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C:\Users\YICEL\Desktop\GOBERNACION\11-PLAN INDICATIVO DEPENDECIAS\"/>
    </mc:Choice>
  </mc:AlternateContent>
  <xr:revisionPtr revIDLastSave="0" documentId="13_ncr:1_{BA54C434-8EB0-4A38-B0E7-CE9566E23FE6}" xr6:coauthVersionLast="47" xr6:coauthVersionMax="47" xr10:uidLastSave="{00000000-0000-0000-0000-000000000000}"/>
  <bookViews>
    <workbookView xWindow="-120" yWindow="-120" windowWidth="20730" windowHeight="11160" firstSheet="1" activeTab="1" xr2:uid="{79D96773-23CD-4070-858A-CD51FF59B761}"/>
  </bookViews>
  <sheets>
    <sheet name="Plan Indicativo 24-27 BCK" sheetId="2" state="hidden" r:id="rId1"/>
    <sheet name="Plan Indicativo 24-27" sheetId="1" r:id="rId2"/>
    <sheet name="Hoja1" sheetId="8" r:id="rId3"/>
    <sheet name="PLAN DE INVERSION" sheetId="3" state="hidden" r:id="rId4"/>
    <sheet name="PP sin recursos" sheetId="4" state="hidden" r:id="rId5"/>
    <sheet name="Control" sheetId="5" state="hidden" r:id="rId6"/>
    <sheet name="Hoja3" sheetId="6" r:id="rId7"/>
    <sheet name="Politicas tranversales" sheetId="7" state="hidden" r:id="rId8"/>
  </sheets>
  <externalReferences>
    <externalReference r:id="rId9"/>
    <externalReference r:id="rId10"/>
  </externalReferences>
  <definedNames>
    <definedName name="_xlnm._FilterDatabase" localSheetId="2" hidden="1">Hoja1!$A$1:$Q$11533</definedName>
    <definedName name="_xlnm._FilterDatabase" localSheetId="6" hidden="1">Hoja3!$A$1:$F$624</definedName>
    <definedName name="_xlnm._FilterDatabase" localSheetId="3" hidden="1">'PLAN DE INVERSION'!$A$6:$S$204</definedName>
    <definedName name="_xlnm._FilterDatabase" localSheetId="1" hidden="1">'Plan Indicativo 24-27'!$A$3:$BN$628</definedName>
    <definedName name="_xlnm._FilterDatabase" localSheetId="0" hidden="1">'Plan Indicativo 24-27 BCK'!$B$1:$AE$107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M4" i="1" l="1"/>
  <c r="BM5" i="1" l="1"/>
  <c r="BM6" i="1"/>
  <c r="BM7" i="1"/>
  <c r="BM8" i="1"/>
  <c r="BM9" i="1"/>
  <c r="BM10" i="1"/>
  <c r="BM11" i="1"/>
  <c r="BM12" i="1"/>
  <c r="BM13" i="1"/>
  <c r="BM14" i="1"/>
  <c r="BM15" i="1"/>
  <c r="BM16"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8" i="1"/>
  <c r="BM120" i="1"/>
  <c r="BM121" i="1"/>
  <c r="BM122" i="1"/>
  <c r="BM123" i="1"/>
  <c r="BM124" i="1"/>
  <c r="BM125" i="1"/>
  <c r="BM126" i="1"/>
  <c r="BM127" i="1"/>
  <c r="BM128" i="1"/>
  <c r="BM129" i="1"/>
  <c r="BM130" i="1"/>
  <c r="BM131" i="1"/>
  <c r="BM132" i="1"/>
  <c r="BM133" i="1"/>
  <c r="BM134" i="1"/>
  <c r="BM135" i="1"/>
  <c r="BM136" i="1"/>
  <c r="BM137" i="1"/>
  <c r="BM138" i="1"/>
  <c r="BM139" i="1"/>
  <c r="BM140" i="1"/>
  <c r="BM141" i="1"/>
  <c r="BM142" i="1"/>
  <c r="BM143" i="1"/>
  <c r="BM144" i="1"/>
  <c r="BM145" i="1"/>
  <c r="BM146" i="1"/>
  <c r="BM147" i="1"/>
  <c r="BM148" i="1"/>
  <c r="BM149" i="1"/>
  <c r="BM150" i="1"/>
  <c r="BM151" i="1"/>
  <c r="BM152" i="1"/>
  <c r="BM153" i="1"/>
  <c r="BM154" i="1"/>
  <c r="BM155" i="1"/>
  <c r="BM156" i="1"/>
  <c r="BM157" i="1"/>
  <c r="BM158" i="1"/>
  <c r="BM159" i="1"/>
  <c r="BM160" i="1"/>
  <c r="BM161" i="1"/>
  <c r="BM162" i="1"/>
  <c r="BM163" i="1"/>
  <c r="BM164" i="1"/>
  <c r="BM165" i="1"/>
  <c r="BM166" i="1"/>
  <c r="BM167" i="1"/>
  <c r="BM168" i="1"/>
  <c r="BM169" i="1"/>
  <c r="BM170" i="1"/>
  <c r="BM171" i="1"/>
  <c r="BM172" i="1"/>
  <c r="BM173" i="1"/>
  <c r="BM174" i="1"/>
  <c r="BM175" i="1"/>
  <c r="BM176" i="1"/>
  <c r="BM177" i="1"/>
  <c r="BM178" i="1"/>
  <c r="BM179" i="1"/>
  <c r="BM180" i="1"/>
  <c r="BM181" i="1"/>
  <c r="BM182" i="1"/>
  <c r="BM183" i="1"/>
  <c r="BM184" i="1"/>
  <c r="BM185" i="1"/>
  <c r="BM186" i="1"/>
  <c r="BM187" i="1"/>
  <c r="BM188" i="1"/>
  <c r="BM189" i="1"/>
  <c r="BM190" i="1"/>
  <c r="BM191" i="1"/>
  <c r="BM192" i="1"/>
  <c r="BM193" i="1"/>
  <c r="BM194" i="1"/>
  <c r="BM195" i="1"/>
  <c r="BM196" i="1"/>
  <c r="BM197" i="1"/>
  <c r="BM198" i="1"/>
  <c r="BM199" i="1"/>
  <c r="BM200" i="1"/>
  <c r="BM201" i="1"/>
  <c r="BM202" i="1"/>
  <c r="BM203" i="1"/>
  <c r="BM204" i="1"/>
  <c r="BM205" i="1"/>
  <c r="BM206" i="1"/>
  <c r="BM207" i="1"/>
  <c r="BM208" i="1"/>
  <c r="BM209" i="1"/>
  <c r="BM210" i="1"/>
  <c r="BM211" i="1"/>
  <c r="BM212" i="1"/>
  <c r="BM213" i="1"/>
  <c r="BM214" i="1"/>
  <c r="BM215" i="1"/>
  <c r="BM216" i="1"/>
  <c r="BM217" i="1"/>
  <c r="BM228" i="1"/>
  <c r="BM229" i="1"/>
  <c r="BM230" i="1"/>
  <c r="BM231" i="1"/>
  <c r="BM232" i="1"/>
  <c r="BM233" i="1"/>
  <c r="BM234" i="1"/>
  <c r="BM235" i="1"/>
  <c r="BM236" i="1"/>
  <c r="BM237" i="1"/>
  <c r="BM238" i="1"/>
  <c r="BM239" i="1"/>
  <c r="BM240" i="1"/>
  <c r="BM241" i="1"/>
  <c r="BM242" i="1"/>
  <c r="BM243" i="1"/>
  <c r="BM244" i="1"/>
  <c r="BM245" i="1"/>
  <c r="BM246" i="1"/>
  <c r="BM247" i="1"/>
  <c r="BM248" i="1"/>
  <c r="BM249" i="1"/>
  <c r="BM250" i="1"/>
  <c r="BM251" i="1"/>
  <c r="BM252" i="1"/>
  <c r="BM253" i="1"/>
  <c r="BM254" i="1"/>
  <c r="BM255" i="1"/>
  <c r="BM256" i="1"/>
  <c r="BM257" i="1"/>
  <c r="BM258" i="1"/>
  <c r="BM259" i="1"/>
  <c r="BM260" i="1"/>
  <c r="BM261" i="1"/>
  <c r="BM262" i="1"/>
  <c r="BM263" i="1"/>
  <c r="BM264" i="1"/>
  <c r="BM265" i="1"/>
  <c r="BM266" i="1"/>
  <c r="BM267" i="1"/>
  <c r="BM268" i="1"/>
  <c r="BM269" i="1"/>
  <c r="BM270" i="1"/>
  <c r="BM271" i="1"/>
  <c r="BM272" i="1"/>
  <c r="BM273" i="1"/>
  <c r="BM274" i="1"/>
  <c r="BM275" i="1"/>
  <c r="BM276" i="1"/>
  <c r="BM277" i="1"/>
  <c r="BM278" i="1"/>
  <c r="BM279" i="1"/>
  <c r="BM280" i="1"/>
  <c r="BM281" i="1"/>
  <c r="BM282" i="1"/>
  <c r="BM283" i="1"/>
  <c r="BM284" i="1"/>
  <c r="BM285" i="1"/>
  <c r="BM286" i="1"/>
  <c r="BM287" i="1"/>
  <c r="BM288" i="1"/>
  <c r="BM289" i="1"/>
  <c r="BM290" i="1"/>
  <c r="BM291" i="1"/>
  <c r="BM292" i="1"/>
  <c r="BM293" i="1"/>
  <c r="BM294" i="1"/>
  <c r="BM295" i="1"/>
  <c r="BM296" i="1"/>
  <c r="BM297" i="1"/>
  <c r="BM298" i="1"/>
  <c r="BM299" i="1"/>
  <c r="BM300" i="1"/>
  <c r="BM301" i="1"/>
  <c r="BM302" i="1"/>
  <c r="BM303" i="1"/>
  <c r="BM304" i="1"/>
  <c r="BM305" i="1"/>
  <c r="BM306" i="1"/>
  <c r="BM307" i="1"/>
  <c r="BM308" i="1"/>
  <c r="BM309" i="1"/>
  <c r="BM310" i="1"/>
  <c r="BM311" i="1"/>
  <c r="BM313" i="1"/>
  <c r="BM314" i="1"/>
  <c r="BM315" i="1"/>
  <c r="BM316" i="1"/>
  <c r="BM317" i="1"/>
  <c r="BM318" i="1"/>
  <c r="BM319" i="1"/>
  <c r="BM320" i="1"/>
  <c r="BM321" i="1"/>
  <c r="BM322" i="1"/>
  <c r="BM323" i="1"/>
  <c r="BM324" i="1"/>
  <c r="BM325" i="1"/>
  <c r="BM326" i="1"/>
  <c r="BM327" i="1"/>
  <c r="BM328" i="1"/>
  <c r="BM329" i="1"/>
  <c r="BM330" i="1"/>
  <c r="BM331" i="1"/>
  <c r="BM332" i="1"/>
  <c r="BM333" i="1"/>
  <c r="BM334" i="1"/>
  <c r="BM335" i="1"/>
  <c r="BM336" i="1"/>
  <c r="BM337" i="1"/>
  <c r="BM338" i="1"/>
  <c r="BM339" i="1"/>
  <c r="BM340" i="1"/>
  <c r="BM341" i="1"/>
  <c r="BM342" i="1"/>
  <c r="BM343" i="1"/>
  <c r="BM344" i="1"/>
  <c r="BM345" i="1"/>
  <c r="BM346" i="1"/>
  <c r="BM347" i="1"/>
  <c r="BM348" i="1"/>
  <c r="BM349" i="1"/>
  <c r="BM350" i="1"/>
  <c r="BM351" i="1"/>
  <c r="BM352" i="1"/>
  <c r="BM353" i="1"/>
  <c r="BM354" i="1"/>
  <c r="BM355" i="1"/>
  <c r="BM356" i="1"/>
  <c r="BM357" i="1"/>
  <c r="BM358" i="1"/>
  <c r="BM359" i="1"/>
  <c r="BM360" i="1"/>
  <c r="BM361" i="1"/>
  <c r="BM362" i="1"/>
  <c r="BM363" i="1"/>
  <c r="BM364" i="1"/>
  <c r="BM365" i="1"/>
  <c r="BM366" i="1"/>
  <c r="BM367" i="1"/>
  <c r="BM368" i="1"/>
  <c r="BM369" i="1"/>
  <c r="BM370" i="1"/>
  <c r="BM371" i="1"/>
  <c r="BM372" i="1"/>
  <c r="BM373" i="1"/>
  <c r="BM374" i="1"/>
  <c r="BM375" i="1"/>
  <c r="BM376" i="1"/>
  <c r="BM377" i="1"/>
  <c r="BM378" i="1"/>
  <c r="BM379" i="1"/>
  <c r="BM380" i="1"/>
  <c r="BM381" i="1"/>
  <c r="BM382" i="1"/>
  <c r="BM383" i="1"/>
  <c r="BM384" i="1"/>
  <c r="BM385" i="1"/>
  <c r="BM386" i="1"/>
  <c r="BM387" i="1"/>
  <c r="BM388" i="1"/>
  <c r="BM389" i="1"/>
  <c r="BM390" i="1"/>
  <c r="BM391" i="1"/>
  <c r="BM392" i="1"/>
  <c r="BM393" i="1"/>
  <c r="BM394" i="1"/>
  <c r="BM395" i="1"/>
  <c r="BM396" i="1"/>
  <c r="BM397" i="1"/>
  <c r="BM398" i="1"/>
  <c r="BM399" i="1"/>
  <c r="BM400" i="1"/>
  <c r="BM401" i="1"/>
  <c r="BM402" i="1"/>
  <c r="BM403" i="1"/>
  <c r="BM404" i="1"/>
  <c r="BM405" i="1"/>
  <c r="BM406" i="1"/>
  <c r="BM407" i="1"/>
  <c r="BM408" i="1"/>
  <c r="BM409" i="1"/>
  <c r="BM410" i="1"/>
  <c r="BM411" i="1"/>
  <c r="BM412" i="1"/>
  <c r="BM413" i="1"/>
  <c r="BM414" i="1"/>
  <c r="BM415" i="1"/>
  <c r="BM416" i="1"/>
  <c r="BM417" i="1"/>
  <c r="BM419" i="1"/>
  <c r="BM420" i="1"/>
  <c r="BM421" i="1"/>
  <c r="BM422" i="1"/>
  <c r="BM424" i="1"/>
  <c r="BM425" i="1"/>
  <c r="BM426" i="1"/>
  <c r="BM427" i="1"/>
  <c r="BM428" i="1"/>
  <c r="BM430" i="1"/>
  <c r="BM431" i="1"/>
  <c r="BM432" i="1"/>
  <c r="BM434" i="1"/>
  <c r="BM435" i="1"/>
  <c r="BM436" i="1"/>
  <c r="BM437" i="1"/>
  <c r="BM438" i="1"/>
  <c r="BM439" i="1"/>
  <c r="BM440" i="1"/>
  <c r="BM441" i="1"/>
  <c r="BM442" i="1"/>
  <c r="BM443" i="1"/>
  <c r="BM444" i="1"/>
  <c r="BM445" i="1"/>
  <c r="BM446" i="1"/>
  <c r="BM447" i="1"/>
  <c r="BM448" i="1"/>
  <c r="BM449" i="1"/>
  <c r="BM450" i="1"/>
  <c r="BM451" i="1"/>
  <c r="BM452" i="1"/>
  <c r="BM453" i="1"/>
  <c r="BM454" i="1"/>
  <c r="BM455" i="1"/>
  <c r="BM456" i="1"/>
  <c r="BM457" i="1"/>
  <c r="BM458" i="1"/>
  <c r="BM459" i="1"/>
  <c r="BM460" i="1"/>
  <c r="BM461" i="1"/>
  <c r="BM462" i="1"/>
  <c r="BM463" i="1"/>
  <c r="BM464" i="1"/>
  <c r="BM465" i="1"/>
  <c r="BM466" i="1"/>
  <c r="BM467" i="1"/>
  <c r="BM468" i="1"/>
  <c r="BM469" i="1"/>
  <c r="BM470" i="1"/>
  <c r="BM471" i="1"/>
  <c r="BM472" i="1"/>
  <c r="BM473" i="1"/>
  <c r="BM474" i="1"/>
  <c r="BM475" i="1"/>
  <c r="BM476" i="1"/>
  <c r="BM477" i="1"/>
  <c r="BM478" i="1"/>
  <c r="BM479" i="1"/>
  <c r="BM480" i="1"/>
  <c r="BM481" i="1"/>
  <c r="BM482" i="1"/>
  <c r="BM483" i="1"/>
  <c r="BM484" i="1"/>
  <c r="BM485" i="1"/>
  <c r="BM486" i="1"/>
  <c r="BM487" i="1"/>
  <c r="BM488" i="1"/>
  <c r="BM489" i="1"/>
  <c r="BM490" i="1"/>
  <c r="BM491" i="1"/>
  <c r="BM492" i="1"/>
  <c r="BM493" i="1"/>
  <c r="BM494" i="1"/>
  <c r="BM495" i="1"/>
  <c r="BM496" i="1"/>
  <c r="BM497" i="1"/>
  <c r="BM498" i="1"/>
  <c r="BM499" i="1"/>
  <c r="BM500" i="1"/>
  <c r="BM501" i="1"/>
  <c r="BM502" i="1"/>
  <c r="BM503" i="1"/>
  <c r="BM504" i="1"/>
  <c r="BM505" i="1"/>
  <c r="BM506" i="1"/>
  <c r="BM507" i="1"/>
  <c r="BM508" i="1"/>
  <c r="BM509" i="1"/>
  <c r="BM510" i="1"/>
  <c r="BM511" i="1"/>
  <c r="BM512" i="1"/>
  <c r="BM513" i="1"/>
  <c r="BM514" i="1"/>
  <c r="BM515" i="1"/>
  <c r="BM516" i="1"/>
  <c r="BM517" i="1"/>
  <c r="BM520" i="1"/>
  <c r="BM521" i="1"/>
  <c r="BM522" i="1"/>
  <c r="BM523" i="1"/>
  <c r="BM524" i="1"/>
  <c r="BM525" i="1"/>
  <c r="BM526" i="1"/>
  <c r="BM527" i="1"/>
  <c r="BM528" i="1"/>
  <c r="BM529" i="1"/>
  <c r="BM530" i="1"/>
  <c r="BM531" i="1"/>
  <c r="BM532" i="1"/>
  <c r="BM533" i="1"/>
  <c r="BM534" i="1"/>
  <c r="BM535" i="1"/>
  <c r="BM536" i="1"/>
  <c r="BM537" i="1"/>
  <c r="BM538" i="1"/>
  <c r="BM539" i="1"/>
  <c r="BM540" i="1"/>
  <c r="BM541" i="1"/>
  <c r="BM542" i="1"/>
  <c r="BM543" i="1"/>
  <c r="BM544" i="1"/>
  <c r="BM545" i="1"/>
  <c r="BM546" i="1"/>
  <c r="BM547" i="1"/>
  <c r="BM548" i="1"/>
  <c r="BM549" i="1"/>
  <c r="BM550" i="1"/>
  <c r="BM553" i="1"/>
  <c r="BM554" i="1"/>
  <c r="BM555" i="1"/>
  <c r="BM556" i="1"/>
  <c r="BM558" i="1"/>
  <c r="BM559" i="1"/>
  <c r="BM560" i="1"/>
  <c r="BM561" i="1"/>
  <c r="BM562" i="1"/>
  <c r="BM563" i="1"/>
  <c r="BM564" i="1"/>
  <c r="BM565" i="1"/>
  <c r="BM566" i="1"/>
  <c r="BM567" i="1"/>
  <c r="BM568" i="1"/>
  <c r="BM569" i="1"/>
  <c r="BM570" i="1"/>
  <c r="BM571" i="1"/>
  <c r="BM572" i="1"/>
  <c r="BM573" i="1"/>
  <c r="BM574" i="1"/>
  <c r="BM575" i="1"/>
  <c r="BM576" i="1"/>
  <c r="BM577" i="1"/>
  <c r="BM578" i="1"/>
  <c r="BM579" i="1"/>
  <c r="BM580" i="1"/>
  <c r="BM581" i="1"/>
  <c r="BM582" i="1"/>
  <c r="BM583" i="1"/>
  <c r="BM584" i="1"/>
  <c r="BM585" i="1"/>
  <c r="BM586" i="1"/>
  <c r="BM587" i="1"/>
  <c r="BM588" i="1"/>
  <c r="BM589" i="1"/>
  <c r="BM590" i="1"/>
  <c r="BM591" i="1"/>
  <c r="BM592" i="1"/>
  <c r="BM593" i="1"/>
  <c r="BM594" i="1"/>
  <c r="BM595" i="1"/>
  <c r="BM596" i="1"/>
  <c r="BM597" i="1"/>
  <c r="BM598" i="1"/>
  <c r="BM599" i="1"/>
  <c r="BM600" i="1"/>
  <c r="BM601" i="1"/>
  <c r="BM602" i="1"/>
  <c r="BM603" i="1"/>
  <c r="BM604" i="1"/>
  <c r="BM605" i="1"/>
  <c r="BM606" i="1"/>
  <c r="BM607" i="1"/>
  <c r="BM608" i="1"/>
  <c r="BM609" i="1"/>
  <c r="BM610" i="1"/>
  <c r="BM611" i="1"/>
  <c r="BM612" i="1"/>
  <c r="BM613" i="1"/>
  <c r="BM614" i="1"/>
  <c r="BM615" i="1"/>
  <c r="BM616" i="1"/>
  <c r="BM617" i="1"/>
  <c r="BM618" i="1"/>
  <c r="BM620" i="1"/>
  <c r="BM621" i="1"/>
  <c r="BM623" i="1"/>
  <c r="BM624" i="1"/>
  <c r="BM625" i="1"/>
  <c r="BI227" i="1"/>
  <c r="BM227" i="1" s="1"/>
  <c r="BI226" i="1"/>
  <c r="BM226" i="1" s="1"/>
  <c r="BI225" i="1"/>
  <c r="BM225" i="1" s="1"/>
  <c r="BI224" i="1"/>
  <c r="BM224" i="1" s="1"/>
  <c r="BI223" i="1"/>
  <c r="BM223" i="1" s="1"/>
  <c r="BI222" i="1"/>
  <c r="BM222" i="1" s="1"/>
  <c r="BI221" i="1"/>
  <c r="BM221" i="1" s="1"/>
  <c r="BI220" i="1"/>
  <c r="BM220" i="1" s="1"/>
  <c r="BI219" i="1"/>
  <c r="BM219" i="1" s="1"/>
  <c r="BI218" i="1"/>
  <c r="BM218" i="1" s="1"/>
  <c r="BG314" i="1"/>
  <c r="BG313" i="1"/>
  <c r="BG311" i="1"/>
  <c r="BG310" i="1"/>
  <c r="BG309" i="1"/>
  <c r="BG308" i="1"/>
  <c r="BG307" i="1"/>
  <c r="BG306" i="1"/>
  <c r="BG305" i="1"/>
  <c r="BG304" i="1"/>
  <c r="BG303" i="1"/>
  <c r="BG302" i="1"/>
  <c r="BG301" i="1"/>
  <c r="BG300" i="1"/>
  <c r="BG299" i="1"/>
  <c r="BG298" i="1"/>
  <c r="BG297" i="1"/>
  <c r="BG296" i="1"/>
  <c r="BG295" i="1"/>
  <c r="BG294" i="1"/>
  <c r="BG293" i="1"/>
  <c r="BG292" i="1"/>
  <c r="BG291" i="1"/>
  <c r="BG290" i="1"/>
  <c r="BG289" i="1"/>
  <c r="BG288" i="1"/>
  <c r="BG287" i="1"/>
  <c r="BG286" i="1"/>
  <c r="BG285" i="1"/>
  <c r="BG284" i="1"/>
  <c r="BG283" i="1"/>
  <c r="BG282" i="1"/>
  <c r="BG281" i="1"/>
  <c r="BG280" i="1"/>
  <c r="BG279" i="1"/>
  <c r="BG278" i="1"/>
  <c r="BG277" i="1"/>
  <c r="BG276" i="1"/>
  <c r="BG275" i="1"/>
  <c r="BG274" i="1"/>
  <c r="BG273" i="1"/>
  <c r="BG272" i="1"/>
  <c r="BG271" i="1"/>
  <c r="BG270" i="1"/>
  <c r="BG269" i="1"/>
  <c r="BG268" i="1"/>
  <c r="BG267" i="1"/>
  <c r="BG266" i="1"/>
  <c r="BG265" i="1"/>
  <c r="BG264" i="1"/>
  <c r="BG263" i="1"/>
  <c r="BG262" i="1"/>
  <c r="BG261" i="1"/>
  <c r="BG260" i="1"/>
  <c r="BG259" i="1"/>
  <c r="BG258" i="1"/>
  <c r="BG257" i="1"/>
  <c r="BG256" i="1"/>
  <c r="BG255" i="1"/>
  <c r="BG254" i="1"/>
  <c r="BG253" i="1"/>
  <c r="BG252" i="1"/>
  <c r="BG251" i="1"/>
  <c r="BG250" i="1"/>
  <c r="BG249" i="1"/>
  <c r="BG248" i="1"/>
  <c r="BG247" i="1"/>
  <c r="BG246" i="1"/>
  <c r="BG245" i="1"/>
  <c r="BG244" i="1"/>
  <c r="BG243" i="1"/>
  <c r="BG242" i="1"/>
  <c r="BG241" i="1"/>
  <c r="BG240" i="1"/>
  <c r="BG239" i="1"/>
  <c r="BG238" i="1"/>
  <c r="BG237" i="1"/>
  <c r="BG236" i="1"/>
  <c r="BG235" i="1"/>
  <c r="BG234" i="1"/>
  <c r="BG233" i="1"/>
  <c r="BG232" i="1"/>
  <c r="BG231" i="1"/>
  <c r="BG230" i="1"/>
  <c r="BG229" i="1"/>
  <c r="BG228" i="1"/>
  <c r="BG227" i="1"/>
  <c r="BG226" i="1"/>
  <c r="BG225" i="1"/>
  <c r="BG224" i="1"/>
  <c r="BG223" i="1"/>
  <c r="BG222" i="1"/>
  <c r="BG221" i="1"/>
  <c r="BG220" i="1"/>
  <c r="BG219" i="1"/>
  <c r="BG218" i="1"/>
  <c r="BG217" i="1"/>
  <c r="BG216" i="1"/>
  <c r="BG215" i="1"/>
  <c r="BG214" i="1"/>
  <c r="BG213" i="1"/>
  <c r="BG212" i="1"/>
  <c r="BG211" i="1"/>
  <c r="BG210" i="1"/>
  <c r="BG209" i="1"/>
  <c r="BG208" i="1"/>
  <c r="BG207" i="1"/>
  <c r="BA314" i="1"/>
  <c r="BA313" i="1"/>
  <c r="BA311" i="1"/>
  <c r="BA310" i="1"/>
  <c r="BA309" i="1"/>
  <c r="BA308" i="1"/>
  <c r="BA307" i="1"/>
  <c r="BA306" i="1"/>
  <c r="BA305" i="1"/>
  <c r="BA304" i="1"/>
  <c r="BA303" i="1"/>
  <c r="BA302" i="1"/>
  <c r="BA301" i="1"/>
  <c r="BA300" i="1"/>
  <c r="BA299" i="1"/>
  <c r="BA298" i="1"/>
  <c r="BA297" i="1"/>
  <c r="BA296" i="1"/>
  <c r="BA295" i="1"/>
  <c r="BA294" i="1"/>
  <c r="BA293" i="1"/>
  <c r="BA292" i="1"/>
  <c r="BA291" i="1"/>
  <c r="BA288" i="1"/>
  <c r="BA287" i="1"/>
  <c r="BA286" i="1"/>
  <c r="BA285" i="1"/>
  <c r="BA284" i="1"/>
  <c r="BA283" i="1"/>
  <c r="BA282" i="1"/>
  <c r="BA281" i="1"/>
  <c r="BA280" i="1"/>
  <c r="BA279" i="1"/>
  <c r="BA278" i="1"/>
  <c r="BA277" i="1"/>
  <c r="BA276" i="1"/>
  <c r="BA275" i="1"/>
  <c r="BA274" i="1"/>
  <c r="BA273" i="1"/>
  <c r="BA272" i="1"/>
  <c r="BA271" i="1"/>
  <c r="BA270" i="1"/>
  <c r="BA269" i="1"/>
  <c r="BA268" i="1"/>
  <c r="BA267" i="1"/>
  <c r="BA266" i="1"/>
  <c r="BA265" i="1"/>
  <c r="BA264" i="1"/>
  <c r="BA263" i="1"/>
  <c r="BA262" i="1"/>
  <c r="BA261" i="1"/>
  <c r="BA260" i="1"/>
  <c r="BA259" i="1"/>
  <c r="BA258" i="1"/>
  <c r="BA257" i="1"/>
  <c r="BA256" i="1"/>
  <c r="BA255" i="1"/>
  <c r="BA254" i="1"/>
  <c r="BA253" i="1"/>
  <c r="BA252" i="1"/>
  <c r="BA251" i="1"/>
  <c r="BA250" i="1"/>
  <c r="BA249" i="1"/>
  <c r="BA248" i="1"/>
  <c r="BA247" i="1"/>
  <c r="BA246" i="1"/>
  <c r="BA245" i="1"/>
  <c r="BA244" i="1"/>
  <c r="BA243" i="1"/>
  <c r="BA242" i="1"/>
  <c r="BA241" i="1"/>
  <c r="BA240" i="1"/>
  <c r="BA239" i="1"/>
  <c r="BA238" i="1"/>
  <c r="BA237" i="1"/>
  <c r="BA236" i="1"/>
  <c r="BA235" i="1"/>
  <c r="BA234" i="1"/>
  <c r="BA233" i="1"/>
  <c r="BA232" i="1"/>
  <c r="BA231" i="1"/>
  <c r="BA230" i="1"/>
  <c r="BA229" i="1"/>
  <c r="BA228" i="1"/>
  <c r="BA227" i="1"/>
  <c r="BA226" i="1"/>
  <c r="BA225" i="1"/>
  <c r="BA224" i="1"/>
  <c r="BA223" i="1"/>
  <c r="BA222" i="1"/>
  <c r="BA221" i="1"/>
  <c r="BA220" i="1"/>
  <c r="BA219" i="1"/>
  <c r="BA218" i="1"/>
  <c r="BA217" i="1"/>
  <c r="BA216" i="1"/>
  <c r="BA215" i="1"/>
  <c r="BA214" i="1"/>
  <c r="BA213" i="1"/>
  <c r="BA212" i="1"/>
  <c r="BA211" i="1"/>
  <c r="BA210" i="1"/>
  <c r="BA209" i="1"/>
  <c r="BA208" i="1"/>
  <c r="BA207" i="1"/>
  <c r="AW312" i="1"/>
  <c r="BA312" i="1" s="1"/>
  <c r="AV290" i="1"/>
  <c r="BA290" i="1" s="1"/>
  <c r="AV289" i="1"/>
  <c r="BA289" i="1" s="1"/>
  <c r="AU314" i="1"/>
  <c r="AU313" i="1"/>
  <c r="AU312" i="1"/>
  <c r="AU311" i="1"/>
  <c r="AU310" i="1"/>
  <c r="AU309" i="1"/>
  <c r="AU308" i="1"/>
  <c r="AU307" i="1"/>
  <c r="AU306" i="1"/>
  <c r="AU305" i="1"/>
  <c r="AU304" i="1"/>
  <c r="AU303" i="1"/>
  <c r="AU301" i="1"/>
  <c r="AU300" i="1"/>
  <c r="AU299" i="1"/>
  <c r="AU298" i="1"/>
  <c r="AU297" i="1"/>
  <c r="AU296" i="1"/>
  <c r="AU295" i="1"/>
  <c r="AU294" i="1"/>
  <c r="AU293" i="1"/>
  <c r="AU292" i="1"/>
  <c r="AU291" i="1"/>
  <c r="AU290" i="1"/>
  <c r="AU289" i="1"/>
  <c r="AU288" i="1"/>
  <c r="AU287" i="1"/>
  <c r="AU286" i="1"/>
  <c r="AU278" i="1"/>
  <c r="AU277" i="1"/>
  <c r="AU276" i="1"/>
  <c r="AU275" i="1"/>
  <c r="AU274" i="1"/>
  <c r="AU273" i="1"/>
  <c r="AU272" i="1"/>
  <c r="AU271" i="1"/>
  <c r="AU270" i="1"/>
  <c r="AU269" i="1"/>
  <c r="AU268" i="1"/>
  <c r="AU267" i="1"/>
  <c r="AU266" i="1"/>
  <c r="AU265" i="1"/>
  <c r="AU264" i="1"/>
  <c r="AU263" i="1"/>
  <c r="AU262" i="1"/>
  <c r="AU261" i="1"/>
  <c r="AU260" i="1"/>
  <c r="AU259" i="1"/>
  <c r="AU258" i="1"/>
  <c r="AU257" i="1"/>
  <c r="AU256" i="1"/>
  <c r="AU255" i="1"/>
  <c r="AU254" i="1"/>
  <c r="AU253" i="1"/>
  <c r="AU252" i="1"/>
  <c r="AU251" i="1"/>
  <c r="AU250" i="1"/>
  <c r="AU249" i="1"/>
  <c r="AU248" i="1"/>
  <c r="AU247" i="1"/>
  <c r="AU246" i="1"/>
  <c r="AU245" i="1"/>
  <c r="AU244" i="1"/>
  <c r="AU243" i="1"/>
  <c r="AU242" i="1"/>
  <c r="AU241" i="1"/>
  <c r="AU240" i="1"/>
  <c r="AU239" i="1"/>
  <c r="AU238" i="1"/>
  <c r="AU237" i="1"/>
  <c r="AU236" i="1"/>
  <c r="AU235" i="1"/>
  <c r="AU234" i="1"/>
  <c r="AU233" i="1"/>
  <c r="AU232" i="1"/>
  <c r="AU231" i="1"/>
  <c r="AU230" i="1"/>
  <c r="AU229" i="1"/>
  <c r="AU228" i="1"/>
  <c r="AU227" i="1"/>
  <c r="AU226" i="1"/>
  <c r="AU225" i="1"/>
  <c r="AU224" i="1"/>
  <c r="AU223" i="1"/>
  <c r="AU222" i="1"/>
  <c r="AU221" i="1"/>
  <c r="AU220" i="1"/>
  <c r="AU219" i="1"/>
  <c r="AU218" i="1"/>
  <c r="AU217" i="1"/>
  <c r="AU216" i="1"/>
  <c r="AU215" i="1"/>
  <c r="AU214" i="1"/>
  <c r="AU213" i="1"/>
  <c r="AU212" i="1"/>
  <c r="AU211" i="1"/>
  <c r="AU210" i="1"/>
  <c r="AU209" i="1"/>
  <c r="AU208" i="1"/>
  <c r="AU207" i="1"/>
  <c r="BC312" i="1" l="1"/>
  <c r="AP302" i="1"/>
  <c r="AU302" i="1" s="1"/>
  <c r="AP285" i="1"/>
  <c r="AU285" i="1" s="1"/>
  <c r="AP284" i="1"/>
  <c r="AU284" i="1" s="1"/>
  <c r="AP283" i="1"/>
  <c r="AU283" i="1" s="1"/>
  <c r="AP282" i="1"/>
  <c r="AU282" i="1" s="1"/>
  <c r="AP281" i="1"/>
  <c r="AU281" i="1" s="1"/>
  <c r="AP280" i="1"/>
  <c r="AU280" i="1" s="1"/>
  <c r="AP279" i="1"/>
  <c r="AU279" i="1" s="1"/>
  <c r="BI312" i="1" l="1"/>
  <c r="BM312" i="1" s="1"/>
  <c r="BG312" i="1"/>
  <c r="BG193" i="1"/>
  <c r="AU626" i="1" l="1"/>
  <c r="AU625" i="1"/>
  <c r="AU623" i="1"/>
  <c r="AU622" i="1"/>
  <c r="AU621" i="1"/>
  <c r="AU620" i="1"/>
  <c r="AU618" i="1"/>
  <c r="AU617" i="1"/>
  <c r="AU615" i="1"/>
  <c r="AU611" i="1"/>
  <c r="AU610" i="1"/>
  <c r="AU609" i="1"/>
  <c r="AU607" i="1"/>
  <c r="AU606" i="1"/>
  <c r="AU605" i="1"/>
  <c r="AU602" i="1"/>
  <c r="AU598" i="1"/>
  <c r="AU597" i="1"/>
  <c r="AU596" i="1"/>
  <c r="AU595" i="1"/>
  <c r="AU594" i="1"/>
  <c r="AU593" i="1"/>
  <c r="AU592" i="1"/>
  <c r="AU591" i="1"/>
  <c r="AU590" i="1"/>
  <c r="AU589" i="1"/>
  <c r="AU588" i="1"/>
  <c r="AU587" i="1"/>
  <c r="AU586" i="1"/>
  <c r="AU585" i="1"/>
  <c r="AU583" i="1"/>
  <c r="AU582" i="1"/>
  <c r="AU581" i="1"/>
  <c r="AU580" i="1"/>
  <c r="AU579" i="1"/>
  <c r="AU578" i="1"/>
  <c r="AU577" i="1"/>
  <c r="AU576" i="1"/>
  <c r="AU574" i="1"/>
  <c r="AU573" i="1"/>
  <c r="AU570" i="1"/>
  <c r="AU569" i="1"/>
  <c r="AU568" i="1"/>
  <c r="AU567" i="1"/>
  <c r="AU566" i="1"/>
  <c r="AU565" i="1"/>
  <c r="AU562" i="1"/>
  <c r="AU561" i="1"/>
  <c r="AU560" i="1"/>
  <c r="AU559" i="1"/>
  <c r="AU558" i="1"/>
  <c r="AU556" i="1"/>
  <c r="AU555" i="1"/>
  <c r="AU553" i="1"/>
  <c r="AU548" i="1"/>
  <c r="AU543" i="1"/>
  <c r="AU542" i="1"/>
  <c r="AU540" i="1"/>
  <c r="AU539" i="1"/>
  <c r="AU538" i="1"/>
  <c r="AU529" i="1"/>
  <c r="AU526" i="1"/>
  <c r="AU523" i="1"/>
  <c r="AU522" i="1"/>
  <c r="AU521" i="1"/>
  <c r="AU520" i="1"/>
  <c r="AU519" i="1"/>
  <c r="AU517" i="1"/>
  <c r="AU516" i="1"/>
  <c r="AU515" i="1"/>
  <c r="AU514" i="1"/>
  <c r="AU513" i="1"/>
  <c r="AU512" i="1"/>
  <c r="AU511" i="1"/>
  <c r="AU510" i="1"/>
  <c r="AU509" i="1"/>
  <c r="AU508" i="1"/>
  <c r="AU507" i="1"/>
  <c r="AU504" i="1"/>
  <c r="AU503" i="1"/>
  <c r="AU502" i="1"/>
  <c r="AU501" i="1"/>
  <c r="AU498" i="1"/>
  <c r="AU497" i="1"/>
  <c r="AU496" i="1"/>
  <c r="AU495" i="1"/>
  <c r="AU494" i="1"/>
  <c r="AU493" i="1"/>
  <c r="AU492" i="1"/>
  <c r="AU491" i="1"/>
  <c r="AU490" i="1"/>
  <c r="AU489" i="1"/>
  <c r="AU488" i="1"/>
  <c r="AU487" i="1"/>
  <c r="AU486" i="1"/>
  <c r="AU485" i="1"/>
  <c r="AU484" i="1"/>
  <c r="AU483" i="1"/>
  <c r="AU482" i="1"/>
  <c r="AU481" i="1"/>
  <c r="AU480" i="1"/>
  <c r="AU479" i="1"/>
  <c r="AU478" i="1"/>
  <c r="AU477" i="1"/>
  <c r="AU476" i="1"/>
  <c r="AU475" i="1"/>
  <c r="AU474" i="1"/>
  <c r="AU473" i="1"/>
  <c r="AU472" i="1"/>
  <c r="AU471" i="1"/>
  <c r="AU470" i="1"/>
  <c r="AU469" i="1"/>
  <c r="AU468" i="1"/>
  <c r="AU467" i="1"/>
  <c r="AU466" i="1"/>
  <c r="AU465" i="1"/>
  <c r="AU464" i="1"/>
  <c r="AU463" i="1"/>
  <c r="AU462" i="1"/>
  <c r="AU461" i="1"/>
  <c r="AU460" i="1"/>
  <c r="AU459" i="1"/>
  <c r="AU458" i="1"/>
  <c r="AU457" i="1"/>
  <c r="AU456" i="1"/>
  <c r="AU455" i="1"/>
  <c r="AU454" i="1"/>
  <c r="AU453" i="1"/>
  <c r="AU452" i="1"/>
  <c r="AU451" i="1"/>
  <c r="AU450" i="1"/>
  <c r="AU449" i="1"/>
  <c r="AU448" i="1"/>
  <c r="AU447" i="1"/>
  <c r="AU446" i="1"/>
  <c r="AU445" i="1"/>
  <c r="AU444" i="1"/>
  <c r="AU443" i="1"/>
  <c r="AU442" i="1"/>
  <c r="AU441" i="1"/>
  <c r="AU440" i="1"/>
  <c r="AU439" i="1"/>
  <c r="AU438" i="1"/>
  <c r="AU437" i="1"/>
  <c r="AU436" i="1"/>
  <c r="AU435" i="1"/>
  <c r="AU434" i="1"/>
  <c r="AU432" i="1"/>
  <c r="AU431" i="1"/>
  <c r="AU430" i="1"/>
  <c r="AU429" i="1"/>
  <c r="AU428" i="1"/>
  <c r="AU427" i="1"/>
  <c r="AU426" i="1"/>
  <c r="AU425" i="1"/>
  <c r="AU423" i="1"/>
  <c r="AU422" i="1"/>
  <c r="AU420" i="1"/>
  <c r="AU419" i="1"/>
  <c r="AU417" i="1"/>
  <c r="AU416" i="1"/>
  <c r="AU413" i="1"/>
  <c r="AU412" i="1"/>
  <c r="AU411" i="1"/>
  <c r="AU410" i="1"/>
  <c r="AU409" i="1"/>
  <c r="AU408" i="1"/>
  <c r="AU407" i="1"/>
  <c r="AU406" i="1"/>
  <c r="AU405" i="1"/>
  <c r="AU404" i="1"/>
  <c r="AU403" i="1"/>
  <c r="AU402" i="1"/>
  <c r="AU401" i="1"/>
  <c r="AU400" i="1"/>
  <c r="AU399" i="1"/>
  <c r="AU398" i="1"/>
  <c r="AU397" i="1"/>
  <c r="AU396" i="1"/>
  <c r="AU395" i="1"/>
  <c r="AU394" i="1"/>
  <c r="AU393" i="1"/>
  <c r="AU392" i="1"/>
  <c r="AU391" i="1"/>
  <c r="AU390" i="1"/>
  <c r="AU389" i="1"/>
  <c r="AU388" i="1"/>
  <c r="AU387" i="1"/>
  <c r="AU386" i="1"/>
  <c r="AU385" i="1"/>
  <c r="AU384" i="1"/>
  <c r="AU383" i="1"/>
  <c r="AU382" i="1"/>
  <c r="AU381" i="1"/>
  <c r="AU380" i="1"/>
  <c r="AU379" i="1"/>
  <c r="AU378" i="1"/>
  <c r="AU377" i="1"/>
  <c r="AU376" i="1"/>
  <c r="AU375" i="1"/>
  <c r="AU374" i="1"/>
  <c r="AU373" i="1"/>
  <c r="AU372" i="1"/>
  <c r="AU371" i="1"/>
  <c r="AU370" i="1"/>
  <c r="AU369" i="1"/>
  <c r="AU368" i="1"/>
  <c r="AU367" i="1"/>
  <c r="AU366" i="1"/>
  <c r="AU365" i="1"/>
  <c r="AU364" i="1"/>
  <c r="AU363" i="1"/>
  <c r="AU362" i="1"/>
  <c r="AU361" i="1"/>
  <c r="AU360" i="1"/>
  <c r="AU359" i="1"/>
  <c r="AU358" i="1"/>
  <c r="AU357" i="1"/>
  <c r="AU356" i="1"/>
  <c r="AU355" i="1"/>
  <c r="AU354" i="1"/>
  <c r="AU353" i="1"/>
  <c r="AU352" i="1"/>
  <c r="AU351" i="1"/>
  <c r="AU350" i="1"/>
  <c r="AU349" i="1"/>
  <c r="AU348" i="1"/>
  <c r="AU347" i="1"/>
  <c r="AU346" i="1"/>
  <c r="AU345" i="1"/>
  <c r="AU344" i="1"/>
  <c r="AU343" i="1"/>
  <c r="AU342" i="1"/>
  <c r="AU341" i="1"/>
  <c r="AU340" i="1"/>
  <c r="AU339" i="1"/>
  <c r="AU338" i="1"/>
  <c r="AU337" i="1"/>
  <c r="AU336" i="1"/>
  <c r="AU325" i="1"/>
  <c r="AU323" i="1"/>
  <c r="AU320" i="1"/>
  <c r="AU318" i="1"/>
  <c r="AU317" i="1"/>
  <c r="AU316" i="1"/>
  <c r="AU315" i="1"/>
  <c r="AU205" i="1"/>
  <c r="AU203" i="1"/>
  <c r="AU202" i="1"/>
  <c r="AU201" i="1"/>
  <c r="AU200" i="1"/>
  <c r="AU199" i="1"/>
  <c r="AU198" i="1"/>
  <c r="AU197" i="1"/>
  <c r="AU191" i="1"/>
  <c r="AU189" i="1"/>
  <c r="AU188" i="1"/>
  <c r="AU187" i="1"/>
  <c r="AU186" i="1"/>
  <c r="AU185" i="1"/>
  <c r="AU184" i="1"/>
  <c r="AU183" i="1"/>
  <c r="AU182" i="1"/>
  <c r="AU181" i="1"/>
  <c r="AU180" i="1"/>
  <c r="AU179" i="1"/>
  <c r="AU178" i="1"/>
  <c r="AU177" i="1"/>
  <c r="AU176" i="1"/>
  <c r="AU175" i="1"/>
  <c r="AU174" i="1"/>
  <c r="AU172" i="1"/>
  <c r="AU171" i="1"/>
  <c r="AU170" i="1"/>
  <c r="AU169" i="1"/>
  <c r="AU168" i="1"/>
  <c r="AU167" i="1"/>
  <c r="AU166" i="1"/>
  <c r="AU165" i="1"/>
  <c r="AU164" i="1"/>
  <c r="AU163" i="1"/>
  <c r="AU162" i="1"/>
  <c r="AU161" i="1"/>
  <c r="AU160" i="1"/>
  <c r="AU159" i="1"/>
  <c r="AU158" i="1"/>
  <c r="AU157" i="1"/>
  <c r="AU156" i="1"/>
  <c r="AU155" i="1"/>
  <c r="AU152" i="1"/>
  <c r="AU151" i="1"/>
  <c r="AU149" i="1"/>
  <c r="AU147" i="1"/>
  <c r="AU146" i="1"/>
  <c r="AU144" i="1"/>
  <c r="AU143" i="1"/>
  <c r="AU142" i="1"/>
  <c r="AU141" i="1"/>
  <c r="AU140" i="1"/>
  <c r="AU138" i="1"/>
  <c r="AU128" i="1"/>
  <c r="AU127" i="1"/>
  <c r="AU126" i="1"/>
  <c r="AU125" i="1"/>
  <c r="AU123" i="1"/>
  <c r="AU122" i="1"/>
  <c r="AU120" i="1"/>
  <c r="AU119" i="1"/>
  <c r="AU118" i="1"/>
  <c r="AU117" i="1"/>
  <c r="AU116" i="1"/>
  <c r="AU114" i="1"/>
  <c r="AU113" i="1"/>
  <c r="AU111" i="1"/>
  <c r="AU109" i="1"/>
  <c r="AU108" i="1"/>
  <c r="AU107" i="1"/>
  <c r="AU106" i="1"/>
  <c r="AU105" i="1"/>
  <c r="AU104" i="1"/>
  <c r="AU103" i="1"/>
  <c r="AU102" i="1"/>
  <c r="AU101" i="1"/>
  <c r="AU100" i="1"/>
  <c r="AU99" i="1"/>
  <c r="AU98" i="1"/>
  <c r="AU97" i="1"/>
  <c r="AU96" i="1"/>
  <c r="AU95" i="1"/>
  <c r="AU94" i="1"/>
  <c r="AU93" i="1"/>
  <c r="AU92" i="1"/>
  <c r="AU91" i="1"/>
  <c r="AU90" i="1"/>
  <c r="AU89" i="1"/>
  <c r="AU88" i="1"/>
  <c r="AU87" i="1"/>
  <c r="AU86" i="1"/>
  <c r="AU85" i="1"/>
  <c r="AU84" i="1"/>
  <c r="AU83" i="1"/>
  <c r="AU82" i="1"/>
  <c r="AU81" i="1"/>
  <c r="AU80" i="1"/>
  <c r="AU79" i="1"/>
  <c r="AU78" i="1"/>
  <c r="AU77" i="1"/>
  <c r="AU76" i="1"/>
  <c r="AU75" i="1"/>
  <c r="AU74" i="1"/>
  <c r="AU73" i="1"/>
  <c r="AU72" i="1"/>
  <c r="AU71" i="1"/>
  <c r="AU70" i="1"/>
  <c r="AU69" i="1"/>
  <c r="AU68" i="1"/>
  <c r="AU67" i="1"/>
  <c r="AU66" i="1"/>
  <c r="AU65" i="1"/>
  <c r="AU64" i="1"/>
  <c r="AU63" i="1"/>
  <c r="AU62" i="1"/>
  <c r="AU61" i="1"/>
  <c r="AU60" i="1"/>
  <c r="AU59" i="1"/>
  <c r="AU58" i="1"/>
  <c r="AU57" i="1"/>
  <c r="AU56" i="1"/>
  <c r="AU55" i="1"/>
  <c r="AU54" i="1"/>
  <c r="AU53" i="1"/>
  <c r="AU52" i="1"/>
  <c r="AU51" i="1"/>
  <c r="AU50" i="1"/>
  <c r="AU49" i="1"/>
  <c r="AU48" i="1"/>
  <c r="AU47" i="1"/>
  <c r="AU46" i="1"/>
  <c r="AU45" i="1"/>
  <c r="AU44" i="1"/>
  <c r="AU43" i="1"/>
  <c r="AU42" i="1"/>
  <c r="AU41" i="1"/>
  <c r="AU40" i="1"/>
  <c r="AU39" i="1"/>
  <c r="AU38" i="1"/>
  <c r="AU37" i="1"/>
  <c r="AU36" i="1"/>
  <c r="AU35" i="1"/>
  <c r="AU34" i="1"/>
  <c r="AU33" i="1"/>
  <c r="AU32" i="1"/>
  <c r="AU31" i="1"/>
  <c r="AU30" i="1"/>
  <c r="AU29" i="1"/>
  <c r="AU28" i="1"/>
  <c r="AU27" i="1"/>
  <c r="AU26" i="1"/>
  <c r="AU25" i="1"/>
  <c r="AU24" i="1"/>
  <c r="AU23" i="1"/>
  <c r="AU22" i="1"/>
  <c r="AU21" i="1"/>
  <c r="AU20" i="1"/>
  <c r="AU19" i="1"/>
  <c r="AU18" i="1"/>
  <c r="AU16" i="1"/>
  <c r="AU15" i="1"/>
  <c r="AU14" i="1"/>
  <c r="AU13" i="1"/>
  <c r="AU12" i="1"/>
  <c r="AU11" i="1"/>
  <c r="AU10" i="1"/>
  <c r="AU9" i="1"/>
  <c r="AU8" i="1"/>
  <c r="AU7" i="1"/>
  <c r="AU6" i="1"/>
  <c r="AU5" i="1"/>
  <c r="AP326" i="1"/>
  <c r="AU326" i="1" s="1"/>
  <c r="AP319" i="1"/>
  <c r="AU319" i="1" s="1"/>
  <c r="AP604" i="1" l="1"/>
  <c r="AU604" i="1" s="1"/>
  <c r="AP193" i="1"/>
  <c r="AU193" i="1" s="1"/>
  <c r="AP551" i="1" l="1"/>
  <c r="AU551" i="1" s="1"/>
  <c r="AP190" i="1" l="1"/>
  <c r="AU190" i="1" s="1"/>
  <c r="AP173" i="1"/>
  <c r="AU173" i="1" s="1"/>
  <c r="AP154" i="1"/>
  <c r="AU154" i="1" s="1"/>
  <c r="AP153" i="1"/>
  <c r="AU153" i="1" s="1"/>
  <c r="AP424" i="1" l="1"/>
  <c r="AU424" i="1" s="1"/>
  <c r="AP421" i="1"/>
  <c r="AU421" i="1" s="1"/>
  <c r="AP418" i="1"/>
  <c r="AU418" i="1" s="1"/>
  <c r="BG626" i="1" l="1"/>
  <c r="BG625" i="1"/>
  <c r="BG624" i="1"/>
  <c r="BG621" i="1"/>
  <c r="BG620" i="1"/>
  <c r="BG617" i="1"/>
  <c r="BG615" i="1"/>
  <c r="BG611" i="1"/>
  <c r="BG610" i="1"/>
  <c r="BG609" i="1"/>
  <c r="BG608" i="1"/>
  <c r="BG607" i="1"/>
  <c r="BG606" i="1"/>
  <c r="BG605" i="1"/>
  <c r="BG604" i="1"/>
  <c r="BG603" i="1"/>
  <c r="BG602" i="1"/>
  <c r="BG601" i="1"/>
  <c r="BG600" i="1"/>
  <c r="BG599" i="1"/>
  <c r="BG598" i="1"/>
  <c r="BG597" i="1"/>
  <c r="BG596" i="1"/>
  <c r="BG595" i="1"/>
  <c r="BG594" i="1"/>
  <c r="BG593" i="1"/>
  <c r="BG592" i="1"/>
  <c r="BG591" i="1"/>
  <c r="BG590" i="1"/>
  <c r="BG589" i="1"/>
  <c r="BG588" i="1"/>
  <c r="BG587" i="1"/>
  <c r="BG586" i="1"/>
  <c r="BG585" i="1"/>
  <c r="BG584" i="1"/>
  <c r="BG583" i="1"/>
  <c r="BG582" i="1"/>
  <c r="BG581" i="1"/>
  <c r="BG580" i="1"/>
  <c r="BG579" i="1"/>
  <c r="BG578" i="1"/>
  <c r="BG577" i="1"/>
  <c r="BG576" i="1"/>
  <c r="BG575" i="1"/>
  <c r="BG565" i="1"/>
  <c r="BG562" i="1"/>
  <c r="BG561" i="1"/>
  <c r="BG560" i="1"/>
  <c r="BG559" i="1"/>
  <c r="BG558" i="1"/>
  <c r="BG556" i="1"/>
  <c r="BG555" i="1"/>
  <c r="BG554" i="1"/>
  <c r="BG550" i="1"/>
  <c r="BG549" i="1"/>
  <c r="BG548" i="1"/>
  <c r="BG547" i="1"/>
  <c r="BG546" i="1"/>
  <c r="BG545" i="1"/>
  <c r="BG544" i="1"/>
  <c r="BG543" i="1"/>
  <c r="BG542" i="1"/>
  <c r="BG541" i="1"/>
  <c r="BG537" i="1"/>
  <c r="BG536" i="1"/>
  <c r="BG535" i="1"/>
  <c r="BG534" i="1"/>
  <c r="BG533" i="1"/>
  <c r="BG532" i="1"/>
  <c r="BG531" i="1"/>
  <c r="BG530" i="1"/>
  <c r="BG529" i="1"/>
  <c r="BG526" i="1"/>
  <c r="BG523" i="1"/>
  <c r="BG522" i="1"/>
  <c r="BG521" i="1"/>
  <c r="BG520" i="1"/>
  <c r="BG519" i="1"/>
  <c r="BG517" i="1"/>
  <c r="BG516" i="1"/>
  <c r="BG515" i="1"/>
  <c r="BG514" i="1"/>
  <c r="BG509" i="1"/>
  <c r="BG508" i="1"/>
  <c r="BG507" i="1"/>
  <c r="BG506" i="1"/>
  <c r="BG502" i="1"/>
  <c r="BG501" i="1"/>
  <c r="BG500" i="1"/>
  <c r="BG499" i="1"/>
  <c r="BG495" i="1"/>
  <c r="BG494" i="1"/>
  <c r="BG493" i="1"/>
  <c r="BG492" i="1"/>
  <c r="BG491" i="1"/>
  <c r="BG489" i="1"/>
  <c r="BG488" i="1"/>
  <c r="BG487" i="1"/>
  <c r="BG486" i="1"/>
  <c r="BG485" i="1"/>
  <c r="BG484" i="1"/>
  <c r="BG483" i="1"/>
  <c r="BG482" i="1"/>
  <c r="BG481" i="1"/>
  <c r="BG478" i="1"/>
  <c r="BG477" i="1"/>
  <c r="BG476" i="1"/>
  <c r="BG475" i="1"/>
  <c r="BG474" i="1"/>
  <c r="BG465" i="1"/>
  <c r="BG464" i="1"/>
  <c r="BG463" i="1"/>
  <c r="BG462" i="1"/>
  <c r="BG461" i="1"/>
  <c r="BG454" i="1"/>
  <c r="BG453" i="1"/>
  <c r="BG452" i="1"/>
  <c r="BG451" i="1"/>
  <c r="BG450" i="1"/>
  <c r="BG449" i="1"/>
  <c r="BG448" i="1"/>
  <c r="BG447" i="1"/>
  <c r="BG446" i="1"/>
  <c r="BG445" i="1"/>
  <c r="BG444" i="1"/>
  <c r="BG443" i="1"/>
  <c r="BG442" i="1"/>
  <c r="BG441" i="1"/>
  <c r="BG440" i="1"/>
  <c r="BG439" i="1"/>
  <c r="BG434" i="1"/>
  <c r="BG432" i="1"/>
  <c r="BG431" i="1"/>
  <c r="BG430" i="1"/>
  <c r="BG426" i="1"/>
  <c r="BG425" i="1"/>
  <c r="BG424" i="1"/>
  <c r="BG422" i="1"/>
  <c r="BG421" i="1"/>
  <c r="BG420" i="1"/>
  <c r="BG419" i="1"/>
  <c r="BG417" i="1"/>
  <c r="BG416" i="1"/>
  <c r="BG413" i="1"/>
  <c r="BG412" i="1"/>
  <c r="BG411" i="1"/>
  <c r="BG410" i="1"/>
  <c r="BG409" i="1"/>
  <c r="BG408" i="1"/>
  <c r="BG407" i="1"/>
  <c r="BG406" i="1"/>
  <c r="BG405" i="1"/>
  <c r="BG404" i="1"/>
  <c r="BG403" i="1"/>
  <c r="BG402" i="1"/>
  <c r="BG401" i="1"/>
  <c r="BG400" i="1"/>
  <c r="BG399" i="1"/>
  <c r="BG398" i="1"/>
  <c r="BG397" i="1"/>
  <c r="BG396" i="1"/>
  <c r="BG395" i="1"/>
  <c r="BG394" i="1"/>
  <c r="BG393" i="1"/>
  <c r="BG392" i="1"/>
  <c r="BG391" i="1"/>
  <c r="BG390" i="1"/>
  <c r="BG389" i="1"/>
  <c r="BG388" i="1"/>
  <c r="BG387" i="1"/>
  <c r="BG386" i="1"/>
  <c r="BG385" i="1"/>
  <c r="BG384" i="1"/>
  <c r="BG383" i="1"/>
  <c r="BG382" i="1"/>
  <c r="BG381" i="1"/>
  <c r="BG380" i="1"/>
  <c r="BG379" i="1"/>
  <c r="BG378" i="1"/>
  <c r="BG377" i="1"/>
  <c r="BG376" i="1"/>
  <c r="BG375" i="1"/>
  <c r="BG374" i="1"/>
  <c r="BG373" i="1"/>
  <c r="BG372" i="1"/>
  <c r="BG371" i="1"/>
  <c r="BG370" i="1"/>
  <c r="BG369" i="1"/>
  <c r="BG368" i="1"/>
  <c r="BG367" i="1"/>
  <c r="BG366" i="1"/>
  <c r="BG365" i="1"/>
  <c r="BG364" i="1"/>
  <c r="BG363" i="1"/>
  <c r="BG362" i="1"/>
  <c r="BG361" i="1"/>
  <c r="BG360" i="1"/>
  <c r="BG359" i="1"/>
  <c r="BG358" i="1"/>
  <c r="BG357" i="1"/>
  <c r="BG356" i="1"/>
  <c r="BG355" i="1"/>
  <c r="BG354" i="1"/>
  <c r="BG353" i="1"/>
  <c r="BG352" i="1"/>
  <c r="BG351" i="1"/>
  <c r="BG350" i="1"/>
  <c r="BG349" i="1"/>
  <c r="BG348" i="1"/>
  <c r="BG347" i="1"/>
  <c r="BG346" i="1"/>
  <c r="BG345" i="1"/>
  <c r="BG344" i="1"/>
  <c r="BG343" i="1"/>
  <c r="BG342" i="1"/>
  <c r="BG341" i="1"/>
  <c r="BG340" i="1"/>
  <c r="BG339" i="1"/>
  <c r="BG338" i="1"/>
  <c r="BG337" i="1"/>
  <c r="BG336" i="1"/>
  <c r="BG334" i="1"/>
  <c r="BG333" i="1"/>
  <c r="BG332" i="1"/>
  <c r="BG331" i="1"/>
  <c r="BG330" i="1"/>
  <c r="BG328" i="1"/>
  <c r="BG327" i="1"/>
  <c r="BG326" i="1"/>
  <c r="BG325" i="1"/>
  <c r="BG324" i="1"/>
  <c r="BG323" i="1"/>
  <c r="BG322" i="1"/>
  <c r="BG321" i="1"/>
  <c r="BG320" i="1"/>
  <c r="BG319" i="1"/>
  <c r="BG318" i="1"/>
  <c r="BG317" i="1"/>
  <c r="BG316" i="1"/>
  <c r="BG315" i="1"/>
  <c r="BG202" i="1"/>
  <c r="BG201" i="1"/>
  <c r="BG200" i="1"/>
  <c r="BG198" i="1"/>
  <c r="BG196" i="1"/>
  <c r="BG191" i="1"/>
  <c r="BG189" i="1"/>
  <c r="BG188" i="1"/>
  <c r="BG187" i="1"/>
  <c r="BG186" i="1"/>
  <c r="BG185" i="1"/>
  <c r="BG184" i="1"/>
  <c r="BG183" i="1"/>
  <c r="BG182" i="1"/>
  <c r="BG181" i="1"/>
  <c r="BG180" i="1"/>
  <c r="BG179" i="1"/>
  <c r="BG178" i="1"/>
  <c r="BG177" i="1"/>
  <c r="BG176" i="1"/>
  <c r="BG175" i="1"/>
  <c r="BG174" i="1"/>
  <c r="BG173" i="1"/>
  <c r="BG172" i="1"/>
  <c r="BG171" i="1"/>
  <c r="BG170" i="1"/>
  <c r="BG169" i="1"/>
  <c r="BG168" i="1"/>
  <c r="BG167" i="1"/>
  <c r="BG166" i="1"/>
  <c r="BG165" i="1"/>
  <c r="BG164" i="1"/>
  <c r="BG163" i="1"/>
  <c r="BG162" i="1"/>
  <c r="BG161" i="1"/>
  <c r="BG160" i="1"/>
  <c r="BG159" i="1"/>
  <c r="BG158" i="1"/>
  <c r="BG157" i="1"/>
  <c r="BG156" i="1"/>
  <c r="BG155" i="1"/>
  <c r="BG153" i="1"/>
  <c r="BG152" i="1"/>
  <c r="BG151" i="1"/>
  <c r="BG150" i="1"/>
  <c r="BG149" i="1"/>
  <c r="BG147" i="1"/>
  <c r="BG146" i="1"/>
  <c r="BG145" i="1"/>
  <c r="BG144" i="1"/>
  <c r="BG143" i="1"/>
  <c r="BG142" i="1"/>
  <c r="BG141" i="1"/>
  <c r="BG140" i="1"/>
  <c r="BG139" i="1"/>
  <c r="BG138" i="1"/>
  <c r="BG137" i="1"/>
  <c r="BG136" i="1"/>
  <c r="BG135" i="1"/>
  <c r="BG134" i="1"/>
  <c r="BG133" i="1"/>
  <c r="BG132" i="1"/>
  <c r="BG131" i="1"/>
  <c r="BG130" i="1"/>
  <c r="BG129" i="1"/>
  <c r="BG128" i="1"/>
  <c r="BG127" i="1"/>
  <c r="BG126" i="1"/>
  <c r="BG125" i="1"/>
  <c r="BG124" i="1"/>
  <c r="BG123" i="1"/>
  <c r="BG122" i="1"/>
  <c r="BG120" i="1"/>
  <c r="BG118" i="1"/>
  <c r="BG117" i="1"/>
  <c r="BG116" i="1"/>
  <c r="BG115" i="1"/>
  <c r="BG114" i="1"/>
  <c r="BG113" i="1"/>
  <c r="BG112" i="1"/>
  <c r="BG111" i="1"/>
  <c r="BG110" i="1"/>
  <c r="BG109" i="1"/>
  <c r="BG107" i="1"/>
  <c r="BG106" i="1"/>
  <c r="BG105" i="1"/>
  <c r="BG104" i="1"/>
  <c r="BG103" i="1"/>
  <c r="BG102" i="1"/>
  <c r="BG101" i="1"/>
  <c r="BG100" i="1"/>
  <c r="BG99" i="1"/>
  <c r="BG98" i="1"/>
  <c r="BG97" i="1"/>
  <c r="BG96" i="1"/>
  <c r="BG95" i="1"/>
  <c r="BG94" i="1"/>
  <c r="BG93" i="1"/>
  <c r="BG92" i="1"/>
  <c r="BG91" i="1"/>
  <c r="BG90" i="1"/>
  <c r="BG89" i="1"/>
  <c r="BG88" i="1"/>
  <c r="BG87" i="1"/>
  <c r="BG86" i="1"/>
  <c r="BG85" i="1"/>
  <c r="BG84" i="1"/>
  <c r="BG83" i="1"/>
  <c r="BG82" i="1"/>
  <c r="BG81" i="1"/>
  <c r="BG80" i="1"/>
  <c r="BG79" i="1"/>
  <c r="BG78" i="1"/>
  <c r="BG77" i="1"/>
  <c r="BG76" i="1"/>
  <c r="BG75" i="1"/>
  <c r="BG74" i="1"/>
  <c r="BG73" i="1"/>
  <c r="BG72" i="1"/>
  <c r="BG71" i="1"/>
  <c r="BG70" i="1"/>
  <c r="BG69" i="1"/>
  <c r="BG68" i="1"/>
  <c r="BG67" i="1"/>
  <c r="BG66" i="1"/>
  <c r="BG65" i="1"/>
  <c r="BG64" i="1"/>
  <c r="BG63" i="1"/>
  <c r="BG62" i="1"/>
  <c r="BG61" i="1"/>
  <c r="BG60" i="1"/>
  <c r="BG59" i="1"/>
  <c r="BG58" i="1"/>
  <c r="BG57" i="1"/>
  <c r="BG56" i="1"/>
  <c r="BG55" i="1"/>
  <c r="BG54" i="1"/>
  <c r="BG53" i="1"/>
  <c r="BG52" i="1"/>
  <c r="BG51" i="1"/>
  <c r="BG50" i="1"/>
  <c r="BG48" i="1"/>
  <c r="BG47" i="1"/>
  <c r="BG46" i="1"/>
  <c r="BG45" i="1"/>
  <c r="BG44" i="1"/>
  <c r="BG43" i="1"/>
  <c r="BG42" i="1"/>
  <c r="BG41" i="1"/>
  <c r="BG40" i="1"/>
  <c r="BG39" i="1"/>
  <c r="BG38" i="1"/>
  <c r="BG37" i="1"/>
  <c r="BG36" i="1"/>
  <c r="BG35" i="1"/>
  <c r="BG34" i="1"/>
  <c r="BG33" i="1"/>
  <c r="BG32" i="1"/>
  <c r="BG31" i="1"/>
  <c r="BG30" i="1"/>
  <c r="BG29" i="1"/>
  <c r="BG28" i="1"/>
  <c r="BG27" i="1"/>
  <c r="BG26" i="1"/>
  <c r="BG25" i="1"/>
  <c r="BG24" i="1"/>
  <c r="BG23" i="1"/>
  <c r="BG22" i="1"/>
  <c r="BG21" i="1"/>
  <c r="BG20" i="1"/>
  <c r="BG19" i="1"/>
  <c r="BG18" i="1"/>
  <c r="BG16" i="1"/>
  <c r="BG15" i="1"/>
  <c r="BG13" i="1"/>
  <c r="BG10" i="1"/>
  <c r="BG9" i="1"/>
  <c r="BG8" i="1"/>
  <c r="BG7" i="1"/>
  <c r="BG6" i="1"/>
  <c r="BG5" i="1"/>
  <c r="BG4" i="1"/>
  <c r="BA626" i="1"/>
  <c r="BA625" i="1"/>
  <c r="BA624" i="1"/>
  <c r="BA621" i="1"/>
  <c r="BA620" i="1"/>
  <c r="BA617" i="1"/>
  <c r="BA615" i="1"/>
  <c r="BA611" i="1"/>
  <c r="BA610" i="1"/>
  <c r="BA609" i="1"/>
  <c r="BA608" i="1"/>
  <c r="BA607" i="1"/>
  <c r="BA606" i="1"/>
  <c r="BA605" i="1"/>
  <c r="BA604" i="1"/>
  <c r="BA603" i="1"/>
  <c r="BA602" i="1"/>
  <c r="BA601" i="1"/>
  <c r="BA600" i="1"/>
  <c r="BA599" i="1"/>
  <c r="BA598" i="1"/>
  <c r="BA597" i="1"/>
  <c r="BA596" i="1"/>
  <c r="BA595" i="1"/>
  <c r="BA594" i="1"/>
  <c r="BA593" i="1"/>
  <c r="BA592" i="1"/>
  <c r="BA591" i="1"/>
  <c r="BA590" i="1"/>
  <c r="BA589" i="1"/>
  <c r="BA588" i="1"/>
  <c r="BA587" i="1"/>
  <c r="BA586" i="1"/>
  <c r="BA585" i="1"/>
  <c r="BA584" i="1"/>
  <c r="BA583" i="1"/>
  <c r="BA582" i="1"/>
  <c r="BA581" i="1"/>
  <c r="BA580" i="1"/>
  <c r="BA579" i="1"/>
  <c r="BA578" i="1"/>
  <c r="BA577" i="1"/>
  <c r="BA576" i="1"/>
  <c r="BA575" i="1"/>
  <c r="BA565" i="1"/>
  <c r="BA562" i="1"/>
  <c r="BA561" i="1"/>
  <c r="BA560" i="1"/>
  <c r="BA559" i="1"/>
  <c r="BA558" i="1"/>
  <c r="BA556" i="1"/>
  <c r="BA555" i="1"/>
  <c r="BA554" i="1"/>
  <c r="BA553" i="1"/>
  <c r="BA548" i="1"/>
  <c r="BA546" i="1"/>
  <c r="BA545" i="1"/>
  <c r="BA544" i="1"/>
  <c r="BA543" i="1"/>
  <c r="BA542" i="1"/>
  <c r="BA541" i="1"/>
  <c r="BA537" i="1"/>
  <c r="BA536" i="1"/>
  <c r="BA535" i="1"/>
  <c r="BA534" i="1"/>
  <c r="BA533" i="1"/>
  <c r="BA532" i="1"/>
  <c r="BA531" i="1"/>
  <c r="BA530" i="1"/>
  <c r="BA529" i="1"/>
  <c r="BA526" i="1"/>
  <c r="BA523" i="1"/>
  <c r="BA522" i="1"/>
  <c r="BA521" i="1"/>
  <c r="BA520" i="1"/>
  <c r="BA519" i="1"/>
  <c r="BA517" i="1"/>
  <c r="BA516" i="1"/>
  <c r="BA515" i="1"/>
  <c r="BA514" i="1"/>
  <c r="BA509" i="1"/>
  <c r="BA508" i="1"/>
  <c r="BA507" i="1"/>
  <c r="BA506" i="1"/>
  <c r="BA502" i="1"/>
  <c r="BA501" i="1"/>
  <c r="BA500" i="1"/>
  <c r="BA499" i="1"/>
  <c r="BA495" i="1"/>
  <c r="BA494" i="1"/>
  <c r="BA493" i="1"/>
  <c r="BA492" i="1"/>
  <c r="BA491" i="1"/>
  <c r="BA489" i="1"/>
  <c r="BA488" i="1"/>
  <c r="BA487" i="1"/>
  <c r="BA486" i="1"/>
  <c r="BA485" i="1"/>
  <c r="BA484" i="1"/>
  <c r="BA483" i="1"/>
  <c r="BA482" i="1"/>
  <c r="BA481" i="1"/>
  <c r="BA478" i="1"/>
  <c r="BA477" i="1"/>
  <c r="BA476" i="1"/>
  <c r="BA475" i="1"/>
  <c r="BA474" i="1"/>
  <c r="BA471" i="1"/>
  <c r="BA470" i="1"/>
  <c r="BA469" i="1"/>
  <c r="BA468" i="1"/>
  <c r="BA467" i="1"/>
  <c r="BA466" i="1"/>
  <c r="BA465" i="1"/>
  <c r="BA464" i="1"/>
  <c r="BA463" i="1"/>
  <c r="BA462" i="1"/>
  <c r="BA461" i="1"/>
  <c r="BA454" i="1"/>
  <c r="BA453" i="1"/>
  <c r="BA452" i="1"/>
  <c r="BA451" i="1"/>
  <c r="BA450" i="1"/>
  <c r="BA449" i="1"/>
  <c r="BA448" i="1"/>
  <c r="BA447" i="1"/>
  <c r="BA446" i="1"/>
  <c r="BA445" i="1"/>
  <c r="BA444" i="1"/>
  <c r="BA443" i="1"/>
  <c r="BA442" i="1"/>
  <c r="BA441" i="1"/>
  <c r="BA440" i="1"/>
  <c r="BA439" i="1"/>
  <c r="BA434" i="1"/>
  <c r="BA432" i="1"/>
  <c r="BA431" i="1"/>
  <c r="BA430" i="1"/>
  <c r="BA426" i="1"/>
  <c r="BA425" i="1"/>
  <c r="BA424" i="1"/>
  <c r="BA422" i="1"/>
  <c r="BA421" i="1"/>
  <c r="BA420" i="1"/>
  <c r="BA419" i="1"/>
  <c r="BA417" i="1"/>
  <c r="BA416" i="1"/>
  <c r="BA413" i="1"/>
  <c r="BA412" i="1"/>
  <c r="BA411" i="1"/>
  <c r="BA410" i="1"/>
  <c r="BA409" i="1"/>
  <c r="BA408" i="1"/>
  <c r="BA407" i="1"/>
  <c r="BA406" i="1"/>
  <c r="BA405" i="1"/>
  <c r="BA404" i="1"/>
  <c r="BA403" i="1"/>
  <c r="BA402" i="1"/>
  <c r="BA401" i="1"/>
  <c r="BA400" i="1"/>
  <c r="BA399" i="1"/>
  <c r="BA398" i="1"/>
  <c r="BA397" i="1"/>
  <c r="BA396" i="1"/>
  <c r="BA395" i="1"/>
  <c r="BA394" i="1"/>
  <c r="BA393" i="1"/>
  <c r="BA392" i="1"/>
  <c r="BA391" i="1"/>
  <c r="BA390" i="1"/>
  <c r="BA389" i="1"/>
  <c r="BA388" i="1"/>
  <c r="BA387" i="1"/>
  <c r="BA386" i="1"/>
  <c r="BA385" i="1"/>
  <c r="BA384" i="1"/>
  <c r="BA383" i="1"/>
  <c r="BA382" i="1"/>
  <c r="BA381" i="1"/>
  <c r="BA380" i="1"/>
  <c r="BA379" i="1"/>
  <c r="BA378" i="1"/>
  <c r="BA377" i="1"/>
  <c r="BA376" i="1"/>
  <c r="BA375" i="1"/>
  <c r="BA374" i="1"/>
  <c r="BA373" i="1"/>
  <c r="BA372" i="1"/>
  <c r="BA371" i="1"/>
  <c r="BA370" i="1"/>
  <c r="BA369" i="1"/>
  <c r="BA368" i="1"/>
  <c r="BA367" i="1"/>
  <c r="BA366" i="1"/>
  <c r="BA365" i="1"/>
  <c r="BA364" i="1"/>
  <c r="BA363" i="1"/>
  <c r="BA362" i="1"/>
  <c r="BA361" i="1"/>
  <c r="BA360" i="1"/>
  <c r="BA359" i="1"/>
  <c r="BA358" i="1"/>
  <c r="BA357" i="1"/>
  <c r="BA356" i="1"/>
  <c r="BA355" i="1"/>
  <c r="BA354" i="1"/>
  <c r="BA353" i="1"/>
  <c r="BA352" i="1"/>
  <c r="BA351" i="1"/>
  <c r="BA350" i="1"/>
  <c r="BA349" i="1"/>
  <c r="BA347" i="1"/>
  <c r="BA346" i="1"/>
  <c r="BA345" i="1"/>
  <c r="BA344" i="1"/>
  <c r="BA343" i="1"/>
  <c r="BA342" i="1"/>
  <c r="BA341" i="1"/>
  <c r="BA340" i="1"/>
  <c r="BA339" i="1"/>
  <c r="BA338" i="1"/>
  <c r="BA337" i="1"/>
  <c r="BA336" i="1"/>
  <c r="BA334" i="1"/>
  <c r="BA333" i="1"/>
  <c r="BA332" i="1"/>
  <c r="BA331" i="1"/>
  <c r="BA330" i="1"/>
  <c r="BA328" i="1"/>
  <c r="BA327" i="1"/>
  <c r="BA326" i="1"/>
  <c r="BA325" i="1"/>
  <c r="BA324" i="1"/>
  <c r="BA323" i="1"/>
  <c r="BA322" i="1"/>
  <c r="BA321" i="1"/>
  <c r="BA320" i="1"/>
  <c r="BA319" i="1"/>
  <c r="BA318" i="1"/>
  <c r="BA317" i="1"/>
  <c r="BA316" i="1"/>
  <c r="BA315" i="1"/>
  <c r="BA201" i="1"/>
  <c r="BA196" i="1"/>
  <c r="BA193" i="1"/>
  <c r="BA191" i="1"/>
  <c r="BA189" i="1"/>
  <c r="BA188" i="1"/>
  <c r="BA187" i="1"/>
  <c r="BA186" i="1"/>
  <c r="BA185" i="1"/>
  <c r="BA184" i="1"/>
  <c r="BA183" i="1"/>
  <c r="BA182" i="1"/>
  <c r="BA181" i="1"/>
  <c r="BA180" i="1"/>
  <c r="BA179" i="1"/>
  <c r="BA178" i="1"/>
  <c r="BA177" i="1"/>
  <c r="BA176" i="1"/>
  <c r="BA175" i="1"/>
  <c r="BA174" i="1"/>
  <c r="BA173" i="1"/>
  <c r="BA172" i="1"/>
  <c r="BA171" i="1"/>
  <c r="BA170" i="1"/>
  <c r="BA169" i="1"/>
  <c r="BA168" i="1"/>
  <c r="BA167" i="1"/>
  <c r="BA166" i="1"/>
  <c r="BA165" i="1"/>
  <c r="BA164" i="1"/>
  <c r="BA163" i="1"/>
  <c r="BA162" i="1"/>
  <c r="BA161" i="1"/>
  <c r="BA160" i="1"/>
  <c r="BA159" i="1"/>
  <c r="BA158" i="1"/>
  <c r="BA157" i="1"/>
  <c r="BA156" i="1"/>
  <c r="BA155" i="1"/>
  <c r="BA153" i="1"/>
  <c r="BA152" i="1"/>
  <c r="BA151" i="1"/>
  <c r="BA149" i="1"/>
  <c r="BA148" i="1"/>
  <c r="BA147" i="1"/>
  <c r="BA146" i="1"/>
  <c r="BA145" i="1"/>
  <c r="BA144" i="1"/>
  <c r="BA143" i="1"/>
  <c r="BA142" i="1"/>
  <c r="BA141" i="1"/>
  <c r="BA140" i="1"/>
  <c r="BA139" i="1"/>
  <c r="BA138" i="1"/>
  <c r="BA137" i="1"/>
  <c r="BA136" i="1"/>
  <c r="BA135" i="1"/>
  <c r="BA134" i="1"/>
  <c r="BA133" i="1"/>
  <c r="BA132" i="1"/>
  <c r="BA131" i="1"/>
  <c r="BA130" i="1"/>
  <c r="BA129" i="1"/>
  <c r="BA128" i="1"/>
  <c r="BA127" i="1"/>
  <c r="BA126" i="1"/>
  <c r="BA125" i="1"/>
  <c r="BA124" i="1"/>
  <c r="BA123" i="1"/>
  <c r="BA122" i="1"/>
  <c r="BA120" i="1"/>
  <c r="BA118" i="1"/>
  <c r="BA117" i="1"/>
  <c r="BA116" i="1"/>
  <c r="BA115" i="1"/>
  <c r="BA114" i="1"/>
  <c r="BA113" i="1"/>
  <c r="BA112" i="1"/>
  <c r="BA111" i="1"/>
  <c r="BA110" i="1"/>
  <c r="BA109" i="1"/>
  <c r="BA107" i="1"/>
  <c r="BA106" i="1"/>
  <c r="BA105" i="1"/>
  <c r="BA104" i="1"/>
  <c r="BA103" i="1"/>
  <c r="BA102" i="1"/>
  <c r="BA101" i="1"/>
  <c r="BA100" i="1"/>
  <c r="BA99" i="1"/>
  <c r="BA98" i="1"/>
  <c r="BA97" i="1"/>
  <c r="BA96" i="1"/>
  <c r="BA95" i="1"/>
  <c r="BA94" i="1"/>
  <c r="BA93" i="1"/>
  <c r="BA92" i="1"/>
  <c r="BA91" i="1"/>
  <c r="BA90" i="1"/>
  <c r="BA89" i="1"/>
  <c r="BA88" i="1"/>
  <c r="BA87" i="1"/>
  <c r="BA86" i="1"/>
  <c r="BA85" i="1"/>
  <c r="BA84" i="1"/>
  <c r="BA83" i="1"/>
  <c r="BA82" i="1"/>
  <c r="BA81" i="1"/>
  <c r="BA80" i="1"/>
  <c r="BA79" i="1"/>
  <c r="BA78" i="1"/>
  <c r="BA77" i="1"/>
  <c r="BA76" i="1"/>
  <c r="BA75" i="1"/>
  <c r="BA74" i="1"/>
  <c r="BA73" i="1"/>
  <c r="BA72" i="1"/>
  <c r="BA71" i="1"/>
  <c r="BA70" i="1"/>
  <c r="BA69" i="1"/>
  <c r="BA68" i="1"/>
  <c r="BA67" i="1"/>
  <c r="BA66" i="1"/>
  <c r="BA65" i="1"/>
  <c r="BA64" i="1"/>
  <c r="BA63" i="1"/>
  <c r="BA62" i="1"/>
  <c r="BA61" i="1"/>
  <c r="BA60" i="1"/>
  <c r="BA59" i="1"/>
  <c r="BA58" i="1"/>
  <c r="BA57" i="1"/>
  <c r="BA56" i="1"/>
  <c r="BA55" i="1"/>
  <c r="BA54" i="1"/>
  <c r="BA53" i="1"/>
  <c r="BA52" i="1"/>
  <c r="BA51" i="1"/>
  <c r="BA50" i="1"/>
  <c r="BA49" i="1"/>
  <c r="BA48" i="1"/>
  <c r="BA47" i="1"/>
  <c r="BA46" i="1"/>
  <c r="BA45" i="1"/>
  <c r="BA44" i="1"/>
  <c r="BA43" i="1"/>
  <c r="BA41" i="1"/>
  <c r="BA40" i="1"/>
  <c r="BA39" i="1"/>
  <c r="BA38" i="1"/>
  <c r="BA37" i="1"/>
  <c r="BA36" i="1"/>
  <c r="BA35" i="1"/>
  <c r="BA34" i="1"/>
  <c r="BA33" i="1"/>
  <c r="BA32" i="1"/>
  <c r="BA31" i="1"/>
  <c r="BA30" i="1"/>
  <c r="BA29" i="1"/>
  <c r="BA28" i="1"/>
  <c r="BA27" i="1"/>
  <c r="BA26" i="1"/>
  <c r="BA25" i="1"/>
  <c r="BA24" i="1"/>
  <c r="BA23" i="1"/>
  <c r="BA22" i="1"/>
  <c r="BA21" i="1"/>
  <c r="BA20" i="1"/>
  <c r="BA19" i="1"/>
  <c r="BA18" i="1"/>
  <c r="BA16" i="1"/>
  <c r="BA15" i="1"/>
  <c r="BA13" i="1"/>
  <c r="BA10" i="1"/>
  <c r="BA9" i="1"/>
  <c r="BA8" i="1"/>
  <c r="BA7" i="1"/>
  <c r="BA6" i="1"/>
  <c r="BA5" i="1"/>
  <c r="BA4" i="1"/>
  <c r="AU4" i="1"/>
  <c r="BM626" i="1" l="1"/>
  <c r="AP17" i="1" l="1"/>
  <c r="AU17" i="1" s="1"/>
  <c r="BH519" i="1"/>
  <c r="BM519" i="1" s="1"/>
  <c r="AP518" i="1"/>
  <c r="AU518" i="1" s="1"/>
  <c r="AV17" i="1"/>
  <c r="BA17" i="1" s="1"/>
  <c r="AP550" i="1" l="1"/>
  <c r="AU550" i="1" s="1"/>
  <c r="AP557" i="1"/>
  <c r="AU557" i="1" s="1"/>
  <c r="AP554" i="1"/>
  <c r="AU554" i="1" s="1"/>
  <c r="AP552" i="1"/>
  <c r="AU552" i="1" s="1"/>
  <c r="AP547" i="1"/>
  <c r="AP139" i="1" l="1"/>
  <c r="AU139" i="1" s="1"/>
  <c r="AP137" i="1"/>
  <c r="AU137" i="1" s="1"/>
  <c r="AP136" i="1"/>
  <c r="AU136" i="1" s="1"/>
  <c r="AP135" i="1"/>
  <c r="AU135" i="1" s="1"/>
  <c r="AP134" i="1"/>
  <c r="AU134" i="1" s="1"/>
  <c r="AP133" i="1"/>
  <c r="AU133" i="1" s="1"/>
  <c r="AP132" i="1"/>
  <c r="AU132" i="1" s="1"/>
  <c r="AP131" i="1"/>
  <c r="AU131" i="1" s="1"/>
  <c r="AP130" i="1"/>
  <c r="AU130" i="1" s="1"/>
  <c r="AP129" i="1"/>
  <c r="AU129" i="1" s="1"/>
  <c r="BG12" i="1" l="1"/>
  <c r="BA12" i="1"/>
  <c r="BH557" i="1" l="1"/>
  <c r="BM557" i="1" s="1"/>
  <c r="BH552" i="1"/>
  <c r="BM552" i="1" s="1"/>
  <c r="BH551" i="1"/>
  <c r="BM551" i="1" s="1"/>
  <c r="BB551" i="1"/>
  <c r="BG551" i="1" s="1"/>
  <c r="BB557" i="1"/>
  <c r="BG557" i="1" s="1"/>
  <c r="BB553" i="1"/>
  <c r="BG553" i="1" s="1"/>
  <c r="BB552" i="1"/>
  <c r="BG552" i="1" s="1"/>
  <c r="AV557" i="1"/>
  <c r="BA557" i="1" s="1"/>
  <c r="AV552" i="1"/>
  <c r="BA552" i="1" s="1"/>
  <c r="AV551" i="1"/>
  <c r="BA551" i="1" s="1"/>
  <c r="AV550" i="1"/>
  <c r="BA550" i="1" s="1"/>
  <c r="AV547" i="1"/>
  <c r="BA547" i="1" s="1"/>
  <c r="AP584" i="1" l="1"/>
  <c r="AU584" i="1" s="1"/>
  <c r="AP575" i="1"/>
  <c r="AU575" i="1" s="1"/>
  <c r="BH49" i="1" l="1"/>
  <c r="BM49" i="1" s="1"/>
  <c r="BA42" i="1" l="1"/>
  <c r="BB49" i="1"/>
  <c r="BG49" i="1" s="1"/>
  <c r="BH17" i="1" l="1"/>
  <c r="BM17" i="1" s="1"/>
  <c r="BB17" i="1"/>
  <c r="BG17" i="1" s="1"/>
  <c r="AP500" i="1" l="1"/>
  <c r="AU500" i="1" s="1"/>
  <c r="BG108" i="1" l="1"/>
  <c r="BA108" i="1"/>
  <c r="AP145" i="1" l="1"/>
  <c r="AU145" i="1" s="1"/>
  <c r="BJ119" i="1" l="1"/>
  <c r="BM119" i="1" s="1"/>
  <c r="BJ117" i="1"/>
  <c r="BM117" i="1" s="1"/>
  <c r="BG121" i="1"/>
  <c r="BG119" i="1"/>
  <c r="BA121" i="1"/>
  <c r="BA119" i="1"/>
  <c r="AP124" i="1"/>
  <c r="AU124" i="1" s="1"/>
  <c r="AP115" i="1"/>
  <c r="AU115" i="1" s="1"/>
  <c r="AP112" i="1"/>
  <c r="AU112" i="1" s="1"/>
  <c r="AP110" i="1"/>
  <c r="AU110" i="1" s="1"/>
  <c r="AP546" i="1" l="1"/>
  <c r="AU546" i="1" s="1"/>
  <c r="AP545" i="1"/>
  <c r="AU545" i="1" s="1"/>
  <c r="AP544" i="1"/>
  <c r="AU544" i="1" s="1"/>
  <c r="AP541" i="1"/>
  <c r="AU541" i="1" s="1"/>
  <c r="AP537" i="1"/>
  <c r="AU537" i="1" s="1"/>
  <c r="AP536" i="1"/>
  <c r="AU536" i="1" s="1"/>
  <c r="AP535" i="1"/>
  <c r="AU535" i="1" s="1"/>
  <c r="AP534" i="1"/>
  <c r="AU534" i="1" s="1"/>
  <c r="AP533" i="1"/>
  <c r="AU533" i="1" s="1"/>
  <c r="AP532" i="1"/>
  <c r="AU532" i="1" s="1"/>
  <c r="AP531" i="1"/>
  <c r="AU531" i="1" s="1"/>
  <c r="AP530" i="1"/>
  <c r="AU530" i="1" s="1"/>
  <c r="BB471" i="1" l="1"/>
  <c r="BG471" i="1" s="1"/>
  <c r="BB470" i="1"/>
  <c r="BG470" i="1" s="1"/>
  <c r="BB469" i="1"/>
  <c r="BG469" i="1" s="1"/>
  <c r="BB468" i="1"/>
  <c r="BG468" i="1" s="1"/>
  <c r="BB467" i="1"/>
  <c r="BG467" i="1" s="1"/>
  <c r="BB466" i="1"/>
  <c r="BG466" i="1" s="1"/>
  <c r="AS547" i="1" l="1"/>
  <c r="AU547" i="1" s="1"/>
  <c r="BH429" i="1" l="1"/>
  <c r="BM429" i="1" s="1"/>
  <c r="BH423" i="1"/>
  <c r="BM423" i="1" s="1"/>
  <c r="BH418" i="1"/>
  <c r="BM418" i="1" s="1"/>
  <c r="BB429" i="1"/>
  <c r="BG429" i="1" s="1"/>
  <c r="BB423" i="1"/>
  <c r="BG423" i="1" s="1"/>
  <c r="BB418" i="1"/>
  <c r="BG418" i="1" s="1"/>
  <c r="AV429" i="1"/>
  <c r="BA429" i="1" s="1"/>
  <c r="AV423" i="1"/>
  <c r="BA423" i="1" s="1"/>
  <c r="AV418" i="1"/>
  <c r="BA418" i="1" s="1"/>
  <c r="BJ433" i="1"/>
  <c r="BM433" i="1" s="1"/>
  <c r="BG433" i="1"/>
  <c r="BA433" i="1"/>
  <c r="AR433" i="1"/>
  <c r="AU433" i="1" s="1"/>
  <c r="BH518" i="1" l="1"/>
  <c r="BM518" i="1" s="1"/>
  <c r="BB518" i="1"/>
  <c r="BG518" i="1" s="1"/>
  <c r="AV518" i="1"/>
  <c r="BA518" i="1" s="1"/>
  <c r="BH622" i="1"/>
  <c r="BM622" i="1" s="1"/>
  <c r="BB622" i="1"/>
  <c r="BG622" i="1" s="1"/>
  <c r="AV622" i="1"/>
  <c r="BA622" i="1" s="1"/>
  <c r="BH619" i="1"/>
  <c r="BM619" i="1" s="1"/>
  <c r="BB619" i="1"/>
  <c r="BG619" i="1" s="1"/>
  <c r="AV619" i="1"/>
  <c r="BA619" i="1" s="1"/>
  <c r="AP619" i="1"/>
  <c r="AU619" i="1" s="1"/>
  <c r="AH206" i="3" l="1"/>
  <c r="R196" i="3" l="1"/>
  <c r="M34" i="3"/>
  <c r="L49" i="3" l="1"/>
  <c r="AA173" i="3" l="1"/>
  <c r="L106" i="3"/>
  <c r="M106" i="3"/>
  <c r="L107" i="3"/>
  <c r="M107" i="3"/>
  <c r="N71" i="3" l="1"/>
  <c r="S71" i="3" s="1"/>
  <c r="T207" i="3"/>
  <c r="AN195" i="3"/>
  <c r="AG195" i="3"/>
  <c r="Z195" i="3"/>
  <c r="M195" i="3"/>
  <c r="S195" i="3" s="1"/>
  <c r="L195" i="3"/>
  <c r="AN194" i="3"/>
  <c r="AG194" i="3"/>
  <c r="Z194" i="3"/>
  <c r="M194" i="3"/>
  <c r="S194" i="3" s="1"/>
  <c r="L194" i="3"/>
  <c r="AN193" i="3"/>
  <c r="AG193" i="3"/>
  <c r="Z193" i="3"/>
  <c r="M193" i="3"/>
  <c r="S193" i="3" s="1"/>
  <c r="L193" i="3"/>
  <c r="AN192" i="3"/>
  <c r="AG192" i="3"/>
  <c r="Z192" i="3"/>
  <c r="M192" i="3"/>
  <c r="S192" i="3" s="1"/>
  <c r="L192" i="3"/>
  <c r="AN191" i="3"/>
  <c r="AG191" i="3"/>
  <c r="Z191" i="3"/>
  <c r="M191" i="3"/>
  <c r="S191" i="3" s="1"/>
  <c r="L191" i="3"/>
  <c r="AN190" i="3"/>
  <c r="AG190" i="3"/>
  <c r="Z190" i="3"/>
  <c r="M190" i="3"/>
  <c r="S190" i="3" s="1"/>
  <c r="L190" i="3"/>
  <c r="AN189" i="3"/>
  <c r="AG189" i="3"/>
  <c r="Z189" i="3"/>
  <c r="M189" i="3"/>
  <c r="S189" i="3" s="1"/>
  <c r="L189" i="3"/>
  <c r="AN188" i="3"/>
  <c r="AG188" i="3"/>
  <c r="Z188" i="3"/>
  <c r="M188" i="3"/>
  <c r="S188" i="3" s="1"/>
  <c r="L188" i="3"/>
  <c r="AN187" i="3"/>
  <c r="AG187" i="3"/>
  <c r="Z187" i="3"/>
  <c r="M187" i="3"/>
  <c r="S187" i="3" s="1"/>
  <c r="L187" i="3"/>
  <c r="AN186" i="3"/>
  <c r="AG186" i="3"/>
  <c r="Z186" i="3"/>
  <c r="M186" i="3"/>
  <c r="S186" i="3" s="1"/>
  <c r="L186" i="3"/>
  <c r="AN185" i="3"/>
  <c r="AG185" i="3"/>
  <c r="Z185" i="3"/>
  <c r="M185" i="3"/>
  <c r="S185" i="3" s="1"/>
  <c r="L185" i="3"/>
  <c r="AN184" i="3"/>
  <c r="AG184" i="3"/>
  <c r="Z184" i="3"/>
  <c r="M184" i="3"/>
  <c r="S184" i="3" s="1"/>
  <c r="L184" i="3"/>
  <c r="AN183" i="3"/>
  <c r="AG183" i="3"/>
  <c r="Z183" i="3"/>
  <c r="M183" i="3"/>
  <c r="S183" i="3" s="1"/>
  <c r="L183" i="3"/>
  <c r="AN182" i="3"/>
  <c r="AG182" i="3"/>
  <c r="Z182" i="3"/>
  <c r="M182" i="3"/>
  <c r="S182" i="3" s="1"/>
  <c r="L182" i="3"/>
  <c r="AN181" i="3"/>
  <c r="AG181" i="3"/>
  <c r="Z181" i="3"/>
  <c r="M181" i="3"/>
  <c r="S181" i="3" s="1"/>
  <c r="L181" i="3"/>
  <c r="AN180" i="3"/>
  <c r="AG180" i="3"/>
  <c r="Z180" i="3"/>
  <c r="M180" i="3"/>
  <c r="S180" i="3" s="1"/>
  <c r="L180" i="3"/>
  <c r="AN179" i="3"/>
  <c r="AG179" i="3"/>
  <c r="Z179" i="3"/>
  <c r="M179" i="3"/>
  <c r="S179" i="3" s="1"/>
  <c r="L179" i="3"/>
  <c r="AN178" i="3"/>
  <c r="AG178" i="3"/>
  <c r="Z178" i="3"/>
  <c r="M178" i="3"/>
  <c r="S178" i="3" s="1"/>
  <c r="L178" i="3"/>
  <c r="AN177" i="3"/>
  <c r="AG177" i="3"/>
  <c r="Z177" i="3"/>
  <c r="M177" i="3"/>
  <c r="S177" i="3" s="1"/>
  <c r="L177" i="3"/>
  <c r="AN176" i="3"/>
  <c r="AG176" i="3"/>
  <c r="Z176" i="3"/>
  <c r="M176" i="3"/>
  <c r="S176" i="3" s="1"/>
  <c r="L176" i="3"/>
  <c r="AN175" i="3"/>
  <c r="AG175" i="3"/>
  <c r="Z175" i="3"/>
  <c r="M175" i="3"/>
  <c r="S175" i="3" s="1"/>
  <c r="L175" i="3"/>
  <c r="AN174" i="3"/>
  <c r="AG174" i="3"/>
  <c r="Z174" i="3"/>
  <c r="M174" i="3"/>
  <c r="S174" i="3" s="1"/>
  <c r="L174" i="3"/>
  <c r="AN173" i="3"/>
  <c r="AG173" i="3"/>
  <c r="Z173" i="3"/>
  <c r="M173" i="3"/>
  <c r="S173" i="3" s="1"/>
  <c r="L173" i="3"/>
  <c r="AN172" i="3"/>
  <c r="AG172" i="3"/>
  <c r="Z172" i="3"/>
  <c r="M172" i="3"/>
  <c r="L172" i="3"/>
  <c r="AN171" i="3"/>
  <c r="AG171" i="3"/>
  <c r="Z171" i="3"/>
  <c r="S171" i="3"/>
  <c r="AN170" i="3"/>
  <c r="AG170" i="3"/>
  <c r="Z170" i="3"/>
  <c r="M170" i="3"/>
  <c r="S170" i="3" s="1"/>
  <c r="L170" i="3"/>
  <c r="AN169" i="3"/>
  <c r="AG169" i="3"/>
  <c r="Z169" i="3"/>
  <c r="M169" i="3"/>
  <c r="L169" i="3"/>
  <c r="AN168" i="3"/>
  <c r="AG168" i="3"/>
  <c r="Z168" i="3"/>
  <c r="S168" i="3"/>
  <c r="AN167" i="3"/>
  <c r="AG167" i="3"/>
  <c r="Z167" i="3"/>
  <c r="S167" i="3"/>
  <c r="AN166" i="3"/>
  <c r="AG166" i="3"/>
  <c r="Z166" i="3"/>
  <c r="S166" i="3"/>
  <c r="AN165" i="3"/>
  <c r="AG165" i="3"/>
  <c r="Z165" i="3"/>
  <c r="M165" i="3"/>
  <c r="S165" i="3" s="1"/>
  <c r="L165" i="3"/>
  <c r="AN164" i="3"/>
  <c r="AG164" i="3"/>
  <c r="Z164" i="3"/>
  <c r="M164" i="3"/>
  <c r="L164" i="3"/>
  <c r="AN163" i="3"/>
  <c r="AG163" i="3"/>
  <c r="Z163" i="3"/>
  <c r="S163" i="3"/>
  <c r="AN162" i="3"/>
  <c r="AG162" i="3"/>
  <c r="Z162" i="3"/>
  <c r="S162" i="3"/>
  <c r="AN161" i="3"/>
  <c r="AG161" i="3"/>
  <c r="Z161" i="3"/>
  <c r="M161" i="3"/>
  <c r="S161" i="3" s="1"/>
  <c r="L161" i="3"/>
  <c r="AN160" i="3"/>
  <c r="AG160" i="3"/>
  <c r="Z160" i="3"/>
  <c r="M160" i="3"/>
  <c r="S160" i="3" s="1"/>
  <c r="L160" i="3"/>
  <c r="AN159" i="3"/>
  <c r="AG159" i="3"/>
  <c r="Z159" i="3"/>
  <c r="M159" i="3"/>
  <c r="S159" i="3" s="1"/>
  <c r="L159" i="3"/>
  <c r="AN158" i="3"/>
  <c r="AG158" i="3"/>
  <c r="Z158" i="3"/>
  <c r="M158" i="3"/>
  <c r="S158" i="3" s="1"/>
  <c r="L158" i="3"/>
  <c r="AN157" i="3"/>
  <c r="AG157" i="3"/>
  <c r="Z157" i="3"/>
  <c r="M157" i="3"/>
  <c r="S157" i="3" s="1"/>
  <c r="L157" i="3"/>
  <c r="AN156" i="3"/>
  <c r="AG156" i="3"/>
  <c r="Z156" i="3"/>
  <c r="M156" i="3"/>
  <c r="L156" i="3"/>
  <c r="AN155" i="3"/>
  <c r="AG155" i="3"/>
  <c r="Z155" i="3"/>
  <c r="AN154" i="3"/>
  <c r="AG154" i="3"/>
  <c r="Z154" i="3"/>
  <c r="S154" i="3"/>
  <c r="AN153" i="3"/>
  <c r="AG153" i="3"/>
  <c r="Z153" i="3"/>
  <c r="S153" i="3"/>
  <c r="M152" i="3"/>
  <c r="L152" i="3"/>
  <c r="AN151" i="3"/>
  <c r="AG151" i="3"/>
  <c r="Z151" i="3"/>
  <c r="M151" i="3"/>
  <c r="S151" i="3" s="1"/>
  <c r="L151" i="3"/>
  <c r="AN150" i="3"/>
  <c r="AG150" i="3"/>
  <c r="Z150" i="3"/>
  <c r="M150" i="3"/>
  <c r="S150" i="3" s="1"/>
  <c r="L150" i="3"/>
  <c r="AN149" i="3"/>
  <c r="AG149" i="3"/>
  <c r="Z149" i="3"/>
  <c r="M149" i="3"/>
  <c r="S149" i="3" s="1"/>
  <c r="L149" i="3"/>
  <c r="AN148" i="3"/>
  <c r="AG148" i="3"/>
  <c r="Z148" i="3"/>
  <c r="M148" i="3"/>
  <c r="S148" i="3" s="1"/>
  <c r="L148" i="3"/>
  <c r="AN147" i="3"/>
  <c r="AG147" i="3"/>
  <c r="Z147" i="3"/>
  <c r="M147" i="3"/>
  <c r="S147" i="3" s="1"/>
  <c r="L147" i="3"/>
  <c r="AN146" i="3"/>
  <c r="AG146" i="3"/>
  <c r="Z146" i="3"/>
  <c r="M146" i="3"/>
  <c r="S146" i="3" s="1"/>
  <c r="L146" i="3"/>
  <c r="AN145" i="3"/>
  <c r="AG145" i="3"/>
  <c r="Z145" i="3"/>
  <c r="M145" i="3"/>
  <c r="S145" i="3" s="1"/>
  <c r="L145" i="3"/>
  <c r="AN144" i="3"/>
  <c r="AG144" i="3"/>
  <c r="Z144" i="3"/>
  <c r="M144" i="3"/>
  <c r="S144" i="3" s="1"/>
  <c r="L144" i="3"/>
  <c r="AN143" i="3"/>
  <c r="AG143" i="3"/>
  <c r="Z143" i="3"/>
  <c r="M143" i="3"/>
  <c r="S143" i="3" s="1"/>
  <c r="L143" i="3"/>
  <c r="AN142" i="3"/>
  <c r="AG142" i="3"/>
  <c r="Z142" i="3"/>
  <c r="M142" i="3"/>
  <c r="S142" i="3" s="1"/>
  <c r="L142" i="3"/>
  <c r="AN141" i="3"/>
  <c r="AG141" i="3"/>
  <c r="Z141" i="3"/>
  <c r="M141" i="3"/>
  <c r="S141" i="3" s="1"/>
  <c r="L141" i="3"/>
  <c r="AN140" i="3"/>
  <c r="AG140" i="3"/>
  <c r="Z140" i="3"/>
  <c r="M140" i="3"/>
  <c r="L140" i="3"/>
  <c r="AN139" i="3"/>
  <c r="AG139" i="3"/>
  <c r="Z139" i="3"/>
  <c r="M139" i="3"/>
  <c r="S139" i="3" s="1"/>
  <c r="L139" i="3"/>
  <c r="AN138" i="3"/>
  <c r="AG138" i="3"/>
  <c r="Z138" i="3"/>
  <c r="M138" i="3"/>
  <c r="L138" i="3"/>
  <c r="AN137" i="3"/>
  <c r="AG137" i="3"/>
  <c r="Z137" i="3"/>
  <c r="M137" i="3"/>
  <c r="S137" i="3" s="1"/>
  <c r="L137" i="3"/>
  <c r="AN136" i="3"/>
  <c r="AG136" i="3"/>
  <c r="Z136" i="3"/>
  <c r="M136" i="3"/>
  <c r="S136" i="3" s="1"/>
  <c r="L136" i="3"/>
  <c r="AN135" i="3"/>
  <c r="AG135" i="3"/>
  <c r="Z135" i="3"/>
  <c r="M135" i="3"/>
  <c r="S135" i="3" s="1"/>
  <c r="L135" i="3"/>
  <c r="AN134" i="3"/>
  <c r="AG134" i="3"/>
  <c r="Z134" i="3"/>
  <c r="M134" i="3"/>
  <c r="L134" i="3"/>
  <c r="M133" i="3"/>
  <c r="L133" i="3"/>
  <c r="AN132" i="3"/>
  <c r="AG132" i="3"/>
  <c r="Z132" i="3"/>
  <c r="M132" i="3"/>
  <c r="S132" i="3" s="1"/>
  <c r="L132" i="3"/>
  <c r="AN131" i="3"/>
  <c r="AG131" i="3"/>
  <c r="Z131" i="3"/>
  <c r="M131" i="3"/>
  <c r="S131" i="3" s="1"/>
  <c r="L131" i="3"/>
  <c r="AN130" i="3"/>
  <c r="AG130" i="3"/>
  <c r="Z130" i="3"/>
  <c r="M130" i="3"/>
  <c r="S130" i="3" s="1"/>
  <c r="L130" i="3"/>
  <c r="AN129" i="3"/>
  <c r="AG129" i="3"/>
  <c r="Z129" i="3"/>
  <c r="M129" i="3"/>
  <c r="L129" i="3"/>
  <c r="AN128" i="3"/>
  <c r="AG128" i="3"/>
  <c r="Z128" i="3"/>
  <c r="M128" i="3"/>
  <c r="S128" i="3" s="1"/>
  <c r="L128" i="3"/>
  <c r="AN127" i="3"/>
  <c r="AG127" i="3"/>
  <c r="Z127" i="3"/>
  <c r="M127" i="3"/>
  <c r="S127" i="3" s="1"/>
  <c r="L127" i="3"/>
  <c r="AN126" i="3"/>
  <c r="AG126" i="3"/>
  <c r="Z126" i="3"/>
  <c r="M126" i="3"/>
  <c r="S126" i="3" s="1"/>
  <c r="L126" i="3"/>
  <c r="AN125" i="3"/>
  <c r="AG125" i="3"/>
  <c r="Z125" i="3"/>
  <c r="M125" i="3"/>
  <c r="L125" i="3"/>
  <c r="AN124" i="3"/>
  <c r="AG124" i="3"/>
  <c r="Z124" i="3"/>
  <c r="S124" i="3"/>
  <c r="AN123" i="3"/>
  <c r="AG123" i="3"/>
  <c r="Z123" i="3"/>
  <c r="Q123" i="3"/>
  <c r="L123" i="3"/>
  <c r="AN122" i="3"/>
  <c r="AG122" i="3"/>
  <c r="Z122" i="3"/>
  <c r="S122" i="3"/>
  <c r="AN121" i="3"/>
  <c r="AG121" i="3"/>
  <c r="Z121" i="3"/>
  <c r="S121" i="3"/>
  <c r="AN120" i="3"/>
  <c r="AG120" i="3"/>
  <c r="Z120" i="3"/>
  <c r="M120" i="3"/>
  <c r="S120" i="3" s="1"/>
  <c r="L120" i="3"/>
  <c r="AN119" i="3"/>
  <c r="AG119" i="3"/>
  <c r="Z119" i="3"/>
  <c r="M119" i="3"/>
  <c r="S119" i="3" s="1"/>
  <c r="L119" i="3"/>
  <c r="AN118" i="3"/>
  <c r="AG118" i="3"/>
  <c r="Z118" i="3"/>
  <c r="M118" i="3"/>
  <c r="S118" i="3" s="1"/>
  <c r="L118" i="3"/>
  <c r="AN117" i="3"/>
  <c r="AG117" i="3"/>
  <c r="Z117" i="3"/>
  <c r="Q117" i="3"/>
  <c r="L117" i="3"/>
  <c r="AN116" i="3"/>
  <c r="AG116" i="3"/>
  <c r="Z116" i="3"/>
  <c r="M116" i="3"/>
  <c r="S116" i="3" s="1"/>
  <c r="L116" i="3"/>
  <c r="M115" i="3"/>
  <c r="L115" i="3"/>
  <c r="M114" i="3"/>
  <c r="S114" i="3" s="1"/>
  <c r="T114" i="3" s="1"/>
  <c r="L114" i="3"/>
  <c r="M113" i="3"/>
  <c r="S113" i="3" s="1"/>
  <c r="AN113" i="3" s="1"/>
  <c r="L113" i="3"/>
  <c r="M112" i="3"/>
  <c r="S112" i="3" s="1"/>
  <c r="T112" i="3" s="1"/>
  <c r="L112" i="3"/>
  <c r="M111" i="3"/>
  <c r="S111" i="3" s="1"/>
  <c r="T111" i="3" s="1"/>
  <c r="L111" i="3"/>
  <c r="M110" i="3"/>
  <c r="S110" i="3" s="1"/>
  <c r="T110" i="3" s="1"/>
  <c r="L110" i="3"/>
  <c r="M109" i="3"/>
  <c r="L109" i="3"/>
  <c r="M108" i="3"/>
  <c r="L108" i="3"/>
  <c r="AN105" i="3"/>
  <c r="AG105" i="3"/>
  <c r="Z105" i="3"/>
  <c r="S105" i="3"/>
  <c r="AN104" i="3"/>
  <c r="AG104" i="3"/>
  <c r="Z104" i="3"/>
  <c r="S104" i="3"/>
  <c r="AN103" i="3"/>
  <c r="AG103" i="3"/>
  <c r="Z103" i="3"/>
  <c r="M103" i="3"/>
  <c r="S103" i="3" s="1"/>
  <c r="L103" i="3"/>
  <c r="AN102" i="3"/>
  <c r="AG102" i="3"/>
  <c r="Z102" i="3"/>
  <c r="M102" i="3"/>
  <c r="L102" i="3"/>
  <c r="AN101" i="3"/>
  <c r="AG101" i="3"/>
  <c r="Z101" i="3"/>
  <c r="S101" i="3"/>
  <c r="AN100" i="3"/>
  <c r="AG100" i="3"/>
  <c r="Z100" i="3"/>
  <c r="S100" i="3"/>
  <c r="AN107" i="3"/>
  <c r="AG107" i="3"/>
  <c r="Z107" i="3"/>
  <c r="S107" i="3"/>
  <c r="AN106" i="3"/>
  <c r="AG106" i="3"/>
  <c r="Z106" i="3"/>
  <c r="S106" i="3"/>
  <c r="AN99" i="3"/>
  <c r="AG99" i="3"/>
  <c r="Z99" i="3"/>
  <c r="M99" i="3"/>
  <c r="S99" i="3" s="1"/>
  <c r="L99" i="3"/>
  <c r="AN98" i="3"/>
  <c r="AG98" i="3"/>
  <c r="Z98" i="3"/>
  <c r="M98" i="3"/>
  <c r="S98" i="3" s="1"/>
  <c r="L98" i="3"/>
  <c r="M97" i="3"/>
  <c r="S97" i="3" s="1"/>
  <c r="T97" i="3" s="1"/>
  <c r="L97" i="3"/>
  <c r="M96" i="3"/>
  <c r="L96" i="3"/>
  <c r="AN95" i="3"/>
  <c r="AG95" i="3"/>
  <c r="Z95" i="3"/>
  <c r="M95" i="3"/>
  <c r="S95" i="3" s="1"/>
  <c r="L95" i="3"/>
  <c r="AN94" i="3"/>
  <c r="AG94" i="3"/>
  <c r="Z94" i="3"/>
  <c r="M94" i="3"/>
  <c r="L94" i="3"/>
  <c r="AN93" i="3"/>
  <c r="AG93" i="3"/>
  <c r="Z93" i="3"/>
  <c r="M93" i="3"/>
  <c r="S93" i="3" s="1"/>
  <c r="L93" i="3"/>
  <c r="AN92" i="3"/>
  <c r="AG92" i="3"/>
  <c r="Z92" i="3"/>
  <c r="M92" i="3"/>
  <c r="S92" i="3" s="1"/>
  <c r="L92" i="3"/>
  <c r="AN91" i="3"/>
  <c r="AG91" i="3"/>
  <c r="Z91" i="3"/>
  <c r="M91" i="3"/>
  <c r="S91" i="3" s="1"/>
  <c r="L91" i="3"/>
  <c r="AN90" i="3"/>
  <c r="AG90" i="3"/>
  <c r="Z90" i="3"/>
  <c r="AN89" i="3"/>
  <c r="AG89" i="3"/>
  <c r="Z89" i="3"/>
  <c r="M89" i="3"/>
  <c r="S89" i="3" s="1"/>
  <c r="L89" i="3"/>
  <c r="AN88" i="3"/>
  <c r="AG88" i="3"/>
  <c r="Z88" i="3"/>
  <c r="M88" i="3"/>
  <c r="L88" i="3"/>
  <c r="AN87" i="3"/>
  <c r="AG87" i="3"/>
  <c r="Z87" i="3"/>
  <c r="M87" i="3"/>
  <c r="S87" i="3" s="1"/>
  <c r="L87" i="3"/>
  <c r="AN86" i="3"/>
  <c r="AG86" i="3"/>
  <c r="Z86" i="3"/>
  <c r="AN85" i="3"/>
  <c r="AG85" i="3"/>
  <c r="Z85" i="3"/>
  <c r="AN84" i="3"/>
  <c r="AG84" i="3"/>
  <c r="Z84" i="3"/>
  <c r="M84" i="3"/>
  <c r="S84" i="3" s="1"/>
  <c r="L84" i="3"/>
  <c r="O83" i="3"/>
  <c r="S83" i="3" s="1"/>
  <c r="L83" i="3"/>
  <c r="Q82" i="3"/>
  <c r="S82" i="3" s="1"/>
  <c r="X82" i="3" s="1"/>
  <c r="L82" i="3"/>
  <c r="Q81" i="3"/>
  <c r="L81" i="3"/>
  <c r="O80" i="3"/>
  <c r="S80" i="3" s="1"/>
  <c r="V80" i="3" s="1"/>
  <c r="L80" i="3"/>
  <c r="O79" i="3"/>
  <c r="S79" i="3" s="1"/>
  <c r="V79" i="3" s="1"/>
  <c r="L79" i="3"/>
  <c r="AN78" i="3"/>
  <c r="AG78" i="3"/>
  <c r="Z78" i="3"/>
  <c r="M78" i="3"/>
  <c r="S78" i="3" s="1"/>
  <c r="L78" i="3"/>
  <c r="O77" i="3"/>
  <c r="S77" i="3" s="1"/>
  <c r="V77" i="3" s="1"/>
  <c r="L77" i="3"/>
  <c r="AN76" i="3"/>
  <c r="AG76" i="3"/>
  <c r="Z76" i="3"/>
  <c r="M76" i="3"/>
  <c r="L76" i="3"/>
  <c r="O75" i="3"/>
  <c r="S75" i="3" s="1"/>
  <c r="V75" i="3" s="1"/>
  <c r="L75" i="3"/>
  <c r="O74" i="3"/>
  <c r="L74" i="3"/>
  <c r="AN73" i="3"/>
  <c r="AG73" i="3"/>
  <c r="Z73" i="3"/>
  <c r="M73" i="3"/>
  <c r="S73" i="3" s="1"/>
  <c r="L73" i="3"/>
  <c r="AN72" i="3"/>
  <c r="AG72" i="3"/>
  <c r="Z72" i="3"/>
  <c r="M72" i="3"/>
  <c r="L72" i="3"/>
  <c r="AN71" i="3"/>
  <c r="AG71" i="3"/>
  <c r="Z71" i="3"/>
  <c r="L71" i="3"/>
  <c r="AN70" i="3"/>
  <c r="AG70" i="3"/>
  <c r="Z70" i="3"/>
  <c r="M70" i="3"/>
  <c r="S70" i="3" s="1"/>
  <c r="L70" i="3"/>
  <c r="AN69" i="3"/>
  <c r="AG69" i="3"/>
  <c r="Z69" i="3"/>
  <c r="M69" i="3"/>
  <c r="L69" i="3"/>
  <c r="M68" i="3"/>
  <c r="M67" i="3"/>
  <c r="S67" i="3" s="1"/>
  <c r="T67" i="3" s="1"/>
  <c r="L67" i="3"/>
  <c r="AN66" i="3"/>
  <c r="AG66" i="3"/>
  <c r="Z66" i="3"/>
  <c r="M66" i="3"/>
  <c r="S66" i="3" s="1"/>
  <c r="L66" i="3"/>
  <c r="AN65" i="3"/>
  <c r="AG65" i="3"/>
  <c r="Z65" i="3"/>
  <c r="M65" i="3"/>
  <c r="S65" i="3" s="1"/>
  <c r="L65" i="3"/>
  <c r="AN64" i="3"/>
  <c r="AG64" i="3"/>
  <c r="Z64" i="3"/>
  <c r="M64" i="3"/>
  <c r="S64" i="3" s="1"/>
  <c r="L64" i="3"/>
  <c r="AN63" i="3"/>
  <c r="AG63" i="3"/>
  <c r="Z63" i="3"/>
  <c r="M63" i="3"/>
  <c r="S63" i="3" s="1"/>
  <c r="L63" i="3"/>
  <c r="O62" i="3"/>
  <c r="S62" i="3" s="1"/>
  <c r="V62" i="3" s="1"/>
  <c r="L62" i="3"/>
  <c r="O61" i="3"/>
  <c r="S61" i="3" s="1"/>
  <c r="V61" i="3" s="1"/>
  <c r="L61" i="3"/>
  <c r="L60" i="3"/>
  <c r="O60" i="3" s="1"/>
  <c r="AN59" i="3"/>
  <c r="AG59" i="3"/>
  <c r="Z59" i="3"/>
  <c r="Q59" i="3"/>
  <c r="S59" i="3" s="1"/>
  <c r="L59" i="3"/>
  <c r="AN58" i="3"/>
  <c r="AJ58" i="3"/>
  <c r="AG58" i="3"/>
  <c r="AC58" i="3"/>
  <c r="Z58" i="3"/>
  <c r="V58" i="3"/>
  <c r="O58" i="3"/>
  <c r="S58" i="3" s="1"/>
  <c r="L58" i="3"/>
  <c r="Q57" i="3"/>
  <c r="O57" i="3"/>
  <c r="L57" i="3"/>
  <c r="M56" i="3"/>
  <c r="L56" i="3"/>
  <c r="M55" i="3"/>
  <c r="L55" i="3"/>
  <c r="AN54" i="3"/>
  <c r="AG54" i="3"/>
  <c r="Z54" i="3"/>
  <c r="M54" i="3"/>
  <c r="S54" i="3" s="1"/>
  <c r="L54" i="3"/>
  <c r="AN53" i="3"/>
  <c r="AG53" i="3"/>
  <c r="Z53" i="3"/>
  <c r="M53" i="3"/>
  <c r="L53" i="3"/>
  <c r="AN52" i="3"/>
  <c r="AG52" i="3"/>
  <c r="Z52" i="3"/>
  <c r="M52" i="3"/>
  <c r="S52" i="3" s="1"/>
  <c r="L52" i="3"/>
  <c r="AN51" i="3"/>
  <c r="AG51" i="3"/>
  <c r="Z51" i="3"/>
  <c r="M51" i="3"/>
  <c r="S51" i="3" s="1"/>
  <c r="L51" i="3"/>
  <c r="AN50" i="3"/>
  <c r="AG50" i="3"/>
  <c r="Z50" i="3"/>
  <c r="M50" i="3"/>
  <c r="S50" i="3" s="1"/>
  <c r="L50" i="3"/>
  <c r="AN49" i="3"/>
  <c r="AG49" i="3"/>
  <c r="Z49" i="3"/>
  <c r="M49" i="3"/>
  <c r="AN48" i="3"/>
  <c r="AG48" i="3"/>
  <c r="Z48" i="3"/>
  <c r="S48" i="3"/>
  <c r="AN47" i="3"/>
  <c r="AG47" i="3"/>
  <c r="Z47" i="3"/>
  <c r="S47" i="3"/>
  <c r="AN46" i="3"/>
  <c r="AG46" i="3"/>
  <c r="Z46" i="3"/>
  <c r="S46" i="3"/>
  <c r="AN45" i="3"/>
  <c r="AG45" i="3"/>
  <c r="Z45" i="3"/>
  <c r="M45" i="3"/>
  <c r="S45" i="3" s="1"/>
  <c r="L45" i="3"/>
  <c r="AN44" i="3"/>
  <c r="AG44" i="3"/>
  <c r="Z44" i="3"/>
  <c r="M44" i="3"/>
  <c r="L44" i="3"/>
  <c r="AN43" i="3"/>
  <c r="AG43" i="3"/>
  <c r="Z43" i="3"/>
  <c r="M43" i="3"/>
  <c r="S43" i="3" s="1"/>
  <c r="L43" i="3"/>
  <c r="AN42" i="3"/>
  <c r="AG42" i="3"/>
  <c r="Z42" i="3"/>
  <c r="M42" i="3"/>
  <c r="L42" i="3"/>
  <c r="AN41" i="3"/>
  <c r="AG41" i="3"/>
  <c r="Z41" i="3"/>
  <c r="M41" i="3"/>
  <c r="S41" i="3" s="1"/>
  <c r="L41" i="3"/>
  <c r="AN40" i="3"/>
  <c r="AG40" i="3"/>
  <c r="Z40" i="3"/>
  <c r="M40" i="3"/>
  <c r="S40" i="3" s="1"/>
  <c r="L40" i="3"/>
  <c r="AN39" i="3"/>
  <c r="AG39" i="3"/>
  <c r="Z39" i="3"/>
  <c r="M39" i="3"/>
  <c r="S39" i="3" s="1"/>
  <c r="L39" i="3"/>
  <c r="AN38" i="3"/>
  <c r="AG38" i="3"/>
  <c r="Z38" i="3"/>
  <c r="M38" i="3"/>
  <c r="S38" i="3" s="1"/>
  <c r="L38" i="3"/>
  <c r="AN37" i="3"/>
  <c r="AG37" i="3"/>
  <c r="Z37" i="3"/>
  <c r="M37" i="3"/>
  <c r="S37" i="3" s="1"/>
  <c r="L37" i="3"/>
  <c r="AN36" i="3"/>
  <c r="AG36" i="3"/>
  <c r="Z36" i="3"/>
  <c r="M36" i="3"/>
  <c r="S36" i="3" s="1"/>
  <c r="L36" i="3"/>
  <c r="AN35" i="3"/>
  <c r="AG35" i="3"/>
  <c r="Z35" i="3"/>
  <c r="M35" i="3"/>
  <c r="L35" i="3"/>
  <c r="AN34" i="3"/>
  <c r="AG34" i="3"/>
  <c r="Z34" i="3"/>
  <c r="L34" i="3"/>
  <c r="AN33" i="3"/>
  <c r="AG33" i="3"/>
  <c r="Z33" i="3"/>
  <c r="M33" i="3"/>
  <c r="S33" i="3" s="1"/>
  <c r="L33" i="3"/>
  <c r="AN32" i="3"/>
  <c r="AG32" i="3"/>
  <c r="Z32" i="3"/>
  <c r="M32" i="3"/>
  <c r="S32" i="3" s="1"/>
  <c r="L32" i="3"/>
  <c r="AN31" i="3"/>
  <c r="AG31" i="3"/>
  <c r="Z31" i="3"/>
  <c r="M31" i="3"/>
  <c r="S31" i="3" s="1"/>
  <c r="L31" i="3"/>
  <c r="AN30" i="3"/>
  <c r="AG30" i="3"/>
  <c r="Z30" i="3"/>
  <c r="M30" i="3"/>
  <c r="S30" i="3" s="1"/>
  <c r="L30" i="3"/>
  <c r="AN29" i="3"/>
  <c r="AG29" i="3"/>
  <c r="Z29" i="3"/>
  <c r="M29" i="3"/>
  <c r="S29" i="3" s="1"/>
  <c r="L29" i="3"/>
  <c r="AN28" i="3"/>
  <c r="AG28" i="3"/>
  <c r="Z28" i="3"/>
  <c r="M28" i="3"/>
  <c r="L28" i="3"/>
  <c r="M27" i="3"/>
  <c r="S27" i="3" s="1"/>
  <c r="T27" i="3" s="1"/>
  <c r="AA27" i="3" s="1"/>
  <c r="L27" i="3"/>
  <c r="M26" i="3"/>
  <c r="L26" i="3"/>
  <c r="M25" i="3"/>
  <c r="L25" i="3"/>
  <c r="M24" i="3"/>
  <c r="S24" i="3" s="1"/>
  <c r="T24" i="3" s="1"/>
  <c r="L24" i="3"/>
  <c r="K24" i="3"/>
  <c r="M23" i="3"/>
  <c r="S23" i="3" s="1"/>
  <c r="T23" i="3" s="1"/>
  <c r="L23" i="3"/>
  <c r="K23" i="3"/>
  <c r="M22" i="3"/>
  <c r="S22" i="3" s="1"/>
  <c r="T22" i="3" s="1"/>
  <c r="AA22" i="3" s="1"/>
  <c r="L22" i="3"/>
  <c r="K22" i="3"/>
  <c r="AN21" i="3"/>
  <c r="AG21" i="3"/>
  <c r="Z21" i="3"/>
  <c r="M21" i="3"/>
  <c r="L21" i="3"/>
  <c r="K21" i="3"/>
  <c r="M20" i="3"/>
  <c r="S20" i="3" s="1"/>
  <c r="T20" i="3" s="1"/>
  <c r="L20" i="3"/>
  <c r="K20" i="3"/>
  <c r="M19" i="3"/>
  <c r="L19" i="3"/>
  <c r="Q18" i="3"/>
  <c r="L18" i="3"/>
  <c r="AN17" i="3"/>
  <c r="AG17" i="3"/>
  <c r="Z17" i="3"/>
  <c r="L17" i="3"/>
  <c r="M16" i="3"/>
  <c r="L16" i="3"/>
  <c r="AN15" i="3"/>
  <c r="AG15" i="3"/>
  <c r="Z15" i="3"/>
  <c r="M15" i="3"/>
  <c r="L15" i="3"/>
  <c r="AN14" i="3"/>
  <c r="AG14" i="3"/>
  <c r="Z14" i="3"/>
  <c r="M14" i="3"/>
  <c r="S14" i="3" s="1"/>
  <c r="L14" i="3"/>
  <c r="AN13" i="3"/>
  <c r="AG13" i="3"/>
  <c r="Z13" i="3"/>
  <c r="M13" i="3"/>
  <c r="L13" i="3"/>
  <c r="AA12" i="3"/>
  <c r="Z12" i="3"/>
  <c r="M12" i="3"/>
  <c r="S12" i="3" s="1"/>
  <c r="L12" i="3"/>
  <c r="AN11" i="3"/>
  <c r="AG11" i="3"/>
  <c r="Z11" i="3"/>
  <c r="M11" i="3"/>
  <c r="S11" i="3" s="1"/>
  <c r="L11" i="3"/>
  <c r="AN10" i="3"/>
  <c r="AG10" i="3"/>
  <c r="Z10" i="3"/>
  <c r="M10" i="3"/>
  <c r="S10" i="3" s="1"/>
  <c r="L10" i="3"/>
  <c r="AN9" i="3"/>
  <c r="AG9" i="3"/>
  <c r="Z9" i="3"/>
  <c r="M9" i="3"/>
  <c r="S9" i="3" s="1"/>
  <c r="L9" i="3"/>
  <c r="AN8" i="3"/>
  <c r="AG8" i="3"/>
  <c r="Z8" i="3"/>
  <c r="M8" i="3"/>
  <c r="S8" i="3" s="1"/>
  <c r="L8" i="3"/>
  <c r="AN7" i="3"/>
  <c r="AG7" i="3"/>
  <c r="Z7" i="3"/>
  <c r="M7" i="3"/>
  <c r="L7" i="3"/>
  <c r="S140" i="3" l="1"/>
  <c r="AN205" i="3"/>
  <c r="M205" i="3"/>
  <c r="S35" i="3"/>
  <c r="S44" i="3"/>
  <c r="S123" i="3"/>
  <c r="S169" i="3"/>
  <c r="S96" i="3"/>
  <c r="T96" i="3" s="1"/>
  <c r="S16" i="3"/>
  <c r="T16" i="3" s="1"/>
  <c r="S18" i="3"/>
  <c r="X18" i="3" s="1"/>
  <c r="S134" i="3"/>
  <c r="S13" i="3"/>
  <c r="S15" i="3"/>
  <c r="S7" i="3"/>
  <c r="S133" i="3"/>
  <c r="T133" i="3" s="1"/>
  <c r="S72" i="3"/>
  <c r="S21" i="3"/>
  <c r="S26" i="3"/>
  <c r="S55" i="3"/>
  <c r="T55" i="3" s="1"/>
  <c r="S69" i="3"/>
  <c r="S156" i="3"/>
  <c r="S74" i="3"/>
  <c r="V74" i="3" s="1"/>
  <c r="S117" i="3"/>
  <c r="S34" i="3"/>
  <c r="S42" i="3"/>
  <c r="S49" i="3"/>
  <c r="S56" i="3"/>
  <c r="T56" i="3" s="1"/>
  <c r="Z56" i="3" s="1"/>
  <c r="S115" i="3"/>
  <c r="T115" i="3" s="1"/>
  <c r="S129" i="3"/>
  <c r="S172" i="3"/>
  <c r="S19" i="3"/>
  <c r="S94" i="3"/>
  <c r="N196" i="3"/>
  <c r="S28" i="3"/>
  <c r="S108" i="3"/>
  <c r="T108" i="3" s="1"/>
  <c r="S76" i="3"/>
  <c r="S81" i="3"/>
  <c r="X81" i="3" s="1"/>
  <c r="S88" i="3"/>
  <c r="S25" i="3"/>
  <c r="T25" i="3" s="1"/>
  <c r="S53" i="3"/>
  <c r="S102" i="3"/>
  <c r="S109" i="3"/>
  <c r="T109" i="3" s="1"/>
  <c r="S125" i="3"/>
  <c r="S164" i="3"/>
  <c r="Z113" i="3"/>
  <c r="AG113" i="3"/>
  <c r="S68" i="3"/>
  <c r="S60" i="3"/>
  <c r="V60" i="3" s="1"/>
  <c r="AC60" i="3" s="1"/>
  <c r="AG60" i="3" s="1"/>
  <c r="S152" i="3"/>
  <c r="T152" i="3" s="1"/>
  <c r="S138" i="3"/>
  <c r="S17" i="3"/>
  <c r="O196" i="3"/>
  <c r="AA20" i="3"/>
  <c r="AG20" i="3" s="1"/>
  <c r="Z20" i="3"/>
  <c r="S57" i="3"/>
  <c r="AC79" i="3"/>
  <c r="Z79" i="3"/>
  <c r="AC61" i="3"/>
  <c r="Z61" i="3"/>
  <c r="Q196" i="3"/>
  <c r="AA97" i="3"/>
  <c r="Z97" i="3"/>
  <c r="AA112" i="3"/>
  <c r="Z112" i="3"/>
  <c r="AA114" i="3"/>
  <c r="Z114" i="3"/>
  <c r="Z22" i="3"/>
  <c r="AG27" i="3"/>
  <c r="AH27" i="3"/>
  <c r="AN27" i="3" s="1"/>
  <c r="AH22" i="3"/>
  <c r="AN22" i="3" s="1"/>
  <c r="AG22" i="3"/>
  <c r="Z27" i="3"/>
  <c r="AA67" i="3"/>
  <c r="Z67" i="3"/>
  <c r="AE82" i="3"/>
  <c r="Z82" i="3"/>
  <c r="AA110" i="3"/>
  <c r="Z110" i="3"/>
  <c r="AH12" i="3"/>
  <c r="AG12" i="3"/>
  <c r="AC75" i="3"/>
  <c r="Z75" i="3"/>
  <c r="Z77" i="3"/>
  <c r="AC77" i="3"/>
  <c r="M196" i="3"/>
  <c r="AA23" i="3"/>
  <c r="Z23" i="3"/>
  <c r="Z62" i="3"/>
  <c r="AC62" i="3"/>
  <c r="AA24" i="3"/>
  <c r="Z24" i="3"/>
  <c r="AA111" i="3"/>
  <c r="Z111" i="3"/>
  <c r="Z80" i="3"/>
  <c r="AC80" i="3"/>
  <c r="S197" i="3" l="1"/>
  <c r="N205" i="3"/>
  <c r="T26" i="3"/>
  <c r="Z26" i="3" s="1"/>
  <c r="Z108" i="3"/>
  <c r="Z81" i="3"/>
  <c r="AE18" i="3"/>
  <c r="Z18" i="3"/>
  <c r="AA108" i="3"/>
  <c r="Z16" i="3"/>
  <c r="AA16" i="3"/>
  <c r="AN12" i="3"/>
  <c r="AA133" i="3"/>
  <c r="Z133" i="3"/>
  <c r="T19" i="3"/>
  <c r="Z25" i="3"/>
  <c r="Z109" i="3"/>
  <c r="AA109" i="3"/>
  <c r="AE81" i="3"/>
  <c r="AA25" i="3"/>
  <c r="AA115" i="3"/>
  <c r="Z74" i="3"/>
  <c r="AC74" i="3"/>
  <c r="Z55" i="3"/>
  <c r="AA96" i="3"/>
  <c r="Z96" i="3"/>
  <c r="AA55" i="3"/>
  <c r="Z115" i="3"/>
  <c r="AJ60" i="3"/>
  <c r="Z60" i="3"/>
  <c r="T68" i="3"/>
  <c r="T205" i="3" s="1"/>
  <c r="AA56" i="3"/>
  <c r="AA152" i="3"/>
  <c r="Z152" i="3"/>
  <c r="AH20" i="3"/>
  <c r="AN20" i="3" s="1"/>
  <c r="S196" i="3"/>
  <c r="AE57" i="3"/>
  <c r="Z57" i="3"/>
  <c r="AH111" i="3"/>
  <c r="AN111" i="3" s="1"/>
  <c r="AG111" i="3"/>
  <c r="AG24" i="3"/>
  <c r="AH24" i="3"/>
  <c r="AN24" i="3" s="1"/>
  <c r="AG112" i="3"/>
  <c r="AH112" i="3"/>
  <c r="AN112" i="3" s="1"/>
  <c r="AH67" i="3"/>
  <c r="AN67" i="3" s="1"/>
  <c r="AG67" i="3"/>
  <c r="AJ62" i="3"/>
  <c r="AN62" i="3" s="1"/>
  <c r="AG62" i="3"/>
  <c r="AJ75" i="3"/>
  <c r="AN75" i="3" s="1"/>
  <c r="AG75" i="3"/>
  <c r="AH97" i="3"/>
  <c r="AN97" i="3" s="1"/>
  <c r="AG97" i="3"/>
  <c r="AJ61" i="3"/>
  <c r="AN61" i="3" s="1"/>
  <c r="AG61" i="3"/>
  <c r="AJ80" i="3"/>
  <c r="AN80" i="3" s="1"/>
  <c r="AG80" i="3"/>
  <c r="AH110" i="3"/>
  <c r="AN110" i="3" s="1"/>
  <c r="AG110" i="3"/>
  <c r="AJ79" i="3"/>
  <c r="AN79" i="3" s="1"/>
  <c r="AG79" i="3"/>
  <c r="AL82" i="3"/>
  <c r="AN82" i="3" s="1"/>
  <c r="AG82" i="3"/>
  <c r="AH23" i="3"/>
  <c r="AN23" i="3" s="1"/>
  <c r="AG23" i="3"/>
  <c r="AJ77" i="3"/>
  <c r="AN77" i="3" s="1"/>
  <c r="AG77" i="3"/>
  <c r="AH114" i="3"/>
  <c r="AN114" i="3" s="1"/>
  <c r="AG114" i="3"/>
  <c r="T200" i="3" l="1"/>
  <c r="AN60" i="3"/>
  <c r="AA26" i="3"/>
  <c r="AG108" i="3"/>
  <c r="AL18" i="3"/>
  <c r="AN18" i="3" s="1"/>
  <c r="AH133" i="3"/>
  <c r="AN133" i="3" s="1"/>
  <c r="AG18" i="3"/>
  <c r="AG133" i="3"/>
  <c r="AG25" i="3"/>
  <c r="AG16" i="3"/>
  <c r="AH108" i="3"/>
  <c r="AH16" i="3"/>
  <c r="AA19" i="3"/>
  <c r="AG19" i="3" s="1"/>
  <c r="Z19" i="3"/>
  <c r="AG109" i="3"/>
  <c r="AH96" i="3"/>
  <c r="AN96" i="3" s="1"/>
  <c r="AH109" i="3"/>
  <c r="AG81" i="3"/>
  <c r="AL81" i="3"/>
  <c r="AH115" i="3"/>
  <c r="AN115" i="3" s="1"/>
  <c r="AH25" i="3"/>
  <c r="AN25" i="3" s="1"/>
  <c r="AH55" i="3"/>
  <c r="AG115" i="3"/>
  <c r="AG74" i="3"/>
  <c r="AJ74" i="3"/>
  <c r="AG55" i="3"/>
  <c r="AG96" i="3"/>
  <c r="Z68" i="3"/>
  <c r="AA68" i="3"/>
  <c r="AA205" i="3" s="1"/>
  <c r="AG152" i="3"/>
  <c r="AH56" i="3"/>
  <c r="AG56" i="3"/>
  <c r="AH152" i="3"/>
  <c r="AN152" i="3" s="1"/>
  <c r="AG57" i="3"/>
  <c r="AL57" i="3"/>
  <c r="AH26" i="3" l="1"/>
  <c r="AG26" i="3"/>
  <c r="AN108" i="3"/>
  <c r="AN74" i="3"/>
  <c r="AN81" i="3"/>
  <c r="AN109" i="3"/>
  <c r="AN16" i="3"/>
  <c r="AH19" i="3"/>
  <c r="AN55" i="3"/>
  <c r="AH68" i="3"/>
  <c r="AH205" i="3" s="1"/>
  <c r="AG68" i="3"/>
  <c r="AN57" i="3"/>
  <c r="AN56" i="3"/>
  <c r="H119" i="1"/>
  <c r="H120" i="1"/>
  <c r="H121" i="1"/>
  <c r="AN26" i="3" l="1"/>
  <c r="AN19" i="3"/>
  <c r="AN68" i="3"/>
  <c r="Z654" i="2"/>
  <c r="V642" i="2"/>
  <c r="W642" i="2" s="1"/>
  <c r="X642" i="2" s="1"/>
  <c r="Y642" i="2" s="1"/>
  <c r="V639" i="2"/>
  <c r="W639" i="2" s="1"/>
  <c r="X639" i="2" s="1"/>
  <c r="Y639" i="2" s="1"/>
  <c r="V637" i="2"/>
  <c r="W637" i="2" s="1"/>
  <c r="X637" i="2" s="1"/>
  <c r="Y637" i="2" s="1"/>
  <c r="W636" i="2"/>
  <c r="X636" i="2" s="1"/>
  <c r="Y636" i="2" s="1"/>
  <c r="V636" i="2"/>
  <c r="Z630" i="2"/>
  <c r="Z621" i="2"/>
  <c r="Z616" i="2"/>
  <c r="Z598" i="2"/>
  <c r="Z591" i="2"/>
  <c r="Z590" i="2"/>
  <c r="Z589" i="2"/>
  <c r="Z588" i="2"/>
  <c r="Z587" i="2"/>
  <c r="Z586" i="2"/>
  <c r="Z585" i="2"/>
  <c r="Z583" i="2"/>
  <c r="Z582" i="2"/>
  <c r="Z581" i="2"/>
  <c r="Z580" i="2"/>
  <c r="Z579" i="2"/>
  <c r="Z578" i="2"/>
  <c r="Z577" i="2"/>
  <c r="Z576" i="2"/>
  <c r="Z575" i="2"/>
  <c r="Z574" i="2"/>
  <c r="Z570" i="2"/>
  <c r="Z569" i="2"/>
  <c r="Z568" i="2"/>
  <c r="Z567" i="2"/>
  <c r="Z565" i="2"/>
  <c r="Z564" i="2"/>
  <c r="Z561" i="2"/>
  <c r="W553" i="2"/>
  <c r="X553" i="2" s="1"/>
  <c r="Y553" i="2" s="1"/>
  <c r="Z551" i="2"/>
  <c r="Z547" i="2"/>
  <c r="Z546" i="2"/>
  <c r="Z544" i="2"/>
  <c r="Z534" i="2"/>
  <c r="Z528" i="2"/>
  <c r="Z519" i="2"/>
  <c r="Z518" i="2"/>
  <c r="Z507" i="2"/>
  <c r="Z502" i="2"/>
  <c r="Z498" i="2"/>
  <c r="Z446" i="2"/>
  <c r="Z445" i="2"/>
  <c r="Z444" i="2"/>
  <c r="Z441" i="2"/>
  <c r="Z440" i="2"/>
  <c r="Z439" i="2"/>
  <c r="Z438" i="2"/>
  <c r="Z437" i="2"/>
  <c r="Z436" i="2"/>
  <c r="Z435" i="2"/>
  <c r="Z433" i="2"/>
  <c r="Z432" i="2"/>
  <c r="Z431" i="2"/>
  <c r="Z430" i="2"/>
  <c r="Z428" i="2"/>
  <c r="Z426" i="2"/>
  <c r="Z425" i="2"/>
  <c r="Z424" i="2"/>
  <c r="Z351" i="2"/>
  <c r="Z350" i="2"/>
  <c r="Z349" i="2"/>
  <c r="Z348" i="2"/>
  <c r="Z345" i="2"/>
  <c r="Z344" i="2"/>
  <c r="Z342" i="2"/>
  <c r="Z341" i="2"/>
  <c r="Z339" i="2"/>
  <c r="Z338" i="2"/>
  <c r="Z337" i="2"/>
  <c r="Z336" i="2"/>
  <c r="Z335" i="2"/>
  <c r="Z334" i="2"/>
  <c r="Z333" i="2"/>
  <c r="Z332" i="2"/>
  <c r="Z331" i="2"/>
  <c r="Z330" i="2"/>
  <c r="Z329" i="2"/>
  <c r="Z328" i="2"/>
  <c r="Z327" i="2"/>
  <c r="Z326" i="2"/>
  <c r="Z325" i="2"/>
  <c r="Z324" i="2"/>
  <c r="Z323" i="2"/>
  <c r="Z322" i="2"/>
  <c r="Z321" i="2"/>
  <c r="Z320" i="2"/>
  <c r="Z319" i="2"/>
  <c r="Z304" i="2"/>
  <c r="Z303" i="2"/>
  <c r="Z302" i="2"/>
  <c r="Z301" i="2"/>
  <c r="Z298" i="2"/>
  <c r="Z297" i="2"/>
  <c r="U189" i="2"/>
  <c r="Z188" i="2"/>
  <c r="Y183" i="2"/>
  <c r="Z183" i="2" s="1"/>
  <c r="X183" i="2"/>
  <c r="Z178" i="2"/>
  <c r="Z162" i="2"/>
  <c r="V161" i="2"/>
  <c r="W161" i="2" s="1"/>
  <c r="X161" i="2" s="1"/>
  <c r="Y161" i="2" s="1"/>
  <c r="Z161" i="2" s="1"/>
  <c r="Z158" i="2"/>
  <c r="Y158" i="2"/>
  <c r="X158" i="2"/>
  <c r="W158" i="2"/>
  <c r="V158" i="2"/>
  <c r="U158" i="2"/>
  <c r="V153" i="2"/>
  <c r="W153" i="2" s="1"/>
  <c r="X153" i="2" s="1"/>
  <c r="Y153" i="2" s="1"/>
  <c r="Z144" i="2"/>
  <c r="Z143" i="2"/>
  <c r="Z137" i="2"/>
  <c r="Z129" i="2"/>
  <c r="Z127" i="2"/>
  <c r="Z125" i="2"/>
  <c r="Z124" i="2"/>
  <c r="Z123" i="2"/>
  <c r="Z122" i="2"/>
  <c r="Z121" i="2"/>
  <c r="Z120" i="2"/>
  <c r="Z119" i="2"/>
  <c r="Z118" i="2"/>
  <c r="Z117" i="2"/>
  <c r="L117" i="2"/>
  <c r="Z111" i="2"/>
  <c r="Z110" i="2"/>
  <c r="Z109" i="2"/>
  <c r="Z101" i="2"/>
  <c r="Z98" i="2"/>
  <c r="Z96" i="2"/>
  <c r="Z88" i="2"/>
  <c r="Z625" i="1"/>
  <c r="V615" i="1"/>
  <c r="W615" i="1" s="1"/>
  <c r="X615" i="1" s="1"/>
  <c r="Y615" i="1" s="1"/>
  <c r="V612" i="1"/>
  <c r="W612" i="1" s="1"/>
  <c r="X612" i="1" s="1"/>
  <c r="Y612" i="1" s="1"/>
  <c r="V610" i="1"/>
  <c r="W610" i="1" s="1"/>
  <c r="X610" i="1" s="1"/>
  <c r="Y610" i="1" s="1"/>
  <c r="V609" i="1"/>
  <c r="W609" i="1" s="1"/>
  <c r="X609" i="1" s="1"/>
  <c r="Y609" i="1" s="1"/>
  <c r="Z604" i="1"/>
  <c r="Z600" i="1"/>
  <c r="Z596" i="1"/>
  <c r="Z580" i="1"/>
  <c r="Z574" i="1"/>
  <c r="Z573" i="1"/>
  <c r="Z572" i="1"/>
  <c r="Z571" i="1"/>
  <c r="Z570" i="1"/>
  <c r="Z569" i="1"/>
  <c r="Z568" i="1"/>
  <c r="Z566" i="1"/>
  <c r="Z565" i="1"/>
  <c r="Z564" i="1"/>
  <c r="Z563" i="1"/>
  <c r="Z562" i="1"/>
  <c r="Z561" i="1"/>
  <c r="Z560" i="1"/>
  <c r="Z559" i="1"/>
  <c r="Z558" i="1"/>
  <c r="Z557" i="1"/>
  <c r="Z553" i="1"/>
  <c r="Z552" i="1"/>
  <c r="Z551" i="1"/>
  <c r="Z550" i="1"/>
  <c r="Z548" i="1"/>
  <c r="Z547" i="1"/>
  <c r="Z545" i="1"/>
  <c r="W537" i="1"/>
  <c r="X537" i="1" s="1"/>
  <c r="Y537" i="1" s="1"/>
  <c r="Z535" i="1"/>
  <c r="Z531" i="1"/>
  <c r="Z530" i="1"/>
  <c r="Z528" i="1"/>
  <c r="Z519" i="1"/>
  <c r="Z514" i="1"/>
  <c r="Z506" i="1"/>
  <c r="Z505" i="1"/>
  <c r="Z494" i="1"/>
  <c r="Z490" i="1" l="1"/>
  <c r="Z486" i="1"/>
  <c r="Z437" i="1"/>
  <c r="Z436" i="1"/>
  <c r="Z435" i="1"/>
  <c r="Z433" i="1"/>
  <c r="Z432" i="1"/>
  <c r="Z431" i="1"/>
  <c r="Z430" i="1"/>
  <c r="Z429" i="1"/>
  <c r="Z428" i="1"/>
  <c r="Z427" i="1"/>
  <c r="Z425" i="1"/>
  <c r="Z424" i="1"/>
  <c r="Z423" i="1"/>
  <c r="Z422" i="1"/>
  <c r="Z420" i="1"/>
  <c r="Z418" i="1"/>
  <c r="Z417" i="1"/>
  <c r="Z416" i="1"/>
  <c r="Z346" i="1"/>
  <c r="Z345" i="1"/>
  <c r="Z344" i="1"/>
  <c r="Z343" i="1"/>
  <c r="Z340" i="1"/>
  <c r="Z339" i="1"/>
  <c r="Z338" i="1"/>
  <c r="Z337" i="1"/>
  <c r="Z335" i="1"/>
  <c r="Z334" i="1"/>
  <c r="Z333" i="1"/>
  <c r="Z332" i="1"/>
  <c r="Z331" i="1"/>
  <c r="Z330" i="1"/>
  <c r="Z329" i="1"/>
  <c r="Z328" i="1"/>
  <c r="Z327" i="1"/>
  <c r="Z326" i="1"/>
  <c r="Z325" i="1"/>
  <c r="Z324" i="1"/>
  <c r="Z323" i="1"/>
  <c r="Z322" i="1"/>
  <c r="Z321" i="1"/>
  <c r="Z320" i="1"/>
  <c r="Z319" i="1"/>
  <c r="Z318" i="1"/>
  <c r="Z317" i="1"/>
  <c r="Z316" i="1"/>
  <c r="Z315" i="1"/>
  <c r="Z301" i="1"/>
  <c r="Z300" i="1"/>
  <c r="Z299" i="1"/>
  <c r="Z298" i="1"/>
  <c r="Z295" i="1"/>
  <c r="Z294" i="1"/>
  <c r="U187" i="1"/>
  <c r="Z186" i="1"/>
  <c r="Y181" i="1"/>
  <c r="Z181" i="1" s="1"/>
  <c r="X181" i="1"/>
  <c r="Z176" i="1"/>
  <c r="Z160" i="1"/>
  <c r="V159" i="1"/>
  <c r="W159" i="1" s="1"/>
  <c r="X159" i="1" s="1"/>
  <c r="Y159" i="1" s="1"/>
  <c r="Z159" i="1" s="1"/>
  <c r="Z156" i="1"/>
  <c r="Y156" i="1"/>
  <c r="X156" i="1"/>
  <c r="W156" i="1"/>
  <c r="V156" i="1"/>
  <c r="U156" i="1"/>
  <c r="V151" i="1"/>
  <c r="W151" i="1" s="1"/>
  <c r="X151" i="1" s="1"/>
  <c r="Y151" i="1" s="1"/>
  <c r="Z144" i="1"/>
  <c r="Z143" i="1"/>
  <c r="Z137" i="1"/>
  <c r="Z129" i="1"/>
  <c r="Z128" i="1"/>
  <c r="Z126" i="1"/>
  <c r="Z125" i="1"/>
  <c r="Z124" i="1"/>
  <c r="Z123" i="1"/>
  <c r="Z122" i="1"/>
  <c r="Z121" i="1"/>
  <c r="Z120" i="1"/>
  <c r="Z119" i="1"/>
  <c r="Z118" i="1"/>
  <c r="H118" i="1"/>
  <c r="Z112" i="1"/>
  <c r="Z111" i="1"/>
  <c r="Z110" i="1"/>
  <c r="Z103" i="1"/>
  <c r="Z100" i="1"/>
  <c r="Z98" i="1"/>
  <c r="Z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Z131" authorId="0" shapeId="0" xr:uid="{6D1FB0D6-50FB-4923-B112-0A6C35CBDF21}">
      <text>
        <r>
          <rPr>
            <sz val="11"/>
            <color theme="1"/>
            <rFont val="Calibri"/>
            <family val="2"/>
            <scheme val="minor"/>
          </rPr>
          <t>======
ID#AAABMMKEpX4
ANDRES DARIO RIASCOS ARAUJO    (2024-04-22 01:39:23)
*</t>
        </r>
      </text>
    </comment>
    <comment ref="P344" authorId="0" shapeId="0" xr:uid="{121FF052-94D8-41B2-89C9-1F18A2802512}">
      <text>
        <r>
          <rPr>
            <sz val="11"/>
            <color rgb="FF000000"/>
            <rFont val="Calibri"/>
            <family val="2"/>
            <scheme val="minor"/>
          </rPr>
          <t>======
ID#AAABLPe66w8
Usuario de Windows    (2024-04-25 00:44:10)
Aquí de sebe definir el producto (meta) que se entregará a la ciudadanía. Esta descripción debe ser clara y es la que se presentará en Asamblea Departamental . 
Éste producto es la meta que se anualiza en el cuatrenio. Y a esta descripción se busca un prodducto e indicador del catálogo con sus respectivos códigos y de orden territorial</t>
        </r>
      </text>
    </comment>
    <comment ref="O448" authorId="0" shapeId="0" xr:uid="{4D81646D-6F85-40CB-BA66-DE7C4F6E5D35}">
      <text>
        <r>
          <rPr>
            <sz val="11"/>
            <color rgb="FF000000"/>
            <rFont val="Calibri"/>
            <family val="2"/>
            <scheme val="minor"/>
          </rPr>
          <t>======
ID#AAABMdnmXbQ
HUGO SANTANDER    (2024-04-12 22:07:44)
a 2027 se disminuirá en un  50% la tasa de  inseguridad alimentaria respecto de la tasa del año 2022 que está en el 37,1% de hogares con inseguridad alimentaria en el Dptp de Nariño (Nariño cuenta con una población total de 1.699.570 habitantes, existe un promedio de 3 personas por hogar, total hogates en Nariño = a 566.523 hogares rural y urbano.   Nos fjamos una meta de reducción de hogares con inseguridad alimentaria de la mitad del 37.1% que equivales a 2027 reducirla a 19%, que implica solucionar en 105.090 hogares la inseguridad alimentaria. Fuentes: DANE en Nariño de cada 100 hogares eñ 37.1% tuvieron dificultad en acceder a alimentos en calidad y cantidad suficiente. Fuente: NotaEstadistica FIES DANE FAO Pág 14  Gráfco 2 prevalencia de la inseguridad alimentaria en hogares (5) total del Dpto 2022.</t>
        </r>
      </text>
    </comment>
    <comment ref="Z450" authorId="0" shapeId="0" xr:uid="{74B75B51-0F15-482B-BE43-7A54C9556C35}">
      <text>
        <r>
          <rPr>
            <sz val="11"/>
            <color rgb="FF000000"/>
            <rFont val="Calibri"/>
            <family val="2"/>
            <scheme val="minor"/>
          </rPr>
          <t>======
ID#AAABMdnmXbE
HUGO SANTANDER    (2024-04-12 22:07:44)
DANE, link: https://www.diariodelsur.com.co/crean-banco-de-hojas-de-vida-para-los-maestros-de-narino/  
En nariño existen 1.699.570 habitantes según DANE 2023, Con un promedio de 3 habitantes por familia, existen 566.523 hogares
De los cuales 210.180 hogares presentan dificultades para acceder a una alimentación adecuada. 
Nariño tiene 24 municipios que están catalogados como ZOMAC y  PDETs con una población de 745.921 habitantes contenidos en 248.640 hogares que equivale al 44% de la totalidad de hogares del Departamento.
No todos estos hogares sufren de hambre y falta de acceso a una alimentación adecuada, de esta población según datos del DANE se estima que el 37.1% están sufriendo situación de hambre. 
En estos municipios según estos datos del 37,1 % existe un promedio 92.246 hogares en situación de hambre. 
Con la gestión de recursos, en articulación entre Secretarias de la Gobernación, intersectorial gobiernos nacional y municipales, cooperación, responsabilidad social empresarial se fija una meta de reducir en un 10% la inseguridad alimentaria en Nariño.
Entonces se deben intervenir en principio como prioridad estos 92.246 hogares. Nos planteamos como meta en el cuatrienio, priorizando la intervención en PDET y ZOMAC llegar con raciones alimentarias a un población de 21.018  hogares, con tres entregas de raciones alimentaria por cada año. Bajaremos de 37,1% como porcentaje actual al 27%.  Por cada uno de los 24 municipios zomac y pdet priorizados estaría entregando un kits alimentario a población más vulnerable tres veces al año, a través del Programa Banco de Alimentos.  
Nariño a 2023 según reporte DANE, link: https://www.diariodelsur.com.co/crean-banco-de-hojas-de-vida-para-los-maestros-de-narino/  de la población total del Dpto, reporta 566.523 hogares. De los cuales 210.180 presentan dificultades para acceso a alimentación adecuada. 
En nariño existen 1.699.570 habitantes según DANE 2023
Con un promedio de 3 habitantes por familia, existen 566.523 hogares
Rurales  xxx y urbanos  xxx
Nariño tiene 24 municipios que están entre los ZOMAC y los PDETs con una población de 745.921 habitantes reflejados en 248.640 hogares que equivale al 44% de la totalidad de hogares del Departamento.
Rurales y urbanos
No todos estos hogares sufren de hambre y falta de acceso a una alimentación adecuada, de esta población según datos del DANE se estima que el 37.1% de esta población están sufriendo situación de hambre. 
En estos municipios según estos datos del 37,1 % existe un promedio 92.246 hogares en Nariño– que incluso con el problema de la recesión económica y agudización de la pobreza con el efecto de caída del ingreso vías cultivo coca y narcotráfico, pandemia covid 19 se estima que son mucho más-  
Entonces se deben intervenir en principio como prioridad estos 92.246 hogares, distribuidos en xxx rurales y xxx urbanos.
Se propone como meta para el cuatrienio reducir 12 puntos porcentuales, pasando de 37.1% al 25,1% los hogares en situación de hambre, serían 11.069 hogares menos con hambre.</t>
        </r>
      </text>
    </comment>
    <comment ref="U593" authorId="0" shapeId="0" xr:uid="{BEA2ED89-E1AF-4141-BBF0-A505A5CE2AA1}">
      <text>
        <r>
          <rPr>
            <sz val="11"/>
            <color theme="1"/>
            <rFont val="Calibri"/>
            <family val="2"/>
            <scheme val="minor"/>
          </rPr>
          <t>======
ID#AAABMLmwpDY
    (2024-04-18 22:12:23)
No existe Plan estratégico de Tecnologías de Información y Comunicación de Nariño prospectivo que de la visión y linea de trabajo presente y futuro con la vision del departamento</t>
        </r>
      </text>
    </comment>
    <comment ref="U594" authorId="0" shapeId="0" xr:uid="{C9A8B3C1-51AC-4BCC-9B2E-460BF47BF584}">
      <text>
        <r>
          <rPr>
            <sz val="11"/>
            <color theme="1"/>
            <rFont val="Calibri"/>
            <family val="2"/>
            <scheme val="minor"/>
          </rPr>
          <t>======
ID#AAABMLmwpDU
Asus    (2024-04-22 20:51:44)
Centros Digitales del Mintic solo aportó a IE municipales de cabecera y a ninguna veredal
PVD conectados 10 8 Plus y 2 Lab estan ubicados en cabeceras municipales
64 Municipios cuentan con internet sin embargo no ha habido estrategia 
Acorde con la definicion de la ART de ruralidad se trabajará este indicador</t>
        </r>
      </text>
    </comment>
    <comment ref="U595" authorId="0" shapeId="0" xr:uid="{F5B64C07-4307-46EC-9454-ABD30ADBA910}">
      <text>
        <r>
          <rPr>
            <sz val="11"/>
            <color theme="1"/>
            <rFont val="Calibri"/>
            <family val="2"/>
            <scheme val="minor"/>
          </rPr>
          <t>======
ID#AAABMLmwpDE
    (2024-04-18 22:12:23)
Proporción de hogares con conexión a Internet -DANE 
Nariño</t>
        </r>
      </text>
    </comment>
    <comment ref="U596" authorId="0" shapeId="0" xr:uid="{70B38046-3825-4349-A301-CB688FFB994D}">
      <text>
        <r>
          <rPr>
            <sz val="11"/>
            <color theme="1"/>
            <rFont val="Calibri"/>
            <family val="2"/>
            <scheme val="minor"/>
          </rPr>
          <t>======
ID#AAABMLmwpDI
Andres Ceron    (2024-04-02 17:01:06)
Gobierno Digital MINTIC</t>
        </r>
      </text>
    </comment>
    <comment ref="U598" authorId="0" shapeId="0" xr:uid="{4AF3E031-41C0-47C7-B064-086132BDE795}">
      <text>
        <r>
          <rPr>
            <sz val="11"/>
            <color theme="1"/>
            <rFont val="Calibri"/>
            <family val="2"/>
            <scheme val="minor"/>
          </rPr>
          <t>======
ID#AAABMLmwpDA
    (2024-04-18 22:12:23)
Emprendedores y empresas asistidas tecnicamente . Banco de Proyectos Gobernación, Secretaría TIC 2023</t>
        </r>
      </text>
    </comment>
    <comment ref="U600" authorId="0" shapeId="0" xr:uid="{2C569B7D-121B-4B19-91FA-5068F9CC7E6E}">
      <text>
        <r>
          <rPr>
            <sz val="11"/>
            <color theme="1"/>
            <rFont val="Calibri"/>
            <family val="2"/>
            <scheme val="minor"/>
          </rPr>
          <t>======
ID#AAABMLmwpDM
    (2024-04-18 22:12:23)
Capacitaciones orientadas a promover el acceso y el uso responsable de las TIC - Banco de proyectos Gobernación de Nariño- Secretaria TIC</t>
        </r>
      </text>
    </comment>
    <comment ref="D615" authorId="0" shapeId="0" xr:uid="{86DE0C28-3082-4E89-A376-481D574CDE02}">
      <text>
        <r>
          <rPr>
            <sz val="11"/>
            <color theme="1"/>
            <rFont val="Calibri"/>
            <family val="2"/>
            <scheme val="minor"/>
          </rPr>
          <t>======
ID#AAABMLmwpDQ
Usuario de Windows    (2024-04-12 14:15:10)
Ss sugiere proponer un nombre del programa estratégico conforme a la visión estratégica de la Oficina Fronteras</t>
        </r>
      </text>
    </comment>
    <comment ref="Z636" authorId="0" shapeId="0" xr:uid="{CB521577-574B-4A2F-92E6-6ED21A4652BA}">
      <text>
        <r>
          <rPr>
            <sz val="11"/>
            <color theme="1"/>
            <rFont val="Calibri"/>
            <family val="2"/>
            <scheme val="minor"/>
          </rPr>
          <t>======
ID#AAABMMr6BM8
SEBASTIAN DELGADO MARCILLO    (2024-04-26 03:39:52)
Visitas</t>
        </r>
      </text>
    </comment>
    <comment ref="Z637" authorId="0" shapeId="0" xr:uid="{EA03B486-1CB1-4190-867A-EFE5EF71B65F}">
      <text>
        <r>
          <rPr>
            <sz val="11"/>
            <color theme="1"/>
            <rFont val="Calibri"/>
            <family val="2"/>
            <scheme val="minor"/>
          </rPr>
          <t>======
ID#AAABMMr6BM4
SEBASTIAN DELGADO MARCILLO    (2024-04-26 03:40:27)
nro deudores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HP</author>
    <author>Andres</author>
    <author>User</author>
    <author>YICEL</author>
    <author>USUARIO</author>
    <author>WebMaster-Agrotic</author>
  </authors>
  <commentList>
    <comment ref="Z131" authorId="0" shapeId="0" xr:uid="{2D58A93C-FDCD-487A-B493-30E3C8C7B63C}">
      <text>
        <r>
          <rPr>
            <sz val="11"/>
            <color theme="1"/>
            <rFont val="Calibri"/>
            <family val="2"/>
            <scheme val="minor"/>
          </rPr>
          <t>======
ID#AAABMMKEpX4
ANDRES DARIO RIASCOS ARAUJO    (2024-04-22 01:39:23)
*</t>
        </r>
      </text>
    </comment>
    <comment ref="AP151" authorId="1" shapeId="0" xr:uid="{105C4FAE-665A-4772-9A64-B39D5415D6B3}">
      <text>
        <r>
          <rPr>
            <b/>
            <sz val="9"/>
            <color indexed="81"/>
            <rFont val="Tahoma"/>
            <family val="2"/>
          </rPr>
          <t>HP:
FALTA DISTRIBUIR SE PUSO PARA EL EJEMPLO</t>
        </r>
      </text>
    </comment>
    <comment ref="P188" authorId="2" shapeId="0" xr:uid="{B2EB37EF-87E2-45B2-A185-A30BBA8B183F}">
      <text>
        <r>
          <rPr>
            <b/>
            <sz val="9"/>
            <color indexed="81"/>
            <rFont val="Tahoma"/>
            <family val="2"/>
          </rPr>
          <t>producto anterior</t>
        </r>
        <r>
          <rPr>
            <sz val="9"/>
            <color indexed="81"/>
            <rFont val="Tahoma"/>
            <family val="2"/>
          </rPr>
          <t xml:space="preserve">
4599038</t>
        </r>
      </text>
    </comment>
    <comment ref="Q188" authorId="2" shapeId="0" xr:uid="{438CAB57-8EBF-41D5-8E01-8319BA594E81}">
      <text>
        <r>
          <rPr>
            <b/>
            <sz val="9"/>
            <color indexed="81"/>
            <rFont val="Tahoma"/>
            <family val="2"/>
          </rPr>
          <t>producto anterior</t>
        </r>
        <r>
          <rPr>
            <sz val="9"/>
            <color indexed="81"/>
            <rFont val="Tahoma"/>
            <family val="2"/>
          </rPr>
          <t xml:space="preserve">
Servicio de apoyo financiero para el fortalecimiento del talento humano</t>
        </r>
      </text>
    </comment>
    <comment ref="T188" authorId="2" shapeId="0" xr:uid="{612BCC02-52A1-47DE-9B24-6D773F73DB92}">
      <text>
        <r>
          <rPr>
            <sz val="9"/>
            <color indexed="81"/>
            <rFont val="Tahoma"/>
            <family val="2"/>
          </rPr>
          <t>indicador anterior
Funcionarios apoyados</t>
        </r>
      </text>
    </comment>
    <comment ref="AP192" authorId="3" shapeId="0" xr:uid="{0EA9EC9D-F3E4-4297-8944-D0106FE54244}">
      <text>
        <r>
          <rPr>
            <b/>
            <sz val="9"/>
            <color indexed="81"/>
            <rFont val="Tahoma"/>
            <family val="2"/>
          </rPr>
          <t>User:</t>
        </r>
        <r>
          <rPr>
            <sz val="9"/>
            <color indexed="81"/>
            <rFont val="Tahoma"/>
            <family val="2"/>
          </rPr>
          <t xml:space="preserve">
Faltan recursos por 32.885.000 para este producto en el año 2024
</t>
        </r>
      </text>
    </comment>
    <comment ref="AV192" authorId="3" shapeId="0" xr:uid="{654FA73D-99C4-496B-8E5B-E3077B4DD602}">
      <text>
        <r>
          <rPr>
            <b/>
            <sz val="9"/>
            <color indexed="81"/>
            <rFont val="Tahoma"/>
            <family val="2"/>
          </rPr>
          <t>User:</t>
        </r>
        <r>
          <rPr>
            <sz val="9"/>
            <color indexed="81"/>
            <rFont val="Tahoma"/>
            <family val="2"/>
          </rPr>
          <t xml:space="preserve">
Faltan recursos por 36.939.200 para este producto en el año 2025</t>
        </r>
      </text>
    </comment>
    <comment ref="BB192" authorId="3" shapeId="0" xr:uid="{84316C18-A416-4DD2-8522-0F17A5055A0A}">
      <text>
        <r>
          <rPr>
            <b/>
            <sz val="9"/>
            <color indexed="81"/>
            <rFont val="Tahoma"/>
            <family val="2"/>
          </rPr>
          <t>User:</t>
        </r>
        <r>
          <rPr>
            <sz val="9"/>
            <color indexed="81"/>
            <rFont val="Tahoma"/>
            <family val="2"/>
          </rPr>
          <t xml:space="preserve">
Faltan recursos por 39.537.436 para este producto en el año 2026</t>
        </r>
      </text>
    </comment>
    <comment ref="BH192" authorId="3" shapeId="0" xr:uid="{06A5BDCA-5ED7-445F-9DF8-ACA1FD81CDDF}">
      <text>
        <r>
          <rPr>
            <b/>
            <sz val="9"/>
            <color indexed="81"/>
            <rFont val="Tahoma"/>
            <family val="2"/>
          </rPr>
          <t>User:</t>
        </r>
        <r>
          <rPr>
            <sz val="9"/>
            <color indexed="81"/>
            <rFont val="Tahoma"/>
            <family val="2"/>
          </rPr>
          <t xml:space="preserve">
Faltan recursos por 41.734.516 para este producto en el año 2027.</t>
        </r>
      </text>
    </comment>
    <comment ref="AV193" authorId="3" shapeId="0" xr:uid="{6E8FEFE7-0496-4D27-8331-C115F98C7178}">
      <text>
        <r>
          <rPr>
            <b/>
            <sz val="9"/>
            <color indexed="81"/>
            <rFont val="Tahoma"/>
            <family val="2"/>
          </rPr>
          <t>User:</t>
        </r>
        <r>
          <rPr>
            <sz val="9"/>
            <color indexed="81"/>
            <rFont val="Tahoma"/>
            <family val="2"/>
          </rPr>
          <t xml:space="preserve">
Faltan 1.625.339.689,30 por concepto del incremento del 5% de IPC sobre los 6.453.168.926 millones de 2024, los 1.000.000.000 millones de la seccional pacifico mas su respectivo 5%.
 </t>
        </r>
      </text>
    </comment>
    <comment ref="BB193" authorId="3" shapeId="0" xr:uid="{F4B8F03B-FA45-46D7-9A5D-7D938D03B846}">
      <text>
        <r>
          <rPr>
            <b/>
            <sz val="9"/>
            <color indexed="81"/>
            <rFont val="Tahoma"/>
            <family val="2"/>
          </rPr>
          <t>User:</t>
        </r>
        <r>
          <rPr>
            <sz val="9"/>
            <color indexed="81"/>
            <rFont val="Tahoma"/>
            <family val="2"/>
          </rPr>
          <t xml:space="preserve">
Faltan 1.706.669.673,66 correspondiente al 5% de 2025, los mil millones de la seccional en 2025 y su respectivo incremento del 5%. </t>
        </r>
      </text>
    </comment>
    <comment ref="BH193" authorId="3" shapeId="0" xr:uid="{9674ECBC-9228-419D-8D80-AA8460D98D3E}">
      <text>
        <r>
          <rPr>
            <b/>
            <sz val="9"/>
            <color indexed="81"/>
            <rFont val="Tahoma"/>
            <family val="2"/>
          </rPr>
          <t>User:</t>
        </r>
        <r>
          <rPr>
            <sz val="9"/>
            <color indexed="81"/>
            <rFont val="Tahoma"/>
            <family val="2"/>
          </rPr>
          <t xml:space="preserve">
Faltan 1.792.003.157,34 por concepto del incremento del 5% respecto al 2026, el dinero de la seccional en 2026 y el 5% para 2027. </t>
        </r>
      </text>
    </comment>
    <comment ref="AP194" authorId="3" shapeId="0" xr:uid="{0FBF74C8-6DE5-411F-A7FB-0F19CCE958C2}">
      <text>
        <r>
          <rPr>
            <b/>
            <sz val="9"/>
            <color indexed="81"/>
            <rFont val="Tahoma"/>
            <family val="2"/>
          </rPr>
          <t>User:</t>
        </r>
        <r>
          <rPr>
            <sz val="9"/>
            <color indexed="81"/>
            <rFont val="Tahoma"/>
            <family val="2"/>
          </rPr>
          <t xml:space="preserve">
Faltan 100.000.000 para este producto en 2024. </t>
        </r>
      </text>
    </comment>
    <comment ref="AV194" authorId="3" shapeId="0" xr:uid="{4E319F06-6E72-4043-9FC1-1C151FCC7F83}">
      <text>
        <r>
          <rPr>
            <b/>
            <sz val="9"/>
            <color indexed="81"/>
            <rFont val="Tahoma"/>
            <family val="2"/>
          </rPr>
          <t>User:</t>
        </r>
        <r>
          <rPr>
            <sz val="9"/>
            <color indexed="81"/>
            <rFont val="Tahoma"/>
            <family val="2"/>
          </rPr>
          <t xml:space="preserve">
Faltan 200.000.000 para este producto en 2025. </t>
        </r>
      </text>
    </comment>
    <comment ref="AV195" authorId="3" shapeId="0" xr:uid="{854B0AB9-FDAB-493D-A541-11109EBE06FD}">
      <text>
        <r>
          <rPr>
            <b/>
            <sz val="9"/>
            <color indexed="81"/>
            <rFont val="Tahoma"/>
            <family val="2"/>
          </rPr>
          <t>User:</t>
        </r>
        <r>
          <rPr>
            <sz val="9"/>
            <color indexed="81"/>
            <rFont val="Tahoma"/>
            <family val="2"/>
          </rPr>
          <t xml:space="preserve">
Faltan 300.000.000 para este producto en 2025.</t>
        </r>
      </text>
    </comment>
    <comment ref="AP196" authorId="3" shapeId="0" xr:uid="{1F72A3C7-8B8D-4C72-88F0-FD26F79F451D}">
      <text>
        <r>
          <rPr>
            <b/>
            <sz val="9"/>
            <color indexed="81"/>
            <rFont val="Tahoma"/>
            <family val="2"/>
          </rPr>
          <t>User:</t>
        </r>
        <r>
          <rPr>
            <sz val="9"/>
            <color indexed="81"/>
            <rFont val="Tahoma"/>
            <family val="2"/>
          </rPr>
          <t xml:space="preserve">
Faltan 10.000.000 para este producto en 2024. </t>
        </r>
      </text>
    </comment>
    <comment ref="AV196" authorId="3" shapeId="0" xr:uid="{67DF3DB0-D8A5-4AEB-93BE-CFCBDD103CA1}">
      <text>
        <r>
          <rPr>
            <b/>
            <sz val="9"/>
            <color indexed="81"/>
            <rFont val="Tahoma"/>
            <family val="2"/>
          </rPr>
          <t>User:</t>
        </r>
        <r>
          <rPr>
            <sz val="9"/>
            <color indexed="81"/>
            <rFont val="Tahoma"/>
            <family val="2"/>
          </rPr>
          <t xml:space="preserve">
Faltan 10.000.000 para este producto en 2025.</t>
        </r>
      </text>
    </comment>
    <comment ref="BB196" authorId="3" shapeId="0" xr:uid="{DA939A91-F1D6-44CC-A8F9-5EC07E9912E3}">
      <text>
        <r>
          <rPr>
            <b/>
            <sz val="9"/>
            <color indexed="81"/>
            <rFont val="Tahoma"/>
            <family val="2"/>
          </rPr>
          <t>User:</t>
        </r>
        <r>
          <rPr>
            <sz val="9"/>
            <color indexed="81"/>
            <rFont val="Tahoma"/>
            <family val="2"/>
          </rPr>
          <t xml:space="preserve">
Faltan 10.000.000 para este producto en 2026.</t>
        </r>
      </text>
    </comment>
    <comment ref="BH196" authorId="3" shapeId="0" xr:uid="{F6D1E506-9E13-490E-A237-FD3A3F188AE7}">
      <text>
        <r>
          <rPr>
            <b/>
            <sz val="9"/>
            <color indexed="81"/>
            <rFont val="Tahoma"/>
            <family val="2"/>
          </rPr>
          <t>User:</t>
        </r>
        <r>
          <rPr>
            <sz val="9"/>
            <color indexed="81"/>
            <rFont val="Tahoma"/>
            <family val="2"/>
          </rPr>
          <t xml:space="preserve">
Faltan 10.000.000 para este producto en 2025.</t>
        </r>
      </text>
    </comment>
    <comment ref="AP200" authorId="3" shapeId="0" xr:uid="{3F180E51-A46D-4A30-9290-7822F5F133D4}">
      <text>
        <r>
          <rPr>
            <b/>
            <sz val="9"/>
            <color indexed="81"/>
            <rFont val="Tahoma"/>
            <family val="2"/>
          </rPr>
          <t>User:</t>
        </r>
        <r>
          <rPr>
            <sz val="9"/>
            <color indexed="81"/>
            <rFont val="Tahoma"/>
            <family val="2"/>
          </rPr>
          <t xml:space="preserve">
Faltan 1.000.000 para este producto en 2024</t>
        </r>
      </text>
    </comment>
    <comment ref="BB200" authorId="3" shapeId="0" xr:uid="{795AF5C0-8BBC-401B-B19E-0777B6D0C287}">
      <text>
        <r>
          <rPr>
            <b/>
            <sz val="9"/>
            <color indexed="81"/>
            <rFont val="Tahoma"/>
            <family val="2"/>
          </rPr>
          <t>User:</t>
        </r>
        <r>
          <rPr>
            <sz val="9"/>
            <color indexed="81"/>
            <rFont val="Tahoma"/>
            <family val="2"/>
          </rPr>
          <t xml:space="preserve">
Faltan recursos por 1.000.000 para el año 2026</t>
        </r>
      </text>
    </comment>
    <comment ref="BH200" authorId="3" shapeId="0" xr:uid="{658354E2-DF6D-4C58-9C53-CA998526EF98}">
      <text>
        <r>
          <rPr>
            <b/>
            <sz val="9"/>
            <color indexed="81"/>
            <rFont val="Tahoma"/>
            <family val="2"/>
          </rPr>
          <t>User:</t>
        </r>
        <r>
          <rPr>
            <sz val="9"/>
            <color indexed="81"/>
            <rFont val="Tahoma"/>
            <family val="2"/>
          </rPr>
          <t xml:space="preserve">
Faltan recursos por 1.500.000 para este producto en 2027</t>
        </r>
      </text>
    </comment>
    <comment ref="AP201" authorId="3" shapeId="0" xr:uid="{B3F9AB40-31FC-4B7C-83B9-F668D3A0C922}">
      <text>
        <r>
          <rPr>
            <b/>
            <sz val="9"/>
            <color indexed="81"/>
            <rFont val="Tahoma"/>
            <family val="2"/>
          </rPr>
          <t>User:</t>
        </r>
        <r>
          <rPr>
            <sz val="9"/>
            <color indexed="81"/>
            <rFont val="Tahoma"/>
            <family val="2"/>
          </rPr>
          <t xml:space="preserve">
Falta 1.500.0000 para este producto en 2024.</t>
        </r>
      </text>
    </comment>
    <comment ref="AV201" authorId="3" shapeId="0" xr:uid="{A0EF3024-7C80-4702-9355-DFC8C1B0E4AE}">
      <text>
        <r>
          <rPr>
            <b/>
            <sz val="9"/>
            <color indexed="81"/>
            <rFont val="Tahoma"/>
            <family val="2"/>
          </rPr>
          <t>User:</t>
        </r>
        <r>
          <rPr>
            <sz val="9"/>
            <color indexed="81"/>
            <rFont val="Tahoma"/>
            <family val="2"/>
          </rPr>
          <t xml:space="preserve">
Falta 1.500.000 para este producto en 2025.</t>
        </r>
      </text>
    </comment>
    <comment ref="BB201" authorId="3" shapeId="0" xr:uid="{1335310E-4C83-4ABE-8A49-04337791EC1D}">
      <text>
        <r>
          <rPr>
            <b/>
            <sz val="9"/>
            <color indexed="81"/>
            <rFont val="Tahoma"/>
            <family val="2"/>
          </rPr>
          <t>User:</t>
        </r>
        <r>
          <rPr>
            <sz val="9"/>
            <color indexed="81"/>
            <rFont val="Tahoma"/>
            <family val="2"/>
          </rPr>
          <t xml:space="preserve">
Falta 1.500.000 para este producto en 2026.</t>
        </r>
      </text>
    </comment>
    <comment ref="AP204" authorId="3" shapeId="0" xr:uid="{E11FFFD6-F6B4-4BF0-A9C4-2751901601A9}">
      <text>
        <r>
          <rPr>
            <b/>
            <sz val="9"/>
            <color indexed="81"/>
            <rFont val="Tahoma"/>
            <family val="2"/>
          </rPr>
          <t>User:</t>
        </r>
        <r>
          <rPr>
            <sz val="9"/>
            <color indexed="81"/>
            <rFont val="Tahoma"/>
            <family val="2"/>
          </rPr>
          <t xml:space="preserve">
Falta 1.000.000 para este producto en 2024.</t>
        </r>
      </text>
    </comment>
    <comment ref="AV204" authorId="3" shapeId="0" xr:uid="{39EC7579-F932-4AEF-BB54-EA975D520726}">
      <text>
        <r>
          <rPr>
            <b/>
            <sz val="9"/>
            <color indexed="81"/>
            <rFont val="Tahoma"/>
            <family val="2"/>
          </rPr>
          <t>User:</t>
        </r>
        <r>
          <rPr>
            <sz val="9"/>
            <color indexed="81"/>
            <rFont val="Tahoma"/>
            <family val="2"/>
          </rPr>
          <t xml:space="preserve">
Falta 1.000.000 para este producto en 2025.</t>
        </r>
      </text>
    </comment>
    <comment ref="BB204" authorId="3" shapeId="0" xr:uid="{46F90ACD-971B-40F4-BCD8-E70F7619CB6C}">
      <text>
        <r>
          <rPr>
            <b/>
            <sz val="9"/>
            <color indexed="81"/>
            <rFont val="Tahoma"/>
            <family val="2"/>
          </rPr>
          <t>User:</t>
        </r>
        <r>
          <rPr>
            <sz val="9"/>
            <color indexed="81"/>
            <rFont val="Tahoma"/>
            <family val="2"/>
          </rPr>
          <t xml:space="preserve">
Falta 1.000.000 para este producto en 2026.</t>
        </r>
      </text>
    </comment>
    <comment ref="BH204" authorId="3" shapeId="0" xr:uid="{62BCF991-CD65-4DB4-AE66-9BCA813D187A}">
      <text>
        <r>
          <rPr>
            <b/>
            <sz val="9"/>
            <color indexed="81"/>
            <rFont val="Tahoma"/>
            <family val="2"/>
          </rPr>
          <t>User:</t>
        </r>
        <r>
          <rPr>
            <sz val="9"/>
            <color indexed="81"/>
            <rFont val="Tahoma"/>
            <family val="2"/>
          </rPr>
          <t xml:space="preserve">
Falta 1.000.000 para este producto en 2027.</t>
        </r>
      </text>
    </comment>
    <comment ref="AV206" authorId="3" shapeId="0" xr:uid="{5C69FEAD-0844-45FF-A9F8-824C2E436CF6}">
      <text>
        <r>
          <rPr>
            <b/>
            <sz val="9"/>
            <color indexed="81"/>
            <rFont val="Tahoma"/>
            <family val="2"/>
          </rPr>
          <t>User:</t>
        </r>
        <r>
          <rPr>
            <sz val="9"/>
            <color indexed="81"/>
            <rFont val="Tahoma"/>
            <family val="2"/>
          </rPr>
          <t xml:space="preserve">
Faltan 5.000.000 para este producto en 2024
</t>
        </r>
      </text>
    </comment>
    <comment ref="BB206" authorId="3" shapeId="0" xr:uid="{8E898709-7DB5-40AC-8008-3E8A0DE29AF1}">
      <text>
        <r>
          <rPr>
            <b/>
            <sz val="9"/>
            <color indexed="81"/>
            <rFont val="Tahoma"/>
            <family val="2"/>
          </rPr>
          <t>User:</t>
        </r>
        <r>
          <rPr>
            <sz val="9"/>
            <color indexed="81"/>
            <rFont val="Tahoma"/>
            <family val="2"/>
          </rPr>
          <t xml:space="preserve">
Faltan 5.000.000para este producto</t>
        </r>
      </text>
    </comment>
    <comment ref="BH206" authorId="3" shapeId="0" xr:uid="{626DEE34-BEB1-4E93-B326-95011B6A4B15}">
      <text>
        <r>
          <rPr>
            <b/>
            <sz val="9"/>
            <color indexed="81"/>
            <rFont val="Tahoma"/>
            <family val="2"/>
          </rPr>
          <t>User:</t>
        </r>
        <r>
          <rPr>
            <sz val="9"/>
            <color indexed="81"/>
            <rFont val="Tahoma"/>
            <family val="2"/>
          </rPr>
          <t xml:space="preserve">
Faltan 5.000.000 para este producto</t>
        </r>
      </text>
    </comment>
    <comment ref="AP315" authorId="4" shapeId="0" xr:uid="{F2F0AF93-F57F-4776-A7EB-1A769A05C1B4}">
      <text>
        <r>
          <rPr>
            <b/>
            <sz val="9"/>
            <color indexed="81"/>
            <rFont val="Tahoma"/>
            <family val="2"/>
          </rPr>
          <t>Plan indicativo: SGP</t>
        </r>
      </text>
    </comment>
    <comment ref="AP317" authorId="4" shapeId="0" xr:uid="{7EA33DCF-D0A3-4273-938E-CA4D9E3209D6}">
      <text>
        <r>
          <rPr>
            <b/>
            <sz val="9"/>
            <color indexed="81"/>
            <rFont val="Tahoma"/>
            <family val="2"/>
          </rPr>
          <t>Plan Indicativo: SGP</t>
        </r>
      </text>
    </comment>
    <comment ref="AP318" authorId="4" shapeId="0" xr:uid="{DDBB475F-8A3B-4044-A13F-8A645AD69CCA}">
      <text>
        <r>
          <rPr>
            <b/>
            <sz val="9"/>
            <color indexed="81"/>
            <rFont val="Tahoma"/>
            <family val="2"/>
          </rPr>
          <t>Plan Indicativo: SGP</t>
        </r>
      </text>
    </comment>
    <comment ref="AP320" authorId="4" shapeId="0" xr:uid="{B41ACDF2-8BC6-465A-8C53-8573D64EE834}">
      <text>
        <r>
          <rPr>
            <b/>
            <sz val="9"/>
            <color indexed="81"/>
            <rFont val="Tahoma"/>
            <family val="2"/>
          </rPr>
          <t>Plan Indicativo: SGP</t>
        </r>
      </text>
    </comment>
    <comment ref="AP323" authorId="4" shapeId="0" xr:uid="{24D97B0D-B64B-4C8F-A5E9-0E9E74755C87}">
      <text>
        <r>
          <rPr>
            <b/>
            <sz val="9"/>
            <color indexed="81"/>
            <rFont val="Tahoma"/>
            <family val="2"/>
          </rPr>
          <t>Plan Indicativo: SGP</t>
        </r>
      </text>
    </comment>
    <comment ref="R339" authorId="0" shapeId="0" xr:uid="{9C3272D5-4460-4867-B798-A1A6A40CDD50}">
      <text>
        <r>
          <rPr>
            <sz val="11"/>
            <color rgb="FF000000"/>
            <rFont val="Calibri"/>
            <family val="2"/>
            <scheme val="minor"/>
          </rPr>
          <t>======
ID#AAABLPe66w8
Usuario de Windows    (2024-04-25 00:44:10)
Aquí de sebe definir el producto (meta) que se entregará a la ciudadanía. Esta descripción debe ser clara y es la que se presentará en Asamblea Departamental . 
Éste producto es la meta que se anualiza en el cuatrenio. Y a esta descripción se busca un prodducto e indicador del catálogo con sus respectivos códigos y de orden territorial</t>
        </r>
      </text>
    </comment>
    <comment ref="AV394" authorId="5" shapeId="0" xr:uid="{73FB244E-3A4C-4EAF-8602-9AA618A9BA27}">
      <text>
        <r>
          <rPr>
            <b/>
            <sz val="9"/>
            <color indexed="81"/>
            <rFont val="Tahoma"/>
            <family val="2"/>
          </rPr>
          <t>USUARIO:</t>
        </r>
        <r>
          <rPr>
            <sz val="9"/>
            <color indexed="81"/>
            <rFont val="Tahoma"/>
            <family val="2"/>
          </rPr>
          <t xml:space="preserve">
</t>
        </r>
      </text>
    </comment>
    <comment ref="K439" authorId="0" shapeId="0" xr:uid="{771BA8F4-3126-41EC-AC13-25C9E7A045E3}">
      <text>
        <r>
          <rPr>
            <sz val="11"/>
            <color rgb="FF000000"/>
            <rFont val="Calibri"/>
            <family val="2"/>
            <scheme val="minor"/>
          </rPr>
          <t>======
ID#AAABMdnmXbQ
HUGO SANTANDER    (2024-04-12 22:07:44)
a 2027 se disminuirá en un  50% la tasa de  inseguridad alimentaria respecto de la tasa del año 2022 que está en el 37,1% de hogares con inseguridad alimentaria en el Dptp de Nariño (Nariño cuenta con una población total de 1.699.570 habitantes, existe un promedio de 3 personas por hogar, total hogates en Nariño = a 566.523 hogares rural y urbano.   Nos fjamos una meta de reducción de hogares con inseguridad alimentaria de la mitad del 37.1% que equivales a 2027 reducirla a 19%, que implica solucionar en 105.090 hogares la inseguridad alimentaria. Fuentes: DANE en Nariño de cada 100 hogares eñ 37.1% tuvieron dificultad en acceder a alimentos en calidad y cantidad suficiente. Fuente: NotaEstadistica FIES DANE FAO Pág 14  Gráfco 2 prevalencia de la inseguridad alimentaria en hogares (5) total del Dpto 2022.</t>
        </r>
      </text>
    </comment>
    <comment ref="Z441" authorId="0" shapeId="0" xr:uid="{D166DB72-F221-4D09-B021-666C381F735C}">
      <text>
        <r>
          <rPr>
            <sz val="11"/>
            <color rgb="FF000000"/>
            <rFont val="Calibri"/>
            <family val="2"/>
            <scheme val="minor"/>
          </rPr>
          <t>======
ID#AAABMdnmXbE
HUGO SANTANDER    (2024-04-12 22:07:44)
DANE, link: https://www.diariodelsur.com.co/crean-banco-de-hojas-de-vida-para-los-maestros-de-narino/  
En nariño existen 1.699.570 habitantes según DANE 2023, Con un promedio de 3 habitantes por familia, existen 566.523 hogares
De los cuales 210.180 hogares presentan dificultades para acceder a una alimentación adecuada. 
Nariño tiene 24 municipios que están catalogados como ZOMAC y  PDETs con una población de 745.921 habitantes contenidos en 248.640 hogares que equivale al 44% de la totalidad de hogares del Departamento.
No todos estos hogares sufren de hambre y falta de acceso a una alimentación adecuada, de esta población según datos del DANE se estima que el 37.1% están sufriendo situación de hambre. 
En estos municipios según estos datos del 37,1 % existe un promedio 92.246 hogares en situación de hambre. 
Con la gestión de recursos, en articulación entre Secretarias de la Gobernación, intersectorial gobiernos nacional y municipales, cooperación, responsabilidad social empresarial se fija una meta de reducir en un 10% la inseguridad alimentaria en Nariño.
Entonces se deben intervenir en principio como prioridad estos 92.246 hogares. Nos planteamos como meta en el cuatrienio, priorizando la intervención en PDET y ZOMAC llegar con raciones alimentarias a un población de 21.018  hogares, con tres entregas de raciones alimentaria por cada año. Bajaremos de 37,1% como porcentaje actual al 27%.  Por cada uno de los 24 municipios zomac y pdet priorizados estaría entregando un kits alimentario a población más vulnerable tres veces al año, a través del Programa Banco de Alimentos.  
Nariño a 2023 según reporte DANE, link: https://www.diariodelsur.com.co/crean-banco-de-hojas-de-vida-para-los-maestros-de-narino/  de la población total del Dpto, reporta 566.523 hogares. De los cuales 210.180 presentan dificultades para acceso a alimentación adecuada. 
En nariño existen 1.699.570 habitantes según DANE 2023
Con un promedio de 3 habitantes por familia, existen 566.523 hogares
Rurales  xxx y urbanos  xxx
Nariño tiene 24 municipios que están entre los ZOMAC y los PDETs con una población de 745.921 habitantes reflejados en 248.640 hogares que equivale al 44% de la totalidad de hogares del Departamento.
Rurales y urbanos
No todos estos hogares sufren de hambre y falta de acceso a una alimentación adecuada, de esta población según datos del DANE se estima que el 37.1% de esta población están sufriendo situación de hambre. 
En estos municipios según estos datos del 37,1 % existe un promedio 92.246 hogares en Nariño– que incluso con el problema de la recesión económica y agudización de la pobreza con el efecto de caída del ingreso vías cultivo coca y narcotráfico, pandemia covid 19 se estima que son mucho más-  
Entonces se deben intervenir en principio como prioridad estos 92.246 hogares, distribuidos en xxx rurales y xxx urbanos.
Se propone como meta para el cuatrienio reducir 12 puntos porcentuales, pasando de 37.1% al 25,1% los hogares en situación de hambre, serían 11.069 hogares menos con hambre.</t>
        </r>
      </text>
    </comment>
    <comment ref="N495" authorId="6" shapeId="0" xr:uid="{D90036C8-5D31-432D-A1A8-E292E9E283C4}">
      <text>
        <r>
          <rPr>
            <b/>
            <sz val="9"/>
            <color indexed="81"/>
            <rFont val="Tahoma"/>
            <family val="2"/>
          </rPr>
          <t xml:space="preserve">WebMaster-Planeacion:
</t>
        </r>
        <r>
          <rPr>
            <sz val="9"/>
            <color indexed="81"/>
            <rFont val="Tahoma"/>
            <family val="2"/>
          </rPr>
          <t xml:space="preserve">3201003
</t>
        </r>
      </text>
    </comment>
    <comment ref="P570" authorId="2" shapeId="0" xr:uid="{37612167-E3EC-4994-8032-5D3E52D5F84E}">
      <text>
        <r>
          <rPr>
            <b/>
            <sz val="9"/>
            <color indexed="81"/>
            <rFont val="Tahoma"/>
            <family val="2"/>
          </rPr>
          <t>Anterior indicador</t>
        </r>
        <r>
          <rPr>
            <sz val="9"/>
            <color indexed="81"/>
            <rFont val="Tahoma"/>
            <family val="2"/>
          </rPr>
          <t xml:space="preserve">
2406038</t>
        </r>
      </text>
    </comment>
    <comment ref="Q570" authorId="2" shapeId="0" xr:uid="{C0362A26-DA71-4E4A-9422-59FF24B1B5FF}">
      <text>
        <r>
          <rPr>
            <b/>
            <sz val="9"/>
            <color indexed="81"/>
            <rFont val="Tahoma"/>
            <family val="2"/>
          </rPr>
          <t>Anterior producto</t>
        </r>
        <r>
          <rPr>
            <sz val="9"/>
            <color indexed="81"/>
            <rFont val="Tahoma"/>
            <family val="2"/>
          </rPr>
          <t xml:space="preserve">
Documentos de lineamientos técnicos</t>
        </r>
      </text>
    </comment>
    <comment ref="S570" authorId="2" shapeId="0" xr:uid="{1F15E1C4-AEF6-475B-9F7C-EBCF73941EAF}">
      <text>
        <r>
          <rPr>
            <b/>
            <sz val="9"/>
            <color indexed="81"/>
            <rFont val="Tahoma"/>
            <family val="2"/>
          </rPr>
          <t>anterior cod</t>
        </r>
        <r>
          <rPr>
            <sz val="9"/>
            <color indexed="81"/>
            <rFont val="Tahoma"/>
            <family val="2"/>
          </rPr>
          <t xml:space="preserve">
240603800</t>
        </r>
      </text>
    </comment>
    <comment ref="T570" authorId="2" shapeId="0" xr:uid="{CC384AB9-40FE-4653-B067-5B80407399A1}">
      <text>
        <r>
          <rPr>
            <b/>
            <sz val="9"/>
            <color indexed="81"/>
            <rFont val="Tahoma"/>
            <family val="2"/>
          </rPr>
          <t>anterior indicador</t>
        </r>
        <r>
          <rPr>
            <sz val="9"/>
            <color indexed="81"/>
            <rFont val="Tahoma"/>
            <family val="2"/>
          </rPr>
          <t xml:space="preserve">
Documentos de lineamientos técnicos realizados</t>
        </r>
      </text>
    </comment>
    <comment ref="U575" authorId="0" shapeId="0" xr:uid="{DE659B94-2E74-44ED-B76D-F444E14EC6E2}">
      <text>
        <r>
          <rPr>
            <sz val="11"/>
            <color theme="1"/>
            <rFont val="Calibri"/>
            <family val="2"/>
            <scheme val="minor"/>
          </rPr>
          <t>======
ID#AAABMLmwpDY
    (2024-04-18 22:12:23)
No existe Plan estratégico de Tecnologías de Información y Comunicación de Nariño prospectivo que de la visión y linea de trabajo presente y futuro con la vision del departamento</t>
        </r>
      </text>
    </comment>
    <comment ref="U576" authorId="0" shapeId="0" xr:uid="{DF6114BE-5942-4E25-B940-CB47EA4023D3}">
      <text>
        <r>
          <rPr>
            <sz val="11"/>
            <color theme="1"/>
            <rFont val="Calibri"/>
            <family val="2"/>
            <scheme val="minor"/>
          </rPr>
          <t>======
ID#AAABMLmwpDU
Asus    (2024-04-22 20:51:44)
Centros Digitales del Mintic solo aportó a IE municipales de cabecera y a ninguna veredal
PVD conectados 10 8 Plus y 2 Lab estan ubicados en cabeceras municipales
64 Municipios cuentan con internet sin embargo no ha habido estrategia 
Acorde con la definicion de la ART de ruralidad se trabajará este indicador</t>
        </r>
      </text>
    </comment>
    <comment ref="U577" authorId="0" shapeId="0" xr:uid="{F8C8A311-E520-45E8-8D04-3CCC39EB598D}">
      <text>
        <r>
          <rPr>
            <sz val="11"/>
            <color theme="1"/>
            <rFont val="Calibri"/>
            <family val="2"/>
            <scheme val="minor"/>
          </rPr>
          <t>======
ID#AAABMLmwpDE
    (2024-04-18 22:12:23)
Proporción de hogares con conexión a Internet -DANE 
Nariño</t>
        </r>
      </text>
    </comment>
    <comment ref="U578" authorId="0" shapeId="0" xr:uid="{D74911A5-8B3A-489F-9913-FA788590CE2D}">
      <text>
        <r>
          <rPr>
            <sz val="11"/>
            <color theme="1"/>
            <rFont val="Calibri"/>
            <family val="2"/>
            <scheme val="minor"/>
          </rPr>
          <t>======
ID#AAABMLmwpDI
Andres Ceron    (2024-04-02 17:01:06)
Gobierno Digital MINTIC</t>
        </r>
      </text>
    </comment>
    <comment ref="U580" authorId="0" shapeId="0" xr:uid="{8AD7EE6F-82B2-4C12-B9C9-394243A15A73}">
      <text>
        <r>
          <rPr>
            <sz val="11"/>
            <color theme="1"/>
            <rFont val="Calibri"/>
            <family val="2"/>
            <scheme val="minor"/>
          </rPr>
          <t>======
ID#AAABMLmwpDA
    (2024-04-18 22:12:23)
Emprendedores y empresas asistidas tecnicamente . Banco de Proyectos Gobernación, Secretaría TIC 2023</t>
        </r>
      </text>
    </comment>
    <comment ref="U582" authorId="0" shapeId="0" xr:uid="{B51FD9F6-97C3-4B19-9889-64B4729143AB}">
      <text>
        <r>
          <rPr>
            <sz val="11"/>
            <color theme="1"/>
            <rFont val="Calibri"/>
            <family val="2"/>
            <scheme val="minor"/>
          </rPr>
          <t>======
ID#AAABMLmwpDM
    (2024-04-18 22:12:23)
Capacitaciones orientadas a promover el acceso y el uso responsable de las TIC - Banco de proyectos Gobernación de Nariño- Secretaria TIC</t>
        </r>
      </text>
    </comment>
    <comment ref="D595" authorId="0" shapeId="0" xr:uid="{473E9ADB-844B-41FF-9363-80C6FD115619}">
      <text>
        <r>
          <rPr>
            <sz val="11"/>
            <color theme="1"/>
            <rFont val="Calibri"/>
            <family val="2"/>
            <scheme val="minor"/>
          </rPr>
          <t>======
ID#AAABMLmwpDQ
Usuario de Windows    (2024-04-12 14:15:10)
Ss sugiere proponer un nombre del programa estratégico conforme a la visión estratégica de la Oficina Fronteras</t>
        </r>
      </text>
    </comment>
    <comment ref="Z609" authorId="0" shapeId="0" xr:uid="{E614DB77-716E-49B7-A8C9-C7AA49C8B24E}">
      <text>
        <r>
          <rPr>
            <sz val="11"/>
            <color theme="1"/>
            <rFont val="Calibri"/>
            <family val="2"/>
            <scheme val="minor"/>
          </rPr>
          <t>======
ID#AAABMMr6BM8
SEBASTIAN DELGADO MARCILLO    (2024-04-26 03:39:52)
Visitas</t>
        </r>
      </text>
    </comment>
    <comment ref="Z610" authorId="0" shapeId="0" xr:uid="{B7938BB7-915D-46E7-8D11-8B77AF73C1C9}">
      <text>
        <r>
          <rPr>
            <sz val="11"/>
            <color theme="1"/>
            <rFont val="Calibri"/>
            <family val="2"/>
            <scheme val="minor"/>
          </rPr>
          <t>======
ID#AAABMMr6BM4
SEBASTIAN DELGADO MARCILLO    (2024-04-26 03:40:27)
nro deudores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I91" authorId="0" shapeId="0" xr:uid="{7210F2DA-1199-4B7A-BFF7-F3E0E2D37AF6}">
      <text>
        <r>
          <rPr>
            <b/>
            <sz val="9"/>
            <color indexed="81"/>
            <rFont val="Tahoma"/>
            <family val="2"/>
          </rPr>
          <t xml:space="preserve">Yis 
Proyecto que se debe armonizar
</t>
        </r>
      </text>
    </comment>
  </commentList>
</comments>
</file>

<file path=xl/sharedStrings.xml><?xml version="1.0" encoding="utf-8"?>
<sst xmlns="http://schemas.openxmlformats.org/spreadsheetml/2006/main" count="206415" uniqueCount="28837">
  <si>
    <t>LÍNEA ESTRATÉGICA</t>
  </si>
  <si>
    <t>OBJETIVO POR LÍNEA ESTRATÉGICA</t>
  </si>
  <si>
    <t>PROGRAMA ESTRATÉGICO (PROPONER)</t>
  </si>
  <si>
    <t>OBJETIVO PROGRAMA ESTRATÉGICO</t>
  </si>
  <si>
    <t>CÓDIGO DEL SECTOR</t>
  </si>
  <si>
    <t>NOMBRE DEL SECTOR</t>
  </si>
  <si>
    <t>CÓDIGO DEL PROGRAMA PRESUPUESTAL</t>
  </si>
  <si>
    <t>NOMBRE DEL PROGRAMA PRESUPUESTAL</t>
  </si>
  <si>
    <t>OBJETIVO DE BIENESTAR</t>
  </si>
  <si>
    <t>NOMBRE DEL INDICADOR DE RESULTADO</t>
  </si>
  <si>
    <t>UNIDAD DE MEDIDA DEL INDICADOR</t>
  </si>
  <si>
    <t>LÍNEA BASE</t>
  </si>
  <si>
    <t>FUENTE</t>
  </si>
  <si>
    <t>AÑO</t>
  </si>
  <si>
    <t>META DE RESULTADO A 2027</t>
  </si>
  <si>
    <t>ALCANCE  DEL PRODUCTO</t>
  </si>
  <si>
    <t>CÓDIGO DE PRODUCTO</t>
  </si>
  <si>
    <t>PRODUCTO</t>
  </si>
  <si>
    <t>CÓDIGO DEL INDICADOR DE PRODUCTO</t>
  </si>
  <si>
    <t>INDICADOR DE PRODUCTO</t>
  </si>
  <si>
    <t>Línea base indicador de producto</t>
  </si>
  <si>
    <t>META DE PRODUCTO POR AÑO 2024</t>
  </si>
  <si>
    <t>META DE PRODUCTO POR AÑO 2025</t>
  </si>
  <si>
    <t>META DE PRODUCTO POR AÑO 2026</t>
  </si>
  <si>
    <t>META DE PRODUCTO POR AÑO 2027</t>
  </si>
  <si>
    <t>META DE PRODUCTO A 2027</t>
  </si>
  <si>
    <t>TIPO DE ORIENTACIÓN DE LA META</t>
  </si>
  <si>
    <t>ARTICULACIÓN CON PND</t>
  </si>
  <si>
    <t>ARTICULACIÓN PROGRAMA DE GOBIERNO</t>
  </si>
  <si>
    <t>ODS</t>
  </si>
  <si>
    <t>DERECHOS HUMANOS, CULTURA DE PAZ Y ALIANZAS PARA LA VIDA</t>
  </si>
  <si>
    <t xml:space="preserve">Avanzar en la transformación de la realidad humanitaria, social y económica con enfoque de soluciones duraderas  para la territorialización de la paz total en el Departamento, priorizando la participación, el acceso al goce efectivo de derechos, la prevención y la protección en el marco de la Ley 1448 del 2011. </t>
  </si>
  <si>
    <t xml:space="preserve">Fortalecimiento del acceso a la justicia. </t>
  </si>
  <si>
    <t>Promover el acceso equitativo a la justicia garantizando que las ciudadanas y los ciudadanos tengan la oportunidad de ejercer sus derechos y resolver conflictos de manera pacífica.</t>
  </si>
  <si>
    <t>Justicia y del derecho.</t>
  </si>
  <si>
    <t xml:space="preserve">Promoción al acceso a la justicia. </t>
  </si>
  <si>
    <t xml:space="preserve">Promover el acceso a la justicia de los y las ciudadanas garantizando el enfoque diferencial de grupos étnicos y del campesinado hacia la resolución de conflictos de manera pacífica
</t>
  </si>
  <si>
    <t>Ejecución de estrategias  de promoción de acceso a la justicia efectivo.</t>
  </si>
  <si>
    <t>Porcentaje</t>
  </si>
  <si>
    <t>Gobernación de Nariño</t>
  </si>
  <si>
    <t>Apoyado el funcionamiento de las Casas de Justicia y Centros de Convivencia Ciudadana en el Departamento.</t>
  </si>
  <si>
    <t>Casas de Justicia en operación</t>
  </si>
  <si>
    <t>Casas de justicia en operación</t>
  </si>
  <si>
    <t>Incremento</t>
  </si>
  <si>
    <t>6, Seguridad Humana y Justicia Social</t>
  </si>
  <si>
    <t>Paz total con inclusión social</t>
  </si>
  <si>
    <t>16. Paz, Justicia e Instituciones sólidas</t>
  </si>
  <si>
    <t>Asesoradas y acompañadas entidades territoriales del Departamento  para la creación y fortalecimiento de los Comités Locales de Justicia.</t>
  </si>
  <si>
    <t>Servicio de asistencia técnica para la articulación de los operadores de los servicios de justicia</t>
  </si>
  <si>
    <t>Entidades territoriales asistidas técnicamente</t>
  </si>
  <si>
    <t>Formulado e implementado anualmente el Plan de Acción del Comité Departamental de Justicia.</t>
  </si>
  <si>
    <t>Documentos de planeación</t>
  </si>
  <si>
    <t>Documentos de planeación realizados</t>
  </si>
  <si>
    <t>Mantenimiento</t>
  </si>
  <si>
    <t>Asistidas técnicamente para el fortalecimiento de sistemas de justicia propia de comunidades afrodescendientes e indígenas del Departamento.</t>
  </si>
  <si>
    <t>Servicio de asistencia técnica en fortalecimiento de justicia propia</t>
  </si>
  <si>
    <t>Asistencias técnicas en fortalecimiento de justicia propia realizadas</t>
  </si>
  <si>
    <t>Fortalecidos Centros de Armonización de resguardos indígenas de Nariño.</t>
  </si>
  <si>
    <t>Servicio de apoyo financiero para fortalecimiento de la justicia propia</t>
  </si>
  <si>
    <t>120202401</t>
  </si>
  <si>
    <t>Sistemas de justicia propia apoyados financieramente</t>
  </si>
  <si>
    <t>Diseñada e implementada una estrategia para la promoción de los Jueces de Paz en Nariño</t>
  </si>
  <si>
    <t>Servicio de pormoción del acceso a la justicia</t>
  </si>
  <si>
    <t>Estrategias de acceso a la justicia desarrolladas</t>
  </si>
  <si>
    <t>Realizadas jornadas móviles de servicios de justicia.</t>
  </si>
  <si>
    <t>Servicio de atención de justicia itinerante</t>
  </si>
  <si>
    <t>Jornadas móviles de justicia itinerante realizadas</t>
  </si>
  <si>
    <t xml:space="preserve"> Promoción de los métodos de resolución de conflictos.</t>
  </si>
  <si>
    <t>Reducir el número de trámites judiciales mediante la implementación de escenarios alternativos para resolución de conflictos en los municipios del departamento de Nariño</t>
  </si>
  <si>
    <t>Realizadas jornadas gratuitas de conciliación.</t>
  </si>
  <si>
    <t>Servicio de divulgación para promover los métodos de resolución de conflictos</t>
  </si>
  <si>
    <t>Jornadas móviles gratuitas de conciliación realizadas</t>
  </si>
  <si>
    <t>Sistema penitenciario y carcelario en el marco de los derechos humanos</t>
  </si>
  <si>
    <t xml:space="preserve">Garantizar los derechos de los menores infractores asegurando la humanización del servicio y la prevalencia de la atención integral de niñas, niños y adolescentes, con base en el reconocimiento de las características individuales, familiares, comunitarias, sociales y culturales.
</t>
  </si>
  <si>
    <t xml:space="preserve">Porcentaje de adolescentes privados de la libertad con garantía de derechos en el Sistema de Responsabilidad Penal Adolescente -SRPA-.
</t>
  </si>
  <si>
    <t>ICBF</t>
  </si>
  <si>
    <t>Formulado e implementado el Plan de Acción Anual del Sistema de Responsabilidad Penal para Adolescentes -SRPA-</t>
  </si>
  <si>
    <t>Mejorada la infraestructura del Internado en Reestablecimiento en Administración de Justicia - Pasto</t>
  </si>
  <si>
    <t xml:space="preserve">Infraestructura penitenciaria y carcelaria con mejoramiento
</t>
  </si>
  <si>
    <t xml:space="preserve">Establecimiento de reclusión (nacionales y territoriales) con mejoramiento
</t>
  </si>
  <si>
    <t>Fortalecimiento Institucional en Seguridad Humana, Convivencia y DDHH</t>
  </si>
  <si>
    <t>Consolidar y fortalecer las instituciones encargadas de velar por los derechos humanos en Nariño, a través de un plan integral de capacitación para funcionarios públicos y cuerpos de seguridad, junto a la implementación de un sistema de monitoreo y evaluación que permita hacer seguimiento del desempeño de estas instituciones, garantizando la transparencia y la rendición de cuentas.</t>
  </si>
  <si>
    <t>Fortalecimiento de la política criminal del Estado colombiano</t>
  </si>
  <si>
    <t>Denuncias criminales por cada 100.000 habitantes</t>
  </si>
  <si>
    <t>Unidad</t>
  </si>
  <si>
    <t xml:space="preserve">Fiscalia General de la Nación </t>
  </si>
  <si>
    <t>Sistema de Información creado e implementado en el Observatorio de Paz y Derechos Humanos de la Gobernación de Nariño.</t>
  </si>
  <si>
    <t>Servicio de información para la política criminal</t>
  </si>
  <si>
    <t>Sistema de Información de la Política Criminal en funcionamiento (T-762/15)</t>
  </si>
  <si>
    <t>Apoyados los Centros de Detención Transitorios en Nariño:  Pasto, Ipiales, Tumaco y La Unión..</t>
  </si>
  <si>
    <t>1206007</t>
  </si>
  <si>
    <t>Servicio de bienestar a la población privada de libertad</t>
  </si>
  <si>
    <t>Personas privadas de la libertad con servicio de bienestar</t>
  </si>
  <si>
    <t>Gobierno territorial</t>
  </si>
  <si>
    <t>Garantizar condiciones de seguridad y convivencia democrática en el departamento</t>
  </si>
  <si>
    <t>Formulado e implementado el Plan Integral de Seguridad y Convivencia Ciudadana PISCC con enfoque de género y etareo.</t>
  </si>
  <si>
    <t>Documentos Planeación</t>
  </si>
  <si>
    <t>Planes Integrales de Seguridad y Convivencia -PISCC con enfoque de género elaborados</t>
  </si>
  <si>
    <t>Implementados proyectos de convivencia y seguridad ciudadana en el marco del PISCC.</t>
  </si>
  <si>
    <t xml:space="preserve">Servicio de apoyo financiero para proyectos de convivencia y seguridad ciudadana
</t>
  </si>
  <si>
    <t>Proyectos de convivencia y seguridad ciudadana apoyados financieramente</t>
  </si>
  <si>
    <t xml:space="preserve">Formulado y ejecutado el Plan de Acción Anual para el Comité Departamental de Lucha contra la Trata de Personas. </t>
  </si>
  <si>
    <t>Documentos de lineamientos técnicos</t>
  </si>
  <si>
    <t>Documentos de lineamientos técnicos realizados</t>
  </si>
  <si>
    <t>Protegidas y acompañadas víctimas del delito de trata de personas.</t>
  </si>
  <si>
    <t>Servicio de protección individual en riesgo extraordinario y extremo</t>
  </si>
  <si>
    <t>Personas en riesgo extraordinario y extremo protegidas</t>
  </si>
  <si>
    <t>5. Igualdad de Género</t>
  </si>
  <si>
    <t>Formulados lineamientos técnicos para la implementación de la Política Nacional de drogas y Consejo Nacional de Estupefacientes.</t>
  </si>
  <si>
    <t>Personas lesionadas por pólvora.</t>
  </si>
  <si>
    <t>Número</t>
  </si>
  <si>
    <t>Instituto Departamental de Salud</t>
  </si>
  <si>
    <t>Elaborado y ejecutado el Plan de Acción Anual del Comité de Prevención al Uso de Pólvora.</t>
  </si>
  <si>
    <t>4501031</t>
  </si>
  <si>
    <t>Documentos normativos</t>
  </si>
  <si>
    <t>450103100</t>
  </si>
  <si>
    <t>Documentos normativos realizados</t>
  </si>
  <si>
    <t>Implementadas campañas para la prevención de lesiones de personas  por pólvora.</t>
  </si>
  <si>
    <t>Servicio de promoción de convivencia y no repetición</t>
  </si>
  <si>
    <t>Iniciativas para la promoción de la convivencia implementadas</t>
  </si>
  <si>
    <t>Nuevos cultivos para la paz</t>
  </si>
  <si>
    <t>Brindar alternativas económicas sostenibles para comunidades involucradas en el desarrollo de economías ilegalizadas, apoyando la transición hacia cultivos legales y actividades agroindustriales.</t>
  </si>
  <si>
    <t>Garantías para la reconversión de los cultivos de uso ilícito.</t>
  </si>
  <si>
    <t>Gestionar el financiamiento y la formulación de proyectos que garanticen la transición hacia cultivos legales y actividades agroindustriales, promoviendo la sustitución de cultivos de uso ilícito</t>
  </si>
  <si>
    <t>Número de familias con iniciativas productivas apoyadas.</t>
  </si>
  <si>
    <t>Formulado e implementado el plan de acción anual del Consejo Departamental para la Sustitución Concertada de Cultivos de Uso Ilícito en Nariño.</t>
  </si>
  <si>
    <t>Documentos de lineamientos sobre cultivos ilícitos realizados</t>
  </si>
  <si>
    <t xml:space="preserve">Asistidas técnicamente instancias territoriales, organizaciones sociales y campesinas para fortalecer los procesos de tránsito hacia economías productivas legales. </t>
  </si>
  <si>
    <t>Servicio de asistencia técnica</t>
  </si>
  <si>
    <t>Instancias territoriales asistidas técnicamente</t>
  </si>
  <si>
    <t>Culturas y saberes para la vida y la paz</t>
  </si>
  <si>
    <t>Fomentar el cuidado de la vida, el diálogo y la convivencia pacífica a través del fortalecimiento de narrativas y prácticas de paz que reconozcan la potencialidad de transformación social de la educación, las culturas, las artes y los saberes con enfoque de género, territorial y étnico.</t>
  </si>
  <si>
    <t>Fortalecimiento del buen gobierno para el respeto y garantía de los derechos humanos.</t>
  </si>
  <si>
    <t>Apoyar la construcción y fortalecimiento de narrativas y prácticas de paz hacia la garantía del cuidado de la vida y la convivencia pacífica que vinculen los enfoques territorial, de género y étnico</t>
  </si>
  <si>
    <t>Índice de incidencia del conflicto armado.</t>
  </si>
  <si>
    <t>Bajo - Medio  Alto - Muy Alto</t>
  </si>
  <si>
    <t>Alto</t>
  </si>
  <si>
    <t>Departamento Nacional de Planeación</t>
  </si>
  <si>
    <t>Medio</t>
  </si>
  <si>
    <t>Apoyados procesos colectivos de construcción plural de memorias históricas hacia la no repetición del conflicto armado.</t>
  </si>
  <si>
    <t>Servicio de archivo sobre violaciones de derechos humanos</t>
  </si>
  <si>
    <t>Procesos colectivos de memoria histórica y archivos de derechos humanos apoyados</t>
  </si>
  <si>
    <t>Paz Total, Seguridad Humana y Justicia Social - Protección de la vida y control institucional de los territorios para la construcción de una sociedad segura y sin violencias</t>
  </si>
  <si>
    <t>Compromiso 1, numeral 7</t>
  </si>
  <si>
    <t>16-Paz, Justicia e instituciones solidas</t>
  </si>
  <si>
    <t>Brindada asistencia técnica para la creación y fortalecimiento de Consejos Territoriales de Paz, Reconciliación y Convivencia y Secretarías Municipales de paz.</t>
  </si>
  <si>
    <t>Instancias territoriales de coordinación institucional asistidas y apoyadas</t>
  </si>
  <si>
    <t>Apoyados proyectos e iniciativas que hagan parte del plan de acción del Consejo Departamental de Paz, Reconciliación y Convivencia.</t>
  </si>
  <si>
    <t>4502021</t>
  </si>
  <si>
    <t>Servicio de apoyo financiero para la implementación de proyectos en materia de derechos humanos</t>
  </si>
  <si>
    <t>450202100</t>
  </si>
  <si>
    <t>Proyectos cofinanciados</t>
  </si>
  <si>
    <t>Elaborados documentos de investigación sobre  experiencias territoriales de memoria histórica, cultura y construcción de paz del Departamento.</t>
  </si>
  <si>
    <t>Acciones orientadas a la recolección, análisis y procesamiento de la información.</t>
  </si>
  <si>
    <t>Documentos de investigación elaborados</t>
  </si>
  <si>
    <t>Implementada una estrategia pedagógica para la difusión y apropiación del legado e informe final y capítulos territoriales (Región Pacífico y Región Nariño y Sur del Cauca) de la Comisión para el Esclarecimiento de la Verdad.</t>
  </si>
  <si>
    <t>Servicio de educación informal</t>
  </si>
  <si>
    <t>Estrategias implementadas</t>
  </si>
  <si>
    <t>ND</t>
  </si>
  <si>
    <t>Implementadas estrategias de articulación interinstitucional alrededor del servicio social para la paz contemplado en la Ley 2272 de 2022.</t>
  </si>
  <si>
    <t>Servicio de integración de la oferta pública</t>
  </si>
  <si>
    <t>Estrategia móvil implementada</t>
  </si>
  <si>
    <t>Compromiso 1, numeral 1</t>
  </si>
  <si>
    <t xml:space="preserve">Diseñada e implementada estrategia de comunicación que promueva narrativas y prácticas de cultura de paz en medios digitales, escritos y radiales. </t>
  </si>
  <si>
    <t>4502038</t>
  </si>
  <si>
    <t>Servicio de promoción de la garantía de derechos</t>
  </si>
  <si>
    <t>450203800</t>
  </si>
  <si>
    <t>Estrategias de promoción de la garantía de derechos implementadas</t>
  </si>
  <si>
    <t>Diseñada e implementada estrategia para los diálogos regionales para la paz hacia el fortalecimiento de la participación ciudadana en la búsqueda de la transformación territorial  de las  subregiones más afectadas por el conflicto armado.</t>
  </si>
  <si>
    <t>4502001</t>
  </si>
  <si>
    <t>Servicio de promoción a la participación ciudadana</t>
  </si>
  <si>
    <t>450200100</t>
  </si>
  <si>
    <t>Espacios de participación promovidos</t>
  </si>
  <si>
    <t>Seguridad humana y justicia social</t>
  </si>
  <si>
    <t>PAZ TOTAL CON INCLUSIÓN SOCIAL</t>
  </si>
  <si>
    <t>16-Paz, Justicia e instituciones solidas
10 Reducción de las desigualdades
17 Alianza para lograr los objetivos</t>
  </si>
  <si>
    <t>Fortalecimiento de la convivencia y la seguridad ciudadana.</t>
  </si>
  <si>
    <t xml:space="preserve">Fortalecidas iniciativas ciudadanas de no violencia, protección civil no armada, derechos humanos, reconciliación, convivencia, diálogo, cultura y construcción de paz. </t>
  </si>
  <si>
    <t>Compromiso 1, numeral 9</t>
  </si>
  <si>
    <t>Creada e implementada la Escuela Itinerante Territorial para la Paz.</t>
  </si>
  <si>
    <t>Escuelas territoriales de convivencia ciudadana construidas</t>
  </si>
  <si>
    <t>Escuelas territoriales de convivencia creadas en las regiones</t>
  </si>
  <si>
    <t>Compromiso 1, numeral 10</t>
  </si>
  <si>
    <t>Gestionados acuerdos interinstitucionales que promuevan la implementación de las recomendaciones de la Comisión para el Esclarecimiento de la Verdad.</t>
  </si>
  <si>
    <t>4501004</t>
  </si>
  <si>
    <t>450100401</t>
  </si>
  <si>
    <t>Acuerdos para la no repetición gestionados</t>
  </si>
  <si>
    <t>Tejido restaurativo para la reconciliación comunitaria</t>
  </si>
  <si>
    <t xml:space="preserve">Propender por la reconciliación territorial y las garantías de no repetición a través del acompañamiento de personas en proceso de reincorporación y reintegración. </t>
  </si>
  <si>
    <t>Fortalecimiento del Buen Gobierno.</t>
  </si>
  <si>
    <t>Promover espacios e iniciativas territoriales que permitan la reconciliación, el diálogo social y la construcción colectiva de paz con población en reincorporación y  reintegración.</t>
  </si>
  <si>
    <t xml:space="preserve">
Personas en procesos de reincorporación beneficiadas de acciones interinstitucionales en concurrencia y complementariedad de la Gobernación de Nariño</t>
  </si>
  <si>
    <t>Número de Personas</t>
  </si>
  <si>
    <t>Agencia para la Reincorporación y la Normalización</t>
  </si>
  <si>
    <t>Cofinanciación de proyectos definidos en las Agendas Comunitarias de Reincorporación, expresiones de reconciliación en territorio y Trabajos Obras y Actividades con contenido Reparador (TOAR).</t>
  </si>
  <si>
    <t>Servicio de apoyo financiero para la implementación de proyectos en materia de derechos humanos.</t>
  </si>
  <si>
    <t>Artículo 20 Plan Nacional de Desarrollo, Programa de Reincorporación Integral PRI</t>
  </si>
  <si>
    <t>16 Paz, Justicia e Instituciones sólidas</t>
  </si>
  <si>
    <t>Personas capacitadas a través de la Escuela de formación política, acuerdos de paz  y liderazgo para firmantes y comunidades en veeduría y seguimiento con enfoques de género y étnico.</t>
  </si>
  <si>
    <t xml:space="preserve">Servicio de educación informal </t>
  </si>
  <si>
    <t>Personas capacitadas</t>
  </si>
  <si>
    <t>4 Educación de Calidad
 16 Paz, justicia e Instituciones solidas</t>
  </si>
  <si>
    <t>Generados espacios de participación e intercambio de experiencias para personas en proceso de reincorporación, reintegración y sujetos incorporados de procesos de diálogos de paz regionales y nacionales.</t>
  </si>
  <si>
    <t>Fortalecimiento del buen gobierno para el respeto y garantía de los derechos humano</t>
  </si>
  <si>
    <t xml:space="preserve"> 16 Paz, justicia e Instituciones solidas</t>
  </si>
  <si>
    <t xml:space="preserve">Implementados planes especiales de armonización étnica en resguardos indígenas y consejos comunitarios priorizados. </t>
  </si>
  <si>
    <t>Fortalecido el Consejo Departamental de Reincorporación</t>
  </si>
  <si>
    <t>1 Fin de la Pobreza
  2 Hambre cero</t>
  </si>
  <si>
    <t>Territorialización de la política de transversalización del enfoque de género para personas en proceso de reincorporación y reintegración.</t>
  </si>
  <si>
    <t>Documentos de lineamientos técnicos para la transversalización del enfoque de género formulados</t>
  </si>
  <si>
    <t>5 Igualdad de género.</t>
  </si>
  <si>
    <t>Cofinanciación de proyectos en el marco del Programa de Reincorporación Integral, dirigido a generar capacidades en sujetos en proceso de reincorporación social, económica y comunitaria orientadas hacia el alcance del buen vivir y la construcción de paz, por medio del acceso y goce efectivo de derechos, la vinculación a la oferta pública y el impulso de sus iniciativas.</t>
  </si>
  <si>
    <t>Personas atendidas mediante la activación de las rutas de atención en protección por riesgo extraordinario en proceso de reincorporación y reintegración.</t>
  </si>
  <si>
    <t xml:space="preserve">16 Paz, Justicia e Instituciones solidas
</t>
  </si>
  <si>
    <t xml:space="preserve">Implementadas iniciativas para la prevención del riesgo y la protección de la vida de personas en proceso de reincorporación y reintegración. </t>
  </si>
  <si>
    <t xml:space="preserve">Actualizado e implementado plan estratégico para la prevención de la estigmatización acorde a los Decretos 660 de 2018 y 1444 de 2022. </t>
  </si>
  <si>
    <t>Planes estratégicos elaborados</t>
  </si>
  <si>
    <t xml:space="preserve">16 Paz, Justicia e Instituciones sólidas
</t>
  </si>
  <si>
    <t>Las víctimas en el corazón de la paz territorial</t>
  </si>
  <si>
    <t xml:space="preserve">Avanzar en la transformación de la realidad humanitaria, social y económica con el objetivo de territorializar la paz total en el departamento, Priorizando la participación y garantías de las victimas en el marco de la Ley 1448 del 2011, el acceso al goce efectivo de derechos, la prevención y la protección de los derechos humanos. </t>
  </si>
  <si>
    <t>Las entidades territoriales cuentan con acciones fortalecidas que permiten la promulgación y promoción de la participación ciudadana hacia el respeto y la garantía de los derechos humanos</t>
  </si>
  <si>
    <t>Planes integrales de prevención de infracciones al Derecho Internacional Humanitario en etapa de implementación.</t>
  </si>
  <si>
    <t>Actualizado e implementado el  Plan Integral de Prevención, Protección y Garantías de No Repetición.</t>
  </si>
  <si>
    <t>4502035</t>
  </si>
  <si>
    <t>Documentos de planeación elaborados</t>
  </si>
  <si>
    <t>Implementadas rutas de atención ante amenaza por riesgo extraordinario para líderes, lideresas, defensores, defensoras, población OSIG, niños, niñas, adolescentes, jóvenes, víctimas de minas, entre otras.</t>
  </si>
  <si>
    <t>Rutas de atención implementadas</t>
  </si>
  <si>
    <t>16-Paz, Justicia e instituciones solidas.                        17, "Alianzas para lograr los objetivos"</t>
  </si>
  <si>
    <t>Implementadas y articuladas iniciativas comunitarias de la Mesa Departamental para la Prevención del Reclutamiento, uso y utilización de niños, niñas y adolescentes en el conflicto armado.</t>
  </si>
  <si>
    <t>Estrategias para la promoción de la mediación comunitaria implementadas</t>
  </si>
  <si>
    <t xml:space="preserve">Implementada estrategia de prevención, asistencia, acompañamiento y protección frente al riesgo de minas antipersonal. </t>
  </si>
  <si>
    <t>Servicio de apoyo para la implementación de medidas en derechos humanos y derecho internacional humanitario</t>
  </si>
  <si>
    <t>Medidas implementadas en cumplimiento de las obligaciones internacionales en materia de Derechos Humanos y Derecho Internacional Humanitario</t>
  </si>
  <si>
    <t>Actualizado e implementado el Plan de Acción Integral contra Minas Antipersonal - AICMA del Comité de Acción Integral contra Minas en Nariño</t>
  </si>
  <si>
    <t>Inclusión social y reconciliación.</t>
  </si>
  <si>
    <t>Atención, asistencia  y reparación integral a las víctimas.</t>
  </si>
  <si>
    <t xml:space="preserve">Propender de manera subsidiaria para que las víctimas puedan superar la situación de vulnerabilidad </t>
  </si>
  <si>
    <t>Indice de superación de la situación de vulnerabilidad.</t>
  </si>
  <si>
    <t>Unidad de Víctimas</t>
  </si>
  <si>
    <t>28.5%</t>
  </si>
  <si>
    <t>Entregada  ayuda humanitaria inmediata  para desplazamientos masivos.</t>
  </si>
  <si>
    <t>Servicio de ayuda y atención humanitaria</t>
  </si>
  <si>
    <t>Hogares víctimas con atención humanitaria</t>
  </si>
  <si>
    <t>16-Paz, Justicia e instituciones solidas/ 
3 Garantizar una vida sana y promover el bienestar de todos a todas las edades
17, "Alianzas para lograr los objetivos"</t>
  </si>
  <si>
    <t>Entregada  Ayuda Humanitaria inmediata  para otros hechos victimizantes.</t>
  </si>
  <si>
    <t>Servicio de asistencia humanitaria a víctimas del conflicto armado</t>
  </si>
  <si>
    <t>Personas víctimas con ayuda humanitaria</t>
  </si>
  <si>
    <t xml:space="preserve">16-Paz, Justicia e instituciones solidas
3 Garantizar una vida sana y promover el bienestar de todos a todas las edades.
17, "Alianzas para lograr los objetivos.
</t>
  </si>
  <si>
    <t xml:space="preserve">Entregada Ayuda Humanitaria inmediata  en asistencia funeraria para todos los hechos victimizantes. </t>
  </si>
  <si>
    <t>Servicio de asistencia funeraria</t>
  </si>
  <si>
    <t xml:space="preserve">Hogares subsidiados en asistencia funeraria </t>
  </si>
  <si>
    <t xml:space="preserve">Apoyadas e implementadas medidas en el marco de los planes de retorno y reubicación. </t>
  </si>
  <si>
    <t>Servicio de apoyo al fortalecimiento comunitario a los hogares en riesgo de desplazamiento, retornados o reubicados</t>
  </si>
  <si>
    <t>Iniciativas comunitarias apoyadas</t>
  </si>
  <si>
    <t>incremento</t>
  </si>
  <si>
    <t xml:space="preserve">16-Paz, Justicia e instituciones solidas 
 (ODS) 17, "Alianzas para lograr los objetivos" 
ODS 1 Fin de la pobreza, 
ODS 8 trabajo decente y crecimiento económico </t>
  </si>
  <si>
    <t>Apoyada la implementación de las iniciativas de  seguridad alimentaria  para victimas de conflicto armado.</t>
  </si>
  <si>
    <t>Servicio de apoyo para la seguridad alimentaria</t>
  </si>
  <si>
    <t>Hogares víctimas que reciben recursos en especie para seguridad alimentaria</t>
  </si>
  <si>
    <t>16-Paz, Justicia e instituciones solidas, 
2 hambre cero 
10 reducción desigualdades
17 Alianza para lograr los objetivos</t>
  </si>
  <si>
    <t xml:space="preserve">Apoyados planes, programas, proyectos restaurativos y  TOARs (Trabajos, obras y actividades con contenido restaurador-reparador) </t>
  </si>
  <si>
    <t>Servicio de asistencia técnica a comunidades en temas de fortalecimiento del tejido social y construcción de escenarios comunitarios protectores de derechos</t>
  </si>
  <si>
    <t>Acciones ejecutadas con las comunidades</t>
  </si>
  <si>
    <t>aumento</t>
  </si>
  <si>
    <t xml:space="preserve">Apoyados  los procesos de participación de las víctimas en las jornadas de orientación, pedagogia y apoyo a la acreditación dentro de los macro casos de la Jurisdicción Especial para la Paz. </t>
  </si>
  <si>
    <t>Servicios de implementaciónde medidas de satisfacción y acompañamiento a las víctimas del conflicto armado</t>
  </si>
  <si>
    <t>Víctimas reconocidas, recordadas y dignificadas por el Estado.</t>
  </si>
  <si>
    <t>sostenimiento</t>
  </si>
  <si>
    <t>Implementado el plan operativo anual de la Mesa Departamental de Trabajo para la Prevención, Asistencia y Atención a Víctimas de Desaparición de Personas.</t>
  </si>
  <si>
    <t>Acciones realizadas en cumplimiento de las medidas de satisfacción, distintas al mensaje estatal de reconocimiento.</t>
  </si>
  <si>
    <t xml:space="preserve">Apoyadas  diligencias de recuperación de cuerpos.  </t>
  </si>
  <si>
    <t>Procesos de entrega de cuerpos o restos óseos acompañados según solicitudes remitidas por la Fiscalía</t>
  </si>
  <si>
    <t>Capacitadas personas de las mesas de participacion efectiva de victimas en fortalecimiento organizacional, formulacion de proyectos y construccion de paz territorial.</t>
  </si>
  <si>
    <t>Servicio de asistencia técnica para la participación de las víctimas</t>
  </si>
  <si>
    <t>Víctimas asistidas técnicamente</t>
  </si>
  <si>
    <t>Apoyados  los proyectos de mejoramiento de vivienda para víctimas de conflicto armado.</t>
  </si>
  <si>
    <t xml:space="preserve">Servicio de apoyo para el mejoramiento de condiciones de habitabilidad para población víctima de desplazamiento forzado </t>
  </si>
  <si>
    <t>Hogares víctimas apoyados para el mejoramiento de condiciones de habitabilidad</t>
  </si>
  <si>
    <t>16-Paz, Justicia e instituciones solidas,
10 reducción de las desigualdades
11 ciudades comunidades sostenibles  
17 Alianza para lograr los objetivos</t>
  </si>
  <si>
    <t xml:space="preserve"> Realizadas jornadas descentralizadas de servicio para acceso a la oferta institucional dirigidas a víctimas.</t>
  </si>
  <si>
    <t>Servicio de divulgación de la oferta institucional</t>
  </si>
  <si>
    <t>Eventos de divulgación realizados con comunidades víctimas y organizaciones de víctimas</t>
  </si>
  <si>
    <t>16-Paz, Justicia e instituciones solidas
4 educación de calidad
10 reducción de las desigualdades
17 Alianza para lograr los objetivos</t>
  </si>
  <si>
    <t>Realizados  eventos conmemorativos de fechas trascendentales para víctimas de conflicto armado.</t>
  </si>
  <si>
    <t>Servicios de divulgación de temáticas de memoria histórica</t>
  </si>
  <si>
    <t>Eventos realizados</t>
  </si>
  <si>
    <t xml:space="preserve">mantenimiento </t>
  </si>
  <si>
    <t>16-Paz, Justicia e instituciones solidas
10 reducción de las desigualdades
17 Alianza para lograr los objetivos</t>
  </si>
  <si>
    <t>Implementadas iniciativas de reparación simbólica dirigidas a grupos, comunidades y organizaciones de víctimas.</t>
  </si>
  <si>
    <t>Servicio de reparación simbólica</t>
  </si>
  <si>
    <t>Medidas de reparación simbólica apoyadas</t>
  </si>
  <si>
    <t>Generada articulación para la Implementación de medidas en los sujetos de reparación colectiva en fase de implementación.</t>
  </si>
  <si>
    <t>Servicio de asistencia técnica para la formulación de planes y proyectos de reparación colectiva</t>
  </si>
  <si>
    <t>Sujetos colectivos con proyecto o plan formulado</t>
  </si>
  <si>
    <t>Aumento</t>
  </si>
  <si>
    <t xml:space="preserve">16-Paz, Justicia e instituciones solidas
10 reducción de las desigualdades
5 igualdad de género
17 Alianza para lograr los objetivos </t>
  </si>
  <si>
    <t>Implementadas acciones de prevención comunitaria en cumplimiento de las medidas cautelares emitidas por los jueces de restitución de tierras.</t>
  </si>
  <si>
    <t>Servicios de apoyo para el desarrollo de obras de infraestructura para la prevención y atención de emergencias humanitarias</t>
  </si>
  <si>
    <t>Proyectos apoyados en ejecución de obras de infraestructura social</t>
  </si>
  <si>
    <t>16-Paz, Justicia e instituciones solidas
11 ciudades comunidades sostenibles  
9 industria innovación e infraestructura 
17 Alianza para lograr los objetivos</t>
  </si>
  <si>
    <t>Formulado, aprobado e implemantado el Plan de Acción Territorial Departamental.</t>
  </si>
  <si>
    <t>Servicios de asistencia técnica para la articulación interinstitucional en la implementación de la polìtica pública para las víctimas</t>
  </si>
  <si>
    <t>Planes de acción articulados</t>
  </si>
  <si>
    <t xml:space="preserve">16-Paz, Justicia e instituciones solidas
10 Reducción de las desigualdades 
</t>
  </si>
  <si>
    <t>Actualizadas e implementadas las metas  del Plan Operativo de Sistemas de Información - POSI</t>
  </si>
  <si>
    <t>Documentos de Planeación</t>
  </si>
  <si>
    <t>Documentos de Planeación elaborados</t>
  </si>
  <si>
    <t xml:space="preserve">16-Paz, Justicia e instituciones solidas
6 Igualdad de género
</t>
  </si>
  <si>
    <t>Garantizado el funcionamiento de la Mesa Departamental de Participación Efectiva de Víctimas a través de la implementación de su plan de trabajo.</t>
  </si>
  <si>
    <t>Mesas de participación en funcionamiento</t>
  </si>
  <si>
    <t xml:space="preserve">16-Paz, Justicia e instituciones solidas
10 Reducción de las desigualdades
17 Alianza para lograr los objetivos
</t>
  </si>
  <si>
    <t>Apoyado e implementado el plan operativo anual de la Mesa Departamental de Trabajo para la Prevención, Asistencia y Atención a Víctimas de Desaparición de Personas.</t>
  </si>
  <si>
    <t>4101103</t>
  </si>
  <si>
    <t>410110300</t>
  </si>
  <si>
    <t>Derechos Humanos y Derecho Internacional Humanitario</t>
  </si>
  <si>
    <t>Promover la prevención, protección y garantía de los Derechos Humanos y el Derecho Internacional Humanitario con enfoque diferencial y reconociendo a las poblaciones de especial protección constitucional.</t>
  </si>
  <si>
    <t>La población Colombiana accede plenamente a los derechos a la vida, libertad, integridad y seguridad garantizando la capacidad de incidencia efectiva en el ciclo de la gestión pública.</t>
  </si>
  <si>
    <t>índice de violaciones a DD.HH</t>
  </si>
  <si>
    <t>Gobernacion de Nariño</t>
  </si>
  <si>
    <t xml:space="preserve">Ejecutado el plan de trabajo anual del Comité Departamental de Derechos Humanos y Derecho Internacional Humanitario para la protección de los Derechos Humanos.
</t>
  </si>
  <si>
    <t>Asistidos técnicamente los municipios para la conformación  e implementación de los comités de derechos Humanos.</t>
  </si>
  <si>
    <t xml:space="preserve">Implementadas estrategias para la protección de los Derechos Humanos y el Derecho Internacional Humanitario en perspectiva de construcción de Paz. </t>
  </si>
  <si>
    <t>16-Paz, Justicia e instituciones solidas
10 Reducción de las desigualdades
17 Alianza para lograr los objetivos
6 Igualdad de género</t>
  </si>
  <si>
    <t>Realizados periódicamente informes de la Mesa Técnica para la observación y evaluación de las violaciones a los Derechos Humanos y el Derecho Internacional Humanitario (mesa de contraste)</t>
  </si>
  <si>
    <t>Servicio de información estadística en temas de Derechos Humanos</t>
  </si>
  <si>
    <t>Informes publicados</t>
  </si>
  <si>
    <t>Fortalecida la Mesa de Garantías de Nariño y Costa Pacífica.</t>
  </si>
  <si>
    <t>450200110</t>
  </si>
  <si>
    <t>Instancias formales y no formales de participación fortalecidas</t>
  </si>
  <si>
    <t>Apoyado el funcionamiento de la Mesa de Asuntos Religiosos en perspectiva de protección de Derechos Humanos.</t>
  </si>
  <si>
    <t>Iniciativas creadas</t>
  </si>
  <si>
    <t>Elaborado el plan de seguimiento del Comité Departamental para la Respuesta Rápida a las recomendaciones de alertas tempranas emitidas por la Defensoría del Pueblo.</t>
  </si>
  <si>
    <t xml:space="preserve">Implementado Programa Integral de Garantías para Mujeres Lideresas y Defensoras de Derechos Humanos en el Departamento. </t>
  </si>
  <si>
    <t>Seguridad Humana y justicia Social</t>
  </si>
  <si>
    <t>Paz Total con Inclusión Social</t>
  </si>
  <si>
    <t xml:space="preserve">5. Igualdad de género </t>
  </si>
  <si>
    <t>Impulsada la búsqueda de personas dadas por desaparecidas de manera planificada, organizada y estructurada, conforme a lo establecido en los planes regionales de búsqueda</t>
  </si>
  <si>
    <t>Administraciones de cementerios capacitadas para la identificación de victimas y desaparición en el marco de las obligaciones del estado a nivel nacional priorizados</t>
  </si>
  <si>
    <t>Capacitados líderes y lideresas en componentes de prevención temprana, como red de alertas tempranas, redes de consejos comunitarios, redes de reguardos indigenas etc.</t>
  </si>
  <si>
    <t>Líderes capacitados</t>
  </si>
  <si>
    <t xml:space="preserve">Formulación e implementation de plan de acción para la garantía de derechos de migrantes, refugiados y retornados  en el marco de la Mesa Departamental de Migrantes de Nariño. </t>
  </si>
  <si>
    <t>Estrategias de promoción a la participación ciudadana implementadas</t>
  </si>
  <si>
    <t>Creada e implementada política pública de paz y Derechos Humanos  en el Departamento</t>
  </si>
  <si>
    <t>4502032</t>
  </si>
  <si>
    <t>450203200</t>
  </si>
  <si>
    <t>Sostenimiento</t>
  </si>
  <si>
    <t>Saberes de vida, territorios y cosmovisiones de los pueblos étnicos en Nariño</t>
  </si>
  <si>
    <t>Fortalecer los procesos organizativos, saberes, autonomía territorial y buen vivir de las comunidades indígenas, afrodescendientes y Rrom de Nariño</t>
  </si>
  <si>
    <t>Gobierno Territorial</t>
  </si>
  <si>
    <t>Fortalecimiento del buen gobierno para el respeto y garantía de los derechos humanos</t>
  </si>
  <si>
    <t xml:space="preserve">Fortalecer la organización, participación en lo público, autonomía territorial y prácticas culturales de comunidades y organizaciones étnicas del departamento de Nariño </t>
  </si>
  <si>
    <t>Índice de Gobernabilidad democrática territorial - Participación ciudadana</t>
  </si>
  <si>
    <t>Puntos</t>
  </si>
  <si>
    <t>53,53 (medio)</t>
  </si>
  <si>
    <t>PNUD</t>
  </si>
  <si>
    <t>Nivel medio alto (55-68)</t>
  </si>
  <si>
    <t xml:space="preserve">Implementada estrategia de promoción de derechos que permita el reconocimiento y visibilización de la cosmovisión, modos de existir y construcción histórica territorial de los pueblos afrodescendientes en el escenario regional hacia la lucha contra el racismo y la prevención de la discriminación. </t>
  </si>
  <si>
    <r>
      <t>Tierras y territorios vitales de los pueblos étnicos/</t>
    </r>
    <r>
      <rPr>
        <b/>
        <sz val="12"/>
        <color theme="1"/>
        <rFont val="Calibri Light"/>
        <family val="2"/>
        <scheme val="major"/>
      </rPr>
      <t>/</t>
    </r>
    <r>
      <rPr>
        <sz val="12"/>
        <color theme="1"/>
        <rFont val="Calibri Light"/>
        <family val="2"/>
        <scheme val="major"/>
      </rPr>
      <t>gualdad de oportunidades y garantias para poblaciones vulneradas y excluidas que garanticen la seguridad humana</t>
    </r>
  </si>
  <si>
    <t>Pacto por el cierre de brechas y la inclusión social</t>
  </si>
  <si>
    <t xml:space="preserve">11-Ciudades y comunidades sostenibles
15- Vida de Ecositemas terrestres </t>
  </si>
  <si>
    <t xml:space="preserve">Reconocida y fortalecida la Comisión Consultiva Departamental y otras instancias e iniciativas de participación de las comunidades y autoridades tradicionales afrodescendientes. </t>
  </si>
  <si>
    <t>Construida e implementada una estrategia hacia el fortalecimiento y  seguimiento a los planes de salvaguarda de los pueblos indígenas Awá, Inga, Kofán y Eperara-Siapidara en cumplimiento de los autos y sentencias de la Corte Constitucional.</t>
  </si>
  <si>
    <t>Grupos étnicos asistidos técnicamente</t>
  </si>
  <si>
    <t>Apoyados procesos de promoción de prácticas culturales y ancestrales, mingas de pensamiento y encuentros territoriales de las  comunidades indígenas de Nariño hacia el fortalecimiento y pervivencia de su identidad</t>
  </si>
  <si>
    <t>Personas capacitadas en promoción cultural y ancestral de la  Comunidades Indígenas</t>
  </si>
  <si>
    <t>Apoyadas cumbres interculturales como instancias de incidencia y participación de los pueblos indígenas .</t>
  </si>
  <si>
    <t>Número de iniciativas</t>
  </si>
  <si>
    <t>Asistidos técnicamente los procesos de fortalecimiento de identidad cultural que permitan reconocer los modos de existir y filosofías de vida de las comunidades ROM hacia la garantía de sus derechos.</t>
  </si>
  <si>
    <t>Numero de Comunidad Rom asistida técnicamente</t>
  </si>
  <si>
    <t xml:space="preserve">Mantenimiento </t>
  </si>
  <si>
    <t>Apoyada la formulación de planes de etnodesarrollo y de vida de pueblos étnicos en el Departamento.</t>
  </si>
  <si>
    <t>Documento de planes de etnodesarrollo y planes de vida elaborados</t>
  </si>
  <si>
    <t>Tierras y territorios vitales de los pueblos étnicos//gualdad de oportunidades y garantias para poblaciones vulneradas y excluidas que garanticen la seguridad humana</t>
  </si>
  <si>
    <t>Fortalecidas emisoras indígenas y otros medios de comunicación propios de las comunidades y organizaciones étnicas como estrategia de participación ciudadana para la promoción de sus derechos, cosmovisiones y prácticas culturales.</t>
  </si>
  <si>
    <t>Investigadas y sistematizadas prácticas culturales y experiencias de organización, autonomía territorial y gobierno propio de pueblos étnicos hacia el fortalecimiento de su identidad cultural.</t>
  </si>
  <si>
    <t>Documentos de investigación</t>
  </si>
  <si>
    <t>Documentos de investigación de los grupos indígenas, ROM y minorías realizados</t>
  </si>
  <si>
    <t>Fortalecidas capacidades técnicas, organizativas y administrativas de consejos comunitarios, cabildos indígenas y organizaciones étnicas para la gestión de proyectos y/o la formalización de territorios y/o alianzas público populares</t>
  </si>
  <si>
    <t xml:space="preserve">Creadas e implementadas estrategias para el fomento de la participación de las mujeres en los espaciós colectivos y de toma de decisiones de las comunidades étnicas. 
</t>
  </si>
  <si>
    <t>Estrategias para el fomento de a la participación de las mujeres en los espacios de participación política y de toma de decisión implementadas</t>
  </si>
  <si>
    <t>Participación Ciudadana y Gobernanza Democrática</t>
  </si>
  <si>
    <t>Coadyugar al fortalecimiento de la participación ciudadana y al impulso de la organizaciones cívicas,sociales y comunitarias para el desarrollo territorial y el control social referente a lo público en el Departamento.</t>
  </si>
  <si>
    <t>Fortalecer y acompañar los procesos liderados por las organizaciones comunales que contribuyan a la efectiva participación ciudadana en el desarrollo territorial y a su consolidación como instancias representativas y de gestión de proyectos</t>
  </si>
  <si>
    <t>Impulsada la formulación de planes estratégicos de desarrollo comunal en el departamento de Nariño.</t>
  </si>
  <si>
    <t xml:space="preserve">Fortalecidas capacidades técnicas, organizativas y administrativas de representantes, delegados o delegadas de organizaciones comunales y comunitarias para la gestión de proyectos, alianzas público populares y convenios solidarios.  </t>
  </si>
  <si>
    <t>Asitidas técnicamente entidades territoriales en procesos de capacitación, renovación y actualización de las Organizaciones de Acción Comunal de primer y segundo grado</t>
  </si>
  <si>
    <t>450202207</t>
  </si>
  <si>
    <t>Número de Entidades asistidas técnicamente</t>
  </si>
  <si>
    <t>Apoyada la creación de la Federación de Juntas de Acción Comunal del Pacífico.</t>
  </si>
  <si>
    <t>Iniciativas organizativas de participación ciudadana promovidas</t>
  </si>
  <si>
    <t>Implementada una estrategia para fortalecer la participación de las mujeres y la incorporación del enfoque de género en espacios de participación comunal.</t>
  </si>
  <si>
    <t xml:space="preserve">Incremento </t>
  </si>
  <si>
    <t xml:space="preserve">Implementado y ejecutado el plan anual de apoyo a la Red de Control Social y Veedurías Ciudadanas.  </t>
  </si>
  <si>
    <t>Personas asistidas técnicamente para el ejercicio del control social, rendición de cuentas y participación ciudadana</t>
  </si>
  <si>
    <t>Igualdad de oportunidades y garantias para poblaciones vulneradas y excluidas que garanticen la seguridad humana</t>
  </si>
  <si>
    <t>Asistidos técnicamene servidores públicos y líderes/as del departamento de Nariño en cultura de la integridad y transparencia para la promoción del control social en la gestión pública.</t>
  </si>
  <si>
    <t>Personas asistidas técnicamente en cultura de la integridad y transparencia</t>
  </si>
  <si>
    <t>Fortalecidos procesos de diálogo social y concertación con comunidades y niveles de gobierno hacia el trámite de conflictividades sociales en lo local y regional.</t>
  </si>
  <si>
    <t>Apoyadas las jornadas electorales y promoción de la participación ciudadana en los procesos democráticos en Nariño</t>
  </si>
  <si>
    <t>Servicio de organización de procesos electorales</t>
  </si>
  <si>
    <t>procesos electorales realizados</t>
  </si>
  <si>
    <t>paz total con inclusion social</t>
  </si>
  <si>
    <t xml:space="preserve">Gestionados espacios de oferta institucional para asistencia técnica a entidades sin ánimo de lucro en temas de Inspección, Vigilancia y Control en las 13 subregiones.  </t>
  </si>
  <si>
    <t>Campesinado como sujeto de derechos: territorios, organización y vida</t>
  </si>
  <si>
    <t>Avanzar en el reconocimiento del campesinado como sujeto político de derechos y de especial protección constitucional, hacia el fortalecimiento de sus culturas, formas organizativas, de vida y de relación con el territorio</t>
  </si>
  <si>
    <t xml:space="preserve">Fortalecer y acompañar a las comunidades campesinas con el fin de promover sus liderazgos, organizaciones, culturas y planes de vida </t>
  </si>
  <si>
    <t xml:space="preserve">Creación e implementación de la Escuela Itinerante por los Territorios Agroalimentarios Campesinos, la Paz y la Vida. 
</t>
  </si>
  <si>
    <t>4502034</t>
  </si>
  <si>
    <t xml:space="preserve">Comunidades capacitadas </t>
  </si>
  <si>
    <t xml:space="preserve">Capacitadas técnicamente mujeres y jóvenes campesinos en emprendimiento y gestión de proyectos. </t>
  </si>
  <si>
    <t>Implementada estrategia que reconozca y fortalezca a la Mesa Agraria Étnico Popular del departamento como un espacio de articulación, construcción y consenso de la política de desarrollo rural.</t>
  </si>
  <si>
    <t>Estrategia de promoción de la garantía de derechos implementada</t>
  </si>
  <si>
    <t xml:space="preserve">Fortalecidas capacidades de líderes y lideresas hacia la promoción de los territorios campesinos, con acompañamiento técnico en la formulación de planes de vida y la promocion de la organización politica e identidad cultural de las comunidades campesianas. </t>
  </si>
  <si>
    <t>Fortalecimiento a la gestión y dirección de la administración pública territorial</t>
  </si>
  <si>
    <t xml:space="preserve">Elaborados estudios de viabilidad para la creación del Instituto de Fomento del Campesino y el Agro </t>
  </si>
  <si>
    <t xml:space="preserve">Elaborados estudios de viabilidad para la creación de la Agencia de Desarrollo para la Transformación Territorial del Pacífico
</t>
  </si>
  <si>
    <t>Gobernanza cultural para la paz y la vida</t>
  </si>
  <si>
    <t xml:space="preserve">Promover una gestión eficaz, participativa y sostenible a partir del fortalecimiento de mecanismos de coordinación, colaboración y participación oficiales y comunitarios, para la promoción de la paz y la vida, desde las culturas y saberes. </t>
  </si>
  <si>
    <t>Cultura</t>
  </si>
  <si>
    <t>3301</t>
  </si>
  <si>
    <t>Promoción y acceso efectivo a procesos culturales y artísticos</t>
  </si>
  <si>
    <t>Entidades territoriales, organizaciones comunitarias e instancias culturales de los municipios del Departamento fortalecidas en participación y gobernanza cultural</t>
  </si>
  <si>
    <t>Dirección Administrativa de Cultura de Nariño</t>
  </si>
  <si>
    <t>Plan Departamental para las culturas, artes y saberes, Plan Departamental de Lectura Escritura y Oralidad, Red Departamental de Bibliotecas Comunitarias. Lineamientos para el reconocimiento de casas de la memoria, casas de saberes, casas espirituales, espacios de organización de mujeres y diversidades, espacios de juventudes, espacios comunitarios, redes, nodos, y otros de los pueblos afro, indigenas y campesinos, fomulados.</t>
  </si>
  <si>
    <t>3301129</t>
  </si>
  <si>
    <t>330112900</t>
  </si>
  <si>
    <t>Garantía del disfrute y ejercicio de los derechos culturales para la vida y la paz</t>
  </si>
  <si>
    <t>Programa de Gobierno: Un Pacto Por Nariño - Compromisos Con Nariño- 4. Educación Para El Cambio- 4.2. Compromiso 2. Desarrollo del sector cultural y las industrias creativas</t>
  </si>
  <si>
    <t>11-Ciudades y comunidades sostenibles.
16-Paz, justicia e instituciones sólidas.</t>
  </si>
  <si>
    <t>Apoyo a los Consejos de Cultura, Consejos de Área y otras instancias y expresiones de organización, mediante espacios para la participación ciudadana y comunitaria en torno a la organización y la gobernanza cultural.</t>
  </si>
  <si>
    <t>3301074</t>
  </si>
  <si>
    <t>Servicio de apoyo para la organización y la participación del sector artístico, cultural y la ciudadanía</t>
  </si>
  <si>
    <t>330107400</t>
  </si>
  <si>
    <t>Encuentros realizados</t>
  </si>
  <si>
    <t>8- Trabajo decente y crecimiento económico.
10 - Reducción de las desigualdades.
16-Paz, justicia e instituciones sólidas.</t>
  </si>
  <si>
    <t>Asistencia a los entes territoriales en la gestión de los Beneficios Económicos Periódicos (BEPS) destinados a creadores y gestores culturales como garantía para pensiones.</t>
  </si>
  <si>
    <t>3301128</t>
  </si>
  <si>
    <t>Servicio de apoyo financiero para creadores y gestores culturales</t>
  </si>
  <si>
    <t>330112800</t>
  </si>
  <si>
    <t>Creadores y gestores culturales beneficiados</t>
  </si>
  <si>
    <t>Expresiones y Manifestaciónes artísticas para la Paz y la Vida</t>
  </si>
  <si>
    <t>Promover el fortalecimiento de las expresiones y manifestaciones artísticas, mediante el apoyo a la creación, la formación y la circulación, adoptando un enfoque diferencial, de género y ambiental para la paz y el cuidado de la vida.</t>
  </si>
  <si>
    <t>Municipios impactados a través de los procesos de investigación, creación, formación y circulación de los distintos actores del ecosistema artístico y cultural en el Departamento de Nariño.</t>
  </si>
  <si>
    <t>Apoyadas actividades culturales, con el fin de enriquecer el tejido cultural y fortalecer el sentido de identidad y pertenencia en la región.</t>
  </si>
  <si>
    <t>3301053</t>
  </si>
  <si>
    <t>Servicio de promoción de actividades culturales</t>
  </si>
  <si>
    <t>330105301</t>
  </si>
  <si>
    <t>Actividades culturales para la promoción de la cultura realizadas</t>
  </si>
  <si>
    <t>Apoyada la circulación de contenidos culturales de artistas y creadores.</t>
  </si>
  <si>
    <t>3301073</t>
  </si>
  <si>
    <t>Servicio de circulación artística y cultural</t>
  </si>
  <si>
    <t>330107300</t>
  </si>
  <si>
    <t>Contenidos culturales  en circulación</t>
  </si>
  <si>
    <t xml:space="preserve"> Otorgados incentivos en el marco del Plan Departamental de Estímulos y Apoyos Concertados, dirigidos a procesos de investigación, creación, formación y difusión cultural, considerando enfoques de género, poblacional y territorial.</t>
  </si>
  <si>
    <t>3301054</t>
  </si>
  <si>
    <t>Servicio de apoyo financiero al sector artístico y cultural</t>
  </si>
  <si>
    <t>330105400</t>
  </si>
  <si>
    <t>Estímulos otorgados</t>
  </si>
  <si>
    <t xml:space="preserve">Caracterizado el sector cultural en el Departamento. </t>
  </si>
  <si>
    <t>3301069</t>
  </si>
  <si>
    <t>330106900</t>
  </si>
  <si>
    <t>Documentos de investigación realizados</t>
  </si>
  <si>
    <t xml:space="preserve">Espacios de formación para el sector artistico y cultural. </t>
  </si>
  <si>
    <t>3301051</t>
  </si>
  <si>
    <t>Servicio de educación informal al sector artístico y cultural</t>
  </si>
  <si>
    <t>330105110</t>
  </si>
  <si>
    <t>Capacitaciones de educación informal realizadas</t>
  </si>
  <si>
    <t>Espacios y Escenarios para la Paz y la Vida</t>
  </si>
  <si>
    <t>Fortalecer los espacios y escenarios (Bibliotecas, museos, teatros, casas espirituales, casas de la memoria,casas de los saberes, espacios vivos, espacios de formación, espacios de cuidado, espacios de protección, espacios de organización de mujeres y diversidades, espacios de juventudes, entre otros) como centros de encuentro, creación, aprendizaje y transmisión de las culturas, artes y saberes en el departamento de Nariño.</t>
  </si>
  <si>
    <t>Escenarios que fomenten la participación ciudadana, la diversidad y la apropiación social del arte y la cultura en el Departamento de Nariño</t>
  </si>
  <si>
    <t xml:space="preserve">Usuarios beneficiarios de los servicios de la Biblioteca Departamental, Centro de las Artes y los Saberes de Nariño, Casa de la Cultura y Concha Acústica. </t>
  </si>
  <si>
    <t>3301085</t>
  </si>
  <si>
    <t>Servicios bibliotecarios</t>
  </si>
  <si>
    <t>330108500</t>
  </si>
  <si>
    <t>Usuarios atendidos</t>
  </si>
  <si>
    <t xml:space="preserve">Dotación de material didáctico, pedagógico, tecnológico y/o mobiliario a bibliotecas, casas de la cultura, escuelas de formación, y otros espacios culturales. </t>
  </si>
  <si>
    <t>3301127</t>
  </si>
  <si>
    <t>Infraestructuras culturales dotadas</t>
  </si>
  <si>
    <t>330112700</t>
  </si>
  <si>
    <t>Adecuación de infraestructura cultural para fortalecer las expresiones artisticas y culturales.</t>
  </si>
  <si>
    <t>Servicio de mantenimiento de infraestructura cultural</t>
  </si>
  <si>
    <t>Infraestructura cultural intervenida</t>
  </si>
  <si>
    <t>Construcción de Infraestructura cultural para fortalecer las expresiones artisticas y culturales.</t>
  </si>
  <si>
    <t xml:space="preserve">
  Centros
  culturales construidos</t>
  </si>
  <si>
    <t>Centros culturales construidos</t>
  </si>
  <si>
    <t>Saberes para la paz y la vida</t>
  </si>
  <si>
    <t>Garantizar la transmisión y revitalización de las prácticas y saberes ligados a la relación de los pueblos y/o comunidades con la tierra, la organización, el trabajo, la celebración y la lengua, como espacios de construcción de paz y preservación de la vida.</t>
  </si>
  <si>
    <t>Municipios que fortalecen su identidad cultural a partir de los procesos de transmisión y revitalización de las prácticas y los saberes que garantizan la paz, la vida y su diversidad.</t>
  </si>
  <si>
    <t>Capacitaciones dirigidas a bibliotecas públicas y comunitarias,  procesos de comunicación, gestores, sabedores,  líderes y lideresas culturales y/o comunitarios del Departamento.</t>
  </si>
  <si>
    <t xml:space="preserve">Fomentadas actividades dedicadas a la transmisión de prácticas, conocimientos y saberes asociados a la preservación de la vida, la conservación de la biodiversidad, la superación de paradigmas de violencia, pràcticas patriarcales, homofóbicas, racistas y clasistas y en el respeto a las lenguas autóctonas y las celebraciones comunitarias. </t>
  </si>
  <si>
    <t xml:space="preserve">Apoyo a la promoción cultural del Departamento mediante publicaciones artesanales, impresas y/o digitales.
</t>
  </si>
  <si>
    <t>3301100</t>
  </si>
  <si>
    <t>Servicio de divulgación y publicaciones</t>
  </si>
  <si>
    <t>330110000</t>
  </si>
  <si>
    <t>Publicaciones realizadas</t>
  </si>
  <si>
    <t>Promocionados y difundidas  expresiones, prácticas y conocimientos relacionados con el cuidado y la diversificación de la vida (ferias artesanales, espacios de formación formales y no formales, intercambios culturales).</t>
  </si>
  <si>
    <t>Creados espacios dedicados a la transmisión y fortalecimiento de prácticas y conocimientos vinculados a las economías populares: Viche, Filigrana, Iraka, Culturas Andinas y del Pacífico.</t>
  </si>
  <si>
    <t>Patrimonio y Memoria para la Paz y la Vida</t>
  </si>
  <si>
    <t>Salvaguardar y promover la riqueza cultural y la memoria histórica de Nariño, mediante acciones que fomenten la conservación, difusión y apropiación del patrimonio material, inmaterial y natural</t>
  </si>
  <si>
    <t>3302</t>
  </si>
  <si>
    <t>Gestión, protección y salvaguardia del patrimonio cultural colombiano</t>
  </si>
  <si>
    <t>Procesos para la conservación, reconocimiento, activación, difusión y sostenibilidad de los bienes y valores culturales patrimoniales materiales, innmateriales y naturales.</t>
  </si>
  <si>
    <t xml:space="preserve">Apoyo a los procesos de salvaguardia de las manifestaciones del patrimonio cultural inmaterial, primeros auxilios y el mantenimiento, conservación o intervención de bienes de interés cultural. </t>
  </si>
  <si>
    <t>Servicio de salvaguardia al patrimonio inmaterial</t>
  </si>
  <si>
    <t>330204900</t>
  </si>
  <si>
    <t>Procesos de salvaguardia efectiva del patrimonio inmaterial realizados</t>
  </si>
  <si>
    <t>Acompañamiento técnico para la  implementación de procedimientos relacionados con el patrimonio material, inmaterial y natural en las entidades territoriales del Departamento, con el objetivo de promover su preservación y gestión adecuada.</t>
  </si>
  <si>
    <t>3302042</t>
  </si>
  <si>
    <t>Servicio de asistencia técnica en el manejo y gestión del patrimonio arqueológico, antropológico e histórico.</t>
  </si>
  <si>
    <t>330204200</t>
  </si>
  <si>
    <t xml:space="preserve">Asistencias técnicas realizadas a entidades territoriales </t>
  </si>
  <si>
    <t xml:space="preserve">Deporte y Recreación </t>
  </si>
  <si>
    <t>Fomento a la recreación, la actividad física y el deporte</t>
  </si>
  <si>
    <t>Población  que accede a servicios deportivos recreativos, de actividad física y aprovechamiento del tiempo libre.</t>
  </si>
  <si>
    <t>Construcción de escenarios deportivos y recreativos para diferentes disciplinas deportivas  en las subregiones de Nariño.</t>
  </si>
  <si>
    <t>Canchas multifuncionales construidas y dotadas</t>
  </si>
  <si>
    <t>Seguridad Humana y justicia social</t>
  </si>
  <si>
    <t>PAZ TOTAL</t>
  </si>
  <si>
    <t xml:space="preserve">3- Salud y Binestar </t>
  </si>
  <si>
    <t xml:space="preserve">Infraestructura deportiva municipal adecuada y mejorada.  </t>
  </si>
  <si>
    <t>Servicio de mantenimiento a la infraestructura deportiva</t>
  </si>
  <si>
    <t>430100400</t>
  </si>
  <si>
    <t>Infraestructura deportiva mantenida</t>
  </si>
  <si>
    <t>Fortalecido el programa de Escuelas de Formación Deportiva, a través de los entes deportivos municipales</t>
  </si>
  <si>
    <t>Servicio de Escuelas Deportivas</t>
  </si>
  <si>
    <t xml:space="preserve">Municipios  con escuelas deportivas </t>
  </si>
  <si>
    <t>Fortalecidos municipios con los programas de:  Hábitos y Estilos de Vida Saludable (HEVS)  y Vías Activas y Saludables VAS con enfoque de género
y el de Recreación (Persona mayor -  Programa Nuevo Comienzo )</t>
  </si>
  <si>
    <t>4301038</t>
  </si>
  <si>
    <t>Servicio de organización de eventos recreativos comunitarios</t>
  </si>
  <si>
    <t>430103801</t>
  </si>
  <si>
    <t>Eventos recreativos comunitarios realizados</t>
  </si>
  <si>
    <t>Apoyados los entes deportivos municipales a través del programa de gestores deportivos para la construcción de Paz territorial.</t>
  </si>
  <si>
    <t>4301001</t>
  </si>
  <si>
    <t>Servicio de apoyo a la actividad física, la recreación y el deporte</t>
  </si>
  <si>
    <t>430100104</t>
  </si>
  <si>
    <t>Organismos deportivos apoyados</t>
  </si>
  <si>
    <t xml:space="preserve">Implementado el programa de Barrismo Social en Nariño.  </t>
  </si>
  <si>
    <t>Servicio de educación informal en recreación</t>
  </si>
  <si>
    <t>Eventos de capacitación desarrollados</t>
  </si>
  <si>
    <t>Fortalecido el programa de Recreación  - Campamentos de Paz  juveniles y primera infancia e infancia.</t>
  </si>
  <si>
    <t>4301032</t>
  </si>
  <si>
    <t>Servicio de organización de eventos deportivos comunitarios</t>
  </si>
  <si>
    <t>430103201</t>
  </si>
  <si>
    <t>Personas beneficiadas</t>
  </si>
  <si>
    <t>Organizado y ejecutado los  juegos del sector educativo: juegos  Intercolegiados y del magisterio en sus diferentes fases.</t>
  </si>
  <si>
    <t>4301037</t>
  </si>
  <si>
    <t>Servicio de promoción de la actividad física, la recreación y el deporte</t>
  </si>
  <si>
    <t>430103701</t>
  </si>
  <si>
    <t>Municipios vinculados al programa Supérate-Intercolegiados</t>
  </si>
  <si>
    <t>Apoyados deportistas en los juegos deportivos ancestrales y campeonatos deportivos y recreativos con las comunidades indígenas, afros y  campesinas,  así como también las organizaciones deportivas que desarrollen eventos deportivos,   comunitarios y de deportes extremos.</t>
  </si>
  <si>
    <t xml:space="preserve">Personas beneficiadas  </t>
  </si>
  <si>
    <t xml:space="preserve">Realizado el estudio, técnico, administrativo y financiero para determinar la viabilidad de la creación del Ente descentralizado para el deporte, recreación y actividad física INDEPORTES NARIÑO. </t>
  </si>
  <si>
    <t>430100600</t>
  </si>
  <si>
    <t xml:space="preserve">Diseñado e Implementado el Observatorio del Deporte. </t>
  </si>
  <si>
    <t>4301003</t>
  </si>
  <si>
    <t>Servicio de administración de la infraestructura deportiva</t>
  </si>
  <si>
    <t>430100300</t>
  </si>
  <si>
    <t>Infraestructura deportiva en operación</t>
  </si>
  <si>
    <t>Formación y preparación de deportistas</t>
  </si>
  <si>
    <t>Ranking Nacional en deporte competitivo.</t>
  </si>
  <si>
    <t xml:space="preserve">Ministerio del Deporte </t>
  </si>
  <si>
    <t>Apoyados financiera,  técnica y administrativamente los organismos del deporte asociado a nivel departamental  en su participación, competencia  y/o organización de eventos regionales, nacionales e internacionales.</t>
  </si>
  <si>
    <t>Servicio de asistencia técnica para la promoción del deporte</t>
  </si>
  <si>
    <t xml:space="preserve">Número de organismos deportivos asistidos </t>
  </si>
  <si>
    <t>Apoyados atletas en el marco del programa Deporte para Alto Rendimiento DAR Nariño</t>
  </si>
  <si>
    <t>Servicio de preparación deportiva</t>
  </si>
  <si>
    <t>Atletas preparados</t>
  </si>
  <si>
    <t xml:space="preserve">Apoyados anualmente deportistas del Departamento con la resolución de entrega de incentivos y estímulos. </t>
  </si>
  <si>
    <t>Servicio de apoyo financiero a atletas</t>
  </si>
  <si>
    <t>430200200</t>
  </si>
  <si>
    <r>
      <rPr>
        <sz val="12"/>
        <rFont val="Calibri"/>
        <family val="2"/>
      </rPr>
      <t xml:space="preserve">Número de </t>
    </r>
    <r>
      <rPr>
        <sz val="12"/>
        <color theme="1"/>
        <rFont val="Calibri"/>
        <family val="2"/>
      </rPr>
      <t>deportistas beneficiados</t>
    </r>
  </si>
  <si>
    <t>Gestionada la realización y/o participación de  los XXIII juegos Nacionales Convencionales y VII Paranacionales en  el Departamento de  Nariño 2027 
Organizados y ejecutados eventos deportivos institucionalizados, Vuelta a Nariño  y Juegos deportivos departamentales en deporte convencional y paradepartamental.
Participar y competir en los 1 Juegos Deportivos Nacionales Juveniles en el Eje Cafetero</t>
  </si>
  <si>
    <t>Servicio de organización de eventos deportivos de alto rendimiento</t>
  </si>
  <si>
    <t>430200401</t>
  </si>
  <si>
    <t xml:space="preserve">Eventos deportivos de alto rendimiento con sede en Colombia realizados </t>
  </si>
  <si>
    <t>Apoyados los deportistas con la intervención del equipo de fortalecimiento integral de la Secretaria de Recreación y Deporte</t>
  </si>
  <si>
    <t>Servicio de atención médica especializada</t>
  </si>
  <si>
    <t>430200300</t>
  </si>
  <si>
    <t>Atletas atendidos con medicina especializada</t>
  </si>
  <si>
    <t xml:space="preserve">Deporte para la construcción de Paz Territorial </t>
  </si>
  <si>
    <t xml:space="preserve">Fomentar y desarrollar prácticas deportivas, recreativas y de actividad física en sus diferentes manifestaciones con condiciones adecuadas y seguras  en los escenarios deportivos y recreativos del Departamento. </t>
  </si>
  <si>
    <t xml:space="preserve">Deporte para el alto rendimiento. </t>
  </si>
  <si>
    <t>Apoyar el deporte asociado  mediante procesos de formación, preparación, competencia y evaluación, que garantice más y mejores resultados obtenidos por  deportistas en las diferentes disciplinas deportivas a nivel departamental, nacional e internacional,</t>
  </si>
  <si>
    <t>Seguridad vial , movilidad sostenible, segura y en paz.</t>
  </si>
  <si>
    <t>Minimizar los siniestros en las vías de Nariño en concordancia con el Plan Nacional de Seguridad Vial.</t>
  </si>
  <si>
    <t>Transporte</t>
  </si>
  <si>
    <t xml:space="preserve"> Seguridad de transporte</t>
  </si>
  <si>
    <t>Personas fallecidas en siniestros viales.</t>
  </si>
  <si>
    <t>Agencia Naciona de Seguridad Vial</t>
  </si>
  <si>
    <t>Formulado e implementado el Plan Departamental de Seguridad Vial.</t>
  </si>
  <si>
    <t>Documentos de lineamientos técnicos en temas de seguridad de transporte formulados</t>
  </si>
  <si>
    <t>SEGURIDAD HUMANA Y JUSTICIA SOCIAL</t>
  </si>
  <si>
    <t>16. Paz, Justicia e Instituciones Solidas.</t>
  </si>
  <si>
    <t>Implementados sistemas de demarcación, señalización e instalación de dispositivos reductores de velocidad en vías urbanas de municipios.</t>
  </si>
  <si>
    <t>2409039</t>
  </si>
  <si>
    <t>Vías con dispositivos de control y señalización</t>
  </si>
  <si>
    <t>Vías con dispositivos de control y señalización instalados</t>
  </si>
  <si>
    <t>Personas lesionadas no fatales en los siniestros viales.</t>
  </si>
  <si>
    <t>Implementados sistemas de semaforización en municipios.</t>
  </si>
  <si>
    <t>2409059</t>
  </si>
  <si>
    <t>Servicio de información implementado</t>
  </si>
  <si>
    <t>240905901</t>
  </si>
  <si>
    <t>Sistema de información de tráfico y transporte implementado</t>
  </si>
  <si>
    <t>Asistencia técnica a municipios para la elaboración e implementación de planes locales de seguridad vial y planes de movilidad escolar.</t>
  </si>
  <si>
    <t>Servicio de asistencia técnica en temas de seguridad de transporte</t>
  </si>
  <si>
    <t>Entidades asistidas técnicamente</t>
  </si>
  <si>
    <t>Municipios sensibilizados en movilidad sostenible.</t>
  </si>
  <si>
    <t>Informe de Gestión año 2023 STTDN</t>
  </si>
  <si>
    <t>Municipios apoyados para el desarrollo de campañas de ciclorutas, actividades al aire libre y fomento del uso alternativo de medios de transporte .</t>
  </si>
  <si>
    <t>Servicio de sensibilización a usuarios de los sistemas de transporte, en relación con la seguridad al desplazarse</t>
  </si>
  <si>
    <t>Campañas realizadas</t>
  </si>
  <si>
    <t>Municipios beneficiados de la estrategia de impulso para el uso de medios alternativos de transporte a través de la  dotación de bicicletas électricas.</t>
  </si>
  <si>
    <t>2409009</t>
  </si>
  <si>
    <t>Servicio de promoción y difusión para la seguridad de transporte</t>
  </si>
  <si>
    <t>240900900</t>
  </si>
  <si>
    <t>INCLUSIÓN SOCIAL Y ACCESO A DERECHOS</t>
  </si>
  <si>
    <t>Avanzar en el cierre de brechas sociales y disminución de la pobreza extrema, mediante el apoyo a la implementación de ofertas de bienes y servicios, tendientes a la reducción de los indices de pobreza multidimensional, en una apuesta por el bienestar y la inclusión social de los sectores poblacionales en condiciones de vulnerabilidad, con respeto de las tradiciones y visiones de los pueblos originarios que interactuan en el territorio.</t>
  </si>
  <si>
    <t>La escuela te espera</t>
  </si>
  <si>
    <t>Garantizar el acceso a la educación básica de la niñez y adolescencia del departamento, promoviendo el fortalecimiento de los componentes educativos, las instituciones de educación media y la comunidad estudiantil con el fin de contribuir al desarrollo de los territorios, las comunidades y los proyectos personales.</t>
  </si>
  <si>
    <t>Educación</t>
  </si>
  <si>
    <t>Calidad, cobertura y fortalecimiento de la educación inicial, prescolar, básica y media</t>
  </si>
  <si>
    <t xml:space="preserve">
 Cobertura Neta en:
 Transición
 Primaria
 Secundaria
Media
Cobertura Bruta en:
Transición 
Primaria 
Secundaria 
Media 
</t>
  </si>
  <si>
    <t xml:space="preserve">Cobertura Neta en:
66,32%
69,68%
57,51%
36,74%
Cobertura Bruta en:
70,79%
87,08%
78,46%
63,16%
</t>
  </si>
  <si>
    <t>Fuente: FUENTE: OAPF proyección censo DANE 2018 - Oficina de Cobertura- SINEB-SIMAT-Planeación Educativa -2020 – 2021- 2022- 2023</t>
  </si>
  <si>
    <t xml:space="preserve">
Cobertura Neta en:
67,32%
70,68%
58,51%
37,74%
Cobertura Bruta en:
72,79%
89,08%
80,46%
65,16%
</t>
  </si>
  <si>
    <t>Atención educativa diferencial para los y las estudiantes con discapacidad, capacidades  y talentos excepcionales conforme al Decreto 1075/2015.</t>
  </si>
  <si>
    <t>Servicio de apoyo pedagógico para  la oferta de educación inclusiva para preescolar, básica y media</t>
  </si>
  <si>
    <t>Beneficiarios de apoyo pedagógico para  la oferta de educación inclusiva para preescolar, básica y media</t>
  </si>
  <si>
    <t xml:space="preserve"> Derecho a la Educacion 
SEGURIDAD
HUMANA Y 
justicia social</t>
  </si>
  <si>
    <t>EDUCACIÓN PARA EL CAMBIO
ECONOMIAS PARA LA VIDA</t>
  </si>
  <si>
    <t>4. EDUCACION DE CALIDAD.</t>
  </si>
  <si>
    <t>Desarrollados procesos de búsqueda activa de estudiantes  "Un Pacto por la Educación de  Nariño ".</t>
  </si>
  <si>
    <t>Servicio de divulgación para la educación inicial, preescolar, básica y media</t>
  </si>
  <si>
    <t xml:space="preserve">Procesos de socialización de lineamientos, política y normativa para la educación inicial, preescolar, básica y media realizados </t>
  </si>
  <si>
    <t>Construcción de aulas  de clase nuevas para la educación inicial de conformidad con lo establecido en las políticas, normatividad y lineamientos técnicos del Ministerio de Educación.</t>
  </si>
  <si>
    <t>2201022</t>
  </si>
  <si>
    <t>Infraestructura para educación inicial construida</t>
  </si>
  <si>
    <t>Aulas nuevas para la educación inicial construidas.</t>
  </si>
  <si>
    <t>Mejorada infraestructura educativa: intervenciones de tipo estructural, reparaciones, remodelaciones, ampliaciones y/o mantenimientos estéticos de aulas y sedes educativas para la educación inicial.</t>
  </si>
  <si>
    <t>Infraestructura para educación inicial mejorada</t>
  </si>
  <si>
    <t>Aulas para la educación inicial mejoradas</t>
  </si>
  <si>
    <t xml:space="preserve">Fortalecimiento de los ambientes de aprendizaje a través de la dotación básica escolar con  material didáctico – pedagógico,  dispositivos tecnológicos en el marco de los lineamientos establecidos por el Ministerio de Educación Nacional </t>
  </si>
  <si>
    <t>Ambientes de aprendizaje para la educación inicial preescolar, básica y media dotados</t>
  </si>
  <si>
    <t xml:space="preserve">Ambientes de aprendizaje dotados </t>
  </si>
  <si>
    <t>Infraestructura educativa construida y mejorada.</t>
  </si>
  <si>
    <t>Servicio de acondicionamiento de ambientes de aprendizaje</t>
  </si>
  <si>
    <t>Ambientes de aprendizaje en funcionamiento</t>
  </si>
  <si>
    <t>Creados y fortalecidos establecimientos educativos con atención integral a la primera infancia,  de acuerdo a la política  nacional.</t>
  </si>
  <si>
    <t>Servicio de atención integral para la primera infancia</t>
  </si>
  <si>
    <t>Instituciones educativas oficiales que implementan el nivel preescolar en el marco de la atención integral</t>
  </si>
  <si>
    <t>Estrategia de  transito armónico de niñas y niños de 5 años de edad del ICBF al sistema educativo oficial.</t>
  </si>
  <si>
    <t>2201056</t>
  </si>
  <si>
    <t>Servicio de acompañamiento para el desarrollo de modelos educativos interculturales</t>
  </si>
  <si>
    <t>220105600</t>
  </si>
  <si>
    <t>Modelos educativos acompañados</t>
  </si>
  <si>
    <t>SEGURIDAD
HUMANA Y
justicia social</t>
  </si>
  <si>
    <r>
      <rPr>
        <sz val="12"/>
        <color rgb="FF000000"/>
        <rFont val="Calibri"/>
        <family val="2"/>
      </rPr>
      <t>Tasa de deserción intra-anual del sector oficial en educación básica y media</t>
    </r>
    <r>
      <rPr>
        <b/>
        <sz val="12"/>
        <color rgb="FFFF0000"/>
        <rFont val="Calibri"/>
        <family val="2"/>
      </rPr>
      <t xml:space="preserve">
</t>
    </r>
  </si>
  <si>
    <t xml:space="preserve">MEN </t>
  </si>
  <si>
    <t>Ampliación, reestructuración y mejoramiento del programa de alimentación escolar que garantice cantidad, calidad , nutrición e inocuidad, con identidad cultural y enfoque diferencial, facilitando las compras  públicas a producción de menor escala.</t>
  </si>
  <si>
    <t>Servicio de apoyo a la permanencia con alimentación escolar</t>
  </si>
  <si>
    <t>Estudiantes beneficiados del programa de alimentación escolar</t>
  </si>
  <si>
    <t>Derecho humano a la alimentación
Transformación productiva, internacionalización y acción
climática</t>
  </si>
  <si>
    <t>Mejorada conectividad de los establecimientos educativos mediante instalación del servicio de internet.</t>
  </si>
  <si>
    <t>Servicio de accesibilidad a contenidos web para fines pedagógicos</t>
  </si>
  <si>
    <t>Establecimientos educativos conectados a internet</t>
  </si>
  <si>
    <t xml:space="preserve">Estrategias de transporte escolar para fortalecer las acciones de prevención de la deserción estudiantil, de acuerdo a la  guia para la prestación del servicio de transporte escolar. </t>
  </si>
  <si>
    <t>Servicio de apoyo a la permanencia con transporte escolar</t>
  </si>
  <si>
    <t>Estrategias de movilidad escolar implementadas</t>
  </si>
  <si>
    <t>Estrategia pedagógica multigradual pertinente para los adolescentes del Sistema de Responsabilidad Penal para Adolescentes -SRPA.</t>
  </si>
  <si>
    <t>Servicio de apoyo para la implementación de la estrategia educativa del sistema de responsabilidad penal adolescente</t>
  </si>
  <si>
    <t>Estrategias de protección para el restablecimiento de derechos implementadas</t>
  </si>
  <si>
    <t>Plan Integral de Gestión del Riesgo para fortalecer las acciones de prevención de la deserción estudiantil por efectos del conflicto armado, reclutamiento, presencia de minas antipersonas y muse, amenazas y desastres naturales y trabajo infantil. Se trabajará con los establecimientos educativos en la implemetación de los planes de gestión integral del riesgo.</t>
  </si>
  <si>
    <t>2201080</t>
  </si>
  <si>
    <t>Servicio de fomento a las instancias de participación del sector educación</t>
  </si>
  <si>
    <t>220108000</t>
  </si>
  <si>
    <t>Estrategias de fomento implementadas</t>
  </si>
  <si>
    <t xml:space="preserve"> Tasa de analfabetismo de personas de 15 y más años- CLEI 1</t>
  </si>
  <si>
    <t>Estrategia para la erradicación del analfabetismo "Nariño lee y escribe bien".</t>
  </si>
  <si>
    <t>2201072</t>
  </si>
  <si>
    <t>Servicio de evaluación de las estrategias educativas implementadas en la educación inicial, preescolar, básica y media</t>
  </si>
  <si>
    <t>220107200</t>
  </si>
  <si>
    <t>Programas, proyectos y estrategias evaluadas</t>
  </si>
  <si>
    <t>Programas flexibles para atención educativa a población adulta y en extra edad.</t>
  </si>
  <si>
    <t>Servicio de formación por ciclos lectivos especiales integrados</t>
  </si>
  <si>
    <t>Personas beneficiarias de ciclos lectivos especiales integrados</t>
  </si>
  <si>
    <t>Nariño piensa</t>
  </si>
  <si>
    <t>Fortalecer la calidad a travès de estrategias diferenciales, innovadoras, pertinentes con los territorios y ajustadas a los requerimientos globales, promoviendo la cultura de paz, la garantia de derechos y el fortalecimiento de las habilidades de la niñez, adolescencia, juventud y la comunidad de los 61 municipios no certificados de Nariño.</t>
  </si>
  <si>
    <t>Puntaje Saber 11 - Áreas
Lectura Critica
Matemáticas
Ciencias Sociales y Ciudadanas
Ciencias Naturales
Ingles</t>
  </si>
  <si>
    <t xml:space="preserve">Puntos </t>
  </si>
  <si>
    <t>Lectura Critica 51
Matemáticas 51
Ciencias Sociales y Ciudadanas 47
Ciencias Naturales 49
Ingles 48</t>
  </si>
  <si>
    <t>Icfes interactivo</t>
  </si>
  <si>
    <t xml:space="preserve">Lectura Critica 55
Matemáticas 55
Ciencias Sociales y Ciudadanas 50
Ciencias Naturales 52
Ingles 52
</t>
  </si>
  <si>
    <t>Formación de directivos docentes  y agentes educativos para mejorar sus capacidades pedagógicas, investigativas didácticas e innovadoras para el aprendizaje, en evaluación educativa, innovación tecnológica, educación inclusiva e inicial, bilinguismo, fundamentalmente y en aquellos aspectos definidos en el Plan Territorial de Formación Docente.</t>
  </si>
  <si>
    <t>Servicios conexos a la prestación del servicio educativo oficial</t>
  </si>
  <si>
    <t>Docentes beneficiados</t>
  </si>
  <si>
    <t>Programa de semilleros de Investigación desde la primera infancia, para incentivar la creatividad y espiritu innovador - CREANDO ANDO</t>
  </si>
  <si>
    <t>Servicio de articulación entre la educación media y el sector productivo.</t>
  </si>
  <si>
    <t>Programas y proyectos de educación pertinente articulados con el sector productivo</t>
  </si>
  <si>
    <t>Implementado  Plan Educativo Rural -PER-,  con calidad y pertinencia,  que contemple la asesoría y orientación técnica a las Instituciones Educativas rurales del Departamento  y a las familias.</t>
  </si>
  <si>
    <t xml:space="preserve">Documentos de política educativa con enfoque poblacional emitidos </t>
  </si>
  <si>
    <t xml:space="preserve">Implementadas concertadamente las Politicas Públicas: 
* Politica Pública Etnoeducativa Afronariñense PRETAN.
* Politica Pública de educación propia de los pueblos indigenas. </t>
  </si>
  <si>
    <t>Documentos de lineamientos técnicos en educación inicial, preescolar, básica y media expedidos</t>
  </si>
  <si>
    <t>Implementación de Proyectos Transversales  Ambientales -PRAES, para la Sexualidad y Construcción de la Ciudadanía PESC y el Programa de Educaciòn Ciudadana para la Reconciliación y Socioemocional CRESE, en  establecimientos educativos  (estrategías y rutas de atención, promoción, prevención, y seguimiento en el ejercicio de los derechos humanos sexuales y reproductivos )</t>
  </si>
  <si>
    <t>Servicio de apoyo a proyectos pedagógicos productivos</t>
  </si>
  <si>
    <t xml:space="preserve">Establecimientos educativos beneficiados  </t>
  </si>
  <si>
    <t>Escuelas normales fortalecidas para lograr que la educación complementaria contribuya a mejorar la calidad educativa en el Departamento.</t>
  </si>
  <si>
    <t>Servicio de gestión en establecimientos educativos</t>
  </si>
  <si>
    <t>Establecimientos educativos dotados con equipos y materiales</t>
  </si>
  <si>
    <t xml:space="preserve">Lineamientos pedagógicos y curriculares para la articulación de la educación media con la educación superior facilitando su acceso y permanencia en programas educativos de educación superior, especialmente en los establecimientos educativos focalizados por el programa SIMES del Ministerio de Educación. </t>
  </si>
  <si>
    <t>Categorización de las Instituciones Educativas</t>
  </si>
  <si>
    <t>A+ = 0
A = 19
B= 69
C = 83
D= 65</t>
  </si>
  <si>
    <t xml:space="preserve">Icfes interactivo
</t>
  </si>
  <si>
    <t xml:space="preserve">A+ = 5
A = 24
B= 89
C = 103
D= 15
</t>
  </si>
  <si>
    <t>Mejorada infraestructura de instituciones educativas con modalidad técnica.</t>
  </si>
  <si>
    <t>Infraestructura educativa mejorada</t>
  </si>
  <si>
    <t xml:space="preserve">Sedes educativas mejoradas </t>
  </si>
  <si>
    <t>Resignificación de los manuales de convivencia enfocados a la construcción de una Cultura de Paz y Convivencia Escolar, orientado acciones tendientes a la transformación de ambientes escolares tolerantes y amigables, con inclusión a escuelas de familia que contribuyan a superar los problemas que enfrenta la niñez,la adolescencia y juventud.</t>
  </si>
  <si>
    <t>Servicios de apoyo a la implementación de modelos de innovación educativa</t>
  </si>
  <si>
    <t>Establecimientos educativos apoyados para la  implementación de modelos de innovación educativa</t>
  </si>
  <si>
    <t>Asesorar y prestar asistencia técnica a las Instituciones Educativas en los temas relacionados con la política educativa, resignificación e implementación de Proyectos Educativos Institucionales y Proyectos Educativos Comunitarios y aquellos definidos para la prestación del servicio educativo, orientado hacia la pertinencia, la transformación social, territorial y de paz.</t>
  </si>
  <si>
    <t>Servicio de asistencia técnica en educación inicial, preescolar, básica y media</t>
  </si>
  <si>
    <t>Entidades y organizaciones asistidas técnicamente</t>
  </si>
  <si>
    <t>Fortalecimiento de los programas de orientación vocacional,  educación socio ocupacional y de educación para el trabajo.</t>
  </si>
  <si>
    <t>Servicio de orientación socio ocupacional</t>
  </si>
  <si>
    <t>Estudiantes vinculados a procesos de orientación socio ocupacional</t>
  </si>
  <si>
    <t>Gestión Administrativa para la educación.</t>
  </si>
  <si>
    <t>Fortalecimiento institucional a través de gestiones administrativas internas y la realización de alianzas interinstitucionales que permiten una adecuada garantia del derecho a la educación en los municipios no certificados del departamento, mejorando la oferta y atendiendo la educación inicial con enfoque inclusivo.</t>
  </si>
  <si>
    <t>Medición de desempeño municipal - Educación</t>
  </si>
  <si>
    <t>DNP</t>
  </si>
  <si>
    <t>Recertificación de los macroprocesos que cuentan con certificación de calidad.</t>
  </si>
  <si>
    <t>2201005</t>
  </si>
  <si>
    <t>220100500</t>
  </si>
  <si>
    <t>Conformado y funcionando la Junta Departamental de Educación - JUDE -y motivados  los municipios para que  conformen las Juntas Municipales de Educación - JUME - en el marco de los artículos 158 y 161 de la Ley 115 de 1994</t>
  </si>
  <si>
    <t>Servicios de información en materia educativa</t>
  </si>
  <si>
    <t>Documentos elaborados</t>
  </si>
  <si>
    <t xml:space="preserve">Evaluados docentes y directivos docentes vinculados bajo el Estatuto 1278 del 2012 </t>
  </si>
  <si>
    <t>2201064</t>
  </si>
  <si>
    <t>Servicio de evaluación para docentes</t>
  </si>
  <si>
    <t>Docentes evaluados</t>
  </si>
  <si>
    <t xml:space="preserve">Ampliación de la planta de docentes de apoyo para atender la educación inclusiva en el marco del Decreto 1421 de 2017 </t>
  </si>
  <si>
    <t>2201074</t>
  </si>
  <si>
    <t>Servicio de fortalecimiento a las capacidades de los docentes de educación Inicial, preescolar, básica y media</t>
  </si>
  <si>
    <t>220107400</t>
  </si>
  <si>
    <t>Docentes y agentes educativos  de educación inicial, preescolar, básica y media beneficiados con estrategias de mejoramiento de sus capacidades</t>
  </si>
  <si>
    <t xml:space="preserve">Ampliación de la planta de docentes para educación inicial y en áreas de matematicas, física, quimica, biología e ingles. </t>
  </si>
  <si>
    <t>Servicio de docencia escolar</t>
  </si>
  <si>
    <t>Docentes del nivel inicial, preescolar, básica o media - vinculados</t>
  </si>
  <si>
    <t>7735 
(50 +)</t>
  </si>
  <si>
    <t xml:space="preserve">Garantizada la prestación del servicio educativo mediante los recursos del Sistema General de Participaciones en los establecimientos educativos del Departamento </t>
  </si>
  <si>
    <t>Servicio educativo</t>
  </si>
  <si>
    <t>220107101</t>
  </si>
  <si>
    <t>Establecimientos educativos con recursos del Sistema General de Participaciones -SGP- en operación</t>
  </si>
  <si>
    <t>Saneamiento contable y  financiero de la Secretaría de Educación Departamental.</t>
  </si>
  <si>
    <t>Servicio de monitoreo y seguimiento a la gestión del sector educativo</t>
  </si>
  <si>
    <t xml:space="preserve">Entidades territoriales con seguimiento y evaluación a la gestión </t>
  </si>
  <si>
    <t>Actualizado el inventario de bienes muebles e inmuebles de los establecimientos educativos de los 61 municipios no certificados del  Departamento.</t>
  </si>
  <si>
    <t>2201087</t>
  </si>
  <si>
    <t>Documentos de estudios técnicos</t>
  </si>
  <si>
    <t>220108700</t>
  </si>
  <si>
    <t>Documentos de estudios técnicos realizados</t>
  </si>
  <si>
    <t xml:space="preserve">Fortalecimiento del Sistema de Gestión Documental en la Secretaría de Educación Departamental. </t>
  </si>
  <si>
    <t>2201018</t>
  </si>
  <si>
    <t>Servicio de información para la gestión de la educación inicial y preescolar en condiciones de calidad</t>
  </si>
  <si>
    <t>220101800</t>
  </si>
  <si>
    <t>Sistemas de reporte de información operando</t>
  </si>
  <si>
    <t>Servicio de asesoría y orientación a establecimientos educativos privados, de educación regular, educación de adultos (Decreto 3011) y establecimientos de educación para el trabajo y desarrollo humano (ETDH) para que implementen adecuadamente los lineamientos sobre inspección, vigilancia y control del sector educativo.
Se  creará el programa del Sistema de Vigilancia Educativa -SIVE-</t>
  </si>
  <si>
    <t>Servicio de asistencia técnica en inspección, vigilancia y control del sector educativo</t>
  </si>
  <si>
    <t>Instituciones Educativas asistidas técnicamente</t>
  </si>
  <si>
    <t>Seguimiento y verificación a la atención y  prestación del servicio educativo público  (242 IE) y privado (143 IE)</t>
  </si>
  <si>
    <t>Servicio de inspección, vigilancia y control del sector educativo</t>
  </si>
  <si>
    <t>Entidades del sector educativo con inspección, vigilancia y control</t>
  </si>
  <si>
    <t xml:space="preserve">Plan de Bienestar Social para los funcionarios de la Secretaría de Educación Departamental.  </t>
  </si>
  <si>
    <t>Servicio de Apoyo Financiero para el Fortalecimiento del Talento Humano</t>
  </si>
  <si>
    <t>Funcionarios apoyados</t>
  </si>
  <si>
    <t>Proceso de organización de la oferta educativa con enfoque diferencial con el propósito de garantizar docentes en la totalidad de los establecimientos educativos.</t>
  </si>
  <si>
    <t>Documentos normativos para la educación inicial, preescolar, básica y media expedidos</t>
  </si>
  <si>
    <t>Dotación de la Secretaría de Educación sede administrativa, con adquisición e instalación de mobiliario, equipos tecnológicos  y demás elementos no consumibles requeridos para apoyar la prestación de los servicios de la entidad.</t>
  </si>
  <si>
    <t>2201069</t>
  </si>
  <si>
    <t>Infraestructura educativa dotada</t>
  </si>
  <si>
    <t>220106903</t>
  </si>
  <si>
    <t>Sedes dotadas con mobiliario</t>
  </si>
  <si>
    <t>Articulación interinstitucional para la gestión de la construcción del archivo de la Secretaría de Educación de Nariño.</t>
  </si>
  <si>
    <t>2201051</t>
  </si>
  <si>
    <t>Infraestructura educativa construida</t>
  </si>
  <si>
    <t>220105113</t>
  </si>
  <si>
    <t>Ambientes de residencias escolares nuevos construidos</t>
  </si>
  <si>
    <t>Nariño Superior</t>
  </si>
  <si>
    <t>Contribuir al mejoramiento de las condiciones de acceso, calidad y pertinencia de la educaciÓn superior en Nariño, para la construcción de paz, las transformaciones territoriales, la convivencia, la inclusión y el cuidado ambiental, bajo una perspectiva educativa no clasista, de memoria histórica, antiracista, antipatriarcal y anti homofóbica.</t>
  </si>
  <si>
    <t>Calidad y fomento de la educación superior</t>
  </si>
  <si>
    <t>Tasa de cobertura  bruta</t>
  </si>
  <si>
    <t>%</t>
  </si>
  <si>
    <t>30,06 % 
(41.449)</t>
  </si>
  <si>
    <t xml:space="preserve">SNIES - El presente estudio. </t>
  </si>
  <si>
    <t xml:space="preserve"> 47,66%    (60.449)</t>
  </si>
  <si>
    <t>Firma de pactos y alianzas por la educación superior en Nariño  con el Gobierno Nacional-MEN, instituciones de educación superior con presencia en el Departamento, SENA, sectores productivos, cooperación internacional,  organizaciones sociales especialmente de las juventudes nariñenses e instituciones públicas, entre éstas alcaldías, quienes como parte del Estado Social de Derecho son garantes de derechos constitucionales, especialmente de niños, niñas, adolescentes y jóvenes y responsables, a su vez, de formular, impulsar, promover y materializar las transformaciones territoriales en los 64 municipios.</t>
  </si>
  <si>
    <t>Documento de planeación.</t>
  </si>
  <si>
    <t>Documento de planeación elaborado.</t>
  </si>
  <si>
    <t>Educación para el cambio</t>
  </si>
  <si>
    <t>Apoyo  a la Universidad de Nariño en cumplimiento de las ordenanzas que disponen la asignación  de recursos como base presupuestal, en su politica  de regionalización y sus propuestas de apertura de seccionales. Igualmente, la propuesta de creación de la Universidad  de los pueblos Pastos y Quillasingas.</t>
  </si>
  <si>
    <t>Servicio de fomento para la regionalización en la educación superior.</t>
  </si>
  <si>
    <t>Instituciones de educacion superior con acompañamiento en procesos de regionalización.</t>
  </si>
  <si>
    <t>Programas ofertados  por parte de las IES y el SENA que atiendan la pertinencia en los territorios, que promuevan el desarrollo productivo sostenible, tengan en cuenta las nuevas tendencias internacionales  y aboguen por la construcción de una cultura de paz desde la memoria historica, apoyados.</t>
  </si>
  <si>
    <t>Servicio de articulación entre la educación superior y el ssector productivo.</t>
  </si>
  <si>
    <t>Programas académicos ofrecidos de forma conjunta entre IES y el sector productivo.</t>
  </si>
  <si>
    <t>Construcción de la Política Pública de Educación Superior, con la participación de la academia, organizaciones sociales, el sector productivo formal e informal, las economías populares y la institucionalidad oficial y privada del departamento, que impulse la cobertura con equidad, la calidad y pertinencia, la permanencia y la graduación.</t>
  </si>
  <si>
    <t>Documentos normativicen educación superior emitidos.</t>
  </si>
  <si>
    <t xml:space="preserve">Cofinanciada, construida, mejorada y en operación infraestructura de instituciones de educación superior ( El Charco, Samaniego, Barbacoas. El Norte de Nariño, Pasto - Barrios Surorientales, Pie de Monte Costero, Cordillera y Guambuyaco. </t>
  </si>
  <si>
    <t>Sedes de instituciones de educación superior construidas.</t>
  </si>
  <si>
    <t>Sedes de la Universidad de Nariño de Ipiales y Tuquerres, apoyadas en el mejoramiento de su infraestructura.</t>
  </si>
  <si>
    <t>Sedes de instituciones de educación superior mejoradas</t>
  </si>
  <si>
    <t>Sedes  de instituciones de educación  superior mejoradas</t>
  </si>
  <si>
    <t>IES  con diseños e implementación de  estrategias de permanencia, con enfoque diferencial, especialmente el de género, apoyadas.</t>
  </si>
  <si>
    <t>Servicio de apoyo a la permanencia a la educación superior.</t>
  </si>
  <si>
    <t>Estrategias y programas de fomento para acceso y permanencia a la educación superior o postsecundaria implementados.</t>
  </si>
  <si>
    <t xml:space="preserve">Apoyo a las IES con dotación de infraestructura tecnológica como requerimiento basico en la actualidad para el cumplimiento de sus fines misionales. </t>
  </si>
  <si>
    <t>Ambientes de aprendizaje dotados</t>
  </si>
  <si>
    <t>220205000</t>
  </si>
  <si>
    <t>Impulso a estrategias y programas con enfoque diferencial e interseccional, especialmente dirigido a mujeres,  para fomentar la graduacion de la educación superior.</t>
  </si>
  <si>
    <t>2202077</t>
  </si>
  <si>
    <t xml:space="preserve">Servicio de apoyo financiero para el fomento de la graduación en la educación superior </t>
  </si>
  <si>
    <t>220207700</t>
  </si>
  <si>
    <t>Beneficiarios de estrategias o programas de  apoyo financiero para el fomento de la graduación en la educación superior  </t>
  </si>
  <si>
    <t>Promoverá que las IES que firmen el pacto por la educacion superior - NariñoSuperior, diseñen e implementen estrategias diferenciales e interseccionales  para la inclusión educativa de mujeres con enfasis en las madres comunitarias para que su formacion profesional se refleje en circulos virtuosos en los escenarios de cuidado de la primera infancia; en cuanto a poblaciones, se promoverá la inclusion de poblacion indígena, afro, campesinos, personas en discapacidad, víctimas, lgtbi, deportistas y personas en procesos de reincorporación, reintegración y sujetos incorporados en procesos de diálogos de paz nacionales y regionales, incluyendo sus familias.</t>
  </si>
  <si>
    <t>Servicio de fomento para el acceso a la educación superior</t>
  </si>
  <si>
    <t>IES con acompañamiento en estrategias de fomento a la educación inclusiva,</t>
  </si>
  <si>
    <t xml:space="preserve">Apoyo a docentes, directivos docentes, agentes educativos de las IED oficiales y liderazgos sociales en defensa de DDHH y construcción de paz, de las diferentes subregiones de Nariño para que realicen sus estudios de postgrado con el fin de fortalecer sus capacidades y actualizar sus contenidos académicos y metodologías de enseñanza que materialicen un sistema educativo departamental articulado, innovador, pertinente con el territorio, inclusivo y de calidad. </t>
  </si>
  <si>
    <t>Servicio de fortalecimiento a las capacidades de los docentes de educación superior</t>
  </si>
  <si>
    <t>Docentes de educación  superior beneficiados con estrategias de acceso y permanencia a programas de posgrado</t>
  </si>
  <si>
    <t>Tasa de Transito Inmediato</t>
  </si>
  <si>
    <t>27,48% 
(4.397)</t>
  </si>
  <si>
    <t>SNIES</t>
  </si>
  <si>
    <t>48,45% 
(8.000)</t>
  </si>
  <si>
    <t xml:space="preserve">Estrategia implementada para generar condiciones administrativas, logísticas, didácticas, pedagógicas para que estudiantes de educación media de las trece subregiones de Nariño, accedan, permanezcan y se graduen en programas técnicos profesionales, profesionales, tecnológicos y postgrado ofertados por la instituciones de educación superior, el SENA, Normales Superiores, e instituciones educativas municipales en especial agropecuarias orientando se trabaje bajo los enfoques de paridad, género, étnico y territorial, con enfasis en condiciones habilitantes para las mujeres madres con dificultades en el acceso, la permanencia y el logro educativo. </t>
  </si>
  <si>
    <t>Servicio de apoyo financiero para el acceso a la educación superior.</t>
  </si>
  <si>
    <t>Beneficiarios de estrategias o programas de apoyo financiero para el acceso a educación superior.</t>
  </si>
  <si>
    <t>Gestion para la inclusión de Nariño en los programas  del Ministerio de Educación, como: Alianzas Rurales de Educación y Desarrollo, Regionalización y Flexibilidad de la Oferta de la Educación Superior, Fortalecimiento de la Educación Técnica y Tecnológica, Fortalecimiento de la Educación Supeiror, Matrícula Cero, Regulación ICETEX, Simes, Pties y Universidad en tu Territorio.</t>
  </si>
  <si>
    <t>Servicio de aseguramiento de la calidad de la educación superior.</t>
  </si>
  <si>
    <t>Procesos para el aseguramiento de la calidad de la educación superior adelantados.</t>
  </si>
  <si>
    <t xml:space="preserve"> Apoyadas IES con procesos de investigacion de impacto territorial, innovación pedagógica, implementación de modalidades que fortalezcan la permanencia estudiantil y las transformaciones metodológicas en la enseñanza; incluyendo la adopcion de competencias para el trabajo y modelos de  asociatividad  en los curriculos como expresion de la atencion a las trayectorias de vida de los estudiantes.</t>
  </si>
  <si>
    <t>Servicios de innovación pedagógica en la educación superior.</t>
  </si>
  <si>
    <t>Instituciones de educación que implementan procesos de innovación pedagógica.</t>
  </si>
  <si>
    <t>Realizar espacios de encuentros académicos, para analizar la calidad y la pertinencia de los programas ofrecidos por instituciones de educación superior en el Departamento.</t>
  </si>
  <si>
    <t>Sevicio de innovación pedagógica en la educación superior</t>
  </si>
  <si>
    <t>Número de encuentros</t>
  </si>
  <si>
    <t>INCLUSION SOCIAL Y ACCESO A DERECHOS</t>
  </si>
  <si>
    <t>Atencion Primaria Integral en Salud para la Paz</t>
  </si>
  <si>
    <t>Garantizar la estrategia de Atención Primaria en Salud, incorporando los enfoques de salud familiar y comunitario, cuidado, gestión integral del riesgo con enfoque diferencial en el territorio.</t>
  </si>
  <si>
    <t>Salud</t>
  </si>
  <si>
    <t>Salud pública</t>
  </si>
  <si>
    <t>Cobertura en la implementación de la rutas integrales de atención de promoción y mantenimiento de la salud</t>
  </si>
  <si>
    <t>IDSN-EPS</t>
  </si>
  <si>
    <t>Realizadas asistencias técnicas a los entes territoriales para la implementación de normas, guías, protocolos y lineamientos técnicos, para la atención en salud de la población víctima del conflicto armado interno, en situación de discapacidad, en situación de calle y en calle, étnica, primera infancia e infancia y persona mayores del Departamento.</t>
  </si>
  <si>
    <t>atencion primaria integral en salud para la paz</t>
  </si>
  <si>
    <t>objetivo 3 - Salud y Bienestar</t>
  </si>
  <si>
    <t>Cobertura en la implementación de la Rutas Integrales de Atención de Promoción y mantenimiento de la salud con enfoque diferencial</t>
  </si>
  <si>
    <t>Realizado asistencias técnicas a los entes territoriales para la implementación de normas, guías, protocolos y lineamientos técnicos para la atención en salud de la población Etnica del Departamento.</t>
  </si>
  <si>
    <t>Realizado asistencias técnicas a los entes territoriales para la implementación de normas, guías, protocolos y lineamientos técnicos para la atención en salud de la población de personas mayores del Departamento.</t>
  </si>
  <si>
    <t>Realizado formulación y seguimiento a la implementación de planes de acción bajo enfoque de articulación intersectorial para la atención en salud de la población: Victima de conflicto armado, Etnica, en Situación de Discapacidad, en Situación de Calle.</t>
  </si>
  <si>
    <t>Servicio de promoción de la participación social en salud</t>
  </si>
  <si>
    <t>Estrategias de promoción de la participación social en salud implementadas</t>
  </si>
  <si>
    <t>Tasa de mortalidad infantil en menores de 1 año (x cada 1.000 nacidos vivos)</t>
  </si>
  <si>
    <t>Casos por cada 1.000 nacidos vivos</t>
  </si>
  <si>
    <t>DANE- estadisticas vitales oficina epidemiologia 2022</t>
  </si>
  <si>
    <t>Realizado seguimiento a los planes de acción y compromisos establecidos en las mesas  técnicas y comités relacionados con la población menor de 1 año.</t>
  </si>
  <si>
    <t>Documentos de lineamientos técnicos elaborados</t>
  </si>
  <si>
    <t xml:space="preserve">Realizado seguimiento a los entes territoriales en la elaboración del protocolo de atención del recién nacido de acuerdo a la Ruta Integral de Atención Materno Perinatal, Resolución 3280 de 2018. </t>
  </si>
  <si>
    <t>1905036</t>
  </si>
  <si>
    <t>Documentos metodológicos</t>
  </si>
  <si>
    <t>190503600</t>
  </si>
  <si>
    <t>Documentos metodológicos realizados</t>
  </si>
  <si>
    <t>Mantenido</t>
  </si>
  <si>
    <t xml:space="preserve">Tasa de mortalidad en la niñez (en menores de 5 años por cada 1000 nacidos vivos) </t>
  </si>
  <si>
    <t xml:space="preserve">Casos por cada 1.000 nacidos vivos
</t>
  </si>
  <si>
    <t>13.50</t>
  </si>
  <si>
    <t>Fortalecido el seguimiento a la formulación e implementación del plan para la reducción de mortalidad por Infección Respiratoria Aguda (IRA) y Enfermedades Diarréicas Agudas (EDA) en menores de 5 años de acuerdo a los lineamientos vigentes del nivel nacional</t>
  </si>
  <si>
    <t>Documentos de evaluación</t>
  </si>
  <si>
    <t>Documentos de evaluación realizados</t>
  </si>
  <si>
    <t>Implementado estrategias para la difusión de los 3 mensajes clave para la prevención de Infección Respiratoria Aguda (IRA) y Enfermedades Diarréicas Agudas (EDA) en los municipios con mayor carga de morbimortalidad por estas enfermedades.</t>
  </si>
  <si>
    <t>Servicio de promoción de la salud</t>
  </si>
  <si>
    <t>Estrategias de promoción de la salud implementadas</t>
  </si>
  <si>
    <t>Coberturas de vacunación (Bacilo de Calmette y Guérin, pentavalente a 6 y 18 meses de edad, triple viral de un año, VPH, DPT a los 5 años)</t>
  </si>
  <si>
    <t xml:space="preserve">Porcentaje </t>
  </si>
  <si>
    <t>Ministerio de Salud y Protección Social PAI WEB</t>
  </si>
  <si>
    <t>Prevención, control, mitigación y minimización de los riesgos que propician la aparición de enfermedades prevenibles por vacunas en los municipios.</t>
  </si>
  <si>
    <t xml:space="preserve">Servicio de gestión del riesgo para enfermedades inmunoprebenibles </t>
  </si>
  <si>
    <t>Estrategias de gestión del riesgo  para enfermedades inmunoprebenibles implementadas</t>
  </si>
  <si>
    <t>atencion primaria integral ensalud para la paz</t>
  </si>
  <si>
    <t xml:space="preserve">SALUD Y BIENSTAR </t>
  </si>
  <si>
    <t>Adquisisicón, distribución y suministro oportuno de los biológicos de interés en Salud Pública a nivel municipal.</t>
  </si>
  <si>
    <t>Servicio de suministro de insumos para el manejo de eventos de interés en salud pública</t>
  </si>
  <si>
    <t>190502900</t>
  </si>
  <si>
    <t>Entidades territoriales con servicio de suministro de insumos para el manejo de eventos de interés en salud pública</t>
  </si>
  <si>
    <t>Disposición de información accesible, confiable y oportuna del sistema PAIWEB.</t>
  </si>
  <si>
    <t>Servicios de información actualizados</t>
  </si>
  <si>
    <t>190505100</t>
  </si>
  <si>
    <t>Sistemas de información actualizados</t>
  </si>
  <si>
    <t>Razón de mortalidad materna temprana por causa directa evitable</t>
  </si>
  <si>
    <t>Casos de muerte materna directa evitable por cada 100.000 nacidos vivos</t>
  </si>
  <si>
    <t>SIVIGILA IDSN 
 RUAF ND
 DANE</t>
  </si>
  <si>
    <t>Formulado  y ejecutado el Plan de Aceleración para la Reducción de Mortalidad Materna.</t>
  </si>
  <si>
    <t>Atención primaria integral en salud para la paz</t>
  </si>
  <si>
    <t>Realizado seguimiento al cumplimiento de los planes de aceleración para la reducción de mortalidad materna de los actores del sistema general de seguridad social en salud de Nariño.</t>
  </si>
  <si>
    <t>Servicio de gestión del riesgo en temas de salud sexual y reproductiva</t>
  </si>
  <si>
    <t>Estrategias de gestión del riesgo en temas de salud sexual y reproductiva implementadas</t>
  </si>
  <si>
    <t>Tasa de fecundidad específica en mujeres de 10 a 14 años</t>
  </si>
  <si>
    <t>Nacidos vivos de mujeres entre 10 y 14 años por cada 1.000 mujeres de 10 a 14 años</t>
  </si>
  <si>
    <t>DANE</t>
  </si>
  <si>
    <t>Formulado  y ejecutado el Plan Intersectorial de Prevención de Embarazo en Adolescentes (Salud, Educación, Deportes, ICBF, Cultura, Secretaría de Equidad de Género e Inclusión Social (SEGIS), entre otros)</t>
  </si>
  <si>
    <t>Documentos de planeación con seguimiento realizado</t>
  </si>
  <si>
    <t>Realizada asistencia técnica a las mesas municipales de prevención de embarazo en adolescentes con formulación de planes y su respectiva ejecución.</t>
  </si>
  <si>
    <t xml:space="preserve">Mecanismos y espacios de participación social en salud conformados </t>
  </si>
  <si>
    <t>Tasa de fecundidad en mujeres entre 15 y 19 años</t>
  </si>
  <si>
    <t>Nacidos vivos de mujeres entre 15 y 19 años por cada 1.000 mujeres de 15 a 19 años</t>
  </si>
  <si>
    <t>Implementada la estrategia de difusión de garantía de derechos sexuales y reproductivos (DSR) a través de Información Educación y Comunicación (IEC) en redes sociales y medios convencionales, educación integral para la sexualidad dirigida a la comunidad educativa, garantia de los servicios de salud para adolescentes y jóvenes en los municipios.</t>
  </si>
  <si>
    <t>Campañas de gestión del riesgo en temas de salud sexual y reproductiva implementadas</t>
  </si>
  <si>
    <t>Realizada asistencia técnica a direcciones locales de salud para la implementación de estrategias de información, comunicación y educación a adolescentes y jóvenes para empoderamiento de derechos sexuales y reproductivos.</t>
  </si>
  <si>
    <t>Asistencia técnicas realizadas</t>
  </si>
  <si>
    <t>Incrementar</t>
  </si>
  <si>
    <t>Atención a victimas de violencia sexual</t>
  </si>
  <si>
    <t>SIVIGILA IDSN</t>
  </si>
  <si>
    <t>Realizado seguimiento a casos de violencia sexual reportados por SIVIGILA que asisten antes de las 72 horas de haber ocurrido el evento, visitas de acompañamiento y asistencia técnica e inspección y vigilancia.</t>
  </si>
  <si>
    <t xml:space="preserve">Documentos de evaluación </t>
  </si>
  <si>
    <t>Realizada asistencia técnica a la red de prestación de servicios de salud municipales abordaje integral a victimas de violencia sexual en coordinación con Medicina Legal y Fiscalía.</t>
  </si>
  <si>
    <t xml:space="preserve">Desarrollar el plan de respuesta ante las ITS VIH </t>
  </si>
  <si>
    <t>Tasa de incidencia de la sifilis congenita por 1000 nv</t>
  </si>
  <si>
    <t>Realizada asistencia ténica a los actores del Sistema General de Seguridad Social en Salud en el marco del plan de respuesta frente a las Infecciones de Transmisión Sexual - VIH/SIDA con énfasis en la prevención combinada (uso de preservativo, formación de talento humano y disposición de insumos)</t>
  </si>
  <si>
    <t>Realizado seguimiento al cumplimiento de protocolos de atención de infecciones de transmisión sexual VIH/SIDA por parte de la red de prestación de servicios del Departamento.</t>
  </si>
  <si>
    <t>Modelo de atención a población con orientación, identidades, expresiones de genero diversas (OSIEGD) en la red de prestación de servicios de salud publica implementado.</t>
  </si>
  <si>
    <t>COMPONENTE DE GENERO Y SALUD</t>
  </si>
  <si>
    <t>2023-12</t>
  </si>
  <si>
    <t>Capacitaciones a las Empresas Sociales del Estado de servicios de salud municipales y alta complejidad en el modelo de atención a población de orientación, identidad y expresión diversas.</t>
  </si>
  <si>
    <t>Realizado seguimiento a la implementación del modelo de atención a población de orientación, identidad y expresión diversas en las empresas sociales del estado de servicios de salud municipales y de alta complejidad</t>
  </si>
  <si>
    <t>Control de la Hipertensión Arterial.</t>
  </si>
  <si>
    <t>Cuenta de Alto Costo</t>
  </si>
  <si>
    <t>Fortalecimiento de capacidades mediante asistencia técnica  dirigido a los  municipios del Departamento para la promoción de los modos, condiciones y estilos de vida saludable según lineamientos del Ministerio de Salud y Protección Social-MSPS</t>
  </si>
  <si>
    <t>Asistencias técnicas realizadas</t>
  </si>
  <si>
    <t>Seguimiento a los municipios del Departamento, del desarrollo de estrategías que promueven: modos, condiciones y estilos de vida saludable, según lineamientos del Ministerio de Salud y Protección Social.</t>
  </si>
  <si>
    <t>Servicio de inspección, vigilancia y control</t>
  </si>
  <si>
    <t>Visitas realizadas</t>
  </si>
  <si>
    <t>Control de la Diabetes</t>
  </si>
  <si>
    <t>Fortalecimiento de capacidades mediante asistencia técnica  dirigida a los municipios del Departamento para la implementación de la ruta de atención cardiovascular y metabólica acorde al perfil epidemiológico.</t>
  </si>
  <si>
    <t>Desarrollada inspección y vigilancia en salud pública a municipios en  la implemetacion de la ruta de riesgo cardiovascular y metabólico</t>
  </si>
  <si>
    <t xml:space="preserve"> Mortalidad en menores de 5 años por infección respiratoria aguda (IRA)</t>
  </si>
  <si>
    <t xml:space="preserve">Casos por cada 100.000 menores de 5 años
</t>
  </si>
  <si>
    <t>PROGRAMA IRA IDSN</t>
  </si>
  <si>
    <t xml:space="preserve">Implementadas las estrategias del programa Infección Respiratoria Aguda (IRA) y Enfermedades Diarréicas agudas (EDA) en los municipios. </t>
  </si>
  <si>
    <t>Servicio de gestión de riesgo para enfermedades emergentes, reemergentes y desatendidas</t>
  </si>
  <si>
    <t>Estrategias de gestión de riesgo para enfermedades emergentes, reemergentes y desatendidas implementadas</t>
  </si>
  <si>
    <t>Atencion primaria integral en salud para la paz</t>
  </si>
  <si>
    <t>Fortalecida la adherencia a lineamientos, protocolos y guias de práctica clínica relacionadas con el abordaje de la IRA en los actores del Sistema General de Seguridad Social en Salud de Nariño.</t>
  </si>
  <si>
    <t>Incidencia de la tuberculosis</t>
  </si>
  <si>
    <t>Casos por cada 100.000 habitantes</t>
  </si>
  <si>
    <t>PROGRAMA TB IDSN</t>
  </si>
  <si>
    <t>Formulado e implementado documento de Plan Estratégico hacia el fin de la tuberculosis en los municipios priorizados.</t>
  </si>
  <si>
    <t>Seguimiento a la implementación del plan estrategico hacia el fin de la tuberculosis (TB) y adherencia a la resolución 227 de 2020 en los municipios priorizados</t>
  </si>
  <si>
    <t>Documentos de evaluación realizado</t>
  </si>
  <si>
    <t>Instituciones de media y alta complejidad
con implementación de la vigilancia de infecciones asociadas a la atención en salud IAAS</t>
  </si>
  <si>
    <t>PROGRAMA IAAS IDSN</t>
  </si>
  <si>
    <t>Implementación de estrategias para fortalecer la adherencia de la  Resolucion 2471 en los programas: Infecciones Asociadas a la Atención en Salud - IAAS, programas de optimización de antimicrobianos PROA e higiene de manos en las instituciones de mediana y alta complejidad.</t>
  </si>
  <si>
    <t>Servicio de gestión del riesgo para enfermedades emergentes, reemergentes y desatendidas</t>
  </si>
  <si>
    <t>Estrategias de gestión del riesgo para enfermedades emergentes, reemergentes y desatendidas implementadas</t>
  </si>
  <si>
    <t>Evaluada la implementación de los Planes de Control de Infecciones en las instituciones de mediana y alta complejidad.</t>
  </si>
  <si>
    <t>Tasa de discapacidad grado severo  en las personas con diagnóstico nuevo de lepra.</t>
  </si>
  <si>
    <t>Tasa por cada millon de habitantes</t>
  </si>
  <si>
    <t>PRGRAMA HANSEN IDSN</t>
  </si>
  <si>
    <t>Implementado plan estratégico de enfermedad de Hansen en los municipios priorizados para aliviar la carga de la enfermedad y sostener las actividades de control.</t>
  </si>
  <si>
    <t>Documento planeación elaborado</t>
  </si>
  <si>
    <t>Seguimiento a la implementación del Plan Estratégico Nacional de Prevención y Control de la Enfermedad de Hansen en los municipios priorizados.</t>
  </si>
  <si>
    <t>Inspección, Vigilancia y Control</t>
  </si>
  <si>
    <t>Mortalidad en menores de 5 años por enfermedad diarréica aguda (EDA)</t>
  </si>
  <si>
    <t xml:space="preserve">Tasa por cada 1.000 niños nacidos vivos
</t>
  </si>
  <si>
    <t>IDSN</t>
  </si>
  <si>
    <t>Realizada la vigilancia de calidad del agua para consumo humano.</t>
  </si>
  <si>
    <t>Servicio de vigilancia de calidad del agua para consumo humano, recolección, transporte y disposición final de residuos sólidos; manejo y disposición final de radiaciones ionizantes, excretas, residuos líquidos y aguas servidas y calidad del aire.</t>
  </si>
  <si>
    <t>Distritos con vigilancia real y efectiva en su jurisdicción de calidad del agua para consumo humano, recolección, transporte y disposición final de residuos sólidos; manejo y disposición final de radiaciones ionizantes, excretas, residuos líquidos y aguas servidas y calidad del aire realizados</t>
  </si>
  <si>
    <t>Realizadas acciones de inspección, vigilancia y control sanitario a establecimientos abiertos al público en relación con factores de riesgo relacionados con salud ambiental teles como: establecimientos de  alimentos, bebidas alcohólicas, sistemas de almacenamiento y tratamiento de agua, expendios de plaguicidas y otras sustancias químicas, puertos, aeropuertos, pasos fronterizos, instituciones educativas, establecimientos comerciales, industriales  y todos aquellos que oferten  bienes y servicos de uso y consumo en el Departamento.</t>
  </si>
  <si>
    <t>Servicio de vigilancia y control sanitario de los factores de riesgo para la salud, en los establecimientos y espacios que pueden generar riesgos para la población.</t>
  </si>
  <si>
    <t>Municipios especiales 1,2 y 3 con vigilancia y control sanitario real y efectivo en su jurisdicción, sobre los factores de riesgo para la salud, en los establecimientos y espacios que pueden generar riesgos para la población  realizados</t>
  </si>
  <si>
    <t>Paz total con inclusión social-Salud digna</t>
  </si>
  <si>
    <t>Elaborados informes de evaluación, aprobación y seguimiento de planes de gestión integral de riesgo, para abordar la prevencion de las enfermedades trasmitidas por alimentos, intoxicaciones por sustancias químicas y zoonosis entre otras.</t>
  </si>
  <si>
    <t>Servicio de evaluación, aprobación y seguimiento de planes de gestión integral del riesgo</t>
  </si>
  <si>
    <t>Informes de evaluación, aprobación y seguimiento de Planes de Gestión Integral de Riesgo realizados</t>
  </si>
  <si>
    <t>Agua limpia y saneamiento (6)</t>
  </si>
  <si>
    <t>Implementar la Política Integral de Salud Ambiental (PISA) en un 40%</t>
  </si>
  <si>
    <t>MSPS - PDSP</t>
  </si>
  <si>
    <t>Asistencia técnica en Inspección, Vigilancia y Control y demás actividades y lineamientos de salud ambiental relacionados con los determinantes sicioambientales de la salud.</t>
  </si>
  <si>
    <t>Servicio de asistencia técnica en inspección, vigilancia y control</t>
  </si>
  <si>
    <t>Asistencias tecnicas en inspeccion, vigilancia y control realizadas</t>
  </si>
  <si>
    <t>Actualizado y ejecutado el plan de acción del Consejo Departamental de Salud Ambiental por cada mesa temática: (Agua, Alimentos, Resíduos Peligrosos, Seguridad Química, Entornos Saludables, Cambio Climático y Zoonosis)</t>
  </si>
  <si>
    <t>Documentos de planeación con seguimiento realizados</t>
  </si>
  <si>
    <t>Formulado e implementado los planes y protocolos de: Calidad de Aire, Adaptación al Cambio Climático, Estrategia Integral de Zoonosis, Movilidad Segura y Plan de Acción de la Estrategia de Entornos saludables.</t>
  </si>
  <si>
    <t>Documento de lineamientos tecnicos realizados</t>
  </si>
  <si>
    <t>Actualizada e implementada la infraestructura tecnológica y el sistema de información de salud ambiental  orientado a la gestión de la inspección, vigilancia y control sanitario, para uso y apropiacion de la informacion a nivel municipal.</t>
  </si>
  <si>
    <t>Servicio de información para la gestión de la inspección, vigilancia y control sanitario</t>
  </si>
  <si>
    <t>Usuarios del sistema</t>
  </si>
  <si>
    <t xml:space="preserve">Evaluado el  riesgo de toxicidad de plaguicidas mediante la aplicación del programa de Vigilancia Epidemiológica. </t>
  </si>
  <si>
    <t>Servicio de evaluación del riesgo de toxicidad de plaguicidas</t>
  </si>
  <si>
    <t>Solicitudes evaluadas en la vigencia/solicitudes recibidas en la vigencia</t>
  </si>
  <si>
    <t>Mortalidad por rabia humana por linaje urbano* 100,000 Hab.</t>
  </si>
  <si>
    <t>Tasa de mortalidad * 100,000 Hab.</t>
  </si>
  <si>
    <t xml:space="preserve">IDSN ENOS </t>
  </si>
  <si>
    <t>Ejecutada la jornada masiva de vacunación antirrábica en caninos y felinos del Departamento.</t>
  </si>
  <si>
    <t>Servicio de promoción, prevención, vigilancia y control de vectores y zoonosis</t>
  </si>
  <si>
    <t>Municipios con acciones de promoción, prevención, vigilancia  y control de vectores y zoonosis realizadas</t>
  </si>
  <si>
    <t>Servicio de información en vigilancia sanitaria y epidemiológica de eventos de salud ambiental por cada municipio.</t>
  </si>
  <si>
    <t>Servicio de información de vigilancia epidemiológica</t>
  </si>
  <si>
    <t>Informes de evento generados en la vigencia</t>
  </si>
  <si>
    <t>Salud pùblica</t>
  </si>
  <si>
    <t>Cobertura  en la implementacion de la RIA de Promoción y mantenimiento de la salud</t>
  </si>
  <si>
    <t>Asistencia Técnica a los prestadores públicos de servicios de salud municipales para la implementación de la ruta de atención de promoción y mantenimiento de la salud, dentro de la estrategia de Acciones  Preventivas de Salud APS</t>
  </si>
  <si>
    <t>Mantenida</t>
  </si>
  <si>
    <t>Cobertura  en la implementacion de la RIA de Promocion y mantenimiento de la salud</t>
  </si>
  <si>
    <t>Incrementadas las acciones de inspección, vigilancia y control (IVC) para dar cumplimiento a la política farmacéutica y los programas de farmacovigilancia y técnovigilancia en los establecimientos farmacéuticos de Nariño</t>
  </si>
  <si>
    <t>190301100</t>
  </si>
  <si>
    <t>Fortalecida la implementación de la política farmacéutica y los programas de farmacovigilancia y tecnovigilancia en los establecimientos farmacéuticos del Departamento.</t>
  </si>
  <si>
    <t>190302300</t>
  </si>
  <si>
    <t>Asistencias técnica en Inspección, Vigilancia y Control realizadas</t>
  </si>
  <si>
    <t>Salud Pública</t>
  </si>
  <si>
    <t>Seguimiento y monitoreo a los prestadores públicos de salud municipales responsables de la implementación de la Ruta de Promocion y Mantenimiento de la Salud.</t>
  </si>
  <si>
    <t>1905053</t>
  </si>
  <si>
    <t>Documento de evaluación</t>
  </si>
  <si>
    <t>190505300</t>
  </si>
  <si>
    <t>Gobernanza y Gobernabilidad de la salud para la paz</t>
  </si>
  <si>
    <t>Garantizar el desarrollo de capacidades y liderazgo de la entidad territorial con participación ciudadana, a través del liderazgo y la generación de alianzas, acciones conjuntas, articuladas e integradas para el logro de resultados en salud, según la naturaleza de los problemas y las circunstancias sociales del territorio.</t>
  </si>
  <si>
    <t>Porcentaje de ejecucion de Planes Territoriales de Salud Municipales</t>
  </si>
  <si>
    <t>SISPRO</t>
  </si>
  <si>
    <t>Realizados informes trimestrales de los eventos de interés en salud pública y remisión al Instituto Nacional de Salud -INS- de acuerdo a lineamientos nacionales.</t>
  </si>
  <si>
    <t xml:space="preserve">Mantemiento </t>
  </si>
  <si>
    <t>Salud y bienestar</t>
  </si>
  <si>
    <t>Realizada la notificación obligatoria de los eventos de interés en salud pública del Departamento, durante las 52 semanas epidemiológicas.</t>
  </si>
  <si>
    <t>Realizadas asistencias técnicas, sobre lineamientos de vigilancia en salud publica</t>
  </si>
  <si>
    <t>Asistencias técnica en inspección, vigilancia y control realizadas</t>
  </si>
  <si>
    <t>Planes estratégicos y operativos Territoriales de Salud municipales, con instrumentos de seguimiento, diseñados y en ejecución.</t>
  </si>
  <si>
    <t>190501506</t>
  </si>
  <si>
    <t>objetivo 3 salud y bienestar</t>
  </si>
  <si>
    <t>Municipios con asistencia técnica en la formulación, ejecución y monitoreo de los Planes Territoriales de Salud.</t>
  </si>
  <si>
    <t>1905050</t>
  </si>
  <si>
    <t>Entidades territoriales asistidas técnicamente en el plan territorial del salud</t>
  </si>
  <si>
    <t>Documentos de evaluación en la aplicación de la metodología de la capacidad de gestión de las Direcciones Locales de Salud , en el marco del Decreto 3003/2005 del Plan Territorial de Salud.</t>
  </si>
  <si>
    <r>
      <t>Tasa de mortalidad  por suicidio</t>
    </r>
    <r>
      <rPr>
        <vertAlign val="superscript"/>
        <sz val="12"/>
        <color theme="1"/>
        <rFont val="Calibri"/>
        <family val="2"/>
        <scheme val="minor"/>
      </rPr>
      <t xml:space="preserve">
</t>
    </r>
  </si>
  <si>
    <t>Tasa por 100.000 habitantes.</t>
  </si>
  <si>
    <t xml:space="preserve">FORENSIS-MEDICINA LEGAL </t>
  </si>
  <si>
    <t>Formulados, implementados y con seguimiento planes de acción obtenidos de las Salas situacionales de Suicidio para la atención integral en salud en los territorios desde las acciones colectivas.</t>
  </si>
  <si>
    <t>Servicio de asistencia tecnica</t>
  </si>
  <si>
    <t>Entidades territoriales asistidas tecnicamente en el plan de intervencines colectivas</t>
  </si>
  <si>
    <t>Asistencias técnicas para la transferencia de conocimiento a entidades territoriales del sector salud y empresas sociales del estado, en Políticas públicas de Salud Mental y Prevención y atención del consumo de sustancias psicoactivas  y  Rutas de Atención Integral en Salud.</t>
  </si>
  <si>
    <t>Número de asistencias técnicas realizadas</t>
  </si>
  <si>
    <r>
      <t xml:space="preserve">Tasa de violencia niños, niñas y adolescentes y jóvenes </t>
    </r>
    <r>
      <rPr>
        <vertAlign val="superscript"/>
        <sz val="12"/>
        <color theme="1"/>
        <rFont val="Calibri"/>
        <family val="2"/>
        <scheme val="minor"/>
      </rPr>
      <t xml:space="preserve">
</t>
    </r>
  </si>
  <si>
    <t xml:space="preserve">
Ampliacion de la atencion integral en salud mental a través de la Plataforma  GLIA, como estrategia de prevención de los trastornos mentales, conducta suicida y epilepsia para la contención, derivación y activación de ruta.
</t>
  </si>
  <si>
    <t>Servicio de gestión del riesgo en temas de trastornos mentales</t>
  </si>
  <si>
    <t>Estrategias de gestión del riesgo en temas de trastornos mentales implementadas</t>
  </si>
  <si>
    <t>Mantenimmiento</t>
  </si>
  <si>
    <t>Fortalecimiento intersectorial para la atencion integral en salud a los ninños, niñas, adolescentes y jovenes NNAJ, victimas de violencia  a nivel municipal</t>
  </si>
  <si>
    <t>Entidades territoriales asististidas tecnicamente</t>
  </si>
  <si>
    <t>Tasa de intoxicación por consumo de sustancias psicoactivas</t>
  </si>
  <si>
    <t xml:space="preserve">SIVIGILA </t>
  </si>
  <si>
    <t>Asistencias técnicas para la transferencia de conocimiento a entidades territoriales del sector salud y Empresas Sociales del Estado, en políticas públicas de salud mental y prevención y atención del consumo de sustancias psicoactivas y  rutas de atención integral en salud.</t>
  </si>
  <si>
    <t>Inspección y vigilancia dirigidas a los municipios mediante análisis de resultados e impactos de la política pública de salud.</t>
  </si>
  <si>
    <t>Documentos de evaluación realizados por Municipio.</t>
  </si>
  <si>
    <t xml:space="preserve"> Incidencia del dengue</t>
  </si>
  <si>
    <t>Tasa por cada 100.000 habitantes en riesgo</t>
  </si>
  <si>
    <t>Sistema Nacional de Vigilancia en Salud Pública - SIVIGILA IDSN</t>
  </si>
  <si>
    <t>Corresponde a las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</si>
  <si>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Objetivo 3 - Salud y Bienestar</t>
  </si>
  <si>
    <t xml:space="preserve">Letalidad por dengue </t>
  </si>
  <si>
    <t>Corresponde al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</si>
  <si>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 xml:space="preserve">Mortalidad por malaria </t>
  </si>
  <si>
    <t>Socializadas las guías de atención integral de paciente con malaria, documentos técnicos en donde se realiza el seguimiento y el análisis de resultados e impactos de una política pública a través de indicadores,  índices y tasas y otras herramientas técnicas para la toma de decisiones.</t>
  </si>
  <si>
    <t xml:space="preserve">Tasa de mortalidad por cáncer en el Departamento. </t>
  </si>
  <si>
    <t xml:space="preserve">Defunciones por cáncer por cada 100.000 habitantes </t>
  </si>
  <si>
    <t>Cuenta de alto costo</t>
  </si>
  <si>
    <t>Asistencia técnica, Inspección, vigilancia a la línea de cancer de la red de prestadores y administradores, evaluación y verificación del cumplimiento de las acciones</t>
  </si>
  <si>
    <t>Documentos de evaluacion realizados</t>
  </si>
  <si>
    <t>Incrementada</t>
  </si>
  <si>
    <t xml:space="preserve">Proporción de pacientes con detección temprana de cáncer según protocolo médico y tipo de cáncer. </t>
  </si>
  <si>
    <t>Porcentaje de personas que hayan recibido acciones de detección temprana para cáncer</t>
  </si>
  <si>
    <t>Implementada la estrategia de detección temprana para cáncer.</t>
  </si>
  <si>
    <t xml:space="preserve">Tasa de mortalidad en eventos de emergencias y desastres </t>
  </si>
  <si>
    <t>Tasa de fallecidos en emergencias y desastres por 100.000 habitantes</t>
  </si>
  <si>
    <t>4.9</t>
  </si>
  <si>
    <t xml:space="preserve">Informe anual del plan nacional de gestion del riesgo ante emergencias y desastres emitido por Unidad Nacional del Riesgo </t>
  </si>
  <si>
    <t>4.5</t>
  </si>
  <si>
    <t>Formulado y Ejecutado el Plan de Respuesta del sector salud frente a emergencias y desastres.</t>
  </si>
  <si>
    <t>Documentos de planeación en salud publica para atención de emergencias y desastres elaborados</t>
  </si>
  <si>
    <t>Servicio de asistencia técnica y acompañamiento a IPS y Direcciones Locales de Salud (DLS) del Departamento en las etapas de conocimiento, preparación y respuesta frente a situaciones en Salud Pública derivadas de emergencias, desastres y pandemias.</t>
  </si>
  <si>
    <t>Servicio de gestión territorial para atención en salud -pandemias- a población afectada por emergencias o desastres</t>
  </si>
  <si>
    <t>Estrategias de gestión territorial para atención en salud -pandemias- a población afectada por emergencias o desastres implementadas</t>
  </si>
  <si>
    <t>Inspección, vigilancia y control</t>
  </si>
  <si>
    <t>Cobertura en la implementacion de la Ruta de Promocion y Mantenimiento de la Salud en Nariño</t>
  </si>
  <si>
    <t>Realizadas visitas de inspección, vigilancia y control a los integrantes a la red departamental de laboratorios, para verificación de cumplimiento de estándares de calidad según Resolución 1619 de 2015 y demás normatividad vigente.</t>
  </si>
  <si>
    <t>servicios de auditoria y visitas inspectivas</t>
  </si>
  <si>
    <t>Auditorias y visitas de inspección realizadas</t>
  </si>
  <si>
    <t>Realizados los análisis en el laboratorio de salud pública en el marco de coordinación de la red departamental de laboratorios, la vigilancia en salud pública y el control sanitario.</t>
  </si>
  <si>
    <t>Servicio de análisis de laboratorio</t>
  </si>
  <si>
    <t>Analisis realizados</t>
  </si>
  <si>
    <t>Realizadas asistencias técnicas a los integrantes de la red departamental de laboratorios de Nariño para el cumplimiento de la normatividad vigente</t>
  </si>
  <si>
    <t>Fortalecida la cultura de autocuidado de la salud en la población de Nariño mediante estrategias de comunicación y difusión.</t>
  </si>
  <si>
    <t>Servicios de comunicación y divulgación en inspección, vigilancia y control</t>
  </si>
  <si>
    <t>Productos de comunicación difundidos</t>
  </si>
  <si>
    <t>Sostenibiliad del sistema mejoramiento de la red publica en salud para la paz</t>
  </si>
  <si>
    <t>Crear y desarrollar mecanismos para mejorar la distribución, disponibilidad, formación, educación continua, así como las condiciones de empleo y trabajo digno y decente del personal de salud.</t>
  </si>
  <si>
    <t>Aseguramiento y prestación integral de servicios de salud</t>
  </si>
  <si>
    <t>Cobertura del régimen subsidiado</t>
  </si>
  <si>
    <t xml:space="preserve">Ministerio de Salud y Protección Social. Informe de Cobertura Régimen subsidiado Ministerio de Salud y Protección Social. Informe de Cobertura Régimen subsidiado </t>
  </si>
  <si>
    <t xml:space="preserve"> Generando documentos resultantes de las acciones de inspección y vigilancia a las Empresas Promotoras de Salud y municipios en el flujo de recursos (circular 030/2013)e Inspección y vigilancia en la auditoría de la Guía de Auditorías a Empresas Promotoras de Salud, gestión de Peticiones Quejas y Reclamos, evaluación de la capacidad de gestión de las Direcciones Locales de Salud (Decreto 3003/2005). </t>
  </si>
  <si>
    <t>Asignación y giro de recursos a los entes municipales (giro directo ESE) para la cofinanciación del régimen subsidiado.</t>
  </si>
  <si>
    <t>Servicio de apoyo financiero para la atención en salud a la población</t>
  </si>
  <si>
    <t>Instituciones financiadas para la atención en salud a la población</t>
  </si>
  <si>
    <t>mantenimiento</t>
  </si>
  <si>
    <t xml:space="preserve">Jornadas de asistencia técnica a los actores del Sistema General de Seguridad Social en Salud en fortalecimiento de sus competencias en: Aseguramiento, Prestación de Servicios, Vigilancia a Direcciones Locales de Salud, Riesgo Financiero de Empresas Sociales del Estado (ESE), Centro Regulador de Urgencias y Emergencias y Atención a Usuarios. </t>
  </si>
  <si>
    <t xml:space="preserve"> incremento</t>
  </si>
  <si>
    <t>Proporción de Satisfacción Global de los usuarios en las Instituciones Prestadoras de Servicios de Salud</t>
  </si>
  <si>
    <t>Porcentaje de Usuarios satisfechos</t>
  </si>
  <si>
    <t>Ministerio de Salud y Protección Social. Sistema de Información de Calidad- Observatorio Nacional de Calidad de Atención en Salud</t>
  </si>
  <si>
    <t>Visitas de Inspección Vigilancia y Control a los prestadores de servicios de salud públicos y privados en el cumplimiento de estándares de habilitación.</t>
  </si>
  <si>
    <t>Documentos de evaluación realizados - Informes de Visitas de Certificación de Habilitación</t>
  </si>
  <si>
    <t>Visitas de Inspección y Vigilancia  al Plan de Mantenimiento Hospitalario de los prestadores de servicios de salud públicos.</t>
  </si>
  <si>
    <t>Documentos de evaluación realizados - Informes de Visitas de Vigilancia a Planes de Mantenimiento Hospitalario</t>
  </si>
  <si>
    <t xml:space="preserve">Seguimiento a los recursos de oferta. </t>
  </si>
  <si>
    <t>Documentos de evaluación realizados - Contratos de Subsidio a la oferta suscritos con las 21 Empresas Sociales del Estado de los municipios descertificados y no descentralizados para el seguimiento a la ejecución de los recursos de SGP-oferta</t>
  </si>
  <si>
    <t>Seguimiento a los Programas de Saneamiento Fiscal y Financiero de las Empresas Sociales del Estado categorizadas en riesgo financiero por el Ministerio de Salud y Protección Social.</t>
  </si>
  <si>
    <t>Documentos de evaluación realizados - Informes Trimestrales de Seguimiento a los Programas de Saneamiento Fiscal y Financiero</t>
  </si>
  <si>
    <t>Medición del Desempeño Institucional</t>
  </si>
  <si>
    <t>FURAG</t>
  </si>
  <si>
    <t>Implementación de Sistema de gestiòn de calidad de la entidad.</t>
  </si>
  <si>
    <t>Actualización e implementación de sistemas de información para mejorar la calidad de estadísticas del sector salud.</t>
  </si>
  <si>
    <t>Servicio de información implementados</t>
  </si>
  <si>
    <t>sistemas de informacion implementados</t>
  </si>
  <si>
    <t>Formulación e implementación del plan estratégico de tecnología de la información y comunicación, plan de seguridad de la información y riesgos de la seguridad de la información.</t>
  </si>
  <si>
    <t>Talento Humano de Salud con suficiencia y dignidad  para la paz</t>
  </si>
  <si>
    <t>Fortalecimiento de la formación y bienestar social del Talento Humano</t>
  </si>
  <si>
    <t>Servicio de apoyo financiero para el fortalecimiento del talento humano en salud</t>
  </si>
  <si>
    <t>Personas apoyadas</t>
  </si>
  <si>
    <t>Formulacion, ejecucion y seguimiento del plan de formalizacion laboral para IDSN.</t>
  </si>
  <si>
    <t>Implementación del Sistema de Seguridad y Salud en el Trabajo de la entidad.</t>
  </si>
  <si>
    <t>1906040</t>
  </si>
  <si>
    <t>Implementación del Sistema de Seguridad y Salud en el Trabajo de la entidad</t>
  </si>
  <si>
    <t>190604000</t>
  </si>
  <si>
    <t>Implementación del sistema de gestión documental.</t>
  </si>
  <si>
    <t>Documentos de lineamientos técnicos para la implementación del sistema de gestión documental</t>
  </si>
  <si>
    <t>Proporción de satisfacción globlal de los usuarios en las IPS</t>
  </si>
  <si>
    <t>Programa de reorganización de Empresas Sociales del Estado para el Departamento, formulado y/o actualizado.</t>
  </si>
  <si>
    <t>1906037</t>
  </si>
  <si>
    <t>190603700</t>
  </si>
  <si>
    <t>Infraestructura hospitalaria de primer nivel de atención ampliada.</t>
  </si>
  <si>
    <t>Hospitales de primer nivel de atención ampliados</t>
  </si>
  <si>
    <t>190600200</t>
  </si>
  <si>
    <t>3, Salud y bienestar</t>
  </si>
  <si>
    <t>Infraestructura hospitalaria de segundo nivel de atención ampliada.</t>
  </si>
  <si>
    <t>1906009</t>
  </si>
  <si>
    <t>Hospitales de segundo nivel de atención ampliados</t>
  </si>
  <si>
    <t>190600900</t>
  </si>
  <si>
    <t>Infraestructura hospitalaria de segundo nivel de atención construida y dotada con equipos y mobiliario.</t>
  </si>
  <si>
    <t>1906011</t>
  </si>
  <si>
    <t>Hospitales de segundo nivel de atención construidos y dotados</t>
  </si>
  <si>
    <t>190601100</t>
  </si>
  <si>
    <t>Infraestructura hospitalaria de tercer nivel de atención ampliada.</t>
  </si>
  <si>
    <t>1906016</t>
  </si>
  <si>
    <t>Hospitales de tercer nivel de atención ampliados</t>
  </si>
  <si>
    <t>190601600</t>
  </si>
  <si>
    <t>Hospitales de tercer nivel ampliados</t>
  </si>
  <si>
    <t xml:space="preserve">Incluye el apoyo tanto el financiero como en especie para prestar el servicio de transporte de pacientes. </t>
  </si>
  <si>
    <t>1906022</t>
  </si>
  <si>
    <t>Servicio de apoyo a la prestación del servicio de transporte de pacientes</t>
  </si>
  <si>
    <t>190602200</t>
  </si>
  <si>
    <t>Entidades de la red pública en salud apoyadas en la adquisición de ambulancias</t>
  </si>
  <si>
    <t>Apoyo financieros y/o bienes para la adquisición de equipos biomédicos, dispositivos médicos, mobiliario asistencial, mobiliario administrativo, equipos de Tecnologías de la Información y las Comunicaciones (TIC) y equipos industriales de uso hospitalario, de acuerdo a la normatividad vigente en salud.</t>
  </si>
  <si>
    <t>1906026</t>
  </si>
  <si>
    <t>Servicio de apoyo para la dotación hospitalaria</t>
  </si>
  <si>
    <t>190602600</t>
  </si>
  <si>
    <t>Elementos de dotación hospitalaria adquiridos</t>
  </si>
  <si>
    <t>Reduccion</t>
  </si>
  <si>
    <t>Infraestructura hospitalaria de primer nivel de atención construida y dotada con equipos y mobiliario.</t>
  </si>
  <si>
    <t>1906030</t>
  </si>
  <si>
    <t>Hospitales de primer nivel de atención construidos y dotados</t>
  </si>
  <si>
    <t>190603000</t>
  </si>
  <si>
    <t>Vehículos que permiten desplazar el servicio de salud al lugar de demanda.</t>
  </si>
  <si>
    <t>1906033</t>
  </si>
  <si>
    <t>Unidades móviles para la atención médica adquiridas y dotadas</t>
  </si>
  <si>
    <t>190603300</t>
  </si>
  <si>
    <t xml:space="preserve">Incrementar la Razón estimada de talento humano de medicos generales en el departamento de Nariño  </t>
  </si>
  <si>
    <t xml:space="preserve">Implementación de estrategias sectoriales e intersectoriales, para generar mecanismos y espacios de participación, socialización y abogacía, para la atención integral en salud, la salud pública, la gobernanza en salud y las intervenciones colectivas. </t>
  </si>
  <si>
    <t>documento de planeacion realizado</t>
  </si>
  <si>
    <t>Porcentaje de nacidos vivos con bajo peso al nacer a termino</t>
  </si>
  <si>
    <t>4.5%</t>
  </si>
  <si>
    <t>DANE EEVV</t>
  </si>
  <si>
    <t>4.1%</t>
  </si>
  <si>
    <t>Planes municipales de Soberanía y Seguridad Alimentaria con enfoque de derecho humano a la alimentación, formulados e implementados</t>
  </si>
  <si>
    <t>Evaluadas y certificadas las IPS con la estrategia de Instituciones Amigas de la Mujer y la Infancia Integral - IAMII</t>
  </si>
  <si>
    <t>Mortalidad por desnutrición aguda en menores de 5 años</t>
  </si>
  <si>
    <t>Tasa de mortalidad por desnutrición aguda por cada 100.000 niños menores de 5 años</t>
  </si>
  <si>
    <t>SIVIGILA</t>
  </si>
  <si>
    <t>Fortalecida la asistencia técnica en el lineamiento de atención a la desnutrición aguda en menores de 5 años.</t>
  </si>
  <si>
    <t>Entidades apoyadas</t>
  </si>
  <si>
    <t>Derecho Humano a la alimentación</t>
  </si>
  <si>
    <t xml:space="preserve">Implementadas en empresas públicas y privadas la sala amiga de la familia lactante de acuerdo a la Ley 1823/2017 y Resolución 2423/2018. </t>
  </si>
  <si>
    <t>Servicio de gestión del riesgo para temas de consumo, aprovechamiento biológico, calidad e inocuidad de los alimentos</t>
  </si>
  <si>
    <t>Estrategias de gestión para temas de consumo, aprovechamiento biológico, calidad e inocuidad de los alimentos implementadas</t>
  </si>
  <si>
    <t>Cobertura de intervenciones en salud y ámbito laboral a población de economía popular y comunitaria, a través de la aplicación del modelo de condiciones de salud y ocupacional</t>
  </si>
  <si>
    <t>Fortalecida la articulación en la red de comités normativos de salud y seguridad en el trabajo y el consejo municipal de política social.</t>
  </si>
  <si>
    <t>Servicio de gestion del riesgo para abordar situaciones prevalentes de origen laboral</t>
  </si>
  <si>
    <t>Estrategias de gestion del riesgo para abordar situaciones prevalentes de origen laboral implmentadas</t>
  </si>
  <si>
    <t>Aplicada la política pública de seguridad y salud en el trabajo en los municipios a través de los planes operativos anuales.</t>
  </si>
  <si>
    <t xml:space="preserve">Documentos normativos </t>
  </si>
  <si>
    <r>
      <t xml:space="preserve">Fortalecida la política pública: </t>
    </r>
    <r>
      <rPr>
        <i/>
        <sz val="12"/>
        <color rgb="FF000000"/>
        <rFont val="Calibri"/>
        <family val="2"/>
        <scheme val="minor"/>
      </rPr>
      <t>"Erradicación de trabajo infantil y sus peores formas"</t>
    </r>
    <r>
      <rPr>
        <sz val="12"/>
        <color rgb="FF000000"/>
        <rFont val="Calibri"/>
        <family val="2"/>
        <scheme val="minor"/>
      </rPr>
      <t xml:space="preserve"> en el Departamento.</t>
    </r>
  </si>
  <si>
    <t>Servicios de promocion de la participacion social en salud</t>
  </si>
  <si>
    <t>Incrementado el porcentaje de caracterización de las condiciones de salud y laborales para los trabajadores de la economia popular y comunitaria.</t>
  </si>
  <si>
    <t>Fortalecida la capacidad técnica para la notificación de casos de accidente de trabajo en la economia popular y comunitaria, a través del aplicativo ATSIWeb</t>
  </si>
  <si>
    <t>Asistencias tecnicas  realizadas</t>
  </si>
  <si>
    <t>Municipios endémicos para malaria pasan de categoría de riesgo 5 a 4</t>
  </si>
  <si>
    <t>No. Municipios</t>
  </si>
  <si>
    <t xml:space="preserve">Corresponde a la gestión integral de riesgos que propician la aparición de eventos que se caracterizan por presentar endemias focalizadas, escenarios variables de transmisión y patrones con comportamientos seculares, temporales, estacionales y cíclicos en poblaciones de riesgo. Incluye la reducción de la carga de las Enfermedades Transmitidas por Vectores - ETV (Malaria, Dengue, Leishmaniasis, Enfermedad de Chagas), enfermedades transmitidas por animales vertebrados (Encefalitis, Rabia, Leptospirosis, Brucelosis, Toxoplasmosis y otras). </t>
  </si>
  <si>
    <t>Servicio de gestión del riesgo para abordar situaciones situaciones endemo-epidémicas</t>
  </si>
  <si>
    <t>Campañas de gestión del riesgo para abordar situaciones situaciones endemo-epidémicas implementadas</t>
  </si>
  <si>
    <t>Consolidada, analizada y publicada la información epidemiologica de los procesos de vigilancia en salud publica: Indicadores básicos en salud, analisis de situación en salud (ASIS), eventos de notificación obligatoria (ENOS), boletin epidemiológico e informe de estadisticas vitales</t>
  </si>
  <si>
    <t>Documentos técnicos publicados y/o socializados</t>
  </si>
  <si>
    <t>Realizadas investigaciones en salud pública, en articulacion con la academia</t>
  </si>
  <si>
    <t>Documentos metodológicos elaborados</t>
  </si>
  <si>
    <t>Avanzar en el cierre de brechas sociales y disminución de la pobreza extrema, mediante el apoyo a la implementación de ofertas de bienes y servicios, tendientes a la reducción de los índices de pobreza multidimensional, en una apuesta por el bienestar y la inclusión social de los sectores poblacionales en condiciones de vulnerabilidad, con respeto de las tradiciones y visiones de los pueblos originarios que interactúan en el territorio.</t>
  </si>
  <si>
    <t>Agua y saneamiento para la transformación del territorio por la vida y la paz.</t>
  </si>
  <si>
    <t>Avanzar en el cierre de brechas sociales y disminución de la pobreza extrema, mediante el apoyo a la implementación de oferta de bienes y servicios, tendientes a la reducción de los índices de pobreza multidimensional en una apuesta por el bienestar y la inclusión social de los sectores poblacionales en condiciones de vulnerabilidad con respeto de las tradiciones y visiones de los pueblos originarios que interactuan en el territorio.</t>
  </si>
  <si>
    <t>Vivienda, Ciudad y Territorio</t>
  </si>
  <si>
    <t>Acceso de la población a los servicios de agua potable y saneamiento básico</t>
  </si>
  <si>
    <t>Cobertura de acueducto rural</t>
  </si>
  <si>
    <t>IPDA</t>
  </si>
  <si>
    <t>Acueductos rurales construidos.</t>
  </si>
  <si>
    <t>4003015</t>
  </si>
  <si>
    <t>Acueductos construidos</t>
  </si>
  <si>
    <t>400301500</t>
  </si>
  <si>
    <t>Ordenamiento del territorio alrededor del agua y justicia ambiental</t>
  </si>
  <si>
    <t>3. salud y bienestar
6. Agua limpia y saneamiento básico</t>
  </si>
  <si>
    <t>Estudios de pre inversión e inversión para acueductos rurales realizados.</t>
  </si>
  <si>
    <t>Estudios de pre inversión e inversión</t>
  </si>
  <si>
    <t>400304200</t>
  </si>
  <si>
    <t xml:space="preserve">Estudios o diseños realizados </t>
  </si>
  <si>
    <t>Soluciones alternativas para acceso al agua para consumo humano implementadas a través de casas aguateras y filtros.</t>
  </si>
  <si>
    <t>4003053</t>
  </si>
  <si>
    <t>Soluciones alternativas para acceso al agua para consumo humano</t>
  </si>
  <si>
    <t>Soluciones alternativas para acceso al agua para consumo humano implementadas</t>
  </si>
  <si>
    <t>Acueductos rurales optimizados a través de proyectos de agua para mi vereda e  intradomiciliaria social.</t>
  </si>
  <si>
    <t>4003017</t>
  </si>
  <si>
    <t>Acueductos optimizados</t>
  </si>
  <si>
    <t>400301700</t>
  </si>
  <si>
    <t>Cobertura de acueducto urbano</t>
  </si>
  <si>
    <t>Estudios de pre inversión e inversión para acueductos urbanos realizados.</t>
  </si>
  <si>
    <t>Acueductos urbanos optimizados.</t>
  </si>
  <si>
    <t>IRCA urbano</t>
  </si>
  <si>
    <t>Plantas de tratamiento de agua potable del sector urbano construidas.</t>
  </si>
  <si>
    <t>Plantas de tratamiento de agua potable construidas</t>
  </si>
  <si>
    <t>Plantas de tratamiento de agua potable del sector urbano optimizadas.</t>
  </si>
  <si>
    <t>400301702</t>
  </si>
  <si>
    <t>Plantas de tratamiento de agua potable optimizadas</t>
  </si>
  <si>
    <t>IRCA rural</t>
  </si>
  <si>
    <t>Plantas de tratamiento de agua potable del sector rural construidas.</t>
  </si>
  <si>
    <t>400301503</t>
  </si>
  <si>
    <t>Plantas de tratamiento de agua potable del sector rural optimizadas.</t>
  </si>
  <si>
    <t>Cobertura de alcantarillado urbano</t>
  </si>
  <si>
    <t>Alcantarillados urbanos optimizados.</t>
  </si>
  <si>
    <t>4003020</t>
  </si>
  <si>
    <t>Alcantarillados optimizados</t>
  </si>
  <si>
    <t>400302000</t>
  </si>
  <si>
    <t>Estudios de pre inversión e inversión para alcantarillados urbanos realizados.</t>
  </si>
  <si>
    <t>4003042</t>
  </si>
  <si>
    <t>Cobertura de alcantarillado rural</t>
  </si>
  <si>
    <t>Alcantarillados rurales construidos.</t>
  </si>
  <si>
    <t>Alcantarillados construidos</t>
  </si>
  <si>
    <t>400301800</t>
  </si>
  <si>
    <t>Alcantarillados rurales optimizados.</t>
  </si>
  <si>
    <t>Unidades sanitarias con saneamiento básico construidas en el sector rural.</t>
  </si>
  <si>
    <t>4003044</t>
  </si>
  <si>
    <t>Unidades sanitarias con saneamiento básico construidas</t>
  </si>
  <si>
    <t>400304400</t>
  </si>
  <si>
    <t xml:space="preserve">Viviendas beneficiadas con la construcción de  unidades sanitarias </t>
  </si>
  <si>
    <t>Aguas Residuales Tratadas sector urbano</t>
  </si>
  <si>
    <t>Plantas de tratamiento de aguas residuales  construidas en el sector urbano.</t>
  </si>
  <si>
    <t>400301802</t>
  </si>
  <si>
    <t>Plantas de tratamiento de aguas residuales  construidas</t>
  </si>
  <si>
    <t>Plantas de tratamiento de aguas residuales  optimizadas en el sector urbano.</t>
  </si>
  <si>
    <t>400302002</t>
  </si>
  <si>
    <t>Plantas de tratamiento de aguas residuales optimizadas</t>
  </si>
  <si>
    <t>Aguas Residuales Tratadas sector rural</t>
  </si>
  <si>
    <t>Plantas de tratamiento de aguas residuales  construidas en el sector rural.</t>
  </si>
  <si>
    <t>Plantas de tratamiento de aguas residuales  optimizadas en el sector rural.</t>
  </si>
  <si>
    <t>Cobertura de aseo urbano</t>
  </si>
  <si>
    <t>Municipios con vehículos de recolección de residuos solidos entregados.</t>
  </si>
  <si>
    <t>Servicio de Aseo</t>
  </si>
  <si>
    <t>400301001</t>
  </si>
  <si>
    <t>Municipios con vehículos de recolección de residuos solidos</t>
  </si>
  <si>
    <t>Soluciones de disposición final de residuos sólidos construidas.</t>
  </si>
  <si>
    <t>4003012</t>
  </si>
  <si>
    <t>Soluciones de disposición final de residuos solidos construidas</t>
  </si>
  <si>
    <t>Soluciones de disposición final de residuos sólidos construidas</t>
  </si>
  <si>
    <t>Calificación IPDA</t>
  </si>
  <si>
    <t xml:space="preserve"> Servicio de asistencia técnica para la administración y operación de los servicios públicos domiciliarios, empresas prestadoras transformadas y/o fortalecidas.
Prestadores rurales fortalecidos y prestadores asistidos SIASAR.</t>
  </si>
  <si>
    <t>Servicio de asistencia técnica para la administración y operación de los servicios públicos domiciliarios</t>
  </si>
  <si>
    <t xml:space="preserve">Implementación de Planes de Gestión Social, Plan Ambiental y Plan de Gestión del Riesgo Sectorial.
</t>
  </si>
  <si>
    <t>Servicio de apoyo financiero a los planes, programas y proyectos de Agua Potable y Saneamiento Básico</t>
  </si>
  <si>
    <t>Proyectos de acueducto, alcantarillado y aseo apoyados financieramente</t>
  </si>
  <si>
    <t>Elaborados:Planes de Acción Municipales,  Plan Estratégico y de Inversiones,  Plan Ambiental,  Plan de Gestión de Riesgo Sectorial, Plan de Gestión Social,  Plan de Aseguramiento , Manual operativo y  Reglamento Comité Directivo.</t>
  </si>
  <si>
    <t>4003006</t>
  </si>
  <si>
    <t>400300600</t>
  </si>
  <si>
    <t xml:space="preserve"> INCLUSIÓN SOCIAL Y ACCESO A DERECHOS</t>
  </si>
  <si>
    <t>Avanzar en el cierre de brechas sociales y disminución de la pobreza extrema, mediante el apoyo a la implementación de ofertas de bienes y servicios, tendientes a la reducción de los índices de pobreza multidimensional, en una apuesta por el bienestar y la inclusión social de los sectores poblacionales en condiciones de vulnerabilidad, con respeto de las tradiciones y visiones de los pueblos originarios que interactuan en el territorio.</t>
  </si>
  <si>
    <t>Acceso a soluciones de vivienda social sostenible en los sectores rural y urbano.</t>
  </si>
  <si>
    <t>Gestión de proyectos de vivienda social sostenible rural y urbano para poblacion socioeconómicamente vulnerable, madres cabezas de familia , hogares con personas con discapacidad, adultos mayores, etnicos, municipios PDET, víctimas del conflicto armado, población afectada por riesgo, población en proceso de reintegración y reincorporación, entre otros, en el departamento de Nariño.</t>
  </si>
  <si>
    <t>Vivienda, ciudad y territorio.</t>
  </si>
  <si>
    <t>Acceso a soluciones de vivienda.</t>
  </si>
  <si>
    <t>Déficit cuantitativo de vivienda.</t>
  </si>
  <si>
    <t>Unidad de vivienda</t>
  </si>
  <si>
    <t>9.54%</t>
  </si>
  <si>
    <t xml:space="preserve">Construcción de  Vivienda de Interés Social en la zona urbana, construida en sitio propio del Departamento de Nariño. </t>
  </si>
  <si>
    <t xml:space="preserve"> Vivienda de Interés Social construidas en sitio propio</t>
  </si>
  <si>
    <t>Vivienda de Interés Social urbanas construidas en sitio propio</t>
  </si>
  <si>
    <t xml:space="preserve">Transformaciones del Plan de Desarrollo </t>
  </si>
  <si>
    <t>11. Ciudades y Comunidades Sostenibles.</t>
  </si>
  <si>
    <t xml:space="preserve">Construcción de  Vivienda de Interés Prioritario en la zona rural, construida en el Departamento de Nariño. </t>
  </si>
  <si>
    <t xml:space="preserve">
4001039
</t>
  </si>
  <si>
    <t>Vivienda de Interés Prioritario construidas</t>
  </si>
  <si>
    <t xml:space="preserve"> Vivienda de Interés Prioritario rurales construidas</t>
  </si>
  <si>
    <t xml:space="preserve">Construcción de  Vivienda de Interés Prioritario en la zona urbana, construida en el Departamento de Nariño. </t>
  </si>
  <si>
    <t xml:space="preserve"> Vivienda de Interés Prioritario construidas</t>
  </si>
  <si>
    <t xml:space="preserve"> Vivienda de Interés Prioritario urbanas construidas</t>
  </si>
  <si>
    <t>Construcción de  Vivienda de Interés Prioritario en la zona Urbana, construida en sitio propio en el Departamento de Nariño</t>
  </si>
  <si>
    <t xml:space="preserve">4001049
</t>
  </si>
  <si>
    <t xml:space="preserve"> Vivienda de Interés Prioritario construidas en sitio propio</t>
  </si>
  <si>
    <t xml:space="preserve">
400104901
</t>
  </si>
  <si>
    <t>Vivienda de Interés Prioritario urbanas construidas en sitio propio</t>
  </si>
  <si>
    <t>Déficit cualitativo de vivienda (Censo)</t>
  </si>
  <si>
    <t xml:space="preserve">Unidad de Vivienda </t>
  </si>
  <si>
    <t>4.14%</t>
  </si>
  <si>
    <t>Mejoramiento  de  Vivienda de Interés Prioritario en la zona rural, construida en el Departamento.</t>
  </si>
  <si>
    <t>Vivienda de Interés Prioritario mejoradas</t>
  </si>
  <si>
    <t>Vivienda de Interés Prioritario rural mejoradas</t>
  </si>
  <si>
    <t>Mejoramiento de  Vivienda de Interés Social en la zona rural en el Departamento.</t>
  </si>
  <si>
    <t>Vivienda de Interés Social mejoradas</t>
  </si>
  <si>
    <t xml:space="preserve">
400104402</t>
  </si>
  <si>
    <t xml:space="preserve"> Vivienda de Interés Social rurales mejoradas</t>
  </si>
  <si>
    <t>Mejoramiento de  Vivienda de Interés Prioritario en la zona urbana del Departamento.</t>
  </si>
  <si>
    <t>Vivienda de Interés Prioritario urbanas mejoradas</t>
  </si>
  <si>
    <t>Mejoramiento de  Vivienda de Interés Social en la zona urbana de Nariño.</t>
  </si>
  <si>
    <t xml:space="preserve">
4001044
</t>
  </si>
  <si>
    <t xml:space="preserve"> Vivienda de Interés Social mejoradas</t>
  </si>
  <si>
    <t xml:space="preserve">
400104401</t>
  </si>
  <si>
    <t xml:space="preserve"> Vivienda de Interés Social urbanas mejoradas</t>
  </si>
  <si>
    <t xml:space="preserve"> ORDENAMIENTO TERRITORAL Y DESARROLLO Y URBANO</t>
  </si>
  <si>
    <t>Gestionar la guía de vivienda social sostenible para las 13 subregiones de Nariño, la cual es un producto integral que busca promover el desarrollo de viviendas adecuadas y sostenibles, considerando las particularidades de cada comunidad y fomentando el uso de sistemas constructivos tradicionales para garantizar su viabilidad a largo plazo.</t>
  </si>
  <si>
    <t>Ordenamiento territorial y desarrollo urbano.</t>
  </si>
  <si>
    <t>Uso de instrumentos de ordenamiento territorial
 - Valorización</t>
  </si>
  <si>
    <t>Texto</t>
  </si>
  <si>
    <t>FONVIVIENDA</t>
  </si>
  <si>
    <t xml:space="preserve">Elaboración de un documento que facilite los lineamientos para estructuración de proyectos de vivienda de interés social y prioritario en el Departamento. </t>
  </si>
  <si>
    <t xml:space="preserve"> Documentos de lineamientos técnicos</t>
  </si>
  <si>
    <t xml:space="preserve">Elaboración de un documento que se use como un instrumento para el desarrollo urbano y rural en términos de vivienda en Nariño. </t>
  </si>
  <si>
    <t>Servicios de gestión para la elaboración de instrumentos para el desarrollo urbano y territorial</t>
  </si>
  <si>
    <t>Instrumentos normativos formulados</t>
  </si>
  <si>
    <t>Mejoramiento de parques urbanos de acceso público para el bienestar social de la población nariñense.</t>
  </si>
  <si>
    <t>Parques mejorados</t>
  </si>
  <si>
    <t xml:space="preserve">Realizados estudios e investigaciones en las 13 subregiones del Departamento para facilitar lineamientos y normativas que apoyen los procesos de pólitica pública en temas de vivienda. </t>
  </si>
  <si>
    <t>Estudios e investigaciones para el desarrollo de lineamientos normativos y de política pública desarrollados</t>
  </si>
  <si>
    <t>Sistema para la Equidad de la Vida, el Cuidado y la Paz. "Entre nosotras nos potenciamos"</t>
  </si>
  <si>
    <t>Integrar oferta de bienes y servicios en garantía de una vida digna para las mujeres de Nariño, con principios de equidad y cuidado en la construcción de la Paz territorial</t>
  </si>
  <si>
    <t>Tasa de mujeres víctimas de violencias de género atendidas en salud física y mental por sospecha de violencia física, psicológica y sexual</t>
  </si>
  <si>
    <t>Tasa por cada 100.000 habitantes</t>
  </si>
  <si>
    <t xml:space="preserve"> Implementación de la política pública de equidad de género, con instrumentos para el seguimiento y monitoreo.</t>
  </si>
  <si>
    <t>0.07</t>
  </si>
  <si>
    <t>0.28</t>
  </si>
  <si>
    <t>Inclusión Social Y Reconciliación</t>
  </si>
  <si>
    <t>Inclusión Social Y Acceso A Servicios</t>
  </si>
  <si>
    <t>Diseñada e implementada estrategia de prevención de Violencias Basadas en Género VBG con enfoque diferencial para todo el Departamento.</t>
  </si>
  <si>
    <t>4502037</t>
  </si>
  <si>
    <t>Servicio de apoyo para el acceso a programas de educación para el trabajo y el desarrollo humano</t>
  </si>
  <si>
    <t>450203702</t>
  </si>
  <si>
    <t>Programas de educación en prevención de violencia de género implementados</t>
  </si>
  <si>
    <t xml:space="preserve">incremento </t>
  </si>
  <si>
    <t>Formulada estrategia institucional de "Cero tolerancias" frente a conductas de Violencia Basada en Genero y/o disciminación por raza, etnia, religión, nacionalidad, sexo y/o orientación sexual en el ambito laboral en el marco de la Circular 26 del 8 de marzo de 2023 emitida por el Ministerio del Trabajo.</t>
  </si>
  <si>
    <t>450202601</t>
  </si>
  <si>
    <t>Documentos normativos para la equidad de género para las mujeres formulado</t>
  </si>
  <si>
    <t xml:space="preserve"> Diseñada e implementada ruta en territorios de frontera para atención de hechos de Violencia Basada en Género.</t>
  </si>
  <si>
    <t>4502024</t>
  </si>
  <si>
    <t>450202400</t>
  </si>
  <si>
    <t>Implementadas estrategias para la conformación de duplas: 1. Atención psicojurídica a las victimas de VBG, 2. la orientacion sobre acceso a derechos sexuales y reproductivos y 3. derechos humanos de las mujeres en el Departamento y los municipios.</t>
  </si>
  <si>
    <t xml:space="preserve">Incremento
</t>
  </si>
  <si>
    <t xml:space="preserve">3.salud y bienestar 
5. Igualdad de género </t>
  </si>
  <si>
    <t>Implementada estrategia para facilitar el acceso a la protección y justicia de mujeres víctimas de VBG.</t>
  </si>
  <si>
    <t>Estrategia en sitio implementada</t>
  </si>
  <si>
    <t xml:space="preserve">3.salud y bienestar
5. Igualdad de género </t>
  </si>
  <si>
    <t xml:space="preserve">Fortalecida y en operación casa albergue para la acogida de mujeres víctimas de Violencia Basada en Género en riesgo de feminicidio.  </t>
  </si>
  <si>
    <t>4502019</t>
  </si>
  <si>
    <t>Servicio de prevención a violaciones de derechos humanos</t>
  </si>
  <si>
    <t>450201900</t>
  </si>
  <si>
    <t>Misiones humanitarias realizadas</t>
  </si>
  <si>
    <t xml:space="preserve"> Diseñado e implementado software georeferenciado de armonización de bases datos de instituciones respondientes  de Violencia Basada en Género.</t>
  </si>
  <si>
    <t>Módulos de Tecnologías de Información y Comunicaciones (TIC) implementados</t>
  </si>
  <si>
    <t>Elaborados y difundidos documentos de análisis contextual y estadístico sobre la inequidad y las Violencias Basadas en Género ocurridas en Nariño.</t>
  </si>
  <si>
    <t>Boletines estadísticos producidos</t>
  </si>
  <si>
    <t>Asistencia técnica a los municipios para la creación del mecanismo articulador en el marco del Decreto Presidencial No. 1710 de 2020, para el abordaje integral de las violencias por razones  de sexo y género , de las mujeres, niños, niñas y adolesentes, como estrategía de gestión en salud pública.</t>
  </si>
  <si>
    <t>450203502</t>
  </si>
  <si>
    <t>Implementada estrategia digital para alertas tempranas ante situaciones de violencia basada en genero en Nariño  - Chicharra Violeta -</t>
  </si>
  <si>
    <t>4502027</t>
  </si>
  <si>
    <t>Servicio de información de seguimiento territorial a la política pública de victimas</t>
  </si>
  <si>
    <t>450202700</t>
  </si>
  <si>
    <t>"Sistema de información de seguimiento actualizado"</t>
  </si>
  <si>
    <t>Mujeres en instancias de participación e incidencia politíca en el departamento de Nariño
(Alcaldías y Concejos Municipales)</t>
  </si>
  <si>
    <t>Alcaldía: 10
Concejo: 126
Total: 137</t>
  </si>
  <si>
    <t>Misón de Observación Electoral - MOE</t>
  </si>
  <si>
    <t>Alcaldía: 13
Concejo: 140
Total: 153</t>
  </si>
  <si>
    <t>Creada y operando escuela de formación con enfoque de género para la incidencia política de las mujeres.</t>
  </si>
  <si>
    <t>Creada y operando plataforma de formación pólitica.</t>
  </si>
  <si>
    <t>Servicio de información actualizado</t>
  </si>
  <si>
    <t>Módulos de Tecnologías de Información y Comunicaciones (TIC) actualizados</t>
  </si>
  <si>
    <t>Creada y operando Mesa Técnica Departamental  de Economía del Cuidado.</t>
  </si>
  <si>
    <t xml:space="preserve">Creada y funcionando instancia departamental para la construcción de la agenda pública de participación e incidencia politica de mujeres.   </t>
  </si>
  <si>
    <t>Estrategias para el fomento de la participación de las mujeres en los espacios de participación política y de toma de decisión implementadas</t>
  </si>
  <si>
    <t>Pobreza - Índice de pobreza multidimensional - IPM</t>
  </si>
  <si>
    <t>Pobreza - índice de pobreza multidimensional en mujeres en Nariño - IPM</t>
  </si>
  <si>
    <t xml:space="preserve"> Asistidas entidades en capacidades y competencias de las mujeres para el desarrollo de su autonomía económica, capacidades comunitarias y entornos protectores.</t>
  </si>
  <si>
    <t>5. Igualdad de género
8. Trabajo decente y crecimiento económico</t>
  </si>
  <si>
    <t>Diseñado e implementado ecosistema económico de y para mujeres,  promotor de convivencia y prevención de violencias, que fortalezca  estratégicamente a empresas y emprendimientos productivos, sociales y comunitarios y contrbuya a  su autonomía económica..</t>
  </si>
  <si>
    <t>Servicio de apoyo financiero para empresas y emprendimientos productivos</t>
  </si>
  <si>
    <t>Personas y empresas beneficiadas</t>
  </si>
  <si>
    <t>Construido e implementado plan pedagógico en articulación con instituciones de educación superior con programas certificados, basado en los saberes propios para el fortalecimiento y promoción de la equidad de género e inclusión social y el acceso a los derechos de las mujeres.</t>
  </si>
  <si>
    <r>
      <t xml:space="preserve">Incremento
</t>
    </r>
    <r>
      <rPr>
        <sz val="12"/>
        <color rgb="FFFF0000"/>
        <rFont val="Calibri"/>
        <family val="2"/>
        <scheme val="minor"/>
      </rPr>
      <t xml:space="preserve"> </t>
    </r>
  </si>
  <si>
    <t xml:space="preserve"> Gestionada infraestructura social "Casas para las Mujeres".</t>
  </si>
  <si>
    <t>4502009</t>
  </si>
  <si>
    <t>Oficina para la atención y orientación ciudadana construida y dotada</t>
  </si>
  <si>
    <t>450200900</t>
  </si>
  <si>
    <t>Oficinas para la atención y orientación ciudadana construidas y dotadas</t>
  </si>
  <si>
    <t>Creados y en operación sistemas departamentales del cuidado con enfoques diferenciales en municipios focalizados.</t>
  </si>
  <si>
    <t>Nariño, territorio diverso e incluyente</t>
  </si>
  <si>
    <t>Fortalecer los proceso de inclusiòn  de la poblaciòn LGTBI a traves de la garantìa de derechos que mejoren su calidad de vida en el Departamento de Nariño</t>
  </si>
  <si>
    <t>Fortalecer los procesos de inclusión para el meroramiento de  la calidad de vida de las personas LGTBIQ+  a través de la garantía de sus derechos, en Departamento  de Nariño.</t>
  </si>
  <si>
    <t>Casos de discriminación, hostigamiento, amenazas y violencia policial para al población LGBTIQ+-OSIEGD</t>
  </si>
  <si>
    <t>Número de casos en Nariño</t>
  </si>
  <si>
    <t>Caribe Afirmativo</t>
  </si>
  <si>
    <t>Actualizada e implementada la Polìtica pùblica para la población LGBTIQ+ -OSIEGD con instrumentos para el seguimiento, monitoreo y ajustes.</t>
  </si>
  <si>
    <t>Inclusión Social y Reconciliación</t>
  </si>
  <si>
    <t>Inclusión Social y Acceso a Servicios</t>
  </si>
  <si>
    <t>1. Fin de la pobreza 
2. Hambre cero 
3. Salud y bienestar 
4. Educación de calidad 
5. Igualdad de género 
6. Agua limpia y saneamiento 
10. Reducción de las desigualdades</t>
  </si>
  <si>
    <t>Resignificación de manuales de convivencia enfocado a la educación incluyente en clave de derechos para la población LGBTIQ+OSIEGD como factor para la construcción de una Cultura de Paz y Convivencia Escolar orientando acciones tendientes a la transformación de ambientes escolares tolerantes y amigables con inclusión a escuelas de familia que contribuyan a superar los problemas que enfrenta la niñez,la adolescencia y juventud.</t>
  </si>
  <si>
    <t>Inclusión social y reconciliación</t>
  </si>
  <si>
    <t>4. Educación de calidad  10. Reducción de las desigualdades</t>
  </si>
  <si>
    <t>Diseñado e implementado plan de incidencia pública para la memoria viva en clave de la preservación y promoción de los derechos humanos de la población LGBTIQ+OSIEGD.</t>
  </si>
  <si>
    <t>4. Educación de Calidad 
5. Equidad de Género
10. Reducción de las desigualdades</t>
  </si>
  <si>
    <t>Diseñada e implementada estrategia de acompañamiento y asistencia técnica municipal con enfoque diferencial para el levantamiento de información de caracterización de la población  LGBTIQ+OSIEGD en el Departamento.</t>
  </si>
  <si>
    <t>4502030</t>
  </si>
  <si>
    <t>450203000</t>
  </si>
  <si>
    <t>Diseñada e implementada estrategia integral para la construcción de entornos seguros libres de violencias y LGBTIQFobia.</t>
  </si>
  <si>
    <t>450203501</t>
  </si>
  <si>
    <t>Creada y en operación escuela de formación politíca para potenciar los liderazgos de la población LGBTIQ+OSIEGD.</t>
  </si>
  <si>
    <t>Articuladas acciones interinstitucionales para la construcción de un protocolo en salud y una ruta de atención integral con enfoques en orientaciones sexuales e identidades de género diversas en los municipios.</t>
  </si>
  <si>
    <t>3. Salud y bienestar 
5. Igualdad de género 
10. Reducción de las desigualdades</t>
  </si>
  <si>
    <t>Espacios de formación de cultura ciudadana para la reducción de las discriminaciones por orientaciones sexuales e Identidades de género diversas</t>
  </si>
  <si>
    <t>Espacios de integración de oferta pública generados</t>
  </si>
  <si>
    <t>3. Salud y bienestar 5. Igualdad de género 10. Reducción de las desigualdades</t>
  </si>
  <si>
    <t>Gestionada la construcción de la Casa de Orientaciones Sexuales e Identidades de Género del Departamento.</t>
  </si>
  <si>
    <r>
      <t>1</t>
    </r>
    <r>
      <rPr>
        <sz val="12"/>
        <color rgb="FFFF0000"/>
        <rFont val="Calibri"/>
        <family val="2"/>
        <scheme val="minor"/>
      </rPr>
      <t xml:space="preserve">
</t>
    </r>
  </si>
  <si>
    <t>8. Trabajo decente y crecimiento económico 10. Reducción de las desigualdades</t>
  </si>
  <si>
    <t xml:space="preserve">Implementada estrategia de fortalecimiento para la autonomía económica de personas con orientaciones sexuales e identidades o expresiones de género diversas . 
</t>
  </si>
  <si>
    <t>450203404</t>
  </si>
  <si>
    <t>4. Educación de calidad 10. Reducción de las desigualdades</t>
  </si>
  <si>
    <t xml:space="preserve">Diseñada e implementada estrategia para la inclusión laboral de personas diversas por orientaciones sexuales e Identidades de género dirigida a entidades públicas y privadas. </t>
  </si>
  <si>
    <t>Niños y niñas, presente y futuro para la Paz Territorial</t>
  </si>
  <si>
    <t>Fortalecer entornos protectores para el desarrollo integral de la primera infancia e infancia en Departamento de Nariño.</t>
  </si>
  <si>
    <t>Desarrollo integral de la primera infancia a la juventud, y fortalecimiento de las capacidades de las familias de niñas, niños y adolescentes</t>
  </si>
  <si>
    <t>Tasa de violencia contra niños y niñas de primera infancia</t>
  </si>
  <si>
    <t>Tasa por 100.000 habitantes</t>
  </si>
  <si>
    <t>Actualizada e implementada política pública para la Primera Infancia e Infancia con instrumentos para el seguimiento, monitoreo y ajustes.</t>
  </si>
  <si>
    <t>Inclusión Social y Acceso A Servicios</t>
  </si>
  <si>
    <t>1. Fin de la pobreza 2. Hambre cero 3. Salud y bienestar 4. Educación de calidad 5. Igualdad de género 6. Agua limpia y saneamiento 10. Reducción de las desigualdades</t>
  </si>
  <si>
    <t>Articulación interinstitucional para el fortalecimiento de agentes y entornos protectores, la prevención del trabajo infantil y los  matrimonios infantiles o uniones tempranas y la protección integral al adolescente trabajador.</t>
  </si>
  <si>
    <t>Servicio de promoción de temas de dinámica relacional y desarrollo autónomo</t>
  </si>
  <si>
    <t>Niños, niñas y adolescentes atendidos</t>
  </si>
  <si>
    <t>educación y bienestar</t>
  </si>
  <si>
    <t xml:space="preserve">Formulada e implementada estrategia de fortalecimiento a la familia como entorno protector y formador para la ética del cuidado, con enfoques diferenciales.
</t>
  </si>
  <si>
    <t>Servicio de asistecia técnica a comunidades en temas de fortalecimiento del tejido social y construcción de escenarios comunitarios protectores de derechos.</t>
  </si>
  <si>
    <t>Diseñada e implementada estrategia: Información - Educación - Comunicación (IEC) dirigida a instituciones educativas para promover el reconocimiento y respeto de los derechos de la niñez.</t>
  </si>
  <si>
    <t>Servicios de promoción de los derechos de los niños, niñas, adolescentes y jóvenes</t>
  </si>
  <si>
    <t>Campañas de promoción realizadas</t>
  </si>
  <si>
    <t>Diseñada e implementada estrategia de articulación interinstitucional para la promoción de la convivencia pacífica en educación inicial y primaria.</t>
  </si>
  <si>
    <t>4102041</t>
  </si>
  <si>
    <t>Servicio de asistencia técnica en el ciclo de políticas públicas de familia y otras relacionadas</t>
  </si>
  <si>
    <t>410204100</t>
  </si>
  <si>
    <t>Instituciones y entidades asistidas técnicamente</t>
  </si>
  <si>
    <t xml:space="preserve"> Fortalecidas a nivel municipal y departamanetal instancias de participación en asuntos relacionados con primera infancia, infancia y adolescencia.</t>
  </si>
  <si>
    <t>4102047</t>
  </si>
  <si>
    <t>Servicios de asistencia técnica en políticas públicas de infancia, adolescencia y juventud</t>
  </si>
  <si>
    <t>Agentes de la institucionalidad de infancia, adolescencia y juventud  asistidos técnicamente</t>
  </si>
  <si>
    <t>Estrategia de articulación y gestión con entidades públicas y privadas para la adecuación de infraestructuras dirigidas a prestar servicio de atención integral a la primera infancia</t>
  </si>
  <si>
    <t>4102005</t>
  </si>
  <si>
    <t>Edificaciones de atención a la primera infancia adecuadas</t>
  </si>
  <si>
    <t>410200500</t>
  </si>
  <si>
    <t>Adolescentes y juventudes parchando por la paz.</t>
  </si>
  <si>
    <t>Fortalecer las capacidades de los entes territoriales, para la garantía de derechos y desarrollo integral de adolescentes y jóvenes, por medio de las habilidades para la vida y la generación de oportunidades desde la perspectiva de construcción de paz</t>
  </si>
  <si>
    <t>Inclusión Social y reconciliaciòn</t>
  </si>
  <si>
    <t>Juventud y fortalecimiento de las capacidades de las niñas, niños y adolecentes</t>
  </si>
  <si>
    <t>Juventudes en Nariño con vinculación  al programa nacional de "Renta Jóven"</t>
  </si>
  <si>
    <t xml:space="preserve">Jovenes en Nariño vinculados al programa nacional de renta joven </t>
  </si>
  <si>
    <t>2.7%</t>
  </si>
  <si>
    <t>Departamento de Prosperidad Social</t>
  </si>
  <si>
    <t>Actualizada e implementada la política pública para adolescencia y juventud con instrumentos para el seguimiento, monitoreo y ajustes.</t>
  </si>
  <si>
    <t>Jóvenes con derechos que lideran las transformaciones
  para la vida</t>
  </si>
  <si>
    <t>4 salud y bienestar 
 4 educación de calidad -
  6 igualdad de genero -
  7 energía accequible y no contaminante -
 8 trabajo decente y crecimiento económico - 
 10 reducción de las desigualdades.</t>
  </si>
  <si>
    <t xml:space="preserve">Implementada estrategia para el reconocimiento de derechos de adolescentres y juventudes en Nariño. </t>
  </si>
  <si>
    <t>4102040</t>
  </si>
  <si>
    <t>Jóvenes con derechos que lideran las transformaciones   para la vida</t>
  </si>
  <si>
    <t>3 salud y bienestar - 
 4 educacion de calidad - 
 6 igualdad de genero - 
 8 trabajo decente y crecimiento economico - 
 10 reduccion de las desigualdades -
 16 paz justicia e instituciones solidas.</t>
  </si>
  <si>
    <t>Municipios con participación de población adolescente y juventud en instancias de representación ciudadana.</t>
  </si>
  <si>
    <t>Número de Municipios</t>
  </si>
  <si>
    <t>SEGIS 
Gobernación de Nariño</t>
  </si>
  <si>
    <t>Diseñadas e implementadas estrategias para el desarrollo de habilidades psicosociales del cuidado y protección de la vida, del uso saludable del tiempo libre de adolescentes y jòvenes, orientadas a la prevención del consumo de SPA, el embarazo no deseado, el bulling y el suicidio.</t>
  </si>
  <si>
    <t>Fortalecidas técnicamente las Plataformas Municipales de Juventud (PMJ), los Consejos Municipales de Juventud (CMJ) y las prácticas y procesos organizativos en el marco de la Ley 1622 de 2013.</t>
  </si>
  <si>
    <t>2 fin de la pobreza 
 2 hambre cero 
 3 salud y bienestar 
 4 educacion de calidad 
 5 agua limpia 
 6 igualdad de genero 
 7 energia accequible y no contaminante 
 8 trabajo decente y crecimiento economico 
 10 reduccion de las desigualdades.</t>
  </si>
  <si>
    <t xml:space="preserve">Acompañamiento para la conformación del subsistema de participaciòn departamental -CJD  y PDJ y fortalecidas las Asambleas y Comitès de Concertación y decisión  -CCYD- y  Comitè de Adolescencia y Juventud 
</t>
  </si>
  <si>
    <t>3 salud y bienestar 
 4 educacion de calidad -
  6 igualdad de genero -
  7 energia accequible y no contaminante -
 8 trabajo decente y crecimiento economico - 
 10 reduccion de las desigualdades.</t>
  </si>
  <si>
    <t>Fortalecidas iniciativas para el desarrollo de la autonomía económica de la juventud, a través del impulso de emprendimientos y servicios ofertados por los y las jóvenes de los municipios de Nariño.</t>
  </si>
  <si>
    <t>Diseñado e implementado proceso de articulación interinstitucional para la promoción y vinculación de las juventudes en la resignificación del uso de espacio público para la paz en los municipios.</t>
  </si>
  <si>
    <t>4102038</t>
  </si>
  <si>
    <t>Servicio dirigidos a la atención de niños, niñas, adolescentes y jóvenes, con enfoque pedagógico y restaurativo encaminados a la inclusión social</t>
  </si>
  <si>
    <t>410203800</t>
  </si>
  <si>
    <t>Niños, niñas, adolescentes y jóvenes atendidios en los servicios de restablecimiento en la administración de justicia</t>
  </si>
  <si>
    <t>5 salud y bienestar 
 4 educación de calidad -
  6 igualdad de genero -
  7 energía accequible y no contaminante -
 8 trabajo decente y crecimiento económico - 
 10 reducción de las desigualdades.</t>
  </si>
  <si>
    <t xml:space="preserve">
Asistidos técnicamente municipios focalizados para la provisión de instrumentos de formulación de proyectos orientados a la autonomía económica de la juventud.</t>
  </si>
  <si>
    <t>4102035</t>
  </si>
  <si>
    <t>410203501</t>
  </si>
  <si>
    <t>Documentos de lineamientos técnicos en Política y Atención Integral de niños, niñas y adolescentes realizados</t>
  </si>
  <si>
    <t>Personas mayores con juventud prolongada</t>
  </si>
  <si>
    <t>Dignificar la calidad de vida de las personas mayores y sus entornos de cuidado, a partir de la protección y garantía de sus derechos, en el departamento de Nariño.</t>
  </si>
  <si>
    <t>Inclusión social y productiva para la población en situación de vulnerabilidad</t>
  </si>
  <si>
    <t xml:space="preserve">Personas mayores beneficiadas del programa "Adulto Mayor" </t>
  </si>
  <si>
    <t>Actualizada e implementada política pública para envejecimiento y vejez con instrumentos para el seguimiento, monitoreo y ajustes.</t>
  </si>
  <si>
    <t>4103067</t>
  </si>
  <si>
    <t>410306701</t>
  </si>
  <si>
    <t>Implementadas estrategias de fortalecimiento a la operatividad de las instancias departamental y municipales de envejecimiento y vejez.</t>
  </si>
  <si>
    <t>4103054</t>
  </si>
  <si>
    <t>Servicio de monitoreo y seguimiento a las intervenciones implementadas para la inclusión social y productiva de la población en situación de vulnerabilidad</t>
  </si>
  <si>
    <t>Informes de monitoreo y seguimiento elaborados</t>
  </si>
  <si>
    <t>Seguridad Humana y Justicia Social</t>
  </si>
  <si>
    <t>1. Fin de La Pobreza
  2. Hambre Cero
  3. Salud y Bienestar
  4. Educación de Calidad                                                               5. Igualdad de Género
  10. Reducción de las Desigualdades</t>
  </si>
  <si>
    <t>Implementados proyectos para la promoción de la autonomía económica a personas mayores, cuidadores y cuidadoras.</t>
  </si>
  <si>
    <t>4103005</t>
  </si>
  <si>
    <t>Servicio de asistencia técnica para el emprendimiento</t>
  </si>
  <si>
    <t>410300500</t>
  </si>
  <si>
    <t>Proyectos productivos formulados</t>
  </si>
  <si>
    <t>1. Fin de La Pobreza
  2. Hambre Cero
  3. Salud y Bienestar
  4. Educación de Calidad                                                              5. Igualdad de Género
  10. Reducción de las Desigualdades</t>
  </si>
  <si>
    <t xml:space="preserve">Diseñados y en operación mecanismos de articulación con entidades públicas y privadas para la construcción de infraestructura social para la atención integral de personas mayores.
</t>
  </si>
  <si>
    <t xml:space="preserve">Servicio de gestión de oferta social para la población vulnerable
</t>
  </si>
  <si>
    <t>Mecanismos de articulación implementados para la gestión de oferta social</t>
  </si>
  <si>
    <t>1. Fin de La Pobreza
  2. Hambre Cero
  3. Salud y Bienestar
  4. Educación de Calidad                                                                 5. Igualdad de Género
  10. Reducción de las Desigualdades</t>
  </si>
  <si>
    <t xml:space="preserve"> Dotados centros de protección social para personas mayores.</t>
  </si>
  <si>
    <t>4103031</t>
  </si>
  <si>
    <t>Centros comunitarios dotados</t>
  </si>
  <si>
    <t>410303100</t>
  </si>
  <si>
    <t>Seguridad Humana con Justicia Social</t>
  </si>
  <si>
    <t>Personas con discapacidad comprometidas en la construcción de paz para la Inclusión social en el Departamento..</t>
  </si>
  <si>
    <t>Fortalecer las capacidades y participación de las personas con discapacidad y las personas cuidadoras en los procesos de construcción de paz y promoción de la inclusión social en Nariño.</t>
  </si>
  <si>
    <t>Municipios con el servicio de valoración para atención a la población con discapacidad en funcionamiento</t>
  </si>
  <si>
    <t>SEGIS
 Gobernación de Nariño</t>
  </si>
  <si>
    <t>Actualizada e implementada política pública para las personas con discapacidad con instrumentos para el seguimiento, monitoreo y ajustes.</t>
  </si>
  <si>
    <t>Capítulo 7: Garantías hacia un mundo sin barreras para las personas con discapacidad</t>
  </si>
  <si>
    <t>Fortalecimiento de la
  Participación Ciudadana y la
  Gobernanza Democrática</t>
  </si>
  <si>
    <t>1. Fin De La Pobreza
  3. Salud Y Bienestar
  4. Educación De Calidad 5. Igualdad De Género
  8. Trabajo Decente y Crecimiento Económico
  10. Reducción De Las Desigualdades</t>
  </si>
  <si>
    <t>Implementada estrategia de asistencia técnica para la caracterización, el monitoreo y seguimiento del  servicio de valoración de atención a la población con discapacidad en municipios.</t>
  </si>
  <si>
    <t xml:space="preserve">1
</t>
  </si>
  <si>
    <r>
      <t xml:space="preserve">Incremento
</t>
    </r>
    <r>
      <rPr>
        <sz val="12"/>
        <color rgb="FFFF0000"/>
        <rFont val="Calibri"/>
        <family val="2"/>
        <scheme val="minor"/>
      </rPr>
      <t xml:space="preserve">
</t>
    </r>
  </si>
  <si>
    <t>Fortalecimiento de
  Instituciones para la
  Protección de
  Derechos Humanos</t>
  </si>
  <si>
    <t>10. Reducción de las Desigualdades</t>
  </si>
  <si>
    <t>Fortalecidos el Comité Departamental de Discapacidad y la subcomisión para la inclusión social, laboral y productiva de las personas con discapacidad.</t>
  </si>
  <si>
    <t>Fortalecimiento de la
  Participación
  Ciudadana y la
  Gobernanza
  Democrática</t>
  </si>
  <si>
    <t>1. Fin De La Pobreza
 3. Salud Y Bienestar
 4. Educación De Calidad 
 5. Igualdad De Género
 8. Trabajo Decente y Crecimiento Económico
 10. Reducción De Las Desigualdades</t>
  </si>
  <si>
    <t>Fortalecidos proyectos productivos existentes para la formación en habilidades para la vida liderados por  las personas con discapacidad, cuidadores y cuidadoras en los municipios focalizados.</t>
  </si>
  <si>
    <t>Servicio de asistencia técnica para fortalecimiento de unidades productivas colectivas para la generación de ingresos</t>
  </si>
  <si>
    <t xml:space="preserve">Unidades productivas colectivas con asistencia técnica
</t>
  </si>
  <si>
    <t>Asistidos técnicamente proyectos productivos para el fortalecimiento de la autonomía económica y el bienestar de las personas con discapacidad, cuidadores y cuidadoras, en el marco de la dinamización de la economía popular.</t>
  </si>
  <si>
    <t xml:space="preserve">26
</t>
  </si>
  <si>
    <t>1. Fin De La Pobreza
  5. Igualdad De Género
  8. Trabajo Decente y Crecimiento Económico
  10. Reducción De Las Desigualdades</t>
  </si>
  <si>
    <t>Diseñadas e implementadas estrategias para la atención integral de la población con discapacidad, cuidadores y cuidadoras en los sectores de salud, educación, infraestructura, vivienda, gobierno, recreación y deporte, entre otros.</t>
  </si>
  <si>
    <t>Servicio de información para la atención de la población vulnerable.</t>
  </si>
  <si>
    <t>Avance del desarrollo del sistema de información.</t>
  </si>
  <si>
    <t>Diseñado e implementado programa pedagógico para la visibilización y garantia de derechos de las personas con discapacidad.</t>
  </si>
  <si>
    <t>Sistemas de información implementados</t>
  </si>
  <si>
    <t>Habitamos la calle, construimos paz</t>
  </si>
  <si>
    <t>Construir participativamente e implementar la Política Pública para Habitanza en Calle del Departamento de Nariño, en articulación con la territorialización de la Política Pública Nacional y Social para Habitante de Calle</t>
  </si>
  <si>
    <t>Municipios que prestan atención a población en habitantes de calle en Nariño</t>
  </si>
  <si>
    <t>SEGIS Gobernación de Nariño</t>
  </si>
  <si>
    <t>Construida e implementada política pública para la población en Habitanza en Calle del departamento de Nariño.</t>
  </si>
  <si>
    <t>Socializada e implementada ficha de caracterización nacional para habitantes de calle en los municipios focalizados.</t>
  </si>
  <si>
    <t>4103063</t>
  </si>
  <si>
    <t>410306301</t>
  </si>
  <si>
    <t>Caracterizaciones realizadas en temas relacionados con la inclusión social y productiva para la población en situación de vulnerabilidad</t>
  </si>
  <si>
    <t xml:space="preserve">32
</t>
  </si>
  <si>
    <t>1. Fin de la pobreza, 10. Reducción de las desigualdades y 17. Alianzas para lograr los objetivos</t>
  </si>
  <si>
    <t>Asistencia técnica a municipios para garantizar la atención de población habitante de calle.</t>
  </si>
  <si>
    <t>4103052</t>
  </si>
  <si>
    <t>Servicio de gestión de oferta social para la población vulnerable</t>
  </si>
  <si>
    <t>410305202</t>
  </si>
  <si>
    <t>Fin de la pobreza, 2. Hambre cero, 3. Salud y bienestar, 10. Reducción de las desigualdades, 17. Alianzas para lograr los objetivos</t>
  </si>
  <si>
    <t>Implementación de estrategia para la prestación de servicios integrales en los municipios con caracterización poblacional de habitanza en calle.</t>
  </si>
  <si>
    <t>4103050</t>
  </si>
  <si>
    <t>Servicio de acompañamiento familiar y comunitario para la superación de la pobreza</t>
  </si>
  <si>
    <t>410305002</t>
  </si>
  <si>
    <t>Estrategia de orientación para el bienestar comunitario realizados</t>
  </si>
  <si>
    <t>1. Fin de la pobreza, 2. Hambre cero, 3. Salud y bienestar, 10. Reducción de las desigualdades, 17. Alianzas para lograr los objetivos</t>
  </si>
  <si>
    <t>Construcción y dotación de infraestructura social para la atención de población de habitanza en calle.</t>
  </si>
  <si>
    <t>4103025</t>
  </si>
  <si>
    <t>Centros comunitarios construidos</t>
  </si>
  <si>
    <t>410302500</t>
  </si>
  <si>
    <t>Reencantamiento de las miradas humanas en la construcción de paz territorial</t>
  </si>
  <si>
    <t>Integrar apuestas de comunicación institucionales para el reconocimiento y difusión de los derechos humanos de los grupos poblacionales en la inclusión social</t>
  </si>
  <si>
    <t>Programa transmedia para la pedagogía informativa, fomento de la memoria histórica y la promoción de transformaciones culturales frente a los derechos de los grupos poblacionales de inclusión social</t>
  </si>
  <si>
    <t>Número de programas</t>
  </si>
  <si>
    <t>SEGIS, Gobernación de Nariño</t>
  </si>
  <si>
    <t>Diseñado e implementado plan de memoria transmedia sobre el acceso y garantía de los derechos humanos de los grupos poblacionales de inclusión social, y el fomento del autocuidado, el cuidado y protección de las comunidades.</t>
  </si>
  <si>
    <t>410306700</t>
  </si>
  <si>
    <t>5. Igualdad de género
 10. Reducción de las desigualdades
 16. Paz, justicia e instituciones sólidas</t>
  </si>
  <si>
    <t>Diseñado e Implementado programa de contenido comunicacional  con enfoques diferenciales para divulgación la oferta institucional alusiva a los programas poblacionales.</t>
  </si>
  <si>
    <t>Agricultura</t>
  </si>
  <si>
    <t>SOBERANIA ALIMENTARIA, COMPETITITVIDAD Y PRODUCTIVIDAD</t>
  </si>
  <si>
    <t>Formalización de tierras</t>
  </si>
  <si>
    <t>Identificar terrenos con potencial productivo que no cuentan con formalización, promoviendo el acceso equitativo a tierra.</t>
  </si>
  <si>
    <t xml:space="preserve">Agricultura y desarrollo rural </t>
  </si>
  <si>
    <t>Inclusión productiva de pequeños productores rurales</t>
  </si>
  <si>
    <t xml:space="preserve">
Predios con presunciòn de informalidad </t>
  </si>
  <si>
    <t>Agencia Nacional de Tierras</t>
  </si>
  <si>
    <t>Apoyada la formalización del derecho de dominio de predios rurales, el saneamiento de títulos que conlleven la falsa tradición y el acompañamiento a los interesados en la realización de trámites administrativos, notariales y registrales.</t>
  </si>
  <si>
    <t>Servicio de apoyo financiero para la formalización de la propiedad</t>
  </si>
  <si>
    <t>Predios formalizados o regularizados para el desarrollo rural</t>
  </si>
  <si>
    <t>Economias para la vida</t>
  </si>
  <si>
    <t>2. Hambre cero.
8. Trabajo decente y crecimiento economico .
10- Reducción de las desigualdades.
12. Peoducción y consumo responsable.</t>
  </si>
  <si>
    <t>Apoyada la formalización del derecho de dominio de predios rurales, el saneamiento de títulos que conlleven la falsa tradición y el acompañamiento a los interesados en la realización de trámites administrativos, notariales y registrales de los titulos colectivos de las comunidades indigenas y afro</t>
  </si>
  <si>
    <t>1704014</t>
  </si>
  <si>
    <t>Servicio de apoyo financiero para la formalización de la propiedad privada rural</t>
  </si>
  <si>
    <t>170401400</t>
  </si>
  <si>
    <t xml:space="preserve">Predios de pequeña propiedad privada rural formalizados  </t>
  </si>
  <si>
    <t xml:space="preserve">Fortalecimiento y diversificación de los sistemas de producción campesina, familiar y comunitaria. </t>
  </si>
  <si>
    <t>Apoyar a los productores agrícolas y pecuaria en la implementación de tecnologías modernas, promoviendo la investigación y el desarrollo de prácticas agrícolas con enfoque agroecologico, que se adapten a las condiciones locales, con el fin de optimizar el rendimiento de la producción, incrementando la competitividad del sector.</t>
  </si>
  <si>
    <t>Participación de la agricultura, la ganadería, la caza, la silvicultura y la pesca en el PIB departamental.</t>
  </si>
  <si>
    <t>Formulados e implementados proyectos para mejorar la productividad del sector agrícola del Departamento en las diferentes cadenas productivas.</t>
  </si>
  <si>
    <t>1702007</t>
  </si>
  <si>
    <t>Servicio de apoyo financiero para proyectos productivos</t>
  </si>
  <si>
    <t>170200700</t>
  </si>
  <si>
    <t>Numero de proyectos productivos cofinanciados</t>
  </si>
  <si>
    <t>Apoyados productores en el fortalecemiento de controles de los principales problemas fitosanitarios de las diferentes lineas productivas del Departamento.</t>
  </si>
  <si>
    <t>1702009</t>
  </si>
  <si>
    <t>Servicio de apoyo financiero para el acceso a activos productivos</t>
  </si>
  <si>
    <t>170200900</t>
  </si>
  <si>
    <t>Productores apoyados</t>
  </si>
  <si>
    <t>Formulados e implementados proyectos productivos agrícolas como herramienta para generación de conocimientos y oportunidades para grupos poblacionales vulnerados con énfasis en mujeres cabeza de familia, jovenes, víctimas y comunidades étnicas y diversas.
Diseñado e implementado modelo piloto en comercio justo de economía popular, social y solidaria con enfoque de género intercultural e intergeneracional, para impulsar el desarrollo sostenible y la competitividad a nivel local, regional e internacional.</t>
  </si>
  <si>
    <t>1702025</t>
  </si>
  <si>
    <t>Servicio de apoyo en la formulación y estructuración de proyectos</t>
  </si>
  <si>
    <t>170202500</t>
  </si>
  <si>
    <t>Proyectos estructrurados</t>
  </si>
  <si>
    <t>Formulados planes de ordenamiento productivo de las  cadenas priorizadas del Departamento.</t>
  </si>
  <si>
    <t>1702023</t>
  </si>
  <si>
    <t>Documentos de lineamientos tecnicos</t>
  </si>
  <si>
    <t>Documentos de lineamientos tecnicos  elaborados</t>
  </si>
  <si>
    <t>Asistencia técnica a los productores agrícolas, pecuarios, pesqueros, silviculturales para la atención y mitigación frente a eventos de riesgos climáticos, fenómenos naturales y de mercado, para buenas prácticas productivas agrícolas, pecuarios limpias y recuperación de las prácticas tradicionales.</t>
  </si>
  <si>
    <t>1703009</t>
  </si>
  <si>
    <t>Servicio de apoyo financiero para la gestión de riesgos agropecuarios</t>
  </si>
  <si>
    <t>170300900</t>
  </si>
  <si>
    <t>Productores beneficiados.</t>
  </si>
  <si>
    <t>Formulados e implementados proyectos para mejorar la productividad del sector pecuario del Departamento en las diferentes cadenas productivas.</t>
  </si>
  <si>
    <t>Apoyados productores en el  fortalecemiento de programas de sanidad e inocuidad animal de las diferentes lineas productivas del Departamento.</t>
  </si>
  <si>
    <t>Formulados e implementados proyectos productivos pecuarios como herramienta para generación de conocimientos y oportunidades para mujeres y jovenes, población víctima y comunidades étnicas y diversas del Departamento.</t>
  </si>
  <si>
    <t>Estructurada política pública Departamental en agroecología con énfasis en cambio climático, saberes culturales y soberanía alimentaria.</t>
  </si>
  <si>
    <t xml:space="preserve">Documentos metodológicos </t>
  </si>
  <si>
    <t>Documentos metodológicos  elaborados</t>
  </si>
  <si>
    <t>Fortalecimiento de la cadena de valor agropecuaria mediante la innovación, agroindustrialización, el acceso a financiamiento agropecuario y el  acceso a mercados locales, nacionales e internacionales.</t>
  </si>
  <si>
    <t>Mejorar la eficiencia y competitividad de la cadena de valor agropecuaria en Nariño. Se promoverá la asociatividad, facilitando el acceso a financiamiento, tecnología, agroindustrialización y mercados locales, nacionales e internacionales para la busqueda de un desarrollo sostenible garantizando el acceso a alimentos de calidad,  promoviendo  la producción sostenible, el consumo responsable y el desarrollo economico y social de la población rural.</t>
  </si>
  <si>
    <t>1703</t>
  </si>
  <si>
    <t>Servicios financieros y gestión del riesgo para las actividades agropecuarias y rurales</t>
  </si>
  <si>
    <t>Incrementado el monto de créditos agropecuarios</t>
  </si>
  <si>
    <t>Millones de pesos en créditos apalancados.</t>
  </si>
  <si>
    <t>Apoyados programas de promoción y acompañamiento para el acceso a créditos a pequeños productores.</t>
  </si>
  <si>
    <t>1703010</t>
  </si>
  <si>
    <t>Servicio de divulgación</t>
  </si>
  <si>
    <t>170301000</t>
  </si>
  <si>
    <t>Jornadas de divulgación realizadas</t>
  </si>
  <si>
    <t>Apalancados créditos agropecuarios a productores del Departamento.</t>
  </si>
  <si>
    <t>1703006</t>
  </si>
  <si>
    <t>Servicio de apoyo financiero para el acceso al crédito agropecuario y rural</t>
  </si>
  <si>
    <t>170300600</t>
  </si>
  <si>
    <t>Productores  con acceso a crédito agropecuario y rural</t>
  </si>
  <si>
    <t>Valor agregado nacional.</t>
  </si>
  <si>
    <t>Gestionados, formulados e implementados proyectos agroindustriales para la agregación de valor a los productos agropecuarios de las diferentes cadenas productivas del Departamento y gestionados proyectos de factibilidad de creación de empresa industrial de producción y comercialización de alcoholes en la cadena productiva de caña panelera.</t>
  </si>
  <si>
    <t>Acompañadas organizaciones productivas para la identificación, promoción y aprovechamiento de oportunidades comerciales, nacionales e internacionales, la adquisición de competencias comerciales y  la consolidación de clusters agropecuarios. (Mercados campesinos, ferias comerciales, ruedas de negocios, etc.)</t>
  </si>
  <si>
    <t>1702038</t>
  </si>
  <si>
    <t>Servicio de apoyo a la comercialización</t>
  </si>
  <si>
    <t>170203800</t>
  </si>
  <si>
    <t>Organizaciones de productores formales apoyadas</t>
  </si>
  <si>
    <t>Acompañados pequeños productores para incursión en procesos de compras públicas.</t>
  </si>
  <si>
    <t>1702017</t>
  </si>
  <si>
    <t>Servicio de apoyo para el fomento organizativo de la Agricultura Campesina, Familiar y Comunitaria</t>
  </si>
  <si>
    <t>170201700</t>
  </si>
  <si>
    <t>Productores agropecuarios apoyados</t>
  </si>
  <si>
    <t>Formulados programas de fortalecimiento a la economía popular de la agricultura campesina, familiar y comunitaria, con un componente socio-empresarial, que garantice el comercio justo.</t>
  </si>
  <si>
    <t>1702018</t>
  </si>
  <si>
    <t>170201800</t>
  </si>
  <si>
    <t>Modernización de la infraestructura y la tecnología agropecuaria para mejorar la eficiencia productiva rural</t>
  </si>
  <si>
    <t xml:space="preserve"> Implementar tecnologías modernas en el sector agropecuario para llevar a cabo programas de mejoramiento de infraestructura y acceso a  maquinaria agrícola avanzada, sistemas de riego, centros de acopio, plantas procesadoras y técnicas de cultivo innovadoras para mejorar la productividad y la eficiencia en la producción en el departamento.</t>
  </si>
  <si>
    <t>Infraestructura productiva y comercialización</t>
  </si>
  <si>
    <t>Infraestructura productiva implementada</t>
  </si>
  <si>
    <t>Gestionados, formulados e implementados proyectos para la construcción, adecuación y mejoramiento de infraestructura rural para la productividad, la transformación y comercialización del sector agropecuario plazas de mercado, centros de acopio, distritos de riego, plantas de procesamiento de alimentos, plataformas logísticas, plantas de beneficio animal, cuartos fríos, plantas de bioinsumos,  entre otros).</t>
  </si>
  <si>
    <t>1709043</t>
  </si>
  <si>
    <t>Infraestructura de producción agrícola construida</t>
  </si>
  <si>
    <t>170904300</t>
  </si>
  <si>
    <t xml:space="preserve">Desarrollo y operando un sistema de información para la actualización del inventario de la infraestructura rural del Departamento generando mejora en la disposición de la información para asegurar que sea accesible, confiable y oportuna </t>
  </si>
  <si>
    <t>1709109</t>
  </si>
  <si>
    <t>Fomentar la asistencia técnica agropecuaria, agroindustrial, TIC enfocada a las necesidades del sector productivo</t>
  </si>
  <si>
    <t>Desarrollar  estrategías para la transferencia de conocimientos orientados a la apropiación de la Ciencia, Tecnologia e Innovacion en técnicas agropecuarias y agroindustriales sostenibles y la gestión de proyectos para el sector agropecuario.</t>
  </si>
  <si>
    <t>1708</t>
  </si>
  <si>
    <t>Ciencia, tecnología e innovación agropecuaria</t>
  </si>
  <si>
    <t>Sistemas productivos beneficiados</t>
  </si>
  <si>
    <t>Elaboración de contenidos de investigación aplicada de ciencia tecnologia e innovacion identificados por las cadenas productivas que apunten a la solución de necesidades especificas de cada sector agrícola o pecuario.</t>
  </si>
  <si>
    <t>Documentos de lineamientos tecnicos elaborados</t>
  </si>
  <si>
    <t>Formulados proyectos de Ciencia, Tecnología e Innovación para el sector agropecuario.</t>
  </si>
  <si>
    <t>Documentos de investigación sobre procesos productivos agropecuarios</t>
  </si>
  <si>
    <t xml:space="preserve">Fortalecimiento de las competencias agropecuarias  de los productores en el Departamento, implementando nuevas tecnologias, que permitan atraer a los jovenes rurales a las actividades agropecuarias , agroindustriales y de servicios. </t>
  </si>
  <si>
    <t>1708040</t>
  </si>
  <si>
    <t>Servicio de divulgación de transferencia de tecnología</t>
  </si>
  <si>
    <t>170804000</t>
  </si>
  <si>
    <t>Productores beneficiados con transferencia de tecnología</t>
  </si>
  <si>
    <t>Realizado acompañamiento integral orientado a diagnosticar, recomendar, actualizar, formar, transferir, asistir, empoderar y generar capacidad en los productores agropecuarios convencionales y agroecológicos, para que éstos incorporen en su actividad productiva prácticas, productos tecnológicos, tecnologías, conocimientos y comportamientos que beneficien su desempeño y mejoren su competitividad y sostenibilidad.</t>
  </si>
  <si>
    <t>1708041</t>
  </si>
  <si>
    <t>Servicio de extensión agropecuaria</t>
  </si>
  <si>
    <t>Productores atendidos con servicio de extensión agropecuaria</t>
  </si>
  <si>
    <t xml:space="preserve">Entornos Alimentarios Saludables y Sustentables en la Construcción de Paz en los territorios.  </t>
  </si>
  <si>
    <t>Contribuir en el cumplimiento del  Derecho Humano a la alimentación adecuada y saludable, desde las cosmovisiones, saberes, usos y costumbres.</t>
  </si>
  <si>
    <t>41</t>
  </si>
  <si>
    <t>Indice de inseguridad alimentaria en el Departamento de Nariño.</t>
  </si>
  <si>
    <t>37.1%</t>
  </si>
  <si>
    <t xml:space="preserve">DANE </t>
  </si>
  <si>
    <t>Apoyadas iniciativas de proyectos agroalimentarios de población vulnerable con enfoque de accesibilidad e inocuidad, utilización de alimentos y estabilidad en el tiempo.</t>
  </si>
  <si>
    <t>4103016</t>
  </si>
  <si>
    <t>Servicio de apoyo financiero para financiación de obras de infraestructura social.</t>
  </si>
  <si>
    <t>410301600</t>
  </si>
  <si>
    <t>Proyectos apoyados</t>
  </si>
  <si>
    <t>24</t>
  </si>
  <si>
    <t>Economias para la vida 2.1. Compromiso 1. Desarrollo Rural integral con enfoque territorial</t>
  </si>
  <si>
    <t xml:space="preserve">Desarrollados espacios para ofrecer, vender, comercializar e intercambiar alimentos con el fin de reducir la intermediación y fortalecer las economías populares. </t>
  </si>
  <si>
    <t>4103008</t>
  </si>
  <si>
    <t xml:space="preserve">Servicio de Asistencia Técnica en el Componente de Bienestar Comunitario. </t>
  </si>
  <si>
    <t>410304700</t>
  </si>
  <si>
    <t>Eventos de participación social realizados</t>
  </si>
  <si>
    <t>38</t>
  </si>
  <si>
    <t>Implementadas redes de protección social y solidaria alimentaria: ollas comunitarias, bancos de alimentos, banco de leche  y otras formas de aprovechamiento que involucren raciones de alimentos, formas de producción agrícola y pecuaria a pequeña escala, reducción de pérdida de alimentos y agricultura urbana, creadas.</t>
  </si>
  <si>
    <t>4103017</t>
  </si>
  <si>
    <t>Servicio de entrega de raciones de alimentos</t>
  </si>
  <si>
    <t>410301700</t>
  </si>
  <si>
    <t>Personas beneficiadas con raciones de alimentos</t>
  </si>
  <si>
    <t>15000</t>
  </si>
  <si>
    <t>Fortalecida la articulación interinstitucional para optimizar acciones encaminadas a disminuir los indices de inseguridad alimentaria en Nariño.</t>
  </si>
  <si>
    <t>8</t>
  </si>
  <si>
    <t>Realizadas jornadas de educación nutricional y alimentaria a las familias, con el objeto de lograr el cambio favorable de los hábitos, costumbres, tradiciones, creencias y prácticas de la comunidad sobre aspectos de nutrición y alimentación.</t>
  </si>
  <si>
    <t>4103053</t>
  </si>
  <si>
    <t>Servicio de asistencia técnica para el mejoramiento de hábitos alimentarios</t>
  </si>
  <si>
    <t>410305302</t>
  </si>
  <si>
    <t>Talleres realizados para el mejoramiento de hábitos alimenticios para hogares étnicos</t>
  </si>
  <si>
    <t>52</t>
  </si>
  <si>
    <t xml:space="preserve">Formulado e implementado plan decenal por el derecho a una alimentación y nutrición adecuada </t>
  </si>
  <si>
    <t>0</t>
  </si>
  <si>
    <t>0,5</t>
  </si>
  <si>
    <t>1</t>
  </si>
  <si>
    <t>Mejorada la capacidad en la formulación, implementación, seguimiento y evaluación de políticas, planes, programas y proyectos en materia de seguridad alimentaria y nutricional de las entidades territoriales con altos niveles de inseguridad alimentaria.</t>
  </si>
  <si>
    <t>4103056</t>
  </si>
  <si>
    <t xml:space="preserve"> Servicio de asistencia técnica en seguridad alimentaria y nutricional a entidades territoriales</t>
  </si>
  <si>
    <t>410305600</t>
  </si>
  <si>
    <t>Entidades territoriales asistidas técnicamente en políticas de seguridad alimentaria y nutricional</t>
  </si>
  <si>
    <t>Turismo</t>
  </si>
  <si>
    <t>Oportunidad Turistica  para la Paz</t>
  </si>
  <si>
    <t>Desarrollar territorios turísticos  respetando  las prácticas culturales  locales para la generación de ingresos y empleo con garantías de paz para el bienestar y la equidad social del departamento de Nariño</t>
  </si>
  <si>
    <t xml:space="preserve">Industria, Comercio y Turismo </t>
  </si>
  <si>
    <t>3502</t>
  </si>
  <si>
    <t>Productividad y competitividad de las empresas colombianas</t>
  </si>
  <si>
    <t>Índice de Competitividad Turística Regional de Colombia (ICTRC)</t>
  </si>
  <si>
    <t xml:space="preserve">Número </t>
  </si>
  <si>
    <t>COTELCO</t>
  </si>
  <si>
    <t>Implementadas campañas de divulgación y promoción de los atractivos y destinos turísticos del Departamento.</t>
  </si>
  <si>
    <t>Servicio de promoción turística</t>
  </si>
  <si>
    <t xml:space="preserve">ORDENAMIENTO  DEL TERRITORIO  </t>
  </si>
  <si>
    <t>ECONOMÍAS PARA LA VIDA</t>
  </si>
  <si>
    <t xml:space="preserve">
8. Trabajo decente y crecimiento económico. 
9. Industria, innovación e infraestructura.
13. Acción por el clima. 
14. Vida submarina. 
15. Vida de ecosistemas terrestres. 
16. Paz, justicia e instituciones sólidas. </t>
  </si>
  <si>
    <r>
      <t>Diseñado e implementado</t>
    </r>
    <r>
      <rPr>
        <b/>
        <sz val="12"/>
        <color theme="1"/>
        <rFont val="Calibri Light"/>
        <family val="2"/>
        <scheme val="major"/>
      </rPr>
      <t xml:space="preserve"> </t>
    </r>
    <r>
      <rPr>
        <sz val="12"/>
        <color theme="1"/>
        <rFont val="Calibri Light"/>
        <family val="2"/>
        <scheme val="major"/>
      </rPr>
      <t>Sistema Estadístico Regional de Turismo de Nariño -SERTU Nariño-</t>
    </r>
  </si>
  <si>
    <t>Documentos de investigación sobre turismo</t>
  </si>
  <si>
    <t>Documentos sobre medición y análisis de información turística realizados</t>
  </si>
  <si>
    <t xml:space="preserve">Realizada formación y capacitación multinivel para los gremios y actores del sector turístico  </t>
  </si>
  <si>
    <t>Servicio de apoyo para la formación de capital humano pertinente para el desarrollo empresarial de los territorios</t>
  </si>
  <si>
    <t>350201100</t>
  </si>
  <si>
    <t xml:space="preserve">Personas formadas en habilidades y competencias </t>
  </si>
  <si>
    <t>Actualizado e implementado del Plan de Desarrollo Turístico del Departamento.</t>
  </si>
  <si>
    <t>Proyectos de impulso a la actividad turistica en el Departamento.</t>
  </si>
  <si>
    <t>3502036</t>
  </si>
  <si>
    <t>Servicio de apoyo financiero para la competitividad turística</t>
  </si>
  <si>
    <t>350203600</t>
  </si>
  <si>
    <t>Proyectos cofinanciados para la adecuación de la oferta turística</t>
  </si>
  <si>
    <t>Implementada estrategia de alianzas público privadas y populares en las subregiones, para la implementación de las políticas de desarrollo productivo, competitivo  y productividad turística.</t>
  </si>
  <si>
    <t>3502012</t>
  </si>
  <si>
    <t>Servicio de apoyo para la modernización y fomento de la innovación empresarial</t>
  </si>
  <si>
    <t>350201205</t>
  </si>
  <si>
    <t>Documentos de estrategias de negocios para el ecosistema de innovación y emprendimiento en Colombia elaborados</t>
  </si>
  <si>
    <t>Fortalecimiento de entidades territoriales en promoción y competitividad turística de sus regiones.</t>
  </si>
  <si>
    <t>Servicio de asistencia técnica a los entes territoriales para el desarrollo turístico</t>
  </si>
  <si>
    <t>Realización y participación en eventos, ferias y rutas nacionales especializados en la industria del turismo</t>
  </si>
  <si>
    <t>3502046</t>
  </si>
  <si>
    <t>350204602</t>
  </si>
  <si>
    <t>Eventos de promoción realizados</t>
  </si>
  <si>
    <t>Implementada estrategia de fortalecimiento de rutas turistico- productivas en el Departamento.</t>
  </si>
  <si>
    <t>3502037</t>
  </si>
  <si>
    <t>Servicio de apoyo financiero para la promoción turística nacional e internacional</t>
  </si>
  <si>
    <t>350203700</t>
  </si>
  <si>
    <t>Proyectos cofinanciados para promover el mercadeo y promoción turística a nivel nacional e internacional</t>
  </si>
  <si>
    <t>Planación competitividad</t>
  </si>
  <si>
    <t>Fomento de la economía popular para la transformación del territorio por la vida y la paz.</t>
  </si>
  <si>
    <t>Impulsar el desarrollo de la economía popular en el departamento de Nariño a través de la inclusión financiera y crediticia de manera fácil, segura y oportuna para apoyar a emprendedores, comerciantes, microempresarios, productores rurales, personas cuidadoras y estudiantes que por múltiples situaciones se encuentran excluidos de los servicios financieros tradicionales.</t>
  </si>
  <si>
    <t>Empleo</t>
  </si>
  <si>
    <t>Generación y formalización del empleo</t>
  </si>
  <si>
    <t>Índice de competitividad</t>
  </si>
  <si>
    <t>4, 37</t>
  </si>
  <si>
    <t>Consejo Privado de Competitividad</t>
  </si>
  <si>
    <t>4, 50</t>
  </si>
  <si>
    <t>Asistencia técnica para el fortalecimiento de planes de negocio, proyectos productivos de MiPymes y establecimientos de comercio, para acceder a beneficios ofrecidos por programas del gobierno nacional, departamental y regional.</t>
  </si>
  <si>
    <t>Servicio de Asistencia técnica para la generación y formalización de empresa</t>
  </si>
  <si>
    <t>Numero de emprendedores orientados</t>
  </si>
  <si>
    <t>Convergencia regional</t>
  </si>
  <si>
    <t>Paz Total con Inclusión Social - Compromiso 2. Pacto por el Fortalecimiento institucional y social para el Cambio</t>
  </si>
  <si>
    <t>16. Paz, jusiticia e instituciones sólidas. 
17. Alianzas para lograr los objetivos</t>
  </si>
  <si>
    <t xml:space="preserve">Implementada asistencia técnica para la creación, fortalecimiento y fomento a la asociatividadd solidaria a través de desarrollo, operación de medios de producción y fácil acceso al crédito.
</t>
  </si>
  <si>
    <t>Servicio de fomento de la asociatividad solidaria</t>
  </si>
  <si>
    <t>360205000</t>
  </si>
  <si>
    <t>Iniciativas de la Asociatividad solidaria fomentadas</t>
  </si>
  <si>
    <t>Formular e implementar la Política Pública de empleo decente para promover el mejoramiento de la calidad del empleo y la formalización laboral.</t>
  </si>
  <si>
    <t>3602019</t>
  </si>
  <si>
    <t>360201900</t>
  </si>
  <si>
    <t>Creadas alianzas estratégicas público-privadas y público-populares para adelantar negocios inclusivos en el Departamento.</t>
  </si>
  <si>
    <t>Servicios de asistencia técnica para la generación de Alianzas Estratégicas</t>
  </si>
  <si>
    <t>360202200</t>
  </si>
  <si>
    <t>Alianzas estratégicas generadas</t>
  </si>
  <si>
    <t>Implementadas estrategias para incentivar la generación de empleo, su organización y la reducción de barreras para inserción en el mercado laboral.</t>
  </si>
  <si>
    <t>Servicio de apoyo al fortalecimiento de políticas públicas para la generación y formalización del empleo en el marco del trabajo decente</t>
  </si>
  <si>
    <t>360202700</t>
  </si>
  <si>
    <t>Estrategias realizadas</t>
  </si>
  <si>
    <t>Asesorados emprendimientos para la generación de ingresos, a través de apoyo a la asociatividad, el emprendimiento y el empresarismo.</t>
  </si>
  <si>
    <t>3602032</t>
  </si>
  <si>
    <t>Servicio de asesoría técnica para el emprendimiento</t>
  </si>
  <si>
    <t>360203200</t>
  </si>
  <si>
    <t>Emprendimientos asesorados</t>
  </si>
  <si>
    <t>Comercio, Industria y Turismo</t>
  </si>
  <si>
    <t xml:space="preserve">Fortalecimiento de la Comision Regional de Competitividad e Innovación de Nariño. </t>
  </si>
  <si>
    <t>3502006</t>
  </si>
  <si>
    <t>Servicio de apoyo y consolidación de la Comision Regional de Competitividad - CRC</t>
  </si>
  <si>
    <t>350200600</t>
  </si>
  <si>
    <t xml:space="preserve">Planes de trabajo concertados con las CRC para su consolidación </t>
  </si>
  <si>
    <t>Apoyo a planes de acción establecidos por las iniciativas clúster para profundización y apertura de nuevos mercados.</t>
  </si>
  <si>
    <t>Servicio de asistencia técnica para el desarrollo de iniciativas clústeres</t>
  </si>
  <si>
    <t>350200700</t>
  </si>
  <si>
    <t>Clústeres asistidos en la implementación de los planes de acción</t>
  </si>
  <si>
    <t>Fortalecimiento de cadenas productivas en sectores que no están organizados en iniciativas clúster.</t>
  </si>
  <si>
    <t>Servicio de asistencia técnica para mejorar la competitividad de los sectores productivos</t>
  </si>
  <si>
    <t>350200800</t>
  </si>
  <si>
    <t xml:space="preserve">Proyectos de alto impacto asistidos para el fortalecimiento de cadenas productivas </t>
  </si>
  <si>
    <t>Fortalecimiento de unidades productivas mediante procesos de economia popular en las cadenas productivas priorizadas.</t>
  </si>
  <si>
    <t>Servicio de asistencia técnica y fortalecimiento a las unidades productivas pertenecientes a la red empresarial Red-i y sector detallista</t>
  </si>
  <si>
    <t>Unidades productivas fortalecidas</t>
  </si>
  <si>
    <t>Fortalecimiento de procesos de apropiación social de conocimiento en economías populares para la consolidación de procesos productivos para la solución de problemáticas locales.</t>
  </si>
  <si>
    <t>Servicio de fortalecimiento y desarrollo de unidades productivas para la comercialización de productos agroindustriales</t>
  </si>
  <si>
    <t>Unidades de pequeños productores fortalecidas</t>
  </si>
  <si>
    <t xml:space="preserve">Ciencia, tecnologìa e innovación </t>
  </si>
  <si>
    <t>Fortalecer el desarrollo de la Ciencia, Tecnología e Innovación para la transformación productiva, social, económica y ambiental del departamento de Nariño</t>
  </si>
  <si>
    <t>Ciencia Tecnología e Innovación</t>
  </si>
  <si>
    <t>3906</t>
  </si>
  <si>
    <t>Fomento a vocaciones y formación, generación, uso y apropiación social del conocimiento de la ciencia, tecnología e innovación</t>
  </si>
  <si>
    <t xml:space="preserve">Formación de alto nivel </t>
  </si>
  <si>
    <t xml:space="preserve">Porcentaje respecto al total nacional </t>
  </si>
  <si>
    <t>Minciencias</t>
  </si>
  <si>
    <t>Fortalecimiento a la formación de alto nivel a través de becas condonables de maestrìa con el propósito de mejorar la capacidades técnicas, científicas y tecnológicas en el Departamento, en el marco de las convocatorias nacionales e internacionales</t>
  </si>
  <si>
    <t>3906003</t>
  </si>
  <si>
    <t>Servicio de apoyo financiero para la formación de nivel maestría</t>
  </si>
  <si>
    <t>390600300</t>
  </si>
  <si>
    <t>Becas de maestría otorgadas</t>
  </si>
  <si>
    <t>Fortalecimiento a la formación de alto nivel a través de becas condonables de doctorado con el propósito de mejorar la capacidades técnicas, científicas y tecnológicas en el departamento, en el marco de las convocatorias nacionales e internacionales</t>
  </si>
  <si>
    <t>3906004</t>
  </si>
  <si>
    <t>Servicio de apoyo financiero para la formación de nivel doctoral</t>
  </si>
  <si>
    <t>390600400</t>
  </si>
  <si>
    <t>Becas de nivel doctoral otorgadas</t>
  </si>
  <si>
    <t>Proyectos financiados a traves de la convocatoria bianual Minciencias enmarcados en los retos de las politicas orientadas a misiones: 
a) Aprovechamiento del conocimiento, conservación y el uso sostenible de la biodiversidad, sus bienes y servicios ecosistémicos. 
b) Garantizar la soberanía alimentaria y el derecho a la alimentación.
c) Asegurar la generación, acceso y uso de energías sostenibles para todos los colombianos
d) Garantizar la seguridad sanitaria, la salud y el bienestar de la población en el territorio nacional
e) Poner fin a todas las formas de violencia en Colombia</t>
  </si>
  <si>
    <t>3906005</t>
  </si>
  <si>
    <t>Servicio de apoyo financiero a programas y proyectos de Ciencia, Tecnología e Innovación (CTI) para la generación de conocimiento, desarrollo tecnológico e innovación. (I+D+i)</t>
  </si>
  <si>
    <t>390600500</t>
  </si>
  <si>
    <t xml:space="preserve">Programas y proyectos financiados </t>
  </si>
  <si>
    <t xml:space="preserve">Empresas apoyadas en proceso de innovación. </t>
  </si>
  <si>
    <t>Beneficiar niños, niñas, jóvenes y demás grupos priorizados en el departamento con programas de Apropiación Social del Conocimiento (ASC)</t>
  </si>
  <si>
    <t>3906010</t>
  </si>
  <si>
    <t>Servicios de apoyo financiero para programas y proyectos de apropiación social del conocimiento</t>
  </si>
  <si>
    <t>390601000</t>
  </si>
  <si>
    <t>Programas y proyectos financiados</t>
  </si>
  <si>
    <t>Creada e implementada la política de Ciencia, Tecnología e Innovación (CTI) para el Departamento.</t>
  </si>
  <si>
    <t>3906016</t>
  </si>
  <si>
    <t>Documentos de política</t>
  </si>
  <si>
    <t>390601600</t>
  </si>
  <si>
    <t>Documentos de política elaborados</t>
  </si>
  <si>
    <t xml:space="preserve">Creado y en operación el centro de bioeconomía del Pacífico para contribuir a la creación de oportunidades en la región, centrándose en la generación de empleo, reducción de la violencia y transformación de productos locales. </t>
  </si>
  <si>
    <t>3906020</t>
  </si>
  <si>
    <t xml:space="preserve">Infraestructura para la I+D+i dotada </t>
  </si>
  <si>
    <t>390602000</t>
  </si>
  <si>
    <t>Centros o laboratorios dotados</t>
  </si>
  <si>
    <t>3905</t>
  </si>
  <si>
    <t xml:space="preserve"> Fortalecimiento de la gobernanza e institucionalidad multinivel del sector de CTeI</t>
  </si>
  <si>
    <t xml:space="preserve">Indice de Internacionalización </t>
  </si>
  <si>
    <t>número</t>
  </si>
  <si>
    <t>Ministerio de Comercio, Industria y Turismo</t>
  </si>
  <si>
    <t>Formulado e implementado el Plan de Internacionalización en el Departamento</t>
  </si>
  <si>
    <t>3905006</t>
  </si>
  <si>
    <t>390500600</t>
  </si>
  <si>
    <t>Creada mesa de internacionalización que vincule los actores público, privado, academía y sociedad civil</t>
  </si>
  <si>
    <t>3905007</t>
  </si>
  <si>
    <t>Servicio de cooperación internacional para la CTeI</t>
  </si>
  <si>
    <t>390500702</t>
  </si>
  <si>
    <t>Participaciones en comisiones internacionales de CTI</t>
  </si>
  <si>
    <t>Minas</t>
  </si>
  <si>
    <t>SOBERANIA ALIMENTARIA, COMPETITIVIDAD Y PRODUCTIVIDAD</t>
  </si>
  <si>
    <t>Minería innovadora y sustentable</t>
  </si>
  <si>
    <t xml:space="preserve">Fortalecer el sector minero con responsabilidad social, ambiental y productiva en el Departamento. </t>
  </si>
  <si>
    <t>MINAS Y ENERGÍA</t>
  </si>
  <si>
    <t>Consolidación productiva del sector minero</t>
  </si>
  <si>
    <t>Viabilización de explotaciones mineras mediante el otorgamiento de contratos de concesion y legalizaciones mineras</t>
  </si>
  <si>
    <t xml:space="preserve">Titulos otorgados </t>
  </si>
  <si>
    <t xml:space="preserve">INFORMACION ANM PAR PASTO </t>
  </si>
  <si>
    <t xml:space="preserve">Diseñado e implementado plan estratégico de reactivación del sector minero. </t>
  </si>
  <si>
    <t>2104001</t>
  </si>
  <si>
    <t>210400100</t>
  </si>
  <si>
    <t>Documentos de lineamientos técnicos para el desarrollo de actividades mineras realizados</t>
  </si>
  <si>
    <t xml:space="preserve">Economías para la Vida </t>
  </si>
  <si>
    <t xml:space="preserve">7. Energía asequible y no contaminante 
8. Trabajo decente y crecimiento económico
17. Alianzas para lograr los objetivos </t>
  </si>
  <si>
    <t>Formulada e implementada  la politica pública minera  en el Departamento.</t>
  </si>
  <si>
    <t>210400200</t>
  </si>
  <si>
    <t>Iniciativas formuladas</t>
  </si>
  <si>
    <t>Apoyada la gestión,  la estructuración y viabilización de proyectos mineros.</t>
  </si>
  <si>
    <t>2104008</t>
  </si>
  <si>
    <t>Servicio de asistencia técnica para la viabilización de proyectos mineros</t>
  </si>
  <si>
    <t>210400800</t>
  </si>
  <si>
    <t>Proyectos viabilizados</t>
  </si>
  <si>
    <t>Implementadas condiciones mineras, sociales y ambientales para  la explotación minera a través de la expedición o negación de un título minero.</t>
  </si>
  <si>
    <t>Servicio de regularización de la actividad minera</t>
  </si>
  <si>
    <t>210401303</t>
  </si>
  <si>
    <t>Actos administrativos para culminación del trámite expedidos</t>
  </si>
  <si>
    <t>Apoyados  procesos de formación a mineros en aspectos ambientales, sociales, normativos y empresariales.</t>
  </si>
  <si>
    <t>2104010</t>
  </si>
  <si>
    <t>Servicio de educación para el trabajo en actividades mineras</t>
  </si>
  <si>
    <t>210401000</t>
  </si>
  <si>
    <t>Personas certificadas</t>
  </si>
  <si>
    <t xml:space="preserve"> Gestión de la información en el sector minero energético</t>
  </si>
  <si>
    <t>Gestionada y aprobada la delegación por parte de la Agencia Nacional de Minería para operar  el sector minero en el Departamento.</t>
  </si>
  <si>
    <t>2106009</t>
  </si>
  <si>
    <t>210600900</t>
  </si>
  <si>
    <t>Creada y operando  la Secretaría de Minas del Departamento.</t>
  </si>
  <si>
    <t>2106003</t>
  </si>
  <si>
    <t>210600300</t>
  </si>
  <si>
    <t xml:space="preserve">Nariño con gas domiciliaro. </t>
  </si>
  <si>
    <t xml:space="preserve">Gestionar y promover el acceso al servicio publico de gas domiciliario en el departameto de Nariño. </t>
  </si>
  <si>
    <t>Acceso al servicio público domiciliario de gas combustible</t>
  </si>
  <si>
    <t xml:space="preserve">Cobertura del servicio de gas domiciliario </t>
  </si>
  <si>
    <t>Minminas</t>
  </si>
  <si>
    <t xml:space="preserve">Incrementado el número de conexiones de viviendas/usuarios de menores ingresos en el Departamento.
</t>
  </si>
  <si>
    <t>Redes domiciliarias de gas combustible instaladas</t>
  </si>
  <si>
    <t>210101600</t>
  </si>
  <si>
    <t>Viviendas conectadas a la red local de gas combustible</t>
  </si>
  <si>
    <t>Apoyados  los usuarios de menores ingresos con subsidios al consumo  domiciliario de gas combustible distribuido por red física.</t>
  </si>
  <si>
    <t>Servicio de apoyo financiero para subsidios al consumo en el servicio público de gas</t>
  </si>
  <si>
    <t>210101300</t>
  </si>
  <si>
    <t>Usuarios  beneficiados con subsidios al consumo</t>
  </si>
  <si>
    <t>Instalados tanques para el almacenamiento de gas en Túmaco</t>
  </si>
  <si>
    <t>2101014</t>
  </si>
  <si>
    <t>Tanques para el almacenamiento de gas</t>
  </si>
  <si>
    <t>Tanques instalados</t>
  </si>
  <si>
    <t>Energías para la paz.</t>
  </si>
  <si>
    <t xml:space="preserve">Fortalecer la generación de energía eléctrica y alternativa para el desarrollo territorial. </t>
  </si>
  <si>
    <t>Consolidación productiva del sector de energía eléctrica</t>
  </si>
  <si>
    <t xml:space="preserve">Cobertura de energía eléctrica </t>
  </si>
  <si>
    <t>Ampliado el nùmero  de usuarios beneficiados mediante proyectos o actividades de fuentes no convencionales de energia principalmente de caracter renovable en el Departamento.</t>
  </si>
  <si>
    <t xml:space="preserve">Servicios de apoyo a la implementación de fuentes no convencionales de energía </t>
  </si>
  <si>
    <t>Usuarios beneficiados</t>
  </si>
  <si>
    <t>Formulados e implementados proyectos para la generación de energía fotovoltaica en el Departamento.</t>
  </si>
  <si>
    <t>210205800</t>
  </si>
  <si>
    <t>Unidades de generación fotovoltaica de energía eléctrica instaladas</t>
  </si>
  <si>
    <t>Construida la central de generación de energía eléctrica fotovoltaica.</t>
  </si>
  <si>
    <t>Apoyada la construcción de la central de generación de energía eléctrica fotovoltaica.</t>
  </si>
  <si>
    <t>Central de generación fotovoltaica construida</t>
  </si>
  <si>
    <t>Construcción de Centrales hidroeléctricas en el departamento de Nariño</t>
  </si>
  <si>
    <t>Apoyada la gestión para la operación de Centrales hidroeléctricas en el departamento de Nariño</t>
  </si>
  <si>
    <t xml:space="preserve">Centrales hidroeléctricas construidas </t>
  </si>
  <si>
    <t>Ampliadas las redes del sistema de transmisión regional en el Departamento.</t>
  </si>
  <si>
    <t>Redes del sistema de transmisión regional construida</t>
  </si>
  <si>
    <t>Ampliado el sistema de suministro del servicio público de energía eléctrica a viviendas rurales</t>
  </si>
  <si>
    <t>Redes internas de energía eléctrica instaladas</t>
  </si>
  <si>
    <t>Viviendas en zonas rurales con red interna de energía eléctrica instalada</t>
  </si>
  <si>
    <t>Programa de hidrocarburos</t>
  </si>
  <si>
    <t xml:space="preserve">Promover el aprovechamiento energético de los hidrocarburos en el departamento para mejorar las condiciones de competitividad de la
cadena de producción sectorial
</t>
  </si>
  <si>
    <t>Consolidación productiva del sector hidrocarburos</t>
  </si>
  <si>
    <t>Municipios reconocidos como zonas de frontera con combustibles líquidos excluidos de iva y excentos de arancél e impuesto nacional a la gasolina y al acpm.</t>
  </si>
  <si>
    <t>Resolución 40072 del ministerio de minas y energía</t>
  </si>
  <si>
    <t>Formulación de lineamientos técnico/juridico a las asociaciones de combustibles para la asignación de los cupos en el Departamento e inclusión de los municipios que no se encuentran reconocidos como zona de frontera.</t>
  </si>
  <si>
    <t>2103025</t>
  </si>
  <si>
    <t>210302500</t>
  </si>
  <si>
    <t>Ambiente</t>
  </si>
  <si>
    <t>SOSTENIBILIDAD  AMBIENTAL Y ORDENAMIENTO TERRITORIAL</t>
  </si>
  <si>
    <t>Conservación de la diversidad biocultural en los cinco mundos.</t>
  </si>
  <si>
    <t>Conservar la diversidad biocultural en el mundo marino, litoral, Chocó Biogeográfico, Andino y Amazonía, en Nariño.</t>
  </si>
  <si>
    <t>Ambiente y Desarrollo Sostenible</t>
  </si>
  <si>
    <t>Conservación de la Biodiversidad y sus servicios ecosistémicos</t>
  </si>
  <si>
    <t>Diversidad biocultural conocida y conservada</t>
  </si>
  <si>
    <t>Hectáreas</t>
  </si>
  <si>
    <t>SECRETARIA DE AMBIENTE Y DESARROLLO SOSTENIBLE</t>
  </si>
  <si>
    <t>Formuladas e implementadas  acciones parar fortalecer la conectividad biocultural en áreas de conservación de ecosistemas estratégicos de los mundos oceánico, litoral Pacifico, Choco biogeográfico, Andes y amazónico, a través del corredor BIOSUR</t>
  </si>
  <si>
    <t>Servicio de recuperación de ecosistemas</t>
  </si>
  <si>
    <t>Áreas en proceso de recuperación de cobertura vegetal</t>
  </si>
  <si>
    <t>El agua, la biodiversidad y las personas en el centro del ordenamiento territorial</t>
  </si>
  <si>
    <t>3.2. Compromiso 2. Disminuir la deforestación y recuperar los espacios degradados</t>
  </si>
  <si>
    <t>14. Vida Submarina.
15. Vida de Ecosistemas terrestres.</t>
  </si>
  <si>
    <t>Gestionado el conocimiento para la preservación, uso sostenible y restauración de la biodiversidad y sus servicios ecosistémicos.</t>
  </si>
  <si>
    <t>Documentos de investigación para la conservación de la biodiversidad y sus servicios ecosistémicos</t>
  </si>
  <si>
    <t xml:space="preserve">3.1. Compromiso 1. Ordenamiento territorial para la protección del agua y la biodiversidad </t>
  </si>
  <si>
    <t>Gestionada  interinstitucionalmente  la Declaratoria del Distrito Especial de Manejo del Bosque seco del Patía,  áreas protegidas y  otras medidas efectivas de conservación (OMEC).</t>
  </si>
  <si>
    <t>Documentos de lineamientos técnicos para la conservación de la biodiversidad y sus servicios ecosistémicos</t>
  </si>
  <si>
    <t>Conservación y restauraciòn de ecosistemas estratégicos.</t>
  </si>
  <si>
    <t>Restaurar y conservar ecosistemas estratégicos para  el sostenimiento de los servicios ecosistémicos en el Departamento de Nariño</t>
  </si>
  <si>
    <t>Conservación de la biodiversidad y sus servicios ecosistémicos</t>
  </si>
  <si>
    <t>Ecosistemas y diversidad biológica en proceso de restauración, recuperación, rehabilitación, conservación y uso sostenible.</t>
  </si>
  <si>
    <t>Producido material vegetal para la restauración de zonas estratégicas de Nariño, con participación institucional y comunitaria.</t>
  </si>
  <si>
    <t>Servicio de producción de plántulas en viveros</t>
  </si>
  <si>
    <t>Plántulas producidas</t>
  </si>
  <si>
    <t xml:space="preserve">Democratización del conocimiento, la información ambiental y de riesgo de desastres </t>
  </si>
  <si>
    <t>Fomentada la creación de negocios verdes inclusivos.</t>
  </si>
  <si>
    <t>Servicio de asistencia técnica para la consolidación de negocios verdes</t>
  </si>
  <si>
    <t>320100300</t>
  </si>
  <si>
    <t xml:space="preserve">Negocios verdes consolidados </t>
  </si>
  <si>
    <t xml:space="preserve">11. Ciudades y comunidades sostenibles.
13. Acción por el clima.
</t>
  </si>
  <si>
    <t>Creado e implementado el Observatorio Ambiental del Departamento  como herramienta que permite la consolidación de la información ambiental de manera accesible, confiable y oportuna.</t>
  </si>
  <si>
    <t>Servicios tecnológicos para el sistema de información ambiental </t>
  </si>
  <si>
    <t>Instrumentos tecnológicos implementados </t>
  </si>
  <si>
    <t>11. Ciudades y comunidades sostenibles.
13. Acción por el clima.
14. Vida submarina.
15. Vida de ecosistemas terrestres.</t>
  </si>
  <si>
    <t>Fortalecido el Sistema de Información Geográfico Ambiental como herramienta para la planificación y gestión ambiental del Departamento.</t>
  </si>
  <si>
    <t>Servicio de administracion de los sistemas de información para los procesos de toma de decisiones</t>
  </si>
  <si>
    <t>Sistemas de información fortalecidos y actualizados</t>
  </si>
  <si>
    <t>Democratización del conocimiento, la información ambiental y de riesgo de desastres</t>
  </si>
  <si>
    <t>11. Ciudades y comunidades sostenibles.
13. Acción por el clima.
15. Vida de ecosistemas terrestres.</t>
  </si>
  <si>
    <t>Adquiridos, en mantenimiento y manejo predios del Departamento en ecosistemas estratégicos de recarga hídrica.</t>
  </si>
  <si>
    <t>Servicio de protección del recurso hídrico</t>
  </si>
  <si>
    <t>Áreas protegidas</t>
  </si>
  <si>
    <t>13. Acción por el clima.
15. Vida de ecosistemas terrestres.</t>
  </si>
  <si>
    <t>Actualizado  inventario de predios destinados a la conservación de ecosistemas estratégicos del Departamento.</t>
  </si>
  <si>
    <t>Territorio y sociedad resilientes al clima</t>
  </si>
  <si>
    <t>Incentivos para la conservación y restauración, con base en la implementación de soluciones basadas en la naturaleza con enfoque cultural y de producción sostenible.</t>
  </si>
  <si>
    <t>Servicio apoyo financiero para la implementación de esquemas de pago por Servicio ambientales</t>
  </si>
  <si>
    <t>Áreas con esquemas de Pago por Servicios Ambientales implementados</t>
  </si>
  <si>
    <t>Ordenamiento del Territorio Alrededor del Agua y Justicia Social</t>
  </si>
  <si>
    <t>Ordenado el territorio con visión de región, teniendo como estrategia las zonas hídricas que articulan las acciones sociales, productivas y ambientales de una región, con base en el concepto de convergencia regional.</t>
  </si>
  <si>
    <t>Documentos de lineamientos técnicos para la conservación de la biodiversidad y sus servicios eco sistémicos</t>
  </si>
  <si>
    <t>Documentos de lineamientos técnicos implementados</t>
  </si>
  <si>
    <t>6. Agua limpia y saneamiento.
14. Vida Submarina.
15. Vida de ecosistemas terrestres.</t>
  </si>
  <si>
    <t>Implementadas acciones orientadas a la restauración y reducción de la deforestación, incluyendo en la Amazonía nariñense.</t>
  </si>
  <si>
    <t>Servicio de restauración de ecosistemas</t>
  </si>
  <si>
    <t>Áreas en proceso de restauración</t>
  </si>
  <si>
    <t>11. Ciudades y comunidades sostenibles.
13. Acción por el clima.
14. Vida submarina.
Objetivo 15. Vida de ecosistemas terrestres.</t>
  </si>
  <si>
    <t>Coordinación interinstitucional para el fortalecimiento de gestión ambiental transfronteriza, incluyendo las Cuenca Carchi-Guaitara y Mira - Mataje</t>
  </si>
  <si>
    <t>3203001</t>
  </si>
  <si>
    <t>Documentos de lineamientos técnicos para la gestión integral del recurso hídrico</t>
  </si>
  <si>
    <t>320300105</t>
  </si>
  <si>
    <t>Documentos con lineamientos para el mejoramiento de la calidad del recurso hídrico elaborados</t>
  </si>
  <si>
    <t>Transformación Productiva,
Internacionalización y Acción
Climática</t>
  </si>
  <si>
    <t>13. Acción climática.
17. Alianzas para lograr objetivos.</t>
  </si>
  <si>
    <t>Gestión integral de mares, costas y recursos acuáticos</t>
  </si>
  <si>
    <t>Restaurados  ecosistemas de manglar.</t>
  </si>
  <si>
    <t>Servicio de restauración ecológica de ecosistemas de manglar</t>
  </si>
  <si>
    <t>Manglar en proceso de restauración</t>
  </si>
  <si>
    <t>Planificación territorial para
descarbonizar las economías</t>
  </si>
  <si>
    <t>3. Ordenamiento territorial con Justicia ambiental</t>
  </si>
  <si>
    <t>13. Acción por el clima.
14. Vida Submarina.
15. Vida de Ecosistemas terrestres.</t>
  </si>
  <si>
    <t>Acción climática para la paz.</t>
  </si>
  <si>
    <t>Implementar medidas de adaptación, mitigación y resiliencia frente al cambio climático para transitar hacia la paz con la naturaleza.</t>
  </si>
  <si>
    <t>Gestión del cambio climático para un desarrollo bajo en carbono y resiliente al clima</t>
  </si>
  <si>
    <t>Número de estrategias de mitigación y adaptación al cambio climático</t>
  </si>
  <si>
    <t xml:space="preserve">Desarrolladas estrategias sostenibles para la reducción de emisiones de Gases Efecto Invernadero: proyectos agroforestales, forestales, dendroenergéticos, agroecológicos e implementacion de planes de adaptación con enfoque diferencial  </t>
  </si>
  <si>
    <t>3206002</t>
  </si>
  <si>
    <t>Documentos de lineamientos técnicos para la gestión del cambio climático y un desarrollo bajo en carbono y resiliente al clima</t>
  </si>
  <si>
    <t>320600205</t>
  </si>
  <si>
    <t xml:space="preserve">Documentos de seguimiento y evaluación de las estrategias de financiamiento formulados </t>
  </si>
  <si>
    <t>12. Producción y consumo responsable.
13. Acción por el clima.
14. Vida Submarina.
15. Vida de Ecosistemas terrestres.</t>
  </si>
  <si>
    <t>Construidas e instaladas estufas eco eficientes fijas, que disminuyen el consumo de leña y la emisión de gases efecto invernadero – GEI</t>
  </si>
  <si>
    <t>Estufas ecoeficientes fijas implementadas</t>
  </si>
  <si>
    <t xml:space="preserve">Estufas ecoeficientes fijas construidas </t>
  </si>
  <si>
    <t>7. Energía asequible y no Contaminante.
13. Acción por el clima.</t>
  </si>
  <si>
    <t>Implementadas acciones de mitigación y adaptación al cambio climático:  energías limpias - techos solares, sistemas fotovoltáicos y molinos de viento como alternativas de energía en el Departamento. Proyecto PERS Fase I.</t>
  </si>
  <si>
    <t>Servicio de apoyo técnico para la implementación de acciones de mitigación y adaptación al cambio climático</t>
  </si>
  <si>
    <t>320600301</t>
  </si>
  <si>
    <t>Documentos con las acciones de mitigación y adaptación al cambio climático formulados</t>
  </si>
  <si>
    <t>7. Energía asequible y no contaminante.
13. Acción por el clima.</t>
  </si>
  <si>
    <t xml:space="preserve">Implementada una plataforma de monitoreo para el seguimiento de los indicadores y variables climáticas, gases efecto invernadero y vulnerabilidad, ex ante y ex post. </t>
  </si>
  <si>
    <t>Servicios de información para el seguimiento a los compromisos en cambio climático de Colombia</t>
  </si>
  <si>
    <t>Documentos con los resultados del monitoreo elaborados</t>
  </si>
  <si>
    <t>9. Industria, innovación e infraestructura.
11. Ciudades y comunidades sostenibles.
12. Producción y consumo responsable.
13. Acción por el clima.</t>
  </si>
  <si>
    <t>Acciones orientadas a educación, fortalecimiento, campañas de difusión en gestión del cambio climático para un desarrollo bajo en carbono y resiliente al clima.</t>
  </si>
  <si>
    <t>Servicio de educación informal en gestión del cambio climático para un desarrollo bajo en carbono y resiliente al clima</t>
  </si>
  <si>
    <t>Personas capacitadas en gestión del cambio climático</t>
  </si>
  <si>
    <t>4. Educación de calidad.
9. Industria, innovación e infraestructura.
11. Ciudades y comunidades sostenibles.
12. Producción y consumo responsable.
13. Acción por el clima.</t>
  </si>
  <si>
    <t>Construcción y fortalecimiento del tejdo social para el cuidado del ambiente.</t>
  </si>
  <si>
    <t>Generar y fortalecer una cultura ambiental para el uso y conservación de la oferta natural del Departamento.</t>
  </si>
  <si>
    <t>SECRETARÍA DE AMBIENTE Y DESARROLLO SOSTENIBLE</t>
  </si>
  <si>
    <t xml:space="preserve">Numero de procesos de educación y participación que contribuyan a la formación de ciudadanos sensibilizados de sus derechos y deberes ambientales. </t>
  </si>
  <si>
    <t>Apoyo en la implementación de acciones, de educación ambiental con las entidades territoriales, con enfoque diferencial (étnico, de género y generacional) e inclusivo para promover la sostenibilidad ambiental (PLAN DECENAL DE EDUCACIÓN AMBIENTAL)</t>
  </si>
  <si>
    <t>Servicio de asistencia técnica para la implementación de las estrategias educativo ambientales y de participación</t>
  </si>
  <si>
    <t xml:space="preserve">Estrategias educativas ambientales y de participación implementadas </t>
  </si>
  <si>
    <t>1,4,2 Desarrollo humano sostenible</t>
  </si>
  <si>
    <t>Fortalecer la educación ambiental a través del diálogo y la cooperación de saberes académicos, populares y ancestrales.</t>
  </si>
  <si>
    <t>4. Educación y Calidad.
11. Ciudades y comunidades sostenibles
13. Acción por el clima
16. Paz, justicia es instituciones sólidas</t>
  </si>
  <si>
    <t>Apoyo a la implementación de estrategias de gestión integral de residuos sólidos con entidades territoriales y resguardos indígenas con enfoque étnico, de género y generacional.</t>
  </si>
  <si>
    <t>Poyectos de protecciòn y recuperaciòn del conocimiento tradicional asociado a la biodiversidad.</t>
  </si>
  <si>
    <t>4. Educación y Calidad.
11. Ciudades y comunidades sostenibles.
13. Acción por el clima.
16. Paz, justicia es instituciones sólidas.</t>
  </si>
  <si>
    <t>Fortalecidos  los Consejos Comunitarios, Resguardos Indígenas y organizaciones campesinas en la gestión y uso sostenible de los bosques y la protección del conocimiento tradicional, teniendo en cuenta especialmente a las mujeres, niñas y población víctima del conflicto armado.</t>
  </si>
  <si>
    <t>Servicio de apoyo técnico a proyectos de educación ambiental y participación con enfoque diferencial</t>
  </si>
  <si>
    <t>Proyectos de protección y recuperación del conocimiento tradicional asociado a la biodiversidad</t>
  </si>
  <si>
    <t>b. Restauración participativa de ecosistemas, áreas protegidas y
otras áreas ambientalmente estratégicas</t>
  </si>
  <si>
    <t>1.1.3. Compromiso 3. Pacto por el cierre de brechas y la inclusión social
3.2. Compromiso 2. Disminuir la deforestación y recuperar los espacios degradados</t>
  </si>
  <si>
    <t>5. Igualdad de género.
13. Acción por el clima.
14. Vida submarina.
Objetivo 15. Vida de ecosistemas terrestres</t>
  </si>
  <si>
    <t>Apoyo en la implementación del sistema de gestión ambiental de la gobernación de Nariño.</t>
  </si>
  <si>
    <t>Documentos de lineamientos técnicos para el desarrollo de la política ambiental</t>
  </si>
  <si>
    <t>6. Agua Limpia y Saneamiento.
13. Acción por el clima.
14. Vida Submarina.
15. Vida de Ecosistemas terrestres</t>
  </si>
  <si>
    <t>Gestión ambiental para la eliminación del consumo del plástico, polietileno expandido.</t>
  </si>
  <si>
    <t>Protección y bienestar animal.</t>
  </si>
  <si>
    <t>Implementar acciones de la Política Pública de Protección y Bienestar Animal, para promover una cultura alrededor del respeto, protección, solidaridad y garantía de la vida digna de los animales del Departamento de Nariño</t>
  </si>
  <si>
    <t>GOBIERNO TERRITORIAL</t>
  </si>
  <si>
    <t>Fortalecimiento de la convivencia y la seguridad ciudadana</t>
  </si>
  <si>
    <t>Estrategias implementadas para fortalecer la protección y bienestar de los animales, domésticos y silvestres del Departamento de Nariño.</t>
  </si>
  <si>
    <t xml:space="preserve">Gobernancion de Nariño </t>
  </si>
  <si>
    <t xml:space="preserve">Fortalecido  el acceso a servicios médicos veterinarios de urgencias, emergencias y esterilización para los animales en estado de vulnerabilidad y víctimas de maltrato animal. </t>
  </si>
  <si>
    <t>Servicio de atención integral a la fauna</t>
  </si>
  <si>
    <t>Animales atendidos en servicios médicos veterinarios</t>
  </si>
  <si>
    <t>ARTÍCULO 31°. SISTEMA NACIONAL DE PROTECCIÓN Y BIENESTAR ANIMAL -SINAPYBA</t>
  </si>
  <si>
    <t>3. ORDENAMIENTO TERRITORIAL CON JUSTICIA AMBIENTAL</t>
  </si>
  <si>
    <t>11. Ciudades y Comunidades Sostenibles.
15. Vida de Ecosistemas Terrestres.</t>
  </si>
  <si>
    <t>Desarrollo de estrategias orientadas a fortalecer la gobernanza para la protección y bienestar animal en cumplimiento a la Política Pública respectiva, incluyendo el fortalacimiento de una red de mujeres en pro de la protección y bienestar animal.</t>
  </si>
  <si>
    <t>Servicio de apoyo para el acceso a la justicia policiva</t>
  </si>
  <si>
    <t>5. Igualdad de Género.
11. Ciudades y Comunidades Sostenibles. 
15. Vida de Ecosistemas Terreestres.</t>
  </si>
  <si>
    <t xml:space="preserve">Apoyo en la gestión para la adecuación y/o construcción de centros de atención médico veterinaria para animales domésticos y silvestres.  </t>
  </si>
  <si>
    <t>Infraestructura para el bienestar animal adecuada</t>
  </si>
  <si>
    <t>11. Ciudades y Comunidades Sostenibles.
15. Vida de Ecosistemas Terreestres.</t>
  </si>
  <si>
    <t>AMBIENTE Y DESARROLLO SOSTENIBLE</t>
  </si>
  <si>
    <t>Articulación con el sector educativo e instituciones educativas en el Departamento para la creación e implementación de una estrategia para el reconocimiento y respeto de los animales como parte fundamental del ambiente y de la sociedad.</t>
  </si>
  <si>
    <t>Servicio de educación informal en el marco de la conservación de la biodiversidad y los servicios ecosistémicos</t>
  </si>
  <si>
    <t xml:space="preserve">Documento con plan de educación ambiental elaborado </t>
  </si>
  <si>
    <t>4. Educación y Calidad.
11. Ciudades y Comunidades Sostenibles. 
15. Vida de Ecosistemas Terreestres.</t>
  </si>
  <si>
    <t>Planeción POD</t>
  </si>
  <si>
    <t xml:space="preserve">SOSTENIBILIDAD AMBIENTAL Y ORDENAMIENTO TERRITORIAL </t>
  </si>
  <si>
    <t xml:space="preserve">Ordenamiento territorial con justicia ambiental </t>
  </si>
  <si>
    <t>Fortalecer los procesos de ordenamiento territorial con un efoque sostenible alrededor del agua.</t>
  </si>
  <si>
    <t xml:space="preserve">Gobierno territorial </t>
  </si>
  <si>
    <t xml:space="preserve">Plan de Ordenamiento Departamental  </t>
  </si>
  <si>
    <t xml:space="preserve">
Gobernación de Nariño</t>
  </si>
  <si>
    <t xml:space="preserve">
2023</t>
  </si>
  <si>
    <t>Asistidas entidades territoriales (64)  y esquemas asociativos (3) técnicamente en procesos de ordenamiento territorial y catastro multipróposito.</t>
  </si>
  <si>
    <t>Numero de Entidades, organismos y dependencias asistidos técnicamente</t>
  </si>
  <si>
    <t>ordenamiento del territorio alrededor del agua y justicia ambiental</t>
  </si>
  <si>
    <t>ORDENAMIENTO TERRITORIAL CON JUSTICIA AMBIENTAL</t>
  </si>
  <si>
    <t xml:space="preserve">Documentos de investigación sobre estructuras ecológicas en el  Departamento. </t>
  </si>
  <si>
    <t>Número de Documentos de investigación elaborados</t>
  </si>
  <si>
    <t>Apoyados los Municipios de la región amazónica  de Nariño en la formulación de sus planes de deforestación cero en el marco del cumplimiento de los lineamiento establecidos por la   sentencia  ST4360 de 2018</t>
  </si>
  <si>
    <t>Número de documentos de lineamientos técnicos realizados</t>
  </si>
  <si>
    <t>Observatorio de Ordenamiento Territorial actualizado.</t>
  </si>
  <si>
    <t xml:space="preserve">11-Ciudades y comunidades sostenibles
15- Vida de Ecosistemas terrestres </t>
  </si>
  <si>
    <t>Estructuración de las provincias administrativas y de planificación del Departamento.</t>
  </si>
  <si>
    <t>DAGRD</t>
  </si>
  <si>
    <t xml:space="preserve">Fortalecer el conocimiento de la gestión del riesgo de desastres para mejorar la sostenibilidad ambiental y el ordenamiento territorial en el Departamento de Nariño. </t>
  </si>
  <si>
    <t>Identificar, analizar, monitorear y comunicar los escenarios de riesgos en el departamento de Nariño</t>
  </si>
  <si>
    <t>Gestión del riesgo de desastres y emergencias</t>
  </si>
  <si>
    <t>Tasa de conocimiento del riesgo (TCR = Pcr/Paev x 100; 
Pcr = Población que reconoce el riesgo, Paev = Población amenazada y/o expuesta y/o vulnerable</t>
  </si>
  <si>
    <t>Gobernación de Nariño - DAGRD Nariño</t>
  </si>
  <si>
    <t>Estudios de caracterización y/o zonificación de amenazas y/o vulnerabilidad y/o riesgo, en zonas, sectores y/o municipios con mayor recurrencia de fenómenos amenazantes y/o mayor población expuesta.</t>
  </si>
  <si>
    <t>4503017</t>
  </si>
  <si>
    <t>Estudios de riesgo de desastres</t>
  </si>
  <si>
    <t>450301700</t>
  </si>
  <si>
    <t>Número de estudios de riesgo de desastres elaborados</t>
  </si>
  <si>
    <t>ORDENAMIENTO DEL TERRITORIO ALREDEDOR DEL AGUA Y JUSTICIA AMBIENTAL</t>
  </si>
  <si>
    <t xml:space="preserve">11-Ciudades y comunidades sostenibles
</t>
  </si>
  <si>
    <t xml:space="preserve">Caracterización preliminar de escenarios de riesgo y evaluación de daños por la ocurrencia de eventos de origen natural, socio-natural o antrópico en el Departamento. </t>
  </si>
  <si>
    <t>Número de documentos de evaluación elaborados</t>
  </si>
  <si>
    <t>Gestión de la información a través de la implementación de un Sistema de Información Geográfico, para el conocimiento del riesgo de desastres, el monitoreo de los escenarios de riesgo y el manejo de desastres.</t>
  </si>
  <si>
    <t>4503019</t>
  </si>
  <si>
    <t>Servicios de información implementados</t>
  </si>
  <si>
    <t>450301900</t>
  </si>
  <si>
    <t>Número de Sistemas de información implementados</t>
  </si>
  <si>
    <t>Elaboración e implementación de la Estrategia Departamental de comunicación de Gestión del Riesgo de Desastres, para la apropiación social de los procesos de conocimiento del riesgo, reducción del mismo y el manejo de desastres, a través de la elaboración de cartillas ilustrativas, piezas gráficas, videos, uso de medios de comunicación (radio, TV, redes sociales, etc.)</t>
  </si>
  <si>
    <t>4503023</t>
  </si>
  <si>
    <t>450302300</t>
  </si>
  <si>
    <t>Número de documentos de planeación elaborados</t>
  </si>
  <si>
    <t>Inclusión  de gestión del riesgo de desastres en los planes de estudio de las Instituciones Educativas ubicadas en las zona de influencia volcánica y tsunami de los municipios de Pasto, Nariño, La Florida, Consacá, Cumbal y Tumaco.</t>
  </si>
  <si>
    <t>Implementación de procesos de participación de los Consejos Municipales de Gestiòn del Riesgo de Desastres -CMGRD- y comunidad a través de foros, talleres, seminarios, encuentros, diplomados, etc., para el fortalecimiento de las capacidades en conocimiento, reducción del riesgo y manejo de desastres y la apropiación social de la gestión del riesgo.</t>
  </si>
  <si>
    <t>4503002</t>
  </si>
  <si>
    <t>450300200</t>
  </si>
  <si>
    <t>Número de personas capacitadas</t>
  </si>
  <si>
    <t>Sistemas de alerta temprana y/o sistemas de monitoreo comunitario  instalados y en mantenimiento.</t>
  </si>
  <si>
    <t>4503018</t>
  </si>
  <si>
    <t>Servicio de monitoreo y seguimiento para la gestión del riesgo</t>
  </si>
  <si>
    <t>450301800</t>
  </si>
  <si>
    <t>Número de sistemas de alerta temprana implementados</t>
  </si>
  <si>
    <t>Reducir las condiciones de riesgo de desastres en el desarrollo territorial, sectorial y ambiental sostenible</t>
  </si>
  <si>
    <t xml:space="preserve"> Implementar medidas de intervención prospectiva, intervención correctiva y protección financiera para disminuir la vulnerabilidad de las comunidades e infraestructura frente a los efectos e impactos de los diferentes escenarios de riesgo presentes en el departamento de Nariño.</t>
  </si>
  <si>
    <t>Tasa de reducción del riesgo (TRR = Pbm/Paev x 100; 
Pbm = Población beneficiada con medidas de mitigación y prevención, Paev = Población amenazada y/o expuesta y/o vulnerable</t>
  </si>
  <si>
    <t>Apoyo a los municipios para la incorporación de los estudios de gestión del riesgo de desastres en los procesos de formulación, revisión y/o ajustes de los instrumentos de ordenamiento territorial.</t>
  </si>
  <si>
    <t>Acompañamiento técnico para la actualización y/o formulación y adopción de instrumentos para la incorporación de la política de gestión del riesgo (PMGRD, EMRE, FMGRD).</t>
  </si>
  <si>
    <t>Asistencia técnica para la formulación e implementación de Planes Escolares y/o Comunitarios de Gestión del Riesgo de Desastres.</t>
  </si>
  <si>
    <t>Número de documentos metodológicos realizados</t>
  </si>
  <si>
    <t>Apoyo a la incorporación del Plan Integral de Gestión de Riesgo Volcánico Volcán Galeras - PIGRV-VG, en los instrumentos de planificación de los municipios involucrados (POT´s)  en los municipios de Pasto, Nariño y La Florida.</t>
  </si>
  <si>
    <t>4503003</t>
  </si>
  <si>
    <t>450300300</t>
  </si>
  <si>
    <t>Número de instancias territoriales asistidas</t>
  </si>
  <si>
    <t>Gestión y/o cofinanciamiento de consultorías y/o proyectos para realizar intervenciones correctivas de mitigación, protección, estabilización o rehabilitación en zonas priorizadas del Departamento  afectadas por amenazadas de origen natural, socio natural o antropogénico no intencional.</t>
  </si>
  <si>
    <t>4503022</t>
  </si>
  <si>
    <t>Obras de infraestructura para la reducción del riesgo de desastres</t>
  </si>
  <si>
    <t>450302200</t>
  </si>
  <si>
    <t>Número de obras de infraestructura para la reducción del riesgo de desastres realizadas</t>
  </si>
  <si>
    <t>Implementación de medidas de ecoreducción y/o soluciones basadas en la naturaleza para mitigar y reducir el riesgo de desastres y los procesos de adaptación y mitigación frente a los efectos e impactos del cambio climático y la variabilidad climática.</t>
  </si>
  <si>
    <t>450302201</t>
  </si>
  <si>
    <t xml:space="preserve">Gestión de proyectos para procesos de reasentamiento o mejoramiento de vivienda para las comunidades afectadas por emergencias de origen natural, socio natural o antrópica.  </t>
  </si>
  <si>
    <t>4001002</t>
  </si>
  <si>
    <t>Servicio de asistencia técnica en proyectos de Vivienda</t>
  </si>
  <si>
    <t>400100200</t>
  </si>
  <si>
    <t>Número de entidades territoriales asistidas técnicamente</t>
  </si>
  <si>
    <t>Fortalecer el proceso de Manejo de Desastres en el Departamento de Nariño</t>
  </si>
  <si>
    <t>Fortalecer las acciones de  preparación para la respuesta a emergencias, la preparación para la recuperación post desastre, la ejecución de dicha respuesta y la ejecución de la respectiva recuperación la cual comprende: rehabilitación y reconstrucción</t>
  </si>
  <si>
    <t>Tasa de manejo de desastres (TMD = Pah/Pdd x 100; 
Pcr = Población atendida con ayuda humanitaria, Paev = Población damnificada por desastres naturales o antrópicos</t>
  </si>
  <si>
    <t>Eventos</t>
  </si>
  <si>
    <t>2021 -2023</t>
  </si>
  <si>
    <t>Atención de familias afectadas por la ocurrencia de fenómenos naturales, antrópicos y/o biosanitarios mediante ayuda humanitaria.</t>
  </si>
  <si>
    <t>Servicios de apoyo para atención de  población afectada por situaciones de emergencia, desastre o declaratorias de calamidad pública</t>
  </si>
  <si>
    <t>Numero de personas afectadas por situaciones de emergencia, desastre o declaratorias de calamidad pública apoyadas</t>
  </si>
  <si>
    <t>Actualización de la Estrategia Departamental de Respuesta a Emergencias y Planes de Contingencia por Temporada de Lluvias, menos lluvias, erupción volcánica, sismo, tsunami y biosanitario, entre otros.</t>
  </si>
  <si>
    <t xml:space="preserve">Planificación y ejecución de ejercicios de simulacro y/o simulación por fenómenos de origen natural y/o antrópico intencional y/o biosanitario. </t>
  </si>
  <si>
    <t>Número de Instancias territoriales asistidas</t>
  </si>
  <si>
    <t>Implementación de un sistema de información de afectación por desastres por medio de un software de uso estandarizado para  los Comités Municipales de Gestión del Riesgo y Desastres CMGRD</t>
  </si>
  <si>
    <t>Número de sistemas de información implementados</t>
  </si>
  <si>
    <t>Capacitación de personal del Sistema Departamental de Gestión del Riesgo de Desastres en la metodología de Sistema Comando de Incidentes - SCI Básico e Intermedio.</t>
  </si>
  <si>
    <t>Fortalecimiento de la red de telecomunicación de la DAGRD, para su funcionamiento 24/7, donde se reciben los reportes de los CMGRD</t>
  </si>
  <si>
    <t>Número de sistemas de información actualizados</t>
  </si>
  <si>
    <t>Instalación y mantemiento de estaciones base VHF Digital para la ampliación de la red de radiocomunicaciones a los municipios que carecen de este sistema de información alterno.</t>
  </si>
  <si>
    <t>Incremento *Acumulativa</t>
  </si>
  <si>
    <t>Conformación, reactivación y/o fortalecimiento de los organismos de socorro con la capacitación, dotación de equipos, vehículos,  herramientas y/o elementos de protección personal para la atención de emergencias.</t>
  </si>
  <si>
    <t>Servicio de fortalecimiento a las salas de crisis territorial</t>
  </si>
  <si>
    <t>Número de organismos de atención de emergencias fortalecidos</t>
  </si>
  <si>
    <t>Gestión para el fortalecimiento y modernización de Estaciones de Bomberos Voluntarios en el Departamento.</t>
  </si>
  <si>
    <t>Estaciones de bomberos construidas</t>
  </si>
  <si>
    <t>Número de Estaciones de bomberos construidas</t>
  </si>
  <si>
    <t xml:space="preserve">Fortalecimiento de la capacidad de respuesta de las Coordinaciones Municipales de Gestión del Riesgo  y la DAGRD, mediante la dotación de equipo tecnológico,  vehículos y elementos de identidad institucional para la atención de emergencias. </t>
  </si>
  <si>
    <t>Centros logísticos construidos y dotados</t>
  </si>
  <si>
    <t>Centros logísticos para la gestión del riesgo de desastres construidos</t>
  </si>
  <si>
    <t>INTEGRACION REGIONAL Y DESARROLLO FRONTERIZO.</t>
  </si>
  <si>
    <t>Conectividad Terrestre.</t>
  </si>
  <si>
    <t>Mejorar las condiciones de transitabilidad y conectividad terrestre subregional en el departamento de Nariño.</t>
  </si>
  <si>
    <t>Transporte.</t>
  </si>
  <si>
    <t>Infraestructura red vial regional.</t>
  </si>
  <si>
    <t>Red vial departamental atendida.</t>
  </si>
  <si>
    <t>Kilómetros de red vial departamental atendida.</t>
  </si>
  <si>
    <t>Plan Vial Departamental 2021 - 2030</t>
  </si>
  <si>
    <t>Realizar estudios y diseños para la construcción, mejoramiento y/o rehabilitación de vías, puntos criticos y puentes en el Departamento.</t>
  </si>
  <si>
    <t>Estudios de preinversión para la red vial regional.</t>
  </si>
  <si>
    <t xml:space="preserve">Estudios y diseños para la red vial regional realizados </t>
  </si>
  <si>
    <t>Incremento.</t>
  </si>
  <si>
    <t>Intervención de la infraestructura regional, (vías secundarias, terciarias, muelles y aeródromos) mediante circuitos estratégicos que permiten la conectividad, convergencia regional y adaptabilidad climática.
Fortalecimiento de la infraestructura y sistema de transporte terrestre.</t>
  </si>
  <si>
    <t>2. Economías para la Vida - 2.4. Desarrollo de obras de Infraestructura para la productividad, la competitividad y la construcción de Paz en Nariño.</t>
  </si>
  <si>
    <t>9. Industria, Innovación e Infraestructura.</t>
  </si>
  <si>
    <t>Banco de maquinaria: adquisición de maquinaria y equipos requeridos para las intervenciones viales en miras a construir, mejorar, rehabilitar o mantener.</t>
  </si>
  <si>
    <t>Banco de maquinaria dotado</t>
  </si>
  <si>
    <t>Número de maquinaria y equipos adquiridos</t>
  </si>
  <si>
    <t>Formulación e implementación de planes viales en las subregiones de Nariño.</t>
  </si>
  <si>
    <t>Mejoramiento de la Red Vial Secundaria del Departamento.</t>
  </si>
  <si>
    <t>Vía secundaria mejorada.</t>
  </si>
  <si>
    <t>Vía secundaria mejorada (kms)</t>
  </si>
  <si>
    <t xml:space="preserve">Mejoramiento de la Red Vial Terciaria de responsabilidad del Departamento y apoyo a mejorar las vías terciarias a cargo de los Municipios.
</t>
  </si>
  <si>
    <t>Vía terciaria mejorada.</t>
  </si>
  <si>
    <t>Vía terciaria mejorada (kms)</t>
  </si>
  <si>
    <t>Realizar el mantenimiento rutinario y periódico en las  Vías Secundarias del Departamento, para  conservar la integridad estructural de la vía.</t>
  </si>
  <si>
    <t>Vía secundaria con mantenimiento periódico o rutinario.</t>
  </si>
  <si>
    <t>Vía secundaria con mantenimiento (Kms)</t>
  </si>
  <si>
    <t>Realizar el mantenimiento rutinario y periódico en las  vías terciarias del Departamento  y apoyo en el mantenimiento  rutinario y periódico  las vías terciarias a cargo de los municipios.</t>
  </si>
  <si>
    <t>Vía terciaria con mantenimiento periódico o rutinario.</t>
  </si>
  <si>
    <t>Vía terciaria con mantenimiento (Kms)</t>
  </si>
  <si>
    <t xml:space="preserve">Atender las emergencias ocasionadas por fenómenos naturales  en las  vías secundarias del Departamento,  buscando garantizar la transitabilidad vial de los usuarios. </t>
  </si>
  <si>
    <t>Vía secundaria atendida por emergencia.</t>
  </si>
  <si>
    <t xml:space="preserve">Vía secundaria con mantenimiento de emergencia </t>
  </si>
  <si>
    <t>Atender las emergencias ocasionadas por fenómenos naturales las  vías terciarias  de Nariño,  buscando garantizar la transitabilidad en las vías y apoyar la atención en las vías terciarias a cargo de los municipios.</t>
  </si>
  <si>
    <t>Vía terciaria atendida por emergencia</t>
  </si>
  <si>
    <t xml:space="preserve">Vía terciaria con mantenimiento de emergencia </t>
  </si>
  <si>
    <t>Realizado diagnóstico de puntos criticos en el Departamento.</t>
  </si>
  <si>
    <t>2402105</t>
  </si>
  <si>
    <t>240210500</t>
  </si>
  <si>
    <t>Construcción de puentes en las  vías secundarias del Departamento.</t>
  </si>
  <si>
    <t>Puente construido en vía secundaria.</t>
  </si>
  <si>
    <t>Puente construido en vía secundaria existente</t>
  </si>
  <si>
    <t>Construcción de puentes  en las  vías terciarias del Departamento y apoyo en las vías terciarias a cargo de los municipios.</t>
  </si>
  <si>
    <t>Puente construido en vía terciaria.</t>
  </si>
  <si>
    <t xml:space="preserve">Puente construido en vía terciaria existente </t>
  </si>
  <si>
    <t>Rehabilitación puentes en las  vías secundarias del Departamento.</t>
  </si>
  <si>
    <t>Puente de vía secundaria rehabilitado.</t>
  </si>
  <si>
    <t xml:space="preserve">Puente de vía secundaria rehabilitado </t>
  </si>
  <si>
    <t>Rehabilitación de puentes  en las  vías terciarias del Departamento y apoyo en las vías terciarias a cargo de los municipios.</t>
  </si>
  <si>
    <t>Puente de la red vial terciaria rehabilitado.</t>
  </si>
  <si>
    <t>Puentes de la red terciaria rehabilitados</t>
  </si>
  <si>
    <t>Mantenimiento de puentes en la vías secundarias del Departamento.</t>
  </si>
  <si>
    <t>Puente de la red vial secundaria con mantenimiento.</t>
  </si>
  <si>
    <t>Puente de la red secundaria con mantenimiento</t>
  </si>
  <si>
    <t>Mantenimiento de puentes  en las  vías terciarias del Departamento  y apoyo en las vías terciarias a cargo de los municipios.</t>
  </si>
  <si>
    <t>Puente de la red vial terciaria con mantenimiento.</t>
  </si>
  <si>
    <t xml:space="preserve">Puentes de la red terciaria con mantenimiento </t>
  </si>
  <si>
    <t>Infraestructura vial  secundaria construida en el Departamento.</t>
  </si>
  <si>
    <t>Vía secundaria construida.</t>
  </si>
  <si>
    <t>Vía secundaria construida</t>
  </si>
  <si>
    <t>Infraestructura vial  terciaria construida en el Departamento.</t>
  </si>
  <si>
    <t>Vía terciaria construida</t>
  </si>
  <si>
    <t>Revisados proyectos de infraestructura vial  para su viabilización, con el fin de mejorar la transitabilidad y conectividad en la red de primero, segundo y tercer orden que se proyecten ejecutar en el Departamento.</t>
  </si>
  <si>
    <t>Servicio de asistencia técnica en infraestructura y Servicio de la red vial regional.</t>
  </si>
  <si>
    <t>Proyectos soportados con asistencia técnica.</t>
  </si>
  <si>
    <t>Conectividad aérea, marítima, fluvial y férrea</t>
  </si>
  <si>
    <t>Apoyar la gestión para fortalecer y mejorar la transitabilidad y conectividad aérea, marítima, fluvial y férrea en el Departamento de Nariño.</t>
  </si>
  <si>
    <t>Infraestructura y servicios de transporte aéreo.</t>
  </si>
  <si>
    <t>Infraestructura aérea atendida</t>
  </si>
  <si>
    <t>Apoyada la gestión que permita fortalecer la infraestructura aérea en el Departamento de Nariño mediante la ampliación, mejoramiento y/o manteniemiento de la pistas e instalaciones que hace parte de la red aérea del Departamento.</t>
  </si>
  <si>
    <t>Aeropuertos con mantenimiento</t>
  </si>
  <si>
    <t>Aeropuerto con mantenimiento.</t>
  </si>
  <si>
    <t>Fortalecimiento de la infraestructura y sistema de transporte férreo, aéreo, fluvial, marítimo y terrestre.</t>
  </si>
  <si>
    <t>Aeródromos construidos</t>
  </si>
  <si>
    <t>Aeródromos construidos.</t>
  </si>
  <si>
    <t>Aeródromos mejorados</t>
  </si>
  <si>
    <t>Aeródromos mejorados.</t>
  </si>
  <si>
    <t>Infraestructura de transporte marítimo.</t>
  </si>
  <si>
    <t>Infraestructura maritima y fluvial atendida</t>
  </si>
  <si>
    <t>Apoyada la gestión que permita fortalecer la infraestructura marítima de Nariño, mediante el  mantenimiento, ampliación y profundizacion del puerto de Tumaco.</t>
  </si>
  <si>
    <t>Acceso marítimo profundizado</t>
  </si>
  <si>
    <t xml:space="preserve">Acceso marítimo profundizado </t>
  </si>
  <si>
    <t>Fortalecimiento de la infraestructura y sistema de transporte marítimo.</t>
  </si>
  <si>
    <t xml:space="preserve">Documentos técnicos enfocados a la optimización del puerto, para articularse en la cadena productiva del Departamento, al igual que estudios para el mejoramiento de las áreas de acceso a la zona continental. </t>
  </si>
  <si>
    <t>Infraestructura de transporte fluvial</t>
  </si>
  <si>
    <t>Apoyada la gestión para fortalecer la Infraestructura fluvial en el departamento: Acuapista, muelles y dragados, Plan Pazcífico, donde se Incluye la construcción de los malecones en Tumaco y Francisco Pizarro.</t>
  </si>
  <si>
    <t>Malecones construidos</t>
  </si>
  <si>
    <t>Número de malecones</t>
  </si>
  <si>
    <t>Documentos de planeación.</t>
  </si>
  <si>
    <t xml:space="preserve">Documentos de planeación realizados </t>
  </si>
  <si>
    <t>Fortalecimiento de la infraestructura y sistema de transporte fluvial.</t>
  </si>
  <si>
    <t>Infraestructura de transporte férreo.</t>
  </si>
  <si>
    <t>Infraestructura férrea atendida</t>
  </si>
  <si>
    <t>Apoyada la gestión para desarrollar la infraestructura férrea en el Departamento.</t>
  </si>
  <si>
    <t>Estudios de preinversión</t>
  </si>
  <si>
    <t>Estudios de preinversión realizados</t>
  </si>
  <si>
    <t>Fortalecimiento de la infraestructura y sistema de transporte férreo.</t>
  </si>
  <si>
    <t>TIC</t>
  </si>
  <si>
    <t>INTEGRACION REGIONAL Y DESARROLLO FRONTERIZO</t>
  </si>
  <si>
    <t>CONECTIVIDAD: Reducción de la brecha digital y la pobreza</t>
  </si>
  <si>
    <t>Promover  la igualdad de oportunidades del acceso al internet, con el fin de contribuir a la reducción de la brecha digital, la pobreza e impulsar la educación, la generación de empleo, la competitividad y un mayor desarrollo económico y social.</t>
  </si>
  <si>
    <t>Tecnologías de la Información y Comunicación</t>
  </si>
  <si>
    <t>Facilitar el acceso y uso de las Tecnologías de la Información y las Comunicaciones en todo el territorio nacional</t>
  </si>
  <si>
    <t>Indice de penetración de conectividad</t>
  </si>
  <si>
    <t>Ministerio de Tecnologías de la Información y las Comunicaciones</t>
  </si>
  <si>
    <t>Formulado e implementado Plan Estratégico Departamental de Tecnologías de la Información y Comunicación.</t>
  </si>
  <si>
    <t>230100400</t>
  </si>
  <si>
    <t xml:space="preserve">3. Ordenamiento Territorial con Justicia Ambiental 
3.3 Convergencia Regional
3.3.1. Consolidar procesos de integración  y desarrollo subregional de Nariño, estableciendo proyectos estratégicos supramunicipales en relación a servicios públicos
 </t>
  </si>
  <si>
    <t>9. Industria, Innovación en Infraestructura.</t>
  </si>
  <si>
    <t>Fortalecidos muncipios con bajo nivel de internet rural a través de tecnologías de fibra, satelital, radioenlace o hÍdridas.</t>
  </si>
  <si>
    <t>Servicio de conexiones a redes de servicio portador</t>
  </si>
  <si>
    <t xml:space="preserve">Municipios y áreas no municipalizadas
conectados a redes de servicio </t>
  </si>
  <si>
    <t>Proporción de hogares con infraestructura de telecomunicaciones de última milla y terminal de usuario para permitir el acceso a Internet en hogares de bajos ingresos.</t>
  </si>
  <si>
    <t>Servicio de conexiones a redes de acceso</t>
  </si>
  <si>
    <t>230102700</t>
  </si>
  <si>
    <t>Hogares con conexión a internet</t>
  </si>
  <si>
    <t xml:space="preserve">3. Ordenamiento Territorial con Justicia Ambiental 
3.3 Convergencia Regional
3.3.1. Consolidar procesos de integración  y desarrollo subregional de Nariño, estableciendo proyectos estratégicos supramunicipales en relación a servicios públicos
1. Paz total con Inclusión social 
1.2. Pacto por el Fortalecimiento institucional y social para el Cambio
1.2.11  Fortalecer la gestión comunitaria </t>
  </si>
  <si>
    <t>TECNOLOGÍA QUE TRANSFORMA: Ecosistemas de Innovación.</t>
  </si>
  <si>
    <t xml:space="preserve">Promover la generación de valor a través de la transformación digital del Estado, las empresas y emprendimientos y la creación y promoción de los medios de comunicación públicos. </t>
  </si>
  <si>
    <t>2302</t>
  </si>
  <si>
    <t>Fomento del desarrollo de aplicaciones, software y contenidos para impulsar la apropiación de las Tecnologías de la Información y las Comunicaciones (TIC)</t>
  </si>
  <si>
    <t>Ciencia, Tecnología e Innovación - Índice de gobierno digital en entidades del orden territorial</t>
  </si>
  <si>
    <t xml:space="preserve">Desarrollados, implementados y mejorados  aplicativos, herramientas y servicios tecnológicos en el marco de la estrategia de Gobierno Digital. </t>
  </si>
  <si>
    <t>Servicios de Información para la implementación de la Estrategia de Gobierno digital</t>
  </si>
  <si>
    <t xml:space="preserve">Herramientas tecnológicas de Gobierno digital implemetadas </t>
  </si>
  <si>
    <t xml:space="preserve">1. Paz total con Inclusión social 
1.2. Pacto por el Fortalecimiento institucional y social para el Cambio
1.2.7.  Crear de una instancia física/virtual de interacción periódica entre la administración departamental con el tejido social, gremial, académico del Departamento, a partir del seguimiento y la evaluación de las metas definidas en el Plan de Desarrollo, las Políticas Públicas de carácter departamental, los planes regionales y sectoriales, entre otros. 
</t>
  </si>
  <si>
    <t>16 Paz Justicia e Instituciones sólidas.</t>
  </si>
  <si>
    <t>Creado y en funcionamiento canal de radio y audiovisual institucional.</t>
  </si>
  <si>
    <t>Servicio de apoyo financiero para el desarrollo de proyectos e Investigación, desarrollo e innovación en temas TIC</t>
  </si>
  <si>
    <t xml:space="preserve">1. Paz total con Inclusión social 
1.2. Pacto por el Fortalecimiento institucional y social para el Cambio
1.2.7.  Crear de una instancia física/virtual de interacción periódica entre la administración departamental con el tejido social, gremial, académico del Departamento, a partir del seguimiento y la evaluación de las metas definidas en el Plan de Desarrollo, las Políticas Públicas de carácter departamental, los planes regionales y sectoriales, entre otros. </t>
  </si>
  <si>
    <t>Asistencia técnica en transformación digital a Mipymes, empresas y emprendimientos.</t>
  </si>
  <si>
    <t xml:space="preserve">
Servicio de asistencia técnicas a emprendedores y empresas
</t>
  </si>
  <si>
    <t xml:space="preserve">Emprendedores y empresas asistidas
técnicamente </t>
  </si>
  <si>
    <t xml:space="preserve">Transformación productiva, Internacionalización y acción climática </t>
  </si>
  <si>
    <t xml:space="preserve">2. Economías para la vida 
2.1. Desarrollo Rural integral con enfoque territorial
2.1.6.   Incentivar los procesos de transformación productiva con base en el desarrollo científico, tecnológico y de la innovación, con el propósito de dar valor agregado a productos y servicios. 
</t>
  </si>
  <si>
    <t xml:space="preserve">Apoyados proyectos de valor agregado a la producción agrícola del departamento en el marco de la estrategia ciudades inteligentes </t>
  </si>
  <si>
    <t>Servicio de apoyo financiero para el desarrollo de ciudades inteligentes</t>
  </si>
  <si>
    <t xml:space="preserve">Proyectos cofinanciados </t>
  </si>
  <si>
    <t>EDUCACIÓN DIGITAL: Habilidades para la transformación digital</t>
  </si>
  <si>
    <t>Fomentar el acceso, uso y apropiación de tecnologías de la información y comunicación 
que permita la  transformación digital de la institucionalidad, la 
 comunidad educativa y la sociedad.</t>
  </si>
  <si>
    <t>Acceso a la educación - Cobertura neta en educación - Total</t>
  </si>
  <si>
    <t>Ministerio de Educación Nacional</t>
  </si>
  <si>
    <t>Implementada estrategia de apropiación / formación TIC con enfoque diferencial y poblacional.</t>
  </si>
  <si>
    <t>Servicio de difusión para promover el uso de internet</t>
  </si>
  <si>
    <t>Personas capacitadas en tecnologías en el uso de  y apropiación de las TIC, con efoque diferencial y poblacional</t>
  </si>
  <si>
    <t>4. Educación para el cambio 
4.1 Consolidación de un modelo educativo innovador, pertinente y de alto nivel</t>
  </si>
  <si>
    <t>16, Paz Justicia e Instituciones sólidas.
9. Industria, Innovación en Infraestructura.</t>
  </si>
  <si>
    <t>Creación y fortalecimiento de centros digitales con enfoque educativo  en TIC.</t>
  </si>
  <si>
    <t>Servicio de apoyo financiero para el acceso a terminales de cómputo y contenidos digitales</t>
  </si>
  <si>
    <t>230106600</t>
  </si>
  <si>
    <t>Proyectos financiados</t>
  </si>
  <si>
    <t>4. Educación para el cambio 
4.1 Consolidación de un modelo educativo innovador, pertinente y de alto nivel  
4.1.10.  Gestionar los recursos para la financiación de proyectos de dotación de equipos y materiales didácticos, tecnológicos, computacionales, informáticos, de comunicación y de laboratorios y conectividad.</t>
  </si>
  <si>
    <t>Ciencia, tecnología e innovación para la transformación productiva y la
resolución de desafíos sociales, económicos y ambientales de Nariño.</t>
  </si>
  <si>
    <t>Afianzar los procesos de innovacion social y la Politica publica en el departamento de Nariño</t>
  </si>
  <si>
    <t>Tecnologia de la Informacion y la comunicación</t>
  </si>
  <si>
    <t>Fomento al desarrollo de aplicaciones Software y contenidos para impulsar la apropiacion de las tecnologias de la información y las comunicaciones (TIC)</t>
  </si>
  <si>
    <t>Innovación pública digital</t>
  </si>
  <si>
    <t>Actualizada e implementada la Política Pública de Innovacion Social del Departamento.</t>
  </si>
  <si>
    <t>Servicio de investigación, desarrollo e innovación para la industria de las tecnologías de la información</t>
  </si>
  <si>
    <t>Modelos para el desarrollo de actividades I+D+i en la industria TIC nacional desarrollados</t>
  </si>
  <si>
    <t>Economias para la  Vida y Educacion pára el Cambio</t>
  </si>
  <si>
    <t xml:space="preserve">9. Industria, Innovación en Infraestructura.
4. Educacion de calidad. </t>
  </si>
  <si>
    <t xml:space="preserve">Creado y funcionando el Comité Departamental de Innovación. </t>
  </si>
  <si>
    <t xml:space="preserve">•EXPANSIÓN DE CAPACIDADES PARA LOGRAR PROYECTOS DE VIDA </t>
  </si>
  <si>
    <t xml:space="preserve">Economias para la  Vida y Educacion pára el Cambio                                                         </t>
  </si>
  <si>
    <t>Apoyados proyectos de innovación rural y ecoinnovación para mejorar procesos de producción, transformación y comercialización</t>
  </si>
  <si>
    <t>Servicio de apoyo financiero para la promoción de la innovación y la especilización en la industria de las tecnologías de la información</t>
  </si>
  <si>
    <t>Proyectos de investigación, innovación y desarrollo cofinanciados</t>
  </si>
  <si>
    <t xml:space="preserve">Diseñada e implementada estrategia de fortalecimiento para el centro de innovación social y tecnológico de Nariño - CISNA -
</t>
  </si>
  <si>
    <t>Servicio de promoción y divulgación de estrategias para MiPyme</t>
  </si>
  <si>
    <t xml:space="preserve">Estrategia implementada </t>
  </si>
  <si>
    <t>Creados e implementados laboratorios ciudadanos para la paz y la inclusión social.</t>
  </si>
  <si>
    <t>Servicio de promoción de la participación ciudadana para el fomento del diálogo con el Estado</t>
  </si>
  <si>
    <t xml:space="preserve">Ejercicios de participación ciudadana realizados </t>
  </si>
  <si>
    <t xml:space="preserve">Incrementar la apropiación, promoción y posicionamiento de cafés especiales de origen Nariño - Ordenanza 004/2023
</t>
  </si>
  <si>
    <t>Servicio de difusión de instrumentos de promoción de la innovación en la industria TIC</t>
  </si>
  <si>
    <t>Eventos para difundir instrumentos de promoción de la innnovación en la industria TIC realizados</t>
  </si>
  <si>
    <t>Desarrollo de habilidades para la apropociación del conocimiento en innovacion y tecnología a estudiantes de instituciones educativas públicas y servidores públicos</t>
  </si>
  <si>
    <t xml:space="preserve">Servicio de educación informal en uso responsable y seguro de las tecnologías de la información y las comunicaciones </t>
  </si>
  <si>
    <t>Personas de la comunidad sensibilizadas en uso responsable y seguro de las TIC</t>
  </si>
  <si>
    <t xml:space="preserve">•EDUCACIÓN DE CALIDAD PARA REDUCIR DESIGUALDAD                                     ALFABETIZACIÓN Y APROPIACIÓN DIGITAL COMO MOTOR DE OPORTUNIDADES PARA LA IGUALDAD 
EXPANSIÓN DE CAPACIDADES PARA LOGRAR PROYECTOS DE VIDA 
BIENESTAR FÍSICO, MENTAL Y SOCIAL DE LA POBLACIÓN </t>
  </si>
  <si>
    <t>Cooperación Internacional</t>
  </si>
  <si>
    <t>Dinamización de la Cooperación Internacional para la promoción del desarrollo económico de Nariño, región país para el mundo.</t>
  </si>
  <si>
    <t>Fortalecimiento de la gestión y articulación de la administración pública territorial con la estrategia de Cooperación Internacional  del Departamento.</t>
  </si>
  <si>
    <t>Indice de Internacionalización Departamental</t>
  </si>
  <si>
    <t xml:space="preserve">Numero </t>
  </si>
  <si>
    <t>Ministerio de comercio, industria y turismo</t>
  </si>
  <si>
    <t>Vinculado el departamento de Nariño a la RAP Amazonía.</t>
  </si>
  <si>
    <t>Transformación productiva, internacionalización y acción
cimatica</t>
  </si>
  <si>
    <t>4. ECONOMÍAS PARA LA VIDA</t>
  </si>
  <si>
    <t>13. Acción por el clima.</t>
  </si>
  <si>
    <t xml:space="preserve">Diseñada e implementada la ruta de coordinación y gestión de programas, proyectos e iniciativas de Cooperación Internacional en Nariño. 
</t>
  </si>
  <si>
    <t>8. Trabajo decente y crecimiento económico.</t>
  </si>
  <si>
    <t>Formalización de acuerdos de hermanamiento con países del Caribe, Medio Oriente, Asia Pacifico y Europa.</t>
  </si>
  <si>
    <t>Realizar vitrinas comerciales regionales, nacionales e internacionales para incentivar la dinámica económica y social que promuevan acuerdos comerciales de exportación e importación de productos y servicios con paises aliados.</t>
  </si>
  <si>
    <t>Frontera</t>
  </si>
  <si>
    <t xml:space="preserve">
Integración y desarrollo fronterizo ZIFEC
</t>
  </si>
  <si>
    <t xml:space="preserve">Fortalecimiento a gestión y dirección de la administración pública territorial con los municipios de frontera, la Exprovincia de Obando al igual que las relaciones binacionales en la zona de integración fronteriza Ecuador- Colombia y la articulación con entidades de nivel nacional departamental y municipal de ambos  paises.
</t>
  </si>
  <si>
    <t>Indice de internacionalización departamental</t>
  </si>
  <si>
    <t>2.34</t>
  </si>
  <si>
    <t>Fortalecimiento de las relaciones en la zona de integración fronteriza: relaciones binacionales, departamentos, provincias y municipios fronterizos, mediante: 
* Reactivación del  convenio de hermanamiento Ecuador - Colombia.
* Reactivación del Observatorio de la Zona de Integración Fronteriza, en articulación con la Cancillería. 
* Encuentros culturales, deportivos, sociales, ferias, talleres en pro de la integracion de zona fronteriza.</t>
  </si>
  <si>
    <t xml:space="preserve">Documentos de estrategias de posicionamiento y articulación interinstitucional implementados </t>
  </si>
  <si>
    <t>Ordenamiento Territorial</t>
  </si>
  <si>
    <t>3.4. Oportunidades del comercio binacional</t>
  </si>
  <si>
    <t>8. Trabajo decente y crecimiento economico.                     10. Reduccion de las desigualdades.                                         16. Paz, justicia e instituciones solidas.                                   17. Alianzas para logras los ODS.</t>
  </si>
  <si>
    <t>Asistencia técnica en programas y proyectos de apoyo a la gestión de la administración territorial a municipios de la zona de integración fronteriza y de la Exprovincia de Obando.</t>
  </si>
  <si>
    <t>4599031</t>
  </si>
  <si>
    <t>459903100</t>
  </si>
  <si>
    <t>Entidades, organismos y dependencias asistidos técnicamente</t>
  </si>
  <si>
    <t>Apoyo en la formulación e implementación del plan estratégico para la atención de población migrante, en articulación con  la mesa departamental de migraciones y Secretaría de gobierno departamental.</t>
  </si>
  <si>
    <t>459901901</t>
  </si>
  <si>
    <t>Proyectos financiados a través de la gestión de fondos y recursos nacionales e internacionales del convenio de hermanamiento OZIFEC.</t>
  </si>
  <si>
    <t>459903104</t>
  </si>
  <si>
    <t>Proyectos asistidos técnicamente</t>
  </si>
  <si>
    <t>General</t>
  </si>
  <si>
    <t>GESTION Y ADMINISTRACION PUBLICA PARA LA TRANSFORMACION</t>
  </si>
  <si>
    <t>Modernizar la estructura, los procesos, procedimientos y la planta laboral de la Gobernación de Nariño en pro de una administración eficiente y eficaz para el pueblo nariñense.</t>
  </si>
  <si>
    <t>Fortalecimiento de la administración departamental mediante estrategias de eficiencia administrativa.</t>
  </si>
  <si>
    <t xml:space="preserve">Fortalecer la administracion departamental por medio de estrategias tendientes a la eficiencia administrativa </t>
  </si>
  <si>
    <t>Índice de desempeño institucional</t>
  </si>
  <si>
    <t>Sedes institucionales adecuadas.</t>
  </si>
  <si>
    <t>4599011</t>
  </si>
  <si>
    <t>Sedes adecuadas</t>
  </si>
  <si>
    <t>459901100</t>
  </si>
  <si>
    <t>Acuerdo público
y privado para la
transformación productiva
sostenible</t>
  </si>
  <si>
    <t>Pacto por el Fortalecimiento institucional y social para el Cambio</t>
  </si>
  <si>
    <t xml:space="preserve">8-Trabajo decente y crecimiento economico.
</t>
  </si>
  <si>
    <t>Gestionados comodatos y/o donaciones de bienes inmuebles para el funcionamiento administrativo y/o operativo de la entidad.</t>
  </si>
  <si>
    <t>Sedes adquiridas</t>
  </si>
  <si>
    <t>Sedes institucionales construidas.</t>
  </si>
  <si>
    <t>Sedes construidas</t>
  </si>
  <si>
    <t>Fortalecimiento institucional a través de la modernización administrativa de la Gobernación de Nariño</t>
  </si>
  <si>
    <t>Modernizar a la Gobernación de Nariño en lo referente a sus procesos, procedimientos y su planta administrativa, permitiendo que la atención a la población sea más ágil y eficaz.</t>
  </si>
  <si>
    <t>Indice de capacidades de innovacion pública</t>
  </si>
  <si>
    <t>Sistema de gestión documental implementado.</t>
  </si>
  <si>
    <t>Servicio de gestión documental</t>
  </si>
  <si>
    <t>Sistema de gestión documental implementado</t>
  </si>
  <si>
    <t>Estudio de rediseño institucional elaborado.</t>
  </si>
  <si>
    <t>4599021</t>
  </si>
  <si>
    <t>Actos administrativos elaborados</t>
  </si>
  <si>
    <t>Política de servicio a la ciudadanía en el marco de MIPG implementada.</t>
  </si>
  <si>
    <t>4599001</t>
  </si>
  <si>
    <t>459900100</t>
  </si>
  <si>
    <t>Documentos de evaluación elaborados</t>
  </si>
  <si>
    <t>8-Trabajo decente y crecimiento economico.
11- Ciudades y comunidades sostenibles.</t>
  </si>
  <si>
    <t>Archivos sobre graves violaciones a los Derechos Humanos, infracciones al Derecho Internacional Humanitario, Memoria Histórica y conflicto armado,  identificados e incorporados al Registro Especial de Archivos de Derechos Humanos.</t>
  </si>
  <si>
    <t>Archivos localizados, identificados e incorporados al Registro Especial de Archivos de Derechos Humanos.</t>
  </si>
  <si>
    <t>8-Trabajo decente y crecimiento economico.</t>
  </si>
  <si>
    <t>Politica de integridad en el marco de MIPG implementada.</t>
  </si>
  <si>
    <t>Sistema de Gestión implementado</t>
  </si>
  <si>
    <t>Número de sistemas</t>
  </si>
  <si>
    <t xml:space="preserve">8-Trabajo desente y crecimiento economico.
</t>
  </si>
  <si>
    <t>Sistema de seguridad y salud en el trabajo Implementada.</t>
  </si>
  <si>
    <t>Número de personas y empresas</t>
  </si>
  <si>
    <t>Acuerdo público y privado para la
transformación productiva sostenible</t>
  </si>
  <si>
    <t>Manual de Funciones de la Gobernación de  actualizado.</t>
  </si>
  <si>
    <t>4599032</t>
  </si>
  <si>
    <t>459903200</t>
  </si>
  <si>
    <t>Hacienda</t>
  </si>
  <si>
    <t>Fortalecimiento de las finanzas públicas del departamento de Nariño</t>
  </si>
  <si>
    <t>Fortalecer la ejecución del programa integral, institucional, financiero y administrativo de la entidad territorial, con el fin de garantizar la solidez económica y financiera, racionalización del gasto, saneamiento contable y fortalecimiento de los ingresos y mejorar la calificación del índice de desempeño fiscal de acuerdo a los criterios de evaluación establecidos​​​ por la Dirección de Descentralización y Fortalecimiento Fiscal del Departamento Nacional de Planeación.</t>
  </si>
  <si>
    <t>Fortalecimiento de la gestión y dirección de la administración pública territorial</t>
  </si>
  <si>
    <t>Finanzas públicas - Nuevo IDF Puntaje nuevo Índice de Desempeño Fiscal</t>
  </si>
  <si>
    <t>Dirección de Descentralización y Fortalecimiento Fiscal del Ministerio de Hacienda y Crédito Público</t>
  </si>
  <si>
    <t xml:space="preserve"> Incrementada la vigilancia y control a los establecimientos comerciales para fortalecer la lucha contra el contrabando y adulteración de productos que afectan las rentas departamentales.</t>
  </si>
  <si>
    <t>4599018</t>
  </si>
  <si>
    <t>459901800</t>
  </si>
  <si>
    <t>Fortalecido el proceso de cobro coactivo ejecutivo y persuasivo para mejorar la recuperación de cartera reduciendo el numero de deudores.</t>
  </si>
  <si>
    <t>4599029</t>
  </si>
  <si>
    <t>459902900</t>
  </si>
  <si>
    <t>Mejoramiento</t>
  </si>
  <si>
    <t>Mejorados los ingresos departamentales por concepto de recursos propios.</t>
  </si>
  <si>
    <t>4599002</t>
  </si>
  <si>
    <t>Servicio de saneamiento fiscal y financiero</t>
  </si>
  <si>
    <t>459900201</t>
  </si>
  <si>
    <t>Estrategia para el mejoramiento del Índice de Desempeño Fiscal ejecutada</t>
  </si>
  <si>
    <t>Reducido el desfase en el índice de capacidad de programación, planeación y ejecución de ingresos del Departamento.</t>
  </si>
  <si>
    <t>4599019</t>
  </si>
  <si>
    <t>459901900</t>
  </si>
  <si>
    <t>(- 12) Puntos</t>
  </si>
  <si>
    <t>Mejorada la posición del índice de capacidad de ejecución del gasto de inversión.</t>
  </si>
  <si>
    <t>4599020</t>
  </si>
  <si>
    <t>459902000</t>
  </si>
  <si>
    <t>91.92%</t>
  </si>
  <si>
    <t>2 Puntos</t>
  </si>
  <si>
    <t>Controlar el nivel de holgura y dar cumplimiento de los limites de la Ley  617 de 2000</t>
  </si>
  <si>
    <t>459902100</t>
  </si>
  <si>
    <t>Diseñada e implementada estrategía para mejorar el control, depuración y saneamiento contable de los estados financieros del Departamento.</t>
  </si>
  <si>
    <t>4599005</t>
  </si>
  <si>
    <t>Documento para la planeación estratégica en TI</t>
  </si>
  <si>
    <t>459900500</t>
  </si>
  <si>
    <t xml:space="preserve">Documentos para la planeación estratégica en TI </t>
  </si>
  <si>
    <t>Unificados los procesos de presupuesto, contabilidad, tesorería y almacen, de la SED Nariño y nivel central de la gobernación.</t>
  </si>
  <si>
    <t>459900501</t>
  </si>
  <si>
    <t>Planeación AT</t>
  </si>
  <si>
    <t xml:space="preserve">Fortalecimiento y desarrollo Institucional </t>
  </si>
  <si>
    <t xml:space="preserve">Fortalecer los territorios mediante la asistencia técnica. </t>
  </si>
  <si>
    <t xml:space="preserve">Gobierno Territorial </t>
  </si>
  <si>
    <t xml:space="preserve">Medición de desempeño Institucional departamental </t>
  </si>
  <si>
    <t>Contempla actividades de apoyo, necesarias para el diseño e implementación de sistemas de gestión y de desempeño institucional en el marco del Modelo Integrado de Planeación y Gestión - MIPG y otros instrumentos de gestión de la calidad.</t>
  </si>
  <si>
    <t>Servicio de Implementación Sistemas de Gestión</t>
  </si>
  <si>
    <t>16. Paz, jusiticia e instituciones sólidas
17. Alianzas para lograr los objetivos</t>
  </si>
  <si>
    <t>Plan de Desarrollo Departamental formulado y aprobado</t>
  </si>
  <si>
    <t>Seguimiento trimestral a instrumentos de planificación: Plan Indicativo, Planes de Acción, POAI</t>
  </si>
  <si>
    <t>Documemto de planeación</t>
  </si>
  <si>
    <t>459901902</t>
  </si>
  <si>
    <t>Coordinar la Rendición de Cuentas del Plan de Desarrollo</t>
  </si>
  <si>
    <t>Fortalecimiento al Consejo Territorial de Planeación</t>
  </si>
  <si>
    <t xml:space="preserve">Municipios  y dependencias de la gobernación asistidas técnciamente en procesos de formulación, estructuración, registro y seguimiento de proyectos de inversión pública.
Entidades territoriales asistidas técnicamente en la expedición de acuerdos muncipales.
Entidades territoriales asistidas técnicamente en SISBEN y Actualización Estratificación. 
Instancias territoriales indigenas capacitadas en la  programación, administración y ejecución de los recursos de la asignación especial del Sistema General de Participaciones. </t>
  </si>
  <si>
    <t xml:space="preserve">Servicio de asistencia técnica </t>
  </si>
  <si>
    <t>16. Paz, jusiticia e instituciones sólidas.
17. Alianzas para lograr los objetivos.</t>
  </si>
  <si>
    <t>Comunicaciones</t>
  </si>
  <si>
    <t>Comunicación pública, política y estratégica para la construcción de paz territorial.</t>
  </si>
  <si>
    <t>Implementar la Estrategia de Comunicación Pública del Departamento de Nariño en consonancia con los principios del Gobierno Abierto (  transparencia,  participación y colaboración)  para contribuir a la construcción de la paz territorial</t>
  </si>
  <si>
    <t>Indice de Transparencia</t>
  </si>
  <si>
    <t>IGA</t>
  </si>
  <si>
    <t>Diseñada e implementada la estrategia de comunicación pública territorial.</t>
  </si>
  <si>
    <t>16. Paz, justicia e instituciones solidas.</t>
  </si>
  <si>
    <t>Formulación del Plan Decenal de Comunicación 2024-2034 del Departamento de Nariño y la política pública de comunicaciones</t>
  </si>
  <si>
    <t xml:space="preserve">Fortalecimiento de medios alternativos, ciudadanos, comunitarios y populares de comunicación, así como a  comunicadores y periodistas de la regón mediante procesos de formación integral que redunde en el mejoramiento de los circuitos de creación, producción y  circulación. </t>
  </si>
  <si>
    <t>4599030</t>
  </si>
  <si>
    <t>459903001</t>
  </si>
  <si>
    <t>Capacitaciones realizadas</t>
  </si>
  <si>
    <t xml:space="preserve">Fortalecimiento de diseño, producción, creación y circulación de contenidos comunicativos estratégicos </t>
  </si>
  <si>
    <t>4599025</t>
  </si>
  <si>
    <t>459902500</t>
  </si>
  <si>
    <t>Fin</t>
  </si>
  <si>
    <t>Item</t>
  </si>
  <si>
    <t>…</t>
  </si>
  <si>
    <t>Documentos de lineamientos técnicos elaborados
xxx</t>
  </si>
  <si>
    <t>TRANSFORMACIONES PARA LA PAZ</t>
  </si>
  <si>
    <r>
      <rPr>
        <sz val="12"/>
        <rFont val="Century Gothic"/>
        <family val="2"/>
      </rPr>
      <t xml:space="preserve">Número de </t>
    </r>
    <r>
      <rPr>
        <sz val="12"/>
        <color theme="1"/>
        <rFont val="Century Gothic"/>
        <family val="2"/>
      </rPr>
      <t>deportistas beneficiados</t>
    </r>
  </si>
  <si>
    <r>
      <t>Tasa de mortalidad  por suicidio</t>
    </r>
    <r>
      <rPr>
        <vertAlign val="superscript"/>
        <sz val="12"/>
        <color theme="1"/>
        <rFont val="Century Gothic"/>
        <family val="2"/>
      </rPr>
      <t xml:space="preserve">
</t>
    </r>
  </si>
  <si>
    <r>
      <t xml:space="preserve">Tasa de violencia niños, niñas y adolescentes y jóvenes </t>
    </r>
    <r>
      <rPr>
        <vertAlign val="superscript"/>
        <sz val="12"/>
        <color theme="1"/>
        <rFont val="Century Gothic"/>
        <family val="2"/>
      </rPr>
      <t xml:space="preserve">
</t>
    </r>
  </si>
  <si>
    <r>
      <t xml:space="preserve">Fortalecida la política pública: </t>
    </r>
    <r>
      <rPr>
        <i/>
        <sz val="12"/>
        <color rgb="FF000000"/>
        <rFont val="Century Gothic"/>
        <family val="2"/>
      </rPr>
      <t>"Erradicación de trabajo infantil y sus peores formas"</t>
    </r>
    <r>
      <rPr>
        <sz val="12"/>
        <color rgb="FF000000"/>
        <rFont val="Century Gothic"/>
        <family val="2"/>
      </rPr>
      <t xml:space="preserve"> en el Departamento.</t>
    </r>
  </si>
  <si>
    <r>
      <t>1</t>
    </r>
    <r>
      <rPr>
        <sz val="12"/>
        <color rgb="FFFF0000"/>
        <rFont val="Century Gothic"/>
        <family val="2"/>
      </rPr>
      <t xml:space="preserve">
</t>
    </r>
  </si>
  <si>
    <t>Diseñado e implementado Sistema Estadístico Regional de Turismo de Nariño -SERTU Nariño-</t>
  </si>
  <si>
    <r>
      <t>Tasa de deserción intra-anual del sector oficial en educación básica y media</t>
    </r>
    <r>
      <rPr>
        <sz val="12"/>
        <color rgb="FFFF0000"/>
        <rFont val="Century Gothic"/>
        <family val="2"/>
      </rPr>
      <t xml:space="preserve">
</t>
    </r>
  </si>
  <si>
    <t>NRO DE META</t>
  </si>
  <si>
    <t>Recursos propios 2024</t>
  </si>
  <si>
    <t>SGP Sistema General de Participaciones 2024</t>
  </si>
  <si>
    <t>SGR Sistema General de Regalías 2024</t>
  </si>
  <si>
    <t>Recursos Otras Fuentes 2024</t>
  </si>
  <si>
    <t>Recursos de Cofinanciación 2024</t>
  </si>
  <si>
    <t>Total  2024</t>
  </si>
  <si>
    <t>Recursos propios 2025</t>
  </si>
  <si>
    <t>SGP Sistema General de Participaciones 2025</t>
  </si>
  <si>
    <t>SGR Sistema General de Regalías 2025</t>
  </si>
  <si>
    <t>Recursos Otras Fuentes 2025</t>
  </si>
  <si>
    <t>Recursos de Cofinanciación 2025</t>
  </si>
  <si>
    <t>Total  2025</t>
  </si>
  <si>
    <t>Recursos propios 2026</t>
  </si>
  <si>
    <t>SGP Sistema General de Participaciones 2026</t>
  </si>
  <si>
    <t>Recursos de Cofinanciación 2026</t>
  </si>
  <si>
    <t>Total  2026</t>
  </si>
  <si>
    <t>Recursos propios 2027</t>
  </si>
  <si>
    <t>SGP Sistema General de Participaciones 2027</t>
  </si>
  <si>
    <t>Recursos de Cofinanciación 2027</t>
  </si>
  <si>
    <t>Total  2027</t>
  </si>
  <si>
    <t>SGR Sistema General de Regalías 2026</t>
  </si>
  <si>
    <t>Recursos Otras Fuentes 2026</t>
  </si>
  <si>
    <t>SGR Sistema General de Regalías 2027</t>
  </si>
  <si>
    <t>Recursos Otras Fuentes 2027</t>
  </si>
  <si>
    <t>ACUMULACION  META</t>
  </si>
  <si>
    <t xml:space="preserve">CÓDIGO DEL PROGRAMA </t>
  </si>
  <si>
    <t>NOMBRE DEL PROGRAMA</t>
  </si>
  <si>
    <t>CÓDIGO DEL SUBPROGRAMA</t>
  </si>
  <si>
    <t>NOMBRE DEL SUBPROGRAMA</t>
  </si>
  <si>
    <t xml:space="preserve">PROYECTO </t>
  </si>
  <si>
    <t xml:space="preserve">RUBRO </t>
  </si>
  <si>
    <t xml:space="preserve">VALOR DEL PRESUPUESTO </t>
  </si>
  <si>
    <t>RECURSOS PROPIOS</t>
  </si>
  <si>
    <t xml:space="preserve">RECURSOS DE BALANCE RP </t>
  </si>
  <si>
    <t>SISTEMA GENERAL DE PARTICIPACIONES SGP</t>
  </si>
  <si>
    <t>SISTEMA GENERAL DE REGALIAS SGR</t>
  </si>
  <si>
    <t xml:space="preserve">OTRAS FUENTES </t>
  </si>
  <si>
    <t xml:space="preserve">REC COFINANCIACION </t>
  </si>
  <si>
    <t xml:space="preserve">VALOR TOTAL </t>
  </si>
  <si>
    <t xml:space="preserve">Derechos Humanos, cultura de paz y alianzas para la vida </t>
  </si>
  <si>
    <t>Arte y cultura</t>
  </si>
  <si>
    <t>Apoyo a las expresiones culturales de poblaciones vulnerables para la vigencia 2024 en el departamento de  Nariño</t>
  </si>
  <si>
    <t>2.3.2.02.02.009-33-3301-1603-3301053-2023003520143-97990-16-1.2.3.1.19</t>
  </si>
  <si>
    <t>Fortalecimiento de la red departamental de bibliotecas públicas para la vigencia 2024, por la lectura en  Nariño</t>
  </si>
  <si>
    <t>2.3.2.02.02.009-33-3301-1603-3301065-2023003520107-97990-16-1.2.3.1.19</t>
  </si>
  <si>
    <t>Fortalecimiento  institucional para el desarrollo cultural y artístico para la vigencia 2024 en el departamento de  Nariño</t>
  </si>
  <si>
    <t>2.3.2.02.02.008-33-3301-1603-3301070-2023003520109-83990-16-1.2.3.1.19</t>
  </si>
  <si>
    <t>2.3.2.02.02.009-33-3301-1603-3301070-2023003520109-97990-16-1.2.3.1.19</t>
  </si>
  <si>
    <t>Apoyo al desarrollo cultural y artístico  para la vigencia 2024 en el departamento de  Nariño</t>
  </si>
  <si>
    <t>2.3.2.02.02.009-33-3301-1603-3301122-2023003520108-97990-16-1.2.3.1.19</t>
  </si>
  <si>
    <t>Aportes al programa BEPS para la vigencia 2024 en el departamento de  Nariño</t>
  </si>
  <si>
    <t>2.3.2.02.02.009-33-3301-1603-3301128-2023003520104-97990-16-1.2.3.1.19</t>
  </si>
  <si>
    <t>Aportes al programa departamental de estímulos y concertación para la vigencia 2024 en  Nariño</t>
  </si>
  <si>
    <t>2.3.2.02.02.008-33-3301-1603-3301053-2023003520106-83990-16-1.2.1.0.00</t>
  </si>
  <si>
    <t>2.3.2.02.02.009-33-3301-1603-3301053-2023003520106-97990-16-1.2.1.0.00</t>
  </si>
  <si>
    <t>Aportes al patrimonio cultural, identidad y memoria para la vigencia 2024 en el departamento de  Nariño</t>
  </si>
  <si>
    <t>2.3.2.02.02.009-33-3302-1603-3302049-2023003520110-97990-16-1.2.1.0.00</t>
  </si>
  <si>
    <t>2.3.2.02.02.009-33-3302-1603-3302049-2023003520110-97990-16-1.2.3.1.19</t>
  </si>
  <si>
    <t>2.3.2.02.02.009-33-3302-1603-3302049-2023003520110-97990-16-1.3.3.1.00</t>
  </si>
  <si>
    <t>Fortalecimiento del patrimonio cultural, identidad y memoria (INC) para la vigencia 2024 en el departamento de  Nariño</t>
  </si>
  <si>
    <t>2.3.2.02.02.009-33-3302-1603-3302049-2023003520145-97990-16-1.2.3.3.04</t>
  </si>
  <si>
    <t>Deportes y Recreación</t>
  </si>
  <si>
    <t>Recreación y deporte</t>
  </si>
  <si>
    <t xml:space="preserve">Fomento a la recreación, la actividad fisica y el deporte para desarrollar entornos de convivencia y paz </t>
  </si>
  <si>
    <t>2.3.2.02.02.009-43-4301-1604-4301007-2023003520111-97990-16-1.2.3.1.10</t>
  </si>
  <si>
    <t xml:space="preserve">Formacion y preparacion de deportistas </t>
  </si>
  <si>
    <t>PROYECTO FORMACION DEPORTISTAS</t>
  </si>
  <si>
    <t>-</t>
  </si>
  <si>
    <t>4501</t>
  </si>
  <si>
    <t>Intersubsectorial Gobierno</t>
  </si>
  <si>
    <t>Fortalecimiento del fondo territorial de seguridad y convivencia ciudadana en el departamento de  Nariño</t>
  </si>
  <si>
    <t>2.3.2.02.02.008-45-4501-1000-4501004-2023003520088-83990-16-1.2.3.2.06</t>
  </si>
  <si>
    <t>2.3.2.02.02.009-45-4501-1000-4501004-2023003520088-97990-16-1.2.3.2.06</t>
  </si>
  <si>
    <t>Implementación y fortalecimiento de proyectos alternativos para prevenir la ampliación de la frontera de los cultivos ilícitos en el departamento de Nariño  Nariño</t>
  </si>
  <si>
    <t>2.3.2.02.02.008-45-4501-1000-4501029-2023003520087-83990-16-1.2.1.0.00</t>
  </si>
  <si>
    <t>2.3.2.02.02.009-45-4501-1000-4501029-2023003520087-97990-16-1.2.1.0.00</t>
  </si>
  <si>
    <t>Fortalecimiento de la convivencia y seguridad ciudadana corresponsable y participativa en el departamento de  Nariño</t>
  </si>
  <si>
    <t>2.3.2.02.02.008-45-4501-1000-4501004-2023003520103-83990-16-1.2.1.0.00</t>
  </si>
  <si>
    <t>2.3.2.02.02.009-45-4501-1000-4501004-2023003520103-97990-16-1.2.1.0.00</t>
  </si>
  <si>
    <t>Contribución en la ejecución de la política integral migratoria y del régimen migratorio ordinario en el departamento de  Nariño</t>
  </si>
  <si>
    <t>2.3.2.02.02.008-45-4501-1000-4501001-2023003520153-83990-16-1.2.1.0.00</t>
  </si>
  <si>
    <t>2.3.2.02.02.009-45-4501-1000-4501001-2023003520153-97990-16-1.2.1.0.00</t>
  </si>
  <si>
    <t>4502</t>
  </si>
  <si>
    <t>Apoyo al acceso y goce efectivo de los Derechos Humanos y Derecho Internacional Humanitario, vigencia 2024  Nariño</t>
  </si>
  <si>
    <t>2.3.2.02.02.008-45-4502-1000-4502021-2023003520086-83990-16-1.2.1.0.00</t>
  </si>
  <si>
    <t>2.3.2.02.02.009-45-4502-1000-4502021-2023003520086-97990-16-1.2.1.0.00</t>
  </si>
  <si>
    <t>Control social a organizaciones comunales veedurías, riav, reconocimiento de personerías jurídicas e inspección vigilancia y control de entidades sin ánimo de lucro del departamento Nariño</t>
  </si>
  <si>
    <t>2.3.2.02.02.008-45-4502-1000-4502001-2023003520146-83990-16-1.2.1.0.00</t>
  </si>
  <si>
    <t>2.3.2.02.02.009-45-4502-1000-4502001-2023003520146-97990-16-1.2.1.0.00</t>
  </si>
  <si>
    <t>Fortalecimiento de las expresiones étnico-culturales, soberania, gobernanza y de desarrollo integral de las comunidades étnico-territoriales del departamento de Nariño</t>
  </si>
  <si>
    <t>2.3.2.02.02.008-45-4502-1000-4502001-2023003520147-83990-16-1.2.1.0.00</t>
  </si>
  <si>
    <t>2.3.2.02.02.009-45-4502-1000-4502001-2023003520147-97990-16-1.2.1.0.00</t>
  </si>
  <si>
    <t>Aplicación de las medidas orientadas a promover las diferentes formas de participación ciudadana en el departamento de  Nariño</t>
  </si>
  <si>
    <t>2.3.2.02.02.008-45-4502-1000-4502001-2023003520154-83990-16-1.2.1.0.00</t>
  </si>
  <si>
    <t>2.3.2.02.02.009-45-4502-1000-4502001-2023003520154-97990-16-1.2.1.0.00</t>
  </si>
  <si>
    <t>4599</t>
  </si>
  <si>
    <t>Implementación de los procesos de reconocimiento de personerías jurídicas de entidades sin ánimo de lucro, cuya competencia es del departamento de  Nariño</t>
  </si>
  <si>
    <t>2.3.2.02.02.008-45-4599-1000-4599031-2023003520150-83990-16-1.2.1.0.00</t>
  </si>
  <si>
    <t>2.3.2.02.02.009-45-4599-1000-4599031-2023003520150-97990-16-1.2.1.0.00</t>
  </si>
  <si>
    <t>Justicia y Derecho</t>
  </si>
  <si>
    <t>1202</t>
  </si>
  <si>
    <t xml:space="preserve"> Promoción al acceso a la justicia</t>
  </si>
  <si>
    <t>0800</t>
  </si>
  <si>
    <t>Intersubsectorial Justicia</t>
  </si>
  <si>
    <t>Mejoramiento del acceso a la justicia en el departamento de  Nariño</t>
  </si>
  <si>
    <t>2.3.2.02.02.008-12-1202-0800-1202019-2023003520102-83990-16-1.2.1.0.00</t>
  </si>
  <si>
    <t>2.3.2.02.02.009-12-1202-0800-1202019-2023003520102-97990-16-1.2.1.0.00</t>
  </si>
  <si>
    <t>1203</t>
  </si>
  <si>
    <t xml:space="preserve"> Promoción de los métodos de resolución de conflictos</t>
  </si>
  <si>
    <t>SIN PROYECTO</t>
  </si>
  <si>
    <t>1206</t>
  </si>
  <si>
    <t xml:space="preserve">Sistema penitenciario y carcelario en el marco de los derechos humanos </t>
  </si>
  <si>
    <t>1207</t>
  </si>
  <si>
    <t>4101</t>
  </si>
  <si>
    <t>Atención, asistencia  y reparación integral a las víctimas</t>
  </si>
  <si>
    <t>Intersubsectorial Desarrollo Social</t>
  </si>
  <si>
    <t>Contribución en el desarrollo de acciones de Paz y Postconflicto vigencia 2024 en el departamento de   Nariño</t>
  </si>
  <si>
    <t>2.3.2.02.02.008-41-4101-1500-4101103-2023003520076-83990-16-1.2.1.0.00</t>
  </si>
  <si>
    <t>2.3.2.02.02.009-41-4101-1500-4101103-2023003520076-97990-16-1.2.1.0.00</t>
  </si>
  <si>
    <t>Implementación De Los Componentes De Prevención Asistencia Y Reparación Integral De La Política Publica De Victimas En La Vigencia 2024 en el Departamento de  Nariño</t>
  </si>
  <si>
    <t>2.3.2.02.02.008-41-4101-1500-4101047-2023003520085-83990-16-1.2.1.0.00</t>
  </si>
  <si>
    <t>2.3.2.02.02.009-41-4101-1500-4101047-2023003520085-97990-16-1.2.1.0.00</t>
  </si>
  <si>
    <t>2409</t>
  </si>
  <si>
    <t>Seguridad de transporte</t>
  </si>
  <si>
    <t>0600</t>
  </si>
  <si>
    <t>Intersubsectorial Transporte</t>
  </si>
  <si>
    <t>Fortalecimiento de la seguridad vial y la movilidad sostenible para la vigencia 2024 en el departamento Nariño</t>
  </si>
  <si>
    <t>2.3.2.02.02.008-24-2409-0600-2409014-2023003520128-83990-16-1.2.1.0.00</t>
  </si>
  <si>
    <t>2.3.2.02.02.009-24-2409-0600-2409014-2023003520128-97990-16-1.2.1.0.00</t>
  </si>
  <si>
    <t>2.3.2.02.02.009-24-2409-0600-2409014-2023003520128-97990-16-1.2.3.2.25</t>
  </si>
  <si>
    <t>Inclusión social y acceso a derechos</t>
  </si>
  <si>
    <t>0700</t>
  </si>
  <si>
    <t>Intersubsectorial Educación</t>
  </si>
  <si>
    <t>Mejoramiento adecuación y dotación de infraestructura básica educativa en los establecimientos educativos oficiales para la vigencia 2024 del Departamento de   Nariño</t>
  </si>
  <si>
    <t>2.3.2.01.01.001.03.19-22-2201-0700-2201051-2023003520059-53290-16-1.2.3.1.19</t>
  </si>
  <si>
    <t>Implementación del programa de alimentación escolar – PAE en los municipios no certificados en educación, para la vigencia 2024 en el departamento de Nariño</t>
  </si>
  <si>
    <t>2.3.2.02.02.009-22-2201-0700-2201028-2023003520151-91121-16-1.2.3.3.03</t>
  </si>
  <si>
    <t>2.3.2.02.02.009-22-2201-0700-2201028-2023003520151-91121-16-1.3.3.3.03</t>
  </si>
  <si>
    <t>2.3.2.02.02.009-22-2201-0700-2201028-2023003520151-91121-16-1.3.3.7.01</t>
  </si>
  <si>
    <t>Mejoramiento de la calidad y cobertura de la prestación del servicio educativo en los 61 municipios no certificados para la vigencia 2024, en el departamento de  Nariño</t>
  </si>
  <si>
    <t>2.3.2-22</t>
  </si>
  <si>
    <t>2.3.3-22</t>
  </si>
  <si>
    <t>Asistencia en la evaluación de desempeño para el año 2024 en la prestación de servicio existente en educación en el Departamento de   Nariño</t>
  </si>
  <si>
    <t>2.3.2.01.01.001.03.19-22-2201-0700-2201051-2023003520118-53290-16-1.2.1.0.00</t>
  </si>
  <si>
    <t>Fortalecimiento de la capacidad administrativa y operativa de la secretaría de educación departamental para la prestación del servicio educativo en la vigencia 2024, en el departamento de Nariño</t>
  </si>
  <si>
    <t>2.3.2.02.02.008-22-2201-0700-2201071-2023003520042-83990-16-1.2.1.0.00</t>
  </si>
  <si>
    <t>2.3.2.02.02.009-22-2201-0700-2201071-2023003520042-91121-16-1.2.1.0.00</t>
  </si>
  <si>
    <t>2.3.2.02.02.009-22-2201-0700-2201071-2023003520042-97990-16-1.2.1.0.00</t>
  </si>
  <si>
    <t>2.3.2.02.02.009-22-2201-0700-2201071-2023003520042-97990-16-1.2.2.0.00</t>
  </si>
  <si>
    <t xml:space="preserve">Proyecto Universidad de Nariño Ley 30 </t>
  </si>
  <si>
    <t>Acceso a soluciones de vivienda</t>
  </si>
  <si>
    <t>Intersubsectorial Vivienda y Desarrollo territorial</t>
  </si>
  <si>
    <t>Adquisición  y/o mejoramiento de viviendas de interés social para familias vulnerables vigencia 2024 en el Departamento de  Nariño</t>
  </si>
  <si>
    <t>2.3.2.02.02.008-40-4001-1400-4001031-2023003520152-83990-16-1.2.1.0.00</t>
  </si>
  <si>
    <t>2.3.2.02.02.009-40-4001-1400-4001031-2023003520152-97990-16-1.2.1.0.00</t>
  </si>
  <si>
    <t>40</t>
  </si>
  <si>
    <t>4002</t>
  </si>
  <si>
    <t>Ordenamiento territorial y desarrollo urbano</t>
  </si>
  <si>
    <t>Fortalecimiento de obras de infraestructura social durante la vigencia 2024 en el departamento de  Nariño</t>
  </si>
  <si>
    <t>2.3.2.02.02.009-40-4002-1400-4002034-2023003520156-97990-16-1.3.3.1.00</t>
  </si>
  <si>
    <t>Programación Estudios y diseños, mantenimiento, mejoramiento de la Infraestructura Social para la vigencia 2024 en el departamento de  Nariño</t>
  </si>
  <si>
    <t>2.3.2.02.02.008-40-4002-1400-4002034-2023003520162-83990-16-1.2.1.0.00</t>
  </si>
  <si>
    <t>2.3.2.02.02.009-40-4002-1400-4002034-2023003520162-97990-16-1.2.1.0.00</t>
  </si>
  <si>
    <t>Inversiones  para Estudios, Diseños, Construcción y Mejoramiento de Infraestructura en el sector agua potable y saneamiento básico vigencia 2024 en el Departamento de   Nariño</t>
  </si>
  <si>
    <t>2.3.2.01.01.001.03.08-40-4003-1400-4001030-2023003520120-54231-16-1.2.4.6.00</t>
  </si>
  <si>
    <t>22.3.2.01.01.001.03.08-40-4003-1400-4001030-2023003520120-54231-16-1.3.2.2.13</t>
  </si>
  <si>
    <t>Adecuación para el 2024 del ingreso de agua potable y el suministro de saneamiento básico en el Departamento de   Nariño</t>
  </si>
  <si>
    <t>2.3.2.01.01.001.03.08-40-4003-1400-4003015-2023003520127-54231-16-1.2.1.0.00</t>
  </si>
  <si>
    <t>Fortalecimiento de los instrumentos de planificación ambiental en el sector de Agua Potable y Saneamiento Básico para vigencia 2024, en los municipios del departamento de   Nariño</t>
  </si>
  <si>
    <t>2.3.2.01.01.001.03.08-40-4003-1400-4003006-2023003520125-54231-16-1.3.2.2.13</t>
  </si>
  <si>
    <t>2.3.2.02.02.009-40-4003-1400-4003006-2023003520125-97990-16-1.2.1.0.00</t>
  </si>
  <si>
    <t>Inversiones en Gestión Social en el sector de Agua Potable y Saneamiento Básico, vigencia 2024 en el Departamento de   Nariño</t>
  </si>
  <si>
    <t>2.3.2.01.01.001.03.08-40-4003-1400-4003042-2023003520124-54231-16-1.3.2.2.13</t>
  </si>
  <si>
    <t>Inversiones en Gestión del Riesgo y Atención de emergencias en el sector agua potable y saneamiento básico para vigencia 2024 en el departamento de  Nariño</t>
  </si>
  <si>
    <t>2.3.2.01.01.001.03.08-40-4003-1400-4003006-2023003520123-54231-16-1.3.2.3.01</t>
  </si>
  <si>
    <t>2.3.2.01.01.001.03.08-40-4003-1400-4003042-2023003520117-54231-16-1.3.2.3.01</t>
  </si>
  <si>
    <t>2.3.2.01.01.001.03.08-40-4003-1400-4003042-2023003520117-54231-16-1.3.3.10.00</t>
  </si>
  <si>
    <t>Conformación Mecanismo de Evaluación y Viabilización de Proyectos, del Sector Agua Potable y Saneamiento básico en el marco del plan departamental para el manejo empresarial de los servicios de agua potable y saneamiento básico vigencia 2024 PDA   Nariño</t>
  </si>
  <si>
    <t>2.3.2.02.02.008-40-4003-1400-4003006-2023003520157-83990-16-1.2.1.0.00</t>
  </si>
  <si>
    <t>salud y protección social</t>
  </si>
  <si>
    <t>0300</t>
  </si>
  <si>
    <t>Intersubsectorial Salud</t>
  </si>
  <si>
    <t>1906</t>
  </si>
  <si>
    <t>Formulación de las políticas sanitarias para el año 2024 para mejorar la calidad de vida en el departamento de  Nariño</t>
  </si>
  <si>
    <t>2.3.2.01.01.001.03.19-19-1906-0300-1906022-2023003520130-53290-16-1.2.1.0.00</t>
  </si>
  <si>
    <t>Protección y Garantía de derechos en la vigencia 2024 para primera infancia e infancia del departamento de Nariño</t>
  </si>
  <si>
    <t>2.3.2.02.02.008-41-4102-1500-4102001-2023003520140-83990-16-1.2.1.0.00</t>
  </si>
  <si>
    <t>2.3.2.02.02.009-41-4102-1500-4102001-2023003520140-97990-16-1.2.1.0.00</t>
  </si>
  <si>
    <t>4103</t>
  </si>
  <si>
    <t>Protección y Garantía de derechos y generación de oportunidades en la vigencia 2024 para las mujeres de  Nariño</t>
  </si>
  <si>
    <t>Sostenibilidad ambiental y ordenamiento territorial</t>
  </si>
  <si>
    <t>3201</t>
  </si>
  <si>
    <t>Fortalecimiento del desempeño ambiental de los sectores productivos</t>
  </si>
  <si>
    <t>0900</t>
  </si>
  <si>
    <t>Intersubsectorial Ambiente</t>
  </si>
  <si>
    <t>Conservación de la biodiversidad y sus servicios ecosistémicos para la vigencia 2024 en el Departamento de  Nariño</t>
  </si>
  <si>
    <t>2.3.2.02.02.008-32-3201-0900-3201005-2023003520060-83990-16-1.2.1.0.00</t>
  </si>
  <si>
    <t>2.3.2.02.02.009-32-3201-0900-3201005-2023003520060-97990-16-1.2.1.0.00</t>
  </si>
  <si>
    <t>Implementación del Plan Estratégico de Economía Forestal Sostenible para la vigencia  2024 en  Nariño</t>
  </si>
  <si>
    <t>2.3.2.02.02.008-32-3202-0900-3202049-2023003520083-83990-16-1.2.1.0.00</t>
  </si>
  <si>
    <t>2.3.2.02.02.009-32-3202-0900-3202049-2023003520083-97990-16-1.2.1.0.00</t>
  </si>
  <si>
    <t>Conservación de Cuencas Hidrográficas abastecedoras de acueductos en el departamento de Nariño para la vigencia 2024 Nariño</t>
  </si>
  <si>
    <t>2.3.2.02.02.008-32-3202-0900-3202060-2023003520074-83990-16-1.2.2.0.00</t>
  </si>
  <si>
    <t>2.3.2.02.02.009-32-3202-0900-3202060-2023003520074-97990-16-1.2.2.0.00</t>
  </si>
  <si>
    <t>Fortalecimiento preservación y conservación de la cultura ambiental asociada a la conservación y uso sostenible de los recursos naturales en el Departamento de  Nariño</t>
  </si>
  <si>
    <t>2.3.2.02.02.008-32-3202-0900-3202002-2023003520159-83990-16-1.2.1.0.00</t>
  </si>
  <si>
    <t>2.3.2.02.02.009-32-3202-0900-3202002-2023003520159-97990-16-1.2.1.0.00</t>
  </si>
  <si>
    <t>Implementación de la Política Pública de Protección y Bienestar Animal para la vigencia 2024 en el Departamento de  Nariño</t>
  </si>
  <si>
    <t>2.3.2.02.02.008-32-3202-0900-3202001-2023003520065-83990-16-1.2.1.0.00</t>
  </si>
  <si>
    <t>2.3.2.02.02.009-32-3202-0900-3202001-2023003520065-97990-16-1.2.1.0.00</t>
  </si>
  <si>
    <t>3203</t>
  </si>
  <si>
    <t>Gestión integral del recurso hídrico</t>
  </si>
  <si>
    <t>3204</t>
  </si>
  <si>
    <t>Gestión de la información y el conocimiento ambiental</t>
  </si>
  <si>
    <t>3206</t>
  </si>
  <si>
    <t>Implementación de la Política Pública del Plan Integral Gestión de Cambio Climático Territorial, PIGGCT NARIÑO ACTÚA POR EL CLIMA 2019-2035 para la Vigencia 2024 en el Departamento de   Nariño</t>
  </si>
  <si>
    <t>2.3.2.02.02.008-32-3206-0900-3206003-2023003520063-83990-16-1.2.1.0.00</t>
  </si>
  <si>
    <t>2.3.2.02.02.009-32-3206-0900-3206003-2023003520063-97990-16-1.2.1.0.00</t>
  </si>
  <si>
    <t>3207</t>
  </si>
  <si>
    <t>3208</t>
  </si>
  <si>
    <t xml:space="preserve">Educación ambiental </t>
  </si>
  <si>
    <t>Aportes en la vigencia fiscal 2024 para el fortalecimiento de la región administrativa y de planificación del pacífico - RAP PACÍFICO, a través de la integración en el departamento de Nariño  Nariño</t>
  </si>
  <si>
    <t>2.3.2.02.02.009-45-4599-1000-4599031-2023003520056-97990-16-1.2.2.0.00</t>
  </si>
  <si>
    <t>1000</t>
  </si>
  <si>
    <t>Adecuación Fortalecimiento del conocimiento del Riesgo para la apropiación de los escenarios de riesgo de desastres en la vigencia 2024, Departamento de  Nariño</t>
  </si>
  <si>
    <t>2.3.2.02.02.009-45-4503-1000-4503017-2023003520142-97990-16-1.2.2.0.00</t>
  </si>
  <si>
    <t>Implementación componente de reducción del riesgo modificando o disminuyendo sus condiciones mediante medidas de mitigación y prevención en el año 2024 en el departamento Nariño</t>
  </si>
  <si>
    <t>2.3.2.02.02.008-45-4503-1000-4503022-2023003520045-83990-16-1.2.2.0.00</t>
  </si>
  <si>
    <t>2.3.2.02.02.009-45-4503-1000-4503022-2023003520045-97990-16-1.2.2.0.00</t>
  </si>
  <si>
    <t>Fortalecimiento de la capacidad de respuesta de la DAGRD ante situaciones de emergencia de origen natural, antrópico no intencional y biosanitario en el año 2024 en el departamento de  Nariño</t>
  </si>
  <si>
    <t>2.3.2.02.02.008-45-4503-1000-4503016-2023003520121-83990-16-1.2.2.0.00</t>
  </si>
  <si>
    <t>2.3.2.02.02.009-45-4503-1000-4503016-2023003520121-97990-16-1.2.1.0.00</t>
  </si>
  <si>
    <t>2.3.2.02.02.009-45-4503-1000-4503016-2023003520121-97990-16-1.2.2.0.00</t>
  </si>
  <si>
    <t>Integración regional y desarrollo fronterizo</t>
  </si>
  <si>
    <t>2402</t>
  </si>
  <si>
    <t>Infraestructura red vial regional</t>
  </si>
  <si>
    <t>Estudios de Preinversión, Mantenimiento, Mejoramiento, Rehabilitación y Atención de Emergencias en la red vial en el departamento de  Nariño</t>
  </si>
  <si>
    <t>2.3.2.02.02.005-24-2402-0600-2402021-2023003520073-53290-16-1.2.2.0.00</t>
  </si>
  <si>
    <t>2.3.2.02.02.008-24-2402-0600-2402021-2023003520073-83990-16-1.2.1.0.00</t>
  </si>
  <si>
    <t>2.3.2.02.02.005-24-2402-0600-2402006-2023003520134-53290-16-1.3.3.11.08</t>
  </si>
  <si>
    <t>2.3.2.02.02.008-24-2402-0600-2402006-2023003520134-83990-16-1.2.1.0.00</t>
  </si>
  <si>
    <t>2.3.2.02.02.009-24-2402-0600-2402006-2023003520134-97990-16-1.2.1.0.00</t>
  </si>
  <si>
    <t>2.3.2.02.02.009-24-2402-0600-2402021-2023003520073-97990-16-1.2.1.0.00</t>
  </si>
  <si>
    <t>Infraestructura y servicios de transporte aéreo</t>
  </si>
  <si>
    <t>Infraestructura de transporte férreo</t>
  </si>
  <si>
    <t>Infraestructura de transporte marítimo</t>
  </si>
  <si>
    <t xml:space="preserve">
Construcción dragado de profundización al canal de acceso al puerto de Tumaco Nariño
</t>
  </si>
  <si>
    <t>2.3.2.02.02.005-24-2406-0600-2406057-2022003520020-53290-16-1.3.3.11.07</t>
  </si>
  <si>
    <t>2406</t>
  </si>
  <si>
    <t>Fortalecimiento  a la gestión y articulación de la administración pública territorial con la estrategia de Cooperación Internacional - vigencia 2024- Departamento de Nariño  Nariño</t>
  </si>
  <si>
    <t>2.3.2.02.02.008-45-4599-1000-4599023-2023003520096-83990-16-1.2.1.0.00</t>
  </si>
  <si>
    <t>2.3.2.02.02.009-45-4599-1000-4599023-2023003520096-97990-16-1.2.1.0.00</t>
  </si>
  <si>
    <t>Fortalecimiento del desarrollo integral de los municipios de la zona de integración fronteriza ecuador - Colombia "ZIFEC" en el departamento de Nariño para la vigencia 2024.  Ipiales, Cuaspud, Cumbal, Ricaurte, Barbacoas, Tumaco</t>
  </si>
  <si>
    <t>2.3.2.02.02.008-45-4599-1000-4599001-2023003520113-83990-16-1.2.1.0.00</t>
  </si>
  <si>
    <t>2.3.2.02.02.009-45-4599-1000-4599001-2023003520113-97990-16-1.2.1.0.00</t>
  </si>
  <si>
    <t>Tecnologías de la Información y las Comunicaciones</t>
  </si>
  <si>
    <t>2301</t>
  </si>
  <si>
    <t>0400</t>
  </si>
  <si>
    <t>Intersubsectorial Comunicaciones</t>
  </si>
  <si>
    <t>Fortalecimiento Digital  para la vigencia 2024 del Departamento de  Nariño</t>
  </si>
  <si>
    <t>2.3.2.02.02.008-23-2301-0400-2301004-2023003520114-83990-16-1.2.1.0.00</t>
  </si>
  <si>
    <t>2.3.2.02.02.009-23-2301-0400-2301004-2023003520114-97990-16-1.2.1.0.00</t>
  </si>
  <si>
    <t>Fortalecimiento al Laboratorio de Innovación Social y Digital Para la vigencia 2024 del Departamento de  Nariño</t>
  </si>
  <si>
    <t>2.3.2.02.02.008-23-2301-0400-2301061-2023003520115-83990-16-1.2.1.0.00</t>
  </si>
  <si>
    <t>2.3.2.02.02.009-23-2301-0400-2301061-2023003520115-97990-16-1.2.1.0.00</t>
  </si>
  <si>
    <t>Implementación De la Política Pública de Innovación Social Para la vigencia 2024 en el Departamento de   Nariño</t>
  </si>
  <si>
    <t>2.3.2.02.02.009-23-2302-0400-2302041-2023003520116-97990-16-1.2.2.0.00</t>
  </si>
  <si>
    <t>Soberanía alimentaria, productividad y competitividad</t>
  </si>
  <si>
    <t>Comercio, Industría y Turismo</t>
  </si>
  <si>
    <t>0200</t>
  </si>
  <si>
    <t>Intersubsectorial Industria y Comercio</t>
  </si>
  <si>
    <t>Fortalecimiento del turismo en la vigencia 2024 a través de las líneas de infraestructura, competitividad y promoción turística,  para mejorar el desarrollo y posicionamiento a nivel nacional e internacional del departamento de    Nariño</t>
  </si>
  <si>
    <t>2.3.2.02.02.008-35-3502-0200-3502105-2023003520129-83990-16-1.2.1.0.00</t>
  </si>
  <si>
    <t>2.3.2.02.02.009-35-3502-0200-3502105-2023003520129-97990-16-1.2.1.0.00</t>
  </si>
  <si>
    <t>Fortalecimiento a la competitividad, productividad y empleo decente vigencia 2024 en el Departamento de   Nariño</t>
  </si>
  <si>
    <t>2.3.2.02.02.008-35-3502-0200-3502007-2023003520084-83990-16-1.2.1.0.00</t>
  </si>
  <si>
    <t>2.3.2.02.02.009-35-3502-0200-3502007-2023003520084-97990-16-1.2.1.0.00</t>
  </si>
  <si>
    <t>Agricultura y Desarrollo Rural</t>
  </si>
  <si>
    <t xml:space="preserve">Intersubsectorial agropecuario </t>
  </si>
  <si>
    <t>Fortalecimiento de las acciones en el marco de la de Soberanía y Seguridad Alimentaria y Nutricional para la vigencia 2024  Nariño</t>
  </si>
  <si>
    <t>2.3.2.02.02.008-17-1702-1100-1702007-2023003520043-83990-16-1.2.1.0.00</t>
  </si>
  <si>
    <t>2.3.2.02.02.009-17-1702-1100-1702007-2023003520043-97990-16-1.2.1.0.00</t>
  </si>
  <si>
    <t>Fortalecimiento del desarrollo agrícola para la vigencia 2024 del departamento de   Nariño</t>
  </si>
  <si>
    <t>2.3.2.02.02.008-17-1702-1100-1702007-2023003520051-83990-16-1.2.1.0.00</t>
  </si>
  <si>
    <t>2.3.2.02.02.009-17-1702-1100-1702007-2023003520051-97990-16-1.2.1.0.00</t>
  </si>
  <si>
    <t>Fortalecimiento del desarrollo pecuario, acuícola y pesquero para la vigencia 2024, del departamento de   Nariño</t>
  </si>
  <si>
    <t>2.3.2.02.02.008-17-1702-1100-1702007-2023003520050-83990-16-1.2.1.0.00</t>
  </si>
  <si>
    <t>2.3.2.02.02.009-17-1702-1100-1702007-2023003520050-97990-16-1.2.1.0.00</t>
  </si>
  <si>
    <t>Apoyo a la agroindustrialización y agregación de valor para la vigencia 2024, departamento de  Nariño</t>
  </si>
  <si>
    <t>2.3.2.02.02.008-17-1702-1100-1702007-2023003520049-83990-16-1.2.1.0.00</t>
  </si>
  <si>
    <t>2.3.2.02.02.009-17-1702-1100-1702007-2023003520049-97990-16-1.2.1.0.00</t>
  </si>
  <si>
    <t>Fortalecimiento del mercadeo agropecuario para la vigencia 2024, departamento de   Nariño</t>
  </si>
  <si>
    <t>2.3.2.02.02.008-17-1702-1100-1702007-2023003520048-83990-16-1.2.1.0.00</t>
  </si>
  <si>
    <t>2.3.2.02.02.009-17-1702-1100-1702007-2023003520048-97990-16-1.2.1.0.00</t>
  </si>
  <si>
    <t>Apoyo al desarrollo rural para la vigencia 2024, departamento de   Nariño</t>
  </si>
  <si>
    <t>2.3.2.02.02.008-17-1702-1100-1702007-2023003520047-83990-16-1.2.1.0.00</t>
  </si>
  <si>
    <t>2.3.2.02.02.009-17-1702-1100-1702007-2023003520047-97990-16-1.2.1.0.00</t>
  </si>
  <si>
    <t>Mejoramiento de los bienes y servicios públicos rurales para la vigencia 2024, del departamento de   Nariño</t>
  </si>
  <si>
    <t>2.3.2.02.02.008-17-1702-1100-1702007-2023003520046-83990-16-1.2.1.0.00</t>
  </si>
  <si>
    <t>2.3.2.02.02.009-17-1702-1100-1702007-2023003520046-97990-16-1.2.1.0.00</t>
  </si>
  <si>
    <t>Fortalecimiento de las plantas de beneficio animal y actividades que se desprenden de su ejercicio para la vigencia 2024, Departamento de   Nariño</t>
  </si>
  <si>
    <t>2.3.2.02.02.005-17-1702-1100-1702007-2023003520052-53290-16-1.2.2.0.00</t>
  </si>
  <si>
    <t xml:space="preserve">Infraestructura productiva y comercializacion </t>
  </si>
  <si>
    <t>Protección y Garantía de derechos en la vigencia 2024 de las personas mayores del departamento de  Nariño</t>
  </si>
  <si>
    <t>2.3.2.02.02.008-41-4104-1500-4104008-2023003520136-83990-16-1.2.1.0.00</t>
  </si>
  <si>
    <t>2.3.2.02.02.009-41-4104-1500-4104008-2023003520136-97990-16-1.2.1.0.00</t>
  </si>
  <si>
    <t>Protección y Garantía de derechos en la vigencia 2024 de las personas en condición de discapacidad del departamento de  Nariño</t>
  </si>
  <si>
    <t>2.3.2.02.02.008-41-4104-1500-4104020-2023003520141-83990-16-1.2.1.0.00</t>
  </si>
  <si>
    <t>2.3.2.02.02.009-41-4104-1500-4104020-2023003520141-97990-16-1.2.1.0.00</t>
  </si>
  <si>
    <t>Protección  y Garantía de derechos de las personas habitantes de calle o en condición de calle, para el 2024, del departamento de   Nariño</t>
  </si>
  <si>
    <t>2.3.2.02.02.008-41-4104-1500-4104027-2023003520138-83990-16-1.2.1.0.00</t>
  </si>
  <si>
    <t>2.3.2.02.02.009-41-4104-1500-4104027-2023003520138-97990-16-1.2.1.0.00</t>
  </si>
  <si>
    <t>Trabajo</t>
  </si>
  <si>
    <t>Intersubsectorial Trabajo y Bienestar Social</t>
  </si>
  <si>
    <t>Ciencia, Tecnología e Innovación</t>
  </si>
  <si>
    <t>Fortalecimiento de la gobernanza e institucionalidad multinivel del sector de CTeI</t>
  </si>
  <si>
    <t>Investigación con calidad e impacto</t>
  </si>
  <si>
    <t>Fortalecimiento al conocimiento de alto valor en el desarrollo productivo vigencia 2024 en el Departamento de   Nariño</t>
  </si>
  <si>
    <t>2.3.2.02.02.008-39-3902-1000-3902001-2023003520105-83990-16-1.2.1.0.00</t>
  </si>
  <si>
    <t>2.3.2.02.02.009-39-3902-1000-3902001-2023003520105-97990-16-1.2.1.0.00</t>
  </si>
  <si>
    <t>Minas y Energía</t>
  </si>
  <si>
    <t xml:space="preserve">Acceso al servicio publico de gas combustible </t>
  </si>
  <si>
    <t>Intersubsectorial Minas y Energía</t>
  </si>
  <si>
    <t xml:space="preserve">Consolidacion productiva del sector de energia electrica </t>
  </si>
  <si>
    <t>2104</t>
  </si>
  <si>
    <t>Fortalecimiento al sector Minas, Energía e Hidrocarburos para la vigencia 2024 del departamento de  Nariño</t>
  </si>
  <si>
    <t>2.3.2.02.02.008-21-2104-1900-2104008-2023003520131-83990-16-1.2.1.0.00</t>
  </si>
  <si>
    <t>2.3.2.02.02.009-21-2104-1900-2104008-2023003520131-97990-16-1.2.1.0.00</t>
  </si>
  <si>
    <t>Gestión de la información en el sector minero energético</t>
  </si>
  <si>
    <t>Gestión y administración pública para las transformaciones territoriales</t>
  </si>
  <si>
    <t>Implementación de la estrategia de comunicación pública de la Gobernación de Nariño , vigencia 2024  Nariño</t>
  </si>
  <si>
    <t>2.3.2.02.02.008-45-4599-1000-4599025-2023003520112-83990-16-1.2.1.0.00</t>
  </si>
  <si>
    <t>2.3.2.02.02.009-45-4599-1000-4599025-2023003520112-97990-16-1.2.1.0.00</t>
  </si>
  <si>
    <t>Servicio de recaudo de impuesto de vehículos y registro en el departamento de   Nariño</t>
  </si>
  <si>
    <t>2.3.2.02.02.008-45-4599-1000-4599023-2023003520119-83990-16-1.2.1.0.00</t>
  </si>
  <si>
    <t>2.3.2.02.02.009-45-4599-1000-4599023-2023003520119-97990-16-1.2.1.0.00</t>
  </si>
  <si>
    <t>Fortalecimiento al consejo territorial de planeación para la vigencia fiscal 2024 en el departamento de   Nariño</t>
  </si>
  <si>
    <t>2.3.2.02.02.009-45-4599-1000-4599031-2023003520057-97990-16-1.2.1.0.00</t>
  </si>
  <si>
    <t>Fortalecimiento del banco de programas y proyectos de inversión para la vigencia fiscal 2024 en el departamento de  Nariño</t>
  </si>
  <si>
    <t>2.3.2.02.02.008-45-4599-1000-4599031-2023003520058-83990-16-1.2.1.0.00</t>
  </si>
  <si>
    <t>2.3.2.02.02.009-45-4599-1000-4599031-2023003520058-97990-16-1.2.1.0.00</t>
  </si>
  <si>
    <t>Fortalecimiento a la gestión y dirección de la administración pública territorial en la vigencia fiscal 2024 en el Departamento de  Nariño</t>
  </si>
  <si>
    <t>2.3.2.02.02.008-45-4599-1000-4599031-2023003520054-83990-16-1.2.1.0.00</t>
  </si>
  <si>
    <t>2.3.2.02.02.009-45-4599-1000-4599031-2023003520054-97990-16-1.2.1.0.00</t>
  </si>
  <si>
    <t>Asesoria y asistencia técnica en gestión pública, ordenamiento territorial e implementación de instrumentos de planificación territorial a los municipios en la vigencia fiscal 2024 en el departamento de  Nariño</t>
  </si>
  <si>
    <t>2.3.2.02.02.008-45-4599-1000-4599031-2023003520053-83990-16-1.2.1.0.00</t>
  </si>
  <si>
    <t>2.3.2.02.02.009-45-4599-1000-4599031-2023003520053-97990-16-1.2.1.0.00</t>
  </si>
  <si>
    <t>Implementación del modelo integrado de planeación y gestión en la vigencia fiscal 2024 en el departamento de Nariño  Pasto</t>
  </si>
  <si>
    <t>2.3.2.02.02.008-45-4599-1000-4599031-2023003520055-83990-16-1.2.1.0.00</t>
  </si>
  <si>
    <t>2.3.2.02.02.009-45-4599-1000-4599031-2023003520055-97990-16-1.2.1.0.00</t>
  </si>
  <si>
    <t>Implementación del sistema de información de pasivo pensional con estándares de calidad, para la vigencia 2024, en el departamento de Nariño  Nariño</t>
  </si>
  <si>
    <t>2.3.2.02.02.008-45-4599-1000-4599017-2023003520062-83990-16-1.2.1.0.00</t>
  </si>
  <si>
    <t>Implementación Política de Gestión Documental, vigencia 2024 en la Gobernación de   Nariño</t>
  </si>
  <si>
    <t>2.3.2.02.02.008-45-4599-1000-4599017-2023003520039-83990-16-1.2.1.0.00</t>
  </si>
  <si>
    <t>2.3.2.02.02.009-45-4599-1000-4599017-2023003520039-97990-16-1.2.1.0.00</t>
  </si>
  <si>
    <t>Fortalecimiento del plan anual de bienestar social institucional, capacitación, estímulos e incentivos para la vigencia 2024 en la gobernación de Nariño</t>
  </si>
  <si>
    <t>2.3.2.02.02.009-45-4599-1000-4599019-2023003520064-97990-16-1.2.1.0.00</t>
  </si>
  <si>
    <t>Fortalecimiento de los procesos y procedimientos, con el fin  de garantizar la implementación del SG-SST vigencia 2024 para el Talento Humano de la Gobernación de  Nariño</t>
  </si>
  <si>
    <t>2.3.2.02.02.008-45-4599-1000-4599023-2023003520061-83990-16-1.2.1.0.00</t>
  </si>
  <si>
    <t>2.3.2.02.02.009-45-4599-1000-4599023-2023003520061-97990-16-1.2.1.0.00</t>
  </si>
  <si>
    <t>Implementación de la política de servicio al ciudadano, acorde con los lineamientos dados por la Función Publica, para la vigencia fiscal 2024 Gobernación de  Nariño</t>
  </si>
  <si>
    <t>2.3.2.02.02.008-45-4599-1000-4599019-2023003520041-83990-16-1.2.1.0.00</t>
  </si>
  <si>
    <t>Desarrollo y fortalecimiento de los procesos y procedimientos de depuración contable y sostenibilidad financiera en la gobernación de Nariño para la vigencia 2024 del departamento de  Nariño</t>
  </si>
  <si>
    <t>2.3.2.02.02.008-45-4501-1000-4501001-2023003520133-83990-16-1.2.1.0.00</t>
  </si>
  <si>
    <t>Control del grupo Operativo  en la vigencia 2024 en procesos de erradicación de productos de contrabando y/o adulterados que ingresan al Departamento de   Nariño</t>
  </si>
  <si>
    <t>2.3.2.02.02.008-45-4501-1000-4501001-2023003520122-83990-16-1.2.1.0.00</t>
  </si>
  <si>
    <t>2.3.2.02.02.009-45-4501-1000-4501001-2023003520122-97990-16-1.2.1.0.00</t>
  </si>
  <si>
    <t>Servicio de seguimiento y control de las Rentas Departamentales para la vigencia 2024 del Departamento de   Nariño</t>
  </si>
  <si>
    <t>2.3.2.02.02.009-45-4501-1000-4501001-2023003520126-97990-16-1.2.1.0.00</t>
  </si>
  <si>
    <t xml:space="preserve">TOTALES </t>
  </si>
  <si>
    <t>DEPENDENCIA RESPONSABLE</t>
  </si>
  <si>
    <t>SECRETARIA DE AGRICULTURA</t>
  </si>
  <si>
    <t>SECRETARIA DE EDUCACION</t>
  </si>
  <si>
    <t>SECRETARIA TIC</t>
  </si>
  <si>
    <t>SUBSECRETARIA DE INNOVACION SOCIAL</t>
  </si>
  <si>
    <t>SECRETARIA DE INFRAESTRUCTURA</t>
  </si>
  <si>
    <t>SUBSECRETARIA DE TRANSITO</t>
  </si>
  <si>
    <t>DIRECCION DE CULTURA</t>
  </si>
  <si>
    <t>SECRETARIA DE PLANEACION</t>
  </si>
  <si>
    <t>DIRECCION DE TURISMO</t>
  </si>
  <si>
    <t>SECRETARIA DE INFRAESTRUCTURA - OFICINA DE VIVIENDA</t>
  </si>
  <si>
    <t>SECRETARIA DE PLANEACION PDA</t>
  </si>
  <si>
    <t>SECRETARIA DE GOBIERNO</t>
  </si>
  <si>
    <t>SEGIS</t>
  </si>
  <si>
    <t>SECRETARIA DE RECREACION Y DEPORTE</t>
  </si>
  <si>
    <t>SECRETARIA DE AGRICULTURA Y DESARROLLO RURAL</t>
  </si>
  <si>
    <t>SECRETARIA DE PLANEACION ASIST TEC</t>
  </si>
  <si>
    <t>OFICINA DE FRONTERAS</t>
  </si>
  <si>
    <t>SECRETARIA GENERAL</t>
  </si>
  <si>
    <t>SECRETARIA DE HACIENDA</t>
  </si>
  <si>
    <t>OFICINA DE PRENSA</t>
  </si>
  <si>
    <t>ok</t>
  </si>
  <si>
    <t>REGALIAS</t>
  </si>
  <si>
    <t xml:space="preserve">PROYECTOS DE SALUD </t>
  </si>
  <si>
    <t>REGALIAS Y COFINANCIACION</t>
  </si>
  <si>
    <t xml:space="preserve">REGALIAS </t>
  </si>
  <si>
    <t xml:space="preserve">OFICINA SEGURIDAD ALIMENTARIA Y NUTRICIONAL </t>
  </si>
  <si>
    <t>Ordenamiento social y uso productivo del territorio rural</t>
  </si>
  <si>
    <t xml:space="preserve">PLANEACION </t>
  </si>
  <si>
    <t>DEPENDENCIAS</t>
  </si>
  <si>
    <t xml:space="preserve">GOBIERNO </t>
  </si>
  <si>
    <t>DEPORTES</t>
  </si>
  <si>
    <t>AMBIENTE</t>
  </si>
  <si>
    <t>EDUCACION</t>
  </si>
  <si>
    <t>AGRICULTURA</t>
  </si>
  <si>
    <t>INFRAESTRUCTURA</t>
  </si>
  <si>
    <t>SUBSECRETARIA MINAS</t>
  </si>
  <si>
    <t xml:space="preserve">PROGRAMAS PRESUPUESTALES SIN PROYECTO </t>
  </si>
  <si>
    <t>si</t>
  </si>
  <si>
    <t xml:space="preserve">SECRETARIA RESPONSABLE </t>
  </si>
  <si>
    <t xml:space="preserve">Secretaria de Gobierno </t>
  </si>
  <si>
    <t xml:space="preserve">Secretaria de Agricultura y Desarrollo Rural </t>
  </si>
  <si>
    <t xml:space="preserve">Sin entregar </t>
  </si>
  <si>
    <t>Subsecretaria de minas y energia</t>
  </si>
  <si>
    <t xml:space="preserve">Secretaria de Educación </t>
  </si>
  <si>
    <t>Secretaria TIC</t>
  </si>
  <si>
    <t xml:space="preserve">Secretaria de Infraestructura </t>
  </si>
  <si>
    <t>Subsecretaria de Transito y Transporte</t>
  </si>
  <si>
    <t>Secretaria de Ambiente y Desarrollo Sostenible</t>
  </si>
  <si>
    <t xml:space="preserve">Dirección de Cultura </t>
  </si>
  <si>
    <t xml:space="preserve">Secretaria de Planeación </t>
  </si>
  <si>
    <t xml:space="preserve">Oficina de Vivienda </t>
  </si>
  <si>
    <t>PDA</t>
  </si>
  <si>
    <t>Oficina de Seguridad Alimentaria y Nutricional</t>
  </si>
  <si>
    <t>Secretaria de Recreación y Deportes</t>
  </si>
  <si>
    <t xml:space="preserve">Oficina de Gestión de Riesgos </t>
  </si>
  <si>
    <t>Dirección de Turismo</t>
  </si>
  <si>
    <t xml:space="preserve">ok
</t>
  </si>
  <si>
    <t xml:space="preserve">ok </t>
  </si>
  <si>
    <t>SEGIS repartió 1.738.000.000 de los 2.590.000.000</t>
  </si>
  <si>
    <t xml:space="preserve">SEGIS repatió 1,490,756,309 de los 2.214.798.852 </t>
  </si>
  <si>
    <t>SEGIS repartió 1,623,480,083 de los 2.419.340.285</t>
  </si>
  <si>
    <t>SEGIS repartio 1,769,660,482 de los 2.635.181.042</t>
  </si>
  <si>
    <t>SEGIS repartió 1,192,285,714 de los 764.00.000</t>
  </si>
  <si>
    <t>SEGIS repartió 1,013,822,904de los 653.322.904</t>
  </si>
  <si>
    <t>SEGIS repartió 1,113,723,883 de los 713.658.678</t>
  </si>
  <si>
    <t>SEGIS repartió 1,209,117,496de los 777.917.496</t>
  </si>
  <si>
    <t>SEGIS repartió 2,189,452,329 de los 1.826.000.000</t>
  </si>
  <si>
    <t>SEGIS repartió 1,863,276,115 de los 1.561.475.948</t>
  </si>
  <si>
    <t>SEGIS repartió 2,035,216,603 de los 1.705.681.606</t>
  </si>
  <si>
    <t>SEGIS repartió 2,225,584,105de los 1.859.263.545</t>
  </si>
  <si>
    <t xml:space="preserve">ok - Fué homologado con el 1702
</t>
  </si>
  <si>
    <t xml:space="preserve">Junin </t>
  </si>
  <si>
    <t xml:space="preserve">Coop internacional - Fronteras </t>
  </si>
  <si>
    <t xml:space="preserve">Prensa </t>
  </si>
  <si>
    <t xml:space="preserve">General </t>
  </si>
  <si>
    <t xml:space="preserve">Planeación </t>
  </si>
  <si>
    <t>Los recursos de balance por valor 2.369.774.832 y de otras fuentes por 16.940.000.000 del programa 4599 estan en el programa 4501  (CAM)</t>
  </si>
  <si>
    <t>ESTRATEGIA</t>
  </si>
  <si>
    <t>Color</t>
  </si>
  <si>
    <t>Amarillo</t>
  </si>
  <si>
    <t>Verde</t>
  </si>
  <si>
    <t>Servicio de promoción del acceso a la justicia</t>
  </si>
  <si>
    <t>Servicio de asistencia técnica para la descentralización de los Servicio de justicia en los territorios</t>
  </si>
  <si>
    <t>Jornadas móviles de acceso a la justicia realizadas</t>
  </si>
  <si>
    <t>Azul</t>
  </si>
  <si>
    <t>Número de deportistas beneficiados</t>
  </si>
  <si>
    <t>azul</t>
  </si>
  <si>
    <t>Servicio de apropiación social del conocimiento</t>
  </si>
  <si>
    <t>Estrategias de apropiación realizadas</t>
  </si>
  <si>
    <t>Documentos de lineamientos técnicos con acuerdos de uso, ocupación y tenencia en áreas protegidas no vinculadas al Sistema Nacional de Áreas Protegidas</t>
  </si>
  <si>
    <t>320204800</t>
  </si>
  <si>
    <t>4501026</t>
  </si>
  <si>
    <t>Documentos Planeacion</t>
  </si>
  <si>
    <t>2406027</t>
  </si>
  <si>
    <t>Canal navegable mantenido</t>
  </si>
  <si>
    <t>240602702</t>
  </si>
  <si>
    <t>Dragados realizados en el canal de acceso</t>
  </si>
  <si>
    <t>SECRETARÍA DE GOBIERNO -SUBSECRETARÍA DE GESTIÓN PÚBLICA</t>
  </si>
  <si>
    <t>SECRETARÍA DE GOBIERNO - SUBSECRETARÍA DE PAZ Y DERECHOS HUMANOS</t>
  </si>
  <si>
    <t>SECRETARÍA DE GOBIERNO - SUBSECRETARÍA DE DESARROLLO COMUNITARIO</t>
  </si>
  <si>
    <t>SECRETARÍA DE INFRAESTRUCTURA - INFRAESTRUCTURA SOCIAL</t>
  </si>
  <si>
    <t>SECRETARÍA DE INFRAESTRUCTURA - SUBSECRETARÍA MINAS Y ENERGÍA</t>
  </si>
  <si>
    <t xml:space="preserve">Debio repartir 30.131.231.948, pero repartió 31.917.760.830,2 es decir que repartió 1.786.528.882,2 de más. </t>
  </si>
  <si>
    <t>SOBERANIA ALIMENTARIA, COMPETITITVIDAD  Y PRODUCTIVIDAD</t>
  </si>
  <si>
    <t>GOBERNANZA PARA LA PAZ TERRITORIAL</t>
  </si>
  <si>
    <t>CUNA - CULTURAS Y SABERES PARA LA VIDA Y LA PAZ</t>
  </si>
  <si>
    <t>RECREACIÓN Y DEPORTE: MOTOR DE LA CONVIVENCIA PACÍFICA</t>
  </si>
  <si>
    <t>MOVILIDAD SEGURA Y ALTERNATIVA</t>
  </si>
  <si>
    <t>EDUCACIÓN PARA LA TRANSFORMACIÓN</t>
  </si>
  <si>
    <t>SALUD PARA EL BUEN VIVIR</t>
  </si>
  <si>
    <t>AGUA Y SANEAMIENTO PARA EL BUEN VIVIR</t>
  </si>
  <si>
    <t>VIVIENDA DIGNA</t>
  </si>
  <si>
    <t>DESARROLLO, EQUIDAD E INCLUSIÓN SOCIAL PARA EL CIERRE DE BRECHAS</t>
  </si>
  <si>
    <t>EL CAMPO FLORECE</t>
  </si>
  <si>
    <t>TURISMO PARA LA PAZ</t>
  </si>
  <si>
    <t>ECONOMÍA POPULAR, SOCIAL Y SOLIDARIA</t>
  </si>
  <si>
    <t>MINERÍA AMIGABLE, GAS Y ENERGÍAS ALTERNATIVAS</t>
  </si>
  <si>
    <t>BIOSIVERSIDAD Y JUSTICIA AMBIENTAL</t>
  </si>
  <si>
    <t>ORDENAMIENTO TERRITORIAL</t>
  </si>
  <si>
    <t>GESTIÓN INTEGRAL DE RIESGO DE DESASTRES</t>
  </si>
  <si>
    <t>INFRAESTRUCTURA PARA LA PAZ</t>
  </si>
  <si>
    <t>TECNOLOGÍAS DE INFORMACIÓN Y COMUNICACIÓN PARA LA PAZ</t>
  </si>
  <si>
    <t>NARIÑO, REGIÓN PARA PARA EL MUNDO</t>
  </si>
  <si>
    <t>NARIÑO SIN FRONTERAS</t>
  </si>
  <si>
    <t>MODERNIZACIÓN INSTITUCIONAL Y EFICIENCIA ADMINISTRATIVA</t>
  </si>
  <si>
    <t>FINANZAS SANAS</t>
  </si>
  <si>
    <t>PLANEACIÓN INSTITUCIONAL Y GESTIÓN PÚBLICA</t>
  </si>
  <si>
    <t>CAMINANDO LA PALABRA: COMUNICACIÓN INCLUSIVA, LIBRE Y DEMOCRÁTICA</t>
  </si>
  <si>
    <t>DESPLAZADOS (seleccione)</t>
  </si>
  <si>
    <t>VÍCTIMAS (seleccione)</t>
  </si>
  <si>
    <t>GRUPOS ÉTNICOS (seleccione)</t>
  </si>
  <si>
    <t xml:space="preserve">EQUIDAD DE LA MUJER  </t>
  </si>
  <si>
    <t>CONSTRUCCIÓN DE PAZ</t>
  </si>
  <si>
    <t>GESTIÓN DEL RIESGO DE DESASTRES</t>
  </si>
  <si>
    <t>CAMBIO CLIMÁTICO</t>
  </si>
  <si>
    <t>PRIMERA INFANCIA, INFANCIA Y ADOLESCENCIA</t>
  </si>
  <si>
    <t>INDÍGENAS - NARIÑO</t>
  </si>
  <si>
    <t>PROGRAMACION DE RECURSOS FINANCIEROS</t>
  </si>
  <si>
    <t>TRAZADORES PRESUPUESTALES - POLITICAS TRANSVERSALES</t>
  </si>
  <si>
    <t>RESULTADO</t>
  </si>
  <si>
    <t>DESPLAZADOS</t>
  </si>
  <si>
    <t>VÍCTIMAS</t>
  </si>
  <si>
    <t>GRUPOS ÉTNICOS</t>
  </si>
  <si>
    <t>EQUIDAD DE LA MUJER</t>
  </si>
  <si>
    <t>GESTIÓN DE RIESGO DE DESASTRES</t>
  </si>
  <si>
    <t>N/A</t>
  </si>
  <si>
    <t>ASISTENCIA - ALIMENTACIÓN</t>
  </si>
  <si>
    <t>ASISTENCIA - ALIMENTACIÓN (SOLO VÍCTIMAS DESPLAZAMIENTO)</t>
  </si>
  <si>
    <t>POBLACIÓN AFROCOLOMBIANA</t>
  </si>
  <si>
    <t>AUTONOMÍA ECONÓMICA Y ACCESO A ACTIVOS</t>
  </si>
  <si>
    <t>1.0. Planes Nacionales para la Reforma Rural Integral</t>
  </si>
  <si>
    <t>ALDANA ALDANA </t>
  </si>
  <si>
    <t>CONOCIMIENTO DEL RIESGO - COMUNICACIÓN DEL RIESGO</t>
  </si>
  <si>
    <t>ADAPTACIÓN AL CAMBIO CLIMÁTICO - INFORMACIÓN, CIENCIA, TECNOLOGÍA E INNOVACIÓN EN ADAPTACIÓN AL CAMBIO CLIMÁTICO</t>
  </si>
  <si>
    <t>1. PRIMERA INFANCIA - 1.1. SALUD  </t>
  </si>
  <si>
    <t>ASISTENCIA - EDUCACIÓN</t>
  </si>
  <si>
    <t>POBLACIÓN RAIZAL</t>
  </si>
  <si>
    <t>AUTONOMÍA ECONÓMICA Y ACCESO A ACTIVOS - DESARROLLO INSTITUCIONAL Y TRANSFORMACIÓN CULTURAL</t>
  </si>
  <si>
    <t>1.1. Ordenamiento social de la propiedad rural y del uso del suelo</t>
  </si>
  <si>
    <t>BARBACOAS CHIMBAGAL</t>
  </si>
  <si>
    <t>CONOCIMIENTO DEL RIESGO - IDENTIFICACIÓN Y CARACTERIZACIÓN DE ESCENARIOS, ANÁLISIS Y EVALUACIÓN DE RIESGO</t>
  </si>
  <si>
    <t>ADAPTACIÓN AL CAMBIO CLIMÁTICO - NORMAS, REGULACIONES E INSTRUMENTOS PARA LA ADAPTACIÓN AL CAMBIO CLIMÁTICO</t>
  </si>
  <si>
    <t>1. PRIMERA INFANCIA - 1.2. ALIMENTACIÓN Y NUTRICIÓN</t>
  </si>
  <si>
    <t>ASISTENCIA - GENERACIÓN DE INGRESOS</t>
  </si>
  <si>
    <t>ASISTENCIA - GENERACIÓN DE INGRESOS (SOLO VÍCTIMAS DESPLAZAMIENTO)</t>
  </si>
  <si>
    <t>PUEBLO RROM</t>
  </si>
  <si>
    <t>EDUCACIÓN Y ACCESO A NUEVAS TECNOLOGÍAS</t>
  </si>
  <si>
    <t>1.2. Infraestructura y adecuación de tierras</t>
  </si>
  <si>
    <t>BARBACOAS GUELNAMBI - CARANO</t>
  </si>
  <si>
    <t>CONOCIMIENTO DEL RIESGO - MONITOREO DEL RIESGO</t>
  </si>
  <si>
    <t>ADAPTACIÓN AL CAMBIO CLIMÁTICO - PLANIFICACIÓN DE LA GESTIÓN PARA LA ADAPTACIÓN AL CAMBIO CLIMÁTICO</t>
  </si>
  <si>
    <t>1. PRIMERA INFANCIA - 1.3. EDUCACIÓN Y FORMACIÓN INTEGRAL</t>
  </si>
  <si>
    <t>ASISTENCIA - IDENTIFICACIÓN</t>
  </si>
  <si>
    <t>ASISTENCIA - IDENTIFICACIÓN (SOLO VÍCTIMAS DESPLAZAMIENTO)</t>
  </si>
  <si>
    <t>PUEBLOS INDÍGENAS</t>
  </si>
  <si>
    <t>EDUCACIÓN Y ACCESO A NUEVAS TECNOLOGÍAS - DESARROLLO INSTITUCIONAL Y TRANSFORMACIÓN CULTURAL</t>
  </si>
  <si>
    <t>1.3. Desarrollo social: Salud</t>
  </si>
  <si>
    <t>BARBACOAS HONDA RIO GUIZA</t>
  </si>
  <si>
    <t>GOBERNANZA PARA LA GESTIÓN DEL RIESGO DE DESASTRES - GOBERNANZA PARA LA GESTIÓN DEL RIESGO DE DESASTRES</t>
  </si>
  <si>
    <t>ADAPTACIÓN AL CAMBIO CLIMÁTICO - RESILIENCIA CLIMÁTICA DE ECOSISTEMAS Y SERVICIOS ECOSISTÉMICOS</t>
  </si>
  <si>
    <t>1. PRIMERA INFANCIA - 1.4. CIUDADANÍA Y PARTICIPACIÓN</t>
  </si>
  <si>
    <t>ASISTENCIA - REUNIFICACIÓN FAMILIAR - REINTEGRACIÓN</t>
  </si>
  <si>
    <t>MUJER LIBRE DE VIOLENCIAS</t>
  </si>
  <si>
    <t xml:space="preserve">1.4. Desarrollo social: Educación rural </t>
  </si>
  <si>
    <t>BARBACOAS ÑAMBÍ PIEDRA VERDE</t>
  </si>
  <si>
    <t>MANEJO DE DESASTRES - PREPARACIÓN Y EJECUCIÓN DE LA RECUPERACIÓN</t>
  </si>
  <si>
    <t>ADAPTACIÓN AL CAMBIO CLIMÁTICO - RESILIENCIA CLIMÁTICA DE INFRAESTRUCTURA Y CONSTRUCCIONES</t>
  </si>
  <si>
    <t>1. PRIMERA INFANCIA - 1.5. IDENTIDAD Y DIVERSIDAD</t>
  </si>
  <si>
    <t>ASISTENCIA - SALUD</t>
  </si>
  <si>
    <t>MUJER LIBRE DE VIOLENCIAS - DESARROLLO INSTITUCIONAL Y TRANSFORMACIÓN CULTURAL</t>
  </si>
  <si>
    <t xml:space="preserve">1.5. Desarrollo social: Vivienda y agua potable </t>
  </si>
  <si>
    <t>BARBACOAS NUNALBI ALTO ULBI</t>
  </si>
  <si>
    <t>MANEJO DE DESASTRES - PREPARACIÓN Y EJECUCIÓN DE LA RESPUESTA</t>
  </si>
  <si>
    <t>ADAPTACIÓN AL CAMBIO CLIMÁTICO - RESILIENCIA CLIMÁTICA DE PERSONAS Y COMUNIDADES</t>
  </si>
  <si>
    <t>1. PRIMERA INFANCIA - 1.6. PROTECCIÓN Y PREVENCIÓN VULNERACIONES</t>
  </si>
  <si>
    <t>ASISTENCIA - SUBSISTENCIA MÍNIMA</t>
  </si>
  <si>
    <t>PARTICIPACIÓN EN LOS ESCENARIOS DE PODER Y TOMA DE DECISIONES</t>
  </si>
  <si>
    <t xml:space="preserve">1.6. Producción agropecuaria y economía solidaria y cooperativa </t>
  </si>
  <si>
    <t>BARBACOAS PIPALTA PALBI YAGUAPI</t>
  </si>
  <si>
    <t>REDUCCIÓN DEL RIESGO - INTERVENCIÓN CORRECTIVA DEL RIESGO</t>
  </si>
  <si>
    <t>ADAPTACIÓN AL CAMBIO CLIMÁTICO - RESILIENCIA CLIMÁTICA EN SALUD</t>
  </si>
  <si>
    <t>1. PRIMERA INFANCIA - 1.7. DEPORTE, RECREACIÓN, CULTURA, JUEGO, TECNOLOGÍA Y MEDIO AMBIENTE </t>
  </si>
  <si>
    <t>ASISTENCIA - VIVIENDA</t>
  </si>
  <si>
    <t>ASISTENCIA - VIVIENDA (SOLO VÍCTIMAS DESPLAZAMIENTO)</t>
  </si>
  <si>
    <t>PARTICIPACIÓN EN LOS ESCENARIOS DE PODER Y TOMA DE DECISIONES - DESARROLLO INSTITUCIONAL Y TRANSFORMACIÓN CULTURAL</t>
  </si>
  <si>
    <t xml:space="preserve">1.7. Garantía progresiva del derecho a la alimentación  </t>
  </si>
  <si>
    <t>BARBACOAS SAUNDE GULGUAY</t>
  </si>
  <si>
    <t>REDUCCIÓN DEL RIESGO - INTERVENCIÓN PROSPECTIVA DEL RIESGO</t>
  </si>
  <si>
    <t>ADAPTACIÓN AL CAMBIO CLIMÁTICO - RESILIENCIA CLIMÁTICA EN SEGURIDAD ALIMENTARIA</t>
  </si>
  <si>
    <t>2. INFANCIA - 2.1. SALUD</t>
  </si>
  <si>
    <t>ATENCIÓN - TRANSVERSAL/ORIENTACIÓN Y COMUNICACIÓN</t>
  </si>
  <si>
    <t>SALUD Y DERECHOS SEXUALES Y REPRODUCTIVOS</t>
  </si>
  <si>
    <t>1.8. Planes de acción para la transformación regional</t>
  </si>
  <si>
    <t>BARBACOAS TORTUGAÑA - TELEMBI OTROS</t>
  </si>
  <si>
    <t>REDUCCIÓN DEL RIESGO - PROTECCIÓN FINANCIERA PARA EL RIESGO DE DESASTRES</t>
  </si>
  <si>
    <t>ADAPTACIÓN AL CAMBIO CLIMÁTICO - RESILIENCIA CLIMÁTICA EN SEGURIDAD HÍDRICA</t>
  </si>
  <si>
    <t>2. INFANCIA - 2.2. ALIMENTACIÓN Y NUTRICIÓN</t>
  </si>
  <si>
    <t>EJES TRANSVERSALES - PARTICIPACIÓN</t>
  </si>
  <si>
    <t>SALUD Y DERECHOS SEXUALES Y REPRODUCTIVOS - DESARROLLO INSTITUCIONAL Y TRANSFORMACIÓN CULTURAL</t>
  </si>
  <si>
    <t xml:space="preserve">2.1. Derechos y garantías plenas para el ejercicio de la oposición política en general y en particular para los nuevos movimientos que surjan luego de la firma del Acuerdo Final </t>
  </si>
  <si>
    <t>BARBACOAS TRONQUERIA,PULGRANDE,PALICITO</t>
  </si>
  <si>
    <t>ADAPTACIÓN AL CAMBIO CLIMÁTICO -EDUCACIÓN, FORMACIÓN Y SENSIBILIZACIÓN A PÚBLICOS SOBRE ADAPTACIÓN AL CAMBIO CLIMÁTICO</t>
  </si>
  <si>
    <t>2. INFANCIA - 2.3. EDUCACIÓN Y FORMACIÓN INTEGRAL</t>
  </si>
  <si>
    <t>EJES TRANSVERSALES - TRANSVERSAL/COORDINACIÓN NACIÓN-TERRITORIO</t>
  </si>
  <si>
    <t>2.2. Mecanismos democráticos de participación ciudadana</t>
  </si>
  <si>
    <t>CÓRDOBA CORDOBA (MALES)</t>
  </si>
  <si>
    <t>INTEGRAL - EDUCACIÓN, FORMACIÓN Y SENSIBILIZACIÓN A PÚBLICOS SOBRE CAMBIO CLIMÁTICO</t>
  </si>
  <si>
    <t>2. INFANCIA - 2.4. CIUDADANÍA Y PARTICIPACIÓN</t>
  </si>
  <si>
    <t>EJES TRANSVERSALES - TRANSVERSAL/COORDINACIÓN NACIONAL</t>
  </si>
  <si>
    <t>2.3. Promover una mayor participación en la política nacional, regional y local, en igualdad de condiciones y con garantías de seguridad</t>
  </si>
  <si>
    <t>CUASPÚD CARLOSAMA</t>
  </si>
  <si>
    <t>INTEGRAL - GOBERNANZA PARA LA GESTIÓN DEL CAMBIO CLIMÁTICO</t>
  </si>
  <si>
    <t>2. INFANCIA - 2.5. IDENTIDAD Y DIVERSIDAD</t>
  </si>
  <si>
    <t>EJES TRANSVERSALES - TRANSVERSAL/SISTEMAS DE INFORMACIÓN</t>
  </si>
  <si>
    <t>3.1. Cese al fuego y de hostilidades bilateral y definitivo y dejación de armas</t>
  </si>
  <si>
    <t>CUMBAL CHILES</t>
  </si>
  <si>
    <t>INTEGRAL - NORMAS, REGULACIONES E INSTRUMENTOS PARA LA GESTIÓN INTEGRAL DEL CAMBIO CLIMÁTICO</t>
  </si>
  <si>
    <t>2. INFANCIA - 2.6. PROTECCIÓN Y PREVENCIÓN VULNERACIONES</t>
  </si>
  <si>
    <t>PREVENCIÓN Y PROTECCIÓN - PROTECCIÓN DE PREDIOS, TIERRAS Y TERRITORIOS ABANDONADOS</t>
  </si>
  <si>
    <t>3.2. Reincorporación de las FARC EP a la vida civil</t>
  </si>
  <si>
    <t>CUMBAL CUMBAL</t>
  </si>
  <si>
    <t>INTEGRAL - PLANIFICACIÓN DE LA GESTIÓN PARA CAMBIO CLIMÁTICO</t>
  </si>
  <si>
    <t>2. INFANCIA - 2.7. DEPORTE, RECREACIÓN, CULTURA, JUEGO, TECNOLOGÍA Y MEDIO AMBIENTE</t>
  </si>
  <si>
    <t>PREVENCIÓN Y PROTECCIÓN - VIDA, SEGURIDAD, LIBERTAD E INTEGRIDAD</t>
  </si>
  <si>
    <t>3.3. Garantías de seguridad y lucha contra las organizaciones y conductas criminales</t>
  </si>
  <si>
    <t>CUMBAL MAYASQUER</t>
  </si>
  <si>
    <t>MITIGACIÓN DEL CAMBIO CLIMÁTICO - EDUCACIÓN, FORMACIÓN Y SENSIBILIZACIÓN A PÚBLICOS SOBRE MITIGACIÓN DEL CAMBIO CLIMÁTICO</t>
  </si>
  <si>
    <t>2. INFANCIA - 2.8. SEXUALIDAD AUTÓNOMA Y RESPONSABLE</t>
  </si>
  <si>
    <t>REPARACIÓN - CRÉDITOS Y PASIVOS</t>
  </si>
  <si>
    <t xml:space="preserve">4.1. Programa Nacional de Sustitución de Cultivos de Uso Ilícito (PNIS) </t>
  </si>
  <si>
    <t>CUMBAL PANAN </t>
  </si>
  <si>
    <t>MITIGACIÓN DEL CAMBIO CLIMÁTICO - INFORMACIÓN, CIENCIA, TECNOLOGÍA E INNOVACIÓN EN MITIGACIÓN DEL CAMBIO CLIMÁTICO</t>
  </si>
  <si>
    <t>3. ADOLESCENCIA - 3.1. SALUD</t>
  </si>
  <si>
    <t>REPARACIÓN - EMPLEO</t>
  </si>
  <si>
    <t>4.2. Prevención de consumo y salud pública</t>
  </si>
  <si>
    <t>EL CHARCO EPERARA SIAPIDAARA DE MAIZ BLANCO</t>
  </si>
  <si>
    <t>MITIGACIÓN DEL CAMBIO CLIMÁTICO - NORMAS, REGULACIONES E INSTRUMENTOS PARA LA MITIGACIÓN DEL CAMBIO CLIMÁTICO</t>
  </si>
  <si>
    <t>3. ADOLESCENCIA - 3.2. ALIMENTACIÓN Y NUTRICIÓN</t>
  </si>
  <si>
    <t>REPARACIÓN - GARANTÍAS DE NO REPETICIÓN</t>
  </si>
  <si>
    <t xml:space="preserve">4.3. Solución al fenómeno de producción y comercialización de narcóticos </t>
  </si>
  <si>
    <t>EL CHARCO EPERARA SIAPIDAARA DE MORRITO</t>
  </si>
  <si>
    <t>MITIGACIÓN DEL CAMBIO CLIMÁTICO - PLANIFICACIÓN DE LA GESTIÓN PARA LA MITIGACIÓN DEL CAMBIO CLIMÁTICO</t>
  </si>
  <si>
    <t>3. ADOLESCENCIA - 3.3. EDUCACIÓN Y FORMACIÓN INTEGRAL</t>
  </si>
  <si>
    <t>REPARACIÓN - INDEMNIZACIÓN</t>
  </si>
  <si>
    <t>5.1. Justicia y verdad</t>
  </si>
  <si>
    <t>EL CHARCO INTEGRADO DEL CHARCO</t>
  </si>
  <si>
    <t>MITIGACIÓN DEL CAMBIO CLIMÁTICO - REDUCCIÓN DE EMISIONES EN ACTIVIDADES AGROPECUARIAS</t>
  </si>
  <si>
    <t>3. ADOLESCENCIA - 3.4. CIUDADANÍA Y PARTICIPACIÓN</t>
  </si>
  <si>
    <t>REPARACIÓN - REHABILITACIÓN</t>
  </si>
  <si>
    <t>5.2. Reparación integral para la construcción de paz</t>
  </si>
  <si>
    <t>EL TABLÓN DE GÓMEZ APONTE</t>
  </si>
  <si>
    <t>MITIGACIÓN DEL CAMBIO CLIMÁTICO - REDUCCIÓN DE EMISIONES POR GENERACIÓN, USO DE ENERGÍA Y PROCESOS INDUSTRIALES</t>
  </si>
  <si>
    <t>3. ADOLESCENCIA - 3.5. IDENTIDAD Y DIVERSIDAD</t>
  </si>
  <si>
    <t>REPARACIÓN - REPARACIÓN COLECTIVA</t>
  </si>
  <si>
    <t xml:space="preserve">5.3. Derechos Humanos </t>
  </si>
  <si>
    <t>FUNES FUNES</t>
  </si>
  <si>
    <t>MITIGACIÓN DEL CAMBIO CLIMÁTICO - REDUCCIÓN DE EMISIONES POR GESTIÓN DE BOSQUES Y USO DEL SUELO</t>
  </si>
  <si>
    <t>3. ADOLESCENCIA - 3.6. PROTECCIÓN Y PREVENCIÓN VULNERACIONES</t>
  </si>
  <si>
    <t>REPARACIÓN - RESTITUCIÓN</t>
  </si>
  <si>
    <t>6.1. Mecanismos de implementación y verificación</t>
  </si>
  <si>
    <t>GUACHUCAL COLIMBA</t>
  </si>
  <si>
    <t>MITIGACIÓN DEL CAMBIO CLIMÁTICO - REDUCCIÓN DE EMISIONES POR TRANSPORTE</t>
  </si>
  <si>
    <t>3. ADOLESCENCIA - 3.7. DEPORTE, RECREACIÓN, CULTURA, JUEGO, TECNOLOGÍA Y MEDIO AMBIENTE</t>
  </si>
  <si>
    <t>REPARACIÓN - RETORNO Y REUBICACIÓN</t>
  </si>
  <si>
    <t>REPARACIÓN - RETORNO Y REUBICACIÓN (SOLO VÍCTIMAS DESPLAZAMIENTO)</t>
  </si>
  <si>
    <t xml:space="preserve">6.2. Capítulo étnico </t>
  </si>
  <si>
    <t>GUACHUCAL GUACHUCAL</t>
  </si>
  <si>
    <t>MITIGACIÓN DEL CAMBIO CLIMÁTICO -REDUCCIÓN DE EMISIONES EN GESTIÓN DE RESIDUOS Y RECICLAJE DE MATERIALES</t>
  </si>
  <si>
    <t>3. ADOLESCENCIA - 3.8. SEXUALIDAD AUTÓNOMA Y RESPONSABLE</t>
  </si>
  <si>
    <t>REPARACIÓN - SATISFACCIÓN</t>
  </si>
  <si>
    <t xml:space="preserve">6.3. Componente internacional de verificación de la Comisión de Seguimiento, Impulso y Verificación a la Implementación del Acuerdo Final (CSIVI) </t>
  </si>
  <si>
    <t>GUACHUCAL MUELLAMUEZ</t>
  </si>
  <si>
    <t>3. ADOLESCENCIA - 3.9. OPORTUNIDADES PARA LA TRANSICIÓN A LA JUVENTUD</t>
  </si>
  <si>
    <t xml:space="preserve">6.4. Componente de acompañamiento internacional </t>
  </si>
  <si>
    <t>ILES ILES</t>
  </si>
  <si>
    <t>4. TRANSVERSALES – 4.1. FAMILIA Y CUIDADO</t>
  </si>
  <si>
    <t xml:space="preserve">6.5. Herramientas de difusión y comunicación </t>
  </si>
  <si>
    <t>IPIALES IPIALES </t>
  </si>
  <si>
    <t>4. TRANSVERSALES – 4.2. GOBIERNO Y CAPACIDADES FORTALECIDAS</t>
  </si>
  <si>
    <t>No Aporta</t>
  </si>
  <si>
    <t>IPIALES ISHU AWA</t>
  </si>
  <si>
    <t>4. TRANSVERSALES – 4.3. SUPERACIÓN DE LA POBREZA</t>
  </si>
  <si>
    <t>IPIALES NASA UH</t>
  </si>
  <si>
    <t>4. TRANSVERSALES – 4.4. TICS Y VIRTUALIZACIÓN DE LAS ATENCIONES</t>
  </si>
  <si>
    <t>IPIALES RUMIYACO</t>
  </si>
  <si>
    <t>IPIALES SAN JUAN</t>
  </si>
  <si>
    <t>IPIALES SANTA ROSA DE SUCUMBIOS Y EL DIVISO</t>
  </si>
  <si>
    <t>IPIALES UKUMARI KANKHE</t>
  </si>
  <si>
    <t>IPIALES YARAMAL </t>
  </si>
  <si>
    <t>LA TOLA SAN JUAN PAMPON</t>
  </si>
  <si>
    <t>MALLAMA MALLAMA</t>
  </si>
  <si>
    <t>OLAYA HERRERA RIO SANQUIANGA</t>
  </si>
  <si>
    <t>OLAYA HERRERA RIO SATINGA (BACAO)</t>
  </si>
  <si>
    <t>OLAYA HERRERA SANQUIANGUITA</t>
  </si>
  <si>
    <t>PASTO LA LAGUNA PEJENDINO</t>
  </si>
  <si>
    <t>PASTO REFUGIO DEL SOL</t>
  </si>
  <si>
    <t>POBLACIÓN NO RESGUARDADA</t>
  </si>
  <si>
    <t>POTOSÍ POTOSI</t>
  </si>
  <si>
    <t>RICAURTE ALTO CARTAGENA</t>
  </si>
  <si>
    <t>RICAURTE AWA DEL ALTO ALBI</t>
  </si>
  <si>
    <t>RICAURTE CHAGÜI, CHIMBUZA, VEGAS, SAN ANTONIO, OTROS</t>
  </si>
  <si>
    <t>RICAURTE CUAIQUER INTEGRADO LA MILAGROSA</t>
  </si>
  <si>
    <t>RICAURTE CUASBIL - LA FALDADA</t>
  </si>
  <si>
    <t>RICAURTE CUASCUABI - PALDUBI</t>
  </si>
  <si>
    <t>RICAURTE CUCHILLA - PALMAR</t>
  </si>
  <si>
    <t>RICAURTE EL SANDE</t>
  </si>
  <si>
    <t>RICAURTE GUADUAL - CUMBAS INVINA</t>
  </si>
  <si>
    <t>RICAURTE GUALCALA</t>
  </si>
  <si>
    <t>RICAURTE GUAMBI - YASLAMBI</t>
  </si>
  <si>
    <t>RICAURTE NULPE MEDIO - ALTO RIO SAN JUAN</t>
  </si>
  <si>
    <t>RICAURTE PALMAR IMBI</t>
  </si>
  <si>
    <t>RICAURTE PIALAPI PUEBLO VIEJO</t>
  </si>
  <si>
    <t>RICAURTE PINGULLOS - SARDINERO</t>
  </si>
  <si>
    <t>RICAURTE RAMOS - MONGON MANCHURIA</t>
  </si>
  <si>
    <t>SAMANIEGO PLANADAS DE TELEMBI</t>
  </si>
  <si>
    <t>SAN ANDRÉS DE TUMACO CHINQUIRITO MIRA</t>
  </si>
  <si>
    <t>SAN ANDRÉS DE TUMACO EL CEDRO, LAS PEÑAS, LA BRAVA, PILVI</t>
  </si>
  <si>
    <t>SAN ANDRÉS DE TUMACO EL GRAN SABALO</t>
  </si>
  <si>
    <t>SAN ANDRÉS DE TUMACO GRAN ROSARIO - CALVI LAS PEÑAS</t>
  </si>
  <si>
    <t>SAN ANDRÉS DE TUMACO INDA GUACARAY</t>
  </si>
  <si>
    <t>SAN ANDRÉS DE TUMACO INDA ZABALETA</t>
  </si>
  <si>
    <t>SAN ANDRÉS DE TUMACO KEJUAMBI FELICIANA</t>
  </si>
  <si>
    <t>SAN ANDRÉS DE TUMACO LA TURBIA</t>
  </si>
  <si>
    <t>SAN ANDRÉS DE TUMACO PEÑA LA ALEGRÍA</t>
  </si>
  <si>
    <t>SAN ANDRÉS DE TUMACO PIEDRA SELLADA - Q.TRONQUERIA</t>
  </si>
  <si>
    <t>SAN ANDRÉS DE TUMACO PIGUAMBI PALANGALA</t>
  </si>
  <si>
    <t>SAN ANDRÉS DE TUMACO PULGANDE CAMPOALEGRE</t>
  </si>
  <si>
    <t>SAN ANDRÉS DE TUMACO SAN AGUSTIN - LA FLORESTA</t>
  </si>
  <si>
    <t>SAN ANDRÉS DE TUMACO SANTA ROSITA </t>
  </si>
  <si>
    <t>SANTA BÁRBARA EPERARA - SIAPIDAARA DE QUEBRADA GRANDE </t>
  </si>
  <si>
    <t>SANTACRUZ GUACHAVEZ</t>
  </si>
  <si>
    <t>TÚQUERRES TUQUERRES</t>
  </si>
  <si>
    <t>TÚQUERRES YASCUAL</t>
  </si>
  <si>
    <t>Acumulada</t>
  </si>
  <si>
    <t>No acumulada</t>
  </si>
  <si>
    <t>Sector</t>
  </si>
  <si>
    <t>Nombre del Sector</t>
  </si>
  <si>
    <t>Código del Programa</t>
  </si>
  <si>
    <t>Nombre del Programa</t>
  </si>
  <si>
    <t>Código del Producto</t>
  </si>
  <si>
    <t>Producto</t>
  </si>
  <si>
    <t>Descripción</t>
  </si>
  <si>
    <t>Medido a través de</t>
  </si>
  <si>
    <t>Código del Indicador de Producto</t>
  </si>
  <si>
    <t>Indicador de Producto</t>
  </si>
  <si>
    <t>Unidad de medida</t>
  </si>
  <si>
    <t>Indicador Principal</t>
  </si>
  <si>
    <t>Objetivos de Desarrollo Sostenible - ODS</t>
  </si>
  <si>
    <t>Meta ODS</t>
  </si>
  <si>
    <t>Es Territorial</t>
  </si>
  <si>
    <t>Tipología General SUIFP</t>
  </si>
  <si>
    <t>Tipología D</t>
  </si>
  <si>
    <t>01</t>
  </si>
  <si>
    <t>Congreso De La República</t>
  </si>
  <si>
    <t>0101</t>
  </si>
  <si>
    <t xml:space="preserve"> Mejoramiento de la eficiencia y la transparencia legislativa</t>
  </si>
  <si>
    <t xml:space="preserve">Incluye la realización de documentos de contenido normativo para la reglamentación de los proyectos de ley presentados y aprobados </t>
  </si>
  <si>
    <t>Número de proyectos de ley</t>
  </si>
  <si>
    <t>010100100</t>
  </si>
  <si>
    <t xml:space="preserve">Proyectos de ley presentados </t>
  </si>
  <si>
    <t>Sí</t>
  </si>
  <si>
    <t>16 Promover sociedades pacíficas e inclusivas para el desarrollo sostenible, facilitar el acceso a la justicia para todos y construir a todos los niveles instituciones eficaces e inclusivas que rindan cuentas</t>
  </si>
  <si>
    <t>16.6 Crear a todos los niveles instituciones eficaces y transparentes que rindan cuentas</t>
  </si>
  <si>
    <t>No</t>
  </si>
  <si>
    <t>010100101</t>
  </si>
  <si>
    <t xml:space="preserve">Proyectos de ley aprobados  </t>
  </si>
  <si>
    <t>Documentos cuyo objetivo es describir y explicar instrumentos, estándares, requisitos y condiciones necesarias para llevar a cabo un proceso o actividad</t>
  </si>
  <si>
    <t>Número de documentos</t>
  </si>
  <si>
    <t>010100200</t>
  </si>
  <si>
    <t xml:space="preserve">Documentos de lineamientos técnicos presentados </t>
  </si>
  <si>
    <t>010100201</t>
  </si>
  <si>
    <t xml:space="preserve">Piezas de comunicación publicadas </t>
  </si>
  <si>
    <t>Servicios de difusión de información legislativa</t>
  </si>
  <si>
    <t xml:space="preserve">Incluye la socialización de la información legislativa,  de control político , y de interacción con el ciudadano en temas de interés. </t>
  </si>
  <si>
    <t>Número de eventos</t>
  </si>
  <si>
    <t>010100400</t>
  </si>
  <si>
    <t xml:space="preserve">Eventos de difusión de información legislativa realizados </t>
  </si>
  <si>
    <t>16.10 Garantizar el acceso público a la información y proteger las libertades fundamentales, de conformidad con las leyes nacionales y los acuerdos internacionales</t>
  </si>
  <si>
    <t>010100401</t>
  </si>
  <si>
    <t>Eventos de transparencia</t>
  </si>
  <si>
    <t>010100402</t>
  </si>
  <si>
    <t xml:space="preserve">Eventos de investigación en materia legislativa </t>
  </si>
  <si>
    <t>010100403</t>
  </si>
  <si>
    <t>Eventos de Paz y Posconflicto</t>
  </si>
  <si>
    <t>010100404</t>
  </si>
  <si>
    <t xml:space="preserve">Piezas de comunicación elaboradas </t>
  </si>
  <si>
    <t>010100405</t>
  </si>
  <si>
    <t>Publicaciones de realizadas</t>
  </si>
  <si>
    <t>010100406</t>
  </si>
  <si>
    <t xml:space="preserve">Aplicativos web disponibles </t>
  </si>
  <si>
    <t>010100407</t>
  </si>
  <si>
    <t xml:space="preserve">Ciudadanos que acceden a la información disponible </t>
  </si>
  <si>
    <t>010100408</t>
  </si>
  <si>
    <t>Plataformas de comunicación funcionando</t>
  </si>
  <si>
    <t>Incluye las investigaciones que se realicen en el centro de altos estudios legislativos</t>
  </si>
  <si>
    <t>Número de investigaciones</t>
  </si>
  <si>
    <t>010100500</t>
  </si>
  <si>
    <t xml:space="preserve">Documentos de investigación en materia legislativa realizados </t>
  </si>
  <si>
    <t>010100501</t>
  </si>
  <si>
    <t xml:space="preserve">Convenios realizados con  institutos de educación superior </t>
  </si>
  <si>
    <t>010100502</t>
  </si>
  <si>
    <t xml:space="preserve">Alianzas realizadas </t>
  </si>
  <si>
    <t>Servicio de información legislativa</t>
  </si>
  <si>
    <t>Comprende las herramientas de difusión y participación de los diferentes canales de comunicación de la actividad legislativa. </t>
  </si>
  <si>
    <t>Número de consultas</t>
  </si>
  <si>
    <t>010100600</t>
  </si>
  <si>
    <t>Consultas realizadas</t>
  </si>
  <si>
    <t>010100601</t>
  </si>
  <si>
    <t>Sistemas de información adquiridos</t>
  </si>
  <si>
    <t>010100602</t>
  </si>
  <si>
    <t>Acciones orientadas al desarrollo de programas educativos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</si>
  <si>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Número de personas</t>
  </si>
  <si>
    <t>010100700</t>
  </si>
  <si>
    <t>Personas capacitadas con educación informal</t>
  </si>
  <si>
    <t xml:space="preserve">4 Garantizar una educación inclusiva y equitativa de calidad y promover oportunidades de aprendizaje permanente para todos </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</si>
  <si>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</si>
  <si>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010100701</t>
  </si>
  <si>
    <t>Piezas pedagógicas realizadas</t>
  </si>
  <si>
    <t>0199</t>
  </si>
  <si>
    <t xml:space="preserve"> Fortalecimiento de la gestión y dirección del sector Congreso de la República</t>
  </si>
  <si>
    <t>Servicios de información para la gestión administrativa</t>
  </si>
  <si>
    <t>Contempla el diseño, desarrollo, implantación, mantenimiento y adecuación de sistemas de información orientados a la gestión administrativa de la entidad. (esto implicará compra, arrendamiento, contrato de prestación de servicios)</t>
  </si>
  <si>
    <t>Número de usuarios</t>
  </si>
  <si>
    <t>019900100</t>
  </si>
  <si>
    <t>019900102</t>
  </si>
  <si>
    <t>019900103</t>
  </si>
  <si>
    <t>Personas asistidas técnicamente</t>
  </si>
  <si>
    <t>019900104</t>
  </si>
  <si>
    <t>019900105</t>
  </si>
  <si>
    <t>Reportes generados</t>
  </si>
  <si>
    <t>019900106</t>
  </si>
  <si>
    <t>Sistemas implementados</t>
  </si>
  <si>
    <t>019900109</t>
  </si>
  <si>
    <t xml:space="preserve">Disponibilidad del Servicio de información para la gestión administrativa </t>
  </si>
  <si>
    <t>Horas</t>
  </si>
  <si>
    <t>019900110</t>
  </si>
  <si>
    <t xml:space="preserve">Procesos del modelo de gestión de seguridad implementado   </t>
  </si>
  <si>
    <t>019900111</t>
  </si>
  <si>
    <t xml:space="preserve">Requerimientos cubiertos en temas de seguridad   </t>
  </si>
  <si>
    <t>019900112</t>
  </si>
  <si>
    <t>Estrategia de arquitectura TI implementada</t>
  </si>
  <si>
    <t>019900119</t>
  </si>
  <si>
    <t>Software Adquirido</t>
  </si>
  <si>
    <t>019900120</t>
  </si>
  <si>
    <t>Hardware Adquirido</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</si>
  <si>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</si>
  <si>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Número de sedes</t>
  </si>
  <si>
    <t>019901100</t>
  </si>
  <si>
    <t>019901101</t>
  </si>
  <si>
    <t>Áreas físicas adecuadas</t>
  </si>
  <si>
    <t>Metros cuadrados</t>
  </si>
  <si>
    <t>Sedes modificadas</t>
  </si>
  <si>
    <t>Corresponde a un inmueble sobre el cual se realizan obras para variar su diseño arquitectónico o estructural, sin incrementar su área construida. (Corresponde a la licencia de construcción por modificación)</t>
  </si>
  <si>
    <t>019901200</t>
  </si>
  <si>
    <t>Sedes restauradas</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</si>
  <si>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</si>
  <si>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019901300</t>
  </si>
  <si>
    <t>Servicio de Gestión Documental</t>
  </si>
  <si>
    <t>Conjunto de actividades administrativas y técnicas tendientes a la planificación, manejo y organización de la documentación producida y recibida por las entidades, desde su origen hasta su destino final, con el objeto de facilitar su utilización y conservación. (Ley 594 de 2000)</t>
  </si>
  <si>
    <t>019905500</t>
  </si>
  <si>
    <t>019905501</t>
  </si>
  <si>
    <t>Archivos gestionados</t>
  </si>
  <si>
    <t>019905502</t>
  </si>
  <si>
    <t>Capacitaciones en gestión documental y archivo realizadas</t>
  </si>
  <si>
    <t>019905503</t>
  </si>
  <si>
    <t>Documentos archivados</t>
  </si>
  <si>
    <t>019905504</t>
  </si>
  <si>
    <t>Documentos conservados</t>
  </si>
  <si>
    <t>019905505</t>
  </si>
  <si>
    <t>Documentos consultados</t>
  </si>
  <si>
    <t>019905506</t>
  </si>
  <si>
    <t>Documentos custodiados</t>
  </si>
  <si>
    <t>019905507</t>
  </si>
  <si>
    <t>Documentos digitalizados</t>
  </si>
  <si>
    <t>019905508</t>
  </si>
  <si>
    <t>Documentos históricos conservados</t>
  </si>
  <si>
    <t>019905509</t>
  </si>
  <si>
    <t>Documentos inventariados</t>
  </si>
  <si>
    <t>019905510</t>
  </si>
  <si>
    <t>Documentos tramitados</t>
  </si>
  <si>
    <t>019905511</t>
  </si>
  <si>
    <t>Esquemas para el manejo y organización de documentos e información diseñados</t>
  </si>
  <si>
    <t>019905512</t>
  </si>
  <si>
    <t>Esquemas para el manejo y organización de documentos e información implementados</t>
  </si>
  <si>
    <t>019905513</t>
  </si>
  <si>
    <t>Instrumentos archivísticos actualizados</t>
  </si>
  <si>
    <t>019905514</t>
  </si>
  <si>
    <t>Instrumentos archivisticos creados</t>
  </si>
  <si>
    <t>019905515</t>
  </si>
  <si>
    <t>Procesos implementados</t>
  </si>
  <si>
    <t>019905600</t>
  </si>
  <si>
    <t>019905601</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</si>
  <si>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</si>
  <si>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019905700</t>
  </si>
  <si>
    <t>17 Fortalecer los medios de implementación y revitalizar la Alianza Mundial para el Desarrollo Sostenible</t>
  </si>
  <si>
    <t>17.14 Mejorar la coherencia normativa para el desarrollo sostenible</t>
  </si>
  <si>
    <t>019905701</t>
  </si>
  <si>
    <t>019905702</t>
  </si>
  <si>
    <t>Documentos cuyo objetivo es describir y explicar métodos, herramientas analíticas, o procesos que determinan un camino o forma de realizar un análisis en particular.</t>
  </si>
  <si>
    <t>019905800</t>
  </si>
  <si>
    <t>Incluye la realización de documentos de contenido normativo para la reglamentación de los proyectos de ley presentados y aprobados.</t>
  </si>
  <si>
    <t>019905900</t>
  </si>
  <si>
    <t>019905901</t>
  </si>
  <si>
    <t>019905902</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</si>
  <si>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</si>
  <si>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019906300</t>
  </si>
  <si>
    <t>019906301</t>
  </si>
  <si>
    <t>Metodologías aplicadas</t>
  </si>
  <si>
    <t>019906302</t>
  </si>
  <si>
    <t>Informe final de implementación</t>
  </si>
  <si>
    <t>019906303</t>
  </si>
  <si>
    <t>Sistema de Gestión certificado</t>
  </si>
  <si>
    <t>019906304</t>
  </si>
  <si>
    <t>Herramientas implementadas</t>
  </si>
  <si>
    <t>Corresponde al proceso que mejora en la disposición de la información para asegurar que sea accesible, confiable y oportuna.</t>
  </si>
  <si>
    <t>Número de sistemas de información</t>
  </si>
  <si>
    <t>019906500</t>
  </si>
  <si>
    <t>Corresponde al proceso que asegura la disposición de la información de manera accesible, confiable y oportuna.</t>
  </si>
  <si>
    <t>019906600</t>
  </si>
  <si>
    <t>019906601</t>
  </si>
  <si>
    <t>Disponibilidad del servicio</t>
  </si>
  <si>
    <t>019906602</t>
  </si>
  <si>
    <t>Usuarios con soporte técnico</t>
  </si>
  <si>
    <t>019906603</t>
  </si>
  <si>
    <t>Usuarios con soporte funcional</t>
  </si>
  <si>
    <t>Servicios tecnológicos</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</si>
  <si>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</si>
  <si>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Porcentaje de capacidad</t>
  </si>
  <si>
    <t>019906800</t>
  </si>
  <si>
    <t>Índice de capacidad en la prestación de servicios de tecnología</t>
  </si>
  <si>
    <t>17.7 Promover el desarrollo de tecnologías ecológicamente racionales y su transferencia, divulgación y difusión a los países en desarrollo en condiciones favorables, incluso en condiciones concesionarias y preferenciales, por mutuo acuerdo</t>
  </si>
  <si>
    <t>Incluye la realización de los estudios requeridos en las fases de pre factibilidad, factibilidad o definitivos.</t>
  </si>
  <si>
    <t>Número de estudios de preinversión</t>
  </si>
  <si>
    <t>019906900</t>
  </si>
  <si>
    <t>Estudios de preinversión elaborados</t>
  </si>
  <si>
    <t>Consiste en la formulación de documentos generados a partir de la recolección, análisis y procesamiento de la información.</t>
  </si>
  <si>
    <t>019907000</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</si>
  <si>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</si>
  <si>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019907100</t>
  </si>
  <si>
    <t>Sedes dotadas</t>
  </si>
  <si>
    <t>Incluye el proceso de identificación de necesidades de dotación administrativa, así como la adquisición e instalación de mobiliario y demás elementos no consumibles requeridos para apoyar la prestación de los servicios de la entidad.</t>
  </si>
  <si>
    <t>019907200</t>
  </si>
  <si>
    <t>Corresponde al acompañamiento, asesoría y seguimiento técnico para la transferencia de herramientas de gestión y conocimiento a entidades nacionales y territoriales en procedimientos y trámites institucionales de competencia de la entidad.</t>
  </si>
  <si>
    <t>Número de asistencias técnicas</t>
  </si>
  <si>
    <t>019907300</t>
  </si>
  <si>
    <t>019907301</t>
  </si>
  <si>
    <t>Servicio de seguridad y protección personal</t>
  </si>
  <si>
    <t>Disposición de mecanismos de prevención y protección de los derechos a la vida, la libertad y la integridad de las personas que en ejercicio de las funciones propias del Congreso de la República se encuentren en situación de riesgo.</t>
  </si>
  <si>
    <t>019907400</t>
  </si>
  <si>
    <t>Personas protegidas</t>
  </si>
  <si>
    <t>019907401</t>
  </si>
  <si>
    <t>Vehículos alquilados</t>
  </si>
  <si>
    <t>019907402</t>
  </si>
  <si>
    <t>Vehículos especializados en servicio</t>
  </si>
  <si>
    <t>Servicio de gestión documental actualizado</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</si>
  <si>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</si>
  <si>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019907500</t>
  </si>
  <si>
    <t>Sistema de gestión documental actualizado</t>
  </si>
  <si>
    <t>Servicio de actualización del Sistema de Gestión</t>
  </si>
  <si>
    <t>Contempla actividades de apoyo, necesarias para la actualización del sistema de gestión y de desempeño institucional en el marco del Modelo Integrado de Planeación y Gestión – MIPG.</t>
  </si>
  <si>
    <t>019907600</t>
  </si>
  <si>
    <t>Sistema de gestión actualizado</t>
  </si>
  <si>
    <t>Sedes con reforzamiento estructural</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</si>
  <si>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</si>
  <si>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019907700</t>
  </si>
  <si>
    <t>Corresponde a la oferta educativa informal como talleres, foros, capacitaciones presenciales o virtuales dirigida a los miembros de la comunidad educativa que tienen como objetivo brindar oportunidades para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</si>
  <si>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019907800</t>
  </si>
  <si>
    <t>019907801</t>
  </si>
  <si>
    <t>02</t>
  </si>
  <si>
    <t>Presidencia De La República</t>
  </si>
  <si>
    <t>0204</t>
  </si>
  <si>
    <t xml:space="preserve"> Impulsar el desarrollo integral de las poblaciones con enfoque diferencial desde el sector Presidencia</t>
  </si>
  <si>
    <t>Servicio de asistencia técnica para la formulación e implementación de las Políticas de juventud.</t>
  </si>
  <si>
    <t>Número de entidades territoriales</t>
  </si>
  <si>
    <t>020400100</t>
  </si>
  <si>
    <t>16.b Promover y aplicar leyes y políticas no discriminatorias en favor del desarrollo sostenible</t>
  </si>
  <si>
    <t>Servicio de asistencia técnica para la conformación y operación de los sistemas locales de juventud.</t>
  </si>
  <si>
    <t>020400200</t>
  </si>
  <si>
    <t>Servicio de asistencia técnica para la realización de las rendiciones de cuentas con enfoque poblacional</t>
  </si>
  <si>
    <t>020400300</t>
  </si>
  <si>
    <t>Servicio de asistencia técnica para la transferencia metodológica de estrategias que promueven el desarrollo integral de los jóvenes.</t>
  </si>
  <si>
    <t>020400400</t>
  </si>
  <si>
    <t>020400401</t>
  </si>
  <si>
    <t>Iniciativas juveniles  y/o organizaciones juveniles asistidas</t>
  </si>
  <si>
    <t>Servicio de educación informal en temas de Juventud y Adolescencia</t>
  </si>
  <si>
    <t>020400500</t>
  </si>
  <si>
    <t>020400600</t>
  </si>
  <si>
    <t>10 Reducir la desigualdad en los países y entre ellos</t>
  </si>
  <si>
    <t>10.2 De aquí a 2030, potenciar y promover la inclusión social, económica y política de todas las personas, independientemente de su edad, sexo, discapacidad, raza, etnia, origen, religión o situación económica u otra condición</t>
  </si>
  <si>
    <t>020400601</t>
  </si>
  <si>
    <t>Documentos de lineamientos técnicos del Sistema Nacional de Juventud realizados</t>
  </si>
  <si>
    <t>Consiste en la formulación de documentos generados a partir de la recolección, análisis y procesamiento de la información</t>
  </si>
  <si>
    <t>020400700</t>
  </si>
  <si>
    <t>020400701</t>
  </si>
  <si>
    <t>Documentos de investigación en temas de Juventud y Adolescencia realizados</t>
  </si>
  <si>
    <t>Servicio de divulgación del Sistema Nacional de Juventud.</t>
  </si>
  <si>
    <t>020400800</t>
  </si>
  <si>
    <t>Eventos de divulgación realizados</t>
  </si>
  <si>
    <t>020400801</t>
  </si>
  <si>
    <t>Campañas de comunicación realizadas</t>
  </si>
  <si>
    <t>020400802</t>
  </si>
  <si>
    <t>Ofertas publicadas en SI JOVEN</t>
  </si>
  <si>
    <t>Servicio de articulación sectorial para el fortalecimiento del Sistema Nacional de Juventud</t>
  </si>
  <si>
    <t>Número de proyectos</t>
  </si>
  <si>
    <t>020400900</t>
  </si>
  <si>
    <t>Proyectos conjuntos realizados</t>
  </si>
  <si>
    <t>Servicio de gestión para la incidencia en el posicionamiento de los temas de juventud en la agenda pública.</t>
  </si>
  <si>
    <t>020401000</t>
  </si>
  <si>
    <t>Documentos de recomendaciones para el posicionamiento de los temas de juventud realizados</t>
  </si>
  <si>
    <t>Servicio de información del Sistema Nacional de Juventud.</t>
  </si>
  <si>
    <t>020401100</t>
  </si>
  <si>
    <t>020401101</t>
  </si>
  <si>
    <t>020401102</t>
  </si>
  <si>
    <t>Personas capacitadas en el sistema de información  del Sistema Nacional de Juventud</t>
  </si>
  <si>
    <t>020401103</t>
  </si>
  <si>
    <t xml:space="preserve">Sistema de Información en funcionamiento </t>
  </si>
  <si>
    <t>Servicio de información estadística en temas de Juventud y adolescencia</t>
  </si>
  <si>
    <t>Recolección y procesamiento de información estadística</t>
  </si>
  <si>
    <t>Número de boletines</t>
  </si>
  <si>
    <t>020401200</t>
  </si>
  <si>
    <t>17.18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</si>
  <si>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020401201</t>
  </si>
  <si>
    <t>Material pedagógico del Sistema Nacional de Juventud</t>
  </si>
  <si>
    <t>Juegos, cartillas, carteles</t>
  </si>
  <si>
    <t>Número de materiales pedagógicos</t>
  </si>
  <si>
    <t>020401300</t>
  </si>
  <si>
    <t>Material pedagógico elaborado</t>
  </si>
  <si>
    <t>Servicio de gestión de alianzas para la garantía de los derechos de los jóvenes</t>
  </si>
  <si>
    <t>Consolidar alianzas para la garantía de los derechos de los jóvenes, con entidades nacionales, internacionales, públicas, privadas, y mixtas.</t>
  </si>
  <si>
    <t>Número de alianzas</t>
  </si>
  <si>
    <t>020401400</t>
  </si>
  <si>
    <t>Alianzas realizadas</t>
  </si>
  <si>
    <t>17.17 Alentar y promover la constitución de alianzas eficaces en las esferas pública, público-privada y de la sociedad civil, aprovechando la experiencia y las estrategias de obtención de recursos de las asociaciones</t>
  </si>
  <si>
    <t>Servicio de apoyo para la implementación de estrategias que promuevan el desarrollo de los jóvenes</t>
  </si>
  <si>
    <t>Coordinar la estructuración, definición y socialización de estrategias que incentiven el desarrollo de los jóvenes, así como apoyar técnica y financieramente su implementación y procesos de seguimiento y control.</t>
  </si>
  <si>
    <t>Número de estrategias</t>
  </si>
  <si>
    <t>020401500</t>
  </si>
  <si>
    <t>Servicio de difusión en temas de juventud</t>
  </si>
  <si>
    <t>Servicio prestado para dar a conocer a través de las diferentes plataformas y canales de comunicación los planes, programas, ofertas y proyectos dirigidos a la juventud.</t>
  </si>
  <si>
    <t>020401600</t>
  </si>
  <si>
    <t>Personas que acceden a la información disponible</t>
  </si>
  <si>
    <t>Servicio de asistencia técnica para la promoción de acciones en garantía de los derechos de los niños, niñas y adolescentes</t>
  </si>
  <si>
    <t>Asistencia técnica para la promoción, prevención y garantía de los derechos de los niños, niñas y adolescentes, a través de programas, proyectos, planes y estrategias que fortalezcan temas estratégicos como el desarrollo de habilidades, atención integral, generación de alianzas y posicionamiento en la agenda pública. </t>
  </si>
  <si>
    <t>020401700</t>
  </si>
  <si>
    <t>16.3 Promover el estado de derecho en los planos nacional e internacional y garantizar la igualdad en el acceso a la justicia para todos</t>
  </si>
  <si>
    <t>020401701</t>
  </si>
  <si>
    <t>020401702</t>
  </si>
  <si>
    <t>020401703</t>
  </si>
  <si>
    <t>Estrategias implementadas dirigidas a niños, niñas y adolescentes, migrantes, sus familias y comunidades de acogida</t>
  </si>
  <si>
    <t>Servicio de apoyo para la implementación de las políticas de primera infancia e infancia y adolescencia</t>
  </si>
  <si>
    <t> Acciones para la formulación e implementación de las políticas de primera Infancia e infancia y adolescencia en los territorio con énfasis en la gobernanza y la articulación de políticas públicas e instrumentos de planeación.</t>
  </si>
  <si>
    <t>Número de entidades</t>
  </si>
  <si>
    <t>020401800</t>
  </si>
  <si>
    <t xml:space="preserve">Entidades asistidas técnicamente </t>
  </si>
  <si>
    <t>020401801</t>
  </si>
  <si>
    <t>Estrategias en los municipios PDET implementadas</t>
  </si>
  <si>
    <t>Servicio de asistencia técnica territorial para gestión e implementación de la política pública de discapacidad</t>
  </si>
  <si>
    <t>Análisis, diseño, implementación y evaluación de las Políticas Públicas de las Personas con Discapacidad mediante la elaboración de  Instrumentos de evaluación, que permitan incorporar el enfoque diferencial de manera coordinada  y articulada con las entidades territoriales.</t>
  </si>
  <si>
    <t>020401900</t>
  </si>
  <si>
    <t>020401901</t>
  </si>
  <si>
    <t>Documento de lineamientos técnicos para la incorporación del enfoque diferencial elaborados</t>
  </si>
  <si>
    <t>020401902</t>
  </si>
  <si>
    <t xml:space="preserve"> Instrumentos de evaluación elaborados</t>
  </si>
  <si>
    <t>020402000</t>
  </si>
  <si>
    <t>020402001</t>
  </si>
  <si>
    <t>Informes de análisis de datos elaborados</t>
  </si>
  <si>
    <t>020402002</t>
  </si>
  <si>
    <t>Estrategias de comunicación implementadas</t>
  </si>
  <si>
    <t>020402003</t>
  </si>
  <si>
    <t>Observatorios asistidos técnicamente</t>
  </si>
  <si>
    <t>020402004</t>
  </si>
  <si>
    <t>Piezas comunicativas realizadas</t>
  </si>
  <si>
    <t>Documentos cuyo objetivo es plasmar una visión de futuro a nivel país, entidad territorial, comunidad, sector, región, entidad o cualquier nivel de desagregación que se requiera. Incluye objetivos, estrategias, metas e indicadores.</t>
  </si>
  <si>
    <t>020402100</t>
  </si>
  <si>
    <t>020402101</t>
  </si>
  <si>
    <t>Estrategias intersectoriales elaboradas</t>
  </si>
  <si>
    <t>020402102</t>
  </si>
  <si>
    <t>Talleres realizados</t>
  </si>
  <si>
    <t>020402103</t>
  </si>
  <si>
    <t>020402104</t>
  </si>
  <si>
    <t>Servicio de asistencia técnica para la transversalización de los enfoques de género e interseccionalidad</t>
  </si>
  <si>
    <t>Acompañamiento técnico en torno a la incorporación del enfoque de género e interseccionalidad en las diferentes entidades que atienden a las mujeres vulneradas.</t>
  </si>
  <si>
    <t>020402200</t>
  </si>
  <si>
    <t>5 Lograr la igualdad de género y empoderar a todas las mujeres y las niñas</t>
  </si>
  <si>
    <t>5.1 Poner fin a todas las formas de discriminación contra todas las mujeres y las niñas en todo el mundo</t>
  </si>
  <si>
    <t>020402201</t>
  </si>
  <si>
    <t>Casas de la mujer apoyadas</t>
  </si>
  <si>
    <t>020402202</t>
  </si>
  <si>
    <t>Mecanismos de género asistidos técnicamente</t>
  </si>
  <si>
    <t>Servicio de orientación a casos de violencias contra las mujeres</t>
  </si>
  <si>
    <t>Servicio enfocado a orientar a las mujeres en casos de violencia contra su genero a través de líneas de comunicación dispuestas para esto.</t>
  </si>
  <si>
    <t>020402300</t>
  </si>
  <si>
    <t>Personas orientadas</t>
  </si>
  <si>
    <t>5.2 Eliminar todas las formas de violencia contra todas las mujeres y las niñas en los ámbitos público y privado, incluidas la trata y la explotación sexual y otros tipos de explotación</t>
  </si>
  <si>
    <t>Servicio de asistencia técnica para la educación, emprendimiento y empoderamiento en posiciones de poder y toma decisiones de mujeres</t>
  </si>
  <si>
    <t>Acompañamiento técnico para el fortalecimiento de conocimientos de las mujeres enfocado a promover la empleabilidad, el emprendimiento y la mayor participación de mujeres en  la toma de decisiones.</t>
  </si>
  <si>
    <t>020402400</t>
  </si>
  <si>
    <t>Iniciativas apoyadas técnicamente</t>
  </si>
  <si>
    <t>5.5 Asegurar la participación plena y efectiva de las mujeres y la igualdad de oportunidades de liderazgo a todos los niveles decisorios en la vida política, económica y pública</t>
  </si>
  <si>
    <t>020402401</t>
  </si>
  <si>
    <t>Mujeres capacitadas</t>
  </si>
  <si>
    <t>Estrategias orientadas a actualizar, perfeccionar, renovar o profundizar conocimientos, habilidades, técnicas y prácticas. Este conocimiento libre y espontáneo adquirido, puede provenir de personas, entidades, medios de comunicación masiva, medios impresos, tradiciones, costumbres, comportamientos sociales y otros no estructurados y su duración es inferior a 160 horas.</t>
  </si>
  <si>
    <t>020402600</t>
  </si>
  <si>
    <t>16.1 Reducir significativamente todas las formas de violencia y las correspondientes tasas de mortalidad en todo el mundo</t>
  </si>
  <si>
    <t>020402601</t>
  </si>
  <si>
    <t>Piezas de comunicación elaboradas</t>
  </si>
  <si>
    <t>Servicio de monitoreo y seguimiento</t>
  </si>
  <si>
    <t>Incluye el desarrollo de acciones orientados a recolectar y generar información insumo para el diseño, validación e implementación de mecanismos y demás procesos que permitan evaluar el impacto de planes, programas, y proyectos</t>
  </si>
  <si>
    <t>Número de acciones</t>
  </si>
  <si>
    <t>020402700</t>
  </si>
  <si>
    <t>Acciones de Monitoreo y Seguimiento desarrolladas</t>
  </si>
  <si>
    <t>Servicios de información implementado</t>
  </si>
  <si>
    <t>020402800</t>
  </si>
  <si>
    <t>Servicio de apoyo financiero para la promoción de la asociatividad de las mujeres</t>
  </si>
  <si>
    <t>Corresponde al apoyo financiero destinado a financiar acciones, iniciativas, planes, programas o proyectos dirigidos a  promover las diferentes formas de asociación de mujeres para su autonomía económica.</t>
  </si>
  <si>
    <t>Numero de proyectos</t>
  </si>
  <si>
    <t>020403000</t>
  </si>
  <si>
    <t>5.c Aprobar y fortalecer políticas acertadas y leyes aplicables para promover la igualdad de género y el empoderamiento de todas las mujeres y las niñas a todos los niveles</t>
  </si>
  <si>
    <t>Número de asistencias</t>
  </si>
  <si>
    <t>020403100</t>
  </si>
  <si>
    <t>0207</t>
  </si>
  <si>
    <t xml:space="preserve"> Prevención y mitigación del riesgo de desastres desde el sector Presidencia</t>
  </si>
  <si>
    <t>Incluye la realización de documentos de contenido normativo para la reglamentación de los proyectos de ley presentados y aprobados</t>
  </si>
  <si>
    <t>020700300</t>
  </si>
  <si>
    <t>11 Lograr que las ciudades y los asentamientos humanos sean inclusivos, seguros, resilientes y sostenibles</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</si>
  <si>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</si>
  <si>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020700301</t>
  </si>
  <si>
    <t>Documentos normativos de gestión del riesgo realizados</t>
  </si>
  <si>
    <t>Documentos de Investigación</t>
  </si>
  <si>
    <t>020700400</t>
  </si>
  <si>
    <t>Documentos de Investigación elaborados</t>
  </si>
  <si>
    <t>020700401</t>
  </si>
  <si>
    <t>Documentos de Investigación en gestión del riesgo de desastres elaborados</t>
  </si>
  <si>
    <t>Documentos cuyo objetivo es plasmar una visión de futuro a nivel país, entidad territorial, comunidad, sector, región, entidad o cualquier nivel de desagregación que se requiera. Incluye objetivos, estrategias, metas e indicadores</t>
  </si>
  <si>
    <t>020700500</t>
  </si>
  <si>
    <t>020700501</t>
  </si>
  <si>
    <t>Documentos de planeación en gestión del riesgo realizados</t>
  </si>
  <si>
    <t>020700502</t>
  </si>
  <si>
    <t>Documento del componente programático del Plan Nacional de Gestión del Riesgo de Desastres actualizado</t>
  </si>
  <si>
    <t>020700600</t>
  </si>
  <si>
    <t xml:space="preserve">Documentos de lineamientos técnicos realizados </t>
  </si>
  <si>
    <t>020700601</t>
  </si>
  <si>
    <t xml:space="preserve">Documentos de lineamientos técnicos de las estrategias de fortalecimiento institucional realizados </t>
  </si>
  <si>
    <t>020700602</t>
  </si>
  <si>
    <t>Documentos de lineamientos técnicos del modelo de seguimiento y evaluación al Plan Nacional de Gestión del Riesgo de Desastres realizados</t>
  </si>
  <si>
    <t>020700603</t>
  </si>
  <si>
    <t xml:space="preserve">Documentos de lineamientos técnicos del modelo conceptual del Sistema Nacional de Información para la Gestión del Riesgo implementados </t>
  </si>
  <si>
    <t>020700604</t>
  </si>
  <si>
    <t>Informes técnicos de seguimiento a la ejecución del Plan Nacional de Gestión del Riesgo de Desastres</t>
  </si>
  <si>
    <t>Servicio de divulgación en gestión del riesgo de desastres</t>
  </si>
  <si>
    <t>020700700</t>
  </si>
  <si>
    <t>020700701</t>
  </si>
  <si>
    <t xml:space="preserve">Estrategia de divulgación y seguimiento del Sistema Nacional de Información para la Gestión del Riesgo de Desastres elaborada </t>
  </si>
  <si>
    <t>Servicio de monitoreo para la gestión del riesgo</t>
  </si>
  <si>
    <t>020700900</t>
  </si>
  <si>
    <t>Boletines de actividad de fenómenos emitidos</t>
  </si>
  <si>
    <t>020700901</t>
  </si>
  <si>
    <t>Cobertura monitoreada (para fenómenos hidrológicos, meteorológicos y climáticos)</t>
  </si>
  <si>
    <t>Centros logísticos construidos</t>
  </si>
  <si>
    <t>Número de centros logísticos</t>
  </si>
  <si>
    <t>020701000</t>
  </si>
  <si>
    <t>Parques interactivos construidos</t>
  </si>
  <si>
    <t>Número de parques interactivos</t>
  </si>
  <si>
    <t>020701100</t>
  </si>
  <si>
    <t>Parques interactivos para conocimiento del riesgo desastres construidos</t>
  </si>
  <si>
    <t>13 Adoptar medidas urgentes para combatir el cambio climático y sus efectos*</t>
  </si>
  <si>
    <t>13.3 Mejorar la educación, la sensibilización y la capacidad humana e institucional respecto de la mitigación del cambio climático, la adaptación a él, la reducción de sus efectos y la alerta temprana</t>
  </si>
  <si>
    <t>Obras de infraestructura para mitigación y atención a desastres</t>
  </si>
  <si>
    <t>Número de obras de infraestructura</t>
  </si>
  <si>
    <t>020701200</t>
  </si>
  <si>
    <t xml:space="preserve">Obras de infraestructura para mitigación y atención a desastres realizadas </t>
  </si>
  <si>
    <t>020701201</t>
  </si>
  <si>
    <t>Hexápodos instalados</t>
  </si>
  <si>
    <t>020701202</t>
  </si>
  <si>
    <t>Espolones adecuados</t>
  </si>
  <si>
    <t>020701203</t>
  </si>
  <si>
    <t>Canalizaciones realizadas</t>
  </si>
  <si>
    <t>020701204</t>
  </si>
  <si>
    <t>Protecciones de Orilla realizadas</t>
  </si>
  <si>
    <t>020701205</t>
  </si>
  <si>
    <t>Destronques realizados</t>
  </si>
  <si>
    <t>020701206</t>
  </si>
  <si>
    <t>Diques construidos</t>
  </si>
  <si>
    <t>020701207</t>
  </si>
  <si>
    <t>Muros construidos</t>
  </si>
  <si>
    <t>Servicios de implementación del plan de gestión del riesgo de desastres y estrategia para la respuesta a emergencias</t>
  </si>
  <si>
    <t>Contempla acciones realizadas para implementar el Plan del riesgo de desastres y la estrategia para la respuesta a emergencias</t>
  </si>
  <si>
    <t>Número de planes</t>
  </si>
  <si>
    <t>020701300</t>
  </si>
  <si>
    <t>Plan de gestión del riesgo de desastres y estrategia para la respuesta a emergencias implementados</t>
  </si>
  <si>
    <t>Servicio de apoyo financiero para la gestión del riesgo</t>
  </si>
  <si>
    <t>Incluye el servicio de apoyo para la financiación de iniciativas encamindas a la gestión del riesgo</t>
  </si>
  <si>
    <t>020701400</t>
  </si>
  <si>
    <t xml:space="preserve">Número de proyectos apoyados </t>
  </si>
  <si>
    <t>020701401</t>
  </si>
  <si>
    <t>020701402</t>
  </si>
  <si>
    <t>Avance en la implementación de medidas para para afrontar la calamidad pública por sequía en el municipio de Barrancas - La Guajira</t>
  </si>
  <si>
    <t>020701403</t>
  </si>
  <si>
    <t>Infraestructura  de control de cauce de la fase ocho construida en Neiva - Huila</t>
  </si>
  <si>
    <t>020701404</t>
  </si>
  <si>
    <t>Infraestructura muro de contención construido entre el puente López y puente Agudelo en Honda - Tolima</t>
  </si>
  <si>
    <t>020701405</t>
  </si>
  <si>
    <t>Infraestructura  de recuperación de cauce construida en el centro poblado de San Bernardo de Bata en Toledo - Norte de Santander</t>
  </si>
  <si>
    <t>020701406</t>
  </si>
  <si>
    <t>Infraestructura de control de cauce construida en el casco urbano de El Playón - Santander</t>
  </si>
  <si>
    <t>020701407</t>
  </si>
  <si>
    <t>Infraestructura de canalización construida  en el arroyo Cien Pesos en Baranoa - Atlántico</t>
  </si>
  <si>
    <t>020701408</t>
  </si>
  <si>
    <t xml:space="preserve">Infraestructura de intervención correctiva construida para mitigar el riesgo de contagio por el covid-19  en Pueblo Rico - Risaralda </t>
  </si>
  <si>
    <t>020701409</t>
  </si>
  <si>
    <t>Infraestructura de mitigación de talud construida en el barrio balcones de Alejandría en Girón - Santander</t>
  </si>
  <si>
    <t>020701410</t>
  </si>
  <si>
    <t>Infraestructura para control de inundaciones construida en el sector San Antonio de Carrizal y Carrizal Campestre en Girón - Santander</t>
  </si>
  <si>
    <t>020701411</t>
  </si>
  <si>
    <t>Infraestructura para control de inundación y erosión construida en el sector playa verde en Ambalema - Tolima</t>
  </si>
  <si>
    <t>020701412</t>
  </si>
  <si>
    <t>Infraestructura contra inundación construida en el tramo Guasimal - Santa Rosa en San Fernando - Bolívar</t>
  </si>
  <si>
    <t>020701413</t>
  </si>
  <si>
    <t>Infraestructura de canal abierto construida en la quebrada La Garcia en Bello - Antioquia</t>
  </si>
  <si>
    <t>020701414</t>
  </si>
  <si>
    <t>Infraestructura de control de inundación y socavación rehabilitada en el corregimiento de Puerto Venecia en Achí - Bolivar</t>
  </si>
  <si>
    <t>020701415</t>
  </si>
  <si>
    <t>Infraestructura de obras de mitigación construida sobre la quebrada Don Matías en Don Matías - Antioquia</t>
  </si>
  <si>
    <t>020701416</t>
  </si>
  <si>
    <t xml:space="preserve"> Infraestructura hidráulica, de contención y mantenimiento construida en la quebrada La Muñoz en Itagüí - Antioquia</t>
  </si>
  <si>
    <t>020701417</t>
  </si>
  <si>
    <t xml:space="preserve"> Infraestructura hidráulica, de contención y mantenimiento construida en la quebrada Sesteadero en Itagüí - Antioquia</t>
  </si>
  <si>
    <t>020701418</t>
  </si>
  <si>
    <t xml:space="preserve"> Infraestructura hidráulica, de contención y mantenimiento construida en la quebrada Zanjón del Alto en Itagüí - Antioquia</t>
  </si>
  <si>
    <t>020701419</t>
  </si>
  <si>
    <t xml:space="preserve"> Infraestructura hidráulica, de contención y mantenimiento construida en quebradas de Itagüí - Antioquia</t>
  </si>
  <si>
    <t>020701420</t>
  </si>
  <si>
    <t>Infraestructura de mitigación y estabilización de taludes fase dos construida en San Gil - Santander</t>
  </si>
  <si>
    <t>020701421</t>
  </si>
  <si>
    <t>Infraestructura de mitigación construida en el río Upía en Villanueva - Casanare</t>
  </si>
  <si>
    <t>020701422</t>
  </si>
  <si>
    <t>Infraestructura de mitigación de talud construida en el barrio Marianela en Girón - Santander</t>
  </si>
  <si>
    <t>020701423</t>
  </si>
  <si>
    <t>Infraestructura de prevención, mitigación y estabilización de taludes en el casco urbano de Vélez - Santander</t>
  </si>
  <si>
    <t>020701424</t>
  </si>
  <si>
    <t>Infraestructura de control de inundación y socavación  construida en el barrio El Palenque en Girón - Santander</t>
  </si>
  <si>
    <t>020701425</t>
  </si>
  <si>
    <t>Infraestructura de control de inundación y socavación  construida en el municipio de Tenerife - Magdalena</t>
  </si>
  <si>
    <t>020701426</t>
  </si>
  <si>
    <t>Infraestructura  de protección de talud construida en el barrio Los Cedros del municipio de Piedecuesta - Santander</t>
  </si>
  <si>
    <t>020701427</t>
  </si>
  <si>
    <t>Infraestructura  de protección construida en la vereda Mangarriba del municipio de Girardota - Antioquia</t>
  </si>
  <si>
    <t>020701428</t>
  </si>
  <si>
    <t>Infraestructura para control de inundación y erosión construida sobre el rio chico del municipio de Belmira - Antioquia</t>
  </si>
  <si>
    <t>020701429</t>
  </si>
  <si>
    <t>Infraestructura para control de inundación y erosión construida en el casco urbano y zona rural del municipio de Tamalameque - Cesar</t>
  </si>
  <si>
    <t>020701430</t>
  </si>
  <si>
    <t>Infraestructura para control de inundación y erosión construida en el caño la Marianera del municipio de Chimichagua - Cesar</t>
  </si>
  <si>
    <t>020701431</t>
  </si>
  <si>
    <t>Infraestructura de protección de talud construida en el municipio de Río de Oro - Cesar</t>
  </si>
  <si>
    <t>020701432</t>
  </si>
  <si>
    <t>Infraestructura para control de inundación construida en el municipio de Pueblo Bello - Cesar</t>
  </si>
  <si>
    <t>020701433</t>
  </si>
  <si>
    <t>Infraestructura de protección de talud construida en el sector el Carmen en el municipio de Floridablanca - Santander</t>
  </si>
  <si>
    <t>020701434</t>
  </si>
  <si>
    <t>Infraestructura para control de inundación y erosión construida en el corregimiento de Severa del municipio de Cereté - Córdoba</t>
  </si>
  <si>
    <t>020701435</t>
  </si>
  <si>
    <t>Infraestructura hidráulica construida en el cauce del río Tapias en el municipio de Riohacha - La Guajira</t>
  </si>
  <si>
    <t>020701436</t>
  </si>
  <si>
    <t>Infraestructura de estabilización de talud construida para protección de viviendas en la vereda Mangarriba del municipio de Girardota - Antioquia</t>
  </si>
  <si>
    <t>020701437</t>
  </si>
  <si>
    <t>Infraestructura de protección de talud construida en el sector las colinas del municipio de Río de Oro - Cesar</t>
  </si>
  <si>
    <t>020701438</t>
  </si>
  <si>
    <t>Infraestructura de protección de talud construida en el sector La Cruz del municipio de Río de Oro - Cesar</t>
  </si>
  <si>
    <t>020701439</t>
  </si>
  <si>
    <t>Infraestructura de protección de talud construida en el sector San Miguel municipio de Río de Oro - Cesar</t>
  </si>
  <si>
    <t>020701440</t>
  </si>
  <si>
    <t>Infraestructura de protección de talud construida en el sector Poblado municipio de Río de Oro - Cesar</t>
  </si>
  <si>
    <t>020701441</t>
  </si>
  <si>
    <t>Infraestructura para control de inundación y erosión construida en el municipio de Cachira - Santander</t>
  </si>
  <si>
    <t>020701442</t>
  </si>
  <si>
    <t>Infraestructura  de protección de talud construida en el barrio el Mirador del municipio de Piedecuesta - Santander</t>
  </si>
  <si>
    <t>020701443</t>
  </si>
  <si>
    <t>Infraestructura para control de inundación y erosión construida en la quebrada La Palmira en el municipio de Piedecuesta - Santander</t>
  </si>
  <si>
    <t>020701444</t>
  </si>
  <si>
    <t>Infraestructura para control de inundación y erosión construida en la quebrada El Diamante en el municipio de Piedecuesta - Santander</t>
  </si>
  <si>
    <t>020701445</t>
  </si>
  <si>
    <t>Infraestructura  de protección de talud construida en el barrio Bariloche del municipio de Piedecuesta - Santander</t>
  </si>
  <si>
    <t>020701446</t>
  </si>
  <si>
    <t>Infraestructura para control de inundación y erosión construida en Rio Anime y Caño Pacho Prieto  en el municipio de Chiriguaná - Cesar</t>
  </si>
  <si>
    <t>020701447</t>
  </si>
  <si>
    <t>Infraestructura para control de inundación construida en la quebrada El Pueblo en el municipio de La Argentina - Huila</t>
  </si>
  <si>
    <t>020701448</t>
  </si>
  <si>
    <t>Infraestructura de protección contra avenidas torrenciales construidas en el municipio de La Argentina - Huila</t>
  </si>
  <si>
    <t>020701449</t>
  </si>
  <si>
    <t>Infraestructura  de protección de talud construida en el Sector El Badén en el municipio de Coello - Tolima</t>
  </si>
  <si>
    <t>020701450</t>
  </si>
  <si>
    <t>Infraestructura  de protección de talud construida en el Sector Puerto Japón en el municipio de Coello - Tolima</t>
  </si>
  <si>
    <t>020701451</t>
  </si>
  <si>
    <t>Infraestructura  de protección de talud construida en el Sector La Casona en el municipio de Coello - Tolima</t>
  </si>
  <si>
    <t>020701452</t>
  </si>
  <si>
    <t>Infraestructura  de protección de talud construida en el Sector Entrada a cabecera en el municipio de Coello - Tolima</t>
  </si>
  <si>
    <t>020701453</t>
  </si>
  <si>
    <t>Infraestructura para control de inundación y erosión construida en el casco urbano de San Jose del Guaviare - Guaviare</t>
  </si>
  <si>
    <t>020701454</t>
  </si>
  <si>
    <t>Infraestructura de muro perimetral para control de inundación construido en la margen derecha del rio San Pedro del municipio de La Montañita - Caquetá</t>
  </si>
  <si>
    <t>020701455</t>
  </si>
  <si>
    <t>Infraestructura para control de inundación construida en la quebrada La Montañita y el rio San Pedro del municipio de La Montañita - Caquetá</t>
  </si>
  <si>
    <t>020701456</t>
  </si>
  <si>
    <t>Infraestructura para control de inundación y erosión construida en el municipio de Cerro San Antonio - Magdalena</t>
  </si>
  <si>
    <t>020701457</t>
  </si>
  <si>
    <t>Infraestructura para control de inundación y erosión construida en el municipio de San Juan de Nepomuceno - Bolívar</t>
  </si>
  <si>
    <t>020701458</t>
  </si>
  <si>
    <t>Infraestructura para control de inundación construida en el municipio de Pinillos - Bolívar</t>
  </si>
  <si>
    <t>020701459</t>
  </si>
  <si>
    <t>Infraestructura  de protección de talud construida en el sector CORVIANDI III del municipio de Girón - Santander</t>
  </si>
  <si>
    <t>020701460</t>
  </si>
  <si>
    <t>Estudios y diseños elaborados</t>
  </si>
  <si>
    <t>020701461</t>
  </si>
  <si>
    <t>Infraestructura de urbanismo construida</t>
  </si>
  <si>
    <t>020701462</t>
  </si>
  <si>
    <t>Hogares reubicados</t>
  </si>
  <si>
    <t>020701463</t>
  </si>
  <si>
    <t>Viviendas construidas</t>
  </si>
  <si>
    <t>020701464</t>
  </si>
  <si>
    <t>Infraestructura para control de inundación construida en el corregimiento de Guachaca, distrito de Santa Marta - Magdalena</t>
  </si>
  <si>
    <t>020701465</t>
  </si>
  <si>
    <t>Infraestructura para control de inundación construida en los corregimientos de Buenos Aires y Sampués del municipio de Aracataca - Magdalena</t>
  </si>
  <si>
    <t>020701466</t>
  </si>
  <si>
    <t>Infraestructura para control de inundación construida en el municipio de Fundación - Magdalena</t>
  </si>
  <si>
    <t>020701467</t>
  </si>
  <si>
    <t>Infraestructura  de protección de talud construida entre los barrios Villa del Rey y Riberas del Rio del municipio de Girón - Santander</t>
  </si>
  <si>
    <t>020701468</t>
  </si>
  <si>
    <t>020701469</t>
  </si>
  <si>
    <t>020701470</t>
  </si>
  <si>
    <t>020701471</t>
  </si>
  <si>
    <t>Infraestructura para control de inundación construida en los corregimientos de Buenos Aires y Sampués Etapa III del municipio de Aracataca - Magdalena</t>
  </si>
  <si>
    <t>020701472</t>
  </si>
  <si>
    <t>Infraestructura para control de inundación construida en el rio Sinú en el municipio de Cotorra - Córdoba</t>
  </si>
  <si>
    <t>020701473</t>
  </si>
  <si>
    <t>Infraestructura para control de inundación construida en el municipio de Dosquebradas - Risaralda</t>
  </si>
  <si>
    <t>020701474</t>
  </si>
  <si>
    <t>Infraestructura  de protección de talud construida en el barrio Santa Helena del municipio de Floridablanca - Santander</t>
  </si>
  <si>
    <t>020701475</t>
  </si>
  <si>
    <t>Infraestructura para control de inundación construida en el arroyo Mundo Feliz del municipio de Galapa - Atlántico</t>
  </si>
  <si>
    <t>020701476</t>
  </si>
  <si>
    <t>Infraestructura para control de inundación construida fase II en el arroyo Mundo Feliz del municipio de Galapa - Atlántico</t>
  </si>
  <si>
    <t>020701477</t>
  </si>
  <si>
    <t>Infraestructura para control de inundación construido en el Arroyo el Pelinku en el municipio de Galeras - Sucre</t>
  </si>
  <si>
    <t>020701478</t>
  </si>
  <si>
    <t>Infraestructura para control de inundación construida en el Rio Girón sector Bahondo en el municipio de Girón - Santander</t>
  </si>
  <si>
    <t>020701479</t>
  </si>
  <si>
    <t>Infraestructura de muro de contención en el rio San Juan en el Municipio de Istmina - Chocó</t>
  </si>
  <si>
    <t>020701480</t>
  </si>
  <si>
    <t>Infraestructura de canal construida en la zona urbana del municipio de Nueva Granada - Magdalena</t>
  </si>
  <si>
    <t>020701481</t>
  </si>
  <si>
    <t>Infraestructura para control de inundación y erosión construida en la quebrada La Palmira Fase II en el municipio de Piedecuesta - Santander</t>
  </si>
  <si>
    <t>020701482</t>
  </si>
  <si>
    <t>Infraestructura de protección de talud construida en el barrio las Brisas en el municipio de Piedecuesta - Santander</t>
  </si>
  <si>
    <t>020701483</t>
  </si>
  <si>
    <t>Infraestructura para el control de erosión construida en el rio San Jorge en el municipio de Pueblo Nuevo - Córdoba</t>
  </si>
  <si>
    <t>020701484</t>
  </si>
  <si>
    <t>Infraestructura de canalización construida en el arroyo Zapata del Municipio de Repelón - Atlántico</t>
  </si>
  <si>
    <t>020701485</t>
  </si>
  <si>
    <t>Infraestructura para control de inundación construida en la vía Santa Ana - Santa Barbara en el municipio de Pinto - Magdalena</t>
  </si>
  <si>
    <t>020701486</t>
  </si>
  <si>
    <t>Infraestructura de intervención correctiva construida para mitigar el riesgo de contagio por el covid-19 en Villa Maria - Caldas</t>
  </si>
  <si>
    <t>020701487</t>
  </si>
  <si>
    <t>Infraestructura para control de inundación construida en la vereda Sabaneta del municipio de Paz de Ariporo - Casanare</t>
  </si>
  <si>
    <t>020701488</t>
  </si>
  <si>
    <t>Infraestructura para control de inundación construida en el municipio de Santa Maria - Huila</t>
  </si>
  <si>
    <t>020701489</t>
  </si>
  <si>
    <t>Infraestructura de recuperación de cauce construida en el barrio Guasimal y vereda Macuco en el municipio de San Luis de Palenque - Casanare</t>
  </si>
  <si>
    <t>020701490</t>
  </si>
  <si>
    <t>Infraestructura para control de inundación y erosión construida en el caño las morcillas en el municipio de Villa del Rosario - Norte de Santander</t>
  </si>
  <si>
    <t>020701491</t>
  </si>
  <si>
    <t xml:space="preserve"> Infraestructura hidráulica, de contención y mantenimiento construida en el rio Sevilla en el municipio de Zona Bananera - Magdalena</t>
  </si>
  <si>
    <t>020701492</t>
  </si>
  <si>
    <t>Infraestructura para control de inundación construida en la vereda Monserrate del municipio de Arauca - Arauca</t>
  </si>
  <si>
    <t>020701493</t>
  </si>
  <si>
    <t>Infraestructura para control de inundación construida en el municipio de Mompox - Bolivar</t>
  </si>
  <si>
    <t>020701494</t>
  </si>
  <si>
    <t>Infraestructura de protección de talud construida en el sector Sagrado Corazon del municipio de Girón - Santander</t>
  </si>
  <si>
    <t>020701495</t>
  </si>
  <si>
    <t>Infraestructura de control de inundación y socavación construida en el barrio El carmen del municipio de Girón - Santander</t>
  </si>
  <si>
    <t>020701496</t>
  </si>
  <si>
    <t>Infraestructura para control de inundaciones construida en el sector convivir del municipio de Girón - Santander</t>
  </si>
  <si>
    <t>020701497</t>
  </si>
  <si>
    <t>Infraestructura de protección de talud construida en los barrios Molinos del viento y La Colina del municipio de Piedecuesta - Santander</t>
  </si>
  <si>
    <t>020701498</t>
  </si>
  <si>
    <t>Infraestructura de protección de talud construida en el barrio Santa lucia del municipio de Toledo - Norte de Santander</t>
  </si>
  <si>
    <t>020701499</t>
  </si>
  <si>
    <t>Infraestructura de recuperación de cauce construida en el municipio de Juan de Acosta - Atlantico</t>
  </si>
  <si>
    <t>Servicio de asistencia técnica en formulación de instrumentos de planificación para la gestión del riesgo</t>
  </si>
  <si>
    <t>020701500</t>
  </si>
  <si>
    <t>020701501</t>
  </si>
  <si>
    <t>Entidades territoriales asistidas técnicamente en formulación de instrumentos de planificación de gestión del riesgo</t>
  </si>
  <si>
    <t>Servicio de asistencia técnica en la implementación de mecanismos de financiación de Gestión del Riesgo de Desastres</t>
  </si>
  <si>
    <t>020701700</t>
  </si>
  <si>
    <t>020701701</t>
  </si>
  <si>
    <t>Entidades territoriales asistidas técnicamente en la articulación del Plan Territorial de Gestión del Riesgo de Desastres con el Fondo Territorial de Gestión del Riesgo de Desastres</t>
  </si>
  <si>
    <t>020701702</t>
  </si>
  <si>
    <t>Entidades territoriales asistidas técnicamente creación y funcionamiento de Fondos Territoriales de Gestión del Riesgo de Desastres</t>
  </si>
  <si>
    <t>020701800</t>
  </si>
  <si>
    <t>Servicio de asistencia técnica en gestión del riesgo de desastres</t>
  </si>
  <si>
    <t>020701900</t>
  </si>
  <si>
    <t>020701901</t>
  </si>
  <si>
    <t>020701902</t>
  </si>
  <si>
    <t>Entidades sectoriales asistidas técnicamente</t>
  </si>
  <si>
    <t>Incluye la dotación de los organismos que componen la sala de crisis de los Consejos territoriales de Gestión de Riesgo con vehículos, equipos de protección personal y equipos, herramientas y accesorios para la atención de emergencias, así como el aseguramiento del personal misional.</t>
  </si>
  <si>
    <t>Número de organismos</t>
  </si>
  <si>
    <t>020702000</t>
  </si>
  <si>
    <t>Organismos de atención de emergencias fortalecidos</t>
  </si>
  <si>
    <t>020702100</t>
  </si>
  <si>
    <t>020702101</t>
  </si>
  <si>
    <t>Sistema de gestión de documento de archivo electrónico implementado</t>
  </si>
  <si>
    <t>020702102</t>
  </si>
  <si>
    <t>Sistema de información geográfico actualizado</t>
  </si>
  <si>
    <t>Corresponde al proceso que asegura la disponibilidad del servicio a través de la infraestructura informática tanto de software como de hardware, y lo relacionado con seguridad informática.</t>
  </si>
  <si>
    <t>020702200</t>
  </si>
  <si>
    <t>Índice de prestación de servicios</t>
  </si>
  <si>
    <t>Servicio de educación informal en gestión del riesgo de desastres</t>
  </si>
  <si>
    <t>Contempla procesos educativos, organizados, coordinados y sistematizados, que buscan complementar, actualizar, suplir conocimientos y formar, en aspectos académicos o laborales en temas de gestión del riesgo de desastres.</t>
  </si>
  <si>
    <t>020702300</t>
  </si>
  <si>
    <t>Entidades capacitadas en gestión del riesgo de desastres</t>
  </si>
  <si>
    <t>020702301</t>
  </si>
  <si>
    <t>Entidades territoriales capacitadas en gestión del riesgo de desastres</t>
  </si>
  <si>
    <t>020702302</t>
  </si>
  <si>
    <t>Entidades sectoriales capacitadas en gestión del riesgo de desastres</t>
  </si>
  <si>
    <t>Servicio de apoyo financiero para el fortalecimiento territorial</t>
  </si>
  <si>
    <t>Recursos financieros encaminados a implementar acciones que conlleven al cierre de brechas en los territorios, la falta de articulación institucional, falta de servicios públicos, carencia de sistemas educativos, falta de oportunidades laborales, brotes de violencia, entre otros aspectos que conllevan a un significativo grado de pobreza. Estas acciones incluyen el componente de gestión del riesgo de desastres, y su ejecución se hace en el marco de los principios de subsidiariedad y complementariedad establecidos en la Ley 1523 de 2012.</t>
  </si>
  <si>
    <t>020702400</t>
  </si>
  <si>
    <t>Entidades territoriales apoyadas financieramente</t>
  </si>
  <si>
    <t>1 Poner fin a la pobreza en todas sus formas y en todo el mundo</t>
  </si>
  <si>
    <t>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</si>
  <si>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020702600</t>
  </si>
  <si>
    <t>13.1 Fortalecer la resiliencia y la capacidad de adaptación a los riesgos relacionados con el clima y los desastres naturales en todos los países</t>
  </si>
  <si>
    <t>020702700</t>
  </si>
  <si>
    <t>13.1Fortalecer la resiliencia y la capacidad de adaptación a los riesgos relacionados con el clima y los desastres naturales en todos los países</t>
  </si>
  <si>
    <t>0208</t>
  </si>
  <si>
    <t xml:space="preserve"> Gestión de la cooperación internacional del sector Presidencia</t>
  </si>
  <si>
    <t>Servicio de asistencia técnica en cooperación internacional</t>
  </si>
  <si>
    <t>Servicio dirigido a entidades nacionales, gobernaciones y alcaldías capitales, para desarrollar intercambios de conocimientos, realizar seguimiento a iniciativas de cooperación estratégicas, acompañar instancias de coordinación temáticas y territoriales, y realizar talleres de fortalecimiento de capacidades en cooperación.</t>
  </si>
  <si>
    <t>020800100</t>
  </si>
  <si>
    <t>020800101</t>
  </si>
  <si>
    <t>Servicio de asistencia técnica en el sistema de información para la cooperación internacional de Colombia</t>
  </si>
  <si>
    <t>Asistencia técnica brindada para el manejo del sistema para la consolidación de la información de la cooperación internacional en Colombia</t>
  </si>
  <si>
    <t>020800200</t>
  </si>
  <si>
    <t>Servicio de divulgación de buenas prácticas internacionales</t>
  </si>
  <si>
    <t>020800600</t>
  </si>
  <si>
    <t>Eventos de divulgación</t>
  </si>
  <si>
    <t>Servicio de apoyo financiero para la educación informal</t>
  </si>
  <si>
    <t>Financiación de la implementación de cursos de idiomas para extranjeros.</t>
  </si>
  <si>
    <t>Número de cursos</t>
  </si>
  <si>
    <t>020800700</t>
  </si>
  <si>
    <t>Cursos de educación informal financiados.</t>
  </si>
  <si>
    <t>020800701</t>
  </si>
  <si>
    <t>Becas otorgadas en el marco del mecanismo regional del Foro de Cooperación América Latina - Asia del Este (FOCALAE)</t>
  </si>
  <si>
    <t>Servicio de gestión de cooperación internacional</t>
  </si>
  <si>
    <t>Número de alianzas estrategicas de cooperación internacional</t>
  </si>
  <si>
    <t>020800800</t>
  </si>
  <si>
    <t>Alianzas estratégicas de Cooperación Internacional ejecutadas.</t>
  </si>
  <si>
    <t>17.9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</si>
  <si>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Servicio de gestión de recursos de cooperación internacional pública, privada, técnica y financiera no reembolsable</t>
  </si>
  <si>
    <t>Pesos de recursos</t>
  </si>
  <si>
    <t>020800900</t>
  </si>
  <si>
    <t>Recursos de Cooperación Internacional incorporados al Presupuesto General de la Nación a través de Agencia para la Cooperación Internacional - Colombia.</t>
  </si>
  <si>
    <t>Pesos</t>
  </si>
  <si>
    <t>17.3 Movilizar recursos financieros adicionales procedentes de múltiples fuentes para los países en desarrollo</t>
  </si>
  <si>
    <t>Servicio de información para la cooperación internacional</t>
  </si>
  <si>
    <t xml:space="preserve"> </t>
  </si>
  <si>
    <t>020801000</t>
  </si>
  <si>
    <t>020801001</t>
  </si>
  <si>
    <t>020801002</t>
  </si>
  <si>
    <t>Sistema de información implementado</t>
  </si>
  <si>
    <t>Servicio de apoyo financiero a proyectos de cooperación internacional</t>
  </si>
  <si>
    <t>Enfocado a cofinanciar proyectos y/o actividades de cooperación internacional con recursos del Presupuesto General de la Nación (PGN) que le son apropiados a la Agencia Para la Cooperación Internacional Colombia en calidad de recursos de contrapartida nacional.</t>
  </si>
  <si>
    <t>020801100</t>
  </si>
  <si>
    <t>Proyectos cofinanciados con recursos de contrapartida nacional</t>
  </si>
  <si>
    <t>Servicio de apoyo financiero para la educación formal</t>
  </si>
  <si>
    <t>Apoyo financiero para estudiantes en cursos académicos de Pregrado y Posgrado en el marco de la Cooperación Internacional.</t>
  </si>
  <si>
    <t>020801200</t>
  </si>
  <si>
    <t>Cursos de educación formal financiados</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</si>
  <si>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</si>
  <si>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020801201</t>
  </si>
  <si>
    <t>Becas otorgadas en el marco de la Alianza Pacifico</t>
  </si>
  <si>
    <t>Servicio de apoyo financiero a proyectos de inversión</t>
  </si>
  <si>
    <t>Incorporación a través de la cesión de  espacio fiscal de la Agencia – APC o Distribución de apropiación hacia otras entidades del nivel Nacional que requieran ejecutar proyectos financiados con recursos de Cooperación Internacional.</t>
  </si>
  <si>
    <t>020801300</t>
  </si>
  <si>
    <t>17.5 Adoptar y aplicar sistemas de promoción de las inversiones en favor de los países menos adelantados</t>
  </si>
  <si>
    <t>Servicio de administración de recursos de cooperación Internacional</t>
  </si>
  <si>
    <t>Servicio enfocado en apoyar a donantes de recursos de cooperación internacional en la gestión, ejecución y seguimiento de este tipo de recursos cuando no cuentan con la capacidad administrativa.</t>
  </si>
  <si>
    <t>020801400</t>
  </si>
  <si>
    <t>Proyectos con recursos de  Cooperacion Internacional administrados</t>
  </si>
  <si>
    <t>17.16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</si>
  <si>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020801500</t>
  </si>
  <si>
    <t>020801501</t>
  </si>
  <si>
    <t>Observatorio implementado</t>
  </si>
  <si>
    <t>020801700</t>
  </si>
  <si>
    <t>Indice de capacidad en la prestación de servicios de tecnología</t>
  </si>
  <si>
    <t>Documento cuyo objetivo es definir el marco de referencia que alinea la gestión de tecnologías  de la información con las políticas de estado y sectoriales que se definan sobre la materia.</t>
  </si>
  <si>
    <t>020801800</t>
  </si>
  <si>
    <t>Documentos para la planeación estratégica en TI</t>
  </si>
  <si>
    <t>020802000</t>
  </si>
  <si>
    <t>17.9Aumentar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</si>
  <si>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0209</t>
  </si>
  <si>
    <t xml:space="preserve"> Fortalecimiento de la infraestructura física de las entidades del Estado del nivel nacional desde el Sector Presidencia</t>
  </si>
  <si>
    <t>Servicio de asistencia técnica para el fortalecimiento de la infraestructura física de las entidades del Estado</t>
  </si>
  <si>
    <t>020900100</t>
  </si>
  <si>
    <t>020900200</t>
  </si>
  <si>
    <t>020900201</t>
  </si>
  <si>
    <t>Documentos de lineamientos técnicos de estructuración y ejecución de proyectos de infraestructura realizados</t>
  </si>
  <si>
    <t>Corresponde a un inmueble resultado de obras de edificación en terrenos no construidos o cuya área esté libre por autorización de demolición total. No incluye la dotación del inmueble.</t>
  </si>
  <si>
    <t>Metros cuadrados de sedes</t>
  </si>
  <si>
    <t>020900500</t>
  </si>
  <si>
    <t>Servicio de urbanización del suelo</t>
  </si>
  <si>
    <t>020900800</t>
  </si>
  <si>
    <t>Suelo urbanizado entregado para desarrollar</t>
  </si>
  <si>
    <t>Servicio de habilitación del suelo</t>
  </si>
  <si>
    <t>Servicio prestado para habilitar el suelo con el fin de ser usado para construcción de proyectos de infraestructura</t>
  </si>
  <si>
    <t>020900900</t>
  </si>
  <si>
    <t>Suelo habilitado</t>
  </si>
  <si>
    <t>0210</t>
  </si>
  <si>
    <t xml:space="preserve"> Mecanismos de transición hacia la paz a nivel nacional y territorial desde el sector Presidencia</t>
  </si>
  <si>
    <t>Servicio de divulgación de la cultura de paz y resolución no violenta de conflictos</t>
  </si>
  <si>
    <t>021000100</t>
  </si>
  <si>
    <t>Kilómetros de vías</t>
  </si>
  <si>
    <t>021000500</t>
  </si>
  <si>
    <t>Vía construida</t>
  </si>
  <si>
    <t>Kilómetros</t>
  </si>
  <si>
    <t xml:space="preserve">9 Construir infraestructuras resilientes, promover la industrialización inclusiva y sostenible y fomentar la innovación </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</si>
  <si>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</si>
  <si>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Vía terciara mejorada</t>
  </si>
  <si>
    <t>021000600</t>
  </si>
  <si>
    <t>Vía mejorada</t>
  </si>
  <si>
    <t>Servicio de apoyo financiero para la promoción y difusión de información en temas de Paz</t>
  </si>
  <si>
    <t>Financiación para divulgación de información en temas de Paz.</t>
  </si>
  <si>
    <t>021000800</t>
  </si>
  <si>
    <t>Eventos de divulgación financiados</t>
  </si>
  <si>
    <t>021000801</t>
  </si>
  <si>
    <t>Eventos de divulgación cofinanciados</t>
  </si>
  <si>
    <t>Servicio de apoyo financiero para la elaboración de estudios, diagnósticos, asesorías y consultorías en temas de Paz</t>
  </si>
  <si>
    <t>Financiación para la elaboración de estudios, diagnósticos, asesorías y consultorías en temas de Paz</t>
  </si>
  <si>
    <t>Número de estudios</t>
  </si>
  <si>
    <t>021000900</t>
  </si>
  <si>
    <t>Estudios financiados</t>
  </si>
  <si>
    <t>021000901</t>
  </si>
  <si>
    <t>Diagnósticos financiados</t>
  </si>
  <si>
    <t>021000902</t>
  </si>
  <si>
    <t>Asesorías financiadas</t>
  </si>
  <si>
    <t>021000903</t>
  </si>
  <si>
    <t>Consultorías financiados</t>
  </si>
  <si>
    <t>Servicio de apoyo financiero para acciones y actividades relacionadas con el logro y mantenimiento de la paz.</t>
  </si>
  <si>
    <t>Financiación para cualquier acción y actividad relacionado con el logro y mantenimiento de Paz.</t>
  </si>
  <si>
    <t>021001000</t>
  </si>
  <si>
    <t>Servicio de apoyo financiero a programas y proyectos para el logro y mantenimiento de la paz</t>
  </si>
  <si>
    <t>Asignación de recursos a programas y proyectos que aporten a la implementación de los acuerdos finales de paz.</t>
  </si>
  <si>
    <t>Porcentaje de recursos</t>
  </si>
  <si>
    <t>021001100</t>
  </si>
  <si>
    <t>Recursos asignados para implementación de los acuerdos de paz</t>
  </si>
  <si>
    <t>021001101</t>
  </si>
  <si>
    <t>Solicitudes de financiación y cofinanciación aprobadas</t>
  </si>
  <si>
    <t>021001102</t>
  </si>
  <si>
    <t>Recursos ejecutados en iniciativas financiadas o cofinanciadas para el posconflicto</t>
  </si>
  <si>
    <t>021001103</t>
  </si>
  <si>
    <t>Recursos ejecutados en el componente de Puesta en Valor y Conservación del Capital Natural</t>
  </si>
  <si>
    <t>021001104</t>
  </si>
  <si>
    <t>Recursos ejecutados en el componente de Inversiones para el Desarrollo Rural Productivo y Ambientalmente Sustentable</t>
  </si>
  <si>
    <t>021001105</t>
  </si>
  <si>
    <t>Recursos ejecutados en el componente de Fortalecimiento de Capacidades en estructuración de proyectos</t>
  </si>
  <si>
    <t>021001106</t>
  </si>
  <si>
    <t>Recursos ejecutados en iniciativas de sustitución de cultivos</t>
  </si>
  <si>
    <t>021001107</t>
  </si>
  <si>
    <t>Recursos ejecutados para implementación de Planes de Desarrollo con Enfoque Territorial (PDET)</t>
  </si>
  <si>
    <t>021001108</t>
  </si>
  <si>
    <t>Municipios con Planes de Desarrollo con Enfoque Territorial (PDET) beneficiados</t>
  </si>
  <si>
    <t>021001109</t>
  </si>
  <si>
    <t>Recursos ejecutados en iniciativas de reincorporación</t>
  </si>
  <si>
    <t>021001110</t>
  </si>
  <si>
    <t>Recursos ejecutados en fortalecimiento y/o puesta en marcha de instituciones establecidas en los Acuerdos de Paz</t>
  </si>
  <si>
    <t>Servicio de apoyo para las unidades productivas para el autoconsumo de los hogares en situación de vulnerabilidad social</t>
  </si>
  <si>
    <t>Corresponde a la entrega de recursos en especie para generación de huertas, cría de animales y pesca artesanal para el autoconsumo de hogares vinculados al Programa Nacional Integral de Sustitución de cultivos.</t>
  </si>
  <si>
    <t>Número de familias</t>
  </si>
  <si>
    <t>021001200</t>
  </si>
  <si>
    <t>Familias con proyectos de autosostenimiento y seguridad alimentaria implementados</t>
  </si>
  <si>
    <t>2 Poner fin al hambre, lograr la seguridad alimentaria y la mejora de la nutrición y promover la agricultura sostenible</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</si>
  <si>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</si>
  <si>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Servicio de apoyo para el acceso a activos productivos y de comercialización para proyectos de ciclo corto e ingreso rápido</t>
  </si>
  <si>
    <t>Apoyo en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y distribución.</t>
  </si>
  <si>
    <t>021001300</t>
  </si>
  <si>
    <t>Familias con proyectos productivos de ciclo corto e ingreso rápido</t>
  </si>
  <si>
    <t>021001301</t>
  </si>
  <si>
    <t>Hectáreas de cultivos ilícitos sustituidas</t>
  </si>
  <si>
    <t>021001302</t>
  </si>
  <si>
    <t>Proyectos productivos de ciclo corto e ingreso rápido apoyados</t>
  </si>
  <si>
    <t>021001303</t>
  </si>
  <si>
    <t>Familias con proyectos productivos de ciclo corto e ingreso rápido apoyados</t>
  </si>
  <si>
    <t>Servicio de apoyo para el acceso a activos productivos y de comercialización para proyectos productivos con visión de largo plazo</t>
  </si>
  <si>
    <t>021001400</t>
  </si>
  <si>
    <t>Familias con proyectos de visión de largo plazo</t>
  </si>
  <si>
    <t>021001401</t>
  </si>
  <si>
    <t>021001402</t>
  </si>
  <si>
    <t>Proyectos productivos con visión de largo plazo apoyados</t>
  </si>
  <si>
    <t>021001403</t>
  </si>
  <si>
    <t>Familias con proyectos de visión de largo plazo apoyados</t>
  </si>
  <si>
    <t>Servicio de apoyo financiero para la transición de los hogares vinculados a cultivos ilícitos</t>
  </si>
  <si>
    <t>021001500</t>
  </si>
  <si>
    <t>Familias apoyadas</t>
  </si>
  <si>
    <t>1.4 De aquí a 2030, garantizar que todos los hombres tengan los mismos derechos a los recursos económicos y acceso a los servicios básicos, la propiedad y el control de la tierra y otros bienes, la herencia, los recursos naturales, las nuevas tecnologías apropiadas y los servicios financieros, incluida la microfinanciación</t>
  </si>
  <si>
    <t>021001501</t>
  </si>
  <si>
    <t>Hectáreas de cultivos ilícitos erradicadas voluntariamente</t>
  </si>
  <si>
    <t>Servicio de apoyo financiero a iniciativas de generación de ingresos a recolectores en el marco del Programa Nacional Integral de Sustitución de Cultivos</t>
  </si>
  <si>
    <t>Número de recolectores</t>
  </si>
  <si>
    <t>021001600</t>
  </si>
  <si>
    <t>Recolectores beneficiados con apoyo financiero en el marco del PNIS</t>
  </si>
  <si>
    <t>Servicio de apoyo para la implementación del Plan de Atención Inmediata</t>
  </si>
  <si>
    <t>Corresponde al apoyo para el cumplimiento de las obligaciones reciprocas, que surgen del acuerdo de voluntades suscrito entre el Gobierno Nacional y las familias inscritas al programa, en  desarrollo del Plan de Atención Inmediata para la Transición económica.</t>
  </si>
  <si>
    <t>021001700</t>
  </si>
  <si>
    <t>021001701</t>
  </si>
  <si>
    <t xml:space="preserve">Servicios de apoyo financiero para proyectos de restauración de ecosistemas degradados en áreas protegidas y Áreas de Especial Importancia Ambiental (AEIA) </t>
  </si>
  <si>
    <t>Financiamiento de proyectos de restauración ecológica en ecosistemas que han sido transformados y degradados por la deforestación, causada, entre otras cosas, por el establecimiento de cultivos ilícitos, el uso inadecuado del suelo en actividades agroindustriales, la producción agropecuaria y la minería a cielo abierto.</t>
  </si>
  <si>
    <t>021001800</t>
  </si>
  <si>
    <t>15 Proteger, restablecer y promover el uso sostenible de los ecosistemas terrestres, gestionar sosteniblemente los bosques, luchar contra la desertificación, detener e invertir la degradación de las tierras y detener la pérdida de biodiversidad</t>
  </si>
  <si>
    <t>15.a Movilizar y aumentar significativamente los recursos financieros procedentes de todas las fuentes para conservar y utilizar de forma sostenible la biodiversidad y los ecosistemas</t>
  </si>
  <si>
    <t>021001801</t>
  </si>
  <si>
    <t>Áreas con proceso de restauración implementados en áreas protegidas y/o Áreas de Especial Importancia Ambiental (AEIA)</t>
  </si>
  <si>
    <t>Servicios de apoyo financiero para la implementación de proyectos productivos agropecuarios sostenibles y negocios verdes no agropecuarios</t>
  </si>
  <si>
    <t>Financiamiento de Unidades Productoras Agropecuarias (UPA) con sistemas productivos sostenibles que adopten sistemas de producción que se orientan a prácticas que aumentan la productividad al mismo tiempo que protegen los suelos, conservan el paisaje y los ecosistemas, introducen prácticas ambientales sostenibles y promueven el acceso a los mercados.</t>
  </si>
  <si>
    <t>021002000</t>
  </si>
  <si>
    <t>021002001</t>
  </si>
  <si>
    <t>Unidades Productoras Agropecuarias (UPAs) con sistemas productivos sostenibles adoptados</t>
  </si>
  <si>
    <t>Servicios de apoyo técnico y financiero para la implementación de proyectos productivos sostenibles</t>
  </si>
  <si>
    <t>Apoyo técnico y financiero para el proceso de convocatoria, verificación de requisitos, evaluación de perfiles, estructuración de proyectos priorizados, suscripción de contratos y giro de recursos para la ejecución, seguimiento y monitoreo y la evaluación de proyectos productivos sostenibles.</t>
  </si>
  <si>
    <t>021002300</t>
  </si>
  <si>
    <t>Familias que implementan prácticas productivas sostenibles</t>
  </si>
  <si>
    <t xml:space="preserve">8 Promover el crecimiento económico sostenido, inclusivo y sostenible, el empleo pleno y productivo y el trabajo decente para todos </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</si>
  <si>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</si>
  <si>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021002301</t>
  </si>
  <si>
    <t>021002302</t>
  </si>
  <si>
    <t>Unidades Productoras Agropecuarias con sistemas productivos sostenibles adoptados</t>
  </si>
  <si>
    <t>021002303</t>
  </si>
  <si>
    <t>Área no intervenida por el proyecto en la que se adoptaron prácticas productivas sostenibles</t>
  </si>
  <si>
    <t>021002304</t>
  </si>
  <si>
    <t>Unidades Productoras Agropecuarias que alcanzan su meta de productividad</t>
  </si>
  <si>
    <t>Servicios de apoyo técnico y financiero para la generación de capacidades en evaluación y formulación de proyectos</t>
  </si>
  <si>
    <t>Apoyo técnico y financiero para la selección de firmas, Individuos y/o entidades a través de métodos de adquisición del BID y el proceso de suscripción de contratos y giro de recursos para la ejecución, seguimiento, monitoreo y evaluación de estos para la generación de capacidades en evaluación y la formulación de proyectos.</t>
  </si>
  <si>
    <t>021002400</t>
  </si>
  <si>
    <t>Proyectos formulados</t>
  </si>
  <si>
    <t>021002401</t>
  </si>
  <si>
    <t>Proyectos formulados que benefician a mujeres</t>
  </si>
  <si>
    <t>021002402</t>
  </si>
  <si>
    <t>Proyectos formulados que benefician población indígena y afrodescendiente</t>
  </si>
  <si>
    <t>021002403</t>
  </si>
  <si>
    <t>Programa de capacidad técnica desarrollado</t>
  </si>
  <si>
    <t>021002404</t>
  </si>
  <si>
    <t>Estudios técnicos financiados</t>
  </si>
  <si>
    <t>Servicio de asistencia técnica integral dirigida a familias  del Plan Nacional Integral de sustitución (PNIS)</t>
  </si>
  <si>
    <t>La Asistencia Técnica Integral a las familias Plan Nacional Integral de sustitución (PNIS) busca robustecer los procesos productivos y de autosotenimiento de cada beneficiario del programa, para maximizar el alcance de las entregas que se realizan en desarrollo de los componentes de Autosostenimiento y Seguridad Alimentaria y Proyecto Productivo (Ciclo Corto y Ciclo Largo).</t>
  </si>
  <si>
    <t>021002500</t>
  </si>
  <si>
    <t>Familias del PNIS asistidas técnicamente</t>
  </si>
  <si>
    <t>021002502</t>
  </si>
  <si>
    <t>Áreas saneadas de cultivos de uso ilícito</t>
  </si>
  <si>
    <t>Servicio de apoyo a proyectos para la seguridad y justicia en las Zonas futuro</t>
  </si>
  <si>
    <t>Corresponde a las acciones o intervenciones realizadas para fortalecer las estrategias de lucha contra la corrupción y captura del Estado, acceso a la justicia, Plan Único de Seguridad, restitución de tierras, atención a víctimas, protección a líderes sociales, protección de reclutamiento y enrolamiento de niños y jóvenes en organizaciones delictivas, modelos de convivencia de comunidades indígenas y defensa de los recursos naturales estratégicos.</t>
  </si>
  <si>
    <t>021002600</t>
  </si>
  <si>
    <t>Proyectos de seguridad y justicia ejecutados</t>
  </si>
  <si>
    <t>021002601</t>
  </si>
  <si>
    <t>Proyectos de lucha contra la corrupción y captura del Estado ejecutados</t>
  </si>
  <si>
    <t>021002602</t>
  </si>
  <si>
    <t>Proyectos para el acceso a la justicia ejecutados</t>
  </si>
  <si>
    <t>021002603</t>
  </si>
  <si>
    <t>Proyectos de implementación del Plan Único de Seguridad ejecutados</t>
  </si>
  <si>
    <t>021002604</t>
  </si>
  <si>
    <t>Proyectos de restitución de tierras ejecutados</t>
  </si>
  <si>
    <t>021002605</t>
  </si>
  <si>
    <t>Proyectos de atención a víctimas ejecutados</t>
  </si>
  <si>
    <t>021002606</t>
  </si>
  <si>
    <t>Proyectos ejecutados para protección a líderes sociales</t>
  </si>
  <si>
    <t>021002607</t>
  </si>
  <si>
    <t>Proyectos de protección de reclutamiento y enrolamiento de niños y jóvenes en organizaciones delictivas ejecutados</t>
  </si>
  <si>
    <t>021002608</t>
  </si>
  <si>
    <t>Proyectos de convivencia en comunidades indígenas ejecutados</t>
  </si>
  <si>
    <t>021002609</t>
  </si>
  <si>
    <t>Proyectos ejecutados en materia de defensa de los recursos naturales estratégicos</t>
  </si>
  <si>
    <t>Servicio de apoyo a proyectos para el desarrollo social en las Zonas Futuro</t>
  </si>
  <si>
    <t>Corresponde a las acciones encaminadas a la aceleración de iniciativas PDET en las estrategias de: ordenamiento social de la propiedad rural y uso del suelo, infraestructura y adecuación de tierras, salud, educación rural y primera infancia, vivienda rural, agua potable y saneamiento básico rural, reactivación económica y producción agropecuaria, protección ambiental y saneamiento de áreas protegidas.</t>
  </si>
  <si>
    <t>021002700</t>
  </si>
  <si>
    <t>Proyectos de inversión social ejecutados</t>
  </si>
  <si>
    <t>021002701</t>
  </si>
  <si>
    <t>Proyectos ejecutados en materia de ordenamiento social de la propiedad rural y uso del suelo</t>
  </si>
  <si>
    <t>021002702</t>
  </si>
  <si>
    <t>Proyectos de infraestructura y adecuación de tierras ejecutados</t>
  </si>
  <si>
    <t>021002703</t>
  </si>
  <si>
    <t>Proyectos de salud rural ejecutados</t>
  </si>
  <si>
    <t>021002704</t>
  </si>
  <si>
    <t>Proyectos de educación rural y primera infancia ejecutados</t>
  </si>
  <si>
    <t>021002705</t>
  </si>
  <si>
    <t>Proyectos de vivienda rural ejecutados</t>
  </si>
  <si>
    <t>021002706</t>
  </si>
  <si>
    <t>Proyectos de agua potable y saneamiento básico rural ejecutados</t>
  </si>
  <si>
    <t>021002707</t>
  </si>
  <si>
    <t>Proyectos de reactivación económica y producción agropecuaria ejecutados</t>
  </si>
  <si>
    <t>021002708</t>
  </si>
  <si>
    <t>Proyectos de protección ambiental y saneamiento de áreas protegidas ejecutados</t>
  </si>
  <si>
    <t>Servicios de apoyo técnico y financiero para la conservación de la biodiversidad y sus servicios ecosistémicos</t>
  </si>
  <si>
    <t>Apoyo técnico y financiero para la realización de acciones orientadas a la designación de un área definida geográficamente como un área protegida con el fin de conservar el ecosistema.</t>
  </si>
  <si>
    <t>Hectáreas de áreas</t>
  </si>
  <si>
    <t>021002800</t>
  </si>
  <si>
    <t>Áreas protegidas intervenidas con apoyo técnico y financiero para la conservación de la biodiversidad y sus servicios ecosistémicos</t>
  </si>
  <si>
    <t>021002801</t>
  </si>
  <si>
    <t>Nuevas áreas declaradas protegidas</t>
  </si>
  <si>
    <t>021002802</t>
  </si>
  <si>
    <t>021002803</t>
  </si>
  <si>
    <t>Áreas administradas</t>
  </si>
  <si>
    <t>021002804</t>
  </si>
  <si>
    <t>Áreas cubiertas con jornadas de vigilancia</t>
  </si>
  <si>
    <t>021002805</t>
  </si>
  <si>
    <t>Servicios de apoyo técnico y financiero orientado a la representatividad ecológica para la conservación de las áreas protegidas y otras areas de importancia ambiental</t>
  </si>
  <si>
    <t>Apoyo técnico y financiero para implementación de actividades orientadas a la contribución de la respresntatividad ecológica en áreas de importancia ambiental en el país.</t>
  </si>
  <si>
    <t>021002900</t>
  </si>
  <si>
    <t>Áreas protegidas saneadas para la representatividad ecológica  de importancia ambiental</t>
  </si>
  <si>
    <t>021002902</t>
  </si>
  <si>
    <t>Acuerdos de uso con campesinos que ocupan las áreas protegidas suscritos</t>
  </si>
  <si>
    <t>Servicios de apoyo técnico y financiero para ejecución de acciones de restauración ecológica en áreas protegidas y ecosistemas estratégicos  priorizados</t>
  </si>
  <si>
    <t>Apoyo técnico y financiero la implementación de procesos de restablecimiento, rehabilitación y restauración del ecosistema degradado a una condición similar al ecosistema pre disturbio  en áreas protegidas de importancia ambiental.</t>
  </si>
  <si>
    <t>021003000</t>
  </si>
  <si>
    <t>Áreas protegidas con procesos de restauración ecológica</t>
  </si>
  <si>
    <t>021003001</t>
  </si>
  <si>
    <t>Servicio de apoyo financiero a programas y proyectos para el logro y mantenimiento de la paz con criterios de sosteniblidad</t>
  </si>
  <si>
    <t xml:space="preserve">Apoyo financiero para la distribución de recursos generados del recuado del impuesto al carbono para el logro y mantenimiento de la paz con criterios de sostenibilidad. </t>
  </si>
  <si>
    <t>021003100</t>
  </si>
  <si>
    <t>Recursos asignados para implementacion del acuerdo final de paz con criterios de sostenibilidad ambiental</t>
  </si>
  <si>
    <t>Servicios de apoyo financiero para la representatividad ecológica y la conservación de áreas protegidas</t>
  </si>
  <si>
    <t>Apoyo financiero para la distribución de recursos generados del recuado del impuesto al carbono para fortalecer la representatividad ecológica y la conservación de áreas protegidas.</t>
  </si>
  <si>
    <t>021003200</t>
  </si>
  <si>
    <t>Recursos asignados para la representatividad ecologica y la conservación de areas protegidas</t>
  </si>
  <si>
    <t>13.a Cumplir el compromiso de los países desarrollados que son partes en la Convención Marco de las Naciones Unidas sobre el Cambio Climático de lograr para el año 2020 el objetivo de movilizar conjuntamente 100</t>
  </si>
  <si>
    <t>Servicios de apoyo financiero para la conservación de la biodiversidad y sus servicios ecosistemicos en áreas de importancia ambiental</t>
  </si>
  <si>
    <t xml:space="preserve">Apoyo financiero para la distribución de recursos generados del recaudo del impuesto al carbono para fortalecer los esfuerzos orientados a la conservación de la biodiversidad y sus servicios ecosistémicos en áreas de importancia ambiental. </t>
  </si>
  <si>
    <t>021003300</t>
  </si>
  <si>
    <t>Recursos asignados para la conservacion de la biodiversidad y sus servicios ecosistemicos</t>
  </si>
  <si>
    <t>Servicio de apoyo para la seguridad en el territorio</t>
  </si>
  <si>
    <t>Apoyo en adquisición de bienes para el fortalecimiento de las capacidades de las fuerzas militares en el territorio.</t>
  </si>
  <si>
    <t>021003400</t>
  </si>
  <si>
    <t>Proyectos apoyados en materia de seguridad</t>
  </si>
  <si>
    <t>16.a Fortalecer las instituciones nacionales pertinentes, incluso mediante la cooperación internacional, con miras a crear capacidad a todos los niveles, en particular en los países en desarrollo, para prevenir la violencia y combatir el terrorismo y la delincuencia</t>
  </si>
  <si>
    <t>Servicio de apoyo para la  salud en el territorio</t>
  </si>
  <si>
    <t>Apoyo en adquisición de bienes para el fortalecimiento de las capacidades de salud en el territorio.</t>
  </si>
  <si>
    <t>021003500</t>
  </si>
  <si>
    <t>Proyectos apoyados en materia de salud</t>
  </si>
  <si>
    <t>3 Garantizar una vida sana y promover el bienestar de todos a todas las edades</t>
  </si>
  <si>
    <t>3.8 Lograr la cobertura sanitaria universal, incluida la protección contra los riesgos financieros, el acceso a servicios de salud esenciales de calidad y el acceso a medicamentos y vacunas inocuos, eficaces, asequibles y de calidad para todos</t>
  </si>
  <si>
    <t>Servicio de apoyo para el acceso y permanencia a la educación</t>
  </si>
  <si>
    <t>Apoyo en adquisición de bienes para el fortalecimiento de las capacidades e implementación de estrategias para posibilitar el acceso y permanencia en el sistema de educación de estudiantes en el territorio.</t>
  </si>
  <si>
    <t>021003600</t>
  </si>
  <si>
    <t>Proyectos apoyados en materia de educación</t>
  </si>
  <si>
    <t>4.1 De aquí a 2030, asegurar que todas las niñas y todos los niños terminen la enseñanza primaria y secundaria, que ha de ser gratuita, equitativa y de calidad y producir resultados de aprendizaje pertinentes y efectivos</t>
  </si>
  <si>
    <t>021003601</t>
  </si>
  <si>
    <t>Beneficiarios de becas para el acceso y permanencia a la educación</t>
  </si>
  <si>
    <t>Servicio de apoyo financiero para la atención de víctimas de actividades ilícitas</t>
  </si>
  <si>
    <t>Apoyo financiero para la implementación de acciones orientadas a la atención de victimas de actividades ilícitas.</t>
  </si>
  <si>
    <t>021003700</t>
  </si>
  <si>
    <t>Recursos asignados para la atención de victimas de actividades ilícitas</t>
  </si>
  <si>
    <t>Servicio de apoyo financiero para la lucha contra las drogas y el crimen organizado</t>
  </si>
  <si>
    <t>Apoyo financiero para la implementación de acciones orientadas a la lucha contra las drogas y el crimen organizado.</t>
  </si>
  <si>
    <t>021003800</t>
  </si>
  <si>
    <t>Recursos asignados para la lucha contra las drogas y el crimen organizado</t>
  </si>
  <si>
    <t>021003900</t>
  </si>
  <si>
    <t>021003901</t>
  </si>
  <si>
    <t>Área con cobertura geoespacial</t>
  </si>
  <si>
    <t>Kilómetros cuadrados</t>
  </si>
  <si>
    <t>021004100</t>
  </si>
  <si>
    <t>16.1Reducir significativamente todas las formas de violencia y las correspondientes tasas de mortalidad en todo el mundo</t>
  </si>
  <si>
    <t>0211</t>
  </si>
  <si>
    <t xml:space="preserve"> Reintegración de personas y grupos alzados en armas desde el Sector Presidencia</t>
  </si>
  <si>
    <t>Servicios de asistencia técnica para la elaboración de diagnósticos participativos sobre factores comunitarios en promoción de convivencia, la reintegración y la reconciliación</t>
  </si>
  <si>
    <t>Acompañar a las comunidades beneficiarias en la recolección de información para la elaboración del diagnóstico participativo.</t>
  </si>
  <si>
    <t>021100100</t>
  </si>
  <si>
    <t>Personas participantes en diagnósticos</t>
  </si>
  <si>
    <t>16.7 Garantizar la adopción en todos los niveles de decisiones inclusivas, participativas y representativas que respondan a las necesidades</t>
  </si>
  <si>
    <t>021100101</t>
  </si>
  <si>
    <t>Diagnósticos participativos elaborados.</t>
  </si>
  <si>
    <t>Servicios de asistencia técnica para la elaboración del diagnóstico participativo sobre factores de riesgo y oportunidades para la prevención del reclutamiento</t>
  </si>
  <si>
    <t>Acompañar a las comunidades beneficiarias en la recolección de información sobre problemáticas de la niñez y juventud asociadas a la vulneración de sus derechos y a la problemática del reclutamiento y utilización por parte de GAOML y GDO (Factores de riesgo, vulnerabilidad, y amenaza) para la elaboración del diagnóstico participativo.</t>
  </si>
  <si>
    <t>Número de diagnósticos</t>
  </si>
  <si>
    <t>021100200</t>
  </si>
  <si>
    <t>Servicios de asistencia técnica para la formulación de Proyectos Comunitarios</t>
  </si>
  <si>
    <t>Acompañar a las comunidades beneficiarias en la concertación, diseño e implementación de iniciativas que resuelven problemáticas de interés colectivo para promover la convivencia, la reintegración y la reconciliación </t>
  </si>
  <si>
    <t>Número de proyectos comunitarios</t>
  </si>
  <si>
    <t>021100400</t>
  </si>
  <si>
    <t>Proyectos Comunitarios culminados</t>
  </si>
  <si>
    <t>Servicios de asistencia técnica para el fortalecimiento Iniciativas Locales Juveniles</t>
  </si>
  <si>
    <t>Acompañar a la población beneficiaria en la identificación y fortalecimiento de las iniciativas locales de su territorio con perspectiva de juventud.</t>
  </si>
  <si>
    <t>Número de iniciativas juveniles</t>
  </si>
  <si>
    <t>021100500</t>
  </si>
  <si>
    <t>Iniciativas Juveniles fortalecidas</t>
  </si>
  <si>
    <t>021100501</t>
  </si>
  <si>
    <t>Evaluaciones de la estrategia de prevención del reclutamiento realizadas</t>
  </si>
  <si>
    <t>Corresponde a la elaboración de documentos técnicos en donde se realiza el seguimiento y el análisis de resultados e impactos de una política pública a través de indicadores, índices y tasas y otras herramientas técnicas para la toma de decisiones</t>
  </si>
  <si>
    <t>021101100</t>
  </si>
  <si>
    <t>021101101</t>
  </si>
  <si>
    <t>Documentos de evaluación de la estrategia de prevención del reclutamiento y utilización de NNAJ</t>
  </si>
  <si>
    <t>021101102</t>
  </si>
  <si>
    <t>Documentos de evaluación del modelo de reintegración comunitaria</t>
  </si>
  <si>
    <t>Servicio de educación informal en reintegración comunitaria</t>
  </si>
  <si>
    <t>021101200</t>
  </si>
  <si>
    <t>021101300</t>
  </si>
  <si>
    <t>021101301</t>
  </si>
  <si>
    <t>Servicio de apoyo financiero para la reintegración comunitaria</t>
  </si>
  <si>
    <t>Apoyo para procesos de reintegración comunitaria, como fortalecimiento de unidades productivas o negocios, capacitación, entre otros.</t>
  </si>
  <si>
    <t>021101400</t>
  </si>
  <si>
    <t>021101401</t>
  </si>
  <si>
    <t>Unidades productivas o de negocios apoyadas</t>
  </si>
  <si>
    <t>Servicios de educación informal en derechos humanos,  análisis y gestión del riesgo de victimización y reincidencia</t>
  </si>
  <si>
    <t>Capacitación a  personas en proceso de reintegración y reincorporación y personas de instituciones en temas de DDHH, análisis y gestión del riesgo, principalmente en victimización y reincidencia.</t>
  </si>
  <si>
    <t>021101500</t>
  </si>
  <si>
    <t>Servicio de asistencia técnica a iniciativas locales de prevención de riesgos de victimización y reincidencia</t>
  </si>
  <si>
    <t>Asistencias técnicas, previa elaboración de diseños metodológicos, para desarrollar iniciativas locales en prevención temprana del riesgo.</t>
  </si>
  <si>
    <t>021101600</t>
  </si>
  <si>
    <t>Iniciativas locales asistidas técnicamente</t>
  </si>
  <si>
    <t>Servicio de apoyo financiero a iniciativas locales de prevención de riesgos de victimización y reincidencia</t>
  </si>
  <si>
    <t>Financiación de iniciativas locales de prevención temprana del riesgo, previa selección según criterios  y evaluación realizada.</t>
  </si>
  <si>
    <t>021101700</t>
  </si>
  <si>
    <t>Iniciativas locales financiadas</t>
  </si>
  <si>
    <t>Servicios de divulgación sobre reintegración/reincorporación, convivencia y reconciliación</t>
  </si>
  <si>
    <t>Acciones de sensibilización sobre reintegración y reincorporación dirigidas a medios de comunicación locales  y la realización de encuentros comunitarios en convivencia y reconciliación .</t>
  </si>
  <si>
    <t>Número de jornadas</t>
  </si>
  <si>
    <t>021101800</t>
  </si>
  <si>
    <t>Jornadas de sensibilización realizadas</t>
  </si>
  <si>
    <t>Servicios de asistencia técnica para la generación de planes, programas y proyectos para la reincorporación</t>
  </si>
  <si>
    <t>Asesorías y acompañamientos técnicos especializados requeridos para diseñar, metodologías, herramientas, modelos, mecanismos e instrumentos necesarios, para implementar la reincorporación.</t>
  </si>
  <si>
    <t>Número de actores</t>
  </si>
  <si>
    <t>021101900</t>
  </si>
  <si>
    <t>Actores asistidos técnicamente</t>
  </si>
  <si>
    <t>021101901</t>
  </si>
  <si>
    <t>Consultas previas realizadas</t>
  </si>
  <si>
    <t>021101902</t>
  </si>
  <si>
    <t>Diseños elaborados</t>
  </si>
  <si>
    <t>Servicios de apoyo financiero para la gestión institucional de la reincorporación</t>
  </si>
  <si>
    <t>Financiación o cofinanciación de iniciativas que implementen la institucionalidad para facilitar la reincorporación.</t>
  </si>
  <si>
    <t>021102000</t>
  </si>
  <si>
    <t>Iniciativas institucionales financiadas</t>
  </si>
  <si>
    <t>Servicio de apoyo financiero a iniciativas locales para la reincorporación</t>
  </si>
  <si>
    <t>Financiación de iniciativas  implementadas por actores locales para facilitar la reincorporación.</t>
  </si>
  <si>
    <t>021102100</t>
  </si>
  <si>
    <t>Servicios de acompañamiento a la población beneficiaria de la reincorporación</t>
  </si>
  <si>
    <t>Acciones para la implementación de las estrategias de reincorporación social y económica con las personas que ingresan al proceso, sus familias y comunidades beneficiarias.</t>
  </si>
  <si>
    <t>021102200</t>
  </si>
  <si>
    <t>Personas atendidas en el proceso de reincorporación</t>
  </si>
  <si>
    <t>021102201</t>
  </si>
  <si>
    <t>021102202</t>
  </si>
  <si>
    <t>Personas certificadas en cursos de formación para el trabajo</t>
  </si>
  <si>
    <t>Servicios de educación informal para la reincorporación</t>
  </si>
  <si>
    <t>Acciones de capacitación, entrenamiento y formación dirigidas a diferentes actores para lograr la reincorporación.</t>
  </si>
  <si>
    <t>021102300</t>
  </si>
  <si>
    <t>021102400</t>
  </si>
  <si>
    <t>021102600</t>
  </si>
  <si>
    <t>16.3Promover el estado de derecho en los planos nacional e internacional y garantizar la igualdad de acceso a la justicia para todos</t>
  </si>
  <si>
    <t>Servicio de acompañamiento para el acceso a la oferta social</t>
  </si>
  <si>
    <t>Corresponde a la articulación, orientación, capacitación, promoción y asesoría para el acceso y permanencia de la población que se encuentra en tránsito hacia la vida civil y comparecientes ante la Jurisdicción Especial para la Paz, a servicios sociales dentro de las dimensiones personal, familiar, salud, educativa, productiva, seguridad, comunitaria, ciudadana y hábitat</t>
  </si>
  <si>
    <t>021102700</t>
  </si>
  <si>
    <t>Personas acompañadas</t>
  </si>
  <si>
    <t>16.4 De aquí a 2030, reducir significativamente las corrientes financieras y de armas ilícitas, fortalecer la recuperación y devolución de los activos robados y luchar contra todas las formas de delincuencia organizada</t>
  </si>
  <si>
    <t>Servicio de apoyo financiero para el proceso de comparecencia</t>
  </si>
  <si>
    <t>Corresponde al beneficio económico destinado a miembros activos o retirados de la fuerza pública que se encuentran en proceso de comparecencia ante la Jurisdicción Especial para la Paz</t>
  </si>
  <si>
    <t>021102800</t>
  </si>
  <si>
    <t>16.3Promover el estado de derecho en los planos nacional e
internacional y garantizar la igualdad de acceso a la justicia
para todos</t>
  </si>
  <si>
    <t>0212</t>
  </si>
  <si>
    <t xml:space="preserve"> Renovación territorial para el desarrollo integral de las zonas rurales afectadas por el conflicto armado</t>
  </si>
  <si>
    <t>Servicio de acompañamiento técnico para la formulación y estructuración de proyectos estratégicos para la renovación del territorio</t>
  </si>
  <si>
    <t>Proyectos estratégicos para la renovación del territorio,  identificados en los procesos de construcción de los programas de desarrollo con enfoque territorial - PDET,  los cuales una vez priorizados se estructuran para su gestión y ejecución.</t>
  </si>
  <si>
    <t>021200200</t>
  </si>
  <si>
    <t>Proyectos estratégicos estructurados</t>
  </si>
  <si>
    <t>11.a Apoyar los vinculos economicos, sociales y ambientales positivos entre las zonas urbanas, periurbanas, y rurales mediante el fortalecimiento de la planificación del desarrollo nacional y regional</t>
  </si>
  <si>
    <t>Servicios de apoyo financieropara la implementación de proyectos de pequeña infraestructura comunitaria</t>
  </si>
  <si>
    <t>Proyectos de pequeña infraestructura comunitaria implementados para contribuir a la reconstrucción social, económica e institucional de los territorios objetos de intervención a partir de la planeación participativa, como mecanismos de respuesta a las necesidades prioritarias para la renovación de los territorios.</t>
  </si>
  <si>
    <t>021200300</t>
  </si>
  <si>
    <t>Proyectos de pequeña infraestructura comunitaria implementados</t>
  </si>
  <si>
    <t>Servicios de apoyo financiero para asistencia alimentaria</t>
  </si>
  <si>
    <t>Familias vinculadas a procesos de sustitución de cultivos de uso ilícito beneficiadas con la implementación del componente de asistencia alimentaria inmediata que consiste en la entrega de una contraprestación económica frente al cumplimiento de compromisos establecidos, entre estos la  eliminación, no siembra y no resiembra de cultivos de uso ilícito en sus predios.</t>
  </si>
  <si>
    <t>021200400</t>
  </si>
  <si>
    <t>Familias vinculadas a procesos de sustitución de cultivos de uso ilícito beneficiadas con implementación de asistencia alimentaria inmediata</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</si>
  <si>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</si>
  <si>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Servicios de apoyo financiero para proyectos de generación de ingresos</t>
  </si>
  <si>
    <t>Familias, organizaciones y familias vinculadas a procesos de sustitución de cultivos ilícitos beneficiadas con implementación de proyectos de generación de ingresos como estrategia de atención inmediata para la reactivación económica de los territorios afectados por el conflicto y priorizados en el marco de la implementación del "Acuerdo Final para la terminación del conflicto y la construcción de una paz estable y duradera".</t>
  </si>
  <si>
    <t>021200500</t>
  </si>
  <si>
    <t>Familias beneficiadas con proyectos de generación de ingresos</t>
  </si>
  <si>
    <t>10.1 De aquí a 2030, lograr progresivamente y mantener el crecimiento de los ingresos del 40% más pobre de la población a una tasa superior a la media nacional</t>
  </si>
  <si>
    <t>021200501</t>
  </si>
  <si>
    <t>Organizaciones apoyadas con procesos de fortalecimiento de proyectos de generación de ingresos</t>
  </si>
  <si>
    <t>021200502</t>
  </si>
  <si>
    <t>Familias vinculadas a procesos de sustitución de cultivos de uso ilícito beneficiadas con implementación de iniciativas de generación de ingresos</t>
  </si>
  <si>
    <t>021200503</t>
  </si>
  <si>
    <t>Familias con proyectos de generación de ingresos rápidos implementados</t>
  </si>
  <si>
    <t>021200504</t>
  </si>
  <si>
    <t>Familias con proyectos productivos de largo plazo implementados</t>
  </si>
  <si>
    <t>021200505</t>
  </si>
  <si>
    <t>Familias con proyectos de seguridad alimentaria implementados</t>
  </si>
  <si>
    <t>021200506</t>
  </si>
  <si>
    <t>Proyectos estratégicos de baja y mediana escala financiados</t>
  </si>
  <si>
    <t>021200507</t>
  </si>
  <si>
    <t>Proyectos de Programas de Desarrollo con Enfoque Territorial financiados para la construcción de paz</t>
  </si>
  <si>
    <t>Servicios de información para la renovación del territorio</t>
  </si>
  <si>
    <t>021200600</t>
  </si>
  <si>
    <t>021200601</t>
  </si>
  <si>
    <t>Disponibilidad del Servicio de información para la gestión de la entidad</t>
  </si>
  <si>
    <t>021200602</t>
  </si>
  <si>
    <t>Herramienta de inteligencia de negocios desarrollada</t>
  </si>
  <si>
    <t>021200603</t>
  </si>
  <si>
    <t>Marco de referencia empresarial de interoperabilidad adoptado</t>
  </si>
  <si>
    <t>021200604</t>
  </si>
  <si>
    <t>Módulos de sistemas de información implementados</t>
  </si>
  <si>
    <t>021200605</t>
  </si>
  <si>
    <t>021200606</t>
  </si>
  <si>
    <t>Plataforma en operación</t>
  </si>
  <si>
    <t>Servicio de apoyo financiero para proyectos de desarrollo rural</t>
  </si>
  <si>
    <t>Proyectos para el logro de la transformación del territorio.</t>
  </si>
  <si>
    <t>021200700</t>
  </si>
  <si>
    <t>Proyectos de desarrollo rural cofinanciados</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</si>
  <si>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</si>
  <si>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021200701</t>
  </si>
  <si>
    <t>Proyectos de desarrollo rural en el marco de los Programas de Desarrollo Rural con Enfoque Territorial cofinanciados</t>
  </si>
  <si>
    <t>021200800</t>
  </si>
  <si>
    <t>021200801</t>
  </si>
  <si>
    <t>Documentos de evaluación en el marco de los Programas de Desarrollo con Enfoque Territorial elaborados</t>
  </si>
  <si>
    <t>A través de este servicio se busca financiar o cofinanciar proyectos de inversión en diferentes sectores en las zonas mas afectadas por el conflicto ZOMAC, a través de diferentes estrategias y demás instrumentos de estructuración. Incluye los recursos destinados para el giro a las entidades del orden nacional administradoras de proyectos registrados en el banco de la Agencia de Renovación del Territorio ART.</t>
  </si>
  <si>
    <t>021200900</t>
  </si>
  <si>
    <t>021200901</t>
  </si>
  <si>
    <t>Proyectos financiados para la construcción de paz</t>
  </si>
  <si>
    <t>Servicio de apoyo al fortalecimiento de capacidades territoriales en los municipios PDET</t>
  </si>
  <si>
    <t>Comprende acciones encaminadas al fortalecimiento de  capacidades a los actores territoriales  institucionales, sociales y comunitarios  que participen en la formulación e implementación  de los planes de renovación territorial.</t>
  </si>
  <si>
    <t>Número de municipios</t>
  </si>
  <si>
    <t>021201000</t>
  </si>
  <si>
    <t>Municipios apoyados</t>
  </si>
  <si>
    <t>021201001</t>
  </si>
  <si>
    <t>Mesas comunitarias municipales apoyadas</t>
  </si>
  <si>
    <t>021201002</t>
  </si>
  <si>
    <t>Autoridades étnicas del Mecanismo Especial de Consulta apoyadas</t>
  </si>
  <si>
    <t>021201003</t>
  </si>
  <si>
    <t>Consejos municipales de juventudes apoyados</t>
  </si>
  <si>
    <t>Servicio de apoyo a la gestión de iniciativas incluidas en los PDET</t>
  </si>
  <si>
    <t>Comprende las acciones realizadas por la Agencia de Renovación del Territorio, encaminadas a la gestión de recursos con las entidades públicas del nivel nacional y territorial, que permitan financiar las iniciativas incluidas en los PDET.</t>
  </si>
  <si>
    <t>Porcentaje de iniciativas</t>
  </si>
  <si>
    <t>021201100</t>
  </si>
  <si>
    <t>Iniciativas gestionadas</t>
  </si>
  <si>
    <t>Servicio de apoyo a las unidades productivas para el autosostenimiento y seguridad alimentaria</t>
  </si>
  <si>
    <t>Corresponde a la entrega de recursos en especie para generación de huertas, cría de animales y pesca artesanal para el autoconsumo de hogares. Se apoyan proyectos de producción rápida de alimentos con especies de ciclo corto, que permiten la obtención de las primeras cosechas, el establecimiento de cultivos de subsistencia, la rehabilitación de la infraestructura agrícola en general y la producción pecuaria con incorporación de especies menores.</t>
  </si>
  <si>
    <t>021201200</t>
  </si>
  <si>
    <t>Servicio de apoyo para el acceso a activos productivos para proyectos de ciclo corto e ingreso rápido</t>
  </si>
  <si>
    <t>Apoyo en activos productivos que se pueden clasificar en capital humano, tierra y bienes de capital productivo (Infraestructura, maquinaria y equipos, insumos y material vegetal, especies zootécnicas y acuícolas). Se contempla el desarrollo de actividades que de manera independiente permiten la generación de ingresos rápidos, con especial énfasis en la identificación de alternativas económicas para optimizar los recursos y brindar condiciones de rentabilidad y sostenibilidad.</t>
  </si>
  <si>
    <t>021201300</t>
  </si>
  <si>
    <t>Familias con acceso a activos productivos para proyectos de ciclo corto e ingreso rápido</t>
  </si>
  <si>
    <t>Servicio de apoyo para el acceso a activos productivos para proyectos productivos con visión de largo plazo</t>
  </si>
  <si>
    <t>Apoyo en activos productivos que se pueden clasificar en capital humano, tierra y bienes de capital productivo (Infraestructura, maquinaria y equipos, insumos y material vegetal, especies zootécnicas y acuícolas) para implementar y fortalecer actividades económicas lícitas enfocadas en la generación sostenible de ingresos para las familias vinculadas, en el establecimiento de una base económica a nivel regional y en la eliminación de la dependencia en la economía generada por cultivos ilícitos.</t>
  </si>
  <si>
    <t>021201400</t>
  </si>
  <si>
    <t>Familias con acceso a activos productivos para proyectos de visión de largo plazo</t>
  </si>
  <si>
    <t>Servicio de asistencia técnica para la implementación de proyectos productivos y de autosostenimiento</t>
  </si>
  <si>
    <t>Asistencia técnica enfocada a acompañar a las familias en la implementación y/o fortalecimiento de sus actividades productivas lícitas, la adopción de buenas prácticas agropecuarias, la generación de esquemas de gestión socio empresarial y financiera, la promoción de estrategias de comercialización para mercados inclusivos públicos y privados, y el desarrollo de actividades de agregación de valor, asociatividad y economía solidaria, gestión del riesgo, participación social y comunitaria.</t>
  </si>
  <si>
    <t>021201500</t>
  </si>
  <si>
    <t>Familias asistidas técnicamente</t>
  </si>
  <si>
    <t>Servicio de apoyo financiero a iniciativas de generación de ingresos para recolectores de cultivos ilícitos</t>
  </si>
  <si>
    <t>Hace referencia a la identificación de obras comunitarias y otras fuentes de empleo que surjan en el marco de la implementación del programa nacional integral de sustitución de cultivos ilicitos, realizando la vinculación de recolectores y recolectoras para darles condiciones temporales de generación de ingresos en su tránsito a la legalidad.</t>
  </si>
  <si>
    <t>021201600</t>
  </si>
  <si>
    <t>Recolectores de cultivos ilícitos beneficiados con apoyo financiero para iniciativas de generación de ingresos</t>
  </si>
  <si>
    <t>Servicio de educación informal para el fortalecimiento de la asociatividad</t>
  </si>
  <si>
    <t>Implementación de capacitaciones para el fortalecimiento y formalización de las asociaciones productivas de pequeños productores.</t>
  </si>
  <si>
    <t>Número de asociaciones</t>
  </si>
  <si>
    <t>021201700</t>
  </si>
  <si>
    <t>Asociaciones capacitadas</t>
  </si>
  <si>
    <t>Servicio de apoyo financiero para la entrega de transferencias monetarias condicionadas</t>
  </si>
  <si>
    <t>Recursos que se entregan como transferencias que están condicionadas al cumplimiento de los acuerdos de sustitución de cultivos ilícitos y de conservación para áreas ambientalmente estratégicas.</t>
  </si>
  <si>
    <t>021201800</t>
  </si>
  <si>
    <t>Familias beneficiadas con transferencias monetarias condicionadas</t>
  </si>
  <si>
    <t>1.2 De aquí a 2030, reducir al menos a la mitad la proporción de hombres, mujeres y niños de todas las edades que viven en la pobreza en todas sus dimensiones con arreglo a las definiciones nacionales</t>
  </si>
  <si>
    <t>Financiación para adelantar las gestiones tendientes a formalizar el derecho de dominio de predios rurales, el saneamiento de títulos y para acompañar a los interesados en la realización de trámites administrativos, notariales y registrales.</t>
  </si>
  <si>
    <t>021201900</t>
  </si>
  <si>
    <t>Familias beneficiadas con la formalización de predios</t>
  </si>
  <si>
    <t>Servicio de apoyo financiero para la construcción de Infraestructura de pos cosecha</t>
  </si>
  <si>
    <t>Financiación de Infraestructura donde se realizan las actividades después de la cosecha, donde se seleccionan y clasifican los productos, lavado, empaque, conservación, entre otras.</t>
  </si>
  <si>
    <t>021202000</t>
  </si>
  <si>
    <t>Proyectos de infraestructura apoyados financieramente</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</si>
  <si>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</si>
  <si>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Servicio de apoyo para implementación de alternativas para la generación de ingresos</t>
  </si>
  <si>
    <t>Contempla la adquisición y entrega de insumos  para la implementación de proyectos productivos.</t>
  </si>
  <si>
    <t>021202100</t>
  </si>
  <si>
    <t>Familias apoyadas con alternativas de generación de ingresos</t>
  </si>
  <si>
    <t>Obras de infraestructura social y comunitaria realizadas</t>
  </si>
  <si>
    <t xml:space="preserve">Intervenciones de pequeña infraestructura comunitaria que buscan contribuir a la reconstrucción social, económica e institucional de los territorios objetos de intervención. </t>
  </si>
  <si>
    <t>Número de obras</t>
  </si>
  <si>
    <t>021202200</t>
  </si>
  <si>
    <t>Servicio de apoyo para la implementación de proyectos productivos</t>
  </si>
  <si>
    <t xml:space="preserve">Acciones para el establecimiento o fortalecimiento de proyectos productivos agropecuarios, para contribuir a la reconstrucción social, económica e institucional de los territorios objetos de intervención. </t>
  </si>
  <si>
    <t>021202300</t>
  </si>
  <si>
    <t>Proyectos implementados</t>
  </si>
  <si>
    <t>021202301</t>
  </si>
  <si>
    <t>Familias beneficiadas</t>
  </si>
  <si>
    <t>Infraestructura social y comunitaria dotada</t>
  </si>
  <si>
    <t xml:space="preserve">Incluye la dotación de infraestructuras comunitarias como insumos y mobiliarios hospitalarios, mobiliarios e insumos educativos y para centros comunitarios y comisarías de familia. </t>
  </si>
  <si>
    <t>Número de infraestructuras</t>
  </si>
  <si>
    <t>021202400</t>
  </si>
  <si>
    <t>Documentos de seguimiento y prospectiva</t>
  </si>
  <si>
    <t>Documentos de seguimiento y prospectiva que generan análisis e información relevante, a partir del uso de diferentes modelos, métodos e indicadores.</t>
  </si>
  <si>
    <t>021202500</t>
  </si>
  <si>
    <t>Documentos de seguimiento y prospectiva elaborados</t>
  </si>
  <si>
    <t>021202600</t>
  </si>
  <si>
    <t>Corresponde al acompañamiento, asesoría y seguimiento técnico para la transferencia de herramientas de gestión y conocimiento a entidades nacionales y territoriales, o a grupos de valor, en procedimientos y trámites institucionales de competencia de la entidad.</t>
  </si>
  <si>
    <t>021202700</t>
  </si>
  <si>
    <t>021202800</t>
  </si>
  <si>
    <t>Servicio de apoyo financiero para la implementación de proyectos</t>
  </si>
  <si>
    <t>Acciones para la implementación y ejecución de proyectos para la transformación territorial que permitan el cierre de brechas de los territorios focalizados</t>
  </si>
  <si>
    <t>021203000</t>
  </si>
  <si>
    <t>Financiación y acompañamiento para la adquisición de activos productivos que se pueden clasificar en capital humano, tierra y bienes de capital productivo (Infraestructura, maquinaria y equipos, insumos y material vegetal, especies zootécnicas y acuícolas)</t>
  </si>
  <si>
    <t>Número de unidades productivas</t>
  </si>
  <si>
    <t>021203100</t>
  </si>
  <si>
    <t>Unidades productivas con activos productivos entregados</t>
  </si>
  <si>
    <t xml:space="preserve">Número de documentos </t>
  </si>
  <si>
    <t>021203200</t>
  </si>
  <si>
    <t>Documentos de Planeación Elaborado</t>
  </si>
  <si>
    <t>0214</t>
  </si>
  <si>
    <t xml:space="preserve"> Fortalecimiento de las capacidades de articulación estratégica, modernización, eficiencia administrativa, transparencia y acceso a la información desde el sector Presidencia</t>
  </si>
  <si>
    <t>Servicio de asistencia técnica para la gestión de cumplimiento de las prioridades de gobierno</t>
  </si>
  <si>
    <t>Estrategias que se implementarán para realizar acompañamiento a las entidades del orden nacional y territorial en temáticas asociadas a las prioridades de Gobierno.</t>
  </si>
  <si>
    <t>021400100</t>
  </si>
  <si>
    <t>021400101</t>
  </si>
  <si>
    <t>Modelo de gestión de cumplimiento diseñado</t>
  </si>
  <si>
    <t>021400102</t>
  </si>
  <si>
    <t>Evaluaciones de prioridades de gobierno realizadas</t>
  </si>
  <si>
    <t>Servicios de apoyo para la modernización del Estado</t>
  </si>
  <si>
    <t>Apoyo a las entidades en el diagnostico, plan de acción y ejecución de actividades encaminadas a modernizar el estado en su estructura, trámites y compra pública.</t>
  </si>
  <si>
    <t>021400200</t>
  </si>
  <si>
    <t>021400300</t>
  </si>
  <si>
    <t>Sistemas de información implementados </t>
  </si>
  <si>
    <t>Servicios de apoyo para la consolidación de la Acción Integral contra Minas Antipersonal</t>
  </si>
  <si>
    <t>Enfocado a Promover, desarrollar y fortalecer espacios que permitan coordinar y articular entidades del orden internacional, nacional y territorial para la planificación, implementación y seguimiento de intervenciones de la Acción Integral Contra Minas Antipersonal.</t>
  </si>
  <si>
    <t>Número de espacios</t>
  </si>
  <si>
    <t>021400400</t>
  </si>
  <si>
    <t>Espacios de coordinación y articulación de Acción Integral contra Minas Antipersonal generados</t>
  </si>
  <si>
    <t>021400500</t>
  </si>
  <si>
    <t>Servicios de apoyo financiero en Acción Integral contra Minas Antipersonal</t>
  </si>
  <si>
    <t>Financiación de acciones para la Acción Integral Contra Minas Antipersonal a organizaciones o entidades a nivel nacional o territorial.</t>
  </si>
  <si>
    <t>021400600</t>
  </si>
  <si>
    <t>Proyectos de Acción Integral contra Minas Antipersonal financiados</t>
  </si>
  <si>
    <t>Servicios de asistencia técnica en Acción Integral contra Minas Antipersonal</t>
  </si>
  <si>
    <t>Fortalecimiento y transferencia de capacidades de AICMA a organizaciones o entidades a nivel nacional o territorial.</t>
  </si>
  <si>
    <t>021400700</t>
  </si>
  <si>
    <t>Municipios asistidos técnicamente en Acción Integral Contra Minas Antipersonal - AICMA</t>
  </si>
  <si>
    <t>021400900</t>
  </si>
  <si>
    <t>Acciones de monitoreo y seguimiento desarrolladas</t>
  </si>
  <si>
    <t>021401000</t>
  </si>
  <si>
    <t>021401100</t>
  </si>
  <si>
    <t>021401101</t>
  </si>
  <si>
    <t>Piezas comunicativas desarrolladas</t>
  </si>
  <si>
    <t>021401200</t>
  </si>
  <si>
    <t xml:space="preserve">17.14 Mejorar la coherencia de las políticas para el desarrollo sostenible </t>
  </si>
  <si>
    <t>021401300</t>
  </si>
  <si>
    <t xml:space="preserve"> Asistencias técnicas realizadas</t>
  </si>
  <si>
    <t>16.6Crear a todos los niveles instituciones eficaces y transparentes que rindan cuentas</t>
  </si>
  <si>
    <t>0299</t>
  </si>
  <si>
    <t xml:space="preserve"> Fortalecimiento de la gestión y dirección del sector Presidencia</t>
  </si>
  <si>
    <t>Corresponde a un inmueble resultado de obras de edificación en terrenos no construidos o cuya área esté libre por autorización de demolición total. No incluye la dotación del inmueble. (Corresponde a la licencia de construcción por obra nueva)</t>
  </si>
  <si>
    <t>029900900</t>
  </si>
  <si>
    <t>Sedes ampliadas</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</si>
  <si>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</si>
  <si>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029901000</t>
  </si>
  <si>
    <t>029901100</t>
  </si>
  <si>
    <t>029901101</t>
  </si>
  <si>
    <t>029901200</t>
  </si>
  <si>
    <t>029901300</t>
  </si>
  <si>
    <t>029901400</t>
  </si>
  <si>
    <t>Corresponde a un inmueble que es adquirido, cuya función es la prestación de servicios asociados a la entidad pública que lo adquiere.</t>
  </si>
  <si>
    <t>029901500</t>
  </si>
  <si>
    <t>Sedes mantenidas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</si>
  <si>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</si>
  <si>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029901600</t>
  </si>
  <si>
    <t>029901601</t>
  </si>
  <si>
    <t>Áreas con mantenimiento</t>
  </si>
  <si>
    <t>029905300</t>
  </si>
  <si>
    <t>029905301</t>
  </si>
  <si>
    <t>029905302</t>
  </si>
  <si>
    <t>029905303</t>
  </si>
  <si>
    <t>029905304</t>
  </si>
  <si>
    <t>029905305</t>
  </si>
  <si>
    <t>029905306</t>
  </si>
  <si>
    <t>029905307</t>
  </si>
  <si>
    <t>029905308</t>
  </si>
  <si>
    <t>029905309</t>
  </si>
  <si>
    <t>029905310</t>
  </si>
  <si>
    <t>029905311</t>
  </si>
  <si>
    <t>029905312</t>
  </si>
  <si>
    <t>029905313</t>
  </si>
  <si>
    <t>Instrumentos archivÍsticos actualizados</t>
  </si>
  <si>
    <t>029905314</t>
  </si>
  <si>
    <t>Instrumentos archivÍsticos creados</t>
  </si>
  <si>
    <t>029905315</t>
  </si>
  <si>
    <t>029905316</t>
  </si>
  <si>
    <t>Espacios de depósito adecuados para la conservación de documentos</t>
  </si>
  <si>
    <t>029905400</t>
  </si>
  <si>
    <t>029905401</t>
  </si>
  <si>
    <t>029905500</t>
  </si>
  <si>
    <t>029905501</t>
  </si>
  <si>
    <t>029905502</t>
  </si>
  <si>
    <t>029905700</t>
  </si>
  <si>
    <t>029905701</t>
  </si>
  <si>
    <t>029905702</t>
  </si>
  <si>
    <t>Proyectos de ley elaborados</t>
  </si>
  <si>
    <t>Servicio de Educación informal para la gestión Administrativa</t>
  </si>
  <si>
    <t>Hace referencia a las acciones de formación o capacitaciones orientadas a fortalecer las competencias y la calidad de los conocimientos para la gestión de las entidades.</t>
  </si>
  <si>
    <t>029905900</t>
  </si>
  <si>
    <t>029905901</t>
  </si>
  <si>
    <t>Servicio de implementación Sistemas de Gestión</t>
  </si>
  <si>
    <t>029906100</t>
  </si>
  <si>
    <t>029906101</t>
  </si>
  <si>
    <t>029906102</t>
  </si>
  <si>
    <t>029906103</t>
  </si>
  <si>
    <t>029906104</t>
  </si>
  <si>
    <t>Sede construida y dotada</t>
  </si>
  <si>
    <t>Corresponde a un inmueble resultado de obras de edificación en terrenos no construidos o cuya área esté libre por autorización de demolición total. Incluye la dotación del inmueble. (Corresponde a la licencia de construcción por obra nueva)</t>
  </si>
  <si>
    <t>029906200</t>
  </si>
  <si>
    <t>029906201</t>
  </si>
  <si>
    <t>Área construida</t>
  </si>
  <si>
    <t>029906202</t>
  </si>
  <si>
    <t>Sede dotada</t>
  </si>
  <si>
    <t>Número de sistemasde información</t>
  </si>
  <si>
    <t>029906300</t>
  </si>
  <si>
    <t>029906400</t>
  </si>
  <si>
    <t>029906401</t>
  </si>
  <si>
    <t>029906402</t>
  </si>
  <si>
    <t>029906403</t>
  </si>
  <si>
    <t>029906600</t>
  </si>
  <si>
    <t>Servicios de gestión para la protección y seguridad personal</t>
  </si>
  <si>
    <t>029906800</t>
  </si>
  <si>
    <t>Personas con servicio de protección</t>
  </si>
  <si>
    <t>029906801</t>
  </si>
  <si>
    <t>Vehículos adquiridos</t>
  </si>
  <si>
    <t>029906802</t>
  </si>
  <si>
    <t>Motocicletas adquiridas</t>
  </si>
  <si>
    <t>029906803</t>
  </si>
  <si>
    <t>Radios de comunicación adquiridos</t>
  </si>
  <si>
    <t>029906804</t>
  </si>
  <si>
    <t>Equipos instalados</t>
  </si>
  <si>
    <t>Derecho de beneficio fiduciario</t>
  </si>
  <si>
    <t>Derecho que adquieren las entidades públicas una vez realizan la transferencia de la propiedad y posesión de los bienes inmuebles que se encuentran en las áreas de los proyectos a cargo de la Agencia Nacional Inmobiliaria Virgilio Barco Vargas y/o de la entrega de los recursos apropiados cuyo objeto se refiera a inversión en infraestructura de sedes administrativas, en las modalidades de adquisición de terrenos, edificaciones o construcción de edificaciones.</t>
  </si>
  <si>
    <t>Número de certificados</t>
  </si>
  <si>
    <t>029906900</t>
  </si>
  <si>
    <t>Certificado de derechos de beneficio fiduciario</t>
  </si>
  <si>
    <t>029906901</t>
  </si>
  <si>
    <t>Sede recibida</t>
  </si>
  <si>
    <t>029906902</t>
  </si>
  <si>
    <t>Sede recibida y dotada</t>
  </si>
  <si>
    <t>029907000</t>
  </si>
  <si>
    <t>029907100</t>
  </si>
  <si>
    <t>029907200</t>
  </si>
  <si>
    <t>029907300</t>
  </si>
  <si>
    <t>029907301</t>
  </si>
  <si>
    <t>029907400</t>
  </si>
  <si>
    <t>029907500</t>
  </si>
  <si>
    <t>03</t>
  </si>
  <si>
    <t>Planeación</t>
  </si>
  <si>
    <t>0301</t>
  </si>
  <si>
    <t xml:space="preserve"> Mejoramiento de la planeación territorial, sectorial y de inversión pública</t>
  </si>
  <si>
    <t>030100100</t>
  </si>
  <si>
    <t>030100101</t>
  </si>
  <si>
    <t>Documentos del Consejo Nacional de Política Económica y Social - Conpes publicados</t>
  </si>
  <si>
    <t>030100102</t>
  </si>
  <si>
    <t>Documento del plan nacional de desarrollo elaborado</t>
  </si>
  <si>
    <t>030100103</t>
  </si>
  <si>
    <t>Documento de plan de desarrollo territorial elaborado</t>
  </si>
  <si>
    <t>030100104</t>
  </si>
  <si>
    <t>030100200</t>
  </si>
  <si>
    <t>Documentos de lineamientos metodológicos elaborados</t>
  </si>
  <si>
    <t>030100201</t>
  </si>
  <si>
    <t>Documentos de lineamientos metodológicos sectoriales elaborados</t>
  </si>
  <si>
    <t>030100202</t>
  </si>
  <si>
    <t>Documentos de lineamientos metodológicos en temas relacionados con el seguimiento y la evaluación a políticas públicas</t>
  </si>
  <si>
    <t>030100203</t>
  </si>
  <si>
    <t>Proyectos tipo publicados</t>
  </si>
  <si>
    <t>030100204</t>
  </si>
  <si>
    <t>Documentos de lineamientos metodológicos en temas relacionados con la inversión pública</t>
  </si>
  <si>
    <t>030100300</t>
  </si>
  <si>
    <t>030100301</t>
  </si>
  <si>
    <t>Documentos de lineamientos técnicos en temas relacionados con el seguimiento y la evaluación a políticas públicas</t>
  </si>
  <si>
    <t>Servicio de seguimiento a la política pública</t>
  </si>
  <si>
    <t>Servicio que tiene por objetivo monitorear los avances de las metas de los planes de desarrollo a través de indicadores objetivos que permiten generar alertas tempranas para asegurar su cumplimiento.</t>
  </si>
  <si>
    <t>030100800</t>
  </si>
  <si>
    <t>Documentos de seguimiento a la política pública elaborados</t>
  </si>
  <si>
    <t>030100801</t>
  </si>
  <si>
    <t>Documentos de seguimiento a las recomendaciones del Consejo Nacional de Política Económica y Social - Conpes</t>
  </si>
  <si>
    <t>030100802</t>
  </si>
  <si>
    <t>Documentos de seguimiento al plan nacional de desarrollo</t>
  </si>
  <si>
    <t>030100803</t>
  </si>
  <si>
    <t>Documentos de seguimiento al plan de desarrollo territorial</t>
  </si>
  <si>
    <t>Documentos de política pública</t>
  </si>
  <si>
    <t>Documentos cuyo objetivo es dar una orientación frente a las acciones que el Estado debe realizar en el marco de una tema específico con el fin de suplir necesidades de interés público, materializables en los diferentes instrumentos de planeación y presupuestación</t>
  </si>
  <si>
    <t>030101100</t>
  </si>
  <si>
    <t>Documentos de política pública elaborados</t>
  </si>
  <si>
    <t>030101200</t>
  </si>
  <si>
    <t>Documentos normativos elaborados</t>
  </si>
  <si>
    <t>030101201</t>
  </si>
  <si>
    <t>Proyectos de ley</t>
  </si>
  <si>
    <t>030101202</t>
  </si>
  <si>
    <t>Decretos</t>
  </si>
  <si>
    <t>030101203</t>
  </si>
  <si>
    <t>Resoluciones</t>
  </si>
  <si>
    <t>Documentos de análisis de coyuntura y prospectiva sectorial</t>
  </si>
  <si>
    <t>Documentos cuyo objetivo es plasmar los resultados y conocimientos adquiridos en el análisis de situaciones actuales, como fuente de información técnica e histórica y previsiva para la toma de decisiones.</t>
  </si>
  <si>
    <t>030101400</t>
  </si>
  <si>
    <t>Documentos de análisis sectorial elaborados</t>
  </si>
  <si>
    <t>030101401</t>
  </si>
  <si>
    <t>030101402</t>
  </si>
  <si>
    <t>Estudios de análisis prospectivo realizados</t>
  </si>
  <si>
    <t>Centros Integrados de Servicio - CIS</t>
  </si>
  <si>
    <t>Es una estrategia de gestión pública efectiva de Buen Gobierno, en la que entidades del orden nacional, distrital, departamental y municipal se organizan en un mismo espacio físico con el propósito de brindar su oferta a los ciudadanos. Esta Estrategia contribuye al goce efectivo de derechos mediante el acceso de toda la población a los trámites y servicios de las entidades vinculadas a los Centros. Los CIS operan bajo estándares que garantizan un trato amable, digno y eficiente con el objetivo de mejorar la satisfacción y percepción de los ciudadanos frente a los servicios del Estado.</t>
  </si>
  <si>
    <t>Número de Centros Integrados de Servicio</t>
  </si>
  <si>
    <t>030101800</t>
  </si>
  <si>
    <t>Centros Integrados de Servicio - CIS construidos</t>
  </si>
  <si>
    <t>030101801</t>
  </si>
  <si>
    <t>Entidades participantes en los Centros Integrados de Servicios - CIS</t>
  </si>
  <si>
    <t>030101802</t>
  </si>
  <si>
    <t>Trámites prestados en los Centros Integrados de Servicios - CIS</t>
  </si>
  <si>
    <t xml:space="preserve">A través de este servicio se busca financiar o cofinanciar proyectos de inversión en diferentes sectores, a través de diferentes estrategias y demás instrumentos de estructuración. Incluye los recursos destinados para el giro a las entidades ejecutoras de proyectos aprobados en su oportunidad por el Consejo Asesor de Regalías </t>
  </si>
  <si>
    <t>030102100</t>
  </si>
  <si>
    <t>Servicio de apoyo para la integración regional</t>
  </si>
  <si>
    <t>Corresponde a la aplicación de acciones encaminadas a la coordinación, articulación e integración de esfuerzos para alcanzar objetivos comunes entre regiones de carácter económico, social, político, ambiental, entre otros.</t>
  </si>
  <si>
    <t>030102200</t>
  </si>
  <si>
    <t>030102201</t>
  </si>
  <si>
    <t>Contratos plan negociados o renegociados</t>
  </si>
  <si>
    <t>030102202</t>
  </si>
  <si>
    <t>Contratos plan formalizados</t>
  </si>
  <si>
    <t>030102203</t>
  </si>
  <si>
    <t>Contratos plan en ejecución con seguimiento</t>
  </si>
  <si>
    <t>Servicios de integración de la oferta pública</t>
  </si>
  <si>
    <t>Corresponde al diseño e implementación de intervenciones o espacios que articulan las entidades de los tres niveles de gobierno para que los ciudadanos conozcan sus derechos y deberes, así como la oferta pública y sus mecanismos de acceso.</t>
  </si>
  <si>
    <t>Número de espacios de integración</t>
  </si>
  <si>
    <t>030102300</t>
  </si>
  <si>
    <t>030102301</t>
  </si>
  <si>
    <t>Personas atendidas</t>
  </si>
  <si>
    <t>030102400</t>
  </si>
  <si>
    <t>030102401</t>
  </si>
  <si>
    <t>Personas informadas</t>
  </si>
  <si>
    <t>030102402</t>
  </si>
  <si>
    <t>Casos de uso documentados</t>
  </si>
  <si>
    <t>030102403</t>
  </si>
  <si>
    <t>Módulos del sistemas de información implementados</t>
  </si>
  <si>
    <t>Corresponde al proceso que mejora la disposición de la información para asegurar que sea accesible, confiable y oportuna.</t>
  </si>
  <si>
    <t>030102500</t>
  </si>
  <si>
    <t>030102501</t>
  </si>
  <si>
    <t>Entidades públicas del orden nacional y territorial que acceden a la información del SISBEN IV</t>
  </si>
  <si>
    <t>030102502</t>
  </si>
  <si>
    <t>Corresponde al proceso que asegura la disponibilidad del servicio a través de la infraestructura informática tanto de software como de hardware, lo relacionado con seguridad informática; así como la instalación, adecuación y mejoramiento de redes de connectividad y comunicación (LAN, WAN)</t>
  </si>
  <si>
    <t>030102600</t>
  </si>
  <si>
    <t>Corresponde al acompañamiento, que se brinda por oferta; la asesoría, la cual se brinda por demanda y, el seguimiento técnico para la transferencia de herramientas de gestión y conocimiento a entidades nacionales y territoriales durante el ciclo de gestión de las políticas públicas, en procedimientos y trámites institucionales de competencia de la entidad.</t>
  </si>
  <si>
    <t>030102700</t>
  </si>
  <si>
    <t>Entidades apoyadas </t>
  </si>
  <si>
    <t>030102701</t>
  </si>
  <si>
    <t>Proyectos apoyados para la elaboración de estudios de estructuración</t>
  </si>
  <si>
    <t>030102702</t>
  </si>
  <si>
    <t>Entidades apoyadas a través del servicio de asistencia técnica para la formulación, estructuración y gestión de proyectos de inversión</t>
  </si>
  <si>
    <t>030102703</t>
  </si>
  <si>
    <t>Municipios atendidos en procesos de ordenamiento territorial</t>
  </si>
  <si>
    <t>030102704</t>
  </si>
  <si>
    <t>Entidades apoyadas para la elaboración del plan de desarrollo</t>
  </si>
  <si>
    <t>030102705</t>
  </si>
  <si>
    <t>Entidades usuarias del kit territorial</t>
  </si>
  <si>
    <t>030102706</t>
  </si>
  <si>
    <t>Entidades nacionales y territoriales acompañadas en el seguimiento a la implementación de la política pública</t>
  </si>
  <si>
    <t>030102707</t>
  </si>
  <si>
    <t>Entidades nacionales y territoriales acompañadas en el seguimiento a la implementación de la política pública mineroenergética</t>
  </si>
  <si>
    <t>030102708</t>
  </si>
  <si>
    <t>Entidades nacionales y territoriales acompañadas en el seguimiento a la implementación de la política pública de infraestructura y servicio de transporte</t>
  </si>
  <si>
    <t>030102709</t>
  </si>
  <si>
    <t>Asistencias técnicas por oferta realizadas</t>
  </si>
  <si>
    <t>030102710</t>
  </si>
  <si>
    <t>Asistencias técnicas por demanda realizadas</t>
  </si>
  <si>
    <t>Servicio de seguimiento a la inversión pública</t>
  </si>
  <si>
    <t>A partir de este servicio se recolecta, procesa y registra la información de ejecución, comparándola con lo planificado , para identificar las desviaciones, fortalezas y debilidades de ésta, y así introducir cambios que lleven a mejores niveles de ejecución y a un cumplimiento óptimo de sus objetivos. </t>
  </si>
  <si>
    <t>030102800</t>
  </si>
  <si>
    <t>Documentos de seguimiento a la inversión pública</t>
  </si>
  <si>
    <t>Bases de datos para la focalización del gasto público</t>
  </si>
  <si>
    <t>Consiste en la elaboración de bases de información a partir de la recolección primaria de datos como insumo para la toma de decisiones de gasto y política pública y acciones encaminadas al mejoramiento institucional.</t>
  </si>
  <si>
    <t>Número de bases de datos</t>
  </si>
  <si>
    <t>030102900</t>
  </si>
  <si>
    <t>Bases de datos producidas</t>
  </si>
  <si>
    <t>030102901</t>
  </si>
  <si>
    <t>Partes interesadas encuestados</t>
  </si>
  <si>
    <t>030102902</t>
  </si>
  <si>
    <t>Documento para la planeación estratégica en tecnologías de la información</t>
  </si>
  <si>
    <t>Documento cuyo objetivo es definir el marco de referencia que alinea la gestión de tecnologías de la información con las políticas de estado, sectoriales y regionales que se definan sobre la materia.</t>
  </si>
  <si>
    <t>030103000</t>
  </si>
  <si>
    <t>030103100</t>
  </si>
  <si>
    <t>Servicio de educación informal en el Ciclo de Gestión de Política Pública</t>
  </si>
  <si>
    <t>Hace referencia a las acciones de formación o capacitaciones orientadas a desarrollar o fortalecer las competencias y la calidad de los conocimientos, habilidades y aptitudes de las partes interesadas.</t>
  </si>
  <si>
    <t>030103200</t>
  </si>
  <si>
    <t>030103201</t>
  </si>
  <si>
    <t>Documentos cuyo objetivo es la elaboración de análisis de situaciones, estudios de caso de una temática específica y que involucran elementos descriptivos sobre aspectos técnicos u operativos.</t>
  </si>
  <si>
    <t>030103300</t>
  </si>
  <si>
    <t>Servicio de evaluación a la política pública</t>
  </si>
  <si>
    <t xml:space="preserve">Servicio que tiene por objeto evaluar las políticas consignadas en el Plan Nacional de Desarrollo - PND y las estratégicas que lo complemente, mediante la aplicación de herramientas y técnicas de acuerdo con el portafolio de la evaluación de el Sistema Nacional de Evaluación de Gestión y Resultados - SINERGIA, con el fin de generar información que sirva como insumo para el mejoramiento de las intervenciones del Estado. </t>
  </si>
  <si>
    <t>030103400</t>
  </si>
  <si>
    <t>Documentos de evaluación a la política pública realizados</t>
  </si>
  <si>
    <t>Servicio de seguimiento a instrumentos de planeación</t>
  </si>
  <si>
    <t>Servicio que tiene por objetivo monitorear los avances de las metas de los instrumentos de planeación a través de indicadores objetivos que permiten generar alertas tempranas para asegurar su cumplimiento.</t>
  </si>
  <si>
    <t>030103500</t>
  </si>
  <si>
    <t>Documentos de seguimiento a instrumentos de planeación elaborados</t>
  </si>
  <si>
    <t>Servicio de seguimiento a las inversiones con los recursos del Sistema General de Regalías - SGR</t>
  </si>
  <si>
    <t>Comprende el desarrollo de los procesos y acciones necesarios para la verificación de la ejecución de los recursos del Sistema General de Regalías , mediante la recopilación sistemática de datos que evidencien el estado de la ejecución, así como el avance en la producción de los bienes y servicios. Permite detectar así mismo, diferencias, obstáculos o necesidades de ajuste en los mismos.</t>
  </si>
  <si>
    <t>Número de informes</t>
  </si>
  <si>
    <t>030103600</t>
  </si>
  <si>
    <t>Informes de resultado de las acciones de seguimiento a las inversiones de los recursos del Sistema General de Regalías - SGR realizados</t>
  </si>
  <si>
    <t>Servicio de control a proyectos del Sistema General de Regalías - SGR</t>
  </si>
  <si>
    <t>Comprende las acciones requeridas para evaluar el grado de cumplimiento de los objetivos y metas de los procesos de intervención del Sistema General de Regalías para generar alertas, medidas correctivas, preventivas y/o sancionatorias en los casos que se requieran.</t>
  </si>
  <si>
    <t>030103700</t>
  </si>
  <si>
    <t>Informes de control realizados</t>
  </si>
  <si>
    <t>Sevicio de control a proyectos del Sistema General de Participaciones - SGP</t>
  </si>
  <si>
    <t>Comprende las acciones requeridas para evaluar el grado de cumplimiento de los objetivos y metas de los procesos de intervención del Sistema General de Participaciones - SGP para generar alertas, medidas correctivas y preventivas en los casos que se requieran.</t>
  </si>
  <si>
    <t>030103800</t>
  </si>
  <si>
    <t>Informes de control a proyectos del Sistema General de Participaciones - SGP realizados</t>
  </si>
  <si>
    <t>Bases de datos</t>
  </si>
  <si>
    <t>Consiste en la elaboración de bases de información a partir de la recolección primaria de datos como insumo para la toma de decisiones de política pública, presupuestal y acciones encaminadas al mejoramiento institucional.</t>
  </si>
  <si>
    <t>030103900</t>
  </si>
  <si>
    <t>030103901</t>
  </si>
  <si>
    <t>Bases de datos actualizadas</t>
  </si>
  <si>
    <t>Servicio de analitica y uso de la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</si>
  <si>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</si>
  <si>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030104000</t>
  </si>
  <si>
    <t>Proyectos de analítica elaborados</t>
  </si>
  <si>
    <t>030104001</t>
  </si>
  <si>
    <t>Proyectos de analítica socializados</t>
  </si>
  <si>
    <t>Servicio de coordinación y articulación en la formulación de instrumentos de planeación</t>
  </si>
  <si>
    <t>Corresponde a la implementación de acciones  necesarias para liderar la integración, armonización y consolidación de iniciativas, procesos o esfuerzos institucionales, en donde todos los actores contribuyen, en la construcción efectiva de los documentos que soportan Planes, Políticas, Programas y Proyectos - PPPP planteados.</t>
  </si>
  <si>
    <t>Número de instrumentos de planeación</t>
  </si>
  <si>
    <t>030104100</t>
  </si>
  <si>
    <t>Instrumentos de planeación elaborados</t>
  </si>
  <si>
    <t>030104101</t>
  </si>
  <si>
    <t>Documentos y Planes de Acción y Seguimiento - PAS revisados</t>
  </si>
  <si>
    <t>030104102</t>
  </si>
  <si>
    <t>Documentos de política formulados</t>
  </si>
  <si>
    <t>030104103</t>
  </si>
  <si>
    <t>Entidades articuladas</t>
  </si>
  <si>
    <t>Servicio de seguimiento</t>
  </si>
  <si>
    <t>Comprende el desarrollo de los procesos y acciones permanentes para conocer avances en la implementación de intervenciones publicas y sus resultados. Permite detectar diferencias, obstáculos o necesidades de ajuste en las intervenciones públicas que se están desarrollando.</t>
  </si>
  <si>
    <t>030104200</t>
  </si>
  <si>
    <t>Acciones de Seguimiento Desarrolladas</t>
  </si>
  <si>
    <t>030104201</t>
  </si>
  <si>
    <t>030104202</t>
  </si>
  <si>
    <t>030104203</t>
  </si>
  <si>
    <t>030104204</t>
  </si>
  <si>
    <t>030104205</t>
  </si>
  <si>
    <t>030104206</t>
  </si>
  <si>
    <t>030104207</t>
  </si>
  <si>
    <t>Consiste en la elaboración de conjuntos o estructuras de información a partir de la recolección de datos</t>
  </si>
  <si>
    <t>030104400</t>
  </si>
  <si>
    <t>030104500</t>
  </si>
  <si>
    <t>Servicio de evaluación</t>
  </si>
  <si>
    <t>Incluye el diseño, validación e implementación de mecanismos y demás procesos que permitan evaluar el impacto de políticas, planes, programas, y proyectos</t>
  </si>
  <si>
    <t>Número de evaluaciones</t>
  </si>
  <si>
    <t>030104600</t>
  </si>
  <si>
    <t>Informes de evaluación elaborados</t>
  </si>
  <si>
    <t>Servicio de control</t>
  </si>
  <si>
    <t>Incluye el desarrollo de acciones para ordenar correctivos sobre las actividades irregulares y las situaciones críticas de orden jurídico, contable, económico o administrativos según corresponda</t>
  </si>
  <si>
    <t>030104700</t>
  </si>
  <si>
    <t>Acciones de control desarrolladas</t>
  </si>
  <si>
    <t>Servicio de gestión de procesos presupuestales asociados a la inversión Pública</t>
  </si>
  <si>
    <t>Corresponde al desarrollo e implementación de instrumentos necesarios para la gestión de recursos de inversión pública con el propósito de dirigir y coordinar la estructuración, presentación, aprobación y orientación de la programación y ejecución de los presupuestos del PGN, EICE y SEM, SGP y SGR, para el cumplimiento de los compromisos establecidos en los instrumentos de planeación vigentes.</t>
  </si>
  <si>
    <t>Número de procesos</t>
  </si>
  <si>
    <t>030104800</t>
  </si>
  <si>
    <t>Instrumentos de gestión presupuestal elaborados</t>
  </si>
  <si>
    <t>0303</t>
  </si>
  <si>
    <t xml:space="preserve"> Promoción de la prestación eficiente de los servicios públicos domiciliarios</t>
  </si>
  <si>
    <t>Servicio de asesoría en el ejercicio de control social de los servicios públicos domiciliarios</t>
  </si>
  <si>
    <t>Número de asesorías</t>
  </si>
  <si>
    <t>030300100</t>
  </si>
  <si>
    <t>Asesorias en el ejecicio de control social</t>
  </si>
  <si>
    <t>Servicio de seguimiento al mercado de energía mayorista</t>
  </si>
  <si>
    <t>Número de prestadores</t>
  </si>
  <si>
    <t>030300300</t>
  </si>
  <si>
    <t>Prestadores en el mercado de energía mayorista</t>
  </si>
  <si>
    <t>030300303</t>
  </si>
  <si>
    <t>Informes de seguimiento al mercado de energia mayorista</t>
  </si>
  <si>
    <t>Servicio de inspección a los prestadores de servicios públicos domiliarios</t>
  </si>
  <si>
    <t>030300500</t>
  </si>
  <si>
    <t>Informes de evaluaciones integrales</t>
  </si>
  <si>
    <t>030300501</t>
  </si>
  <si>
    <t>Visitas de inspección realizadas</t>
  </si>
  <si>
    <t>Servicio de información relacionado con la prestación de los servicios públicos domiciliarios</t>
  </si>
  <si>
    <t>Corresponde al servicio prestado a través del Sistema Único de Información, en el cual se registra información relacionada con la prestación de los servicios públicos domiciliarios</t>
  </si>
  <si>
    <t>030300700</t>
  </si>
  <si>
    <t>Consultas realizadas en el Sistema Único de Información - SUI</t>
  </si>
  <si>
    <t>030300701</t>
  </si>
  <si>
    <t>Entidades que reportan información al Sistema Único de Información - SUI</t>
  </si>
  <si>
    <t>030300702</t>
  </si>
  <si>
    <t>Cumplimiento de los Acuerdos de Niveles de Servicio - ANS del Sistema Único de Información (SUI Habilitado y disponible)</t>
  </si>
  <si>
    <t>030300703</t>
  </si>
  <si>
    <t>Informes estadísticos</t>
  </si>
  <si>
    <t>030300800</t>
  </si>
  <si>
    <t xml:space="preserve">6 Garantizar la disponibilidad y la gestión sostenible del agua y el saneamiento para todos </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</si>
  <si>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</si>
  <si>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030300900</t>
  </si>
  <si>
    <t>030300901</t>
  </si>
  <si>
    <t>030300902</t>
  </si>
  <si>
    <t>030300903</t>
  </si>
  <si>
    <t>Servicios de divulgación en temas relacionados con los servicios públicos domiciliarios</t>
  </si>
  <si>
    <t>030301000</t>
  </si>
  <si>
    <t>030301004</t>
  </si>
  <si>
    <t>Servicio de educación informal en temas relacionados con la prestación de los servicios públicos domiciliarios</t>
  </si>
  <si>
    <t>030301100</t>
  </si>
  <si>
    <t>030301101</t>
  </si>
  <si>
    <t>030301200</t>
  </si>
  <si>
    <t>Documento cuyo objetivo es definir el marco de referencia que alinea la gestión de tecnologías de la información con las políticas de estado y sectoriales que se definan sobre la materia.</t>
  </si>
  <si>
    <t>030301300</t>
  </si>
  <si>
    <t>Documentos para la planeación estratégica en tecnologías de la información - TI</t>
  </si>
  <si>
    <t>Corresponde al proceso de mejora en la disposición de la información para asegurar que sea accesible, confiable y oportuna.</t>
  </si>
  <si>
    <t>030301400</t>
  </si>
  <si>
    <t>030301500</t>
  </si>
  <si>
    <t>Servicio de asistencia técnica para la formalización de prestadores de servicios públicos domiciliarios</t>
  </si>
  <si>
    <t>Corresponde al servicio de acompañamiento para que los prestadores de servicios públicos queden inscritos en el Registro Único de Prestadores de Servicios Públicos - RUPS, el cual permite asegurar la formalización de dichos prestadores</t>
  </si>
  <si>
    <t>030301600</t>
  </si>
  <si>
    <t>030301601</t>
  </si>
  <si>
    <t>Prestadores registrados en el Registro Único de Prestadores de Servicios Públicos - RUPS en la vigencia</t>
  </si>
  <si>
    <t>030301602</t>
  </si>
  <si>
    <t>Pequeños prestadores de acueducto, alcantarillado y aseo formalizados</t>
  </si>
  <si>
    <t>030301603</t>
  </si>
  <si>
    <t>Recicladores de oficio formalizados</t>
  </si>
  <si>
    <t>030301604</t>
  </si>
  <si>
    <t>Informes de diagnóstico a prestadores</t>
  </si>
  <si>
    <t>030301605</t>
  </si>
  <si>
    <t>Documentos estadísticos de prestadores registrados en el Registro Único de Prestadores de Servicios Públicos - RUPS</t>
  </si>
  <si>
    <t>Documentos para la identificación de prestadores rurales en servicios públicos</t>
  </si>
  <si>
    <t>Corresponde a los documentos donde se consigna el levantamiento del inventario para la identificación de prestadores rurales de servicios públicos.</t>
  </si>
  <si>
    <t>030301700</t>
  </si>
  <si>
    <t>Documentos para la identificación de prestadores rurales en servicios públicos elaborados</t>
  </si>
  <si>
    <t>Servicio de generación e implementación de agendas de trabajo participativo con la comunidad en el tema de servicios públicos domiciliarios</t>
  </si>
  <si>
    <t>Corresponde al fortalecimiento de la participación ciudadana y control social mediante la implementación de estrategias para que los ciudadanos conozcan sus derechos, deberes y mecanismos de acceso para ejercerlos alrededor del tema de los servicios públicos.</t>
  </si>
  <si>
    <t>030301800</t>
  </si>
  <si>
    <t>Municipios atendidos</t>
  </si>
  <si>
    <t>Servicio de vigilancia a la calidad del agua para consumo humano</t>
  </si>
  <si>
    <t>Servicio a través del cual se recopilan soportes técnicos sobre prestadores que presenten incumplimientos en las muestras de calidad del agua para consumo humano.</t>
  </si>
  <si>
    <t>030301900</t>
  </si>
  <si>
    <t>Documentos con resultados de las muestras de calidad del agua elaborados</t>
  </si>
  <si>
    <t>Servicio de vigilancia a la correcta prestación de los servicios públicos domiciliarios</t>
  </si>
  <si>
    <t>Corresponde a la evaluación permanente de la gestión y resultados de las personas que presten servicios públicos sometidos a su inspección, vigilancia y control, así como de aquella información del prestador de servicios públicos que esté contenida en el Sistema Único de Información. </t>
  </si>
  <si>
    <t>030302000</t>
  </si>
  <si>
    <t>Documento con resultados que permitan realizar acciones de control y vigilancia</t>
  </si>
  <si>
    <t>030302001</t>
  </si>
  <si>
    <t>Acciones de alertas a los prestadores de servicios públicos generadas</t>
  </si>
  <si>
    <t>Documentos cuyo objetivo es la elaboración de informes de base que analizan situaciones, estudios de caso y de una temática específica.</t>
  </si>
  <si>
    <t>030302100</t>
  </si>
  <si>
    <t xml:space="preserve">Servicio de asistencia técnica para el fortalecimiento de los procesos de atención y protección a los usuarios de los servicios públicos domiciliarios </t>
  </si>
  <si>
    <t xml:space="preserve">Corresponde al acompañamiento, asesoría, articulación y seguimiento técnico a los actores del sector de los servicios públicos domiciliarios, clasificados en tres grandes grupos de acuerdo con el relacionamiento con la Superintendencia de Servicios Públicos Domiciliarios - SSPD: entidades, empresas, y usuarios; para el fortalecimiento de los procesos de atención y protección a los usuarios. </t>
  </si>
  <si>
    <t>030302200</t>
  </si>
  <si>
    <t>030302300</t>
  </si>
  <si>
    <t>Asistencias Técnicas Realizadas</t>
  </si>
  <si>
    <t>Documentos cuyo objetivo es plasmar los resultados y conocimientos adquiridos en el análisis de situaciones actuales, como fuente de información técnica e histórica y previsiva para la toma de decisiones</t>
  </si>
  <si>
    <t>030302400</t>
  </si>
  <si>
    <t>Documentos de análisis de coyuntura y prospectiva sectorial elaborados</t>
  </si>
  <si>
    <t>16.6Crear a todos los niveles instituciones eficaces y
transparentes que rindan cuentas</t>
  </si>
  <si>
    <t>Servicio de analítica de información</t>
  </si>
  <si>
    <t>Corresponde a la aplicación de cálculos matemáticos, estadísticas, modelos y demás técnicas de aprendizaje para la generación de información, la gestión del conocimiento y la toma de decisiones. Incluye la explotación de información para el desarrollo de proyectos de analítica que buscan la consecución de objetivos, mediante la creación, adquisición, procesamiento y difusión de datos, garantizando su integridad, disponibilidad y confidencialidad</t>
  </si>
  <si>
    <t>030302500</t>
  </si>
  <si>
    <t>Documento de analítica de datos elaborados</t>
  </si>
  <si>
    <t>030302600</t>
  </si>
  <si>
    <t xml:space="preserve"> Documentos de planeación elaborados</t>
  </si>
  <si>
    <t>030302700</t>
  </si>
  <si>
    <t>0304</t>
  </si>
  <si>
    <t xml:space="preserve"> Fortalecimiento del sistema de compra pública</t>
  </si>
  <si>
    <t>Instrumentos de agregación de demanda</t>
  </si>
  <si>
    <t>Se define como aquellas herramientas que permiten actuar de manera estratégica con los actores del mercado, a partir de la consolidación de los oferentes de un bien o servicio bajo unas reglas y variables establecidas. Incluye los acuerdos marco de precios</t>
  </si>
  <si>
    <t>Número de instrumentos</t>
  </si>
  <si>
    <t>030400100</t>
  </si>
  <si>
    <t>Nuevos instrumentos de agregación de demanda implementados</t>
  </si>
  <si>
    <t xml:space="preserve">12 Garantizar modalidades de consumo y producción sostenibles </t>
  </si>
  <si>
    <t>12.7 Promover prácticas de adquisición pública que sean sostenibles, de conformidad con las políticas y prioridades nacionales</t>
  </si>
  <si>
    <t>030400102</t>
  </si>
  <si>
    <t>030400103</t>
  </si>
  <si>
    <t>instrumentos de agregación de demanda con compromiso social y ambiental implementados</t>
  </si>
  <si>
    <t>Documentos guía a los administradores de compras que les deben permitir monitorear y evaluar el desempeño del Sistema de Compra Pública y generar mayor transparencia en las compras</t>
  </si>
  <si>
    <t>030400200</t>
  </si>
  <si>
    <t>Documentos de lineamientos técnicos en compras y contratación elaborados</t>
  </si>
  <si>
    <t>030400203</t>
  </si>
  <si>
    <t>Servicio de educación informal dirigido al comprador público</t>
  </si>
  <si>
    <t>Corresponde al desarrollo de actividades educativas sobre el Sistema de Compra Pública y sus herramientas, y la coordinación del programa de formación en aprovisionamiento estratégico</t>
  </si>
  <si>
    <t>030400300</t>
  </si>
  <si>
    <t>030400301</t>
  </si>
  <si>
    <t>Son los documentos que promueven mejores prácticas en el Sistema de Compra Pública y deben ser cumplidos de forma obligatoria por las entidades estatales</t>
  </si>
  <si>
    <t>030400500</t>
  </si>
  <si>
    <t>030400501</t>
  </si>
  <si>
    <t>Circulares expedidas</t>
  </si>
  <si>
    <t>030400700</t>
  </si>
  <si>
    <t>Servicio de información para la compra pública</t>
  </si>
  <si>
    <t>Es el diseño del sistema de información, su desarrollo, implantación, operación, mantenimiento y adecuación; donde en la adecuación se incluyen procesos de compra (por ejemplo licencias), arrendamientos o contratos de presentación del servicio.</t>
  </si>
  <si>
    <t>Porcentaje de disponibilidad en el servicio</t>
  </si>
  <si>
    <t>030400900</t>
  </si>
  <si>
    <t>030400901</t>
  </si>
  <si>
    <t>Entidades Estatales utilizando SECOP II</t>
  </si>
  <si>
    <t>030400902</t>
  </si>
  <si>
    <t>Cumplimiento de los Acuerdos de Niveles de Servicio - ANS del Sistema de Compra Pública (SECOP habilitado y disponible)</t>
  </si>
  <si>
    <t>030400903</t>
  </si>
  <si>
    <t>Entidades estatales utilizando la Tienda Virtual del Estado Colombiano</t>
  </si>
  <si>
    <t>030400904</t>
  </si>
  <si>
    <t>Procesos de contratación registrados en el SECOP</t>
  </si>
  <si>
    <t>030401100</t>
  </si>
  <si>
    <t>Personas capacitadas con educación formal</t>
  </si>
  <si>
    <t>Documentos cuyo objetivo es plasmar una visión de futuro a nivel país, entidad territorial, comunidad, sector, región, entidad o cualquier nivel de des-agregación que se requiera. Incluye objetivos, estrategias, metas e indicadores</t>
  </si>
  <si>
    <t>030401200</t>
  </si>
  <si>
    <t>0399</t>
  </si>
  <si>
    <t xml:space="preserve"> Fortalecimiento de la gestión y dirección del sector Planeación</t>
  </si>
  <si>
    <t>039900900</t>
  </si>
  <si>
    <t>039901000</t>
  </si>
  <si>
    <t>039901100</t>
  </si>
  <si>
    <t>039901101</t>
  </si>
  <si>
    <t>039901200</t>
  </si>
  <si>
    <t>039901300</t>
  </si>
  <si>
    <t>039901400</t>
  </si>
  <si>
    <t>039901500</t>
  </si>
  <si>
    <t>039901600</t>
  </si>
  <si>
    <t>039904400</t>
  </si>
  <si>
    <t>039904401</t>
  </si>
  <si>
    <t>039904402</t>
  </si>
  <si>
    <t>039905300</t>
  </si>
  <si>
    <t>039905301</t>
  </si>
  <si>
    <t>039905302</t>
  </si>
  <si>
    <t>039905303</t>
  </si>
  <si>
    <t>039905304</t>
  </si>
  <si>
    <t>039905305</t>
  </si>
  <si>
    <t>039905306</t>
  </si>
  <si>
    <t>039905307</t>
  </si>
  <si>
    <t>039905308</t>
  </si>
  <si>
    <t>039905309</t>
  </si>
  <si>
    <t>039905310</t>
  </si>
  <si>
    <t>039905311</t>
  </si>
  <si>
    <t>039905312</t>
  </si>
  <si>
    <t>039905313</t>
  </si>
  <si>
    <t>039905314</t>
  </si>
  <si>
    <t>Instrumentos archivísticos creados</t>
  </si>
  <si>
    <t>039905315</t>
  </si>
  <si>
    <t>039905400</t>
  </si>
  <si>
    <t>039905401</t>
  </si>
  <si>
    <t>039905402</t>
  </si>
  <si>
    <t>Documentos de planes de mejora implementados</t>
  </si>
  <si>
    <t>039905403</t>
  </si>
  <si>
    <t>Encuesta de percepción de innovación y gestión del conocimiento aplicada</t>
  </si>
  <si>
    <t>039905500</t>
  </si>
  <si>
    <t>039905501</t>
  </si>
  <si>
    <t>039905502</t>
  </si>
  <si>
    <t>039905600</t>
  </si>
  <si>
    <t>039905700</t>
  </si>
  <si>
    <t>039905701</t>
  </si>
  <si>
    <t>039905702</t>
  </si>
  <si>
    <t>Servicio de educación informal para la gestión administrativa</t>
  </si>
  <si>
    <t>039905900</t>
  </si>
  <si>
    <t>039905901</t>
  </si>
  <si>
    <t>039906100</t>
  </si>
  <si>
    <t>039906101</t>
  </si>
  <si>
    <t>039906102</t>
  </si>
  <si>
    <t>039906103</t>
  </si>
  <si>
    <t>039906104</t>
  </si>
  <si>
    <t>039906105</t>
  </si>
  <si>
    <t>039906200</t>
  </si>
  <si>
    <t>039906201</t>
  </si>
  <si>
    <t>039906202</t>
  </si>
  <si>
    <t>039906300</t>
  </si>
  <si>
    <t>039906301</t>
  </si>
  <si>
    <t>039906400</t>
  </si>
  <si>
    <t>039906401</t>
  </si>
  <si>
    <t>039906402</t>
  </si>
  <si>
    <t>039906403</t>
  </si>
  <si>
    <t xml:space="preserve">Consiste en la formulación de documento cuyo objetivo es definir el marco de referencia que alinea la gestión de tecnologías  de la información con las políticas de estado y sectoriales que se definan en la materia. </t>
  </si>
  <si>
    <t>039906500</t>
  </si>
  <si>
    <t>039906600</t>
  </si>
  <si>
    <t>039906700</t>
  </si>
  <si>
    <t>039906800</t>
  </si>
  <si>
    <t>039906900</t>
  </si>
  <si>
    <t>039907000</t>
  </si>
  <si>
    <t>039907100</t>
  </si>
  <si>
    <t>039907101</t>
  </si>
  <si>
    <t>039907200</t>
  </si>
  <si>
    <t>039907300</t>
  </si>
  <si>
    <t>04</t>
  </si>
  <si>
    <t>Información Estadística</t>
  </si>
  <si>
    <t>0401</t>
  </si>
  <si>
    <t xml:space="preserve"> Levantamiento y actualización de información estadística de calidad</t>
  </si>
  <si>
    <t>Bases de datos de la temática de Demografía y Población</t>
  </si>
  <si>
    <t>Generación de información poblacional recolectada sin identificación de la fuente</t>
  </si>
  <si>
    <t>040100100</t>
  </si>
  <si>
    <t xml:space="preserve">Bases de datos de la temática de Demografía y Población anonimizadas producidas </t>
  </si>
  <si>
    <t>Bases de Datos del Directorio Estadístico</t>
  </si>
  <si>
    <t xml:space="preserve">Mide el total de empresas trabajadas y actualizadas a nivel nacional , a partir de la información del operativo telefónico y de las fuentes internas y externas que brindan información al DANE. </t>
  </si>
  <si>
    <t>040100200</t>
  </si>
  <si>
    <t>Bases de Datos del Directorio Estadístico producidas</t>
  </si>
  <si>
    <t>Bases de Datos del Marco Geoestadístico Nacional</t>
  </si>
  <si>
    <t>Mide el nivel de actualización de los niveles de información de los municipios en el Marco Geoestadístico Nacional</t>
  </si>
  <si>
    <t>040100300</t>
  </si>
  <si>
    <t>Bases de Datos  del Marco Geoestadístico Nacional producidas</t>
  </si>
  <si>
    <t>Bases de Datos de la temática de Mercado Laboral</t>
  </si>
  <si>
    <t>Las bases se entregan por dominios (Cabeceras, Resto y Áreas), cada uno de los cuales se compone de 8 registros que corresponden a los capítulos del formulario de recolección (Características Generales, Vivienda y Hogares, Fuerza de Trabajo, Ocupados, Desocupados, Inactivos, Otras Actividades y Otros Ingresos).</t>
  </si>
  <si>
    <t>040100400</t>
  </si>
  <si>
    <t xml:space="preserve">Bases de datos de la temática de Mercado Laboral producidas en el archivo nacional de datos </t>
  </si>
  <si>
    <t>040100401</t>
  </si>
  <si>
    <t xml:space="preserve">Bases de datos de la temática de Mercado Laboral publicadas en el archivo nacional de datos </t>
  </si>
  <si>
    <t>Bases de Datos de la temática de Pobreza y Condiciones de Vida</t>
  </si>
  <si>
    <t xml:space="preserve">Consolidación de la información resultado del operativo de la Encuesta nacional de presupuesto de hogares </t>
  </si>
  <si>
    <t>040100500</t>
  </si>
  <si>
    <t xml:space="preserve">Bases de Datos de la temática de Pobreza y Condiciones de Vida publicadas </t>
  </si>
  <si>
    <t>Bases de Datos de la temática de Salud</t>
  </si>
  <si>
    <t>Incluye la información sobre el sector salud, visto desde las cuentas nacionales, y a la luz de las encuestas de mercado laboral y calidad de vida. Estas permiten analizar aspectos como el acceso de la población al sistema general de seguridad social en salud.</t>
  </si>
  <si>
    <t>040100600</t>
  </si>
  <si>
    <t xml:space="preserve">Bases de Datos de la temática de Salud publicadas </t>
  </si>
  <si>
    <t>Boletines Técnicos de la Temática Agropecuaria</t>
  </si>
  <si>
    <t>Incluye la estimación de resultados del uso del suelo, áreas sembradas y cosechadas, y la producción y rendimiento de una canasta de cultivos transitorios y permanentes,</t>
  </si>
  <si>
    <t>040100700</t>
  </si>
  <si>
    <t xml:space="preserve">Boletines Técnicos de la Temática Agropecuaria producidos </t>
  </si>
  <si>
    <t>040100701</t>
  </si>
  <si>
    <t xml:space="preserve">Boletines Técnicos de la Temática Agropecuaria publicados </t>
  </si>
  <si>
    <t>Boletines Técnicos de la Temática Ambiental</t>
  </si>
  <si>
    <t>Incluye la información de la inversión, costos y los gastos asociados a la protección del medio ambiente, la generación de residuos sólidos, el manejo del recurso hídrico y los instrumentos de gestión ambiental de la industria manufacturera en Colombia</t>
  </si>
  <si>
    <t>040100800</t>
  </si>
  <si>
    <t xml:space="preserve">Boletines Técnicos de la Temática Ambiental producidos </t>
  </si>
  <si>
    <t>040100801</t>
  </si>
  <si>
    <t xml:space="preserve">Boletines Técnicos de la Temática Ambiental  publicados </t>
  </si>
  <si>
    <t>Boletines Técnicos de la Temática Comercio Internacional</t>
  </si>
  <si>
    <t xml:space="preserve">Incluye el cumplimiento en la oficialización de información  estadísticas coyunturales y anexos históricos de exportaciones e importaciones de bienes y Servicio, balanza comercial, movimiento y comercio exterior de mercancías en las zonas francas colombianas, tasa de apertura de las exportaciones (TAE) y de penetración de las importaciones (TPI). </t>
  </si>
  <si>
    <t>040100900</t>
  </si>
  <si>
    <t xml:space="preserve">Boletines Técnicos  de la Temática Comercio Internacional producidos </t>
  </si>
  <si>
    <t>040100901</t>
  </si>
  <si>
    <t xml:space="preserve">Boletines Técnicos  de la Temática Comercio Internacional publicados </t>
  </si>
  <si>
    <t>040100902</t>
  </si>
  <si>
    <t xml:space="preserve">Boletines Técnicos  de la Temática Comercio Internacional entregados </t>
  </si>
  <si>
    <t>Boletines Técnicos Temática Construcción</t>
  </si>
  <si>
    <t>Incluye la información sobre el comportamiento y la evolución del sector de la construcción en el país, la identificación del potencial de la actividad edificadora, la cuantificación del total de metros aprobados para construcción y el volumen de recursos dirigidos a la misma.</t>
  </si>
  <si>
    <t>040101000</t>
  </si>
  <si>
    <t>Boletines Técnicos Temática Construcción producidos</t>
  </si>
  <si>
    <t>040101001</t>
  </si>
  <si>
    <t xml:space="preserve">Boletines Técnicos Temática Construcción publicados </t>
  </si>
  <si>
    <t>Boletines Técnicos Temática Transporte</t>
  </si>
  <si>
    <t>Incluye la  información relacionada con el transporte público de pasajeros de las principales áreas urbanas del país. Entre sus indicadores más destacados se encuentran kilómetros recorridos, pasajeros movilizados, tipo de vehículo, parque automotor, nivel de servicio</t>
  </si>
  <si>
    <t>040101100</t>
  </si>
  <si>
    <t>Boletines Técnicos Temática Transporte producidos</t>
  </si>
  <si>
    <t>040101101</t>
  </si>
  <si>
    <t>Boletines Técnicos Temática Transporte publicados</t>
  </si>
  <si>
    <t>Boletines Técnicos de la Temática Comercio Interno</t>
  </si>
  <si>
    <t>Incluye la información acerca del comportamiento de la actividad comercial del país, por medio del desarrollo de las investigaciones como: la Muestra Mensual de Comercio al por Menor (MMCM), Grandes Almacenes e Hipermercados, Encuesta Anual de Comercio (EAC), Comercio de vehículos, Muestra trimestral de Comercio de Bogotá, Microestablecimientos y Formación de capital humano</t>
  </si>
  <si>
    <t>040101200</t>
  </si>
  <si>
    <t xml:space="preserve">Boletines Técnicos de la Temática Comercio Interno producidos </t>
  </si>
  <si>
    <t>040101201</t>
  </si>
  <si>
    <t xml:space="preserve">Boletines Técnicos de la Temática Comercio Interno publicados </t>
  </si>
  <si>
    <t>040101202</t>
  </si>
  <si>
    <t xml:space="preserve">Boletines Técnicos de la Temática Comercio Interno entregados </t>
  </si>
  <si>
    <t>Boletines Técnicos de la Temática Cuentas Nacionales</t>
  </si>
  <si>
    <t>Incluye el suministro de la representación cuantificada de la economía de un país o región, en un período de tiempo determinado a través del cálculo de las Cuentas Anuales de Bienes y Servicio.</t>
  </si>
  <si>
    <t>040101300</t>
  </si>
  <si>
    <t xml:space="preserve">Boletines Técnicos de la Temática Cuentas Nacionales producidos </t>
  </si>
  <si>
    <t>040101301</t>
  </si>
  <si>
    <t xml:space="preserve">Boletines Técnicos de la Temática Cuentas Nacionales publicados </t>
  </si>
  <si>
    <t>040101302</t>
  </si>
  <si>
    <t>Boletines Técnicos de la Temática Cuentas Nacionales entregados</t>
  </si>
  <si>
    <t>Boletines Técnicos de la Temática Cultura</t>
  </si>
  <si>
    <t>Incluye la caracterización de las prácticas culturales asociadas al consumo cultural de la población de 5 años y más.</t>
  </si>
  <si>
    <t>040101400</t>
  </si>
  <si>
    <t xml:space="preserve">Boletines Técnicos de la Temática Cultura Producidos </t>
  </si>
  <si>
    <t>040101401</t>
  </si>
  <si>
    <t>Boletines Técnicos de la Temática Cultura Publicados</t>
  </si>
  <si>
    <t>Boletines Técnicos para la temática de servicios</t>
  </si>
  <si>
    <t xml:space="preserve">Incluye la información correspondiente a los ingresos y al personal ocupado a nivel nacional </t>
  </si>
  <si>
    <t>040101500</t>
  </si>
  <si>
    <t xml:space="preserve">Boletines Técnicos Temática Servicio producidos </t>
  </si>
  <si>
    <t>040101501</t>
  </si>
  <si>
    <t xml:space="preserve">Boletines Técnicos Temática Servicio publicados </t>
  </si>
  <si>
    <t>040101502</t>
  </si>
  <si>
    <t>Boletines Técnicos Temática Servicio entregados</t>
  </si>
  <si>
    <t>Boletines Técnicos de la Temática Demografía y Población</t>
  </si>
  <si>
    <t>Incluye información de la población colombiana y sus proyecciones en el tiempo, junto con estadísticas vitales como nacimientos y defunciones, además de resultados sobre las migraciones tanto nacionales internas como internacionales y grupos étnicos colombianos.</t>
  </si>
  <si>
    <t>040101600</t>
  </si>
  <si>
    <t xml:space="preserve">Boletines Técnicos de la Temática Demografía y Población producidos </t>
  </si>
  <si>
    <t>040101601</t>
  </si>
  <si>
    <t xml:space="preserve">Boletines Técnicos de la Temática Demografía y Población publicados </t>
  </si>
  <si>
    <t>Boletines Técnicos de la Temática Educación</t>
  </si>
  <si>
    <t>Corresponde a la información producida referente a la demanda laboral</t>
  </si>
  <si>
    <t>040101700</t>
  </si>
  <si>
    <t xml:space="preserve">Boletines Técnicos de la Temática Educación Producidos  </t>
  </si>
  <si>
    <t>040101701</t>
  </si>
  <si>
    <t>Boletines Técnicos de la Temática Educación Publicados</t>
  </si>
  <si>
    <t>Boletines Técnicos de la Temática Industria</t>
  </si>
  <si>
    <t xml:space="preserve">Corresponde a la información de empleo, la producción, el salario, horas trabajadas entre otros aspectos destacados. Esto con el objetivo de brindar herramientas para el análisis de tendencias en cuanto a sectores y comportamiento laboral. </t>
  </si>
  <si>
    <t>040101900</t>
  </si>
  <si>
    <t xml:space="preserve">Boletines Técnicos de la Temática Industria producidos </t>
  </si>
  <si>
    <t>040101901</t>
  </si>
  <si>
    <t xml:space="preserve">Boletines Técnicos de la Temática Industria publicados </t>
  </si>
  <si>
    <t>040101902</t>
  </si>
  <si>
    <t>Boletines Técnicos de la Temática Industria entregados</t>
  </si>
  <si>
    <t>Boletines Técnicos de la Temática Mercado Laboral</t>
  </si>
  <si>
    <t>Incluye la información producida por la Gran Encuesta Integrada de Hogares - GEIH referentes a mercado laboral con su correspondiente publicación de resultados.</t>
  </si>
  <si>
    <t>040102000</t>
  </si>
  <si>
    <t xml:space="preserve">Boletines Técnicos de la Temática Mercado Laboral producidos </t>
  </si>
  <si>
    <t>040102001</t>
  </si>
  <si>
    <t xml:space="preserve">Boletines Técnicos de la Temática Mercado Laboral publicados </t>
  </si>
  <si>
    <t>040102002</t>
  </si>
  <si>
    <t xml:space="preserve">Boletines Técnicos de la Temática Mercado Laboral entregados </t>
  </si>
  <si>
    <t>Boletines Técnicos de la Temática Pobreza y Condiciones de Vida</t>
  </si>
  <si>
    <t>Incluye los principales resultados de la investigación de pobreza y condiciones de vida a nivel nacional, regional y local.</t>
  </si>
  <si>
    <t>040102100</t>
  </si>
  <si>
    <t xml:space="preserve">Boletines Técnicos de la Temática Pobreza y Condiciones de Vida Producidos </t>
  </si>
  <si>
    <t>040102101</t>
  </si>
  <si>
    <t>Boletines Técnicos de la Temática Pobreza y Condiciones de Vida Publicados</t>
  </si>
  <si>
    <t>Boletines Técnicos de la Temática Precios y Costos</t>
  </si>
  <si>
    <t xml:space="preserve">Incluye la información de precios mayoristas de alimentos que se comercializan en los principales mercados y centrales de abastos del país. </t>
  </si>
  <si>
    <t>040102200</t>
  </si>
  <si>
    <t xml:space="preserve">Boletines Técnicos de la Temática Precios y Costos producidos </t>
  </si>
  <si>
    <t>040102201</t>
  </si>
  <si>
    <t xml:space="preserve">Boletines Técnicos de la Temática Precios y Costos publicados </t>
  </si>
  <si>
    <t>040102202</t>
  </si>
  <si>
    <t>Boletines Técnicos de la Temática Precios y Costos entregados</t>
  </si>
  <si>
    <t>Boletines Técnicos Temática de la Seguridad y Defensa</t>
  </si>
  <si>
    <t>Incluye los resultados de la Encuesta de Convivencia y Seguridad Ciudadana anual</t>
  </si>
  <si>
    <t>040102300</t>
  </si>
  <si>
    <t>Boletines Técnicos Temática de la Seguridad y Defensa Producidos</t>
  </si>
  <si>
    <t>040102301</t>
  </si>
  <si>
    <t>Boletines Técnicos Temática de la Seguridad y Defensa Publicados</t>
  </si>
  <si>
    <t>Boletines Técnicos de la Temática Tecnología e Innovación</t>
  </si>
  <si>
    <t>Incluye la información sobre el acceso y uso de las Tecnologías de la Información y la Comunicación - TIC por parte de los hogares, empresas y microestablecimientos del país, y segundo, caracterizar la dinámica de innovación realizada por las empresas industriales, comerciales y de Servicio.</t>
  </si>
  <si>
    <t>040102400</t>
  </si>
  <si>
    <t xml:space="preserve">Boletines Técnicos de la Temática Tecnología e Innovación producidos </t>
  </si>
  <si>
    <t>040102401</t>
  </si>
  <si>
    <t xml:space="preserve">Boletines Técnicos de la Temática Tecnología e Innovación publicados </t>
  </si>
  <si>
    <t>040102402</t>
  </si>
  <si>
    <t xml:space="preserve">Boletines Técnicos de la Temática Tecnología e Innovación entregados </t>
  </si>
  <si>
    <t>040102500</t>
  </si>
  <si>
    <t xml:space="preserve">Documentos de lineamientos técnicos en materia de Estratificación Socioeconómica realizados </t>
  </si>
  <si>
    <t>Cuadros de resultados para la temática agropecuaria</t>
  </si>
  <si>
    <t xml:space="preserve">Incluye información desagregada complementaria a la registrada en el boletín de prensa con el fin de brindar a los usuarios información detallada de cada una de las operaciones estadísticas referentes a la temática agropecuaria </t>
  </si>
  <si>
    <t>Número de cuadros</t>
  </si>
  <si>
    <t>040102600</t>
  </si>
  <si>
    <t>Cuadros de resultados para la temática agropecuaria producidos</t>
  </si>
  <si>
    <t>17.19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</si>
  <si>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040102601</t>
  </si>
  <si>
    <t xml:space="preserve">Cuadros de resultados para la temática agropecuaria publicados </t>
  </si>
  <si>
    <t>040102602</t>
  </si>
  <si>
    <t>Cuadros de resultados para la temática agropecuaria entregados</t>
  </si>
  <si>
    <t>Cuadros de resultados para la temática de comercio internacional</t>
  </si>
  <si>
    <t xml:space="preserve">Incluye información desagregada complementaria a la registrada en el boletín de prensa con el fin de brindar a los usuarios información detallada de cada una de las operaciones estadísticas referentes a la temática comercio internacional </t>
  </si>
  <si>
    <t>040102800</t>
  </si>
  <si>
    <t>Cuadros de resultados para la temática de comercio internacional producidos</t>
  </si>
  <si>
    <t>040102801</t>
  </si>
  <si>
    <t xml:space="preserve">Cuadros de resultados para la temática de comercio internacional publicados </t>
  </si>
  <si>
    <t>040102802</t>
  </si>
  <si>
    <t>Cuadros de resultados para la temática de comercio internacional entregados</t>
  </si>
  <si>
    <t>Cuadros de resultados para la temática de comercio interno</t>
  </si>
  <si>
    <t>Incluye información desagregada complementaria a la registrada en el boletín de prensa con el fin de brindar a los usuarios información detallada de cada una de las operaciones estadísticas referentes a la temática comercio interno</t>
  </si>
  <si>
    <t>040102900</t>
  </si>
  <si>
    <t>Cuadros de Resultados  Temática Comercio Interno producidos</t>
  </si>
  <si>
    <t>040102901</t>
  </si>
  <si>
    <t>Cuadros de Resultados  Temática Comercio Interno publicados</t>
  </si>
  <si>
    <t>040102902</t>
  </si>
  <si>
    <t>Cuadros de Resultados  Temática Comercio Interno entregados</t>
  </si>
  <si>
    <t>Cuadros de resultados para la temática de cultura</t>
  </si>
  <si>
    <t>Incluye información desagregada complementaria a la registrada en el boletín de prensa con el fin de brindar a los usuarios información detallada de cada una de las operaciones estadísticas referentes a la temática cultura</t>
  </si>
  <si>
    <t>040103100</t>
  </si>
  <si>
    <t>Cuadros de resultados para la temática de cultura producidos</t>
  </si>
  <si>
    <t>040103101</t>
  </si>
  <si>
    <t>Cuadros de resultados para la temática de cultura publicados</t>
  </si>
  <si>
    <t>040103102</t>
  </si>
  <si>
    <t>Cuadros de resultados para la temática de cultura entregados</t>
  </si>
  <si>
    <t>Cuadros de resultados para la temática de demografía y población</t>
  </si>
  <si>
    <t xml:space="preserve">Incluye información desagregada complementaria a la registrada en el boletín de prensa con el fin de brindar a los usuarios información detallada de cada una de las operaciones estadísticas referentes a la temática demografía y población </t>
  </si>
  <si>
    <t>040103200</t>
  </si>
  <si>
    <t>Cuadros de resultados para la temática de demografía y población producidos</t>
  </si>
  <si>
    <t>040103201</t>
  </si>
  <si>
    <t xml:space="preserve">Cuadros de resultados para la temática de demografía y población publicados </t>
  </si>
  <si>
    <t>040103202</t>
  </si>
  <si>
    <t xml:space="preserve">Cuadros de resultados para la temática de demografía y población entregados </t>
  </si>
  <si>
    <t>Cuadros de Resultados temática Educación</t>
  </si>
  <si>
    <t>Incluye información desagregada complementaria a la registrada en el boletín de prensa con el fin de brindar a los usuarios información detallada de cada una de las operaciones estadísticas referentes a la temática educación</t>
  </si>
  <si>
    <t>040103300</t>
  </si>
  <si>
    <t>Cuadros de Resultados temática Educación producidos</t>
  </si>
  <si>
    <t>040103301</t>
  </si>
  <si>
    <t xml:space="preserve">Cuadros de Resultados temática Educación publicados </t>
  </si>
  <si>
    <t>040103302</t>
  </si>
  <si>
    <t>Cuadros de Resultados temática Educación entregados</t>
  </si>
  <si>
    <t>Cuadros de resultados para la temática de gobierno</t>
  </si>
  <si>
    <t>Incluye información desagregada complementaria a la registrada en el boletín de prensa con el fin de brindar a los usuarios información detallada de cada una de las operaciones estadísticas referentes a la temática Gobierno</t>
  </si>
  <si>
    <t>040103400</t>
  </si>
  <si>
    <t>Cuadros de resultados para la temática de gobierno producidos</t>
  </si>
  <si>
    <t>040103401</t>
  </si>
  <si>
    <t xml:space="preserve">Cuadros de resultados para la temática de gobierno publicados </t>
  </si>
  <si>
    <t>040103402</t>
  </si>
  <si>
    <t xml:space="preserve">Cuadros de resultados para la temática de gobierno entregados </t>
  </si>
  <si>
    <t>Cuadros de resultados para la temática de industria</t>
  </si>
  <si>
    <t>Incluye información desagregada complementaria a la registrada en el boletín de prensa con el fin de brindar a los usuarios información detallada de cada una de las operaciones estadísticas referentes a la temática Industria</t>
  </si>
  <si>
    <t>040103500</t>
  </si>
  <si>
    <t>Cuadros de resultados para la temática de industria producidos</t>
  </si>
  <si>
    <t>040103501</t>
  </si>
  <si>
    <t xml:space="preserve">Cuadros de resultados para la temática de industria publicados </t>
  </si>
  <si>
    <t>040103502</t>
  </si>
  <si>
    <t>Cuadros de resultados para la temática de industria entregados</t>
  </si>
  <si>
    <t>Cuadros de resultados para la temática de mercado laboral</t>
  </si>
  <si>
    <t>Incluye información desagregada complementaria a la registrada en el boletín de prensa con el fin de brindar a los usuarios información detallada de cada una de las operaciones estadísticas referentes a la temática Mercado Laboral</t>
  </si>
  <si>
    <t>040103600</t>
  </si>
  <si>
    <t>Cuadros de Resultados  temática Mercado Laboral producidos</t>
  </si>
  <si>
    <t>040103601</t>
  </si>
  <si>
    <t xml:space="preserve">Cuadros de Resultados  temática Mercado Laboral publicados </t>
  </si>
  <si>
    <t>040103602</t>
  </si>
  <si>
    <t>Cuadros de Resultados  temática Mercado Laboral entregados</t>
  </si>
  <si>
    <t>Cuadros de resultados para la temática de pobreza y condiciones de vida</t>
  </si>
  <si>
    <t>Incluye información desagregada complementaria a la registrada en el boletín de prensa con el fin de brindar a los usuarios información detallada de cada una de las operaciones estadísticas referentes a la temática Pobreza y Condiciones de Vida</t>
  </si>
  <si>
    <t>040103700</t>
  </si>
  <si>
    <t>Cuadros de resultados para la temática de pobreza y condiciones de vida producidos</t>
  </si>
  <si>
    <t>040103701</t>
  </si>
  <si>
    <t>Cuadros de resultados para la temática de pobreza y condiciones de vida publicados</t>
  </si>
  <si>
    <t>040103702</t>
  </si>
  <si>
    <t>Cuadros de resultados para la temática de pobreza y condiciones de vida entregados</t>
  </si>
  <si>
    <t>Cuadros de resultados para la temática de precios y costos</t>
  </si>
  <si>
    <t>Incluye información desagregada complementaria a la registrada en el boletín de prensa con el fin de brindar a los usuarios información detallada de cada una de las operaciones estadísticas referentes a la temática  Precios y Costos</t>
  </si>
  <si>
    <t>040103800</t>
  </si>
  <si>
    <t>Cuadros de resultados para la temática de precios y costos producidos</t>
  </si>
  <si>
    <t>040103801</t>
  </si>
  <si>
    <t>Cuadros de resultados para la temática de precios y costos publicados</t>
  </si>
  <si>
    <t>040103802</t>
  </si>
  <si>
    <t>Cuadros de resultados para la temática de precios y costos entregados</t>
  </si>
  <si>
    <t>Cuadros de resultados para la temática de salud</t>
  </si>
  <si>
    <t>Incluye información desagregada complementaria a la registrada en el boletín de prensa con el fin de brindar a los usuarios información detallada de cada una de las operaciones estadísticas referentes a la temática  Salud</t>
  </si>
  <si>
    <t>040103900</t>
  </si>
  <si>
    <t>Cuadros de Resultados  temática Salud producidos</t>
  </si>
  <si>
    <t>040103901</t>
  </si>
  <si>
    <t>Cuadros de Resultados  temática Salud publicados</t>
  </si>
  <si>
    <t>040103902</t>
  </si>
  <si>
    <t>Cuadros de Resultados  temática Salud entregados</t>
  </si>
  <si>
    <t>Cuadros de resultados para la temática de seguridad y defensa</t>
  </si>
  <si>
    <t>Incluye información desagregada complementaria a la registrada en el boletín de prensa con el fin de brindar a los usuarios información detallada de cada una de las operaciones estadísticas referentes a la temática seguridad y defensa</t>
  </si>
  <si>
    <t>040104000</t>
  </si>
  <si>
    <t>Cuadros de resultados para la temática de seguridad y defensa producidos</t>
  </si>
  <si>
    <t>040104001</t>
  </si>
  <si>
    <t xml:space="preserve">Cuadros de resultados para la temática de seguridad y defensa publicados </t>
  </si>
  <si>
    <t>040104002</t>
  </si>
  <si>
    <t>Cuadros de resultados para la temática de seguridad y defensa entregados</t>
  </si>
  <si>
    <t>Cuadros de resultados para la temática de servicios</t>
  </si>
  <si>
    <t xml:space="preserve">Incluye información desagregada complementaria a la registrada en el boletín de prensa con el fin de brindar a los usuarios información detallada de cada una de las operaciones estadísticas referentes a la temática Servicio </t>
  </si>
  <si>
    <t>040104100</t>
  </si>
  <si>
    <t>Cuadros de resultados para la temática de Servicio producidos</t>
  </si>
  <si>
    <t>040104101</t>
  </si>
  <si>
    <t>Cuadros de resultados para la temática de Servicio publicados</t>
  </si>
  <si>
    <t>040104102</t>
  </si>
  <si>
    <t>Cuadros de resultados para la temática de Servicio entregados</t>
  </si>
  <si>
    <t>Cuadros de resultados para la temática de tecnología e innovación</t>
  </si>
  <si>
    <t>Incluye información desagregada complementaria a la registrada en el boletín de prensa con el fin de brindar a los usuarios información detallada de cada una de las operaciones estadísticas referentes a la temática tecnología e innovación</t>
  </si>
  <si>
    <t>040104200</t>
  </si>
  <si>
    <t>Cuadros de Resultados  temática Tecnología e Innovación producidos</t>
  </si>
  <si>
    <t>040104201</t>
  </si>
  <si>
    <t>Cuadros de Resultados  temática Tecnología e Innovación publicados</t>
  </si>
  <si>
    <t>040104202</t>
  </si>
  <si>
    <t>Cuadros de Resultados  temática Tecnología e Innovación entregados</t>
  </si>
  <si>
    <t>Cuadros de resultados para la temática de transporte</t>
  </si>
  <si>
    <t>Incluye información desagregada complementaria a la registrada en el boletín de prensa con el fin de brindar a los usuarios información detallada de cada una de las operaciones estadísticas referentes a la temática transporte</t>
  </si>
  <si>
    <t>040104300</t>
  </si>
  <si>
    <t>Cuadros de resultados para la temática de transporte producidos</t>
  </si>
  <si>
    <t>040104301</t>
  </si>
  <si>
    <t>Cuadros de resultados para la temática de transporte publicados</t>
  </si>
  <si>
    <t>040104302</t>
  </si>
  <si>
    <t>Cuadros de resultados para la temática de transporte entregados</t>
  </si>
  <si>
    <t>Servicio de geo información Estadística</t>
  </si>
  <si>
    <t>Incluye la generación de estadísticas georreferenciadas para identificar patrones espaciales, valorar y predecir tendencias de la situación de un territorio con las variables demográficas, sociales y económicas a diferentes escalas de representación.</t>
  </si>
  <si>
    <t>040105100</t>
  </si>
  <si>
    <t xml:space="preserve">Usuarios del sistema </t>
  </si>
  <si>
    <t>040105101</t>
  </si>
  <si>
    <t>Sistema de información en funcionamiento</t>
  </si>
  <si>
    <t>Documentos metodológicos del censo de población y vivienda</t>
  </si>
  <si>
    <t>Incluye la definición de un conjunto sistemático de estrategias, procedimientos, pasos y tareas que se siguen para recolectar información estadística en la operación censal y abordar su análisis en lo que respecta a la temática de demografía, población y vivienda.</t>
  </si>
  <si>
    <t>040105200</t>
  </si>
  <si>
    <t xml:space="preserve">Documentos metodológicos del Censo de Población y Vivienda Realizados </t>
  </si>
  <si>
    <t>040105201</t>
  </si>
  <si>
    <t xml:space="preserve">Documentos metodológicos del Censo de Población y Vivienda Publicados </t>
  </si>
  <si>
    <t>Documentos de estudios postcensales temáticas demográficas y poblacionales</t>
  </si>
  <si>
    <t>Incluye el análisis en lo que respecta a las temáticas de demografía, población y vivienda y detecta las trasformaciones demográficas como: composición por edad y sexo, niveles y patrones de fecundidad, mortalidad y  migración interna y externa, así como, el número, tamaño y composición de los hogares y viviendas, entre otros.</t>
  </si>
  <si>
    <t>040105300</t>
  </si>
  <si>
    <t xml:space="preserve">Documentos de estudios Postcensales temáticas Demográficas y poblacionales Producidos </t>
  </si>
  <si>
    <t>040105301</t>
  </si>
  <si>
    <t xml:space="preserve">Documentos de estudios Postcensales temáticas Demográficas y poblacionalesPublicados </t>
  </si>
  <si>
    <t>Cuadros de resultados del censo de población y vivienda</t>
  </si>
  <si>
    <t>Incluye información desagregada con el fin de brindar a los usuarios informacion detallada de los resultadfos de la operación censal referentes a las temáticas de demografía, población y vivienda.</t>
  </si>
  <si>
    <t xml:space="preserve">Número de cuadros de resultados </t>
  </si>
  <si>
    <t>040105400</t>
  </si>
  <si>
    <t xml:space="preserve">Cuadros de resultados del censo de Población y Vivienda Producidos </t>
  </si>
  <si>
    <t>040105401</t>
  </si>
  <si>
    <t xml:space="preserve">Cuadros de resultados del censo de Población y Vivienda Publicados </t>
  </si>
  <si>
    <t>Base de datos del censo de población y vivienda</t>
  </si>
  <si>
    <t>Generación de la información poblacional y de vivienda recolectada en la operación censal.  </t>
  </si>
  <si>
    <t>040105500</t>
  </si>
  <si>
    <t>Base de datos del censo de Población y Vivienda Producidas</t>
  </si>
  <si>
    <t>040105501</t>
  </si>
  <si>
    <t>Base de datos del censo de Población y Vivienda Publicadas</t>
  </si>
  <si>
    <t>Base de datos de la operación censal agropecuaria</t>
  </si>
  <si>
    <t>Generación de la información agropecuaria recolectada en la operación censal.  </t>
  </si>
  <si>
    <t>040105600</t>
  </si>
  <si>
    <t>Base de datos de la operación censal  agropecuaria Producidas</t>
  </si>
  <si>
    <t>040105601</t>
  </si>
  <si>
    <t>Base de datos de la operación censal  agropecuaria Publicadas</t>
  </si>
  <si>
    <t>Documentos metodológicos de la operación censal agropecuaria</t>
  </si>
  <si>
    <t>Incluye la definición de un conjunto sistemático de estrategias, procedimientos, pasos y tareas que se siguen para recolectar información estadística en la operación censal y abordar su análisis en lo que respecta a la tematica agropecuaria.</t>
  </si>
  <si>
    <t>040105700</t>
  </si>
  <si>
    <t xml:space="preserve">Documentos metodológicos de la operación censal agropecuaria Realizados </t>
  </si>
  <si>
    <t>040105701</t>
  </si>
  <si>
    <t xml:space="preserve">Documentos metodológicos de la operación censal agropecuaria Publicados </t>
  </si>
  <si>
    <t>Documentos de estudios postcensales temática agropecuaria</t>
  </si>
  <si>
    <t>Incluye el análisis en lo que respecta a la tématica agropecuaria y detecta las trasformaciones en el territorio especificamente la zona rural del país.</t>
  </si>
  <si>
    <t>040105800</t>
  </si>
  <si>
    <t xml:space="preserve">documentos de Estudios Postcensales temática agropecuariaProducidos </t>
  </si>
  <si>
    <t>040105801</t>
  </si>
  <si>
    <t xml:space="preserve">documentos de Estudios Postcensales temática agropecuariaPublicados </t>
  </si>
  <si>
    <t>Cuadros de resultados de la operación censal agropecuaria</t>
  </si>
  <si>
    <t>Incluye información desagregada con el fin de brindar a los usuarios informacion detallada de los resultadfos de la operación censal referentes a la temática agropecuaria.</t>
  </si>
  <si>
    <t>040105900</t>
  </si>
  <si>
    <t xml:space="preserve">Cuadros de resultados de la operación censal agropecuaria Producidos </t>
  </si>
  <si>
    <t>040105901</t>
  </si>
  <si>
    <t xml:space="preserve">Cuadros de resultados de la operación censal agropecuaria Publicados </t>
  </si>
  <si>
    <t>Cuadros de Resultados para la temática construcción</t>
  </si>
  <si>
    <t>Proporciona información desagregada complementaria a la registrada en el boletín de prensa con el fin de brindar a los usuarios información detallada de cada una de las operaciones estadísticas referentes a la temática construcción.</t>
  </si>
  <si>
    <t>040106000</t>
  </si>
  <si>
    <t xml:space="preserve">Cuadros de Resultados para la temática construcción Producidos </t>
  </si>
  <si>
    <t>Bases de datos de la Temática Agropecuaria</t>
  </si>
  <si>
    <t>Incluye información coyuntural de las fuentes objeto de estudio, correspondiente a la Temática Agropecuaria</t>
  </si>
  <si>
    <t>040106100</t>
  </si>
  <si>
    <t>Bases de datos de la Temática Agropecuaria Generadas</t>
  </si>
  <si>
    <t>Bases de datos de la Temática Ambiental</t>
  </si>
  <si>
    <t>Incluye información coyuntural de fuentes objeto de estudio, correspondiente a la Temática Ambiental</t>
  </si>
  <si>
    <t>040106200</t>
  </si>
  <si>
    <t>Bases de datos de la Temática Ambiental Generadas</t>
  </si>
  <si>
    <t>Bases de datos de la Temática de Comercio Internacional</t>
  </si>
  <si>
    <t>Incluye información coyuntural de fuentes objeto de estudio, correspondiente a la Temática de Comercio Internacional</t>
  </si>
  <si>
    <t>040106300</t>
  </si>
  <si>
    <t>Bases de datos de la Temática de Comercio Internacional Generadas</t>
  </si>
  <si>
    <t>Bases de datos de la Temática de Comercio Interno</t>
  </si>
  <si>
    <t>Incluye información coyuntural de fuentes objeto de estudio, correspondiente a la Temática de Comercio interno</t>
  </si>
  <si>
    <t>040106400</t>
  </si>
  <si>
    <t>Bases de datos de la Temática de Comercio interno Generadas</t>
  </si>
  <si>
    <t>Bases de datos de la Temática de Construcción</t>
  </si>
  <si>
    <t>Incluye información coyuntural de fuentes objeto de estudio, correspondiente a la Temática de Construcción</t>
  </si>
  <si>
    <t>040106500</t>
  </si>
  <si>
    <t>Bases de datos de la Temática de Construcción Generadas</t>
  </si>
  <si>
    <t>Bases de datos de la Temática de Cultura</t>
  </si>
  <si>
    <t>Incluye información coyuntural de fuentes objeto de estudio, correspondiente a la Temática de Cultura</t>
  </si>
  <si>
    <t>040106600</t>
  </si>
  <si>
    <t>Bases de datos de la Temática de Cultura Generadas</t>
  </si>
  <si>
    <t>Bases de datos de la Temática de Educación</t>
  </si>
  <si>
    <t>Incluye información coyuntural de fuentes objeto de  estudio, correspondiente a la Temática de Educación</t>
  </si>
  <si>
    <t>040106800</t>
  </si>
  <si>
    <t>Bases de datos de la Temática de Educación Generadas</t>
  </si>
  <si>
    <t>Bases de datos de la Temática de Gobierno</t>
  </si>
  <si>
    <t>Incluye información coyuntural de fuentes objeto de estudio, correspondiente a la Temática de Gobierno</t>
  </si>
  <si>
    <t>040106900</t>
  </si>
  <si>
    <t>Bases de datos de la Temática de Gobierno Generadas</t>
  </si>
  <si>
    <t>Bases de datos de la Temática de Industria</t>
  </si>
  <si>
    <t>Incluye información coyuntural de fuentes objeto de estudio, correspondiente a la Temática de Industria</t>
  </si>
  <si>
    <t>040107000</t>
  </si>
  <si>
    <t>Bases de datos de la Temática de Industria Generadas</t>
  </si>
  <si>
    <t>Bases de datos de la Temática de Precios y Costos</t>
  </si>
  <si>
    <t>Incluye información coyuntural de fuentes objeto de estudio, correspondiente a la Temática de Precios y Costos</t>
  </si>
  <si>
    <t>040107100</t>
  </si>
  <si>
    <t>Bases de datos de la Temática de Precios y Costos Generadas</t>
  </si>
  <si>
    <t>Bases de datos de la Temática de Servicios</t>
  </si>
  <si>
    <t>Incluye información coyuntural de fuentes objeto de estudio, correspondiente a la Temática de Servicios</t>
  </si>
  <si>
    <t>040107200</t>
  </si>
  <si>
    <t>Bases de datos de la Temática de Servicios Generadas</t>
  </si>
  <si>
    <t>Bases de datos de la Temática de Tecnología e Innovación</t>
  </si>
  <si>
    <t>Incluye información coyuntural de fuentes objeto de estudio, correspondiente a la Temática de Tecnología e Innovación</t>
  </si>
  <si>
    <t>040107300</t>
  </si>
  <si>
    <t>Bases de datos de la Temática de Tecnología e Innovación  Generadas</t>
  </si>
  <si>
    <t>Bases de datos de la Temática de Transporte</t>
  </si>
  <si>
    <t>Incluye información coyuntural de fuentes objeto de estudio, correspondiente a la Temática de Transporte</t>
  </si>
  <si>
    <t>040107400</t>
  </si>
  <si>
    <t>Bases de datos de la Temática de Transporte Generadas</t>
  </si>
  <si>
    <t>Boletines Técnicos de las Cuentas Anuales de Bienes y Servicios</t>
  </si>
  <si>
    <t>Incluye el suministro de la representación cuantificada de la economía de un país o región  y la información desagregada complementaria, en un período de tiempo determinado a través del cálculo de las Cuentas Anuales de Bienes y Servicios.</t>
  </si>
  <si>
    <t>040107500</t>
  </si>
  <si>
    <t xml:space="preserve">Boletines Técnicos de las Cuentas Anuales de Bienes y Servicios  Producidos </t>
  </si>
  <si>
    <t>Boletines Técnicos de las Cuentas Departamentales</t>
  </si>
  <si>
    <t>Incluye el suministro de la representación cuantificada de la economía de un país o región  y la información desagregada complementaria, en un período de tiempo determinado a través del cálculo de las Cuentas Cuentas Departamentales.</t>
  </si>
  <si>
    <t>040107600</t>
  </si>
  <si>
    <t xml:space="preserve">Boletines Técnicos de las Cuentas Departamentales Producidos  </t>
  </si>
  <si>
    <t>Boletines Técnicos de la Cuenta Satélite de Turismo</t>
  </si>
  <si>
    <t>Incluye el suministro de la representación cuantificada de la economía de un país o región  y la información desagregada complementaria, en un período de tiempo determinado a través del cálculo de la Cuenta Satélite de Turismo.</t>
  </si>
  <si>
    <t>040107700</t>
  </si>
  <si>
    <t xml:space="preserve">Boletines Técnicos de la Cuenta Satélite de Turismo  Producidos </t>
  </si>
  <si>
    <t>Boletines Técnicos de la Cuenta Satélite de Cultura</t>
  </si>
  <si>
    <t>Incluye el suministro de la representación cuantificada de la economía de un país o región  y la información desagregada complementaria, en un período de tiempo determinado a través del cálculo de la Cuenta Satélite de Cultura.</t>
  </si>
  <si>
    <t>040107800</t>
  </si>
  <si>
    <t xml:space="preserve">Boletines Técnicos de la Cuenta Satélite de Cultura  Producidos </t>
  </si>
  <si>
    <t>Boletines Técnicos de la Cuenta Satélite de Salud</t>
  </si>
  <si>
    <t>Incluye el suministro de la representación cuantificada de la economía de un país o región  y la información desagregada complementaria, en un período de tiempo determinado a través del cálculo de las Cuenta Satélite de  Salud.</t>
  </si>
  <si>
    <t>040107900</t>
  </si>
  <si>
    <t xml:space="preserve">Boletines Técnicos de la Cuenta Satélite de Salud  Producidos </t>
  </si>
  <si>
    <t>Boletines Técnicos de la Cuenta Satélite Piloto de Agroindustria</t>
  </si>
  <si>
    <t>Incluye el suministro de la representación cuantificada de la economía de un país o región  y la información desagregada complementaria, en un período de tiempo determinado a través del cálculo de la Cuenta Satélite de  Agroindustria.</t>
  </si>
  <si>
    <t>040108000</t>
  </si>
  <si>
    <t xml:space="preserve">Boletines Técnicos de la Cuenta Satélite Piloto de Agroindustria  Producidos </t>
  </si>
  <si>
    <t>Boletines Técnicos de la Cuenta Satélite Economía del Cuidado</t>
  </si>
  <si>
    <t>Incluye el suministro de la representación cuantificada de la economía de un país o región  y la información desagregada complementaria, en un período de tiempo determinado a través del cálculo de la Cuenta Satélite de Economía del Cuidado.</t>
  </si>
  <si>
    <t>040108100</t>
  </si>
  <si>
    <t xml:space="preserve">Boletines Técnicos de la Cuenta Satélite Economía del Cuidado Producidos </t>
  </si>
  <si>
    <t>Boletines Técnicos de la Cuenta Satélite de Medio Ambiente.</t>
  </si>
  <si>
    <t>Incluye el suministro de la representación cuantificada de la economía de un país o región  y la información desagregada complementaria, en un período de tiempo determinado a través del cálculo de la Cuenta Satélite de  Sectores Institucionales</t>
  </si>
  <si>
    <t>040108200</t>
  </si>
  <si>
    <t xml:space="preserve">Boletines Técnicos de la Cuenta Satélite de Medio Ambiente  Producidos </t>
  </si>
  <si>
    <t>Boletines Técnicos de las Cuentas Anuales de Sectores Institucionales</t>
  </si>
  <si>
    <t>Incluye el suministro de la representación cuantificada de la economía de un país o región  y la información desagregada complementaria, en un período de tiempo determinado a través del cálculo de la Cuenta Satélite de Sectores Institucionales</t>
  </si>
  <si>
    <t>040108300</t>
  </si>
  <si>
    <t xml:space="preserve">Boletines Técnicos de las Cuentas Anuales de Sectores Institucionales  Producidos </t>
  </si>
  <si>
    <t>Boletines Técnicosdel PIB Nacional</t>
  </si>
  <si>
    <t>Incluye el suministro de la representación cuantificada de la economía de un país o región  y la información desagregada complementaria, en un período de tiempo determinado a través del cálculo del PIB Nacional Trimestral.</t>
  </si>
  <si>
    <t>040108400</t>
  </si>
  <si>
    <t>Boletines Técnicos del PIB Nacional producidos</t>
  </si>
  <si>
    <t>Boletines Técnicosdel PIBBogotá D.C.</t>
  </si>
  <si>
    <t>Incluye el suministro de la representación cuantificada de la economía de un país o región  y la información desagregada complementaria, en un período de tiempo determinado a través del cálculo del PIB trimestral Bogotá</t>
  </si>
  <si>
    <t>040108500</t>
  </si>
  <si>
    <t>Boletines Técnicos  del PIB  Bogotá D.C. producidos</t>
  </si>
  <si>
    <t>Boletines Técnicos de la Cuenta Satélite de Cultura Bogotá</t>
  </si>
  <si>
    <t>Incluye el suministro de la representación cuantificada de la economía de un país o región y la información desagregada complementaria, en un período de tiempo determinado a través del cálculo de la Cuenta Satélite de Cultura Bogotá.</t>
  </si>
  <si>
    <t>040108700</t>
  </si>
  <si>
    <t>Boletines Técnicos de la Cuenta Satélite de Cultura Bogotá producidos</t>
  </si>
  <si>
    <t>Documentos de Regulación</t>
  </si>
  <si>
    <t>Contiene las metodologías, los reglamentos, acuerdos y protocolos, entre otros documentos emitidos por el DANE para la regularización de la producción o publicación de información estadística</t>
  </si>
  <si>
    <t>040108800</t>
  </si>
  <si>
    <t>Documentos de regulación del Sistema Estadístico Nacional producidos</t>
  </si>
  <si>
    <t>Documentos de diagnóstico del aprovechamiento de registros administrativos</t>
  </si>
  <si>
    <t>Consiste en identificar y analizar la documentación soporte de los registros administrativos como instrumento para su aprovechamiento</t>
  </si>
  <si>
    <t>040108900</t>
  </si>
  <si>
    <t>Documentos de diagnóstico del aprovechamiento de registros administrativos  producidos</t>
  </si>
  <si>
    <t>Servicio de información de las estadísticas de las entidades del Sistema Estadístico Nacional</t>
  </si>
  <si>
    <t xml:space="preserve">Incluye la disposición del catalogo de la información relacionada con la oferta y demanda de información estadística que se produce y se requiere en el país y los registros administrativos disponibles en el Sistema Estadístico Nacional </t>
  </si>
  <si>
    <t>040109000</t>
  </si>
  <si>
    <t>Entidades del Sietma Estadístico Nacional con información estadística inventariada</t>
  </si>
  <si>
    <t>040109001</t>
  </si>
  <si>
    <t>Inventarios de información de oferta - demanda de información estadística y de registros administrativos disponible</t>
  </si>
  <si>
    <t>040109002</t>
  </si>
  <si>
    <t>Aplicaciones desarrolladas</t>
  </si>
  <si>
    <t>Bases de microdatos anonimizados</t>
  </si>
  <si>
    <t>Incluye la información a nivel de microdato sin identificación de la fuente</t>
  </si>
  <si>
    <t>040109100</t>
  </si>
  <si>
    <t xml:space="preserve">Bases de microdatos anonimizados entregadas  </t>
  </si>
  <si>
    <t>Servicio de revisión de solicitudes de intercambio de microdato confidencial</t>
  </si>
  <si>
    <t>Incluye los conceptos que la Dirección de Regulación, Planeación, Estandarización y Normalización como Secretaría Técnica del Consejo Asesor Nacional de Estadística debe emitir para que considere y evalúe las solicitudes de los miembros del Sistema Estadístico Nacional sobre intercambio de microdatos confidenciales</t>
  </si>
  <si>
    <t>Número de conceptos</t>
  </si>
  <si>
    <t>040109200</t>
  </si>
  <si>
    <t>Conceptos sobre las solicitudes de intercambio de microdato confidencial emitidos</t>
  </si>
  <si>
    <t>Servicio de educación informal sobre los instrumentos de coordinación del Sistema Estadístico Nacional</t>
  </si>
  <si>
    <t>Incluye las temáticas que se abordaran con los integrantes del Sistema Estadístico Nacional sobre las regulación, planificación y calidad estadística, en el marco de la Coordinación del Sistema Estadístico Nacional</t>
  </si>
  <si>
    <t>040109300</t>
  </si>
  <si>
    <t>Entidades del Sistema Estadístico Nacional capacitadas</t>
  </si>
  <si>
    <t>Servicio de asistencia técnica para el fortalecimiento de la capacidad estadística</t>
  </si>
  <si>
    <t xml:space="preserve">Incluye las temáticas que se abordaran con los integrantes del Sistema Estadístico Nacional sobre las regulación, planificación y calidad estadística, en el marco de la Coordinación del Sistema Estadístico Nacional </t>
  </si>
  <si>
    <t>040109400</t>
  </si>
  <si>
    <t>Entidades del Sistema Estadístico Nacional asistidas técnicamente</t>
  </si>
  <si>
    <t>Servicio de evaluación del proceso estadístico</t>
  </si>
  <si>
    <t>Incluye la evaluación de la calidad del proceso estadístico</t>
  </si>
  <si>
    <t>040109500</t>
  </si>
  <si>
    <t>Informes de evaluación del proceso estadístico producidos</t>
  </si>
  <si>
    <t>Servicio de articulación del Sistema Estadístico Nacional</t>
  </si>
  <si>
    <t>Incluye instrumentos tales como actas, acuerdos, presentaciones, estrategias, mesas de articulación y demás soportes resultantes de las actividades de articulación entre los miembros del Sistema Estadístico Nacional  para la producción y difusión de información estadística en el desarrollo de la Coordinación y Regulación del Sistema.</t>
  </si>
  <si>
    <t>040109600</t>
  </si>
  <si>
    <t>Instrumentos para articular la producción y difusión de la información estadística del Sistema Estadístico Nacional producidos</t>
  </si>
  <si>
    <t>040109601</t>
  </si>
  <si>
    <t>Información estadística transmitida a organismos internacionales</t>
  </si>
  <si>
    <t>040109602</t>
  </si>
  <si>
    <t>Mesas técnicas de articulación con los integrantes del Sistema Estadístico Nacional realizadas</t>
  </si>
  <si>
    <t>040109603</t>
  </si>
  <si>
    <t>Reuniones del Consejo Asesor Nacional de Estadística - CANE realizadas</t>
  </si>
  <si>
    <t>040109604</t>
  </si>
  <si>
    <t xml:space="preserve">Página Web del Sistema Estadístico Nacional desarrollada </t>
  </si>
  <si>
    <t>Servicio de procesamiento especializado de microdatos anonimizados de uso en sitio</t>
  </si>
  <si>
    <t>Comprende el diseño, desarrollo y mejoramiento de herramientas y estrategias para fomentar y fortalecer el uso y acceso efectivo y dinámico a microdatos anonimizados de uso público en sitio producidos por el DANE.</t>
  </si>
  <si>
    <t>Número de usuarios y entidades</t>
  </si>
  <si>
    <t>040109700</t>
  </si>
  <si>
    <t>Usuarios y entidades con acceso a los microdatos anonimización de uso público implementados</t>
  </si>
  <si>
    <t>Boletines Técnicos del indicador de Seguimiento a la Economía -ISE</t>
  </si>
  <si>
    <t>Incluye el suministro de la representación cuantificada de la economía de un país o región  y la información desagregada complementaria, en un período de tiempo determinado a través del cálculo del Indicador de Seguimiento a la Economía -ISE.</t>
  </si>
  <si>
    <t>040109900</t>
  </si>
  <si>
    <t>Boletines Técnicos del indicador de Seguimiento a la Economía -  ISE producidos</t>
  </si>
  <si>
    <t>Servicio de certificación de información estadística</t>
  </si>
  <si>
    <t>Comprende la disposición de información para la consulta, visualización y descarga de certificados digitales a los ciudadanos y usuarios de la información estadística del DANE, usando tecnologías web actualizadas.</t>
  </si>
  <si>
    <t>Número de datos</t>
  </si>
  <si>
    <t>040110000</t>
  </si>
  <si>
    <t>Datos estadísticos certificados digitalmente</t>
  </si>
  <si>
    <t>Servicio de información estadística sobre registro y satisfacción ciudadana y atención de trámites y servicios del Estado</t>
  </si>
  <si>
    <t>Corresponde al levantamiento y evaluación de información estadística que permita medir tanto el registro a usuarios por canal o actividad como el nivel de satisfacción ciudadana frente a los trámites y servicios recibidos del  Estado.</t>
  </si>
  <si>
    <t>040110100</t>
  </si>
  <si>
    <t>Entidades con información estadística sobre atención y satisfacción ciudadana</t>
  </si>
  <si>
    <t>040110200</t>
  </si>
  <si>
    <t>040110201</t>
  </si>
  <si>
    <t>Usuarios del Servicio</t>
  </si>
  <si>
    <t xml:space="preserve">Documentos cuyo objetivo es describir y explicar métodos, herramientas analíticas o procesos que determinan un camino o forma de realizar un análisis en particular. </t>
  </si>
  <si>
    <t>040110300</t>
  </si>
  <si>
    <t xml:space="preserve">Documentos de estudios técnicos </t>
  </si>
  <si>
    <t>040110400</t>
  </si>
  <si>
    <t>Servicio de estratificación socioeconómica</t>
  </si>
  <si>
    <t>Acciones orientadas a establecer la clasificación de los inmuebles residenciales de un municipio, que se hace en atención al Régimen de los Servicios Públicos Domiciliarios en Colombia.</t>
  </si>
  <si>
    <t>Número de predios</t>
  </si>
  <si>
    <t>040110500</t>
  </si>
  <si>
    <t>Predios con estratificación socioeconómica</t>
  </si>
  <si>
    <t xml:space="preserve">SERVICIO DE APOYO A LA GESTIÓN DE CONOCIMIENTO Y CONSOLIDACIÓN DE LA CULTURA ESTADÍSTICA </t>
  </si>
  <si>
    <t>Comprende la planeación y ejecución de estrategias de sensibilización y aprendizaje, fortalecimiento de los canales de relacionamiento con los grupos de interés, creación de herramientas de pedagogía para la gestión del conocimiento y consolidación de la cultura estadística a nivel nacional.</t>
  </si>
  <si>
    <t>040110600</t>
  </si>
  <si>
    <t>Estrategias implementadas</t>
  </si>
  <si>
    <t>040110700</t>
  </si>
  <si>
    <t>Boletines Técnicos</t>
  </si>
  <si>
    <t>Consiste en la producción de reportes de procesos, metodologías o resultados análisis de información de manera desagregada en un período de tiempo determinado.</t>
  </si>
  <si>
    <t>040110800</t>
  </si>
  <si>
    <t>Boletines Producidos</t>
  </si>
  <si>
    <t>Cuadros de resultados</t>
  </si>
  <si>
    <t>Consiste en la presentación de reportes desagregados sobre una operación estadística  con el fin de brindar a los usuarios información detallada sobre sus resultados.</t>
  </si>
  <si>
    <t>040110900</t>
  </si>
  <si>
    <t>Cuadros de Resultado producidos</t>
  </si>
  <si>
    <t>040111100</t>
  </si>
  <si>
    <t>040111200</t>
  </si>
  <si>
    <t>040111201</t>
  </si>
  <si>
    <t>Entidades Capacitadas</t>
  </si>
  <si>
    <t>Incluye el diseño, validación e implementación de mecanismos y demás procesos que permitan evaluar el impacto de planes, programas, y proyectos</t>
  </si>
  <si>
    <t>040111300</t>
  </si>
  <si>
    <t>Evaluaciones desarrolladas</t>
  </si>
  <si>
    <t>040111500</t>
  </si>
  <si>
    <t>040111600</t>
  </si>
  <si>
    <t>Mapas Temáticos</t>
  </si>
  <si>
    <t>Corresponde al resultado del levantamiento y análisis de información del territorio y su relación con la sociedad, representado a través de representaciones gráficas, sobre las cuales se garantiza el cumplimiento de protocolos y lineamientos para su uso y aprovechamiento.</t>
  </si>
  <si>
    <t>Número de mapas</t>
  </si>
  <si>
    <t>040111700</t>
  </si>
  <si>
    <t>Mapas Temáticos desarrollados</t>
  </si>
  <si>
    <t>0406</t>
  </si>
  <si>
    <t xml:space="preserve"> Generación de la información geográfica del territorio nacional</t>
  </si>
  <si>
    <t>Servicio de información geográfica, geodésica y cartográfica actualizado</t>
  </si>
  <si>
    <t>Corresponde al proceso que mejora la disposición de los servicios web de mapas de información Geográfica, cartográfica y geodésica para garantizar el uso y acceso de los datos.</t>
  </si>
  <si>
    <t>040600100</t>
  </si>
  <si>
    <t>Sistema de información actualizado</t>
  </si>
  <si>
    <t>Servicio de avalúos</t>
  </si>
  <si>
    <t>Comprende las acciones orientadas a determinar los cambios en el mercado inmobiliario producto de las dinámicas, las modificaciones en las variables del entorno, las modificaciones en las características de la construcción, cambios de norma y demás variables que impacten los valores de los predios en una ciudad.</t>
  </si>
  <si>
    <t>Número de avalúos</t>
  </si>
  <si>
    <t>040600200</t>
  </si>
  <si>
    <t>Avalúos realizados</t>
  </si>
  <si>
    <t>040600201</t>
  </si>
  <si>
    <t>Avalúos comerciales realizados</t>
  </si>
  <si>
    <t>040600202</t>
  </si>
  <si>
    <t>Avalúos para la determinación del índice de valoración predial realizados</t>
  </si>
  <si>
    <t>Servicio de conservación catastral</t>
  </si>
  <si>
    <t>Acciones orientadas a mantener actualizada, en los documentos catastrales, la información relacionada con los bienes inmuebles que hayan sufrido cambios en sus aspectos físico, jurídico y económico.</t>
  </si>
  <si>
    <t>Número de trámites</t>
  </si>
  <si>
    <t>040600300</t>
  </si>
  <si>
    <t>Trámites de conservación catastral realizados</t>
  </si>
  <si>
    <t>Servicio de información catastral actualizado</t>
  </si>
  <si>
    <t>Corresponde al proceso que mejora la disposición de la información catastral para garantizar el uso y acceso de los datos.</t>
  </si>
  <si>
    <t>040600400</t>
  </si>
  <si>
    <t>Sistema de Información catastral actualizado</t>
  </si>
  <si>
    <t>040600401</t>
  </si>
  <si>
    <t>Base catastral alfanumérica actualizada</t>
  </si>
  <si>
    <t>040600402</t>
  </si>
  <si>
    <t>Base catastral geográfica actualizada</t>
  </si>
  <si>
    <t>Servicios de asistencia técnica</t>
  </si>
  <si>
    <t xml:space="preserve">Corresponde a las acciones por medio de las cuales se brinda asistencia técnica (asesoría, consultorías, cooperación técnica nacional e internacional) a las entidades territoriales, nacionales e internacionales de los diferentes sectores para una mejor gestión de los recursos geográficos conforme al marco de referencia geoespacial internacional. </t>
  </si>
  <si>
    <t>040600500</t>
  </si>
  <si>
    <t>Incluye los documentos para describir y oficializar políticas, normas, requerimientos y especificaciones estratégicas y técnicas para la gestión del conocimiento geográfico.</t>
  </si>
  <si>
    <t>040600600</t>
  </si>
  <si>
    <t>040600700</t>
  </si>
  <si>
    <t xml:space="preserve">Incluye las investigaciones que se realicen sobre el territorio colombiano desde la perspectiva geográfica en sus diversos aspectos: biofísico, ambiental, económico, social, cultural, turístico y de la organización espacial. </t>
  </si>
  <si>
    <t>040600800</t>
  </si>
  <si>
    <t>Documentos de Investigación generados</t>
  </si>
  <si>
    <t>040600900</t>
  </si>
  <si>
    <t>040600901</t>
  </si>
  <si>
    <t xml:space="preserve">Documentos de estudios técnicos de deslindes y de territorios Indígenas elaborados </t>
  </si>
  <si>
    <t>040600902</t>
  </si>
  <si>
    <t>Documentos de estudios técnicos sobre geografia y caracterización territorial elaborados</t>
  </si>
  <si>
    <t>040600903</t>
  </si>
  <si>
    <t>Documentos de estudios técnicos sobre geodesia elaborados</t>
  </si>
  <si>
    <t>040600904</t>
  </si>
  <si>
    <t>Documentos de estudios técnicos sobre cartografia elaborados</t>
  </si>
  <si>
    <t>040600905</t>
  </si>
  <si>
    <t>Documentos técnicos agrológicos realizados</t>
  </si>
  <si>
    <t>040600906</t>
  </si>
  <si>
    <t>Documentos de estudios técnicos sobre información geoespacial elaborados</t>
  </si>
  <si>
    <t>Información cartográfica actualizada</t>
  </si>
  <si>
    <t xml:space="preserve">Representación de los elementos existentes en el territorio a través de ortoimágenes, modelos digitales de terreno (DTM) y/o base de datos vectoriales, donde se muestran los rasgos naturales y topográficos de la superficie terrestre por medio de símbolos, puntos, líneas y polígonos que cumplen con especificaciones técnicas mínimas que permiten su uso para diferentes propósitos, especialmente para la toma de decisiones. Esta representación contempla la realizada por el IGAC así como la de un tercero, previamente oficializada. </t>
  </si>
  <si>
    <t>Hectáreas con información cartográfica</t>
  </si>
  <si>
    <t>040601000</t>
  </si>
  <si>
    <t>Área con información cartográfica actualizada</t>
  </si>
  <si>
    <t>040601001</t>
  </si>
  <si>
    <t>Área con imágenes georreferenciadas</t>
  </si>
  <si>
    <t>040601002</t>
  </si>
  <si>
    <t>Área con Información cartográfica a diferentes resoluciones</t>
  </si>
  <si>
    <t>Información geodésica actualizada</t>
  </si>
  <si>
    <t>Corresponde a datos sobre coordenadas, gravimetría y geomagnetismo del territorio, capturados a partir de estaciones activas y vértices.</t>
  </si>
  <si>
    <t>Hectáreas con información geodésica</t>
  </si>
  <si>
    <t>040601100</t>
  </si>
  <si>
    <t>Área con información geodésica actualizada</t>
  </si>
  <si>
    <t>Información básica para suelos generada</t>
  </si>
  <si>
    <t>Corresponde documentos técnicos, mapas de coberturas y datos que registran información sobre geomorfologías coberturas, y usos de la tierra a partir de sensores remotos.</t>
  </si>
  <si>
    <t>Hectáreas con información básica para suelos</t>
  </si>
  <si>
    <t>040601200</t>
  </si>
  <si>
    <t>Área con información básica para suelos generada</t>
  </si>
  <si>
    <t>040601201</t>
  </si>
  <si>
    <t>Áreas homogéneas de tierras identificada</t>
  </si>
  <si>
    <t>Información agrológica de suelos levantada</t>
  </si>
  <si>
    <t>Conjunto de acciones orientadas a realizar el reconocimiento agrológico de suelos en áreas del país reflejados en mapas y documentos técnicos de soporte para esta información agrológica.</t>
  </si>
  <si>
    <t>Hectáreas con levantamiento de suelos</t>
  </si>
  <si>
    <t>040601300</t>
  </si>
  <si>
    <t>Áreas con levantamiento agrológico de suelos</t>
  </si>
  <si>
    <t>Servicio de análisis químicos, físicos, mineralógicos y biológicos de suelos</t>
  </si>
  <si>
    <t>Corresponde a la realización de pruebas analíticas (paquetes analíticos) para el análisis de las características físicas, químicas, mineralógicas y biológicas del suelo.</t>
  </si>
  <si>
    <t>Número de productos</t>
  </si>
  <si>
    <t>040601400</t>
  </si>
  <si>
    <t>Pruebas químicos, físicos, mineralógicos y biológicos de suelos realizadas</t>
  </si>
  <si>
    <t>Servicio de habilitación de gestores catastrales</t>
  </si>
  <si>
    <t>Comprende las acciones orientadas a habilitar como gestores para la prestación del servicio catastral, a entidades públicas nacionales o territoriales incluyendo, entre otros, esquemas asociativos de entidades territoriales.</t>
  </si>
  <si>
    <t>Número de gestores catastrales</t>
  </si>
  <si>
    <t>040601500</t>
  </si>
  <si>
    <t>Gestores catastrales habilitados</t>
  </si>
  <si>
    <t>Servicio de actualización catastral con enfoque multipropósito</t>
  </si>
  <si>
    <t>Acciones orientadas a renovar el inventario o censo predial en sus componentes físico, jurídico y económico con enfoque multipropósito, de acuerdo con los cambios experimentados por los inmuebles en cada uno de sus componentes. Entregable: base catastral actualizada.</t>
  </si>
  <si>
    <t>Hectáreas actualizadas catastralmente con enfoque multipropósito</t>
  </si>
  <si>
    <t>040601600</t>
  </si>
  <si>
    <t>Área geográfica actualizada catastralmente con enfoque multipropósito</t>
  </si>
  <si>
    <t>040601601</t>
  </si>
  <si>
    <t>Predios catastralmente actualizados con enfoque multipropósito</t>
  </si>
  <si>
    <t>Servicios de Investigación, Desarrollo e Innovación geoespacial</t>
  </si>
  <si>
    <t>Corresponde a la realización de proyectos de investigación, desarrollo e innovación orientados a optimizar la producción, disposición y aprovechamiento de la información geográfica a través del uso de tecnologías geoespaciales y tecnologías emergentes (Percepción remota, sistemas de información geográfica, análisis espacial, infraestructuras de datos espaciales)</t>
  </si>
  <si>
    <t>040601700</t>
  </si>
  <si>
    <t>Proyectos de  Investigación, Desarrollo e innovación en tecnologías geoespaciales realizados</t>
  </si>
  <si>
    <t>9.c Aumentar significativamente el acceso a la tecnología de la información y las comunicaciones y esforzarse por proporcionar acceso universal y asequible a Internet en los países menos adelantados de aquí a 2020</t>
  </si>
  <si>
    <t>Información Geoespacial Actualizada</t>
  </si>
  <si>
    <t>Corresponde a datos espaciales georreferenciados requeridos para el apoyo y soporte de procesos administrativos y de planeación territorial del país, representados en mapas que se disponen en línea al ciudadano a través de una plataforma unificada; estos mapas están conformados por niveles de información geoespacial de diferentes temáticas cumpliendo los estándares y lineamientos de calidad</t>
  </si>
  <si>
    <t>040601800</t>
  </si>
  <si>
    <t>Niveles de información geoespacial dispuestos</t>
  </si>
  <si>
    <t>Servicios de transferencia del conocimiento  técnico especializado en temas geoespaciales</t>
  </si>
  <si>
    <t>Corresponde al desarrollo de Proyectos orientados a la transferencia y difusión del conocimiento en el uso, acceso y aplicación de las tecnologías geoespaciales, con el fin de fortalecer la capacidad técnica del talento humano de las entidades y del ciudadano, para brindar respuestas oportunas que demanda el territorio y/o su entorno.</t>
  </si>
  <si>
    <t>040601900</t>
  </si>
  <si>
    <t>Proyectos de transferencia y difusión del conocimiento desarrollados</t>
  </si>
  <si>
    <t>Productos Agrológicos</t>
  </si>
  <si>
    <t>Corresponde a la información generada, a partir del conocimiento directo de los suelos; se maneja y se procesa otorgándole valor y obteniendo diferentes capas de información como son geomorfología para levantamiento de suelos, mapa la de suelos y la de capacidad de usos de las Tierras.</t>
  </si>
  <si>
    <t>040602000</t>
  </si>
  <si>
    <t>Productos Agrologicos generados</t>
  </si>
  <si>
    <t>040602100</t>
  </si>
  <si>
    <t>Documentos cuyo objetivo es describir y explicar métodos, herramientas analíticas, o procesos que determinan un camino o forma de realizar un análisis en particular</t>
  </si>
  <si>
    <t>040602200</t>
  </si>
  <si>
    <t xml:space="preserve">Documentos de lineamientos técnicos elaborados </t>
  </si>
  <si>
    <t>Servicios de educación informal</t>
  </si>
  <si>
    <t>Corresponde a las acciones orientadas al desarrollo de programas educativos para complementar, actualizar, perfeccionar, renovar o profundizar conocimientos, habilidades, técnicas y prácticas. Este conocimiento libre y espontáneo adquirido, puede provenir de personas, entidades, medios impresos, tradiciones, costumbres, comportamientos sociales y otros no estructurados</t>
  </si>
  <si>
    <t>040602300</t>
  </si>
  <si>
    <t>040602301</t>
  </si>
  <si>
    <t>Entidades capacitadas</t>
  </si>
  <si>
    <t xml:space="preserve"> Servicio de información implementado</t>
  </si>
  <si>
    <t>Corresponde al proceso que asegura la disposición de la información de manera accesible, confiable y oportuna</t>
  </si>
  <si>
    <t>Número de servicios</t>
  </si>
  <si>
    <t>040602400</t>
  </si>
  <si>
    <t xml:space="preserve"> Servicios de información implementados</t>
  </si>
  <si>
    <t>0499</t>
  </si>
  <si>
    <t xml:space="preserve"> Fortalecimiento de la gestión y dirección del sector Información Estadística</t>
  </si>
  <si>
    <t>049900900</t>
  </si>
  <si>
    <t>049901000</t>
  </si>
  <si>
    <t>049901100</t>
  </si>
  <si>
    <t>049901101</t>
  </si>
  <si>
    <t>049901200</t>
  </si>
  <si>
    <t>049901300</t>
  </si>
  <si>
    <t>049901400</t>
  </si>
  <si>
    <t>049901500</t>
  </si>
  <si>
    <t>049901600</t>
  </si>
  <si>
    <t>049905200</t>
  </si>
  <si>
    <t>049905201</t>
  </si>
  <si>
    <t>049905202</t>
  </si>
  <si>
    <t>049905203</t>
  </si>
  <si>
    <t>049905204</t>
  </si>
  <si>
    <t>049905205</t>
  </si>
  <si>
    <t>049905206</t>
  </si>
  <si>
    <t>049905207</t>
  </si>
  <si>
    <t>049905208</t>
  </si>
  <si>
    <t>049905209</t>
  </si>
  <si>
    <t>049905210</t>
  </si>
  <si>
    <t>049905211</t>
  </si>
  <si>
    <t>049905212</t>
  </si>
  <si>
    <t>049905213</t>
  </si>
  <si>
    <t>049905214</t>
  </si>
  <si>
    <t>049905215</t>
  </si>
  <si>
    <t>049905300</t>
  </si>
  <si>
    <t>049905302</t>
  </si>
  <si>
    <t>049905400</t>
  </si>
  <si>
    <t>049905401</t>
  </si>
  <si>
    <t>049905402</t>
  </si>
  <si>
    <t>049905500</t>
  </si>
  <si>
    <t>049905600</t>
  </si>
  <si>
    <t>049905601</t>
  </si>
  <si>
    <t>049905602</t>
  </si>
  <si>
    <t>049905800</t>
  </si>
  <si>
    <t>049905801</t>
  </si>
  <si>
    <t>049906000</t>
  </si>
  <si>
    <t>049906001</t>
  </si>
  <si>
    <t>049906002</t>
  </si>
  <si>
    <t>049906003</t>
  </si>
  <si>
    <t>049906004</t>
  </si>
  <si>
    <t>049906100</t>
  </si>
  <si>
    <t>049906101</t>
  </si>
  <si>
    <t>049906102</t>
  </si>
  <si>
    <t>049906200</t>
  </si>
  <si>
    <t>049906300</t>
  </si>
  <si>
    <t>049906301</t>
  </si>
  <si>
    <t>049906302</t>
  </si>
  <si>
    <t>049906303</t>
  </si>
  <si>
    <t>049906400</t>
  </si>
  <si>
    <t>049906500</t>
  </si>
  <si>
    <t>049906600</t>
  </si>
  <si>
    <t>049906700</t>
  </si>
  <si>
    <t>049906800</t>
  </si>
  <si>
    <t>049906900</t>
  </si>
  <si>
    <t>049907000</t>
  </si>
  <si>
    <t>049907001</t>
  </si>
  <si>
    <t>049907100</t>
  </si>
  <si>
    <t>049907200</t>
  </si>
  <si>
    <t>05</t>
  </si>
  <si>
    <t>Empleo público</t>
  </si>
  <si>
    <t>0503</t>
  </si>
  <si>
    <t xml:space="preserve"> Mejoramiento de la calidad educativa en gestión pública </t>
  </si>
  <si>
    <t>Número de publicaciones</t>
  </si>
  <si>
    <t>050300100</t>
  </si>
  <si>
    <t xml:space="preserve">Publicaciones de investigaciones realizadas </t>
  </si>
  <si>
    <t>050300101</t>
  </si>
  <si>
    <t>Documentos de investigación publicados en revistas indexadas</t>
  </si>
  <si>
    <t>050300102</t>
  </si>
  <si>
    <t>Revistas publicadas</t>
  </si>
  <si>
    <t>050300103</t>
  </si>
  <si>
    <t>Revistas con indexación internacional</t>
  </si>
  <si>
    <t>050300104</t>
  </si>
  <si>
    <t>Revistas con indexación nacional</t>
  </si>
  <si>
    <t>050300200</t>
  </si>
  <si>
    <t>050300201</t>
  </si>
  <si>
    <t>Estrategia de Tecnología de Información alineada al Plan estratégico institucional y arquitectura organizacional implementada</t>
  </si>
  <si>
    <t>Servicio de información observatorio de políticas públicas</t>
  </si>
  <si>
    <t>Generar espacios de debate, construcción y evaluación de políticas públicas</t>
  </si>
  <si>
    <t>050300300</t>
  </si>
  <si>
    <t>050300301</t>
  </si>
  <si>
    <t>Observatorio de políticas públicas creado</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</si>
  <si>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</si>
  <si>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050300400</t>
  </si>
  <si>
    <t>4.a Construir y adecuar instalaciones educativas que tengan en cuenta las necesidades de los niños y las personas con discapacidad y las diferencias de género, y que ofrezcan entornos de aprendizaje seguros, no violentos, inclusivos y eficaces para todos</t>
  </si>
  <si>
    <t>050300500</t>
  </si>
  <si>
    <t>Corresponde a un inmueble existente sobre el cual se adelantan obras para incrementar el área construida, entendiéndose por área construida la parte edificada que corresponde a la suma de las superficies de los pisos, excluyendo azoteas y áreas sin cubrir o techar.</t>
  </si>
  <si>
    <t>050300600</t>
  </si>
  <si>
    <t>Sedes construidas y dotadas</t>
  </si>
  <si>
    <t>Corresponde a un inmueble resultado de obras de edificación en terrenos no construidos o cuya área esté libre por autorización de demolición total. Incluye la dotación del inmueble.</t>
  </si>
  <si>
    <t>050300800</t>
  </si>
  <si>
    <t>Servicio de educación formal en el saber administrativo público</t>
  </si>
  <si>
    <t>Número de programas académicos</t>
  </si>
  <si>
    <t>050301400</t>
  </si>
  <si>
    <t>Programas Académicos Ofertados activos</t>
  </si>
  <si>
    <t>4.4 De aquí a 2030, aumentar considerablemente el número de jóvenes y adultos que tienen las competencias necesarias, en particular técnicas y profesionales, para acceder al empleo, el trabajo decente y el emprendimiento</t>
  </si>
  <si>
    <t>050301401</t>
  </si>
  <si>
    <t>Matriculas pregrado formalizadas</t>
  </si>
  <si>
    <t>050301402</t>
  </si>
  <si>
    <t>Matriculas posgrado formalizadas</t>
  </si>
  <si>
    <t>050301403</t>
  </si>
  <si>
    <t>Nuevos Programas Académicos Diseñados</t>
  </si>
  <si>
    <t>050301404</t>
  </si>
  <si>
    <t>Nuevos Programas Académicos con registro calificado</t>
  </si>
  <si>
    <t>050301405</t>
  </si>
  <si>
    <t xml:space="preserve">Programas Académicos Evaluados </t>
  </si>
  <si>
    <t>050301406</t>
  </si>
  <si>
    <t>Prácticas internacionales</t>
  </si>
  <si>
    <t>050301407</t>
  </si>
  <si>
    <t>Docentes cualificados</t>
  </si>
  <si>
    <t>050301408</t>
  </si>
  <si>
    <t>Programas académicos virtualizados</t>
  </si>
  <si>
    <t>050301409</t>
  </si>
  <si>
    <t>Movilidades académicas nacionales e internacionales realizadas</t>
  </si>
  <si>
    <t>050301410</t>
  </si>
  <si>
    <t>Municipios atendidos por programas de pregrado y por semestre académico</t>
  </si>
  <si>
    <t>050301411</t>
  </si>
  <si>
    <t>Municipios atendidos por programas de postgrado y por semestre académico</t>
  </si>
  <si>
    <t>050301412</t>
  </si>
  <si>
    <t>Alumnos beneficiados por los programas de bienestar universitario</t>
  </si>
  <si>
    <t>050301413</t>
  </si>
  <si>
    <t>Plan de formación y competencias investigativas desarrollado</t>
  </si>
  <si>
    <t>050301414</t>
  </si>
  <si>
    <t>Programas académicos con acreditación de alta calidad</t>
  </si>
  <si>
    <t>050301415</t>
  </si>
  <si>
    <t>Módulos académicos virtualizados</t>
  </si>
  <si>
    <t>050301416</t>
  </si>
  <si>
    <t>Reglamentos académicos actualizados y publicados</t>
  </si>
  <si>
    <t>Servicio de educación para el trabajo en el saber administrativo público</t>
  </si>
  <si>
    <t>050301600</t>
  </si>
  <si>
    <t>Personas certificadas en temas de administración pública</t>
  </si>
  <si>
    <t>050301601</t>
  </si>
  <si>
    <t>Altos funcionarios del Estado certificados en temas de administración pública</t>
  </si>
  <si>
    <t>050301602</t>
  </si>
  <si>
    <t>Alcaldes, gobernadores, ediles y personeros atendidos según Ley 1551</t>
  </si>
  <si>
    <t>050301603</t>
  </si>
  <si>
    <t>050301604</t>
  </si>
  <si>
    <t>eventos de capacitación virtual realizados</t>
  </si>
  <si>
    <t>050301605</t>
  </si>
  <si>
    <t>Alcaldes y gobernadores beneficiados de los programas de alto gobierno</t>
  </si>
  <si>
    <t>050301606</t>
  </si>
  <si>
    <t>Diplomados desarrollados en temas de lo público para equipos de gobierno</t>
  </si>
  <si>
    <t>Servicio de información para la formación de lo público</t>
  </si>
  <si>
    <t>050301700</t>
  </si>
  <si>
    <t>050301701</t>
  </si>
  <si>
    <t>Personas asistidas técnicamente en el manejo del sistema de información para la formación de lo público</t>
  </si>
  <si>
    <t>050301702</t>
  </si>
  <si>
    <t>Módulos de sistemas de información integrados</t>
  </si>
  <si>
    <t>050301703</t>
  </si>
  <si>
    <t>Sistemas de Información actualizados</t>
  </si>
  <si>
    <t>050301704</t>
  </si>
  <si>
    <t>Desarrollos informáticos adquiridos</t>
  </si>
  <si>
    <t>050301705</t>
  </si>
  <si>
    <t>Desarrollos informáticos actualizados</t>
  </si>
  <si>
    <t>050301706</t>
  </si>
  <si>
    <t>Desarrollos informáticos realizados</t>
  </si>
  <si>
    <t>050301707</t>
  </si>
  <si>
    <t>Cumplimiento de los acuerdos de niveles de servicio</t>
  </si>
  <si>
    <t>050301708</t>
  </si>
  <si>
    <t>Infraestructura tecnológica física y lógica actualizada</t>
  </si>
  <si>
    <t>050301709</t>
  </si>
  <si>
    <t xml:space="preserve">Infraestructura de comunicaciones actualizada </t>
  </si>
  <si>
    <t>050301710</t>
  </si>
  <si>
    <t>Seguridad y privacidad de la información implementada</t>
  </si>
  <si>
    <t>050301711</t>
  </si>
  <si>
    <t>Componentes de Gobierno en Línea - GEL implementados</t>
  </si>
  <si>
    <t>050301712</t>
  </si>
  <si>
    <t>Estrategia de Tecnología de Información adoptada</t>
  </si>
  <si>
    <t>050301713</t>
  </si>
  <si>
    <t>Políticas, protocolos y procedimientos  de tecnología de Información implementados</t>
  </si>
  <si>
    <t>050301714</t>
  </si>
  <si>
    <t>050301715</t>
  </si>
  <si>
    <t>Cumplimiento del servicio de Comunicación y conectividad para el Desarrollo de Programas y Proyectos Institucionales.</t>
  </si>
  <si>
    <t>050301716</t>
  </si>
  <si>
    <t>Proyectos TI formulados y/o implementados</t>
  </si>
  <si>
    <t>Sedes con mantenimiento</t>
  </si>
  <si>
    <t xml:space="preserve">Corresponde a un inmueble sobre el cual se realizan obras, operaciones y cuidados necesarios para su conservación en buen estado o en una situación determinada para evitar su degradación. </t>
  </si>
  <si>
    <t>050301800</t>
  </si>
  <si>
    <t>Servicio de investigación en el saber administrativo público</t>
  </si>
  <si>
    <t>050301900</t>
  </si>
  <si>
    <t>Investigaciones realizadas</t>
  </si>
  <si>
    <t>050301901</t>
  </si>
  <si>
    <t>Grupos de Investigación reconocidos y clasificados en COLCIENCIAS</t>
  </si>
  <si>
    <t>050301902</t>
  </si>
  <si>
    <t>Semilleros de investigación conformados</t>
  </si>
  <si>
    <t>050301903</t>
  </si>
  <si>
    <t>Eventos de socialización de productos de investigación realizados</t>
  </si>
  <si>
    <t>050301904</t>
  </si>
  <si>
    <t>Grupos de Investigación conformados</t>
  </si>
  <si>
    <t>050301905</t>
  </si>
  <si>
    <t>Proyectos de investigación financiados</t>
  </si>
  <si>
    <t>050301906</t>
  </si>
  <si>
    <t>Investigaciones de interés institucional realizadas</t>
  </si>
  <si>
    <t>Servicio de investigación en políticas públicas del saber administrativo público</t>
  </si>
  <si>
    <t>050302000</t>
  </si>
  <si>
    <t>Entidades asesoradas con Plan de atención integral implementado</t>
  </si>
  <si>
    <t>050302001</t>
  </si>
  <si>
    <t>Entidades territoriales asesoradas con plan de atención integral implementado</t>
  </si>
  <si>
    <t>Servicio de educación informal en el saber administrativo público para la alta gerencia del Estado</t>
  </si>
  <si>
    <t>050302100</t>
  </si>
  <si>
    <t>Altos funcionarios del Estado capacitados</t>
  </si>
  <si>
    <t>050302101</t>
  </si>
  <si>
    <t>Eventos de capacitación para alcaldes y gobernadores realizados</t>
  </si>
  <si>
    <t>050302102</t>
  </si>
  <si>
    <t>Municipios fortalecidos por los programas de alta gerencia</t>
  </si>
  <si>
    <t>050302103</t>
  </si>
  <si>
    <t>Eventos de alta gerencia dirigidos a directivos y equipos de gobierno del orden nacional</t>
  </si>
  <si>
    <t>050302104</t>
  </si>
  <si>
    <t>Eventos de capacitación dirigidos a grupos de interés desarrollados en cumplimiento de la ley 1551 de 2012</t>
  </si>
  <si>
    <t>050302105</t>
  </si>
  <si>
    <t>Municipios en zonas de conflicto fortalecidos en su institucionalidad para la paz</t>
  </si>
  <si>
    <t>050302106</t>
  </si>
  <si>
    <t>Eventos de inducción para la alta gerencia pública</t>
  </si>
  <si>
    <t>050302108</t>
  </si>
  <si>
    <t>Eventos de capacitación para la alta gerencia pública y corporaciones de elección popular</t>
  </si>
  <si>
    <t>050302109</t>
  </si>
  <si>
    <t>Programas de capacitación virtualizados</t>
  </si>
  <si>
    <t>050302110</t>
  </si>
  <si>
    <t>Eventos de inducción para autoridades electas</t>
  </si>
  <si>
    <t>Servicio de educación informal para la construcción de paz</t>
  </si>
  <si>
    <t>050302200</t>
  </si>
  <si>
    <t>Servidores públicos y ciudadanía en general capacitados para la construcción de paz</t>
  </si>
  <si>
    <t>050302201</t>
  </si>
  <si>
    <t>Eventos de capacitación realizados para la construcción de paz</t>
  </si>
  <si>
    <t>Servicio de educación informal en el saber administrativo público</t>
  </si>
  <si>
    <t>050302300</t>
  </si>
  <si>
    <t>Servidores públicos y ciudadanía en general capacitada para para el fortalecimiento de las capacidades administrativas</t>
  </si>
  <si>
    <t>050302301</t>
  </si>
  <si>
    <t xml:space="preserve">Multiplicadores en procesos de control social a la gestión publica </t>
  </si>
  <si>
    <t>050302302</t>
  </si>
  <si>
    <t>Eventos de capacitación realizados para  el fortalecimiento de las capacidades administrativas</t>
  </si>
  <si>
    <t>Servicio de divulgación en temas del saber administrativo público</t>
  </si>
  <si>
    <t>Número de estrategias de comunicación</t>
  </si>
  <si>
    <t>050302400</t>
  </si>
  <si>
    <t>Estrategia de comunicación externa implementada</t>
  </si>
  <si>
    <t>050302401</t>
  </si>
  <si>
    <t>Estrategia de comunicación interna implementada</t>
  </si>
  <si>
    <t>050302402</t>
  </si>
  <si>
    <t>Programas de divulgación generados</t>
  </si>
  <si>
    <t>050302403</t>
  </si>
  <si>
    <t>Eventos promoción y posicionamiento desarrollados</t>
  </si>
  <si>
    <t>Son acciones que se realizan para contribuir al  conocimiento y apropiación de una temática específica.</t>
  </si>
  <si>
    <t>050302500</t>
  </si>
  <si>
    <t>050302501</t>
  </si>
  <si>
    <t>Comunidades capacitadas</t>
  </si>
  <si>
    <t>050302502</t>
  </si>
  <si>
    <t>Eventos de formación realizados</t>
  </si>
  <si>
    <t>050302503</t>
  </si>
  <si>
    <t>050302504</t>
  </si>
  <si>
    <t>050302505</t>
  </si>
  <si>
    <t>Servidores públicos capacitados</t>
  </si>
  <si>
    <t>050302506</t>
  </si>
  <si>
    <t>Entidades territoriales capacitadas</t>
  </si>
  <si>
    <t>050302507</t>
  </si>
  <si>
    <t>Administradores capacitados</t>
  </si>
  <si>
    <t>Servicio de apoyo financiero para el acceso a la educación superior o terciaria</t>
  </si>
  <si>
    <t>Incluye becas, incentivos y apoyos en todas sus modalidades para fortalecer los servicios de la educación superior o terciaria</t>
  </si>
  <si>
    <t>Número de beneficiarios</t>
  </si>
  <si>
    <t>050302600</t>
  </si>
  <si>
    <t>Beneficiarios de estrategias o programas de Educación superior o Terciaria</t>
  </si>
  <si>
    <t>Servicio de desarrollo de contenidos educativos para la educación superior o terciaria</t>
  </si>
  <si>
    <t>Incluye la investigación y desarrollo de contenidos educativos para la educación superior o terciaria</t>
  </si>
  <si>
    <t>Número de contenidos</t>
  </si>
  <si>
    <t>050302700</t>
  </si>
  <si>
    <t>Contenidos educativos para educación superior o terciaria diseñados</t>
  </si>
  <si>
    <t>4.3 De aquí a 2030, asegurar el acceso igualitario de todos los hombres y las mujeres a una formación técnica, profesional y superior de calidad, incluida la enseñanza universitaria</t>
  </si>
  <si>
    <t>050302701</t>
  </si>
  <si>
    <t>Contenidos educativos para el fortalecimiento de una segunda lengua diseñados</t>
  </si>
  <si>
    <t>050302702</t>
  </si>
  <si>
    <t>Contenidos educativos enfocados a la internacionalización del currículo diseñado</t>
  </si>
  <si>
    <t>Servicio de educación formal</t>
  </si>
  <si>
    <t>Acciones orientadas al desarrollo de programas educativos bajo una secuencia regular de ciclos lectivos, con sujeción a pautas curriculares progresivas, y conducente a grados y títulos</t>
  </si>
  <si>
    <t>050302800</t>
  </si>
  <si>
    <t>Servicio de educación para el trabajo</t>
  </si>
  <si>
    <t>Acciones orientadas al desarrollo de programas educativos para complementar, actualizar, suplir conocimientos y formar, en aspectos acade´micos o laborales, conduce a la obtencio´n de certificados de aptitud ocupacional, y se estructura en curri´culos flexibles sin sujecio´n al sistema de niveles y grados propios de la educacio´n formal</t>
  </si>
  <si>
    <t>050302900</t>
  </si>
  <si>
    <t>Personas capacitadas con educación para el trabajo</t>
  </si>
  <si>
    <t>0504</t>
  </si>
  <si>
    <t xml:space="preserve"> Administración y vigilancia de las carreras administrativas de los servidores públicos</t>
  </si>
  <si>
    <t>050400100</t>
  </si>
  <si>
    <t>Servicio de evaluación del desempeño laboral</t>
  </si>
  <si>
    <t>Desarrollo del Sistema tipo para EDL para las entidades del Sistema de Carrera que no cuentan con Sistema Propio de Evaluación. Se verifican y aprueban los lineamientos para adoptar sistemas propios de EDL. Asesoría en su aplicación.</t>
  </si>
  <si>
    <t>Porcentaje de avance en la implementación de instrumentos</t>
  </si>
  <si>
    <t>050400200</t>
  </si>
  <si>
    <t>Instrumentos de evaluación del desempeño laboral implementados</t>
  </si>
  <si>
    <t>Servicio de provisión de empleo de carrera administrativa</t>
  </si>
  <si>
    <t>Aplicación de órdenes de provisión.  Acciones de  Reubicación y Reincorporación, administración del BNLE. Procesos de selección para provisión de vacantes definitivas y acreditación de universidades o I.E.S.</t>
  </si>
  <si>
    <t>Número de empleos de carrera</t>
  </si>
  <si>
    <t>050400300</t>
  </si>
  <si>
    <t>Empleos de carrera administrativa en vacancia definitiva provistos</t>
  </si>
  <si>
    <t>8.5 De aquí a 2030, lograr el empleo pleno y productivo y el trabajo decente para todas las mujeres y los hombres, incluidos los jóvenes y las personas con discapacidad, así como la igualdad de remuneración por trabajo de igual valor</t>
  </si>
  <si>
    <t>Servicio de registro público de carrera administrativa</t>
  </si>
  <si>
    <t>Es el registro que lleva la anotación formal, histórica y consecutiva, de aquellos datos relacionados con el servidor público que ha adquirido derechos de carrera en uno de los sistemas administrados por la CNSC.</t>
  </si>
  <si>
    <t>Porcentaje de avance en la actualización del Registro Público de Carrera</t>
  </si>
  <si>
    <t>050400400</t>
  </si>
  <si>
    <t>Registro Público de Carrera Administrativa Actualizado</t>
  </si>
  <si>
    <t>Servicio de selección de candidatos para la provisión de cargos de carrera</t>
  </si>
  <si>
    <t>Número de concursos</t>
  </si>
  <si>
    <t>050400500</t>
  </si>
  <si>
    <t>Concursos de méritos para la provisión de empleos de carrera administrativa Realizados</t>
  </si>
  <si>
    <t>Servicio de vigilancia para el cumplimiento de las normas de carrera administrativa</t>
  </si>
  <si>
    <t>Visitas de inspección a entidades. Actuaciones administrativas por vulneración de normas o derechos de carrera</t>
  </si>
  <si>
    <t>Número de actuaciones</t>
  </si>
  <si>
    <t>050400700</t>
  </si>
  <si>
    <t>Actuaciones administrativas adelantadas</t>
  </si>
  <si>
    <t>050400800</t>
  </si>
  <si>
    <t>Evaluaciones Desarrolladas</t>
  </si>
  <si>
    <t>Servicio de vigilancia</t>
  </si>
  <si>
    <t>Incluye el desarrollo de las acciones de advertencia, prevencio´n y orientacio´n, que se realizan sobre un ente vigilado de acuerdo con la normatividad que lo rige.</t>
  </si>
  <si>
    <t>050400900</t>
  </si>
  <si>
    <t>Acciones de desarrolladas</t>
  </si>
  <si>
    <t>Gestión de procesos de selección para ofertar vacantes con miras a disminuir la vacancia definitiva en la carrera administrativa</t>
  </si>
  <si>
    <t>Número de Vacantes Ofertadas</t>
  </si>
  <si>
    <t>050401000</t>
  </si>
  <si>
    <t>Vacantes ofertadas en etapa de inscripción</t>
  </si>
  <si>
    <t xml:space="preserve">Servicio de evaluación de desempeño laboral </t>
  </si>
  <si>
    <t>Acciones de Evaluación, capacitación y mejora del Sistema Tipo de Evaluación del Desempeño Laboral, acciones para la implementación de los  Sistemas Propios de Evaluación del Desempeño Laboral EDL en las entidades</t>
  </si>
  <si>
    <t>050401100</t>
  </si>
  <si>
    <t>Acciones desarrolladas</t>
  </si>
  <si>
    <t>0505</t>
  </si>
  <si>
    <t xml:space="preserve"> Fortalecimiento de la Gestión Pública en las Entidades Nacionales y Territoriales</t>
  </si>
  <si>
    <t>050500100</t>
  </si>
  <si>
    <t>050500200</t>
  </si>
  <si>
    <t>050500201</t>
  </si>
  <si>
    <t>Documentos técnicos de gestión pública elaborados</t>
  </si>
  <si>
    <t>050500202</t>
  </si>
  <si>
    <t>Documentos técnicos en Programas de fortalecimiento de competencias transversales diseñados</t>
  </si>
  <si>
    <t>050500203</t>
  </si>
  <si>
    <t>Documentos técnicos de modelos de evaluación orientados al cumplimiento de objetivos y metas institucionales elaborados</t>
  </si>
  <si>
    <t>050500204</t>
  </si>
  <si>
    <t>Documento Técnico de Gestión Estratégica del talento humano divulgado</t>
  </si>
  <si>
    <t>050500205</t>
  </si>
  <si>
    <t xml:space="preserve">Documento Técnico de Modelo de competencias actualizado </t>
  </si>
  <si>
    <t>050500206</t>
  </si>
  <si>
    <t>Documento Técnico de Modelo de competencias publicado</t>
  </si>
  <si>
    <t>050500207</t>
  </si>
  <si>
    <t>Documentos técnicos sobre los temas de función pública elaborados</t>
  </si>
  <si>
    <t>050500208</t>
  </si>
  <si>
    <t>Herramientas de gestión del conocimiento y la innovación diseñadas y difundidas</t>
  </si>
  <si>
    <t>050500300</t>
  </si>
  <si>
    <t>050500301</t>
  </si>
  <si>
    <t>Documentos de Política Pública elaborados</t>
  </si>
  <si>
    <t>050500302</t>
  </si>
  <si>
    <t>Documentos de Mejoramiento de la Gestión Pública elaborados</t>
  </si>
  <si>
    <t>050500303</t>
  </si>
  <si>
    <t>Documento con las bases del plan estratégico de Empleo Público, socializado</t>
  </si>
  <si>
    <t>050500304</t>
  </si>
  <si>
    <t xml:space="preserve">Políticas de remuneración del empleo público implementadas </t>
  </si>
  <si>
    <t>050500305</t>
  </si>
  <si>
    <t>Plan Estratégico de Empleo Público,  Socializado</t>
  </si>
  <si>
    <t xml:space="preserve">Comprende la producción de documentos y herramientas entendidas comos instrumentos que facilitan la implementación de los lineaminetos de la política,  piezas gráficas destinadas a presentar a los grupos de valor de Función Pública, el cómo deben implementarse los diferentes componentes de la política. </t>
  </si>
  <si>
    <t>050500400</t>
  </si>
  <si>
    <t>050500401</t>
  </si>
  <si>
    <t>Metodologías de aplicación de procesos de gestión del talento humano socializados</t>
  </si>
  <si>
    <t>050500500</t>
  </si>
  <si>
    <t>050500501</t>
  </si>
  <si>
    <t>Documentos normativos de la Política de Empleo Público actualizados</t>
  </si>
  <si>
    <t>050500502</t>
  </si>
  <si>
    <t>Documentos normativos y reglamentarios para el desarrollo de la gestión territorial publicados</t>
  </si>
  <si>
    <t>050500503</t>
  </si>
  <si>
    <t>Documentos normativos de la Política de Empleo Público divulgados</t>
  </si>
  <si>
    <t>Servicio de Asistencia Técnica en Gestión Estratégica del talento humano</t>
  </si>
  <si>
    <t>Gestión Talento Humano está orientada al desarrollo y cualificación de servidores públicos buscando la observancia del principio del mérito para la provisión de empleos, desarrollo de competencias, vocación de servicio, aplicación de estímulos y una gerencia pública enfocada a la consecución de resultados. Incluye capacitación, bienestar, estímulos, clima organizacional y Plan anual de vacantes.</t>
  </si>
  <si>
    <t>Número de servidores públicos</t>
  </si>
  <si>
    <t>050500600</t>
  </si>
  <si>
    <t>Servidores Públicos asesorados</t>
  </si>
  <si>
    <t>050500601</t>
  </si>
  <si>
    <t>050500602</t>
  </si>
  <si>
    <t>050500603</t>
  </si>
  <si>
    <t>Entidades con Gestión Estratégica del talento humano Implementada</t>
  </si>
  <si>
    <t>050500604</t>
  </si>
  <si>
    <t>Entidades territoriales con gestión estratégica del talento humano Implementada</t>
  </si>
  <si>
    <t>Servicio de asistencia técnica en el diseño e implementación de incentivos a la gestión Pública</t>
  </si>
  <si>
    <t>Los servicios de asistencia técnica en el diseño e implementación de incentivos a la gestión pública, incluyen acciones tendientes a reconocer las buenas prácticas en la administración pública, a través del Banco de Éxitos de la Administración Pública Colombiana, por medio del análisis, difusión y réplica de experiencias exitosas de entidades del orden nacional y territorial, así como con la celebración anual del "Premio Nacional de Alta Gerencia".</t>
  </si>
  <si>
    <t>Número de experiencias exitosas</t>
  </si>
  <si>
    <t>050500700</t>
  </si>
  <si>
    <t xml:space="preserve">Experiencias exitosas en el Banco de Éxitos registradas </t>
  </si>
  <si>
    <t>Servicio de Asistencia Técnica en la gestión y administración estratégica de Personal</t>
  </si>
  <si>
    <t>050500800</t>
  </si>
  <si>
    <t>Entidades asesoradas en la gestión y administración estratégica de Personal</t>
  </si>
  <si>
    <t>050500801</t>
  </si>
  <si>
    <t>Entidades territoriales asesoradas en la gestión y administración estratégica de personal</t>
  </si>
  <si>
    <t>Servicio de Asistencia Técnica en la implementación de la política de empleo público</t>
  </si>
  <si>
    <t>050500900</t>
  </si>
  <si>
    <t>Entidades asesoradas</t>
  </si>
  <si>
    <t>050500901</t>
  </si>
  <si>
    <t>Entidades territoriales asesoradas</t>
  </si>
  <si>
    <t>050500902</t>
  </si>
  <si>
    <t>Servicio de Asistencia técnica en la implementación de laspolíticas de Función Pública</t>
  </si>
  <si>
    <t>Este producto contempla las posibles políticas en gestión pública que surjan en la medida que el Departamento Administrativo de la Función Pública continúe desarrollando sus funciones misionales y ampliando su cobertura</t>
  </si>
  <si>
    <t>050501000</t>
  </si>
  <si>
    <t>Entidades con implementación de las políticas de Función Pública</t>
  </si>
  <si>
    <t>050501001</t>
  </si>
  <si>
    <t>Entidades con estrategia de Cambio Cultural, implementada.</t>
  </si>
  <si>
    <t>Servicio de Asistencia Técnica en la implementación de Modelos de evaluación</t>
  </si>
  <si>
    <t>050501100</t>
  </si>
  <si>
    <t>Entidades con modelos de evaluación implementados</t>
  </si>
  <si>
    <t>050501101</t>
  </si>
  <si>
    <t>Entidades territoriales con modelos de evaluación implementados</t>
  </si>
  <si>
    <t>Servicio de asistencia técnica en la implementación del Modelo Integrado de Planeación y Gestión</t>
  </si>
  <si>
    <t>El Modelo Integrado de Planeación y de Gestión busca: -La articulación de la planeación a través de sus tres modalidades: Plan Estratégico Sectorial, Plan Estratégico Institucional y Plan de Acción Anual.-La racionalización de reportes e informes.-La reducción de requerimientos.-La alineación de los planes a las metas del Plan Nacional de Desarrollo.</t>
  </si>
  <si>
    <t>050501200</t>
  </si>
  <si>
    <t>Entidades con el Modelo Integrado de Planeación y de Gestión Implementado</t>
  </si>
  <si>
    <t>050501201</t>
  </si>
  <si>
    <t>Avance del índice de madurez en la implementación y sostenimiento del Modelo Integrado de Planeación y Gestión</t>
  </si>
  <si>
    <t>050501202</t>
  </si>
  <si>
    <t>Puntos de mejora en la implementación de las Políticas de Desarrollo Administrativo</t>
  </si>
  <si>
    <t>050501203</t>
  </si>
  <si>
    <t>Entidades territoriales con el modelo integrado de planeación y de gestión Implementado</t>
  </si>
  <si>
    <t>Servicio de asistencia técnica en Plan de mejoramiento de la gestión pública</t>
  </si>
  <si>
    <t>La gestión pública es la articulación permanente y continua de los procesos de planeación, ejecución y evaluación de las acciones que el Estado emprende.</t>
  </si>
  <si>
    <t>050501300</t>
  </si>
  <si>
    <t>Planes de mejoramiento de la gestión pública implementados</t>
  </si>
  <si>
    <t>Servicio de asistencia técnica en racionalización de escala salarial</t>
  </si>
  <si>
    <t>050501400</t>
  </si>
  <si>
    <t>Plan de racionalización de escala salarial implementado</t>
  </si>
  <si>
    <t>050501401</t>
  </si>
  <si>
    <t>Plan piloto de racionalización de escala salarial implementado</t>
  </si>
  <si>
    <t>Servicio de asistencia técnica en rendición de cuentas, participación, transparencia y servicio al ciudadano</t>
  </si>
  <si>
    <t>050501500</t>
  </si>
  <si>
    <t>Entidades asesoradas en rendición de cuentas, participación, transparencia y servicio al ciudadano</t>
  </si>
  <si>
    <t>050501501</t>
  </si>
  <si>
    <t>Entidades territoriales asesoradas en rendición de cuentas, participación, transparencia y servicio al ciudadano</t>
  </si>
  <si>
    <t>Servicio de asistencia técnica para la implementación de la política de trámites</t>
  </si>
  <si>
    <t>050501700</t>
  </si>
  <si>
    <t>Tramites racionalizados</t>
  </si>
  <si>
    <t>050501701</t>
  </si>
  <si>
    <t>Cadenas de trámites desarrolladas</t>
  </si>
  <si>
    <t>050501702</t>
  </si>
  <si>
    <t>Trámites inscritos</t>
  </si>
  <si>
    <t>Servicio de asistencia técnica para la implementación de las políticas de Gestión y Desempeño</t>
  </si>
  <si>
    <t>Comprende los esfuerzos encaminados a facilitar la comprensión del Modelo Integrado de Planeación y Gestión, con sus dimensiones y 17 políticas de gestión y desempeño. El producto y sus actividades comprende la difusión del Modelo, la generación de capacidades a través de eventos de capacitación y la asesoría focalizada para apoyar a las entidades en la implementación de las políticas de gestión y desempeño institucional.</t>
  </si>
  <si>
    <t>050501800</t>
  </si>
  <si>
    <t>Entidades asesoradas con Políticas Públicas de Desempeño y Gestión, implementadas.</t>
  </si>
  <si>
    <t>050501801</t>
  </si>
  <si>
    <t>Entidades territoriales asesoradas con políticas públicas de desempeño y gestión, implementadas</t>
  </si>
  <si>
    <t>050501802</t>
  </si>
  <si>
    <t>Servicio de asistencia técnica para la implementación de los Planes de Acción Técnicos</t>
  </si>
  <si>
    <t>050501900</t>
  </si>
  <si>
    <t>Entidades territoriales asesoradas con Planes de Acción Técnicos implementados</t>
  </si>
  <si>
    <t>Servicio de asistencia técnica para la implementación del Plan de atención integral</t>
  </si>
  <si>
    <t>Plan de Atención Integral es la definición de objetivos, enunciación de metas, horizonte de tiempo, estrategias, y tipo de actuación para los grupos de valor definidos como prioritarios por parte de la Función Pública</t>
  </si>
  <si>
    <t>050502000</t>
  </si>
  <si>
    <t xml:space="preserve">Entidades asesoradas con Plan de atención integral implementado </t>
  </si>
  <si>
    <t>050502001</t>
  </si>
  <si>
    <t xml:space="preserve">Entidades territoriales asesoradas con plan de atención integral implementado </t>
  </si>
  <si>
    <t>Servicio de diseño, desarrollo e implementación de la Estrategia Territorial</t>
  </si>
  <si>
    <t>050502100</t>
  </si>
  <si>
    <t>Estrategia de Gestión Territorial  implementada</t>
  </si>
  <si>
    <t>Servicio de diseño, desarrollo e implementación de la Herramienta de Valoración del desempeño Institucional</t>
  </si>
  <si>
    <t>050502200</t>
  </si>
  <si>
    <t>Entidades con Valoración del desempeño Institucional implementada</t>
  </si>
  <si>
    <t>050502201</t>
  </si>
  <si>
    <t xml:space="preserve">Herramienta de valoración institucional diseñada. </t>
  </si>
  <si>
    <t>Servicio de educación informal a servidores públicos del estado y a la sociedad en general</t>
  </si>
  <si>
    <t>Número de ciudadanos</t>
  </si>
  <si>
    <t>050502300</t>
  </si>
  <si>
    <t>Ciudadanos capacitados</t>
  </si>
  <si>
    <t>050502301</t>
  </si>
  <si>
    <t>Servicio de educación informal de Multiplicadores en procesos de control social</t>
  </si>
  <si>
    <t>Menos de 16 horas y no son cursos certificados</t>
  </si>
  <si>
    <t>Número de multiplicadores</t>
  </si>
  <si>
    <t>050502400</t>
  </si>
  <si>
    <t>Multiplicadores formados</t>
  </si>
  <si>
    <t>Servicio de educación informal de Servidores Públicos en Pedagogía de Paz</t>
  </si>
  <si>
    <t>050502500</t>
  </si>
  <si>
    <t>Servidores Públicos formados en pedagogía de paz</t>
  </si>
  <si>
    <t>Servicio de educación informal en sistemas de empleo público</t>
  </si>
  <si>
    <t>050502600</t>
  </si>
  <si>
    <t>Entidades capacitadas en la implementación del sistema de empleo público</t>
  </si>
  <si>
    <t>Servicio de información de empleo público</t>
  </si>
  <si>
    <t>050502700</t>
  </si>
  <si>
    <t>050502701</t>
  </si>
  <si>
    <t>050502702</t>
  </si>
  <si>
    <t>Personas asistidas técnicamente en el manejo del sistema de información de empleo público</t>
  </si>
  <si>
    <t>050502703</t>
  </si>
  <si>
    <t>Desarrollos funcionales y operativos implementados</t>
  </si>
  <si>
    <t>050502704</t>
  </si>
  <si>
    <t>Espacios virtuales actualizados</t>
  </si>
  <si>
    <t>050502705</t>
  </si>
  <si>
    <t>Infraestructura tecnológica implementada</t>
  </si>
  <si>
    <t>050502706</t>
  </si>
  <si>
    <t>050502707</t>
  </si>
  <si>
    <t>Sistemas de Información y portales interactivos diseñados</t>
  </si>
  <si>
    <t>050502708</t>
  </si>
  <si>
    <t>Sistemas de Información y portales interactivos  implementados</t>
  </si>
  <si>
    <t>050502709</t>
  </si>
  <si>
    <t>Herramientas tecnológicas desarrolladas</t>
  </si>
  <si>
    <t>050502710</t>
  </si>
  <si>
    <t>Personas capacitadas en el sistema de información de empleo público</t>
  </si>
  <si>
    <t>050502711</t>
  </si>
  <si>
    <t>Sistema de Información de Empleo Público diseñado</t>
  </si>
  <si>
    <t>050502712</t>
  </si>
  <si>
    <t>Sistema de Información de Empleo Público implementado</t>
  </si>
  <si>
    <t>Servicio de información de gestión pública</t>
  </si>
  <si>
    <t>Corresponde al proceso que asegura la disposición de la información de manera accesible, confiable y oportuna de los sistemas de información que son indispensables para la implementación de las políticas públicas de competencia de Función Pública.</t>
  </si>
  <si>
    <t>050502800</t>
  </si>
  <si>
    <t>050502801</t>
  </si>
  <si>
    <t>050502802</t>
  </si>
  <si>
    <t>Personas asistidas técnicamente en el manejo del sistema de información de gestión pública</t>
  </si>
  <si>
    <t>050502803</t>
  </si>
  <si>
    <t>Personas capacitadas en el sistema de información de gestión pública</t>
  </si>
  <si>
    <t>050502804</t>
  </si>
  <si>
    <t>Sistemas de Información diseñados</t>
  </si>
  <si>
    <t>050502805</t>
  </si>
  <si>
    <t xml:space="preserve">Sistemas de Información implementados </t>
  </si>
  <si>
    <t>050502806</t>
  </si>
  <si>
    <t>050502807</t>
  </si>
  <si>
    <t>Servicios Virtuales actualizados</t>
  </si>
  <si>
    <t>050502808</t>
  </si>
  <si>
    <t>050502809</t>
  </si>
  <si>
    <t>050502810</t>
  </si>
  <si>
    <t>Servicio de información estadística en gestión pública</t>
  </si>
  <si>
    <t>Número de sectores</t>
  </si>
  <si>
    <t>050502900</t>
  </si>
  <si>
    <t>Sectores con fichas técnicas publicadas</t>
  </si>
  <si>
    <t>050502901</t>
  </si>
  <si>
    <t>Línea base de información sobre gestión territorial realizada</t>
  </si>
  <si>
    <t>Servicio de Monitoreo y Evaluación a la política de empleo público</t>
  </si>
  <si>
    <t>Número de herramientas</t>
  </si>
  <si>
    <t>050503000</t>
  </si>
  <si>
    <t>Herramientas de Monitoreo y evaluación implementadas</t>
  </si>
  <si>
    <t>050503001</t>
  </si>
  <si>
    <t>Informes elaborados y socializados</t>
  </si>
  <si>
    <t>Servicio de seguimiento a la Gestión Territorial</t>
  </si>
  <si>
    <t>050503100</t>
  </si>
  <si>
    <t>Informe de seguimiento de la gestión territorial publicado</t>
  </si>
  <si>
    <t>Servicio de selección de candidatos para conformar las listas de las cuales se elaborarán las ternas para la designación de Directores regionales o territoriales.</t>
  </si>
  <si>
    <t>Meritocracia: Proceso mediante el cual se proveen cargos de gerencia pública teniendo en cuenta competencias laborales, mérito, capacidad y experiencia, calidades personales y su capacidad en relación con las funciones y responsabilidades del empleo.  El proceso inicia con la identificación, por parte del nominador, del empleo gerencial a proveer y definición del perfil de competencias.</t>
  </si>
  <si>
    <t>050503300</t>
  </si>
  <si>
    <t>Ciudadanos Evaluados</t>
  </si>
  <si>
    <t>050503301</t>
  </si>
  <si>
    <t>Ciudadanos inscritos</t>
  </si>
  <si>
    <t>050503302</t>
  </si>
  <si>
    <t>Convocatorias realizadas</t>
  </si>
  <si>
    <t>Servicio de selección de candidatos para la provisión de cargos de libre nombramiento y remoción</t>
  </si>
  <si>
    <t>Número de candidatos</t>
  </si>
  <si>
    <t>050503400</t>
  </si>
  <si>
    <t>Candidatos evaluados</t>
  </si>
  <si>
    <t>050503401</t>
  </si>
  <si>
    <t>Informes de evaluación de competencias</t>
  </si>
  <si>
    <t>Sistema de Control Interno</t>
  </si>
  <si>
    <t xml:space="preserve">El control interno es un conjunto de elementos interrelacionados, donde intervienen todos los servidores en las entidades, como responsables del control en el ejercicio de sus actividades; el control interno busca garantizar razonablemente el cumplimiento de los objetivos institucionales y la contribución de éstos a los fines esenciales del Estado. Se prestarán servicios de asesoría tanto de forma presencial o haciendo uso de otros canales, con el objetivo de mejorar la implementación de controles y la gestión del riesgo. </t>
  </si>
  <si>
    <t>050503700</t>
  </si>
  <si>
    <t>Entidades con sistema de control interno implementado y fortalecido</t>
  </si>
  <si>
    <t>050503701</t>
  </si>
  <si>
    <t>Avance del índice de madurez en la implementación y sostenimiento del Sistema de Control Interno</t>
  </si>
  <si>
    <t>Servicio de apoyo para el fortalecimiento de la gestión de las entidades públicas</t>
  </si>
  <si>
    <t>Este servicio  incluye apoyo para el fortalecimiento de entidades públicas, servidores públicos y ciudadanos  en la implementación de las políticas del sector</t>
  </si>
  <si>
    <t>Número de instituciones</t>
  </si>
  <si>
    <t>050503900</t>
  </si>
  <si>
    <t>Instituciones públicas asistidas técnicamente</t>
  </si>
  <si>
    <t>050503901</t>
  </si>
  <si>
    <t>Recursos transferidos</t>
  </si>
  <si>
    <t>Servicio de asistencia técnica en el saber administrativo público</t>
  </si>
  <si>
    <t>050504000</t>
  </si>
  <si>
    <t>Asesorías y consultorías realizadas</t>
  </si>
  <si>
    <t>050504001</t>
  </si>
  <si>
    <t>050504002</t>
  </si>
  <si>
    <t>Concursos de méritos adelantados</t>
  </si>
  <si>
    <t>050504003</t>
  </si>
  <si>
    <t>Municipios intervenidos en su institucionalidad para la paz</t>
  </si>
  <si>
    <t>050504004</t>
  </si>
  <si>
    <t>Municipios fortalecidos en la gestión administrativa</t>
  </si>
  <si>
    <t>050504005</t>
  </si>
  <si>
    <t>Municipios en Zonas de Conflicto fortalecidos en su institucionalidad para la paz</t>
  </si>
  <si>
    <t>Servicio de asistencia técnica en temas de Gestión Pública</t>
  </si>
  <si>
    <t>Asistencia Técnica: en desarrollo administrativo de la función pública, el empleo público, la gestión del talento humano, la gerencia pública, el desempeño de las funciones públicas por los particulares, la organización administrativa del Estado, la planeación y la gestión, el control interno, la participación ciudadana, la transparencia en la gestión pública y el servicio al ciudadano.</t>
  </si>
  <si>
    <t>050504100</t>
  </si>
  <si>
    <t>050504101</t>
  </si>
  <si>
    <t>Países con asistencia técnica realizada</t>
  </si>
  <si>
    <t>Servicios de asistencia técnica para el diseño institucional de las entidades</t>
  </si>
  <si>
    <t>Los artículos 49 y subsiguientes de la Ley 489 de 1998, en concordancia con lo dispuesto en la Ley de presupuesto y el Decreto 430 de 2016, que fija las funciones del Departamento Administrativo de la Función Pública consagra las modalidades a través de las cuales, las entidades de la Rama Ejecutiva del orden nacional pueden tramitar las modificaciones a sus estructuras organizacionales y sus planta de personal. Función Pública rinde concepto y asesora la implementación de las reformas.</t>
  </si>
  <si>
    <t>050504200</t>
  </si>
  <si>
    <t>Entidades asistidas técnicamente para el diseño institucional de las entidades</t>
  </si>
  <si>
    <t>Servicio de educación informal  a servidores públicos del estado y a la sociedad en general</t>
  </si>
  <si>
    <t>Desarrollo de acciones de capacitación o formación dirigidas a servidores públicos de todos los niveles de la administración y a la sociedad en general para el fortalecimiento de habilidades y competencias en temáticas específicas.</t>
  </si>
  <si>
    <t>050504300</t>
  </si>
  <si>
    <t>Servicio de asistencia técnica para la implementación de la política de Integridad</t>
  </si>
  <si>
    <t>De acuerdo a las Bases del Plan de Desarrollo 2018 – 2022, la política de transparencia, integridad y legalidad está orientada a “robustecer las herramientas de promoción de la transparencia, el acceso a la información y lucha contra la corrupción en todos los sectores administrativos, ramas del poder público, órganos autónomos e independientes y niveles territoriales”. Función Pública, cómo líder en el diseño e implementación del código de integridad: valores del servicio público, busca incorporar, para 2020, herramientas para darle tramite a los conflictos de interés, ofrecer cursos virtuales a los servidores públicos, en especial gerente;  y fortalecer la capacidad de vigilancia del control interno.    </t>
  </si>
  <si>
    <t>050504400</t>
  </si>
  <si>
    <t>Entidades públicas asistidas técnicamente para la implementación de la política de integridad</t>
  </si>
  <si>
    <t>050504401</t>
  </si>
  <si>
    <t> Servidores públicos capacitados</t>
  </si>
  <si>
    <t>Servicio de asistencia técnica para la implementación de la política de gestión del conocimiento y la innovación</t>
  </si>
  <si>
    <t>Comprende los esfuerzos encaminados a facilitar la comprensión de la política de gestión del conocimiento y la innovación, que se realiza a través de actividades de disfusión y de acompañamiento técnico para apoyar a las entidades en la aplicación de las herramientas de autodiagnóstico, la elaboración del plan de acción y la identificación y documentación de buenas practicas.</t>
  </si>
  <si>
    <t>050504500</t>
  </si>
  <si>
    <t>Entidades públicas asistidas técnicamente para la implementación de la política de gestión del conocimiento y la innovación</t>
  </si>
  <si>
    <t>Concursos de provisión de cargos de carrera administrativa implementados</t>
  </si>
  <si>
    <t>Consiste en el diseño e implementación de procesos de  provisión meritoria de cargos de la carrera administrativa</t>
  </si>
  <si>
    <t>050504600</t>
  </si>
  <si>
    <t>Concursos de méritos para la provisión de empleos de carrera administrativa realizados</t>
  </si>
  <si>
    <t>050504700</t>
  </si>
  <si>
    <t>050504800</t>
  </si>
  <si>
    <t>050504801</t>
  </si>
  <si>
    <t>Estrategias de difusión de servicio social realizadas</t>
  </si>
  <si>
    <t>Servicio de monitoreo y evaluación</t>
  </si>
  <si>
    <t>Incluye el desarrollo de procesos continuos orientados a recolectar y generar información insumo para el diseño, validación e implementación de mecanismos y demás procesos que permitan evaluar el impacto de planes programas y proyectos</t>
  </si>
  <si>
    <t>050504900</t>
  </si>
  <si>
    <t>Acciones de de Monitoreo y Evaluación desarrolladas</t>
  </si>
  <si>
    <t xml:space="preserve">Comprende el desarrollo de los procesos y acciones permanentes para conocer avances en la implementación de intervenciones publicas y sus resultados. Permite detectar diferencias, obstáculos o necesidades de ajuste en las intervenciones públicas que se están desarrollando. </t>
  </si>
  <si>
    <t>Número de intervenciones</t>
  </si>
  <si>
    <t>050505000</t>
  </si>
  <si>
    <t>Servicio de apoyo financiero para el desarrollo del servicio social</t>
  </si>
  <si>
    <t>Corresponde al auxilio económico a todos los jóvenes que se vinculen al servicio social prestado a la población a través de la apropiación de un conocimiento específico que luego replica en determinada comunidad</t>
  </si>
  <si>
    <t xml:space="preserve">Número de personas </t>
  </si>
  <si>
    <t>050505100</t>
  </si>
  <si>
    <t>Personas apoyadas financieramente</t>
  </si>
  <si>
    <t>8.8 Proteger los derechos laborales y promover un entorno de trabajo seguro y sin riesgos para todos los trabajadores, incluidos los trabajadores migrantes, en particular las mujeres migrantes y las personas con empleos precarios</t>
  </si>
  <si>
    <t>050505200</t>
  </si>
  <si>
    <t>16.10Garantizar el acceso público a la información y proteger las libertades fundamentales, de conformidad con las leyes nacionales y los acuerdos internacionales</t>
  </si>
  <si>
    <t>0599</t>
  </si>
  <si>
    <t xml:space="preserve"> Fortalecimiento de la gestión y dirección del sector Empleo Público</t>
  </si>
  <si>
    <t>059900900</t>
  </si>
  <si>
    <t>059901100</t>
  </si>
  <si>
    <t>059901101</t>
  </si>
  <si>
    <t>059901200</t>
  </si>
  <si>
    <t>059901300</t>
  </si>
  <si>
    <t>059901400</t>
  </si>
  <si>
    <t>059901500</t>
  </si>
  <si>
    <t>059901600</t>
  </si>
  <si>
    <t>059904400</t>
  </si>
  <si>
    <t>059904401</t>
  </si>
  <si>
    <t>059904402</t>
  </si>
  <si>
    <t>059905500</t>
  </si>
  <si>
    <t>059905501</t>
  </si>
  <si>
    <t>059905502</t>
  </si>
  <si>
    <t>059905503</t>
  </si>
  <si>
    <t>059905504</t>
  </si>
  <si>
    <t>059905505</t>
  </si>
  <si>
    <t>059905506</t>
  </si>
  <si>
    <t>059905507</t>
  </si>
  <si>
    <t>059905508</t>
  </si>
  <si>
    <t>059905509</t>
  </si>
  <si>
    <t>059905510</t>
  </si>
  <si>
    <t>059905511</t>
  </si>
  <si>
    <t>059905512</t>
  </si>
  <si>
    <t>059905513</t>
  </si>
  <si>
    <t>059905514</t>
  </si>
  <si>
    <t>059905515</t>
  </si>
  <si>
    <t>059905600</t>
  </si>
  <si>
    <t>059905601</t>
  </si>
  <si>
    <t>059905800</t>
  </si>
  <si>
    <t>059905900</t>
  </si>
  <si>
    <t>059905901</t>
  </si>
  <si>
    <t>059905902</t>
  </si>
  <si>
    <t>059906100</t>
  </si>
  <si>
    <t>059906101</t>
  </si>
  <si>
    <t>059906400</t>
  </si>
  <si>
    <t>059906401</t>
  </si>
  <si>
    <t>059906402</t>
  </si>
  <si>
    <t>059906403</t>
  </si>
  <si>
    <t>059906404</t>
  </si>
  <si>
    <t>059906500</t>
  </si>
  <si>
    <t>059906501</t>
  </si>
  <si>
    <t>059906502</t>
  </si>
  <si>
    <t>059906600</t>
  </si>
  <si>
    <t>059906700</t>
  </si>
  <si>
    <t>059906701</t>
  </si>
  <si>
    <t>059906702</t>
  </si>
  <si>
    <t>059906703</t>
  </si>
  <si>
    <t>059906800</t>
  </si>
  <si>
    <t>059906900</t>
  </si>
  <si>
    <t>059907000</t>
  </si>
  <si>
    <t>059907100</t>
  </si>
  <si>
    <t>059907200</t>
  </si>
  <si>
    <t>059907300</t>
  </si>
  <si>
    <t>059907400</t>
  </si>
  <si>
    <t>059907401</t>
  </si>
  <si>
    <t>059907402</t>
  </si>
  <si>
    <t>Habilitador de Ciudadanos digitales implementado</t>
  </si>
  <si>
    <t>059907500</t>
  </si>
  <si>
    <t>059907600</t>
  </si>
  <si>
    <t>11</t>
  </si>
  <si>
    <t>Relaciones exteriores</t>
  </si>
  <si>
    <t>1101</t>
  </si>
  <si>
    <t xml:space="preserve"> Fortalecimiento y diversificación de relaciones bilaterales</t>
  </si>
  <si>
    <t>Servicio culturales para la promoción de Colombia en el exterior</t>
  </si>
  <si>
    <t>Corresponde a las acciones desarrolladas en el marco del Plan de Promoción de Colombia en el Exterior, entre las cuales se encuentran conciertos, obras de teatro, presentaciones de danza, exposiciones, ciclos de cine y actividades académicas y culturales que muestran la riqueza cultural y artística de Colombia y diversifican su imagen ante la comunidad internacional</t>
  </si>
  <si>
    <t>Número de eventos culturales</t>
  </si>
  <si>
    <t>110100400</t>
  </si>
  <si>
    <t>Eventos culturales realizadas</t>
  </si>
  <si>
    <t>8.9De aquí a 2030, elaborar y poner en práctica políticas encaminadas a promover un turismo sostenible que cree puestos de trabajo y promueva la cultura y los productos locales</t>
  </si>
  <si>
    <t>Servicio deportivos para la promoción de Colombia en el exterior</t>
  </si>
  <si>
    <t>Número de eventos deportivos</t>
  </si>
  <si>
    <t>110100600</t>
  </si>
  <si>
    <t>Eventos deportivas realizadas</t>
  </si>
  <si>
    <t>1102</t>
  </si>
  <si>
    <t xml:space="preserve"> Posicionamiento en instancias globales, multilaterales, regionales y subregionales</t>
  </si>
  <si>
    <t>Instrumentos internacionales con instancias multilaterales</t>
  </si>
  <si>
    <t>Corresponde a cualquier acuerdo, pacto, tratado, protocolo, convenio o convención entre dos o mas instancias multilaterales</t>
  </si>
  <si>
    <t>110200100</t>
  </si>
  <si>
    <t>Instrumentos suscritos</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</si>
  <si>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</si>
  <si>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110200200</t>
  </si>
  <si>
    <t>110200201</t>
  </si>
  <si>
    <t>Documentos de seguimiento a compromisos con instancias multilaterales elaborados</t>
  </si>
  <si>
    <t>110200202</t>
  </si>
  <si>
    <t>Informes presentados ante organismos globales, multilaterales, regionales y subregionales</t>
  </si>
  <si>
    <t>Visitas y reuniones en el marco de organismos multilaterales</t>
  </si>
  <si>
    <t>Encuentro entre autoridades oficiales que representan a los Estados y los Organismos Multilaterales. Entre ellos se cuentan: Reuniones de alto nivel, reuniones técnicas, reuniones preparatorias, foros, conferencias, entre otros.</t>
  </si>
  <si>
    <t>Número de visitas</t>
  </si>
  <si>
    <t>110200500</t>
  </si>
  <si>
    <t>Servicios de apoyo  para la construcción de tejido social en casas lúdicas</t>
  </si>
  <si>
    <t>Corresponde al diseño e implementación de programas (actividades, talleres y materiales de difusión) para mejorar la gestión de las Casas Lúdicas y el posicionamiento del Programa Integral Niños, Niñas y Adolescentes con Oportunidades.</t>
  </si>
  <si>
    <t>110200800</t>
  </si>
  <si>
    <t>Programas de construcción de tejido social implementados</t>
  </si>
  <si>
    <t>Servicios de promoción de derechos de Niños, Niñas y Adolescentes - NNA</t>
  </si>
  <si>
    <t>Corresponde a los programas (actividades y talleres) que se realizan en las casas lúdicas para  Niños, Niñas y Adolescentes y la comunidad en general para la creación de redes de protección de los derechos de los Niños, Niñas, Adolescentes - NNA en los territorios.</t>
  </si>
  <si>
    <t>110200900</t>
  </si>
  <si>
    <t>Programa de promoción de derechos de Niños, Niñas y Adolescentes realizados</t>
  </si>
  <si>
    <t>16.2 Poner fin al maltrato, la explotación, la trata, la tortura y todas las formas de violencia contra los niños</t>
  </si>
  <si>
    <t>110200901</t>
  </si>
  <si>
    <t>Programas en sensibilización y fortalecimiento de capacidades ciudadanas realizados</t>
  </si>
  <si>
    <t>1103</t>
  </si>
  <si>
    <t xml:space="preserve"> Política migratoria y servicio al ciudadano</t>
  </si>
  <si>
    <t>Punto de control migratorio</t>
  </si>
  <si>
    <t>Corresponde a los espacios migratorios (inmigración y emigración) ubicados en aeropuertos internacionales, puertos marítimos, fluviales y zona fronteriza terrestre</t>
  </si>
  <si>
    <t>Número de puntos de control migratorio</t>
  </si>
  <si>
    <t>110300100</t>
  </si>
  <si>
    <t>Puntos de control migratorio adquiridos e intervenidos</t>
  </si>
  <si>
    <t>10.7 Facilitar la migración y la movilidad ordenadas, seguras, regulares y responsables de las personas, incluso mediante la aplicación de políticas migratorias planificadas y bien gestionadas</t>
  </si>
  <si>
    <t>Centro facilitador de Servicios migratorios</t>
  </si>
  <si>
    <t xml:space="preserve">Son espacios dedicados a la atención ciudadana, que tienen como objetivo facilitarle la documentación migratoria tanto al nacional como al extranjero. </t>
  </si>
  <si>
    <t>Número de centros facilitadores de servicios</t>
  </si>
  <si>
    <t>110300200</t>
  </si>
  <si>
    <t>Centros facilitadores de Servicio adquiridos e intervenidos</t>
  </si>
  <si>
    <t>Servicio de verificación migratoria</t>
  </si>
  <si>
    <t>Corresponde a la vigilancia y el control migratorio de nacionales y extranjeros en el territorio nacional.</t>
  </si>
  <si>
    <t>Número de verificaciones</t>
  </si>
  <si>
    <t>110300500</t>
  </si>
  <si>
    <t>Verificaciones realizadas</t>
  </si>
  <si>
    <t>Servicio de asistencia a colombianos en el exterior</t>
  </si>
  <si>
    <t xml:space="preserve">Corresponde a las acciones dirigidas a proteger los intereses de los colombianos en el exterior. </t>
  </si>
  <si>
    <t>Número de colombianos</t>
  </si>
  <si>
    <t>110300600</t>
  </si>
  <si>
    <t>Colombianos atendidos</t>
  </si>
  <si>
    <t>110300601</t>
  </si>
  <si>
    <t xml:space="preserve">Declaraciones tomadas </t>
  </si>
  <si>
    <t>110300602</t>
  </si>
  <si>
    <t>Informes migratorios realizados</t>
  </si>
  <si>
    <t>110300603</t>
  </si>
  <si>
    <t>Redes Fortalecidas</t>
  </si>
  <si>
    <t>Servicio de divulgación de la política migratoria y la oferta institucional del Estado para colombianos en el exterior</t>
  </si>
  <si>
    <t>Corresponde a las acciones realizadas para dar a conocer la política migratoria, los Servicio de las Entidades del Estado, el fortalecimiento de los vínculos con los connacionales y desarrollo de temas de interés de los colombianos en el exterior.</t>
  </si>
  <si>
    <t>110300700</t>
  </si>
  <si>
    <t>110300701</t>
  </si>
  <si>
    <t xml:space="preserve">Eventos de conmemoración realizados </t>
  </si>
  <si>
    <t>110300702</t>
  </si>
  <si>
    <t>Eventos apoyados</t>
  </si>
  <si>
    <t>110300703</t>
  </si>
  <si>
    <t xml:space="preserve">Campañas realizadas </t>
  </si>
  <si>
    <t>110300704</t>
  </si>
  <si>
    <t>Jornadas especiales de atención realizadas.</t>
  </si>
  <si>
    <t>Servicio de difusión de la política migratoria y la oferta institucional del Estado para colombianos en el exterior</t>
  </si>
  <si>
    <t>110300800</t>
  </si>
  <si>
    <t>Jornadas de socialización para colombianos en el exterior realizadas</t>
  </si>
  <si>
    <t>110300801</t>
  </si>
  <si>
    <t>Feria de Servicio realizadas</t>
  </si>
  <si>
    <t>110300802</t>
  </si>
  <si>
    <t>Servicio de asistencia técnica en mesas de trabajo-dialogo de connacionales</t>
  </si>
  <si>
    <t>Asesoría y acompañamiento a las mesas de trabajo  integradas por diferentes actores de la sociedad civil y entidades claves para la formulación de planes de acción y la implementación de proyectos que respondan a temáticas y a necesidades particulares definidas por los equipos conformados.</t>
  </si>
  <si>
    <t>110301100</t>
  </si>
  <si>
    <t>110301101</t>
  </si>
  <si>
    <t>Mesas de trabajo - diálogos de connacionales realizadas</t>
  </si>
  <si>
    <t>110301102</t>
  </si>
  <si>
    <t>Equipos de trabajo fortalecidos</t>
  </si>
  <si>
    <t>Servicio de atención al retornado</t>
  </si>
  <si>
    <t>Corresponde a las acciones dirigidas al acompañamiento a los migrantes que retornen al país y la gestión de iniciativas para la migración ordenada de colombianos al exterior</t>
  </si>
  <si>
    <t>Número de retornados</t>
  </si>
  <si>
    <t>110301200</t>
  </si>
  <si>
    <t xml:space="preserve">Retornados atendidos </t>
  </si>
  <si>
    <t>110301201</t>
  </si>
  <si>
    <t>110301202</t>
  </si>
  <si>
    <t xml:space="preserve">Retornados atendidos con estrategias de acompañamiento humanitario </t>
  </si>
  <si>
    <t>110301203</t>
  </si>
  <si>
    <t>Retornados atendidos con estrategias de acompañamiento productivo</t>
  </si>
  <si>
    <t>110301204</t>
  </si>
  <si>
    <t xml:space="preserve">Retornados atendidos con estrategias de acompañamiento laboral </t>
  </si>
  <si>
    <t>Consulados consolidados</t>
  </si>
  <si>
    <t>Son la representación del Estado,  que se encarga de velar por los intereses de nuestros connacionales residentes en el exterior, y de prestar  los Servicio para la realización  de trámites que estos requieran.</t>
  </si>
  <si>
    <t>Número de nuevos consulados de Colombia en el exterior</t>
  </si>
  <si>
    <t>110301300</t>
  </si>
  <si>
    <t>Nuevos consulados de Colombia en el exterior</t>
  </si>
  <si>
    <t>110301301</t>
  </si>
  <si>
    <t>Jornadas de socialización y difusión sobre retorno a entidades</t>
  </si>
  <si>
    <t>Servicios de difusión sobre retorno y la oferta institucional</t>
  </si>
  <si>
    <t>110301500</t>
  </si>
  <si>
    <t>Jornadas de socialización y difusión sobre retorno a los connacionales</t>
  </si>
  <si>
    <t>110301501</t>
  </si>
  <si>
    <t>Servicio de implementación de medidas de satisfacción para víctimas en el exterior</t>
  </si>
  <si>
    <t>Acciones concertadas de dignificación, reconocimiento y conmemoración a víctimas del conflicto armado en el exterior. Incluye actos de reparación simbólica y dignificación, homenajes, eventos de conmemoración, apoyo a reconstrucción de tejido social y lazos familiares, comunitarios y colectivos, difusión de relatos y experiencias de víctimas en el exterior, así como apoyo para la recuperación emocional por los efectos de la migración y la victimización.</t>
  </si>
  <si>
    <t>Número de medidas</t>
  </si>
  <si>
    <t>110301600</t>
  </si>
  <si>
    <t>Medidas de satisfacción implementadas</t>
  </si>
  <si>
    <t>110301700</t>
  </si>
  <si>
    <t>Servicio de atención a solicitudes de refugio</t>
  </si>
  <si>
    <t>Corresponde a las acciones dirigidas a la recepción, estudio, tramite y respuesta a solicitudes de refugio</t>
  </si>
  <si>
    <t>Número de solicitudes</t>
  </si>
  <si>
    <t>110301800</t>
  </si>
  <si>
    <t>Solicitudes atendidas</t>
  </si>
  <si>
    <t>16.7Garantizar la adopción en todos los niveles de decisiones inclusivas, participativas y representativas que respondan a las necesidades</t>
  </si>
  <si>
    <t>1104</t>
  </si>
  <si>
    <t xml:space="preserve"> Soberanía territorial y desarrollo fronterizo</t>
  </si>
  <si>
    <t>Servicio de intervención social y económica en zonas de frontera</t>
  </si>
  <si>
    <t xml:space="preserve">Corresponde a las intervenciones realizadas en zonas de frontera a través de proyectos que generan Servicio a las comunidades limítrofes. </t>
  </si>
  <si>
    <t>110400200</t>
  </si>
  <si>
    <t>Proyectos de impacto social y económico en zonas de frontera en implementación</t>
  </si>
  <si>
    <t>Instrumentos internacionales con Estados para el desarrollo de la soberanía e integración fronteriza</t>
  </si>
  <si>
    <t xml:space="preserve">Corresponde a cualquier acuerdo, pacto, tratado, protocolo, convenio o convención entre dos o mas Estados que compartan frontera con Colombia y cuyo tema sea el desarrollo de la soberanía e integración fronteriza. </t>
  </si>
  <si>
    <t>110400300</t>
  </si>
  <si>
    <t>Servicio de asistencia técnica para la implementación de iniciativas de inversión de impacto social y económico en zonas de frontera</t>
  </si>
  <si>
    <t>Corresponde a las intervenciones realizadas en zonas de frontera a través de la identificación, formulación, financiación e  implementación y seguimiento de proyectos que generan bienes y servicios a las comunidades limítrofes. </t>
  </si>
  <si>
    <t>110400500</t>
  </si>
  <si>
    <t>Proyectos de impacto social y económico en zonas de frontera implementados</t>
  </si>
  <si>
    <t>110400501</t>
  </si>
  <si>
    <t>Proyectos de servicios públicos domiciliarios implementados en frontera</t>
  </si>
  <si>
    <t>110400502</t>
  </si>
  <si>
    <t>Proyectos de formación integral implementados en frontera</t>
  </si>
  <si>
    <t>110400503</t>
  </si>
  <si>
    <t>Proyectos de desarrollo social y económico sostenible implementados en frontera</t>
  </si>
  <si>
    <t>110400504</t>
  </si>
  <si>
    <t>Proyectos de salud implementados en frontera</t>
  </si>
  <si>
    <t>Servicio de gestión para la articulación interinstitucional en pasos de frontera</t>
  </si>
  <si>
    <t>Corresponde a las acciones realizadas por la Cancillería para lograr la articulación de las Entidades del Estado en los pasos de frontera  legalmente constituidos.</t>
  </si>
  <si>
    <t>Porcentaje de planes</t>
  </si>
  <si>
    <t>110400700</t>
  </si>
  <si>
    <t>Planes de fortalecimiento de capacidades en pasos de frontera implementados</t>
  </si>
  <si>
    <t>110400800</t>
  </si>
  <si>
    <t>1105</t>
  </si>
  <si>
    <t xml:space="preserve"> Cooperación internacional del sector relaciones exteriores</t>
  </si>
  <si>
    <t>Instrumentos internacionales de cooperación</t>
  </si>
  <si>
    <t>Se denomina a cualquier acuerdo, pacto, tratado, protocolo, convenio o convención entre dos o mas estados u organismos internacionales a través de los cuales se definen líneas de trabajo o se desarrollan acciones relacionadas con la asignación de recursos y/o asistencia para financiar planes, programas y proyectos en diferentes temáticas .</t>
  </si>
  <si>
    <t>110500100</t>
  </si>
  <si>
    <t>Instrumentos negociados</t>
  </si>
  <si>
    <t>17.6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</si>
  <si>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Proyectos de cooperación internacional</t>
  </si>
  <si>
    <t xml:space="preserve">Corresponde a los proyectos realizados con recursos de cooperación de otros Estados y Organismos Multilaterales. </t>
  </si>
  <si>
    <t>110500200</t>
  </si>
  <si>
    <t>Proyectos ejecutados</t>
  </si>
  <si>
    <t>1199</t>
  </si>
  <si>
    <t xml:space="preserve"> Fortalecimiento de la gestión y dirección del sector Relaciones Exteriores</t>
  </si>
  <si>
    <t>119900900</t>
  </si>
  <si>
    <t>119901100</t>
  </si>
  <si>
    <t>119901101</t>
  </si>
  <si>
    <t>119901500</t>
  </si>
  <si>
    <t>119901600</t>
  </si>
  <si>
    <t>119905200</t>
  </si>
  <si>
    <t>119905201</t>
  </si>
  <si>
    <t>119905202</t>
  </si>
  <si>
    <t>119905203</t>
  </si>
  <si>
    <t>119905204</t>
  </si>
  <si>
    <t>119905205</t>
  </si>
  <si>
    <t>119905206</t>
  </si>
  <si>
    <t>119905207</t>
  </si>
  <si>
    <t>119905208</t>
  </si>
  <si>
    <t>119905209</t>
  </si>
  <si>
    <t>119905210</t>
  </si>
  <si>
    <t>119905211</t>
  </si>
  <si>
    <t>119905212</t>
  </si>
  <si>
    <t>119905213</t>
  </si>
  <si>
    <t>119905214</t>
  </si>
  <si>
    <t>119905215</t>
  </si>
  <si>
    <t>119905300</t>
  </si>
  <si>
    <t>119905301</t>
  </si>
  <si>
    <t>119905400</t>
  </si>
  <si>
    <t>119905402</t>
  </si>
  <si>
    <t>119905403</t>
  </si>
  <si>
    <t>119905500</t>
  </si>
  <si>
    <t>119905600</t>
  </si>
  <si>
    <t>119905601</t>
  </si>
  <si>
    <t>119905602</t>
  </si>
  <si>
    <t>119905800</t>
  </si>
  <si>
    <t>119905801</t>
  </si>
  <si>
    <t>119906000</t>
  </si>
  <si>
    <t>119906001</t>
  </si>
  <si>
    <t>119906002</t>
  </si>
  <si>
    <t>119906003</t>
  </si>
  <si>
    <t>119906004</t>
  </si>
  <si>
    <t>119906005</t>
  </si>
  <si>
    <t>Unidades de gestión con sistema de gestión implementado</t>
  </si>
  <si>
    <t>119906100</t>
  </si>
  <si>
    <t>119906101</t>
  </si>
  <si>
    <t>119906102</t>
  </si>
  <si>
    <t>119906200</t>
  </si>
  <si>
    <t>119906300</t>
  </si>
  <si>
    <t>119906301</t>
  </si>
  <si>
    <t>119906302</t>
  </si>
  <si>
    <t>119906303</t>
  </si>
  <si>
    <t>119906400</t>
  </si>
  <si>
    <t>119906500</t>
  </si>
  <si>
    <t>119906700</t>
  </si>
  <si>
    <t>119906800</t>
  </si>
  <si>
    <t>119906900</t>
  </si>
  <si>
    <t>119907000</t>
  </si>
  <si>
    <t>119907001</t>
  </si>
  <si>
    <t>119907100</t>
  </si>
  <si>
    <t>119907200</t>
  </si>
  <si>
    <t>12</t>
  </si>
  <si>
    <t>Justicia y del derecho</t>
  </si>
  <si>
    <t>1201</t>
  </si>
  <si>
    <t xml:space="preserve"> Fortalecimiento del principio de seguridad jurídica, divulgación y depuración del ordenamiento jurídico</t>
  </si>
  <si>
    <t>120100100</t>
  </si>
  <si>
    <t>120100101</t>
  </si>
  <si>
    <t>Proyecto de ley de depuración normativa elaborado</t>
  </si>
  <si>
    <t>120100200</t>
  </si>
  <si>
    <t>120100201</t>
  </si>
  <si>
    <t>Lineamientos para la mejora en la calidad de la producción normativa de la Rama Ejecutiva elaborados.</t>
  </si>
  <si>
    <t>120100202</t>
  </si>
  <si>
    <t>Normas de rango legal,  expedidas entre 1886 y 2016 , con orden expresa de reglamentación sin desarrollar identificadas</t>
  </si>
  <si>
    <t>Servicio de divulgación para fortalecer el acceso al marco normativo y jurisprudencial</t>
  </si>
  <si>
    <t>Dar a conocer las normas de carácter general y abstractas vigentes con su afectación normativa y jurisprudencial</t>
  </si>
  <si>
    <t>Número de normas</t>
  </si>
  <si>
    <t>120100300</t>
  </si>
  <si>
    <t>Normas de carácter general y abstractas  registradas en el Sistema Único de Información Normativa SUIN-JURISCOL</t>
  </si>
  <si>
    <t>120100301</t>
  </si>
  <si>
    <t xml:space="preserve">Jurisprudencia de constitucionalidad de la Corte Constitucional y nulidad del Consejo de Estado registrada en el Sistema Único de Información Normativa SUIN-JURISCOL </t>
  </si>
  <si>
    <t>Corresponde al proceso de diseño, construcción y socialización de los documentos metodológicos que describen el proceso de depuración normativa que se debe llevar a cabo por parte de las entidades del ejecutivo.</t>
  </si>
  <si>
    <t>120100400</t>
  </si>
  <si>
    <t>Servicio de asistencia técnica en depuración normativa</t>
  </si>
  <si>
    <t>Corresponde a la asesoría y acompañamiento técnico que se brinda a las entidades en el desarrollo de los procesos de depuración normativa.</t>
  </si>
  <si>
    <t>120100500</t>
  </si>
  <si>
    <t>120100501</t>
  </si>
  <si>
    <t>Servicio de asistencia técnica en producción normativa</t>
  </si>
  <si>
    <t>Corresponde a la asesoría y acompañamiento técnico que se brinda a las entidades en el desarrollo de los procesos de producción normativa.</t>
  </si>
  <si>
    <t>120100600</t>
  </si>
  <si>
    <t>120100601</t>
  </si>
  <si>
    <t>Servicio de información normativa y jurisprudencial implementado</t>
  </si>
  <si>
    <t>Continente las acciones necesarias para realizar el análisis y divulgación de la evolución normativa y jurisprudencial disponible en la plataforma que contiene el ordenamiento normativo- SUIN Juriscol.</t>
  </si>
  <si>
    <t>120100700</t>
  </si>
  <si>
    <t>Visitas al sitio</t>
  </si>
  <si>
    <t>120100701</t>
  </si>
  <si>
    <t>Informes realizados</t>
  </si>
  <si>
    <t>120100800</t>
  </si>
  <si>
    <t>"Modelo de atención (infraestructura y equipamiento) para el acceso a la justicia donde se ofrecen servicios de información, orientación, resolución de conflictos y se aplican y ejecutan los mecanismos de justicia formal y no formal existentes en el municipio, a través de entidades del orden nacional y local"</t>
  </si>
  <si>
    <t>Número de casas de justicia</t>
  </si>
  <si>
    <t>120200100</t>
  </si>
  <si>
    <t>120200101</t>
  </si>
  <si>
    <t xml:space="preserve"> Casas de justicia en operación cofinanciadas con mantenimiento físico realizado</t>
  </si>
  <si>
    <t>Servicio de justicia a los ciudadanos</t>
  </si>
  <si>
    <t>Hace referencia a servicios de información y orientación sobre herramientas y mecanismos legales, formales y no formales, para el reconocimiento y protección de los derechos de los ciudadanos</t>
  </si>
  <si>
    <t>120200200</t>
  </si>
  <si>
    <t>Ciudadanos con servicio de justicia prestado</t>
  </si>
  <si>
    <t>120200201</t>
  </si>
  <si>
    <t>Ciudadanos con servicio de justicia prestado en los centros de convivencia ciudadana</t>
  </si>
  <si>
    <t>120200202</t>
  </si>
  <si>
    <t>Ciudadanos con servicio de justicia prestado en las casas de justicia</t>
  </si>
  <si>
    <t>Centros de Convivencia Ciudadana en operación</t>
  </si>
  <si>
    <t xml:space="preserve">Corresponde a la cofinanciación o puesta en operación de los centros de convivencia Ciudadana </t>
  </si>
  <si>
    <t>Número de centros de convivencia ciudadana</t>
  </si>
  <si>
    <t>120200300</t>
  </si>
  <si>
    <t>120200301</t>
  </si>
  <si>
    <t>Centros de Convivencia Ciudadana en operación cofinanciados con mantenimiento físico realizado</t>
  </si>
  <si>
    <t>Servicio de asistencia técnica para la articulación de los operadores de los Servicio de justicia</t>
  </si>
  <si>
    <t>Asesoría y acompañamiento a entidades territoriales para que haya una adecuada articulación entre los operadores de los Servicio de justicia</t>
  </si>
  <si>
    <t>120200400</t>
  </si>
  <si>
    <t>120200401</t>
  </si>
  <si>
    <t>Sistemas locales de justicia implementados</t>
  </si>
  <si>
    <t>Asesoría y acompañamiento a entidades territoriales para fortalecer la descentralización de los Servicio de justicia</t>
  </si>
  <si>
    <t>Número de jornadas móviles de acceso a la justicia</t>
  </si>
  <si>
    <t>120200500</t>
  </si>
  <si>
    <t>120200501</t>
  </si>
  <si>
    <t>120200600</t>
  </si>
  <si>
    <t>120200601</t>
  </si>
  <si>
    <t>Documentos con lineamientos de política pública de justicia elaborados</t>
  </si>
  <si>
    <t>120200602</t>
  </si>
  <si>
    <t xml:space="preserve">Plan decenal del sistema de justicia validado </t>
  </si>
  <si>
    <t>120200603</t>
  </si>
  <si>
    <t>Documentos con lineamientos de política pública de justicia actualizados</t>
  </si>
  <si>
    <t>120200604</t>
  </si>
  <si>
    <t>Documentos de planeación socializados</t>
  </si>
  <si>
    <t>Servicio de información para orientar al ciudadano en el acceso a la justicia</t>
  </si>
  <si>
    <t>Servicio desarrollado para orientar a los ciudadanos en las diferentes rutas de atención a las que puede acudir según las necesidades jurídicas particulares. Además de las diferentes rutas (temáticas) comprende directorios, formularios de consultas y servicios online para agendamiento de citas en consultorios jurídicos.</t>
  </si>
  <si>
    <t>Número de visitantes</t>
  </si>
  <si>
    <t>120200700</t>
  </si>
  <si>
    <t>Visitantes que consultan el sitio web Legal App</t>
  </si>
  <si>
    <t>120200701</t>
  </si>
  <si>
    <t>Consultas atendidas</t>
  </si>
  <si>
    <t>Documento que busca  la obtención de nuevos conocimientos y su aplicación a problemas del sector de justicia, a partir de la aplicación de métodos científicos y técnicos especializados.</t>
  </si>
  <si>
    <t>120200800</t>
  </si>
  <si>
    <t>Documentos de investigación Realizados</t>
  </si>
  <si>
    <t>120200801</t>
  </si>
  <si>
    <t>Boletines de seguimiento difundidos</t>
  </si>
  <si>
    <t>120200802</t>
  </si>
  <si>
    <t>Documentos de investigación socializados</t>
  </si>
  <si>
    <t>120200900</t>
  </si>
  <si>
    <t>Documentos metodológicos Realizados</t>
  </si>
  <si>
    <t>120200901</t>
  </si>
  <si>
    <t>Documentos metodológicos socializados</t>
  </si>
  <si>
    <t>120201000</t>
  </si>
  <si>
    <t>Documentos con contenidos a nivel normativo y regulatorio en relación al sistema de administración de justicia.</t>
  </si>
  <si>
    <t>120201100</t>
  </si>
  <si>
    <t>120201101</t>
  </si>
  <si>
    <t xml:space="preserve">Proyectos de ley en materia de justicia presentados </t>
  </si>
  <si>
    <t>120201102</t>
  </si>
  <si>
    <t xml:space="preserve">Decretos en materia de justicia expedidos </t>
  </si>
  <si>
    <t>120201103</t>
  </si>
  <si>
    <t xml:space="preserve">Resoluciones en materia de justicia expedidas </t>
  </si>
  <si>
    <t>120201104</t>
  </si>
  <si>
    <t>Documentos normativos socializados</t>
  </si>
  <si>
    <t>Servicio de educación informal en temas de acceso a la justicia</t>
  </si>
  <si>
    <t>Capacitaciones y eventos en temas de acceso a la justicia</t>
  </si>
  <si>
    <t>120201200</t>
  </si>
  <si>
    <t>120201201</t>
  </si>
  <si>
    <t>Eventos de capacitación a la ciudadanía en al acceso a la justicia</t>
  </si>
  <si>
    <t>120201202</t>
  </si>
  <si>
    <t>Eventos de formación a los operadores de justicia y autoridades locales realizados</t>
  </si>
  <si>
    <t>120201203</t>
  </si>
  <si>
    <t>Contenidos virtuales en acceso a la justicia implementados</t>
  </si>
  <si>
    <t>Casa de justicia dotada</t>
  </si>
  <si>
    <t xml:space="preserve">Modelo de atención (infraestructura y equipamiento) para el acceso a la justicia donde se ofrecen servicios de información, orientación, resolución de conflictos para los ciudadanos y se aplican y ejecutan mecanismos de justicia formal y no formal existentes en el municipio, a través de la articulación de entidades del orden nacional y local. </t>
  </si>
  <si>
    <t>120201300</t>
  </si>
  <si>
    <t>Casas de justicia dotadas</t>
  </si>
  <si>
    <t>Servicio de asistencia técnica en materia de promoción al acceso a la justicia</t>
  </si>
  <si>
    <t>Corresponde a las entidades territoriales asistidas técnicamente para la incorporación de lineamientos de acceso a la justicia </t>
  </si>
  <si>
    <t>120201400</t>
  </si>
  <si>
    <t>120201500</t>
  </si>
  <si>
    <t>120201600</t>
  </si>
  <si>
    <t>Corresponde al proceso que asegura la disponibilidad del servicio a través de la infraestructura informática tanto de software.</t>
  </si>
  <si>
    <t>120201700</t>
  </si>
  <si>
    <t>Servicio de apoyo para la promoción al acceso a la justicia</t>
  </si>
  <si>
    <t>Incluye el apoyo técnico y/o financiero a las comunidades étnicas, al programa nacional de casas de justicia y las iniciativas, estrategias y proyectos en materia de acceso a la justicia.</t>
  </si>
  <si>
    <t>120201800</t>
  </si>
  <si>
    <t>Iniciativas viabilizadas apoyadas</t>
  </si>
  <si>
    <t>Comprende el desarrollo de estrategias para la promoción del acceso a la justicia </t>
  </si>
  <si>
    <t>120201900</t>
  </si>
  <si>
    <t>120201901</t>
  </si>
  <si>
    <t>Eventos de promoción de acceso a la justicia realizados</t>
  </si>
  <si>
    <t>Servicio de divulgación para promover el acceso a la Justicia</t>
  </si>
  <si>
    <t>Hace referencia al desarrollo de campañas de difusión para promover el acceso a la justicia.</t>
  </si>
  <si>
    <t>Número de campañas</t>
  </si>
  <si>
    <t>120202000</t>
  </si>
  <si>
    <t>Campañas de divulgación ejecutadas</t>
  </si>
  <si>
    <t>120202001</t>
  </si>
  <si>
    <t>Piezas comunicativas elaboradas y difundidas</t>
  </si>
  <si>
    <t>120202002</t>
  </si>
  <si>
    <t>Servicio de  educación informal para el  acceso a la justicia </t>
  </si>
  <si>
    <t>Comprende el desarrollo de actividades orientadas a fortalecer las capacidades locales para el acceso a la justicia.</t>
  </si>
  <si>
    <t>120202100</t>
  </si>
  <si>
    <t>120202101</t>
  </si>
  <si>
    <t>120202102</t>
  </si>
  <si>
    <t>Cupos de formación habilitados</t>
  </si>
  <si>
    <t>Incluye la realización de los estudios requeridos en las fases de pre factibilidad, factibilidad o definitivos. </t>
  </si>
  <si>
    <t>120202200</t>
  </si>
  <si>
    <t>Estudios o diseños realizados</t>
  </si>
  <si>
    <t>Servicio de asistencia técnica en la promoción y articulación de los servicios de justicia</t>
  </si>
  <si>
    <t>Comprende el acompañamiento institucional para el diagnóstico, revisión, ajuste, promoción y articulación de herramientas para la prestación de servicios de justicia.</t>
  </si>
  <si>
    <t>120202300</t>
  </si>
  <si>
    <t>120202301</t>
  </si>
  <si>
    <t>Entidades asistidas técnicamente en promoción y articulación de los servicios de justicia</t>
  </si>
  <si>
    <t>Corresponde al giro de recursos para la financiación de iniciativas presentadas por los pueblos étnicos, encaminadas al fortalecimiento de sus sistemas de justicia propia.</t>
  </si>
  <si>
    <t>120202400</t>
  </si>
  <si>
    <t>Proyectos apoyados financieramente</t>
  </si>
  <si>
    <t>Comprende el apoyo técnico para la formulación, viabilizarían, ejecución y seguimiento de las iniciativas encaminadas al fortalecimiento de sus sistemas de justicia propia.</t>
  </si>
  <si>
    <t>120202500</t>
  </si>
  <si>
    <t>120202501</t>
  </si>
  <si>
    <t>Comunidades étnicas asistidas técnicamente</t>
  </si>
  <si>
    <t>Corresponde al servicio que se brinda al territorio de manera móvil,  para garantizar los derechos de acceso a la justicia de la población más alejada y con mayores barreras geográficas (sectores rurales y rurales dispersos) para acudir a los cascos urbanos, donde se concentran los servicios de justicia.</t>
  </si>
  <si>
    <t>Número de jornadas móviles</t>
  </si>
  <si>
    <t>120202600</t>
  </si>
  <si>
    <t>Jornadas móviles de justicia intinerante realizadas</t>
  </si>
  <si>
    <t>Peso m/c</t>
  </si>
  <si>
    <t>Servicio de asistencia técnica en transformación cultural para la adopción de modelos de gestión inclusivos en la justicia</t>
  </si>
  <si>
    <t>Comprende el acompañamiento técnico institucional para el diagnóstico, revisión, ajuste, promoción e implementación de herramientas que propendan por la transformación cultural en el abordaje de los servicios de justicia con enfoque inclusivo.</t>
  </si>
  <si>
    <t>Número de asistencias brindadas</t>
  </si>
  <si>
    <t>120202700</t>
  </si>
  <si>
    <t xml:space="preserve">Asistencias técnicas en transformación cultural realizadas </t>
  </si>
  <si>
    <t>120202701</t>
  </si>
  <si>
    <t>Entidades asistidas técnicamente en transformación cultural</t>
  </si>
  <si>
    <t xml:space="preserve"> Servicio de acompañamiento técnico para el desarrollo y promoción en la formación jurídica</t>
  </si>
  <si>
    <t>Comprende la gestión, participación y seguimiento a los diferentes espacios e instrumentos para establecer y desarrollar acuerdos, estrategias y planes que contribuyan a potencializar la formación jurídica en el país.</t>
  </si>
  <si>
    <t>Número de estatregias</t>
  </si>
  <si>
    <t>120202800</t>
  </si>
  <si>
    <t>Estrategias de promoción en formación jurídica implementadas</t>
  </si>
  <si>
    <t>120202801</t>
  </si>
  <si>
    <t>Iniciativas técnicas relacionadas con formación jurídica construidas</t>
  </si>
  <si>
    <t>Servicio de información para el monitoreo de los servicios de justicia implementado</t>
  </si>
  <si>
    <t>Servicio desarrollado para la definición, sistematización y presentación de información relativa a la prestación de los servicios de justicia.</t>
  </si>
  <si>
    <t>120202900</t>
  </si>
  <si>
    <t>120202901</t>
  </si>
  <si>
    <t>120202902</t>
  </si>
  <si>
    <t>Registros de información realizados</t>
  </si>
  <si>
    <t>Servicio de información para la promoción de los enfoques de la justicia inclusiva implementado</t>
  </si>
  <si>
    <t>Comprende el desarrollo de acciones, planes y estrategias en el marco de las competencias institucionales, para afianzar y fortalecer los canales que dan a conocer y por medio de los cuales se discuten los elementos que demarcan las condiciones de integración de ambas jurisdicciones o sistemas de justicia, impulsar su desarrollo  con la participación de actores del SJN, así como propiciar espacios (llámese eventos, reuniones, mesas, etc.) que permitan mantener un diálogo permanente y constructivo con las organizaciones de base y las comunidades, todo lo cual fortalece el entendimiento mutuo de los sistemas de justicia y contribuye a la solución de conflictos respetando las competencias y propendiendo por el ejercicio colaborativo de ambos esquemas.</t>
  </si>
  <si>
    <t>120203000</t>
  </si>
  <si>
    <t>120203001</t>
  </si>
  <si>
    <t>120203002</t>
  </si>
  <si>
    <t>Servicio de educación informal para la gestión administrativa de justicia</t>
  </si>
  <si>
    <t>Consiste en el desarrollo de actividades para la transferencia y apropiación de conocimientos, así como el fortalecimiento de competencias para la prestación de servicios de justicia.</t>
  </si>
  <si>
    <t>120203100</t>
  </si>
  <si>
    <t>120203101</t>
  </si>
  <si>
    <t>Jornadas de formación realizados</t>
  </si>
  <si>
    <t>120203102</t>
  </si>
  <si>
    <t>Servicio de articulación entre la Rama Ejecutiva y la Rama Judicial</t>
  </si>
  <si>
    <t>Comprende la gestión, participación y seguimiento a los diferentes espacios e instrumentos para establecer y desarrollar acuerdos, estrategias y planes conjuntos que contribuyan a la solución de necesidades del sistema de administración de justicia. Este producto esta destinado a crear capacidades a nivel interinstitucional (instancias de articulación que pueden ser mesas permanentes, consejos, comisiones, etc) o para el establecimiento y formalización de canales y herramientas marco permanentes a través de los cuales se materialice la colaboración armónica entre ambas ramas del poder público para optimizar la capacidad de gestión del sistema judicial.</t>
  </si>
  <si>
    <t>Número de compromisos</t>
  </si>
  <si>
    <t>120203200</t>
  </si>
  <si>
    <t>Compromisos suscritos</t>
  </si>
  <si>
    <t>120203201</t>
  </si>
  <si>
    <t>Espacios establecidos</t>
  </si>
  <si>
    <t>Servicio de promoción para la articulación entre las comunidades étnicas y el sistema judicial nacional</t>
  </si>
  <si>
    <t>120203300</t>
  </si>
  <si>
    <t>Espacios de articulación generados</t>
  </si>
  <si>
    <t>120203301</t>
  </si>
  <si>
    <t>Estrategias de promoción implementadas</t>
  </si>
  <si>
    <t>120203302</t>
  </si>
  <si>
    <t>Organizaciones étnicas que participan en los espacios de articulación</t>
  </si>
  <si>
    <t>Servicio de información para el apoyo a la gestión de operadores de justicia implementado</t>
  </si>
  <si>
    <t>Servicio desarrollado para fortalecer las competencias de los gestores de justicia formal a nivel local a través de la disposición de material de formación, herramientas, guías, y aclaraciones frente a las competencias y mecanismos de solución de conflictos. Incluye un modelo integral para la definición, formulación, unificación e implementación de mecanismos y oferta institucional para fortalecer a los gestores de justicia en territorio, inclusive con herramientas a nivel colaborativo como podrían ser bancos de experiencias, foros, etc.</t>
  </si>
  <si>
    <t>120203400</t>
  </si>
  <si>
    <t xml:space="preserve">Consultas atendidas </t>
  </si>
  <si>
    <t>120203401</t>
  </si>
  <si>
    <t>120203402</t>
  </si>
  <si>
    <t>Cursos virtuales ofertados</t>
  </si>
  <si>
    <t>120203500</t>
  </si>
  <si>
    <t>120203600</t>
  </si>
  <si>
    <t>Con este producto se busca promover los métodos de resolución de conflictos por diferentes medios de comunicación</t>
  </si>
  <si>
    <t>Número de piezas comunicativas</t>
  </si>
  <si>
    <t>120300100</t>
  </si>
  <si>
    <t>120300101</t>
  </si>
  <si>
    <t>120300102</t>
  </si>
  <si>
    <t>Servicio de asistencia técnica para la implementación de los métodos de resolución de conflictos</t>
  </si>
  <si>
    <t>Asistencia técnica brindada a los entes territoriales en la implementación y fortalecimiento de la conciliación en equidad, conciliación en derecho, arbitraje y amigable composición y los procesos de inspección, control y vigilancia.</t>
  </si>
  <si>
    <t>Número de instituciones públicas y privadas</t>
  </si>
  <si>
    <t>120300200</t>
  </si>
  <si>
    <t>Instituciones públicas y privadas asistidas técnicamente en métodos de resolución de conflictos</t>
  </si>
  <si>
    <t>120300300</t>
  </si>
  <si>
    <t>120300301</t>
  </si>
  <si>
    <t>Proyecto de Ley en materia de materia de métodos de resolución de conflictos presentado</t>
  </si>
  <si>
    <t>120300302</t>
  </si>
  <si>
    <t>Decretos en materia de métodos de resolución de conflictos expedidos</t>
  </si>
  <si>
    <t>120300303</t>
  </si>
  <si>
    <t>Resoluciones materia de métodos de resolución de conflictos expedidas</t>
  </si>
  <si>
    <t>120300400</t>
  </si>
  <si>
    <t>120300500</t>
  </si>
  <si>
    <t>120300600</t>
  </si>
  <si>
    <t>Servicio de captura de información para la conciliación, arbitraje y amigable composición</t>
  </si>
  <si>
    <t>Servicio que contempla el soporte profesional y técnico necesario para garantizar una gestión de información sólida y confiable que permita la generación de datos oportunos y de calidad para la elaboración de análisis estadísticos y documentos de información y conocimiento.</t>
  </si>
  <si>
    <t>Número de operadores</t>
  </si>
  <si>
    <t>120300700</t>
  </si>
  <si>
    <t xml:space="preserve">Operadores que registran casos en el sistema de información </t>
  </si>
  <si>
    <t>120300701</t>
  </si>
  <si>
    <t>Casos registrados por los operadores de los métodos de resolución de conflictos</t>
  </si>
  <si>
    <t>120300800</t>
  </si>
  <si>
    <t>Servicio de educación informal en resolución de conflictos</t>
  </si>
  <si>
    <t>Contempla la definición, diseño, construcción y actualización de los contenidos del material pedagógico a utilizar en los eventos de educación informal, tales como los procesos que se adelantan para la implementación de la conciliación en equidad a través del MICE "Marco para la Implementación de la Conciliación en Equidad”, el desarrollo de los procesos de capacitación que fortalecen las competencias, habilidades y técnicas de negociación en resolución de conflictos de conciliadores en equidad nombrados y el desarrollo, seguimiento y evaluación de los procesos de formación y fortalecimiento dirigidos a los operadores de justicia, notarios, conciliadores en derecho y servidores públicos habilitados para conciliar.</t>
  </si>
  <si>
    <t>120300900</t>
  </si>
  <si>
    <t>120300901</t>
  </si>
  <si>
    <t>Operadores capacitados en temas de métodos de resolución de conflictos</t>
  </si>
  <si>
    <t>120300902</t>
  </si>
  <si>
    <t>Ciudadanos capacitados en métodos de resolución de conflictos</t>
  </si>
  <si>
    <t>120300903</t>
  </si>
  <si>
    <t>Procesos de formación en resolución de conflictos realizados</t>
  </si>
  <si>
    <t>120300904</t>
  </si>
  <si>
    <t>Municipios con procesos de formación en resolución de conflictos realizados</t>
  </si>
  <si>
    <t>120300905</t>
  </si>
  <si>
    <t>Contenidos virtuales en métodos de resolución de conflictos implementados</t>
  </si>
  <si>
    <t>Servicio de inspección, control y vigilancia en resolución de conflictos</t>
  </si>
  <si>
    <t>Vigilancia a diferentes instancias que brindan Servicio de resolución de conflictos</t>
  </si>
  <si>
    <t>Número de centros de conciliación, arbitraje y amigable composición y entidades</t>
  </si>
  <si>
    <t>120301000</t>
  </si>
  <si>
    <t xml:space="preserve">Centros de conciliación, arbitraje y amigable composición y entidades avaladas vigilados </t>
  </si>
  <si>
    <t>Servicio de asistencia técnica para la implementación de los métodos de solución de conflictos</t>
  </si>
  <si>
    <t>Corresponde al acompañamiento técnico y  profesional que se brinda para atender la operación de los procesos de implementación y fortalecimiento de la conciliación en equidad, el apoyo en la creación de los centros gratuitos de conciliación, arbitraje y amigable composición, incluyendo el procedimiento de insolvencia de persona natural no comerciante y los procesos de inspección control y vigilancia de los centros de conciliación, arbitraje y amigable composición.</t>
  </si>
  <si>
    <t>120301100</t>
  </si>
  <si>
    <t>120301101</t>
  </si>
  <si>
    <t>Servicio de educación informal en métodos alternativos de solución de conflictos</t>
  </si>
  <si>
    <t>Corresponde a los procesos de formación en temas de conciliación en derecho dirigidos a los servidores públicos  y operadores en métodos de solución de conflictos habilitados para conciliar, así como el fortalecimiento en las competencias, habilidades y técnicas de negociación en resolución de conflictos de los conciliadores en equidad. Igualmente, refleja los procesos que se adelantan para la  implementación de la conciliación en equidad a través del MICE "Marco para la Implementación de la Conciliación en Equidad", en el cual, los candidatos deben aprobar cuatro fases del proceso de formación para obtener el título de Conciliadores en Equidad.</t>
  </si>
  <si>
    <t>120301200</t>
  </si>
  <si>
    <t>Jornadas de formación realizadas</t>
  </si>
  <si>
    <t>120301201</t>
  </si>
  <si>
    <t>120301202</t>
  </si>
  <si>
    <t>Municipios con Marco para la Implementación de la Conciliación en Equidad-MICE implementado</t>
  </si>
  <si>
    <t>120301203</t>
  </si>
  <si>
    <t>Municipios capacitados</t>
  </si>
  <si>
    <t>120301300</t>
  </si>
  <si>
    <t>Comprende la conceptualización, diseño, construcción y desarrollo de acciones y estrategias para divulgar, promocionar y posicionar la oferta de justicia, tanto a ciudadanos como frente a entidades y operadores del sistema.</t>
  </si>
  <si>
    <t>120301400</t>
  </si>
  <si>
    <t>120301500</t>
  </si>
  <si>
    <t>17.1 Fortalecer la movilización de recursos internos, incluso mediante la prestación de apoyo internacional a los países en desarrollo, con el fin de mejorar la capacidad nacional para recaudar ingresos fiscales y de otra índole</t>
  </si>
  <si>
    <t>120301600</t>
  </si>
  <si>
    <t>1204</t>
  </si>
  <si>
    <t xml:space="preserve"> Justicia transicional</t>
  </si>
  <si>
    <t>Servicio de asistencia técnica para la construcción y actualización de mecanismos de justicia transicional</t>
  </si>
  <si>
    <t>Con este servicio se busca asesorar a las entidades para construir y actualizar mecanismos de justicia transicional</t>
  </si>
  <si>
    <t>120400100</t>
  </si>
  <si>
    <t>120400101</t>
  </si>
  <si>
    <t>Entidades asistidas técnicamente en la construcción y actualización de mecanismos de justicia transicional</t>
  </si>
  <si>
    <t>Servicio para la articulación de los mecanismos de justicia transicional</t>
  </si>
  <si>
    <t>Hace referencia al conjunto de actividades orientadas a diseñar, coordinar e implementar actividades interinstitucionales para fortalecer la articulación de mecanismos de justicia transicional.</t>
  </si>
  <si>
    <t>Número de espacios de articulacion interinstitucional</t>
  </si>
  <si>
    <t>120400200</t>
  </si>
  <si>
    <t>Espacios de articulación interinstitucional celebrados</t>
  </si>
  <si>
    <t>120400300</t>
  </si>
  <si>
    <t>120400301</t>
  </si>
  <si>
    <t>Documentos técnicos de justicia transicional elaborados</t>
  </si>
  <si>
    <t>120400500</t>
  </si>
  <si>
    <t>120400501</t>
  </si>
  <si>
    <t>Documentos normativos de justicia transicional elaborados</t>
  </si>
  <si>
    <t>Servicio para fortalecer los procesos de restitución de tierras</t>
  </si>
  <si>
    <t>Estos Servicio son brindados por la Superintendencia de Notariado y Registro para proteger los derechos sobre la propiedad de los predios abandonados y/o despojados por el conflicto armado</t>
  </si>
  <si>
    <t>120400600</t>
  </si>
  <si>
    <t>Estudios traditicios Elaborados</t>
  </si>
  <si>
    <t>120400601</t>
  </si>
  <si>
    <t>Folios de matrícula inmobiliaria afectados (en las etapas administrativa y judicial)</t>
  </si>
  <si>
    <t>120400602</t>
  </si>
  <si>
    <t>Estudios registrales sobre predios de zonas de reserva forestal realizados</t>
  </si>
  <si>
    <t>120400603</t>
  </si>
  <si>
    <t>Diagnósticos registrales de zonas priorizadas del sistema de áreas protegidas de Parques Nacionales Naturales realizados</t>
  </si>
  <si>
    <t>Servicio para fortalecer los procesos de saneamiento y formalización a los entes territoriales y a la ciudadanía</t>
  </si>
  <si>
    <t>Hace referencia al conjunto de actividades orientadas a diseñar, coordinar e implementar actividades de asesoría jurídica y administrativa, dirigidas a los entes territoriales y la ciudadanía para el fortalecimiento de procesos de saneamiento y formalización de la propiedad.</t>
  </si>
  <si>
    <t>Número de titulos de predios</t>
  </si>
  <si>
    <t>120400700</t>
  </si>
  <si>
    <t xml:space="preserve">Títulos de predios saneados y formalizados entregados </t>
  </si>
  <si>
    <t>120400701</t>
  </si>
  <si>
    <t xml:space="preserve">Jornadas de asesoría jurídica en saneamiento y formalización de la propiedad realizadas  </t>
  </si>
  <si>
    <t>120400702</t>
  </si>
  <si>
    <t xml:space="preserve">Folios afectados con registro entregados </t>
  </si>
  <si>
    <t>Servicio para la Identificación registral de los predios presuntamente baldíos de la Nación</t>
  </si>
  <si>
    <t>Estos Servicio buscan identificar los predios presuntamente baldíos de la Nación por parte de la Superintendencia de Notariado y Registro</t>
  </si>
  <si>
    <t>120400800</t>
  </si>
  <si>
    <t>Predios presuntamente baldíos identificados</t>
  </si>
  <si>
    <t>Servicio de educación informal en temas de justicia transicional</t>
  </si>
  <si>
    <t>Jornadas, capacitaciones, talleres, foros y otro tipo de reuniones que se acuerdan con víctimas, funcionarios y ciudadanía para que adquieran conocimientos acerca de los mecanismos y procesos de justicia transicional</t>
  </si>
  <si>
    <t>120400900</t>
  </si>
  <si>
    <t>Eventos en materia de justicia transicional realizados</t>
  </si>
  <si>
    <t>120400902</t>
  </si>
  <si>
    <t>120400903</t>
  </si>
  <si>
    <t>Eventos de fortalecimiento a la ciudadanía en al acceso a la justicia en materia de justicia transicional realizados</t>
  </si>
  <si>
    <t>120401000</t>
  </si>
  <si>
    <t>120401200</t>
  </si>
  <si>
    <t>120401201</t>
  </si>
  <si>
    <t>Entidades vinculadas al sistema de información</t>
  </si>
  <si>
    <t>120401300</t>
  </si>
  <si>
    <t>120401301</t>
  </si>
  <si>
    <t>Documentos de estudio e investigación sobre los componentes del ciclo de defensa jurídica del Estado.</t>
  </si>
  <si>
    <t>120401400</t>
  </si>
  <si>
    <t>120401500</t>
  </si>
  <si>
    <t>Servicio itinerante de oferta interinstitucional en materia de justicia transicional</t>
  </si>
  <si>
    <t>Corresponde al servicio que se brinda al territorio de manera móvil, con el fin de articular la oferta de diferentes entidades en materia de justicia transicional para ponerla a disposición de las víctimas y demás actores relacionados con la aplicación de los mecanismos de Justicia Transicional en los municipios mediante el desplazamiento de equipos técnicos y funcionales para la interacción directa en los afectados.</t>
  </si>
  <si>
    <t>120401600</t>
  </si>
  <si>
    <t>Jornadas móviles de justicia transicional realizadas</t>
  </si>
  <si>
    <t>120401601</t>
  </si>
  <si>
    <t>Jornadas móviles de atención, orientación y acceso a la justicia a las víctimas del conflicto armado realizadas</t>
  </si>
  <si>
    <t>Servicio de asistencia técnica para la articulación de los mecanismos de justicia transicional</t>
  </si>
  <si>
    <t>Comprende el desarrollo de acciones, planes y estrategias necesarias para favorecer el dialogo, relacionamiento y concertación entre diferentes instituciones públicas de nivel naciona y territorial, las otras ramas del poder público, organizaciones civiles, de víctimas y otras que participan de la formulación, implementación o aplicación de los mecanismos de carácter transicional mediante la generación de diferentes espacios a nivel nacional, territorial e internacional.Así mismo, incluye el acompañamiento técnico y de conocimiento que se brinda a los departamentos, municipios y demás entidades territoriales en la apropiación y aplicación de los instrumentos conceptuales, metodológicos y técnicos para el desarrollo articulado de la política pública en materia de justicia transicional y sus mecanismos.</t>
  </si>
  <si>
    <t>120401800</t>
  </si>
  <si>
    <t>120401801</t>
  </si>
  <si>
    <t>120401802</t>
  </si>
  <si>
    <t>Mesas de interlocución realizadas</t>
  </si>
  <si>
    <t>120401803</t>
  </si>
  <si>
    <t>120401900</t>
  </si>
  <si>
    <t>120402000</t>
  </si>
  <si>
    <t>120402001</t>
  </si>
  <si>
    <t>Servicio de apoyo financiero para iniciativas y proyectos orientados a la restauración de la justicia</t>
  </si>
  <si>
    <t>Corresponde al giro de recursos para la financiación o cofinanciación de la estructuración e implementación de iniciativas y/o proyectos orientados a la restauración de la justicia y reparación a las víctimas del conflicto armado, que se presenten por parte de actores territoriales. Entiéndase como iniciativa las propuestas preliminares que presentan los actores territoriales que requieren un proceso de maduración técnico para convertirse en proyecto</t>
  </si>
  <si>
    <t>Número de proyectos financiados</t>
  </si>
  <si>
    <t>120402100</t>
  </si>
  <si>
    <t>Proyectos  e iniciativas apoyados financieramiente</t>
  </si>
  <si>
    <t>1205</t>
  </si>
  <si>
    <t xml:space="preserve"> Defensa jurídica del Estado</t>
  </si>
  <si>
    <t>Servicio de asistencia técnica a las entidades en materia de defensa jurídica, gerencia jurídica publica, solución amistosa de conflictos y /o prevención del daño antijurídico</t>
  </si>
  <si>
    <t>Acompañamiento, asesoría y capacitación a las entidades en materia de defensa jurídica, gerencia jurídica publica, solución amistosa de conflictos  y /o prevención del daño antijurídico</t>
  </si>
  <si>
    <t>120500100</t>
  </si>
  <si>
    <t>120500101</t>
  </si>
  <si>
    <t>Entidades territoriales asistidas técnicamente  en materia de defensa jurídica, gerencia jurídica pública, solución amistosa de conflictos y/o prevención del daño antijurídico</t>
  </si>
  <si>
    <t>120500102</t>
  </si>
  <si>
    <t>Entidades públicas del orden nacional asistidas técnicamente   en materia de defensa jurídica, gerencia jurídica pública, solución amistosa de conflictos y/o prevención del daño antijurídico</t>
  </si>
  <si>
    <t>Servicio de asistencia técnica para implementar mejores prácticas en materia de prevención del daño antijurídico y defensa jurídica del Estado</t>
  </si>
  <si>
    <t>Acompañamiento, asesoría y capacitación a las entidades para implementar mejores prácticas en materia de prevención del daño antijurídico y defensa jurídica del Estado</t>
  </si>
  <si>
    <t>120500200</t>
  </si>
  <si>
    <t xml:space="preserve">Entidades con el Modelo Óptimo de Gestión de la defensa jurídica implementado </t>
  </si>
  <si>
    <t>Servicio de educación informal en los componentes del ciclo de defensa jurídica del Estado</t>
  </si>
  <si>
    <t>120500300</t>
  </si>
  <si>
    <t>120500301</t>
  </si>
  <si>
    <t>Servidores públicos capacitados en los componentes del ciclo de defensa jurídica del Estado</t>
  </si>
  <si>
    <t>Documentos de estudio e investigación sobre los componentes del ciclo de defensa jurídica del Estado</t>
  </si>
  <si>
    <t>120500400</t>
  </si>
  <si>
    <t>120500401</t>
  </si>
  <si>
    <t>Documentos de investigación sobre los componentes del ciclo de defensa jurídica del Estado realizados</t>
  </si>
  <si>
    <t>120500500</t>
  </si>
  <si>
    <t>120500501</t>
  </si>
  <si>
    <t>Documentos técnicos con directrices sobre los componentes del ciclo de defensa jurídica del Estado elaborados</t>
  </si>
  <si>
    <t>120500502</t>
  </si>
  <si>
    <t>Documentos para la optimización del ciclo de defensa jurídica del Estado</t>
  </si>
  <si>
    <t>Documentos normativos sobre los componentes del ciclo de defensa jurídica del Estado</t>
  </si>
  <si>
    <t>120500600</t>
  </si>
  <si>
    <t>120500601</t>
  </si>
  <si>
    <t>Documentos normativos que propicien y optimicen los componentes del ciclo de defensa jurídica del Estado realizados</t>
  </si>
  <si>
    <t>120500700</t>
  </si>
  <si>
    <t>120500701</t>
  </si>
  <si>
    <t>Documentos de política para la optimización del ciclo de defensa jurídica del Estado desarrollados</t>
  </si>
  <si>
    <t>Servicio de información en materia de defensa jurídica</t>
  </si>
  <si>
    <t xml:space="preserve">Información del ciclo de defensa jurídica del Estado que permite tomar decisiones en materia de defensa jurídica </t>
  </si>
  <si>
    <t>Número de reportes e informes</t>
  </si>
  <si>
    <t>120500800</t>
  </si>
  <si>
    <t>Reportes e informes realizados</t>
  </si>
  <si>
    <t>120500801</t>
  </si>
  <si>
    <t xml:space="preserve">Reportes e informes sobre el ciclo de defensa jurídica del Estado para toma de decisiones en materia de defensa jurídica realizados </t>
  </si>
  <si>
    <t>120500900</t>
  </si>
  <si>
    <t>120501000</t>
  </si>
  <si>
    <t xml:space="preserve"> Sistema penitenciario y carcelario en el marco de los derechos humanos</t>
  </si>
  <si>
    <t>Infraestructura penitenciaria y carcelaria construida</t>
  </si>
  <si>
    <t>Hace referencia a la construcción y dotación de establecimientos de reclusión nacionales y territoriales</t>
  </si>
  <si>
    <t>Número de cupos</t>
  </si>
  <si>
    <t>120600100</t>
  </si>
  <si>
    <t xml:space="preserve">Cupos penitenciarios y carcelarios entregados (nacionales y territoriales) </t>
  </si>
  <si>
    <t>120600101</t>
  </si>
  <si>
    <t>Cupos penitenciarios y carcelarios entregados en Establecimientos de Reclusión del Orden Nacional (ERON)</t>
  </si>
  <si>
    <t>120600102</t>
  </si>
  <si>
    <t xml:space="preserve">Cupos  carcelarios entregados en Establecimientos del Orden Territorial </t>
  </si>
  <si>
    <t>120600103</t>
  </si>
  <si>
    <t xml:space="preserve">Laboratorio de criminalística  construidos y dotados en los Establecimientos de Reclusión del Orden Nacional y/o territorial </t>
  </si>
  <si>
    <t>120600104</t>
  </si>
  <si>
    <t xml:space="preserve">Laboratorio de criminalística dotados en los Establecimientos de Reclusión del Orden Nacional y/o territorial </t>
  </si>
  <si>
    <t>Infraestructura penitenciaria y carcelaria con mantenimiento</t>
  </si>
  <si>
    <t>Hace referencia al mantenimiento de establecimientos de reclusión nacionales y territoriales</t>
  </si>
  <si>
    <t>Número de establecimientos de reclusión</t>
  </si>
  <si>
    <t>120600200</t>
  </si>
  <si>
    <t>Establecimientos de reclusión (nacionales y territoriales) con mantenimiento</t>
  </si>
  <si>
    <t>120600201</t>
  </si>
  <si>
    <t>Establecimientos de Reclusión del Orden Nacional (ERON) con mantenimiento preventivo</t>
  </si>
  <si>
    <t>120600202</t>
  </si>
  <si>
    <t>Establecimientos de reclusión territoriales con mantenimiento preventivo</t>
  </si>
  <si>
    <t>120600203</t>
  </si>
  <si>
    <t>Establecimientos de Reclusión del Orden Nacional (ERON) con mantenimiento correctivo</t>
  </si>
  <si>
    <t>120600204</t>
  </si>
  <si>
    <t>Establecimientos de reclusión territoriales con mantenimiento correctivo</t>
  </si>
  <si>
    <t>120600205</t>
  </si>
  <si>
    <t>Establecimientos de Reclusión del Orden Nacional (ERON) con operación y mantenimiento de plantas de tratamiento de aguas residuales (PTAR),  plantas de tratamiento de agua potable (PTAP), operación y explotación de pozos profundos u otro sistema de abastecimiento de agua alterno.</t>
  </si>
  <si>
    <t>120600206</t>
  </si>
  <si>
    <t>Establecimientos de reclusión territoriales con operación y mantenimiento de plantas de tratamiento de aguas residuales (PTAR) y plantas de tratamiento de agua potable (PTAP)</t>
  </si>
  <si>
    <t>120600207</t>
  </si>
  <si>
    <t>Establecimientos de Reclusión del Orden Nacional (ERON) con  salas de audiencias virtuales dotadas</t>
  </si>
  <si>
    <t>120600208</t>
  </si>
  <si>
    <t>Establecimientos de reclusión territoriales con  salas de audiencias virtuales dotadas</t>
  </si>
  <si>
    <t>120600209</t>
  </si>
  <si>
    <t>Cupos Rehabilitados Establecimientos de Reclusión del Orden Nacional (ERON)</t>
  </si>
  <si>
    <t>120600210</t>
  </si>
  <si>
    <t>Cupos Rehabilitados Establecimientos de Reclusión territoriales</t>
  </si>
  <si>
    <t>120600211</t>
  </si>
  <si>
    <t xml:space="preserve">Laboratorio de criminalística  mantenidos en los Establecimientos de Reclusión del Orden Nacional y/o territorial </t>
  </si>
  <si>
    <t>120600212</t>
  </si>
  <si>
    <t>120600213</t>
  </si>
  <si>
    <t>Establecimientos de Reclusión del Orden Nacional con plantas de tratamiento de agua con mantenimiento</t>
  </si>
  <si>
    <t>Infraestructura penitenciaria y carcelaria con mejoramiento</t>
  </si>
  <si>
    <t>Hace referencia al mejoramiento de establecimientos de reclusión nacionales y territoriales</t>
  </si>
  <si>
    <t>120600300</t>
  </si>
  <si>
    <t>Establecimiento de reclusión (nacionales y territoriales) con mejoramiento</t>
  </si>
  <si>
    <t>120600301</t>
  </si>
  <si>
    <t>Establecimientos de Reclusión del Orden Nacional (ERON) con circuito cerrado de televisión (CCTV)</t>
  </si>
  <si>
    <t>120600302</t>
  </si>
  <si>
    <t>Establecimientos de reclusión territoriales con circuito cerrado de televisión (CCTV)</t>
  </si>
  <si>
    <t>120600303</t>
  </si>
  <si>
    <t xml:space="preserve">Establecimientos de Reclusión del Orden Nacional (ERON) con sistema de comunicación </t>
  </si>
  <si>
    <t>120600304</t>
  </si>
  <si>
    <t xml:space="preserve">Establecimientos de reclusión territoriales con sistema de comunicación </t>
  </si>
  <si>
    <t>120600305</t>
  </si>
  <si>
    <t>Establecimientos de Reclusión del Orden Nacional (ERON) con equipos electrónicos para la detección de elementos prohibidos</t>
  </si>
  <si>
    <t>120600306</t>
  </si>
  <si>
    <t>Establecimientos de reclusión territoriales con equipos electrónicos para la detección de elementos prohibidos</t>
  </si>
  <si>
    <t>120600307</t>
  </si>
  <si>
    <t>Establecimientos de Reclusión del Orden Nacional (ERON) con bloqueo de telefonía móvil</t>
  </si>
  <si>
    <t>120600308</t>
  </si>
  <si>
    <t>Establecimientos de reclusión territoriales con bloqueo de telefonía móvil</t>
  </si>
  <si>
    <t>120600309</t>
  </si>
  <si>
    <t>Establecimientos de Reclusión del Orden Nacional (ERON) con tecnología biométrica integral</t>
  </si>
  <si>
    <t>120600310</t>
  </si>
  <si>
    <t>Establecimientos de reclusión territoriales con tecnología biométrica integral</t>
  </si>
  <si>
    <t>120600311</t>
  </si>
  <si>
    <t xml:space="preserve">Laboratorio de criminalística mejorados  en los Establecimientos de Reclusión del Orden Nacional  y/o territorial </t>
  </si>
  <si>
    <t>120600312</t>
  </si>
  <si>
    <t xml:space="preserve">Laboratorio de criminalística dotados  en los Establecimientos de Reclusión del Orden Nacional  y/o territorial </t>
  </si>
  <si>
    <t>Servicio de vigilancia carcelaria y penitenciaria</t>
  </si>
  <si>
    <t>Corresponde a la vigilancia que se presta en los establecimientos de reclusión</t>
  </si>
  <si>
    <t>120600400</t>
  </si>
  <si>
    <t>Establecimientos de reclusión que cuentan con la planta de custodia y vigilancia mínima requerida</t>
  </si>
  <si>
    <t>120600401</t>
  </si>
  <si>
    <t>Establecimientos de Reclusión del Orden Nacional (ERON) que cuentan con la planta de custodia y vigilancia mínima requerida</t>
  </si>
  <si>
    <t>120600402</t>
  </si>
  <si>
    <t>Establecimientos de reclusión territoriales que cuentan con la planta de custodia y vigilancia mínima requerida</t>
  </si>
  <si>
    <t>Servicio de resocialización de personas privadas de la libertad</t>
  </si>
  <si>
    <t>Son los diferentes Servicio que reciben las personas privadas de la libertad para buscar su resocialización</t>
  </si>
  <si>
    <t>120600500</t>
  </si>
  <si>
    <t>Personas privadas de la libertad (PPL) que reciben Servicio de resocialización</t>
  </si>
  <si>
    <t>120600501</t>
  </si>
  <si>
    <t xml:space="preserve">Personas privadas de la libertad (PPL) vinculadas a programas psicosociales </t>
  </si>
  <si>
    <t>120600502</t>
  </si>
  <si>
    <t>Personas privadas de la libertad (PPL) vinculadas a programas ocupacionales</t>
  </si>
  <si>
    <t>Servicio de información penitenciaria y carcelaria para la toma de decisiones</t>
  </si>
  <si>
    <t>Tiene como propósito principal el seguimiento y mejoramiento de los indicadores de efectividad permitiendo realizar los ajustes pertinentes y la toma de decisiones por parte de la Dirección General</t>
  </si>
  <si>
    <t>120600600</t>
  </si>
  <si>
    <t>Boletines de información penitenciaria y carcelaria elaborados</t>
  </si>
  <si>
    <t>Hace referencia a los diferentes Servicio de bienestar que reciben las personas privadas de la libertad</t>
  </si>
  <si>
    <t>120600700</t>
  </si>
  <si>
    <t>Personas privadas de la libertad con Servicio de bienestar</t>
  </si>
  <si>
    <t>120600701</t>
  </si>
  <si>
    <t>Personas privadas de la libertad (PPL) vinculada al servicio de salud</t>
  </si>
  <si>
    <t>120600702</t>
  </si>
  <si>
    <t>Personas privadas de la libertad (PPL) con servicio de alimentación</t>
  </si>
  <si>
    <t>120600703</t>
  </si>
  <si>
    <t>Personas privadas de la libertad (PPL) beneficiada con el Mínimo vital contemplado en la normatividad vigente.</t>
  </si>
  <si>
    <t>Infraestructura penitenciaria y carcelaria dotada</t>
  </si>
  <si>
    <t>Corresponde a la dotación realizada a infraestuctura de los centros penitenciarios y carcelarios.</t>
  </si>
  <si>
    <t>120600800</t>
  </si>
  <si>
    <t>Establecimientos de reclusión (nacionales y territoriales) dotados</t>
  </si>
  <si>
    <t>120600801</t>
  </si>
  <si>
    <t>Salas de audiencia dotadas</t>
  </si>
  <si>
    <t>120600900</t>
  </si>
  <si>
    <t>Sistemas de Información Implementados</t>
  </si>
  <si>
    <t>Infraestructura penitenciaria y carcelaria construida y dotada</t>
  </si>
  <si>
    <t>Hace referencia a la construcción y dotación de establecimientos de reclusión nacionales y territoriales.</t>
  </si>
  <si>
    <t>120601000</t>
  </si>
  <si>
    <t>Cupos penitenciarios y carcelarios entregados (nacionales y territoriales)</t>
  </si>
  <si>
    <t>120601001</t>
  </si>
  <si>
    <t>Instalaciones construidas</t>
  </si>
  <si>
    <t>120601002</t>
  </si>
  <si>
    <t>Instalaciones dotadas</t>
  </si>
  <si>
    <t>120601100</t>
  </si>
  <si>
    <t>Servicio de educación informal para la gestión Administrativa de los Establecimientos de Reclusión del Orden Nacional- ERON</t>
  </si>
  <si>
    <t>Hace referencia a las acciones de formación o capacitaciones orientadas a fortalecer las competencias y la calidad de los conocimientos relacionados con atención penitenciaria integral y procesos de resocialización para el adecuado tratamiento de la Población Privada de la Libertad- PPL en los ERON.</t>
  </si>
  <si>
    <t>120601200</t>
  </si>
  <si>
    <t>120601201</t>
  </si>
  <si>
    <t>Documentos cuyo objetivo es describir y explicar métodos, herramientas analíticas o procesos que determinan un camino o forma de realizar un análisis en particular.</t>
  </si>
  <si>
    <t>120601300</t>
  </si>
  <si>
    <t>120601301</t>
  </si>
  <si>
    <t>Servicio de educación para el trabajo y el desarrollo humano</t>
  </si>
  <si>
    <t xml:space="preserve">Incluye el desarrollo de programas de educación para el trabajo, resocialización y el desarrollo humano, dirigidos a población privada de la libertad. </t>
  </si>
  <si>
    <t>120601400</t>
  </si>
  <si>
    <t>Personas beneficiarias de procesos de formación para el trabajo y el desarrollo humano</t>
  </si>
  <si>
    <t>Infraestructura penitenciaria y carcelaria adecuada</t>
  </si>
  <si>
    <t>Corresponde a infraestructura carcelaria sobre la cual se adelantan obras de edificación que cambian de manera completa o parcial, el uso del inmueble, garantizando la permanencia total o parcial del inmueble original. Incluye la licencia de construcción por adecuación.</t>
  </si>
  <si>
    <t>Número de instalaciones</t>
  </si>
  <si>
    <t>120601500</t>
  </si>
  <si>
    <t>Instalaciones adecuadas</t>
  </si>
  <si>
    <t>120601501</t>
  </si>
  <si>
    <t>Intalaciones dotadas</t>
  </si>
  <si>
    <t>Servicio de asistencia técnica y acompañamiento productivo y empresarial</t>
  </si>
  <si>
    <t>Involucra la generación, fortalecimiento o mejora de modelos de negocio y sus respectivas líneas de producción, establecimiento de procesos y procedimientos de estandarización de cadenas productivas, fortalecimiento del seguimiento y mejora continua para lograr los estándares establecidos para este tipo de negocio, así como brindar asistencia técnica y acompañamiento durante la puesta en funcionamiento de todos estos componente.</t>
  </si>
  <si>
    <t>120601600</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</si>
  <si>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</si>
  <si>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120601601</t>
  </si>
  <si>
    <t>Establecimientos de Reclusión del Orden Nacional con líneas de producción mejoradas</t>
  </si>
  <si>
    <t>120601602</t>
  </si>
  <si>
    <t>Instrumentos para el mejoramiento productivo implementados</t>
  </si>
  <si>
    <t>Servicio de información de los programas de tratamiento penitenciario integral implementado</t>
  </si>
  <si>
    <t>Construcción y puesta en marcha del sistema de información para la evaluación y seguimiento de los programas de tratamiento penitenciario integral para la toma de decisiones.</t>
  </si>
  <si>
    <t>120601700</t>
  </si>
  <si>
    <t>Sistemas de información implementado</t>
  </si>
  <si>
    <t>120601701</t>
  </si>
  <si>
    <t>Herramienta de información sistematizada</t>
  </si>
  <si>
    <t>Servicio de asistencia técnica para la resocialización e inclusión social</t>
  </si>
  <si>
    <t>Hace referencia al apoyo técnico y de conocimiento que se brinda durante los espacios de orientación, acompañamiento y asistencia para la aplicación de mecanismos para la resocialización e inclusión social de personas privadas de la libertad.</t>
  </si>
  <si>
    <t>120601800</t>
  </si>
  <si>
    <t>Asistencias técnicas en resocialización inclusión social realizadas</t>
  </si>
  <si>
    <t>120601900</t>
  </si>
  <si>
    <t>120602000</t>
  </si>
  <si>
    <t>Acciones orientadas al desarrollo de programas educativos para complementar, actualizar, suplir conocimientos y formar, en aspectos acade´micos o laborales y conduce a la obtencio´n de certificados de aptitud ocupacional, y se estructura en curri´culos flexibles sin sujecio´n al sistema de niveles y grados propios de la educacio´n formal</t>
  </si>
  <si>
    <t>120602100</t>
  </si>
  <si>
    <t>8.6 De aquí a 2020, reducir considerablemente la proporción de jóvenes que no están empleados y no cursan estudios ni reciben capacitación</t>
  </si>
  <si>
    <t xml:space="preserve"> Fortalecimiento de la política criminal del Estado colombiano</t>
  </si>
  <si>
    <t>120700200</t>
  </si>
  <si>
    <t>120700201</t>
  </si>
  <si>
    <t>Plan Nacional de Política Criminal elaborado</t>
  </si>
  <si>
    <t>120700202</t>
  </si>
  <si>
    <t>Documento de Política pública en materia Política Criminal elaborado</t>
  </si>
  <si>
    <t>120700203</t>
  </si>
  <si>
    <t>Documento de Política en materia de prevención del delito en Adolescentes y Jóvenes elaborado</t>
  </si>
  <si>
    <t>120700204</t>
  </si>
  <si>
    <t>Documento de planeación sobre fortalecimiento para la persecución del crimen organizado y otros fenómenos criminales</t>
  </si>
  <si>
    <t>120700205</t>
  </si>
  <si>
    <t>Lineamientos de política pública en materia de pos penados elaborado</t>
  </si>
  <si>
    <t>120700206</t>
  </si>
  <si>
    <t>Documentos que incluye las acciones orientadas a la recolección, análisis y procesamiento de la información.</t>
  </si>
  <si>
    <t>120700300</t>
  </si>
  <si>
    <t>120700301</t>
  </si>
  <si>
    <t>Diagnóstico de la resocialización en el sistema penal colombiano como eje central de la  ejecución de la pena elaborado</t>
  </si>
  <si>
    <t>120700302</t>
  </si>
  <si>
    <t>Documento de diagnóstico del fenómeno de pandillas en Colombia</t>
  </si>
  <si>
    <t>120700303</t>
  </si>
  <si>
    <t>Documentos de Investigación de la proporcionalidad de las penas en el sistema penal colombiano elaborada</t>
  </si>
  <si>
    <t>120700304</t>
  </si>
  <si>
    <t>Documentos de Investigación sobre fortalecimiento para la persecución del crimen organizado y otros fenómenos criminales</t>
  </si>
  <si>
    <t>120700305</t>
  </si>
  <si>
    <t>120700400</t>
  </si>
  <si>
    <t>120700401</t>
  </si>
  <si>
    <t>120700500</t>
  </si>
  <si>
    <t>120700501</t>
  </si>
  <si>
    <t>Mapa de ruta de tratamientos resocializador construido</t>
  </si>
  <si>
    <t>120700502</t>
  </si>
  <si>
    <t>Documento técnico que contenga el Modelo de Redención de penas para personas indígenas privada de la libertada en Establecimientos de Reclusión del Orden Nacional (ERON), sentenciadas por la jurisdicción indígena elaborado</t>
  </si>
  <si>
    <t>120700503</t>
  </si>
  <si>
    <t>Propuesta de proporcionalidad de las penas elaborada</t>
  </si>
  <si>
    <t>120700504</t>
  </si>
  <si>
    <t>Documento técnico que contenga una propuesta de abordaje del fenómeno de pandillas en Colombia</t>
  </si>
  <si>
    <t>120700505</t>
  </si>
  <si>
    <t>Documento de lineamientos técnicos sobre fortalecimiento para la persecución del crimen organizado y otros fenómenos criminales</t>
  </si>
  <si>
    <t>120700506</t>
  </si>
  <si>
    <t>Documentos con lineamientos técnicos generales de Justicia Restaurativa elaborados</t>
  </si>
  <si>
    <t>Servicio para incorporar el enfoque de género en la Política Criminal y Penitenciaria</t>
  </si>
  <si>
    <t>Este servicio incluye el desarrollo de herramientas, estrategias, recomendaciones y documentos para incorporar el enfoque de género en la política criminal y penitenciaria</t>
  </si>
  <si>
    <t>120700600</t>
  </si>
  <si>
    <t>Estrategia de transversalización del enfoque de género en la Dirección de Política Criminal y Penitenciaria elaborada</t>
  </si>
  <si>
    <t>120700601</t>
  </si>
  <si>
    <t>Guía para incorporar el enfoque de género en la Política Criminal elaborada</t>
  </si>
  <si>
    <t>120700602</t>
  </si>
  <si>
    <t>Evaluación de impacto de implementación de leyes que sancionan delitos de violencia basada en género elaborada</t>
  </si>
  <si>
    <t>120700603</t>
  </si>
  <si>
    <t>Diagnóstico sobre incorporación del enfoque de género en el Sistema de Responsabilidad Penal para Adolescentes elaborado</t>
  </si>
  <si>
    <t>120700604</t>
  </si>
  <si>
    <t>Propuesta de medidas alternativas a la privación de la libertad para mujeres privadas de la libertad por delitos no violentos relacionados con Drogas elaborada</t>
  </si>
  <si>
    <t>Servicio para incorporar los enfoques diferenciales en la política criminal y penitenciaria (Etáreo, étnico, condiciones especiales.)</t>
  </si>
  <si>
    <t>120700700</t>
  </si>
  <si>
    <t>Documento de recomendaciones para incorporar enfoques diferenciales en la política criminal elaborado</t>
  </si>
  <si>
    <t>120700701</t>
  </si>
  <si>
    <t>Documento sobre tratamiento penitenciario diferencial para población en situación de discapacidad privada de la libertad elaborado</t>
  </si>
  <si>
    <t>120700702</t>
  </si>
  <si>
    <t>Herramientas para fortalecer la efectiva ejecución de la pena, el tratamiento  resocializador y la garantía de derechos de comunidades étnicas en funcionamiento</t>
  </si>
  <si>
    <t>120700703</t>
  </si>
  <si>
    <t>Entidades territoriales con asistencia técnica</t>
  </si>
  <si>
    <t>120700800</t>
  </si>
  <si>
    <t>120700801</t>
  </si>
  <si>
    <t>Instrumento jurídico de reglamentación del Fondo Nacional de Salud de la Población Privada de la Libertad elaborado</t>
  </si>
  <si>
    <t>120700802</t>
  </si>
  <si>
    <t>Instrumento jurídico que regule las condiciones de reclusión de la población perteneciente a comunidades indígenas privados de la libertar elaborado</t>
  </si>
  <si>
    <t>120700803</t>
  </si>
  <si>
    <t>Proyecto de ley para incorporar un enfoque de derechos y resocialización en la ejecución de la pena del sistema penitenciario y carcelario elaborado</t>
  </si>
  <si>
    <t>120700804</t>
  </si>
  <si>
    <t xml:space="preserve">Documento con propuesta de medidas alternativas a la privación de la libertad elaborado </t>
  </si>
  <si>
    <t>120700805</t>
  </si>
  <si>
    <t>Documentos de normativos socializados</t>
  </si>
  <si>
    <t>Construcción y puesta en marcha del sistema de información para la política criminal como base empírica para la toma de decisiones</t>
  </si>
  <si>
    <t>120700900</t>
  </si>
  <si>
    <t>Informes de seguimiento periódico a temáticas relevantes de la Política Criminal elaborados</t>
  </si>
  <si>
    <t>120700901</t>
  </si>
  <si>
    <t>Observatorio de política criminal en funcionamiento</t>
  </si>
  <si>
    <t>120700902</t>
  </si>
  <si>
    <t>120700903</t>
  </si>
  <si>
    <t xml:space="preserve">Boletines con información relevante para la política criminal elaborados. </t>
  </si>
  <si>
    <t>120700904</t>
  </si>
  <si>
    <t>Base de datos con información de política criminal de libre acceso</t>
  </si>
  <si>
    <t>Servicio de educación informal en temas de política criminal</t>
  </si>
  <si>
    <t>Incluye el desarrollo de sesiones de formación y capacitación en temas de política criminal, así como la presentación de resultados de investigación recientes.</t>
  </si>
  <si>
    <t>120701000</t>
  </si>
  <si>
    <t>Servicio de apoyo para el fortalecimiento de la política criminal</t>
  </si>
  <si>
    <t>Comprende las  estrategias, apoyo técnico, financiero y/o protocolos de resocialización entre autoridades judiciales, autoridades indígenas y entidades con competencias en materia penitenciaria y carcelaria.</t>
  </si>
  <si>
    <t>120701100</t>
  </si>
  <si>
    <t xml:space="preserve">Proyectos viabilizados apoyados </t>
  </si>
  <si>
    <t>Servicio de asistencia técnica para la coordinación de la política criminal</t>
  </si>
  <si>
    <t>Incluye todas las acciones institucionales para la articulación general de la política criminal en el orden Nación - Territorio para la toma decisiones</t>
  </si>
  <si>
    <t>120701200</t>
  </si>
  <si>
    <t>Entidades territoriales asistidas técnicamente en materia de política criminal</t>
  </si>
  <si>
    <t>120701201</t>
  </si>
  <si>
    <t>Conceptos del Consejo Superior de Política Criminal emitidos</t>
  </si>
  <si>
    <t>Servicio de educación informal en resocialización e inclusión social</t>
  </si>
  <si>
    <t>Involucra la programación, realización, evaluación y cierre de procesos de formación y educación de índole informal, en temas de resocialacion e inclusión social para las entidades públicas y privadas que pueden generar articulación oferta en beneficio de la población privada de la libertad.</t>
  </si>
  <si>
    <t>120701300</t>
  </si>
  <si>
    <t>120701301</t>
  </si>
  <si>
    <t>Hace referencia al apoyo técnico y de conocimiento que se brinda durante los espacios de orientación, acompañamiento y asistencia para la aplicación de mecanismos encaminados a la resocialización e inclusión social de personas privadas de la libertad.</t>
  </si>
  <si>
    <t>120701400</t>
  </si>
  <si>
    <t>120701401</t>
  </si>
  <si>
    <t>Entidades asistidas técnicamente en resocialización e inclusión social</t>
  </si>
  <si>
    <t>Servicio de apoyo financiero para el fortalecimiento de los sistemas de justicia propia</t>
  </si>
  <si>
    <t>Corresponde al giro de recursos financieros para apoyar a los programas e iniciativas de mejoramiento de los centros de armonización étnicos, en el fortalecimiento de los sistema de justicia propia y garantizar los procesos dignos de reclusión de la población étnica.</t>
  </si>
  <si>
    <t>Número de centros de armonización</t>
  </si>
  <si>
    <t>120701500</t>
  </si>
  <si>
    <t xml:space="preserve">Centros de armonización apoyados financieramente  </t>
  </si>
  <si>
    <t>Servicio de asistencia técnica de enfoques diferenciales en los sistemas penales</t>
  </si>
  <si>
    <t>Hace referencia al apoyo técnico y de conocimiento que se brinda durante los espacios de orientación, acompañamiento y asistencia para la aplicación del enfoque diferencial en los sistemas penales.</t>
  </si>
  <si>
    <t>120701600</t>
  </si>
  <si>
    <t>Asistencias técnicas en en enfoque diferencial realizadas</t>
  </si>
  <si>
    <t>Servicio de asistencia técnica en prevención del delito</t>
  </si>
  <si>
    <t>Hace referencia al apoyo técnico y de conocimiento que se brinda durante los espacios de orientación, acompañamiento y asistencia en materia de prevención del delito.</t>
  </si>
  <si>
    <t>120701700</t>
  </si>
  <si>
    <t>Asistencias técnicas en prevención del delito realizadas</t>
  </si>
  <si>
    <t>120701701</t>
  </si>
  <si>
    <t>Municipios asistidos técnicamente en prevención del delito</t>
  </si>
  <si>
    <t>120701702</t>
  </si>
  <si>
    <t>Entidades asistidas técnicamente en prevención del delito</t>
  </si>
  <si>
    <t>120701703</t>
  </si>
  <si>
    <t>Asistencias técnicas en fenómenos criminales realizadas</t>
  </si>
  <si>
    <t>120701704</t>
  </si>
  <si>
    <t>Campañas de divulgación en temas de política criminal realizadas</t>
  </si>
  <si>
    <t>Servicio de asistencia técnica en justicia restaurativa</t>
  </si>
  <si>
    <t>Hace referencia al apoyo técnico y de conocimiento que se brinda durante los espacios de orientación, acompañamiento y asistencia en materia de justicia restaurativa, tanto para los programas orientados a adolescentes y jóvenes como al programa a orientado adultos.</t>
  </si>
  <si>
    <t>120701800</t>
  </si>
  <si>
    <t>Asistencias técnicas en justicia restaurativa realizadas</t>
  </si>
  <si>
    <t>120701801</t>
  </si>
  <si>
    <t>Municipios asistidos técnicamente en justicia restaurativa</t>
  </si>
  <si>
    <t>120701802</t>
  </si>
  <si>
    <t>Entidades asistidas técnicamente en justicia restaurativa</t>
  </si>
  <si>
    <t>120701803</t>
  </si>
  <si>
    <t>Campañas de divulgación en temas de justicia restaurativa realizadas</t>
  </si>
  <si>
    <t xml:space="preserve">Servicio de educación informal en justicia restaurativa </t>
  </si>
  <si>
    <t>Involucra la programación, realización, evaluación y cierre de procesos de formación y educación de índole informal, dirigido a entidades competentes para la implementación de procesos de justicia restaurativa en adultos y adolescentes.</t>
  </si>
  <si>
    <t>120701900</t>
  </si>
  <si>
    <t>120701901</t>
  </si>
  <si>
    <t>120701902</t>
  </si>
  <si>
    <t>Servicio de educación informal en alternatividad penal</t>
  </si>
  <si>
    <t>Contiene la planeación y ejecución de estrategias, logística e insumos necesarios para generar procesos de conocimiento a través de programas educativos y de divulgación, que permitan dar a conocer información de alternatividad penal a todo tipo de público (institucional y particular, grupos poblacionales específicos). Este proceso incluye programas de educacion informal en sus fases de programación, realización, evaluación y cierre.</t>
  </si>
  <si>
    <t>120702300</t>
  </si>
  <si>
    <t>120702301</t>
  </si>
  <si>
    <t>120702302</t>
  </si>
  <si>
    <t>Estrategias de divulgación implementadas</t>
  </si>
  <si>
    <t>Servicio de asistencia técnica en alternatividad penal</t>
  </si>
  <si>
    <t>Hace referencia al apoyo técnico y de conocimiento en materia de alternatividad penal. El prodcuto se orienta en el fortalecimiento del trabajo interintitucional mediante espacios de orientación, acompañamiento y asistencia para la aplicación de la alternatividad penal y su articulación interinstitucional para la aplicacion de la misma en los ambitos que corresponda.</t>
  </si>
  <si>
    <t>120702400</t>
  </si>
  <si>
    <t xml:space="preserve">Asistencias técnicas en alternatividad penal realizadas </t>
  </si>
  <si>
    <t>120702401</t>
  </si>
  <si>
    <t>Entidades asistidas técnicamente en alternatividad penal</t>
  </si>
  <si>
    <t>Servicio de educación informal en prevención del delito</t>
  </si>
  <si>
    <t>Involucra la programación, realización, evaluación y cierre de procesos de formación y educación de índole informal, en temas relevantes de prevención del delito y de fenomenos criminales a particulares, instituciones educativas, entidades, entre otros, a nivel nacional y en los territorios.</t>
  </si>
  <si>
    <t>120702500</t>
  </si>
  <si>
    <t>120702501</t>
  </si>
  <si>
    <t>Servicio de información de los sistemas penales implementado</t>
  </si>
  <si>
    <t>Corresponde a los procesos que se llevan a cabo para la gestión de la información de los sistemas penales (Penitenciario, SRPA y otros) en materia de Política Criminal, desde la obtención del dato, hasta la socialización de los resultados del análisis de la información.</t>
  </si>
  <si>
    <t>120702900</t>
  </si>
  <si>
    <t>120702901</t>
  </si>
  <si>
    <t>Boletines informativos generados</t>
  </si>
  <si>
    <t>120703000</t>
  </si>
  <si>
    <t>120703100</t>
  </si>
  <si>
    <t>1208</t>
  </si>
  <si>
    <t xml:space="preserve"> Formulación y coordinación de la política integral frente a las drogas y actividades relacionadas</t>
  </si>
  <si>
    <t>Estudios e investigaciones sobre drogas y actividades relacionadas.</t>
  </si>
  <si>
    <t>120800100</t>
  </si>
  <si>
    <t xml:space="preserve">Documentos de investigación realizados </t>
  </si>
  <si>
    <t>120800101</t>
  </si>
  <si>
    <t>Documentos  de investigación en materia de política de drogas realizados</t>
  </si>
  <si>
    <t>120800102</t>
  </si>
  <si>
    <t>Documentos de investigación sobre consumo de drogas en población universitaria realizados</t>
  </si>
  <si>
    <t>120800103</t>
  </si>
  <si>
    <t>Documentos de investigación sobre consumo de drogas en población escolar realizados</t>
  </si>
  <si>
    <t>120800104</t>
  </si>
  <si>
    <t>Documentos de investigación sobre consumo en población en general realizados</t>
  </si>
  <si>
    <t>120800105</t>
  </si>
  <si>
    <t>Documentos de investigación para actualizar la política publica contra el lavado de activos y financiación del terrorismo realizados</t>
  </si>
  <si>
    <t>120800106</t>
  </si>
  <si>
    <t>Documentos de investigación sobre microtráfico y narcomenudeo realizados</t>
  </si>
  <si>
    <t>120800107</t>
  </si>
  <si>
    <t>Documentos de investigación sobre alternativas al encarcelamiento realizados</t>
  </si>
  <si>
    <t>120800200</t>
  </si>
  <si>
    <t>120800201</t>
  </si>
  <si>
    <t>Documentos técnicos para mejorar y optimizar los esquemas de articulación y  cooperación internacional realizados</t>
  </si>
  <si>
    <t>120800202</t>
  </si>
  <si>
    <t>Documentos a seguimiento de la política de promoción de la salud, la prevención y atención del consumo de sustancias psicoactivas elaborados</t>
  </si>
  <si>
    <t>120800203</t>
  </si>
  <si>
    <t>Documentos de lineamientos técnicos sobre vulnerabilidad y amenaza en lavado de activos y financiación del terrorismo realizados</t>
  </si>
  <si>
    <t>120800204</t>
  </si>
  <si>
    <t>Documentos con propuestas técnicas para el diseño de alternativas al encarcelamiento para los eslabones más débiles de la cadena de drogas realizados</t>
  </si>
  <si>
    <t>120800205</t>
  </si>
  <si>
    <t>Documentos de lineamientos  sobre drogas realizados</t>
  </si>
  <si>
    <t>120800206</t>
  </si>
  <si>
    <t>120800300</t>
  </si>
  <si>
    <t xml:space="preserve">Documentos normativos realizados </t>
  </si>
  <si>
    <t>120800301</t>
  </si>
  <si>
    <t>Documentos normativos sobre el  sistema anti lavado  de activos y financiación del terrorismo realizados</t>
  </si>
  <si>
    <t>120800302</t>
  </si>
  <si>
    <t>Documentos normativos sobre microtráfico y narcomenudeo realizados</t>
  </si>
  <si>
    <t>120800303</t>
  </si>
  <si>
    <t>Documentos normativos sobre alternativas al encarcelamiento realizados</t>
  </si>
  <si>
    <t>120800304</t>
  </si>
  <si>
    <t>Documentos normativos sobre drogas realizados</t>
  </si>
  <si>
    <t>120800400</t>
  </si>
  <si>
    <t xml:space="preserve">Documentos metodológicos realizados </t>
  </si>
  <si>
    <t>120800401</t>
  </si>
  <si>
    <t>Documentos metodológico para el fortalecimiento de la  supervisión del sistema anti lavado de activos  y financiación del terrorismo con enfoque basado en riesgos realizados</t>
  </si>
  <si>
    <t>120800402</t>
  </si>
  <si>
    <t>Documentos metodológicos sobre microtráfico y narcomenudeo realizados</t>
  </si>
  <si>
    <t>120800403</t>
  </si>
  <si>
    <t>Documentos metodológicos sobre alternativas al encarcelamiento realizados</t>
  </si>
  <si>
    <t>120800404</t>
  </si>
  <si>
    <t xml:space="preserve">Documentos metodológicos sobre drogas realizados </t>
  </si>
  <si>
    <t>120800405</t>
  </si>
  <si>
    <t xml:space="preserve">Documentos metodológicos sobre lavado de activos realizados </t>
  </si>
  <si>
    <t>Servicio de asistencia técnica para el diseño e implementación de la Política Nacional de Drogas</t>
  </si>
  <si>
    <t>Acompañamiento técnico a territorios o comunidades en materia de drogas.</t>
  </si>
  <si>
    <t>120800500</t>
  </si>
  <si>
    <t>3.5 Fortalecer la prevención y el tratamiento del abuso de sustancias adictivas, incluido el uso indebido de estupefacientes y el consumo nocivo de alcohol</t>
  </si>
  <si>
    <t>120800501</t>
  </si>
  <si>
    <t xml:space="preserve">Departamentos asistidos técnicamente en la formulación y adopción de la política de drogas </t>
  </si>
  <si>
    <t>120800502</t>
  </si>
  <si>
    <t>Comunidades asistidas técnicamente en la formulación, ejecución y seguimiento de iniciativas territoriales frente a la problemática de drogas</t>
  </si>
  <si>
    <t>Servicio de prevención del consumo de drogas y reducción de riesgos y daños</t>
  </si>
  <si>
    <t>Número de comunidades</t>
  </si>
  <si>
    <t>120800600</t>
  </si>
  <si>
    <t xml:space="preserve">Comunidades beneficiadas con programas para la prevención del consumo de drogas y reducción de riesgos y daños apoyados </t>
  </si>
  <si>
    <t>120800601</t>
  </si>
  <si>
    <t xml:space="preserve">Comunidades vulnerables asesoradas y acompañadas en prevención del consumo de drogas y reducción de riesgos y daños </t>
  </si>
  <si>
    <t>120800700</t>
  </si>
  <si>
    <t>120800701</t>
  </si>
  <si>
    <t>Documentos de formulación de políticas públicas y lineamientos en materia de drogas actualizados</t>
  </si>
  <si>
    <t>120800702</t>
  </si>
  <si>
    <t>Documentos de formulación de la política de promoción de la salud, la prevención y atención del consumo de sustancias psicoactivas elaborados</t>
  </si>
  <si>
    <t>120800703</t>
  </si>
  <si>
    <t>Documento de política integral de drogas elaborado</t>
  </si>
  <si>
    <t>Servicio de fiscalización de sustancias químicas controladas por el Consejo Nacional de Estupefacientes</t>
  </si>
  <si>
    <t>Servicio de fiscalización de sustancias químicas controladas por el CNE a través de  acciones conjuntas y visitas de inspección realizadas con Policía nacional - Dirección Antinarcóticos.</t>
  </si>
  <si>
    <t>120800800</t>
  </si>
  <si>
    <t>Informes de fiscalización  elaborados</t>
  </si>
  <si>
    <t>120800801</t>
  </si>
  <si>
    <t>Empresas con autorizaciones ordinarias y extraordinarias fiscalizadas</t>
  </si>
  <si>
    <t>Servicio de educación informal para el control de sustancias y productos químicos.</t>
  </si>
  <si>
    <t xml:space="preserve">Talleres  a usuarios que hagan uso de sustancias controladas por el Consejo Nacional de Estupefacientes. </t>
  </si>
  <si>
    <t>120800900</t>
  </si>
  <si>
    <t>120800901</t>
  </si>
  <si>
    <t>Módulos temáticos desarrollados</t>
  </si>
  <si>
    <t>Servicio de información para la toma de decisiones en materia de drogas</t>
  </si>
  <si>
    <t>120801000</t>
  </si>
  <si>
    <t>Personas que acceden al Observatorio de Drogas de Colombia</t>
  </si>
  <si>
    <t>120801001</t>
  </si>
  <si>
    <t>Reporte de drogas de Colombia elaborado</t>
  </si>
  <si>
    <t>120801002</t>
  </si>
  <si>
    <t xml:space="preserve">Reportes elaborados para toma de decisiones a partir de la información del sistema de información para el control de sustancias y productos químicos </t>
  </si>
  <si>
    <t>120801100</t>
  </si>
  <si>
    <t>120801200</t>
  </si>
  <si>
    <t>1209</t>
  </si>
  <si>
    <t xml:space="preserve"> Modernización de la información inmobiliaria</t>
  </si>
  <si>
    <t>Servicio de acceso a información registral inmobiliaria</t>
  </si>
  <si>
    <t>120900100</t>
  </si>
  <si>
    <t>Certificados de tradición y libertad expedidos</t>
  </si>
  <si>
    <t>120900101</t>
  </si>
  <si>
    <t>Nuevos folios de matricula inmobiliaria creados</t>
  </si>
  <si>
    <t>120900102</t>
  </si>
  <si>
    <t xml:space="preserve">Círculos registrales creados </t>
  </si>
  <si>
    <t>120900103</t>
  </si>
  <si>
    <t>Documentos sujetos a registro radicados</t>
  </si>
  <si>
    <t>Servicio de Interoperabilidad e integración de la información del Registro y el Catastro Multipropósito</t>
  </si>
  <si>
    <t>Con este servicio se busca que las oficinas de instrumentos públicos tengan sistemas que interoperen con el catastro</t>
  </si>
  <si>
    <t>Número de oficinas</t>
  </si>
  <si>
    <t>120900200</t>
  </si>
  <si>
    <t>Oficinas de Registro de Instrumentos Públicos que interoperan con el catastro multipropósito</t>
  </si>
  <si>
    <t>120900201</t>
  </si>
  <si>
    <t>Folios depurados</t>
  </si>
  <si>
    <t>Servicios de información registral</t>
  </si>
  <si>
    <t>120900300</t>
  </si>
  <si>
    <t>Ciudadanos que usan el sistema de información</t>
  </si>
  <si>
    <t>120900301</t>
  </si>
  <si>
    <t>Sistema de Información Registral (SIR) actualizado</t>
  </si>
  <si>
    <t>120900302</t>
  </si>
  <si>
    <t>Sistemas de información relacionados con la administración de tierras interoperando con el Sistema de información registral</t>
  </si>
  <si>
    <t>120900303</t>
  </si>
  <si>
    <t xml:space="preserve">Servicios de interoperabilidad del Sistema de Información Registral operando </t>
  </si>
  <si>
    <t>Infraestructura registral mantenida</t>
  </si>
  <si>
    <t>Hace referencia al mantenimiento de Oficinas de Registro de Instrumentos Públicos y dotación de las mismas.</t>
  </si>
  <si>
    <t>120900400</t>
  </si>
  <si>
    <t>Oficinas de Registro de Instrumentos Públicos (ORIP) mantenidas</t>
  </si>
  <si>
    <t>Infraestructura registral mejorada</t>
  </si>
  <si>
    <t>Hace referencia a las obras de ampliación y mejoramiento de Oficinas de Registro de Instrumentos Públicos en funcionamiento y dotación de las mismas.</t>
  </si>
  <si>
    <t>120900500</t>
  </si>
  <si>
    <t>Oficinas de Registro de Instrumentos Públicos (ORIP) mejoradas</t>
  </si>
  <si>
    <t>Infraestructura registral construida</t>
  </si>
  <si>
    <t>120900600</t>
  </si>
  <si>
    <t>Oficinas de Registro de Instrumentos Públicos (ORIP) construidas</t>
  </si>
  <si>
    <t>Documentos cuyo objetivo es describir y explicar instrumentos, estándares, requisitos y condiciones necesarias para llevar a cabo un proceso o actividad.</t>
  </si>
  <si>
    <t>120900700</t>
  </si>
  <si>
    <t>Número de estudios y diseños</t>
  </si>
  <si>
    <t>120900800</t>
  </si>
  <si>
    <t>Estudios y diseños realizados</t>
  </si>
  <si>
    <t>120900900</t>
  </si>
  <si>
    <t>Documento de investigación </t>
  </si>
  <si>
    <t>Estudios e investigaciones sobre la modernización de la información inmobiliaria.</t>
  </si>
  <si>
    <t>120901000</t>
  </si>
  <si>
    <t>Servicio de educación informal para la modernización de la información inmobiliaria</t>
  </si>
  <si>
    <t>Incluye el desarrollo de sesiones de formación y capacitación en temas sobre la modernización de la información inmobiliaria.</t>
  </si>
  <si>
    <t>120901100</t>
  </si>
  <si>
    <t>120901101</t>
  </si>
  <si>
    <t>Documentos normativos </t>
  </si>
  <si>
    <t>Documentos normativos sobre la modernización de la información inmobiliaria.</t>
  </si>
  <si>
    <t>120901200</t>
  </si>
  <si>
    <t>Servicio publico registral modificado</t>
  </si>
  <si>
    <t>Hace referencia al conjunto de actividades administrativas y técnicas tendientes a facilitar y acercar el servicio público registral a la ciudadanía a través de las modificaciones de las circunscripciones territoriales y/o la puesta en funcionamiento de nuevas oficinas de registro.</t>
  </si>
  <si>
    <t xml:space="preserve">Número de circuncripciones </t>
  </si>
  <si>
    <t>120901300</t>
  </si>
  <si>
    <t>Circunscripciones territoriales modificadas</t>
  </si>
  <si>
    <t>120901301</t>
  </si>
  <si>
    <t>Oficinas de registro nuevas en operación</t>
  </si>
  <si>
    <t>120901500</t>
  </si>
  <si>
    <t>1299</t>
  </si>
  <si>
    <t xml:space="preserve"> Fortalecimiento de la gestión y dirección del sector Justicia y del Derecho</t>
  </si>
  <si>
    <t>129900900</t>
  </si>
  <si>
    <t>129901000</t>
  </si>
  <si>
    <t>129901100</t>
  </si>
  <si>
    <t>129901101</t>
  </si>
  <si>
    <t>129901200</t>
  </si>
  <si>
    <t>129901300</t>
  </si>
  <si>
    <t>129901400</t>
  </si>
  <si>
    <t>129901500</t>
  </si>
  <si>
    <t>129901600</t>
  </si>
  <si>
    <t>129904400</t>
  </si>
  <si>
    <t>129904401</t>
  </si>
  <si>
    <t>129904402</t>
  </si>
  <si>
    <t>129905200</t>
  </si>
  <si>
    <t>129905201</t>
  </si>
  <si>
    <t>129905202</t>
  </si>
  <si>
    <t>129905203</t>
  </si>
  <si>
    <t>129905204</t>
  </si>
  <si>
    <t>129905205</t>
  </si>
  <si>
    <t>129905206</t>
  </si>
  <si>
    <t>129905207</t>
  </si>
  <si>
    <t>129905208</t>
  </si>
  <si>
    <t>129905209</t>
  </si>
  <si>
    <t>129905210</t>
  </si>
  <si>
    <t>129905211</t>
  </si>
  <si>
    <t>129905212</t>
  </si>
  <si>
    <t>129905213</t>
  </si>
  <si>
    <t>129905214</t>
  </si>
  <si>
    <t>129905215</t>
  </si>
  <si>
    <t>129905300</t>
  </si>
  <si>
    <t>129905301</t>
  </si>
  <si>
    <t>129905400</t>
  </si>
  <si>
    <t>129905401</t>
  </si>
  <si>
    <t>129905402</t>
  </si>
  <si>
    <t>129905500</t>
  </si>
  <si>
    <t>129905600</t>
  </si>
  <si>
    <t>129905601</t>
  </si>
  <si>
    <t>129905602</t>
  </si>
  <si>
    <t>Servicio de Educación Informal para la Gestión Administrativa</t>
  </si>
  <si>
    <t>129905800</t>
  </si>
  <si>
    <t>129905801</t>
  </si>
  <si>
    <t>129906000</t>
  </si>
  <si>
    <t>129906001</t>
  </si>
  <si>
    <t>129906002</t>
  </si>
  <si>
    <t>129906003</t>
  </si>
  <si>
    <t>129906004</t>
  </si>
  <si>
    <t>129906100</t>
  </si>
  <si>
    <t>129906101</t>
  </si>
  <si>
    <t>129906102</t>
  </si>
  <si>
    <t>129906200</t>
  </si>
  <si>
    <t>129906300</t>
  </si>
  <si>
    <t>129906301</t>
  </si>
  <si>
    <t>129906302</t>
  </si>
  <si>
    <t>129906303</t>
  </si>
  <si>
    <t>129906400</t>
  </si>
  <si>
    <t>129906500</t>
  </si>
  <si>
    <t>129906600</t>
  </si>
  <si>
    <t>129906700</t>
  </si>
  <si>
    <t>129906800</t>
  </si>
  <si>
    <t>129906900</t>
  </si>
  <si>
    <t>129907000</t>
  </si>
  <si>
    <t>129907001</t>
  </si>
  <si>
    <t>129907100</t>
  </si>
  <si>
    <t>129907200</t>
  </si>
  <si>
    <t>13</t>
  </si>
  <si>
    <t>1301</t>
  </si>
  <si>
    <t xml:space="preserve"> Política macroeconómica y fiscal</t>
  </si>
  <si>
    <t>Documento Normativo</t>
  </si>
  <si>
    <t>Dentro  de estos documentos se encuentran los Informes para  el Congreso,   de Regulación contable pública con estándares internacionales, documentos de propuesta normativa para el ejercicio de la facultad reglamentaria, de regulación e intervención, entre otros., de  riesgo en el uso de los Recursos del Sistemas General  de Participaciones  (Decreto 028 de 2008)</t>
  </si>
  <si>
    <t>130100100</t>
  </si>
  <si>
    <t>Documentos normativos de Politica Macro y fiscal estándares internacionales</t>
  </si>
  <si>
    <t>130100101</t>
  </si>
  <si>
    <t>Diagnósticos financieros y fiscales para los departamentos, los municipios capitales, las entidades territoriales y las descentralizadas del nivel subnacional con programas de saneamiento fiscal  y/o acuerdos de restructuración de Pasivos.</t>
  </si>
  <si>
    <t>130100102</t>
  </si>
  <si>
    <t>Documentos normativos con estándares internacionales</t>
  </si>
  <si>
    <t>130100103</t>
  </si>
  <si>
    <t>Aplicación de medidas preventivas y/o correctivas  a las entidades territoriales</t>
  </si>
  <si>
    <t>Documentos de investigación  que incluye  notas de hacienda, modelos macroeconomicos, definición de eventos o situaciones en momentos de coyuntura económica,  estudios técnicos de investigación que incluyen diagnóstico, análisis de experiencia internacional, conclusiones, entre otros, en materia cambiaria, monetaria y crediticia y en el marco de la regulación e intervención en las actividades financiera, bursátil, aseguradora y cualquiera otra relacionada con el manejo, aprovechamiento e inversión de los recursos captados del público.</t>
  </si>
  <si>
    <t>130100200</t>
  </si>
  <si>
    <t>Documentos de estudio e investigación realizados</t>
  </si>
  <si>
    <t>130100201</t>
  </si>
  <si>
    <t>Documentos de diagnósticos financieros y fiscales realizados</t>
  </si>
  <si>
    <t>130100202</t>
  </si>
  <si>
    <t>Documentos de Diagnósticos sectoriales realizados</t>
  </si>
  <si>
    <t>Documentos que buscan dar línea en temas de finanzas públicas y sostenibilidad macroeconómica y fiscal</t>
  </si>
  <si>
    <t>130100300</t>
  </si>
  <si>
    <t>Documentos de lineamientos técnicos de política macroeconomica realizados</t>
  </si>
  <si>
    <t>Documento que busca proyectar la estabilidad macroeconómica y fiscal para los 10 años siguientes a su producción.  Aplican  a la totalidad de acciones desarrolladas en el marco de la Ley 550.  Aplica para los planes de saneamiento territorial y de saneamiento de hospitales priorizados por el Ministerio de Salud y Protección Social.</t>
  </si>
  <si>
    <t>130100400</t>
  </si>
  <si>
    <t>Documentos de planeacion de Política Macro y Fiscal</t>
  </si>
  <si>
    <t>130100401</t>
  </si>
  <si>
    <t>Documentos de Marco Fiscal de Mediano Plazo aprobado</t>
  </si>
  <si>
    <t>130100402</t>
  </si>
  <si>
    <t>Programas de reestructuración de pasivo territoriales suscritos</t>
  </si>
  <si>
    <t>130100403</t>
  </si>
  <si>
    <t>Programas de saneamiento  fiscal  territoriales  y de entidades descentralizadas suscritos</t>
  </si>
  <si>
    <t>Servicio de divulgación deen materia fiscal y financiera</t>
  </si>
  <si>
    <t>Capacitaciones brindadas en fortalecimiento de las acciones aplicadas en el marco de las competencias de la Dirección General de Apoyo Fiscal (La Dirección General de Apoyo Fiscal )</t>
  </si>
  <si>
    <t>Número de asesorías y capacitaciones</t>
  </si>
  <si>
    <t>130100500</t>
  </si>
  <si>
    <t>Asesorías y capacitaciones  realizados</t>
  </si>
  <si>
    <t>Servicios de información y gestión misionales fortalecidos</t>
  </si>
  <si>
    <t xml:space="preserve">Puesta en marcha de mecanismos que soportan la ejecución de actividades misionales. Sistemas misionales como el Sistema Integrado de Información Financiera </t>
  </si>
  <si>
    <t>número de soluciones informáticas implementadas</t>
  </si>
  <si>
    <t>130100700</t>
  </si>
  <si>
    <t>Soluciones informáticas implementadas</t>
  </si>
  <si>
    <t>130100800</t>
  </si>
  <si>
    <t>130100900</t>
  </si>
  <si>
    <t>130101000</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</si>
  <si>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</si>
  <si>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Incluye la elaboración de informes de base contable y de finanzas públicas tales como informes económicos, informes estadísticos, informes consolidados anuales, informes ejecutivos; documentos técnicos como el cuestionario anual de estadística y finanzas públicas, y el documento técnico de series históricas.</t>
  </si>
  <si>
    <t>130101100</t>
  </si>
  <si>
    <t>Documentos de estudios técnicos elaborados</t>
  </si>
  <si>
    <t>130101101</t>
  </si>
  <si>
    <t>Documentos de estudios técnicos de información contable y finanzas públicas elaborados</t>
  </si>
  <si>
    <t>Documentos diagnóstico fiscales y financieros</t>
  </si>
  <si>
    <t>130101600</t>
  </si>
  <si>
    <t>Documentos diagnósticos  fiscales y financieros elaborados</t>
  </si>
  <si>
    <t>16.5 Reducir considerablemente la corrupción y el soborno en todas sus formas</t>
  </si>
  <si>
    <t xml:space="preserve">Servicios de información para la gestión financiera pública actualizados  </t>
  </si>
  <si>
    <t xml:space="preserve">Corresponde al proceso que mejora la disposición de la información de los procesos (Tesoro, estadística, planeación financiera, pasivo pensional) de la Gestión financiera Pública para asegurar que sea accesible, confiable y oportuna </t>
  </si>
  <si>
    <t>130101700</t>
  </si>
  <si>
    <t>Servicios de información para la gestión financiera pública implementados</t>
  </si>
  <si>
    <t>Corresponde al proceso que asegura la disposición de la información de manera accesible, confiable y oportuna de los procesos (Tesoro, estadística, planeación financiera, pasivo pensional) de la gestión financiera pública</t>
  </si>
  <si>
    <t>130101800</t>
  </si>
  <si>
    <t>Base de datos de todos los sistemas de codificación de los diferentes clasificadores presupuestales que se utilizan para definir tanto transacciones de ingreso como de gasto en las etapas de programación para las entidades territoriales y sus descentralizadas</t>
  </si>
  <si>
    <t>Acciones orientadas a la implementación de medidas preventivas y/o correctivas en el marco de la estrategia de monitoreo, seguimiento y control de los recursos del Sistema General de Participaciones.</t>
  </si>
  <si>
    <t>130102000</t>
  </si>
  <si>
    <t>Medidas preventivas o correctivas aplicadas</t>
  </si>
  <si>
    <t>Servicio para el acompañamiento a las Entidades Territoriales en la rendición de cuentas a la ciudadanía y formulación de presupuesto participativo</t>
  </si>
  <si>
    <t>Acciones orientadas a aplicar metodologías para la rendición de cuentas en las entidades territoriales con medidas preventivas y correctivas, en el marco de la normatividad vigente.</t>
  </si>
  <si>
    <t>Número de talleres</t>
  </si>
  <si>
    <t>130102100</t>
  </si>
  <si>
    <t>Talleres de rendición de cuentas realizados</t>
  </si>
  <si>
    <t>Servicio para la asistencia técnica en la implementación de programas de saneamiento fiscal o acuerdos de restructuración de pasivos</t>
  </si>
  <si>
    <t xml:space="preserve">Acciones orientadas a la implementación y acompañamiento en  la formulación de Programas de Saneamiento y restructuración de Pasivos en Entidades territoriales. </t>
  </si>
  <si>
    <t>130102400</t>
  </si>
  <si>
    <t>Programas de saneamiento fiscal territoriales y de entidades descentralizadas suscritos</t>
  </si>
  <si>
    <t>Catálogo de clasificación presupuestal para las Entidades Territoriales y sus descentralizadas</t>
  </si>
  <si>
    <t>Base de datos de todos los sistemas de codificación de los diferentes clasificadores presupuestales que se utilizan para definir tanto transacciones de ingreso como de gasto en las etapas de programación para las entidades territoriales y sus descentralizadas.</t>
  </si>
  <si>
    <t>Porcentaje de entidades territoriales</t>
  </si>
  <si>
    <t>130102500</t>
  </si>
  <si>
    <t>Entidades territoriales con el catálogo de cuentas presupuestales implementado</t>
  </si>
  <si>
    <t>130102600</t>
  </si>
  <si>
    <t>Incluye el desarrollo de acciones para ordenar correctivos sobre las actividades irregulares y las situaciones críticas de orden jurídico, contable, económico o administrativo según corresponda.</t>
  </si>
  <si>
    <t>130102700</t>
  </si>
  <si>
    <t>130102800</t>
  </si>
  <si>
    <t>1302</t>
  </si>
  <si>
    <t xml:space="preserve"> Gestión de recursos públicos</t>
  </si>
  <si>
    <t>Documento normativo</t>
  </si>
  <si>
    <t>Concepto previo acerca de la no objeción de condiciones financieras y las cláusulas contractuales que se pactan en los proyectos de infraestructura bajo el esquema de Asociaciones Público Privadas. La Ley  de Presupuesto, Decretos y anexosModificaciones al presupuesto general de la Nación y demás trámites presupuestales. En el caso de los gastos de inversión se requiere concepto previo del Departamento Nacional de Planeación. Concepto de aprobación de la valoración de obligaciones contingentes que se pactan en los proyectos de infraestructura bajo el esquema de Asociaciones Público Privadas.</t>
  </si>
  <si>
    <t>130200100</t>
  </si>
  <si>
    <t>Documentos normativos para la gestión de recursos públicos elaborados</t>
  </si>
  <si>
    <t>130200101</t>
  </si>
  <si>
    <t>Numero de No Objeciones a condiciones financieras en proyectos de infraestructura con vinculación de capital privado que requieren recursos públicos</t>
  </si>
  <si>
    <t>130200102</t>
  </si>
  <si>
    <t>Ley anual de Presupuesto publicadas aprobadas</t>
  </si>
  <si>
    <t>130200103</t>
  </si>
  <si>
    <t>Trámites presupuestales aprobados</t>
  </si>
  <si>
    <t>130200104</t>
  </si>
  <si>
    <t>Numero de aprobaciones de obligaciones contingentes en proyectos de infraestructura con vinculación de capital privado</t>
  </si>
  <si>
    <t>130200105</t>
  </si>
  <si>
    <t>Distribuciones y Transferencias realizadas</t>
  </si>
  <si>
    <t>130200106</t>
  </si>
  <si>
    <t>Documentos normativos del Presupuesto  General de la Nación  aprobadas</t>
  </si>
  <si>
    <t>130200107</t>
  </si>
  <si>
    <t>Documentos normativos ajustados a las buenas prácticas internacionales de gestión de empresas públicas</t>
  </si>
  <si>
    <t>Documentos de lineamiento técnico</t>
  </si>
  <si>
    <t>Como estudios sobre comportamiento de variables, metodologías de financiación y sostenibilidad, o estrategias de simplificación del Sistema General de Seguridad Social.   además de del  Código de buenas prácticas en Gobierno Corporativo que debe ser aprobado y divulgado para su implementación por parte de las empresas estatales del orden nacional.</t>
  </si>
  <si>
    <t>130200200</t>
  </si>
  <si>
    <t>Documentos técnicos y lineamientos de gestión de recursos públicos elaborados</t>
  </si>
  <si>
    <t>130200201</t>
  </si>
  <si>
    <t>Documentos técnicos y lineamientos para priorización de sectores realizados</t>
  </si>
  <si>
    <t>130200202</t>
  </si>
  <si>
    <t>Lineamientos de gobierno corporativo generados</t>
  </si>
  <si>
    <t xml:space="preserve">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2015)Documento CONPES de estrategia de gestión de activos de la Nación mediante el cual se pretende establecer los criterios para definir las  empresas que se consideran estratégicas para la Nación.Contiene las proyecciones de las principales prioridades sectoriales y los niveles máximos de gasto, distribuidos por sectores y componentes de gasto del Presupuesto  General de la Nación para un periodo de 4 años y se revisa anualmente. Es presentado para aprobación del CONPES antes del 15/07. Corresponde a la estimación preliminar de ingresos y gastos que realizan las entidades que conforman el Presupuesto General de la Nación. Su elaboración tiene en cuenta las metas del Marco de Gasto de Mediano Plazo, las políticas y criterios establecidos por la Dirección General del Presupuesto Público Nacional y la Dirección de Inversiones y Finanzas Públicas.El Gobierno Nacional a través del Ministerio de Hacienda y Crédito Público- Dirección General del Presupuesto Nacional envía los anteproyectos  de Presupuesto de rentas y recursos elaborados por cada órgano, a las comisiones económicas de Senado y Cámara durante la primera semana del mes de abril de cada año. (Artículo 2.8.1.3.2. Decreto1068 de 2015)Marco de Gasto de Mediano Plazo Contiene las proyecciones de las principales prioridades sectoriales y los niveles máximos de gasto, distribuidos por sectores y componentes de gasto del Presupuesto General de la Nación para un periodo de 4 años y se revisa anualmente. Es presentado para aprobación por el Consejo Nacional de Política económica y social - CONPES antes del 15 de julio de cada vigencia fiscal.  </t>
  </si>
  <si>
    <t>130200300</t>
  </si>
  <si>
    <t>Documentos de planeación de recursos públicos elaborados</t>
  </si>
  <si>
    <t>130200301</t>
  </si>
  <si>
    <t xml:space="preserve">Anteproyecto del Presupuesto General de la Nación aprobado </t>
  </si>
  <si>
    <t>130200302</t>
  </si>
  <si>
    <t>Documento CONPES aprobado</t>
  </si>
  <si>
    <t>130200303</t>
  </si>
  <si>
    <t>Documento de Marco de Gasto de Mediano Plazo - MGMP aprobado</t>
  </si>
  <si>
    <t>130200304</t>
  </si>
  <si>
    <t>Documentos de planeación para la transformación institucional elaborados</t>
  </si>
  <si>
    <t>Servicio de asesoria en transacciones accionaria de la Nación</t>
  </si>
  <si>
    <t>Aprovechamiento de activos públicos. Procesos de enajenación, democratización, fusión, escición o liquidación de empresas estatales del orden Nacional.</t>
  </si>
  <si>
    <t>Número de decisiones</t>
  </si>
  <si>
    <t>130200400</t>
  </si>
  <si>
    <t>Decisiones ejecutadas sobre transacciones de participación accionaria de la Nación</t>
  </si>
  <si>
    <t>Servicio de capacitación a entidades para el desarrollo de proyectos de infraestructura con vinculación de capital privado</t>
  </si>
  <si>
    <t>Oferta de capacitación a las Entidades en temas de estructuración de proyectos de infraestructura bajo el esquema de Asociaciones Público Privadas</t>
  </si>
  <si>
    <t>130200500</t>
  </si>
  <si>
    <t>Numero de entidades capacitadas</t>
  </si>
  <si>
    <t>Servicio de gestión de nómina.</t>
  </si>
  <si>
    <t>Reportar a la entidad pagadora de pensiones las novedades de los pensionados o beneficiarios que ingresan a la nómina, en el marco de sus derechos y de manera correcta y oportuna.</t>
  </si>
  <si>
    <t>130200600</t>
  </si>
  <si>
    <t>Solicitudes de novedades de nómina atendidas</t>
  </si>
  <si>
    <t>Servicio de reconocimiento pensional.</t>
  </si>
  <si>
    <t>Determinación del derecho a una prestación económica, en el marco de la normatividad vigente y cumpliendo estándares de calidad, transparencia, seguridad, y oportunidad.</t>
  </si>
  <si>
    <t>130200800</t>
  </si>
  <si>
    <t>Solicitudes de obligaciones pensionales atendidas</t>
  </si>
  <si>
    <t>10.4 Adoptar políticas, especialmente fiscales, salariales y de protección social, y lograr progresivamente una mayor igualdad</t>
  </si>
  <si>
    <t>Servicio de valoración del portafolio de empresas</t>
  </si>
  <si>
    <t>Aproximación de valor de las empresas consideradas estratégicas y con participación mayoritaria de la Nación aunado a un diagnóstico que permita identificar palancas de valor para el direccionamiento efectivo de las empresas.</t>
  </si>
  <si>
    <t>Número de resultados</t>
  </si>
  <si>
    <t>130200900</t>
  </si>
  <si>
    <t>Resultados de la Valoración del portafolio de empresas</t>
  </si>
  <si>
    <t>Oferta de capacitación a las Entidades en temas de interés de gestión de recursos públicos de acuerdo a las prioridades establecidas en los proyectos de inversión</t>
  </si>
  <si>
    <t>130201000</t>
  </si>
  <si>
    <t>130201001</t>
  </si>
  <si>
    <t>Eventos de capacitación realizadas</t>
  </si>
  <si>
    <t>130201002</t>
  </si>
  <si>
    <t>Servicio de asesoría en gestión y monitoreo de participaciones accionarias y entes gestores</t>
  </si>
  <si>
    <t>Corresponde al acompañamiento en el monitoreo y mejoramiento de la gestión de las empresas estatales en busca de la optimización de recursos</t>
  </si>
  <si>
    <t>Número de entidades intervenidas</t>
  </si>
  <si>
    <t>130201100</t>
  </si>
  <si>
    <t>Asesorías realizadas en gestión y monitoreo de participaciones accionarias y entes gestores</t>
  </si>
  <si>
    <t>130201101</t>
  </si>
  <si>
    <t>Documentos de análisis y direccionamiento de empresas Generados</t>
  </si>
  <si>
    <t>Servicio de apoyo financiero para la prestación de transporte público masivo de pasajeros</t>
  </si>
  <si>
    <t>Producto  que permite financiar los transporte público organizados de pasajeros.</t>
  </si>
  <si>
    <t>130201200</t>
  </si>
  <si>
    <t>Sistemas de transporte público financiados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</si>
  <si>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</si>
  <si>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 xml:space="preserve">Servicio de apoyo financiero para la compra de vivienda nueva de no de interés social </t>
  </si>
  <si>
    <t>Acciones orientadas a financiar las coberturas de tasas de interés para la compra de vivienda nueva de no de interés social (subsidio)</t>
  </si>
  <si>
    <t>Número de hogares</t>
  </si>
  <si>
    <t>130201300</t>
  </si>
  <si>
    <t xml:space="preserve">Hogares beneficiados con la cobertura a la tasa de interés para la compra de vivienda nueva de no de interés social </t>
  </si>
  <si>
    <t>11.1 De aquí a 2030, asegurar el acceso de todas las personas a viviendas y servicios básicos adecuados, seguros y asequibles y mejorar los barrios marginales</t>
  </si>
  <si>
    <t xml:space="preserve">Servicio de apoyo financiero a la implementación del Plan Todos Somos Pacifico </t>
  </si>
  <si>
    <t xml:space="preserve">Acciones orientadas a apoyar la financiación del Plan Todos somos Pacifico </t>
  </si>
  <si>
    <t>130201400</t>
  </si>
  <si>
    <t xml:space="preserve">Recursos transferidos </t>
  </si>
  <si>
    <t>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</si>
  <si>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130201401</t>
  </si>
  <si>
    <t xml:space="preserve">Operaciones de transferencia de recursos realizadas </t>
  </si>
  <si>
    <t xml:space="preserve">A través de este servicio se busca financiar o cofinanciar proyectos de inversión en diferentes sectores, a través de diferentes estrategias y demás instrumentos de estructuración. </t>
  </si>
  <si>
    <t>130201500</t>
  </si>
  <si>
    <t xml:space="preserve">Proyectos apoyados </t>
  </si>
  <si>
    <t>130201501</t>
  </si>
  <si>
    <t xml:space="preserve"> Municipios apoyados con obras de reducción del riesgo</t>
  </si>
  <si>
    <t>130201502</t>
  </si>
  <si>
    <t>Proyectos apoyados con gestión, seguimiento y control de la ejecución de las intervenciones para la reducción del riesgo</t>
  </si>
  <si>
    <t>Servicio de apoyo financiero al sector Hacienda</t>
  </si>
  <si>
    <t>Acciones orientadas a la  asignación de recursos al sector Hacienda para la atención de eventos prioritarios, contingentes, fortuitos, futuros o indefinidos que se requieren para el cumplimiento de compromisos del Gobierno nacional.</t>
  </si>
  <si>
    <t>130201800</t>
  </si>
  <si>
    <t>130201900</t>
  </si>
  <si>
    <t>1303</t>
  </si>
  <si>
    <t xml:space="preserve"> Reducción de la vulnerabilidad fiscal ante desastres y riesgos climáticos</t>
  </si>
  <si>
    <t>Infraestructura educativa construida y dotada</t>
  </si>
  <si>
    <t>Contempla la construcción de sedes educativas adaptadas al cambio climático, las cuales a su vez hacen parte de una Institución Educativa. Adicionalmente, para las sedes educativas se suministra una dotación básica escolar funcional, con el fin de favorecer el desempeño del conjunto de actividades que se realizan, otorgando apoyos adecuados para la comunidad educativa y beneficiarios en general. </t>
  </si>
  <si>
    <t>Número de infraestructura</t>
  </si>
  <si>
    <t>130300100</t>
  </si>
  <si>
    <t>Canal del Dique con medidas de reducción del riesgo implementadas</t>
  </si>
  <si>
    <t>Acciones orientadas a la restauración de ecosistemas degradados del Canal del Dique, con el objeto de dar cumplimiento a la postulación que realizó CORMAGDALENA al FONDO ADAPTACIÓN, en virtud del requerimiento impuesto por el Ministerio de Ambiente frente a la ejecución del Plan Hidrosedimentológico del Canal del Dique.</t>
  </si>
  <si>
    <t>Porcentaje del canal</t>
  </si>
  <si>
    <t>130300200</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</si>
  <si>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</si>
  <si>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Jarillón de Cali con medidas de reducción del riesgo implementadas</t>
  </si>
  <si>
    <t>Acciones orientadas a reducir el riesgo de inundación por el desbordamiento del río Cauca y sus tributarios en la zona del Jarillon de Aguablanca.</t>
  </si>
  <si>
    <t>Porcentaje del Jarillón</t>
  </si>
  <si>
    <t>130300300</t>
  </si>
  <si>
    <t>130300301</t>
  </si>
  <si>
    <t>Jarillón de Cali con obras de reforzamiento</t>
  </si>
  <si>
    <t>La Mojana con medidas de reducción del riesgo implementadas</t>
  </si>
  <si>
    <t>Acciones orientadas a desarrollar intervenciones estructurales y no estructurales que conduzcan a un cambio en el enfoque de desarrollo de la región en el sentido de adaptarse mejor a las condiciones ambientales e hidrográficas, y a las características sociales y económicas de la región, en el contexto actual de variabilidad climática.</t>
  </si>
  <si>
    <t>Porcentaje de la Mojana</t>
  </si>
  <si>
    <t>130300400</t>
  </si>
  <si>
    <t>130300401</t>
  </si>
  <si>
    <t>Obras en la región de La Mojana entregadas</t>
  </si>
  <si>
    <t>Incluye el restablecimiento del ecosistema degradado a una condición similar al ecosistema pre disturbio respecto a su composición, estructura, y funcionamiento. </t>
  </si>
  <si>
    <t>130300700</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</si>
  <si>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</si>
  <si>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Conjunto de acciones y obras para la implementación de sistemas de acueducto nuevos.</t>
  </si>
  <si>
    <t>Número de acueductos</t>
  </si>
  <si>
    <t>130300800</t>
  </si>
  <si>
    <t>6.1 De aquí a 2030, lograr el acceso universal y equitativo al agua potable a un precio asequible para todos</t>
  </si>
  <si>
    <t>Conjunto de acciones y obras para la implementación de sistemas de alcantarillado nuevos.</t>
  </si>
  <si>
    <t>Número de alcantarillados</t>
  </si>
  <si>
    <t>130300900</t>
  </si>
  <si>
    <t>Minutos</t>
  </si>
  <si>
    <t>Infraestructura hospitalaria de nivel 1 construida y dotada</t>
  </si>
  <si>
    <t>Corresponde a un inmueble resultado de obras de edificación en terrenos no construidos o cuya área esté libre por autorización de demolición total para la prestación de los servicios de salud. Incluye la dotación del inmueble</t>
  </si>
  <si>
    <t>130301000</t>
  </si>
  <si>
    <t>Sitio crítico estabilizado</t>
  </si>
  <si>
    <t>Incluye intervenciones en sitios críticos por fallas geológicas en la red vial primaria</t>
  </si>
  <si>
    <t>Número de sitios críticos</t>
  </si>
  <si>
    <t>130301100</t>
  </si>
  <si>
    <t>Infraestructura hospitalaria de nivel 2 construida y dotada</t>
  </si>
  <si>
    <t>130301200</t>
  </si>
  <si>
    <t>Viviendas de Interés Social urbanas construidas</t>
  </si>
  <si>
    <t>Acciones orientadas a la construcción de viviendas de interés social urbanas.</t>
  </si>
  <si>
    <t>Número de viviendas</t>
  </si>
  <si>
    <t>130301300</t>
  </si>
  <si>
    <t>Servicio de apoyo para el fortalecimiento de unidades productivas colectivas para la generación de ingresos</t>
  </si>
  <si>
    <t>Corresponde a la entrega de recursos en especie o monetarios dirigidos a generar las condiciones para el emprendimiento colectivo.</t>
  </si>
  <si>
    <t>130301600</t>
  </si>
  <si>
    <t>Unidades productivas colectivas apoyadas</t>
  </si>
  <si>
    <t>Viviendas de Interés Prioritario construidas</t>
  </si>
  <si>
    <t>Acciones orientadas a la construcción de viviendas de interés prioritaria.</t>
  </si>
  <si>
    <t>130302000</t>
  </si>
  <si>
    <t>130302001</t>
  </si>
  <si>
    <t>Viviendas de Interés Prioritario rural construidas</t>
  </si>
  <si>
    <t>130302002</t>
  </si>
  <si>
    <t>Viviendas de Interés Prioritario urbanas construidas</t>
  </si>
  <si>
    <t>Consiste en la formulación de documentos cuyo objetivo es plasmar una visión de futuro a nivel país, entidad territorial, comunidad, sector, región, entidad o cualquier nivel de desagregación que se requiera, plasmando elementos como objetivos, estrategias, metas e indicadores</t>
  </si>
  <si>
    <t>130302100</t>
  </si>
  <si>
    <t>17.15 Respetar el liderazgo y el margen normativo de cada país para establecer y aplicar políticas orientadas a la erradicación de la pobreza y la promoción del desarrollo sostenible</t>
  </si>
  <si>
    <t>130302200</t>
  </si>
  <si>
    <t>130302300</t>
  </si>
  <si>
    <t>130302400</t>
  </si>
  <si>
    <t>130302500</t>
  </si>
  <si>
    <t>1304</t>
  </si>
  <si>
    <t xml:space="preserve"> Inspección, control y vigilancia financiera, solidaria y de recursos públicos</t>
  </si>
  <si>
    <t>Documentos de carácter general sobre aspectos técnicos que rigen la determinación y cobro de las contribuciones parafiscales de la protección social.</t>
  </si>
  <si>
    <t>130400200</t>
  </si>
  <si>
    <t>Documentos de   estándares para la determinación y cobro para las entidades del Sistema de Protección Social realizado</t>
  </si>
  <si>
    <t>16.616.6 Crear a todos los niveles instituciones eficaces y transparentes que rindan cuentas</t>
  </si>
  <si>
    <t>Servicio de supervisión basado en riesgos y Normas Internacionales de Información Financieraimplementado</t>
  </si>
  <si>
    <t>Modelo de supervisión ajustado a normatividad y aspectos relacionados con la administración del riesgo y normas internacionales.</t>
  </si>
  <si>
    <t>Número de modelos</t>
  </si>
  <si>
    <t>130400400</t>
  </si>
  <si>
    <t xml:space="preserve">Modelo de supervisión basado en riesgos y Normas Internacionales de Información Financiera  </t>
  </si>
  <si>
    <t>10.5 Mejorar la reglamentación y vigilancia de las instituciones y los mercados financieros mundiales y fortalecer la aplicación de esos reglamentos</t>
  </si>
  <si>
    <t>130400401</t>
  </si>
  <si>
    <t>Organizaciones que reportan información a la Superintendencia de Economía Solidaria</t>
  </si>
  <si>
    <t>Servicio de aseguramiento para mitigar los riesgos identificados mediante las inspecciones en las entidades vigiladas por la Unidad Administrativa Especial Agencia del Inspector General de Tributos, Rentas y Contribuciones Parafiscales</t>
  </si>
  <si>
    <t>Porcentaje de grado de cumplimiento</t>
  </si>
  <si>
    <t>130400700</t>
  </si>
  <si>
    <t xml:space="preserve">Grado de Cumplimiento Plan de Aseguramiento Interinstitucional </t>
  </si>
  <si>
    <t>Servicio de atención de consultas, peticiones y solicitudes de información por parte de entidades financieras supervisadas, consumidores financieros y partes interesadas</t>
  </si>
  <si>
    <t>Responder las consultas, peticiones y solicitudes de información formuladas ante la Superintendencia Financiera de Colombia que tengan relación con temas propios de su misión.</t>
  </si>
  <si>
    <t>Número de trámites de consultas, peticiones y solicitudes de información</t>
  </si>
  <si>
    <t>130400800</t>
  </si>
  <si>
    <t>Trámites de consultas, peticiones y solicitudes de información atendidos oportunamente</t>
  </si>
  <si>
    <t>Servicio de atención de quejas o reclamos contra entidades financieras vigiladas</t>
  </si>
  <si>
    <t xml:space="preserve">Propiciar condiciones adecuadas de protección al consumidor financiero en la atención de las quejas o reclamos que éstos presenten ante la Superintendencia Financiera de Colombia   contra las entidades vigiladas. Tomar la información generada como insumo en la labor de supervisión de la Superintendencia Financiera de Colombia  y análisis a usuarios externos.  </t>
  </si>
  <si>
    <t>130400900</t>
  </si>
  <si>
    <t>Trámites a Quejas o Reclamos atendidos oportunamente</t>
  </si>
  <si>
    <t>Servicio de certificación del sector financiero</t>
  </si>
  <si>
    <t>Certificar información sobre las diferentes cifras e indicadores financieros y económicos del mercado, con el fin de facilitar la toma de decisiones de nuestros clientes internos y externos.</t>
  </si>
  <si>
    <t>Número de certificaciones</t>
  </si>
  <si>
    <t>130401100</t>
  </si>
  <si>
    <t>Certificación expedidas</t>
  </si>
  <si>
    <t>Servicio de definiciónde obligaciones de proteccion social para declarar o corregir</t>
  </si>
  <si>
    <t>Busca el cumplimiento de una obligación en el Sistema de la Protección Social.</t>
  </si>
  <si>
    <t>130401200</t>
  </si>
  <si>
    <t>Personas con obligaciones de proteccion social para declarar o corregir registradas</t>
  </si>
  <si>
    <t>Servicio de detección de Redes Criminales</t>
  </si>
  <si>
    <t>Numero de redes relacionadas con operaciones de Lavado de Activos y Financiación del Terrorismo detectadas y difundidas a la Fiscalia General de la Nación en una vigencia.La fuente de información es información que tiene carácter de reserva dado por la ley 526 de 1999.</t>
  </si>
  <si>
    <t>Número de redes criminales</t>
  </si>
  <si>
    <t>130401300</t>
  </si>
  <si>
    <t>Redes Criminales detectadas</t>
  </si>
  <si>
    <t>Servicio de acciones de fiscalización a aportantes al sistema de la proteccion Social..</t>
  </si>
  <si>
    <t>Verificar la adecuada, completa y oportuna liquidación y pago de contribuciones parafiscales de la Protección Social.</t>
  </si>
  <si>
    <t>Número de aportantes</t>
  </si>
  <si>
    <t>130401400</t>
  </si>
  <si>
    <t>Aportantes receptores de acciones de fiscalización al sistema de la proteccion Social.</t>
  </si>
  <si>
    <t>Servicio de estadística del sector financiero</t>
  </si>
  <si>
    <t>Suministrar información sobre las diferentes cifras e indicadores financieros y económicos del mercado, con el fin de facilitar la toma de decisiones de nuestros clientes internos y externos.</t>
  </si>
  <si>
    <t>Número de estadística</t>
  </si>
  <si>
    <t>130401600</t>
  </si>
  <si>
    <t>Estadística publicadas</t>
  </si>
  <si>
    <t>Servicio de funciones Jurisdiccionales para entidades vigiladas y consumidores financieros</t>
  </si>
  <si>
    <t>Dirimir, con carácter definitivo y con las facultades propias de un juez, las controversias que surjan entre los consumidores financieros y las entidades vigiladas relacionadas exclusivamente con la ejecución y el cumplimiento de las obligaciones contractuales que asuman con ocasión de la actividad financiera, bursátil, aseguradora y cualquier otra relacionada con el manejo, aprovechamiento o inversión de los recursos captados del público.</t>
  </si>
  <si>
    <t>130401700</t>
  </si>
  <si>
    <t>Decisiones confirmadas en segunda instancia - Funciones Jurisdiccionales de la Superintendecia Financaiera de Colombia</t>
  </si>
  <si>
    <t>Servicio de identificaciónde corrupción tributaria en las entidades vigiladas por la Unidad Administrativa Especial Agencia del Inspector General de Tributos, Rentas y Contribuciones Parafiscales</t>
  </si>
  <si>
    <t>Servicio de identificación  de corrupción tributaria en las entidades vigiladas por la Unidad Administrativa Especial Agencia del Inspector General de Tributos, Rentas y Contribuciones Parafiscales</t>
  </si>
  <si>
    <t>Número de casos</t>
  </si>
  <si>
    <t>130401800</t>
  </si>
  <si>
    <t xml:space="preserve">Casos de corrupcion tributaria identificados </t>
  </si>
  <si>
    <t>Servicio de visitas a organizaciones del sector solidario</t>
  </si>
  <si>
    <t>Visitas de inspección en el domicilio de la organización vigilada, para verificación del cumplimiento de normas legales y financieras.</t>
  </si>
  <si>
    <t>Porcentaje de incremento</t>
  </si>
  <si>
    <t>130402100</t>
  </si>
  <si>
    <t>Incremento en el número de visitas realizados a organizaciones del sector solidario</t>
  </si>
  <si>
    <t>130402200</t>
  </si>
  <si>
    <t>Incluye la realización de los documentos de contenido normativo para la reglamentación de las lineas de acción del programa</t>
  </si>
  <si>
    <t>130402300</t>
  </si>
  <si>
    <t>Servicio de divulgación sobre el sistema de supervisión basado en riesgos</t>
  </si>
  <si>
    <t>Acciones orientadas a la socialización del nuevo modelo de supervisión basado en riesgos.</t>
  </si>
  <si>
    <t>Número de piezas</t>
  </si>
  <si>
    <t>130402500</t>
  </si>
  <si>
    <t>Piezas de comunicación desarrolladas</t>
  </si>
  <si>
    <t>130402501</t>
  </si>
  <si>
    <t>Servicio de gestión de la información del sector solidario</t>
  </si>
  <si>
    <t>Corresponde a la consolidación de la información del número de entidades que hacen parte del sector solidario.</t>
  </si>
  <si>
    <t>130402600</t>
  </si>
  <si>
    <t>Bases de datos generadas</t>
  </si>
  <si>
    <t>130402700</t>
  </si>
  <si>
    <t>130402701</t>
  </si>
  <si>
    <t xml:space="preserve">Disponibilidad del servicio </t>
  </si>
  <si>
    <t>130402702</t>
  </si>
  <si>
    <t xml:space="preserve">Usuarios con soporte técnico </t>
  </si>
  <si>
    <t>130402703</t>
  </si>
  <si>
    <t xml:space="preserve">Usuarios con soporte funcional </t>
  </si>
  <si>
    <t>Corresponde al proceso que mejora en la disposición de la información para asegurar que sea accesible, confiable y oportuna</t>
  </si>
  <si>
    <t>130402800</t>
  </si>
  <si>
    <t>Corresponde al proceso que asegura la disponibilidad del servicio a través de la infraestructura informática tanto de software como de hardware, y lo relacionado con seguridad informática</t>
  </si>
  <si>
    <t>130402900</t>
  </si>
  <si>
    <t xml:space="preserve">Servicio de Información al Sistema Nacional Anti Lavado de Activos y Contra la Financiación del Terrorismo actualizado </t>
  </si>
  <si>
    <t>Corresponde al proceso que mejora en la disposición de la información para entender los perfiles de las organizaciones al margen de la ley, en el análisis y persecución de las finanzas ilícitas generadas por las actividades delictivas del lavado de activos, e impedir la filtración de estos dineros en la economía del país</t>
  </si>
  <si>
    <t>130403000</t>
  </si>
  <si>
    <t>Sistema de Información Anti Lavado de Activos y Contra la Financiación del Terrorismo actualizado</t>
  </si>
  <si>
    <t>130403001</t>
  </si>
  <si>
    <t xml:space="preserve">Entidades que reportan al Sistema Nacional Anti Lavado de Activos y Contra la Financiación del Terrorismo </t>
  </si>
  <si>
    <t>Servicio de Información al Sistema Nacional Anti Lavado de Activos y Contra la Financiación del Terrorismo implementación</t>
  </si>
  <si>
    <t>Corresponde al proceso que asegura la disposición de la información que permitan entender los perfiles de las organizaciones al margen de la ley, en el análisis y persecución de las finanzas ilícitas generadas por las actividades delictivas del lavado de activos, e impedir la filtración de estos dineros en la economía del país</t>
  </si>
  <si>
    <t>130403100</t>
  </si>
  <si>
    <t>Sistema de Información Anti Lavado de Activos y Contra la Financiación del Terrorismo Implementado</t>
  </si>
  <si>
    <t>Servicios de educación para el trabajo</t>
  </si>
  <si>
    <t>130403500</t>
  </si>
  <si>
    <t>130403600</t>
  </si>
  <si>
    <t>Intervenciones desarrolladas</t>
  </si>
  <si>
    <t>1305</t>
  </si>
  <si>
    <t xml:space="preserve"> Fortalecimiento del recaudo y tributación</t>
  </si>
  <si>
    <t>Documento de Investigación</t>
  </si>
  <si>
    <t>El informe de auditoría intergal provendrá de haber realizado la vigilancia en campo a los operadores de Juegos de Suerte y Azar del ámbito territorial (Apuestas permanentes y Loterías)</t>
  </si>
  <si>
    <t>130500100</t>
  </si>
  <si>
    <t>Informe elaborado sobre la operación de los juegos de suerte y azar legales en Colombia</t>
  </si>
  <si>
    <t>130500101</t>
  </si>
  <si>
    <t>Estudios elaborados de dimensión de ilegalidad en Colombia en Juegos de Azar</t>
  </si>
  <si>
    <t>130500102</t>
  </si>
  <si>
    <t>Informe elaborado de auditoría integral de la vigilancia de Juegos de Suerte y Azar territoriales</t>
  </si>
  <si>
    <t>Informe de campañas realizadas</t>
  </si>
  <si>
    <t xml:space="preserve">Consta de realizar material publicitario, comerciales, ferias de servicio al ciudadano donde se promueva la cultura de la legalidad. </t>
  </si>
  <si>
    <t>130500200</t>
  </si>
  <si>
    <t>Campaña de prevención cultura de la legalidad ejecutada</t>
  </si>
  <si>
    <t>Laboratorio de Aduanasconstruido y dotado</t>
  </si>
  <si>
    <t>Infraestructura construida, con equipamiento de los espacios físicos y con equipos especializados para análisis de laboratorio.</t>
  </si>
  <si>
    <t>Número de laboratorios</t>
  </si>
  <si>
    <t>130500300</t>
  </si>
  <si>
    <t xml:space="preserve">Laboratorio de Aduanas construido y dotado </t>
  </si>
  <si>
    <t>Laboratorio de Aduanas adecuado</t>
  </si>
  <si>
    <t>Obras autorizadas para ser adecuadas en un área del laboratorio del laboratorio de aduanas</t>
  </si>
  <si>
    <t>130500400</t>
  </si>
  <si>
    <t>Laboratorio de Aduanas ampliado</t>
  </si>
  <si>
    <t>Obras autorizadas para ampliación en un área del laboratorio de aduanas</t>
  </si>
  <si>
    <t>130500500</t>
  </si>
  <si>
    <t>Laboratorio de Aduanas con reforzamiento estructural</t>
  </si>
  <si>
    <t>Infraestructura del laboratorio de aduanas construida de acuerdo a lo dispuesto y ordenado por las leyes y normas vigentes en el país en materia de reforzamiento estructural</t>
  </si>
  <si>
    <t>130500600</t>
  </si>
  <si>
    <t>Laboratorio de Aduanas modificado</t>
  </si>
  <si>
    <t>Infraestructura del laboratorio de aduanas construida</t>
  </si>
  <si>
    <t>130500700</t>
  </si>
  <si>
    <t>Serviciode incautación de elementos de Juegos de Suerte y Azar que se encuentran operando de manera ilegal</t>
  </si>
  <si>
    <t>Los elementos de Juegos de Suerte y Azar ilegal incautados provienen de la realización de operativos contra la operación ilegal que se realiza de forma conjunta entre Coljuegos y las entidades aliadas (fiscalia, policia nacional).</t>
  </si>
  <si>
    <t>Número de elementos de juegos de suerte y azar</t>
  </si>
  <si>
    <t>130500800</t>
  </si>
  <si>
    <t>Elementos de Juegos de Suerte y Azar incautados operando de manera ilegal</t>
  </si>
  <si>
    <t>Serviciode Información sobre facturación electrónica de miPyme</t>
  </si>
  <si>
    <t>Servicio electrónico a través del cual los empresarios de menor capacidad económica pueden generar facturas electrónicas de manera gratuita.</t>
  </si>
  <si>
    <t>Número de soluciones</t>
  </si>
  <si>
    <t>130500900</t>
  </si>
  <si>
    <t>Soluciones informáticas para la facturación electrónica  habilitadas</t>
  </si>
  <si>
    <t>Servicio de factura electrónica</t>
  </si>
  <si>
    <t>Servicio electrónico a través del cual los usuarios de Factura electronica se registran, realizan pruebas de habilitación, solicitan autorización para constituirse como proveedores tecnológicos, remiten y consultan facturas electronicas y el catálogo de participantes.</t>
  </si>
  <si>
    <t>Número de facturadores</t>
  </si>
  <si>
    <t>130501000</t>
  </si>
  <si>
    <t>Facturadores electrónicos Activos</t>
  </si>
  <si>
    <t>Servicio de supervisión, atención y vigilancia</t>
  </si>
  <si>
    <t>Corresponde al servicio de supervisión, atención y vigilancia a los establecimientos autorizados y a los operadores de juegos de suerte y azar del ámbito nacional</t>
  </si>
  <si>
    <t>130501300</t>
  </si>
  <si>
    <t>Visitas realizadas a establecimientos autorizados y a los operadores de juegos de suerte y azar del ámbito nacional</t>
  </si>
  <si>
    <t>130501301</t>
  </si>
  <si>
    <t>Visitas realizadas  a establecimientos  autorizados de juegos de suerte y azar del ámbito nacional</t>
  </si>
  <si>
    <t>130501302</t>
  </si>
  <si>
    <t>Visitas realizadas a operadores de juegos de suerte y azar del ámbito territorial</t>
  </si>
  <si>
    <t>Servicio de operativos de control contra la operación ilegal de juegos de suerte y azar</t>
  </si>
  <si>
    <t>Consta de la realización de operativos contra la operación ilegal de juegos de suerte y azar</t>
  </si>
  <si>
    <t>Número de operativos</t>
  </si>
  <si>
    <t>130501400</t>
  </si>
  <si>
    <t>Operativos realizados contra la operación ilegal de juegos de suerte y azar</t>
  </si>
  <si>
    <t>130501500</t>
  </si>
  <si>
    <t>130501501</t>
  </si>
  <si>
    <t>130501502</t>
  </si>
  <si>
    <t>130501503</t>
  </si>
  <si>
    <t>130501600</t>
  </si>
  <si>
    <t>130501601</t>
  </si>
  <si>
    <t>Beneficiarios de campañas de sensibilización</t>
  </si>
  <si>
    <t>130501700</t>
  </si>
  <si>
    <t>Incluye la realización de los documentos de contenido normativo para la reglamentación de las diferentes lineas de acción del programa.</t>
  </si>
  <si>
    <t>130501800</t>
  </si>
  <si>
    <t>Servicio de control fisico en el ingreso de mercancia de contrabando por pasos fronterizos ilegales</t>
  </si>
  <si>
    <t>Acciones orientadas a la realización de operativos de control físico como capacidad preventiva  y reactiva en zona de frontera que minimice el ingreso de mercancía de contrabando.</t>
  </si>
  <si>
    <t>Número de puntos</t>
  </si>
  <si>
    <t>130501900</t>
  </si>
  <si>
    <t>Puntos de frontera ilegales vigilados</t>
  </si>
  <si>
    <t>130501901</t>
  </si>
  <si>
    <t>Operativos de control de contrabando realizados</t>
  </si>
  <si>
    <t>Servicio de recolección de información y análisis a los sistemas criminales dedicados al contrabando, la evasión fiscal y las infracciones cambiarias</t>
  </si>
  <si>
    <t>Acciones orientadas al desarrollo de actividades de verificaciones, investigación criminal y de carácter operativo en el control aduanero alineado a los procesos misionales de la entidad.</t>
  </si>
  <si>
    <t>130502000</t>
  </si>
  <si>
    <t>Informes de  estructuras criminales y su dinámica criminal elaborados</t>
  </si>
  <si>
    <t>Laboratorio de aduanas fortalecido</t>
  </si>
  <si>
    <t>Acciones orientadas a fortalecer los laboratorios de aduanas con la disposición de equipos de análisis para el control aduanero y elementos de toma de muestra en puertos y aeropuertos, así como para dar cumplimiento a las normas de análisis físico químico aplicables al control aduanero.</t>
  </si>
  <si>
    <t>130502100</t>
  </si>
  <si>
    <t xml:space="preserve">Documentos cuyo objetivo es describir y explicar métodos, herramientas analíticas, o procesos que determinan un camino o forma de realizar un análisis en particular. </t>
  </si>
  <si>
    <t>130502200</t>
  </si>
  <si>
    <t>130502300</t>
  </si>
  <si>
    <t>Servicio de procesamiento de evidencia digital </t>
  </si>
  <si>
    <t>Acciones orientadas a la interpretacion de la informacion recolectada en las acciones de control propias de la entidad</t>
  </si>
  <si>
    <t>Número de diligencias</t>
  </si>
  <si>
    <t>130502400</t>
  </si>
  <si>
    <t>Diligencias de registro realizadas</t>
  </si>
  <si>
    <t>Servicio de control tributario, aduanero y cambiario</t>
  </si>
  <si>
    <t>Acciones orientadas a la detección de irregularidades aduaneras y al almacenamiento, guarda y custodia de las mercancías aprehendidas a favor de la nación</t>
  </si>
  <si>
    <t xml:space="preserve">Número de controles </t>
  </si>
  <si>
    <t>130502500</t>
  </si>
  <si>
    <t>Controles realizados</t>
  </si>
  <si>
    <t>130502501</t>
  </si>
  <si>
    <t>Mercancía verificada</t>
  </si>
  <si>
    <t>130502502</t>
  </si>
  <si>
    <t>Mercancía almacenada</t>
  </si>
  <si>
    <t>130502503</t>
  </si>
  <si>
    <t xml:space="preserve">Mercancía aprehendida </t>
  </si>
  <si>
    <t>1399</t>
  </si>
  <si>
    <t xml:space="preserve"> Fortalecimiento de la gestión y dirección del sector Hacienda</t>
  </si>
  <si>
    <t>139901000</t>
  </si>
  <si>
    <t>139901100</t>
  </si>
  <si>
    <t>139901101</t>
  </si>
  <si>
    <t>139901200</t>
  </si>
  <si>
    <t>139901300</t>
  </si>
  <si>
    <t>139901400</t>
  </si>
  <si>
    <t>139901500</t>
  </si>
  <si>
    <t>139901600</t>
  </si>
  <si>
    <t>139904400</t>
  </si>
  <si>
    <t>139904401</t>
  </si>
  <si>
    <t>139904402</t>
  </si>
  <si>
    <t>139905200</t>
  </si>
  <si>
    <t>139905201</t>
  </si>
  <si>
    <t>139905202</t>
  </si>
  <si>
    <t>139905203</t>
  </si>
  <si>
    <t>139905204</t>
  </si>
  <si>
    <t>139905205</t>
  </si>
  <si>
    <t>139905206</t>
  </si>
  <si>
    <t>139905207</t>
  </si>
  <si>
    <t>139905208</t>
  </si>
  <si>
    <t>139905209</t>
  </si>
  <si>
    <t>139905210</t>
  </si>
  <si>
    <t>139905211</t>
  </si>
  <si>
    <t>139905212</t>
  </si>
  <si>
    <t>139905213</t>
  </si>
  <si>
    <t>139905214</t>
  </si>
  <si>
    <t>139905215</t>
  </si>
  <si>
    <t>139905300</t>
  </si>
  <si>
    <t>139905301</t>
  </si>
  <si>
    <t>139905400</t>
  </si>
  <si>
    <t>139905401</t>
  </si>
  <si>
    <t>139905402</t>
  </si>
  <si>
    <t>139905500</t>
  </si>
  <si>
    <t>139905600</t>
  </si>
  <si>
    <t>139905601</t>
  </si>
  <si>
    <t>139905602</t>
  </si>
  <si>
    <t>Corresponde al apoyo financiero para la realización de programas educativos, dirigidos a servidores públicos con el fin de contribuir a la formación del talento humano orientado al fortalecimiento de la capacidad institucional.</t>
  </si>
  <si>
    <t>Número de funcionarios</t>
  </si>
  <si>
    <t>139905700</t>
  </si>
  <si>
    <t>139905701</t>
  </si>
  <si>
    <t>Cupos otorgados en el marco de los programas de fortalecimiento de competencias</t>
  </si>
  <si>
    <t>139905800</t>
  </si>
  <si>
    <t>139905801</t>
  </si>
  <si>
    <t>139906000</t>
  </si>
  <si>
    <t>139906001</t>
  </si>
  <si>
    <t>139906002</t>
  </si>
  <si>
    <t>139906003</t>
  </si>
  <si>
    <t>139906004</t>
  </si>
  <si>
    <t>139906100</t>
  </si>
  <si>
    <t>139906101</t>
  </si>
  <si>
    <t>139906102</t>
  </si>
  <si>
    <t>139906200</t>
  </si>
  <si>
    <t>139906300</t>
  </si>
  <si>
    <t>139906301</t>
  </si>
  <si>
    <t>139906302</t>
  </si>
  <si>
    <t>139906303</t>
  </si>
  <si>
    <t>139906400</t>
  </si>
  <si>
    <t>139906500</t>
  </si>
  <si>
    <t>139906501</t>
  </si>
  <si>
    <t xml:space="preserve"> Software adquiridos</t>
  </si>
  <si>
    <t>139906600</t>
  </si>
  <si>
    <t>139906700</t>
  </si>
  <si>
    <t>139906800</t>
  </si>
  <si>
    <t>139906900</t>
  </si>
  <si>
    <t>139907000</t>
  </si>
  <si>
    <t>139907001</t>
  </si>
  <si>
    <t>Hace referencia a las acciones de capacitación o divulgación orientadas a fortalecer los conocimientos de la Ciudadanía frente a las funciones, trámites y servicios de la Entidad.</t>
  </si>
  <si>
    <t>139907100</t>
  </si>
  <si>
    <t>Ciudadanos atendidos</t>
  </si>
  <si>
    <t>139907200</t>
  </si>
  <si>
    <t>139907300</t>
  </si>
  <si>
    <t>15</t>
  </si>
  <si>
    <t>Defensa y Policía</t>
  </si>
  <si>
    <t>1501</t>
  </si>
  <si>
    <t xml:space="preserve"> Capacidades de la Policía Nacional en seguridad pública, prevención, convivencia y seguridad ciudadana</t>
  </si>
  <si>
    <t>Estación de policía construida</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</si>
  <si>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NO Incluye la dotación </t>
  </si>
  <si>
    <t>Número de estaciones</t>
  </si>
  <si>
    <t>150100100</t>
  </si>
  <si>
    <t>Comando de Atención Inmediata construido</t>
  </si>
  <si>
    <t>Acciones orientadas a  cambiar el uso de una edificación o parte de ella, garantizando la permanencia total o parcial del inmueble original de acuerdo con las necesidades focalizadas en materia de convivencia y seguridad ciudadana en la zona urbana.</t>
  </si>
  <si>
    <t>Número de comandos</t>
  </si>
  <si>
    <t>150100200</t>
  </si>
  <si>
    <t xml:space="preserve">Comando de Atención Inmediata construido </t>
  </si>
  <si>
    <t>Servicio de control de disturbios, multitudes y bloqueos</t>
  </si>
  <si>
    <t>Número de desalojos</t>
  </si>
  <si>
    <t>150100400</t>
  </si>
  <si>
    <t>Desalojos en situaciones de alteración de orden público realizados</t>
  </si>
  <si>
    <t>Servicio de apoyo financiero para la atención de actividades de seguridad y órden público</t>
  </si>
  <si>
    <t>Números de organismos</t>
  </si>
  <si>
    <t>150100500</t>
  </si>
  <si>
    <t>Organismos de seguridad apoyados financieramente</t>
  </si>
  <si>
    <t>150100501</t>
  </si>
  <si>
    <t>Organismos de seguridad dotados</t>
  </si>
  <si>
    <t>Servicio de control especial de aeronaves</t>
  </si>
  <si>
    <t>Controlar todas las aeronaves matriculadas en Colombia sin excepción alguna, incluyendo las aeronaves de matrícula extranjera que operen por espacios superiores a 48 horas en cumplimento de los requisitos exigidos por las autoridades Colombianas, con el fin de evitar que se utilicen en actividades ilícitas como el tráfico de estupefacientes.</t>
  </si>
  <si>
    <t>Número de aeronaves</t>
  </si>
  <si>
    <t>150100900</t>
  </si>
  <si>
    <t>Aeronaves inspeccionadas</t>
  </si>
  <si>
    <t>Servicio de inspección a motonave</t>
  </si>
  <si>
    <t>Realizar inspección a motonaves con destino internacional.</t>
  </si>
  <si>
    <t>Número de motonaves</t>
  </si>
  <si>
    <t>150101300</t>
  </si>
  <si>
    <t>Motonaves inspeccionadas</t>
  </si>
  <si>
    <t>Servicio de inspección intrusiva</t>
  </si>
  <si>
    <t>Realizar inspección Intrusiva a mercancía contenedorizada y carga suelta con destino internacional</t>
  </si>
  <si>
    <t>Número de contenedores</t>
  </si>
  <si>
    <t>150101400</t>
  </si>
  <si>
    <t>Contenedores inspeccionados al día (inspección intrusiva)</t>
  </si>
  <si>
    <t>Servicio de inspección no intrusiva</t>
  </si>
  <si>
    <t>Realizar inspección  no Intrusiva a mercancía  con destino internacional</t>
  </si>
  <si>
    <t>150101500</t>
  </si>
  <si>
    <t>contenedores inspeccionados al día (inspección no intrusiva)</t>
  </si>
  <si>
    <t>Servicio de operaciones de erradicación de cultivos de uso ilícito</t>
  </si>
  <si>
    <t>Apoyar la erradicación y erradicar  los cultivos de uso ilícito detectados en el territorio Nacional,  en forma técnica y controlada bajo los parámetros del Programa de Erradicación de Cultivos Ilícitos.</t>
  </si>
  <si>
    <t>Hectáreas de cultivos</t>
  </si>
  <si>
    <t>150101600</t>
  </si>
  <si>
    <t>Cultivos Ilícitos erradicados</t>
  </si>
  <si>
    <t>Unidades Básicas de Carabineros construidas y dotadas</t>
  </si>
  <si>
    <t>Incluye la construcción de obras de edificación en terrenos no construidos con el fin de proporcionar seguridad en las zonas rurales del país.</t>
  </si>
  <si>
    <t>Número de unidades</t>
  </si>
  <si>
    <t>150101700</t>
  </si>
  <si>
    <t>Unidades Básicas de Carabineros con mantenimiento</t>
  </si>
  <si>
    <t>Incluye el mantenimiento de las obras de edificación construidas con el fin de proporcionar seguridad en las zonas rurales del país.</t>
  </si>
  <si>
    <t>150101800</t>
  </si>
  <si>
    <t>Comandos de policía construidos y dotados</t>
  </si>
  <si>
    <t>Corresponde a un inmueble resultado de obras de edificación en terrenos no construidos o cuya área esté libre por autorización de demolición total, de acuerdo a las áreas priorizadas por la Policía Nacional de acuerdo con las necesidades focalizadas en materia de convivencia y seguridad ciudadana . Incluye la dotación.</t>
  </si>
  <si>
    <t>150101900</t>
  </si>
  <si>
    <t>150101901</t>
  </si>
  <si>
    <t xml:space="preserve">Estaciones de policía construidas y dotadas </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</si>
  <si>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 </t>
  </si>
  <si>
    <t>150102000</t>
  </si>
  <si>
    <t>Estaciones de policía construidas y dotadas</t>
  </si>
  <si>
    <t>150102001</t>
  </si>
  <si>
    <t>Infraestructura de soporte construida y dotada </t>
  </si>
  <si>
    <t xml:space="preserve">Corresponde a un inmueble resultado de obras de edificación en terrenos no construidos o cuya área esté libre por autorización de demolición total para la infaestructura de soporte de la Policía. Incluye la dotación </t>
  </si>
  <si>
    <t>150102200</t>
  </si>
  <si>
    <t>150102201</t>
  </si>
  <si>
    <t>150102202</t>
  </si>
  <si>
    <t>Escuelas de formación construidas y dotadas</t>
  </si>
  <si>
    <t>150102203</t>
  </si>
  <si>
    <t>Edificaciones administrativas de soporte construidas y dotadas</t>
  </si>
  <si>
    <t>150102204</t>
  </si>
  <si>
    <t>Complejos educativos construidos y dotados </t>
  </si>
  <si>
    <t>Servicio de patrullaje aéreo para la seguridad ciudadana</t>
  </si>
  <si>
    <t>Acciones orientadas al patrullaje aéreo mediante la adquisición de aeronaves de ala fija y rotatoria y sistemas de aeronaves remotamente tripulados</t>
  </si>
  <si>
    <t>Número de patrullajes</t>
  </si>
  <si>
    <t>150102300</t>
  </si>
  <si>
    <t>Patrullajes aéreos realizados</t>
  </si>
  <si>
    <t>150102301</t>
  </si>
  <si>
    <t>Aeronaves de ala rotatoria adquiridas </t>
  </si>
  <si>
    <t>150102302</t>
  </si>
  <si>
    <t>Aeronaves no tripuladas adquiridas</t>
  </si>
  <si>
    <t>150102303</t>
  </si>
  <si>
    <t>Aeronaves de ala fija adquiridas</t>
  </si>
  <si>
    <t>Servicio de dotación de armamento </t>
  </si>
  <si>
    <t>Acciones encaminadas a la adquisición de equipos especiales (armamento, municiones letales y no letales, explosivos y dispositivos electrónicos) para el fortalecimiento del servicio de Policía y su contribución a la convivencia y seguridad ciudadana.</t>
  </si>
  <si>
    <t>150102400</t>
  </si>
  <si>
    <t>Unidades policiales dotadas</t>
  </si>
  <si>
    <t>150102401</t>
  </si>
  <si>
    <t>Armamento adquirido</t>
  </si>
  <si>
    <t>150102403</t>
  </si>
  <si>
    <t>Dispositivos electrónicos adquiridos</t>
  </si>
  <si>
    <t>Servicio de dotación de elementos de protección</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</si>
  <si>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</si>
  <si>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150102500</t>
  </si>
  <si>
    <t>150102501</t>
  </si>
  <si>
    <t>Elementos de protección adquiridos</t>
  </si>
  <si>
    <t>150102502</t>
  </si>
  <si>
    <t>Elementos de protección balística adquiridos</t>
  </si>
  <si>
    <t>150102503</t>
  </si>
  <si>
    <t>Elementos de protección corporal adquiridos</t>
  </si>
  <si>
    <t xml:space="preserve">Servicio de dotación de municion policial </t>
  </si>
  <si>
    <t>Acciones orientadas a la dotación de municiones para armas portátiles y municiones para vehículosespeciales</t>
  </si>
  <si>
    <t>150102600</t>
  </si>
  <si>
    <t xml:space="preserve">Unidades policiales dotadas con munición </t>
  </si>
  <si>
    <t>150102601</t>
  </si>
  <si>
    <t>Municiones letales adquiridas</t>
  </si>
  <si>
    <t>150102602</t>
  </si>
  <si>
    <t>Municiones no letales adquiridas</t>
  </si>
  <si>
    <t>150102603</t>
  </si>
  <si>
    <t xml:space="preserve">Explosivos adquiridos </t>
  </si>
  <si>
    <t xml:space="preserve">Comandos de policía adecuados y dotados </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</si>
  <si>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</si>
  <si>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150102700</t>
  </si>
  <si>
    <t>Comandos de policía adecuados y dotados</t>
  </si>
  <si>
    <t>150102701</t>
  </si>
  <si>
    <t>Estaciones de policía adecuadas y dotadas</t>
  </si>
  <si>
    <t>Acciones orientadas a  cambiar el uso de una edificación o parte de ella, garantizando la permanencia total o parcial del inmueble original de acuerdo con las necesidades focalizadas en materia de convivencia y seguridad ciudadana en las zonas urbanas y rurales. Incluye la dotación</t>
  </si>
  <si>
    <t>150102800</t>
  </si>
  <si>
    <t>150102801</t>
  </si>
  <si>
    <t>Unidades descentralizadas de carabineros adecuadas y dotadas </t>
  </si>
  <si>
    <t>Acciones orientadas a  cambiar el uso de una edificación o parte de ella, garantizando la permanencia total o parcial del inmueble original de acuerdo con las necesidades focalizadas en materia de convivencia y seguridad ciudadana en las zonas rurales y urbanas. Incluye la dotación</t>
  </si>
  <si>
    <t>150102900</t>
  </si>
  <si>
    <t>150102901</t>
  </si>
  <si>
    <t>Unidades especializadas descentralizadas de la Policía Nacional adecuadas y dotadas</t>
  </si>
  <si>
    <t>150103000</t>
  </si>
  <si>
    <t>150103001</t>
  </si>
  <si>
    <t>150103002</t>
  </si>
  <si>
    <t>Regionales de policía adecuadas y dotadas</t>
  </si>
  <si>
    <t>150103003</t>
  </si>
  <si>
    <t>Unidades de investigación criminal adecuadas y dotadas</t>
  </si>
  <si>
    <t>150103004</t>
  </si>
  <si>
    <t>Unidades de inteligencia adecuadas y dotadas</t>
  </si>
  <si>
    <t>150103005</t>
  </si>
  <si>
    <t>Unidades de tránsito y transporte adecuadas y dotadas</t>
  </si>
  <si>
    <t>150103006</t>
  </si>
  <si>
    <t>Unidades de antinarcóticos adecuadas y dotadas</t>
  </si>
  <si>
    <t>150103007</t>
  </si>
  <si>
    <t>Unidades de protección y servicios especiales adecuadas y dotadas</t>
  </si>
  <si>
    <t>150103008</t>
  </si>
  <si>
    <t>Comandos de atención inmediata adecuados y dotados </t>
  </si>
  <si>
    <t>Infraestructura de soporte adecuada y dotada</t>
  </si>
  <si>
    <t xml:space="preserve">Acciones orientadas a  cambiar el uso de una edificación o parte de ella, garantizando la permanencia total o parcial del inmueble original de acuerdo de acuerdo a las necesidades en materia de escuelas de formación, centros de instrucción, complejos educativos y edificaciones administrativas. Incluye la dotación </t>
  </si>
  <si>
    <t>150103100</t>
  </si>
  <si>
    <t>Infraestructura de soporte adecuada y dotada </t>
  </si>
  <si>
    <t>150103101</t>
  </si>
  <si>
    <t>150103102</t>
  </si>
  <si>
    <t>Escuelas de formación adecuadas y dotadas</t>
  </si>
  <si>
    <t>150103103</t>
  </si>
  <si>
    <t>Edificaciones administrativas de soporte adecuadas y dotadas</t>
  </si>
  <si>
    <t>150103104</t>
  </si>
  <si>
    <t>Complejos educativos adecuados y dotados </t>
  </si>
  <si>
    <t>Infraestructura de soporte adecuada</t>
  </si>
  <si>
    <t xml:space="preserve">Acciones orientadas a  cambiar el uso de una edificación o parte de ella, garantizando la permanencia total o parcial del inmueble original de acuerdo de acuerdo a las necesidades. </t>
  </si>
  <si>
    <t>150103200</t>
  </si>
  <si>
    <t>150103201</t>
  </si>
  <si>
    <t>Infraestructura educativa adecuada</t>
  </si>
  <si>
    <t>150103202</t>
  </si>
  <si>
    <t xml:space="preserve">Alojamientos adecuados </t>
  </si>
  <si>
    <t>Servicio de apoyo logístico para el aprovisionamiento del personal y carga</t>
  </si>
  <si>
    <t>Acciones orientadas a la cobertura de los servicios de policía en el territorio nacional por medio de la adquisición de aeronaves de ala fija para el transporte de personas y de carga.</t>
  </si>
  <si>
    <t>150103300</t>
  </si>
  <si>
    <t>Personas transportadas</t>
  </si>
  <si>
    <t>150103301</t>
  </si>
  <si>
    <t>Carga transportada</t>
  </si>
  <si>
    <t>Toneladas</t>
  </si>
  <si>
    <t>150103302</t>
  </si>
  <si>
    <t>Aeronaves de ala fija adquiridas </t>
  </si>
  <si>
    <t xml:space="preserve">Servicios tecnológicos </t>
  </si>
  <si>
    <t>150103400</t>
  </si>
  <si>
    <t>índice de prestación de servicios</t>
  </si>
  <si>
    <t>Equipos tácticos y especializados adquiridos</t>
  </si>
  <si>
    <t>Acciones orientadas a la adquisición de los vehiculos tacticos y especializados, que por su caracteristicas apoyan el desarrollo de las operaciones militares y de policia.</t>
  </si>
  <si>
    <t>Número de equipos</t>
  </si>
  <si>
    <t>150103500</t>
  </si>
  <si>
    <t>150103501</t>
  </si>
  <si>
    <t xml:space="preserve">Unidades dotadas con equipos tácticos y especializados </t>
  </si>
  <si>
    <t>150103502</t>
  </si>
  <si>
    <t>Vehículos ligeros adquiridos</t>
  </si>
  <si>
    <t>150103503</t>
  </si>
  <si>
    <t>Vehículos livianos adquiridos</t>
  </si>
  <si>
    <t>150103504</t>
  </si>
  <si>
    <t>Vehículos medianos adquiridos</t>
  </si>
  <si>
    <t>150103505</t>
  </si>
  <si>
    <t>Vehículos pesados adquiridos</t>
  </si>
  <si>
    <t>Servicio de dotación para la movilidad operacional y el apoyo logístico</t>
  </si>
  <si>
    <t>Corresponde a los medios de transporte terrestre y fluvial que apoyan el desarrollo de las operaciones de policia.</t>
  </si>
  <si>
    <t>150103600</t>
  </si>
  <si>
    <t>Unidades dotadas</t>
  </si>
  <si>
    <t>150103601</t>
  </si>
  <si>
    <t>150103602</t>
  </si>
  <si>
    <t>150103603</t>
  </si>
  <si>
    <t>150103604</t>
  </si>
  <si>
    <t xml:space="preserve">Servicio de Ciberseguridad </t>
  </si>
  <si>
    <t>Acciones orientadas a preservar la integridad, disponibilidad y confidencialidad de la información institucional y la seguridad de los individuos y del Estado en el entorno digital.</t>
  </si>
  <si>
    <t>Porcentaje de incidentes</t>
  </si>
  <si>
    <t>150103700</t>
  </si>
  <si>
    <t xml:space="preserve">Incidentes contra los usuarios y los activos de la organización en el ciberespacio atendidos </t>
  </si>
  <si>
    <t>150103703</t>
  </si>
  <si>
    <t xml:space="preserve">Alertas tempranas de ciberseguridad difundidas </t>
  </si>
  <si>
    <t>150103704</t>
  </si>
  <si>
    <t xml:space="preserve">Campañas de concienciación en ciberseguridad realizadas </t>
  </si>
  <si>
    <t>1502</t>
  </si>
  <si>
    <t xml:space="preserve"> Capacidades de las Fuerzas Militares en seguridad pública y defensa en el territorio nacional</t>
  </si>
  <si>
    <t>Documento de lineamientos técnicos</t>
  </si>
  <si>
    <t>150201300</t>
  </si>
  <si>
    <t>150201302</t>
  </si>
  <si>
    <t>Documentos con lineamientos y directrices en doctrina de ciberdefensa elaborados</t>
  </si>
  <si>
    <t>Servicio de transporte especial de personal y carga</t>
  </si>
  <si>
    <t>Consiste en el movimiento de pasajeros y material por vía aérea, con el fin de contribuir al desarrollo e integración de la Nación, especialmente en regiones apartadas, en aspectos sociales, culturales y económicos; así como brindar ayuda humanitaria a nivel nacional e internacional.</t>
  </si>
  <si>
    <t>150202100</t>
  </si>
  <si>
    <t>Personas transportadas en atención a eventos de emergencias y desastres</t>
  </si>
  <si>
    <t>150202101</t>
  </si>
  <si>
    <t>Carga transportada en atención a eventos de emergencias y desastres</t>
  </si>
  <si>
    <t>150202400</t>
  </si>
  <si>
    <t>150202500</t>
  </si>
  <si>
    <t>Servicio de comunicaciones entre uniformados</t>
  </si>
  <si>
    <t>Números de teléfonos</t>
  </si>
  <si>
    <t>150202800</t>
  </si>
  <si>
    <t>Teléfonos celulares adquiridos</t>
  </si>
  <si>
    <t>17.8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</si>
  <si>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Servicio de educación informal en temas de liderazgo</t>
  </si>
  <si>
    <t>150202900</t>
  </si>
  <si>
    <t>Centro de datos construido y dotado</t>
  </si>
  <si>
    <t>Conjunto de estudios que modelan y definen espacios y componentes estéticos de una infraestructura física de TIC</t>
  </si>
  <si>
    <t>Número de centros de datos</t>
  </si>
  <si>
    <t>150203900</t>
  </si>
  <si>
    <t>Centro de datos construido</t>
  </si>
  <si>
    <t>150203901</t>
  </si>
  <si>
    <t>Infraestructura Física de TIC construida</t>
  </si>
  <si>
    <t>Documento que contiene planos, recomendaciones, especificaciones técnicas de diseño</t>
  </si>
  <si>
    <t>150204200</t>
  </si>
  <si>
    <t>Estudios y Diseños elaborados</t>
  </si>
  <si>
    <t>Servicio de búsqueda y rescate en combate</t>
  </si>
  <si>
    <t>Operaciones de búsqueda, rescate y localización en todas sus modalidades en emergencias o desastres ocasionadas por actividades propias del combate.</t>
  </si>
  <si>
    <t>Número de operaciones</t>
  </si>
  <si>
    <t>150206400</t>
  </si>
  <si>
    <t>Operaciones de búsqueda y rescate en combate ejecutadas</t>
  </si>
  <si>
    <t>Servicio de desminado humanitario</t>
  </si>
  <si>
    <t xml:space="preserve">Asistencia humanitaria de remoción de peligros de Minas Antipersonal (MAP), Municiones Sin Explotar (MUSE) y Artefactos Explosivos Improvisados (AEI) de un área definida, incluyendo el reconocimiento técnico, mapeo, remoción, marcación, documentación posterior al desminado, enlace de acciones contra las minas con la comunidad y la entrega del área despejada. </t>
  </si>
  <si>
    <t>Metros cuadrados de áreas</t>
  </si>
  <si>
    <t>150206700</t>
  </si>
  <si>
    <t>Área con desminado humanitario realizado</t>
  </si>
  <si>
    <t>Servicio de inteligencia estratégica</t>
  </si>
  <si>
    <t>Son todas las acciones encaminadas al conocimiento de las capacidades políticas, económicas, religiosas, culturales y militares de una nación, que sirven para conseguir el logro de los objetivos nacionales y desarrollar planes político-militares a nivel nacional e internacional.</t>
  </si>
  <si>
    <t>150207000</t>
  </si>
  <si>
    <t>Acciones en inteligencia estratégica realizados</t>
  </si>
  <si>
    <t>Servicio de inteligencia técnica</t>
  </si>
  <si>
    <t>Es la monitoria legal de los medios de comunicación enemigos, tendientes a conocer su situación actual, ubicación, medidas de seguridad y capacidad de más probable adopción.</t>
  </si>
  <si>
    <t>150207100</t>
  </si>
  <si>
    <t>Acciones ilegales neutralizadas y/o evitadas, por la utilización de la inteligencia técnica</t>
  </si>
  <si>
    <t>Servicio de registro de armas, municiones y explosivos</t>
  </si>
  <si>
    <t>Registro de información veraz y confiable, respecto a la identificación y trazabilidad de un arma, munición, explosivo o usuario de arma</t>
  </si>
  <si>
    <t>Número de armas</t>
  </si>
  <si>
    <t>150207200</t>
  </si>
  <si>
    <t>Armas municiones y explosivos registradas</t>
  </si>
  <si>
    <t>150207201</t>
  </si>
  <si>
    <t>Armas registradas</t>
  </si>
  <si>
    <t>150207202</t>
  </si>
  <si>
    <t>Municiones registradas</t>
  </si>
  <si>
    <t>150207203</t>
  </si>
  <si>
    <t>Explosivos registrados</t>
  </si>
  <si>
    <t>150207204</t>
  </si>
  <si>
    <t>Sustancias quimicas registradas</t>
  </si>
  <si>
    <t>Servicio de seguridad de la información militar</t>
  </si>
  <si>
    <t>Implementación de medidas y protocolos criptográficos para mitigar el riesgo de fuga o violación de la reserva legal</t>
  </si>
  <si>
    <t>Número de medidas y protocolos</t>
  </si>
  <si>
    <t>150207300</t>
  </si>
  <si>
    <t xml:space="preserve">Medidas y protocolos emitidos en seguridad de la Información Militar </t>
  </si>
  <si>
    <t>Servicio de suministro de energía</t>
  </si>
  <si>
    <t>Corresponde al suministro de energía que se adquiere de generadores del sistema interconectado o de generadores de energía adquiridos por las Fuerzas.</t>
  </si>
  <si>
    <t>Kilowatts de energía</t>
  </si>
  <si>
    <t>150207400</t>
  </si>
  <si>
    <t>Suministro de energía ejecutado</t>
  </si>
  <si>
    <t>Kilovatios</t>
  </si>
  <si>
    <t>7 Garantizar el acceso a una energía asequible, fiable, sostenible y moderna para todos</t>
  </si>
  <si>
    <t>7.1 De aquí a 2030, garantizar el acceso universal a servicios energéticos asequibles, fiables y modernos</t>
  </si>
  <si>
    <t>Servicio de saneamiento básico</t>
  </si>
  <si>
    <t>Construcción, mejoramiento y optimización de los sistemas de tratamiento de agua potable y agua residual, redes de alcantarillado y de acueducto y centros de acopio de residuos sólidos para las unidades militares.</t>
  </si>
  <si>
    <t>150207700</t>
  </si>
  <si>
    <t>Sistemas de saneamiento básico construidos</t>
  </si>
  <si>
    <t>Servicio de activación de grupos antiexplosivos</t>
  </si>
  <si>
    <t>Acciones orientadas a poner en funcionamiento los grupos antiexplosivos de las unidades de maniobra.</t>
  </si>
  <si>
    <t>150207800</t>
  </si>
  <si>
    <t>Unidades antiexplosivos dotadas</t>
  </si>
  <si>
    <t>150207801</t>
  </si>
  <si>
    <t>Equipos antiexplosivos de protección adquiridos</t>
  </si>
  <si>
    <t>150207802</t>
  </si>
  <si>
    <t>Equipos antiexplosivos de entrenamiento adquiridos</t>
  </si>
  <si>
    <t>150207803</t>
  </si>
  <si>
    <t>Equipos antiexplosivos de  previsión adquiridos</t>
  </si>
  <si>
    <t>Documento de lineamientos doctrinarios</t>
  </si>
  <si>
    <t>Acciones orientadas a la generación y actualización de la doctrina de la Fuerza que permite orientar y articular las acciones militares en apoyo al cumplimiento de la misión constitucional.</t>
  </si>
  <si>
    <t>150207900</t>
  </si>
  <si>
    <t>Documento de lineamientos doctrinarios elaborados</t>
  </si>
  <si>
    <t>150207901</t>
  </si>
  <si>
    <t>Documento de lineamientos doctrinarios para la operación de los grupos antiexplosivos elaborados</t>
  </si>
  <si>
    <t>Equipo aéreo adquirido</t>
  </si>
  <si>
    <t>Gestión orientada a la adquisición de equipos aéreos de ala fija y rotatoria para la realización de operaciones.</t>
  </si>
  <si>
    <t>150208000</t>
  </si>
  <si>
    <t>Aeronaves adquiridas</t>
  </si>
  <si>
    <t>150208001</t>
  </si>
  <si>
    <t>150208002</t>
  </si>
  <si>
    <t>Aeronaves de ala rotatoria adquiridas</t>
  </si>
  <si>
    <t>150208003</t>
  </si>
  <si>
    <t>Equipo aéreo con mantenimiento mayor</t>
  </si>
  <si>
    <t>Gestión de realizar un mantenimiento, repotenciación o modernización de una equipos aéreos de ala fija y rotatoria para mantener o mejorar sus condiciones operativas.</t>
  </si>
  <si>
    <t>150208100</t>
  </si>
  <si>
    <t>Aeronaves con mantenimiento mayor</t>
  </si>
  <si>
    <t>150208101</t>
  </si>
  <si>
    <t>Aeronaves de ala fija con mantenimiento mayor</t>
  </si>
  <si>
    <t>150208102</t>
  </si>
  <si>
    <t>Aeronaves de ala rotatoria con mantenimiento mayor</t>
  </si>
  <si>
    <t>150208103</t>
  </si>
  <si>
    <t>Aeronaves no tripuladas con mantenimiento mayor</t>
  </si>
  <si>
    <t>150208104</t>
  </si>
  <si>
    <t>Componentes mayores aeronáuticos adquiridos</t>
  </si>
  <si>
    <t>Vehículos tácticos adquiridos</t>
  </si>
  <si>
    <t>Gestión orientada a la adquisición de vehículos militares de transporte táctico livianos, medianos y pesados para la realización de operaciones militares.</t>
  </si>
  <si>
    <t>Número de vehículos</t>
  </si>
  <si>
    <t>150208200</t>
  </si>
  <si>
    <t xml:space="preserve">Vehículos tácticos adquiridos </t>
  </si>
  <si>
    <t>150208201</t>
  </si>
  <si>
    <t>Vehículos militares tácticos livianos de transporte adquiridos</t>
  </si>
  <si>
    <t>150208202</t>
  </si>
  <si>
    <t>Vehículos militares tácticos medianos de transporte adquiridos</t>
  </si>
  <si>
    <t>150208203</t>
  </si>
  <si>
    <t>Vehículos militares tácticos pesados de transporte adquiridos</t>
  </si>
  <si>
    <t>Vehículos tácticos con mantenimiento mayor</t>
  </si>
  <si>
    <t>Gestión de realizar un mantenimiento mayor, repotenciación o modernización de vehículos militares de transporte táctico livianos, medianos y pesados para mantener o mejorar sus condiciones operativas.</t>
  </si>
  <si>
    <t>150208300</t>
  </si>
  <si>
    <t>150208301</t>
  </si>
  <si>
    <t>Vehículos militares tácticos livianos de transporte con mantenimiento mayor</t>
  </si>
  <si>
    <t>150208302</t>
  </si>
  <si>
    <t>Vehículos militares tácticos medianos de transporte con mantenimiento mayor</t>
  </si>
  <si>
    <t>150208303</t>
  </si>
  <si>
    <t>Vehículos militares tácticos pesados de transporte con mantenimiento  mayor</t>
  </si>
  <si>
    <t>Vehículos blindados con mantenimiento mayor</t>
  </si>
  <si>
    <t>Gestión de realizar un mantenimiento mayor, repotenciación o modernización de vehículos blindados  livianos, medianos y pesados para mantener o mejorar sus condiciones operativas.</t>
  </si>
  <si>
    <t>150208500</t>
  </si>
  <si>
    <t>150208501</t>
  </si>
  <si>
    <t>Vehículos militares blindados livianos con mantenimiento mayor</t>
  </si>
  <si>
    <t>150208502</t>
  </si>
  <si>
    <t>Vehículos militares blindados medianos con mantenimiento mayor</t>
  </si>
  <si>
    <t>150208503</t>
  </si>
  <si>
    <t>Vehículos militares blindados pesados con mantenimiento mayor</t>
  </si>
  <si>
    <t>Servicio de dotación de armamento</t>
  </si>
  <si>
    <t>Armamento portátil, artillería antiaérea, artillería de campaña, sistemas pesados de combate y sistemas principales de batalla para mantener o mejorar sus condiciones operativas.</t>
  </si>
  <si>
    <t>150208600</t>
  </si>
  <si>
    <t>Unidades dotadas con armamento</t>
  </si>
  <si>
    <t>150208601</t>
  </si>
  <si>
    <t>Armas portátiles adquiridas</t>
  </si>
  <si>
    <t>150208602</t>
  </si>
  <si>
    <t>Armas de artillería antiaérea adquiridas</t>
  </si>
  <si>
    <t>150208603</t>
  </si>
  <si>
    <t>150208604</t>
  </si>
  <si>
    <t>Armas de artillería de campaña adquiridas</t>
  </si>
  <si>
    <t>150208605</t>
  </si>
  <si>
    <t>Sistemas pesados de combate adquiridos</t>
  </si>
  <si>
    <t>150208606</t>
  </si>
  <si>
    <t>Sistemas principales de batalla adquiridos</t>
  </si>
  <si>
    <t>150208607</t>
  </si>
  <si>
    <t>Sistemas de combate navales</t>
  </si>
  <si>
    <t>150208608</t>
  </si>
  <si>
    <t>Armamento aéreo adquirido</t>
  </si>
  <si>
    <t>Armas con mantenimiento mayor</t>
  </si>
  <si>
    <t>Gestión de realizar un mantenimiento, repotenciación o modernización de armamento portátil, artillería antiaérea, artillería de campaña, sistemas pesados de combate y sistemas principales de batalla. para mantener o mejorar sus condiciones operativas.</t>
  </si>
  <si>
    <t>150208700</t>
  </si>
  <si>
    <t>Armas con mantenimiento  mayor</t>
  </si>
  <si>
    <t>150208701</t>
  </si>
  <si>
    <t>Armas portátiles con mantenimiento mayor</t>
  </si>
  <si>
    <t>150208702</t>
  </si>
  <si>
    <t>Armas de artillería antiaérea con mantenimiento  mayor</t>
  </si>
  <si>
    <t>150208703</t>
  </si>
  <si>
    <t>Armas de artillería de campaña con mantenimiento  mayor</t>
  </si>
  <si>
    <t>150208704</t>
  </si>
  <si>
    <t>Sistemas pesados de combate con mantenimiento mayor</t>
  </si>
  <si>
    <t>150208705</t>
  </si>
  <si>
    <t>Sistemas principales de batalla con mantenimiento mayor</t>
  </si>
  <si>
    <t>150208706</t>
  </si>
  <si>
    <t>Equipos optrónicos con mantenimiento mayor</t>
  </si>
  <si>
    <t>Infraestructura operacional construida</t>
  </si>
  <si>
    <t>Gestión de construir infraestructura de bases militares, vías, linea férrea, pistas de aterrizaje y helipuertos para mantener o mejorar sus condiciones operativas.</t>
  </si>
  <si>
    <t>150208800</t>
  </si>
  <si>
    <t xml:space="preserve">Infraestructura operacional construida </t>
  </si>
  <si>
    <t>150208801</t>
  </si>
  <si>
    <t>Bases militares construidas</t>
  </si>
  <si>
    <t>150208802</t>
  </si>
  <si>
    <t xml:space="preserve"> Vías construidas</t>
  </si>
  <si>
    <t>150208803</t>
  </si>
  <si>
    <t xml:space="preserve"> Líneas férreas construidas</t>
  </si>
  <si>
    <t>150208804</t>
  </si>
  <si>
    <t>Pistas de aterrizaje construidas</t>
  </si>
  <si>
    <t>150208805</t>
  </si>
  <si>
    <t>Helipuertos construidos</t>
  </si>
  <si>
    <t>150208806</t>
  </si>
  <si>
    <t>Armerillos construidos</t>
  </si>
  <si>
    <t>150208807</t>
  </si>
  <si>
    <t>Muelles construidos</t>
  </si>
  <si>
    <t>150208808</t>
  </si>
  <si>
    <t>Polvorines construidos</t>
  </si>
  <si>
    <t>150208809</t>
  </si>
  <si>
    <t>Talleres construidos</t>
  </si>
  <si>
    <t>150208810</t>
  </si>
  <si>
    <t>Búnkers construidos</t>
  </si>
  <si>
    <t>150208811</t>
  </si>
  <si>
    <t>Estaciones de guardacostas construidas</t>
  </si>
  <si>
    <t>150208812</t>
  </si>
  <si>
    <t>Estaciones de vigilancias construidas</t>
  </si>
  <si>
    <t>150208813</t>
  </si>
  <si>
    <t>Regionales de inteligencia construidas</t>
  </si>
  <si>
    <t>150208814</t>
  </si>
  <si>
    <t>Cerramientos perimetrales construidos</t>
  </si>
  <si>
    <t>150208815</t>
  </si>
  <si>
    <t>Garitas construidas</t>
  </si>
  <si>
    <t>150208816</t>
  </si>
  <si>
    <t>Puentes móviles y tangones construidos</t>
  </si>
  <si>
    <t>150208817</t>
  </si>
  <si>
    <t>Hangares construidos</t>
  </si>
  <si>
    <t>150208818</t>
  </si>
  <si>
    <t>Batallones de infanteria de marina construídos</t>
  </si>
  <si>
    <t>150208819</t>
  </si>
  <si>
    <t>Batallones anfibios construidos</t>
  </si>
  <si>
    <t>150208820</t>
  </si>
  <si>
    <t>Batallones fluviales construidos</t>
  </si>
  <si>
    <t>150208821</t>
  </si>
  <si>
    <t>Batallones de defensa de costas construidos</t>
  </si>
  <si>
    <t>150208822</t>
  </si>
  <si>
    <t>Astilleros construidos</t>
  </si>
  <si>
    <t>150208823</t>
  </si>
  <si>
    <t xml:space="preserve">Rampas construidas </t>
  </si>
  <si>
    <t>150208824</t>
  </si>
  <si>
    <t>Varaderos construidos</t>
  </si>
  <si>
    <t>Infraestructura operacional con mantenimiento mayor</t>
  </si>
  <si>
    <t>Gestión de realizar mantenimiento a la infraestructura de de bases militares, vías, linea férrea, pistas de aterrizaje y helipuertos para mantener o mejorar sus condiciones operativas.</t>
  </si>
  <si>
    <t>150208900</t>
  </si>
  <si>
    <t>Infraestructura  operacional con mantenimiento  mayor</t>
  </si>
  <si>
    <t>150208901</t>
  </si>
  <si>
    <t>Bases militares con mantenimiento mayor</t>
  </si>
  <si>
    <t>150208902</t>
  </si>
  <si>
    <t xml:space="preserve"> Vías con mantenimiento  mayor</t>
  </si>
  <si>
    <t>150208903</t>
  </si>
  <si>
    <t xml:space="preserve"> Líneas férreas con mantenimiento mayor</t>
  </si>
  <si>
    <t>150208904</t>
  </si>
  <si>
    <t>Pistas de aterrizaje con mantenimiento mayor</t>
  </si>
  <si>
    <t>150208905</t>
  </si>
  <si>
    <t>Helipuertos con mantenimiento mayor</t>
  </si>
  <si>
    <t>150208906</t>
  </si>
  <si>
    <t>Armerillos  con mantenimiento mayor</t>
  </si>
  <si>
    <t>150208907</t>
  </si>
  <si>
    <t>Muelles  con mantenimiento mayor</t>
  </si>
  <si>
    <t>150208908</t>
  </si>
  <si>
    <t>Polvorines  con mantenimiento mayor</t>
  </si>
  <si>
    <t>150208909</t>
  </si>
  <si>
    <t>Talleres  con mantenimiento mayor</t>
  </si>
  <si>
    <t>150208910</t>
  </si>
  <si>
    <t>Búnkers  con mantenimiento mayor</t>
  </si>
  <si>
    <t>150208911</t>
  </si>
  <si>
    <t>Estaciones de guardacostas con  mantenimiento mayor</t>
  </si>
  <si>
    <t>150208912</t>
  </si>
  <si>
    <t>Estaciones de guardacostas modernizadas</t>
  </si>
  <si>
    <t>150208913</t>
  </si>
  <si>
    <t>Regionales de inteligencia  con mantenimiento mayor</t>
  </si>
  <si>
    <t>150208914</t>
  </si>
  <si>
    <t>Garitas con  mantenimiento mayor</t>
  </si>
  <si>
    <t>150208915</t>
  </si>
  <si>
    <t>Puentes móviles y tangones  con mantenimiento mayor</t>
  </si>
  <si>
    <t>150208916</t>
  </si>
  <si>
    <t>Hangares con mantenimiento mayor</t>
  </si>
  <si>
    <t>150208917</t>
  </si>
  <si>
    <t>Batallones de infantería de marina con mantenimiento mayor</t>
  </si>
  <si>
    <t>150208918</t>
  </si>
  <si>
    <t>Batallones fluviales con mantenimiento mayor</t>
  </si>
  <si>
    <t>150208919</t>
  </si>
  <si>
    <t>Batallones anfibios con mantenimiento mayor</t>
  </si>
  <si>
    <t>150208920</t>
  </si>
  <si>
    <t xml:space="preserve">Batallones de defensa de costas con mantenimiento mayor </t>
  </si>
  <si>
    <t>150208921</t>
  </si>
  <si>
    <t xml:space="preserve">Rampas construidas con mantenimiento mayor </t>
  </si>
  <si>
    <t>150208922</t>
  </si>
  <si>
    <t>Astilleros con mantenimiento mayor</t>
  </si>
  <si>
    <t>150208923</t>
  </si>
  <si>
    <t>Varaderos con mantenimiento mayor</t>
  </si>
  <si>
    <t>150208924</t>
  </si>
  <si>
    <t>Depósitos de armamento con mantenimiento mayor</t>
  </si>
  <si>
    <t>Infraestructura de soporte construida</t>
  </si>
  <si>
    <t>Gestión de construir infraestructura para mantener o mejorar sus condiciones operativas.</t>
  </si>
  <si>
    <t>150209000</t>
  </si>
  <si>
    <t xml:space="preserve">Infraestructura de soporte construida </t>
  </si>
  <si>
    <t>150209001</t>
  </si>
  <si>
    <t>Sistemas de acueducto y alcantarillado construidos</t>
  </si>
  <si>
    <t>150209002</t>
  </si>
  <si>
    <t>Pozos profundos construidos</t>
  </si>
  <si>
    <t>150209003</t>
  </si>
  <si>
    <t xml:space="preserve"> Vías construidas </t>
  </si>
  <si>
    <t>150209004</t>
  </si>
  <si>
    <t>Sistemas de tratamiento de agua residual construidos</t>
  </si>
  <si>
    <t>150209005</t>
  </si>
  <si>
    <t>Sistemas de tratamiento de agua potable construidos</t>
  </si>
  <si>
    <t>150209006</t>
  </si>
  <si>
    <t>Edificaciones administrativas de soporte construidas</t>
  </si>
  <si>
    <t>150209007</t>
  </si>
  <si>
    <t>Cocinas para infantes de Marina construidas</t>
  </si>
  <si>
    <t>150209008</t>
  </si>
  <si>
    <t>Marinas construidas</t>
  </si>
  <si>
    <t>150209009</t>
  </si>
  <si>
    <t>Sistemas de combustibles construidos</t>
  </si>
  <si>
    <t>150209010</t>
  </si>
  <si>
    <t>Zona de caniles construidas</t>
  </si>
  <si>
    <t>150209011</t>
  </si>
  <si>
    <t>Alojamientos para escuelas de formación construidos</t>
  </si>
  <si>
    <t>150209012</t>
  </si>
  <si>
    <t>Alojamientos militares tipo barracas construidos</t>
  </si>
  <si>
    <t>150209013</t>
  </si>
  <si>
    <t>Pistas de entrenamiento construidas</t>
  </si>
  <si>
    <t>150209014</t>
  </si>
  <si>
    <t>Polígonos construidos</t>
  </si>
  <si>
    <t>150209015</t>
  </si>
  <si>
    <t>Polígonos virtuales construidos</t>
  </si>
  <si>
    <t>150209016</t>
  </si>
  <si>
    <t>Simuladores construidos</t>
  </si>
  <si>
    <t>150209017</t>
  </si>
  <si>
    <t>Talleres de soporte construidos</t>
  </si>
  <si>
    <t>150209018</t>
  </si>
  <si>
    <t>Torres de asaltos construidos</t>
  </si>
  <si>
    <t>150209019</t>
  </si>
  <si>
    <t>Obras de protección costera y de rivera construidas</t>
  </si>
  <si>
    <t>150209020</t>
  </si>
  <si>
    <t>Sistemas de combustible construidos</t>
  </si>
  <si>
    <t>150209021</t>
  </si>
  <si>
    <t>Infraestructura eléctrica construida</t>
  </si>
  <si>
    <t>150209022</t>
  </si>
  <si>
    <t>Centros de acopio construidos</t>
  </si>
  <si>
    <t>150209023</t>
  </si>
  <si>
    <t>Viveros construidos</t>
  </si>
  <si>
    <t>Infraestructura de soporte con mantenimiento mayor</t>
  </si>
  <si>
    <t>Gestión de realizar  mantenimiento a la infraestructura de alcantarillado, pozos profundos, vías, sistemas de tratamiento de aguas residuales y agua potable para mantener o mejorar sus condiciones operativas.</t>
  </si>
  <si>
    <t>150209100</t>
  </si>
  <si>
    <t>150209102</t>
  </si>
  <si>
    <t>Sistemas de acueducto y alcantarillado con mantenimiento mayor</t>
  </si>
  <si>
    <t>150209103</t>
  </si>
  <si>
    <t>Pozos profundos con mantenimiento mayor</t>
  </si>
  <si>
    <t>150209104</t>
  </si>
  <si>
    <t>Vías con mantenimiento mayor</t>
  </si>
  <si>
    <t>150209105</t>
  </si>
  <si>
    <t>Sistemas de tratamiento de agua residual con mantenimiento mayor</t>
  </si>
  <si>
    <t>150209106</t>
  </si>
  <si>
    <t>Sistemas de tratamiento de agua potable con mantenimiento mayor</t>
  </si>
  <si>
    <t>150209107</t>
  </si>
  <si>
    <t xml:space="preserve">Cocinas para infantes de marina con mantenimiento mayor </t>
  </si>
  <si>
    <t>150209108</t>
  </si>
  <si>
    <t xml:space="preserve">Marinas con mantenimiento mayor </t>
  </si>
  <si>
    <t>150209109</t>
  </si>
  <si>
    <t xml:space="preserve">Sistemas de combustibles con mantenimiento mayor </t>
  </si>
  <si>
    <t>150209110</t>
  </si>
  <si>
    <t xml:space="preserve">Alojamientos para escuelas de formación con mantenimiento mayor </t>
  </si>
  <si>
    <t>150209111</t>
  </si>
  <si>
    <t xml:space="preserve">Alojamientos militares tipo barracas con mantenimiento mayor </t>
  </si>
  <si>
    <t>150209112</t>
  </si>
  <si>
    <t xml:space="preserve">Polígonos con mantenimiento mayor </t>
  </si>
  <si>
    <t>150209113</t>
  </si>
  <si>
    <t xml:space="preserve">Polígonos virtuales con mantenimiento mayor </t>
  </si>
  <si>
    <t>150209114</t>
  </si>
  <si>
    <t xml:space="preserve">Simuladores con mantenimiento mayor </t>
  </si>
  <si>
    <t>150209115</t>
  </si>
  <si>
    <t xml:space="preserve">Talleres de soporte con mantenimiento mayor </t>
  </si>
  <si>
    <t>150209116</t>
  </si>
  <si>
    <t xml:space="preserve">Torres de asaltos con mantenimiento mayor </t>
  </si>
  <si>
    <t>150209117</t>
  </si>
  <si>
    <t>Edificaciones administrativas de soporte con mantenimiento mayor</t>
  </si>
  <si>
    <t>150209118</t>
  </si>
  <si>
    <t>Infraestructura eléctrica con mantenimiento mayor</t>
  </si>
  <si>
    <t>150209119</t>
  </si>
  <si>
    <t>Centros de acopio con mantenimiento mayor</t>
  </si>
  <si>
    <t>Servicio de dotación de munición militar</t>
  </si>
  <si>
    <t xml:space="preserve">Acciones orientadas a la dotación de municiones para armas portátiles, municiones para vehículos de combate, misiles, proyectiles, bombas, cohetes, granadas, minas terrestres, explosivos, torpedos, y bengalas. </t>
  </si>
  <si>
    <t>Número de municiones</t>
  </si>
  <si>
    <t>150209200</t>
  </si>
  <si>
    <t>Munición militar adquirida</t>
  </si>
  <si>
    <t>150209201</t>
  </si>
  <si>
    <t>Unidades dotadas con munición</t>
  </si>
  <si>
    <t>150209202</t>
  </si>
  <si>
    <t>Municiones para armas portátiles adquiridas</t>
  </si>
  <si>
    <t>150209203</t>
  </si>
  <si>
    <t>Municiones para vehículos de combate adquiridas</t>
  </si>
  <si>
    <t>150209204</t>
  </si>
  <si>
    <t>Misiles adquiridos</t>
  </si>
  <si>
    <t>150209205</t>
  </si>
  <si>
    <t>Proyectiles adquiridos</t>
  </si>
  <si>
    <t>150209206</t>
  </si>
  <si>
    <t>Bombas adquirida</t>
  </si>
  <si>
    <t>150209207</t>
  </si>
  <si>
    <t>Cohetes adquiridos</t>
  </si>
  <si>
    <t>150209208</t>
  </si>
  <si>
    <t>Granadas adquiridas</t>
  </si>
  <si>
    <t>150209209</t>
  </si>
  <si>
    <t>Torpedos adquiridos</t>
  </si>
  <si>
    <t>150209210</t>
  </si>
  <si>
    <t>Minas terrestres adquiridas</t>
  </si>
  <si>
    <t>150209211</t>
  </si>
  <si>
    <t>Bengalas adquiridas</t>
  </si>
  <si>
    <t>Servicio de dotación de equipos de comunicación militar</t>
  </si>
  <si>
    <t>Equipos, radios, torres, integradores de equipos de comunicaciones, sistemas de vigilancia y sistemas de energía y tierras, correspondiente a equipos de transmisión radial que emplean las emisoras</t>
  </si>
  <si>
    <t>150209300</t>
  </si>
  <si>
    <t>Unidades dotadas con equipos de comunicación</t>
  </si>
  <si>
    <t>150209301</t>
  </si>
  <si>
    <t>Equipos de comunicaciones adquiridos</t>
  </si>
  <si>
    <t>150209302</t>
  </si>
  <si>
    <t>Radios de comunicaciones adquiridos</t>
  </si>
  <si>
    <t>150209303</t>
  </si>
  <si>
    <t>Torres de comunicaciones adquiridas</t>
  </si>
  <si>
    <t>150209304</t>
  </si>
  <si>
    <t>Sistemas de vigilancia adquiridos</t>
  </si>
  <si>
    <t>150209305</t>
  </si>
  <si>
    <t>Integradores de equipos de comunicaciones adquiridos</t>
  </si>
  <si>
    <t>150209306</t>
  </si>
  <si>
    <t>Sistemas de energía y tierras adquiridos</t>
  </si>
  <si>
    <t>150209307</t>
  </si>
  <si>
    <t>Software especializado adquirido</t>
  </si>
  <si>
    <t>150209308</t>
  </si>
  <si>
    <t>Puestos de mando dotados</t>
  </si>
  <si>
    <t>150209309</t>
  </si>
  <si>
    <t>Sistemas de comunicación satelital adquiridos</t>
  </si>
  <si>
    <t>150209310</t>
  </si>
  <si>
    <t>Equipos para emisoras de radio dotados</t>
  </si>
  <si>
    <t>150209311</t>
  </si>
  <si>
    <t>Equipos de grabación de video dotados</t>
  </si>
  <si>
    <t>Equipos de comunicación militar con mantenimiento mayor</t>
  </si>
  <si>
    <t>Gestión de realizar  mantenimiento a equipos, radios, torres, integradores de equipos de comunicaciones, sistemas de vigilancia y sistemas de energía y tierras para mantener o mejorar sus condiciones operativas.</t>
  </si>
  <si>
    <t>150209400</t>
  </si>
  <si>
    <t>Equipos de comunicación con mantenimiento mayor</t>
  </si>
  <si>
    <t>150209401</t>
  </si>
  <si>
    <t>Equipos de comunicaciones  con mantenimiento mayor</t>
  </si>
  <si>
    <t>150209402</t>
  </si>
  <si>
    <t>Radios de comunicaciones con mantenimiento mayor</t>
  </si>
  <si>
    <t>150209403</t>
  </si>
  <si>
    <t>Torres de comunicaciones con mantenimiento mayor</t>
  </si>
  <si>
    <t>150209404</t>
  </si>
  <si>
    <t>Sistemas de vigilancia  con mantenimiento mayor</t>
  </si>
  <si>
    <t>150209405</t>
  </si>
  <si>
    <t>Integradores de equipos de comunicaciones con mantenimiento mayor</t>
  </si>
  <si>
    <t>150209406</t>
  </si>
  <si>
    <t>Sistemas de energía y tierras con mantenimiento mayor</t>
  </si>
  <si>
    <t>Servicio de dotación de equipo de asalto aerotransportado</t>
  </si>
  <si>
    <t>Equipos de asalto aerotransportado, paracaídas militares de linea estática no dirigible y de reserva, de caída libre y de reserva.</t>
  </si>
  <si>
    <t>150209500</t>
  </si>
  <si>
    <t>Unidades dotadas con equipos de asalto áereo</t>
  </si>
  <si>
    <t>150209501</t>
  </si>
  <si>
    <t>Equipos de asalto aerotransportado adquirido</t>
  </si>
  <si>
    <t>150209502</t>
  </si>
  <si>
    <t>Paracaídas militares de línea estática no dirigible adquiridos</t>
  </si>
  <si>
    <t>150209503</t>
  </si>
  <si>
    <t>Paracaídas militares de línea estática de reserva adquiridos</t>
  </si>
  <si>
    <t>150209504</t>
  </si>
  <si>
    <t>Paracaídas para asalto militar en caída libre adquiridos</t>
  </si>
  <si>
    <t>150209505</t>
  </si>
  <si>
    <t>Paracaídas para asalto militar en caída libre de reserva adquiridos</t>
  </si>
  <si>
    <t>Servicio de dotación de elementos de protección militar</t>
  </si>
  <si>
    <t>Cascos, Chalecos, Lentes.</t>
  </si>
  <si>
    <t>150209600</t>
  </si>
  <si>
    <t>Unidadas dotadas con elementos de protección militar</t>
  </si>
  <si>
    <t>150209601</t>
  </si>
  <si>
    <t>Cascos adquiridos</t>
  </si>
  <si>
    <t>150209602</t>
  </si>
  <si>
    <t>Chalecos adquiridos</t>
  </si>
  <si>
    <t>150209603</t>
  </si>
  <si>
    <t>Lentes adquiridos</t>
  </si>
  <si>
    <t>150209604</t>
  </si>
  <si>
    <t>Equipos de armas no letales adquiridos</t>
  </si>
  <si>
    <t>150209605</t>
  </si>
  <si>
    <t>Equipos optrónicos adquiridos</t>
  </si>
  <si>
    <t>Vehículos anfibios adquiridos</t>
  </si>
  <si>
    <t>Gestión orientada a la adquisición de vehículos anfibios para la realización de operaciones militares.</t>
  </si>
  <si>
    <t>150209700</t>
  </si>
  <si>
    <t>Servicio de dotación de grupos comandos especiales</t>
  </si>
  <si>
    <t>Acciones orientadas a las adquisición de equipo de campaña y equipo especial militar para desarrollar operaciones especiales navales.</t>
  </si>
  <si>
    <t>Número de grupos</t>
  </si>
  <si>
    <t>150209800</t>
  </si>
  <si>
    <t>Grupos de comandos especiales dotados</t>
  </si>
  <si>
    <t>150209801</t>
  </si>
  <si>
    <t>Equipo de campaña adquirido</t>
  </si>
  <si>
    <t>150209802</t>
  </si>
  <si>
    <t>Equipo especial militar adquirido</t>
  </si>
  <si>
    <t>150209803</t>
  </si>
  <si>
    <t>Servicio de dotación para el patrullaje marítimo</t>
  </si>
  <si>
    <t>Acciones orientadas a la adquisición de medios marítimos que contribuyan a las operaciones de búsqueda y rescate, interdicción, patrullaje, y vigilancia, que desarrollan las estaciones de guardacostas.</t>
  </si>
  <si>
    <t>150209900</t>
  </si>
  <si>
    <t>Unidades menores marítimas adquiridas</t>
  </si>
  <si>
    <t>150209901</t>
  </si>
  <si>
    <t>Botes Tipo B adquiridos</t>
  </si>
  <si>
    <t>150209902</t>
  </si>
  <si>
    <t>Botes Tipo C adquiridos</t>
  </si>
  <si>
    <t>150209903</t>
  </si>
  <si>
    <t>Botes de movilidad marítima adquiridos</t>
  </si>
  <si>
    <t>150209904</t>
  </si>
  <si>
    <t>Botes tipo A adquiridos</t>
  </si>
  <si>
    <t>Servicio de dotación para el patrullaje fluvial</t>
  </si>
  <si>
    <t>Acciones orientadas a la adquisición de medios fluviales que contribuyan a las operaciones de búsqueda y rescate, interdicción, patrullaje, y vigilancia, que desarrollan la Fuerza Naval del Sur y la Fuerza Naval del Oriente.</t>
  </si>
  <si>
    <t>150210000</t>
  </si>
  <si>
    <t>Unidades menores fluviales adquiridas</t>
  </si>
  <si>
    <t>150210001</t>
  </si>
  <si>
    <t>Botes Tipo F adquiridos</t>
  </si>
  <si>
    <t>150210002</t>
  </si>
  <si>
    <t>Botes de los elementos de Combate Fluvial liviano adquiridos</t>
  </si>
  <si>
    <t>150210003</t>
  </si>
  <si>
    <t>Botes de los elementos de Combate Fluvial Pesado adquiridos</t>
  </si>
  <si>
    <t>150210004</t>
  </si>
  <si>
    <t>Lanchas movilidad fluvial</t>
  </si>
  <si>
    <t>Unidades Mayores Navales adquiridas</t>
  </si>
  <si>
    <t>Acciones orientadas a la adquisición de medios navales que contribuyan a las operaciones de defensa y seguridad marítima.</t>
  </si>
  <si>
    <t>150210100</t>
  </si>
  <si>
    <t>Unidades mayores adquiridas</t>
  </si>
  <si>
    <t>150210101</t>
  </si>
  <si>
    <t>Buques patrulleros de costa adquiridos</t>
  </si>
  <si>
    <t>150210102</t>
  </si>
  <si>
    <t>Buques patrulleros de zona económica adquiridos</t>
  </si>
  <si>
    <t>150210103</t>
  </si>
  <si>
    <t>Buques de desembarco anfibio adquiridos</t>
  </si>
  <si>
    <t>150210104</t>
  </si>
  <si>
    <t>Lanchas submarinas adquiridas</t>
  </si>
  <si>
    <t>150210105</t>
  </si>
  <si>
    <t>Buques logísticos adquiridos</t>
  </si>
  <si>
    <t>150210106</t>
  </si>
  <si>
    <t xml:space="preserve">Fragatas adquiridas </t>
  </si>
  <si>
    <t>Unidades Mayores Navales con mantenimiento mayor</t>
  </si>
  <si>
    <t>Gestión de realizar un mantenimiento, repotenciación o modernización de unidad navales para mantener o mejorar sus condiciones operativas.</t>
  </si>
  <si>
    <t>150210200</t>
  </si>
  <si>
    <t>150210201</t>
  </si>
  <si>
    <t>Buques patrulleros de costa con mantenimiento mayor</t>
  </si>
  <si>
    <t>150210202</t>
  </si>
  <si>
    <t>Buques patrulleros de zona económica con mantenimiento mayor</t>
  </si>
  <si>
    <t>150210203</t>
  </si>
  <si>
    <t>Buques de desembarco anfibio con mantenimiento mayor</t>
  </si>
  <si>
    <t>150210204</t>
  </si>
  <si>
    <t>Buques logísticos con mantenimiento mayor</t>
  </si>
  <si>
    <t>150210205</t>
  </si>
  <si>
    <t>Lanchas submarinas con mantenimiento mayor</t>
  </si>
  <si>
    <t>150210206</t>
  </si>
  <si>
    <t>Submarinos con mantenimiento mayor</t>
  </si>
  <si>
    <t>150210207</t>
  </si>
  <si>
    <t xml:space="preserve">Fragatas con mantenimiento mayor </t>
  </si>
  <si>
    <t>Equipos militares de ingenieros de combate adquiridos</t>
  </si>
  <si>
    <t>Gestión orientada a la adquisición de equipos militares de ingenieros de combate de línea amarilla y blanca para la realización de trabajos generales de Ingenieros militares.</t>
  </si>
  <si>
    <t>150210300</t>
  </si>
  <si>
    <t>150210301</t>
  </si>
  <si>
    <t>Equipos de línea amarilla adquiridos</t>
  </si>
  <si>
    <t>150210302</t>
  </si>
  <si>
    <t>Equipos de línea blanca adquiridos</t>
  </si>
  <si>
    <t>Equipos militares de ingenieros de combate con mantenimiento mayor</t>
  </si>
  <si>
    <t>Gestión de realizar un mantenimiento mayor, repotenciación o modernización de equipos militares de ingenieros de combate de línea amarilla y blanca para mantener o mejorar sus condiciones operativas.</t>
  </si>
  <si>
    <t>150210400</t>
  </si>
  <si>
    <t>150210401</t>
  </si>
  <si>
    <t>Equipos de línea amarilla  con mantenimiento mayor</t>
  </si>
  <si>
    <t>150210402</t>
  </si>
  <si>
    <t>Equipos de línea blanca  con mantenimiento mayor</t>
  </si>
  <si>
    <t>Equipos militares de ingenieros de campaña adquiridos</t>
  </si>
  <si>
    <t>Gestión orientada a la adquisición de equipos militares de ingenieros de combate de línea abastecimiento, construcción, medios de paso, topografía para la realización de trabajos generales de Ingenieros militares.</t>
  </si>
  <si>
    <t>150210500</t>
  </si>
  <si>
    <t>150210501</t>
  </si>
  <si>
    <t>Equipos de línea de abastecimiento adquiridos</t>
  </si>
  <si>
    <t>150210502</t>
  </si>
  <si>
    <t>Equipos de línea de construcción adquiridos</t>
  </si>
  <si>
    <t>150210503</t>
  </si>
  <si>
    <t>Equipos de línea de medios de paso</t>
  </si>
  <si>
    <t>150210504</t>
  </si>
  <si>
    <t>Equipos de línea de topografía adquiridos</t>
  </si>
  <si>
    <t>Equipos militares de ingenieros de campaña con mantenimiento mayor</t>
  </si>
  <si>
    <t>Gestión de realizar un mantenimiento mayor, repotenciación o modernización de equipos militares de ingenieros de combate de línea abastecimiento, construcción, medios de paso, topografía para mantener o mejorar sus condiciones operativas.</t>
  </si>
  <si>
    <t>150210600</t>
  </si>
  <si>
    <t>150210601</t>
  </si>
  <si>
    <t>Equipos de línea de abastecimiento con mantenimiento mayor</t>
  </si>
  <si>
    <t>150210602</t>
  </si>
  <si>
    <t>Equipos de línea de construcción con mantenimiento mayor</t>
  </si>
  <si>
    <t>150210603</t>
  </si>
  <si>
    <t>Equipos de línea de medios de paso con mantenimiento mayor</t>
  </si>
  <si>
    <t>150210604</t>
  </si>
  <si>
    <t>Equipos de línea de topografía con mantenimiento mayor</t>
  </si>
  <si>
    <t>Equipos militares de ingenieros fijos con adquiridos</t>
  </si>
  <si>
    <t>Gestión orientada a la adquisición de equipos militares de ingenieros de combate de línea vapor, cocina industrial, lavandería industrial, refrigeración industrial, eléctrica, y tratamiento de agua para la realización de trabajos generales de Ingenieros militares.</t>
  </si>
  <si>
    <t>150210700</t>
  </si>
  <si>
    <t>Equipos militares de ingenieros fijos adquiridos</t>
  </si>
  <si>
    <t>150210701</t>
  </si>
  <si>
    <t>Equipos de línea de vapor adquiridos</t>
  </si>
  <si>
    <t>150210702</t>
  </si>
  <si>
    <t>Equipos de línea de cocina industrial adquiridos</t>
  </si>
  <si>
    <t>150210703</t>
  </si>
  <si>
    <t>Equipos de línea de lavandería Industrial adquiridos</t>
  </si>
  <si>
    <t>150210704</t>
  </si>
  <si>
    <t>Equipos de línea de refrigeración industrial adquiridos</t>
  </si>
  <si>
    <t>150210705</t>
  </si>
  <si>
    <t>Equipos de línea eléctrica  adquiridos</t>
  </si>
  <si>
    <t>150210706</t>
  </si>
  <si>
    <t>Equipos de línea tratamiento de agua  adquiridos</t>
  </si>
  <si>
    <t>Equipos militares de ingenieros fijoscon mantenimiento mayor</t>
  </si>
  <si>
    <t>150210800</t>
  </si>
  <si>
    <t>Equipos militares de ingenieros fijos con mantenimiento mayor</t>
  </si>
  <si>
    <t>150210801</t>
  </si>
  <si>
    <t>Equipos de línea de vapor con mantenimiento mayor</t>
  </si>
  <si>
    <t>150210802</t>
  </si>
  <si>
    <t>Equipos de línea de cocina industrial con mantenimiento mayor</t>
  </si>
  <si>
    <t>150210803</t>
  </si>
  <si>
    <t>Equipos de línea de lavandería con mantenimiento mayor</t>
  </si>
  <si>
    <t>150210804</t>
  </si>
  <si>
    <t>Equipos de línea de refrigeración con mantenimiento mayor</t>
  </si>
  <si>
    <t>150210805</t>
  </si>
  <si>
    <t>Equipos de línea eléctrica con mantenimiento mayor</t>
  </si>
  <si>
    <t>150210806</t>
  </si>
  <si>
    <t>Equipos de línea tratamiento de agua con mantenimiento mayor</t>
  </si>
  <si>
    <t>Servicio de dotación de sistemas de navegación</t>
  </si>
  <si>
    <t>Acciones orientadas a la adquisición y distribución de sistemas de navegación y equipos electro-ópticos para el cumplimiento de las operaciones navales </t>
  </si>
  <si>
    <t>Número de sistemas de navegación</t>
  </si>
  <si>
    <t>150210900</t>
  </si>
  <si>
    <t>Sistemas de navegación adquirido</t>
  </si>
  <si>
    <t>150210901</t>
  </si>
  <si>
    <t xml:space="preserve">Equipos electro-ópticos adquiridos </t>
  </si>
  <si>
    <t>Servicio de dotación de elementos de buceo táctico</t>
  </si>
  <si>
    <t>Acciones orientadas a la dotación de elementos para el buceo táctico como trajes, pesas, aletas, caretas, tanques</t>
  </si>
  <si>
    <t>150211000</t>
  </si>
  <si>
    <t>Unidades dotadas con elementos de buceo táctico</t>
  </si>
  <si>
    <t>150211001</t>
  </si>
  <si>
    <t xml:space="preserve">Elementos de buceo táctico adquiridos </t>
  </si>
  <si>
    <t>Servicio de investigación, desarrollo tecnológicoe innovación</t>
  </si>
  <si>
    <t>Acciones orientadas al desarrollo de proyectos en el marco de la investigación, el desarrollo tecnológico y la innovación para las fuerzas militares.</t>
  </si>
  <si>
    <t>150211100</t>
  </si>
  <si>
    <t>Proyectos de investigación, desarrollo tecnológico e innovación desarrollados</t>
  </si>
  <si>
    <t>150211101</t>
  </si>
  <si>
    <t>Paquetes tecnológicos desarrollados</t>
  </si>
  <si>
    <t>150211102</t>
  </si>
  <si>
    <t>Artículos de investigación científica generados</t>
  </si>
  <si>
    <t>Servicios de información de Inteligencia</t>
  </si>
  <si>
    <t xml:space="preserve">Acciones orientadas a  producir inteligencia derivada de la recolección, procesamiento, análisis y explotación de datos e información referentes a equipos y materiales externos para neutralizar las ventajas de un adversario. </t>
  </si>
  <si>
    <t>150211300</t>
  </si>
  <si>
    <t>Informes de inteligencia generados</t>
  </si>
  <si>
    <t>150211301</t>
  </si>
  <si>
    <t>150211302</t>
  </si>
  <si>
    <t>Disminución en el tiempo de procesamiento de datos</t>
  </si>
  <si>
    <t>150211303</t>
  </si>
  <si>
    <t>150211304</t>
  </si>
  <si>
    <t>Equipos especializados de inteligencia adquiridos</t>
  </si>
  <si>
    <t>Servicio de Ciberdefensa</t>
  </si>
  <si>
    <t xml:space="preserve">Corresponde al empleo de las capacidades militares ante amenazas o actos hostiles de naturaleza cibernética que afecten la soberanía nacional, la independencia, la integridad territorial, el orden constitucional y los intereses nacionales. </t>
  </si>
  <si>
    <t>150211400</t>
  </si>
  <si>
    <t>Incidentes cibernéticos atendidos</t>
  </si>
  <si>
    <t>150211401</t>
  </si>
  <si>
    <t>150211402</t>
  </si>
  <si>
    <t>Equipos especializados de Ciberdefensa adquiridos</t>
  </si>
  <si>
    <t>150211403</t>
  </si>
  <si>
    <t>Sensores de tráfico de red adquiridos</t>
  </si>
  <si>
    <t>150211404</t>
  </si>
  <si>
    <t>Equipos especializados en ciberdefensa adquiridos</t>
  </si>
  <si>
    <t>150211405</t>
  </si>
  <si>
    <t>Equipos especializados de vigilancia de red adquiridos</t>
  </si>
  <si>
    <t>150211406</t>
  </si>
  <si>
    <t>Equipos especializados para la protección de infraestructuras criticas adquiridos</t>
  </si>
  <si>
    <t>150211407</t>
  </si>
  <si>
    <t>Equipos especializados para la búsqueda y análisis de amenazas en el ciberespacio para ciberdefensa adquiridos</t>
  </si>
  <si>
    <t>Servicio de Ciberseguridad</t>
  </si>
  <si>
    <t xml:space="preserve">Conjunto de recursos, políticas, conceptos de seguridad, salvaguardas de seguridad, directrices, métodos de gestión del riesgo, acciones, investigación y desarrollo, formación, prácticas idóneas, seguros, y tecnologías que pueden utilizarse, buscando la disponibilidad integridad, autenticación, confidencialidad, y no repudio con el fin de proteger a los usuarios y los activos de la organización en el ciberespacio. </t>
  </si>
  <si>
    <t>150211500</t>
  </si>
  <si>
    <t>Incidentes contra los usuarios y los activos de la organización en el ciberespacio atendidos</t>
  </si>
  <si>
    <t>150211501</t>
  </si>
  <si>
    <t>150211502</t>
  </si>
  <si>
    <t>Equipos especializados de ciberseguridad adquiridos</t>
  </si>
  <si>
    <t>Servicios de información de contrainteligencia</t>
  </si>
  <si>
    <t xml:space="preserve">Acciones orientadas a producir contrainteligencia derivada de la recolección, procesamiento, análisis y explotación de datos e información referentes a equipos y materiales externos para neutralizar las ventajas de un adversario. </t>
  </si>
  <si>
    <t>150211600</t>
  </si>
  <si>
    <t>Informes de contrainteligencia generados</t>
  </si>
  <si>
    <t>150211601</t>
  </si>
  <si>
    <t>150211602</t>
  </si>
  <si>
    <t>150211603</t>
  </si>
  <si>
    <t>Equipos especializados de contrainteligencia adquiridos</t>
  </si>
  <si>
    <t>Corresponde al proceso que asegura la disponibilidad del servicio a través de la infraestructura informática tanto de software como de hardware, de la infraestructura de comunicaciones y lo relacionado con la seguridad informática</t>
  </si>
  <si>
    <t>150211800</t>
  </si>
  <si>
    <t>150211801</t>
  </si>
  <si>
    <t>Centrales de comunicaciones adecuadas</t>
  </si>
  <si>
    <t>150211802</t>
  </si>
  <si>
    <t>Repetidores de comunicaciones adecuados</t>
  </si>
  <si>
    <t>150211803</t>
  </si>
  <si>
    <t>Terminales de comunicaciones adecuadas</t>
  </si>
  <si>
    <t>150211804</t>
  </si>
  <si>
    <t>Centrales de comunicaciones con reforzamiento estructural </t>
  </si>
  <si>
    <t>150211805</t>
  </si>
  <si>
    <t>Repetidores de comunicaciones con reforzamiento estructural </t>
  </si>
  <si>
    <t>150211806</t>
  </si>
  <si>
    <t>Terminales de comunicaciones con reforzamiento estructural </t>
  </si>
  <si>
    <t>150211807</t>
  </si>
  <si>
    <t>Centro de datos dotado</t>
  </si>
  <si>
    <t>150211808</t>
  </si>
  <si>
    <t>150211809</t>
  </si>
  <si>
    <t>Equipos de redes adquiridos</t>
  </si>
  <si>
    <t>150211810</t>
  </si>
  <si>
    <t>Redes de comunicaciones de datos en operación</t>
  </si>
  <si>
    <t>150211811</t>
  </si>
  <si>
    <t>Plataforma satelital en operación</t>
  </si>
  <si>
    <t>150211812</t>
  </si>
  <si>
    <t>Equipos de cómputo para oficina adquiridos</t>
  </si>
  <si>
    <t>150211813</t>
  </si>
  <si>
    <t>Equipos de impresión adquiridos</t>
  </si>
  <si>
    <t>150211814</t>
  </si>
  <si>
    <t>Centrales de comunicaciones adquiridas</t>
  </si>
  <si>
    <t>150211815</t>
  </si>
  <si>
    <t>Repetidores de comunicaciones adquiridos</t>
  </si>
  <si>
    <t>150211816</t>
  </si>
  <si>
    <t>Terminales de comunicaciones adquiridos</t>
  </si>
  <si>
    <t>150211817</t>
  </si>
  <si>
    <t>Redes de comunicaciones de datos adquiridas</t>
  </si>
  <si>
    <t>150211818</t>
  </si>
  <si>
    <t>Plataformas satelitales adquiridas</t>
  </si>
  <si>
    <t>Servicio de dotación de equipos de inserción e infiltración de fuerzas especiales</t>
  </si>
  <si>
    <t>Elementos para desarrollar acciones militares no convencionales de corta duración en ambientes sensibles para alcanzar un objetivo militar de alto valor.</t>
  </si>
  <si>
    <t>150211900</t>
  </si>
  <si>
    <t>Unidades de Fuerzas Especiales dotadas</t>
  </si>
  <si>
    <t>150211901</t>
  </si>
  <si>
    <t>Plataformas aéreas especiales adquiridas</t>
  </si>
  <si>
    <t>150211902</t>
  </si>
  <si>
    <t>Equipos de salto militar en caída libre adquiridos</t>
  </si>
  <si>
    <t>150211903</t>
  </si>
  <si>
    <t>Unidades de francotiradores dotadas</t>
  </si>
  <si>
    <t>150211904</t>
  </si>
  <si>
    <t>Plataformas de despliegue subacuático adquiridas</t>
  </si>
  <si>
    <t>150211905</t>
  </si>
  <si>
    <t>Equipos de salto militar línea estática adquiridos</t>
  </si>
  <si>
    <t>150211906</t>
  </si>
  <si>
    <t>Equipos de reconocimiento para compañía de asalto marítimo especial adquiridos</t>
  </si>
  <si>
    <t>150211907</t>
  </si>
  <si>
    <t xml:space="preserve">Equipos para operaciones urbanas de los destacamentos adquiridos </t>
  </si>
  <si>
    <t>150211908</t>
  </si>
  <si>
    <t xml:space="preserve">Equipos para escuadrón de comandos aéreos especiales adquiridos </t>
  </si>
  <si>
    <t>Servicio de información para el mando y control de operaciones especiales</t>
  </si>
  <si>
    <t>Acciones para integrar los canales de información del Comando Conjunto de Operaciones Especiales CCOES, Llevando procesos técnicos y administrativos de mando y control, fortaleciendo la capacidad operacional de la Unidades de Fuerzas Especiales.</t>
  </si>
  <si>
    <t>150212000</t>
  </si>
  <si>
    <t>Sistema de información de mando y control para operaciones especiales implementados</t>
  </si>
  <si>
    <t>150212001</t>
  </si>
  <si>
    <t>Equipos de Comando y control para operaciones especiales adquiridos</t>
  </si>
  <si>
    <t>Servicio de información metereológicoy cartográfico para la navegación aérea</t>
  </si>
  <si>
    <t>Acciones orientadas a la generación de productos meteorológicos y cartográficos aplicados a la navegación aérea.</t>
  </si>
  <si>
    <t>150212200</t>
  </si>
  <si>
    <t>Productos meteorológicos aplicados generados</t>
  </si>
  <si>
    <t>150212201</t>
  </si>
  <si>
    <t xml:space="preserve">Cartas aeronáuticas desarrolladas </t>
  </si>
  <si>
    <t>Centros de operaciones cibernéticas construidos y dotados</t>
  </si>
  <si>
    <t>Corresponde a un inmueble resultado de obras de edificación en terrenos no construidos o cuya área esté libre por autorización de demolición total para desarrollar operaciones cibernéticas. Incluye la dotación del inmueble</t>
  </si>
  <si>
    <t>Número de centros</t>
  </si>
  <si>
    <t>150212300</t>
  </si>
  <si>
    <t>Servicio de información para las comunicaciones de las fuerzas militares actualizado</t>
  </si>
  <si>
    <t>Corresponde al proceso que mejora  la disposición de la información de manera accesible, confiable y oportuna, en tiempo real y con una alta seguridad para el Sector Defensa</t>
  </si>
  <si>
    <t>150212400</t>
  </si>
  <si>
    <t>Servicio de información para las comunicaciones de las fuerzas militares implementado</t>
  </si>
  <si>
    <t>Corresponde al proceso que asegura la disposición de la información de manera accesible, confiable y oportuna, en tiempo real y con una alta seguridad para el Sector Defensa</t>
  </si>
  <si>
    <t>150212500</t>
  </si>
  <si>
    <t>Centros de comando y control adecuados y dotados</t>
  </si>
  <si>
    <t>Corresponde a un inmueble sobre el cual se adelantan obras de edificación que cambian, de manera completa o parcial, el uso del inmueble, garantizando la permanencia total o parcial del inmueble original para el desarrollo de capacidades fijas y móviles en Comando y Control Estratégico. Incluye la dotación del inmueble.</t>
  </si>
  <si>
    <t>150212600</t>
  </si>
  <si>
    <t>150212601</t>
  </si>
  <si>
    <t>Centro de comando y control móvil adecuado y dotado</t>
  </si>
  <si>
    <t>Servicios de inteligencia tecnica para las operaciones contra delitos que afecten la seguridad personal</t>
  </si>
  <si>
    <t xml:space="preserve">Acciones orientadas al desarrollo de operaciones de los Grupos de Acción Unificada por la Libertad Personal (GAULA) en contra de delitos que atentan contra la libertad personal </t>
  </si>
  <si>
    <t>150212700</t>
  </si>
  <si>
    <t>Informes de inteligencia en operaciones de los Grupos de Acción Unificada por la Libertad Personal realizados</t>
  </si>
  <si>
    <t>150212701</t>
  </si>
  <si>
    <t>Equipos especializados de inteligencia técnica adquiridos</t>
  </si>
  <si>
    <t>150212702</t>
  </si>
  <si>
    <t>Drones adquiridos </t>
  </si>
  <si>
    <t>150212703</t>
  </si>
  <si>
    <t>Equipos de transmisión portatil adquiridos </t>
  </si>
  <si>
    <t>Servicio de seguridad y defensa de las unidades militares</t>
  </si>
  <si>
    <t>Acciones orientadas a contrarrestar  las amenazas existentes al personal, material e instalaciones, a través de medios electrónicos,  medidas activas y pasivas de alerta temprana</t>
  </si>
  <si>
    <t>150212800</t>
  </si>
  <si>
    <t>Unidades militares protegidas</t>
  </si>
  <si>
    <t>150212801</t>
  </si>
  <si>
    <t>Equipos pasivos y activos para la seguridad adquiridos</t>
  </si>
  <si>
    <t>Servicio de dotacion para el despliegue operacional de la Fuerza</t>
  </si>
  <si>
    <t>Se refiere a la capacidad de despliegue operacional de las fuerzas a lo largo del territorio nacional con el fin de apoyar el desarrollo de las operaciones militares</t>
  </si>
  <si>
    <t>Número de puestos</t>
  </si>
  <si>
    <t>150212900</t>
  </si>
  <si>
    <t>Puestos de mando adquiridos</t>
  </si>
  <si>
    <t xml:space="preserve">Servicio de extinción de incendios en el desarrollo de operaciones aéreas </t>
  </si>
  <si>
    <t xml:space="preserve">Acciones orientadas a  la extinción de incendios  y otro tipo de misiones relacionadas con la seguridad en el desarrollo de las operaciones aéreas </t>
  </si>
  <si>
    <t>150213000</t>
  </si>
  <si>
    <t xml:space="preserve">Operaciones de extinción de incendios atendidas </t>
  </si>
  <si>
    <t>150213001</t>
  </si>
  <si>
    <t>Equipos de extinción de incendios adquiridos</t>
  </si>
  <si>
    <t>Centros y laboratorios adecuados y dotados</t>
  </si>
  <si>
    <t xml:space="preserve">Corresponde a un inmueble sobre el cual se adelantan obras de edificación que cambian, de manera completa o parcial, el uso del inmueble, garantizando la permanencia total o parcial del inmueble original que faciliten la labor de los investigadores en el desarrollo de sus programas estratégicos de investigación, el desarrollo tecnológico y la innovación. Incluye la dotación. </t>
  </si>
  <si>
    <t>150213100</t>
  </si>
  <si>
    <t>150213101</t>
  </si>
  <si>
    <t>Laboratorios técnicos para el mantenimiento de equipos adecuados y dotados</t>
  </si>
  <si>
    <t xml:space="preserve">Servicio de educación formal </t>
  </si>
  <si>
    <t>Servicio orientado a formar integralmente en una secuencia regular de ciclos lectivos, con sujeción a pautas curriculares progresivas, y conducente a grados y títulos</t>
  </si>
  <si>
    <t>150213200</t>
  </si>
  <si>
    <t>Personas vinculadas a programas de educación formal </t>
  </si>
  <si>
    <t>150213201</t>
  </si>
  <si>
    <t xml:space="preserve">Programas académicos acreditados </t>
  </si>
  <si>
    <t>150213202</t>
  </si>
  <si>
    <t>Escuelas de formación acreditadas</t>
  </si>
  <si>
    <t>Servicios de comunicaciones aeronáuticas</t>
  </si>
  <si>
    <t xml:space="preserve">Es el conjunto de acciones que permiten llevar a cabo las comunicaciones aeronáuticas </t>
  </si>
  <si>
    <t>Porcentaje de cobertura</t>
  </si>
  <si>
    <t>150213300</t>
  </si>
  <si>
    <t>Áreas del territorio con cobertura de comunicaciones</t>
  </si>
  <si>
    <t xml:space="preserve">Infraestructura de soporte adecuada </t>
  </si>
  <si>
    <t>Acciones orientadas a cambiar el uso de la infraestructura de soporte o parte de ella, garantizando la permanencia total o parcial del inmueble original para mejorar sus condiciones operativas</t>
  </si>
  <si>
    <t>150213400</t>
  </si>
  <si>
    <t>150213401</t>
  </si>
  <si>
    <t xml:space="preserve">Sistemas de  combustible adecuados </t>
  </si>
  <si>
    <t xml:space="preserve">Servicio de actualización del sistema de armas </t>
  </si>
  <si>
    <t>Corresponde al soporte requerido para la conservación y adecuado funcionamiento del armamento aéreo y los sistemas de administración y entrega del mismo para el desarrollo de operaciones aéreas </t>
  </si>
  <si>
    <t>150213500</t>
  </si>
  <si>
    <t>Sistemas de entrega y administración de armas actualizados</t>
  </si>
  <si>
    <t xml:space="preserve">Servicio de mantenimiento aeronáutico </t>
  </si>
  <si>
    <t xml:space="preserve">Se refiere a la capacidad instalada y la capacidad de respuesta logística en brindar los servicios de mantenimiento de los componentes aeronáuticos </t>
  </si>
  <si>
    <t>Número de componentes</t>
  </si>
  <si>
    <t>150213600</t>
  </si>
  <si>
    <t>Componentes reparados </t>
  </si>
  <si>
    <t>Servicio de control del espacio aéreo </t>
  </si>
  <si>
    <t>Conjunto de acciones que permiten ejercer el control del espacio aéreo para salvaguardar la soberanía nacional y permitir el desarrollo de operaciones aéreas </t>
  </si>
  <si>
    <t>150213700</t>
  </si>
  <si>
    <t>Áreas del territorio con cobertura de radares</t>
  </si>
  <si>
    <t>150213701</t>
  </si>
  <si>
    <t>Radioayudas adquiridas</t>
  </si>
  <si>
    <t xml:space="preserve">Servicio de información para el comando y control estratégico </t>
  </si>
  <si>
    <t>Corresponde al proceso que asegura la disposición de la información de manera accesible, confiable y oportuna para el apoyo al Comando y Control, a través de la integración e interoperabilidad de los sistemas de información del sector defensa y/o  entes gubernamentales</t>
  </si>
  <si>
    <t>150213800</t>
  </si>
  <si>
    <t>Sistemas de información integrados</t>
  </si>
  <si>
    <t>150213801</t>
  </si>
  <si>
    <t xml:space="preserve">Sistemas de información de las fuerzas militares integrados </t>
  </si>
  <si>
    <t>150213802</t>
  </si>
  <si>
    <t>Sistemas de información de comando general integrados</t>
  </si>
  <si>
    <t>Acciones orientadas a la adquisición de los vehículos tácticos y especializados, que por su características, apoyan el desarrollo de las operaciones militares.</t>
  </si>
  <si>
    <t>150213900</t>
  </si>
  <si>
    <t xml:space="preserve">Equipos tácticos y especializados adquiridos </t>
  </si>
  <si>
    <t>150213901</t>
  </si>
  <si>
    <t>150213902</t>
  </si>
  <si>
    <t>150213903</t>
  </si>
  <si>
    <t>150213904</t>
  </si>
  <si>
    <t>150213905</t>
  </si>
  <si>
    <t>Corresponde a los medios de transporte terrestre, fluvial y marítimo  que apoyan el desarrollo de las operaciones militares.</t>
  </si>
  <si>
    <t>150214000</t>
  </si>
  <si>
    <t>150214001</t>
  </si>
  <si>
    <t>150214002</t>
  </si>
  <si>
    <t>150214003</t>
  </si>
  <si>
    <t>150214004</t>
  </si>
  <si>
    <t>Museo de las Fuerzas Militares adecuado y dotado</t>
  </si>
  <si>
    <t>Acciones orientadas a cambiar el uso de una edificación o parte de ella, garantizando la permanencia total o parcial del inmueble original para la difusión de la memoria historica institucional de las Fuerzas Militares y su rol en el conflicto</t>
  </si>
  <si>
    <t>Número de museos</t>
  </si>
  <si>
    <t>150214200</t>
  </si>
  <si>
    <t>11.4 Redoblar los esfuerzos para proteger y salvaguardar el patrimonio cultural y natural del mundo</t>
  </si>
  <si>
    <t>150214201</t>
  </si>
  <si>
    <t>Contenidos digitales desarrollados</t>
  </si>
  <si>
    <t>150214202</t>
  </si>
  <si>
    <t>Módulos museográficos implementados</t>
  </si>
  <si>
    <t>150214203</t>
  </si>
  <si>
    <t>Museo de las Fuerzas Militares adecuado</t>
  </si>
  <si>
    <t xml:space="preserve">Servicios orientados al diseño desarrollo,implementación, mantenimiento y adecuación de sistema de información y herramientas tecnológicas. </t>
  </si>
  <si>
    <t>150214300</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</si>
  <si>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</si>
  <si>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150214400</t>
  </si>
  <si>
    <t>Servicio satelital en operación</t>
  </si>
  <si>
    <t>Incluye el desarrollo de actividades encaminadas a la puesta en marcha de un sistema conformado por varios satélites que una vez en órbita y operación permitirán a la Nación contar con la capacidad autónoma de observación de la tierra en alta resolución, de manera que puedan satisfacerse las necesidades relacionadas en todos los sectores económicos debido a su amplio espectro de aplicación.</t>
  </si>
  <si>
    <t>150214500</t>
  </si>
  <si>
    <t>Sistema satelital en órbita y operación</t>
  </si>
  <si>
    <t>150214501</t>
  </si>
  <si>
    <t>Insumos satelitales para productos geomáticos obtenidos.</t>
  </si>
  <si>
    <t>150214502</t>
  </si>
  <si>
    <t>Equipos espaciales adquiridos</t>
  </si>
  <si>
    <t>Servicio de suministro de energía eléctrica a través de fuentes no convencionales de energía renovable</t>
  </si>
  <si>
    <t>Comprende la disposición de la tecnología y procesos necesarios para el suministro de energía eléctrica proveniente de  fuentes no convencionales de energía renovable (como los  sistemas solares fotovoltáicos) para atender las necesidades de las Unidades Militares Aéreas.</t>
  </si>
  <si>
    <t>150214600</t>
  </si>
  <si>
    <t>Disponibilidad del servicio de energía eléctrica incorporando fuentes no convencionales de energía renovable</t>
  </si>
  <si>
    <t>150214601</t>
  </si>
  <si>
    <t>Unidades Militares Aéreas con sistemas solares fotovoltáicos instalados</t>
  </si>
  <si>
    <t>Unidades centralizadas de respaldo instaladas</t>
  </si>
  <si>
    <t>Mide el número de  plantas diésel centralizadas de las UMA, instaladas y en condiciones operativas para el suministro de energía eléctrica de respaldo, las cuales entran en funcionamiento en caso de fallas del suministro principal.</t>
  </si>
  <si>
    <t>150214700</t>
  </si>
  <si>
    <t>Servicio de entrenamiento por simulación</t>
  </si>
  <si>
    <t>Consiste en entrenamientos por simulación para fortalecer las habilidades técnicas del personal involucrado en el desarrollo de las operaciones militares aéreas, por medio de dispositivos de entrenamiento simulado que permitan recrear escenarios operacionales complejos.</t>
  </si>
  <si>
    <t>Número de entrenamiento</t>
  </si>
  <si>
    <t>150214800</t>
  </si>
  <si>
    <t>Entrenamientos realizados</t>
  </si>
  <si>
    <t>150214801</t>
  </si>
  <si>
    <t>Dispositivos de entrenamiento simulado en operación</t>
  </si>
  <si>
    <t>Imágenes satelitales en alta resolución adquiridas</t>
  </si>
  <si>
    <t xml:space="preserve">Hace referencia al número de imágenes  satelitales en alta resolución que son adquiridas a terceros, para la gestión de información geográfica por parte de los diferentes entes del Estado. </t>
  </si>
  <si>
    <t>Número de imágenes</t>
  </si>
  <si>
    <t>150214900</t>
  </si>
  <si>
    <t>Servicios de despeje y dragado de canales de acceso y ríos para el transporte de carga y pasajeros</t>
  </si>
  <si>
    <t>Incluye las acciones orientadas al proceso de adquisición y/o construcción y dotación de equipos, motonaves y artefactos navales operativas necesarias para el ejercicio del servicio de despeje y dragado de canales de acceso y ríos, que se establezcan como alcance del proyecto. Adicionalmente, incluye todas las actividades necesarias para garantizar de forma integral los servicios de dragado que incluye: realizar el servicio de atención a usuarios, mantenimiento de canales de acceso y navegabilidad de los ríos, realizar el recaudo tarifario y realizar gestión financiera para la provisión de este tipo servicios.</t>
  </si>
  <si>
    <t>Metros cúbicos de dragado</t>
  </si>
  <si>
    <t>150215000</t>
  </si>
  <si>
    <t>Metros cúbicos dragados</t>
  </si>
  <si>
    <t>Metros cúbicos</t>
  </si>
  <si>
    <t>Servicios de navegación fluvial para el transporte de carga y pasajero</t>
  </si>
  <si>
    <t xml:space="preserve">Contempla las actividades necesarias para garantizar de forma integral los servicios de transporte de carga y pasajeros para la navegación fluvial, entre las cuales se incluyen: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</si>
  <si>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Número de rutas</t>
  </si>
  <si>
    <t>150215100</t>
  </si>
  <si>
    <t>Rutas fluviales con servicio público de transporte de carga y pasajeros</t>
  </si>
  <si>
    <t>150215101</t>
  </si>
  <si>
    <t>Empujador fluvial adquirido</t>
  </si>
  <si>
    <t>150215102</t>
  </si>
  <si>
    <t>Barcazas adquiridas</t>
  </si>
  <si>
    <t>150215103</t>
  </si>
  <si>
    <t>Lanchas de pasajeros adquiridas</t>
  </si>
  <si>
    <t>Servicio de navegación marítima para el transporte de carga y pasajeros</t>
  </si>
  <si>
    <t xml:space="preserve">Contempla las actividades necesarias para garantizar de forma integral los servicios de transporte de carga y pasajeros para la navegación marítima, las cuales incluye: realizar el servicio de atención al usuario, realizar el recaudo tarifario y realizar gestión financiera para la provisión de servicios a la navegación. Adicionalmente,  la atención y ejecución del proceso de adquisición y dotación de equipos, motonaves y artefactos navales operativas necesarias para el ejercicio del servicio de transporte de carga y pasajeros. </t>
  </si>
  <si>
    <t>150215200</t>
  </si>
  <si>
    <t xml:space="preserve">Rutas marítimas con servicio público de transporte de carga y pasajeros </t>
  </si>
  <si>
    <t>150215201</t>
  </si>
  <si>
    <t>Buques multipropósito adquiridos</t>
  </si>
  <si>
    <t>Elementos de protección militar con mantenimiento mayor</t>
  </si>
  <si>
    <t xml:space="preserve"> Corresponde al mantenimiento mayor de equipos de protección militar como cascos y equipos optómetros.</t>
  </si>
  <si>
    <t>Número de elementos de protección militar</t>
  </si>
  <si>
    <t>150215300</t>
  </si>
  <si>
    <t>150215301</t>
  </si>
  <si>
    <t>Cascos balísticos con mantenimiento mayor</t>
  </si>
  <si>
    <t>Servicio de producción de plántulas en vivero</t>
  </si>
  <si>
    <t>Acciones orientadas a producir plántulas en viveros que serán utilizadas en la recuperación de ecosistemas degradados.</t>
  </si>
  <si>
    <t xml:space="preserve">Número de plántulas </t>
  </si>
  <si>
    <t>150215400</t>
  </si>
  <si>
    <t>15.2 Para 2020, promover la gestión sostenible de todos los tipos de bosques, poner fin a la deforestación, recuperar los bosques degradados e incrementar la forestación y la reforestación a nivel mundial</t>
  </si>
  <si>
    <t>Servicio de dotación de ambientes de aprendizaje</t>
  </si>
  <si>
    <t>Incluye la disposición de material didáctico, pedagógico, tecnológico o de mobiliario en espacios estructurados para el aprendizaje significativo.</t>
  </si>
  <si>
    <t>Número de ambientes de aprendizaje</t>
  </si>
  <si>
    <t>150215500</t>
  </si>
  <si>
    <t>150215600</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</si>
  <si>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</si>
  <si>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</si>
  <si>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Número de emergencias</t>
  </si>
  <si>
    <t>150215700</t>
  </si>
  <si>
    <t>Emergencias y desastres atendidas</t>
  </si>
  <si>
    <t>Servicio de dotación de material de intendencia</t>
  </si>
  <si>
    <t xml:space="preserve">Corresponde a la dotación por única vez de materiales de intendencia tales como: Camuflados, botas de combate, chalecos multipropósito, correas de lona, camisetas estándar de las Fuerzas Militares, pantaloncillos estándar de las Fuerzas Militares, toallas estándar de las Fuerzas Militares y sabanas estándar de las Fuerzas Militares. </t>
  </si>
  <si>
    <t>150215800</t>
  </si>
  <si>
    <t>Unidades militares dotadas con material de intendencia</t>
  </si>
  <si>
    <t>150215801</t>
  </si>
  <si>
    <t>Servicio de dotación para el desarrollo de operaciones psicológicas</t>
  </si>
  <si>
    <t>Corresponde a la dotación de materiales y equipos empleados en las operaciones psicológicas en el desarrollo de las operaciones militares.</t>
  </si>
  <si>
    <t>Número de materiales y equipos</t>
  </si>
  <si>
    <t>150215900</t>
  </si>
  <si>
    <t>Material y equipo dotado para operaciones psicológicas</t>
  </si>
  <si>
    <t>150216000</t>
  </si>
  <si>
    <t>Maquinaria y equipos de procesos de producción adquiridos</t>
  </si>
  <si>
    <t>Incluye la adquisición de maquinaria y equipos requeridos para los procesos de producción logística de la fuerza. Tales como la maquinaria para realizar procesos de manufactura de elementos de dotación para el soldado.</t>
  </si>
  <si>
    <t>Número de maquinaria y equipos</t>
  </si>
  <si>
    <t>150216100</t>
  </si>
  <si>
    <t>Maquinaria y equipo productivo adquirida</t>
  </si>
  <si>
    <t xml:space="preserve">Maquinaria y equipos de procesos de mantenimiento adquiridos  </t>
  </si>
  <si>
    <t>Incluye la adquisición de maquinaria y equipos requeridos para los procesos logísticos de mantenimiento de elementos estratégicos tales como armamento, cascos y chalecos.</t>
  </si>
  <si>
    <t>150216200</t>
  </si>
  <si>
    <t>Maquinaria y equipo de mantenimiento adquirida</t>
  </si>
  <si>
    <t>Equipo Aéreo Modernizado</t>
  </si>
  <si>
    <t>Aeronaves, sistemas y en general, todo el equipo aeronáutico que se sea actualizado o modificado en sus componentes o estructuras y que permita extender su vida útil o mejorar sus capacidades</t>
  </si>
  <si>
    <t>150216300</t>
  </si>
  <si>
    <t>Aeronaves modernizadas</t>
  </si>
  <si>
    <t>16.aFortalecer las instituciones nacionales pertinentes, incluso mediante la cooperación internacional, para crear a todos los niveles, particularmente en los países en desarrollo, la capacidad de prevenir la violencia y combatir el terrorismo y la delincuencia</t>
  </si>
  <si>
    <t>Infraestructura de bienestar construida, adecuada y dotada</t>
  </si>
  <si>
    <t xml:space="preserve">Consiste en la Construcción, adecuación y dotación de infraestructura orientada a prestar  servicios de  bienestar  con condiciones físicas y técnicas para su uso </t>
  </si>
  <si>
    <t>150216400</t>
  </si>
  <si>
    <t>150216401</t>
  </si>
  <si>
    <t>Infraestructura de bienestar construida</t>
  </si>
  <si>
    <t>150216402</t>
  </si>
  <si>
    <t>Infraestructura de bienestar adecuada</t>
  </si>
  <si>
    <t>150216403</t>
  </si>
  <si>
    <t>Infraestructura de bienestar dotada</t>
  </si>
  <si>
    <t>Infraestructura de soporte adquirida</t>
  </si>
  <si>
    <t>Adquisición de infraestructura de soporte para mantener o mejorar las condiciones operativas y el bienestar.</t>
  </si>
  <si>
    <t>150216500</t>
  </si>
  <si>
    <t>16.a Fortalecer las instituciones nacionales pertinentes, incluso mediante la cooperación internacional, para crear a todos los niveles, particularmente en los países en desarrollo, la capacidad de prevenir la violencia y combatir el terrorismo y la delincuencia</t>
  </si>
  <si>
    <t>Infraestructura de Soporte adecuada y Dotada</t>
  </si>
  <si>
    <t xml:space="preserve">Acciones orientadas a cambiar el uso de una edificación o parte de ella, garantizando la permanencia total o parcial del inmueble original de acuerdo con las necesidades del servicio. Incluye la dotación </t>
  </si>
  <si>
    <t>150216600</t>
  </si>
  <si>
    <t>150216601</t>
  </si>
  <si>
    <t>Espacios deportivos adecuados</t>
  </si>
  <si>
    <t>150216602</t>
  </si>
  <si>
    <t>Espacios de formación integral</t>
  </si>
  <si>
    <t>Servicio de investigación y desarrollo espacial</t>
  </si>
  <si>
    <t>Corresponde a todas las actividades relacionadas con la investigación y desarrollo tecnológico en el ámbito espacial</t>
  </si>
  <si>
    <t>Número de centros de investigación</t>
  </si>
  <si>
    <t>150216700</t>
  </si>
  <si>
    <t>Satélites desarrollados</t>
  </si>
  <si>
    <t>150216701</t>
  </si>
  <si>
    <t>Equipos para el laboratorio de ensamble, integración y pruebas adquiridos.</t>
  </si>
  <si>
    <t>Servicio para el despliegue y desarrollo de operaciones de Acción Integral</t>
  </si>
  <si>
    <t>Corresponde a las operaciones no letales (operaciones de apoyo a la paz y operaciones de apoyo a la estabilidad) que realizan las unidades de Acción Integral de la Fuerza, mediante el empleo de material y equipo (comprendido por circos, puestos móviles, equipo de entretenimiento, material artístico, medios audiovisuales, emisoras radiales, impresos tácticos, vehículos livianos y medianos de apoyo logístico), con el propósito de lograr la mitigación de factores de inestabilidad social a lo largo del territorio nacional.</t>
  </si>
  <si>
    <t>Número de actividades</t>
  </si>
  <si>
    <t>150216800</t>
  </si>
  <si>
    <t>Actividades de acción integral desarrolladas</t>
  </si>
  <si>
    <t>150216801</t>
  </si>
  <si>
    <t>Unidades de Acción Integral dotadas</t>
  </si>
  <si>
    <t>150216802</t>
  </si>
  <si>
    <t>Puestos de mando movil adquiridos</t>
  </si>
  <si>
    <t>150216803</t>
  </si>
  <si>
    <t>Circos Institucionales adquiridos</t>
  </si>
  <si>
    <t>150216804</t>
  </si>
  <si>
    <t>Equipos de Recreación adquiridos</t>
  </si>
  <si>
    <t>150216805</t>
  </si>
  <si>
    <t>150216806</t>
  </si>
  <si>
    <t>150216807</t>
  </si>
  <si>
    <t>150216808</t>
  </si>
  <si>
    <t>Equipos de difusión de información comunitaria adquiridos</t>
  </si>
  <si>
    <t>150216809</t>
  </si>
  <si>
    <t>Equipos de diseño y desarrollo de impresos tácticos adquiridos</t>
  </si>
  <si>
    <t>Sistema de aeronaves remotamente pilotadas</t>
  </si>
  <si>
    <t>Corresponde un conjunto de elementos integrado por aeronaves remotamente pilotadas tácticas, operacionales  y/o estratégicas y  demás componentes requeridos para su  funcionamiento y operación</t>
  </si>
  <si>
    <t>150216900</t>
  </si>
  <si>
    <t>Sistemas de aeronaves remotamente pilotadas disponibles</t>
  </si>
  <si>
    <t>16.6 Crear a todos los niveles instituciones eficaces y
transparentes que rindan cuentas</t>
  </si>
  <si>
    <t>150216901</t>
  </si>
  <si>
    <t>1504</t>
  </si>
  <si>
    <t xml:space="preserve"> Desarrollo marítimo, fluvial y costero desde el sector defensa</t>
  </si>
  <si>
    <t>Servicio de administración de señales de emergencia</t>
  </si>
  <si>
    <t>Acciones que pretenden garantizar la eficiencia en la entrega y la transmisión de la información referente a señales de emergencia, evitando el paso por terceros que retrasan la entrega de información</t>
  </si>
  <si>
    <t>150400400</t>
  </si>
  <si>
    <t>Estaciones con recepción de señales de emergencia</t>
  </si>
  <si>
    <t>150400401</t>
  </si>
  <si>
    <t>Tiempo de recepción y transmisión de señales de emergencia disminuídos</t>
  </si>
  <si>
    <t>Servicio de monitoreo del espectro marítimo</t>
  </si>
  <si>
    <t>Servicio que pretende garantizar la disponibilidad de canales de comunicación en las frecuencias asignadas al Servicio Móvil Marítimo para los servicios de voz y llamada selectiva digital (Digital Selective Call- DSC) en las bandas de VHF y HF.</t>
  </si>
  <si>
    <t>150400500</t>
  </si>
  <si>
    <t>Estaciones de control con capacidad de monitoreo del espectro marítimo</t>
  </si>
  <si>
    <t>150400501</t>
  </si>
  <si>
    <t>Sistema de monitoreo dispuesto para funcionamiento</t>
  </si>
  <si>
    <t>Unidades operativas con mantenimiento mayor</t>
  </si>
  <si>
    <t>Corresponde a los procesos de mantenimiento, repotenciación o modernización de unidades y equipos operacionales para mantener o mejorar sus condiciones operativas</t>
  </si>
  <si>
    <t>150400600</t>
  </si>
  <si>
    <t>150400601</t>
  </si>
  <si>
    <t>Buques mayores con mantenimiento mayor</t>
  </si>
  <si>
    <t>150400602</t>
  </si>
  <si>
    <t>Buques menores con mantenimiento mayor</t>
  </si>
  <si>
    <t>150400603</t>
  </si>
  <si>
    <t>Equipos de ala fija con mantenimiento mayor</t>
  </si>
  <si>
    <t>150400604</t>
  </si>
  <si>
    <t>Equipos de ala rotatoria con mantenimiento</t>
  </si>
  <si>
    <t>150400700</t>
  </si>
  <si>
    <t>Infraestructura operativa con mantenimiento mayor</t>
  </si>
  <si>
    <t>Es el conjunto de actividades encaminadas a garantizar la funcionalidad óptima y disponibilidad de las instalaciones y edificios operativos utilizados para ejercer la autoridad marítima y fluvial</t>
  </si>
  <si>
    <t>150400800</t>
  </si>
  <si>
    <t>Infraestructura operativa con mantenimiento mayor</t>
  </si>
  <si>
    <t>150400801</t>
  </si>
  <si>
    <t>Capitanías con mantenimiento mayor</t>
  </si>
  <si>
    <t>150400802</t>
  </si>
  <si>
    <t>Estaciones de control de tráfico y vigilancia marítima y fluvial con mantenimiento mayor</t>
  </si>
  <si>
    <t>150400803</t>
  </si>
  <si>
    <t>Muelles con mantenimiento mayor</t>
  </si>
  <si>
    <t>150400804</t>
  </si>
  <si>
    <t>Señalizaciones con mantenimiento mayor</t>
  </si>
  <si>
    <t>Infraestructura de soporte con mantenimiento mayor </t>
  </si>
  <si>
    <t>Es el conjunto de actividades encaminadas a garantizar la funcionalidad óptima y disponibilidad de las instalaciones y edificios de soporte utilizados para ejercer la autoridad marítima y fluvial</t>
  </si>
  <si>
    <t>150400900</t>
  </si>
  <si>
    <t>Infraestructura de soporte con mantenimiento</t>
  </si>
  <si>
    <t>150400901</t>
  </si>
  <si>
    <t xml:space="preserve">Alojamientos con mantenimiento mayor </t>
  </si>
  <si>
    <t>150400902</t>
  </si>
  <si>
    <t>Intendencias institucionales con mantenimiento</t>
  </si>
  <si>
    <t>150400903</t>
  </si>
  <si>
    <t xml:space="preserve">Edificaciones administrativas de soporte con mantenimiento mayor </t>
  </si>
  <si>
    <t>Documento de planeación </t>
  </si>
  <si>
    <t>150401000</t>
  </si>
  <si>
    <t>150401001</t>
  </si>
  <si>
    <t xml:space="preserve">Documentos de planeación sobre la caracterización de actores marítimos elaborados </t>
  </si>
  <si>
    <t>Infraestructura operativa construida y dotada</t>
  </si>
  <si>
    <t>Corresponde al resultado del proceso de construcción y dotación de instalaciones físicas operativas necesarias para el ejercicio de la autoridad marítima y fluvial</t>
  </si>
  <si>
    <t>150401100</t>
  </si>
  <si>
    <t>Infraestructura operativa constuida y dotada</t>
  </si>
  <si>
    <t>150401101</t>
  </si>
  <si>
    <t>Capitanías construidas y dotadas</t>
  </si>
  <si>
    <t>150401102</t>
  </si>
  <si>
    <t>Estaciones de control de tráfico y vigilancia marítima y fluvial construidas y dotadas</t>
  </si>
  <si>
    <t>150401103</t>
  </si>
  <si>
    <t>Muelles construidos y dotados</t>
  </si>
  <si>
    <t>150401104</t>
  </si>
  <si>
    <t>Señalizaciones construidas y dotadas</t>
  </si>
  <si>
    <t>Infraestructura de soporte construida y dotada</t>
  </si>
  <si>
    <t>Corresponde al resultado del proceso de construcción y dotación de instalaciones físicas de soporte necesarias para el ejercicio de la autoridad marítima y fluvial</t>
  </si>
  <si>
    <t>150401200</t>
  </si>
  <si>
    <t>150401201</t>
  </si>
  <si>
    <t>Alojamientos construidos y dotados</t>
  </si>
  <si>
    <t>150401202</t>
  </si>
  <si>
    <t>Intendencias institucionales construidas y dotadas</t>
  </si>
  <si>
    <t>150401203</t>
  </si>
  <si>
    <t xml:space="preserve">Edificaciones administrativas construidas y dotadas </t>
  </si>
  <si>
    <t>Documentos de investigación </t>
  </si>
  <si>
    <t>Contiene información técnica científica para la generación de conocimiento, con el fin de brindar información que contribuya a ejercer la vigilancia, seguimiento y control en los diferentes ámbitos en los que se desenvuelven las Fuerzas del sector.</t>
  </si>
  <si>
    <t>150401300</t>
  </si>
  <si>
    <t>Infraestructura operativa adecuada</t>
  </si>
  <si>
    <t>Corresponde a la infraestructura operativa sobre la cual se adelantan obras de edificación que cambian, de manera completa o parcial, el uso de la infraestructura, garantizando la permanencia total o parcial del inmueble original para el ejercicio de la autoridad marítima y fluvial.</t>
  </si>
  <si>
    <t>150401400</t>
  </si>
  <si>
    <t>150401401</t>
  </si>
  <si>
    <t>Capitanías adecuadas</t>
  </si>
  <si>
    <t>150401402</t>
  </si>
  <si>
    <t>Estaciones de control de tráfico y vigilancia marítima y fluvial adecuadas</t>
  </si>
  <si>
    <t>150401403</t>
  </si>
  <si>
    <t>Muelles adecuados</t>
  </si>
  <si>
    <t>150401404</t>
  </si>
  <si>
    <t>Señalizaciones adecuadas</t>
  </si>
  <si>
    <t>Corresponde a la infraestructura de soporte sobre la cual se adelantan obras de edificación que cambian, de manera completa o parcial, el uso de la infraestructura, garantizando la permanencia total o parcial del inmueble original para el ejercicio de la autoridad marítima y fluvial</t>
  </si>
  <si>
    <t>150401500</t>
  </si>
  <si>
    <t>Instalaciones de soporte adecuadas</t>
  </si>
  <si>
    <t>150401501</t>
  </si>
  <si>
    <t>Alojamientos adecuados</t>
  </si>
  <si>
    <t>150401502</t>
  </si>
  <si>
    <t>Intendencias institucionales adecuadas</t>
  </si>
  <si>
    <t>150401503</t>
  </si>
  <si>
    <t xml:space="preserve">Edificaciones administrativas de soporte adecuadas </t>
  </si>
  <si>
    <t xml:space="preserve">Infraestructura operativa con reforzamiento estructural </t>
  </si>
  <si>
    <t xml:space="preserve">Corresponde a la infraestructura operativa sobre la cual se procede a intervenir o reforzar la estructura, con el objeto de acondicionarla a niveles adecuados de seguridad sismo resistente para el ejercicio de la autoridad marítima y fluvial. </t>
  </si>
  <si>
    <t>150401600</t>
  </si>
  <si>
    <t>150401601</t>
  </si>
  <si>
    <t xml:space="preserve">Capitanías con reforzamiento estructural </t>
  </si>
  <si>
    <t>150401602</t>
  </si>
  <si>
    <t xml:space="preserve">Estaciones de control de tráfico y vigilancia marítima y fluvial con reforzamiento estructural </t>
  </si>
  <si>
    <t>150401603</t>
  </si>
  <si>
    <t xml:space="preserve">Muelles con reforzamiento estructural </t>
  </si>
  <si>
    <t>150401604</t>
  </si>
  <si>
    <t xml:space="preserve">Señalizaciones con reforzamiento estructural </t>
  </si>
  <si>
    <t xml:space="preserve">Infraestructura de soporte con reforzamiento estructural </t>
  </si>
  <si>
    <t xml:space="preserve">Corresponde a la infraestructura de soporte sobre la cual se procede a intervenir o reforzar la estructura, con el objeto de acondicionarla a niveles adecuados de seguridad sismo resistente para el ejercicio de la autoridad marítima y fluvial. </t>
  </si>
  <si>
    <t>150401700</t>
  </si>
  <si>
    <t>150401701</t>
  </si>
  <si>
    <t xml:space="preserve">Alojamientos con reforzamiento estructural </t>
  </si>
  <si>
    <t>150401702</t>
  </si>
  <si>
    <t>Intendencias institucionales con reforzamiento estructural</t>
  </si>
  <si>
    <t>150401703</t>
  </si>
  <si>
    <t xml:space="preserve">Edificaciones administrativas de soporte con reforzamiento estructural </t>
  </si>
  <si>
    <t>Servicio de vigilancia costera</t>
  </si>
  <si>
    <t>Acciones orientadas a integrar y sincronizar todos los sistemas operativos ubicados en la zona bajo responsabilidad, para recopilar y producir información pertinente con el fin de facilitar la toma de decisiones, y adelantar acciones preventivas, disuasivas y de control</t>
  </si>
  <si>
    <t>150401800</t>
  </si>
  <si>
    <t xml:space="preserve">Instalaciones portuarias vigiladas </t>
  </si>
  <si>
    <t>Servicio de control del tráfico y vigilancia marítima y fluvial</t>
  </si>
  <si>
    <t>Comprende la instalación y puesta en funcionamiento de estaciones de control de tráfico y vigilancia, con el objetivo de dar cobertura a toda la costa Colombiana. El sistema contempla dos tipos de estaciones: Estaciones Completas: Estaciones tripuladas y, Estaciones Remotas: Estaciones no tripuladas.</t>
  </si>
  <si>
    <t>Kilómetros cuadrados de área</t>
  </si>
  <si>
    <t>150401900</t>
  </si>
  <si>
    <t xml:space="preserve">Área de cobertura del Sistema Integral de Control de Tráfico y Vigilancia Marítima y Fluvial alcanzada </t>
  </si>
  <si>
    <t>150401901</t>
  </si>
  <si>
    <t>Estaciones de control de tráfico y vigilancia marítima y fluvial en operación</t>
  </si>
  <si>
    <t>150401902</t>
  </si>
  <si>
    <t>Estaciones completas en operación</t>
  </si>
  <si>
    <t>150401903</t>
  </si>
  <si>
    <t>Estaciones remotas en operación</t>
  </si>
  <si>
    <t>Servicio de seguridad náutica en zonas portuarias</t>
  </si>
  <si>
    <t>Servicio que permite tener la capacidad de hacer simulaciones que soporten conceptos y decisiones de la Dimar en materia de seguridad náutica</t>
  </si>
  <si>
    <t>Número de capitanías</t>
  </si>
  <si>
    <t>150402000</t>
  </si>
  <si>
    <t>Capitanías de Puerto con capacidad de simulación en materia de seguridad náutica y portuaria</t>
  </si>
  <si>
    <t>150402001</t>
  </si>
  <si>
    <t xml:space="preserve">Centros de Investigación con capacidad de simulación en materia de seguridad náutica y portuaria. </t>
  </si>
  <si>
    <t>Servicio de señalización marítima y fluvial</t>
  </si>
  <si>
    <t>Comprende la instalación de ayudas a la navegación por medio de la señalización marítima y fluvial (Boyas, faros, balizas, enfilaciones, racons y otros - AIS- Sistema de Identificación Automática) para brindar información oportuna sobre: los peligros en las proximidades a la costa, y señalizar los canales navegables de puertos públicos. De igual forma, lo anterior permite una navegación expedita y segura a las embarcaciones  en la jurisdicción marítima colombiana, de acuerdo a los estándares internacionales.</t>
  </si>
  <si>
    <t>150402100</t>
  </si>
  <si>
    <t>Índice de cobertura del Sistema de Señalización Marítima</t>
  </si>
  <si>
    <t>150402101</t>
  </si>
  <si>
    <t>Faros instalados en el Territorio Marítimo, Fluvial y Costero</t>
  </si>
  <si>
    <t>150402102</t>
  </si>
  <si>
    <t>Boyas instaladas en el Territorio Marítimo, Fluvial y Costero</t>
  </si>
  <si>
    <t>150402103</t>
  </si>
  <si>
    <t>Balizas instaladas en el Territorio Marítimo, Fluvial y Costero</t>
  </si>
  <si>
    <t>150402104</t>
  </si>
  <si>
    <t>Promedio de horas de funcionalidad de boyas</t>
  </si>
  <si>
    <t>150402105</t>
  </si>
  <si>
    <t>Promedio de horas de funcionalidad de faros</t>
  </si>
  <si>
    <t>150402106</t>
  </si>
  <si>
    <t>Promedio de horas de funcionalidad de enfilaciones</t>
  </si>
  <si>
    <t>150402107</t>
  </si>
  <si>
    <t xml:space="preserve">Faros que cumplen con el estándar internacional </t>
  </si>
  <si>
    <t>150402108</t>
  </si>
  <si>
    <t xml:space="preserve">Boyas que cumplen con el estándar internacional </t>
  </si>
  <si>
    <t>150402109</t>
  </si>
  <si>
    <t xml:space="preserve">Enfilaciones que cumplen con el estándar internacional  </t>
  </si>
  <si>
    <t>150402110</t>
  </si>
  <si>
    <t xml:space="preserve">Balizas que cumplen con el estándar internacional </t>
  </si>
  <si>
    <t>150402111</t>
  </si>
  <si>
    <t>Enfilaciones instaladas en el Territorio Marítimo, Fluvial y Costero</t>
  </si>
  <si>
    <t>Servicio de búsqueda y salvamento marítimo y fluvial</t>
  </si>
  <si>
    <t>Corresponde a las acciones que se llevan a cabo para la articulación de los diferentes actores en las operaciones de búsqueda y salvamento, conocimiento de áreas jurisdiccionales, asegurando eficiencia en la entrega de información y apoyo en temas de coordinación.</t>
  </si>
  <si>
    <t>150402200</t>
  </si>
  <si>
    <t>Operaciones de búsqueda y salvamento marítimo y fluvial apoyadas</t>
  </si>
  <si>
    <t>150402201</t>
  </si>
  <si>
    <t>150402202</t>
  </si>
  <si>
    <t xml:space="preserve">Unidades menores adquiridas </t>
  </si>
  <si>
    <t>150402203</t>
  </si>
  <si>
    <t>150402204</t>
  </si>
  <si>
    <t>150402205</t>
  </si>
  <si>
    <t>Protocolos de comunicación para la atención de sucesos de búsqueda y salvamento elaborados</t>
  </si>
  <si>
    <t>150402206</t>
  </si>
  <si>
    <t xml:space="preserve">Elementos de búsqueda y salvamento marítimo y fluvial adquiridos y adecuados </t>
  </si>
  <si>
    <t>150402207</t>
  </si>
  <si>
    <t>Equipos oceanográficos adquiridos</t>
  </si>
  <si>
    <t>150402208</t>
  </si>
  <si>
    <t>Equipos de protección del medio marino adquiridos</t>
  </si>
  <si>
    <t>Servicio de gestión del conocimiento</t>
  </si>
  <si>
    <t>Acciones orientadas a la disposición de la información relevante para la toma de decisiones en el control de las actividades terrestres, marítimas, fluviales y aéreas, así como la oferta de nuevos servicios y la integración con entidades. Se incluye la generación de conocimiento científico y técnico de los centros de investigación del sector, los cuales deben enfocarse en el desarrollo o transformación de los productos que tengan una aplicación práctica en las necesidades institucionales y nacionales identificadas.</t>
  </si>
  <si>
    <t>150402600</t>
  </si>
  <si>
    <t>Productos de investigación divulgados</t>
  </si>
  <si>
    <t>150402601</t>
  </si>
  <si>
    <t>Eventos de transferencia del conocimiento realizados</t>
  </si>
  <si>
    <t xml:space="preserve">Servicio de seguimiento de ruta </t>
  </si>
  <si>
    <t xml:space="preserve">Implementación de sistemas de localización, y monitoreo a embarcaciones que realicen navegación en altura, con el fin de ser identificadas de acuerdo con la normatividad vigente. </t>
  </si>
  <si>
    <t xml:space="preserve">Millas náuticas cuadradas  </t>
  </si>
  <si>
    <t>150403000</t>
  </si>
  <si>
    <t>Área cubierta con seguimiento de ruta 7X24</t>
  </si>
  <si>
    <t>Millas náuticas</t>
  </si>
  <si>
    <t>150403001</t>
  </si>
  <si>
    <t>Plataformas tecnológicas instaladas para vigilancia 7X24</t>
  </si>
  <si>
    <t>150403002</t>
  </si>
  <si>
    <t xml:space="preserve">Plataformas tecnológicas para vigilancia 7x24 en operación </t>
  </si>
  <si>
    <t xml:space="preserve">Incluye la realización de documentos de política orientados al desarrollo marìtimo, fluvial y costero </t>
  </si>
  <si>
    <t>150403300</t>
  </si>
  <si>
    <t>Servicio de Información para el seguimiento de asuntos internacionales implementado</t>
  </si>
  <si>
    <t>Corresponde al proceso que asegura la disposición de la información sobre el cumplimiento de los convenios internacionales maritimos suscritos por Colombia mediante leyes nacionales de manera accesible, confiable y oportuna</t>
  </si>
  <si>
    <t>150403400</t>
  </si>
  <si>
    <t>150403401</t>
  </si>
  <si>
    <t>Informes de seguimiento realizados</t>
  </si>
  <si>
    <t>Servicio de asistencia técnica en asuntos marítimos internacionales</t>
  </si>
  <si>
    <t>Acciones orientadas a la asistencia técnica de la autoridad marítima colombiana en escenarios estratégicos internacionales, tales como OMI, IALA, OHI, entre otros, donde se toman decisiones en temas cruciales para Dimar y para Colombia en asuntos tales como seguridad de la navegación, la protección del medio marino y la protección de buques e instalaciones portuarias. La participación en estos escenarios incluye la elaboración y aporte de documentos técnicos, conceptos, posiciones institucionales y nacionales, que son insumo para la elaboración de normatividad y linemientos internacionales que propenden por el correcto uso y aprovechamiento de los mares.</t>
  </si>
  <si>
    <t>150403500</t>
  </si>
  <si>
    <t>Asistencias técnicas en organismos internacionales realizadas</t>
  </si>
  <si>
    <t>150403501</t>
  </si>
  <si>
    <t>Documentos técnicos en escenarios internacionales presentados</t>
  </si>
  <si>
    <t>150403600</t>
  </si>
  <si>
    <t>150404000</t>
  </si>
  <si>
    <t>1505</t>
  </si>
  <si>
    <t xml:space="preserve"> Generación de bienestar para la Fuerza Pública y sus familias</t>
  </si>
  <si>
    <t>Servicio orientado a propiciar la excelencia académica y convivencial de los uniformados y sus familias, contribuyendo así a mejorar su calidad de vida. Incluye pregrados, colegios, liceos (Educación Formal), diplomados, Cursos de formación y procesos de validación de la educación secundaria (Educación Para el Trabajo y Desarrollo Humano).</t>
  </si>
  <si>
    <t>150500100</t>
  </si>
  <si>
    <t>Personas beneficiadas con incentivos educativos para educación formal</t>
  </si>
  <si>
    <t>150500101</t>
  </si>
  <si>
    <t>Personas beneficiadas con incentivos educativos para el trabajo y desarrollo humano</t>
  </si>
  <si>
    <t>150500102</t>
  </si>
  <si>
    <t xml:space="preserve">Becas para estudios de pregrado y formación para el trabajo otorgadas </t>
  </si>
  <si>
    <t>Servicio de apoyo financiero para la educación formal de la Policía Nacional</t>
  </si>
  <si>
    <t>Orientado a dar alcance a los servicios de educación formal para los policías</t>
  </si>
  <si>
    <t>Número de convenios</t>
  </si>
  <si>
    <t>150500200</t>
  </si>
  <si>
    <t>Convenios suscritos con instituciones educativas y COLFUTURO</t>
  </si>
  <si>
    <t>Servicio de apoyo financiero para la Vivienda</t>
  </si>
  <si>
    <t>Servicio orientado a gestionar alianzas y/o convenios con el fin de implementar programas para el acceso a la vivienda dirigidos a los miembros de las FFMM y PONAL y sus familias y en general a la población focalizada por parte del Ministerio de Defensa Nacional.</t>
  </si>
  <si>
    <t>Número de subsidios</t>
  </si>
  <si>
    <t>150500300</t>
  </si>
  <si>
    <t>Subsidios de vivienda otorgados</t>
  </si>
  <si>
    <t>Servicio de reconocimiento y exaltación del personal</t>
  </si>
  <si>
    <t xml:space="preserve">Orientado a reconocer y dar visibilidad a la excelencia en el desempeño de las actividades y funciones de los miembros de la Fuerza Publica con el fin de incentivar este tipo de actitud y aumentar la moral. </t>
  </si>
  <si>
    <t>Número de reconocimientos</t>
  </si>
  <si>
    <t>150500400</t>
  </si>
  <si>
    <t>Reconocimientos otorgados</t>
  </si>
  <si>
    <t>Servicios Culturales</t>
  </si>
  <si>
    <t xml:space="preserve">Comprende las actividad artísticas y culturales que se ofrecen a los miembros de las Fuerzas Militares y sus familias para su disfrute y esparcimiento, orientando el manejo del tiempo libre de manera productiva.  </t>
  </si>
  <si>
    <t>150500500</t>
  </si>
  <si>
    <t>Eventos culturales desarrollados</t>
  </si>
  <si>
    <t>Servicios de alojamiento</t>
  </si>
  <si>
    <t>Servicio de alojamiento prestado en todos aquellos inmuebles destinados para alojar al personal militar y civil en servicio activo en la Fuerza Pública, con el fin de suministrar un adecuado bienestar. El servicio está sujeto a la disponibilidad existente en cada Unidad, a la especialidad del cargo que desempeñan y las características de alojamiento e inmueble a utilizar.</t>
  </si>
  <si>
    <t>150500600</t>
  </si>
  <si>
    <t>Solicitudes de vivienda asignadas al año</t>
  </si>
  <si>
    <t>150500601</t>
  </si>
  <si>
    <t>Cobertura de vivienda fiscal para el personal militar</t>
  </si>
  <si>
    <t>150500602</t>
  </si>
  <si>
    <t>Solicitudes de alojamiento asignadas al año</t>
  </si>
  <si>
    <t>Servicios de Atención a la Familia</t>
  </si>
  <si>
    <t xml:space="preserve"> Servicios de asesoría y asistencia psicosocial y jurídica para la atención de problemáticas individuales, familiares y conyugales y a la promoción de soluciones orientadas al fortalecimiento de la red familiar del personal militar y civil activo de las FFMM.</t>
  </si>
  <si>
    <t>150500700</t>
  </si>
  <si>
    <t>Familias beneficiadas al año</t>
  </si>
  <si>
    <t>3.4 De aquí a 2030, reducir en un tercio la mortalidad prematura por enfermedades no transmisibles mediante su prevención y tratamiento, y promover la salud mental y el bienestar</t>
  </si>
  <si>
    <t>150500701</t>
  </si>
  <si>
    <t>Nuevas familias atendidas por los programas de Atención a la Familia</t>
  </si>
  <si>
    <t>Servicios de educación formal</t>
  </si>
  <si>
    <t>Servicio orientado a la contribución de una mejor calidad de vida ofreciendo a la familia de los uniformados la oportunidad de acceso a la educación formal (Colegios y liceos).</t>
  </si>
  <si>
    <t>Número de alumnos</t>
  </si>
  <si>
    <t>150500800</t>
  </si>
  <si>
    <t>Alumnos matriculados</t>
  </si>
  <si>
    <t>150500801</t>
  </si>
  <si>
    <t>Colegios y liceos de las Fuerzas Militares y la Policía Nacional en funcionamiento</t>
  </si>
  <si>
    <t>Servicios de recreación y turismo</t>
  </si>
  <si>
    <t xml:space="preserve"> Servicio orientado a mejorar la calidad de vida del personal uniformado y sus familias mediante la práctica de actividades físicas o intelectuales de esparcimiento y la buena utilización del tiempo libre. El servicio facilita entender la vida como una vivencia de disfrute, creación y libertad, en el pleno desarrollo de las potencialidades del ser humano para su realización.</t>
  </si>
  <si>
    <t>150500900</t>
  </si>
  <si>
    <t>Funcionarios beneficiados actividades de recreación y turismo</t>
  </si>
  <si>
    <t>150500901</t>
  </si>
  <si>
    <t>Centros vacacionales y recreativos de las Fuerzas Militares y Policía Nacional en funcionamiento</t>
  </si>
  <si>
    <t>Servicios de rehabilitación inclusiva y de bienestar social para pensionados por invalidez.</t>
  </si>
  <si>
    <t>Servicio que busca a través de procesos terapéuticos, educativos, formativos y sociales el mejoramiento de la calidad de vida y la plena integración del discapacitado al medio familiar, social y ocupacional; está articulada y armonizada en el desarrollo de habilidades funcionales, ocupacionales y sociales.</t>
  </si>
  <si>
    <t>150501000</t>
  </si>
  <si>
    <t>Usuarios atendidos en el Centro de Rehabilitación Integral</t>
  </si>
  <si>
    <t>150501001</t>
  </si>
  <si>
    <t>Centros de Rehabilitación Inclusiva en funcionamiento</t>
  </si>
  <si>
    <t>150501002</t>
  </si>
  <si>
    <t>Usuarios Centro de Rehabilitación Integral con Plan Individualizado de Trabajo (PIT) Finalizado</t>
  </si>
  <si>
    <t>150501003</t>
  </si>
  <si>
    <t>Usuarios de Centro de Rehabilitación Integral (CRI) con Plan individualizado de trabajo (PIT) Vinculados</t>
  </si>
  <si>
    <t>150501004</t>
  </si>
  <si>
    <t>Usuarios del Centro de Rehabilitación Integral (CRI) con Plan individualizado de trabajo (PIT) Idea de Negocio</t>
  </si>
  <si>
    <t>Servicios Deportivos</t>
  </si>
  <si>
    <t>Busca facilitar y estimular la práctica metódica del ejercicio físico, cuya finalidad es superar una meta o vencer a un adversario en competencia sujeta a reglas. Incluye la gestión y ejecución de actividades orientadas a la dotación equipos deportivos, patrocinio de torneos, otorgamiento de descuentos para la adquisición de implementos deportivos e ingreso a gimnasios y escuelas deportivas.</t>
  </si>
  <si>
    <t>150501100</t>
  </si>
  <si>
    <t>Eventos deportivos desarrollados</t>
  </si>
  <si>
    <t>11.7 De aquí a 2030, proporcionar acceso universal a zonas verdes y espacios públicos seguros, inclusivos y accesibles, en particular para las mujeres y los niños, las personas de edad y las personas con discapacidad</t>
  </si>
  <si>
    <t>150501101</t>
  </si>
  <si>
    <t>Personal beneficiado por eventos deportivos</t>
  </si>
  <si>
    <t>150501102</t>
  </si>
  <si>
    <t>Escenarios deportivos en funcionamiento (Fuerzas Militares, Policía Nacional y Centro de Reclusión Militar)</t>
  </si>
  <si>
    <t>150501200</t>
  </si>
  <si>
    <t>150501201</t>
  </si>
  <si>
    <t>Documentos de investigación de memoria histórica elaborados</t>
  </si>
  <si>
    <t>Servicio de transporte de pacientes</t>
  </si>
  <si>
    <t>Acciones orientadas a apoyar a los establecimientos de salud del Sector Defensa, mediante la dotación de ambulancias, vehículos de transpote biológico,  y vehículos asistenciales, para la prestación de los servicios de salud.</t>
  </si>
  <si>
    <t>Número de establecimientos</t>
  </si>
  <si>
    <t>150501300</t>
  </si>
  <si>
    <t>Establecimientos que prestan el servicio de transporte de pacientes</t>
  </si>
  <si>
    <t>150501301</t>
  </si>
  <si>
    <t>Ambulancias TAB adquiridas</t>
  </si>
  <si>
    <t>150501302</t>
  </si>
  <si>
    <t>Ambulancias medicalizadas adquiridas</t>
  </si>
  <si>
    <t>150501303</t>
  </si>
  <si>
    <t>Vehículos asistenciales adquiridos</t>
  </si>
  <si>
    <t>150501304</t>
  </si>
  <si>
    <t>Vehículos de transporte biológicos adquiridos</t>
  </si>
  <si>
    <t>Establecimientos de Sanidad Militar Primarios  de baja, mediana y alta complejidad y complementarios adecuados</t>
  </si>
  <si>
    <t>150503100</t>
  </si>
  <si>
    <t>Establecimientos de Sanidad Militar Primarios  de baja, mediana y alta  complejidad  y complementarios adecuados</t>
  </si>
  <si>
    <t>3.d Reforzar la capacidad de todos los países, en particular los países en desarrollo, en materia de alerta temprana, reducción de riesgos y gestión de los riesgos para la salud nacional y mundial</t>
  </si>
  <si>
    <t>Establecimientos de Sanidad Militar Primarios de baja, mediana y alta complejidad y complementarios dotados</t>
  </si>
  <si>
    <t>150503200</t>
  </si>
  <si>
    <t>Establecimientos de Sanidad Militar Primarios de baja, mediana y alta complejidad  y complementarios dotados</t>
  </si>
  <si>
    <t>Establecimientos de Sanidad Militar Primarios de baja, mediana y alta complejidad y complementarios modificados</t>
  </si>
  <si>
    <t>150503300</t>
  </si>
  <si>
    <t>Establecimientos de Sanidad Militar Primarios de baja, mediana y alta complejidad  y complementarios modificados</t>
  </si>
  <si>
    <t>Establecimientos de Sanidad Militar Primarios de baja, mediana y alta complejidad y complementarios restaurados</t>
  </si>
  <si>
    <t>150503400</t>
  </si>
  <si>
    <t>Establecimientos de Sanidad Militar Primarios de baja, mediana y alta complejidad  y complementarios restaurados</t>
  </si>
  <si>
    <t>Establecimientos de Sanidad Militar Primarios de baja, mediana y alta complejidad y complementarios con reforzamiento estructural</t>
  </si>
  <si>
    <t>150503500</t>
  </si>
  <si>
    <t>Establecimientos de Sanidad Militar Primarios baja, mediana y alta complejidad)y complementarios reforzamiento estructural</t>
  </si>
  <si>
    <t>Establecimientos de Sanidad Militar Primarios de baja, mediana y alta complejidad y complementarios adquiridos</t>
  </si>
  <si>
    <t>150503600</t>
  </si>
  <si>
    <t>Establecimientos de Sanidad Militar Primarios de baja, mediana y alta complejidad  y complementarios adquiridos</t>
  </si>
  <si>
    <t>Establecimientos de Sanidad Militar Primarios de baja, mediana y alta complejidad y complementarios mantenidos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</si>
  <si>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</si>
  <si>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150503700</t>
  </si>
  <si>
    <t>Establecimientos de Sanidad Militar Primarios de baja, mediana y alta complejidad  y complementarios mantenidos</t>
  </si>
  <si>
    <t>Establecimientos de Sanidad Militar Primarios de baja, mediana y alta complejidad y complementarios construidos</t>
  </si>
  <si>
    <t>150503800</t>
  </si>
  <si>
    <t>Establecimientos de Sanidad Militar Primarios de baja, mediana y alta complejidad  y complementarios construidos</t>
  </si>
  <si>
    <t>Establecimientos de Sanidad Militar Primarios de baja, mediana y alta complejidad y complementarios ampliados</t>
  </si>
  <si>
    <t>150503900</t>
  </si>
  <si>
    <t>Establecimientos de Sanidad Militar Primarios de baja, mediana y alta complejidad  y complementarios ampliados</t>
  </si>
  <si>
    <t xml:space="preserve">Servicios de transporte asistencial, médico y de enfermería </t>
  </si>
  <si>
    <t>Hace referencia a la disposición de vehículos y el transporte de personal  asistencial para la atención de pacientes de alto riesgo, riesgo vital y patologías graves. Asimismo, contempla la adquisición de los vehículos para el transporte de personal médico y de enfermería y demás equipo de salud que realiza las visitas en el domicilio a los usuarios que por su condición en salud no se pueden desplazar a un establecimiento de sanidad militar y las actividades extramurales de promoción y detección temprana de la enfermedad en la comunidad.</t>
  </si>
  <si>
    <t>150504000</t>
  </si>
  <si>
    <t>Personal asistencial, médico y de enfermería transpotados</t>
  </si>
  <si>
    <t>150504001</t>
  </si>
  <si>
    <t>Vehículos de asistencia médica y de enfermedía adquiridos</t>
  </si>
  <si>
    <t>Sedes para la atención a las familias adquiridas</t>
  </si>
  <si>
    <t>Corresponde a un inmueble que es adquirido, cuya función es la prestación de servicios asociados a la atención a las familias del personal militar y policial activo y retirado.</t>
  </si>
  <si>
    <t>150504100</t>
  </si>
  <si>
    <t>Sedes para la atención a las familias dotadas</t>
  </si>
  <si>
    <t>Incluye el proceso de identificación de necesidades de dotación administrativa, y misionales para la atención a las familias del perosnal militar y policial activo y retirado, así como la adquisición e instalación de mobiliario y demás elementos no consumibles requeridos para apoyar la prestación de los servicios de la entidad.</t>
  </si>
  <si>
    <t>150504200</t>
  </si>
  <si>
    <t>Servicio de atención psicosocial y jurídica a las familias de los miembros de la fuerza pública</t>
  </si>
  <si>
    <t>Servicios de asesoría y asistencia psicosocial y jurídica para la atención de problemáticas individuales, familiares y conyugales y a la promoción de soluciones orientadas al fortalecimiento de la red familiar del personal militar y civil activo de las FFMM, así como del personal en goce de asignación de retiro o pensión de la fuerza pública, que ostente la calidad de veterano policial.</t>
  </si>
  <si>
    <t>150504300</t>
  </si>
  <si>
    <t>Familias atendidas</t>
  </si>
  <si>
    <t>150504301</t>
  </si>
  <si>
    <t>Programas de bienestar implementados</t>
  </si>
  <si>
    <t>Consiste en la Construcción, adecuación y dotación de infraestructura orientada a prestar  servicios de  bienestar  con condiciones físicas y técnicas para su uso</t>
  </si>
  <si>
    <t>150504400</t>
  </si>
  <si>
    <t>150504401</t>
  </si>
  <si>
    <t>150504402</t>
  </si>
  <si>
    <t>150504403</t>
  </si>
  <si>
    <t>150504404</t>
  </si>
  <si>
    <t>Estudios de pre inversión</t>
  </si>
  <si>
    <t>Incluye la realización de estudios de pre factibilidad, factibilidad o definitivos para la ejecución de proyectos</t>
  </si>
  <si>
    <t>150504500</t>
  </si>
  <si>
    <t>Estudios de pre inversión realizados</t>
  </si>
  <si>
    <t>150504501</t>
  </si>
  <si>
    <t>Estudios realizados</t>
  </si>
  <si>
    <t>150504502</t>
  </si>
  <si>
    <t>Diseños realizados</t>
  </si>
  <si>
    <t xml:space="preserve">Corresponde al proceso de adquisición de infraestructura de soporte requerida para mantener o mejorar las condiciones de bienestar de la Fuerza Pública. </t>
  </si>
  <si>
    <t>150504600</t>
  </si>
  <si>
    <t>Establecimientos de sanidad militar primarios de baja, mediana y alta complejidad dotados</t>
  </si>
  <si>
    <t>Corresponde al proceso de adquisición, instalación y puesta en funcionamiento de la dotación requerida para el correcto funcionamiento de los establecimientos de sanidad militar, se incluyen equipos básicos y especializados e instrumental requerido.</t>
  </si>
  <si>
    <t>150504700</t>
  </si>
  <si>
    <t>Infraestructuras dotadas</t>
  </si>
  <si>
    <t>1506</t>
  </si>
  <si>
    <t xml:space="preserve"> Gestión del riesgo de desastres desde el sector defensa y seguridad</t>
  </si>
  <si>
    <t>150601100</t>
  </si>
  <si>
    <t>150601101</t>
  </si>
  <si>
    <t>Servicio de vigilancia y reconocimiento de zonas en riesgo o afectadas por desastres naturales</t>
  </si>
  <si>
    <t xml:space="preserve">Son todas aquellas operaciones aéreas, encaminadas a verificar la condición de zonas afectadas o con riesgo de afectación por desastres naturales. </t>
  </si>
  <si>
    <t>150601200</t>
  </si>
  <si>
    <t>Operaciones de vigilancia y reconocimiento de zonas en riesgo o afectadas por desastres naturales efectuadas por la Fuerza Aérea Colombiana</t>
  </si>
  <si>
    <t>Servicio de suministro de agua</t>
  </si>
  <si>
    <t>Transporte y potabilización de agua</t>
  </si>
  <si>
    <t>Metros cúbicos de agua</t>
  </si>
  <si>
    <t>150601400</t>
  </si>
  <si>
    <t>Agua transportada</t>
  </si>
  <si>
    <t>150601401</t>
  </si>
  <si>
    <t>Agua purificada</t>
  </si>
  <si>
    <t>150601500</t>
  </si>
  <si>
    <t>150601501</t>
  </si>
  <si>
    <t>Servicios de divulgación del manejo, reducción y respuesta a emergencias</t>
  </si>
  <si>
    <t>150601900</t>
  </si>
  <si>
    <t>Programas de gestión del riesgo desarrollados</t>
  </si>
  <si>
    <t>Servicio de atención de emergencias</t>
  </si>
  <si>
    <t>150602100</t>
  </si>
  <si>
    <t>Personas capacitadas en respuesta ante una emergencia o desastre natural o antrópico</t>
  </si>
  <si>
    <t>150602101</t>
  </si>
  <si>
    <t>Emergencias atendidas</t>
  </si>
  <si>
    <t>150602102</t>
  </si>
  <si>
    <t>Capacitaciones de respuesta ante una emergencia o desastre natural o antrópico realizadas</t>
  </si>
  <si>
    <t>Centros logísticos y operativos construidos</t>
  </si>
  <si>
    <t>Comprende la infraestructura construida con la finalidad principal de albergar oficinas y unidades encargadas de funciones logísticas y operativas para la atención de emergencias y desastres</t>
  </si>
  <si>
    <t>Metros cuadrados de centros logísticos y operativos</t>
  </si>
  <si>
    <t>150602200</t>
  </si>
  <si>
    <t xml:space="preserve">Área de centros logísticos y operativos para la gestión del riesgo de desastres construidos </t>
  </si>
  <si>
    <t>150602201</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</si>
  <si>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</si>
  <si>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Porcentaje de emergencias</t>
  </si>
  <si>
    <t>150602300</t>
  </si>
  <si>
    <t>150602301</t>
  </si>
  <si>
    <t>Equipos de atención de desastres adquiridos</t>
  </si>
  <si>
    <t>150602302</t>
  </si>
  <si>
    <t>Equipos de búsqueda y rescate adquiridos</t>
  </si>
  <si>
    <t>150602303</t>
  </si>
  <si>
    <t>Equipos de protección personal contra situaciones nucleares, biológicas, químicas y radiológicas adquiridos</t>
  </si>
  <si>
    <t>150602304</t>
  </si>
  <si>
    <t xml:space="preserve">Equipos de manejo de inundaciones adquiridos </t>
  </si>
  <si>
    <t>150602305</t>
  </si>
  <si>
    <t>Equipos de control de incendios adquiridos</t>
  </si>
  <si>
    <t>150602306</t>
  </si>
  <si>
    <t>Equipos de sanidad veterinaria adquiridos</t>
  </si>
  <si>
    <t>150602307</t>
  </si>
  <si>
    <t>Equipos de alojamiento temporal adquiridos</t>
  </si>
  <si>
    <t>Servicio de telecomunicaciones de banda ancha para la protección pública y la atención de operaciones de socorro</t>
  </si>
  <si>
    <t xml:space="preserve">Acciones que conducen a una tecnología de comunicación de datos de banda ancha  para  soportar el acceso  de dispositivos  móviles a una red de protección pública, como parte integral del sistema nacional de telecomunicaciones de emergencias </t>
  </si>
  <si>
    <t>150602400</t>
  </si>
  <si>
    <t>Estaciones con banda ancha implementadas</t>
  </si>
  <si>
    <t>150602401</t>
  </si>
  <si>
    <t>Terminales integradas</t>
  </si>
  <si>
    <t>150602402</t>
  </si>
  <si>
    <t>Disponibilidad del servicio  de telecomunicaciones de banda ancha para protección pública y operaciones de socorro</t>
  </si>
  <si>
    <t>1507</t>
  </si>
  <si>
    <t xml:space="preserve"> Grupo Social y Empresarial de la Defensa (GSED) Competitivo</t>
  </si>
  <si>
    <t>Servicio de estadía en hogares de paso</t>
  </si>
  <si>
    <t>Hospedaje y alimentación de forma temporal para los beneficiarios</t>
  </si>
  <si>
    <t>150701700</t>
  </si>
  <si>
    <t>Servicio de investigación tecnológica</t>
  </si>
  <si>
    <t xml:space="preserve">Desarrollo de actividades de ciencia tecnología e innovación orientadas a desarrollar productos tecnológicos  para satisfacer las necesidades del sector defensa. </t>
  </si>
  <si>
    <t>150702000</t>
  </si>
  <si>
    <t>Proyectos de investigación desarrollados</t>
  </si>
  <si>
    <t>Incluye la realización de estudios de pre factibilidad, factibilidad o definitivos para la ejecución de proyectos de infraestructura (Bienes inmuebles)</t>
  </si>
  <si>
    <t>150702600</t>
  </si>
  <si>
    <t>150702601</t>
  </si>
  <si>
    <t>150702602</t>
  </si>
  <si>
    <t>Estudios de investigación para diversificación de las líneas de negocio y modernización administrativa realizados</t>
  </si>
  <si>
    <t>Implica adelantar obras de edificación en terrenos no construidos o cuya área esté libre por autorización de demolición total.</t>
  </si>
  <si>
    <t>150702700</t>
  </si>
  <si>
    <t>Corresponde a un inmueble sobre el cual se procede a intervenir o reforzar la estructura, con el objeto de acondicionarlo a niveles adecuados de seguridad sismo resistente de acuerdo con los requisitos</t>
  </si>
  <si>
    <t>150702800</t>
  </si>
  <si>
    <t>Infraestructura hotelera adecuada</t>
  </si>
  <si>
    <t xml:space="preserve">Corresponde a un inmueble sobre el cual se adelantan obras de de adecuación que  incluyen la renovación de mobiliarios, tecnología de servicio y procesos, adecuación infraestructura, redes hidráulicas y eléctricas, pisos, iluminación, señalización, entre otros. </t>
  </si>
  <si>
    <t>150703100</t>
  </si>
  <si>
    <t>150703200</t>
  </si>
  <si>
    <t>150703300</t>
  </si>
  <si>
    <t>150703400</t>
  </si>
  <si>
    <t>Equipos y herramientas para el mantenimiento y reparación de aeronaves y compontes adquiridos</t>
  </si>
  <si>
    <t>Corresponde a la adquisión y disponibildiad de los equipos requeridos para el desarrollo de labores de mantenimeinto y reparación de aeronaves.</t>
  </si>
  <si>
    <t>Número de equipos y herramientas</t>
  </si>
  <si>
    <t>150703500</t>
  </si>
  <si>
    <t>Equipos y herramientas para el mantenimiento y reparación de aeronaves y componentes adquiridos</t>
  </si>
  <si>
    <t>150703501</t>
  </si>
  <si>
    <t>Herramientas para el mantenimiento y reparación de aeronaves y componentes</t>
  </si>
  <si>
    <t>150703502</t>
  </si>
  <si>
    <t>Equipos para el mantenimiento y reparación de aeronaves y componentes adquiridos</t>
  </si>
  <si>
    <t>Servicio de apoyo financiero para la formación en mantenimiento y reparación de aeronaves comerciales</t>
  </si>
  <si>
    <t>Corresponde a la financiación de programas de formación para el desarrollo de trabajos de mantenimiento y reparación de aeronaves comerciales.</t>
  </si>
  <si>
    <t>150703600</t>
  </si>
  <si>
    <t>Equipos y herramientas para el diseño y producción aeronáutica adquiridos</t>
  </si>
  <si>
    <t>Corresponde a los equipos, herramientas y materiales requeridos para la fabricación y desarrollo de aeronaves.</t>
  </si>
  <si>
    <t>150703700</t>
  </si>
  <si>
    <t>8.2 Lograr niveles más elevados de productividad económica mediante la diversificación, la modernización tecnológica y la innovación, entre otras cosas centrándose en los sectores con gran valor añadido y un uso intensivo de la mano de obra</t>
  </si>
  <si>
    <t>Servicio de apoyo financiero para la formación en el diseño y desarrollo de aeronaves tripuladas y no tripuladas</t>
  </si>
  <si>
    <t>Corresponde a la financiación de posgrados y diplomados asociados al diseño y desarrollo de aeronaves tripuladas y no tripuladas.</t>
  </si>
  <si>
    <t>150703800</t>
  </si>
  <si>
    <t xml:space="preserve">Documentos cuyo objetivo es describir y explicar métodos, herramientas analíticas o procesos que determinan un camino o forma de realizar un análisis en particular. Específicamente contienen el protocolo de investigación y propiedad intelectual </t>
  </si>
  <si>
    <t>150703900</t>
  </si>
  <si>
    <t xml:space="preserve"> Documentos metodológicos realizados</t>
  </si>
  <si>
    <t>Maquinaria y equipos de seguridad física adquiridos</t>
  </si>
  <si>
    <t>Incluye la disposición de maquinaria y equipos para garantizar la Seguridad Física Integral</t>
  </si>
  <si>
    <t>150704000</t>
  </si>
  <si>
    <t>Maquinaria y equipos de control de calidad adquiridos</t>
  </si>
  <si>
    <t>Incluye la disposición de equipos requeridos para el control de calidad de los procesos de producción.</t>
  </si>
  <si>
    <t>150704100</t>
  </si>
  <si>
    <t>Maquinaria y equipos para control de calidad adquiridos</t>
  </si>
  <si>
    <t xml:space="preserve">Maquinaria y equipos de procesos de producción adquiridos  </t>
  </si>
  <si>
    <t>Incluye la disposición de maquinaria y equipos requeridos para los procesos de producción de las diferentes líneas de negocio.</t>
  </si>
  <si>
    <t>150704200</t>
  </si>
  <si>
    <t>150704201</t>
  </si>
  <si>
    <t>Herramientas para el diseño y producción aeronautica adquiridos</t>
  </si>
  <si>
    <t>150704202</t>
  </si>
  <si>
    <t>Equipos para el diseño y producción aeronautica adquiridos</t>
  </si>
  <si>
    <t>150704300</t>
  </si>
  <si>
    <t>150704400</t>
  </si>
  <si>
    <t>150704500</t>
  </si>
  <si>
    <t>Sistema de  información actualizado</t>
  </si>
  <si>
    <t>Centros de investigación mejorados</t>
  </si>
  <si>
    <t xml:space="preserve">Comprende los procesos asociados a modernizar, renovar, adecuar, ampliar y dotar las infraestructuras dedicadas a la generación de conocimiento fundamental para el país mediante proyectos de investigación científica básica y/o aplicada en líneas de investigación específicas del sector industrial. </t>
  </si>
  <si>
    <t>150704600</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</si>
  <si>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</si>
  <si>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Infraestructuras construidas</t>
  </si>
  <si>
    <t>Comprende los procesos asociados a la construcción de nueva infraestructura física para el desarrollo de procesos de manufactura, administrativos y logísticos.</t>
  </si>
  <si>
    <t>150704700</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</si>
  <si>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</si>
  <si>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Infraestructuras mejoradas</t>
  </si>
  <si>
    <t>Comprende los procesos asociados a modernizar, renovar, adecuar, ampliar y dotar la infraestructura física actual en la que se llevan a cabo procesos de manufactura, administrativos y logísticos.</t>
  </si>
  <si>
    <t>150704800</t>
  </si>
  <si>
    <t>Servicio de apoyo financiero para el fortalecimiento del talento humano</t>
  </si>
  <si>
    <t>150704900</t>
  </si>
  <si>
    <t>Servicio de desarrollo tecnológico e innovación</t>
  </si>
  <si>
    <t>Acciones orientadas al desarrollo de proyectos en el marco de la investigación, el desarrollo tecnológico y la innovación de productos y servicios.</t>
  </si>
  <si>
    <t>150705000</t>
  </si>
  <si>
    <t>Proyectos de desarrollo tecnológicos e innovación implementados</t>
  </si>
  <si>
    <t>Servicio de transferencia de conocimiento y tecnología</t>
  </si>
  <si>
    <t>Comprende la promoción, articulación, desarrollo, aprovechamiento, uso, modificación y difusión de nuevos procesos de Investigación, Desarrollo e Innovación (I+D+i)</t>
  </si>
  <si>
    <t>Número de desarrollos</t>
  </si>
  <si>
    <t>150705100</t>
  </si>
  <si>
    <t>Desarrollos  con transferencia de conocimientos y tecnologías</t>
  </si>
  <si>
    <t xml:space="preserve">Corresponde a la dotación de la infraestructura de acuerdo al equipamiento, elementos y mobiliario requerido, diferente de insumos para su operación. </t>
  </si>
  <si>
    <t>150705200</t>
  </si>
  <si>
    <t>Maquinaria y vehículos de transporte logístico adquiridos</t>
  </si>
  <si>
    <t>Comprende las acciones orientadas a la adquisición de los vehículos ordinarios y especializados, que por su características apoyan el desarrollo de las operaciones logísticas.</t>
  </si>
  <si>
    <t xml:space="preserve">Número de maquinaria y vehículos </t>
  </si>
  <si>
    <t>150705300</t>
  </si>
  <si>
    <t>150705400</t>
  </si>
  <si>
    <t>150705500</t>
  </si>
  <si>
    <t>Familias Atendidas</t>
  </si>
  <si>
    <t>150705501</t>
  </si>
  <si>
    <t>1599</t>
  </si>
  <si>
    <t xml:space="preserve"> Fortalecimiento de la gestión y dirección del Sector Defensa y Seguridad </t>
  </si>
  <si>
    <t>159900900</t>
  </si>
  <si>
    <t>159900901</t>
  </si>
  <si>
    <t>159901000</t>
  </si>
  <si>
    <t>159901100</t>
  </si>
  <si>
    <t>159901101</t>
  </si>
  <si>
    <t>159901200</t>
  </si>
  <si>
    <t>159901300</t>
  </si>
  <si>
    <t>159901400</t>
  </si>
  <si>
    <t>159901500</t>
  </si>
  <si>
    <t>159901600</t>
  </si>
  <si>
    <t>159906300</t>
  </si>
  <si>
    <t>159906301</t>
  </si>
  <si>
    <t>159906302</t>
  </si>
  <si>
    <t>159906303</t>
  </si>
  <si>
    <t>159906304</t>
  </si>
  <si>
    <t>159906305</t>
  </si>
  <si>
    <t>159906306</t>
  </si>
  <si>
    <t>159906307</t>
  </si>
  <si>
    <t>159906308</t>
  </si>
  <si>
    <t>159906309</t>
  </si>
  <si>
    <t>159906310</t>
  </si>
  <si>
    <t>159906311</t>
  </si>
  <si>
    <t>159906312</t>
  </si>
  <si>
    <t>159906313</t>
  </si>
  <si>
    <t>159906314</t>
  </si>
  <si>
    <t>159906315</t>
  </si>
  <si>
    <t>159906316</t>
  </si>
  <si>
    <t>Archivo intervenido</t>
  </si>
  <si>
    <t xml:space="preserve">Metros </t>
  </si>
  <si>
    <t>159906400</t>
  </si>
  <si>
    <t>159906401</t>
  </si>
  <si>
    <t>159906500</t>
  </si>
  <si>
    <t>159906501</t>
  </si>
  <si>
    <t>159906502</t>
  </si>
  <si>
    <t>159906600</t>
  </si>
  <si>
    <t>159906700</t>
  </si>
  <si>
    <t>159906701</t>
  </si>
  <si>
    <t>159906702</t>
  </si>
  <si>
    <t>159906800</t>
  </si>
  <si>
    <t>159906900</t>
  </si>
  <si>
    <t>159906901</t>
  </si>
  <si>
    <t>159907100</t>
  </si>
  <si>
    <t>159907101</t>
  </si>
  <si>
    <t>159907102</t>
  </si>
  <si>
    <t>159907103</t>
  </si>
  <si>
    <t>159907104</t>
  </si>
  <si>
    <t>159907200</t>
  </si>
  <si>
    <t>159907300</t>
  </si>
  <si>
    <t>159907400</t>
  </si>
  <si>
    <t>159907401</t>
  </si>
  <si>
    <t>159907402</t>
  </si>
  <si>
    <t>159907403</t>
  </si>
  <si>
    <t>159907500</t>
  </si>
  <si>
    <t>159907600</t>
  </si>
  <si>
    <t>159907700</t>
  </si>
  <si>
    <t>159907800</t>
  </si>
  <si>
    <t>159907900</t>
  </si>
  <si>
    <t>159908000</t>
  </si>
  <si>
    <t>159908100</t>
  </si>
  <si>
    <t>159908101</t>
  </si>
  <si>
    <t>159908200</t>
  </si>
  <si>
    <t>159908300</t>
  </si>
  <si>
    <t>159908400</t>
  </si>
  <si>
    <t>17</t>
  </si>
  <si>
    <t xml:space="preserve">Agricultura y desarrollo rural
</t>
  </si>
  <si>
    <t>1702</t>
  </si>
  <si>
    <t xml:space="preserve"> Inclusión productiva de pequeños productores rurales</t>
  </si>
  <si>
    <t>Casas comunitarias campesinas adecuadas</t>
  </si>
  <si>
    <t>Espacios comunitarios campesinos para intercambio de productos, reuniones y alojamiento.</t>
  </si>
  <si>
    <t>Número de casas comunitarias campesinas</t>
  </si>
  <si>
    <t>170200100</t>
  </si>
  <si>
    <t>Casas comunitarias campesinas ampliadas</t>
  </si>
  <si>
    <t>170200200</t>
  </si>
  <si>
    <t>Casas comunitarias campesinas con reforzamiento estructural</t>
  </si>
  <si>
    <t>170200300</t>
  </si>
  <si>
    <t>Casas comunitarias campesinas construidas</t>
  </si>
  <si>
    <t>170200400</t>
  </si>
  <si>
    <t>Casas comunitarias campesinas modificadas</t>
  </si>
  <si>
    <t>170200500</t>
  </si>
  <si>
    <t>Casas comunitarias campesinas restauradas</t>
  </si>
  <si>
    <t>170200600</t>
  </si>
  <si>
    <t>Subsidio o cofinanciación para el establecimiento o fortalecimiento de proyectos productivos agropecuarios.</t>
  </si>
  <si>
    <t>Proyectos productivos cofinanciados</t>
  </si>
  <si>
    <t>170200701</t>
  </si>
  <si>
    <t>Pequeños productores apoyados</t>
  </si>
  <si>
    <t>170200702</t>
  </si>
  <si>
    <t>170200703</t>
  </si>
  <si>
    <t>Mujeres beneficiadas</t>
  </si>
  <si>
    <t>170200704</t>
  </si>
  <si>
    <t>Grupos beneficiados</t>
  </si>
  <si>
    <t>170200705</t>
  </si>
  <si>
    <t>Grupos de jóvenes beneficiados</t>
  </si>
  <si>
    <t>170200706</t>
  </si>
  <si>
    <t>Proyectos de producción silvopastoril apoyados</t>
  </si>
  <si>
    <t>170200707</t>
  </si>
  <si>
    <t>Proyectos cofinanciados en Zonas de Reserva Campesina</t>
  </si>
  <si>
    <t>Servicio de apoyo financiero para educación en carreras agropecuarias o afines</t>
  </si>
  <si>
    <t>Becas para cursos y carreras técnicas, tecnológicas y profesionales relacionadas con el agro a jóvenes campesinos de todo el país</t>
  </si>
  <si>
    <t>Número de jóvenes</t>
  </si>
  <si>
    <t>170200800</t>
  </si>
  <si>
    <t>Jóvenes rurales apoyados para el acceso a la educación superior en temas agropecuarios</t>
  </si>
  <si>
    <t>Servicio de apoyo financiero para el acceso a activos productivos y de comercialización</t>
  </si>
  <si>
    <t>Cofinanciación para la adquisición de activos productivos que se pueden clasificar en capital humano, la tierra y los bienes de capital productivo (Infraestructura, maquinaria y equipos, insumos y material vegetal, especies zootécnicas y acuícolas). Comercialización comprende actividades relacionadas con el proceso que va desde el acopio de los productos agropecuarios, distribución y consumo.</t>
  </si>
  <si>
    <t>Número de productores</t>
  </si>
  <si>
    <t>Productores apoyados con activos productivos y de comercialización</t>
  </si>
  <si>
    <t>170200901</t>
  </si>
  <si>
    <t>Activos productivos para la acuicultura y pesca entregados</t>
  </si>
  <si>
    <t>170200902</t>
  </si>
  <si>
    <t xml:space="preserve">Pescadores atendidos </t>
  </si>
  <si>
    <t>170200903</t>
  </si>
  <si>
    <t>Productores acuícolas apoyados</t>
  </si>
  <si>
    <t>Servicio de asistencia técnica agropecuaria dirigida a pequeños productores</t>
  </si>
  <si>
    <t>Atención integral a productores agrícolas, pecuarios, forestales y acuícolas o pesqueros en: Aptitud de suelos; Tecnologías y recursos para actividad productiva; Procedimientos para acceder al financiamiento; Mercadeo; organización de productores y Dotación de infraestructura productiva. Pequeño Productor:se dedica a actividad agropecuaria, pesquera, acuícola cuyos activos NO superen los 200 SMMLV</t>
  </si>
  <si>
    <t>Número de pequeños productores rurales</t>
  </si>
  <si>
    <t>170201000</t>
  </si>
  <si>
    <t>Pequeños productores rurales asistidos técnicamente</t>
  </si>
  <si>
    <t>Servicio de asesoría para el fortalecimiento de la asociatividad</t>
  </si>
  <si>
    <t>Acompañamiento a asociaciones de productores ya conformadas o en proceso de conformación en temas administrativos y de organización.</t>
  </si>
  <si>
    <t>170201100</t>
  </si>
  <si>
    <t>Asociaciones fortalecidas</t>
  </si>
  <si>
    <t>170201101</t>
  </si>
  <si>
    <t>Asociaciones conformadas</t>
  </si>
  <si>
    <t>170201102</t>
  </si>
  <si>
    <t>Asociaciones de mujeres fortalecidas</t>
  </si>
  <si>
    <t>Servicio de educación informal en temas administrativos y de gestión financiera a pequeños productores</t>
  </si>
  <si>
    <t>Contempla acciones que se realizan para contribuir al  conocimiento y apropiación de los pequeños productores sobre temas administrativos y de gestión financiera.</t>
  </si>
  <si>
    <t>Número de formas</t>
  </si>
  <si>
    <t>170201200</t>
  </si>
  <si>
    <t xml:space="preserve">Formas organizativas capacitadas </t>
  </si>
  <si>
    <t>170201201</t>
  </si>
  <si>
    <t xml:space="preserve">Personas capacitadas </t>
  </si>
  <si>
    <t>170201202</t>
  </si>
  <si>
    <t>Familias capacitadas</t>
  </si>
  <si>
    <t>Servicios deinformación de pesca artesanal</t>
  </si>
  <si>
    <t>Corresponde al proceso que asegura la disposición de la información sobre pesca artesanal de manera accesible, confiable y oportuna.</t>
  </si>
  <si>
    <t>170201300</t>
  </si>
  <si>
    <t>Número de usuarios del sistema</t>
  </si>
  <si>
    <t>Servicio de apoyo para el acceso a maquinaria y equipos</t>
  </si>
  <si>
    <t>Contempla el acceso de los pequeños productores a los bancos de maquinaria a partir de figuras como el arriendo, la adquisición, entre otros, entre otros</t>
  </si>
  <si>
    <t>170201400</t>
  </si>
  <si>
    <t>Productores beneficiados con acceso a maquinaria y equipo</t>
  </si>
  <si>
    <t>170201401</t>
  </si>
  <si>
    <t>Maquinaria y equipos entregados</t>
  </si>
  <si>
    <t>Servicio de apoyo para el fomento de la asociatividad</t>
  </si>
  <si>
    <t>Sensibilización y acompañamiento a asociaciones de productores ya conformadas o en proceso de conformación en temas administrativos y de organización, referentes a liderazgo, participación y desarrollo de capacidades.</t>
  </si>
  <si>
    <t>170201600</t>
  </si>
  <si>
    <t>Asociaciones apoyadas</t>
  </si>
  <si>
    <t>170201601</t>
  </si>
  <si>
    <t>Cajas de herramientas entregadas</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</si>
  <si>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</si>
  <si>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Número de productores agropecuarios</t>
  </si>
  <si>
    <t>170201701</t>
  </si>
  <si>
    <t>170201900</t>
  </si>
  <si>
    <t>Servicio de acompañamiento productivo y empresarial</t>
  </si>
  <si>
    <t>Incluye la identificación del estado de los procesos productivos y definición de planes de mejoramiento.</t>
  </si>
  <si>
    <t>170202100</t>
  </si>
  <si>
    <t>Unidades productivas beneficiadas</t>
  </si>
  <si>
    <t>170202101</t>
  </si>
  <si>
    <t>170202102</t>
  </si>
  <si>
    <t>Procesos productivos beneficiados</t>
  </si>
  <si>
    <t>Conjunto de análisis y estudios necesarios para evaluar, desde el punto de vista técnico y económico, la viabilidad de emprender un proyecto productivo con pequeños productores rurales.</t>
  </si>
  <si>
    <t>170202200</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</si>
  <si>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</si>
  <si>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170202300</t>
  </si>
  <si>
    <t>170202301</t>
  </si>
  <si>
    <t>Planes de Desarrollo Agropecuario y Rural elaborados</t>
  </si>
  <si>
    <t>170202302</t>
  </si>
  <si>
    <t>Programa distrital de agricultura urbana elaborado</t>
  </si>
  <si>
    <t>Servicios de acompañamiento en la implementaciónde Planes de desarrollo agropecuario y rural</t>
  </si>
  <si>
    <t>Acciones orientadas a acompañar a los territorios en la articulación y gestión del Plan de Desarrollo Agropecuario y Rural</t>
  </si>
  <si>
    <t>170202400</t>
  </si>
  <si>
    <t>Planes de Desarrollo Agropecuario y Rural acompañados</t>
  </si>
  <si>
    <t>Acompañamiento a los diferentes esquemas asociativos en la estructuración de Proyectos integrales de desarrollo agropecuario y rural de tipo estratégicos, territoriales y asociativos priorizados.</t>
  </si>
  <si>
    <t>170202501</t>
  </si>
  <si>
    <t xml:space="preserve"> Proyectos estratégicos nacionales estructurados</t>
  </si>
  <si>
    <t>170202502</t>
  </si>
  <si>
    <t>Proyectos territoriales estructrurados</t>
  </si>
  <si>
    <t>170202503</t>
  </si>
  <si>
    <t>Proyectos asociativos estructurados</t>
  </si>
  <si>
    <t>Terminal pesquero adecuado</t>
  </si>
  <si>
    <t>Estas instalaciones permiten que se puedan proporcionar, de una manera económica, Servicio esenciales tales como el atraque, la manipulación del pescado, el suministro de los elementos necesarios para las faenas de pesca y la conservación y reparación de las embarcaciones.</t>
  </si>
  <si>
    <t>Número de terminales pesqueros</t>
  </si>
  <si>
    <t>170202700</t>
  </si>
  <si>
    <t>Terminales pesqueros adecuados</t>
  </si>
  <si>
    <t>Alevinos</t>
  </si>
  <si>
    <t>Para repoblamiento y para comercialización</t>
  </si>
  <si>
    <t>Número de alevinos</t>
  </si>
  <si>
    <t>170202800</t>
  </si>
  <si>
    <t>Alevinos producidos</t>
  </si>
  <si>
    <t>Astilleros adecuados</t>
  </si>
  <si>
    <t>Instalación destinada a la construcción y reparación de embarcaciones.</t>
  </si>
  <si>
    <t>Número de astilleros</t>
  </si>
  <si>
    <t>170202900</t>
  </si>
  <si>
    <t>Centros de acopio adecuados</t>
  </si>
  <si>
    <t>Los centros de acopio cumplen la función de reunir la producción para su posterior distribución y comercialización.</t>
  </si>
  <si>
    <t>Número de centros de acopio</t>
  </si>
  <si>
    <t>170203000</t>
  </si>
  <si>
    <t>Cuartos fríos adecuados</t>
  </si>
  <si>
    <t>Lugar determinado para la manipulación de productos frescos y productos no elaborados. También es uno de los lugares de recepción de mercancías para que posteriormente sean ordenados en las distintas neveras.</t>
  </si>
  <si>
    <t>Número de cuartos fríos</t>
  </si>
  <si>
    <t>170203100</t>
  </si>
  <si>
    <t>Servicios de apoyo al fomento de la pesca y la acuicultura</t>
  </si>
  <si>
    <t>Asociaciones u organizaciones apoyadas a través de entrega de equipos e insumos, y acompañamiento técnico para al mejoramiento de la actividad  pesquera  y la acuicultura.</t>
  </si>
  <si>
    <t>170203200</t>
  </si>
  <si>
    <t>Asociaciones u organizaciones apoyadas</t>
  </si>
  <si>
    <t>Servicio de información para las alianzas productivas</t>
  </si>
  <si>
    <t>Contempla el diseño, desarrollo, implantación, mantenimiento y adecuación del sistema de información orientado a las alianzas productivas.</t>
  </si>
  <si>
    <t>170203300</t>
  </si>
  <si>
    <t>Sistema de información de alianzas productivas implementado</t>
  </si>
  <si>
    <t>170203301</t>
  </si>
  <si>
    <t>Servicio de apoyo financieroa la reforestación</t>
  </si>
  <si>
    <t>Apoyo para el establecimiento y mantenimiento pequeñas áreas de  plantaciones y sistemas agroforestales.</t>
  </si>
  <si>
    <t>Hectáreas reforestadas</t>
  </si>
  <si>
    <t>170203400</t>
  </si>
  <si>
    <t>Hectáreas reforestadas apoyadas</t>
  </si>
  <si>
    <t>Servicio de educación informal en Buenas Prácticas Agrícolas y producción sostenible</t>
  </si>
  <si>
    <t>Realizar capacitación a productores sobre implementación de Buenas Prácticas Agrícolas.</t>
  </si>
  <si>
    <t>170203500</t>
  </si>
  <si>
    <t>Servicio de apoyo financiero para la inclusión financiera</t>
  </si>
  <si>
    <t>Entrega de incentivos a la bancarización, ahorro individual familiar, ahorro colectivo y microseguros, que promuevan la inclusión financiera de las familias rurales en pobreza extrema.</t>
  </si>
  <si>
    <t>170203600</t>
  </si>
  <si>
    <t>Familias beneficiarias</t>
  </si>
  <si>
    <t>170203601</t>
  </si>
  <si>
    <t>Servicio de fortalecimiento de capacidades locales</t>
  </si>
  <si>
    <t>Comprende actividades orientadas a desarrollar capacidades locales con los grupos beneficiarios en los territorios priorizados, a través de rutas de aprendizaje, pasantías y ferias.</t>
  </si>
  <si>
    <t>170203700</t>
  </si>
  <si>
    <t>Grupos fortalecidos</t>
  </si>
  <si>
    <t>170203701</t>
  </si>
  <si>
    <t>170203702</t>
  </si>
  <si>
    <t>Instituciones territoriales apoyadas</t>
  </si>
  <si>
    <t>Consiste en el acompañamiento para la  identificación de apoyos específicos, la adquisición de competencias comerciales y  en casos requeridos, la inserción o consolidación en  encadenamientos comerciales.</t>
  </si>
  <si>
    <t>Número de organizaciones</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</si>
  <si>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</si>
  <si>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170203801</t>
  </si>
  <si>
    <t>Productores apoyados para la participación en mercados campesinos</t>
  </si>
  <si>
    <t>170203802</t>
  </si>
  <si>
    <t>Productores apoyados para la participación en ruedas de negocios</t>
  </si>
  <si>
    <t>170203803</t>
  </si>
  <si>
    <t>Productores apoyados para la participación en ferias comerciales</t>
  </si>
  <si>
    <t>170203804</t>
  </si>
  <si>
    <t>Productores con servicio de asesoría comercial directa</t>
  </si>
  <si>
    <t>170203805</t>
  </si>
  <si>
    <t>Mercados campesinos realizados</t>
  </si>
  <si>
    <t>170203806</t>
  </si>
  <si>
    <t>Ruedas de negocios realizadas</t>
  </si>
  <si>
    <t>170203807</t>
  </si>
  <si>
    <t>Productores apoyados en la participación de ferias nacionales</t>
  </si>
  <si>
    <t>170203808</t>
  </si>
  <si>
    <t>Eventos comerciales apoyados</t>
  </si>
  <si>
    <t>170203809</t>
  </si>
  <si>
    <t>Eventos comerciales cofinanciados</t>
  </si>
  <si>
    <t>Servicios de educación informal en comercialización</t>
  </si>
  <si>
    <t>Realización de talleres y acompañamiento en el uso de información de mercados funcional a los servicios de apoyo a la comercialización.</t>
  </si>
  <si>
    <t>170203900</t>
  </si>
  <si>
    <t>Productores con transferencia de conocimiento en el uso  de información comercial atendidos</t>
  </si>
  <si>
    <t>170203901</t>
  </si>
  <si>
    <t>Jornadas de formación y apoyo a la apropiación de conocimiento realizadas</t>
  </si>
  <si>
    <t>Servicio de fomento a la asociatividad</t>
  </si>
  <si>
    <t>Incluye el desarrollo de actividades encaminadas a fomentar la asociatividad entre los productores rurales dispersos. Adicionalmente, busca sensibilizar a los productores dispersos sobre los beneficios y responsabilidades que se derivan de los procesos asociativos y de participación para el desarrollo rural, por medio de la realización de eventos, talleres, asesorías, capacitaciones y/o mesas de trabajo, entre otros.</t>
  </si>
  <si>
    <t>170204000</t>
  </si>
  <si>
    <t>Productores beneficiados con estrategias de fomento a la asociatividad</t>
  </si>
  <si>
    <t>Documentos técnicos mediante los cuales se realiza seguimiento y el análisis de resultados e impactos de una política pública  a través de indicadores,  índices y tasas y otras herramientas técnicas para la toma de decisiones.</t>
  </si>
  <si>
    <t>170204100</t>
  </si>
  <si>
    <t>170204200</t>
  </si>
  <si>
    <t>Servicio de apoyo para el mejoramiento de ambientes de formación en instituciones educativas</t>
  </si>
  <si>
    <t>Corresponde al apoyo financiero o en especie prestado por el Ministerio de Agricultura a las Instituciones Educativas para el mejoramiento de sus ambientes de formación, que permitan desarrollar adecuadamente actividades de desarrollo rural y el aprendizaje teórico en aula con la realización de proyectos pedagógicos, productivos y de investigación que desarrollen las instituciones. Lo anterior, con el propósito de mejorar la calidad y pertinencia de la educación, de tal manera que los estudiantes adquieran una formación adecuada y acorde con la vocación productiva del territorio.</t>
  </si>
  <si>
    <t>170204300</t>
  </si>
  <si>
    <t>Instituciones educativas mejoradas</t>
  </si>
  <si>
    <t xml:space="preserve"> Servicio de apoyo financiero para el acceso a la educación en áreas agropecuarias y de desarrollo rural</t>
  </si>
  <si>
    <t xml:space="preserve"> Corresponde al apoyo financiero brindado desde el Ministerio de Agricultura y Desarrollo Rural a los jóvenes rurales para el acceso a programas de formación técnica, tecnológica y universitaria que permita su inserción al mercado laboral o desarrollo de emprendimientos para la permanencia de los jóvenes en el campo.</t>
  </si>
  <si>
    <t>170204400</t>
  </si>
  <si>
    <t>Jóvenes apoyados</t>
  </si>
  <si>
    <t>170204500</t>
  </si>
  <si>
    <t>Servicio de asesoría para la participación y articulación territorial rural</t>
  </si>
  <si>
    <t>Brindar asesoría a productores rurales a través del diseño, convocatoria, ejecución de procesos de diálogo y concertación participativa, con otros actores involucrados en las cadenas productivas rurales, entorno a la formulación acuerdos para las soluciones integrales de desarrollo rural</t>
  </si>
  <si>
    <t>170204600</t>
  </si>
  <si>
    <t>Acuerdos programáticos de desarrollo territorial asesorados</t>
  </si>
  <si>
    <t>170204601</t>
  </si>
  <si>
    <t>Servicio de asesoría para la sostenibilidad de apuestas de desarrollo rural</t>
  </si>
  <si>
    <t>Brindar asesoría a productores rurales en el diseño e implementación de instrumentos participativos para formular y operativizar estrategias de sostenibilidad, escalamiento y autogestión de soluciones integrales de desarrollo rural.</t>
  </si>
  <si>
    <t>170204700</t>
  </si>
  <si>
    <t>170204701</t>
  </si>
  <si>
    <t>170204800</t>
  </si>
  <si>
    <t>Servicio de asesoría asociativa</t>
  </si>
  <si>
    <t>Corresponde a acciones dirigidas a productores rurales individuales y grupos de productores rurales que consisten en la sensibilización sobre los beneficios y responsabilidades de la cooperación, acompañamiento y orientación en el proceso de conformación de organizaciones y suscripción de acuerdos de cogestión, desarrollo y transferencia de capacidades blandas (tales como confianza, trabajo en equipo, liderazgo, comunicación asertiva, entre otras) y duras (tales como gestión administrativa, planeación estratégica, formulación de proyectos, gestión financiera, entre otras), de acción colectiva y asociativa, en cualquiera de las fases o momentos organizativos. Puede iniciar en el momento previo a la conformación de una figura con personería jurídica(grupo asociativo no formal) e ir hasta el fortalecimiento organizacional de una organización legalmente formalizada.</t>
  </si>
  <si>
    <t>170204900</t>
  </si>
  <si>
    <t>Productores rurales asesorados</t>
  </si>
  <si>
    <t>8.aAumentar el apoyo a la iniciativa de ayuda para el comercio en los países en desarrollo, en particular los países menos adelantados, incluso mediante el Marco Integrado Mejorado para la Asistencia Técnica a los Países Menos Adelantados en Materia de Comercio</t>
  </si>
  <si>
    <t>170204901</t>
  </si>
  <si>
    <t>Grupos de productores rurales asesorados</t>
  </si>
  <si>
    <t>170204902</t>
  </si>
  <si>
    <t>Grupos de productores rurales formalizados</t>
  </si>
  <si>
    <t>170204903</t>
  </si>
  <si>
    <t>Productoras rurales asesoradas</t>
  </si>
  <si>
    <t xml:space="preserve"> Servicios financieros y gestión del riesgo para las actividades agropecuarias y rurales</t>
  </si>
  <si>
    <t>170300100</t>
  </si>
  <si>
    <t>170300101</t>
  </si>
  <si>
    <t>Agendas por cadenas agro productivas formuladas</t>
  </si>
  <si>
    <t>170300102</t>
  </si>
  <si>
    <t>Agendas territoriales formuladas</t>
  </si>
  <si>
    <t>170300103</t>
  </si>
  <si>
    <t>Documentos de lineamientos técnicos para el desarrollo de instrumentos de financiamiento sectoriales elaborados</t>
  </si>
  <si>
    <t>170300104</t>
  </si>
  <si>
    <t>Documentos técnicos de instrumentos financieros de transferencia de riesgos agropecuarios elaborados</t>
  </si>
  <si>
    <t>170300105</t>
  </si>
  <si>
    <t>Documentos Técnicos de planes de gestión de riesgo por cadena agro productiva y por territorio elaborados</t>
  </si>
  <si>
    <t>170300106</t>
  </si>
  <si>
    <t>Documentos técnicos para la medición y evaluación de pérdidas y daños ante riesgos financieros, de mercado y fenómenos naturales presentados</t>
  </si>
  <si>
    <t>170300107</t>
  </si>
  <si>
    <t>Instrumentos de financiamiento implementados</t>
  </si>
  <si>
    <t>170300108</t>
  </si>
  <si>
    <t>Nuevos instrumentos financieros de apoyo para la gestión de riesgos agropecuarios implementados</t>
  </si>
  <si>
    <t>170300200</t>
  </si>
  <si>
    <t>Documentos Metodológicos elaborados</t>
  </si>
  <si>
    <t>170300201</t>
  </si>
  <si>
    <t>Manual metodológico para la formulación de agendas territoriales elaborado</t>
  </si>
  <si>
    <t>170300202</t>
  </si>
  <si>
    <t>Manual metodológico para la formulación de planes de gestión de riesgos por cadena elaborado</t>
  </si>
  <si>
    <t>Servicio de información para la gestión de riesgos agropecuarios</t>
  </si>
  <si>
    <t>Corresponde al proceso que asegura la disposición de la información sobre gestión de riesgos agropecuarios de manera accesible, confiable y oportuna.</t>
  </si>
  <si>
    <t>170300300</t>
  </si>
  <si>
    <t>170300301</t>
  </si>
  <si>
    <t>Alertas tempranas agroclimáticas reportadas</t>
  </si>
  <si>
    <t>170300302</t>
  </si>
  <si>
    <t>Avance en análisis y diseño del sistema</t>
  </si>
  <si>
    <t>170300303</t>
  </si>
  <si>
    <t>Avance en la implementación del sistema</t>
  </si>
  <si>
    <t>170300304</t>
  </si>
  <si>
    <t>170300305</t>
  </si>
  <si>
    <t>Productores capacitados en el uso de información para la gestión de riesgos agropecuarios</t>
  </si>
  <si>
    <t>170300306</t>
  </si>
  <si>
    <t>Redes agro meteorológica privadas vinculadas a la red nacional</t>
  </si>
  <si>
    <t>Servicio de apoyo financiero a través de Incentivos a la Capitalización rural - ICR</t>
  </si>
  <si>
    <t>170300400</t>
  </si>
  <si>
    <t>Proyectos productivos con Incentivos a la Capitalización rural -ICR Otorgados</t>
  </si>
  <si>
    <t>Servicio de apoyo financiero con la Línea especial de crédito -LEC</t>
  </si>
  <si>
    <t>Líneas de crédito transitorias que ofrecen recursos con tasas de interés subsidiadas mediante aportes del Gobierno Nacional, junto con plazos favorables. La Comisión Nacional de Crédito Agropecuario (CNCA) evalúa la justificación técnica y las condiciones de crédito de la línea especial, con base en las necesidades de los productores y la disponibilidad de recursos del Gobierno Nacional.</t>
  </si>
  <si>
    <t>170300500</t>
  </si>
  <si>
    <t>Proyectos productivos con línea Especial de Crédito - LEC otorgada</t>
  </si>
  <si>
    <t>170300601</t>
  </si>
  <si>
    <t>Créditos garantizados con  Fondo Agropecuario de Garantías - FAG</t>
  </si>
  <si>
    <t>Apoyo a los productores agropecuarios para la adquisición de instrumentos de cobertura frente a riesgos climáticos, fenómenos naturales y de mercado.</t>
  </si>
  <si>
    <t>Hectáreas con seguro agropecuario</t>
  </si>
  <si>
    <t>Productores beneficiarios de nuevos esquemas e instrumentos financieros para la gestión de riesgos agropecuarios.</t>
  </si>
  <si>
    <t>170300901</t>
  </si>
  <si>
    <t>Seguro agropecuario</t>
  </si>
  <si>
    <t>170300902</t>
  </si>
  <si>
    <t>Cadenas productivas apoyadas con coberturas cambiarias</t>
  </si>
  <si>
    <t>170300903</t>
  </si>
  <si>
    <t xml:space="preserve">Cadenas productivas apoyadas con coberturas de precios </t>
  </si>
  <si>
    <t>170300904</t>
  </si>
  <si>
    <t>Cobertura de área sembrada con seguro agropecuario</t>
  </si>
  <si>
    <t>170300905</t>
  </si>
  <si>
    <t>Población pecuaria asegurada</t>
  </si>
  <si>
    <t>170300906</t>
  </si>
  <si>
    <t>Productores beneficiarios de instrumentos financieros para la gestión de riesgos agropecuarios.</t>
  </si>
  <si>
    <t>Servicios de divulgación y socializaicón de actividades y oferta institucional del sector en materia de financiamiento y riesgos agropecuarios que promuevan la inclusión financiera de la población rural.</t>
  </si>
  <si>
    <t xml:space="preserve">Agenda de Gobierno (institucional) sobre la cual se han priorizado las necesidades del sector agropecuario en materia de gestión del riesgo de desastres para ser abordados y que llaman la atención seria. </t>
  </si>
  <si>
    <t>170301100</t>
  </si>
  <si>
    <t>170301101</t>
  </si>
  <si>
    <t>Avance en la implementación</t>
  </si>
  <si>
    <t>Servicios de educación informal en inclusión financiera</t>
  </si>
  <si>
    <t xml:space="preserve">Servicios de apoyo en Educación Financiera a los productores agropecuarios para fortalecer la planificación y administración financiera de sus proyectos agropecuarios y mejorar el acceso y uso de los servicios financieros. </t>
  </si>
  <si>
    <t>170301200</t>
  </si>
  <si>
    <t>Servicio de apoyo a la implementación de mecanismos y herramientas para el conocimiento, reducción y manejo de riesgos agropecuarios</t>
  </si>
  <si>
    <t>Servicios de apoyo a la implementación de mecanismos y herramientas en gestión de riesgos agropecuarios que reduzcan el riesgo y la vulnerabilidad del sector ante diversos eventos adversos, en el marco de los lineamientos de política pública en la materia.</t>
  </si>
  <si>
    <t>170301300</t>
  </si>
  <si>
    <t>170301400</t>
  </si>
  <si>
    <t>Servicio de apoyo financiero para el fomento y la reactivación agropecuaria</t>
  </si>
  <si>
    <t>Consiste en el otorgamiento de alivios para los productores agropecuarios, pesqueros, acuícolas y/o forestales que se encuentran en mora con sus obligaciones financieras, lo cual también puede incluir la compra de cartera a los micro, pequeños y medianos productores, con el propósito de que puedan salir de la mora y volver a ser sujetos de crédito.</t>
  </si>
  <si>
    <t>170301500</t>
  </si>
  <si>
    <t>Productores beneficiados con compra de cartera</t>
  </si>
  <si>
    <t>1704</t>
  </si>
  <si>
    <t xml:space="preserve"> Ordenamiento social y uso productivo del territorio rural</t>
  </si>
  <si>
    <t>Cartografía de zonificación y evaluación de tierras</t>
  </si>
  <si>
    <t>Mapas y documentos de zonificación del territorio que determinan zonas de alta, mediana aptitud y  zonas de usos condicionados o con exclusiones técnicas o legales;  permiten identificar las zonas del país que tienen mayor aptitud para el desarrollo de actividades agrícolas, pecuarias, forestales, acuícolas y pesqueras de carácter productivo.</t>
  </si>
  <si>
    <t>170400100</t>
  </si>
  <si>
    <t>Mapas de zonificación elaborados</t>
  </si>
  <si>
    <t>170400101</t>
  </si>
  <si>
    <t>Documentos de análisis de zonificación elaborados</t>
  </si>
  <si>
    <t>170400200</t>
  </si>
  <si>
    <t>170400201</t>
  </si>
  <si>
    <t>Documentos de criterios para el ordenamiento social y productivo elaborados</t>
  </si>
  <si>
    <t>170400202</t>
  </si>
  <si>
    <t>Documentos de instrumentos para el ordenamiento social y productivo elaborados</t>
  </si>
  <si>
    <t>170400203</t>
  </si>
  <si>
    <t>Documentos de lineamientos para el ordenamiento social y productivo elaborados</t>
  </si>
  <si>
    <t>170400204</t>
  </si>
  <si>
    <t>Documento de lineamientos técnicos a los territorios para el mantenimiento al ordenamiento social de la propiedad rural elaborados</t>
  </si>
  <si>
    <t>170400300</t>
  </si>
  <si>
    <t>170400301</t>
  </si>
  <si>
    <t>Planes operativos de ordenamiento productivo formulados</t>
  </si>
  <si>
    <t>170400302</t>
  </si>
  <si>
    <t>Planes de ordenamiento social de la propiedad rural elaborados</t>
  </si>
  <si>
    <t>170400303</t>
  </si>
  <si>
    <t xml:space="preserve">Planes de ordenamiento social de la propiedad rural </t>
  </si>
  <si>
    <t>170400304</t>
  </si>
  <si>
    <t>Planes de ordenamiento social de la propiedad rural – etapa operativa elaborados</t>
  </si>
  <si>
    <t>170400305</t>
  </si>
  <si>
    <t>Documento institucional y comunitario elaborado</t>
  </si>
  <si>
    <t>170400306</t>
  </si>
  <si>
    <t>Documento de diagnóstico territorial elaborado</t>
  </si>
  <si>
    <t>170400307</t>
  </si>
  <si>
    <t>Planes de ordenamiento social de la propiedad actualizados</t>
  </si>
  <si>
    <t>170400308</t>
  </si>
  <si>
    <t>Planes de ordenamiento social de la propiedad rural formulados</t>
  </si>
  <si>
    <t>Servicio de información de tierras rurales</t>
  </si>
  <si>
    <t>Corresponde al proceso que asegura la disposición de la información sobre tierras rurales de manera accesible, confiable y oportuna.</t>
  </si>
  <si>
    <t>170400400</t>
  </si>
  <si>
    <t>170400401</t>
  </si>
  <si>
    <t>170400402</t>
  </si>
  <si>
    <t>Plataforma tecnológica implementada</t>
  </si>
  <si>
    <t>170400403</t>
  </si>
  <si>
    <t>Soluciones tecnológicas diseñadas</t>
  </si>
  <si>
    <t>170400404</t>
  </si>
  <si>
    <t>Soluciones tecnológicas implementadas</t>
  </si>
  <si>
    <t>170400405</t>
  </si>
  <si>
    <t>170400406</t>
  </si>
  <si>
    <t>170400407</t>
  </si>
  <si>
    <t>Personas capacitadas en el sistema de información de tierras rurales</t>
  </si>
  <si>
    <t>170400408</t>
  </si>
  <si>
    <t>Servicio de información para la planificación agropecuaria</t>
  </si>
  <si>
    <t>Corresponde al proceso que asegura la disposición de la información sobre la planificación agropecuaria de manera accesible, confiable y oportuna.</t>
  </si>
  <si>
    <t>170400600</t>
  </si>
  <si>
    <t>170400601</t>
  </si>
  <si>
    <t>Información actualizada</t>
  </si>
  <si>
    <t>170400602</t>
  </si>
  <si>
    <t>170400603</t>
  </si>
  <si>
    <t>170400604</t>
  </si>
  <si>
    <t>170400605</t>
  </si>
  <si>
    <t>Entidades capacitadas en el sistema de información para la planificación agropecuaria</t>
  </si>
  <si>
    <t>Apoyar las gestiones tendientes a formalizar el derecho de dominio de predios rurales, el saneamiento de títulos que conlleven la falsa tradición y para acompañar a los interesados en la realización de trámites administrativos, notariales y registrales no cumplidos oportunamente (incluye clarificación de linderos , entre otros)</t>
  </si>
  <si>
    <t>170401000</t>
  </si>
  <si>
    <t>170401001</t>
  </si>
  <si>
    <t xml:space="preserve">Predios privados formalizados  </t>
  </si>
  <si>
    <t>170401002</t>
  </si>
  <si>
    <t>Títulos formalizados sobre predios privados</t>
  </si>
  <si>
    <t>170401003</t>
  </si>
  <si>
    <t>Mujeres rurales beneficiadas con procesos de formalización de tierras</t>
  </si>
  <si>
    <t>Servicio de asistencia técnica para adelantar procesos agrarios</t>
  </si>
  <si>
    <t>Apoyo a las actuaciones procedimentales que tienen por objeto apoyar el ejercicio de la administración eficiente de las tierras del estado con el propósito de dotar de seguridad jurídica a los bienes inmuebles rurales.</t>
  </si>
  <si>
    <t>Número de actos administrativos</t>
  </si>
  <si>
    <t>170401100</t>
  </si>
  <si>
    <t>Actos administrativos ejecutoriados</t>
  </si>
  <si>
    <t>Servicio de titulación colectiva a comunidades étnicas</t>
  </si>
  <si>
    <t xml:space="preserve">Reconocer el derecho a la propiedad colectiva a las comunidades étnicas que han venido ocupando tierras baldías en las zonas rurales. </t>
  </si>
  <si>
    <t>170401300</t>
  </si>
  <si>
    <t>Familias de comunidades étnicas beneficiadas con acceso a tierras</t>
  </si>
  <si>
    <t>Apoyar las gestiones para el levantamiento de la información, geográfica, catastral y predial necesarias para formalizar el derecho de dominio de predios rurales, y  acompañar a los interesados en la realización de trámites administrativos, notariales y registrales no cumplidos oportunamente con fundamento en la posesión material sobre predios que tengan antecedentes registrales de derecho de propiedad.</t>
  </si>
  <si>
    <t>Servicio de asistencia jurídica y técnica para asegurar el cumplimiento de la función ecológica y social de la propiedad</t>
  </si>
  <si>
    <t>Realizar las actuaciones administrativas procedimentales que tienen por objeto la velar por el cumplimiento de la función ecológica y social de la propiedad de los predios rurales.</t>
  </si>
  <si>
    <t>170401600</t>
  </si>
  <si>
    <t>Actos administrativos definitivos inscritos en Oficinas de Registro de Instrumentos Públicos (ORIP)</t>
  </si>
  <si>
    <t>170401601</t>
  </si>
  <si>
    <t xml:space="preserve">Hectáreas regularizadas </t>
  </si>
  <si>
    <t>Servicio de apoyo para el fomento de la formalidad</t>
  </si>
  <si>
    <t>Estrategias de comunicación efectiva sobre los beneficios de contar con su título de propiedad en regla y los documentos correspondientes y que sus acciones derivadas o el reparto de la tierra a sus descendientes mantengan la línea de la formalidad.</t>
  </si>
  <si>
    <t>170401700</t>
  </si>
  <si>
    <t xml:space="preserve">Personas sensibilizadas en la formalización </t>
  </si>
  <si>
    <t>Servicio de acompañamiento para la elaboración de planes de desarrollo sostenible</t>
  </si>
  <si>
    <t>El Acuerdo 024/96 asigna a la ANT la función de convocar a los Consejos Municipales de Desarrollo Rural, instituciones y organizaciones para preparar el PDS, definir y concertar acciones que propendan por el mejoramiento de la ZRC, por lo que realiza la articulación con las diversas instituciones y con la comunidad para la realización de los PDS.</t>
  </si>
  <si>
    <t>170401800</t>
  </si>
  <si>
    <t>Planes de desarrollo sostenible acompañados</t>
  </si>
  <si>
    <t>Servicio de administración sobre limitaciones a la propiedad</t>
  </si>
  <si>
    <t>En aplicación de la Ley 160 de 1994 y el Acuerdo 349 de 2014, se debe decidir sobre las limitaciones a la propiedad de predios adjudicados o de subsidios otorgados (enajenación, fraccionamiento y desenglobe), así como la aplicación de condición resolutoria, caducidad administrativa y levantamiento de gravámenes de hipoteca y valorización.</t>
  </si>
  <si>
    <t>170402000</t>
  </si>
  <si>
    <t>Decisiones administrativas sobre limitaciones a la propiedad adoptadas</t>
  </si>
  <si>
    <t>Documentos técnicos en donde se realiza el seguimiento y el análisis de resultados e impactos de una política pública  a través de indicadores,  índices y tasas y otras herramientas técnicas para la toma de decisiones.</t>
  </si>
  <si>
    <t>170402100</t>
  </si>
  <si>
    <t>170402101</t>
  </si>
  <si>
    <t>Documentos de Evaluación de Ordenamiento Social y Mercado de Tierras elaborados</t>
  </si>
  <si>
    <t>170402102</t>
  </si>
  <si>
    <t>Documentos de Evaluación de Ordenamiento Productivo y Adecuación de Tierras elaborados.</t>
  </si>
  <si>
    <t>Servicio de análisis de información para la planificación agropecuaria</t>
  </si>
  <si>
    <t>Comprende el desarrollo de los procesos de análisis espacial y estadístico de datos, para la planificación en materia de Ordenamiento productivo y social de la propiedad.</t>
  </si>
  <si>
    <t>Número de análisis</t>
  </si>
  <si>
    <t>170402300</t>
  </si>
  <si>
    <t>Análisis generados</t>
  </si>
  <si>
    <t>Servicio de gestión de información para la planificación agropecuaria</t>
  </si>
  <si>
    <t>Comprende el desarrollo de los procesos de identificación, acceso, estructuración y administración  de la información para la  planificación rural agropecuaria en especial en en materia de ordenamiento productivo y social de la propiedad.</t>
  </si>
  <si>
    <t>170402400</t>
  </si>
  <si>
    <t>Bases de datos producidos</t>
  </si>
  <si>
    <t>Servicio de apoyo a la gestión de conocimiento y comunicaciones</t>
  </si>
  <si>
    <t>Comprende el desarrollo de los procesos de gestión de conocimiento interno y externo de la entidad, así como la divulgación, socialización y retroalimetación de los productos y servicios producidos en la gestión del territorio para usos agropecuarios.</t>
  </si>
  <si>
    <t>170402500</t>
  </si>
  <si>
    <t>Servicio de ampliación de resguardos</t>
  </si>
  <si>
    <t>Procedimiento por medio del cual un resguardo constituido a comunidades indígenas es ampliado cuando las tierras fueren insuficientes para su desarrollo económico y cultural.</t>
  </si>
  <si>
    <t>Número de acuerdos</t>
  </si>
  <si>
    <t>170402700</t>
  </si>
  <si>
    <t>Acuerdos registrados</t>
  </si>
  <si>
    <t>Servicio de caracterización de los territorios indígenas ocupados o poseídos ancestralmente</t>
  </si>
  <si>
    <t>Procedimientos para la caracterización de territorios ancestrales y/o tradicionales de los resguardos indígenas, aquellas tierras y territorios que históricamente han venido siendo ocupados y poseídos por los pueblos o comunidades indígenas.</t>
  </si>
  <si>
    <t>Número de resoluciones</t>
  </si>
  <si>
    <t>170402800</t>
  </si>
  <si>
    <t>Resoluciones provisional  de protección de territorios ancestrales suscritas</t>
  </si>
  <si>
    <t>Servicio de apoyo financiero para iniciativas comunitarias</t>
  </si>
  <si>
    <t>Cofinanciación de una actividad económica que se lleva a cabo dentro de una comunidad indígena y negra para su pervivencia.</t>
  </si>
  <si>
    <t>170403000</t>
  </si>
  <si>
    <t>Servicio de delimitación de territorios de las comunidades étnicas</t>
  </si>
  <si>
    <t>Delimitación de los terrenos legalizados a comunidades étnicas.</t>
  </si>
  <si>
    <t>Número de territorios</t>
  </si>
  <si>
    <t>170403500</t>
  </si>
  <si>
    <t>Territorios delimitados</t>
  </si>
  <si>
    <t>Servicio de gestión catastral</t>
  </si>
  <si>
    <t>Comprende un conjunto de operaciones técnicas y administrativas orientadas a lograr el inventario actualizado y clasificado de los bienes inmuebles de determinada unidad territorial, en los componentes físico, jurídico y económico. Estas operaciones incluyen la formación, actualización, conservación y difusión de la información catastral, lo anterior en cumplimiento de los procedimientos y estándares definidos para el enfoque catastral multipropósito que defina la autoridad.</t>
  </si>
  <si>
    <t>170403700</t>
  </si>
  <si>
    <t>Predios rurales con información catastral validada</t>
  </si>
  <si>
    <t>170403800</t>
  </si>
  <si>
    <t>170403801</t>
  </si>
  <si>
    <t>Análisis realizados</t>
  </si>
  <si>
    <t>Documentos técnicos</t>
  </si>
  <si>
    <t>Comprende los documentos elaborados para adelantar el proceso de adjudicación de zonas de reserva forestal y estudios técnicos para determinar las extensiones máximas y mínimas de las Unidades Agrícolas Familiares.</t>
  </si>
  <si>
    <t>170403900</t>
  </si>
  <si>
    <t>Documentos técnicos elaborados</t>
  </si>
  <si>
    <t>Servicio de asistencia jurídica y técnica para adelantar los procedimientos administrativos especiales agrarios</t>
  </si>
  <si>
    <t>Número de procedimientos</t>
  </si>
  <si>
    <t>170404100</t>
  </si>
  <si>
    <t>Procedimientos administrativos especiales agrarios culminados</t>
  </si>
  <si>
    <t>170404101</t>
  </si>
  <si>
    <t>Hectáreas regularizadas</t>
  </si>
  <si>
    <t>Comprende los resultados de los procesos de investigación que faciliten la comprensión de las dinámicas del mercado inmobiliario rural, sus causas y efectos por medio del  análisis de indicadores que contrasten datos de las diferentes entidades del ordenamiento social de la propiedad.</t>
  </si>
  <si>
    <t>170404200</t>
  </si>
  <si>
    <t xml:space="preserve">Documentos de investigación elaborados </t>
  </si>
  <si>
    <t>170404201</t>
  </si>
  <si>
    <t>170404202</t>
  </si>
  <si>
    <t>Investigaciones publicadas</t>
  </si>
  <si>
    <t>Servicio de titulación colectiva a comunidades negras</t>
  </si>
  <si>
    <t>Consiste en la formalización de territorios étnicos por medio del procedimiento de titulación colectiva para comunidades negras que poseen sus tierras sin título de propiedad, o las que no se hallen en posesión, total o parcial, de sus tierras ancestrales, o que por circunstancias ajenas a su voluntad están dispersas o han migrado de su territorio. En este último evento, la titulación colectiva correspondiente podrá hacerse en la zona de origen a solicitud de la comunidad. La atención a las comunidades negras a través del procedimiento de titulación colectiva es prioritaria, teniendo en cuenta la necesidad de tierras para su adecuado asentamiento y desarrollo y para la conservación de sus usos y costumbres, actividades sagradas o espirituales, sociales, económicas y culturales.</t>
  </si>
  <si>
    <t>170404300</t>
  </si>
  <si>
    <t>Resoluciones registradas</t>
  </si>
  <si>
    <t>Servicio de mediación para la atención y gestión de conflictos territoriales</t>
  </si>
  <si>
    <t>Hace referencia a la labor que adelanta la Agencia Nacional de Tierras en la gestión y atención a los conflictos territoriales que involucran a comunidades étnicas, las cuales son caracterizadas, con ruta de gestión acordada con las comunidades y en cumplimiento a la misma, se adelantan espacios de diálogo con compromisos consignados en las actas de mediación.</t>
  </si>
  <si>
    <t>Número de actas</t>
  </si>
  <si>
    <t>170404400</t>
  </si>
  <si>
    <t>Actas de mediación para la atención y gestión de conflictos territoriales gestionadas</t>
  </si>
  <si>
    <t>Servicio de clarificación de títulos de origen colonial o republicano</t>
  </si>
  <si>
    <t>Consiste en la valoración y estudio de los títulos, y los aspectos jurídicos, históricos, sociales, catastrales, cartográficos y culturales, y su respectiva verificación en campo, para determinar la vigencia legal de los títulos de resguardo de origen colonial o republicano que fuere reconocido en su momento a los pueblos y comunidades indígenas por la autoridad competente al momento de su expedición.</t>
  </si>
  <si>
    <t>Número de actos</t>
  </si>
  <si>
    <t>170404500</t>
  </si>
  <si>
    <t>Actos administrativos de clarificación de la vigencia legal del título de origen colonial o republicano expedidos</t>
  </si>
  <si>
    <t>170404600</t>
  </si>
  <si>
    <t>Corresponde al proceso que asegura la disponibilidad del servicio a través de la infraestructura informática tanto de software como de hardware y lo relacionado con seguridad informática.</t>
  </si>
  <si>
    <t>170404700</t>
  </si>
  <si>
    <t>Servicio de adjudicación de baldíos</t>
  </si>
  <si>
    <t>Tiene como propósito desarrollar las actividades para la adjudicación de terrenos baldíos de la Nación, con aptitud agropecuaria y/o forestal.</t>
  </si>
  <si>
    <t>Hectáreas de Baldíos</t>
  </si>
  <si>
    <t>170404800</t>
  </si>
  <si>
    <t>Hectáreas de baldíos formalizadas</t>
  </si>
  <si>
    <t>170404801</t>
  </si>
  <si>
    <t>Predios baldíos formalizados</t>
  </si>
  <si>
    <t>170404802</t>
  </si>
  <si>
    <t>Mujeres beneficiadas con formalización de predios baldíos</t>
  </si>
  <si>
    <t>Servicio de adjudicación de bienes fiscales patrimoniales</t>
  </si>
  <si>
    <t>Es un acto administrativo, mediante el cual la  normatividad vigente establece el impulso y la decisión de los procesos administrativos de acceso a tierras.</t>
  </si>
  <si>
    <t>Hectáreas de bienes fiscales</t>
  </si>
  <si>
    <t>170404900</t>
  </si>
  <si>
    <t>Hectáreas de bienes fiscales patrimoniales formalizadas</t>
  </si>
  <si>
    <t>170404901</t>
  </si>
  <si>
    <t>Predios de bienes fiscales patrimoniales formalizadas</t>
  </si>
  <si>
    <t>170404902</t>
  </si>
  <si>
    <t>Mujeres beneficiadas con formalización de bienes fiscales patrimoniales</t>
  </si>
  <si>
    <t>170404903</t>
  </si>
  <si>
    <t>Hectáreas adquiridas por compra de tierra rural</t>
  </si>
  <si>
    <t>170404904</t>
  </si>
  <si>
    <t>Predios adquiridos por compra de tierra rural</t>
  </si>
  <si>
    <t>Servicio de administración de tierras de la Nación</t>
  </si>
  <si>
    <t>Servicio de administración de predios que ingresan al Fondo Nacional Agrario - FNA (Fondo para la Rehabilitación, Inversión Social y Lucha contra el Crimen Organizado - FRISCO, Consejo Nacional de Estupefacientes) y  de baldíos.</t>
  </si>
  <si>
    <t>Hectáreas ingresadas</t>
  </si>
  <si>
    <t>170405000</t>
  </si>
  <si>
    <t>Hectáreas ingresadas al fondo de tierras</t>
  </si>
  <si>
    <t>170405001</t>
  </si>
  <si>
    <t xml:space="preserve">Predios ingresados al fondo de tierras </t>
  </si>
  <si>
    <t>Servicio de asistencia jurídica y técnica para adelantar los procesos agrarios</t>
  </si>
  <si>
    <t>Con el fin de dirimir los conflictos que se generen en torno a los derechos de propiedad sobre la tierra rural, la Ley 160 de 1994 estableció unos   procedimientos administrativos especiales agrarios (clarificación, recuperación, extinción y deslinde), que se encaminan a sanear y corregir irregularidades que se pueden presentar respecto de los bienes de propiedad pública o privada, cuando se identifican dudas respecto de la propiedad rural, respecto de los linderos o delimitación existente entre los bienes de propiedad de particulares con los de la Nación, o se identifica indebida ocupación o apropiación por parte de particulares, de terrenos identificados como baldíos de la Nación, o se identifica el incumplimiento de la función social y/o ecológica de la propiedad respecto del uso y aprovechamiento que se le da a un bien particular, en este sentido la Agencia Nacional de Tierras, quien es la competente para adelantar los procesos agrarios de clarificación de la propiedad, extinción del derecho de dominio, recuperación de baldíos indebidamente ocupados y deslinde tierras de la Nación, debe contar con la asistencia jurídica y técnica para adelantar los mencionados procesos agrarios.</t>
  </si>
  <si>
    <t>Hectáreas de Predios</t>
  </si>
  <si>
    <t>170405100</t>
  </si>
  <si>
    <t>Área de los predios regularizados mediante la culminación de procesos agrarios</t>
  </si>
  <si>
    <t>16.3 Promover el estado de derecho en los planos nacional e internacional y garantizar la igualdad de acceso a la justicia para todos</t>
  </si>
  <si>
    <t>170405101</t>
  </si>
  <si>
    <t>Procedimientos administrativos especiales agrarios culminados mediante acto administrativo de decisión de fondo</t>
  </si>
  <si>
    <t>170405102</t>
  </si>
  <si>
    <t>Área de procesos agrarios con acto administrativo definitivo</t>
  </si>
  <si>
    <t>Héctareas</t>
  </si>
  <si>
    <t>170405103</t>
  </si>
  <si>
    <t>Actos administrativos definitivos de procesos agrarios</t>
  </si>
  <si>
    <t>Servicio de apoyo financiero para la adquisición de tierras</t>
  </si>
  <si>
    <t>Subsidio para la adquisición de tierras (Subsidio Integral de Reforma Agraria - SIRA)</t>
  </si>
  <si>
    <t>Hectáreas adquiridas</t>
  </si>
  <si>
    <t>170405200</t>
  </si>
  <si>
    <t>Hectáreas adquiridas a través de subsidios para compra de tierras.</t>
  </si>
  <si>
    <t>170405201</t>
  </si>
  <si>
    <t>Predios adquiridos a través de subsidios</t>
  </si>
  <si>
    <t>170405202</t>
  </si>
  <si>
    <t>Mujeres  beneficiadas con predios  adquiridos a través de subsidios para compra de tierras</t>
  </si>
  <si>
    <t>Servicio de enrutamiento de tierras</t>
  </si>
  <si>
    <t>Proceso mediante el cual se remiten para procedimiento único a las áreas misionales las hectáreas para atención por ruta definida por la entidad</t>
  </si>
  <si>
    <t>Hectárea de áreas</t>
  </si>
  <si>
    <t>170405300</t>
  </si>
  <si>
    <t>Hectáreas enrutadas</t>
  </si>
  <si>
    <t>Servicio de formalización de la propiedad privada rural</t>
  </si>
  <si>
    <t>Con el fin de garantizar la seguridad jurídica asociada a los derechos de propiedad sobre la tierra rural, se han establecido diferentes rutas (administrativa, judicial y notarial)   para la formalización de la propiedad privada de los pobladores rurales que se materializarán en la expedición de un título inscrito en el Registro Público de la Propiedad, que lo acreditará ante el Estado y terceros como propietarios de un bien inmueble.</t>
  </si>
  <si>
    <t>Hectáreas de predios formalizados</t>
  </si>
  <si>
    <t>170405400</t>
  </si>
  <si>
    <t>Área de los predios formalizados de propiedad privada rural</t>
  </si>
  <si>
    <t>170405401</t>
  </si>
  <si>
    <t>Títulos formalizados de predios rurales privados</t>
  </si>
  <si>
    <t>170405402</t>
  </si>
  <si>
    <t>Títulos formalizados a mujeres rurales mediante título individual</t>
  </si>
  <si>
    <t>Servicio de identificación de sujetos de ordenamiento</t>
  </si>
  <si>
    <t>Comprende la identificación de los aspirantes que pueden ser persona natural, jurídica o comunidad étnica, que de manera individual o colectiva presente una solicitud para ser inscrito en el Registro de Sujetos de Ordenamiento - RESO, a fin de ingresar a programas de acceso a tierra o formalización, teniendo como resultado una resolución que define esta inclusión</t>
  </si>
  <si>
    <t>170405500</t>
  </si>
  <si>
    <t>Resoluciones de inclusión al Registro de Sujetos de Ordenamiento RESO</t>
  </si>
  <si>
    <t>Servicio de levantamiento de información física y jurídica de tierras rurales</t>
  </si>
  <si>
    <t>Comprende el conteo de la cantidad de hectáreas sobre las que se recaba la información física y jurídica asociada a los predios objeto de intervención, sea está a través de los métodos de recolección de información directos, indirectos, declarativos y colaborativos.</t>
  </si>
  <si>
    <t>Hectáreas con proceso</t>
  </si>
  <si>
    <t>170405600</t>
  </si>
  <si>
    <t>Áreas con proceso de levantamiento físico y jurídico</t>
  </si>
  <si>
    <t>170405601</t>
  </si>
  <si>
    <t>Predios levantados física y jurídicamente</t>
  </si>
  <si>
    <t>Servicio de ordenamiento social de la propiedad rural</t>
  </si>
  <si>
    <t>Comprende el diagnostico, planificación y evaluación de la viabilidad de la intervención por oferta y la metodología por barrido predial masivo (BPM) para atender las situaciones de acceso, informalidad y en general la regularización de la tenencia de las tierras rurales en el marco de las competencias legales de la ANT.</t>
  </si>
  <si>
    <t>170405700</t>
  </si>
  <si>
    <t>Municipios diagnosticados</t>
  </si>
  <si>
    <t>Servicio de observatorio de tierras</t>
  </si>
  <si>
    <t xml:space="preserve">Comprende el estudio del mercado inmobiliario rural de los municipios de Colombia, sus causas y efectos, así como el ordenamiento social de la propiedad rural, acceso a tierras y adjudicación de baldíos, contextos territoriales y dialogo social, formalización de la propiedad privada y observatorio de islas </t>
  </si>
  <si>
    <t>170405800</t>
  </si>
  <si>
    <t>Municipios analizados</t>
  </si>
  <si>
    <t>Servicio de asistencia técnica y jurídica para la formalización de la propiedad</t>
  </si>
  <si>
    <t>Corresponde a procesos de asistencia técnica y jurídica de apoyo al inicio y seguimiento de los procesos de formalización o regularización de la propiedad ante las entidades competentes</t>
  </si>
  <si>
    <t>170405900</t>
  </si>
  <si>
    <t>Asistencias técnicas y jurídicas realizadas</t>
  </si>
  <si>
    <t xml:space="preserve">8.aAumentar el apoyo a la iniciativa de ayuda para el comercio en los países en desarrollo, en particular los países menos adelantados, incluso mediante el Marco Integrado Mejorado para la Asistencia Técnica a los Países Menos Adelantados en Materia de Comercio </t>
  </si>
  <si>
    <t>170405901</t>
  </si>
  <si>
    <t>Beneficiarios atendidos</t>
  </si>
  <si>
    <t>Servicio de constitución o reestructuración de resguardos</t>
  </si>
  <si>
    <t>Corresponde a la asistencia jurídica y técnica que se realiza en el proceso de reconocimiento de la propiedad colectiva a las comunidades indígenas. Se realiza a través de dos modalidades de procedimientos administrativos, el primero corresponde a la constitución de resguardos a las comunidades indígenas que poseen sus tierras sin título de propiedad, o las que no se hallen en posesión, total o parcial, de sus tierras ancestrales. El segundo procedimiento es la reestructuración de los resguardos de origen colonial o republicano, que se realiza previa clarificación sobre la vigencia legal de los respectivos títulos, con el fin de dotar a las comunidades de las tierras suficientes o adicionales, de acuerdo con los usos, costumbres y cultura de sus integrantes</t>
  </si>
  <si>
    <t>170406000</t>
  </si>
  <si>
    <t>Servicio de delimitación de los territorios étnicos formalizados</t>
  </si>
  <si>
    <t>Corresponde a la verificación y determinación del área física y/o jurídica de los territorios étnicos, así como la instalación de las medidas de protección de tipo publicitario en los polígonos de los territorios étnicos formalizados frente a terceros cuando aplique, siendo procedimientos que buscan brindar seguridad jurídica a las comunidades étnicas sobre su propiedad colectiva</t>
  </si>
  <si>
    <t>170406100</t>
  </si>
  <si>
    <t>Territorios étnicos delimitados</t>
  </si>
  <si>
    <t>Servicio de concertación y mediación con las comunidades étnicas</t>
  </si>
  <si>
    <t>Corresponde a las labores de diálogo y generación de acuerdos con las instancias representativas del orden nacional y regional de las comunidades étnicas para la atención de los procedimientos de acceso, dotación y formalización de tierras, así como de los trámites de seguridad jurídica y de gestión y atención de los conflictos territoriales que involucran a las comunidades étnicas</t>
  </si>
  <si>
    <t>170406200</t>
  </si>
  <si>
    <t>Espacios de diálogo y concertación atendidos</t>
  </si>
  <si>
    <t>Servicio de delimitación de los territorios indígenas con fines político-administrativos especiales</t>
  </si>
  <si>
    <t>Corresponde al trámite de solicitudes de delimitación con verificación documental o en terreno cuando aplique, procesamiento de información y toma de decisión sobre el territorio indígena a delimitar con fines político- administrativos</t>
  </si>
  <si>
    <t>170406300</t>
  </si>
  <si>
    <t>Territorios con fines político-administrativos delimitados</t>
  </si>
  <si>
    <t>Servicio de adquisición de tierras para comunidades étnicas</t>
  </si>
  <si>
    <t>Corresponde a la adquisición de un bien inmueble rural perteneciente a una persona natural o jurídica, que tiene vocación agrícola, pecuaria, acuícola y/o forestal, con la finalidad de garantizar la pervivencia y desarrollo físico y cultural de las comunidades, así como el fortalecimiento de sus prácticas culturales y prácticas tradicionales de producción, y que tienen destinación específica para la formalización  territorios étnicos</t>
  </si>
  <si>
    <t>170406400</t>
  </si>
  <si>
    <t xml:space="preserve"> Predios adquiridos</t>
  </si>
  <si>
    <t>170406401</t>
  </si>
  <si>
    <t>Servicio de ampliación de tierras de las comunidades negras, afrocolombianas, raizales y palenqueras</t>
  </si>
  <si>
    <t>Corresponde al trámite de solicitudes de ampliación de las tierras de las comunidades negras afrocolombianas, raizales y palenqueras formalizadas, incluyendo las visitas a campo, el procesamiento de información y la toma de decisión sobre el territorio objeto de ampliación</t>
  </si>
  <si>
    <t>170406500</t>
  </si>
  <si>
    <t xml:space="preserve"> Territorios colectivos ampliados</t>
  </si>
  <si>
    <t>Servicio de protección y seguridad jurídica de las tierras y los territorios ocupados o poseídos ancestral y/o tradicionalmente por las comunidades negras, afrocolombianas, raizales y palenqueras</t>
  </si>
  <si>
    <t>Corresponde al trámite mediante el cual se adoptan las medidas de protección de la posesión de las tierras y territorios tradicionales de las comunidades negras, afrocolombianas, raizales y palenqueras en riesgo o situación de desplazamiento forzado. Estas medidas están orientadas a garantizar el derecho a la posesión y a la tierra frente al ámbito tradicional de sus actividades sociales, económicas, culturales y espirituales hasta tanto se culmine el procedimiento de titulación colectiva</t>
  </si>
  <si>
    <t>170406600</t>
  </si>
  <si>
    <t>Resoluciones  de medidas de protección expedidas</t>
  </si>
  <si>
    <t>Servicio de saneamiento de los territorios de propiedad colectiva de las comunidades étnicas</t>
  </si>
  <si>
    <t>Corresponde al trámite de adquisición de mejoras que fueron incluidas en el área formalizada con el objeto de sanear la propiedad colectiva ya reconocida a una determinada comunidad étnica</t>
  </si>
  <si>
    <t>Número de mejoras</t>
  </si>
  <si>
    <t>170406700</t>
  </si>
  <si>
    <t>Mejoras entregadas para el sanemiento del territorio étnico formalizado</t>
  </si>
  <si>
    <t>1705</t>
  </si>
  <si>
    <t xml:space="preserve"> Restitución de tierras a víctimas del conflicto armado</t>
  </si>
  <si>
    <t>Servicio de apoyo financiero para formular e implementar proyectos productivos familiares en predios restituidos y compensados</t>
  </si>
  <si>
    <t>Busca la inclusión de familias desplazadas y víctimas del conflicto armado a proyectos productivos con fines de generación de ingresos y fomento del trabajo como a la reparación. Acciones que apoyan la pos-restitución y son garantía para el disfrute de derechos sociales, económicos y culturales de la población restituida.</t>
  </si>
  <si>
    <t>170500500</t>
  </si>
  <si>
    <t>Proyectos productivos implementados</t>
  </si>
  <si>
    <t>Servicio de identificación para la inscripción o no en el registro de Tierras Despojadas y Abandonadas Forzosamente</t>
  </si>
  <si>
    <t>170500900</t>
  </si>
  <si>
    <t>Solicitudes con trámite administrativo</t>
  </si>
  <si>
    <t>Servicio de implementación de medidas de protección y cancelación de predios y territorios abandonados</t>
  </si>
  <si>
    <t>Contempla atender las solicitudes de inclusión o no en el Registro Único de Predios y Territorios Abandonados - RUPTA, las cuales incluye  la protección administrativa de predios afectados por fenómenos de desplazamiento forzado a causa del conflicto armado, en zonas no microfocalizadas con fines de restitución. Así mismo, se gestionaran los requerimientos de cancelación de estas medidas de protección relativas al RUPTA, en aquellos casos en que los beneficiarios o propietarios de los predios lo requieran, previo cumplimiento de los requisitos legales sobre el asunto.</t>
  </si>
  <si>
    <t>170501500</t>
  </si>
  <si>
    <t>Solicitudes de Registro Único de Predios y Territorios Abandonados - RUPTA atendidas con decisión de fondo</t>
  </si>
  <si>
    <t>170501502</t>
  </si>
  <si>
    <t>Solicitudes de cancelación de protección de predios en el Registro Único de Predios y Territorios Abandonados atendidas</t>
  </si>
  <si>
    <t>170501503</t>
  </si>
  <si>
    <t>Solicitudes de inscripción en el Registro Único de Predios y Territorio Abandonados con decisión de fondo</t>
  </si>
  <si>
    <t>170501504</t>
  </si>
  <si>
    <t>Servicio de divulgación de las políticas públicas de restitución y protección de tierras y territorios abandonados</t>
  </si>
  <si>
    <t>Comprende el desarrollo  de la divulgación e información  de la política publica de restitución y protección de tierras y territorios abandonados. Incluye los eventos misionales y estratégico realizados en el proceso de restitución de tierras, la elaboración de piezas de difusión y la realización de actuaciones administrativas y judiciales publicadas de acuerdo con lo establecido en la norma.</t>
  </si>
  <si>
    <t>170501800</t>
  </si>
  <si>
    <t>Herramientas de divulgación ejecutadas</t>
  </si>
  <si>
    <t>170501801</t>
  </si>
  <si>
    <t>170501802</t>
  </si>
  <si>
    <t>170501803</t>
  </si>
  <si>
    <t>Piezas comunicativas elaboradas</t>
  </si>
  <si>
    <t>170501804</t>
  </si>
  <si>
    <t>Actuaciones administrativas y judiciales publicadas</t>
  </si>
  <si>
    <t>170501805</t>
  </si>
  <si>
    <t>Mujeres beneficiarias del proceso de restitución participantes de ejercicios de empoderamiento</t>
  </si>
  <si>
    <t>Servicio de  administración de bienes con  vocación de restitución</t>
  </si>
  <si>
    <t>Comprende todas las acciones necesarias para administrar los predios y bienes a cargo de la Unidad de Restitución de tierras con vocación de restitución, ordenadas por los jueces y magistrados de restitución de tierras.</t>
  </si>
  <si>
    <t>Número de órdenes</t>
  </si>
  <si>
    <t>170501900</t>
  </si>
  <si>
    <t>Órdenes de administración de bienes a cargo de la Unidad de Restitución de Tierras cumplidas</t>
  </si>
  <si>
    <t>Servicio de solicitudes judiciales de restitución de tierras y territorios</t>
  </si>
  <si>
    <t>Contempla la elaboración de la solicitud judicial de restitución, la presentación ante los jueces y magistrados en restitución y la posterior representación de las solicitudes que tienen decisión de fondo de inscripción en el Sistema de Registro de Tierras Despojadas y Abandonadas Forzosamente, y de las cuales se solicite la representación judicial por parte de la Unidad de Restitución de Tierras.</t>
  </si>
  <si>
    <t>170502000</t>
  </si>
  <si>
    <t>Solicitudes inscritas en el registro con representación judicial presentadas ante jueces</t>
  </si>
  <si>
    <t>Servicio de entrega de predios  en atención de  restituidos, compensados y  segundos ocupantes</t>
  </si>
  <si>
    <t>Contempla las acciones relacionadas con la entrega material de predios o compensaciones a víctimas o atención a segundos ocupantes para dar cumplimiento a las órdenes judiciales proferidas por los jueces o magistrados en restitución de tierras.</t>
  </si>
  <si>
    <t>170502100</t>
  </si>
  <si>
    <t>Predios entregados y compensados en cumplimiento de los fallos judiciales de restitución de tierras</t>
  </si>
  <si>
    <t>170502101</t>
  </si>
  <si>
    <t>Segundos ocupantes atendidos</t>
  </si>
  <si>
    <t>170502102</t>
  </si>
  <si>
    <t>Terceros de buena fe compensados</t>
  </si>
  <si>
    <t>Servicio de cumplimiento a medidas complementarias a la restitución de tierras</t>
  </si>
  <si>
    <t>Comprende todas las acciones necesarias para dar cumplimiento a las medidas órdenes judiciales complementarias ordenadas por jueces y magistrados en restitución de tierras, referente a: priorización para el subsidio de vivienda, alivio de pasivos y articulación interinstitucional entre otras medidas complementarias diferentes a la implementación de proyectos productivos, conforme las competencias de la Unidad de Restitución de Tierras.</t>
  </si>
  <si>
    <t>170502200</t>
  </si>
  <si>
    <t>Órdenes de medidas complementarias cumplidas</t>
  </si>
  <si>
    <t>170502201</t>
  </si>
  <si>
    <t>Órdenes de priorización al subsidio de vivienda cumplidas</t>
  </si>
  <si>
    <t>170502202</t>
  </si>
  <si>
    <t>Órdenes de alivio de pasivos cumplidas</t>
  </si>
  <si>
    <t>170502203</t>
  </si>
  <si>
    <t>Órdenes de articulación institucional cumplidas</t>
  </si>
  <si>
    <t>Servicio de información de restitución y protección de tierras y territorios abandonados actualizado</t>
  </si>
  <si>
    <t>170502300</t>
  </si>
  <si>
    <t>170502301</t>
  </si>
  <si>
    <t>Módulos actualizados</t>
  </si>
  <si>
    <t>170502302</t>
  </si>
  <si>
    <t>Procesos de analítica implementados</t>
  </si>
  <si>
    <t>Servicio de medidas de prevención, protección y restitución de derechos territoriales para grupos étnicos</t>
  </si>
  <si>
    <t>Comprende las acciones relacionadas con la elaboración y adopción de estudios preliminares, informes de caracterización, presentación de demandas de restitución de derechos territoriales de comunidades étnicas, atención a solicitudes de inclusión en el Registro Único de Predios y Territorios Abandonados a comunidades indígenas y solicitudes de medidas cautelares de protección preventiva en favor de comunidades étnicas</t>
  </si>
  <si>
    <t>170502400</t>
  </si>
  <si>
    <t>Casos de protección preventiva y restitución de derechos territoriales para grupos étnicos tramitados</t>
  </si>
  <si>
    <t>170502401</t>
  </si>
  <si>
    <t>Solicitudes de inclusión en el Registro Único de Predios y Territorios Abandonados a comunidades indígenas atendidas</t>
  </si>
  <si>
    <t>170502402</t>
  </si>
  <si>
    <t>Casos de comunidades étnicas con informe de caracterización elaborados</t>
  </si>
  <si>
    <t>170502403</t>
  </si>
  <si>
    <t>Demandas de restitución de derechos territoriales de comunidades étnicas presentadas</t>
  </si>
  <si>
    <t>Servicio de atención restaurativa de los procesos de restitución de tierras y territorios</t>
  </si>
  <si>
    <t>Corresponde a la asistencia técnica y jurídica necesaria y requerida en el desarrollo de los procesos de restitución de tierras y territorios, para articular, adoptar e implementar las orientaciones, lineamientos y directrices que la Jurisdicción Especial para la Paz, asigne y/o solicite a la Unidad de Restitución de Tierras y tiene como población objetivo tanto a víctimas del conflicto armado como a comparecientes ante la Jurisdicción Especial para la Paz - JEP</t>
  </si>
  <si>
    <t>170502500</t>
  </si>
  <si>
    <t>Procesos de restitución de tierras y territorios con acciones restaurativas implementadas</t>
  </si>
  <si>
    <t xml:space="preserve">16.3 Promover el estado de derecho en los planos nacional e internacional y garantizar la igualdad de acceso a la justicia para todos </t>
  </si>
  <si>
    <t>Servicio de promoción de la política pública de restitución y protección integral de tierras y territorios abandonados</t>
  </si>
  <si>
    <t>Corresponde a la conformación, realización y acompañamiento de los espacios, eventos, encuentros, reuniones y demás instancias de participación activa de las víctimas y la ciudadanía, en el marco de la promoción e implementación de la política pública de restitución y protección de tierras y territorios</t>
  </si>
  <si>
    <t>170502600</t>
  </si>
  <si>
    <t xml:space="preserve"> Acciones de promoción de la política de restitución y protección integral de tierras y territorios realizadas</t>
  </si>
  <si>
    <t>Servicio de atención de medidas tempranas de derechos en el marco de los procesos de restitución de tierras</t>
  </si>
  <si>
    <t>Corresponde al acompañamiento institucional de carácter técnico y jurídico para la garantía urgente y  temprana de derechos que se implementan en el marco de  los procesos de restitución de tierras. Se encuentran orientadas a la población solicitante, los propietarios, los tenedores y poseedores con grado de vulnerabilidad, que retornaron o que desean retornar de manera voluntaria a sus predios, teniendo en cuenta que en el proceso no se identifiquen opositores</t>
  </si>
  <si>
    <t>170502700</t>
  </si>
  <si>
    <t>Procesos de restitución de tierras con medidas tempranas implementadas</t>
  </si>
  <si>
    <t>Servicio de prevención, protección y restitución de derechos territoriales para grupos, comunidades y pueblos étnicos con enfoques diferenciales</t>
  </si>
  <si>
    <t>Corresponde a la asistencia técnica y jurídica que se realiza desde una perspectiva interseccional y con enfoques diferenciales, para la elaboración y adopción de estudios preliminares, informes de caracterización, presentación de demandas de restitución de derechos territoriales de comunidades étnicas, atención a solicitudes de inclusión en el Registro Único de Predios y Territorios Abandonados a comunidades indígenas y en las solicitudes de medidas cautelares de protección preventiva en favor de comunidades étnicas</t>
  </si>
  <si>
    <t>170502800</t>
  </si>
  <si>
    <t>Casos de protección preventiva y restitución de derechos territoriales para grupos étnicos con enfoque diferencial tramitados</t>
  </si>
  <si>
    <t>Servicio de cumplimiento de órdenes en sentencias de restitución de derechos territoriales étnicos</t>
  </si>
  <si>
    <t>Corresponde a la asistencia técnica y jurídica que se realiza para dar cumplimiento a las órdenes de sentencia  de restitución de derechos territoriales étnicos que impactan en el desarrollo de los planes y proyectos de vida de los pueblos y comunidades</t>
  </si>
  <si>
    <t>170502900</t>
  </si>
  <si>
    <t xml:space="preserve"> Órdenes de sentencias de restitución de derechos territoriales étnicos cumplidas</t>
  </si>
  <si>
    <t>Servicio de cumplimiento de órdenes judiciales en el marco de los procesos de restitución, prevención y protección de derechos territoriales étnicos previas al fallo judicial</t>
  </si>
  <si>
    <t>Corresponde a la asistencia técnica y jurídica que se realiza para dar cumplimiento a las órdenes judiciales proferidas por jueces y magistrados especializados en restitución,  antes del fallo de restitución de derechos territoriales étnicos durante las etapas administrativa y judicial del proceso de restitución de derechos territoriales étnicos</t>
  </si>
  <si>
    <t>170503000</t>
  </si>
  <si>
    <t>Órdenes  judiciales en el marco de los procesos de restitución, prevención y protección de derechos territoriales étnicos cumplidas</t>
  </si>
  <si>
    <t>1706</t>
  </si>
  <si>
    <t xml:space="preserve"> Aprovechamiento de mercados externos</t>
  </si>
  <si>
    <t>170600100</t>
  </si>
  <si>
    <t>17.11 Aumentar de manera significativa las exportaciones de los países en desarrollo, en particular con miras a duplicar la participación de los países menos adelantados en las exportaciones mundiales para 2020</t>
  </si>
  <si>
    <t>170600101</t>
  </si>
  <si>
    <t>Documentos de lineamientos técnicos de aprovechamiento de mercados para los productos agropecuarios realizados</t>
  </si>
  <si>
    <t>170600200</t>
  </si>
  <si>
    <t>170600201</t>
  </si>
  <si>
    <t>Documentos de política de comercio exterior realizados</t>
  </si>
  <si>
    <t>170600202</t>
  </si>
  <si>
    <t>Plan estratégico de aprovechamiento de mercados para los productos agropecuarios elaborados</t>
  </si>
  <si>
    <t>Servicio de información de comercio exterior agropecuario</t>
  </si>
  <si>
    <t>Corresponde al proceso que asegura la disposición de la información sobre comercio exterior agropecuario de manera accesible, confiable y oportuna.</t>
  </si>
  <si>
    <t>170600300</t>
  </si>
  <si>
    <t>170600301</t>
  </si>
  <si>
    <t>Bases de datos especializadas actualizadas</t>
  </si>
  <si>
    <t>170600302</t>
  </si>
  <si>
    <t>170600303</t>
  </si>
  <si>
    <t>Módulo de comercio exterior agropecuario actualizado</t>
  </si>
  <si>
    <t>170600304</t>
  </si>
  <si>
    <t>Módulo de comercio exterior agropecuario desarrollado e implementado.</t>
  </si>
  <si>
    <t>Servicio de apoyo financiero para la participación en Ferias nacionales e internacionales</t>
  </si>
  <si>
    <t>Número de participaciones</t>
  </si>
  <si>
    <t>170600400</t>
  </si>
  <si>
    <t>Participaciones en ferias nacionales e internacionales</t>
  </si>
  <si>
    <t>Servicio de asesoría para certificación en comercio exterior</t>
  </si>
  <si>
    <t>170600500</t>
  </si>
  <si>
    <t>Actores beneficiados en acompañamiento para la certificación en comercio exterior</t>
  </si>
  <si>
    <t>Servicio de asistencia técnica en los espacios bilaterales y multilaterales de comercio exterior agropecuario</t>
  </si>
  <si>
    <t>Asistencia técnica para promover la incorporación a los distintos mercados, mediante negociaciones bilaterales o multilaterales.</t>
  </si>
  <si>
    <t>170600600</t>
  </si>
  <si>
    <t>Participaciones en espacios bilaterales y multilaterales</t>
  </si>
  <si>
    <t>17.10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</si>
  <si>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170600601</t>
  </si>
  <si>
    <t>Negociaciones asesoradas</t>
  </si>
  <si>
    <t>Servicio de divulgación de información de comercio exterior agropecuario</t>
  </si>
  <si>
    <t>170600700</t>
  </si>
  <si>
    <t>Actores atendidos</t>
  </si>
  <si>
    <t>170600701</t>
  </si>
  <si>
    <t>Campañas de divulgación</t>
  </si>
  <si>
    <t>Servicio de apoyo financiero para la organización de ferias nacionales e internacionales</t>
  </si>
  <si>
    <t>Número de ferias</t>
  </si>
  <si>
    <t>170600800</t>
  </si>
  <si>
    <t>Ferias nacionales e internacionales organizadas</t>
  </si>
  <si>
    <t>Incluye documentos y estudios de mercados relacionados con las cadenas productivas agropecuarias (incluye documentos de mercados locales, regionales, nacionales e internacionales)</t>
  </si>
  <si>
    <t>170600900</t>
  </si>
  <si>
    <t>170600901</t>
  </si>
  <si>
    <t>Estudios de mercado realizados</t>
  </si>
  <si>
    <t>170601000</t>
  </si>
  <si>
    <t>1707</t>
  </si>
  <si>
    <t xml:space="preserve"> Sanidad agropecuaria e inocuidad agroalimentaria</t>
  </si>
  <si>
    <t>170700100</t>
  </si>
  <si>
    <t>Documentos de lineamientos técnicos Elaborados</t>
  </si>
  <si>
    <t>170700101</t>
  </si>
  <si>
    <t>Reglamento técnico sanitario y fitosanitario expedido</t>
  </si>
  <si>
    <t>170700200</t>
  </si>
  <si>
    <t>170700201</t>
  </si>
  <si>
    <t>Documento de cuotas globales de pesca emitidos</t>
  </si>
  <si>
    <t>170700202</t>
  </si>
  <si>
    <t>Actos administrativos relacionados con medidas sanitarias y fitosanitarias realizados</t>
  </si>
  <si>
    <t>170700203</t>
  </si>
  <si>
    <t>Actos administrativos relacionados con conservación del recurso pesquero emitidos</t>
  </si>
  <si>
    <t>170700204</t>
  </si>
  <si>
    <t>Resoluciones de Medidas Sanitarias y Fitosanitarias emitidas</t>
  </si>
  <si>
    <t>170700205</t>
  </si>
  <si>
    <t>Actos administrativos expedidos</t>
  </si>
  <si>
    <t>Laboratorios de análisis y diagnóstico animal, vegetal e inocuidad adecuados</t>
  </si>
  <si>
    <t>Laboratorios para el 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</si>
  <si>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170700300</t>
  </si>
  <si>
    <t>Laboratorios de análisis y diagnóstico animal, vegetal e inocuidad ampliados</t>
  </si>
  <si>
    <t>170700400</t>
  </si>
  <si>
    <t>Laboratorios de análisis y diagnóstico animal, vegetal e inocuidad con mantenimiento</t>
  </si>
  <si>
    <t>170700500</t>
  </si>
  <si>
    <t>Laboratorios de análisis y diagnóstico animal, vegetal e inocuidad con reforzamiento estructural</t>
  </si>
  <si>
    <t>170700600</t>
  </si>
  <si>
    <t>Laboratorios de análisis y diagnóstico animal, vegetal e inocuidad construidos</t>
  </si>
  <si>
    <t>170700700</t>
  </si>
  <si>
    <t>170700701</t>
  </si>
  <si>
    <t>Laboratorios móviles de análisis y diagnóstico animal, vegetal e inocuidad construidos</t>
  </si>
  <si>
    <t>Laboratorios de análisis y diagnóstico animal, vegetal e inocuidad modificados</t>
  </si>
  <si>
    <t>170700800</t>
  </si>
  <si>
    <t>Laboratorios de análisis y diagnóstico animal, vegetal e inocuidad restaurados</t>
  </si>
  <si>
    <t>170700900</t>
  </si>
  <si>
    <t>Laboratorios de referencia agropecuario adecuados</t>
  </si>
  <si>
    <t>Proporcionan datos e información de interés sanitario sobre los microorganismos causantes de las enfermedades infecciosas, la situación de los contaminantes ambientales y el desarrollo de nuevas tecnologías y/o estrategias para su vigilancia y control.</t>
  </si>
  <si>
    <t>170701000</t>
  </si>
  <si>
    <t>Laboratorios de referencia agropecuario con mantenimiento</t>
  </si>
  <si>
    <t>170701200</t>
  </si>
  <si>
    <t>Laboratorios de referencia agropecuario con reforzamiento estructural</t>
  </si>
  <si>
    <t>170701300</t>
  </si>
  <si>
    <t>Laboratorios de referencia agropecuario construidos</t>
  </si>
  <si>
    <t>170701400</t>
  </si>
  <si>
    <t>Laboratorios de referencia agropecuario restaurados</t>
  </si>
  <si>
    <t>170701600</t>
  </si>
  <si>
    <t>Servicio de trazabilidad animal implementados</t>
  </si>
  <si>
    <t xml:space="preserve">La trazabilidad es el proceso que permite identificar a un animal y disponer de la información desde su nacimiento hasta el sacrificio, y de sus productos a lo largo de la cadena agroalimentaria hasta llegar al consumidor final. </t>
  </si>
  <si>
    <t>Número de subsistemas</t>
  </si>
  <si>
    <t>170701700</t>
  </si>
  <si>
    <t>Subsistemas implementados</t>
  </si>
  <si>
    <t>Servicio de análisis y diagnóstico sanitario, fitosanitario e inocuidad</t>
  </si>
  <si>
    <t>diagnóstico de enfermedades y plagas; análisis de residuos y de análisis microbiológico y toxicológico en productos agropecuarios; de análisis para verificación y certificación de agroquímicos y productos veterinarios y los de verificación y certificación de productos alimenticios para animales y los laboratorios de calidad de productos vegetales.</t>
  </si>
  <si>
    <t>Número de análisis y diagnósticos</t>
  </si>
  <si>
    <t>170701800</t>
  </si>
  <si>
    <t>Análisis y diagnósticos realizados</t>
  </si>
  <si>
    <t>Servicio de atención a brotes de enfermedades en animales</t>
  </si>
  <si>
    <t>Controlar e informar sobre la ocurrencia de las enfermedades de los animales, su frecuencia y distribución espacial; también de los métodos utilizados para su combate.</t>
  </si>
  <si>
    <t>Número de brotes</t>
  </si>
  <si>
    <t>170701900</t>
  </si>
  <si>
    <t>Brotes de enfermedades animales controlados</t>
  </si>
  <si>
    <t>Servicio de atención a brotes poblacionales de plagas en cultivos</t>
  </si>
  <si>
    <t>Las plagas agrícolas corresponden a animales (insectos, ácaros, babosas, nematodos, roedores y aves, entre otros), patógenos y malezas, cuya abundancia afecta los bienes de la especie humana.</t>
  </si>
  <si>
    <t>170702000</t>
  </si>
  <si>
    <t>Brotes de plagas controlados</t>
  </si>
  <si>
    <t>Servicio de certificación de semillas para siembra</t>
  </si>
  <si>
    <t>Controla la producción de semillas certificadas y seleccionadas y supervisa los procesos de importación, unidades de investigación de semillas producidas por métodos de mejoramiento convencionales y no convencionales, como los Organismos Modificados Genéticamente.</t>
  </si>
  <si>
    <t>Toneladas de semillas</t>
  </si>
  <si>
    <t>170702100</t>
  </si>
  <si>
    <t>Semillas certificadas</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</si>
  <si>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</si>
  <si>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Servicio de certificación en normas de Buenas Prácticas de Manufactura - BPM</t>
  </si>
  <si>
    <t>Normas, procesos  y  procedimientos  de  carácter técnico que aseguran la calidad de los medicamentos, biológicos y farmacéuticos veterinarios. Conjunto  de  operaciones  destinadas  a  garantizar  en  todo  momento  la  producción  uniforme  de  lotes  de  productos  que  satisfagan  las  normas  de  inocuidad,  actividad, pureza e integridad dentro de los parámetros establecidos.</t>
  </si>
  <si>
    <t>Número de empresas</t>
  </si>
  <si>
    <t>170702200</t>
  </si>
  <si>
    <t>Empresas certificadas en Buenas Prácticas de Manufactura - BPM</t>
  </si>
  <si>
    <t>Servicio de control a la movilización de animales</t>
  </si>
  <si>
    <t>El control sanitario de la movilización de animales de las diferentes especies y sus productos, incluyendo aquellas susceptibles a la Fiebre Aftosa, se encuentra regulada a través de disposiciones del ICA asociadas a aspectos como la Guía Sanitaria de Movilización, la inspección y vigilancia en puestos de control, el control de las concentraciones de animales, etc.</t>
  </si>
  <si>
    <t>Número de guías de movilización</t>
  </si>
  <si>
    <t>170702400</t>
  </si>
  <si>
    <t>Guías de movilización expedidas</t>
  </si>
  <si>
    <t>170702401</t>
  </si>
  <si>
    <t>Guías de movilización de animales expedidas</t>
  </si>
  <si>
    <t>170702402</t>
  </si>
  <si>
    <t>Guías de movilización de recursos pesqueros expedidas</t>
  </si>
  <si>
    <t>Servicio de control y certificación a las importaciones de productos agropecuarios</t>
  </si>
  <si>
    <t>Todos los vegetales, productos vegetales y artículos reglamentados, deben cumplir unos requisitos fitosanitarios para su importación, excepto los productos que por su constitución física y por los procesos de transformación a que han sido sometidos no ofrecen riesgo fitosanitario.</t>
  </si>
  <si>
    <t>Número de cargamentos</t>
  </si>
  <si>
    <t>170702600</t>
  </si>
  <si>
    <t>Cargamentos inspeccionados</t>
  </si>
  <si>
    <t>170702601</t>
  </si>
  <si>
    <t>Cargamentos agrícolas inspeccionados</t>
  </si>
  <si>
    <t>170702602</t>
  </si>
  <si>
    <t>Cargamentos pecuarios inspeccionados</t>
  </si>
  <si>
    <t>170702603</t>
  </si>
  <si>
    <t>Cuarentenas  a material vegetal importado</t>
  </si>
  <si>
    <t>170702604</t>
  </si>
  <si>
    <t>Cuarentenas a animales importados</t>
  </si>
  <si>
    <t>Servicio de divulgación del riesgo sanitario y fitosanitario</t>
  </si>
  <si>
    <t>Número de planesde comunicación</t>
  </si>
  <si>
    <t>170702700</t>
  </si>
  <si>
    <t>Plan de comunicación de riesgos sanitarios y fitosanitarios implementado</t>
  </si>
  <si>
    <t>Servicio de expedición de registros sanitarios y fitosanitarios</t>
  </si>
  <si>
    <t>FITOSANITARIO: De la prevención y curación de las enfermedades de las plantas o relacionado con ello.SANITARIO: medidas y procedimientos dirigidos a la protección de la sanidad animal.</t>
  </si>
  <si>
    <t>Número de registros sanitarios y fitosanitarios</t>
  </si>
  <si>
    <t>170702800</t>
  </si>
  <si>
    <t>Registros Sanitarios y Fitosanitarios Otorgados</t>
  </si>
  <si>
    <t>Servicio de identificación de riesgos de plagas para cultivos</t>
  </si>
  <si>
    <t>Número de riesgos de plagas</t>
  </si>
  <si>
    <t>170703100</t>
  </si>
  <si>
    <t>Riesgos de plagas para cultivos identificados</t>
  </si>
  <si>
    <t>Servicio de registro a productores y predios agropecuarios</t>
  </si>
  <si>
    <t>170703700</t>
  </si>
  <si>
    <t>Productores agropecuarios registrados</t>
  </si>
  <si>
    <t>170703701</t>
  </si>
  <si>
    <t>Predios agropecuarios registrados</t>
  </si>
  <si>
    <t>170703702</t>
  </si>
  <si>
    <t>Predios forestales registrados</t>
  </si>
  <si>
    <t>170703703</t>
  </si>
  <si>
    <t>Predios agropecuarios inscritos</t>
  </si>
  <si>
    <t>Servicio de registro para la comercialización de productos</t>
  </si>
  <si>
    <t>Número de registros</t>
  </si>
  <si>
    <t>170703800</t>
  </si>
  <si>
    <t>Registros expedidos para comercialización</t>
  </si>
  <si>
    <t>Servicio de seguimiento a la sanidad de los predios agrícolas registrados ante el ICA</t>
  </si>
  <si>
    <t>Número de áreas</t>
  </si>
  <si>
    <t>170703900</t>
  </si>
  <si>
    <t>Área productora protegida de riesgos fitosanitarios</t>
  </si>
  <si>
    <t>Servicios de vacunación para especies animales de interés agropecuario</t>
  </si>
  <si>
    <t xml:space="preserve">Consiste en la aplicación de biológicos en prácticas de medicina preventiva y/o curativa con el objeto de proteger las especies animales frente a riesgos sanitarios </t>
  </si>
  <si>
    <t>Número de animales</t>
  </si>
  <si>
    <t>170704200</t>
  </si>
  <si>
    <t>Animales vacunados</t>
  </si>
  <si>
    <t>170704201</t>
  </si>
  <si>
    <t>Dosis vacunales adquiridas</t>
  </si>
  <si>
    <t>170704202</t>
  </si>
  <si>
    <t>Dosis vacunales aplicadas</t>
  </si>
  <si>
    <t>170704203</t>
  </si>
  <si>
    <t>Bovinos y/o bufalinos vacunados contra fiebre aftosa</t>
  </si>
  <si>
    <t>170704204</t>
  </si>
  <si>
    <t>Bovinos y/o bufalinos vacunados contra bruselosis bovina</t>
  </si>
  <si>
    <t>170704205</t>
  </si>
  <si>
    <t>Porcinos vacunados contra peste porcina clásica</t>
  </si>
  <si>
    <t>170704206</t>
  </si>
  <si>
    <t>Aves vacunadas contra la enfermedad de Newcastle</t>
  </si>
  <si>
    <t>170704207</t>
  </si>
  <si>
    <t>Équidos vacunados contra encefalitis equina</t>
  </si>
  <si>
    <t>170704208</t>
  </si>
  <si>
    <t>Animales vacunados contra rabia silvestre</t>
  </si>
  <si>
    <t>170704209</t>
  </si>
  <si>
    <t>Animales vacunados contra enfermedades de control no oficial</t>
  </si>
  <si>
    <t>Servicios de control de parásitos para especies de interés agropecuario</t>
  </si>
  <si>
    <t>Consiste en el desarrollo de prácticas enfocadas a promover y proteger la salud de las especies animales por medio del control de parásitos internos y/o extermos . Incluye aplicación de vermífugos, baños, entre otros</t>
  </si>
  <si>
    <t>170704300</t>
  </si>
  <si>
    <t>Animales atendidos</t>
  </si>
  <si>
    <t>Servicio de control y certificación a las exportaciones de productos agropecuarios</t>
  </si>
  <si>
    <t>Para exportar productos y subproductos del agro colombiano mediante la certificación sanitaria y fitosanitaria. Los certificados expedidos dan fe que los productos y subproductos agropecuarios cumplen los requisitos de exportación.</t>
  </si>
  <si>
    <t>170704400</t>
  </si>
  <si>
    <t>Exportaciones agropecuarias certificadas</t>
  </si>
  <si>
    <t>Servicio de certificación en buenas practicas agropecuarias</t>
  </si>
  <si>
    <t>La certificación busca asegurar la inocuidad alimentaria, mediante la prevención de los riesgos asociados a la producción primaria, garantizando alimentos sanos e inocuos en predios agropecuarios.</t>
  </si>
  <si>
    <t>170704500</t>
  </si>
  <si>
    <t>Certificado de Buenas Prácticas expedidos</t>
  </si>
  <si>
    <t>Servicio de autorizaciones sanitarias y de inocuidad</t>
  </si>
  <si>
    <t>Documento oficial mediante el cual el ICA habilita a una persona natural o jurídica propietario, poseedor y/o tenedor de un predio para ejercer las actividades de producción primaria.</t>
  </si>
  <si>
    <t>170704600</t>
  </si>
  <si>
    <t>Predios con autorización sanitaria y de inocuidad expedidas</t>
  </si>
  <si>
    <t>Servicio de certificaciones sanitarias</t>
  </si>
  <si>
    <t>Documento expedido por el Instituto Colombiano Agropecuario - ICA que reconoce que la población animal de un predio o un compartimento cumple con los requisitos establecidos en la normatividad expedida por el ICA para tal fin.</t>
  </si>
  <si>
    <t>170704700</t>
  </si>
  <si>
    <t>Certificados de predios o compartimentos expedidos</t>
  </si>
  <si>
    <t>Servicio de registro de empresas productoras, importadoras y comercializadoras de insumos veterinarios</t>
  </si>
  <si>
    <t>Atender las solicitudes de registro de empresas productoras e importadoras y comercializadoras de insumos veterinarios.</t>
  </si>
  <si>
    <t>Número de empresas productoras, comercializadoras e importadoras</t>
  </si>
  <si>
    <t>170704800</t>
  </si>
  <si>
    <t>Empresas productoras, comercializadoras e importadoras vigiladas</t>
  </si>
  <si>
    <t>Servicio de registro, inspección, vigilancia, control, y uso seguro de insumos veterinarios</t>
  </si>
  <si>
    <t>Atender las solicitudes de registro de insumos veterinarios , así como adelantar las actividades de vigilancia y control una vez registrados.</t>
  </si>
  <si>
    <t>Número de licencias</t>
  </si>
  <si>
    <t>170704900</t>
  </si>
  <si>
    <t>Licencias expedidas</t>
  </si>
  <si>
    <t>170704901</t>
  </si>
  <si>
    <t>Licencias modificadas</t>
  </si>
  <si>
    <t>170704902</t>
  </si>
  <si>
    <t>Planes nacionales subsectoriales de vigilancia y control ejecutados en la producción primaria</t>
  </si>
  <si>
    <t>Servicio de prevención y control de enfermedades</t>
  </si>
  <si>
    <t>Conjunto de actividades tendientes a prevenir la presentación de enfermedades y/o controlar y erradicar en caso que se registren casos, focos o brotes en el territorio nacional.</t>
  </si>
  <si>
    <t>Número de focos</t>
  </si>
  <si>
    <t>170705000</t>
  </si>
  <si>
    <t>Focos de enfermedades animales controlados</t>
  </si>
  <si>
    <t>170705001</t>
  </si>
  <si>
    <t>Zonas libres de enfermedades animales declaradas</t>
  </si>
  <si>
    <t>Servicio de vigilancia epidemiológica veterinaria</t>
  </si>
  <si>
    <t>Documentar las solicitudes para obtener el estatus libre de enfermedad o infección, proporciona datos para apoyar el proceso de análisis de riesgos, para fines de salud animal o salud pública, y justificar la lógica de medidas sanitarias.</t>
  </si>
  <si>
    <t>170705100</t>
  </si>
  <si>
    <t>Boletines epidemiológicos publicados</t>
  </si>
  <si>
    <t>170705101</t>
  </si>
  <si>
    <t>Estudios de prevalencia o ausencia realizados</t>
  </si>
  <si>
    <t>Servicio de registro a laboratorios externos</t>
  </si>
  <si>
    <t>Registro de laboratorios externos que los habilita en la prestación de servicios de análisis y/o diagnóstico del sector agropecuario nacional.</t>
  </si>
  <si>
    <t>170705300</t>
  </si>
  <si>
    <t>Laboratorios externos registrados</t>
  </si>
  <si>
    <t>Servicio de autorizaciona laboratorios externos</t>
  </si>
  <si>
    <t>Autorizar a laboratorios externos en la ejecución de pruebas de laboratorio, con el fin de ampliar la cobertura analítica del ICA, principalmente para la detección de plagas y enfermedades.</t>
  </si>
  <si>
    <t>170705400</t>
  </si>
  <si>
    <t>Laboratorios externos autorizados</t>
  </si>
  <si>
    <t>Servicio de inspección, vigilancia y control en la producción y comercialización y uso seguro de semillas e insumos agrícolas</t>
  </si>
  <si>
    <t>170705500</t>
  </si>
  <si>
    <t>Establecimientos vigilados</t>
  </si>
  <si>
    <t>Servicio de vigilancia epidemiológica fitosanitaria</t>
  </si>
  <si>
    <t>Ejecutar acciones de vigilancia fitosanitaria directamente o a través de sensores externos sobre plagas de importancia económica y cuarentenaria en Colombia, para determinar su distribución e incidencia sobre las principales especies vegetales.</t>
  </si>
  <si>
    <t>170705600</t>
  </si>
  <si>
    <t>Registro de la identificación de plagas presentes reportados</t>
  </si>
  <si>
    <t>170705601</t>
  </si>
  <si>
    <t>Redes de vigilancia fitosanitaria atendidas</t>
  </si>
  <si>
    <t>Servicio de registro para la producción y comercialización de insumos agrícolas</t>
  </si>
  <si>
    <t>Evaluar información técnico-científica para registro de insumos agrícolas y semillas, solicitados por la industria productora con fines de comercialización. Así como el seguimiento de pruebas de seguridad y eficacia de los mismos, pre y post registro.</t>
  </si>
  <si>
    <t>170705700</t>
  </si>
  <si>
    <t>Registros expedidos para la producción y comercialización</t>
  </si>
  <si>
    <t>Servicio de control a la movilización de material vegetal y forestales</t>
  </si>
  <si>
    <t>El control fitosanitario de movilización de material vegetal, material de propagación de especies y forestales, a través de puestos de control; la expedición de Licencias, remisión para movilizar productos de origen forestal con fines comerciales.</t>
  </si>
  <si>
    <t>Número de licencias de movilización</t>
  </si>
  <si>
    <t>170705800</t>
  </si>
  <si>
    <t>Licencias de movilización expedidas</t>
  </si>
  <si>
    <t>Son estudios técnicos y diseños (arquitectónico, estructural, eléctrico, hidráulico y sanitario), siguiendo la normatividad vigente y aplicable a la construcción de laboratorios agropecuarios.</t>
  </si>
  <si>
    <t>170706000</t>
  </si>
  <si>
    <t xml:space="preserve">Estudios y diseños realizados </t>
  </si>
  <si>
    <t>Servicio de prevención y control de plagas</t>
  </si>
  <si>
    <t>Son acciones adelantadas por la autoridad sanitaria en busca de prevenir, controlar y eliminar  los focos de plagas en  la producción agrícola.</t>
  </si>
  <si>
    <t>170706100</t>
  </si>
  <si>
    <t>Focos de plagas controlados</t>
  </si>
  <si>
    <t>170706101</t>
  </si>
  <si>
    <t>Áreas libres de plagas declaradas</t>
  </si>
  <si>
    <t>170706102</t>
  </si>
  <si>
    <t>Áreas de baja prevalencia de plagas declaradas</t>
  </si>
  <si>
    <t>170706103</t>
  </si>
  <si>
    <t>Predios libres de plagas certificados</t>
  </si>
  <si>
    <t>Servicio de autorización de organismos de inspección</t>
  </si>
  <si>
    <t>Son actos administrativos con los cuales el Instituto Colombiano Agropecuario reconoce a una persona natural o jurídica, oficial o privada como idónea y técnicamente competente para realizar actividades de Inspección o de Laboratorio de Pruebas y de Diagnóstico propias del Instituto Colombiano Agropecuario.</t>
  </si>
  <si>
    <t>Número de organismos de inspección</t>
  </si>
  <si>
    <t>170706200</t>
  </si>
  <si>
    <t>Organismos de inspección autorizados</t>
  </si>
  <si>
    <t>Servicio de registro de variedades vegetales protegidas</t>
  </si>
  <si>
    <t>Es el registro ICA de nuevas variedades desarrolladas por los productores que van asociadas al mejoramiento de características como mayores rendimientos, mejor calidad, mejor respuesta a factores bióticos: plagas-enfermedades y abióticos:suelo-clima</t>
  </si>
  <si>
    <t>170706300</t>
  </si>
  <si>
    <t>Registros otorgados para variedades vegetales protegidas</t>
  </si>
  <si>
    <t>Servicio de autorización del uso para Organismos vivos modificados (OVM)</t>
  </si>
  <si>
    <t>Son actos administrativos donde el Instituto Colombiano Agropecuario autoriza a terceros la utilización de Organismos Vivos Modificados para uso agrícola, pecuario, pesquero, plantaciones forestales comerciales y agroindustriales; previa evaluación de riesgos .</t>
  </si>
  <si>
    <t>Número de autorizaciones</t>
  </si>
  <si>
    <t>170706400</t>
  </si>
  <si>
    <t>Autorizaciones de uso otorgadas</t>
  </si>
  <si>
    <t>Servicio de registro de la actividad pesquera y acuícola</t>
  </si>
  <si>
    <t xml:space="preserve">En atención a la dinámica de la pesca y la acuicultura, se generan registros permanentes de los usuarios autorizados para desarrollar cualquier tipo de actividad relacionada con el sector; dichos registros son sujeto de constante actualización. </t>
  </si>
  <si>
    <t>170706500</t>
  </si>
  <si>
    <t>Documentos cuyo objetivo es describir y explicar métodos, herramientas analíticas o procesos  de seguimiento y evaluación.</t>
  </si>
  <si>
    <t>170706700</t>
  </si>
  <si>
    <t xml:space="preserve">Documentos que contienen los resultados del proceso de seguimiento, evaluación y análisis realizado. </t>
  </si>
  <si>
    <t>170706800</t>
  </si>
  <si>
    <t>Servicio de divulgación y socialización</t>
  </si>
  <si>
    <t>Comprende el desarrollo  de la divulgación y socialización de política, documentos de lineamientos técnicos, documentos  de seguimiento y evaluación.</t>
  </si>
  <si>
    <t>170706900</t>
  </si>
  <si>
    <t>170706901</t>
  </si>
  <si>
    <t>Asistentes informados</t>
  </si>
  <si>
    <t>Documentos cuyo objetivo es emitir los lineamientos de política para el Ministerio de Agricultura y Desarrollo Rural, las entidades adscritas y vinculadas, gremios, asociaciones o comités de productores y secretarías de agricultura, entidades del orden departamental, municipal y distrital.</t>
  </si>
  <si>
    <t>170707000</t>
  </si>
  <si>
    <t>Servicio de trazabilidad vegetal</t>
  </si>
  <si>
    <t xml:space="preserve">Este servicio incluye el desarrollo de modelos conceptuales de trazabilidad, documentación de manuales de procesos del subsistema, desarrollo del subsistema, ejecución del plan de trazabilidad y eventos de educomunicación. </t>
  </si>
  <si>
    <t>170707100</t>
  </si>
  <si>
    <t>Servicios de administración de los recurso pesqueros y de la acuicultura</t>
  </si>
  <si>
    <t>Son las acciones enmarcadas dentro de la administración del recuso pesquero, entre ellas se encuentra la regulación y divulgación de la normatividad como pilar fundamental para el ejercicio de la actividad pesquera y de la acuicultura, en pro de aumentar la formalización del sector, en todos los eslabones de la cadena.</t>
  </si>
  <si>
    <t>170707200</t>
  </si>
  <si>
    <t>Trámites atendidos</t>
  </si>
  <si>
    <t xml:space="preserve">El fomento a la pesca y a la acuicultura a través del fortalecimiento organizacional, fundamentado en la transferencia de tecnología, conocimiento, entrega de equipos, insumos y/o herramientas, apropiadas, así como adecuadas estrategias de comercialización y consumo responsable. </t>
  </si>
  <si>
    <t>170707300</t>
  </si>
  <si>
    <t>Organizaciones atendidas</t>
  </si>
  <si>
    <t>Servicios de apoyo a las estaciones de acuicultura</t>
  </si>
  <si>
    <t>Consiste en el desarrollo de diferentes actividades de interés para el sector productivo, educativo y científico (transferencia de tecnología a productores, información técnica, asistencia técnica y procesos de educación no formal), que a través de la experiencia en producción y reproducción de especies nativas y domesticadas permiten la oferta de alevinos y la transferencia de conocimiento y de tecnología aplicada.</t>
  </si>
  <si>
    <t>170707400</t>
  </si>
  <si>
    <t>Estaciones de acuicultura apoyadas</t>
  </si>
  <si>
    <t>170707401</t>
  </si>
  <si>
    <t>170707402</t>
  </si>
  <si>
    <t>Servicio de inspección, vigilancia y control de la pesca y la acuicultura</t>
  </si>
  <si>
    <t>Atender mediante operativos de control el ejercicio de la actividad pesquera y de la acuicultura en el territorio nacional para hacer cumplir con unos requisitos especiales, con el cumplimiento de las medidas de ordenación vigentes, lo cual es sujeto a inspección, vigilancia y control por parte de la autoridad competente.</t>
  </si>
  <si>
    <t>170707500</t>
  </si>
  <si>
    <t>Operativos de inspección, vigilancia y control realizados</t>
  </si>
  <si>
    <t xml:space="preserve">14 Conservar y utilizar sosteniblemente los océanos, los mares y los recursos marinos para el desarrollo sostenible </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</si>
  <si>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</si>
  <si>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Servicio de ordenación pesquera y de la acuicultura</t>
  </si>
  <si>
    <t>Un acuerdo de ordenación pesquera es el producto de un trabajo participativo, que involucra aspectos biológicos, pesqueros, sociales y económicos tendientes al uso y manejo sostenible de los recursos pesqueros y se lleva a cabo en tres fases diagnóstico, formulación e implementación.</t>
  </si>
  <si>
    <t>170707600</t>
  </si>
  <si>
    <t xml:space="preserve">Acuerdos de ordenacion atendidos </t>
  </si>
  <si>
    <t>Servicio de aplicación de sustancias para el manejo integrado de plagas y enfermedades en cultivos agrícolas</t>
  </si>
  <si>
    <t>Consiste en una práctica de prevención y/o control de enfermedades o plagas basado en el uso o aplicación de sustancias químicas o bioinsumos de uso agrícola, los cuales  bajo las recomendaciones e indicaciones técnicas,  en la concentración adecuada, pueden tener efectos de prevención o control de enfermedades y plagas en cultivos, actuando de manera efectiva contra el blanco biológico del cultivo.</t>
  </si>
  <si>
    <t>170707700</t>
  </si>
  <si>
    <t>Área intervenida</t>
  </si>
  <si>
    <t>Servicio de apoyo para la certificación de predios agropecuarios</t>
  </si>
  <si>
    <t>Consiste en brindar apoyo y acompañamientos técnicos mediante la identificación y prevención de riesgos asociados a la producción primaria, garantizando alimentos sanos e inocuos en predios agropecuarios con el fin de cumplir con requerimientos y  procesos que conlleven a la certificación de Buenas Prácticas Agropecuarias.</t>
  </si>
  <si>
    <t>170707800</t>
  </si>
  <si>
    <t>Predios apoyados para la certificación</t>
  </si>
  <si>
    <t>170707801</t>
  </si>
  <si>
    <t>Productores apoyados para la certificación</t>
  </si>
  <si>
    <t>Centros para la atención de animales de producción agropecuaria construidos y dotados</t>
  </si>
  <si>
    <t xml:space="preserve">Incluye la construcción de obras de edificación con el fin de recibir, tratar médicamente y atender temporalmente animales de producción agropecuaria. A su vez, contiene la dotación a la infraestructura construida.Incluye la construcción y dotación de obras de edificación con el fin de recibir, tratar médicamente y atender temporalmente animales de producción agropecuaria. </t>
  </si>
  <si>
    <t>170707900</t>
  </si>
  <si>
    <t>170708000</t>
  </si>
  <si>
    <t>170708100</t>
  </si>
  <si>
    <t>Acciones de Seguimiento desarrolladas</t>
  </si>
  <si>
    <t xml:space="preserve"> Incluye el desarrollo de acciones orientadas a solicitar informacio´n de las personas objeto de supervisio´n, asi´ como de practicar visitas,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</si>
  <si>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170708200</t>
  </si>
  <si>
    <t>Acciones de Inspección, vigilancia y control desarrolladas</t>
  </si>
  <si>
    <t>Servicio de certificación en bienestar animal</t>
  </si>
  <si>
    <t>Contempla actividades encaminadas a mantener, el bienestar animal, como en el transporte, sacrificio y otras relacionadas con actividades pecuarias</t>
  </si>
  <si>
    <t>170708300</t>
  </si>
  <si>
    <t>Certificados de bienestar animal emitidos a productores</t>
  </si>
  <si>
    <t>Servicio de extensión para la gestión del riesgo sanitario y fitosanitario</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</si>
  <si>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les permitan atacar los riesgos en la producción derivados de plagas y enfermedades agropecuarias.</t>
  </si>
  <si>
    <t>170708400</t>
  </si>
  <si>
    <t xml:space="preserve">Productores agropecuarios atendidos </t>
  </si>
  <si>
    <t xml:space="preserve"> Ciencia, tecnología e innovación agropecuaria</t>
  </si>
  <si>
    <t>Bancos de germoplasma adecuados</t>
  </si>
  <si>
    <t xml:space="preserve">Los Bancos de Germoplasma constituyen una colección de la variabilidad genética Vegetal, Animal y de Microorganismos, de valor estratégico para el desarrollo del país. </t>
  </si>
  <si>
    <t>Número de Bancos de germoplasma</t>
  </si>
  <si>
    <t>170800100</t>
  </si>
  <si>
    <t>Bancos de germoplasma animal, vegetal y microorganismos adecuados</t>
  </si>
  <si>
    <t>Bancos de germoplasma ampliados</t>
  </si>
  <si>
    <t>170800200</t>
  </si>
  <si>
    <t>Bancos de germoplasma animal, vegetal y microorganismos ampliados</t>
  </si>
  <si>
    <t>Bancos de germoplasma con mantenimiento</t>
  </si>
  <si>
    <t>170800300</t>
  </si>
  <si>
    <t>Bancos de germoplasma con reforzamiento estructural</t>
  </si>
  <si>
    <t>170800400</t>
  </si>
  <si>
    <t>Bancos de germoplasma animal, vegetal y microorganismos con reforzamiento estructural</t>
  </si>
  <si>
    <t>Bancos de germoplasma construidos</t>
  </si>
  <si>
    <t>170800500</t>
  </si>
  <si>
    <t>Bancos de germoplasma animal, vegetal y microorganismos construidos</t>
  </si>
  <si>
    <t>Bancos de germoplasma modificados</t>
  </si>
  <si>
    <t>170800600</t>
  </si>
  <si>
    <t>Bancos de germoplasma animal, vegetal y microorganismos modificados</t>
  </si>
  <si>
    <t>Bancos de germoplasma restaurados</t>
  </si>
  <si>
    <t>170800700</t>
  </si>
  <si>
    <t>Bancos de germoplasma animal, vegetal y microorganismos restaurados</t>
  </si>
  <si>
    <t>Centros de Investigación Adecuados</t>
  </si>
  <si>
    <t>Corresponde a las adecuaciones de infraestructuras dedicadas a la generación de conocimiento fundamental para el país mediante proyectos de investigación científica básica y/o aplicada en líneas de investigación específicas del sector agricultura y desarrollo rural.</t>
  </si>
  <si>
    <t>170800800</t>
  </si>
  <si>
    <t>Centros de Investigación Ampliados</t>
  </si>
  <si>
    <t>Corresponde a la ampliación de las infraestructuras dedicadas a la generación de conocimiento fundamental para el país mediante proyectos de investigación científica básica y/o aplicada en líneas de investigación específicas del sector agricultura y desarrollo rural.</t>
  </si>
  <si>
    <t>170800900</t>
  </si>
  <si>
    <t>Centros de Investigación con mantenimiento</t>
  </si>
  <si>
    <t>Corresponde a las infraestructuras con mantenimiento dedicadas a la generación de conocimiento fundamental para el país mediante proyectos de investigación científica básica y/o aplicada en líneas de investigación específicas del sector agricultura y desarrollo rural.</t>
  </si>
  <si>
    <t>170801000</t>
  </si>
  <si>
    <t>Centros de Investigación con reforzamiento estructural</t>
  </si>
  <si>
    <t>170801100</t>
  </si>
  <si>
    <t>Centros de Investigación Construidos</t>
  </si>
  <si>
    <t>170801200</t>
  </si>
  <si>
    <t>Centros de Investigación Modificados</t>
  </si>
  <si>
    <t>170801300</t>
  </si>
  <si>
    <t>Centros de Investigación Restaurados</t>
  </si>
  <si>
    <t>170801400</t>
  </si>
  <si>
    <t>170801500</t>
  </si>
  <si>
    <t>170801501</t>
  </si>
  <si>
    <t>Documentos de investigación sobre accesiones conservadas en los bancos</t>
  </si>
  <si>
    <t>170801502</t>
  </si>
  <si>
    <t>170801503</t>
  </si>
  <si>
    <t>Genes identificados</t>
  </si>
  <si>
    <t>170801504</t>
  </si>
  <si>
    <t>Publicaciones científicas</t>
  </si>
  <si>
    <t>170801505</t>
  </si>
  <si>
    <t>Revistas indexadas</t>
  </si>
  <si>
    <t>170801600</t>
  </si>
  <si>
    <t>170801601</t>
  </si>
  <si>
    <t xml:space="preserve"> Boletines técnicos</t>
  </si>
  <si>
    <t>170801602</t>
  </si>
  <si>
    <t xml:space="preserve"> Recomendaciones técnicas</t>
  </si>
  <si>
    <t>170801603</t>
  </si>
  <si>
    <t>Cartillas y folletos</t>
  </si>
  <si>
    <t>170801700</t>
  </si>
  <si>
    <t>Guías Metodológicas</t>
  </si>
  <si>
    <t>Especies animales y vegetales mejoradas</t>
  </si>
  <si>
    <t>Especies trabajadas a nivel genético para un mejor rendimiento productivo.</t>
  </si>
  <si>
    <t>Número de especies</t>
  </si>
  <si>
    <t>170801800</t>
  </si>
  <si>
    <t xml:space="preserve">Especies trabajadas a nivel genético </t>
  </si>
  <si>
    <t>170801801</t>
  </si>
  <si>
    <t>Animales mejorados genéticamente</t>
  </si>
  <si>
    <t>Estaciones experimentales para uso investigativo agrícola y pecuario adecuadas</t>
  </si>
  <si>
    <t>Corresponde a la adecuación, ajuste o adaptación de un sitio, espacio o área de una edificación, de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</si>
  <si>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Número de estaciones experimentales</t>
  </si>
  <si>
    <t>170801900</t>
  </si>
  <si>
    <t>Estaciones experimentales para uso investigativo agrícola y pecuario ampliadas</t>
  </si>
  <si>
    <t>Corresponden a la ampliación, obras para incrementar el área construida,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</si>
  <si>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170802000</t>
  </si>
  <si>
    <t>Estaciones experimentales para uso  investigativo agrícola y pecuario ampliadas</t>
  </si>
  <si>
    <t>Estaciones experimentales para uso investigativo agrícola y pecuario con reforzamiento estructural</t>
  </si>
  <si>
    <t>Corresponden al reforzamiento estructural, reforzamiento a la estructura, con el objeto de acondicionarlo a niveles adecuados de seguridad sismo resistente de acuerdo con los requisitos,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</si>
  <si>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170802100</t>
  </si>
  <si>
    <t>Estaciones experimentales para uso  investigativo agrícola y pecuario con reforzamiento estructural</t>
  </si>
  <si>
    <t>Estaciones experimentales para uso investigativo agrícola y pecuario construidas</t>
  </si>
  <si>
    <t>Corresponde a la construcción, obras de edificación,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</si>
  <si>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170802200</t>
  </si>
  <si>
    <t>Estaciones experimentales para uso  investigativo agrícola y pecuario construidas</t>
  </si>
  <si>
    <t>Estaciones experimentales para uso investigativo agrícola y pecuario modificadas</t>
  </si>
  <si>
    <t>Corresponde a la modificación, obras para variar su diseño arquitectónico o estructural,  a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</si>
  <si>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170802300</t>
  </si>
  <si>
    <t>Estaciones experimentales para uso  investigativo agrícola y pecuario modificadas</t>
  </si>
  <si>
    <t>Estaciones experimentales para uso investigativo agrícola y pecuario restauradas</t>
  </si>
  <si>
    <t>Corresponden a la restauración, obras tendientes a recuperarlo y adaptarlo, los predios destinados a desarrollar actividades de generación y transferencia de tecnología, en rubros potenciales en sus respectivas áreas de influencia. El resultado de estas actividades es la capacitación  tanto de técnicos como de productores en tecnologías rentables, competitivas y sostenibles.</t>
  </si>
  <si>
    <t>170802400</t>
  </si>
  <si>
    <t>Estaciones experimentales para uso  investigativo agrícola y pecuario restauradas</t>
  </si>
  <si>
    <t>Laboratorios de investigación agropecuaria Ampliados</t>
  </si>
  <si>
    <t>Corresponde a la ampliación, obras para incrementar el área construida, sobre la infraestructura donde se realizan diferentes pruebas analiticas, las cuales se adelantan una vez se reciben las muestras, se procesan para posteriormente emitir un informe de resultados.</t>
  </si>
  <si>
    <t>170802500</t>
  </si>
  <si>
    <t>Laboratorios de investigación agropecuaria  Ampliados</t>
  </si>
  <si>
    <t>Laboratorios de investigación agropecuaria con reforzamiento estructural</t>
  </si>
  <si>
    <t>Corresponden al reforzamiento estructural, reforzamiento a la estructura, con el objeto de acondicionarlo a niveles adecuados de seguridad sismo resistente de acuerdo con los requisitos, sobre la infraestructura donde se realizan diferentes pruebas analiticas, las cuales se adelantan una vez se reciben las muestras, se procesan para posteriormente emitir un informe de resultados.</t>
  </si>
  <si>
    <t>170802600</t>
  </si>
  <si>
    <t>Laboratorios de investigación agropecuaria  con reforzamiento estructural</t>
  </si>
  <si>
    <t>Laboratorios de investigación agropecuaria Adecuados</t>
  </si>
  <si>
    <t>Corresponde a la adecuación, ajuste o adaptación de un sitio, espacio o área de una edificación, sobre la infraestructura donde se realizan diferentes pruebas analiticas, las cuales se adelantan una vez se reciben las muestras, se procesan para posteriormente emitir un informe de resultados.</t>
  </si>
  <si>
    <t>170802700</t>
  </si>
  <si>
    <t>Laboratorios de investigación agropecuaria con mantenimiento</t>
  </si>
  <si>
    <t>Corresponde al mantenimiento, realización de obras, operaciones y cuidados necesarios para su conservación, sobre la infraestructura donde se realizan diferentes pruebas analiticas, las cuales se adelantan una vez se reciben las muestras, se procesan para posteriormente emitir un informe de resultados.</t>
  </si>
  <si>
    <t>170802800</t>
  </si>
  <si>
    <t>Laboratorios de investigación agropecuaria construidos</t>
  </si>
  <si>
    <t>Corresponde a la construcción, obras de edificación, sobre la infraestructura donde se realizan diferentes pruebas analiticas, las cuales se adelantan una vez se reciben las muestras, se procesan para posteriormente emitir un informe de resultados.</t>
  </si>
  <si>
    <t>170802900</t>
  </si>
  <si>
    <t>Laboratorios de investigación agropecuaria modificados</t>
  </si>
  <si>
    <t>Corresponde a la modificación, obras para variar su diseño arquitectónico o estructural, sobre la infraestructura donde se realizan diferentes pruebas analiticas, las cuales se adelantan una vez se reciben las muestras, se procesan para posteriormente emitir un informe de resultados.</t>
  </si>
  <si>
    <t>170803000</t>
  </si>
  <si>
    <t>Laboratorios de investigación agropecuaria restaurados</t>
  </si>
  <si>
    <t>Corresponden a la restauración, obras tendientes a recuperarlo y adaptarlo, sobre la infraestructura donde se realizan diferentes pruebas analiticas, las cuales se adelantan una vez se reciben las muestras, se procesan para posteriormente emitir un informe de resultados.</t>
  </si>
  <si>
    <t>170803100</t>
  </si>
  <si>
    <t>Parcelas, módulos y unidades demostrativas adecuadas</t>
  </si>
  <si>
    <t>Corresponde a la adecuación, ajuste o adaptación de un sitio, espacio o área de una edificación, de los espacios para la transferencia de tecnologías u ofertas tecnologicas a través de probar, ajustar, validar y transferir nuevas prácticas, además de servir como medios de difusión.</t>
  </si>
  <si>
    <t>Número de parcelas</t>
  </si>
  <si>
    <t>170803200</t>
  </si>
  <si>
    <t>Parcelas, módulos y unidades demostrativas ampliadas</t>
  </si>
  <si>
    <t>Corresponden a la ampliación, obras para incrementar el área construida, de los espacios para la transferencia de tecnologías u ofertas tecnologicas a través de probar, ajustar, validar y transferir nuevas prácticas, además de servir como medios de difusión.</t>
  </si>
  <si>
    <t>170803300</t>
  </si>
  <si>
    <t>Parcelas, módulos y unidades demostrativas con reforzamiento estructural</t>
  </si>
  <si>
    <t>Corresponden al reforzamiento estructural (reforzamiento a la estructura, con el objeto de acondicionarlo a niveles adecuados de seguridad sismo resistente de acuerdo con los requisitos) de los espacios para la transferencia de tecnologías u ofertas tecnologicas a través de probar, ajustar, validar y transferir nuevas prácticas, además de servir como medios de difusión.</t>
  </si>
  <si>
    <t>170803400</t>
  </si>
  <si>
    <t>Parcelas, módulos y unidades demostrativas construidas</t>
  </si>
  <si>
    <t>Corresponde a la construcción, obras de edificación, de los espacios para la transferencia de tecnologías u ofertas tecnologicas a través de probar, ajustar, validar y transferir nuevas prácticas, además de servir como medios de difusión.</t>
  </si>
  <si>
    <t>170803500</t>
  </si>
  <si>
    <t>Parcelas, módulos y unidades demostrativas modificadas</t>
  </si>
  <si>
    <t>Corresponde a la modificación, obras para variar su diseño arquitectónico o estructural, de los espacios para la transferencia de tecnologías u ofertas tecnologicas a través de probar, ajustar, validar y transferir nuevas prácticas, además de servir como medios de difusión.</t>
  </si>
  <si>
    <t>170803600</t>
  </si>
  <si>
    <t>Parcelas, módulos y unidades demostrativas restauradas</t>
  </si>
  <si>
    <t>Corresponden a la restauración, obras tendientes a recuperarlo y adaptarlo, de los espacios para la transferencia de tecnologías u ofertas tecnologicas a través de probar, ajustar, validar y transferir nuevas prácticas, además de servir como medios de difusión.</t>
  </si>
  <si>
    <t>170803700</t>
  </si>
  <si>
    <t>Servicio de conservación y mantenimiento de especies animales, vegetales y microbiales en bancos de germoplasma</t>
  </si>
  <si>
    <t>Corresponde al manejo, preservación y utilización adecuados de los Recursos Genéticos conocidos, de tal forma que estos rindan un beneficio sostenible para las generaciones presentes y futuras</t>
  </si>
  <si>
    <t>Número de recursos genéticos</t>
  </si>
  <si>
    <t>170803900</t>
  </si>
  <si>
    <t xml:space="preserve">Recursos genéticos Conservados y mantenidos en los bancos </t>
  </si>
  <si>
    <t>170803901</t>
  </si>
  <si>
    <t>Accesiones monitoreadas y renovadas</t>
  </si>
  <si>
    <t>170803902</t>
  </si>
  <si>
    <t xml:space="preserve">Caracterizaciones realizadas sobre accesiones conservadas en los bancos </t>
  </si>
  <si>
    <t>170803903</t>
  </si>
  <si>
    <t>Genes de interés identificados</t>
  </si>
  <si>
    <t>170803904</t>
  </si>
  <si>
    <t>Muestras recolectadas y conservadas de material genético invitro</t>
  </si>
  <si>
    <t>170803905</t>
  </si>
  <si>
    <t>núcleos de razas criollas conservadas</t>
  </si>
  <si>
    <t>170803906</t>
  </si>
  <si>
    <t xml:space="preserve">Nuevas cepas de microorganismos patógenos incorporadas a los bancos </t>
  </si>
  <si>
    <t>170804001</t>
  </si>
  <si>
    <t>Eventos de transferencia de tecnología</t>
  </si>
  <si>
    <t>Comprende acciones de acompañamiento integral orientadas a diagnosticar, recomendar, actualizar, formar, transferir, asistir, empoderar y generar capacidad en los productores agropecuarios para que estos incorporen en su actividad productiva prácticas, productos tecnológicos, tecnologías, conocimientos y comportamientos que beneficien su desempeño y mejoren su competitividad y sostenibilidad.</t>
  </si>
  <si>
    <t>170804100</t>
  </si>
  <si>
    <t>170804101</t>
  </si>
  <si>
    <t>Municipios beneficiados con el servicio de extensión agropecuaria</t>
  </si>
  <si>
    <t>170804102</t>
  </si>
  <si>
    <t>Municipios apoyados con el servicio de extensión agropecuaria</t>
  </si>
  <si>
    <t>Servicio de apoyo financiero para el mantenimiento y conservacion de los bancos de germoplasma</t>
  </si>
  <si>
    <t>Aporte financiero para la administración, el mantenimiento, y la conservación de los bancos de germoplasma animal, vegetal y microorganismos de interés agropecuario de propiedad de la nación colombiana, en cabeza del instituto colombiano Agropecuario ICA.  Lo anterior se fundamenta en la Decisión 391 de 1996 de la Comunidad Andina de Naciones sobre Régimen Común de Acceso a los Recursos Genéticos; La Ley 29 de 1990; La Ley 165 de 1994; El Decreto extraordinario 393 de 1991; Decreto 4765 de 2008.</t>
  </si>
  <si>
    <t>170804600</t>
  </si>
  <si>
    <t>Bancos de germoplasma mantenidos y conservados</t>
  </si>
  <si>
    <t>Servicio de Educación Informal en Extensión Agropecuaria</t>
  </si>
  <si>
    <t>El Servicio de Capacitación de Extensión Agropecuaria busca certificar al personal de las Entidades Prestadoras de Servicios Agropecuarias (EPSEA) en extensión agropecuaria y competencias laborales.</t>
  </si>
  <si>
    <t>Número de capacitaciones</t>
  </si>
  <si>
    <t>170804700</t>
  </si>
  <si>
    <t>Capacitaciones realizadas  en Extensión Agropecuaria</t>
  </si>
  <si>
    <t>170804701</t>
  </si>
  <si>
    <t xml:space="preserve"> Formadores capacitados en Extensión Agropecuaria </t>
  </si>
  <si>
    <t>Servicio de Habilitación a las Entidades Prestadoras del Servicio de Extensión Agropecuaria -EPSEA´s</t>
  </si>
  <si>
    <t>El Servicio de apoyo a las Entidades Prestadoras del Servicio de Extensión Agropecuaria  busca habilitar las EPSEA´s, realizar seguimiento a los requisitos habilitantes, y administrar la herramienta tecnológica.</t>
  </si>
  <si>
    <t>170804800</t>
  </si>
  <si>
    <t>Entidades Prestadoras del Servicio de Extensión Agropecuaria Habilitadas</t>
  </si>
  <si>
    <t>Servicio de análisis de Información para la planificación pesquera y de la acuicultura</t>
  </si>
  <si>
    <t>Comprende el desarrollo de los procesos de análisis espacial y estadístico de datos, para la planificación en materia de pesca y acuicultura.</t>
  </si>
  <si>
    <t>170804900</t>
  </si>
  <si>
    <t>Servicio de gestión de información para la planificación pesquera y de la acuicultura</t>
  </si>
  <si>
    <t>Comprende el desarrollo de los procesos de identificación, acceso, estructuración y administración  de la información para la  planificación rural agropecuaria en especial en en materia de pesca y acuicultura.</t>
  </si>
  <si>
    <t>170805000</t>
  </si>
  <si>
    <t>Comprende el diseño, implementación y mantenimiento  de la plataforma tecnológica y su información con los datos para la planificación y ejecución de la política del sector agropecuario.</t>
  </si>
  <si>
    <t>170805100</t>
  </si>
  <si>
    <t>170805101</t>
  </si>
  <si>
    <t>170805200</t>
  </si>
  <si>
    <t>170805201</t>
  </si>
  <si>
    <t>Planes departamentales de extensión agropecuaria elaborados</t>
  </si>
  <si>
    <t>Servicio de apoyo técnico para el uso eficiente de recursos naturales en ecosistemas estratégicos</t>
  </si>
  <si>
    <t>Corresponde a acciones de acompañamiento técnico a productores agropecuarios para el uso eficiente de recursos naturales en ecosistemas estratégicos y cuencas hidrográficas con fuertes presiones por actividades productivas.</t>
  </si>
  <si>
    <t>170805300</t>
  </si>
  <si>
    <t>12.2 De aquí a 2030, lograr la gestión sostenible y el uso eficiente de los recursos naturales</t>
  </si>
  <si>
    <t>Servicio de integración tecnológica para la producción agropecuaria y agroindustrial</t>
  </si>
  <si>
    <t>Incluye el desarrollo de actividades como la identificación, integración, implementación y evaluación de tecnologías disponibles y el desarrollo de elementos faltantes para la producción de productos.</t>
  </si>
  <si>
    <t>Número de paquetes técnológicos</t>
  </si>
  <si>
    <t>170805500</t>
  </si>
  <si>
    <t>Paquetes tecnológicos implementados</t>
  </si>
  <si>
    <t>Servicio de implementación de rutas agroecológicas</t>
  </si>
  <si>
    <t>Contempla la implementación de estrategias para la articulación, promoción y ejecución de rutas agroecológicas, las cuales incluyen huertas que desarrollan procesos de agricultura urbana.</t>
  </si>
  <si>
    <t>Número de rutas agroecológicas</t>
  </si>
  <si>
    <t>170805600</t>
  </si>
  <si>
    <t>Rutas agroecológicas implementadas</t>
  </si>
  <si>
    <t>170805601</t>
  </si>
  <si>
    <t>Rutas agroecológicas en torno a huertas autosostenibles de la ciudad región implementadas</t>
  </si>
  <si>
    <t>170805602</t>
  </si>
  <si>
    <t>Rutas agroecológicas elaboradas</t>
  </si>
  <si>
    <t>Incluye la realización de los estudios y diseños requeridos en las fases de pre factibilidad, factibilidad o definitivos.</t>
  </si>
  <si>
    <t>170805700</t>
  </si>
  <si>
    <t>170805701</t>
  </si>
  <si>
    <t>Proyectos formulados y estructurados</t>
  </si>
  <si>
    <t>Documentos técnicos en donde se realiza el seguimiento y el análisis de resultados e impactos de una política pública a través de indicadores, índices y tasas y otras herramientas técnicas para la toma de decisiones.</t>
  </si>
  <si>
    <t>170805800</t>
  </si>
  <si>
    <t>170805900</t>
  </si>
  <si>
    <t>Servicio de apoyo financiero a la prestación del servicio público de extensión agropecuaria</t>
  </si>
  <si>
    <t>Orientado a subsidiar la prestación del servicio público de extensión agropecuaria que se realiza a través de las Entidades Prestadoras del Servicio de Extensión Agropecuaria (EPSEA) para los productores y las asociaciones u organizaciones de productores que de manera voluntaria soliciten la prestación de dicho servicio</t>
  </si>
  <si>
    <t>170806000</t>
  </si>
  <si>
    <t>Usuarios del servicio público de extensión agropecuaria subsidiados</t>
  </si>
  <si>
    <t>1709</t>
  </si>
  <si>
    <t xml:space="preserve"> Infraestructura productiva y comercialización</t>
  </si>
  <si>
    <t>170900100</t>
  </si>
  <si>
    <t>alevinos utilizados en actividades de repoblamiento</t>
  </si>
  <si>
    <t>170900101</t>
  </si>
  <si>
    <t>alevinos utilizados en actividades de comercialización</t>
  </si>
  <si>
    <t>Instalación destinada a la construcción y reparación de embarcaciones</t>
  </si>
  <si>
    <t>170900200</t>
  </si>
  <si>
    <t>Astilleros ampliados</t>
  </si>
  <si>
    <t>170900300</t>
  </si>
  <si>
    <t>Astilleros con reforzamiento estructural</t>
  </si>
  <si>
    <t>170900400</t>
  </si>
  <si>
    <t>170900500</t>
  </si>
  <si>
    <t>Astilleros modificados</t>
  </si>
  <si>
    <t>170900600</t>
  </si>
  <si>
    <t>Astilleros restaurados</t>
  </si>
  <si>
    <t>170900700</t>
  </si>
  <si>
    <t>Centrales de abastos ampliadas</t>
  </si>
  <si>
    <t xml:space="preserve">Infraestructura física que presta Servicio de acopio y distribución para mayorista y minorista, con altos estándares de calidad , seguridad y procesos de administración y logística para  fortalecer el comercio de alimentos en todos los canales de comercialización,  contribuyendo a la regulación natural de precios en su zona de influencia. </t>
  </si>
  <si>
    <t>Número de centrales de abastos</t>
  </si>
  <si>
    <t>170900800</t>
  </si>
  <si>
    <t>Centrales de abastos con reforzamiento estructural</t>
  </si>
  <si>
    <t>170900900</t>
  </si>
  <si>
    <t>Centrales de abastos construidas</t>
  </si>
  <si>
    <t>170901000</t>
  </si>
  <si>
    <t>Centrales de abastos modificadas</t>
  </si>
  <si>
    <t>170901100</t>
  </si>
  <si>
    <t>Centrales de abastos restauradas</t>
  </si>
  <si>
    <t>170901200</t>
  </si>
  <si>
    <t>Centrales de abasto restauradas</t>
  </si>
  <si>
    <t>Los centros de acopio cumplen la función de reunir la producción para su posterior distribución y comercialización</t>
  </si>
  <si>
    <t>170901300</t>
  </si>
  <si>
    <t>Centros de acopio ampliados</t>
  </si>
  <si>
    <t>170901400</t>
  </si>
  <si>
    <t>Centros de acopio con reforzamiento estructural</t>
  </si>
  <si>
    <t>170901500</t>
  </si>
  <si>
    <t>170901600</t>
  </si>
  <si>
    <t>Centros de acopio modificados</t>
  </si>
  <si>
    <t>170901700</t>
  </si>
  <si>
    <t>Centros de acopio restaurados</t>
  </si>
  <si>
    <t>170901800</t>
  </si>
  <si>
    <t>Centros logísticos agropecuarios adecuados</t>
  </si>
  <si>
    <t>Los centros logísticos son entendidos como equipamientos localizados estratégicamente en regiones altamente productivas con el objeto de concentrar y suministrar Servicio complementarios a sus actividades principales.</t>
  </si>
  <si>
    <t>170901900</t>
  </si>
  <si>
    <t>Centros logísticos agropecuarios ampliados</t>
  </si>
  <si>
    <t>170902000</t>
  </si>
  <si>
    <t>Centros logísticos agropecuarios con reforzamiento estructural</t>
  </si>
  <si>
    <t>170902100</t>
  </si>
  <si>
    <t>Centros logísticos agropecuarios construidos</t>
  </si>
  <si>
    <t>170902200</t>
  </si>
  <si>
    <t>Centros logísticos agropecuarios modificados</t>
  </si>
  <si>
    <t>170902300</t>
  </si>
  <si>
    <t>Centros logísticos agropecuarios restaurados</t>
  </si>
  <si>
    <t>170902400</t>
  </si>
  <si>
    <t>Cuartos Fríos adecuados</t>
  </si>
  <si>
    <t>170902500</t>
  </si>
  <si>
    <t>Cuartos Fríos ampliados</t>
  </si>
  <si>
    <t>170902600</t>
  </si>
  <si>
    <t>Cuartos Fríos con reforzamiento estructural</t>
  </si>
  <si>
    <t>170902700</t>
  </si>
  <si>
    <t>Cuartos Fríos construidos</t>
  </si>
  <si>
    <t>170902800</t>
  </si>
  <si>
    <t>Cuartos Fríos modificados</t>
  </si>
  <si>
    <t>170902900</t>
  </si>
  <si>
    <t>Cuartos Fríos restaurados</t>
  </si>
  <si>
    <t>170903000</t>
  </si>
  <si>
    <t>Infraestructura de pos cosecha adecuada</t>
  </si>
  <si>
    <t>Infraestructura donde se realizan las actividades después de la cosecha, donde se seleccionan y clasifican los productos, lavado, empaque, conservación, entre otras.</t>
  </si>
  <si>
    <t>Número de infraestructura poscosecha</t>
  </si>
  <si>
    <t>170903400</t>
  </si>
  <si>
    <t>Infraestructura de pos cosecha ampliada</t>
  </si>
  <si>
    <t>170903500</t>
  </si>
  <si>
    <t>Infraestructura de pos cosecha con reforzamiento estructural</t>
  </si>
  <si>
    <t>170903600</t>
  </si>
  <si>
    <t>Infraestructura de pos cosecha construida</t>
  </si>
  <si>
    <t>170903700</t>
  </si>
  <si>
    <t>Infraestructura de pos cosecha modificada</t>
  </si>
  <si>
    <t>170903800</t>
  </si>
  <si>
    <t>Infraestructura de pos cosecha restaurada</t>
  </si>
  <si>
    <t>170903900</t>
  </si>
  <si>
    <t>Infraestructura de producción agrícola adecuada</t>
  </si>
  <si>
    <t>Incluye todo tipo de construcciones que sean parte de un proyecto productivo ligado a la producción primaria agrícola. Ej.: invernaderos.</t>
  </si>
  <si>
    <t>Número de infraestructura de producción agrícola</t>
  </si>
  <si>
    <t>170904000</t>
  </si>
  <si>
    <t>Infraestructura de producción agrícola ampliada</t>
  </si>
  <si>
    <t>170904100</t>
  </si>
  <si>
    <t>Infraestructura de producción agrícola con reforzamiento estructural</t>
  </si>
  <si>
    <t>170904200</t>
  </si>
  <si>
    <t>170904201</t>
  </si>
  <si>
    <t>170904301</t>
  </si>
  <si>
    <t>Infraestructura de producción agrícola modificada</t>
  </si>
  <si>
    <t>170904400</t>
  </si>
  <si>
    <t>Infraestructura de producción agrícola restaurada</t>
  </si>
  <si>
    <t>170904500</t>
  </si>
  <si>
    <t>Infraestructura de producción pecuaria adecuada</t>
  </si>
  <si>
    <t>Instalaciones que permiten el desarrollo de actividad agropecuaria permitiendo criar animales. Incluye Corrales: infraestructura que alberga animales como caballos, vacas, toros y cerdos. Gallineros o galpones: espacio destinado para la producción avícola. Porquerizas: espacio para alojamiento de ganado porcino. Sala de ordeño: espacio destinado para el ordeño de las vacas, cabras o búfalas.</t>
  </si>
  <si>
    <t>Número de infraestructura de producción pecuaria</t>
  </si>
  <si>
    <t>170904600</t>
  </si>
  <si>
    <t>Infraestructura de producción pecuaria ampliada</t>
  </si>
  <si>
    <t>170904700</t>
  </si>
  <si>
    <t>Infraestructura de producción pecuaria con reforzamiento estructural</t>
  </si>
  <si>
    <t>170904800</t>
  </si>
  <si>
    <t>Infraestructura de producción pecuaria construida</t>
  </si>
  <si>
    <t>170904900</t>
  </si>
  <si>
    <t>Infraestructura de producción pecuaria modificada</t>
  </si>
  <si>
    <t>170905000</t>
  </si>
  <si>
    <t>Infraestructura de producción pecuaria restaurada</t>
  </si>
  <si>
    <t>170905100</t>
  </si>
  <si>
    <t>Infraestructura para el almacenamiento adecuada</t>
  </si>
  <si>
    <t>infraestructura utilizada en el manejo, almacenamiento de productos agrícolas, así mismo, almacenamiento de los agro insumos. Ej. Silos.</t>
  </si>
  <si>
    <t>Número de infraestructura para almacenamiento</t>
  </si>
  <si>
    <t>170905200</t>
  </si>
  <si>
    <t>Infraestructura para el almacenamiento ampliada</t>
  </si>
  <si>
    <t>170905300</t>
  </si>
  <si>
    <t>Infraestructura para el almacenamiento con reforzamiento estructural</t>
  </si>
  <si>
    <t>170905400</t>
  </si>
  <si>
    <t>Infraestructura para el almacenamiento construida</t>
  </si>
  <si>
    <t>170905500</t>
  </si>
  <si>
    <t>170905501</t>
  </si>
  <si>
    <t>Almacenadas</t>
  </si>
  <si>
    <t>Infraestructura para el almacenamiento modificada</t>
  </si>
  <si>
    <t>170905700</t>
  </si>
  <si>
    <t>Infraestructura para el almacenamiento restaurada</t>
  </si>
  <si>
    <t>170905800</t>
  </si>
  <si>
    <t>Infraestructura para la transformación de productos agropecuarios adecuada</t>
  </si>
  <si>
    <t>Ejemplo: lagunas de oxidación, Beneficiaderos, plantas de transformación productos primarios en materias primas o insumos para la industria, líneas de producción específica para manejo de subproductos, líneas de producción para transformación en productos terminados (leche en productos lácteos, maíz en cereales, frutas en conservas o mermeladas, etc.)</t>
  </si>
  <si>
    <t>Número de infraestructura para transformación de productos agropecuarios</t>
  </si>
  <si>
    <t>170905900</t>
  </si>
  <si>
    <t>Infraestructura para la transformación de productos agropecuarios ampliada</t>
  </si>
  <si>
    <t>170906000</t>
  </si>
  <si>
    <t>Infraestructura para la transformación de productos agropecuarios con reforzamiento estructural</t>
  </si>
  <si>
    <t>170906100</t>
  </si>
  <si>
    <t>Infraestructura para la transformación de productos agropecuarios construida</t>
  </si>
  <si>
    <t>170906200</t>
  </si>
  <si>
    <t>Infraestructura para la transformación de productos agropecuarios modificada</t>
  </si>
  <si>
    <t>170906300</t>
  </si>
  <si>
    <t>Infraestructura para la transformación de productos agropecuarios restaurada</t>
  </si>
  <si>
    <t>170906400</t>
  </si>
  <si>
    <t>Plantas de beneficio animal adecuadas</t>
  </si>
  <si>
    <t>Todo establecimiento en donde se benefician las especies de animales que han sido declarados como aptas para el consumo humano y que ha sido registrado y autorizado para este fin.</t>
  </si>
  <si>
    <t>Número de plantas de beneficio</t>
  </si>
  <si>
    <t>170906500</t>
  </si>
  <si>
    <t>Plantas de beneficio animal ampliadas</t>
  </si>
  <si>
    <t>170906600</t>
  </si>
  <si>
    <t>Plantas de beneficio animal con reforzamiento estructural</t>
  </si>
  <si>
    <t>170906700</t>
  </si>
  <si>
    <t>Plantas de beneficio animal construidas</t>
  </si>
  <si>
    <t>170906800</t>
  </si>
  <si>
    <t>Plantas de beneficio animal modificadas</t>
  </si>
  <si>
    <t>170906900</t>
  </si>
  <si>
    <t>Plantas de beneficio animal restauradas</t>
  </si>
  <si>
    <t>170907000</t>
  </si>
  <si>
    <t>Plataformas logísticas</t>
  </si>
  <si>
    <t>Área dentro de la cual todas las actividades relativas al transporte, logística y la distribución de bienes, tanto para el transito nacional o internacional, son llevados a cabo por varios operadores.</t>
  </si>
  <si>
    <t>Número de plataformas logísticas</t>
  </si>
  <si>
    <t>170907100</t>
  </si>
  <si>
    <t>Plataformas logísticas entregadas</t>
  </si>
  <si>
    <t>Plaza de Ferias adecuada</t>
  </si>
  <si>
    <t>Infraestructura para la realización de eventos agropecuarios tales como subastas ganaderas, el deporte de la vaquería, exposiciones equinas, ferias ganaderas, entre otras.</t>
  </si>
  <si>
    <t>Número de plazas de ferias</t>
  </si>
  <si>
    <t>170907200</t>
  </si>
  <si>
    <t>Plaza de Ferias ampliada</t>
  </si>
  <si>
    <t>170907300</t>
  </si>
  <si>
    <t>Plaza de Ferias con reforzamiento estructural</t>
  </si>
  <si>
    <t>170907400</t>
  </si>
  <si>
    <t>Plaza de Ferias construida</t>
  </si>
  <si>
    <t>170907500</t>
  </si>
  <si>
    <t>Plaza de Ferias modificada</t>
  </si>
  <si>
    <t>170907600</t>
  </si>
  <si>
    <t>Plaza de Ferias restructurada</t>
  </si>
  <si>
    <t>170907700</t>
  </si>
  <si>
    <t>Plaza de ferias restructurada</t>
  </si>
  <si>
    <t>Plaza de mercado adecuadas</t>
  </si>
  <si>
    <t>Lugar con infraestructura  que acopia productores y comercializadores minoristas a  lo cuales el cliente final y/o consumidor  podrá tener acceso a los productos que se ofrecen.</t>
  </si>
  <si>
    <t>Número de plazas de mercado</t>
  </si>
  <si>
    <t>170907800</t>
  </si>
  <si>
    <t>Plazas de mercado adecuadas</t>
  </si>
  <si>
    <t>Plaza de mercado ampliadas</t>
  </si>
  <si>
    <t>170907900</t>
  </si>
  <si>
    <t>Plaza de mercado con reforzamiento estructural</t>
  </si>
  <si>
    <t>170908000</t>
  </si>
  <si>
    <t>Plazas de mercado con reforzamiento estructural</t>
  </si>
  <si>
    <t>Plaza de mercado construidas</t>
  </si>
  <si>
    <t>170908100</t>
  </si>
  <si>
    <t>Plazas de mercado construidas</t>
  </si>
  <si>
    <t>Plaza de mercado modificadas</t>
  </si>
  <si>
    <t>170908200</t>
  </si>
  <si>
    <t>Plazas de mercado modificadas</t>
  </si>
  <si>
    <t>Plaza de mercado restauradas</t>
  </si>
  <si>
    <t>170908300</t>
  </si>
  <si>
    <t>Plazas de mercado restauradas</t>
  </si>
  <si>
    <t>Servicio de educación informal para la administración, operación y conservación de los distritos de adecuación de tierras</t>
  </si>
  <si>
    <t>Son  acciones que se realizan para contribuir al  conocimiento y apropiación para la administración, operación y conservación de los distritos de adecuación de tierras.</t>
  </si>
  <si>
    <t>170908400</t>
  </si>
  <si>
    <t xml:space="preserve">Asociaciones capacitadas </t>
  </si>
  <si>
    <t>170908500</t>
  </si>
  <si>
    <t>14.b Facilitar el acceso de los pescadores artesanales a los recursos marinos y los mercados</t>
  </si>
  <si>
    <t>Terminal pesquero ampliado</t>
  </si>
  <si>
    <t>170908600</t>
  </si>
  <si>
    <t>Terminal pesquero con reforzamiento estructural</t>
  </si>
  <si>
    <t>170908700</t>
  </si>
  <si>
    <t>Terminal pesquero construido</t>
  </si>
  <si>
    <t>170908800</t>
  </si>
  <si>
    <t>Terminal pesquero modificado</t>
  </si>
  <si>
    <t>170908900</t>
  </si>
  <si>
    <t>Terminal pesquero restructurado</t>
  </si>
  <si>
    <t>170909000</t>
  </si>
  <si>
    <t>Infraestructura de trapiche panelero construida y dotada</t>
  </si>
  <si>
    <t>Hace referencia a la construcción y dotación de la infraestructura de trapiche panelero. Un trapiche panelero es aquel establecimiento donde se extrae y evapora el jugo de la caña de azúcar y se elabora la panela con un rendimiento o capacidad igual a 100 kg/h (Resolución 779 de 2006).</t>
  </si>
  <si>
    <t>Número de trapiches paneleros</t>
  </si>
  <si>
    <t>170909100</t>
  </si>
  <si>
    <t>Trapiches paneleros construidos y dotados</t>
  </si>
  <si>
    <t>Infraestructura de trapiche panelero con mantenimiento</t>
  </si>
  <si>
    <t>Hace referencia al mantenimiento de la infraestructura de trapiche panelero. Un trapiche panelero es aquel establecimiento donde se extrae y evapora el jugo de la caña de azúcar y se elabora la panela con un rendimiento o capacidad igual a 100 kg/h.  (Resolución 779 de 2006).</t>
  </si>
  <si>
    <t>170909200</t>
  </si>
  <si>
    <t>Trapiches paneleros con mantenimiento</t>
  </si>
  <si>
    <t>Servicio de procesamiento de caña panelera</t>
  </si>
  <si>
    <t>Corresponde a la operación del procesamiento de caña panelera en el trapiche para la obtención de panela.</t>
  </si>
  <si>
    <t>170909300</t>
  </si>
  <si>
    <t>Trapiches paneleros con servicio de procesamiento de caña.</t>
  </si>
  <si>
    <t>Servicio de beneficio de animales destinados para el consumo humano</t>
  </si>
  <si>
    <t>Comprende un conjunto de actividades que comprenden el sacrificio y faenado de animales para consumo humano.</t>
  </si>
  <si>
    <t>170909400</t>
  </si>
  <si>
    <t>Animales sacrificados</t>
  </si>
  <si>
    <t>Plantas de beneficio animal con mantenimiento</t>
  </si>
  <si>
    <t>Hace referencia al mantenimiento de la infraestructura de una planta de beneficio animal.  La planta de beneficio animal es todo establecimiento en donde se benefician las especies de animales que han sido declarados como aptas para el consumo humano y que ha sido registrado y autorizado para este fin.</t>
  </si>
  <si>
    <t>170909500</t>
  </si>
  <si>
    <t xml:space="preserve">Plantas de beneficio animal con mantenimiento </t>
  </si>
  <si>
    <t>170909600</t>
  </si>
  <si>
    <t xml:space="preserve">Estudios de preinversión realizados </t>
  </si>
  <si>
    <t>Estudios de preinversión para adecuación de tierras</t>
  </si>
  <si>
    <t>Elaboración de estudios de identificación, precfatibilidad, factibilidad y diseños detallados para proyectos de construcción de nuevos distritos, rehabilitación, ampliación, complementación y modernización de distritos existentes.</t>
  </si>
  <si>
    <t>Hectáreas con estudios y diseño</t>
  </si>
  <si>
    <t>170909700</t>
  </si>
  <si>
    <t xml:space="preserve">Área con estudios de preinversión para adecuación de tierras elaborados </t>
  </si>
  <si>
    <t>170909701</t>
  </si>
  <si>
    <t xml:space="preserve">Estudios de preinversión para adecuación de tierras elaborados </t>
  </si>
  <si>
    <t>170909702</t>
  </si>
  <si>
    <t>Estudios de identificación elaborados</t>
  </si>
  <si>
    <t>170909703</t>
  </si>
  <si>
    <t>Estudios de prefactibilidad elaborados</t>
  </si>
  <si>
    <t>170909704</t>
  </si>
  <si>
    <t>Estudios de factibilidad elaborados</t>
  </si>
  <si>
    <t>170909705</t>
  </si>
  <si>
    <t>Diseños detallados elaborados</t>
  </si>
  <si>
    <t>Servicio de revisión de proyectos de adecuación de tierras</t>
  </si>
  <si>
    <t>Servicio relacionado con la revisión de proyectos de adecuación de tierras que presentan diferentes entidades al organismo público de ejecución de adecuación de tierras .</t>
  </si>
  <si>
    <t>170909800</t>
  </si>
  <si>
    <t>Proyectos de adecuación de tierras revisados</t>
  </si>
  <si>
    <t>Distritos de adecuación de tierras construidos y ampliados</t>
  </si>
  <si>
    <t>Comprende la construcción o ampliación de obras de infraestructura destinada a dotar un área determinada con riego, drenaje o protección contra inundaciones constituida en unidades agropecuarias denominadas distritos de adecuación de tierras, con el propósito de aumentar la productividad del sector agropecuario.</t>
  </si>
  <si>
    <t>Hectáreas con distritos de adecuación de tierras</t>
  </si>
  <si>
    <t>170909900</t>
  </si>
  <si>
    <t>Hectáreas con distritos de adecuación de tierras construidos y ampliados</t>
  </si>
  <si>
    <t>170909901</t>
  </si>
  <si>
    <t>170909902</t>
  </si>
  <si>
    <t>Hectáreas del proyecto estratégico de adecuación de tierras Ranchería y San Juan intervenidas</t>
  </si>
  <si>
    <t>170909903</t>
  </si>
  <si>
    <t>Hectáreas del proyecto estratégico de adecuación de tierras Triangulo del Tolima intervenidas</t>
  </si>
  <si>
    <t>170909904</t>
  </si>
  <si>
    <t>Hectáreas del proyecto estratégico de adecuación de tierras Tesalia - Paicol intervenidas</t>
  </si>
  <si>
    <t>Distritos de adecuación de tierras rehabilitados, complementados y modernizados</t>
  </si>
  <si>
    <t xml:space="preserve">Comprende la rehabilitación, complementación y modernización de la infraestructura de riego, drenaje y protección contra inundaciones que actualmente existente en los distritos de adecuación de tierras y que requiere de intervención para garantizar su adecuado funcionamiento y operación, y por consiguiente la adecuada prestación del servicio público. </t>
  </si>
  <si>
    <t>170910000</t>
  </si>
  <si>
    <t xml:space="preserve">Hectáreas con distritos de adecuación de tierras rehabilitados, complementados y modernizados </t>
  </si>
  <si>
    <t>170910001</t>
  </si>
  <si>
    <t xml:space="preserve"> Distritos de adecuación de tierras rehabilitados, complementados y modernizados </t>
  </si>
  <si>
    <t>170910002</t>
  </si>
  <si>
    <t>Distritos rehabilitados</t>
  </si>
  <si>
    <t>170910003</t>
  </si>
  <si>
    <t>Distritos complementados</t>
  </si>
  <si>
    <t>170910004</t>
  </si>
  <si>
    <t>Distritos modernizados</t>
  </si>
  <si>
    <t>Servicio de administración, operación y conservación de distritos de adecuación de tierras de propiedad del estado</t>
  </si>
  <si>
    <t xml:space="preserve">Corresponde a los distritos de adecuación de tierras de propiedad del estado que cuentan con servicio de administración, operación y conservación de las obras que conforman los distritos, bajo un enfoque de manejo integral, con la finalidad de prevenir su deterioro y garantizar la sostenibilidad del mismo, con lo cual, se pretende el uso eficiente del recurso hídrico para aumentar la productividad del sector agropecuario en el área beneficiada. </t>
  </si>
  <si>
    <t>Número de distritos de adecuación de tierras</t>
  </si>
  <si>
    <t>170910100</t>
  </si>
  <si>
    <t>Distritos de adecuación de tierras con servicio de Administración, Operación y Conservación</t>
  </si>
  <si>
    <t>170910101</t>
  </si>
  <si>
    <t>Distritos de adecuación de tierras con servicio de Administración, Operación y Conservación directa</t>
  </si>
  <si>
    <t>170910102</t>
  </si>
  <si>
    <t>Distritos de adecuación de tierras con servicio de Administración, Operación y Conservación delegada</t>
  </si>
  <si>
    <t>170910103</t>
  </si>
  <si>
    <t xml:space="preserve">Distritos de adecuación de tierras con servicio de Administración, Operación y Conservación mediante operador </t>
  </si>
  <si>
    <t>Servicio de acompañamiento a la prestación del servicio público de adecuación de tierras</t>
  </si>
  <si>
    <t xml:space="preserve">Corresponde al acompañamiento que debe realizar el organismo público ejecutor a la prestación del servicio público de adecuación de tierras (riego, drenaje y protección contra inundaciones) en los distritos de adecuación de tierras que existentes. </t>
  </si>
  <si>
    <t>170910200</t>
  </si>
  <si>
    <t>Distritos de adecuación de tierras acompañados en la prestación del servicio público</t>
  </si>
  <si>
    <t>170910201</t>
  </si>
  <si>
    <t>Distritos de adecuación de tierras que prestan el servicio público de adecuación de tierras (riego, drenaje y protección contra inundaciones)</t>
  </si>
  <si>
    <t>170910202</t>
  </si>
  <si>
    <t>Actos administrativos para mejorar la prestación del servicio público expedidos</t>
  </si>
  <si>
    <t>170910203</t>
  </si>
  <si>
    <t xml:space="preserve">Acciones de divulgación para mejorar la prestación del servicio público realizadas </t>
  </si>
  <si>
    <t>170910204</t>
  </si>
  <si>
    <t xml:space="preserve">Distritos de adecuación de tierras con manejo integral implementado </t>
  </si>
  <si>
    <t>170910205</t>
  </si>
  <si>
    <t>Distritos de adecuación de tierras con concesiones de agua vigentes</t>
  </si>
  <si>
    <t>170910206</t>
  </si>
  <si>
    <t>Distritos de adecuación de tierras con proyectos integrales de desarrollo agropecuario y rural implementados</t>
  </si>
  <si>
    <t>Servicio de trámites legales de asociaciones de usuarios de distritos de adecuación de tierras</t>
  </si>
  <si>
    <t xml:space="preserve">Corresponde a los trámites de viabilidad de personería jurídica, certificación de existencia y representación legal y reforma de estatutos de asociaciones de usuarios de distritos de adecuación de tierras que el organismo público ejecutor debe viabilizar y expedir para garantizar que las asociaciones presten el servicio público de adecuación de tierras de forma adecuada. </t>
  </si>
  <si>
    <t>170910300</t>
  </si>
  <si>
    <t>Trámites legales de asociaciones de usuarios realizados</t>
  </si>
  <si>
    <t>170910301</t>
  </si>
  <si>
    <t xml:space="preserve">Trámites de personería jurídica de asociaciones realizados </t>
  </si>
  <si>
    <t>170910302</t>
  </si>
  <si>
    <t>Trámites de certificaciones de existencia y representación legal de asociaciones realizados</t>
  </si>
  <si>
    <t>170910303</t>
  </si>
  <si>
    <t>Trámites de reforma estatutos de asociaciones realizados</t>
  </si>
  <si>
    <t>El servicio público de adecuación de tierras requiere una serie de documentos técnicos, jurídicos, asociativos y de planeación que requieren ser elaborados y actualizados para su adecuada prestación.</t>
  </si>
  <si>
    <t>170910400</t>
  </si>
  <si>
    <t>Servicio de apoyo a la producción de las cadenas agrícolas, forestales, pecuarias, pesqueras y acuícolas</t>
  </si>
  <si>
    <t xml:space="preserve">Con el servicio de apoyo a la producción de las cadenas agrícolas, forestales, pecuarias, pesqueras y acuícolas, los productores afectados por condiciones climáticas desfavorables y emergencias sanitarias, reciben apoyo para la reactivación y continuidad en sus sistemas de producción. </t>
  </si>
  <si>
    <t>Número de cadenas productivas</t>
  </si>
  <si>
    <t>170910500</t>
  </si>
  <si>
    <t>Cadenas productivas apoyadas</t>
  </si>
  <si>
    <t>170910501</t>
  </si>
  <si>
    <t>Servicio de apoyo a la comercialización de las cadenas agrícolas, forestales, pecuarias, pesqueras y acuícolas</t>
  </si>
  <si>
    <t>En beneficio del mejoramiento del ingreso al productor, el servicio de apoyo a la comercialización de las cadenas agrícolas, forestales, pecuarias, pesqueras y acuícolas, promueve estrategias para: i.Afrontar las variaciones atípicas en la demanda, oferta y en el precio de los productos, ii. la generación de valor agregado y iii. Permite el acceso de productos a canales de comercialización formales con estándares de calidad; mediante el fortalecimiento en los procesos de poscosecha, de transformación y en el acompañamiento técnico para la apertura a nuevos mercados.</t>
  </si>
  <si>
    <t>170910600</t>
  </si>
  <si>
    <t>170910601</t>
  </si>
  <si>
    <t>Servicio de promoción al consumo</t>
  </si>
  <si>
    <t xml:space="preserve">Con el servicio de promoción al consumo de productos de las cadenas pecuarias, pesqueras y acuícolas, se aumenta la demanda de productos y el consumo per cápita de proteína de origen pecuario pesquero y acuícola. </t>
  </si>
  <si>
    <t>170910700</t>
  </si>
  <si>
    <t>Cadenas productivas apoyadas con servicio de promoción al consumo</t>
  </si>
  <si>
    <t xml:space="preserve">Los documentos de política de las cadenas pecuarias, pesqueras y acuícolas, son instrumentos que enmarcan el diseño, implementación y seguimiento de políticas de competitividad del sector pecuario, pesquero y acuícola. </t>
  </si>
  <si>
    <t>170910800</t>
  </si>
  <si>
    <t>Documentos de políticas elaborados</t>
  </si>
  <si>
    <t>170910801</t>
  </si>
  <si>
    <t>Cadenas productivas con lineamientos de política diseñados e implementados</t>
  </si>
  <si>
    <t>170910900</t>
  </si>
  <si>
    <t>Servicio de apoyo financiero para la reforestación comercial</t>
  </si>
  <si>
    <t>Apoyo para el establecimiento y mantenimiento de nuevas hectáreas de reforestación comercial en los núcleos forestales.</t>
  </si>
  <si>
    <t>170911000</t>
  </si>
  <si>
    <t xml:space="preserve">Hectáreas reforestadas y con mantenimiento apoyadas </t>
  </si>
  <si>
    <t>170911100</t>
  </si>
  <si>
    <t>Plazas de mercado mantenida</t>
  </si>
  <si>
    <t>Corresponde al desarrollo de obras, operaciones y cuidados necesarios para la conservación en buen estado de la plaza de mercado o en una situación determinada para evitar su degradación.</t>
  </si>
  <si>
    <t>170911200</t>
  </si>
  <si>
    <t>Plazas de mercado dotada</t>
  </si>
  <si>
    <t>Incluye la dotación de equipos y utensilios necesarios para las actividades de recepción, acopio, almacenamiento y expendio de productos en la plaza de mercado.</t>
  </si>
  <si>
    <t>Número de plaza de mercado</t>
  </si>
  <si>
    <t>170911300</t>
  </si>
  <si>
    <t>Bancos de maquinaria y equipos para la producción agropecuaria dotado</t>
  </si>
  <si>
    <t>Contempla la conformación y/o dotación de bancos de maquinaria y equipos por medio de adquisiciones para el acceso de los productores agropecuarios.</t>
  </si>
  <si>
    <t>170911400</t>
  </si>
  <si>
    <t>Maquinaria y equipos para la producción agropecuaria adquiridos</t>
  </si>
  <si>
    <t>170911401</t>
  </si>
  <si>
    <t>Maquinaria para la producción agrícola adquirida</t>
  </si>
  <si>
    <t>170911402</t>
  </si>
  <si>
    <t>Maquinaria para la producción pecuaria adquirida</t>
  </si>
  <si>
    <t>170911403</t>
  </si>
  <si>
    <t>Equipos para la producción agrícola adquiridos</t>
  </si>
  <si>
    <t>170911404</t>
  </si>
  <si>
    <t>Equipos para la producción pecuaria adquiridos</t>
  </si>
  <si>
    <t>170911405</t>
  </si>
  <si>
    <t>Productores beneficiados con maquinaria y equipo</t>
  </si>
  <si>
    <t>170911406</t>
  </si>
  <si>
    <t>Organizaciones locales de productores primarios apoyadas</t>
  </si>
  <si>
    <t>Servicio de apoyo financiero para proyectos de adecuación de tierras</t>
  </si>
  <si>
    <t>Corresponde al apoyo financiero destinado a financiar o cofinanciar proyectos de adecuación de tierras presentados  para preinversión de distritos, construcción de distritos, mejoramiento de distritos, reposición de maquinaría en distritos y actividades agropecuarias complementarias en distritos en los terminos de la Ley.</t>
  </si>
  <si>
    <t>170911600</t>
  </si>
  <si>
    <t>Proyectos financiados y cofinanciados</t>
  </si>
  <si>
    <t>170911601</t>
  </si>
  <si>
    <t>Proyectos de estudios de preinversión financiados y cofinanciados</t>
  </si>
  <si>
    <t>170911602</t>
  </si>
  <si>
    <t>Proyectos de construcción financiados y cofinanciados</t>
  </si>
  <si>
    <t>170911603</t>
  </si>
  <si>
    <t>Proyectos de rehabilitación, complementación, modernización, ampliación financiados y cofinanciados</t>
  </si>
  <si>
    <t>170911604</t>
  </si>
  <si>
    <t>Proyectos de actividades agropecuarias complementarias financiados y cofinanciados</t>
  </si>
  <si>
    <t>170911700</t>
  </si>
  <si>
    <t>Número de Estudios de pre inversión realizados</t>
  </si>
  <si>
    <t>170911800</t>
  </si>
  <si>
    <t>Servicio de repoblamiento ictiológico realizado</t>
  </si>
  <si>
    <t>Corresponde a actividades de repoblamiento ictiológico multi especie a medios naturales, como estrategia para beneficiar a población dedicada a la pesca artesanal y de subsistencia</t>
  </si>
  <si>
    <t>Número de repoblamientos</t>
  </si>
  <si>
    <t>170911900</t>
  </si>
  <si>
    <t>Repoblamientos realizados</t>
  </si>
  <si>
    <t>9.bApoyar el desarrollo de tecnologías, la investigación y la innovación nacionales en los países en desarrollo, incluso garantizando un entorno normativo propicio a la diversificación industrial y la adición de valor a los productos básicos, entre otras cosas</t>
  </si>
  <si>
    <t>Planta de beneficio animal dotada</t>
  </si>
  <si>
    <t>Corresponde a la dotación de maquinaria, equipos, instrumentos y mobiliario que se requiera para la operación de la planta de beneficio animal de conformidad con la reglamentación sanitaria vigente</t>
  </si>
  <si>
    <t>Número de plantas</t>
  </si>
  <si>
    <t>170912000</t>
  </si>
  <si>
    <t>Plantas de beneficio animal dotadas</t>
  </si>
  <si>
    <t>Infraestructura construida para la comercialización de productos agropecuarios y pesqueros ofrecidos mediante servicios de restaurante</t>
  </si>
  <si>
    <t>Corresponde a un inmueble resultado de obras de edificación en terrenos no construidos o cuya área esté libre por autorización de demolición total. No incluye la dotación del inmueble. (Corresponde a la licencia de construcción por obra nueva). Esta infraestructura es destinada a la preparación y expendio de alimentos y bebidas al público mediante servicios de restaurante, con el fin de generar un encadenamiento con valor agregado entre la producción agropecuaria y pesquera y el consumidor final</t>
  </si>
  <si>
    <t>170912100</t>
  </si>
  <si>
    <t xml:space="preserve"> Infraestructura para el servicio de restaurante construida </t>
  </si>
  <si>
    <t>Infraestructura ampliada para la comercialización de productos agropecuarios y pesqueros ofrecidos mediante servicios de restaurante</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</si>
  <si>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 Esta infraestructura es destinada a la preparación y expendio de alimentos y bebidas al público mediante servicios de restaurante, con el fin de generar un encadenamiento con valor agregado entre la producción agropecuaria y pesquera y el consumidor final</t>
  </si>
  <si>
    <t>170912200</t>
  </si>
  <si>
    <t>Infraestructura para el servicio de restaurante ampliada</t>
  </si>
  <si>
    <t>Infraestructura adecuada para la comercialización de productos agropecuarios y pesqueros ofrecidos mediante servicios de restaurante</t>
  </si>
  <si>
    <t>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</si>
  <si>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170912300</t>
  </si>
  <si>
    <t>Infraestructura para el servicio de restaurante adecuada</t>
  </si>
  <si>
    <t>Infraestructura modificada para la comercialización de productos agropecuarios y pesqueros ofrecidos mediante servicios de restaurante</t>
  </si>
  <si>
    <t>Corresponde a un inmueble sobre el cual se realizan obras para variar su diseño arquitectónico o estructural, sin incrementar su área construida. (Corresponde a la licencia de construcción por modificación). Esta infraestructura es destinada a la preparación y expendio de alimentos y bebidas al público mediante servicios de restaurante, con el fin de generar un encadenamiento con valor agregado entre la producción agropecuaria y pesquera y el consumidor final</t>
  </si>
  <si>
    <t>170912400</t>
  </si>
  <si>
    <t>Infraestructura para el servicio de restaurante modificada</t>
  </si>
  <si>
    <t>Infraestructura restaurada para la comercialización de productos agropecuarios y pesqueros ofrecidos mediante servicios de restaurante</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</si>
  <si>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 Esta infraestructura es destinada a la preparación y expendio de alimentos y bebidas al público mediante servicios de restaurante, con el fin de generar un encadenamiento con valor agregado entre la producción agropecuaria y pesquera y el consumidor final</t>
  </si>
  <si>
    <t>170912500</t>
  </si>
  <si>
    <t>Infraestructura para el servicio de restaurante restaurada</t>
  </si>
  <si>
    <t>Infraestructura con reforzamiento estructural para la comercialización de productos agropecuarios y pesqueros ofrecidos mediante servicios de restaurante</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</si>
  <si>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 Esta infraestructura es destinada a la preparación y expendio de alimentos y bebidas al público mediante servicios de restaurante, con el fin de generar un encadenamiento con valor agregado entre la producción agropecuaria y pesquera y el consumidor final</t>
  </si>
  <si>
    <t>170912600</t>
  </si>
  <si>
    <t>Infraestructura para el servicio de restaurante con reforzamiento estructural</t>
  </si>
  <si>
    <t>Infraestructura dotada para la comercialización de productos agropecuarios y pesqueros ofrecidos mediante servicios de restaurante</t>
  </si>
  <si>
    <t>Corresponde a la dotación de mobiliario, equipos y menaje en la infraestructura destinada a la preparación y expendio de alimentos y bebidas al público, mediante servicios de restaurante, con el fin de generar un encadenamiento con valor agregado entre la producción agropecuaria y pesquera y el consumidor final</t>
  </si>
  <si>
    <t>170912700</t>
  </si>
  <si>
    <t>Infraestructura para el servicio de restaurante dotada</t>
  </si>
  <si>
    <t>1799</t>
  </si>
  <si>
    <t xml:space="preserve"> Fortalecimiento de la gestión y dirección del sector Agricultura y Desarrollo Rural</t>
  </si>
  <si>
    <t>179900900</t>
  </si>
  <si>
    <t>179901000</t>
  </si>
  <si>
    <t xml:space="preserve">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</si>
  <si>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179901100</t>
  </si>
  <si>
    <t>179901101</t>
  </si>
  <si>
    <t>179901200</t>
  </si>
  <si>
    <t>179901300</t>
  </si>
  <si>
    <t>179901400</t>
  </si>
  <si>
    <t>179901500</t>
  </si>
  <si>
    <t>179901600</t>
  </si>
  <si>
    <t>179904400</t>
  </si>
  <si>
    <t>179904401</t>
  </si>
  <si>
    <t>179904402</t>
  </si>
  <si>
    <t>179905200</t>
  </si>
  <si>
    <t>179905201</t>
  </si>
  <si>
    <t>179905202</t>
  </si>
  <si>
    <t>179905203</t>
  </si>
  <si>
    <t>179905204</t>
  </si>
  <si>
    <t>179905205</t>
  </si>
  <si>
    <t>179905206</t>
  </si>
  <si>
    <t>179905207</t>
  </si>
  <si>
    <t>179905208</t>
  </si>
  <si>
    <t>179905209</t>
  </si>
  <si>
    <t>179905210</t>
  </si>
  <si>
    <t>179905211</t>
  </si>
  <si>
    <t>179905212</t>
  </si>
  <si>
    <t>179905213</t>
  </si>
  <si>
    <t>179905214</t>
  </si>
  <si>
    <t>179905216</t>
  </si>
  <si>
    <t>179905300</t>
  </si>
  <si>
    <t>179905400</t>
  </si>
  <si>
    <t>179905401</t>
  </si>
  <si>
    <t>179905402</t>
  </si>
  <si>
    <t>179905500</t>
  </si>
  <si>
    <t>179905600</t>
  </si>
  <si>
    <t>179905800</t>
  </si>
  <si>
    <t>179905801</t>
  </si>
  <si>
    <t>179906000</t>
  </si>
  <si>
    <t>179906001</t>
  </si>
  <si>
    <t>179906002</t>
  </si>
  <si>
    <t>179906003</t>
  </si>
  <si>
    <t>179906004</t>
  </si>
  <si>
    <t>179906100</t>
  </si>
  <si>
    <t>179906101</t>
  </si>
  <si>
    <t>179906102</t>
  </si>
  <si>
    <t>179906200</t>
  </si>
  <si>
    <t>179906300</t>
  </si>
  <si>
    <t>179906301</t>
  </si>
  <si>
    <t>179906302</t>
  </si>
  <si>
    <t>179906303</t>
  </si>
  <si>
    <t>179906400</t>
  </si>
  <si>
    <t>179906500</t>
  </si>
  <si>
    <t>179906600</t>
  </si>
  <si>
    <t>179906700</t>
  </si>
  <si>
    <t>179906800</t>
  </si>
  <si>
    <t>179906900</t>
  </si>
  <si>
    <t>179907000</t>
  </si>
  <si>
    <t>179907001</t>
  </si>
  <si>
    <t>179907100</t>
  </si>
  <si>
    <t>179907200</t>
  </si>
  <si>
    <t>179907300</t>
  </si>
  <si>
    <t>Documentos de evaluación Elaborados</t>
  </si>
  <si>
    <t>19</t>
  </si>
  <si>
    <t>Salud y protección social</t>
  </si>
  <si>
    <t>1903</t>
  </si>
  <si>
    <t xml:space="preserve"> Inspección, vigilancia y control</t>
  </si>
  <si>
    <t xml:space="preserve">Documentos cuyo objetivo es describir y explicar instrumentos, estándares, requisitos y condiciones necesarias para llevar a cabo un proceso o actividad. </t>
  </si>
  <si>
    <t>190300100</t>
  </si>
  <si>
    <t>190300101</t>
  </si>
  <si>
    <t xml:space="preserve">Documentos técnicos de estándares sanitarios  publicados </t>
  </si>
  <si>
    <t>190300102</t>
  </si>
  <si>
    <t>Documentos técnicos socializados</t>
  </si>
  <si>
    <t>190300103</t>
  </si>
  <si>
    <t>Serviciode apoyo financiero para dotar el servicios de salud conforme con estándares de habilitación</t>
  </si>
  <si>
    <t>incluye Servicios de apoyo financiero para dotación conforme con estándares de habilitación</t>
  </si>
  <si>
    <t>Número de dotaciones</t>
  </si>
  <si>
    <t>190300200</t>
  </si>
  <si>
    <t>Dotación de conformidad con estándares de habilitación</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</si>
  <si>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</si>
  <si>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Servicio de apoyo financiero para dotar con bienes y Servicio de interés para la salud pública</t>
  </si>
  <si>
    <t>incluye Servicio de apoyo financiero para dotación de bienes y Servicio de interés en salud pública</t>
  </si>
  <si>
    <t>Porcentaje de cumplimiento</t>
  </si>
  <si>
    <t>190300300</t>
  </si>
  <si>
    <t>Cumplimiento de indicador ponderado de suministro de bienes y Servicio de interés para la salud pública en una vigencia determinada</t>
  </si>
  <si>
    <t>Servicio de evaluación del riesgo en inocuidad de alimentos</t>
  </si>
  <si>
    <t>Consiste en evaluaciones de riesgo en inocuidad de alimentos</t>
  </si>
  <si>
    <t>Porcentaje de evaluaciones de riesgo</t>
  </si>
  <si>
    <t>190300500</t>
  </si>
  <si>
    <t>Evaluaciones de riesgo realizadas en la vigencia/evaluaciones de riesgo solicitadas en la vigencia</t>
  </si>
  <si>
    <t>El Servicio de evaluación de riesgo de toxicidad de plaguicidas se realiza mediante evaluaciones por solicitud y permite establecer si un plaguicida es dañino  para  la salud animal y humana.</t>
  </si>
  <si>
    <t>Porcentaje de solicitudes</t>
  </si>
  <si>
    <t>190300600</t>
  </si>
  <si>
    <t>3.9 De aquí a 2030, reducir considerablemente el número de muertes y enfermedades causadas por productos químicos peligrosos y por la polución y contaminación del aire, el agua y el suelo</t>
  </si>
  <si>
    <t>Servicio de análisis de laboratorio de estándares sanitarios</t>
  </si>
  <si>
    <t>Este servicio permite establecer mediante un análisis del laboratorio  si  el laboratorio esta cumpliendo con la legalidad y de estándares sanitarios .</t>
  </si>
  <si>
    <t>190300700</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</si>
  <si>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</si>
  <si>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Servicio de registro sanitario</t>
  </si>
  <si>
    <t>Este servicio permite que se realice el registro sanitario para la comercialización de los productos.</t>
  </si>
  <si>
    <t>190300900</t>
  </si>
  <si>
    <t>registros sanitarios expedidos</t>
  </si>
  <si>
    <t>Servicio de certificaciones en buenas practicas</t>
  </si>
  <si>
    <t>Este servicio permite expedir las certificaciones en buenas practicas a las entidades prestadoras del servicio de salud.</t>
  </si>
  <si>
    <t>190301000</t>
  </si>
  <si>
    <t>certificaciones expedidas</t>
  </si>
  <si>
    <t>El servicio de inspección, vigilancia y control permite mantener los estándares en las entidades del sector salud</t>
  </si>
  <si>
    <t>visitas realizadas</t>
  </si>
  <si>
    <t>190301101</t>
  </si>
  <si>
    <t xml:space="preserve">Informes de los resultados obtenidos en la vigilancia sanitaria </t>
  </si>
  <si>
    <t>190301102</t>
  </si>
  <si>
    <t>Inspectores capacitados</t>
  </si>
  <si>
    <t>El servicio de análisis de laboratorio es el servicio  prestado por los laboratorios, los cuales deben estar avalados para prestar el servicio.</t>
  </si>
  <si>
    <t>190301200</t>
  </si>
  <si>
    <t>Servicio de acompañamiento para la destrucción de medicamentos</t>
  </si>
  <si>
    <t xml:space="preserve">Este servicio permite que  la entidad cuente con el acompañamiento para la destrucción de medicamentos  </t>
  </si>
  <si>
    <t>Porcentaje de procesos</t>
  </si>
  <si>
    <t>190301400</t>
  </si>
  <si>
    <t>Procesos de destrucción acompañados / Número de Procesos de destrucción programados</t>
  </si>
  <si>
    <t>Servicio de adopción y seguimiento de acciones y medidas especiales</t>
  </si>
  <si>
    <t>Este servicio permite tener la adopción y seguimiento de acciones y medidas especiales por parte de una entidad</t>
  </si>
  <si>
    <t>Número de acciones y medidas</t>
  </si>
  <si>
    <t>190301500</t>
  </si>
  <si>
    <t>acciones y medidas especiales ejecutadas</t>
  </si>
  <si>
    <t>Servicio de auditoría y visitas inspectivas</t>
  </si>
  <si>
    <t>el servicio de auditoría y visitas inspectivas realizada para verificar el cumplimiento de los estándares y normatividad vigente.</t>
  </si>
  <si>
    <t>Número de auditorías</t>
  </si>
  <si>
    <t>190301600</t>
  </si>
  <si>
    <t>auditorías y visitas inspectivas realizadas</t>
  </si>
  <si>
    <t>Servicio de autorización y modificación de los programas de pagos moderadores y copagos</t>
  </si>
  <si>
    <t>El servicio de autorización y modificación de los Programas de pagos moderadores y copagos.</t>
  </si>
  <si>
    <t>Número de autorizaciones y modificación de los programas de pagos</t>
  </si>
  <si>
    <t>190301800</t>
  </si>
  <si>
    <t>autorizaciones y modificación de los Programas de pagos moderadores y copagos tramitados</t>
  </si>
  <si>
    <t>Servicio del ejercicio del procedimiento administrativo sancionatorio</t>
  </si>
  <si>
    <t>Este  servicio establecer y aplicar el procedimiento administrativo sancionatorio</t>
  </si>
  <si>
    <t>190301900</t>
  </si>
  <si>
    <t xml:space="preserve">procesos con aplicación del procedimiento administrativo sancionatorio tramitados </t>
  </si>
  <si>
    <t>Servicio de diseño de metodologías, instrumentos y estrategias de inspección, vigilancia y control</t>
  </si>
  <si>
    <t xml:space="preserve">este servicio permite definir el diseño de metodologías, instrumentos y estrategias  de Inspección Vigilancia y Control </t>
  </si>
  <si>
    <t>Número de metodologías instrumentos y políticas</t>
  </si>
  <si>
    <t>190302000</t>
  </si>
  <si>
    <t xml:space="preserve">Metodologías instrumentos y políticas de Inspección Vigilancia y Control diseñadas </t>
  </si>
  <si>
    <t>Servicio de aprobación de modificaciones de capacidad de afiliación de empresas administradoras de planes de beneficio</t>
  </si>
  <si>
    <t>Este servicio permite contar con solicitudes de aprobación de modificaciones de capacidad de afiliación de Empresas Administradoras de Planes de Beneficio</t>
  </si>
  <si>
    <t>190302100</t>
  </si>
  <si>
    <t>solicitudes de aprobación de modificaciones de capacidad de afiliación de Empresas Administradoras de Planes de Beneficio tramitados</t>
  </si>
  <si>
    <t>Servicio de aprobación de planes voluntarios de salud</t>
  </si>
  <si>
    <t>Este servicio permite gestionar las solicitudes de aprobación de Planes voluntarios de salud</t>
  </si>
  <si>
    <t>190302200</t>
  </si>
  <si>
    <t>solicitudes de aprobación de Planes voluntarios de salud aprobadas</t>
  </si>
  <si>
    <t>Este servicio permite ofrecer la asistencias técnica en Inspección, Vigilancia y Control</t>
  </si>
  <si>
    <t>asistencias técnica en Inspección, Vigilancia y Control realizadas</t>
  </si>
  <si>
    <t>Servicio de seguimiento a entidades en liquidación voluntaria</t>
  </si>
  <si>
    <t>Este servicio permite generar los informes de seguimiento a entidades en liquidación voluntaria</t>
  </si>
  <si>
    <t>190302400</t>
  </si>
  <si>
    <t>informes de seguimiento a entidades en liquidación voluntaria realizados</t>
  </si>
  <si>
    <t>Servicio de implementación de estrategias para el fortalecimiento del control social en salud</t>
  </si>
  <si>
    <t xml:space="preserve">Este servicio permite obtener estrategias para el fortalecimiento del control social en salud </t>
  </si>
  <si>
    <t>190302500</t>
  </si>
  <si>
    <t>estrategias para el fortalecimiento del control social en salud implementadas</t>
  </si>
  <si>
    <t>Servicio de evaluación, aprobación y seguimiento de acuerdos de reestructuración de pasivos para instituciones prestadoras de Servicio de salud</t>
  </si>
  <si>
    <t>Este servicio  permite producir informes de evaluación, aprobación y seguimiento de acuerdos de reestructuración de pasivos para Instituciones Prestadores de Servicio de Salud</t>
  </si>
  <si>
    <t>190302600</t>
  </si>
  <si>
    <t>informes de evaluación, aprobación y seguimiento de acuerdos de reestructuración de pasivos para Instituciones Prestadores de Servicio de Salud realizados</t>
  </si>
  <si>
    <t>este servicio  permite generar los informes de evaluación, aprobación y seguimiento de Planes de Gestión Integral de Riesgo ç</t>
  </si>
  <si>
    <t>190302700</t>
  </si>
  <si>
    <t>informes de evaluación, aprobación y seguimiento de Planes de Gestión Integral de Riesgo realizados</t>
  </si>
  <si>
    <t>Servicio de gestión de peticiones, quejas, reclamos y denuncias</t>
  </si>
  <si>
    <t>Este servicio permite gestionar todas las Preguntas Quejas Reclamos y Denuncias Gestionadas</t>
  </si>
  <si>
    <t>Número de preguntas, quejas, reclamos y denuncias</t>
  </si>
  <si>
    <t>190302800</t>
  </si>
  <si>
    <t xml:space="preserve"> Preguntas Quejas Reclamos y Denuncias Gestionadas</t>
  </si>
  <si>
    <t>Servicio de habilitación y autorización de empresas administradoras de planes de beneficio</t>
  </si>
  <si>
    <t>Este servicio permite gestionar las solicitudes de habilitación y autorización de Empresas Administradoras de Planes de Beneficio</t>
  </si>
  <si>
    <t>190302900</t>
  </si>
  <si>
    <t>solicitudes de habilitación y autorización de Empresas Administradoras de Planes de Beneficio  tramitadas</t>
  </si>
  <si>
    <t>Servicio de registro de interventores, liquidadores y contralores</t>
  </si>
  <si>
    <t xml:space="preserve">Este Servicio permite registrar a interventores, liquidadores y contralores </t>
  </si>
  <si>
    <t>Número de interventores, liquidadores y contralores</t>
  </si>
  <si>
    <t>190303000</t>
  </si>
  <si>
    <t>interventores, liquidadores y contralores registrados</t>
  </si>
  <si>
    <t>190303100</t>
  </si>
  <si>
    <t>Servicios de evaluación de riesgo de toxicidad de plaguicidas</t>
  </si>
  <si>
    <t xml:space="preserve">Este servicio permite gestionar las solicitudes presentadas </t>
  </si>
  <si>
    <t>190303200</t>
  </si>
  <si>
    <t xml:space="preserve">Solicitudes evaluadas en la vigencia </t>
  </si>
  <si>
    <t>Servicio de verificación de técnicas de análisis</t>
  </si>
  <si>
    <t>Este servicio permite validar las técnicas de análisis de las instituciones bajo control y establecer que el laboratorio está realizando el análisis aplicando las técnicas avaladas.</t>
  </si>
  <si>
    <t>190303300</t>
  </si>
  <si>
    <t>Instituciones bajo control</t>
  </si>
  <si>
    <t>Servicio deasistencia técnica</t>
  </si>
  <si>
    <t xml:space="preserve"> Este servicio Asistencias técnicas en técnicas de análisis </t>
  </si>
  <si>
    <t>190303400</t>
  </si>
  <si>
    <t>Servicio de inspección, vigilancia y control de los factores del riesgo del ambiente que afectan la salud humana</t>
  </si>
  <si>
    <t>El Servicio  de Inspección Vigilancia y Control de los factores del riesgo del ambiente permite que las entidades territoriales cuenten con acciones de Inspección Vigilancia y Control, reales y efectivas  que permitan identificar  los factores de riesgo ambiente que afectan la salud humana.</t>
  </si>
  <si>
    <t>Número de distritos</t>
  </si>
  <si>
    <t>190303500</t>
  </si>
  <si>
    <t>Distritos con acciones de Inspección Vigilancia y Control  reales y efectivas  de los factores del riesgo del ambiente que afectan la salud humana  realizados</t>
  </si>
  <si>
    <t>Servicio de producción, expendio, comercialización y distribución de medicamentos vigilada y controlada.</t>
  </si>
  <si>
    <t>El Servicio permite realizar la producción, expendio, comercialización y distribución de medicamentos  vigilada y controlada en las entidades habilitadas para realizar la producción, expendio, comercialización y distribución.</t>
  </si>
  <si>
    <t>190303700</t>
  </si>
  <si>
    <t>Distritos con producción, expendio, comercialización y distribución de medicamentos vigilada y controlada real y efectivamente  realizados</t>
  </si>
  <si>
    <t>Servicio de validación de mecanismos para adelantar las auditorias correspondientes a las entidades territoriales</t>
  </si>
  <si>
    <t>El servicio permite  realizar la validación de mecanismos  para que las entidades cuenten con mecanismos de coordinación y adelanten las auditorias correspondientes</t>
  </si>
  <si>
    <t>190303900</t>
  </si>
  <si>
    <t>Municipios especiales 1,2 y 3 y distritos con mecanismos de coordinación establecido y operando para adelantar las auditorias correspondientes a las entidades territoriales  realizados</t>
  </si>
  <si>
    <t>El servicio de vigilancia de calidad  permite a las entidades contar con vigilancia de calidad del agua para consumo humano, incluye también la vigilancia de calidad de los temas de recolección, transporte y disposición final de residuos sólidos; manejo y disposición final de radiaciones ionizantes, excretas, residuos líquidos y aguas servidas y calidad del aire.</t>
  </si>
  <si>
    <t>190304000</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</si>
  <si>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</si>
  <si>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190304001</t>
  </si>
  <si>
    <t>Entidades territoriales atendidas</t>
  </si>
  <si>
    <t>Servicio de vigilancia sanitaria e Inspección Vigilancia y Control del Sistema General de Seguridad Social en Salud</t>
  </si>
  <si>
    <t>El servicio de vigilancia sanitaria e Inspección Vigilancia y Control  permite vigilar y controlar la efectiva  gestión dada por el Sistema General de Seguridad Social en Salud</t>
  </si>
  <si>
    <t>190304100</t>
  </si>
  <si>
    <t>Distritos que realizan la vigilancia sanitaria e Inspección Vigilancia y Control  de la gestión del Sistema general de Seguridad Social en Salud  en su jurisdicción real y efectivamente  realizados</t>
  </si>
  <si>
    <t>Este servicio permite realizar vigilancia y control sanitario a establecimientos abiertos al público en relación con factores de riesgo relacionados con salud ambiental, alimentos, bebidas alcohólicas, almacenamiento y comercialización de medicamentos.</t>
  </si>
  <si>
    <t>190304200</t>
  </si>
  <si>
    <t>190304201</t>
  </si>
  <si>
    <t>Establecimientos abiertos al público vigilados y controlados</t>
  </si>
  <si>
    <t>Infraestructura de laboratorios construida y dotada</t>
  </si>
  <si>
    <t>Infraestructura de laboratorios construidos acorde al programa arquitectonico y de especificaciones técnicas requerida y infraestructura de laboratorios dotada de acuerdo al equipamiento, elementos y mobiliario requerido</t>
  </si>
  <si>
    <t>190304300</t>
  </si>
  <si>
    <t>Laboratorios construidos</t>
  </si>
  <si>
    <t>190304301</t>
  </si>
  <si>
    <t>Laboratorios dotados</t>
  </si>
  <si>
    <t>Estudios y diseños de infraestructura de laboratorios</t>
  </si>
  <si>
    <t>Estudios y diseños de infraestructura de laboratorios de acuerdo al programa arquitectonico y de especificaciones técnicas requeridas</t>
  </si>
  <si>
    <t>190304400</t>
  </si>
  <si>
    <t>Estudios y diseños de infraestructura de laboratorios elaborados</t>
  </si>
  <si>
    <t>Contempla los servicios de actualización y mejoramiento de la infraestructura tecnológica, así como  diseño, desarrollo, implantación, mantenimiento y adecuación de sistemas de información orientados a la gestión de la inspección, vigilancia y control sanitario</t>
  </si>
  <si>
    <t>190304500</t>
  </si>
  <si>
    <t>190304600</t>
  </si>
  <si>
    <t>Incluye los procesos para el diseño, producción, difusión y divulgación interna y externa, de las actividades institucionales en cuanto a retos, logros, avances y dificultades. También se incluyen los desarrollos normativos, lineamientos técnicos y demás contenidos que las entidades, en desarrollo de sus actividades misionales, incluyendo lo relativo a derechos y deberes  de los ciudadanos en  temas relevantes del Sistema General de Salud y Seguridad Sanitaria del país.</t>
  </si>
  <si>
    <t>190304700</t>
  </si>
  <si>
    <t>190304701</t>
  </si>
  <si>
    <t>Eventos de rendición de cuentas realizados</t>
  </si>
  <si>
    <t>Servicio de evaluación técnico - científica de los productos sujetos de inspección, vigilancia y control</t>
  </si>
  <si>
    <t>Este servicio permite estudiar y conceptualizar acerca de los aspectos científicos y tecnológicos de los productos objeto de vigilancia y control que, por competencia, deben ser sometidos a consideración de las Salas Especializadas de la Comisión Revisora del INVIMA. </t>
  </si>
  <si>
    <t>190304800</t>
  </si>
  <si>
    <t>Actas de evaluaciones técnico-científicas realizadas</t>
  </si>
  <si>
    <t>Infraestructura de laboratorios dotada</t>
  </si>
  <si>
    <t xml:space="preserve">Infraestructura de laboratorios dotada de acuerdo al equipamiento, elementos y mobiliario requerido, diferente de insumos para su operación. </t>
  </si>
  <si>
    <t>190304900</t>
  </si>
  <si>
    <t>Servicio de vigilancia y control de las políticas y normas técnicas, científicas y administrativas expedidas por el Ministerio de Salud y Protección Social</t>
  </si>
  <si>
    <t>Acciones encaminadas a la vigilancia y control de las políticas, normas técnicas, científicas y administrativas que permiten dar cumplimiento al marco normativo establecido por el Ministerio de Salud y Protección Social, en lo relacionado con vigilancia y control.</t>
  </si>
  <si>
    <t>190305000</t>
  </si>
  <si>
    <t>Entidades territoriales con vigilancia y control realizados</t>
  </si>
  <si>
    <t>190305100</t>
  </si>
  <si>
    <t>190305101</t>
  </si>
  <si>
    <t>190305102</t>
  </si>
  <si>
    <t>Documentos técnicos en donde se realiza el seguimiento y el análisis de resultados e impactos de una política pública a través de indicadores,  índices y tasas y otras herramientas técnicas para la toma de decisiones.</t>
  </si>
  <si>
    <t>190305200</t>
  </si>
  <si>
    <t>190305300</t>
  </si>
  <si>
    <t>190305400</t>
  </si>
  <si>
    <t>Servicio de vigilancia y control</t>
  </si>
  <si>
    <t>Incluye el desarrollo de las acciones de advertencia, prevencio´n y orientacio´n, que se realizan sobre un ente vigilado de acuerdo con la normatividad que lo rige, y a su vez de impartir acciones para ordenar correctivos sobre las actividades irregulares y las situaciones críticas de orden jurídico, contable, económico o administrativo</t>
  </si>
  <si>
    <t>190305500</t>
  </si>
  <si>
    <t>Acciones de Inspección, control y vigilancia Desarrolladas</t>
  </si>
  <si>
    <t>190305600</t>
  </si>
  <si>
    <t>El Servicio de promoción, prevención, vigilancia  y control de vectores y zoonosis  permite a las entidades formular y ejecutar  efectivamente acciones para la atención del tema control de vectores y zoonosis.</t>
  </si>
  <si>
    <t>190305700</t>
  </si>
  <si>
    <t>3.3 De aquí a 2030, poner fin a las epidemias del SIDA, la tuberculosis, la malaria y las enfermedades tropicales desatendidas y combatir la hepatitis, las enfermedades transmitidas por el agua y otras enfermedades transmisibles</t>
  </si>
  <si>
    <t>1905</t>
  </si>
  <si>
    <t xml:space="preserve"> Salud pública</t>
  </si>
  <si>
    <t>Cementerios ampliados</t>
  </si>
  <si>
    <t xml:space="preserve">Incluye las acciones para la ampliación de cementerios. Cementerio se define como el "lugar destinado para recibir y alojar los cadáveres, restos u órganos y/o partes humanas, ya sea en bóvedas, sepultura o tumba, osarios y cenízaros" (Resolución 1447 de 2009). </t>
  </si>
  <si>
    <t>Número de cementerios</t>
  </si>
  <si>
    <t>190500100</t>
  </si>
  <si>
    <t>Cementerios construidos</t>
  </si>
  <si>
    <t xml:space="preserve">Incluye las acciones para la construcción de cementerios. Cementerio se define como el "lugar destinado para recibir y alojar los cadáveres, restos u órganos y/o partes humanas, ya sea en bóvedas, sepultura o tumba, osarios y cenízaros" (Resolución 1447 de 2009). </t>
  </si>
  <si>
    <t>190500200</t>
  </si>
  <si>
    <t>Cementerios habilitados</t>
  </si>
  <si>
    <t xml:space="preserve">Incluye las acciones para la habilitación de cementerios. Cementerio se define como el "lugar destinado para recibir y alojar los cadáveres, restos u órganos y/o partes humanas, ya sea en bóvedas, sepultura o tumba, osarios y cenízaros" (Resolución 1447 de 2009). </t>
  </si>
  <si>
    <t>190500300</t>
  </si>
  <si>
    <t>Cementerios remodelados</t>
  </si>
  <si>
    <t xml:space="preserve">Incluye las acciones para la remodelación de cementerios. Cementerio se define como el "lugar destinado para recibir y alojar los cadáveres, restos u órganos y/o partes humanas, ya sea en bóvedas, sepultura o tumba, osarios y cenízaros" (Resolución 1447 de 2009). </t>
  </si>
  <si>
    <t>190500400</t>
  </si>
  <si>
    <t>Centros reguladores de urgencias, emergencias y desastres adecuados</t>
  </si>
  <si>
    <t xml:space="preserve">Infraestructura adecuada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</si>
  <si>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190500500</t>
  </si>
  <si>
    <t>Centros reguladores de urgencias, emergencias y desastres ampliados</t>
  </si>
  <si>
    <t xml:space="preserve">Infraestructura ampliada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</si>
  <si>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190500600</t>
  </si>
  <si>
    <t>Centros reguladores de urgencias, emergencias y desastres con reforzamiento estructural</t>
  </si>
  <si>
    <t xml:space="preserve">Infraestructura con reforzamiento estructural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</si>
  <si>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190500700</t>
  </si>
  <si>
    <t>Centros reguladores de urgencias, emergencias y desastres construidos y dotados</t>
  </si>
  <si>
    <t>Infraestructura construida y dotada para la atención de eventos en salud pública ante situaciones de emergencias y desastres. Cuenta con central de comunicaciones, sala situacional, oficina de coordinación, centro de reserva (para almacenamiento de insumos y elementos de reserva para la red de prestadores de servicios de salud), así como los elementos de dotación de telecomunicaciones, equipos de computo, planta de energía autónoma y mobiliario</t>
  </si>
  <si>
    <t>190500800</t>
  </si>
  <si>
    <t>Centros reguladores de urgencias, emergencias y desastres dotados</t>
  </si>
  <si>
    <t>Infraestructura dotada para la atención de eventos en salud pública  ante situaciones de emergencias y desastres. Cuenta con dotación de mobiliario, equipos de telecomunicaciones, equipos de computo y planta de energía autónoma.</t>
  </si>
  <si>
    <t>190500900</t>
  </si>
  <si>
    <t>Centros reguladores de urgencias, emergencias y desastres modificados</t>
  </si>
  <si>
    <t xml:space="preserve">Infraestructura modificada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</si>
  <si>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190501000</t>
  </si>
  <si>
    <t>Centros reguladores de urgencias, emergencias y desastres restaurados</t>
  </si>
  <si>
    <t xml:space="preserve">Infraestructura restaurada para la atención de eventos en salud pública ante situaciones de emergencias y desastres. En sus instalaciones cuenta con central de comunicaciones, sala situacional, oficina de coordinación, centro de reserva (para almacenamiento de insumos y elementos de reserva para la red de prestadores de servicios de salud). </t>
  </si>
  <si>
    <t>190501100</t>
  </si>
  <si>
    <t xml:space="preserve">Incluye la adecuación de las áreas destinadas para asegurar la correcta conservación de inmunobiológicos. </t>
  </si>
  <si>
    <t>190501200</t>
  </si>
  <si>
    <t>Cuartos fríos con mantenimiento</t>
  </si>
  <si>
    <t>Incluye el mantenimiento preventivo y correctivo a los equipos y áreas destinadas a asegurar la correcta conservación de inmunobiológicos.</t>
  </si>
  <si>
    <t>190501300</t>
  </si>
  <si>
    <t>190501400</t>
  </si>
  <si>
    <t>190501500</t>
  </si>
  <si>
    <t>190501501</t>
  </si>
  <si>
    <t>Planes de salud pública elaborados</t>
  </si>
  <si>
    <t>190501502</t>
  </si>
  <si>
    <t>Documentos de planeación en salud pública para atención de emergencias y desastres elaborados</t>
  </si>
  <si>
    <t>190501503</t>
  </si>
  <si>
    <t>Documentos de planeación en epidemiología y demografía  elaborados</t>
  </si>
  <si>
    <t>190501504</t>
  </si>
  <si>
    <t>Planes de intervenciones colectivas realizados</t>
  </si>
  <si>
    <t>190501505</t>
  </si>
  <si>
    <t>190501507</t>
  </si>
  <si>
    <t>Documentos de planeación integral en salud realizados</t>
  </si>
  <si>
    <t>Incluye la realización de los estudios requeridos en las fases de pre-factibilidad, factibilidad o definitivos.</t>
  </si>
  <si>
    <t>190501600</t>
  </si>
  <si>
    <t>Morgues construidas y dotadas</t>
  </si>
  <si>
    <t xml:space="preserve">Corresponde a la construcción y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</si>
  <si>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Número de Morgues</t>
  </si>
  <si>
    <t>190501700</t>
  </si>
  <si>
    <t>Morgues dotadas</t>
  </si>
  <si>
    <t xml:space="preserve">Corresponde a la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</si>
  <si>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190501800</t>
  </si>
  <si>
    <t>Servicio de educación informal en temas de salud pública</t>
  </si>
  <si>
    <t>Corresponde al servicio de educación informal en temas de salud pública, orientado a la población a nivel de individuos, familias y comunidad en general.</t>
  </si>
  <si>
    <t>190501900</t>
  </si>
  <si>
    <t>Servicio de gestión del riesgo en temas de consumo de sustancias psicoactivas</t>
  </si>
  <si>
    <t xml:space="preserve">Acciones mediante las cuales se previene el consumo de sustancias psicoactivas en la población. </t>
  </si>
  <si>
    <t>190502000</t>
  </si>
  <si>
    <t>Campañas de gestión del riesgo en temas de consumo de sustancias psicoactivas implementadas</t>
  </si>
  <si>
    <t>190502001</t>
  </si>
  <si>
    <t>Personas atendidas con campañas de gestión del riesgo en temas de consumo de sustancias psicoactivas</t>
  </si>
  <si>
    <t>190502002</t>
  </si>
  <si>
    <t>Estrategias de gestión del riesgo en temas de consumo de sustancias psicoactivas implementadas</t>
  </si>
  <si>
    <t>190502003</t>
  </si>
  <si>
    <t>Mujeres atendidas con campañas de gestión del riesgo en temas de consumo de sustancias psicoactivas</t>
  </si>
  <si>
    <t>Corresponde a las acciones relacionadas con la prevención y mitigación de riesgos que afectan la salud sexual y reproductiva de las personas en el curso de su vida desde un enfoque de derechos.</t>
  </si>
  <si>
    <t>190502100</t>
  </si>
  <si>
    <t>3.7 De aquí a 2030, garantizar el acceso universal a los servicios de salud sexual y reproductiva, incluidos los de planificación familiar, información y educación, y la integración de la salud reproductiva en las estrategias y los programas nacionales</t>
  </si>
  <si>
    <t>190502101</t>
  </si>
  <si>
    <t>Personas atendidas con campañas de gestión del riesgo en temas de salud sexual y reproductiva</t>
  </si>
  <si>
    <t>190502102</t>
  </si>
  <si>
    <t>190502103</t>
  </si>
  <si>
    <t>Mujeres atendidas con campañas de gestión del riesgo en temas de salud sexual y reproductiva</t>
  </si>
  <si>
    <t>Incluye acciones de prevención de los trastornos mentales asociados a factores sociales, psicológicos y biológicos, en los diferentes entornos en los que se desarrollan los individuos.</t>
  </si>
  <si>
    <t>190502200</t>
  </si>
  <si>
    <t>Campañas de gestión del riesgo en temas de trastornos mentales implementadas</t>
  </si>
  <si>
    <t>190502201</t>
  </si>
  <si>
    <t>Personas atendidad con campañas de gestión del riesgo en temas de trastornos mentales</t>
  </si>
  <si>
    <t>190502202</t>
  </si>
  <si>
    <t>190502203</t>
  </si>
  <si>
    <t>Mujeres atendidas con campañas de gestión en temas de trastornos mentales</t>
  </si>
  <si>
    <t>Servicio de gestión del riesgo para abordar condiciones crónicas prevalentes</t>
  </si>
  <si>
    <t>Acciones para garantizar la prevención y el abordaje de enfermedades no transmisibles y de alteraciones de la salud bucal, visual y auditiva, gestión del riesgo disminución de la enfermedad y la discapacidad evitable.</t>
  </si>
  <si>
    <t>190502300</t>
  </si>
  <si>
    <t>Campañas de gestión del riesgo para abordar condiciones crónicas prevalentes implementadas</t>
  </si>
  <si>
    <t>190502301</t>
  </si>
  <si>
    <t>Personas atendidas con campañas de promoción sobre condiciones crónicas prevalentes</t>
  </si>
  <si>
    <t>190502302</t>
  </si>
  <si>
    <t>Estrategias de gestión para abordar condiciones crónicas prevalentes implementadas</t>
  </si>
  <si>
    <t>Servicio de gestión del riesgo para abordar situaciones de salud relacionadas con condiciones ambientales</t>
  </si>
  <si>
    <t>Incluye la gestión integral relacionada con la prevención de enfermedades generadas por sustancias químicas, por animales (zoonosis), vectores de contaminación en el aire y el agua, entre otros factores.</t>
  </si>
  <si>
    <t>190502400</t>
  </si>
  <si>
    <t>Campañas de gestión del riesgo para abordar situaciones de salud relacionadas con condiciones ambientales implementadas</t>
  </si>
  <si>
    <t>190502401</t>
  </si>
  <si>
    <t>Personas atendidas con campañas de gestión del riesgo para abordar situaciones de salud relacionadas con condiciones ambientales</t>
  </si>
  <si>
    <t>190502402</t>
  </si>
  <si>
    <t>Estrategias de gestión del riesgo para abordar situaciones de salud relacionadas con condiciones ambientales implementadas</t>
  </si>
  <si>
    <t>Servicio de gestión del riesgo para abordar situaciones prevalentes de origen laboral</t>
  </si>
  <si>
    <t>Corresponde a las acciones que previenen la carga de la enfermedad relacionada con la salud y bienestar de todos los trabajadores derivados de la ocupación. Permite anticipar, conocer, evaluar y controlar los riesgos que pueden afectar la seguridad y salud en el trabajo.</t>
  </si>
  <si>
    <t>190502500</t>
  </si>
  <si>
    <t>Campañas de gestión del riesgo para abordar situaciones prevalentes de origen laboral implementadas</t>
  </si>
  <si>
    <t>190502501</t>
  </si>
  <si>
    <t>Personas atendidas con campañas de gestión del riesgo para abordar situaciones prevalentes de origen laboral</t>
  </si>
  <si>
    <t>190502502</t>
  </si>
  <si>
    <t>Trabajadores informales con gestión del riesgo para abordar situaciones prevalentes de origen laboral acompañados</t>
  </si>
  <si>
    <t>190502503</t>
  </si>
  <si>
    <t>Estrategias de gestión del riesgo para abordar situaciones prevalentes de origen laboral implementadas</t>
  </si>
  <si>
    <t xml:space="preserve">Corresponde a las acciones relacionadas con la prevención, control y eliminación de las enfermedades infecciosas emergentes, re-emergentes (enfermedades transmitidas por alimentos, infecciones asociadas a la atención de la salud, resistencia a los antimicrobianos, tuberculosis, lepra o enfermedad de Hansen, infección respiratoria aguda, enfermedad diarreica aguda) y desatendidas (tracoma, geohelmintiasis, oncocercosis, pian, complejo cisticercosis / teniasis y enfermedades parasitarias de la piel). </t>
  </si>
  <si>
    <t>190502600</t>
  </si>
  <si>
    <t>Campañas de gestión del riesgo para enfermedades emergentes, reemergentes y desatendidas implementadas</t>
  </si>
  <si>
    <t>190502601</t>
  </si>
  <si>
    <t>Personas atendidas con campañas de gestión del riesgo para enfermedades emergentes, reemergentes y desatendidas</t>
  </si>
  <si>
    <t>190502602</t>
  </si>
  <si>
    <t>Servicio de gestión del riesgo para enfermedades inmunoprevenibles</t>
  </si>
  <si>
    <t>Corresponde a las acciones relacionadas con intervenciones sectoriales y comunitarias para la prevención, control, mitigación y minimización de los riesgos que propician la aparición de las enfermedades prevenibles por vacunas y sus consecuentes efectos negativos en la población. Incluye el plan ampliado de inmunizaciones.</t>
  </si>
  <si>
    <t>190502700</t>
  </si>
  <si>
    <t>Campañas de gestión del riesgo para enfermedades inmunoprevenibles  implementadas</t>
  </si>
  <si>
    <t>190502701</t>
  </si>
  <si>
    <t>Personas atendidas con campañas de gestión del riesgo para enfermedades inmunoprevenibles</t>
  </si>
  <si>
    <t>190502702</t>
  </si>
  <si>
    <t>Estrategias de gestión del riesgo para enfermedades inmunoprevenibles implementadas</t>
  </si>
  <si>
    <t>Comprende acciones para disminuir la probabilidad de ocurrencia de eventos no deseados, evitables y negativos para la salud del individuo relacionado con la alimentación, como la obesidad, la desnutrición, la intoxicación, entre otros.</t>
  </si>
  <si>
    <t>190502800</t>
  </si>
  <si>
    <t>Campañas de gestión del riesgo para temas de consumo, aprovechamiento biológico, calidad e inocuidad de los alimentos implementadas</t>
  </si>
  <si>
    <t>190502801</t>
  </si>
  <si>
    <t xml:space="preserve">Personas atendidas con campañas de gestión del riesgo para temas de consumo y aprovechamiento biológico de los alimentos, calidad e inocuidad de los alimentos </t>
  </si>
  <si>
    <t>190502802</t>
  </si>
  <si>
    <t>Acciones para garantizar la adquisición, distribución y suministro oportuno de los insumos de interés en salud pública, dentro de los cuales se incluyen los biológicos, insumos críticos para el control de vectores, insumos para laboratorios de salud pública, los medicamentos para el manejo de los esquemas básicos de las enfermedades transmisibles y de control especial.</t>
  </si>
  <si>
    <t>190502901</t>
  </si>
  <si>
    <t>Personas en capacidad de ser atendidas</t>
  </si>
  <si>
    <t>190502902</t>
  </si>
  <si>
    <t>Laboratorios de salud pública con servicio de suministro de insumos</t>
  </si>
  <si>
    <t>Servicio de atención en salud pública en situaciones de emergencias y desastres</t>
  </si>
  <si>
    <t>Acciones de respuesta en salud ante situaciones de emergencias o desastres, dirigidas a gestionar la atención de las contingencias que puedan afectar la salud de la población y mitigar los efectos negativos a la salud humana.</t>
  </si>
  <si>
    <t>190503000</t>
  </si>
  <si>
    <t>Servicio de promoción de la salud y prevención de riesgos asociados a condiciones no transmisibles</t>
  </si>
  <si>
    <t xml:space="preserve">Es el conjunto de acciones, procedimientos e intervenciones integrales, mediante los cuales se orienta a la población acerca de hábitos saludables que mejoran su condición de salud a través de la creación o adopción de modos, condiciones o estilos de vida saludables en los entornos cotidianos. </t>
  </si>
  <si>
    <t>190503100</t>
  </si>
  <si>
    <t>Campañas de promoción de la salud  y prevención de riesgos asociados a condiciones no transmisibles implementadas</t>
  </si>
  <si>
    <t>190503101</t>
  </si>
  <si>
    <t>Personas atendidas con campañas de promoción de la salud  y prevención de riesgos asociados a condiciones no transmisibles</t>
  </si>
  <si>
    <t>190503102</t>
  </si>
  <si>
    <t>Campañas de prevención del cáncer realizadas</t>
  </si>
  <si>
    <t>190503103</t>
  </si>
  <si>
    <t>Campañas de prevención de enfermedades cardiovasculares</t>
  </si>
  <si>
    <t>190503104</t>
  </si>
  <si>
    <t>Estrategias de promoción de la salud  y prevención de riesgos asociados a condiciones no transmisibles implementadas</t>
  </si>
  <si>
    <t>Servicio de suministro de sangre y componentes sanguíneos</t>
  </si>
  <si>
    <t>Mediante los cuales se dispone la cadena de suministro oportuno de sangre, los componentes sanguíneos y servicios transfusionales para la población, en el marco de las acciones del Banco de Sangre.</t>
  </si>
  <si>
    <t>190503200</t>
  </si>
  <si>
    <t>Unidades de sangre disponibles</t>
  </si>
  <si>
    <t>Servicio médico legal y de ciencia forense</t>
  </si>
  <si>
    <t>Acciones médico-legales y de ciencias forenses que sean solicitados por los Fiscales, Jueces, Policía Judicial, Defensoría del Pueblo y demás autoridades competentes en todo el territorio nacional, los cuales son realizados por las entidades de la red de salud pública.</t>
  </si>
  <si>
    <t>190503300</t>
  </si>
  <si>
    <t>Informes médicos periciales elaborados</t>
  </si>
  <si>
    <t>Corresponde a la estrategia de respuesta en materia de salud para la población afectada ante declaratoria de situaciones de emergencias o desastres. Incluye acciones de salud pública, como medidas sanitarias y la implementación de los planes de preparación y respuesta ante este riesgo . Incluyen por ejemplo, según la competencia de la Entidad territorial,  apoyo a la vigilancia,  control y seguimiento epidemiológico. Lo anterior en articulación con las demás entidades competentes del Sistema General de Seguridad Social en salud, en especial EPS e IPS.</t>
  </si>
  <si>
    <t>190503500</t>
  </si>
  <si>
    <t>190503501</t>
  </si>
  <si>
    <t>Personas en capacidad de ser atendidas en cuidados intensivos</t>
  </si>
  <si>
    <t>190503502</t>
  </si>
  <si>
    <t>Personas en capacidad de ser diagnosticadas</t>
  </si>
  <si>
    <t>190503503</t>
  </si>
  <si>
    <t>Muestras de diagnóstico analizadas</t>
  </si>
  <si>
    <t>190503504</t>
  </si>
  <si>
    <t>Laboratorios habilitados para toma y análisis de muestras</t>
  </si>
  <si>
    <t>190503505</t>
  </si>
  <si>
    <t>190503506</t>
  </si>
  <si>
    <t>190503700</t>
  </si>
  <si>
    <t>190503701</t>
  </si>
  <si>
    <t>Documentos de análisis de salud pública elaborados</t>
  </si>
  <si>
    <t>Servicio de investigación, desarrollo e innovación tecnológica en salud</t>
  </si>
  <si>
    <t xml:space="preserve">Consiste en la financiación de actividades relacionadas con el adelanto de investigaciones científicas, desarrollos e innovaciones tecnológicas en salud.  </t>
  </si>
  <si>
    <t>190503800</t>
  </si>
  <si>
    <t>Investigaciones en salud realizadas</t>
  </si>
  <si>
    <t>190503801</t>
  </si>
  <si>
    <t>Investigaciones en salud publicadas</t>
  </si>
  <si>
    <t>190503802</t>
  </si>
  <si>
    <t>Publicaciones en revistas indexadas en salud realizadas</t>
  </si>
  <si>
    <t>190503803</t>
  </si>
  <si>
    <t>Desarrollos tecnológicos en salud viabilizados</t>
  </si>
  <si>
    <t>Servicio de apoyo financiero para la investigación, desarrollo e innovación tecnológica en Salud</t>
  </si>
  <si>
    <t xml:space="preserve">Corresponde a la entrega de recursos financieros para la realización de proyectos de investigación, desarrollo e innovación tecnológica en Salud. </t>
  </si>
  <si>
    <t>190503900</t>
  </si>
  <si>
    <t>Proyectos de investigación, desarrollo e innovación tecnológica en salud financiados</t>
  </si>
  <si>
    <t>Servicio de certificación de discapacidad para las personas con discapacidad</t>
  </si>
  <si>
    <t>Corresponde a las acciones para la valoración clínica multidisciplinaria simultánea para identificar la condición de discapacidad, registro de localización y caracterización de las personas con discapacidad y generación del certificado de discapacidad.</t>
  </si>
  <si>
    <t>190504000</t>
  </si>
  <si>
    <t>Personas con servicio de certificación de discapacidad</t>
  </si>
  <si>
    <t>190504001</t>
  </si>
  <si>
    <t>Personas con valoración clínica multidisciplinaria simultanea realizada con resultado condición de discapacidad</t>
  </si>
  <si>
    <t>190504002</t>
  </si>
  <si>
    <t>Valoraciones multidisciplinarias realizadas</t>
  </si>
  <si>
    <t>Servicio de atención psicosocial a víctimas del conflicto armado</t>
  </si>
  <si>
    <t xml:space="preserve">Acciones, procedimientos e intervenciones para la atención de los impactos psicosociales de las víctimas en los ámbitos individual, familiar y comunitario, como consecuencia de las graves violaciones a los Derechos Humanos y las infracciones al Derecho Internacional Humanitario.  </t>
  </si>
  <si>
    <t>190504100</t>
  </si>
  <si>
    <t>Personas víctimas del conflicto armado atendidas con atención psicosocial</t>
  </si>
  <si>
    <t>Servicio de atención en centros reguladores de urgencias, emergencias y desastres</t>
  </si>
  <si>
    <t xml:space="preserve">Corresponde a las actividades relacionadas con la atención de eventos en salud pública ante situaciones de emergencias y desastres. Incluye la atención medica de urgencias en lugares públicos o privados, notificación y acceso al sistema, coordinación y gestión de solicitudes, atención pre-hospitalaria y traslado de pacientes, atención de urgencias y hospitalaria, educación a la comunidad en programas de primer respondiente, entre otros. </t>
  </si>
  <si>
    <t>190504200</t>
  </si>
  <si>
    <t>Personas atendidas en centros reguladores de urgencias, emergencias y desastres</t>
  </si>
  <si>
    <t>190504300</t>
  </si>
  <si>
    <t>190504301</t>
  </si>
  <si>
    <t>Personas atendidas con campañas de gestión del riesgo para abordar situaciones situaciones endemo-epidémicas</t>
  </si>
  <si>
    <t>190504302</t>
  </si>
  <si>
    <t>Estrategias de gestión del riesgo para abordar situaciones situaciones endemo-epidémicas implementadas</t>
  </si>
  <si>
    <t>Infraestructura de laboratorios de salud pública dotada</t>
  </si>
  <si>
    <t>Corresponde a la dotación de laboratorios de salud pública con equipos biomédicos, dispositivos médicos, mobiliario asistencial, mobiliario administrativo, equipos TIC, equipos industriales de uso hospitalario, diferente de insumos para su operación.</t>
  </si>
  <si>
    <t>190504400</t>
  </si>
  <si>
    <t>Laboratorios de salud pública dotados</t>
  </si>
  <si>
    <t>Infraestructura de laboratorios de salud pública construida y dotada</t>
  </si>
  <si>
    <t xml:space="preserve">Hace referencia a la infraestructura de laboratorios construidos acorde al programa arquitectónico y de especificaciones técnicas requerida y infraestructura de laboratorios dotada de acuerdo al equipamiento, elementos y mobiliario requerido. </t>
  </si>
  <si>
    <t>190504600</t>
  </si>
  <si>
    <t>190504601</t>
  </si>
  <si>
    <t>Infraestructura de laboratorios de salud pública mantenida</t>
  </si>
  <si>
    <t>Corresponde a la infraestructura de laboratorios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</si>
  <si>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190504800</t>
  </si>
  <si>
    <t>Laboratorios mantenidos</t>
  </si>
  <si>
    <t xml:space="preserve">Corresponde a las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</si>
  <si>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190504900</t>
  </si>
  <si>
    <t>190504901</t>
  </si>
  <si>
    <t>Personas que participan en estrategias de promoción de la participación social en Salud</t>
  </si>
  <si>
    <t>190504902</t>
  </si>
  <si>
    <t>Mecanismos y espacios de participación social en salud conformados</t>
  </si>
  <si>
    <t>190504903</t>
  </si>
  <si>
    <t>Mujeres que participan en estrategias de promoción de la participación social en Salud</t>
  </si>
  <si>
    <t>190505000</t>
  </si>
  <si>
    <t>190505001</t>
  </si>
  <si>
    <t>190505002</t>
  </si>
  <si>
    <t>190505003</t>
  </si>
  <si>
    <t>190505004</t>
  </si>
  <si>
    <t>Entidades territoriales asistidas técnicamente en el plan de intervenciones colectivas</t>
  </si>
  <si>
    <t>190505005</t>
  </si>
  <si>
    <t>190505101</t>
  </si>
  <si>
    <t>Sistemas de información del plan de intervenciones colectivas actualizados</t>
  </si>
  <si>
    <t>190505200</t>
  </si>
  <si>
    <t>190505400</t>
  </si>
  <si>
    <t>190505401</t>
  </si>
  <si>
    <t>Personas atendidas con estrategias de promoción de la salud</t>
  </si>
  <si>
    <t>190505402</t>
  </si>
  <si>
    <t>Estrategias de promoción de la salud en temas de consumo de sustancias psicoactivas implementadas</t>
  </si>
  <si>
    <t>190505403</t>
  </si>
  <si>
    <t>Estrategias de promoción de la salud en temas de salud sexual y reproductiva implementadas</t>
  </si>
  <si>
    <t>190505404</t>
  </si>
  <si>
    <t>Estrategias de promoción de la salud en temas de salud mental y convivencia social pacifica implementadas</t>
  </si>
  <si>
    <t>190505405</t>
  </si>
  <si>
    <t>Estrategias de promoción de la salud en condiciones crónicas prevalentes implementadas</t>
  </si>
  <si>
    <t>190505406</t>
  </si>
  <si>
    <t>Estrategias de promoción de la salud en condiciones ambientales implementadas</t>
  </si>
  <si>
    <t>190505407</t>
  </si>
  <si>
    <t>Estrategias de promoción de la salud para abordar situaciones relacionadas con hábitat saludable implementadas</t>
  </si>
  <si>
    <t>190505408</t>
  </si>
  <si>
    <t>Estrategias de promoción de la salud en situaciones prevalentes de origen laboral implementadas</t>
  </si>
  <si>
    <t>190505409</t>
  </si>
  <si>
    <t>Estrategias de promoción de la salud para enfermedades emergentes, reemergentes y desatendidas implementadas</t>
  </si>
  <si>
    <t>190505410</t>
  </si>
  <si>
    <t>Estrategias de promoción de la salud para enfermedades inmunoprevenibles implementadas</t>
  </si>
  <si>
    <t>190505411</t>
  </si>
  <si>
    <t>Estrategias de promoción de la salud para abordar situaciones situaciones endemo-epidémicas implementadas</t>
  </si>
  <si>
    <t>190505412</t>
  </si>
  <si>
    <t>Estrategias de promoción de la salud en modos, condiciones y estilos de vida saludables implementadas</t>
  </si>
  <si>
    <t>190505413</t>
  </si>
  <si>
    <t>Estrategias de promoción de la salud para temas de consumo, aprovechamiento biológico, calidad e inocuidad de los alimentos implementadas</t>
  </si>
  <si>
    <t>Incluye la realización de documentos de contenido normativo para la reglamentación de los proyectos de ley, decreto, resoluciones y circulares, presentados y aprobados.</t>
  </si>
  <si>
    <t>190505500</t>
  </si>
  <si>
    <t>Servicio de apoyo financiero para la salud pública</t>
  </si>
  <si>
    <t xml:space="preserve">Corresponde al apoyo con recursos monetarios para el desarrollo de proyectos, estrategias, acciones, procedimientos e intervenciones en materia de salud pública.  </t>
  </si>
  <si>
    <t>190505600</t>
  </si>
  <si>
    <t>Entidades apoyadas financieramente</t>
  </si>
  <si>
    <t>190505601</t>
  </si>
  <si>
    <t xml:space="preserve"> Aseguramiento y prestación integral de servicios de salud</t>
  </si>
  <si>
    <t>Hospitales de primer nivel de atención adecuados</t>
  </si>
  <si>
    <t>Infraestructura hospitalaria de primer nivel de atención adecuada, para la prestación de servicios de salud a la población. Incluye centros de salud, puestos de salud e infraestructura local de prestación de servicios.</t>
  </si>
  <si>
    <t>Número de hospitales</t>
  </si>
  <si>
    <t>190600100</t>
  </si>
  <si>
    <t>Infraestructura hospitalaria de primer nivel de atención ampliada, para la prestación de servicios de salud a la población. Incluye centros de salud, puestos de salud e infraestructura local de prestación de servicios.</t>
  </si>
  <si>
    <t>Hospitales de primer nivel de atención con reforzamiento estructural</t>
  </si>
  <si>
    <t>Infraestructura hospitalaria de primer nivel de atención con reforzamiento estructural, para la prestación de servicios de salud a la población. Incluye centros de salud, puestos de salud e infraestructura local de prestación de servicios.</t>
  </si>
  <si>
    <t>190600300</t>
  </si>
  <si>
    <t>Servicio de atención en salud a la población</t>
  </si>
  <si>
    <t>Incluye el servicio de atención en salud a la población dentro del Sistema General de Seguridad Social en Salud y los servicios de atención en urgencias a la población migrante no afiliada dentro del Sistema General de Seguridad Social en Salud.</t>
  </si>
  <si>
    <t>190600400</t>
  </si>
  <si>
    <t>Personas atendidas con servicio de salud</t>
  </si>
  <si>
    <t>190600401</t>
  </si>
  <si>
    <t>Personas afiliadas en servicio de salud</t>
  </si>
  <si>
    <t>190600402</t>
  </si>
  <si>
    <t>Personas no afiliadas atendidas con servicios de salud diferente de población migrante</t>
  </si>
  <si>
    <t>190600403</t>
  </si>
  <si>
    <t>Personas migrantes no afiliadas atendidas con servicios de salud en urgencias</t>
  </si>
  <si>
    <t>Hospitales de primer nivel de atención dotados</t>
  </si>
  <si>
    <t>Infraestructura hospitalaria de primer nivel de atención dotada con equipos y mobiliario, para la prestación de servicios de salud a la población. Incluye centros de salud, puestos de salud e infraestructura local de prestación de servicios.</t>
  </si>
  <si>
    <t>190600500</t>
  </si>
  <si>
    <t>Hospitales de primer nivel de atención modificados</t>
  </si>
  <si>
    <t>Infraestructura hospitalaria de primer nivel de atención modificada, para la prestación de servicios de salud a la población. Incluye centros de salud, puestos de salud e infraestructura local de prestación de servicios.</t>
  </si>
  <si>
    <t>190600600</t>
  </si>
  <si>
    <t>Hospitales de primer nivel de atención restaurados</t>
  </si>
  <si>
    <t>Corresponde al desarrollo de obras tendientes a recuperar y adaptar infraestructura hospitalaria de primer nivel de atención en salud, con el fin de conservar y revelar sus valores estéticos, históricos y simbólicos.</t>
  </si>
  <si>
    <t>190600700</t>
  </si>
  <si>
    <t>Hospitales de segundo nivel de atención adecuados</t>
  </si>
  <si>
    <t>Infraestructura hospitalaria de segundo nivel de atención adecuada, para la prestación de servicios de salud a la población.</t>
  </si>
  <si>
    <t>190600800</t>
  </si>
  <si>
    <t>Infraestructura hospitalaria de segundo nivel de atención ampliada, para la prestación de servicios de salud a la población.</t>
  </si>
  <si>
    <t>Hospitales de segundo nivel de atención con reforzamiento estructural</t>
  </si>
  <si>
    <t>Infraestructura hospitalaria de segundo nivel de atención con reforzamiento estructural, para la prestación de servicios de salud a la población.</t>
  </si>
  <si>
    <t>190601000</t>
  </si>
  <si>
    <t xml:space="preserve">Infraestructura hospitalaria de segundo nivel de atención construida y dotada con equipos y mobiliario, para la prestación de servicios de salud a la población. </t>
  </si>
  <si>
    <t>Hospitales de segundo nivel de atención dotados</t>
  </si>
  <si>
    <t>Infraestructura hospitalaria de segundo nivel de atención dotada con equipos y mobiliario, para la prestación de servicios de salud a la población.</t>
  </si>
  <si>
    <t>190601200</t>
  </si>
  <si>
    <t>Hospitales de segundo nivel de atención modificados</t>
  </si>
  <si>
    <t xml:space="preserve">Infraestructura hospitalaria de segundo nivel de atención modificada, para la prestación de servicios de salud a la población. </t>
  </si>
  <si>
    <t>190601300</t>
  </si>
  <si>
    <t>Hospitales de segundo nivel de atención restaurados</t>
  </si>
  <si>
    <t>Corresponde al desarrollo de obras tendientes a recuperar y adaptar infraestructura hospitalaria de segundo nivel de atención en salud, con el fin de conservar y revelar sus valores estéticos, históricos y simbólicos.</t>
  </si>
  <si>
    <t>190601400</t>
  </si>
  <si>
    <t>Hospitales de tercer nivel de atención adecuados</t>
  </si>
  <si>
    <t>Infraestructura hospitalaria de tercer nivel adecuada, para la prestación de servicios de salud a la población.</t>
  </si>
  <si>
    <t>190601500</t>
  </si>
  <si>
    <t>Infraestructura hospitalaria de tercer nivel de atención ampliada, para la prestación de servicios de salud a la población.</t>
  </si>
  <si>
    <t>Hospitales de tercer nivel de atención con reforzamiento estructural</t>
  </si>
  <si>
    <t>Infraestructura hospitalaria de tercer nivel de atención con reforzamiento estructural, para la prestación de servicios de salud a la población.</t>
  </si>
  <si>
    <t>190601700</t>
  </si>
  <si>
    <t>Hospitales de tercer nivel de atención construidos y dotados</t>
  </si>
  <si>
    <t xml:space="preserve">Infraestructura hospitalaria de tercer nivel de atención construida y dotada con equipos y mobiliario, para la prestación de servicios de salud a la población. </t>
  </si>
  <si>
    <t>190601800</t>
  </si>
  <si>
    <t>Hospitales de tercer nivel de atención dotados</t>
  </si>
  <si>
    <t xml:space="preserve">Infraestructura hospitalaria de tercer nivel dotada con equipos y mobiliario, para la prestación de servicios de salud a la población. </t>
  </si>
  <si>
    <t>190601900</t>
  </si>
  <si>
    <t>Hospitales de tercer nivel de atención modificados</t>
  </si>
  <si>
    <t>Infraestructura hospitalaria de tercer nivel de atención modificada, para la prestación de servicios de salud a la población.</t>
  </si>
  <si>
    <t>190602000</t>
  </si>
  <si>
    <t>Hospitales de tercer nivel de atención restaurados</t>
  </si>
  <si>
    <t>Corresponde al desarrollo de obras tendientes a recuperar y adaptar infraestructura hospitalaria de tercer nivel de atención en salud, con el fin de conservar y revelar sus valores estéticos, históricos y simbólicos.</t>
  </si>
  <si>
    <t>190602100</t>
  </si>
  <si>
    <t>190602201</t>
  </si>
  <si>
    <t>Entidades de la red pública en salud apoyadas en la adquisición de ambulancias terrestres</t>
  </si>
  <si>
    <t>190602202</t>
  </si>
  <si>
    <t>Entidades de la red pública en salud apoyadas en la adquisición de ambulancias fluviales</t>
  </si>
  <si>
    <t>190602203</t>
  </si>
  <si>
    <t>Ambulancias TAB (Transporte Asistencial Básico) disponibles</t>
  </si>
  <si>
    <t>190602204</t>
  </si>
  <si>
    <t>Ambulancias TAM (Transporte Asistencial Medicalizado) disponibles</t>
  </si>
  <si>
    <t>Servicio de tecnologías en salud financiadas con la unidad de pago por capitación - UPC</t>
  </si>
  <si>
    <t>Acciones orientadas a garantizar el suministro de tecnologías en salud de primera, segunda y tercera línea, que estén indicadas para el diagnóstico, tratamiento o disminución de enfermedades que generan mayor discapacidad y muerte prematura en la población y que aún no estén siendo financiadas con cargo a la unidad de pago por capitación - UPC, en el marco de la resolución 1479 de 2015 del Ministerio de Salud y Protección Social o aquella que la modifique.</t>
  </si>
  <si>
    <t>Número de pacientes</t>
  </si>
  <si>
    <t>190602300</t>
  </si>
  <si>
    <t>Pacientes atendidos con tecnologías en salud financiados con cargo a los recursos de la UPC del Régimen Subsidiado</t>
  </si>
  <si>
    <t>190602301</t>
  </si>
  <si>
    <t>Pacientes atendidos con medicamentos en salud financiados con cargo a los recursos de la UPC del Régimen Subsidiado</t>
  </si>
  <si>
    <t>Recursos monetarios otorgados para el fortalecimiento de la formación del Talento Humano en Salud.</t>
  </si>
  <si>
    <t>190602400</t>
  </si>
  <si>
    <t>Servicio de apoyo financiero para el fortalecimiento patrimonial de las empresas prestadoras de salud con participación financiera de las entidades territoriales</t>
  </si>
  <si>
    <t>Recursos monetarios entregados a las empresas prestadoras de salud - EPS en las cuales la entidad territorial tiene participación, con el fin de cumplir las condiciones financieras de permanencia, según lo dispuesto en el Decreto 780 de 2016.</t>
  </si>
  <si>
    <t>Número de entidades prestadoras de salud</t>
  </si>
  <si>
    <t>190602500</t>
  </si>
  <si>
    <t>Empresas prestadoras de salud capitalizadas</t>
  </si>
  <si>
    <t>Corresponde a la entrega de recursos financieros o en especie para la adquisición de equipos biomédicos, dispositivos médicos, mobiliario asistencial, mobiliario administrativo, equipos TIC, y equipos industriales de uso hospitalario, de acuerdo a la normatividad vigente en salud.</t>
  </si>
  <si>
    <t>Número de elementos de dotación hospitalaria</t>
  </si>
  <si>
    <t>190602601</t>
  </si>
  <si>
    <t>190602602</t>
  </si>
  <si>
    <t>Equipos biomédicos adquiridos</t>
  </si>
  <si>
    <t>190602603</t>
  </si>
  <si>
    <t>Dispositivos médicos adquiridos</t>
  </si>
  <si>
    <t>190602604</t>
  </si>
  <si>
    <t>Mobiliario asistencial adquirido</t>
  </si>
  <si>
    <t>190602605</t>
  </si>
  <si>
    <t>Equipos TIC adquiridos</t>
  </si>
  <si>
    <t>190602606</t>
  </si>
  <si>
    <t>Equipos industriales de uso hospitalario adquiridos</t>
  </si>
  <si>
    <t>Servicio de apoyo para la educación formal del talento humano en salud</t>
  </si>
  <si>
    <t>Mediante el cual se otorgan recursos financieros o en especie para fortalecer las capacidades académicas en salud con registro calificado.</t>
  </si>
  <si>
    <t>190602700</t>
  </si>
  <si>
    <t>Servicio para la habilitación y la rehabilitación funcional</t>
  </si>
  <si>
    <t>Acciones orientadas a garantizar el acceso a los servicios y tecnologías de apoyo y dispositivos para la habilitación y rehabilitación funcional de poblaciones vulnerables y en condiciones especiales (salud mental, con discapacidad y desplazados) que no se encuentran cubiertas por el Plan Básico en Salud (Art. 62 de la Resolución 5521 de 2013).</t>
  </si>
  <si>
    <t>190602800</t>
  </si>
  <si>
    <t>Personas que reciben servicios y técnologias de apoyo para la habilitación y rehabilitación funcional</t>
  </si>
  <si>
    <t>1.3 Implementar a nivel nacional sistemas y medidas apropiados de protección social para todos, incluidos niveles mínimos, y, de aquí a 2030, lograr una amplia cobertura de las personas pobres y vulnerables</t>
  </si>
  <si>
    <t>Servicio de asistencia técnica a Instituciones Prestadoras de Servicios de Salud</t>
  </si>
  <si>
    <t>Acciones orientadas al desarrollo de capacidades en las Instituciones Prestadoras de Servicios de salud, para contribuir al logro de resultados en salud, mediante asesoría, acompañamiento y capacitación.</t>
  </si>
  <si>
    <t>190602900</t>
  </si>
  <si>
    <t>Instituciones Prestadoras de Servicios de Salud asistidas técnicamente</t>
  </si>
  <si>
    <t>Infraestructura hospitalaria de primer nivel de atención construida y dotada con equipos y mobiliario, para la prestación de servicios de salud a la población. Incluye centros de salud, puestos de salud e infraestructura local de prestación de servicios.</t>
  </si>
  <si>
    <t>Servicio de información para las instituciones públicas prestadoras de salud y la dirección de la entidad territorial implementado</t>
  </si>
  <si>
    <t xml:space="preserve">Corresponde al proceso que mejora en la disposición de la información para asegurar que sea accesible, confiable y oportuna con respecto a los beneficiarios y pacientes por parte de las Instituciones Públicas Prestadoras de Servicios de Salud hacia la dirección territorial. </t>
  </si>
  <si>
    <t>190603100</t>
  </si>
  <si>
    <t>190603101</t>
  </si>
  <si>
    <t>Reportes de información entregados</t>
  </si>
  <si>
    <t>Servicio de promoción de afiliaciones al régimen contributivo del Sistema General de Seguridad Social de las personas con capacidad de pago</t>
  </si>
  <si>
    <t xml:space="preserve">Este servicio permite a las entidades promocionar a las personas con capacidad de pago la afiliación al régimen Contributivo del Sistema General de Seguridad Social. </t>
  </si>
  <si>
    <t>190603200</t>
  </si>
  <si>
    <t>Personas con capacidad de pago afiliadas</t>
  </si>
  <si>
    <t>Número de unidades móviles</t>
  </si>
  <si>
    <t>190603400</t>
  </si>
  <si>
    <t>Corresponde a la entrega de recursos monetarios a las empresas sociales del estado o a terceros que administran infraestructura pública para la atención en salud a la población.  Incluye a las empresas sociales del estado o a terceros que administran infraestructura pública ubicada en zonas alejadas o de difícil acceso que sean monopolio en servicios trazadores y no sostenibles por venta de servicios para la operación de la prestación de los servicios y tecnologías en salud.</t>
  </si>
  <si>
    <t>190603500</t>
  </si>
  <si>
    <t>190603501</t>
  </si>
  <si>
    <t>Empresas sociales del estado financiadas</t>
  </si>
  <si>
    <t>190603502</t>
  </si>
  <si>
    <t>Operadores de infraestructura pública financiados</t>
  </si>
  <si>
    <t>Servicio de apoyo financiero para la reorganización de redes de prestación de servicios de salud</t>
  </si>
  <si>
    <t xml:space="preserve">Recursos monetarios entregados las empresas sociales del estado para la reorganización de redes de prestación de servicios de salud. </t>
  </si>
  <si>
    <t>Número de empresas sociales del estado</t>
  </si>
  <si>
    <t>190603600</t>
  </si>
  <si>
    <t>Empresas sociales del estado con apoyo financiero</t>
  </si>
  <si>
    <t>190603701</t>
  </si>
  <si>
    <t>190603702</t>
  </si>
  <si>
    <t>190603703</t>
  </si>
  <si>
    <t>190603800</t>
  </si>
  <si>
    <t>190603900</t>
  </si>
  <si>
    <t>190604100</t>
  </si>
  <si>
    <t>190604101</t>
  </si>
  <si>
    <t>190604102</t>
  </si>
  <si>
    <t>190604103</t>
  </si>
  <si>
    <t>190604200</t>
  </si>
  <si>
    <t>190604300</t>
  </si>
  <si>
    <t>Servicio de afiliaciones al régimen subsidiado del Sistema General de Seguridad Social</t>
  </si>
  <si>
    <t xml:space="preserve">Este servicio permite a las entidades territoriales realizar la afiliación de la población al régimen subsidiado conforme a las condiciones del Sistema General de Seguridad Social; incluye el registro, reporte, sistematización y seguimiento de afiliados en los sistemas de información correspondientes. </t>
  </si>
  <si>
    <t>190604400</t>
  </si>
  <si>
    <t>Personas afiliadas al régimen subsidiado</t>
  </si>
  <si>
    <t xml:space="preserve">Incluye la realización de documentos de contenido normativo para la reglamentación de los proyectos de ley, decreto, resoluciones y circulares, presentados y aprobados. </t>
  </si>
  <si>
    <t>190604500</t>
  </si>
  <si>
    <t>Servicio de apoyo financiero para la prestación de servicios de salud</t>
  </si>
  <si>
    <t xml:space="preserve">Corresponde al apoyo con recursos monetarios para el desarrollo de proyectos, estrategias, acciones, procedimientos e intervenciones en materia de prestación de servicios de salud. </t>
  </si>
  <si>
    <t>190604600</t>
  </si>
  <si>
    <t>190604601</t>
  </si>
  <si>
    <t>Hospitales de primer nivel de atención construidos</t>
  </si>
  <si>
    <t>Corresponde a un inmueble resultado de obras de edificación en terrenos no construidos o cuya área esté libre por autorización de demolición total para la prestación de servicios de salud a la población. No incluye la dotación del inmueble. Incluye centros de salud, puestos de salud e infraestructura local de prestación de servicios.</t>
  </si>
  <si>
    <t>190604700</t>
  </si>
  <si>
    <t>Hospitales de segundo nivel de atención construidos</t>
  </si>
  <si>
    <t>190604800</t>
  </si>
  <si>
    <t>Hospitales de tercer nivel de atención construidos</t>
  </si>
  <si>
    <t>190604900</t>
  </si>
  <si>
    <t>190605000</t>
  </si>
  <si>
    <t>Servicio de conciliación para la resolución de conflictos entre los actores del Sistema General de seguridad Social en Salud.</t>
  </si>
  <si>
    <t>Mecanismo alternativo de solución de conflictos a través del cual, los actores del SIstema General de Salud y Seguridad Social SGSSS, persona natural o jurídica, pueden acceder cuando necesiten solucionar alguna controversia o conflicto que no permita atender sus obligaciones dentro del Sistema, que afecta el acceso efectivo al servicio de salud, en todas las materias susceptibles de transacción, desistimiento y aquellos que expresamente determine la ley.</t>
  </si>
  <si>
    <t>Número de audiencias</t>
  </si>
  <si>
    <t>190605100</t>
  </si>
  <si>
    <t xml:space="preserve">Audiencias de conciliación extrajudicial en derecho realizadas </t>
  </si>
  <si>
    <t>1999</t>
  </si>
  <si>
    <t xml:space="preserve"> Fortalecimiento de la gestión y dirección del sector Salud</t>
  </si>
  <si>
    <t>199900900</t>
  </si>
  <si>
    <t>199901000</t>
  </si>
  <si>
    <t>199901100</t>
  </si>
  <si>
    <t>199901101</t>
  </si>
  <si>
    <t>199901200</t>
  </si>
  <si>
    <t>199901300</t>
  </si>
  <si>
    <t>199901400</t>
  </si>
  <si>
    <t>199901500</t>
  </si>
  <si>
    <t>199901600</t>
  </si>
  <si>
    <t>199904400</t>
  </si>
  <si>
    <t>199904401</t>
  </si>
  <si>
    <t>199904402</t>
  </si>
  <si>
    <t>199905300</t>
  </si>
  <si>
    <t>199905301</t>
  </si>
  <si>
    <t>199905302</t>
  </si>
  <si>
    <t>199905303</t>
  </si>
  <si>
    <t>199905304</t>
  </si>
  <si>
    <t>199905305</t>
  </si>
  <si>
    <t>199905306</t>
  </si>
  <si>
    <t>199905307</t>
  </si>
  <si>
    <t>199905308</t>
  </si>
  <si>
    <t>199905309</t>
  </si>
  <si>
    <t>199905310</t>
  </si>
  <si>
    <t>199905311</t>
  </si>
  <si>
    <t>199905312</t>
  </si>
  <si>
    <t>199905313</t>
  </si>
  <si>
    <t>199905314</t>
  </si>
  <si>
    <t>199905315</t>
  </si>
  <si>
    <t>199905400</t>
  </si>
  <si>
    <t>199905401</t>
  </si>
  <si>
    <t>199905500</t>
  </si>
  <si>
    <t>199905501</t>
  </si>
  <si>
    <t>199905502</t>
  </si>
  <si>
    <t>199905600</t>
  </si>
  <si>
    <t>199905700</t>
  </si>
  <si>
    <t>199905701</t>
  </si>
  <si>
    <t>199905702</t>
  </si>
  <si>
    <t>199905800</t>
  </si>
  <si>
    <t>199905900</t>
  </si>
  <si>
    <t>199905901</t>
  </si>
  <si>
    <t>199906100</t>
  </si>
  <si>
    <t>199906101</t>
  </si>
  <si>
    <t>199906102</t>
  </si>
  <si>
    <t>199906103</t>
  </si>
  <si>
    <t>199906104</t>
  </si>
  <si>
    <t>199906200</t>
  </si>
  <si>
    <t>199906201</t>
  </si>
  <si>
    <t>199906202</t>
  </si>
  <si>
    <t>199906300</t>
  </si>
  <si>
    <t>199906400</t>
  </si>
  <si>
    <t>199906401</t>
  </si>
  <si>
    <t>199906402</t>
  </si>
  <si>
    <t>199906403</t>
  </si>
  <si>
    <t>199906500</t>
  </si>
  <si>
    <t>199906700</t>
  </si>
  <si>
    <t>199906800</t>
  </si>
  <si>
    <t>199906900</t>
  </si>
  <si>
    <t>199907000</t>
  </si>
  <si>
    <t>199907100</t>
  </si>
  <si>
    <t>199907200</t>
  </si>
  <si>
    <t>199907201</t>
  </si>
  <si>
    <t>199907300</t>
  </si>
  <si>
    <t>199907400</t>
  </si>
  <si>
    <t>21</t>
  </si>
  <si>
    <t>Minas y energia</t>
  </si>
  <si>
    <t>2101</t>
  </si>
  <si>
    <t xml:space="preserve"> Acceso al servicio público domiciliario de gas combustible</t>
  </si>
  <si>
    <t>Conjunto de análisis y estudios necesarios para evaluar, desde el punto de vista técnico y económico, la viabilidad de emprender un proyecto de infraestructura en los municipios y las zonas rurales dentro del área de influencia de los gasoductos troncales</t>
  </si>
  <si>
    <t>210100200</t>
  </si>
  <si>
    <t>Gasoducto ramal construido</t>
  </si>
  <si>
    <t>Construcción de redes que corresponden a derivaciones de un gasoducto, sistema o subsistema de gasoductos, generalmente de poca longitud y con un destino definido.</t>
  </si>
  <si>
    <t>Kilómetros de gasoducto</t>
  </si>
  <si>
    <t>210100300</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</si>
  <si>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</si>
  <si>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210100301</t>
  </si>
  <si>
    <t xml:space="preserve">Capacidad de transporte de gas </t>
  </si>
  <si>
    <t>Gasoducto ramal mejorado</t>
  </si>
  <si>
    <t>Mejoramiento de redes que corresponden a derivaciones de un gasoducto, sistema o subsistema de gasoductos, generalmente de poca longitud y con un destino definido.</t>
  </si>
  <si>
    <t>210100400</t>
  </si>
  <si>
    <t>210100401</t>
  </si>
  <si>
    <t>Gasoducto troncal construido</t>
  </si>
  <si>
    <t>Construcción de redes de gasoductos que transportan grandes volúmenes de gas combustible y vincula la conexión de los campos productores con un subsistema de transporte, con una puerta de ciudad, con la conexión de un usuario, o con un sistema de distribución.</t>
  </si>
  <si>
    <t>Kilómetros de gasoducto troncal</t>
  </si>
  <si>
    <t>210100500</t>
  </si>
  <si>
    <t>210100501</t>
  </si>
  <si>
    <t>Capacidad de transporte de gas combustible</t>
  </si>
  <si>
    <t>Gasoducto troncal mejorado</t>
  </si>
  <si>
    <t>Mejoramiento de redes de gasoductos que transportan grandes volúmenes de gas combustible y vincula la conexión de los campos productores con un subsistema de transporte, con una puerta de ciudad, con la conexión de un usuario, o con un sistema de distribución.</t>
  </si>
  <si>
    <t>210100600</t>
  </si>
  <si>
    <t>210100601</t>
  </si>
  <si>
    <t>Infraestructura de regasificación construida</t>
  </si>
  <si>
    <t>Construcción de instalaciones que permiten transformar el gas natural de estado líquido a estado gaseoso que incluyen, entre otras instalaciones complementarias, las requeridas para descargar, transportar, almacenar, procesar y tratar el gas natural importado.</t>
  </si>
  <si>
    <t>Número de plantas de regasificación</t>
  </si>
  <si>
    <t>210100700</t>
  </si>
  <si>
    <t>Plantas de regasificación construidas</t>
  </si>
  <si>
    <t>210100701</t>
  </si>
  <si>
    <t>Capacidad de regasificación</t>
  </si>
  <si>
    <t>Infraestructura de regasificación mejorada</t>
  </si>
  <si>
    <t>Mejoramiento de instalaciones que permiten transformar el gas natural de estado líquido a estado gaseoso que incluyen, entre otras instalaciones complementarias, las requeridas para descargar, transportar, almacenar, procesar y tratar el gas natural importado.</t>
  </si>
  <si>
    <t>210100800</t>
  </si>
  <si>
    <t>Plantas de regasificación mejoradas</t>
  </si>
  <si>
    <t>210100801</t>
  </si>
  <si>
    <t>Redes de distribución de gas combustible construidas</t>
  </si>
  <si>
    <t>Construcción de gasoductos que transportan gas combustible desde un sitio de acopio de grandes volúmenes, o desde un sistema de transporte o gasoducto hasta las instalaciones del consumidor final, incluyendo su conexión y medición.</t>
  </si>
  <si>
    <t>Kilómetros de redes de distribución de gas combustible</t>
  </si>
  <si>
    <t>210100900</t>
  </si>
  <si>
    <t>210100901</t>
  </si>
  <si>
    <t>Capacidad de distribución de gas combustible</t>
  </si>
  <si>
    <t>Redes de distribución de gas combustible mejoradas</t>
  </si>
  <si>
    <t>Mejoramiento de gasoductos que transportan gas combustible desde un sitio de acopio de grandes volúmenes, o desde un sistema de transporte o gasoducto hasta las instalaciones del consumidor final, incluyendo su conexión y medición.</t>
  </si>
  <si>
    <t>210101000</t>
  </si>
  <si>
    <t>210101001</t>
  </si>
  <si>
    <t>Servicio de apoyo financiero para la financiación de proyectos de infraestructura para el servicio público de gas</t>
  </si>
  <si>
    <t>Comprende el aporte de recursos del Fondo Especial Cuota de Fomento con el objeto completar los recursos necesarios para la ejecución total de proyectos elegibles dirigidos al desarrollo de la infraestructura para el uso del gas natural.</t>
  </si>
  <si>
    <t>210101100</t>
  </si>
  <si>
    <t>210101101</t>
  </si>
  <si>
    <t xml:space="preserve">Municipios beneficiados </t>
  </si>
  <si>
    <t>Servicio de apoyo financiero para subsidios a la oferta en el servicio público de gas</t>
  </si>
  <si>
    <t xml:space="preserve">Los subsidios al consumo están destinados a satisfacer necesidades básicas de los usuarios de menores ingresos en el servicio público domiciliario de gas combustible distribuido por red física. Los subsidios a la demanda son aquellos que cubren un valor variable determinado por metro cúbico de gas como consumo de subsistencia de los usuarios residenciales de estratos 1 y 2 </t>
  </si>
  <si>
    <t>210101200</t>
  </si>
  <si>
    <t>Usuarios beneficiados con subsidios a la oferta</t>
  </si>
  <si>
    <t>7.2 De aquí a 2030, aumentar considerablemente la proporción de energía renovable en el conjunto de fuentes energéticas</t>
  </si>
  <si>
    <t>210101201</t>
  </si>
  <si>
    <t>Recursos entregados en subsidios a la oferta</t>
  </si>
  <si>
    <t>210101301</t>
  </si>
  <si>
    <t>Recursos entregados en subsidios al consumo</t>
  </si>
  <si>
    <t>Estructura usada para guardar los gases combustibles en adecuadas condiciones para su posterior utilización</t>
  </si>
  <si>
    <t>Número de tanques</t>
  </si>
  <si>
    <t>210101400</t>
  </si>
  <si>
    <t>210101401</t>
  </si>
  <si>
    <t>Capacidad de almacenamiento Gas Licuado de Petróleo (GLP)</t>
  </si>
  <si>
    <t>210101402</t>
  </si>
  <si>
    <t>Capacidad de almacenamiento de gas natural comprimido</t>
  </si>
  <si>
    <t>210101403</t>
  </si>
  <si>
    <t>Tanques para el almacenamiento de Gas Licuado de Petróleo (GLP) instalados</t>
  </si>
  <si>
    <t>210101404</t>
  </si>
  <si>
    <t>Tanques para el almacenamiento de Gas natural comprimido instalados</t>
  </si>
  <si>
    <t>Redes internas de gas combustible instaladas</t>
  </si>
  <si>
    <t>Es el conjunto de redes, tuberías, accesorios y equipos que integran el sistema de suministro del servicio público de gas combustible al inmueble a partir del medidor. Para edificios de propiedad horizontal o condominios, es aquel sistema de suministro del servicio al inmueble a partir del registro de corte general cuando lo hubiere.</t>
  </si>
  <si>
    <t>210101500</t>
  </si>
  <si>
    <t>Viviendas con red interna de gas combustible instalada</t>
  </si>
  <si>
    <t>Permite la conexión de las viviendas a la red de distribución local de gas domiciliario. Incluye acometida y medidor.</t>
  </si>
  <si>
    <t>Servicio de conexión virtual de gas licuado de petróleo - GLP para hogares de bajos ingresos</t>
  </si>
  <si>
    <t xml:space="preserve">Corresponde al conjunto de elementos compuestos por una estufa, manguera y regulador, que permiten a un hogar de menores y bajos ingresos (identificados en la encuesta de calidad de vida), realizar la preparación de alimentos con el continuo uso de Gas Licuado de Petróleo - GLP, como una solución aislada para la sustitución de combustibles sólidos en zonas apartadas y en donde no hay acceso al servicio de gas por red. </t>
  </si>
  <si>
    <t>210101700</t>
  </si>
  <si>
    <t>Viviendas con conexión virtual de Gas Licuado de Petróleo - GLP</t>
  </si>
  <si>
    <t>2102</t>
  </si>
  <si>
    <t xml:space="preserve"> Consolidación productiva del sector de energía eléctrica</t>
  </si>
  <si>
    <t>Centrales hidroeléctricas ampliadas</t>
  </si>
  <si>
    <t>Ampliación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</si>
  <si>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Número de centrales hidroeléctricas</t>
  </si>
  <si>
    <t>210200100</t>
  </si>
  <si>
    <t>Centrales hidroeléctricas construidas</t>
  </si>
  <si>
    <t>Construcción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</si>
  <si>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210200200</t>
  </si>
  <si>
    <t>Centrales hidroeléctricas modificadas</t>
  </si>
  <si>
    <t>Modificación de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</si>
  <si>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210200300</t>
  </si>
  <si>
    <t>Centrales térmicas ampliadas</t>
  </si>
  <si>
    <t>Ampliación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</si>
  <si>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Número de centrales térmicas</t>
  </si>
  <si>
    <t>210200400</t>
  </si>
  <si>
    <t>Centrales térmicas construidas</t>
  </si>
  <si>
    <t>Construcción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</si>
  <si>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210200500</t>
  </si>
  <si>
    <t xml:space="preserve">Centrales térmicas construidas </t>
  </si>
  <si>
    <t>Centrales térmicas modificadas</t>
  </si>
  <si>
    <t>Modificación de infraestructura que incluye para el caso de centrales térmicas con turbinas movidas a vapor,  el edificio principal que aloja los grupos turboalternadores. En el caso de las centrales térmicas movidas a gas, incluyen las fundaciones en concreto para el soporte de los grupos turboalternadores.</t>
  </si>
  <si>
    <t>210200600</t>
  </si>
  <si>
    <t>210200800</t>
  </si>
  <si>
    <t>210200801</t>
  </si>
  <si>
    <t>Documentos con concepto de viabilidad técnica de proyectos realizados</t>
  </si>
  <si>
    <t>210200900</t>
  </si>
  <si>
    <t>210200901</t>
  </si>
  <si>
    <t>Documentos de planeación y caracterización energética realizados</t>
  </si>
  <si>
    <t>210200902</t>
  </si>
  <si>
    <t>Documentos de planeación de la energización rural sostenible realizados</t>
  </si>
  <si>
    <t>Redes de alumbrado público ampliadas</t>
  </si>
  <si>
    <t>Ampliación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</si>
  <si>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Metros de redes de alumbrado público</t>
  </si>
  <si>
    <t>210201000</t>
  </si>
  <si>
    <t>Redes de alumbrado público con mantenimiento</t>
  </si>
  <si>
    <t>Mantenimiento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</si>
  <si>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210201100</t>
  </si>
  <si>
    <t>Redes de alumbrado público construidas</t>
  </si>
  <si>
    <t>Construcción de redes  para brindar el servicio público no domiciliario de energía eléctrica para la iluminación los bienes de uso público y demás espacios de libre circulación con tránsito vehicular o peatonal, dentro del perímetro urbano y rural un municipio o Distrito. Incluye luminarias, transformadores y equipos necesarios para el funcionamiento de la red.</t>
  </si>
  <si>
    <t>210201200</t>
  </si>
  <si>
    <t>Redes de alumbrado público mejoradas</t>
  </si>
  <si>
    <t>Mejoramiento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</si>
  <si>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210201300</t>
  </si>
  <si>
    <t>Redes del sistema de distribución local ampliada</t>
  </si>
  <si>
    <t>Corresponde a la ampliación de las redes de baja tensión para la distribución de energía, junto con los equipos y obras de infraestructura conexa que la hacen funcional.</t>
  </si>
  <si>
    <t>Kilómetros de redes del sistema de distribución local</t>
  </si>
  <si>
    <t>210201400</t>
  </si>
  <si>
    <t>Redes del sistema de distribución local construida</t>
  </si>
  <si>
    <t>Corresponde a la construcción a las redes de baja tensión para la distribución de energía, junto con los equipos y obras de infraestructura conexa que la hacen funcional.</t>
  </si>
  <si>
    <t>210201500</t>
  </si>
  <si>
    <t>Redes del sistema de distribución local mejorada</t>
  </si>
  <si>
    <t>Corresponde al mejoramiento de las redes de baja tensión para la distribución de energía, junto con los equipos y obras de infraestructura conexa que la hacen funcional.</t>
  </si>
  <si>
    <t>210201600</t>
  </si>
  <si>
    <t>Redes del sistema de transmisión nacional ampliada</t>
  </si>
  <si>
    <t>Corresponde a la ampliación de las redes de alta tensión para la transmisión de energía, junto con los equipos y obras de infraestructura conexa que la hacen funcional.</t>
  </si>
  <si>
    <t>Kilómetros de redes del sistema de transmisión nacional</t>
  </si>
  <si>
    <t>210201700</t>
  </si>
  <si>
    <t>Redes del sistema de transmisión nacional construida</t>
  </si>
  <si>
    <t>Corresponde a la construcción a las redes de alta tensión para la transmisión de energía, junto con los equipos y obras de infraestructura conexa que la hacen funcional.</t>
  </si>
  <si>
    <t>210201800</t>
  </si>
  <si>
    <t>Redes del sistema de transmisión nacional mejorada</t>
  </si>
  <si>
    <t>Corresponde al mejoramiento de las redes de alta tensión para la transmisión de energía, junto con los equipos y obras de infraestructura conexa que la hacen funcional.</t>
  </si>
  <si>
    <t>210201900</t>
  </si>
  <si>
    <t>Redes del sistema de transmisión regional ampliada</t>
  </si>
  <si>
    <t>Corresponde a la ampliación de las redes de media tensión para la transmisión de energía, junto con los equipos y obras de infraestructura conexa que la hacen funcional.</t>
  </si>
  <si>
    <t>Kilómetros de redes del sistema de transmisión regional</t>
  </si>
  <si>
    <t>210202000</t>
  </si>
  <si>
    <t>Corresponde a la construcción de las redes de media tensión para la transmisión de energía, junto con los equipos y obras de infraestructura conexa que la hacen funcional.</t>
  </si>
  <si>
    <t>210202100</t>
  </si>
  <si>
    <t>Redes del sistema de transmisión regional mejorada</t>
  </si>
  <si>
    <t>Corresponde al mejoramiento de las redes de media tensión para la transmisión de energía, junto con los equipos y obras de infraestructura conexa que la hacen funcional.</t>
  </si>
  <si>
    <t>210202200</t>
  </si>
  <si>
    <t>Servicio de monitoreo de información de la prestación del servicio de energía eléctrica en las zonas no interconectadas</t>
  </si>
  <si>
    <t>Suministra en tiempo real información del consumo de energía eléctrica en las Zonas No Interconectadas que cuentan con sistema de telemetría, así como disponer de información de número de usuarios, cobertura, operadores, infraestructura de operación y de medición de potenciales energéticos, mediante equipos de medida, sistemas de comunicación satelital, call center e información de campo.</t>
  </si>
  <si>
    <t>Número de localidades</t>
  </si>
  <si>
    <t>210202300</t>
  </si>
  <si>
    <t xml:space="preserve">Localidades monitoreadas  </t>
  </si>
  <si>
    <t>Servicio de apoyo financiero al consumo del servicio de energía eléctrica del sistema interconectado nacional</t>
  </si>
  <si>
    <t>Aplicados como una menor tarifa a una cantidad del consumo residencial mensual del servicio público de energía eléctrica distribuida por red física para los usuarios de menores ingresos y para las áreas especiales.</t>
  </si>
  <si>
    <t>210202400</t>
  </si>
  <si>
    <t xml:space="preserve">Usuarios beneficiados con subsidios </t>
  </si>
  <si>
    <t>210202401</t>
  </si>
  <si>
    <t>Recursos otorgados mediante subsidios</t>
  </si>
  <si>
    <t>210202402</t>
  </si>
  <si>
    <t>Usuarios beneficiados en barrios subnormales</t>
  </si>
  <si>
    <t>210202403</t>
  </si>
  <si>
    <t>Usuarios beneficiados en áreas rurales de menor desarrollo</t>
  </si>
  <si>
    <t>210202404</t>
  </si>
  <si>
    <t>Usuarios beneficiados en áreas de difícil gestión</t>
  </si>
  <si>
    <t>Servicio de apoyo financiero al consumo del servicio de energía eléctrica en las zonas no interconectadas</t>
  </si>
  <si>
    <t xml:space="preserve">Aplicados como una menor tarifa a una cantidad del consumo residencial mensual del servicio público de energía eléctrica que no hacen parte del Sistema Interconectado Nacional para los usuarios de menores ingresos. </t>
  </si>
  <si>
    <t>210202500</t>
  </si>
  <si>
    <t>210202501</t>
  </si>
  <si>
    <t xml:space="preserve">Recursos otorgados mediante subsidios </t>
  </si>
  <si>
    <t>Servicio de asistencia técnica en la estructuración de convocatorias de los sistemas de transmisión de energía</t>
  </si>
  <si>
    <t>Comprende la asistencia técnica que se realiza para estructurar las convocatorias del Sistema de Transmisión Nacional y del Sistema de Transmisión Regional</t>
  </si>
  <si>
    <t>Número de convocatorias</t>
  </si>
  <si>
    <t>210202900</t>
  </si>
  <si>
    <t>Convocatorias estructuradas</t>
  </si>
  <si>
    <t>210202901</t>
  </si>
  <si>
    <t>Convocatorias del Sistema de Transmisión Nacional estructuradas</t>
  </si>
  <si>
    <t>210202902</t>
  </si>
  <si>
    <t xml:space="preserve">Convocatorias del Sistema de Transmisión Regional estructuradas </t>
  </si>
  <si>
    <t>Servicio de asistencia técnica en la estructuración de proyectos energéticos</t>
  </si>
  <si>
    <t>Mediante los cuales se apoyan los análisis y estudios necesarios desde el punto de vista técnico, en los procesos de estructuración de los proyectos de construcción de la nueva infraestructura energética susceptibles de financiarse con los fondos FAER Y FAZNI.</t>
  </si>
  <si>
    <t>210203000</t>
  </si>
  <si>
    <t>Proyectos energéticos estructurados</t>
  </si>
  <si>
    <t>210203001</t>
  </si>
  <si>
    <t>Proyectos de comunidades energéticas estructurados</t>
  </si>
  <si>
    <t>Servicio de educación para el trabajo y el desarrollo humano en manipulación de energía eléctrica</t>
  </si>
  <si>
    <t>Instrucción impartida en temas como instalaciones eléctricas interiores; bobinados eléctricos y accesorios; mantenimiento eléctrico; electricidad industrial; redes eléctricas; instalaciones eléctricas especiales; entre otros.</t>
  </si>
  <si>
    <t>210203100</t>
  </si>
  <si>
    <t>Conjunto de análisis y estudios necesarios para evaluar, desde el punto de vista técnico y económico, la viabilidad de emprender un proyecto de infraestructura  de energía eléctrica</t>
  </si>
  <si>
    <t>210203300</t>
  </si>
  <si>
    <t>Servicio de levantamiento y actualización de activos energéticos</t>
  </si>
  <si>
    <t>Corresponde al levantamiento y actualización del inventario de activos energéticos a nivel nacional (incluye el registro, georreferenciación, control y estado).</t>
  </si>
  <si>
    <t>210203400</t>
  </si>
  <si>
    <t>Base de datos de activos energéticos actualizada</t>
  </si>
  <si>
    <t>Servicio de asistencia técnica para el fortalecimiento de capacidades organizativas de los prestadores del servicio en las Zonas no Interconectadas del país</t>
  </si>
  <si>
    <t>Mediante la cual se fortalecen las capacidades organizativas de los prestadores del servicio,  como factor de sostenibilidad de la infraestructura energética que se implemente en las  Zonas no Interconectadas del país .</t>
  </si>
  <si>
    <t>210203500</t>
  </si>
  <si>
    <t>Servicio de educación informal a las comunidades en temas de eficiencia energética y el uso racional de la energía</t>
  </si>
  <si>
    <t>Hace referencia a la capacitación a las comunidades en temas asociados a la prestación del servicio, la eficiencia energética y el uso racional de la energía como factor de sostenibilidad de la infraestructura energética.</t>
  </si>
  <si>
    <t>210203600</t>
  </si>
  <si>
    <t>7.3 De aquí a 2030, duplicar la tasa mundial de mejora de la eficiencia energética</t>
  </si>
  <si>
    <t>210203601</t>
  </si>
  <si>
    <t>210203602</t>
  </si>
  <si>
    <t>Personas capacitadas en transición energética justa</t>
  </si>
  <si>
    <t xml:space="preserve">Incluye el terreno para la construcción de la central, las obras civiles para el alojamiento de equipos y la construcción de la central de generación de energía eléctrica fotovoltaica que está compuesta por equipos de generación, transformación y almacenamiento de energía, equipos de mando, control y protección. </t>
  </si>
  <si>
    <t>Número de centrales de generación fotovoltaica</t>
  </si>
  <si>
    <t>210203800</t>
  </si>
  <si>
    <t>210203801</t>
  </si>
  <si>
    <t>Capacidad instalada en fuentes no convencionales de energía (FNCE)</t>
  </si>
  <si>
    <t>Central de generación fotovoltaica ampliada</t>
  </si>
  <si>
    <t xml:space="preserve">Corresponde a la ampliación de la central de generación de energía eléctrica fotovoltaica que está compuesta por equipos de generación, transformación y almacenamiento de energía, equipos de mando, control y protección. </t>
  </si>
  <si>
    <t>210203900</t>
  </si>
  <si>
    <t>210203901</t>
  </si>
  <si>
    <t>Central de generación con biomasa construida</t>
  </si>
  <si>
    <t>Incluye el terreno para la construcción de la central, obras civiles para el alojamiento de equipos, terreno para el manejo y tratamiento de la materia prima y la construcción de la central con su digestor de biomasa, los sistemas de compresión, transformación y almacenamiento de gas,  los equipos de transporte para el procesamiento de biomasa, y los equipos de mando, protección y control.</t>
  </si>
  <si>
    <t>Número de centrales de generación de biomasa</t>
  </si>
  <si>
    <t>210204000</t>
  </si>
  <si>
    <t>210204001</t>
  </si>
  <si>
    <t>Central de generación con biomasa ampliada</t>
  </si>
  <si>
    <t>Ampliación de las centrales de generación de energía eléctrica que transforman biomasa, las cuales incluyen terreno para el manejo y tratamiento de la materia prima, la central con su digestor de biomasa, los sistemas de compresión, transformación y almacenamiento de gas, los equipos de transporte para el procesamiento de biomasa, y los equipos de mando, protección y control.</t>
  </si>
  <si>
    <t>210204100</t>
  </si>
  <si>
    <t>210204101</t>
  </si>
  <si>
    <t>Central de generación híbrida construida</t>
  </si>
  <si>
    <t>Incluye el terreno para la construcción de la central, las obras civiles para el alojamiento de equipos de generación, transformación y almacenamiento de energía eléctrica, los equipos de mando, control y protección. En esta central se genera energía eléctrica mediante fuentes no convencionales (solar, eólica y/o biomasa), combinada con una fuente convencional (como el diesel).</t>
  </si>
  <si>
    <t>Número de centrales de generación híbrida</t>
  </si>
  <si>
    <t>210204200</t>
  </si>
  <si>
    <t>210204201</t>
  </si>
  <si>
    <t>Capacidad instalada de generación de energía</t>
  </si>
  <si>
    <t>Central de generación híbrida ampliada</t>
  </si>
  <si>
    <t>Ampliación de las centrales de generación de energía eléctrica que utilizan fuentes no convencionales de energía (solar, eólica y/o biomasa), combinada con una fuente de generación de energía convencional (como el diesel). Incluyen equipos de generación, transformación y almacenamiento de energía,  equipos de mando, control y protección.</t>
  </si>
  <si>
    <t>210204300</t>
  </si>
  <si>
    <t>210204301</t>
  </si>
  <si>
    <t xml:space="preserve">Es el conjunto de redes, tuberías, accesorios y equipos que integran el sistema de suministro del servicio público de energía eléctrica al inmueble a partir del medidor.  Para edificios de propiedad horizontal o condominios, es aquel sistema de suministro del servicio al inmueble a partir del registro de corte general cuando lo hubiere. </t>
  </si>
  <si>
    <t>210204400</t>
  </si>
  <si>
    <t>Viviendas con red interna de energía eléctrica instalada</t>
  </si>
  <si>
    <t>210204401</t>
  </si>
  <si>
    <t>210204402</t>
  </si>
  <si>
    <t>Viviendas en zonas urbanas con red interna de energía eléctrica instalada</t>
  </si>
  <si>
    <t>210204403</t>
  </si>
  <si>
    <t>Viviendas en barrios subnormales con red interna de energía eléctrica instalada</t>
  </si>
  <si>
    <t>Redes domiciliarias de energía eléctrica instaladas</t>
  </si>
  <si>
    <t>Permite la conexión de las viviendas a la red del sistema de distribución local de energía eléctrica. Incluye acometida y medidor.</t>
  </si>
  <si>
    <t>210204500</t>
  </si>
  <si>
    <t>Viviendas conectadas  a la red del sistema de distribución local de energía eléctrica</t>
  </si>
  <si>
    <t>210204501</t>
  </si>
  <si>
    <t>Viviendas en zonas rurales conectadas a la red del sistema de distribución local de energía eléctrica</t>
  </si>
  <si>
    <t>210204502</t>
  </si>
  <si>
    <t>Viviendas en zonas urbanas conectadas a la red del sistema de distribución local de energía eléctrica</t>
  </si>
  <si>
    <t>210204503</t>
  </si>
  <si>
    <t>Viviendas en barrios subnormales conectadas a la red del sistema de distribución local de energía eléctrica</t>
  </si>
  <si>
    <t>Central de generación eléctrica con combustibles líquidos construida</t>
  </si>
  <si>
    <t>Incluye el terreno para la construcción de la central, las obras civiles para el alojamiento de equipos y la construcción de la central de generación de energía eléctrica mediante combustibles líquidos, que está compuesta por equipos de generación, transformación y almacenamiento de energía, equipos de mando, control y protección.</t>
  </si>
  <si>
    <t>Número de centrales de generación eléctrica</t>
  </si>
  <si>
    <t>210204600</t>
  </si>
  <si>
    <t>Centrales de generación eléctrica construidas</t>
  </si>
  <si>
    <t>210204601</t>
  </si>
  <si>
    <t>Central de generación eléctrica con combustibles líquidos ampliada</t>
  </si>
  <si>
    <t>Corresponde a la ampliación de la central de generación de energía eléctrica mediante combustibles líquidos, que está compuesta por equipos de generación, transformación y almacenamiento de energía, equipos de mando, control y protección.</t>
  </si>
  <si>
    <t>210204700</t>
  </si>
  <si>
    <t>Centrales de generación eléctrica ampliadas</t>
  </si>
  <si>
    <t>210204701</t>
  </si>
  <si>
    <t>Central de generación eléctrica con combustibles líquidos con mantenimiento</t>
  </si>
  <si>
    <t xml:space="preserve">Corresponde al mantenimiento realizado en  la central de generación de energía eléctrica mediante combustibles líquidos, que está compuesta por equipos de generación, transformación y almacenamiento de energía, equipos de mando, control y protección. </t>
  </si>
  <si>
    <t>210204800</t>
  </si>
  <si>
    <t>Centrales de generación eléctrica con mantenimiento</t>
  </si>
  <si>
    <t>Central de generación fotovoltaica con mantenimiento</t>
  </si>
  <si>
    <t xml:space="preserve">Corresponde al mantenimiento realizado en  la central de generación de energía fotovoltaica, que está compuesta por equipos de generación, transformación y almacenamiento de energía, equipos de mando, control y protección. </t>
  </si>
  <si>
    <t>210204900</t>
  </si>
  <si>
    <t>Central de generación eléctrica con biomasa mantenida</t>
  </si>
  <si>
    <t xml:space="preserve">Corresponde al mantenimiento realizado en  la central de generación de energía con biomasa, que está compuesta por equipos de generación, transformación y almacenamiento de energía, equipos de mando, control y protección. </t>
  </si>
  <si>
    <t>Número de centrales de generación con biomasa</t>
  </si>
  <si>
    <t>210205000</t>
  </si>
  <si>
    <t>Central de generación híbrida con mantenimiento</t>
  </si>
  <si>
    <t>Corresponde al mantenimiento realizado en  la central de generación híbrida, que está compuesta por equipos de generación, transformación y almacenamiento de energía, equipos de mando, control y protección.</t>
  </si>
  <si>
    <t>210205100</t>
  </si>
  <si>
    <t>Central de generación eólica con mantenimiento</t>
  </si>
  <si>
    <t>Corresponde al mantenimiento que se realiza en las centrales eléctricas en la cuales se obtiene energía a partir de corrientes de aire y el movimiento que estas generan en aerogeneradores.</t>
  </si>
  <si>
    <t>Número de centrales de generación eólica</t>
  </si>
  <si>
    <t>210205200</t>
  </si>
  <si>
    <t>Central de generación eólica construida</t>
  </si>
  <si>
    <t>Construcción de centrales eléctricas en la cuales se obtiene energía a partir de corrientes de aire y el movimiento que estas generan en aerogeneradores.</t>
  </si>
  <si>
    <t>210205300</t>
  </si>
  <si>
    <t>210205301</t>
  </si>
  <si>
    <t>Central de generación eólica ampliada</t>
  </si>
  <si>
    <t>Ampliación de centrales eléctricas en la cuales se obtiene energía a partir de corrientes de aire y el movimiento que estas generan en aerogeneradores.</t>
  </si>
  <si>
    <t>210205400</t>
  </si>
  <si>
    <t>210205401</t>
  </si>
  <si>
    <t>Unidades de generación de energía eléctrica con combustibles líquidos instaladas</t>
  </si>
  <si>
    <t>Unidades de generación de energía eléctrica instaladas individualmente, que funcionan con combustibles líquidos.</t>
  </si>
  <si>
    <t>210205500</t>
  </si>
  <si>
    <t>210205501</t>
  </si>
  <si>
    <t>Unidades de generación fotovoltáica de energía eléctrica con mantenimiento</t>
  </si>
  <si>
    <t>Mantenimiento a las 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</si>
  <si>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210205600</t>
  </si>
  <si>
    <t>Unidades de generación de energía eléctrica con combustibles líquidos con mantenimiento</t>
  </si>
  <si>
    <t>Mantenimiento de unidades de generación de energía eléctrica instaladas individualmente, que funcionan con combustibles líquidos.</t>
  </si>
  <si>
    <t>210205700</t>
  </si>
  <si>
    <t>Unidades de generación de energía eléctrica instaladas individualmente, mediante las cuales se realiza la transformación de energía solar. Compuesta por celdas fotovoltaicas regulador de carga, inversor, baterías (sistema de almacenamiento), accesorios de conexión, puesta a tierra, y la estructura de soporte que se compone de poste galvanizado, base y cimentación en concreto.</t>
  </si>
  <si>
    <t>210205801</t>
  </si>
  <si>
    <t xml:space="preserve">Capacidad instalada en fuentes no convencionales de energía </t>
  </si>
  <si>
    <t>Servicio de apoyo financiero para la normalización de redes de energía eléctrica</t>
  </si>
  <si>
    <t>(PRONE) Son recursos destinados a mejorar la calidad del servicio de energía eléctrica mediante  la adecuación de las redes a los reglamentos técnicos vigentes en barrios subnormales situados en municipios del Sistema Interconectado Nacional, SIN.</t>
  </si>
  <si>
    <t>210205900</t>
  </si>
  <si>
    <t>Usuarios beneficiados con la normalizacion del servicio de energía eléctrica</t>
  </si>
  <si>
    <t>Servicio de apoyo financiero para la financiación de infraestructura de energía eléctrica en las zonas no interconectadas</t>
  </si>
  <si>
    <t>(FAZNI) Recursos destinados a financiar planes, programas y proyectos de inversión priorizados para la construcción e instalación de nueva infraestructura y para la reposición o la rehabilitación de la existente, con el propósito de ampliar la cobertura y procurar la satisfacción de la demanda de energía en las Zonas No Interconectadas.</t>
  </si>
  <si>
    <t>210206000</t>
  </si>
  <si>
    <t>Usuarios beneficiados con la ampliación de cobertura</t>
  </si>
  <si>
    <t>210206001</t>
  </si>
  <si>
    <t>Usuarios beneficiados con el mejoramiento de la infraestructura existente</t>
  </si>
  <si>
    <t>Servicio de apoyo financiero para la financiación de infraestructura de energía eléctrica en las zonas rurales interconectadas</t>
  </si>
  <si>
    <t>(FAER) Recursos destinados a financiar planes, programas o proyectos de inversión priorizados para la construcción e instalación de nueva infraestructura eléctrica en las zonas rurales interconectadas, que permita ampliar la cobertura y procurar la satisfacción de la demanda de energía.</t>
  </si>
  <si>
    <t>210206100</t>
  </si>
  <si>
    <t>210206101</t>
  </si>
  <si>
    <t>Usuarios beneficiados con del mejoramiento de la infraestructura eléctrica</t>
  </si>
  <si>
    <t>Recursos destinados  de acuerdo con los objetivos y principios  del FENOGE al apoyo planes, programas, proyectos o actividades que promuevan, estimulen y fomenten el desarrollo y la utilizacion de FNCE principalmente aquellas de caracter renovable, para la diversificación del abastecimiento energético pleno y oportuno, la competitividad de la economía colombiana y el uso eficiente de la energía contribuyendo así a un uso eficiente de los recursos naturales y a mitigar los impactos de los gases de efecto invernadero.</t>
  </si>
  <si>
    <t>210206200</t>
  </si>
  <si>
    <t>210206201</t>
  </si>
  <si>
    <t>Capacidad Instalada de generación de energía</t>
  </si>
  <si>
    <t>Servicios de apoyo a la implementacion de medidas de eficiencia energética</t>
  </si>
  <si>
    <t xml:space="preserve">Recursos destinados  de acuerdo con los objetivos y principios  del FENOGE a apoyar planes, programas, proyectos o actividades que promuevan, estimulen y fomenten  la gestión eficiente de la energía, mejorando la eficiencia energética, desarrollando mecanismo de respuesta a la demanda, implementación de buenas prácticas, reconversión tecnológica y sustitución de combustibles en cualquier actividad de producción, transporte, distribución y consumo de las diferentes formas de energía. </t>
  </si>
  <si>
    <t>210206300</t>
  </si>
  <si>
    <t>210206301</t>
  </si>
  <si>
    <t>Ahorro de energía obtenido</t>
  </si>
  <si>
    <t>Estaciones de monitoreo de medición de variables energéticas en las zonas no interconectadas</t>
  </si>
  <si>
    <t>Suministra en tiempo real información del consumo de energía eléctrica en las Zonas No Interconectadas que cuentan con sistema de telemetría, así como información de número de usuarios, cobertura, operadores, infraestructura de operación y medición de potenciales energéticos. Incluye equipos de medida, sistemas de comunicación satelital, call center e información de campo.</t>
  </si>
  <si>
    <t>210206400</t>
  </si>
  <si>
    <t>Estaciones de monitoreo de medición de variables energéticas en las zonas no interconectadas instaladas</t>
  </si>
  <si>
    <t>Centrales térmicas mantenidas</t>
  </si>
  <si>
    <t>Corresponde al mantenimiento realizado en centrales térmicas con turbinas movidas a vapor, el edificio principal que aloja los grupos turboalternadores. En el caso de las centrales térmicas movidas a gas, incluyen las fundaciones en concreto para el soporte de los grupos turboalternadores.</t>
  </si>
  <si>
    <t>210206500</t>
  </si>
  <si>
    <t>Centrales hidroeléctricas mantenidas</t>
  </si>
  <si>
    <t>Corresponde al mantenimiento realizado en infraestructura que comprende: La presa principal; el sistema de conducción del agua hasta la casa de máquinas; la casa de máquinas o sea el edificio que aloja los equipos generadores, denominada también caverna de máquinas en el caso de centrales subterráneas;  y los túneles o conductos de descarga del agua turbinada desde la casa o caverna de máquinas hasta el río.</t>
  </si>
  <si>
    <t>210206600</t>
  </si>
  <si>
    <t>Servicio de comercialización de energía eléctrica</t>
  </si>
  <si>
    <t>Comprende la compra y venta de energía eléctrica en el mercado mayorista y venta con destino a otras operaciones en dicho mercado a los usuarios finales.</t>
  </si>
  <si>
    <t>Kilovatios Hora</t>
  </si>
  <si>
    <t>210206700</t>
  </si>
  <si>
    <t>Kilovatios hora comercializados</t>
  </si>
  <si>
    <t>Servicio de generación de energía</t>
  </si>
  <si>
    <t xml:space="preserve">Corresponde a servicios asociados con la actividad de generación que se prestan por unidades generadoras conectadas al Sistema Interconectado Nacional para asegurar el cumplimiento de las normas sobre calidad, confiabilidad y seguridad en la prestación del servicio. Incluye, entre otros, la generación de potencia reactiva, la reserva rodante y la reserva fría. </t>
  </si>
  <si>
    <t>210206800</t>
  </si>
  <si>
    <t>Kilovatios hora generados</t>
  </si>
  <si>
    <t>Servicio de alumbrado público</t>
  </si>
  <si>
    <t>Corresponde a la prestación del servicio público no domiciliario de iluminación, inherente al servicio de energía eléctrica, que se presta con el fin de dar visibilidad al espacio público, bienes de uso público y demás espacios de libre circulación, con tránsito vehicular o peatonal, dentro del perímetro urbano y rural de un municipio o distrito, para el normal desarrollo de las actividades. El servicio de alumbrado público comprende las actividades de suministro de energía eléctrica al sistema de alumbrado público, la administración y operación de dicho sistema.</t>
  </si>
  <si>
    <t>Número de lámparas de alumbrado público</t>
  </si>
  <si>
    <t>210206900</t>
  </si>
  <si>
    <t>Lámparas de alumbrado público en funcionamiento</t>
  </si>
  <si>
    <t>210206901</t>
  </si>
  <si>
    <t>Lamparas de alumbrado público modernizadas</t>
  </si>
  <si>
    <t>Servicio de apoyo financiero a soluciones energéticas</t>
  </si>
  <si>
    <t>Recursos destinados a financiar planes, programas y proyectos priorizados para la construcción e instalación de nueva infraestructura y para el mejoramiento, reposición, rehabilitación, repotenciación y disposición de la infraestructura eléctrica; lo anterior con el propósito de ampliar y mejorar el servicio de energía eléctrica en el territorio nacional.</t>
  </si>
  <si>
    <t>210207000</t>
  </si>
  <si>
    <t>Usuarios beneficiados con soluciones energéticas</t>
  </si>
  <si>
    <t>210207001</t>
  </si>
  <si>
    <t>Municipios con estrategia de autonomía energética implementada</t>
  </si>
  <si>
    <t>210207002</t>
  </si>
  <si>
    <t>Soluciones energéticas estructuradas</t>
  </si>
  <si>
    <t>210207003</t>
  </si>
  <si>
    <t>Soluciones energéticas implementadas</t>
  </si>
  <si>
    <t>210207004</t>
  </si>
  <si>
    <t>210207005</t>
  </si>
  <si>
    <t>210207006</t>
  </si>
  <si>
    <t>Comunidades energéticas financiadas</t>
  </si>
  <si>
    <t>210207100</t>
  </si>
  <si>
    <t>210207101</t>
  </si>
  <si>
    <t>Asistencias técnicas en municipios energéticos realizadas</t>
  </si>
  <si>
    <t>210207102</t>
  </si>
  <si>
    <t>Asistencias técnicas a comunidades energéticas realizadas</t>
  </si>
  <si>
    <t>210207103</t>
  </si>
  <si>
    <t>Comunidades energéticas en el Registro Único de Comunidades Energéticas - RUCE registradas</t>
  </si>
  <si>
    <t>210207104</t>
  </si>
  <si>
    <t>Proyectos energéticos estructurados en comunidades energéticas</t>
  </si>
  <si>
    <t>210207200</t>
  </si>
  <si>
    <t>210207201</t>
  </si>
  <si>
    <t>Personas capacitadas en Transición Energética Justa</t>
  </si>
  <si>
    <t>210207300</t>
  </si>
  <si>
    <t>210207301</t>
  </si>
  <si>
    <t xml:space="preserve"> Personas capacitadas en transición energética Justa</t>
  </si>
  <si>
    <t>Servicio de asistencia técnica para la transición energética justa</t>
  </si>
  <si>
    <t>Corresponde al acompañamiento, asesoría y seguimiento técnico para la transferencia de herramientas metodologicas, gestión y conocimiento con el fin de garantizar el proceso  diseño, estructuración y operación de la Autogeneración Colectiva (AGC) y la Generación Distribuida  Colectiva (GDC), así como también, asesoría para el perfeccionamiento de asociaciones de comunidades energéticas y el relacionamiento con terceros de los sectores público, privado y/o popular. Dicha asesoría y acompañamiento a entidades o a grupos de valor, para promover la incorporación de acciones tendientes a la transición energética justa</t>
  </si>
  <si>
    <t xml:space="preserve">Número de asistencias técnicas </t>
  </si>
  <si>
    <t>210207400</t>
  </si>
  <si>
    <t>7.2De aquí a 2030, aumentar considerablemente la proporción de energía renovable en el conjunto de fuentes energéticas</t>
  </si>
  <si>
    <t>210207401</t>
  </si>
  <si>
    <t>210207402</t>
  </si>
  <si>
    <t xml:space="preserve"> Asistencias técnicas realizadas a comunidades energéticas</t>
  </si>
  <si>
    <t>210207403</t>
  </si>
  <si>
    <t>Comunidades energéticas registradas en el Registro Único de Comunidades Energeticas -RUCE</t>
  </si>
  <si>
    <t>Servicio de apoyo financiero a proyectos de infraestructura para la generación de energía eléctrica con fuentes no convencionales de energía renovable</t>
  </si>
  <si>
    <t>Corresponde a los recursos destinados a financiar proyectos de infraestructura con fuentes no convencionales de energía renovable para las comunidades energéticas que, de manera colectiva, organizativa y/o asociativa busquen la generación, comercialización y/o uso eficiente de la energía</t>
  </si>
  <si>
    <t>Número de comunidades energéticas</t>
  </si>
  <si>
    <t>210207500</t>
  </si>
  <si>
    <t>7.2Para 2030, aumentar sustancialmente el porcentaje de la energía renovable en el conjunto de fuentes de energía</t>
  </si>
  <si>
    <t>210207501</t>
  </si>
  <si>
    <t>Proyectos de infraestructura financiados</t>
  </si>
  <si>
    <t>2103</t>
  </si>
  <si>
    <t xml:space="preserve"> Consolidación productiva del sector hidrocarburos</t>
  </si>
  <si>
    <t>Servicio de apoyo financiero para subsidiar el consumo de combustibles líquidos derivados del petróleo</t>
  </si>
  <si>
    <t>Recursos destinados a disminuir el costo al usuario final de los combustibles líquidos derivados del petróleo teniendo como referente los precios internacionales.</t>
  </si>
  <si>
    <t>Galones de combustible</t>
  </si>
  <si>
    <t>210300900</t>
  </si>
  <si>
    <t>Combustible exento distribuido</t>
  </si>
  <si>
    <t>Galones</t>
  </si>
  <si>
    <t>210300901</t>
  </si>
  <si>
    <t>Recursos otorgados para la exención tributaria en zona frontera</t>
  </si>
  <si>
    <t>210300902</t>
  </si>
  <si>
    <t>Combustible compensado y transportado para el departamento de Nariño.</t>
  </si>
  <si>
    <t>210300903</t>
  </si>
  <si>
    <t>Recursos otorgados para la exención tributaria en el transporte de combustibles en el departamento de Nariño</t>
  </si>
  <si>
    <t>Servicio de asistencia técnica para la reconversión socio laboral de las actividades de contrabando de combustibles</t>
  </si>
  <si>
    <t>Consiste en la implementación de programas que permitan realizar actividades económicas viables para los pobladores de zonas en las cuales se genera el contrabando de combustibles.</t>
  </si>
  <si>
    <t>210301000</t>
  </si>
  <si>
    <t xml:space="preserve">Personas asistidas técnicamente </t>
  </si>
  <si>
    <t>Servicio de divulgación para la atención y disminución de la conflictividad del sector de hidrocarburos</t>
  </si>
  <si>
    <t>Corresponde a la generación de instancias de diálogo para la trasformación de la conflictividad y la comunicación adecuada de la información del sector de hidrocarburos.</t>
  </si>
  <si>
    <t>210301100</t>
  </si>
  <si>
    <t>210301101</t>
  </si>
  <si>
    <t>Conflictos solucionados</t>
  </si>
  <si>
    <t>Servicio de divulgación para la promoción y posicionamiento de los recursos hidrocarburíferos</t>
  </si>
  <si>
    <t>Mediante los cuales se realiza promoción del potencial de hidrocarburos del país para incrementar la inversión en el sector.</t>
  </si>
  <si>
    <t>210301200</t>
  </si>
  <si>
    <t>Conjunto de análisis y estudios necesarios para evaluar, desde el punto de vista técnico y económico, la viabilidad de emprender un proyecto de infraestructura en el sector de hidrocarburos</t>
  </si>
  <si>
    <t>210301700</t>
  </si>
  <si>
    <t>Contienen información científica para el desarrollo técnico del subsector de hidrocarburos.</t>
  </si>
  <si>
    <t>210301800</t>
  </si>
  <si>
    <t>210301801</t>
  </si>
  <si>
    <t>Artículos científicos publicados</t>
  </si>
  <si>
    <t>210301802</t>
  </si>
  <si>
    <t>Pilotos realizados</t>
  </si>
  <si>
    <t>Servicio de apoyo financiero para la reconversión socio laboral de las actividades de contrabando de combustibles</t>
  </si>
  <si>
    <t>Recursos destinados a los beneficiarios del programa de Reconversión Socio Laboral del Ministerio de Minas y Energía</t>
  </si>
  <si>
    <t>210301900</t>
  </si>
  <si>
    <t>Servicio de asistencia técnica para la asignación de los volúmenes de combustibles líquidos derivados del petróleo subsidiados para las zonas de frontera</t>
  </si>
  <si>
    <t>Mediante el cual se generan y entregan los reportes de asignación de los volúmenes  de los combustibles líquidos derivados del petróleo,  subsidiados en los municipios zona de frontera</t>
  </si>
  <si>
    <t>Número de reportes</t>
  </si>
  <si>
    <t>210302000</t>
  </si>
  <si>
    <t>Reportes de asignación entregados</t>
  </si>
  <si>
    <t>Servicio de apoyo financiero para el control del consumo de combustibles líquidos derivados del petróleo en las zonas de frontera</t>
  </si>
  <si>
    <t>Recursos destinados a financiar convenios suscritos con la fuerza pública con el fin de controlar el consumo de combustibles líquidos derivados del petróleo en los municipios zonas de frontera.</t>
  </si>
  <si>
    <t>210302100</t>
  </si>
  <si>
    <t>Convenios suscritos</t>
  </si>
  <si>
    <t>Servicio de apoyo financiero para subsidiar el transporte de combustibles líquidos derivados del petróleo</t>
  </si>
  <si>
    <t>Recursos destinados a disminuir los costos del transporte de combustibles líquidos derivados del petróleo entre las ciudades de Yumbo y Pasto.</t>
  </si>
  <si>
    <t>210302200</t>
  </si>
  <si>
    <t>Combustible líquido derivado del petróleo transportado</t>
  </si>
  <si>
    <t>210302201</t>
  </si>
  <si>
    <t>Recursos otorgados para el subsidio de transporte de combustible líquido derivado del petróleo</t>
  </si>
  <si>
    <t>Servicio de educación informal en temas de hidrocarburos</t>
  </si>
  <si>
    <t>Jornadas, capacitaciones, talleres, foros y otro tipo de eventos con funcionarios, ciudadanía y partes interesadas para que adquieran conocimientos y  contribuir con la apropiación en temáticas específicas acerca del subsector hidrocarburos. Incluye el desarrollo de sesiones de formación y capacitación, así como la presentación de resultados de investigación en las acciones que se realizan.</t>
  </si>
  <si>
    <t>210302400</t>
  </si>
  <si>
    <t>Eventos de formación en materia y temas de hidrocarburos realizados</t>
  </si>
  <si>
    <t>210302401</t>
  </si>
  <si>
    <t>210302402</t>
  </si>
  <si>
    <t>210302600</t>
  </si>
  <si>
    <t>Servicios de apoyo para el desarrollo de proyectos de inversión social en territorios estratégicos para el sector de hidrocarburos</t>
  </si>
  <si>
    <t>Corresponde a la entrega de recursos en especie o monetarios para la identificación, formulación y ejecución de proyectos de inversión social en territorios estratégicos para el sector hidrocarburos.</t>
  </si>
  <si>
    <t>210302700</t>
  </si>
  <si>
    <t>210302701</t>
  </si>
  <si>
    <t>Proyectos apoyados con recursos monetarios</t>
  </si>
  <si>
    <t>210302702</t>
  </si>
  <si>
    <t>Proyectos apoyados con recursos en especie</t>
  </si>
  <si>
    <t xml:space="preserve">Servicio de asistencia técnica para la regularización de la infraestructura de la cadena de distribución de combustibles líquidos derivados del petróleo y biocombustibles  </t>
  </si>
  <si>
    <t>Corresponde a las acciones mediante las cuales se busca fortalecer a los agentes de la cadena de distribución de combustibles líquidos derivados del petróleo y biocombustibles (refinador, importador, almacenador, distribuidor mayorista, transportador, distribuidor minorista y gran consumidor) para la refinación, almacenamiento, manejo, transporte y distribución conforme a la normativa vigente.</t>
  </si>
  <si>
    <t>210302800</t>
  </si>
  <si>
    <t>210302801</t>
  </si>
  <si>
    <t>Agentes asistidos técnicamente</t>
  </si>
  <si>
    <t>Servicio de monitoreo, seguimiento y control a los combustibles y otros productos de tipo residual del sector hidrocarburos</t>
  </si>
  <si>
    <t xml:space="preserve">Acciones encaminadas a analizar el comportamiento de los parámetros y del aseguramiento del suministro de los combustibles, con el propósito de generar información que permitan mejorar la gestión de las mismas. Se desarrollan informes de monitoreo sobre la calidad y aseguramiento en todos los procesos de la cadena de hidrocarburos.  </t>
  </si>
  <si>
    <t>210302900</t>
  </si>
  <si>
    <t>Informes de monitoreo, seguimiento y control realizados</t>
  </si>
  <si>
    <t>210303000</t>
  </si>
  <si>
    <t>210303100</t>
  </si>
  <si>
    <t xml:space="preserve"> Consolidación productiva del sector minero</t>
  </si>
  <si>
    <t>Contiene las iniciativas de reformas fiscales que se elaboran desde el sector</t>
  </si>
  <si>
    <t>Servicio de apoyo financiero en créditos para la minería</t>
  </si>
  <si>
    <t>Recursos para facilitar el acceso al crédito y Servicio bancarios por medio de sistemas de compensación de tasa de interés o esquemas complementarios de garantía entre otros mecanismos.</t>
  </si>
  <si>
    <t>Número de mineros</t>
  </si>
  <si>
    <t>210400300</t>
  </si>
  <si>
    <t xml:space="preserve">Mineros beneficiados con créditos </t>
  </si>
  <si>
    <t>210400301</t>
  </si>
  <si>
    <t>Recursos de crédito otorgados</t>
  </si>
  <si>
    <t>Servicio de asistencia técnica en actividades de explotación minera de pequeña y mediana escala</t>
  </si>
  <si>
    <t xml:space="preserve">Destinada a las unidades de producción minera  amparadas con títulos que requieren apoyo especializado en temas empresariales y técnicos mineros ambientales. </t>
  </si>
  <si>
    <t>Número de unidades de producción minera</t>
  </si>
  <si>
    <t>210400400</t>
  </si>
  <si>
    <t>Unidades de producción minera asistidas técnicamente</t>
  </si>
  <si>
    <t>210400401</t>
  </si>
  <si>
    <t>Mineros de los distritos mineros asistidos técnicamente</t>
  </si>
  <si>
    <t>Servicio de asistencia técnica para el desarrollo de la infraestructura del sector minero</t>
  </si>
  <si>
    <t>Mediante los cuales se realizan convenios con el fin de mejorar la infraestructura minera de Colombia</t>
  </si>
  <si>
    <t>210400500</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</si>
  <si>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</si>
  <si>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Mediante los cuales se apoyan los análisis y estudios necesarios desde el punto de vista técnico, en los procesos de estructuración de los proyectos de minería</t>
  </si>
  <si>
    <t>Servicio de divulgación del sector minero</t>
  </si>
  <si>
    <t>Incluye las actividades de promoción del potencial minero, la divulgación de la política y normatividad, así como la adecuada comunicación al público sobre los temas relacionados con el sector</t>
  </si>
  <si>
    <t>210400900</t>
  </si>
  <si>
    <t>210400901</t>
  </si>
  <si>
    <t>210400902</t>
  </si>
  <si>
    <t>Comerciales de TV</t>
  </si>
  <si>
    <t>210400903</t>
  </si>
  <si>
    <t>Pautas Radiales</t>
  </si>
  <si>
    <t>210400904</t>
  </si>
  <si>
    <t>Eventos de promoción del sector minero realizados</t>
  </si>
  <si>
    <t>210400905</t>
  </si>
  <si>
    <t>Informes de divulgación realizados</t>
  </si>
  <si>
    <t>Formación a mineros y autoridades en contenidos ambientales, sociales, normativos y empresariales. Incluye temas como seguridad en el trabajo, buenas prácticas,  normatividad y regulación minera, así como técnicas adecuadas para desempeñar las actividades de minería. Puede incluir temas de tecnologías limpias cuando corresponda a un componente de capacitación integral en temas de minería.</t>
  </si>
  <si>
    <t>210401001</t>
  </si>
  <si>
    <t>210401002</t>
  </si>
  <si>
    <t>Personas capacitadas en seguridad minera</t>
  </si>
  <si>
    <t>210401003</t>
  </si>
  <si>
    <t>Personas capacitadas en temas legales de la minería</t>
  </si>
  <si>
    <t>210401004</t>
  </si>
  <si>
    <t>Mineros capacitados en tecnología minera</t>
  </si>
  <si>
    <t>210401005</t>
  </si>
  <si>
    <t>Personas capacitadas en seguridad y salvamento minero</t>
  </si>
  <si>
    <t>210401006</t>
  </si>
  <si>
    <t>Comunidades étnicas capacitadas</t>
  </si>
  <si>
    <t>210401007</t>
  </si>
  <si>
    <t>210401008</t>
  </si>
  <si>
    <t>Personas capacitadas en los distritos mineros</t>
  </si>
  <si>
    <t>Servicio de exploración de áreas mineras</t>
  </si>
  <si>
    <t>Encaminado a la promoción de nuevos proyectos en fase de exploración</t>
  </si>
  <si>
    <t>Número de contratos</t>
  </si>
  <si>
    <t>210401100</t>
  </si>
  <si>
    <t>Contratos adjudicados en fase de exploración</t>
  </si>
  <si>
    <t>8.1 Mantener el crecimiento económico per cápita de conformidad con las circunstancias nacionales y, en particular, un crecimiento del producto interno bruto de al menos el 7% anual en los países menos adelantados</t>
  </si>
  <si>
    <t>Servicio de inspección y control de la actividad minera</t>
  </si>
  <si>
    <t xml:space="preserve">Se realiza mediante visitas a las unidades de producción minera en las cuales se verifican las condiciones técnicas mínimas establecidas por Ley, en términos de operación, manejo ambiental, seguridad e higiene minera. </t>
  </si>
  <si>
    <t>210401200</t>
  </si>
  <si>
    <t>Unidades de producción minera caracterizadas</t>
  </si>
  <si>
    <t>210401201</t>
  </si>
  <si>
    <t>Títulos mineros fiscalizados</t>
  </si>
  <si>
    <t>210401202</t>
  </si>
  <si>
    <t>Áreas de minería controladas</t>
  </si>
  <si>
    <t>210401203</t>
  </si>
  <si>
    <t>Inspecciones técnicas realizadas a las unidades mineras</t>
  </si>
  <si>
    <t>210401204</t>
  </si>
  <si>
    <t>Unidades de producción minera selladas</t>
  </si>
  <si>
    <t>210401205</t>
  </si>
  <si>
    <t>Avance del cumplimiento del reglamento de seguridad minera</t>
  </si>
  <si>
    <t>210401206</t>
  </si>
  <si>
    <t>Áreas con explotaciones ilícitas identificadas</t>
  </si>
  <si>
    <t>210401207</t>
  </si>
  <si>
    <t>Unidades de producción minera inspeccionadas y evaluadas en aspectos de seguridad minera</t>
  </si>
  <si>
    <t>Mediante el que se establecen las condiciones mineras, sociales y ambientales bajo las cuales se debe adelantar una explotación minera a través de la expedición o negación de un título minero.</t>
  </si>
  <si>
    <t>Número de títulos mineros</t>
  </si>
  <si>
    <t>210401300</t>
  </si>
  <si>
    <t>Títulos mineros expedidos</t>
  </si>
  <si>
    <t>210401301</t>
  </si>
  <si>
    <t>Procesos de dialogo generados para desarrollar la Minería Bajo el Amparo de un Título</t>
  </si>
  <si>
    <t>210401302</t>
  </si>
  <si>
    <t>Áreas de Reserva Especial Declaradas</t>
  </si>
  <si>
    <t>Conjunto de análisis y estudios necesarios para evaluar, desde el punto de vista técnico y económico, la viabilidad de emprender un proyecto de infraestructura para la explotación o comercialización minera</t>
  </si>
  <si>
    <t>210401400</t>
  </si>
  <si>
    <t>Servicio de atención de emergencias mineras</t>
  </si>
  <si>
    <t>Consiste en la realización de acciones de rescate y prestación de ayuda en minas afectadas por incendios, derrumbes, inundaciones, atmósferas irrespirables, explosiones, emergencias eléctricas, mecánicas y caídas de altura, en donde se presenten vidas humanas en peligro.</t>
  </si>
  <si>
    <t>Número de emergencias mineras</t>
  </si>
  <si>
    <t>210401500</t>
  </si>
  <si>
    <t>Emergencias mineras atendidas</t>
  </si>
  <si>
    <t>210401501</t>
  </si>
  <si>
    <t>Torres de entrenamiento adecuadas</t>
  </si>
  <si>
    <t>Servicio de apoyo financiero para el desarrollo competitivo del sector minero</t>
  </si>
  <si>
    <t>Recursos para el mejoramiento de la competitividad del sector minero en Colombia</t>
  </si>
  <si>
    <t>Porcentaje de avance</t>
  </si>
  <si>
    <t>210401600</t>
  </si>
  <si>
    <t>Avance en ejecución de recursos</t>
  </si>
  <si>
    <t>210401601</t>
  </si>
  <si>
    <t>Servicio de asistencia técnica para la intervención de áreas mineras</t>
  </si>
  <si>
    <t>Corresponde a la generación de conocimiento y su aplicación en temas relacionados con técnicas de intervención y mitigación del riesgo presente en un área donde se realiza actividad minera activa e inactiva.</t>
  </si>
  <si>
    <t>210401700</t>
  </si>
  <si>
    <t>Informes técnicos de medidas de intervención elaborados</t>
  </si>
  <si>
    <t>210401701</t>
  </si>
  <si>
    <t>Técnicas de intervención implementadas</t>
  </si>
  <si>
    <t>210401702</t>
  </si>
  <si>
    <t>Mineros de subsistencia asistidos técnicamente en los distritos mineros</t>
  </si>
  <si>
    <t>Servicio de asistencia técnica para la regularización de las actividades mineras</t>
  </si>
  <si>
    <t>Corresponde a las acciones mediante las cuales se busca fortalecer la pequeña minería, eliminar el trabajo infantil de la actividad minera e incluir a los productores mineros en los programas de minería bien hecha (condiciones técnicas mínimas establecidas por Ley, en términos de operación, seguridad e higiene minera, seguridad industrial, entre otras).</t>
  </si>
  <si>
    <t>Número de unidades productivas mineras</t>
  </si>
  <si>
    <t>210401800</t>
  </si>
  <si>
    <t>Unidades productivas mineras beneficiarias de asistencia técnica para regularización</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</si>
  <si>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</si>
  <si>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210401801</t>
  </si>
  <si>
    <t>Mineros irregulares que acceden a mecanismos para la regularización de la actividad</t>
  </si>
  <si>
    <t>210401802</t>
  </si>
  <si>
    <t>Mineros de subsistencia que acceden a programas de minería bien hecha</t>
  </si>
  <si>
    <t>210401803</t>
  </si>
  <si>
    <t>Mineros afiliados al sistema general de riesgos labores</t>
  </si>
  <si>
    <t>210401804</t>
  </si>
  <si>
    <t>Trabajadores infantiles erradicados de la actividad minera</t>
  </si>
  <si>
    <t>210401805</t>
  </si>
  <si>
    <t>Mineros de subsistencia con reconversión laboral en proyectos productivos</t>
  </si>
  <si>
    <t>210401806</t>
  </si>
  <si>
    <t>Levantamiento y análisis de información a los actores de interés involucrados directamente con los proyectos mineros.</t>
  </si>
  <si>
    <t>210402000</t>
  </si>
  <si>
    <t>Servicio de asistencia técnica para la reconversión socio laboral de personas dedicadas a la minería</t>
  </si>
  <si>
    <t>Mediante los cuales se brinda asistencia técnica para desarrollar proyectos productivos alternos a la minería con el fin de apoyar a los mineros que se dedican a esta actividad para su reconversión a otras actividades económicas.</t>
  </si>
  <si>
    <t>210402100</t>
  </si>
  <si>
    <t>210402101</t>
  </si>
  <si>
    <t xml:space="preserve">Proyectos productivos estructurados </t>
  </si>
  <si>
    <t>210402102</t>
  </si>
  <si>
    <t>210402103</t>
  </si>
  <si>
    <t>Servicio de asistencia técnica para la innovación y el desarrollo tecnológico en la minería</t>
  </si>
  <si>
    <t>Orientada a conocer el estado real de los procesos productivos actuales en la minería, con el fin de brindar asistencia técnica, implementar maquinaria y equipo, crear nuevas tecnologías y mejorar el conocimiento del equipo humano acordes con las necesidades de las unidades de producción minera.</t>
  </si>
  <si>
    <t>210402200</t>
  </si>
  <si>
    <t>210402201</t>
  </si>
  <si>
    <t xml:space="preserve">Unidades de producción minera asistidas técnicamente </t>
  </si>
  <si>
    <t>210402202</t>
  </si>
  <si>
    <t>Unidades de producción minera con maquinaria y equipos implementados</t>
  </si>
  <si>
    <t>210402203</t>
  </si>
  <si>
    <t>Alianzas estratégicas constituidas</t>
  </si>
  <si>
    <t>210402204</t>
  </si>
  <si>
    <t>Unidades de producción minera de distritos mineros asistidas técnicamente</t>
  </si>
  <si>
    <t>Servicio de educación para el trabajo en oficios diferentes a la minería</t>
  </si>
  <si>
    <t>Se realiza para el desarrollo de habilidades en oficios diferentes a la minería en las zonas donde dicha actividad deje de ser una opción laboral, a través de la articulación con entidades educativas.</t>
  </si>
  <si>
    <t>210402400</t>
  </si>
  <si>
    <t>210402401</t>
  </si>
  <si>
    <t>Personas certificadas en competencias laborales</t>
  </si>
  <si>
    <t>210402402</t>
  </si>
  <si>
    <t>Mineros registrados en plataformas de empleo</t>
  </si>
  <si>
    <t>210402403</t>
  </si>
  <si>
    <t>Convenios interinstitucionales implementados</t>
  </si>
  <si>
    <t>210402406</t>
  </si>
  <si>
    <t>Personas de distritos mineros capacitadas</t>
  </si>
  <si>
    <t>Plantas de beneficio comunitarias construidas y dotadas</t>
  </si>
  <si>
    <t>Corresponde a la construcción y dotación de plantas de beneficio en las que se separan o transforman minerales bajo parámetros técnicos, infraestructura adecuada y dotación de maquinaria e insumos que permitan realizar procesos de producción mineral más limpios.</t>
  </si>
  <si>
    <t>210402600</t>
  </si>
  <si>
    <t>Plantas de beneficio construidas y dotadas</t>
  </si>
  <si>
    <t>Comprende la sensibilización y acompañamiento a asociaciones de mineros  ya conformadas o en proceso de conformación en temas administrativos y de organización, referentes a liderazgo, participación y desarrollo de capacidades.</t>
  </si>
  <si>
    <t>210402700</t>
  </si>
  <si>
    <t>210402701</t>
  </si>
  <si>
    <t>Personas de distritos mineros apoyados</t>
  </si>
  <si>
    <t>Plantas de beneficio comunitarias mantenidas</t>
  </si>
  <si>
    <t xml:space="preserve">Corresponde al mantenimiento de la infraestructura y de la maquinaria de plantas de beneficio en las que se separan o transforman minerales bajo parámetros técnicos para la realización de procesos de producción mineral más limpios. </t>
  </si>
  <si>
    <t>210402800</t>
  </si>
  <si>
    <t>Plantas de beneficio comunitaria mantenidas</t>
  </si>
  <si>
    <t>Servicio de formación y entrenamiento de brigadas de emergencia</t>
  </si>
  <si>
    <t xml:space="preserve">Corresponde a la formación y entrenamiento a brigadas de empresas mineras, con el propósito que adquieran y fortalezcan conocimientos y habilidades que les permita promover la prevención de accidentes y actuar en caso de emergencia. </t>
  </si>
  <si>
    <t xml:space="preserve">Número de brigadas </t>
  </si>
  <si>
    <t>210402900</t>
  </si>
  <si>
    <t>Brigadas de emergencias formadas y certificadas</t>
  </si>
  <si>
    <t>Servicio de apoyo a la competitividad de la industria minera</t>
  </si>
  <si>
    <t>Se orienta a la identificación, implementación y seguimiento de estrategias, alianzas y potencialización de proyectos mineros a través de la reactivación, diversificación, posicionamiento, fortalecimiento del tejido empresarial, crecimiento económico, cadenas de valor y encadenamientos productivos, aportando a la competitividad de la industria minera.</t>
  </si>
  <si>
    <t>210403000</t>
  </si>
  <si>
    <t>Estrategias de apoyo a la competitividad de la industria minera implementadas</t>
  </si>
  <si>
    <t>210403001</t>
  </si>
  <si>
    <t>Alianzas estatégicas implementadas</t>
  </si>
  <si>
    <t>210403002</t>
  </si>
  <si>
    <t>Procesos productivos estructurados</t>
  </si>
  <si>
    <t>210403003</t>
  </si>
  <si>
    <t>Mineros de distritos mineros apoyados</t>
  </si>
  <si>
    <t>210403100</t>
  </si>
  <si>
    <t>210403101</t>
  </si>
  <si>
    <t>Proyectos de reconversión implementados</t>
  </si>
  <si>
    <t>210403102</t>
  </si>
  <si>
    <t>210403103</t>
  </si>
  <si>
    <t>Distritos mineros caracterizados</t>
  </si>
  <si>
    <t>210403104</t>
  </si>
  <si>
    <t>Distritos mineros delimitados</t>
  </si>
  <si>
    <t>210403105</t>
  </si>
  <si>
    <t>Mesas técnicas de articulación para los distritos mineros implementadas</t>
  </si>
  <si>
    <t>210403106</t>
  </si>
  <si>
    <t>Planes estratégicos aprobados</t>
  </si>
  <si>
    <t>210403107</t>
  </si>
  <si>
    <t>Asistencias técnicas en diversificación productiva realizadas</t>
  </si>
  <si>
    <t>210403108</t>
  </si>
  <si>
    <t>Acciones orientadas al desarrollo de programas educativos para complementar, actualizar, suplir conocimientos y formar, en aspectos académicos o laborales y conduce a la obtención de certificados de aptitud ocupacional, y se estructura en currículos flexibles sin sujeción al sistema de niveles y grados propios de la educación formal</t>
  </si>
  <si>
    <t>210403200</t>
  </si>
  <si>
    <t>210403201</t>
  </si>
  <si>
    <t xml:space="preserve"> Personas de distritos mineros capacitadas</t>
  </si>
  <si>
    <t>Servicio de asignación de áreas de minerales estratégicos</t>
  </si>
  <si>
    <t xml:space="preserve">Comprende la consolidación de información geológica, catastral, ambiental, social y/o económica necesaria para el cumplimiento de requisitos técnicos y legales que permitan delimitar y declarar áreas de reserva estratégica minera y llevar a cabo la asignación de las mismas para el adecuado aprovechamiento de minerales estratégicos. </t>
  </si>
  <si>
    <t>210403300</t>
  </si>
  <si>
    <t>Procesos de selección para la asignación de áreas de minerales estratégicos ejecutados</t>
  </si>
  <si>
    <t>210403301</t>
  </si>
  <si>
    <t xml:space="preserve">Bloques de áreas de minerales estratégicos declaradas </t>
  </si>
  <si>
    <t>210403302</t>
  </si>
  <si>
    <t>Bloques de áreas con potencial para minerales estratégicos reservadas</t>
  </si>
  <si>
    <t>Servicio de asistencia técnica para la diversificación productiva</t>
  </si>
  <si>
    <t>Corresponde al acompañamiento, asesoría y seguimiento técnico para la articulación institucional en el marco de la implementación de los Distritos Mineros, como un instrumento de planificación socioambiental y de gestión para alcanzar la sustentabilidad de las regiones donde se desarrollan operaciones y proyectos mineros, promoviendo rutas de formalización, y estrategias de asociatividad entre mineros y mineras de artesanales, tradicionales y de pequeña escala, así como la industrialización a partir de minerales estratégicos, diversificación productiva, reconversión laboral y de ser necesaria, la solución concertada de los conflictos ocasionados por la minería, buscando un uso adecuado de los minerales del subsuelo</t>
  </si>
  <si>
    <t>210403400</t>
  </si>
  <si>
    <t>8.2Lograr niveles más elevados de productividad económica mediante la diversificación, la modernización tecnológica y la innovación, entre otras cosas centrándose en los sectores con gran valor añadido y un uso intensivo de la mano de obra</t>
  </si>
  <si>
    <t>210403401</t>
  </si>
  <si>
    <t xml:space="preserve"> Distritos mineros caracterizados</t>
  </si>
  <si>
    <t>210403402</t>
  </si>
  <si>
    <t>210403403</t>
  </si>
  <si>
    <t>210403404</t>
  </si>
  <si>
    <t>210403405</t>
  </si>
  <si>
    <t>Planes estratégicos implementados</t>
  </si>
  <si>
    <t>Servicio de acompañamiento técnico para la reindustrialización</t>
  </si>
  <si>
    <t>Se orienta a la identificación de prácticas de extracción minera y sus actores involucrados, la implementación de alternativas, proyectos y procesos productivos eficientes y sostenibles para el mejoramiento de su actividad económica, así como el seguimiento y evaluación de estrategias y proyectos de reindustrialización, fortaleciendo aglomeraciones y cadenas de proveeduría mineras, generando redes de innovación y procesos productivos de minerales estratégicos con cadenas de valor agregado a través de la minería circular, aportando a la descarbonización, la diversificación productiva de las regiones y la transición energética justa del sector minero</t>
  </si>
  <si>
    <t>210403500</t>
  </si>
  <si>
    <t>Estrategias de acompañamiento técnico para la reindustrialización implementadas</t>
  </si>
  <si>
    <t>9.2Promover una industrialización inclusiva y sostenible</t>
  </si>
  <si>
    <t>210403501</t>
  </si>
  <si>
    <t>210403502</t>
  </si>
  <si>
    <t>Unidades de generación de valor agregado acompañadas</t>
  </si>
  <si>
    <t>210403503</t>
  </si>
  <si>
    <t>Alianzas estratégicas implementadas</t>
  </si>
  <si>
    <t>210403504</t>
  </si>
  <si>
    <t>Empresas industriales acompañadas</t>
  </si>
  <si>
    <t>210403505</t>
  </si>
  <si>
    <t>Proyectos de reindustrialización implementados</t>
  </si>
  <si>
    <t>210403506</t>
  </si>
  <si>
    <t>Cadenas de proveeduría minera acompañadas</t>
  </si>
  <si>
    <t>210403507</t>
  </si>
  <si>
    <t>Personas beneficiadas con acompañamiento técnico</t>
  </si>
  <si>
    <t>2105</t>
  </si>
  <si>
    <t xml:space="preserve"> Desarrollo ambiental sostenible del sector minero energético</t>
  </si>
  <si>
    <t>Incluye información con conocimiento que puede ser aplicado a las actividades minero energéticas con el fin de mejorar, innovar o desarrollar el sector. Entre los temas que pueden contener están: nuevas tecnologías para la eliminación del uso de mercurio en actividades mineras,  la  caracterización geológica y mineralógica de los yacimientos y la estandarización de procesos de beneficio de oro.</t>
  </si>
  <si>
    <t>210500300</t>
  </si>
  <si>
    <t>210500301</t>
  </si>
  <si>
    <t>Documentos de investigación con caracterización geológica y mineralógica de los yacimientos de oro</t>
  </si>
  <si>
    <t>210500302</t>
  </si>
  <si>
    <t>Documentos de investigación en alternativas para beneficio de oro sin el uso del mercurio</t>
  </si>
  <si>
    <t>210500400</t>
  </si>
  <si>
    <t>210500401</t>
  </si>
  <si>
    <t>Documentos de lineamientos técnicos para la estandarización de procesos de beneficio de oro sin uso de mercurio</t>
  </si>
  <si>
    <t>210500402</t>
  </si>
  <si>
    <t>Intervenciones de articulación gestionadas</t>
  </si>
  <si>
    <t>Mediante los cuales se expiden normas en temas ambientales aplicables a las actividades minero energéticas desde la competencia del sector de Minas y Energía</t>
  </si>
  <si>
    <t>210500500</t>
  </si>
  <si>
    <t>210500501</t>
  </si>
  <si>
    <t>Documentos normativos en temas ambientales para las actividades minero energéticas realizados</t>
  </si>
  <si>
    <t>Estaciones de monitoreo de geo amenazas instaladas</t>
  </si>
  <si>
    <t>Instalaciones para investigación, seguimiento y monitoreo de amenazas geológicas asociadas a movimientos en masa, actividades sísmicas y actividades volcánicas. Incluye la instalación de un montaje con los sistemas que requiere una estación de monitoreo: sistema de protección de equipos, sistema de protección contra rayos, sistema de alimentación, sistema de transmisión y los sensores.</t>
  </si>
  <si>
    <t>Número de estaciones de monitoreo de geoamenazas</t>
  </si>
  <si>
    <t>210500600</t>
  </si>
  <si>
    <t>Estaciones de monitoreo de geo amenazas en funcionamiento</t>
  </si>
  <si>
    <t>Servicio de apoyo financiero para otorgar incentivos a la gestión eficiente de la energía</t>
  </si>
  <si>
    <t>Recursos destinados a promover en el sector productivo el uso racional y eficiente de energía y al uso de fuentes no convencionales de energía.</t>
  </si>
  <si>
    <t>210501000</t>
  </si>
  <si>
    <t>Empresas apoyadas con incentivos</t>
  </si>
  <si>
    <t>210501001</t>
  </si>
  <si>
    <t>Recursos otorgados mediante incentivos al sector productivo</t>
  </si>
  <si>
    <t>Servicio de asistencia técnica en estructuración de proyectos de energías limpias</t>
  </si>
  <si>
    <t>Mediante los cuales se apoyan los análisis y estudios necesarios desde el punto de vista técnico, en los procesos de estructuración de los proyectos para la generación de energía con fuentes no contaminantes.</t>
  </si>
  <si>
    <t>210501200</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</si>
  <si>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</si>
  <si>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210501201</t>
  </si>
  <si>
    <t>Proyectos estructurados</t>
  </si>
  <si>
    <t>Servicio de coordinación interinstitucional para el control a la explotación ilícita de minerales</t>
  </si>
  <si>
    <t xml:space="preserve">Corresponde a la articulación con las autoridades del sector ambiente, alcaldes, gobernadores y fuerza pública de los departamentos productores de minerales para planear acciones como la eliminación del uso del mercurio de las actividades mineras y contrarrestar la explotación ilícita de minerales. </t>
  </si>
  <si>
    <t>210501300</t>
  </si>
  <si>
    <t>Convenios interadministrativos implementados</t>
  </si>
  <si>
    <t>210501301</t>
  </si>
  <si>
    <t xml:space="preserve">Eventos realizados </t>
  </si>
  <si>
    <t>210501302</t>
  </si>
  <si>
    <t>Reuniones de coordinación con autoridades locales y departamentales realizadas</t>
  </si>
  <si>
    <t>Servicio de divulgación de los resultados obtenidos en asuntos ambientales en el sector minero energético</t>
  </si>
  <si>
    <t>Incluye actividades que comunican a los actores de interés y al público en general, los logros que se obtienen en materia ambiental desde el sector de minas y energía.</t>
  </si>
  <si>
    <t>210501400</t>
  </si>
  <si>
    <t>Servicio de gestión de cooperación para el desarrollo minero energético sostenible</t>
  </si>
  <si>
    <t>Mediante los cuales se coordina la consecución recursos nacionales o internacionales para desarrollar los proyectos sobre uso racional y eficiente de energía, fuentes no convencionales de energía, desarrollo de minería amigable con el medio ambiente, entre otros temas.</t>
  </si>
  <si>
    <t>210501500</t>
  </si>
  <si>
    <t>Recursos recibidos por cooperación</t>
  </si>
  <si>
    <t>Conjunto de análisis y estudios necesarios para evaluar, desde el punto de vista técnico y económico, la viabilidad de emprender un proyecto de infraestructura para fuentes no convencionales y renovables de energía</t>
  </si>
  <si>
    <t>210501700</t>
  </si>
  <si>
    <t>Servicio de promoción y difusión de la actividad minera</t>
  </si>
  <si>
    <t>Incluye actividades que promueven y fomentan entre los actores de interés y el público en general, la aplicación de prácticas ambientales y sociales responsables y sostenibles para el desarrollo de la minería bien hecha.</t>
  </si>
  <si>
    <t>210501800</t>
  </si>
  <si>
    <t>Servicio de asistencia técnica en el manejo socio ambiental en las actividades mineras</t>
  </si>
  <si>
    <t>Servicio mediante el cual se realiza acciones de acercamiento, comunicación, diálogo y asistencia técnica a los mineros y actores institucionales en el territorio nacional para la prevención y mitigación de los conflictos socio ambientales.</t>
  </si>
  <si>
    <t>210501900</t>
  </si>
  <si>
    <t>210501901</t>
  </si>
  <si>
    <t>Proyectos con viabilidad técnica para financiamiento</t>
  </si>
  <si>
    <t>210501902</t>
  </si>
  <si>
    <t>Barequeros y/o chatarreros intervenidos para eliminación del uso del mercurio</t>
  </si>
  <si>
    <t>210501903</t>
  </si>
  <si>
    <t>Unidades básicas de beneficio intervenidas</t>
  </si>
  <si>
    <t>210501904</t>
  </si>
  <si>
    <t>Corresponde al proceso que asegura la disposición de la información de manera accesible, confiable y oportuna, para la gestión del conocimiento en asuntos ambientales y sociales.</t>
  </si>
  <si>
    <t>210502000</t>
  </si>
  <si>
    <t>210502001</t>
  </si>
  <si>
    <t>Servicio de generación e implementación de agendas de trabajo participativas entre la comunidad y el sector minero energético</t>
  </si>
  <si>
    <t>Corresponde al conjunto de acciones de acercamiento entre los diferentes actores presentes en el territorio, para generar estrategias de diálogo social y resolución de conflictos derivados de la actividad minero energética.</t>
  </si>
  <si>
    <t>210502100</t>
  </si>
  <si>
    <t>Espacios de diálogo generados</t>
  </si>
  <si>
    <t>Servicio de gestión ambiental y social para el manejo de impactos ambientales derivados de las actividades minero - energéticas y el uso de combustibles fósiles</t>
  </si>
  <si>
    <t xml:space="preserve">Acciones encaminadas a la implementación planes para la gestión ambiental y social; el manejo de potenciales impactos ambientales ocasionados por intervenciones minero - energéticas y el uso de combustibles fósiles en el territorio, los cuales incluyen prevención, control, mitigación, compensación, gestión social con las comunidades y articulación con autoridades ambientales. </t>
  </si>
  <si>
    <t>210502200</t>
  </si>
  <si>
    <t>Planes de gestión ambiental y social implementados</t>
  </si>
  <si>
    <t>210502201</t>
  </si>
  <si>
    <t>Distrito térmico construido</t>
  </si>
  <si>
    <t>Hace referencia a la construcción de sistemas de enfriamiento sostenibles de bajo carbono multiusuario que eliminan el uso de sustancias agotadoras de ozono, reducen gases de efecto invernadero y mejoran la eficiencia energética de las edificaciones.</t>
  </si>
  <si>
    <t>210502300</t>
  </si>
  <si>
    <t>Distritos térmicos construidos</t>
  </si>
  <si>
    <t>210502400</t>
  </si>
  <si>
    <t>210502401</t>
  </si>
  <si>
    <t>2106</t>
  </si>
  <si>
    <t>Cartografía de información minero energética</t>
  </si>
  <si>
    <t>Documentos que contienen la información  geológica, hidrogeológica y de riesgos asociados a las actividades minero energéticas.</t>
  </si>
  <si>
    <t>210600100</t>
  </si>
  <si>
    <t>Mapas realizados</t>
  </si>
  <si>
    <t>210600101</t>
  </si>
  <si>
    <t>Mapas geológicos realizados</t>
  </si>
  <si>
    <t>210600102</t>
  </si>
  <si>
    <t>Mapas de anomalías para recursos minerales realizados</t>
  </si>
  <si>
    <t>210600103</t>
  </si>
  <si>
    <t>Mapas de geo amenazas realizados</t>
  </si>
  <si>
    <t>210600104</t>
  </si>
  <si>
    <t>Mapas de cartografía hidrogeológica realizados</t>
  </si>
  <si>
    <t>Contiene información técnica científica para la generación de conocimiento en temas de geología, hidrocarburos, minerales, asuntos nucleares, asuntos energéticos, minería, implementación de regulaciones, generación de lineamientos técnicos y planificación, con el fin de apoyar en el sector la adecuada toma de decisiones.</t>
  </si>
  <si>
    <t>210600200</t>
  </si>
  <si>
    <t>210600201</t>
  </si>
  <si>
    <t>Documentos de investigación del subsector de hidrocarburos realizados</t>
  </si>
  <si>
    <t>210600202</t>
  </si>
  <si>
    <t>Documentos de investigación del subsector de energía realizados</t>
  </si>
  <si>
    <t>210600203</t>
  </si>
  <si>
    <t>Documentos de investigación del subsector de minería realizados</t>
  </si>
  <si>
    <t>210600204</t>
  </si>
  <si>
    <t>Documentos de investigación geodinámica realizados</t>
  </si>
  <si>
    <t>210600205</t>
  </si>
  <si>
    <t>Documentos de investigación aplicada en ciencias de la tierra realizados</t>
  </si>
  <si>
    <t>210600206</t>
  </si>
  <si>
    <t>Documentos de investigación geo científica realizados</t>
  </si>
  <si>
    <t>210600207</t>
  </si>
  <si>
    <t>Documentos de investigación en seguridad radiológica divulgados</t>
  </si>
  <si>
    <t>210600208</t>
  </si>
  <si>
    <t>Documentos de investigación en aplicaciones nucleares, radiactivas e isotópicas divulgados</t>
  </si>
  <si>
    <t>210600209</t>
  </si>
  <si>
    <t>Estudios de investigación en materiales geológicos publicados</t>
  </si>
  <si>
    <t>210600210</t>
  </si>
  <si>
    <t>Documentos de artículos científicos realizados</t>
  </si>
  <si>
    <t>210600211</t>
  </si>
  <si>
    <t>Proyectos piloto realizados</t>
  </si>
  <si>
    <t>210600212</t>
  </si>
  <si>
    <t>Documentos con catálogos de unidades geológicas estratigráficas realizados</t>
  </si>
  <si>
    <t>210600213</t>
  </si>
  <si>
    <t>Planchas de cartografía realizadas</t>
  </si>
  <si>
    <t>210600214</t>
  </si>
  <si>
    <t>Mapas geológicos elaborados</t>
  </si>
  <si>
    <t>210600215</t>
  </si>
  <si>
    <t>Mapas de geoamenazas elaborados</t>
  </si>
  <si>
    <t>210600301</t>
  </si>
  <si>
    <t>Documentos de planeación con modelos de intervención de los pasivos mineros</t>
  </si>
  <si>
    <t>Documentos de regulación</t>
  </si>
  <si>
    <t>Contiene las metodologías de remuneración tarifaria, fórmulas tarifarias, la regulación de carácter particular, los reglamentos, acuerdos y protocolos, entre otros documentos emitidos por la Comisión de Regulación de Energía y Gas CREG para la operación de los mercados de energía y gas .</t>
  </si>
  <si>
    <t>210600400</t>
  </si>
  <si>
    <t>Documentos de regulación realizados</t>
  </si>
  <si>
    <t>210600500</t>
  </si>
  <si>
    <t>210600501</t>
  </si>
  <si>
    <t>Documentos con metodologías para la caracterización, priorización y valoración de las áreas mineras de abandono</t>
  </si>
  <si>
    <t>Servicio de divulgación sobre avances sectoriales en la temática de pasivos ambientales mineros</t>
  </si>
  <si>
    <t>Comprende los talleres que se realizan para gestionar y divulgar información y conocimiento sobre los avances sectoriales que se alcanzan en materia de pasivos ambientales mineros</t>
  </si>
  <si>
    <t>210600700</t>
  </si>
  <si>
    <t xml:space="preserve">Eventos de divulgación realizados </t>
  </si>
  <si>
    <t>Corresponde a las normas que emita el Ministerio de Minas y Energía, donde se establezcan los requisitos que debe cumplir toda persona natural o jurídica que haga uso de los materiales nucleares y radiactivos en Colombia.</t>
  </si>
  <si>
    <t>Número de Documentos normativos realizados</t>
  </si>
  <si>
    <t>210600901</t>
  </si>
  <si>
    <t>Hace referencia a los documentos cuyo objetivo es describir y explicar instrumentos, estándares, requisitos y condiciones necesarias para la gestión del Sector Minero Energético.</t>
  </si>
  <si>
    <t>Número de Documentos de lineamientos técnicos realizados</t>
  </si>
  <si>
    <t>210601000</t>
  </si>
  <si>
    <t>210601001</t>
  </si>
  <si>
    <t>Documentos técnicos de caracterización entregados</t>
  </si>
  <si>
    <t>Servicio de gestión de desechos radiactivos</t>
  </si>
  <si>
    <t>Incluye la recepción, acondicionamiento y resguardo seguro desechos radiactivos existentes en el país que se encuentran en poder de usuarios y en el antiguo almacén de desechos radiactivos del SGC, en el Centro Nacional de Gestión de Desechos Radiactivos.</t>
  </si>
  <si>
    <t xml:space="preserve">Número de unidades de desechos radiactivos consolidados </t>
  </si>
  <si>
    <t>210601100</t>
  </si>
  <si>
    <t xml:space="preserve">Unidades de desechos radiactivos consolidados </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</si>
  <si>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</si>
  <si>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Servicio de evaluación del potencial mineral de las áreas de interés</t>
  </si>
  <si>
    <t>Proceso mediante el cual se evalúan áreas de interés mediante la obtención de información de geología, geoquímica, geofísica, metalogénica, que soportan el conocimiento sobre el potencial mineral de las mismas para recursos minerales, como aporte al desarrollo económico y social del sector minero del país.</t>
  </si>
  <si>
    <t xml:space="preserve">Número de informes técnicos de evaluación entregados </t>
  </si>
  <si>
    <t>210601400</t>
  </si>
  <si>
    <t xml:space="preserve">Informes técnicos de evaluación entregados </t>
  </si>
  <si>
    <t>210601401</t>
  </si>
  <si>
    <t>Áreas evaluadas</t>
  </si>
  <si>
    <t>Servicio de información de la cadena de hidrocarburos</t>
  </si>
  <si>
    <t xml:space="preserve">Incluye la recepción, verificación, catalogación y adecuada disposición a los usuarios de la información que se requiere en todos los procesos de la cadena de hidrocarburos. </t>
  </si>
  <si>
    <t>210601500</t>
  </si>
  <si>
    <t>Sistemas de información de hidrocarburos en operación con alto grado de servicio</t>
  </si>
  <si>
    <t>210601501</t>
  </si>
  <si>
    <t>Reportes de información realizados</t>
  </si>
  <si>
    <t>210601502</t>
  </si>
  <si>
    <t>Registros en la base de datos incorporados</t>
  </si>
  <si>
    <t>210601503</t>
  </si>
  <si>
    <t>Agentes activados en el módulo de combustibles líquidos</t>
  </si>
  <si>
    <t>210601504</t>
  </si>
  <si>
    <t>Agentes activados en el módulo de gas combustible vehicular</t>
  </si>
  <si>
    <t>210601505</t>
  </si>
  <si>
    <t>Agentes activados en el módulo de biocombustibles</t>
  </si>
  <si>
    <t>Servicio del sistema de monitoreo de las amenazas geológicas para la investigación aplicada</t>
  </si>
  <si>
    <t>Corresponde al proceso a través del cual se hace uso de las Estaciones de monitoreo para la obtención la información asociada a fenómenos geológicos que generan amenaza, para adelantar investigaciones específicas temáticas en sismología, geodinámica, geodesia, volcanes, movimientos en masa, entre otros.</t>
  </si>
  <si>
    <t xml:space="preserve">Número de informes de monitoreo de procesos de origen geológico generados </t>
  </si>
  <si>
    <t>210601600</t>
  </si>
  <si>
    <t>Informes de monitoreo de procesos de origen geológico generados (</t>
  </si>
  <si>
    <t>210601601</t>
  </si>
  <si>
    <t xml:space="preserve">Estaciones de monitoreo con transmisión de datos en tiempo real en operación </t>
  </si>
  <si>
    <t>210601602</t>
  </si>
  <si>
    <t>Estaciones de monitoreo sin transmisión de datos en tiempo real instaladas</t>
  </si>
  <si>
    <t>210601603</t>
  </si>
  <si>
    <t>Mediciones realizadas con estaciones de monitoreo de campañas de campo</t>
  </si>
  <si>
    <t>Servicio de asistencia técnica para el manejo de temas minero energéticos internacionales</t>
  </si>
  <si>
    <t>Se realiza para fortalecer el conocimiento y competencias de los actores del sector minero energético que representan, intervienen o negocian en escenarios de intercambio y negociación internacional.</t>
  </si>
  <si>
    <t>210601800</t>
  </si>
  <si>
    <t>210601801</t>
  </si>
  <si>
    <t>Eventos de asistencia técnica realizados</t>
  </si>
  <si>
    <t>Servicio de divulgación del sector minero energético</t>
  </si>
  <si>
    <t>Incluye las actividades de recolección de información, procesamiento y  divulgación de la cadena de valor del sector minero energético y su regulación.</t>
  </si>
  <si>
    <t>210601900</t>
  </si>
  <si>
    <t>210601901</t>
  </si>
  <si>
    <t>210601902</t>
  </si>
  <si>
    <t>Campañas de divulgación realizadas</t>
  </si>
  <si>
    <t>210601903</t>
  </si>
  <si>
    <t>210601904</t>
  </si>
  <si>
    <t>Impresiones de campañas divulgadas</t>
  </si>
  <si>
    <t>210601905</t>
  </si>
  <si>
    <t>Acuerdos interinstitucionales realizados</t>
  </si>
  <si>
    <t>210601906</t>
  </si>
  <si>
    <t>Informes de seguimiento a la información realizados</t>
  </si>
  <si>
    <t>210601907</t>
  </si>
  <si>
    <t>Registros en el catálogo de consulta divulgados</t>
  </si>
  <si>
    <t>Servicio de asistencia técnica para la intervención de áreas afectadas por el sector minero energético</t>
  </si>
  <si>
    <t>Corresponde a la generación de conocimiento y su aplicación en temas relacionados con técnicas de intervención y mitigación del riesgo presente en un área donde se realizaron actividades del sector minero energético.</t>
  </si>
  <si>
    <t>210602000</t>
  </si>
  <si>
    <t>Informes técnicos de medidas de intervención</t>
  </si>
  <si>
    <t>210602001</t>
  </si>
  <si>
    <t>Servicios de apoyo para la gestión de procesos de participación, colaboración, y transparencia del sector minero energético</t>
  </si>
  <si>
    <t xml:space="preserve">Comprende el diseño e implementación de estrategias  para la gestión del conocimiento y apropiación social, que incluye la documentación, seguimiento y evaluación de procesos realizados para acercar y propiciar la participación de los  ciudadanos y partes interesadas, y adecuación de espacios de atención. </t>
  </si>
  <si>
    <t>210602200</t>
  </si>
  <si>
    <t>Estrategias de innovación y transferencia del conocimiento realizadas</t>
  </si>
  <si>
    <t>210602201</t>
  </si>
  <si>
    <t>Acciones de de sensibilización, promoción, interacción y participación ciudadana  desarrolladas</t>
  </si>
  <si>
    <t>210602202</t>
  </si>
  <si>
    <t>Herramientas  de atención y relacionamiento  con el ciudadano implementadas</t>
  </si>
  <si>
    <t>Servicios de calibración de equipos nucleares y radiológicos</t>
  </si>
  <si>
    <t>Conjunto de actividades que buscan responder a las necesidades de un cliente para efectuar las calibraciones de equipo  en protección radiológica o nuclear.</t>
  </si>
  <si>
    <t>210602300</t>
  </si>
  <si>
    <t>Equipos calibrados</t>
  </si>
  <si>
    <t>210602301</t>
  </si>
  <si>
    <t>Equipos nucleares calibrados</t>
  </si>
  <si>
    <t>210602302</t>
  </si>
  <si>
    <t>Equipos radiológicos calibrados</t>
  </si>
  <si>
    <t>Servicios de ensayo mediante técnicas radiactivas, nucleares e isotópicas</t>
  </si>
  <si>
    <t>Conjunto de actividades que buscan responder a las necesidades de un cliente utilizando las técnicas radiactivas, nucleares e isotópicas.</t>
  </si>
  <si>
    <t>Número de ensayos</t>
  </si>
  <si>
    <t>210602400</t>
  </si>
  <si>
    <t>Ensayos realizados</t>
  </si>
  <si>
    <t>210602401</t>
  </si>
  <si>
    <t>Ensayos radiactivos realizados</t>
  </si>
  <si>
    <t>210602402</t>
  </si>
  <si>
    <t>Ensayos nucleares realizados</t>
  </si>
  <si>
    <t>210602403</t>
  </si>
  <si>
    <t>Ensayos isotópicos realizados</t>
  </si>
  <si>
    <t>Laboratorios construidos y dotados</t>
  </si>
  <si>
    <t>Infraestructura de laboratorios construidos y dotados acorde al programa arquitectónico y las especificaciones técnicas requeridas.</t>
  </si>
  <si>
    <t>210602500</t>
  </si>
  <si>
    <t>Servicios de geoconservación al patrimonio geológico mueble e inmueble</t>
  </si>
  <si>
    <t>Comprenden las actividades de identificación, valoración y declaratoria de colecciones y sitios de interés geológicos en el territorio nacional; la puesta en marcha de estrategias para la protección y conservación del patrimonio geológico y paleontológico, la sensibilización sobre la importancia del patrimonio y su protección y su respectiva divulgación.</t>
  </si>
  <si>
    <t>Número de servicios de geoconservación</t>
  </si>
  <si>
    <t>210602700</t>
  </si>
  <si>
    <t>Bienes geológicos y paleontológicos conservados</t>
  </si>
  <si>
    <t>Museos geológicos adecuados</t>
  </si>
  <si>
    <t>Corresponde a los museos geológicos a cargo el SGC que se les realice procesos de adecuación en sus instalaciones. Esto incluye la dotación de muebles, equipos y herramientas de investigación y de atención inclusiva al público para la adecuada prestación del servicio.</t>
  </si>
  <si>
    <t>210602800</t>
  </si>
  <si>
    <t>210603000</t>
  </si>
  <si>
    <t>210603100</t>
  </si>
  <si>
    <t>210603200</t>
  </si>
  <si>
    <t>210603300</t>
  </si>
  <si>
    <t>9.4De aquí a 2030, modernizar la infraestructura y reconvertir las industrias para que sean sostenibles, utilizando los recursos con mayor eficacia y promoviendo la adopción de tecnologías y procesos industriales limpios y ambientalmente racionales, logrando que todos los países tomen medidas de acuerdo con sus capacidades respectivas"</t>
  </si>
  <si>
    <t>210603301</t>
  </si>
  <si>
    <t xml:space="preserve"> Bases de datos generadas</t>
  </si>
  <si>
    <t>210603400</t>
  </si>
  <si>
    <t>210603401</t>
  </si>
  <si>
    <t>Sistemas con interoperabilidad implementada</t>
  </si>
  <si>
    <t>2199</t>
  </si>
  <si>
    <t xml:space="preserve"> Fortalecimiento de la gestión y dirección del sector Minas y Energía </t>
  </si>
  <si>
    <t>219900900</t>
  </si>
  <si>
    <t>219901000</t>
  </si>
  <si>
    <t>219901100</t>
  </si>
  <si>
    <t>219901101</t>
  </si>
  <si>
    <t>219901200</t>
  </si>
  <si>
    <t>219901300</t>
  </si>
  <si>
    <t>219901500</t>
  </si>
  <si>
    <t>219901600</t>
  </si>
  <si>
    <t>219901601</t>
  </si>
  <si>
    <t>áreas mantenidas</t>
  </si>
  <si>
    <t>219904400</t>
  </si>
  <si>
    <t>219904401</t>
  </si>
  <si>
    <t>219904402</t>
  </si>
  <si>
    <t>219905400</t>
  </si>
  <si>
    <t>219905401</t>
  </si>
  <si>
    <t>219905402</t>
  </si>
  <si>
    <t>219905403</t>
  </si>
  <si>
    <t>219905404</t>
  </si>
  <si>
    <t>219905405</t>
  </si>
  <si>
    <t>219905406</t>
  </si>
  <si>
    <t>219905407</t>
  </si>
  <si>
    <t>219905408</t>
  </si>
  <si>
    <t>219905409</t>
  </si>
  <si>
    <t>219905410</t>
  </si>
  <si>
    <t>219905411</t>
  </si>
  <si>
    <t>219905412</t>
  </si>
  <si>
    <t>219905413</t>
  </si>
  <si>
    <t>219905414</t>
  </si>
  <si>
    <t>219905415</t>
  </si>
  <si>
    <t>219905500</t>
  </si>
  <si>
    <t>219905501</t>
  </si>
  <si>
    <t>219905600</t>
  </si>
  <si>
    <t>219905601</t>
  </si>
  <si>
    <t>219905602</t>
  </si>
  <si>
    <t>219905700</t>
  </si>
  <si>
    <t>219905800</t>
  </si>
  <si>
    <t>219905801</t>
  </si>
  <si>
    <t>219905802</t>
  </si>
  <si>
    <t>219905900</t>
  </si>
  <si>
    <t>219906000</t>
  </si>
  <si>
    <t>219906001</t>
  </si>
  <si>
    <t>219906200</t>
  </si>
  <si>
    <t>219906201</t>
  </si>
  <si>
    <t>219906202</t>
  </si>
  <si>
    <t>219906203</t>
  </si>
  <si>
    <t>219906204</t>
  </si>
  <si>
    <t>219906300</t>
  </si>
  <si>
    <t>219906301</t>
  </si>
  <si>
    <t>219906302</t>
  </si>
  <si>
    <t>219906400</t>
  </si>
  <si>
    <t>219906500</t>
  </si>
  <si>
    <t>219906501</t>
  </si>
  <si>
    <t>219906502</t>
  </si>
  <si>
    <t>219906503</t>
  </si>
  <si>
    <t>219906504</t>
  </si>
  <si>
    <t>Fases implementadas de los servicios de información</t>
  </si>
  <si>
    <t>219906600</t>
  </si>
  <si>
    <t>219906700</t>
  </si>
  <si>
    <t>219906800</t>
  </si>
  <si>
    <t>219906900</t>
  </si>
  <si>
    <t>219907000</t>
  </si>
  <si>
    <t>219907100</t>
  </si>
  <si>
    <t>219907200</t>
  </si>
  <si>
    <t>219907201</t>
  </si>
  <si>
    <t>219907202</t>
  </si>
  <si>
    <t>219907300</t>
  </si>
  <si>
    <t>219907301</t>
  </si>
  <si>
    <t>Esquemas para el manejo y organización de documentos e información actualizado</t>
  </si>
  <si>
    <t>219907400</t>
  </si>
  <si>
    <t>22</t>
  </si>
  <si>
    <t>2201</t>
  </si>
  <si>
    <t xml:space="preserve"> Calidad, cobertura y fortalecimiento de la educación inicial, prescolar, básica y media</t>
  </si>
  <si>
    <t>Incluyen los servicio de asesoría y orientación técnica prestados a las Secretarías de Educación o por estas en los temas relacionados con la política educativa y aquellos definidos para la educación inicial, preescolar, básica y media.</t>
  </si>
  <si>
    <t>220100100</t>
  </si>
  <si>
    <t>Documentos de planeación para la educación inicial, preescolar, básica y media emitidos</t>
  </si>
  <si>
    <t>220100101</t>
  </si>
  <si>
    <t>Documentos de lineamientos de política en educación prescolar, básica y media emitidos</t>
  </si>
  <si>
    <t>220100102</t>
  </si>
  <si>
    <t>Documentos de política de educación inicial emitidos</t>
  </si>
  <si>
    <t>220100103</t>
  </si>
  <si>
    <t>220100104</t>
  </si>
  <si>
    <t>Documentos operativos formulados</t>
  </si>
  <si>
    <t>Incluye la realización de todo tipo de campañas informativas que busquen socializar lineamientos de la política educativa en todos los temas que esta contempla.</t>
  </si>
  <si>
    <t>Número de procesos de socialización</t>
  </si>
  <si>
    <t>220100200</t>
  </si>
  <si>
    <t>Servicio de educación informal en política educativa</t>
  </si>
  <si>
    <t>Incluye todo tipo de programas de educación informal para la apropiación social de la política educativa.</t>
  </si>
  <si>
    <t>220100300</t>
  </si>
  <si>
    <t>220100301</t>
  </si>
  <si>
    <t>Programas realizados</t>
  </si>
  <si>
    <t>Incluye los documentos para la reglamentación de la política educativa y demás lineamientos técnicos del programa.</t>
  </si>
  <si>
    <t>220100400</t>
  </si>
  <si>
    <t>220100401</t>
  </si>
  <si>
    <t>Documentos normativos de educación inicial expedidos</t>
  </si>
  <si>
    <t>220100402</t>
  </si>
  <si>
    <t>Documentos normativos de educación  preescolar, básica y media expedidos</t>
  </si>
  <si>
    <t>220100501</t>
  </si>
  <si>
    <t>Documentos  de lineamientos técnicos formulados en el marco de las estrategias de calidad educativa.</t>
  </si>
  <si>
    <t>220100502</t>
  </si>
  <si>
    <t>Documentos de lineamientos técnicos de educación inicial formulados</t>
  </si>
  <si>
    <t>Incluyen los servicio de asesoría y orientación técnica prestados a las Secretarías de Educación o por estas en los temas relacionados con la política educativa y aquellos definidos para la prestación del servicio educativo. Así mismo, incorpora acciones de  acompañamiento para la implementación de planes de mejoramiento en los establecimientos educativos  oficiales de preescolar, básica y medial.</t>
  </si>
  <si>
    <t>Número de entidades y organizaciones</t>
  </si>
  <si>
    <t>220100600</t>
  </si>
  <si>
    <t>220100601</t>
  </si>
  <si>
    <t>Secretarías de Educación certificadas con acompañamiento en el marco de las estrategias de calidad educativa</t>
  </si>
  <si>
    <t>220100602</t>
  </si>
  <si>
    <t>Establecimientos Educativos oficiales con acompañamiento en el marco de las estrategias de calidad educativa</t>
  </si>
  <si>
    <t>220100603</t>
  </si>
  <si>
    <t>Entidades con asistencia técnica en diseño, implementación y seguimiento de estrategias de permanencia.</t>
  </si>
  <si>
    <t>220100604</t>
  </si>
  <si>
    <t>Entidades con asistencia técnica en  diseño, implementación y seguimiento  de estrategias de acceso.</t>
  </si>
  <si>
    <t>220100605</t>
  </si>
  <si>
    <t>Entidades con asistencia técnica en educación inicial</t>
  </si>
  <si>
    <t>220100606</t>
  </si>
  <si>
    <t>Comunidades acompañadas para la formulación de sus modalidades propias</t>
  </si>
  <si>
    <t>220100607</t>
  </si>
  <si>
    <t>Secretarías de Educación certificadas con acompañamiento en la socialización de referentes, orientaciones y documentos para la construcción curricular</t>
  </si>
  <si>
    <t>220100608</t>
  </si>
  <si>
    <t>Secretarías de Educación certificadas con acompañamiento en el sistema nacional de evaluación</t>
  </si>
  <si>
    <t>220100609</t>
  </si>
  <si>
    <t>Secretarías de Educación certificadas con acompañamiento sobre procesos de evaluación que retroalimente la profesión docente</t>
  </si>
  <si>
    <t>220100610</t>
  </si>
  <si>
    <t>Secretarías de Educación certificadas con acompañamiento en la formulación de los planes territoriales de formación docente</t>
  </si>
  <si>
    <t>220100611</t>
  </si>
  <si>
    <t>Secretarías de Educación certificadas con acompañamiento en procesos de gestión institucional</t>
  </si>
  <si>
    <t>220100612</t>
  </si>
  <si>
    <t>Secretarías de Educación certificadas con acompañamiento para el fortalecimiento en el desarrollo de competencias básicas de estudiantes en establecimientos educativos</t>
  </si>
  <si>
    <t>220100613</t>
  </si>
  <si>
    <t>Secretarías de Educación certificadas con acompañamiento en el conocimiento e implementación de lineamientos de formación para la ciudadanía, en los niveles de preescolar, básica y media</t>
  </si>
  <si>
    <t>220100614</t>
  </si>
  <si>
    <t>Secretarías de Educación certificadas con acompañamiento en la implementación de estrategias de calidad educativa, que repercuten en permanencia en el sistema educativo</t>
  </si>
  <si>
    <t>220100615</t>
  </si>
  <si>
    <t>Secretarías de Educación certificadas con acompañamiento en educación preescolar, básica y media</t>
  </si>
  <si>
    <t>220100616</t>
  </si>
  <si>
    <t>Secretarías de educación y organizaciones de los grupos étnicos asistidos técnicamente para fortalecer la incorporación del enfoque étnico en la prestación del servicio educativo</t>
  </si>
  <si>
    <t>220100617</t>
  </si>
  <si>
    <t>Estrategias educativo ambientales y de participación implementadas</t>
  </si>
  <si>
    <t>220100618</t>
  </si>
  <si>
    <t>Establecimientos educativos oficiales con planes de mejoramiento apoyados</t>
  </si>
  <si>
    <t>Servicio de evaluación de la permanencia en la educación inicial, preescolar, básica y media</t>
  </si>
  <si>
    <t>Incluye la  realización de estudios o investigaciones que permitan reportar información sobre el abandono escolar.</t>
  </si>
  <si>
    <t>220101200</t>
  </si>
  <si>
    <t>Documentos sobre evaluación de permanencia en la educación elaborados</t>
  </si>
  <si>
    <t>220101201</t>
  </si>
  <si>
    <t>Documentos sobre evaluación de permanencia en la educación inicial elaborados</t>
  </si>
  <si>
    <t>220101202</t>
  </si>
  <si>
    <t>Documentos sobre evaluación de permanencia en la educación preescolar, básica y media elaborados</t>
  </si>
  <si>
    <t>220101203</t>
  </si>
  <si>
    <t>Documentos sobre evaluación de permanencia en la educación preescolar elaborados</t>
  </si>
  <si>
    <t>220101204</t>
  </si>
  <si>
    <t>Documentos sobre evaluación de permanencia en la educación básica elaborados</t>
  </si>
  <si>
    <t>220101205</t>
  </si>
  <si>
    <t>Documentos sobre evaluación de permanencia en la educación media elaborados</t>
  </si>
  <si>
    <t>Incluye los Servicio de asesoría y orientación a las entidades para que implementen adecuadamente los lineamientos sobre inspección, vigilancia y control del sector educativo.</t>
  </si>
  <si>
    <t>220101300</t>
  </si>
  <si>
    <t>Permite verificar que la prestación del servicio educativo se cumpla dentro del ordenamiento constitucional, legal y reglamentario.</t>
  </si>
  <si>
    <t>220101400</t>
  </si>
  <si>
    <t>220101401</t>
  </si>
  <si>
    <t>Informes de inspección vigilancia y control del sector educativo</t>
  </si>
  <si>
    <t>220101402</t>
  </si>
  <si>
    <t>Instituciones educativas con inspección, vigilancia y control del sector educativo</t>
  </si>
  <si>
    <t>220101403</t>
  </si>
  <si>
    <t>Prestadores inscritos al Registro Único de Prestadores</t>
  </si>
  <si>
    <t>Incluye la implementación de mecanismos de monitoreo y  seguimiento en el marco del mejoramiento de la calidad y la equidad educativa de conformidad con los indicadores definidos  en los modelos de desempeño en gestión</t>
  </si>
  <si>
    <t>220101500</t>
  </si>
  <si>
    <t>Entidades territoriales con seguimiento y evaluación a la gestión</t>
  </si>
  <si>
    <t>220101501</t>
  </si>
  <si>
    <t>Entidades territoriales con seguimiento en el reporte de matrícula</t>
  </si>
  <si>
    <t>220101502</t>
  </si>
  <si>
    <t>Entidades territoriales evaluadas respecto a la prestación del servicio educativo</t>
  </si>
  <si>
    <t>220101503</t>
  </si>
  <si>
    <t>Informes de seguimiento elaborados</t>
  </si>
  <si>
    <t>Servicio de implementación del concurso docente y directivo docente</t>
  </si>
  <si>
    <t>Incluye la reglamentación de los concursos que rigen para la carrera docente y la vigilancia para el cumplimiento de las políticas nacionales y las normas del sector en los distritos, departamentos, municipios, resguardos indígenas y/o entidades territoriales indígenas</t>
  </si>
  <si>
    <t>220101600</t>
  </si>
  <si>
    <t>Entidades territoriales certificadas que implementan el concurso docente y directivo docente.</t>
  </si>
  <si>
    <t>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</si>
  <si>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Servicio de fomento para el acceso a la educación inicial, preescolar, básica y media.</t>
  </si>
  <si>
    <t xml:space="preserve">Incluye el desarrollo de estrategias para  ampliar la cobertura de la educación  inicial, preescolar, básica y media. </t>
  </si>
  <si>
    <t>220101700</t>
  </si>
  <si>
    <t xml:space="preserve">Personas beneficiadas con estrategias de fomento para el acceso a la educación inicial, preescolar, básica y media. </t>
  </si>
  <si>
    <t>220101701</t>
  </si>
  <si>
    <t xml:space="preserve">Comunidades beneficiadas con estrategias de fomento para el acceso a la educación inicial, preescolar, básica y media. </t>
  </si>
  <si>
    <t>220101702</t>
  </si>
  <si>
    <t xml:space="preserve">Personas víctimas del conflicto con estrategias de fomento para el acceso a la educación inicial, preescolar, básica y media. </t>
  </si>
  <si>
    <t>Incluye el desarrollo y operación de modelos, sistemas de información y herramientas de calidad de la educación que permitan: diagnosticar claramente la situación, comprender los problemas y sus causas y tener en cuenta las potencialidades para la  planificación y ejecución de estrategias para el logro de la calidad</t>
  </si>
  <si>
    <t>Número de sistemasde reporte de información</t>
  </si>
  <si>
    <t>220101801</t>
  </si>
  <si>
    <t>Sistema de Seguimiento Niño a Niño en operación</t>
  </si>
  <si>
    <t>220101802</t>
  </si>
  <si>
    <t xml:space="preserve">Entidades territoriales que hacen seguimiento a las condiciones de calidad de los prestadores de educación inicial o preescolar a través del Sistema de Información de Primera Infancia -SIPI- </t>
  </si>
  <si>
    <t>220101803</t>
  </si>
  <si>
    <t xml:space="preserve">Desarrollo de nuevas aplicaciones para el Sistema de Seguimiento Niño a Niño </t>
  </si>
  <si>
    <t>220101804</t>
  </si>
  <si>
    <t>Entidades territoriales que gestionan alertas a través del Sistema de Seguimiento Niño a Niño</t>
  </si>
  <si>
    <t>Infraestructura educativa restaurada</t>
  </si>
  <si>
    <t xml:space="preserve">Incluye las intervenciones de obra para aquellas instituciones declaradas patrimonio </t>
  </si>
  <si>
    <t>220102100</t>
  </si>
  <si>
    <t>Sedes de instituciones de educación restauradas</t>
  </si>
  <si>
    <t>Contempla la construcción de aulas  de clase nuevas para la educación inicial de conformidad con lo establecido en las políticas, normatividad y lineamientos técnicos.</t>
  </si>
  <si>
    <t>Número de aulas</t>
  </si>
  <si>
    <t>220102200</t>
  </si>
  <si>
    <t>Aulas nuevas para la educación inicial construidas</t>
  </si>
  <si>
    <t>220102201</t>
  </si>
  <si>
    <t>Sedes para la educación inicial construidas</t>
  </si>
  <si>
    <t>Incluye intervencionesde tipo estructural tales como: reparaciones, remodelaciones, ampliaciones o mantenimientos estéticos de aulas y sedes educativas para la educación inicial.</t>
  </si>
  <si>
    <t>220102300</t>
  </si>
  <si>
    <t>220102301</t>
  </si>
  <si>
    <t>Sedes para la educación inicial mejoradas</t>
  </si>
  <si>
    <t>220102600</t>
  </si>
  <si>
    <t>Incluye la implementación de estrategias de alimentación escolar para fortalecer las acciones de retención estudiantil.</t>
  </si>
  <si>
    <t>Número de raciones</t>
  </si>
  <si>
    <t>220102800</t>
  </si>
  <si>
    <t>Raciones contratadas</t>
  </si>
  <si>
    <t>220102801</t>
  </si>
  <si>
    <t>Beneficiarios de la alimentación escolar</t>
  </si>
  <si>
    <t>220102802</t>
  </si>
  <si>
    <t>Raciones entregadas</t>
  </si>
  <si>
    <t>220102804</t>
  </si>
  <si>
    <t>Beneficiarios de jornada regular</t>
  </si>
  <si>
    <t>220102805</t>
  </si>
  <si>
    <t>220102806</t>
  </si>
  <si>
    <t>Estrategias de alimentación escolar implementadas</t>
  </si>
  <si>
    <t>Incluye la implementación de estrategias de transporte escolar para fortalecer las acciones de retención estudiantil</t>
  </si>
  <si>
    <t>220102900</t>
  </si>
  <si>
    <t>Beneficiarios de transporte escolar</t>
  </si>
  <si>
    <t>4.2 De aquí a 2030, asegurar que todas las niñas y todos los niños tengan acceso a servicios de atención y desarrollo en la primera infancia y educación preescolar de calidad, a fin de que estén preparados para la enseñanza primaria</t>
  </si>
  <si>
    <t>220102901</t>
  </si>
  <si>
    <t>Días de atención del servicio de transporte escolar</t>
  </si>
  <si>
    <t>220102902</t>
  </si>
  <si>
    <t>220102903</t>
  </si>
  <si>
    <t>Estrategias alternativas de movilidad escolar implementadas</t>
  </si>
  <si>
    <t>Servicio educación formal por modelos educativos flexibles</t>
  </si>
  <si>
    <t>Incluye la puesta en marcha de  propuestas de educación formal que permiten atender a poblaciones diversas o en condiciones de vulnerabilidad, que presentan dificultades para participar en la oferta educativa tradicional.</t>
  </si>
  <si>
    <t>220103000</t>
  </si>
  <si>
    <t>Beneficiarios atendidos con modelos educativos flexibles</t>
  </si>
  <si>
    <t>Incluye la implementación de unidades curriculares estructuradas, equivalentes a determinados grados de educación formal regular ; constituidos por objetivos y contenidos pertinentes, debidamente seleccionados e integrados de manera secuencial</t>
  </si>
  <si>
    <t>220103100</t>
  </si>
  <si>
    <t>220103101</t>
  </si>
  <si>
    <t>Personas víctimas del conflicto armado beneficiarias de  ciclos lectivos especiales integrados</t>
  </si>
  <si>
    <t>220103102</t>
  </si>
  <si>
    <t>Matrículas contratadas oficial o contratadas privada en ciclos 2 a 6 jóvenes y adultos</t>
  </si>
  <si>
    <t>Servicio de alfabetización</t>
  </si>
  <si>
    <t>Procesos de formación encaminados a la enseñanza de la lectura y la escritura a población joven y adulta iletrada</t>
  </si>
  <si>
    <t>220103200</t>
  </si>
  <si>
    <t xml:space="preserve">Personas beneficiarias con modelos de alfabetización </t>
  </si>
  <si>
    <t>4.6 De aquí a 2030, asegurar que todos los jóvenes y una proporción considerable de los adultos, tanto hombres como mujeres, estén alfabetizados y tengan nociones elementales de aritmética</t>
  </si>
  <si>
    <t>220103201</t>
  </si>
  <si>
    <t xml:space="preserve">Personas víctimas beneficiarias con modelos de alfabetización </t>
  </si>
  <si>
    <t>220103202</t>
  </si>
  <si>
    <t>Matrículas contratadas oficial o contratadas privada en ciclo 1 jóvenes y adultos, alfabetización</t>
  </si>
  <si>
    <t>Servicio de fomento para la permanencia en programas de educación formal</t>
  </si>
  <si>
    <t>Incluye la implementación de estrategias para fortalecer las acciones de retención estudiantil de la población vulnerable escolarizada en el sistema educativo</t>
  </si>
  <si>
    <t>220103300</t>
  </si>
  <si>
    <t>Personas beneficiarias de estrategias de permanencia</t>
  </si>
  <si>
    <t>220103301</t>
  </si>
  <si>
    <t>Personas víctimas del conflicto armado beneficiarias de estrategias de permanencia</t>
  </si>
  <si>
    <t>220103302</t>
  </si>
  <si>
    <t>Personas en situación de vulnerabilidad beneficiarias de estrategias de permanencia</t>
  </si>
  <si>
    <t>220103303</t>
  </si>
  <si>
    <t>Entidades territoriales certificadas con operación de sus planes de implementación progresiva</t>
  </si>
  <si>
    <t>220103304</t>
  </si>
  <si>
    <t>220103305</t>
  </si>
  <si>
    <t>Servicio educativos de promoción del bilingüismo</t>
  </si>
  <si>
    <t xml:space="preserve">Procesos de formación para el desarrollo de competencias en un segundo idioma </t>
  </si>
  <si>
    <t>Número de estudiantes</t>
  </si>
  <si>
    <t>220103400</t>
  </si>
  <si>
    <t>Estudiantes beneficiados con estrategias de promoción del bilingüismo</t>
  </si>
  <si>
    <t>220103401</t>
  </si>
  <si>
    <t>Instituciones educativas fortalecidas en competencias comunicativas en un segundo idioma</t>
  </si>
  <si>
    <t>Incluye el desarrollo de estrategias que vinculen la educación media con el sector productivo, que promuevan la pertinencia en la educación</t>
  </si>
  <si>
    <t>Número de programas y proyectos</t>
  </si>
  <si>
    <t>220103500</t>
  </si>
  <si>
    <t xml:space="preserve">Programas y proyectos de educación pertinente articulados con el sector productivo </t>
  </si>
  <si>
    <t>220103501</t>
  </si>
  <si>
    <t>Proyectos de investigación desarrollados de forma conjunta entre las Instituciones de educación media y el sector productivo</t>
  </si>
  <si>
    <t>220103502</t>
  </si>
  <si>
    <t>Lineamientos curriculares para las especializadas de media técnicas desarrollados</t>
  </si>
  <si>
    <t>Servicio de desarrollo de contenidos educativos para la educación inicial, preescolar, básica y media</t>
  </si>
  <si>
    <t>Incluye la investigación y desarrollo de contenidos educativos</t>
  </si>
  <si>
    <t>Número de contenidos educativos</t>
  </si>
  <si>
    <t>220103600</t>
  </si>
  <si>
    <t xml:space="preserve">Contenidos educativos para la educación inicial, preescolar, básica y media producidos </t>
  </si>
  <si>
    <t>Incluye las acciones dirigidas a desarrollar los Planes de Atención Integral a la Primera Infancia</t>
  </si>
  <si>
    <t>Número de instituciones educativas oficiales</t>
  </si>
  <si>
    <t>220103700</t>
  </si>
  <si>
    <t>220103701</t>
  </si>
  <si>
    <t>220103702</t>
  </si>
  <si>
    <t>Niñas y niños con educación inicial en el marco de la atención integral</t>
  </si>
  <si>
    <t>Incluye los pagos de la nómina personal docente y directivos docentes incluidos los gastos inherentes a la nómina como los aportes patronales y parafiscales.</t>
  </si>
  <si>
    <t>Número de docentes</t>
  </si>
  <si>
    <t>220103800</t>
  </si>
  <si>
    <t>Docentes del nivel inicial, preescolar, básica o media contratados</t>
  </si>
  <si>
    <t>Estudios y diseños de infraestructura educativa</t>
  </si>
  <si>
    <t>Corresponde a todos los productos relacionados a la etapa de preinversión en infraestructura, como son estudios de factibilidad, diseños arquitectónicos, planos, estudio de suelos y otros estudios y/o instrumentos similares.</t>
  </si>
  <si>
    <t>220103900</t>
  </si>
  <si>
    <t>Estudios y diseños de infraestructura educativa elaborados</t>
  </si>
  <si>
    <t>Documentos de investigación aplicada</t>
  </si>
  <si>
    <t>Consiste  en trabajos de investigación realizados por las instituciones educativas o para la educación inicial, preescolar, básica o media, para determinar los posibles usos de los resultados de la investigación básica, o para determinar nuevos métodos o formas de alcanzar objetivos específicos predeterminados. Definición adoptada por CNTB - Colciencias</t>
  </si>
  <si>
    <t>220104100</t>
  </si>
  <si>
    <t>Documentos realizados</t>
  </si>
  <si>
    <t>Servicios de gestión del riesgo físico en estudiantes y docentes</t>
  </si>
  <si>
    <t>Incluye aquellos servicios que se presten a la comunidad educativa de la educación inicial, preescolar, básica o media para ampararlos y/o prevenir alguna situación de riesgo contra su integridad.</t>
  </si>
  <si>
    <t>Número de coberturas</t>
  </si>
  <si>
    <t>220104300</t>
  </si>
  <si>
    <t>Coberturas obtenidas</t>
  </si>
  <si>
    <t>220104301</t>
  </si>
  <si>
    <t>Personas aseguradas</t>
  </si>
  <si>
    <t>Corresponde al pago de gastos inherentes, distintos a la nómina, al personal docente, directivo docente y administrativo cuando sea con recursos del SGP para el último caso, de las Instituciones Educativas Oficiales.</t>
  </si>
  <si>
    <t>220104400</t>
  </si>
  <si>
    <t xml:space="preserve">Docentes beneficiados </t>
  </si>
  <si>
    <t>220104401</t>
  </si>
  <si>
    <t xml:space="preserve">Docentes de educación preescolar, básica y media con dotación </t>
  </si>
  <si>
    <t>Servicios de asistencia técnica en innovación educativa en la educación inicial, preescolar, básica y media</t>
  </si>
  <si>
    <t>Es el servicio que se presta para generar y fortalecer la capacidad institucional de entidades públicas y privadas en temas de innovación educativa en la educación inicial, preescolar, básica y media </t>
  </si>
  <si>
    <t>220104600</t>
  </si>
  <si>
    <t xml:space="preserve">Entidades o instituciones asistidas técnicamente en innovación educativa </t>
  </si>
  <si>
    <t>220104601</t>
  </si>
  <si>
    <t>Entidades territoriales asistidas técnicamente en innovación educativa</t>
  </si>
  <si>
    <t>220104602</t>
  </si>
  <si>
    <t>Instituciones educativas asistidas técnicamente en innovación educativa</t>
  </si>
  <si>
    <t>Corresponde a la implementación de ideas, procesos y estrategias de innovación educativa en la educación inicial preescolar básica y media</t>
  </si>
  <si>
    <t>Número de establecimientos educativos</t>
  </si>
  <si>
    <t>220104700</t>
  </si>
  <si>
    <t xml:space="preserve">Establecimientos educativos apoyados para la  implementación de modelos de innovación educativa </t>
  </si>
  <si>
    <t>220104701</t>
  </si>
  <si>
    <t>Modelos de innovación educativa implementados</t>
  </si>
  <si>
    <t>220104702</t>
  </si>
  <si>
    <t xml:space="preserve">Modelos de innovación educativa diseñados </t>
  </si>
  <si>
    <t>Incluye todos los procesos asociados a la identificación, generación, procesamiento y análisis de información relacionada con el sector educativo en los niveles inicial, preescolar, básico y media, para fortalecer la toma de decisiones</t>
  </si>
  <si>
    <t>220104800</t>
  </si>
  <si>
    <t>220104801</t>
  </si>
  <si>
    <t>220104802</t>
  </si>
  <si>
    <t>Niños caraterizados en los  sistemas de información educativos</t>
  </si>
  <si>
    <t>220104803</t>
  </si>
  <si>
    <t>Validaciones realizadas</t>
  </si>
  <si>
    <t>220104804</t>
  </si>
  <si>
    <t>220104805</t>
  </si>
  <si>
    <t>220104806</t>
  </si>
  <si>
    <t>220104807</t>
  </si>
  <si>
    <t>220104900</t>
  </si>
  <si>
    <t>Personas beneficiadas con procesos de formación informal</t>
  </si>
  <si>
    <t>220104901</t>
  </si>
  <si>
    <t>Foro Educativo Nacional realizado</t>
  </si>
  <si>
    <t>220104902</t>
  </si>
  <si>
    <t>Foros educativos territoriales realizados</t>
  </si>
  <si>
    <t>220104903</t>
  </si>
  <si>
    <t>Docentes capacitados</t>
  </si>
  <si>
    <t>220104904</t>
  </si>
  <si>
    <t>Directivos docentes capacitados</t>
  </si>
  <si>
    <t>220104905</t>
  </si>
  <si>
    <t>220104906</t>
  </si>
  <si>
    <t>Niños, niñas y adolescentes capacitados</t>
  </si>
  <si>
    <t>220104907</t>
  </si>
  <si>
    <t>Padres, madres y cuidadores capacitados</t>
  </si>
  <si>
    <t>Corresponde a la instalación del servicio de internet en los establecimientos educativos para fines pedagógicos</t>
  </si>
  <si>
    <t>220105000</t>
  </si>
  <si>
    <t>Estudiantes con acceso a contenidos web en el establecimiento educativo</t>
  </si>
  <si>
    <t>220105001</t>
  </si>
  <si>
    <t xml:space="preserve">Contempla la construcción de nueva infraestructura educativa a partir de: 1. La construcción de sedes nuevas e infraestructura para residencias escolares, en nuevos lotes: corresponde a la creación de una sede nueva con DANE nuevo en un nuevo lote, se caracteriza por ampliar la capacidad instalada para atender nuevos cupos escolares por demanda de servicio 2. La construcción de nuevas sedes por restitución total o reubicación total de la sede existente: Corresponde a la construcción de nuevas sedes derivadas de procesos de restitución total en el mismo lote o reubicación total en lote nuevo, se caracteriza por ser construcciones completamente nuevas que garantizan capacidad instalada para jornada única o nueva matricula la mayoría derivada de condiciones de riesgo o vulnerabilidad. Estas sedes nuevas cubren ciclos educativos completos de manera integral y autónoma de acuerdo a los ambientes pedagógicos básicos y complementarios  definidos en la NTC 4595,  que permitan garantizar capacidad instalada y con ello implementar jornada única o ampliar cobertura para el acceso de población no cubierta. </t>
  </si>
  <si>
    <t>220105100</t>
  </si>
  <si>
    <t xml:space="preserve">Sedes educativas nuevas construidas </t>
  </si>
  <si>
    <t>220105101</t>
  </si>
  <si>
    <t>Sedes educativas nuevas construidas en zona urbana</t>
  </si>
  <si>
    <t>220105102</t>
  </si>
  <si>
    <t>Sedes educativas nuevas construidas en zona rural</t>
  </si>
  <si>
    <t>220105103</t>
  </si>
  <si>
    <t>Aulas nuevas construidas</t>
  </si>
  <si>
    <t>220105104</t>
  </si>
  <si>
    <t>Aulas especializadas nuevas construidas</t>
  </si>
  <si>
    <t>220105105</t>
  </si>
  <si>
    <t>Comedor – Cocina nuevo construido</t>
  </si>
  <si>
    <t>220105106</t>
  </si>
  <si>
    <t>Bibliotecas nuevas construidas</t>
  </si>
  <si>
    <t>220105107</t>
  </si>
  <si>
    <t>Aparatos sanitarios nuevas  construidos</t>
  </si>
  <si>
    <t>220105108</t>
  </si>
  <si>
    <t>Áreas exteriores nuevas  construidas</t>
  </si>
  <si>
    <t>220105109</t>
  </si>
  <si>
    <t>Ambientes de internados nuevos construidos.</t>
  </si>
  <si>
    <t>220105110</t>
  </si>
  <si>
    <t>Otros espacios complementarios nuevos construidos</t>
  </si>
  <si>
    <t>220105111</t>
  </si>
  <si>
    <t>Alumnos beneficiados con la construcción de aulas nuevas</t>
  </si>
  <si>
    <t>220105112</t>
  </si>
  <si>
    <t>Contempla los diferentes tipos de intervención por mejoramiento de la infraestructura escolar y de residencias escolares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</si>
  <si>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220105200</t>
  </si>
  <si>
    <t>220105201</t>
  </si>
  <si>
    <t>Sedes educativas mejoradas en zona urbana</t>
  </si>
  <si>
    <t>220105202</t>
  </si>
  <si>
    <t>Sedes educativas mejoradas en zona rural</t>
  </si>
  <si>
    <t>220105203</t>
  </si>
  <si>
    <t>Aulas mejoradas intervenidas</t>
  </si>
  <si>
    <t>220105204</t>
  </si>
  <si>
    <t>Aulas especializadas mejoradas intervenidas</t>
  </si>
  <si>
    <t>220105205</t>
  </si>
  <si>
    <t>Comedor – Cocina mejorado intervenido</t>
  </si>
  <si>
    <t>220105206</t>
  </si>
  <si>
    <t>Bibliotecas mejoradas intervenidas</t>
  </si>
  <si>
    <t>220105207</t>
  </si>
  <si>
    <t>Aparatos sanitarios mejorados intervenidos</t>
  </si>
  <si>
    <t>220105208</t>
  </si>
  <si>
    <t>Áreas exteriores mejoradas intervenidas</t>
  </si>
  <si>
    <t>220105209</t>
  </si>
  <si>
    <t>Ambientes de internados mejoradas intervenidos</t>
  </si>
  <si>
    <t>220105210</t>
  </si>
  <si>
    <t>Otros espacios complementarios mejorados intervenidos</t>
  </si>
  <si>
    <t>220105211</t>
  </si>
  <si>
    <t>Alumnos beneficiados con el mejoramiento de ambientes escolares</t>
  </si>
  <si>
    <t>220105212</t>
  </si>
  <si>
    <t>Ambientes de residencia escolares nuevos mejorados</t>
  </si>
  <si>
    <t>Servicio de fomento para la prevención de riesgos sociales en entornos escolares</t>
  </si>
  <si>
    <t>Incluye el diseño y puesta en marcha de  procesos de formación situada a miembros de la comunidad educativa sobre riesgos sociales, así como la disposición de materiales educativos para  la estrategia de atención a población vulnerable y víctima del conflicto armado.</t>
  </si>
  <si>
    <t>220105400</t>
  </si>
  <si>
    <t>Entidades territoriales con estrategias para la prevención de riesgos sociales en los entornos escolares implementadas</t>
  </si>
  <si>
    <t>220105401</t>
  </si>
  <si>
    <t xml:space="preserve">Orientadores escolares en establecimientos educativos </t>
  </si>
  <si>
    <t>Servicio de apoyo para la implementación de la estrategia educativa del sistema de responsabilidad penal para adolescentes</t>
  </si>
  <si>
    <t xml:space="preserve">Incluye el acompañamiento en la formulación de la estrategia pedagógica multigradual pertienente para los jóvenes del sistema de responsabilidad penal para adolescentes -SRPA y con procesos de formación a docentes, directivos docentes y funcionarios de secretarías de educación en atención pertinente a población en el Sistema de Responsabilidad Penal.  </t>
  </si>
  <si>
    <t>220105500</t>
  </si>
  <si>
    <t>Entidades Territoriales certificadas con asistencia técnica para el fortalecimiento de la estrategia educativa del sistema de responsabilidad penal para adolescentes</t>
  </si>
  <si>
    <t>Incluye las acciones de  acompañamiento en la construcción concertada y participativa de las fases de los modelos educativos:  formulación, diseño y ajuste e implementación.</t>
  </si>
  <si>
    <t>220105601</t>
  </si>
  <si>
    <t>Modelos educativos para grupos étnicos acompañados</t>
  </si>
  <si>
    <t>Servicio de validación de los modelos educativos flexibles</t>
  </si>
  <si>
    <t>Incluye la realización de la revisión y  evaluación de los modelos educativos flexibles presentados para valorar su validez y aplicabilidad.</t>
  </si>
  <si>
    <t>Porcentaje de modelos</t>
  </si>
  <si>
    <t>220105700</t>
  </si>
  <si>
    <t>Modelos educativos flexibles validados</t>
  </si>
  <si>
    <t>Servicio de evaluación de los modelos educativos flexibles</t>
  </si>
  <si>
    <t>Incluye la revisión y  evaluación de los modelos educativos flexibles presentados para valorar su validez y aplicabilidad.</t>
  </si>
  <si>
    <t>220105800</t>
  </si>
  <si>
    <t>Modelos educativos flexibles evaluados</t>
  </si>
  <si>
    <t>Servicio educativo de promoción del bilingüismo para docentes</t>
  </si>
  <si>
    <t>Se refiere a los procesos y planes de formación docente que posibiliten el aprendizaje o mejoramiento del dominio del nivel de una lengua extranjera, el mejoramiento de las prácticas de aula,  la renovación metodológica para la enseñanza de otras lenguas y el fomento a la implementación del currículo sugerido de otros idiomas.</t>
  </si>
  <si>
    <t>220106000</t>
  </si>
  <si>
    <t>Docentes beneficiados con estrategias de promoción del bilingüismo</t>
  </si>
  <si>
    <t>Corresponden al apoyo financiero o en especie para la implementación de proyectos pedagógicos productivos.</t>
  </si>
  <si>
    <t>220106100</t>
  </si>
  <si>
    <t>Establecimientos educativos beneficiados</t>
  </si>
  <si>
    <t>220106101</t>
  </si>
  <si>
    <t>Estudiantes beneficiados</t>
  </si>
  <si>
    <t>220106102</t>
  </si>
  <si>
    <t>Infraestructura educativa mantenida</t>
  </si>
  <si>
    <t>Conjunto de acciones periódicas y sistemáticas realizadas con el propósito de asegurar, garantizar o extender la vida útil de la infraestructura, necesarias para conservar las condiciones originales de funcionamiento normal y adecuado, su seguridad, productividad, confort, imagen corporativa, salubridad e higiene.</t>
  </si>
  <si>
    <t>220106200</t>
  </si>
  <si>
    <t>220106300</t>
  </si>
  <si>
    <t>220106301</t>
  </si>
  <si>
    <t>220106302</t>
  </si>
  <si>
    <t>Incluye la realización de evaluaciones que permitan valorar las competencias de los docentes.</t>
  </si>
  <si>
    <t>220106400</t>
  </si>
  <si>
    <t>220106401</t>
  </si>
  <si>
    <t>Procesos de evaluación estructurados e implementados</t>
  </si>
  <si>
    <t>Incluye las Acciones orientadas a la recolección, análisis y procesamiento de la información.</t>
  </si>
  <si>
    <t>220106500</t>
  </si>
  <si>
    <t>Servicio de apoyo para el fortalecimiento de escuelas de padres</t>
  </si>
  <si>
    <t>Incluye las diferentes estrategias desarrolladas para fortalecer la conformación y la participación activa de las escuelas de padres.</t>
  </si>
  <si>
    <t>Número de escuelas</t>
  </si>
  <si>
    <t>220106700</t>
  </si>
  <si>
    <t>Escuelas de padres apoyadas</t>
  </si>
  <si>
    <t>Servicio de gestión de riesgos y desastres en establecimientos educativos</t>
  </si>
  <si>
    <t>Corresponde a las acciones necesarias para la prevención y atención de riesgos y desastres naturales en el marco de los Planes Escolares para la Gestión del Riesgo. Incluye los sistemas de alerta, planes de evacuación, medidas de protección, brigadas, dotación de equipos y materiales, como elementos complementarios.</t>
  </si>
  <si>
    <t>220106800</t>
  </si>
  <si>
    <t>Establecimientos educativos con acciones de gestión del riesgo implementadas</t>
  </si>
  <si>
    <t>220106801</t>
  </si>
  <si>
    <t>220106802</t>
  </si>
  <si>
    <t>Brigadas desarrolladas</t>
  </si>
  <si>
    <t>220106803</t>
  </si>
  <si>
    <t>Sistemas de alerta instalados</t>
  </si>
  <si>
    <t>Incluye la dotación básica escolar de mobiliario, material didáctico – pedagógico, implementos básicos para funcionamiento. (Manejo de Residuos del Establecimiento Educativo, Menaje y Equipos de Cocina, Enfermería, Equipos de Manejo de Emergencias y Equipo Básico de Mantenimiento.) y dispositivos electrónicos en el marco de los lineamientos establecidos por el Ministerio de Educación Nacional.</t>
  </si>
  <si>
    <t>220106900</t>
  </si>
  <si>
    <t>220106901</t>
  </si>
  <si>
    <t>Infraestructura para la educación inicial con dotación</t>
  </si>
  <si>
    <t>220106902</t>
  </si>
  <si>
    <t>Sedes dotadas con materiales pedagógicos</t>
  </si>
  <si>
    <t>220106904</t>
  </si>
  <si>
    <t>Sedes dotadas con dispositivos tecnológicos</t>
  </si>
  <si>
    <t>220106905</t>
  </si>
  <si>
    <t>Sedes urbanas dotadas</t>
  </si>
  <si>
    <t>220106906</t>
  </si>
  <si>
    <t>Sedes rurales dotadas</t>
  </si>
  <si>
    <t>220106907</t>
  </si>
  <si>
    <t>Estudiantes beneficiarios de dotaciones escolares</t>
  </si>
  <si>
    <t>220106908</t>
  </si>
  <si>
    <t>Aulas dotadas</t>
  </si>
  <si>
    <t>220106909</t>
  </si>
  <si>
    <t>Sedes dotadas con menaje y equipos de cocina</t>
  </si>
  <si>
    <t>220106910</t>
  </si>
  <si>
    <t>Sedes dotadas con utensilios, instrumentos y equipos de enfermería</t>
  </si>
  <si>
    <t>220106911</t>
  </si>
  <si>
    <t>Sedes dotadas con herramientas y equipos de manejo de emergencias</t>
  </si>
  <si>
    <t>220106912</t>
  </si>
  <si>
    <t>Sedes dotadas con herramientas y equipos de manejo de residuos</t>
  </si>
  <si>
    <t>220106913</t>
  </si>
  <si>
    <t>Dispositivos tecnológicos entregados a las sedes educativas</t>
  </si>
  <si>
    <t>220107000</t>
  </si>
  <si>
    <t>220107001</t>
  </si>
  <si>
    <t>Ambientes de aprendizaje para la educación inicial, preescolar y básica primaria con dotaciones pedagógicas en el marco de la atención integral</t>
  </si>
  <si>
    <t>Contempla las actividades asociadas al pago de nómina del personal administrativo de los establecimientos educativos, incluidos los gastos inherentes a la nómina como los aportes patronales, parafiscales y pago de  prestaciones sociales del Magisterio (CPSM) conforme a las leyes 43 DE 1975, 91 DE 1989 Y 715 DE 2001. Así mismo, incluye la  prestación del servicio educativo a través de la contratación con privados y los servicios administrativos de apoyo a la prestación del servicio educativo tales como arrendamiento de bienes inmuebles, servicios de aseo y vigilancia, impresiones y publicaciones, primas por seguros para amparar personas y bienes de los establecimientos educativos, el desarrollo de las acciones requeridas para la adecuada disposición de los bienes y la mitigación del deterioro y el pago de servicios públicos domiciliarios y telefonía móvil e internet.</t>
  </si>
  <si>
    <t>220107100</t>
  </si>
  <si>
    <t>Establecimientos educativos en operación</t>
  </si>
  <si>
    <t>220107102</t>
  </si>
  <si>
    <t>Estudiantes beneficiados con matrícula en establecimientos educativos privados</t>
  </si>
  <si>
    <t>220107103</t>
  </si>
  <si>
    <t>Matrícula en niveles de preescolar, básica y media realizada</t>
  </si>
  <si>
    <t>Incluye el diseño, validación e implementación de mecanismos y demás procesos que permitan evaluar el impacto de la implementación de programas, proyectos y estrategias educativas para la educación inicial, preescolar, básica y media.</t>
  </si>
  <si>
    <t>Número de programas, proyectos y estrategias</t>
  </si>
  <si>
    <t>Servicio de evaluación de la calidad de la educación inicial, preescolar, básica y media</t>
  </si>
  <si>
    <t>Incluye el diseño, desarrollo, sistematización, análisis, proyección de resultados y demás procesos que permitan la aplicación y análisis de las pruebas de medición de la calidad educativa. Así mismo, Incluye el diseño, aplicación, procesamiento y calificación de resultados de un examen de práctica o simulacro de evaluación de la educación en territorio, estas acciones no son financiables con recursos provenientes del Sistema General de Participaciones.</t>
  </si>
  <si>
    <t>220107300</t>
  </si>
  <si>
    <t>Estudiantes evaluados con pruebas de calidad educativa</t>
  </si>
  <si>
    <t>220107301</t>
  </si>
  <si>
    <t>Secretarías de Educación que adelantan procesos de evaluación de la educación inicial</t>
  </si>
  <si>
    <t>220107302</t>
  </si>
  <si>
    <t>Estudiantes de preescolar evaluados con pruebas nacionales</t>
  </si>
  <si>
    <t>220107303</t>
  </si>
  <si>
    <t>Estudiantes de básica evaluados con pruebas nacionales</t>
  </si>
  <si>
    <t>220107304</t>
  </si>
  <si>
    <t>Estudiantes de media evaluados con pruebas nacionales</t>
  </si>
  <si>
    <t>220107305</t>
  </si>
  <si>
    <t>Estudiantes evaluados en competencias en un segundo idioma</t>
  </si>
  <si>
    <t>220107306</t>
  </si>
  <si>
    <t>Estudiantes evaluados con pruebas internacionales</t>
  </si>
  <si>
    <t>220107307</t>
  </si>
  <si>
    <t>Instrumentos de evaluación construidos</t>
  </si>
  <si>
    <t>220107308</t>
  </si>
  <si>
    <t>Simulacros realizados</t>
  </si>
  <si>
    <t>220107309</t>
  </si>
  <si>
    <t>Estudiantes evaluados a través de simulacros</t>
  </si>
  <si>
    <t>Incluye el apoyo prestado a docentes, directivos docentes y agentes educativos para la realización de estudios en los diferentes niveles educativos con el fin de que estos fortalezcan sus capacidades.</t>
  </si>
  <si>
    <t>Número de docentes y agentes educativos</t>
  </si>
  <si>
    <t>220107401</t>
  </si>
  <si>
    <t>Docentes de educación inicial, preescolar, básica y media beneficiados con estrategias de acceso y permanencia a programas de posgrado</t>
  </si>
  <si>
    <t>220107402</t>
  </si>
  <si>
    <t>Docentes apoyados para el mejoramiento de sus competencias en un segundo idioma</t>
  </si>
  <si>
    <t>220107403</t>
  </si>
  <si>
    <t>Docentes de educación inicial, preescolar, básica y media beneficiados con programas de educación para el trabajo y el desarrollo humano</t>
  </si>
  <si>
    <t>220107404</t>
  </si>
  <si>
    <t>Docentes de educación inicial, preescolar, básica y media beneficiados con programas de acompañamiento  y formación situada</t>
  </si>
  <si>
    <t>220107405</t>
  </si>
  <si>
    <t>Etnoeducadores con competencias interculturales y sociolinguisticas fortalecidas</t>
  </si>
  <si>
    <t>Servicio de promoción y prevención de los derechos de los niños, niñas y adolescentes</t>
  </si>
  <si>
    <t xml:space="preserve">Estrategias mediante las cuales se difunde, motiva y sensibiliza a la sociedad en general acerca de la información de promoción y prevención de los derechos de los niños, niñas y adolescentes y se dan a conocer los mecanismos para su restablecimiento.  Incluye las acciones que se realizan para el intercambio de experiencias, con los agentes del Sistema Nacional de Bienestar Familiar. </t>
  </si>
  <si>
    <t>220107500</t>
  </si>
  <si>
    <t>Eventos de promoción y prevención de los derechos  realizados</t>
  </si>
  <si>
    <t>220107501</t>
  </si>
  <si>
    <t>220107502</t>
  </si>
  <si>
    <t>220107503</t>
  </si>
  <si>
    <t>220107504</t>
  </si>
  <si>
    <t>Servicio de asistencia técnica a comunidades en fortalecimiento del tejido social y construcción de escenarios comunitarios protectores de derechos</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</si>
  <si>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</si>
  <si>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220107600</t>
  </si>
  <si>
    <t>Comunidades asistidas técnicamente</t>
  </si>
  <si>
    <t>220107601</t>
  </si>
  <si>
    <t xml:space="preserve">Incluye la formulación e implementación de la estrategia pedagógica multigradual pertienente para los jóvenes del sistema de responsabilidad penal para adolescentes -SRPA así como  procesos de formación a docentes, directivos docentes y funcionarios  en atención pertinente a población en el Sistema de Responsabilidad Penal.  </t>
  </si>
  <si>
    <t>220107700</t>
  </si>
  <si>
    <t>220107701</t>
  </si>
  <si>
    <t>Niños, niñas, adolescentes y jóvenes atendidos con servicio de protección para el restablecimiento de derechos</t>
  </si>
  <si>
    <t>Servicio de apoyo financiero a entidades territoriales para la ejecución de estrategias de permanencia con alimentación escolar</t>
  </si>
  <si>
    <t xml:space="preserve">Corresponde a la entrega de recursos de la Nación a las entidades territoriales para apoyar la implementación de las estrategias de permanencia escolar desarrollados por estas a través de alimentación escolar. </t>
  </si>
  <si>
    <t>220107800</t>
  </si>
  <si>
    <t xml:space="preserve">Corresponde a la entrega de recursos para apoyar la implementación de las estrategias de permanencia escolar desarrolladas por las entidades territoriales a través de alimentación escolar. </t>
  </si>
  <si>
    <t>220107900</t>
  </si>
  <si>
    <t>220107901</t>
  </si>
  <si>
    <t>Estudiantes beneficiados del programa de alimentación escolar con recursos del departamento</t>
  </si>
  <si>
    <t xml:space="preserve">Incluye las acciones de promoción y acompañamiento a los actores del sistema educativo orientadas a fomentar la conformación, reactivación y fortalecimiento de las instancias de participación del sector como las juntas de educación de los niveles departamental, distrital y municipal, entre otras.  </t>
  </si>
  <si>
    <t>220108001</t>
  </si>
  <si>
    <t>Entidades territoriales acompañadas en la implementación de instancias de participación</t>
  </si>
  <si>
    <t>Servicio de apoyo a la atención integral para la convivencia escolar</t>
  </si>
  <si>
    <t>Incluye las acciones de promoción, prevención, atención y seguimiento a situaciones que afectan la convivencia escolar y el ejercicio de los derechos humanos sexuales y reproductivos  y que apoyan los procesos y procedimientos que en la materia adelantan las sedes educativas.</t>
  </si>
  <si>
    <t>220108100</t>
  </si>
  <si>
    <t>Sedes educativas apoyadas en la implementación de la ruta de atención integral para la convivencia escolar</t>
  </si>
  <si>
    <t>220108101</t>
  </si>
  <si>
    <t>Establecimientos educativos con rutas de atención integral para la convivencia escolar implementadas</t>
  </si>
  <si>
    <t>220108102</t>
  </si>
  <si>
    <t>Instituciones educativas con rutas de atención integral para la convivencia escolar implementadas</t>
  </si>
  <si>
    <t>Servicio de apoyo para la implementación de la estrategia de residencia escolar</t>
  </si>
  <si>
    <t>Incluye las canastas educativas básicas así como la implementación de  modelos educativos pertinentes para la estrategia de residencia escolar que en el marco de los mandatos y preceptos  constitucionales y legales sean competencia de las entidades nacional y territoriales certificadas.</t>
  </si>
  <si>
    <t>220108200</t>
  </si>
  <si>
    <t>Sedes educativas apoyadas en la implementación de la estrategia de residencia escolar</t>
  </si>
  <si>
    <t>220108201</t>
  </si>
  <si>
    <t>Residencias escolares dotadas</t>
  </si>
  <si>
    <t>220108202</t>
  </si>
  <si>
    <t>Estudiantes beneficiados del programa de alimentación escolar en residencias escolares</t>
  </si>
  <si>
    <t>Servicio de apoyo al acceso a la educación inherente a la prestación del servicio educativo</t>
  </si>
  <si>
    <t>Incluye  acciones para garantizar la exención del pago de derechos académicos y servicios complementarios  para acceder a la educación prescolar, básica y media.</t>
  </si>
  <si>
    <t>220108300</t>
  </si>
  <si>
    <t>Corresponde a la aplicación de recursos adicionales asignados a las entidades territoriales certificadas para fortalecer la atención de alumnos que requieran procesos  de atención especial relacionadas con limitaciones /capacidades o talentos excepcionales conforme al Decreto 1075/2015.</t>
  </si>
  <si>
    <t>220108400</t>
  </si>
  <si>
    <t>Sedes educativas con apoyo pedagógico para  la oferta de educación inclusiva para preescolar, básica y media</t>
  </si>
  <si>
    <t>220108401</t>
  </si>
  <si>
    <t>220108402</t>
  </si>
  <si>
    <t>Sedes dotadas para  la oferta de educación inclusiva para preescolar, básica y media</t>
  </si>
  <si>
    <t>220108403</t>
  </si>
  <si>
    <t>Profesionales de apoyo pedagógico vinculados</t>
  </si>
  <si>
    <t>220108404</t>
  </si>
  <si>
    <t>Profesionales de apoyo pedagógico contratados</t>
  </si>
  <si>
    <t>Incluye el apoyo de orientación socio ocupacional brindado a los jóvenes para que a partir del conocimiento de sus intereses, aptitudes y habilidades, y de la identificación de los recursos y oportunidades del entorno,  para que estén mejor preparados para la toma de decisiones sobre su educación y formación postmedia  para la vida laboral.</t>
  </si>
  <si>
    <t>220108500</t>
  </si>
  <si>
    <t>Servicio de atención psicosocial a estudiantes</t>
  </si>
  <si>
    <t>Incluye aquellos servicios que se presten  a alumnos en educación  preescolar, básica o media para mitigar, superar o prevenir daños e impactos psicológicos o emocionales.</t>
  </si>
  <si>
    <t>220108600</t>
  </si>
  <si>
    <t>Alumnos atendidos</t>
  </si>
  <si>
    <t>220108900</t>
  </si>
  <si>
    <t>220108901</t>
  </si>
  <si>
    <t>Establecimientos educativos oficiales asistidos técnicamente para la ampliación de la jornada escolar</t>
  </si>
  <si>
    <t>220109000</t>
  </si>
  <si>
    <t>220109100</t>
  </si>
  <si>
    <t>Incluye el desarrollo de procesos continuos orientados a recolectar y generar información insumo para realizar el análisis sistemático de todos los procesos en su conjunto para así verificar el cumplimiento de los objetivos propuestos</t>
  </si>
  <si>
    <t>220109200</t>
  </si>
  <si>
    <t>Acciones de de Monitoreo y Seguimiento desarrolladas</t>
  </si>
  <si>
    <t>220109300</t>
  </si>
  <si>
    <t>220109400</t>
  </si>
  <si>
    <t>220109500</t>
  </si>
  <si>
    <t>2202</t>
  </si>
  <si>
    <t xml:space="preserve"> Calidad y fomento de la educación superior</t>
  </si>
  <si>
    <t>Servicio de mejoramiento de la calidad de la educación para el trabajo y el desarrollo humano</t>
  </si>
  <si>
    <t>Incluye las acciones de mejoramiento de los programas e instituciones en sus metodologías, métodos, currículos, alianzas, entre otros que permitan el mejoramiento de la calidad</t>
  </si>
  <si>
    <t>220201100</t>
  </si>
  <si>
    <t>Procesos para el mejoramiento de la calidad de la educación para el trabajo y el desarrollo humano adelantados</t>
  </si>
  <si>
    <t>220201101</t>
  </si>
  <si>
    <t>Entidades territoriales con asistencia técnica en educación para el trabajo y desarrollo humano</t>
  </si>
  <si>
    <t>220201102</t>
  </si>
  <si>
    <t>Instituciones de formación para el trabajo y el desarrollo humano con asistencia técnica</t>
  </si>
  <si>
    <t>220201103</t>
  </si>
  <si>
    <t>Programas de formación para el trabajo y el desarrollo humano certificados en calidad</t>
  </si>
  <si>
    <t>220201104</t>
  </si>
  <si>
    <t>Programas de formación para el trabajo y el desarrollo humano con licencia de funcionamiento.</t>
  </si>
  <si>
    <t>Servicio de convalidación de títulos obtenidos en el exterior</t>
  </si>
  <si>
    <t>Número de títulos</t>
  </si>
  <si>
    <t>220201200</t>
  </si>
  <si>
    <t>Títulos convalidados</t>
  </si>
  <si>
    <t>Servicio de apoyo financiero a las Instituciones de Educación Superior</t>
  </si>
  <si>
    <t>Corresponde al apoyo para la financiación  del funcionamiento de las universidades  estatales y/o oficiales  en el marco de la ley 30 de 1992.</t>
  </si>
  <si>
    <t>220203000</t>
  </si>
  <si>
    <t xml:space="preserve">Instituciones de Educación Superior apoyadas financieramente </t>
  </si>
  <si>
    <t>220203001</t>
  </si>
  <si>
    <t>Universidades estatales u oficiales beneficiadas</t>
  </si>
  <si>
    <t>Incluye aquellos servicios que se presten a la comunidad educativa de la educación superior para ampararlos y/o prevenir alguna situación de riesgo contra su integridad.</t>
  </si>
  <si>
    <t>220203700</t>
  </si>
  <si>
    <t>Coberturas de gestión del riesgo obtenidos</t>
  </si>
  <si>
    <t>Servicio de asistencia técnica en calidad y pertinencia de la educación para el trabajo y el desarrollo humano</t>
  </si>
  <si>
    <t>Acciones que realiza el Ministerio o las Secretarías de Educación, para fomentar el mejoramiento de la calidad y la pertinencia de la Educación para el Trabajo y Desarrollo Humano- ETDH, de acuerdo con la política pública.</t>
  </si>
  <si>
    <t>Número de entidades o instituciones</t>
  </si>
  <si>
    <t>220203900</t>
  </si>
  <si>
    <t xml:space="preserve">Entidades o instituciones de educación acompañadas en el mejoramiento de la calidad y la pertinencia de la Educación para el Trabajo y Desarrollo Humano- ETDH </t>
  </si>
  <si>
    <t>220203901</t>
  </si>
  <si>
    <t>Secretarías de Educación acompañadas en el mejoramiento de la calidad y la pertinencia de la Educación para el Trabajo y Desarrollo Humano- ETDH</t>
  </si>
  <si>
    <t>220203902</t>
  </si>
  <si>
    <t>Instituciones   acompañadas en el mejoramiento de la calidad y la pertinencia de la Educación para el Trabajo y Desarrollo Humano- ETDH</t>
  </si>
  <si>
    <t>220203903</t>
  </si>
  <si>
    <t>Instituciones capacitadas en normas de calidad de la eduación para el trabajo y desarrollo humano</t>
  </si>
  <si>
    <t>220203904</t>
  </si>
  <si>
    <t>Secretarías capacitadas en capacitadas en normas de calidad de la eduación para el trabajo y desarrollo humano</t>
  </si>
  <si>
    <t>Servicio de asistencia técnica para el cumplimiento de  lineamientos técnicos y normativos en educación para el trabajo y el desarrollo humano</t>
  </si>
  <si>
    <t>Acciones que realiza el Ministerio  o las secretarías de Educación, para fortalecer los los procesos de la Educación para el Trabajo y Desarrollo Humano- ETDH en las Secretarías o en las Instituciones en el cumplimiento de aspectos técnicos y normativos de la Educación para el Trabajo y Desarrollo Humano- ETDH</t>
  </si>
  <si>
    <t>220204000</t>
  </si>
  <si>
    <t>Entidades e instituciones  de educación acompañadas en el mejoramiento de aspectos técnicos y normativos de la  Educación para el Trabajo y Desarrollo Humano- ETDH"</t>
  </si>
  <si>
    <t>220204001</t>
  </si>
  <si>
    <t>Secretarías de educación capacitadas en aspectos técnicos y normativos de la  Educación para el Trabajo y Desarrollo Humano- ETDH</t>
  </si>
  <si>
    <t>220204002</t>
  </si>
  <si>
    <t>Instituciones capacitadas en aspectos técnicos y normativos de la  Educación para el Trabajo y Desarrollo Humano- ETDH</t>
  </si>
  <si>
    <t>Servicio de información  de la Educación para el Trabajo- ETDH  actualizado</t>
  </si>
  <si>
    <t>220204100</t>
  </si>
  <si>
    <t>Sistemas de información para la Educación para el Trabajo- ETDH  actualizados</t>
  </si>
  <si>
    <t>Incluye la etapa de planificación y diseño de sistemas de información.</t>
  </si>
  <si>
    <t>220204200</t>
  </si>
  <si>
    <t>Documentos para la planeación estratégica en TI formulados</t>
  </si>
  <si>
    <t>220204201</t>
  </si>
  <si>
    <t>Planes de Mejoramiento de los sistemas de información de las secretarías de educación</t>
  </si>
  <si>
    <t>Servicio de inspección y vigilancia del sector educativo</t>
  </si>
  <si>
    <t>220204500</t>
  </si>
  <si>
    <t>Entidades del sector educativo con inspección y vigilancia</t>
  </si>
  <si>
    <t>220204501</t>
  </si>
  <si>
    <t>220204900</t>
  </si>
  <si>
    <t>220204901</t>
  </si>
  <si>
    <t>220204902</t>
  </si>
  <si>
    <t>Número de ambientes de formación</t>
  </si>
  <si>
    <t>Sedes de instituciones de educación dotadas</t>
  </si>
  <si>
    <t>Incluye la adquisición y entrega de  dotación básica (pupitres, tableros, lockers, entre otros) de conformidad con los lineamientos técnicos del sector.</t>
  </si>
  <si>
    <t>220205100</t>
  </si>
  <si>
    <t>Sedes de instituciones de educación superior dotadas</t>
  </si>
  <si>
    <t>Servicio de asistencia técnica de fomento a la calidad y pertinencia de la educación superior</t>
  </si>
  <si>
    <t>Acciones de acompañamiento y asistencia que realiza el Ministerio de Educación con las Instituciones de Educación Superior para promover el mejoramiento de la calidad y la pertinencia de la Educación Superior.</t>
  </si>
  <si>
    <t>220205200</t>
  </si>
  <si>
    <t>Instituciones de educación superior con asistencia técnica</t>
  </si>
  <si>
    <t>Servicios de apoyo a la investigación, proyección social e internacionalización</t>
  </si>
  <si>
    <t>Acciones de acompañamiento y apoyo que realiza el Ministerio de Educación para promover la investigación y la proyección social e internacionalización.</t>
  </si>
  <si>
    <t>220205300</t>
  </si>
  <si>
    <t>Instituciones de educación superior apoyadas en el fortalecimiento de los procesos de investigación, proyección social e internacionalización</t>
  </si>
  <si>
    <t>220205301</t>
  </si>
  <si>
    <t>Estudiantes de maestría y doctorado matriculados en las IES Colombianas</t>
  </si>
  <si>
    <t>220205400</t>
  </si>
  <si>
    <t>Incluye aquellos servicios que se presten a los alumnos para mitigar, superar o prevenir daños e impactos psicológicos o emocionales.</t>
  </si>
  <si>
    <t>220205500</t>
  </si>
  <si>
    <t>220205600</t>
  </si>
  <si>
    <t>Servicio de inspección y vigilancia</t>
  </si>
  <si>
    <t>Incluye el desarrollo de acciones orientadas a solicitar información de las personas objeto de supervisión, así como de practicar visitas, realizar auditorías y seguimiento de su actividad. Así mismo, incluye el desarrollo de las acciones de advertencia, prevención y orientación, que se realizan sobre un ente vigilado de acuerdo con la normatividad que lo rige.</t>
  </si>
  <si>
    <t>220205700</t>
  </si>
  <si>
    <t>Acciones de Inspección y vigilancia</t>
  </si>
  <si>
    <t>Servicio de evaluación de la calidad de la educación superior</t>
  </si>
  <si>
    <t>Incluye el diseño, desarrollo, sistematización, análisis, proyección de resultados y demás procesos que permitan la aplicación y análisis de pruebas de medición de la calidad educativa.</t>
  </si>
  <si>
    <t>Número de estudiantes de educación superior o terciara</t>
  </si>
  <si>
    <t>220205800</t>
  </si>
  <si>
    <t>Estudiantes de educación superior evaluados con pruebas nacionales</t>
  </si>
  <si>
    <t>220205900</t>
  </si>
  <si>
    <t>220205901</t>
  </si>
  <si>
    <t>220205902</t>
  </si>
  <si>
    <t xml:space="preserve">Servicio de apoyo financiero para la permanencia a la educación superior </t>
  </si>
  <si>
    <t xml:space="preserve">Incluye créditos - beca y subsidios en todas sus modalidades  para fortalecer las acciones de retención estudiantil en la educación superior </t>
  </si>
  <si>
    <t>220206100</t>
  </si>
  <si>
    <t xml:space="preserve">Beneficiarios de estrategias o programas de  apoyo financiero para la permanencia en la educación superior  </t>
  </si>
  <si>
    <t>220206101</t>
  </si>
  <si>
    <t>Beneficiarios de subsidios para la permanencia en programas nacionales</t>
  </si>
  <si>
    <t>220206102</t>
  </si>
  <si>
    <t>Beneficiarios de créditos - beca para la permanencia en programas nacionales</t>
  </si>
  <si>
    <t>220206103</t>
  </si>
  <si>
    <t>Beneficiarios de subsidios para la permanencia en programas en el exterior</t>
  </si>
  <si>
    <t>220206104</t>
  </si>
  <si>
    <t>Beneficiarios de créditos - beca para la permanencia en programas en programas en el exterior</t>
  </si>
  <si>
    <t>220206105</t>
  </si>
  <si>
    <t>Personas pertenecientes a comunidades, beneficiarias de subsidios para la permanencia en programas nacionales</t>
  </si>
  <si>
    <t>220206106</t>
  </si>
  <si>
    <t>Personas pertenecientes a comunidades, beneficiarias de créditos - beca para la permanencia en programas nacionales</t>
  </si>
  <si>
    <t>220206107</t>
  </si>
  <si>
    <t>Personas pertenecientes a comunidades, beneficiarias de subsidios para la permanencia en programas en el exterior</t>
  </si>
  <si>
    <t>220206108</t>
  </si>
  <si>
    <t>Personas pertenecientes a comunidades, beneficiarias de créditos - beca para la permanencia en programas en programas en el exterior</t>
  </si>
  <si>
    <t>220206109</t>
  </si>
  <si>
    <t>Población víctima del conflicto armado, beneficiaria de subsidios para la permanencia en programas nacionales</t>
  </si>
  <si>
    <t>220206110</t>
  </si>
  <si>
    <t>Población víctima del conflicto armado, beneficiaria de créditos - beca para la permanencia en programas nacionales</t>
  </si>
  <si>
    <t>220206111</t>
  </si>
  <si>
    <t>Población víctima del conflicto armado , beneficiaria de subsidios para la permanencia en programas en el exterior</t>
  </si>
  <si>
    <t>220206112</t>
  </si>
  <si>
    <t>Población víctima del conflicto armado , beneficiaria de créditos - beca para la permanencia en programas en programas en el exterior</t>
  </si>
  <si>
    <t>220206113</t>
  </si>
  <si>
    <t>Beneficiarios de estrategias o programas de  apoyo financiero para la permanencia en la educación superior    - Mejores Bachilleres</t>
  </si>
  <si>
    <t>220206114</t>
  </si>
  <si>
    <t>Beneficiarios de estrategias o programas de apoyo financiero para la permanencia en la educación superior - Beca "Ser Pilo Paga" </t>
  </si>
  <si>
    <t>220206115</t>
  </si>
  <si>
    <t>Beneficiarios de estrategias o programas de apoyo financiero para la permanencia en la educación superior - Creditos Becas de la convocatoria del 0,1% de los mejores Saber Pro</t>
  </si>
  <si>
    <t>220206116</t>
  </si>
  <si>
    <t>Beneficiarios de estrategias o programas de apoyo financiero para la permanencia en la educación superior - Créditos Beca otorgados a través de Leyes de Honores</t>
  </si>
  <si>
    <t>220206117</t>
  </si>
  <si>
    <t>Beneficiarios de estrategias o programas de apoyo financiero para la permanencia en la educación superior - Créditos condonables adjudicados a población con discapacidad</t>
  </si>
  <si>
    <t>220206118</t>
  </si>
  <si>
    <t>Beneficiarios de estrategias o programas de apoyo financiero para la permanencia en la educación superior - Créditos condonables a población indígena</t>
  </si>
  <si>
    <t>220206119</t>
  </si>
  <si>
    <t>Beneficiarios de estrategias o programas de apoyo financiero para la permanencia en la educación superior - Créditos condonables para población afrodescendiente</t>
  </si>
  <si>
    <t>220206120</t>
  </si>
  <si>
    <t>Beneficiarios de estrategias o programas de apoyo financiero para la permanencia en la educación superior - Créditos condonables para población ROM</t>
  </si>
  <si>
    <t>220206121</t>
  </si>
  <si>
    <t>Beneficiarios de estrategias o programas de apoyo financiero para la permanencia en la educación superior - Créditos educativos a Médicos para realizar especializaciones en salud</t>
  </si>
  <si>
    <t>220206122</t>
  </si>
  <si>
    <t>Beneficiarios de estrategias o programas de apoyo financiero para la permanencia en la educación superior   - Créditos educativos  a Reservistas de Honor</t>
  </si>
  <si>
    <t>220206123</t>
  </si>
  <si>
    <t>Beneficiarios de estrategias o programas de apoyo financiero para la permanencia en la educación superior - Créditos educativos a Maestros</t>
  </si>
  <si>
    <t>220206124</t>
  </si>
  <si>
    <t>Beneficiarios de estrategias o programas de apoyo financiero para la permanencia en la educación superior - Beca "Jóvenes ciudadanos de Paz"</t>
  </si>
  <si>
    <t>220206125</t>
  </si>
  <si>
    <t>Beneficiarios de estrategias o programas de apoyo financiero para la permanencia en la educación superior - Créditos a población víctima del conflicto armado</t>
  </si>
  <si>
    <t>220206126</t>
  </si>
  <si>
    <t>Beneficiarios de estrategias o programas de  apoyo financiero para la permanencia en la educación superior   - Créditos educativos adjudicados en todas las líneas ICETEX</t>
  </si>
  <si>
    <t>220206127</t>
  </si>
  <si>
    <t>Beneficiarios de estrategias o programas de apoyo financiero para la permanencia en la educación superior - Créditos Condonables a población rural</t>
  </si>
  <si>
    <t>220206128</t>
  </si>
  <si>
    <t xml:space="preserve">Beneficiarios de estrategias o programas de  apoyo financiero de sostenimiento para la permanencia en la educación superior </t>
  </si>
  <si>
    <t>220206129</t>
  </si>
  <si>
    <t>Beneficiarios de estrategias o programas de apoyo financiero para el fomento de la permanencia en la educación para el trabajo y desarrollo humano</t>
  </si>
  <si>
    <t xml:space="preserve">Servicio de fomento para el acceso a la educación superior </t>
  </si>
  <si>
    <t>Incluye el desarrollo de estrategias diferentes a las de apoyo financiero para el acceso a educación superior</t>
  </si>
  <si>
    <t>220206200</t>
  </si>
  <si>
    <t>Beneficiarios de estrategias o programas de  fomento para el acceso a la educación superior</t>
  </si>
  <si>
    <t>220206201</t>
  </si>
  <si>
    <t xml:space="preserve">Estudiantes apoyados para el acceso que realizaron movilidad internacional </t>
  </si>
  <si>
    <t>220206202</t>
  </si>
  <si>
    <t xml:space="preserve">Personas de grupos étnicos minoritarios beneficiarios de estrategias de acceso a programas de educación superior </t>
  </si>
  <si>
    <t>220206203</t>
  </si>
  <si>
    <t xml:space="preserve">Personas víctimas del conflicto armado beneficiarias de estrategias de acceso a programas de educación superior  </t>
  </si>
  <si>
    <t>220206204</t>
  </si>
  <si>
    <t>Instituciones de educación  superior con acompañamiento en estrategias de fomento a la educación inclusiva</t>
  </si>
  <si>
    <t>220206205</t>
  </si>
  <si>
    <t>Beneficiarios de estrategias de fomento a la educación inclusiva</t>
  </si>
  <si>
    <t>220206207</t>
  </si>
  <si>
    <t>Beneficios otorgados</t>
  </si>
  <si>
    <t>220206208</t>
  </si>
  <si>
    <t xml:space="preserve"> Estrategias de fomento para el acceso a la educación superior implementadas</t>
  </si>
  <si>
    <t>Servicio de apoyo financiero para el acceso a la educación superior</t>
  </si>
  <si>
    <t>Incluye becas y créditos en todas sus modalidades</t>
  </si>
  <si>
    <t>220206300</t>
  </si>
  <si>
    <t xml:space="preserve">Beneficiarios de estrategias o programas de  apoyo financiero para el acceso a la educación superior  </t>
  </si>
  <si>
    <t>220206301</t>
  </si>
  <si>
    <t>Beneficiarios de crédito beca para el acceso a programas nacionales</t>
  </si>
  <si>
    <t>220206302</t>
  </si>
  <si>
    <t>Beneficiarios de becas para el acceso a programas nacionales</t>
  </si>
  <si>
    <t>220206303</t>
  </si>
  <si>
    <t>Beneficiarios de créditos para el acceso a programas nacionales</t>
  </si>
  <si>
    <t>220206304</t>
  </si>
  <si>
    <t>Beneficiarios de créditos beca para el acceso a la educación superior  pertenecientes a comunidades</t>
  </si>
  <si>
    <t>220206305</t>
  </si>
  <si>
    <t>Beneficiarios de becas para el acceso a la educación superior pertenecientes a comunidades</t>
  </si>
  <si>
    <t>220206306</t>
  </si>
  <si>
    <t>Beneficiarios de créditos para el acceso a la educación superior pertenecientes a comunidades</t>
  </si>
  <si>
    <t>220206307</t>
  </si>
  <si>
    <t>Población víctima del conflicto armado beneficiaria de créditos beca para el acceso a la educación superior</t>
  </si>
  <si>
    <t>220206308</t>
  </si>
  <si>
    <t xml:space="preserve">Población víctima del conflicto armado beneficiaria de becas para el acceso a la educación superior </t>
  </si>
  <si>
    <t>220206309</t>
  </si>
  <si>
    <t xml:space="preserve">Población víctima del conflicto armado beneficiaria de créditos para el acceso a la educación superior </t>
  </si>
  <si>
    <t>220206310</t>
  </si>
  <si>
    <t xml:space="preserve">Personas apoyadas financieramente a través de créditos beca para el acceso, que realizaron movilidad internacional </t>
  </si>
  <si>
    <t>220206311</t>
  </si>
  <si>
    <t xml:space="preserve">Personas apoyadas financieramente a través de becas para el acceso, que realizaron movilidad internacional </t>
  </si>
  <si>
    <t>220206312</t>
  </si>
  <si>
    <t xml:space="preserve">Personas apoyadas financieramente a través de créditos para el acceso, que realizaron movilidad internacional </t>
  </si>
  <si>
    <t>220206313</t>
  </si>
  <si>
    <t xml:space="preserve">Beneficiarios de créditos beca para el acceso a la educación superior pertenecientes a comunidades, que realizaron movilidad internacional </t>
  </si>
  <si>
    <t>220206314</t>
  </si>
  <si>
    <t xml:space="preserve">Beneficiarios de becas para el acceso a la educación superior pertenecientes a comunidades, que realizaron movilidad internacional </t>
  </si>
  <si>
    <t>220206315</t>
  </si>
  <si>
    <t xml:space="preserve">Beneficiarios de créditos para el acceso a la educación superior pertenecientes a comunidades, que realizaron movilidad internacional </t>
  </si>
  <si>
    <t>220206316</t>
  </si>
  <si>
    <t xml:space="preserve">Población víctima del conflicto armado apoyada financieramente a través de créditos beca para el acceso, que realizaron movilidad internacional </t>
  </si>
  <si>
    <t>220206317</t>
  </si>
  <si>
    <t xml:space="preserve">Población víctima del conflicto armado apoyada financieramente a través de becas para el acceso, que realizaron movilidad internacional </t>
  </si>
  <si>
    <t>220206318</t>
  </si>
  <si>
    <t xml:space="preserve">Población víctima del conflicto armado apoyada financieramente a través de créditos para el acceso, que realizaron movilidad internacional </t>
  </si>
  <si>
    <t>220206319</t>
  </si>
  <si>
    <t>Beneficiarios de estrategias o programas de apoyo financiero para el acceso a la educación en la modalidad de pregrado</t>
  </si>
  <si>
    <t>220206320</t>
  </si>
  <si>
    <t>Beneficiarios de estrategias o programas de apoyo financiero para el acceso a la educación de alto nivel</t>
  </si>
  <si>
    <t>220206321</t>
  </si>
  <si>
    <t>Beneficiarios de estrategias o programas de apoyo financiero para el acceso a la educación de alto nivel en la modalidad de maestría</t>
  </si>
  <si>
    <t>220206322</t>
  </si>
  <si>
    <t>Beneficiarios de estrategias o programas de apoyo financiero para el acceso a la educación de alto nivel en la modalidad de doctorado</t>
  </si>
  <si>
    <t>220206323</t>
  </si>
  <si>
    <t>Beneficiarios de estrategias o programas de apoyo financiero para el acceso a la educación superior - Mejores Bachilleres</t>
  </si>
  <si>
    <t>220206324</t>
  </si>
  <si>
    <t>Beneficiarios de estrategias o programas de apoyo financiero para el acceso a la educación superior -Beca "Ser Pilo Paga" </t>
  </si>
  <si>
    <t>220206325</t>
  </si>
  <si>
    <t>Beneficiarios de estrategias o programas de apoyo financiero para el acceso a la educación superior - Créditos Becas de la convocatoria del 0,1% de los mejores Saber Pro</t>
  </si>
  <si>
    <t>220206326</t>
  </si>
  <si>
    <t>Beneficiarios de estrategias o programas de apoyo financiero para el acceso a la educación superior - Créditos Beca otorgados a través de Leyes de Honores</t>
  </si>
  <si>
    <t>220206327</t>
  </si>
  <si>
    <t>Beneficiarios de estrategias o programas de  apoyo financiero para el acceso a la educación superior   - Créditos condonables adjudicados a población con discapacidad</t>
  </si>
  <si>
    <t>220206328</t>
  </si>
  <si>
    <t>Beneficiarios de estrategias o programas de apoyo financiero para el acceso a la educación superior  - Créditos condonables a población indígena</t>
  </si>
  <si>
    <t>220206329</t>
  </si>
  <si>
    <t>Beneficiarios de estrategias o programas de apoyo financiero para el acceso a la educación superior - Créditos condonables para población afrodescendiente</t>
  </si>
  <si>
    <t>220206330</t>
  </si>
  <si>
    <t>Beneficiarios de estrategias o programas de apoyo financiero para el acceso a la educación superior - Créditos condonables para población ROM</t>
  </si>
  <si>
    <t>220206331</t>
  </si>
  <si>
    <t>Beneficiarios de estrategias o programas de apoyo financiero para el acceso a la educación superior - |Créditos educativos a Médicos para realizar especializaciones en salud</t>
  </si>
  <si>
    <t>220206332</t>
  </si>
  <si>
    <t>Beneficiarios de estrategias o programas de apoyo financiero para el acceso a la educación superior - Créditos educativos a Reservistas de Honor</t>
  </si>
  <si>
    <t>220206333</t>
  </si>
  <si>
    <t>Beneficiarios de estrategias o programas de apoyo financiero para el acceso a la educación superior - Créditos educativos a Maestros</t>
  </si>
  <si>
    <t>220206334</t>
  </si>
  <si>
    <t>Beneficiarios de estrategias o programas de apoyo financiero para el acceso a la educación superior - Beca "Jóvenes ciudadanos de Paz"</t>
  </si>
  <si>
    <t>220206335</t>
  </si>
  <si>
    <t>Beneficiarios de estrategias o programas de apoyo financiero para el acceso a la educación superior - Créditos a población víctima del conflicto armado</t>
  </si>
  <si>
    <t>220206336</t>
  </si>
  <si>
    <t>Beneficiarios de estrategias o programas de apoyo financiero para el acceso a la educación superior - Créditos educativos adjudicados en todas las líneas ICETEX</t>
  </si>
  <si>
    <t>220206337</t>
  </si>
  <si>
    <t>Beneficiarios de estrategias o programas de apoyo financiero para el acceso a la educación superior - Créditos Condonables a población rural</t>
  </si>
  <si>
    <t>220206338</t>
  </si>
  <si>
    <t>Beneficiarios de estrategias o programas de apoyo financiero para el acceso a la educación para el trabajo y desarrollo humano</t>
  </si>
  <si>
    <t>220206339</t>
  </si>
  <si>
    <t>Beneficiarios de estrategias o programas de apoyo financiero para el acceso a la educación superior – créditos otorgados a jóvenes afectados por situaciones de desastre y calamidad pública</t>
  </si>
  <si>
    <t>Servicio de apoyo financiero para la permanencia a la educación superior</t>
  </si>
  <si>
    <t>220206400</t>
  </si>
  <si>
    <t>220206401</t>
  </si>
  <si>
    <t>220206402</t>
  </si>
  <si>
    <t>220206403</t>
  </si>
  <si>
    <t>220206404</t>
  </si>
  <si>
    <t>Instituciones de educación superior con acompañamiento en estrategias de fomento a la educación inclusiva</t>
  </si>
  <si>
    <t>220206405</t>
  </si>
  <si>
    <t>220206406</t>
  </si>
  <si>
    <t>Estrategias desarrolladas</t>
  </si>
  <si>
    <t xml:space="preserve">Servicio de apoyo financiero para el acceso y permanencia a la educación superior </t>
  </si>
  <si>
    <t xml:space="preserve">Incluye créditos - beca y subsidios en todas sus modalidades  para fortalecer las acciones para el acceso más la permanencia estudiantil en la educación superior </t>
  </si>
  <si>
    <t>220206500</t>
  </si>
  <si>
    <t xml:space="preserve">Beneficiarios de estrategias o programas de  apoyo financiero para el acceso y permanencia en la educación superior  </t>
  </si>
  <si>
    <t>220206501</t>
  </si>
  <si>
    <t>Beneficiarios de subsidios para el acceso y permanencia en programas nacionales</t>
  </si>
  <si>
    <t>220206502</t>
  </si>
  <si>
    <t>Beneficiarios de créditos - beca para el acceso y permanencia en programas nacionales</t>
  </si>
  <si>
    <t>220206503</t>
  </si>
  <si>
    <t>220206504</t>
  </si>
  <si>
    <t>Beneficiarios de créditos - beca para el acceso y permanencia en programas en programas en el exterior</t>
  </si>
  <si>
    <t>220206505</t>
  </si>
  <si>
    <t>Personas pertenecientes a comunidades, beneficiarias de subsidios para el acceso y permanencia en programas nacionales</t>
  </si>
  <si>
    <t>220206506</t>
  </si>
  <si>
    <t>Personas pertenecientes a comunidades, beneficiarias de créditos - beca para el acceso y permanencia en programas nacionales</t>
  </si>
  <si>
    <t>220206507</t>
  </si>
  <si>
    <t>Personas pertenecientes a comunidades, beneficiarias de subsidios para el acceso y permanencia en programas en el exterior</t>
  </si>
  <si>
    <t>220206508</t>
  </si>
  <si>
    <t>Personas pertenecientes a comunidades, beneficiarias de créditos - beca para el acceso y permanencia en programas en programas en el exterior</t>
  </si>
  <si>
    <t>220206509</t>
  </si>
  <si>
    <t>Población víctima del conflicto armado, beneficiaria de subsidios para el acceso y permanencia en programas nacionales</t>
  </si>
  <si>
    <t>220206510</t>
  </si>
  <si>
    <t>Población víctima del conflicto armado, beneficiaria de créditos - beca para el acceso y permanencia en programas nacionales</t>
  </si>
  <si>
    <t>220206511</t>
  </si>
  <si>
    <t>Población víctima del conflicto armado , beneficiaria de subsidios para el acceso y permanencia en programas en el exterior</t>
  </si>
  <si>
    <t>220206512</t>
  </si>
  <si>
    <t>Población víctima del conflicto armado, beneficiaria de créditos - beca para el acceso y permanencia en programas en programas en el exterior</t>
  </si>
  <si>
    <t>220206513</t>
  </si>
  <si>
    <t>Beneficiarios de estrategias o programas de  apoyo financiero para el acceso y permanencia en la educación en la modalidad de pregrado</t>
  </si>
  <si>
    <t>220206514</t>
  </si>
  <si>
    <t xml:space="preserve">Beneficiarios de estrategias o programas de apoyo financiero para el acceso y permanencia en la educación de alto nivel </t>
  </si>
  <si>
    <t>220206515</t>
  </si>
  <si>
    <t>Beneficiarios de estrategias o programas de apoyo financiero para el acceso y permanencia en la educación de alto nivel en la modalidad de maestría</t>
  </si>
  <si>
    <t>220206516</t>
  </si>
  <si>
    <t>Beneficiarios de estrategias o programas de apoyo financiero para el acceso y permanencia en la educación de alto nivel en la modalidad de doctorado</t>
  </si>
  <si>
    <t xml:space="preserve">Servicio de acreditación de la calidad de la educación superior </t>
  </si>
  <si>
    <t>Incluye las acciones desarrolladas por las Instituciones de Educación Superior para la acreditación de sus instituciones y programas. Así mismo, incluye las acciones desarrolladas por los agentes acreditadores de la calidad de la educación</t>
  </si>
  <si>
    <t>220206600</t>
  </si>
  <si>
    <t>Procesos para la acreditación de la calidad de la educación superior  adelantados</t>
  </si>
  <si>
    <t>220206601</t>
  </si>
  <si>
    <t>Instituciones de educación superior con asistencia técnica para la obtención de la acreditación</t>
  </si>
  <si>
    <t>220206602</t>
  </si>
  <si>
    <t>Instituciones de educación  superior con evaluación para la renovación de la acreditación</t>
  </si>
  <si>
    <t>220206603</t>
  </si>
  <si>
    <t>Instituciones de educación  superior con evaluación para la obtención de la acreditación</t>
  </si>
  <si>
    <t>220206604</t>
  </si>
  <si>
    <t>Programas académicos con registro calificado vigente evaluados</t>
  </si>
  <si>
    <t>220206605</t>
  </si>
  <si>
    <t>Programas académicos con acreditación de alta calidad Evaluados</t>
  </si>
  <si>
    <t>220206606</t>
  </si>
  <si>
    <t>Programas académicos con renovación de la acreditación de alta calidad Evaluados</t>
  </si>
  <si>
    <t>220206607</t>
  </si>
  <si>
    <t>Instituciones de educación superior con procesos radicados para acreditación institucional ante el Consejo Nacional de Acreditación</t>
  </si>
  <si>
    <t>220206608</t>
  </si>
  <si>
    <t>Programas académicos en condiciones para expedición de registro calificado</t>
  </si>
  <si>
    <t>220206609</t>
  </si>
  <si>
    <t>Programas académicos en condiciones de renovación de registro calificado</t>
  </si>
  <si>
    <t>220206610</t>
  </si>
  <si>
    <t>Programas académicos en condiciones de modificación de registro calificado</t>
  </si>
  <si>
    <t>220206611</t>
  </si>
  <si>
    <t>Programas académicos en condiciones de ampliación de registro calificado</t>
  </si>
  <si>
    <t>220206612</t>
  </si>
  <si>
    <t>Programas académicos ofrecidos de forma conjunta entre Instituciones de educación superior nacionales evaluados para ser certificados</t>
  </si>
  <si>
    <t>220206613</t>
  </si>
  <si>
    <t>Programas conjuntos entre Instituciones de educación superior nacionales e internacionales evaluados para ser certificados</t>
  </si>
  <si>
    <t>Servicio de articulación entre la educación superior  y el sector productivo.</t>
  </si>
  <si>
    <t>Incluye el desarrollo de estrategias que vinculen la educación superior y/ con el sector productivo, que promuevan la pertinencia en la educación</t>
  </si>
  <si>
    <t>220206700</t>
  </si>
  <si>
    <t xml:space="preserve">Programas y proyectos de educación o investigación articulados con el sector productivo </t>
  </si>
  <si>
    <t>220206701</t>
  </si>
  <si>
    <t>Programas académicos ofrecidos de forma conjunta entre Instituciones de Educación Superior y el sector productivo</t>
  </si>
  <si>
    <t>220206702</t>
  </si>
  <si>
    <t>Proyectos de investigación desarrollados de forma conjunta entre las Instituciones de Educación Superior y el sector productivo</t>
  </si>
  <si>
    <t>Servicio de innovación pedagógica en la educación  superior</t>
  </si>
  <si>
    <t>Incluye las acciones orientadas a proponer la incorporación de metodologías y enfoques disruptivos, el uso de tecnologías digitales, procesos de apropiación digital, el monitoreo de resultados,  la sistematización y el intercambio de experiencias pedagógicas innovadoras en las prácticas educativas para fortalecer el aprendizaje autónomo, crítico, reflexivo, diverso y significativo.</t>
  </si>
  <si>
    <t>220206800</t>
  </si>
  <si>
    <t>Instituciones de Educación Superior que implementan procesos de innovación pedagógica</t>
  </si>
  <si>
    <t>220206801</t>
  </si>
  <si>
    <t>Instituciones de Educación Superior que implementan procesos de investigación y desarrollo en innovación para los procesos de formación</t>
  </si>
  <si>
    <t>220206802</t>
  </si>
  <si>
    <t>Instituciones de educación superior  acompañadas en la adopción herramientas pedagógicas innovadoras</t>
  </si>
  <si>
    <t xml:space="preserve">Servicio de fortalecimiento a las capacidades de los docentes de educación superior </t>
  </si>
  <si>
    <t xml:space="preserve">Incluye el apoyo prestado a docentes  para la realización de estudios de los diferentes niveles educativos   con el fin de que estos fortalezcan sus capacidades </t>
  </si>
  <si>
    <t>220206900</t>
  </si>
  <si>
    <t>Docentes de educación de educación superior  beneficiados con estrategias de mejoramiento de sus capacidades</t>
  </si>
  <si>
    <t>220206901</t>
  </si>
  <si>
    <t>220206902</t>
  </si>
  <si>
    <t xml:space="preserve">Docentes de educación  superior apoyados para la movilidad internacional </t>
  </si>
  <si>
    <t>220206903</t>
  </si>
  <si>
    <t>Docentes de educación  superior apoyados para el mejoramiento de sus competencias en un segundo idioma</t>
  </si>
  <si>
    <t>220206904</t>
  </si>
  <si>
    <t>Docentes de educación  superior beneficiados con programas de educación para el trabajo y el desarrollo humano</t>
  </si>
  <si>
    <t>Servicio de desarrollo de contenidos educativos para la educación superior</t>
  </si>
  <si>
    <t>220207000</t>
  </si>
  <si>
    <t>Contenidos educativos para la educación superior  producidos</t>
  </si>
  <si>
    <t>Sedes de instituciones de educación superior  construidas</t>
  </si>
  <si>
    <t>Infraestructura educativa nueva para la prestación del servicio de educación  superior en cualquiera de sus modalidades de conformidad con los lineamientos técnicos del sector</t>
  </si>
  <si>
    <t>220207100</t>
  </si>
  <si>
    <t>Sedes  de instituciones de educación  superior  construidas</t>
  </si>
  <si>
    <t>Incluye intervenciones de tipo estructural tales como: reparaciones, remodelaciones, ampliaciones o mantenimientos estéticos de infraestructura educativa de conformidad con los lineamientos técnicos del sector.</t>
  </si>
  <si>
    <t>220207200</t>
  </si>
  <si>
    <t xml:space="preserve">Servicio de fomento para la regionalización en la educación superior </t>
  </si>
  <si>
    <t>Incluye el desarrollo de estrategias de regionalización para el fomento de la educación superior .</t>
  </si>
  <si>
    <t>220207300</t>
  </si>
  <si>
    <t>Instituciones de educación  superior con acompañamiento en procesos de regionalización</t>
  </si>
  <si>
    <t>220207301</t>
  </si>
  <si>
    <t>Instituciones de educación superior con programas de regionalización, articulados con las apuestas productivas de las regiones</t>
  </si>
  <si>
    <t xml:space="preserve">Servicio de fortalecimiento a las capacidades de los docentes o asistentes de educación superior </t>
  </si>
  <si>
    <t>Incluye el apoyo prestado docentes o asistentes de educación superior   para la realización de estudios en los diferentes niveles educativos con el fin de que estos fortalezcan sus capacidades.</t>
  </si>
  <si>
    <t>Número de docentes o asistentes de educación</t>
  </si>
  <si>
    <t>220207400</t>
  </si>
  <si>
    <t>Docentes o asistentes de educación  superior beneficiarios de estrategias de mejoramiento de sus capacidades</t>
  </si>
  <si>
    <t>220207401</t>
  </si>
  <si>
    <t xml:space="preserve">Docentes o asistentes de educación  superior apoyados para la movilidad internacional </t>
  </si>
  <si>
    <t>220207500</t>
  </si>
  <si>
    <t xml:space="preserve">Servicio de apoyo financiero para la amortización de créditos educativos en la educación superior </t>
  </si>
  <si>
    <t>Incluye la atención de  estudiantes de educación superior  a través de apoyo financiero para la etapa de amortización de los créditos educativos.</t>
  </si>
  <si>
    <t>220207600</t>
  </si>
  <si>
    <t xml:space="preserve">Beneficiarios de estrategias o programas de  apoyo financiero para la amortización de créditos educativos en la educación superior </t>
  </si>
  <si>
    <t>Incluye la entrega de estímulos a la graduación a los estudiantes de educación superior  a través la condonación de créditos educativos una vez cumplidos los requisitos.</t>
  </si>
  <si>
    <t>220207701</t>
  </si>
  <si>
    <t>Beneficiarios de estrategias o programas de  apoyo financiero para el fomento de la graduación en la educación superior - Condonación 25%</t>
  </si>
  <si>
    <t>220207702</t>
  </si>
  <si>
    <t>Beneficiarios de estrategias o programas de apoyo financiero para el fomento de la graduación en la educación superior - Condonación SABER PRO</t>
  </si>
  <si>
    <t>220207800</t>
  </si>
  <si>
    <t xml:space="preserve">Servicio de apoyo para la permanencia a la educación superior </t>
  </si>
  <si>
    <t xml:space="preserve">Incluye la implementación de estrategias para fortalecer las acciones de retención estudiantil de la población matriculada en la educación superior </t>
  </si>
  <si>
    <t>220207900</t>
  </si>
  <si>
    <t>Beneficiarios de programas o estrategias de permanencia en la educación superior</t>
  </si>
  <si>
    <t>220207901</t>
  </si>
  <si>
    <t xml:space="preserve">Estudiantes apoyados para la permanencia que realizaron movilidad internacional </t>
  </si>
  <si>
    <t>220207902</t>
  </si>
  <si>
    <t xml:space="preserve">Personas de grupos étnicos minoritarios beneficiadas con estrategias de permanencia en programas de educación superior </t>
  </si>
  <si>
    <t>220207903</t>
  </si>
  <si>
    <t xml:space="preserve">Personas víctimas del conflicto armado beneficiadas con estrategias de permanencia en la educación superior </t>
  </si>
  <si>
    <t>220207904</t>
  </si>
  <si>
    <t>Estrategias y programas de fomento para acceso y permanencia a la educación superior o postsecundaria implementados</t>
  </si>
  <si>
    <t>Documentos  de investigación aplicada en educación superior.</t>
  </si>
  <si>
    <t>220208000</t>
  </si>
  <si>
    <t>Documentos de estudios e investigación en educación superior realizados</t>
  </si>
  <si>
    <t>Documentos cuyo objetivo es describir y explicar instrumentos, estándares, requisitos y condiciones necesarias para llevar a cabo un proceso o actividaD</t>
  </si>
  <si>
    <t>220208100</t>
  </si>
  <si>
    <t>Documentos de lineamientos técnicos en educación superior expedidos</t>
  </si>
  <si>
    <t>Incluye los documentos para la reglamentación de la política educativa y demás lineamientos técnicos del programa en educación superior.</t>
  </si>
  <si>
    <t>220208200</t>
  </si>
  <si>
    <t>Documentos normativicen educación superior emitidos</t>
  </si>
  <si>
    <t>4.bDe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</si>
  <si>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Sedes de instituciones de educación superior restauradas</t>
  </si>
  <si>
    <t>220208300</t>
  </si>
  <si>
    <t>Servicio de aseguramiento de la calidad de la educación superior</t>
  </si>
  <si>
    <t>Incluye el desarrollo de acciones que buscan promover, gestionar y mejorar permanentemente la calidad de las instituciones y programas de educación superior y su impacto en la formación de los estudiantes.</t>
  </si>
  <si>
    <t>220208400</t>
  </si>
  <si>
    <t>Procesos para el aseguramiento de la calidad de la educación superior adelantados</t>
  </si>
  <si>
    <t>Servicios educativos de promoción del bilingüismo</t>
  </si>
  <si>
    <t>Incluye las acciones encaminadas al aprendizaje o mejora de las competencias comunicativas en un segundo idioma o lengua, dirigido a entidades que beneficiarán  estudiantes o aspirantes a estudiantes de programas de educación superior.</t>
  </si>
  <si>
    <t>220208500</t>
  </si>
  <si>
    <t>Instituciones de educación superior fortalecidas en competencias comunicativas en idiomas extranjeros</t>
  </si>
  <si>
    <t>220208600</t>
  </si>
  <si>
    <t>Corresponde a la financiación o cofinanciación de proyectos de inversión de calidad, cobertura y pertinencia de la educación superior en los siguientes ámbitos: 1. Con la Constitución y la Ley (Ámbito normativo), 2. Con el desarrollo económico, social y humano (Ámbito de la visión de país), 3. Con las exigencias de un mundo globalizado (Ámbito global), 4. Con los entornos cultural, social y geográfico (Ámbito contextual), 5. Con la necesidad de convivir en paz y democracia (Ámbito político), y 6. Con las características diversas de los educandos (Ámbito pedagógico y didáctico)</t>
  </si>
  <si>
    <t>220208700</t>
  </si>
  <si>
    <t>220208701</t>
  </si>
  <si>
    <t>Proyectos de infraestructura física financiados</t>
  </si>
  <si>
    <t>220208702</t>
  </si>
  <si>
    <t>Proyectos de dotación financiados</t>
  </si>
  <si>
    <t>220208703</t>
  </si>
  <si>
    <t>Proyectos de investigación, desarrollo e innovación financiados</t>
  </si>
  <si>
    <t>220208704</t>
  </si>
  <si>
    <t>Proyectos de fortalecimiento de capacidades docentes financiados</t>
  </si>
  <si>
    <t>220208705</t>
  </si>
  <si>
    <t>Proyectos de aseguramiento de la calidad financiados</t>
  </si>
  <si>
    <t>Servicio de apoyo financiero para la permanencia en programas de educación para el trabajo y el desarrollo humano</t>
  </si>
  <si>
    <t>Incluye créditos - beca y subsidios en todas sus modalidades  para fortalecer las acciones de retención estudiantil en la educación para el trabajo y el desarrollo humano</t>
  </si>
  <si>
    <t>220208800</t>
  </si>
  <si>
    <t>Beneficiarios de estrategias o programas de  apoyo financiero para la permanencia en programas de educación para el trabajo y el desarrollo humano</t>
  </si>
  <si>
    <t>Servicio de apoyo financiero para el acceso a  programas de educación para el trabajo y el desarrollo humano</t>
  </si>
  <si>
    <t>Incluye becas y créditos en todas sus modalidades para fortalecer las acciones de acceso estudiantil a la educación para el trabajo y el desarrollo humano</t>
  </si>
  <si>
    <t>220208900</t>
  </si>
  <si>
    <t xml:space="preserve"> Beneficiarios de estrategias o programas de  apoyo financiero para el acceso a programas de educación para el trabajo y el desarrollo humano</t>
  </si>
  <si>
    <t>Servicio de apoyo financiero para el acceso y permanencia en programas de educación para el trabajo y el desarrollo humano</t>
  </si>
  <si>
    <t>Incluye créditos - beca y subsidios en todas sus modalidades  para fortalecer las acciones para el acceso y la retención estudiantil en programas de educación para el trabajo y el desarrollo humano</t>
  </si>
  <si>
    <t>220209000</t>
  </si>
  <si>
    <t>Beneficiarios de estrategias o programas de  apoyo financiero para el acceso y permanencia en programas de educación  para el trabajo y el desarrollo humano</t>
  </si>
  <si>
    <t>Servicio de apoyo financiero para la permanencia en programas de educación informal</t>
  </si>
  <si>
    <t>Incluye créditos - beca y subsidios en todas sus modalidades  para fortalecer las acciones de retención estudiantil en la educación informal</t>
  </si>
  <si>
    <t>220209100</t>
  </si>
  <si>
    <t>Beneficiarios de estrategias o programas de  apoyo financiero para la permanencia en programas de educación informal</t>
  </si>
  <si>
    <t>Servicio de apoyo financiero para el acceso a  programas de educación informal</t>
  </si>
  <si>
    <t>Incluye becas y créditos en todas sus modalidades para fortalecer las acciones de acceso estudiantil a la educación informal</t>
  </si>
  <si>
    <t>220209200</t>
  </si>
  <si>
    <t xml:space="preserve">  Beneficiarios de estrategias o programas de apoyo financiero para el acceso a programas de educación informal</t>
  </si>
  <si>
    <t>Servicio de apoyo financiero para el acceso y permanencia en programas de educación informal</t>
  </si>
  <si>
    <t>Incluye créditos - beca y subsidios en todas sus modalidades  para fortalecer las acciones para el acceso y retención estudiantil  en programas de educación informal</t>
  </si>
  <si>
    <t>220209300</t>
  </si>
  <si>
    <t xml:space="preserve"> Beneficiarios de estrategias o programas de  apoyo financiero para el acceso y permanencia en programas de educación informal</t>
  </si>
  <si>
    <t>2299</t>
  </si>
  <si>
    <t xml:space="preserve"> Fortalecimiento de la gestión y dirección del sector Educación</t>
  </si>
  <si>
    <t>229900900</t>
  </si>
  <si>
    <t>229901000</t>
  </si>
  <si>
    <t>229901100</t>
  </si>
  <si>
    <t>229901101</t>
  </si>
  <si>
    <t>229901200</t>
  </si>
  <si>
    <t>229901300</t>
  </si>
  <si>
    <t>229901400</t>
  </si>
  <si>
    <t>229901500</t>
  </si>
  <si>
    <t>229901600</t>
  </si>
  <si>
    <t>229904400</t>
  </si>
  <si>
    <t>229904401</t>
  </si>
  <si>
    <t>229904402</t>
  </si>
  <si>
    <t>229905200</t>
  </si>
  <si>
    <t>229905201</t>
  </si>
  <si>
    <t>229905202</t>
  </si>
  <si>
    <t>229905203</t>
  </si>
  <si>
    <t>229905204</t>
  </si>
  <si>
    <t>229905205</t>
  </si>
  <si>
    <t>229905206</t>
  </si>
  <si>
    <t>229905207</t>
  </si>
  <si>
    <t>229905208</t>
  </si>
  <si>
    <t>229905209</t>
  </si>
  <si>
    <t>229905210</t>
  </si>
  <si>
    <t>229905211</t>
  </si>
  <si>
    <t>229905212</t>
  </si>
  <si>
    <t>229905213</t>
  </si>
  <si>
    <t>229905214</t>
  </si>
  <si>
    <t>229905215</t>
  </si>
  <si>
    <t>229905300</t>
  </si>
  <si>
    <t>229905301</t>
  </si>
  <si>
    <t>229905400</t>
  </si>
  <si>
    <t>229905401</t>
  </si>
  <si>
    <t>229905402</t>
  </si>
  <si>
    <t>229905500</t>
  </si>
  <si>
    <t>229905600</t>
  </si>
  <si>
    <t>229905601</t>
  </si>
  <si>
    <t>229905602</t>
  </si>
  <si>
    <t>229905700</t>
  </si>
  <si>
    <t>229905800</t>
  </si>
  <si>
    <t>229905801</t>
  </si>
  <si>
    <t>229906000</t>
  </si>
  <si>
    <t>229906001</t>
  </si>
  <si>
    <t>229906002</t>
  </si>
  <si>
    <t>229906003</t>
  </si>
  <si>
    <t>229906004</t>
  </si>
  <si>
    <t>229906200</t>
  </si>
  <si>
    <t>229906300</t>
  </si>
  <si>
    <t>229906301</t>
  </si>
  <si>
    <t>229906302</t>
  </si>
  <si>
    <t>229906303</t>
  </si>
  <si>
    <t>229906500</t>
  </si>
  <si>
    <t>229906600</t>
  </si>
  <si>
    <t>229906700</t>
  </si>
  <si>
    <t>229906800</t>
  </si>
  <si>
    <t>229906900</t>
  </si>
  <si>
    <t>Documentos técnicos en donde se realiza el seguimiento y el análisis de resultados e impactos de una política pública,  planes, programas y proyectos a través de indicadores, índices y tasas y otras herramientas técnicas para la toma de decisiones.</t>
  </si>
  <si>
    <t>229907000</t>
  </si>
  <si>
    <t>229907100</t>
  </si>
  <si>
    <t>229907200</t>
  </si>
  <si>
    <t>229907201</t>
  </si>
  <si>
    <t>229907300</t>
  </si>
  <si>
    <t>229907400</t>
  </si>
  <si>
    <t>23</t>
  </si>
  <si>
    <t>Tecnologías de la información y las comunicaciones</t>
  </si>
  <si>
    <t xml:space="preserve"> Facilitar el acceso y uso de las Tecnologías de la Información y las Comunicaciones (TIC) en todo el territorio nacional</t>
  </si>
  <si>
    <t>230100200</t>
  </si>
  <si>
    <t>230100201</t>
  </si>
  <si>
    <t>Evaluación del Impacto de los proyectos TIC realizadas</t>
  </si>
  <si>
    <t>230100300</t>
  </si>
  <si>
    <t>230100301</t>
  </si>
  <si>
    <t>Documentos para la prevención de la piratería elaborados</t>
  </si>
  <si>
    <t>230100302</t>
  </si>
  <si>
    <t>Documentos de comprobación de los niveles de calidad de televisión abierta y cerrada elaborados</t>
  </si>
  <si>
    <t>230100303</t>
  </si>
  <si>
    <t>Documentos de operación y servicio de TV elaborados</t>
  </si>
  <si>
    <t>230100304</t>
  </si>
  <si>
    <t>Documentos de lineamientos técnicos para promover el uso legal del Espectro publicados</t>
  </si>
  <si>
    <t>230100305</t>
  </si>
  <si>
    <t>Modelo de medición del servicio de atención a usuarios del servicio de televisión</t>
  </si>
  <si>
    <t>230100306</t>
  </si>
  <si>
    <t>Documentos de medición del servicio de atención a usuarios</t>
  </si>
  <si>
    <t>230100307</t>
  </si>
  <si>
    <t>Documentos de lineamientos técnicos móvil, no móvil, radio difusión sonora y postal realizados</t>
  </si>
  <si>
    <t xml:space="preserve">Documentos que plantean la hoja de ruta  para futuros planes, programas y proyectos en el sector TIC. </t>
  </si>
  <si>
    <t>230100401</t>
  </si>
  <si>
    <t>Documento de hoja de ruta para el apagado analógico y migración a Televisión Digital Terrestre formulado</t>
  </si>
  <si>
    <t>Documentos de seguimiento</t>
  </si>
  <si>
    <t xml:space="preserve">Documentos que reflejan el monitoreo y seguimiento realizado a planes, programas, proyectos, iniciativas, así como a la prestacion de los servicios de Tecnologías de la Información y las comunicaciones. </t>
  </si>
  <si>
    <t>230100500</t>
  </si>
  <si>
    <t>Documentos de seguimiento elaborados</t>
  </si>
  <si>
    <t>230100501</t>
  </si>
  <si>
    <t>Documentos de seguimiento a la prestación del servicio de televisión</t>
  </si>
  <si>
    <t>Este producto corresponde a los diferentes análisis y estudios regulatorios y regulación que produzca y expida la CRC y la ANTV dentro del desarrollo de su misión. Así mismo, hace referencia a las normas expedidas para los operadaores de redes y servicios de telecomunicaciones  y del orden de política de comunicaciones.</t>
  </si>
  <si>
    <t>230100600</t>
  </si>
  <si>
    <t>230100601</t>
  </si>
  <si>
    <t>Documentos regulatorios en materia de Tecnologías de la Información y las Comunicaciones, y en materia Postal realizados</t>
  </si>
  <si>
    <t>230100602</t>
  </si>
  <si>
    <t>Actos administrativos y documentos de carácter general expedidos</t>
  </si>
  <si>
    <t>230100603</t>
  </si>
  <si>
    <t>Documentos normativos para la regulación en comunicaciones expedidos</t>
  </si>
  <si>
    <t>230100604</t>
  </si>
  <si>
    <t>Documentos regulatorios de la prestación del servicio de televisión expedidos.</t>
  </si>
  <si>
    <t>Estaciones de monitoreo fijo</t>
  </si>
  <si>
    <t>Instalación y puesta en funcionamiento de estaciones de monitoreo fijo de la señal abierta de televisión en el territorio nacional</t>
  </si>
  <si>
    <t>230100700</t>
  </si>
  <si>
    <t>Estaciones de monitoreo fijo en funcionamiento</t>
  </si>
  <si>
    <t>Estaciones de radiodifusión</t>
  </si>
  <si>
    <t>Corresponde a las estaciones terrenas de radiodifusión de radio y/o televisión con elementos de recepción, transmisión, enlace de comunicaciones, repuestos y energía. Así mismo, contempla planes de mitigación al impacto ambiental, estudios de medición de exposición a campos electromagnéticos, estudios de cobertura e interferencia y soluciones de monitoreo.</t>
  </si>
  <si>
    <t>230100800</t>
  </si>
  <si>
    <t>Estaciones terrenas en funcionamiento</t>
  </si>
  <si>
    <t>230100801</t>
  </si>
  <si>
    <t>Estaciones mejoradas en funcionamiento</t>
  </si>
  <si>
    <t>230100802</t>
  </si>
  <si>
    <t>Estaciones comunitarias dotadas</t>
  </si>
  <si>
    <t>Estudios de radio</t>
  </si>
  <si>
    <t>Estudios de generación de contenidos de radio en regiones donde existe cobertura de radio pública (Incluye elementos de recepción, transmisión, grabación, elaces de comunicaciones, hardware y software sofrware especializado, repuestos y energía) en funcionamiento (Diseño, implementación y operación)</t>
  </si>
  <si>
    <t>230100900</t>
  </si>
  <si>
    <t>Estudios de radio en funcionamiento</t>
  </si>
  <si>
    <t>230100901</t>
  </si>
  <si>
    <t>Estudios de radio mejorados en funcionamiento</t>
  </si>
  <si>
    <t>Estudios de video</t>
  </si>
  <si>
    <t>Estudios de generación de contenidos de video (Incluye elementos de recepción, transmisión, grabación, enlaces de comunicaciones, hardware y sofware especializado,  repuestos y energía) en funcionamiento (Diseño, implementación y operación)</t>
  </si>
  <si>
    <t>230101000</t>
  </si>
  <si>
    <t>Estudios de video en funcionamiento</t>
  </si>
  <si>
    <t>230101001</t>
  </si>
  <si>
    <t>Estudios de video mejorados en funcionamiento</t>
  </si>
  <si>
    <t>Salas de edición</t>
  </si>
  <si>
    <t>Salas para la edición de contenidos de audio y/o video  (Incluye elementos de recepción, transmisión, grabación, hardware y software especializado, repuestos y energía)en funcionamiento (Diseño, implementación y operación)</t>
  </si>
  <si>
    <t>Número de salas</t>
  </si>
  <si>
    <t>230101100</t>
  </si>
  <si>
    <t xml:space="preserve">Salas de edición operando </t>
  </si>
  <si>
    <t>230101101</t>
  </si>
  <si>
    <t>Salas de edición mejoradas en funcionamiento</t>
  </si>
  <si>
    <t>Servicio de asistencia técnica para promocionar la oferta institucional en TIC</t>
  </si>
  <si>
    <t xml:space="preserve">Los Servicio de asistencia técnica promocionan la oferta institucional en TIC y se logra  la comunicación constante entre Ministerio TIC y Alcaldías y/o Gobernaciones con el fin de garantizar la participación de los entes locales en la oferta institucional desarrollada por el Ministerio </t>
  </si>
  <si>
    <t>230101300</t>
  </si>
  <si>
    <t>Municipios asistidos en la  promoción de la oferta institucional</t>
  </si>
  <si>
    <t>Servicio de asistencia técnica para promocionar el despliegue de infraestructura de las Tecnologías de la Información y las Comunicaciones</t>
  </si>
  <si>
    <t>Los Servicio de asistencia técnica para la promoción del despliegue de infraestructura tic como elemento fundamental para el desarrollo regional, buscan la  revisión y diagnóstico de los POT, PBOT y EOT enfocado a la eliminación de barreras.</t>
  </si>
  <si>
    <t>230101400</t>
  </si>
  <si>
    <t>Municipios asistidos en despliegue de infraestructura</t>
  </si>
  <si>
    <t>Servicio de asistencia técnica para proyectos en Tecnologías de la Información y las Comunicaciones</t>
  </si>
  <si>
    <t>Adelantar actividades de Asistencia Técnica en TIC que permita el acompañamiento y apoyo para la formulación, revisión, presentación, ejecución y liquidación de los proyectos en TIC</t>
  </si>
  <si>
    <t>230101500</t>
  </si>
  <si>
    <t>Municipios asistidos en diseño, implementación, ejecución y/ o liquidación  de proyectos</t>
  </si>
  <si>
    <t>230101501</t>
  </si>
  <si>
    <t xml:space="preserve">Asistencias técnicas realizadas </t>
  </si>
  <si>
    <t>Servicio de atención al usuario</t>
  </si>
  <si>
    <t>Implementación de las plataformas digitales para la atención a usuarios internos y externos del servicio público de televisión,  y Atención presencial a usuarios internos y externos del servicio público de televisión</t>
  </si>
  <si>
    <t>230101600</t>
  </si>
  <si>
    <t>Usuarios Atendidos en plataformas digitales y/o presencialmente</t>
  </si>
  <si>
    <t>230101601</t>
  </si>
  <si>
    <t xml:space="preserve">Usuarios Atendidos en plataformas digitales </t>
  </si>
  <si>
    <t>230101602</t>
  </si>
  <si>
    <t>Usuarios Atendidos presencialmente</t>
  </si>
  <si>
    <t>230101603</t>
  </si>
  <si>
    <t>Usuarios atendidos telefónicamente</t>
  </si>
  <si>
    <t>Servicio de divulgación del marco regulatorio de la prestación del servicio de televisión en Colombia</t>
  </si>
  <si>
    <t>Publicación actualizada del marco regulatorio del sector televisión para consulta pública a través de los espacios virtuales de la entidad</t>
  </si>
  <si>
    <t>230101900</t>
  </si>
  <si>
    <t>Publicaciones sobre el marco regulatorio de la prestación del servicio de televisión actualizadas</t>
  </si>
  <si>
    <t>Servicio de información de espectro radioeléctrico</t>
  </si>
  <si>
    <t xml:space="preserve">Corresponde a las acciones realizadas para la planificación, atribución, gestión técnica, vigilancia, inspección, control y gestión internacional del espectro radioeléctrico acorde con las leyes y decretos vigentes en el Territorio Nacional. </t>
  </si>
  <si>
    <t>Número de actualizaciones</t>
  </si>
  <si>
    <t>230102000</t>
  </si>
  <si>
    <t>Actualizaciones al Cuadro Nacional de Atribución de Bandas de Frecuencia</t>
  </si>
  <si>
    <t>230102001</t>
  </si>
  <si>
    <t>Documentos de gestión técnica de espectro producidos</t>
  </si>
  <si>
    <t>Servicio de telecomunicaciones de voz para las entidades del Sistema nacional de Riesgos y Desastres</t>
  </si>
  <si>
    <t>El servicio hace referencia al alistamiento necesario para la atención de situaciones de riesgo y desastres, mediante una Red de Radios en bandas HF y VHF conformada por la infraestructura actualmente existente en la Unidad Nacional para la Gestión del Riesgo de Desastres - UNGRD, en los Consejos Departamentales de Gestión del Riesgo de Desastres - CDGRD  y en los Consejos Municipales de Gestión del Riesgo de Desastres – CMGRD, con interoperabilidad con las redes de telecomunicaciones que son de propiedad de las entidades que hacen parte del SNGRD y que intervienen directamente en las diferentes fases de la gestión del riesgo de desastres.</t>
  </si>
  <si>
    <t>230102100</t>
  </si>
  <si>
    <t xml:space="preserve">Equipos en operación  </t>
  </si>
  <si>
    <t>230102101</t>
  </si>
  <si>
    <t>Entidades beneficiadas</t>
  </si>
  <si>
    <t>Servicio de Televisión Digital</t>
  </si>
  <si>
    <t>Nivel de cobertura poblacional que se encuentra en capacidad de acceder al servicio público de televisión digital</t>
  </si>
  <si>
    <t>Porcentaje de población</t>
  </si>
  <si>
    <t>230102200</t>
  </si>
  <si>
    <t>Población con Cobertura en Televisión Digital (Población cubierta con TDT / Total población nacional)</t>
  </si>
  <si>
    <t>Servicio de acceso y uso de Tecnologías de la Información y las Comunicaciones</t>
  </si>
  <si>
    <t>Se prestan Servicio a la comunidad, tales como: i) acceso a Internet, ii) uso de aula de capacitaciones enfocada en informática e Internet  y iii) Entretenimiento a través de consolas de video juegos. Adicionalmente, se cuenta con un área de competencias especializadas, para la formación de estudiantes en competencias en Tecnologías de la Información, tales como animación 2D, 3D, emprendimiento Digital, producción de audio y video digital para socializar a través de la web, diseño de efectos especiales, desarrollo web para móviles y videojuegos, entre otros.  Se prestan Servicio telecomunicaciones básicos para las comunidades donde este acceso es limitado o nulo.</t>
  </si>
  <si>
    <t>230102400</t>
  </si>
  <si>
    <t>Centros de Acceso Comunitario en zonas urbanas y/o rurales y/o apartadas funcionando</t>
  </si>
  <si>
    <t>230102401</t>
  </si>
  <si>
    <t>Centros de Acceso Comunitario en zonas urbanas funcionando</t>
  </si>
  <si>
    <t>230102402</t>
  </si>
  <si>
    <t>Centros Especializados de Acceso Comunitario funcionando</t>
  </si>
  <si>
    <t>230102403</t>
  </si>
  <si>
    <t>Centros de Acceso Comunitario en zonas rurales y/o apartadas funcionando</t>
  </si>
  <si>
    <t>230102404</t>
  </si>
  <si>
    <t>Soluciones de conectividad en instituciones públicas instaladas</t>
  </si>
  <si>
    <t>Servicio de apoyo financiero para el operador postal Oficial</t>
  </si>
  <si>
    <t>Transferencias al Operador Postal Oficial para financiar el Servicio Postal Universal (SPU) a nivel nacional</t>
  </si>
  <si>
    <t>Número de transferencias</t>
  </si>
  <si>
    <t>230102500</t>
  </si>
  <si>
    <t>Transferencias realizadas</t>
  </si>
  <si>
    <t>Servicio de asistencia técnica al sector postal</t>
  </si>
  <si>
    <t>Se refiere a asesorías para fortalecimiento de la política del sector postal</t>
  </si>
  <si>
    <t>230102600</t>
  </si>
  <si>
    <t>Asistencias prestadas al sector postal</t>
  </si>
  <si>
    <t>Corresponde al despliegue de infraestructura de telecomunicaciones de última milla y terminal de usuario para permitir el acceso a Internet en hogares de bajos ingresos</t>
  </si>
  <si>
    <t>Número de conexiones a internet</t>
  </si>
  <si>
    <t>Conexiones a internet fijo y / o móvil</t>
  </si>
  <si>
    <t>230102701</t>
  </si>
  <si>
    <t>Conexiones a Internet fijo</t>
  </si>
  <si>
    <t>230102702</t>
  </si>
  <si>
    <t>Conexiones a Internet móvil</t>
  </si>
  <si>
    <t>230102703</t>
  </si>
  <si>
    <t>Hogares de bajos ingresos conectados a Internet</t>
  </si>
  <si>
    <t>230102704</t>
  </si>
  <si>
    <t>Terminales de usuario entregados</t>
  </si>
  <si>
    <t>230102705</t>
  </si>
  <si>
    <t>Comunidades de conectividad conectadas</t>
  </si>
  <si>
    <t>230102706</t>
  </si>
  <si>
    <t>Infraestructura de red de telecomunicaciones desplegada para conectar municipios y áreas no municipalizadas a través de redes de fibra óptica, redes diferentes a fibra óptica y tecnología móvil de última generación</t>
  </si>
  <si>
    <t>230102800</t>
  </si>
  <si>
    <t>Municipios y áreas no municipalizadas conectados a redes de servicio</t>
  </si>
  <si>
    <t>230102801</t>
  </si>
  <si>
    <t>Municipios y áreas no municipalizadas conectados a redes de servicio portador con Fibra Óptica</t>
  </si>
  <si>
    <t>230102802</t>
  </si>
  <si>
    <t>Municipios y áreas no municipalizadas conectados a redes de servicio portador con Tecnologías diferentes a Fibra Óptica</t>
  </si>
  <si>
    <t>230102803</t>
  </si>
  <si>
    <t>Municipios con cobertura de tecnología móvil de última generación</t>
  </si>
  <si>
    <t>Servicio de divulgación de la regulación en materia de Tecnologías de la Información y las comunicaciones, y en materia postal</t>
  </si>
  <si>
    <t xml:space="preserve">Este producto incluye los eventos que se realizan en el marco de la promoción y diivulgación que realizan las entidades del sector de las Tecnologías de la Informacion y las Comunicaciones </t>
  </si>
  <si>
    <t>230102900</t>
  </si>
  <si>
    <t>Eventos  para la promoción del despliegue de infraestructura</t>
  </si>
  <si>
    <t>230102901</t>
  </si>
  <si>
    <t>Eventos  para la promoción de la oferta de las Tecnologías de la Información y las Comunicaciones realizados</t>
  </si>
  <si>
    <t>230102902</t>
  </si>
  <si>
    <t>Eventos de divulgación de la actividad regulatoria de la CRC</t>
  </si>
  <si>
    <t>230102903</t>
  </si>
  <si>
    <t>Eventos de divulgación en los que la CRC participa activamente</t>
  </si>
  <si>
    <t>Servicio de educación informal en tecnologías de la información y las comunicaciones.</t>
  </si>
  <si>
    <t>Capacitaciones en temas relacionados con las Tecnologías de la Información y las Comunicaciones, tales como uso de aplicaciones y herramientas web específicas, con el fin de profundizar conocimientos y finalmente potenciar su aprovechamiento.</t>
  </si>
  <si>
    <t>230103000</t>
  </si>
  <si>
    <t>Personas capacitadas en tecnologías de la información y las comunicaciones</t>
  </si>
  <si>
    <t>230103001</t>
  </si>
  <si>
    <t>Soluciones de Conectividad en Centros de Acceso Comunitario Instaladas</t>
  </si>
  <si>
    <t>Servicio de educación informal en uso básico de tecnologías de la información y las comunicaciones</t>
  </si>
  <si>
    <t>Corresponde a la capacitación en uso y apropiación de tecnologías de la información.</t>
  </si>
  <si>
    <t>230103100</t>
  </si>
  <si>
    <t>Personas de la comunidad capacitadas en uso básico de tecnologías de la información y las comunicaciones.</t>
  </si>
  <si>
    <t>230103101</t>
  </si>
  <si>
    <t>Entidades, organismos y dependencias capacitadas</t>
  </si>
  <si>
    <t>230103102</t>
  </si>
  <si>
    <t>Servicio de educación para el trabajo en gestión de espectro</t>
  </si>
  <si>
    <t>Se considera educación no formal a toda capacitación o entrenamiento recibido en puesto de trabajo para el fortalecimiento de la gestión de espectro y de soporte institucional, con una intensidad mínima de 3 horas.</t>
  </si>
  <si>
    <t>230103300</t>
  </si>
  <si>
    <t xml:space="preserve">Personas certificadas en gestión del espectro </t>
  </si>
  <si>
    <t>Servicio de educación para el trabajo en tecnologías de la información y las comunicaciones</t>
  </si>
  <si>
    <t>Capacitación en conceptos básicos de informática e Internet aproximado 3 horas</t>
  </si>
  <si>
    <t>230103400</t>
  </si>
  <si>
    <t>Personas certificadas en alfabetización digital</t>
  </si>
  <si>
    <t>Servicio de educación para el trabajo en temas de uso pedagógico de tecnologías de la información y las comunicaciones.</t>
  </si>
  <si>
    <t>Corresponde al programa de educación no formal dirigido a miembros de la comunidad educativa.</t>
  </si>
  <si>
    <t>230103500</t>
  </si>
  <si>
    <t>Docentes formados en uso pedagógico de tecnologías de la información y las comunicaciones.</t>
  </si>
  <si>
    <t>230103501</t>
  </si>
  <si>
    <t>Eventos de socialización de experiencias exitosas en el uso práctico de las tecnologías de la información en la educación</t>
  </si>
  <si>
    <t>230103502</t>
  </si>
  <si>
    <t>Docentes acompañados en pocesos de educativos con tecnologías digitales</t>
  </si>
  <si>
    <t>230103503</t>
  </si>
  <si>
    <t>Estudiantes acompañados en pocesos de educativos con tecnologías digitales</t>
  </si>
  <si>
    <t>230103504</t>
  </si>
  <si>
    <t>Servicio de educación para el trabajo para operadores del servicio postal</t>
  </si>
  <si>
    <t>Se refiere a capacitaciones brindadas relacionadas con los sistema de administración de riesgo</t>
  </si>
  <si>
    <t>Número de operadores postales</t>
  </si>
  <si>
    <t>230103600</t>
  </si>
  <si>
    <t xml:space="preserve">Operadores postales certificados </t>
  </si>
  <si>
    <t>Servicio de filatelia</t>
  </si>
  <si>
    <t>El Ministerio de Tecnologías de la Información y de las Comunicaciones autoriza al Operador Postal Oficial la emisión de estampillas</t>
  </si>
  <si>
    <t>Número de colecciones</t>
  </si>
  <si>
    <t>230103700</t>
  </si>
  <si>
    <t>Colección filatélica recuperada</t>
  </si>
  <si>
    <t>230103701</t>
  </si>
  <si>
    <t>Emisiones filatélicas autorizadas</t>
  </si>
  <si>
    <t>Servicio de habilitación postal</t>
  </si>
  <si>
    <t>La Subdirección recibe y estudia las solicitudes de habilitación para la prestación de Servicio postales</t>
  </si>
  <si>
    <t>Número de habilitaciones</t>
  </si>
  <si>
    <t>230103800</t>
  </si>
  <si>
    <t>Habilitaciones otorgadas a operadores postales</t>
  </si>
  <si>
    <t>Servicio de monitoreo de estaciones de radiodifusión</t>
  </si>
  <si>
    <t xml:space="preserve">Informes que se generan de las estaciones terrenas  monitoreadas </t>
  </si>
  <si>
    <t>230104000</t>
  </si>
  <si>
    <t>Informes de monitoreo entregados</t>
  </si>
  <si>
    <t>230104001</t>
  </si>
  <si>
    <t>Estaciones de radiodifusión monitoreadas</t>
  </si>
  <si>
    <t>Servicio de monitoreo en espectro</t>
  </si>
  <si>
    <t>Incorpora la compra, instalación y puesta en funcionamiento de estaciones de monitoreo del espectro radioeléctrico para el fortalecimiento de la plataforma tecnológica de la entidad y así poder desarrollar y potencializar las acciones de vigilancia y control asignadas por ley.</t>
  </si>
  <si>
    <t>230104100</t>
  </si>
  <si>
    <t xml:space="preserve">Visitas de monitoreo realizadas </t>
  </si>
  <si>
    <t>230104101</t>
  </si>
  <si>
    <t>Equipos de monitoreo de espectro instaladas</t>
  </si>
  <si>
    <t>230104102</t>
  </si>
  <si>
    <t>Estaciones de monitoreo de espectro en funcionamiento</t>
  </si>
  <si>
    <t>Servicio de telecomunicaciones para el envío de alertas tempranas a la población.</t>
  </si>
  <si>
    <t>El Sistema Centralizado de Alertas Tempranas  está conformado por equipos (hardware y software), licenciamiento de uso de software, elementos y accesorios necesarios,  con el cual se podrá alertar a la población de una zona geográfica determinada de un posible evento de desastres, mediante el envío de mensajes sobre las redes de telefonía móvil, las emisoras de radiodifusión sonora, los canales de televisión, internet y cualquier otro medio de comunicación que se pueda incorporar a este sistema..</t>
  </si>
  <si>
    <t>Número de mensajes</t>
  </si>
  <si>
    <t>230104200</t>
  </si>
  <si>
    <t xml:space="preserve">Mensajes de texto emitidos </t>
  </si>
  <si>
    <t>230104201</t>
  </si>
  <si>
    <t xml:space="preserve">Disponibilidad del servicio  de telecomunicaciones para el envío de alertas tempranas a la población. </t>
  </si>
  <si>
    <t>Servicio del código postal</t>
  </si>
  <si>
    <t xml:space="preserve">El Código Postal es una herramienta que asigna a distintas zonas o lugares del país un código, que junto con la dirección sirven para facilitar y mecanizar el encaminamiento de un objeto postal (una pieza de correo como una carta, un sobre, un paquete o cualquier elemento que necesite ser llevado a un lugar). No reemplaza la dirección, sino que la complementa para facilitar la entrega de un envío. El objetivo es lograr la inclusión del código postal en los envíos de documentos y pequeños paquetes que cursan a través de la red postal, por parte de las entidades territoriales y operadores postales. </t>
  </si>
  <si>
    <t>Número de envíos postales</t>
  </si>
  <si>
    <t>230104300</t>
  </si>
  <si>
    <t>Envíos postales con el código postal incorporado</t>
  </si>
  <si>
    <t>Documentos de inspección y vigilancia</t>
  </si>
  <si>
    <t>Este producto incluye: Actas de visita de verificación del cumplimiento de las obligaciones legales y reglamentarias de los operadores; Actas de visita de a prestadores clandestinos del servicio; informes de visita;informes de seguimiento </t>
  </si>
  <si>
    <t>230104400</t>
  </si>
  <si>
    <t>Informes de la gestión de la inspección, vigilancia y control</t>
  </si>
  <si>
    <t>230104402</t>
  </si>
  <si>
    <t>Actos administrativos de trámite y/o decisión sobre investigaciones contra prestadores de servicios de telecomunicaciones y servicios postales</t>
  </si>
  <si>
    <t>Incluye los eventos de difusión, promoción y divulgación para el promover el uso de intenet (feria , talleres, foros, etc.)</t>
  </si>
  <si>
    <t>230104700</t>
  </si>
  <si>
    <t>Personas sensibilizadas en el uso y apropiación de las TIC</t>
  </si>
  <si>
    <t>230104701</t>
  </si>
  <si>
    <t xml:space="preserve">Publicaciones realizadas en medios masivos de comunicación sobre las Zonas Wifi de acceso público gratuito </t>
  </si>
  <si>
    <t>Centro Integrado de Servicios adecuado</t>
  </si>
  <si>
    <t>230106100</t>
  </si>
  <si>
    <t>Servicio de apoyo en tecnologías de la información y las comunicaciones para la educación básica, primaria y secundaria</t>
  </si>
  <si>
    <t>Corresponde a la prestación del servicio a sedes educativas oficiales, bibliotecas y casas de la cultura municipales en cuanto al acceso de la comunidad educativa a terminales de cómputo, tecnologías emergentes y contenidos digitales para la mejora de la calidad de la educación. Adicionalmente, incorpora estrategias de apropiación pedagógica de estas tecnologías para fortalecer los procesos educativos en la educación básica, primaria y secundaria</t>
  </si>
  <si>
    <t>230106200</t>
  </si>
  <si>
    <t>Estudiantes de sedes educativas oficiales beneficiados con el servicio de apoyo en tecnologías de la información y las comunicaciones para la educación</t>
  </si>
  <si>
    <t>230106201</t>
  </si>
  <si>
    <t>Relación de estudiantes por terminal de cómputo en sedes educativas oficiales</t>
  </si>
  <si>
    <t>230106202</t>
  </si>
  <si>
    <t>Terminales de cómputo con contenidos digitales entregadas</t>
  </si>
  <si>
    <t>230106203</t>
  </si>
  <si>
    <t>Sedes educativas oficiales con acceso a terminales de cómputo y contenidos digitales</t>
  </si>
  <si>
    <t>230106204</t>
  </si>
  <si>
    <t>Terminales de cómputo con contenidos digitales entregadas a sedes educativas para uso de docentes</t>
  </si>
  <si>
    <t>230106205</t>
  </si>
  <si>
    <t>Requerimientos técnicos atendidos</t>
  </si>
  <si>
    <t>230106206</t>
  </si>
  <si>
    <t>Sedes educativas oficiales beneficiadas con acceso a internet</t>
  </si>
  <si>
    <t>Servicio de educación informal para la adecuada disposición de residuos de aparatos eléctricos y electrónicos</t>
  </si>
  <si>
    <t>Hace referencia a las acciones de formación o capacitaciones para sensibilizar a la comunidad educativa en el almacenamiento, manejo y disposición final de  residuos de aparatos eléctricos y electrónicos.</t>
  </si>
  <si>
    <t>230106300</t>
  </si>
  <si>
    <t>Personas de la comunidad capacitadas en la correcta disposición de residuos de aparatos eléctricos y electrónicos</t>
  </si>
  <si>
    <t>12.5 De aquí a 2030, reducir considerablemente la generación de desechos mediante actividades de prevención, reducción, reciclado y reutilización</t>
  </si>
  <si>
    <t>230106301</t>
  </si>
  <si>
    <t>Eventos de difusión realizados</t>
  </si>
  <si>
    <t>Servicio de recolección y gestión de residuos electrónicos</t>
  </si>
  <si>
    <t>Corresponde a la retoma de equipos obsoletos, la de manufactura y la correcta disposición de residuos electrónicos</t>
  </si>
  <si>
    <t>Toneladas de residuos</t>
  </si>
  <si>
    <t>230106400</t>
  </si>
  <si>
    <t>Residuos electrónicos dispuestos correctamente</t>
  </si>
  <si>
    <t>230106401</t>
  </si>
  <si>
    <t>Equipos obsoletos retomados</t>
  </si>
  <si>
    <t>230106402</t>
  </si>
  <si>
    <t>Kits para procesos de aprendizaje elaborados con residuos eléctricos y electrónicos</t>
  </si>
  <si>
    <t>Servicio de apoyo financiero para la recolección y gestión de residuos electrónicos</t>
  </si>
  <si>
    <t>Corresponde a la financiación de las entidades sectoriales encargadas de la retoma de equipos obsoletos, la de manufactura y la correcta disposición de residuos electrónicos.</t>
  </si>
  <si>
    <t>230106500</t>
  </si>
  <si>
    <t xml:space="preserve">Proyectos financiados </t>
  </si>
  <si>
    <t>Servicio de apoyo financiero para elacceso a terminales de cómputo y contenidos digitales</t>
  </si>
  <si>
    <t>Corresponde a la financiación de las entidades sectoriales encargadas del suministro de terminales de cómputo y contenidos digitales para mejorar la calidad de la educación.</t>
  </si>
  <si>
    <t xml:space="preserve"> Hace referencia a la  estructuración y gestión de recursos para la financiación de proyectos  que construbuyan a tránsito de ciudades tradicionales a ciudades inteligentes.</t>
  </si>
  <si>
    <t>230106700</t>
  </si>
  <si>
    <t>Servicio de asistencia técnica a los usuarios del sector de las comunicaciones en uso del espectro</t>
  </si>
  <si>
    <t>Corresponde al apoyo referente a los servicios de información técnica y normativa a los diferentes actores y empresas del sector de las comunicaciones en uso del espectro.   </t>
  </si>
  <si>
    <t>230106800</t>
  </si>
  <si>
    <t xml:space="preserve">Usuarios asistidos técnicamente </t>
  </si>
  <si>
    <t>230106801</t>
  </si>
  <si>
    <t xml:space="preserve">Requerimientos asistidos técnicamente </t>
  </si>
  <si>
    <t>Servicio de autorizaciones a operadores de televisión</t>
  </si>
  <si>
    <t>Incluye las licencias,  concesiones, prórrogas  para la prestación del servicio de televisión en todas sus modalidades que requiera la autorización previa y expresa </t>
  </si>
  <si>
    <t>230106900</t>
  </si>
  <si>
    <t>Actos administrativos de autorizaciones de la prestación del servicio de televisión expedidos</t>
  </si>
  <si>
    <t>Servicio de apoyo financiero a operadores de televisión pública</t>
  </si>
  <si>
    <t>Incluye la transferencia de recursos a los operadores de televisión publica de acuerdo a la normatividad.</t>
  </si>
  <si>
    <t>230107000</t>
  </si>
  <si>
    <t>Operadores apoyados</t>
  </si>
  <si>
    <t>Servicio de asistencia técnica para las entidades del Sistema Nacional de Gestión del Riesgo de Desastres</t>
  </si>
  <si>
    <t>El servicio hace referencia al acompañamiento técnico y jurídico a la Unidad Nacional para la Gestión del Riesgo de Desastres -UNGRD y los Consejos Departamentales de Gestión del Riesgo de Desastres - CDGRD, en relación con la definición de los criterios y condiciones para la implementación de la Red Nacional de Telecomunicaciones de Emergencias en bandas HF y VHF, el levantamiento del diagnóstico de la infraestructura existente y el seguimiento a la implementación de la red.</t>
  </si>
  <si>
    <t>230107100</t>
  </si>
  <si>
    <t>Servicio de apoyo financiero para la implementación del Sistema Nacional de Telecomunicaciones de Emergencias</t>
  </si>
  <si>
    <t>Comprende la transferencia de recursos al Fondo Nacional de Gestión del Riesgo de Desastres para implementar la Red Nacional de Telecomunicaciones de Emergencias en bandas bajas y fortalecer los sistemas de comunicaciones de alertas tempranas.</t>
  </si>
  <si>
    <t>230107300</t>
  </si>
  <si>
    <t>Servicio de seguimiento y monitoreo para el cierre de brecha digital regional</t>
  </si>
  <si>
    <t>Corresponde al seguimiento y el monitoreo de departamentos y  regiones en cada una de las dimensiones de la brecha digital regional</t>
  </si>
  <si>
    <t>230107400</t>
  </si>
  <si>
    <t xml:space="preserve">Informes de seguimiento y monitoreo </t>
  </si>
  <si>
    <t>Servicio de Información implementado</t>
  </si>
  <si>
    <t>230107500</t>
  </si>
  <si>
    <t>Servicio de acceso y promoción a las tecnologías de la información y las comunicaciones</t>
  </si>
  <si>
    <t xml:space="preserve">Se refiere a la habilitación de espacios públicos con la tecnología que propicie el acceso de las TIC en áreas urbanas de la comunidad. Implica las labores que tienen que ver con la puesta en servicio de los mencionados espacios y la promoción para que los usuarios los aprovechen. </t>
  </si>
  <si>
    <t>230107600</t>
  </si>
  <si>
    <t>Espacios públicos  para la promoción de las  TIC habilitados</t>
  </si>
  <si>
    <t>230107700</t>
  </si>
  <si>
    <t>Servicio de vigilancia y control de telecomunicaciones y servicios postales</t>
  </si>
  <si>
    <t>Incluye la generación de alertas, reportes e informes internos y externos sobre las obligaciones, evolución de cumplimiento, cronogramas y demás información relacionada con la inspección, vigilancia y control sobre los operadores y prestadores de telecomunicaciones y servicios postales.</t>
  </si>
  <si>
    <t>230107800</t>
  </si>
  <si>
    <t>Informes de vigilancia y control generados</t>
  </si>
  <si>
    <t xml:space="preserve"> Servicio de acceso zonas digitales</t>
  </si>
  <si>
    <t>Corresponde al montaje y puesta en servicio de la zona digital (wifi), medido a través de la cantidad de usuarios (dispositivos a la zona) y la asistencia personalizada y virtual a los mismos.</t>
  </si>
  <si>
    <t>Número de zonas digitales</t>
  </si>
  <si>
    <t>230107900</t>
  </si>
  <si>
    <t>Zonas digitales instaladas</t>
  </si>
  <si>
    <t>230107901</t>
  </si>
  <si>
    <t>Zonas digitales en áreas urbanas con redes terrestres instaladas</t>
  </si>
  <si>
    <t>230107902</t>
  </si>
  <si>
    <t>Zonas digitales en áreas rurales con redes terrestres instaladas</t>
  </si>
  <si>
    <t>230107903</t>
  </si>
  <si>
    <t>Usuarios conectados por zona digital instalada</t>
  </si>
  <si>
    <t>230107904</t>
  </si>
  <si>
    <t>Usuarios asistidos por zona digital</t>
  </si>
  <si>
    <t>230108000</t>
  </si>
  <si>
    <t>Servicio de acceso a la televisión digital terrestre</t>
  </si>
  <si>
    <t>Corresponde al acceso del servicio público de televisión digital terrestre. Incluye distribución e instalación de dispositivos TDT para los hogares.</t>
  </si>
  <si>
    <t>Número de dispositivos</t>
  </si>
  <si>
    <t>230108100</t>
  </si>
  <si>
    <t>Dispositivos para la recepción de televisión digital  terrestre instalados</t>
  </si>
  <si>
    <t>230108101</t>
  </si>
  <si>
    <t>Hogares beneficiados</t>
  </si>
  <si>
    <t>230108200</t>
  </si>
  <si>
    <t>Acciones de Vigilancia y Control Desarrolladas</t>
  </si>
  <si>
    <t>Servicio de Educación para el Trabajo</t>
  </si>
  <si>
    <t>230108300</t>
  </si>
  <si>
    <t>230108400</t>
  </si>
  <si>
    <t>230108500</t>
  </si>
  <si>
    <t>Servicio de gestión del conocimiento en espectro</t>
  </si>
  <si>
    <t>Corresponde a las acciones orientadas a la generación, apropiación y divulgación de conocimiento relevante del espectro radioeléctrico</t>
  </si>
  <si>
    <t>230108600</t>
  </si>
  <si>
    <t>Estrategias de Gestión del Conocimiento Implementadas</t>
  </si>
  <si>
    <t xml:space="preserve"> Fomento del desarrollo de aplicaciones, software y contenidos para impulsar la apropiación de las Tecnologías de la Información y las Comunicaciones (TIC)</t>
  </si>
  <si>
    <t>Contenidos digitales</t>
  </si>
  <si>
    <t>Corresponde a contenidos en formatos tales como piezas gráficas, posteos para redes sociales, videos de historias de éxito, videos tutoriales y pedagógicos, artículos y crónicas que evidencian la importancia de la apropiación TIC</t>
  </si>
  <si>
    <t>Número de contenidos digitales</t>
  </si>
  <si>
    <t>230200200</t>
  </si>
  <si>
    <t>Contenidos digitales publicados</t>
  </si>
  <si>
    <t>230200201</t>
  </si>
  <si>
    <t xml:space="preserve">Contenidos  digitales con enfoque diferencial para la socialización de las Tecnologías de la Información y las Comunicaciones publicados </t>
  </si>
  <si>
    <t>230200202</t>
  </si>
  <si>
    <t>Contenidos digitales de la memoria audiovisual y sonora del archivo de la Radio Televisión de Colombia producidos</t>
  </si>
  <si>
    <t>230200203</t>
  </si>
  <si>
    <t xml:space="preserve">Contenidos  digitales  sobre Teletrabajo publicados </t>
  </si>
  <si>
    <t>230200204</t>
  </si>
  <si>
    <t xml:space="preserve">Contenidos  digitales para  generar competencias en Tecnologías de la Información y las Comunicaciones publicados </t>
  </si>
  <si>
    <t>230200205</t>
  </si>
  <si>
    <t xml:space="preserve">Contenidos  digitales  sobre la inclusión de personas con discapacidad en las Tecnologías de la Información y las Comunicaciones publicados </t>
  </si>
  <si>
    <t>230200206</t>
  </si>
  <si>
    <t xml:space="preserve">Contenidos  digitales para inspirar el uso de Internet publicados </t>
  </si>
  <si>
    <t>230200207</t>
  </si>
  <si>
    <t xml:space="preserve">Contenidos  digitales  sobre  uso responsable y seguro de las Tecnologías de la Información y las Comunicaciones publicados </t>
  </si>
  <si>
    <t>230200208</t>
  </si>
  <si>
    <t>Contenidos digitales sobre la promoción de internet entregados</t>
  </si>
  <si>
    <t>230200209</t>
  </si>
  <si>
    <t>Contenidos digitales sobre buenas prácticas en el manejo de la información en medios de comunicación</t>
  </si>
  <si>
    <t>Desarrollos digitales</t>
  </si>
  <si>
    <t>Corresponde al proceso de desarrollo de las habilidades digitales de personas naturales o jurídicas.</t>
  </si>
  <si>
    <t>Número de productos digitales</t>
  </si>
  <si>
    <t>230200300</t>
  </si>
  <si>
    <t>Productos digitales desarrollados</t>
  </si>
  <si>
    <t>230200301</t>
  </si>
  <si>
    <t>Casos reportados resueltos</t>
  </si>
  <si>
    <t>230200302</t>
  </si>
  <si>
    <t>Cantidad de tiempo de disponibilidad (tiempo funcionando) de Sitios web</t>
  </si>
  <si>
    <t>Este producto incluye: los estudios realizados  para la evaluación de programas enfocados en enfoque diferencial sobre las TIC; los estudios realizados  para la evaluación de programas enfocados en Teletrabajo; los estudios realizados  para la evaluación de programas enfocados en generar competencias TIC; los estudios realizados  para la evaluación de programas enfocados en la inclusión de personas con discapacidad en las TIC; los estudios realizados  para la evaluación de programas enfocados  en promover el uso de internet; los estudios realizados  para la evaluación de programas enfocados en uso responsable de las TIC</t>
  </si>
  <si>
    <t>230200400</t>
  </si>
  <si>
    <t>230200401</t>
  </si>
  <si>
    <t>Documentos de evaluación de programas enfocados en   enfoque diferencial sobre las TIC</t>
  </si>
  <si>
    <t>230200402</t>
  </si>
  <si>
    <t>Documentos de evaluación de programas enfocados en Teletrabajo</t>
  </si>
  <si>
    <t>230200403</t>
  </si>
  <si>
    <t>Documentos de evaluación de programas enfocados en generar competencias TIC</t>
  </si>
  <si>
    <t>230200404</t>
  </si>
  <si>
    <t>Documentos de valuación de programas enfocados en la inclusión de personas con discapacidad en las TIC</t>
  </si>
  <si>
    <t>230200405</t>
  </si>
  <si>
    <t>Documentos de evaluación de programas enfocados en promover el uso de internet</t>
  </si>
  <si>
    <t>230200406</t>
  </si>
  <si>
    <t>Documentos de evaluación de programas enfocados en uso responsable de las TIC realizados</t>
  </si>
  <si>
    <t>230200407</t>
  </si>
  <si>
    <t>Documentos de evaluación sobre programación y contenidos</t>
  </si>
  <si>
    <t>230200600</t>
  </si>
  <si>
    <t>Documento de las Estrategias de asistencia técnica para la implementación de Arquitectura TI Colombia,  expedido.</t>
  </si>
  <si>
    <t>230200601</t>
  </si>
  <si>
    <t>Estrategias de acción con grupos étnicos realizadas</t>
  </si>
  <si>
    <t xml:space="preserve">Corresponde a las diferentes estrategias periódicas que se definen para la gestión y acompañamiento a las entidades del orden nacional y territorial en temáticas generales y especializadas respecto a la implementación del Gobierno digital. Comprende también los documentos en los que se establecen metodologías para realizar  talleres de formación para prosumidores. </t>
  </si>
  <si>
    <t>230200700</t>
  </si>
  <si>
    <t>230200701</t>
  </si>
  <si>
    <t>Documento metodológico del modelo de acompañamiento para la implementación de la Estrategia de Gobierno digital elaborado</t>
  </si>
  <si>
    <t>230200702</t>
  </si>
  <si>
    <t>Documentos metodológicos para la formación de prosumidores</t>
  </si>
  <si>
    <t>230200703</t>
  </si>
  <si>
    <t>Documentos metodológicos de observación sistemática de contenidos realizados.</t>
  </si>
  <si>
    <t>230200800</t>
  </si>
  <si>
    <t>230200801</t>
  </si>
  <si>
    <t>Documentos  de análisis y estudios en Arquitectura TI Colombia, realizados</t>
  </si>
  <si>
    <t>230200802</t>
  </si>
  <si>
    <t>Actos administrativos de carácter general  en Arquitectura TI Colombia para las Entidades del Estado, expedidos.</t>
  </si>
  <si>
    <t>230200803</t>
  </si>
  <si>
    <t>Instrumentos que faciliten la implementación de la Arquitectura TI Colombia en las Entidades del Estado, publicados.</t>
  </si>
  <si>
    <t>230200804</t>
  </si>
  <si>
    <t>Documentos Regulatorios en materia de Gobierno digital expedidos</t>
  </si>
  <si>
    <t>230200805</t>
  </si>
  <si>
    <t>Documentos regulatorios de contenidos audiovisuales para grupos etáreos y poblaciones emergentes expedidos</t>
  </si>
  <si>
    <t>230200806</t>
  </si>
  <si>
    <t>Documentos regulatorios en materia de Televisión Digital y Análoga expedidos</t>
  </si>
  <si>
    <t>230200807</t>
  </si>
  <si>
    <t>Documentos regulatorios para la Transformación Digital expedidos</t>
  </si>
  <si>
    <t>230200808</t>
  </si>
  <si>
    <t>Servicio de alianzas interinstitucionales para formación en Gestión Tecnologías de la Información, y Seguridad y Privacidad de la Información</t>
  </si>
  <si>
    <t>Vincula a todas las universidades, centros de formación especializado, de investigación, observatorios, redes y actores académicos con quienes nos podemos asociar o vincular mediante alianzas, acuerdos de servicio, convenios, actividades dinamizadoras y similares para promover, desarrollar, divulgar, afianzar y generar conocimiento en temáticas de Gestión TI,  y Seguridad y Privacidad de la Información.</t>
  </si>
  <si>
    <t>230200900</t>
  </si>
  <si>
    <t>Programas académicos pertinentes en Gestión TI, y Seguridad y Privacidad de la Información, ofrecidos.</t>
  </si>
  <si>
    <t>Servicio de almacenamiento local de información</t>
  </si>
  <si>
    <t>Servicio de Almacenamiento de información (Datos, contenidos, Hardware y sofrware especializado, repuestos y energía), en funcionamiento (Diseño, implementación y operación)</t>
  </si>
  <si>
    <t>Número de bytes</t>
  </si>
  <si>
    <t>230201000</t>
  </si>
  <si>
    <t>Bytes en capacidad de almacenamiento</t>
  </si>
  <si>
    <t>230201001</t>
  </si>
  <si>
    <t>Assets almacenados</t>
  </si>
  <si>
    <t>Servicio de apoyo financiero al desarrollo de Contenidos Digitales</t>
  </si>
  <si>
    <t xml:space="preserve">Apoyos económico para que empresas desarrollen contenidos digitales , a través de convocatorias </t>
  </si>
  <si>
    <t>230201100</t>
  </si>
  <si>
    <t>Empresas apoyadas  para el desarrollo de Contenidos Digitales</t>
  </si>
  <si>
    <t>Servicio de apoyo financiero al desarrollo de soluciones tecnológicas</t>
  </si>
  <si>
    <t>Apoyo económico para que emprendedores desarrollen soluciones tecnológicas base TIC para diferentes sectores a través de convocatorias.  Se entiende por solución tecnológica el desarrollo de software o hardware que permita satisfacer necesidades de sectores específicos de la economía</t>
  </si>
  <si>
    <t>Número de soluciones tecnológicas</t>
  </si>
  <si>
    <t>230201200</t>
  </si>
  <si>
    <t>Soluciones Tecnológicas apoyadas</t>
  </si>
  <si>
    <t>Servicio de apoyo financiero para el desarrollo de programas de formación inicial y contínua en nuevas tecnologías</t>
  </si>
  <si>
    <t xml:space="preserve">hace referencia a los modelos desarrollados para la formación de colombianos en tecnologías avanzadas.  De igual manera mide el  numero de profesionales colombianos formados en programas iniciales  y continuos en nuevas tecnologías.   </t>
  </si>
  <si>
    <t>Número de apoyos</t>
  </si>
  <si>
    <t>230201300</t>
  </si>
  <si>
    <t>Apoyos otorgados</t>
  </si>
  <si>
    <t>230201301</t>
  </si>
  <si>
    <t>Modelos de impulso a la formación de colombianos en nuevas tecnologías diseñados</t>
  </si>
  <si>
    <t>230201302</t>
  </si>
  <si>
    <t>Servicios de formación inicial a profesionales colombianos en nuevas tecnologías desarrollados</t>
  </si>
  <si>
    <t>230201303</t>
  </si>
  <si>
    <t>Servicios de formación continua a profesionales colombianos en nuevas tecnologías desarrollados</t>
  </si>
  <si>
    <t>Hace referencia  los esfuerzos que realiza el Ministerio para el fortalecimiento del sector TIC Nacional a través de actividades de Investigación, desarrollo e innovación</t>
  </si>
  <si>
    <t>230201400</t>
  </si>
  <si>
    <t>230201401</t>
  </si>
  <si>
    <t>Proyectos de Investigación y Desarrollo con TIC financiados</t>
  </si>
  <si>
    <t>230201402</t>
  </si>
  <si>
    <t>Proyectos de Innovación con TIC  financiados</t>
  </si>
  <si>
    <t>230201403</t>
  </si>
  <si>
    <t>Centros de investigación, desarrollo, innovación con TIC apoyados</t>
  </si>
  <si>
    <t>Servicio de apoyo financiero para el desarrollo de soluciones tecnológicas para MiPyme</t>
  </si>
  <si>
    <t>Hace referencia a la cofinanciación de proyectos de mejoramiento productivo de las cadenas de valor de las empresas ancla que presentan las propuestas, las cuales buscan beneficiar un número mínimo de MiPyme con soluciones tecnológicas para sus procesos productivos.</t>
  </si>
  <si>
    <t>230201500</t>
  </si>
  <si>
    <t>230201501</t>
  </si>
  <si>
    <t xml:space="preserve">MiPyme acompañadas en su transformación digital </t>
  </si>
  <si>
    <t>230201502</t>
  </si>
  <si>
    <t>Proyectos para MiPymes cofinanciados</t>
  </si>
  <si>
    <t>Servicio de apoyo financiero para formación y educación que promueva y apoye las temáticas en Gobierno Digital</t>
  </si>
  <si>
    <t>Hace referencia a los servidores públicos, contratistas y ciudadanos en general que son beneficiarios de créditos condonables, becas totales o parciales, en mallas académicas o formación pertinentes con el Gobierno Digital. Vincula la modalidad de formación:  virtual, o presencial de pre-grado y postgrado de la educación formal.</t>
  </si>
  <si>
    <t>230201600</t>
  </si>
  <si>
    <t>Personas beneficiadas con apoyos financieros para formación relacionada con Gobierno digital.</t>
  </si>
  <si>
    <t>Servicio de apoyo financiero para incentivar la educación en Tecnologías de la Información</t>
  </si>
  <si>
    <t>Corresponde al apoyo financiero para la formación en la educación de las competencias TI para personas naturales o jurídicas</t>
  </si>
  <si>
    <t>230201700</t>
  </si>
  <si>
    <t xml:space="preserve">Personas beneficiadas con apoyos financieros </t>
  </si>
  <si>
    <t>230201701</t>
  </si>
  <si>
    <t>Personas beneficiadas con apoyos financieros en procesos de educación para el trabajo en Tecnologías de la Información</t>
  </si>
  <si>
    <t>230201702</t>
  </si>
  <si>
    <t>Personas beneficiadas con apoyos financieros en procesos de educación formal en Tecnologías de la Información</t>
  </si>
  <si>
    <t>Servicio de apoyo financiero para la promoción de la innovación y la especialización en la industria de las Tecnologías de la Información</t>
  </si>
  <si>
    <t xml:space="preserve">Hace referencia a los instrumento de apoyo financiero para promover la ejecución de proyectos para la especialización de la industria y la integración de la oferta y la demanda TI a través de la creación de nuevos productos y servicios. </t>
  </si>
  <si>
    <t>230201900</t>
  </si>
  <si>
    <t>230201901</t>
  </si>
  <si>
    <t>Proyectos de investigación, innovación y desarrollo formulados</t>
  </si>
  <si>
    <t>230201902</t>
  </si>
  <si>
    <t>Instrumentos financieros definidos </t>
  </si>
  <si>
    <t>Servicio de asistencia técnica para el emprendimiento de base tecnológica</t>
  </si>
  <si>
    <t>Acompañamiento técnico  realizadas para apoyar y desarrollar los proyectos y equipos de emprendedores potenciales de contenidos digitales en etapa temprana y avanzada</t>
  </si>
  <si>
    <t>Número de emprendimientos y empresas</t>
  </si>
  <si>
    <t>230202000</t>
  </si>
  <si>
    <t>Emprendimientos y empresas del sector de contenido y aplicaciones digitales acompañados</t>
  </si>
  <si>
    <t>Servicio de asistencia técnica a emprendedores y empresas</t>
  </si>
  <si>
    <t>Contempla la asistencia y acompañamiento a emprendedores y empresas en sus procesos de internacionalización y generación de exportaciones, a personas naturales en fase de exploración, a equipos de emprendimiento en el descubrimiento de la idea de negocio,  a empresas en sus procesos consolidación y a  empresas en sus procesos de expansión y preparación para la inversión.</t>
  </si>
  <si>
    <t>Número de emprendedores y empresas</t>
  </si>
  <si>
    <t>230202100</t>
  </si>
  <si>
    <t>Emprendedores y empresas asistidas técnicamente</t>
  </si>
  <si>
    <t>230202101</t>
  </si>
  <si>
    <t>Emprendimientos/ empresas acompañadas en fase de internacionalización</t>
  </si>
  <si>
    <t>230202102</t>
  </si>
  <si>
    <t>Personas beneficiadas en fase de exploración de negocios</t>
  </si>
  <si>
    <t>230202103</t>
  </si>
  <si>
    <t>Equipos beneficiados en fase de descubrimiento de negocios</t>
  </si>
  <si>
    <t>230202104</t>
  </si>
  <si>
    <t xml:space="preserve">Empresas beneficiadas en fase de consolidación </t>
  </si>
  <si>
    <t>230202105</t>
  </si>
  <si>
    <t xml:space="preserve">Empresas beneficiadas en fase de expansión </t>
  </si>
  <si>
    <t>Servicio de asistencia técnica a empresas de la industria de Tecnologías de la Información para mejorar sus capacidades de comercialización e innovación</t>
  </si>
  <si>
    <t>Hace referencia a Servicio de apoyo empresarial, para generar capacidades para la internacionalización y/o mejora de la competitividad de la industria de Tecnologías de la Información</t>
  </si>
  <si>
    <t>230202200</t>
  </si>
  <si>
    <t>Empresas beneficiadas con actividades de fortalecimiento  de la industria TI.</t>
  </si>
  <si>
    <t>230202201</t>
  </si>
  <si>
    <t>Empresas que adoptan modelos de calidad en Tecnologías de la Información</t>
  </si>
  <si>
    <t>230202202</t>
  </si>
  <si>
    <t>Empresas que adoptan instrumentos de sofisticación y adecuación tecnológica</t>
  </si>
  <si>
    <t>230202203</t>
  </si>
  <si>
    <t>Empresas beneficiadas con incentivos de especialización inteligente</t>
  </si>
  <si>
    <t>230202204</t>
  </si>
  <si>
    <t>Empresas beneficiadas con actividades de fortalecimiento de capacidades comerciales</t>
  </si>
  <si>
    <t>230202205</t>
  </si>
  <si>
    <t>Laboratorios de producción de contenidos digital fortalecidos</t>
  </si>
  <si>
    <t>Servicio de asistencia técnica especializada a equipos y empresas de base tecnológica</t>
  </si>
  <si>
    <t>Asistencia Técnica especializada para emprendimientos en las diferentes etapas.  Descubrimiento de Negocio o Crecimiento y Consolidación</t>
  </si>
  <si>
    <t>230202300</t>
  </si>
  <si>
    <t>Servicio de asistencia técnica para la implementación de la Estrategia de Gobierno digital</t>
  </si>
  <si>
    <t>Corresponde a las actividades de gestión y acompañamiento a las entidades del orden nacional y territorial para la implementación del Gobierno digital. Así como aquellas actividades que promueven el uso de tecnología en los servicios del Estado que no están en línea y que son los más importantes en la vida de las personas y el desarrollo de las empresas (salud, empleo, identificación, educación, impuestos, entre otros temas).</t>
  </si>
  <si>
    <t>230202400</t>
  </si>
  <si>
    <t>230202401</t>
  </si>
  <si>
    <t>Entidades del orden nacional beneficiadas con asistencia técnica para la implementación de la Estrategia de Gobierno digital</t>
  </si>
  <si>
    <t>230202402</t>
  </si>
  <si>
    <t>Entidades del orden territorial beneficiadas con asistencia técnica para la implementación de la Estrategia de Gobierno digital</t>
  </si>
  <si>
    <t>230202403</t>
  </si>
  <si>
    <t>Servicios del Estado altamente demandados por la sociedad disponibles en línea</t>
  </si>
  <si>
    <t>Servicio de atención a usuarios para acceso a la memoria audiovisual y sonora</t>
  </si>
  <si>
    <t>Servicio de atención a usuarios en visitas web en las páginas web de señal memoria que consultan el archivo audiovisual o sonoro de RTVC</t>
  </si>
  <si>
    <t>230202500</t>
  </si>
  <si>
    <t>Usuarios que acceden presencialmente a la memoria audiovisual de la Radio Televisión de Colombia atendidos</t>
  </si>
  <si>
    <t>230202501</t>
  </si>
  <si>
    <t xml:space="preserve">Visitas realizadas a la página web de Señal Memoria </t>
  </si>
  <si>
    <t>Servicio de catalogación de documentos audiovisuales y sonoros</t>
  </si>
  <si>
    <t>Catalogación de documentos audiovisuales y sonoros del archivo de la Radio Televisión de Colombia para el fácil acceso a usuarios internos y externos en una plataforma digital</t>
  </si>
  <si>
    <t>230202600</t>
  </si>
  <si>
    <t>Documentos del archivo audiovisual y sonoro de la Radio Televisión de Colombia catalogados</t>
  </si>
  <si>
    <t>230202601</t>
  </si>
  <si>
    <t>Documentos del archivo sonoro de la Radio Televisión de Colombia catalogados</t>
  </si>
  <si>
    <t>230202602</t>
  </si>
  <si>
    <t>Documentos del archivo audiovisual de la Radio Televisión de Colombia catalogados</t>
  </si>
  <si>
    <t>Servicio de educación formal para fortalecer las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</si>
  <si>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diplomados, pre-grado, postgrado de la educación formal</t>
  </si>
  <si>
    <t>230202900</t>
  </si>
  <si>
    <t>Personas certificadas en estudios relacionados con la implementación de la Estrategia de Gobierno digital</t>
  </si>
  <si>
    <t>Servicio de educación informal para la implementación de la Estrategia de Gobierno digital</t>
  </si>
  <si>
    <t>Hace referencia a los servidores públicos y ciudadanos que participan en jornadas de capacitación o divulgación asociadas a la implementación de la Estrategia de Gobierno digital</t>
  </si>
  <si>
    <t>230203300</t>
  </si>
  <si>
    <t>Personas capacitadas para la implementación de la Estrategia de Gobierno digital</t>
  </si>
  <si>
    <t>Servicio de educación para el trabajo en habilidades en Gobierno Digital</t>
  </si>
  <si>
    <t>Hace referencia a los servidores públicos, contratistas y ciudadanos en general que cursan y aprueban de manera exitosa y completa, mallas académicas o jornadas de capacitación asociadas a la implementación del Gobierno digital. Vincula toda modalidad de formación:  virtual, presencial, cursos especializados</t>
  </si>
  <si>
    <t>230203400</t>
  </si>
  <si>
    <t>Servicio de educación para el trabajo en tecnologías de la información y las comunicaciones para MiPymes</t>
  </si>
  <si>
    <t>Programa de formación en conceptos técnicos para la implementación de soluciones TIC para MiPyme,  a través de cursos virtuales de 2 a 4 horas.</t>
  </si>
  <si>
    <t>Número de mipymes</t>
  </si>
  <si>
    <t>230203500</t>
  </si>
  <si>
    <t>MiPyme beneficiadas con programas de formación</t>
  </si>
  <si>
    <t>Servicio de gestión de alianzas para el fortalecimiento del análisis y prospectiva del sector TIC</t>
  </si>
  <si>
    <t>Consiste en el desarrollo de proyectos entre la universidad, empresa y Estado que permitan el fortalecimiento analítico en prospectiva del sector TIC</t>
  </si>
  <si>
    <t>230203600</t>
  </si>
  <si>
    <t>Proyectos para fortalecimiento, análisis y prospectiva del sector TIC desarrollados</t>
  </si>
  <si>
    <t>Servicio de gestión de alianzas para promover la formación en Gobierno Digital</t>
  </si>
  <si>
    <t xml:space="preserve">Hace referencia a las vinculaciones o asociaciones con todas las universidades, centros de formación especializado, de investigación, observatorios, redes y actores académicos para promover, divulgar y afianzar la formación en Gobierno Digital. </t>
  </si>
  <si>
    <t>230203700</t>
  </si>
  <si>
    <t>Alianzas (convenios, actividades dinamizadoras, acuerdos de servicio, etc.) gestionadas para promover la formación en Gobierno digital</t>
  </si>
  <si>
    <t>Servicio de Investigación, Desarrollo e Innovación para la industria de las Tecnologías de la Información</t>
  </si>
  <si>
    <t>Indica el Número de modelos desarrollados para impulso de actividades I+D+i en la industria TIC nacional</t>
  </si>
  <si>
    <t>230203900</t>
  </si>
  <si>
    <t>Servicio de monitoreo y evaluación a la implementación de la Estrategia de Gobierno digital</t>
  </si>
  <si>
    <t>Corresponde a todas las herramientas requeridas para realizar el diagnóstico, seguimiento, verificación y evaluación de la implementación de la Estrategia de Gobierno digital.</t>
  </si>
  <si>
    <t>230204000</t>
  </si>
  <si>
    <t>Informes de monitoreo y seguimiento a la implementación de la Estrategia de Gobierno digital realizados</t>
  </si>
  <si>
    <t>230204001</t>
  </si>
  <si>
    <t>Instrumentos de medición de satisfacción ciudadana en operación</t>
  </si>
  <si>
    <t>Corresponde a los ejercicios de consulta y participación ciudadana que fomentan el dialogo y la transparencia del Gobierno Colombiano.</t>
  </si>
  <si>
    <t>Número de ejercicios</t>
  </si>
  <si>
    <t>230204100</t>
  </si>
  <si>
    <t>Ejercicios de participación ciudadana realizados</t>
  </si>
  <si>
    <t>Servicio de promoción de la industria de Tecnologías de la Información</t>
  </si>
  <si>
    <t>Hace referencia al desarrollo de foros, talleres, seminarios, ruedas de negocio, y demás eventos que buscan generar espacios para la comercialización de Tecnologías de la información a nivel nacional</t>
  </si>
  <si>
    <t>230204200</t>
  </si>
  <si>
    <t xml:space="preserve">Eventos para  promoción  de productos y Servicio de la industria TI realizados </t>
  </si>
  <si>
    <t xml:space="preserve">Diseño e implementación de la estrategia de divulgación y promoción de las actividades, programas y beneficiarios de la iniciativa MiPyme </t>
  </si>
  <si>
    <t>230204300</t>
  </si>
  <si>
    <t>Estrategia implementada de comunicaciones para MiPyme</t>
  </si>
  <si>
    <t>Servicio de promoción y divulgación de la memoria audiovisual y sonora</t>
  </si>
  <si>
    <t>Fomento de los contenidos de televisión pública: acciones orientadas a la difusión, producción y coproducción de contenidos convergentes desarrollados por operadores públicos y privados (productores independientes, operadores sin ánimo de lucro, y grupos étnicos), y al desarrollo de metodologías de medición y análisis de contenidos de televisión abierta.</t>
  </si>
  <si>
    <t>230204400</t>
  </si>
  <si>
    <t>Eventos de  promoción y divulgación de la memoria audiovisual y sonora realizados</t>
  </si>
  <si>
    <t>Servicio de posicionamiento de la radio pública Nacional</t>
  </si>
  <si>
    <t>Número de actividades de promoción,  y divulgación realizadas para el posicionamiento de la radio pública Nacional</t>
  </si>
  <si>
    <t>230204700</t>
  </si>
  <si>
    <t>Eventos de promoción y divulgación realizados</t>
  </si>
  <si>
    <t>Servicio de apoyo financiero para la educación para el trabajo en Gestión TI y en Seguridad y Privacidad de la Información</t>
  </si>
  <si>
    <t>Corresponde al apoyo financiero ofrecido a través de convocatorios y /o proyectos de Talento TI, para la formación  de servidores públicos y ciudadanía en general, que participen en cursos asociados a temas de Gestión TI, y Seguridad y Privacidad de la Información, y que reciben un documento que lo certifique.</t>
  </si>
  <si>
    <t>230204800</t>
  </si>
  <si>
    <t xml:space="preserve">Personas  que culminaron los programas de educación formal en Gestión TI y  Seguridad y Privacidad de la Información </t>
  </si>
  <si>
    <t>230204801</t>
  </si>
  <si>
    <t>Personas certificadas en temas relacionados Gestión TI y en Seguridad y Privacidad de la Información</t>
  </si>
  <si>
    <t>Servicio de asistencia técnica para la implementación de Arquitectura TI en Colombia</t>
  </si>
  <si>
    <t>Corresponde a las actividades de gestión y de acompañamiento técnico y especializado a brindar a las Entidades del Estado  a nivel nacional  y territorial, para la implementación de la Arquitectura TI Colombia, la cual comprende: Marco de Referencia de Arquitectura Empresarial, Modelo de Gestión IT4+, Modelo de Seguridad y Privacidad de la Información, Acuerdos Marco de Precios, Figura del Líder de TI (GCIO), Marco de Interoperabilidad y el Lenguaje  Común de Intercambio de Información, y todos los demás elementos que surjan, en desarrollo de la implementación de dicha arquitectura.</t>
  </si>
  <si>
    <t>230204900</t>
  </si>
  <si>
    <t>Entidades del Estado del orden nacional  y territorial, beneficiadas con asistencia técnica para la implementación de la Arquitectura TI Colombia</t>
  </si>
  <si>
    <t>Servicio de difusión y promoción de la industria de aplicaciones y contenidos digitales</t>
  </si>
  <si>
    <t>Contempla la realización de cumbres y eventos por parte de la iniciativa para fomentar negocios y apropiación de las TIC</t>
  </si>
  <si>
    <t>230205000</t>
  </si>
  <si>
    <t>Servicio de difusión de instrumentos de promoción de la innovación en la industria TI</t>
  </si>
  <si>
    <t>Hace referencia al desarrollo de foros, talleres, seminarios, y otros eventos para difundir instrumentos y beneficios tributarios para la gestión de la innovación en el sector</t>
  </si>
  <si>
    <t>230205100</t>
  </si>
  <si>
    <t>Eventos para difundir instrumentos de promoción de la innovación en la industria TI  realizados</t>
  </si>
  <si>
    <t>Servicio de difusión para generar competencias en Tecnologías de la Información y las Comunicaciones</t>
  </si>
  <si>
    <t>Incluye los eventos de difusión, promoción y divulgación para  generar competencias TIC  (feria , talleres, foros, etc.)</t>
  </si>
  <si>
    <t>230205200</t>
  </si>
  <si>
    <t>Eventos de difusión para  generar competencias TIC realizados</t>
  </si>
  <si>
    <t>Servicio de difusión para la inclusión de personas con discapacidad en las Tecnologías de la Información y las Comunicaciones</t>
  </si>
  <si>
    <t>Incluye los eventos de difusión, promoción y divulgación para la inclusión de personas con discapacidad en las TIC  (feria , talleres, foros, etc.)</t>
  </si>
  <si>
    <t>230205300</t>
  </si>
  <si>
    <t>Eventos de difusión para  la inclusión de personas con discapacidad en las TIC realizados</t>
  </si>
  <si>
    <t>Incluye los eventos de difusión, promoción y divulgación para el promover el uso de internet (feria , talleres, foros, etc.)</t>
  </si>
  <si>
    <t>230205400</t>
  </si>
  <si>
    <t>Eventos de difusión para promover el uso de internet realizados</t>
  </si>
  <si>
    <t>Servicio de difusión para el enfoque diferencial sobre las Tecnologías de la Información y las Comunicaciones</t>
  </si>
  <si>
    <t>Incluye los eventos de difusión, promoción y divulgación para el para el enfoque diferencial sobre las TIC (feria , talleres, foros, etc.)</t>
  </si>
  <si>
    <t>230205500</t>
  </si>
  <si>
    <t>Eventos de difusión para el enfoque diferencial sobre las TIC realizados</t>
  </si>
  <si>
    <t>Servicio de difusión para el teletrabajo</t>
  </si>
  <si>
    <t>Incluye los eventos de difusión, promoción y divulgación para el teletrabajo  (feria , talleres, foros, etc.)</t>
  </si>
  <si>
    <t>230205600</t>
  </si>
  <si>
    <t>Eventos de difusión para el teletrabajo realizados</t>
  </si>
  <si>
    <t>Servicio de difusión para el uso responsable de las Tecnologías de la Información y las Comunicaciones</t>
  </si>
  <si>
    <t>Incluye los eventos de difusión, promoción y divulgación para el uso responsable de las TIC (feria , talleres, foros, etc.)</t>
  </si>
  <si>
    <t>230205700</t>
  </si>
  <si>
    <t>Eventos de difusión para el uso responsable de las TIC realizados</t>
  </si>
  <si>
    <t>Servicio de educación informal en Teletrabajo</t>
  </si>
  <si>
    <t xml:space="preserve">Indica la capacitación y asesoramiento a la comunidad (personas, entidades públicas y privadas) además de la creación de cursos que buscan fomentar y generar habilidades en Teletrabajo. </t>
  </si>
  <si>
    <t>Número de personas y/o entidades</t>
  </si>
  <si>
    <t>230205800</t>
  </si>
  <si>
    <t xml:space="preserve">Personas y/o entidades (públicas y privadas) de la comunidad capacitadas en teletrabajo </t>
  </si>
  <si>
    <t>230205801</t>
  </si>
  <si>
    <t xml:space="preserve">Entidades (públicas y privadas) capacitadas en teletrabajo </t>
  </si>
  <si>
    <t>230205802</t>
  </si>
  <si>
    <t>Cursos de Formación virtual  y presencial  en teletrabajo creados.</t>
  </si>
  <si>
    <t>Servicio de educación informal en uso responsable y seguro de las Tecnologías de la Información y las Comunicaciones</t>
  </si>
  <si>
    <t>Indica la sensibilización de la comunidad y la creación de cursos que buscan tratar el tema de uso responsable de las TIC tanto virtual como presencialmente para todo público.</t>
  </si>
  <si>
    <t>230205900</t>
  </si>
  <si>
    <t xml:space="preserve">Personas de la comunidad sensibilizadas en uso responsable y seguro de las TIC </t>
  </si>
  <si>
    <t>230205901</t>
  </si>
  <si>
    <t>Cursos de Formación virtual  y presencial  en uso responsable y seguro de las TIC creados</t>
  </si>
  <si>
    <t>Servicio de educación informal para la inclusión de personas con discapacidad</t>
  </si>
  <si>
    <t xml:space="preserve">Indica la formación  de la comunidad con discapacidad y la creación de cursos que buscan la inclusión en las TIC de personas con discapacidad. </t>
  </si>
  <si>
    <t>230206100</t>
  </si>
  <si>
    <t>Personas de la comunidad con discapacidad capacitadas en TIC para la inclusión en el uso de las TIC.</t>
  </si>
  <si>
    <t>230206101</t>
  </si>
  <si>
    <t>Cursos de Formación virtual  y presencial  para personas con discapacidad creados.</t>
  </si>
  <si>
    <t>Servicio de educación informal para promover el uso de Internet</t>
  </si>
  <si>
    <t>Indica la sensibilización de la comunidad y la creación de cursos que buscan inspirar el uso de internet, generando capacidades en la población  tanto virtual como presencialmente para todo público.</t>
  </si>
  <si>
    <t>230206200</t>
  </si>
  <si>
    <t xml:space="preserve">Personas sensibilizadas  para inspirar el uso de Internet </t>
  </si>
  <si>
    <t>Servicio de Educación informal sobre las Tecnologías de la Información y las Comunicaciones con enfoque diferencial</t>
  </si>
  <si>
    <t xml:space="preserve">Indica los Servicio de educación con enfoque diferencial sobre las TIC tanto virtuales como presenciales. Cursos de en promedio 3 horas, para todo tipo de población, teniendo en cuenta el enfoque diferencial. </t>
  </si>
  <si>
    <t>230206500</t>
  </si>
  <si>
    <t>Personas con enfoque diferencial capacitadas en las Tecnologías de la Información y las Comunicaciones</t>
  </si>
  <si>
    <t>230206501</t>
  </si>
  <si>
    <t>Certificaciones en competencias digitales otorgadas</t>
  </si>
  <si>
    <t>Servicio de educación informal en Gestión TI y en Seguridad y Privacidad de la Información</t>
  </si>
  <si>
    <t>Formación  a todos los servidores públicos y ciudadanía en general que participan en jornadas de capacitación o divulgación relacionadas con Gestión TI,  y Seguridad y Privacidad de la Información, bien sea a través de  talleres, charlas, foros, entre otros.</t>
  </si>
  <si>
    <t>230206600</t>
  </si>
  <si>
    <t>Personas capacitadas para en Gestión TI y en Seguridad y Privacidad de la Información</t>
  </si>
  <si>
    <t>Servicio de educación informal en temas relacionados con el modelo de convergencia de la televisión pública</t>
  </si>
  <si>
    <t xml:space="preserve">Hace referencia a talleres, foros, capacitaciones presenciales o virtuales que se realizan en el marco de los temas del modelo de convergencia de la televisión pública. </t>
  </si>
  <si>
    <t>230206700</t>
  </si>
  <si>
    <t xml:space="preserve">Capacitaciones en temas relacionados con el modelo de convergencia de la televisión pública. </t>
  </si>
  <si>
    <t>Servicio de educación informal para aumentar la calidad y cantidad de talento humano para la industria TI</t>
  </si>
  <si>
    <t>Capacitaciones y sensibilizaciones para aumentar la calidad y cantidad de talento humano para la industria TI</t>
  </si>
  <si>
    <t>230206800</t>
  </si>
  <si>
    <t>Personas capacitadas en programas informales de Tecnologías de la Información</t>
  </si>
  <si>
    <t>Servicio de medición de audiencias e impacto de los contenidos</t>
  </si>
  <si>
    <t>Informes de medición y análisis de desempeño, consumo, impacto de los productos audiovisuales</t>
  </si>
  <si>
    <t>Número de estudios e informes</t>
  </si>
  <si>
    <t>230207100</t>
  </si>
  <si>
    <t>Estudios e informes de medición de audiencias e impacto de contenidos</t>
  </si>
  <si>
    <t>Servicio de monitoreo y evaluación a la implementación de Arquitectura TI Colombia</t>
  </si>
  <si>
    <t>Hace referencia a todos aquellos documentos que evidencian el estado de implementación de la Arquitectura TI Colombia por parte de las Entidades del Estado, con base al seguimiento, verificación y evaluación que se adelante a través de los instrumentos de medición implementados para tal fin.</t>
  </si>
  <si>
    <t>230207200</t>
  </si>
  <si>
    <t>Informes de monitoreo y seguimiento a la implementación de  la Arquitectura TI Colombia, realizados.</t>
  </si>
  <si>
    <t>230207201</t>
  </si>
  <si>
    <t>Instrumentos de medición de la implementación de la Arquitectura TI Colombia, implementados.</t>
  </si>
  <si>
    <t>Servicio de producción de contenidos radio</t>
  </si>
  <si>
    <t>Hace referencia a la producción de contenidos hablados y musicales de las emisoras de la radio pública nacional, medidos a través de horas en vivo realizadas desde Bogotá y las regiones, así como  la medición de audiencias a través de estudios especializados.</t>
  </si>
  <si>
    <t>230207300</t>
  </si>
  <si>
    <t>Documentos de estudio de audiencia realizados</t>
  </si>
  <si>
    <t>230207301</t>
  </si>
  <si>
    <t>Horas de radio en vivo desde Bogotá</t>
  </si>
  <si>
    <t>230207302</t>
  </si>
  <si>
    <t>Horas de Radio Pública al aire desde las regiones</t>
  </si>
  <si>
    <t>Servicio de producción y/o coproducción de contenidos convergentes</t>
  </si>
  <si>
    <t>servicio de crear, producir o coproducir productos que incluyen: proyectos transmedia, ficciones, documentales, animaciones y aplicaciones para diferentes plataformas y dispositivos, videojuegos, libros interactivos y documentales interactivos.</t>
  </si>
  <si>
    <t>230207400</t>
  </si>
  <si>
    <t>Contenidos convergentes producidos y coproducidos</t>
  </si>
  <si>
    <t>Servicio de promoción para la apropiación de la Estrategia de Gobierno digital</t>
  </si>
  <si>
    <t>Corresponde a todas aquellas actividades de promoción, difusión y divulgación necesarias para la apropiación del Gobierno digital por parte de las entidades y ciudadanos, incluyendo la realización o participación activa (ponencias, exposiciones, entre otros) en eventos tanto a nivel nacional como internacional.</t>
  </si>
  <si>
    <t>230207500</t>
  </si>
  <si>
    <t>Eventos de promoción de la Estrategia de Gobierno digital realizados</t>
  </si>
  <si>
    <t>230207501</t>
  </si>
  <si>
    <t>Actividades de promoción de la Estrategia de Gobierno digital realizadas</t>
  </si>
  <si>
    <t>Servicio de promoción para la producción de piezas audiovisuales</t>
  </si>
  <si>
    <t>Piezas audiovisuales financiadas</t>
  </si>
  <si>
    <t>230207600</t>
  </si>
  <si>
    <t>Piezas audiovisuales financiadas a partir de convocatorias públicas dirigidas a pequeños productores de contenidos audiovisuales</t>
  </si>
  <si>
    <t>Softwares y hardware para la inclusión de las personas con discapacidad en las Tecnologías de la Información y las Comunicaciones</t>
  </si>
  <si>
    <t>Softwares  y hardware desarrollados o adquiridos para la inclusión de las personas con discapacidad en las  TIC</t>
  </si>
  <si>
    <t>Número de softwares y hardware</t>
  </si>
  <si>
    <t>230207800</t>
  </si>
  <si>
    <t>Servicios de promoción de contenidos audiovisuales</t>
  </si>
  <si>
    <t>Consiste en el dialógo con audiencias sobre prosumo y consumo de contenidos audiovisuales</t>
  </si>
  <si>
    <t>230207900</t>
  </si>
  <si>
    <t>Servicio de asistencia técnica para el fomento de contenidos</t>
  </si>
  <si>
    <t>Se refiere a la asistencia técnica que se realiza para la implementación de la  estrategia para el fomento de los contenidos audiovisuales transmediales</t>
  </si>
  <si>
    <t>230208100</t>
  </si>
  <si>
    <t>Servicio de apoyo financiero para fortalecer el Gobierno Digital</t>
  </si>
  <si>
    <t xml:space="preserve">Hace referencia al servicio que brinda el Fondo de Tecnologías de la información y las comunicaciones para cofinanciar proyectos dirigidos a fortalecer el gobierno digital en las entidades públicas. </t>
  </si>
  <si>
    <t>230208200</t>
  </si>
  <si>
    <t>230208300</t>
  </si>
  <si>
    <t>230208301</t>
  </si>
  <si>
    <t>Documentos de lineamientos técnicos  para impulsar el Gobierno Digital elaborados</t>
  </si>
  <si>
    <t>230208302</t>
  </si>
  <si>
    <t>Documentos de lineamientos técnicos para impulsar la transformación digital de las empresas elaborados</t>
  </si>
  <si>
    <t>Servicio de conservación del archivo sonoro y audio visual</t>
  </si>
  <si>
    <t>Servicio de conservación de largo plazo de los soportes que conforman el archivo sonoro  y audio visual de la Radio y la Televisión de Colombia.</t>
  </si>
  <si>
    <t>230208400</t>
  </si>
  <si>
    <t>Documentos del archivo audiovisual y sonoro conservados</t>
  </si>
  <si>
    <t>230208401</t>
  </si>
  <si>
    <t>Documentos del archivo audiovisual conservados</t>
  </si>
  <si>
    <t>230208402</t>
  </si>
  <si>
    <t>Documentos del archivo sonoro conservados</t>
  </si>
  <si>
    <t>Servicio de recuperación de los soportes del archivo sonoro y audio visual</t>
  </si>
  <si>
    <t>Digitalización de soportes del archivo sonoro y audio visual de la Radio y la Televisión de Colombia para garantizar su preservación, incluyendo, si se requiere, actividades de limpieza externa, interna y restauración.</t>
  </si>
  <si>
    <t>Número de soportes</t>
  </si>
  <si>
    <t>230208500</t>
  </si>
  <si>
    <t>Soportes del archivo audiovisual y sonoro de la Radio y la Televisión de Colombia digitalizados</t>
  </si>
  <si>
    <t>230208501</t>
  </si>
  <si>
    <t>Soportes del archivo audiovisual de la Radio Televisión de Colombia digitalizados</t>
  </si>
  <si>
    <t>230208502</t>
  </si>
  <si>
    <t>Soportes del archivo sonoro de la Radio Televisión de Colombia digitalizados</t>
  </si>
  <si>
    <t>Son aquellos aplicativos o herramientas y servicios tecnológicos diseñados y desarrollados en el marco de la implementación de la estrategia de Gobierno Digital para que sean gestionadas y mejoradas por las entidades del Estado o por la Industria.</t>
  </si>
  <si>
    <t>Número de herramientas tecnológicas</t>
  </si>
  <si>
    <t>230208600</t>
  </si>
  <si>
    <t>Herramientas tecnológicas de Gobierno digital  implemetadas</t>
  </si>
  <si>
    <t>230208601</t>
  </si>
  <si>
    <t>Herramientas tecnológicas de Gobierno digital creadas</t>
  </si>
  <si>
    <t>230208602</t>
  </si>
  <si>
    <t>Herramientas tecnológicas de gobierno  Gobierno digital mejoradas</t>
  </si>
  <si>
    <t>230208603</t>
  </si>
  <si>
    <t>Trámites y servicios en línea implementados</t>
  </si>
  <si>
    <t>230208604</t>
  </si>
  <si>
    <t>Herramientas tecnológicas de Gobierno digital  implementadas</t>
  </si>
  <si>
    <t>Servicio de educación informal en tecnologías de la información y las comunicaciones para empresas</t>
  </si>
  <si>
    <t>Hace referencia a los procesos de capacitación y  formación para los empresarios colombianos, a fin de promover el uso de las TIC en los procesos productivos </t>
  </si>
  <si>
    <t>Número de empresarios</t>
  </si>
  <si>
    <t>230208700</t>
  </si>
  <si>
    <t>Número de empresarios formados </t>
  </si>
  <si>
    <t>Documentos de planeación </t>
  </si>
  <si>
    <t>230208800</t>
  </si>
  <si>
    <t>Documentos de planeación formulados</t>
  </si>
  <si>
    <t>230208801</t>
  </si>
  <si>
    <t>230208802</t>
  </si>
  <si>
    <t>Documento de las Estrategias de asistencia técnica para la implementación de Arquitectura TI Colombia expedido.</t>
  </si>
  <si>
    <t>Servicio de contenidos audiovisuales</t>
  </si>
  <si>
    <t>Producir y desarrollar contenidos audiovisuales, educativos, culturales, para la prestación y fortalecimiento  del servicio de televisión de acuerdo con las necesidades de la ciudadanía y los lineamientos de las entidades o requerimientos de los clientes.</t>
  </si>
  <si>
    <t>230208900</t>
  </si>
  <si>
    <t>Contenidos producidos</t>
  </si>
  <si>
    <t>230208901</t>
  </si>
  <si>
    <t>Capítulos realizados</t>
  </si>
  <si>
    <t> Servicio de pauta y emisión publicitaria</t>
  </si>
  <si>
    <t>Ocupar los espacios destinados para comercialización de la parrilla en televisión y plataformas digitales, con contenidos publicitarios.</t>
  </si>
  <si>
    <t>Número de horas</t>
  </si>
  <si>
    <t>230209000</t>
  </si>
  <si>
    <t>Horas en pantalla comercializadas</t>
  </si>
  <si>
    <t>230209001</t>
  </si>
  <si>
    <t>Usuarios en las plataformas digitales conectados</t>
  </si>
  <si>
    <t>230209100</t>
  </si>
  <si>
    <t>SIstema de de información implementado</t>
  </si>
  <si>
    <t>Servicio de análisis de vulnerabilidades de seguridad digital</t>
  </si>
  <si>
    <t>Corresponde al diagnóstico y análisis preventivo de vulnerabilidades  y amenazas presentes en los sistemas de información de usuarios y entidades.</t>
  </si>
  <si>
    <t>230209200</t>
  </si>
  <si>
    <t>Análisis de vulnerabilidades digitales generados</t>
  </si>
  <si>
    <t>Servicio de atención a incidentes de seguridad digital</t>
  </si>
  <si>
    <t>Comprende el análisis forense de los incidentes digitales, toma de muestra de virus y apoyo a las entidades para la puesta en funcionamiento de los sistemas de información que fueron afectados.</t>
  </si>
  <si>
    <t>Número de incidentes</t>
  </si>
  <si>
    <t>230209300</t>
  </si>
  <si>
    <t>Incidentes de seguridad digital atendidos</t>
  </si>
  <si>
    <t>Servicio de circulación de contenidos convergentes</t>
  </si>
  <si>
    <t>Comprende los procesos de identificación de contenidos audiovisuales convergentes a adquirir (por pertinencia, calidad y tipos de audiencias), asi mismo la planeación, la asignación de horarios, las frecuencias y la emisión en diversas plataformas y en señal abierta de televisión.</t>
  </si>
  <si>
    <t>230209400</t>
  </si>
  <si>
    <t>Contenidos circulados</t>
  </si>
  <si>
    <t>Incluye el desarrollo de procesos continuos orientados a recolectar y generar información insumo para el diseño, validación e implementación de mecanismos y demás procesos que permitan evaluar el impacto de planes, programas, y proyectos</t>
  </si>
  <si>
    <t>230209500</t>
  </si>
  <si>
    <t>230209600</t>
  </si>
  <si>
    <t>230209700</t>
  </si>
  <si>
    <t>230209701</t>
  </si>
  <si>
    <t>230209800</t>
  </si>
  <si>
    <t>230209900</t>
  </si>
  <si>
    <t>Corresponde a los Centros Integrados de Servicios tecnológicos adecuados en el marco de la política de gobierno digital, para mejorar la prestación de servicios digitales de salud, educación o de las dimensiones y subdimensiones de ciudades y territorios inteligentes y de gobierno digital, para que sean gestionadas y mejoradas por las entidades o la industria.</t>
  </si>
  <si>
    <t>230210000</t>
  </si>
  <si>
    <t>Corresponde al proceso que asegura la disponibilidad del servicio a través de la infraestructura informática tanto de software como de hardware, uso de tecnologías emergentes (IA, Blockchain, internet de las cosas, bigdata, nube publico-privada y otras) para desarrollar estrategias de ciudades y territorios inteligentes en temas relacionados con las arenas (Movilidad, Agricultura, Seguridad ciudadana, ambiente, servicios públicos, entre otros), Govtech, protección de datos y seguridad de la información.</t>
  </si>
  <si>
    <t>230210100</t>
  </si>
  <si>
    <t>17.7Promover el desarrollo de tecnologías ecológicamente racionales y su transferencia, divulgación y difusión a los países en desarrollo en condiciones favorables, incluso en condiciones concesionarias y preferenciales, por mutuo acuerdo</t>
  </si>
  <si>
    <t>230210101</t>
  </si>
  <si>
    <t>Servicios tecnologicos implementados para la proteccion de la seguridad de la información.</t>
  </si>
  <si>
    <t>2399</t>
  </si>
  <si>
    <t xml:space="preserve"> Fortalecimiento de la gestión y dirección del sector Tecnologías de la Información y las Comunicaciones</t>
  </si>
  <si>
    <t>239900900</t>
  </si>
  <si>
    <t>239901000</t>
  </si>
  <si>
    <t>239901100</t>
  </si>
  <si>
    <t>239901101</t>
  </si>
  <si>
    <t>239901200</t>
  </si>
  <si>
    <t>239901300</t>
  </si>
  <si>
    <t>239901301</t>
  </si>
  <si>
    <t>Área restaurada</t>
  </si>
  <si>
    <t>239901500</t>
  </si>
  <si>
    <t>239901600</t>
  </si>
  <si>
    <t>239905200</t>
  </si>
  <si>
    <t>239905201</t>
  </si>
  <si>
    <t>239905202</t>
  </si>
  <si>
    <t>239905203</t>
  </si>
  <si>
    <t>239905204</t>
  </si>
  <si>
    <t>239905205</t>
  </si>
  <si>
    <t>239905206</t>
  </si>
  <si>
    <t>239905207</t>
  </si>
  <si>
    <t>239905208</t>
  </si>
  <si>
    <t>239905209</t>
  </si>
  <si>
    <t>239905210</t>
  </si>
  <si>
    <t>239905211</t>
  </si>
  <si>
    <t>239905212</t>
  </si>
  <si>
    <t>239905213</t>
  </si>
  <si>
    <t>239905214</t>
  </si>
  <si>
    <t>239905215</t>
  </si>
  <si>
    <t>239905300</t>
  </si>
  <si>
    <t>239905301</t>
  </si>
  <si>
    <t>239905400</t>
  </si>
  <si>
    <t>239905401</t>
  </si>
  <si>
    <t>239905402</t>
  </si>
  <si>
    <t>239905500</t>
  </si>
  <si>
    <t>239905600</t>
  </si>
  <si>
    <t>239905601</t>
  </si>
  <si>
    <t>239905602</t>
  </si>
  <si>
    <t>239905800</t>
  </si>
  <si>
    <t>239905801</t>
  </si>
  <si>
    <t>239906000</t>
  </si>
  <si>
    <t>239906001</t>
  </si>
  <si>
    <t>239906002</t>
  </si>
  <si>
    <t>239906003</t>
  </si>
  <si>
    <t>239906004</t>
  </si>
  <si>
    <t>239906100</t>
  </si>
  <si>
    <t>239906101</t>
  </si>
  <si>
    <t>239906102</t>
  </si>
  <si>
    <t>239906200</t>
  </si>
  <si>
    <t>239906300</t>
  </si>
  <si>
    <t>239906301</t>
  </si>
  <si>
    <t>239906302</t>
  </si>
  <si>
    <t>239906303</t>
  </si>
  <si>
    <t>Consiste en la formulación de documento cuyo objetivo es definir el marco de referencia que alinea la gestión de tecnologías  de la información con las políticas de estado y sectoriales que se definan en la materia.</t>
  </si>
  <si>
    <t>239906400</t>
  </si>
  <si>
    <t>Corresponde al proceso que asegura la disponibilidad del servicio a través de la infraestructura informática tanto de software como de hardware, lo relacionado con seguridad informática; así como a los dispositivos IOT, equipos, e infraestructura TI y servicios tecnológicos.</t>
  </si>
  <si>
    <t>239906500</t>
  </si>
  <si>
    <t>239906600</t>
  </si>
  <si>
    <t>239906700</t>
  </si>
  <si>
    <t>239906800</t>
  </si>
  <si>
    <t>Descripción Incluye el proceso de identificación de necesidades de dotación administrativa, así como la adquisición e instalación de mobiliario y demás elementos no consumibles requeridos para apoyar la prestación de los servicios de la entidad.</t>
  </si>
  <si>
    <t>239906900</t>
  </si>
  <si>
    <t>239907000</t>
  </si>
  <si>
    <t>239907001</t>
  </si>
  <si>
    <t xml:space="preserve">Servicio de actualización del Sistemas de Gestión </t>
  </si>
  <si>
    <t>239907100</t>
  </si>
  <si>
    <t>239907200</t>
  </si>
  <si>
    <t>2401</t>
  </si>
  <si>
    <t xml:space="preserve"> Infraestructura red vial primaria</t>
  </si>
  <si>
    <t>Vía primaria construida</t>
  </si>
  <si>
    <t>Incluye la construcción de vías nuevas en zonas sin comunicación vial</t>
  </si>
  <si>
    <t>Kilómetros de vías primarias</t>
  </si>
  <si>
    <t>240100100</t>
  </si>
  <si>
    <t xml:space="preserve">Vía primaria construida </t>
  </si>
  <si>
    <t>240100101</t>
  </si>
  <si>
    <t>Obras de estabilización construidas</t>
  </si>
  <si>
    <t>240100102</t>
  </si>
  <si>
    <t>Obras de drenaje construidas</t>
  </si>
  <si>
    <t>240100103</t>
  </si>
  <si>
    <t>Vía primaria con obras complementarias de seguridad vial</t>
  </si>
  <si>
    <t>240100104</t>
  </si>
  <si>
    <t>Puente construido</t>
  </si>
  <si>
    <t>240100105</t>
  </si>
  <si>
    <t>Túnel construido</t>
  </si>
  <si>
    <t>240100106</t>
  </si>
  <si>
    <t>Intersección a nivel construida</t>
  </si>
  <si>
    <t>240100107</t>
  </si>
  <si>
    <t>Intersección a desnivel construida</t>
  </si>
  <si>
    <t>240100108</t>
  </si>
  <si>
    <t>Demarcación longitudinal realizada</t>
  </si>
  <si>
    <t>240100109</t>
  </si>
  <si>
    <t>Demarcación transversal realizada</t>
  </si>
  <si>
    <t>240100110</t>
  </si>
  <si>
    <t>Vías primarias con dispositivos de control y señalización instalados</t>
  </si>
  <si>
    <t>Viaducto construido en vía primaria nueva</t>
  </si>
  <si>
    <t>Incluye la construcción de viaductos  para la conformación de la red vial primaria</t>
  </si>
  <si>
    <t>Número de viaductos</t>
  </si>
  <si>
    <t>240100200</t>
  </si>
  <si>
    <t xml:space="preserve">Viaducto construido en vía primaria nueva </t>
  </si>
  <si>
    <t>240100201</t>
  </si>
  <si>
    <t xml:space="preserve">Viaducto construido en via primaria nueva </t>
  </si>
  <si>
    <t>Túnel construido en vía primaria nueva</t>
  </si>
  <si>
    <t>Incluye la construcción de túneles para la conformación de la red vial primaria</t>
  </si>
  <si>
    <t>Número de túneles</t>
  </si>
  <si>
    <t>240100300</t>
  </si>
  <si>
    <t xml:space="preserve">Túneles construidos en vía primaria nueva </t>
  </si>
  <si>
    <t>240100301</t>
  </si>
  <si>
    <t>Puente construido en vía primaria nueva</t>
  </si>
  <si>
    <t>Incluye la construcción de puentes  para la conformación de la red vial primaria</t>
  </si>
  <si>
    <t>Número de puentes</t>
  </si>
  <si>
    <t>240100400</t>
  </si>
  <si>
    <t>Puentes construidos en vía primaria nueva</t>
  </si>
  <si>
    <t>240100402</t>
  </si>
  <si>
    <t>Accesos construidos</t>
  </si>
  <si>
    <t>240100403</t>
  </si>
  <si>
    <t>Puente binacional construido en vía primaria nueva</t>
  </si>
  <si>
    <t>Incluye la construcción de puentes  para la conformación de la red vial primaria para comunicar al país con otro de frontera</t>
  </si>
  <si>
    <t>Número de puentes binacionales</t>
  </si>
  <si>
    <t>240100500</t>
  </si>
  <si>
    <t>Puentes binacionales construidos en vía primaria nueva</t>
  </si>
  <si>
    <t>240100501</t>
  </si>
  <si>
    <t>Metros lineales</t>
  </si>
  <si>
    <t>Intercambiador construido en vía primaria nueva</t>
  </si>
  <si>
    <t>Incluye la construcción de nuevos puntos de articulación de redes construidos para la conformación de la red vial primaria encaminados a facilitar la intermodalidad entre distintos modos de transporte de viajeros</t>
  </si>
  <si>
    <t>Número de intercambiadores</t>
  </si>
  <si>
    <t>240100700</t>
  </si>
  <si>
    <t>Vía primaria mejorada</t>
  </si>
  <si>
    <t>Incluye la construcción de obras de infraestructura vial en vías de la red vial primaria que mejoren la prestación del servicio, así como los cambios en una infraestructura de transporte con el propósito de mejorar sus especificaciones técnicas iniciales</t>
  </si>
  <si>
    <t>240100800</t>
  </si>
  <si>
    <t xml:space="preserve">Vía primaria mejorada </t>
  </si>
  <si>
    <t>240100801</t>
  </si>
  <si>
    <t>Variante construida</t>
  </si>
  <si>
    <t>240100802</t>
  </si>
  <si>
    <t>Nueva calzada construida</t>
  </si>
  <si>
    <t>240100803</t>
  </si>
  <si>
    <t>Nuevo carril construido</t>
  </si>
  <si>
    <t>240100804</t>
  </si>
  <si>
    <t>Vía con rectificación geométrica</t>
  </si>
  <si>
    <t>240100805</t>
  </si>
  <si>
    <t>Vía con sección transversal ampliada</t>
  </si>
  <si>
    <t>240100806</t>
  </si>
  <si>
    <t>240100807</t>
  </si>
  <si>
    <t>240100808</t>
  </si>
  <si>
    <t>240100809</t>
  </si>
  <si>
    <t>Viaducto construido</t>
  </si>
  <si>
    <t>240100810</t>
  </si>
  <si>
    <t>240100811</t>
  </si>
  <si>
    <t>240100812</t>
  </si>
  <si>
    <t>240100813</t>
  </si>
  <si>
    <t>Vía primaria pavimentada</t>
  </si>
  <si>
    <t>240100814</t>
  </si>
  <si>
    <t>240100815</t>
  </si>
  <si>
    <t>240100816</t>
  </si>
  <si>
    <t>240100817</t>
  </si>
  <si>
    <t>Box coulvert construido</t>
  </si>
  <si>
    <t>240100818</t>
  </si>
  <si>
    <t>Vía de primer orden mejorada por entidad territorial</t>
  </si>
  <si>
    <t>Incluye la construcción de dos carriles o más, delimitados o no por marcas viales longitudinales, y con anchura suficiente para la circulación de una fila de automóviles por carril que no sean motocicletas en la red vial primaria</t>
  </si>
  <si>
    <t>240100900</t>
  </si>
  <si>
    <t>Incluye la construcción parte de la calzada destinada al tránsito de una sola fila de vehículos en la red vial primaria</t>
  </si>
  <si>
    <t>240101000</t>
  </si>
  <si>
    <t>Vía ampliada o rectificada</t>
  </si>
  <si>
    <t xml:space="preserve">Vía con acciones de ampliación de carril o calzada o con rectificación de curvas </t>
  </si>
  <si>
    <t>240101100</t>
  </si>
  <si>
    <t>Vía pavimentada</t>
  </si>
  <si>
    <t xml:space="preserve">Incluye la pavimentación de vías de la red vial primaria, incluyente puentes, viaductos, túneles y accesos. </t>
  </si>
  <si>
    <t>240101200</t>
  </si>
  <si>
    <t xml:space="preserve">Incluye la construcción de viaductos en la red vial primaria </t>
  </si>
  <si>
    <t>240101300</t>
  </si>
  <si>
    <t xml:space="preserve">Viaductos construidos para el mejoramiento de vía primaria </t>
  </si>
  <si>
    <t>240101302</t>
  </si>
  <si>
    <t>240101303</t>
  </si>
  <si>
    <t>Viaductos construidos para el mejoramiento de vía primaria</t>
  </si>
  <si>
    <t>Viaducto ampliado o rectificado</t>
  </si>
  <si>
    <t xml:space="preserve">Ampliación o rectificación de viaductos construidos en la red vial primaria </t>
  </si>
  <si>
    <t>240101400</t>
  </si>
  <si>
    <t>Viaducto ampliado o rectificado en vía primaria</t>
  </si>
  <si>
    <t>240101401</t>
  </si>
  <si>
    <t>Incluye la construcción de túneles en la red vial primaria para el mejoramiento de la infraestructura existente</t>
  </si>
  <si>
    <t>240101500</t>
  </si>
  <si>
    <t>Túnel construido para el mejoramiento de la red primaria</t>
  </si>
  <si>
    <t>240101501</t>
  </si>
  <si>
    <t>240101502</t>
  </si>
  <si>
    <t>Equipos electromecánicos instalados</t>
  </si>
  <si>
    <t>Túnel ampliado</t>
  </si>
  <si>
    <t>Incluye la ampliación de túneles construidos en la red vial primaria</t>
  </si>
  <si>
    <t>240101600</t>
  </si>
  <si>
    <t xml:space="preserve">Túnel de la red vial primaria ampliado </t>
  </si>
  <si>
    <t>240101601</t>
  </si>
  <si>
    <t xml:space="preserve">Incluye la construcción de puentes para el mejoramiento de la red vial primaria </t>
  </si>
  <si>
    <t>240101700</t>
  </si>
  <si>
    <t xml:space="preserve">Puente construido para el mejoramiento de la red vial primaria </t>
  </si>
  <si>
    <t>240101702</t>
  </si>
  <si>
    <t>240101703</t>
  </si>
  <si>
    <t>Puente construido para el mejoramiento de la red vial primaria</t>
  </si>
  <si>
    <t>Intercambiador construido para el mejoramiento de vías primarias</t>
  </si>
  <si>
    <t>Nuevo punto de articulación de redes construido en la red vial primaria, que permita su mejoramiento</t>
  </si>
  <si>
    <t>240101900</t>
  </si>
  <si>
    <t>Vía primaria rehabilitada</t>
  </si>
  <si>
    <t>Incluye las intervenciones vías para devolverlas al estado inicial para la cual fueron construidas</t>
  </si>
  <si>
    <t>240102000</t>
  </si>
  <si>
    <t xml:space="preserve">Vía primaria rehabilitada </t>
  </si>
  <si>
    <t>240102001</t>
  </si>
  <si>
    <t>Estructuras y drenajes rehabilitados</t>
  </si>
  <si>
    <t>240102002</t>
  </si>
  <si>
    <t>240102003</t>
  </si>
  <si>
    <t>240102004</t>
  </si>
  <si>
    <t>240102005</t>
  </si>
  <si>
    <t>Puente rehabilitado</t>
  </si>
  <si>
    <t>Puentes con intervenciones de infraestructura para devolverlos al estado inicial para el cual fueron construidos</t>
  </si>
  <si>
    <t>240102100</t>
  </si>
  <si>
    <t>Puentes rehabilitados en vía primaria</t>
  </si>
  <si>
    <t>240102102</t>
  </si>
  <si>
    <t>Túnel rehabilitado</t>
  </si>
  <si>
    <t>Túneles con intervenciones de infraestructura para devolverlos al estado inicial para el cual fueron construidos</t>
  </si>
  <si>
    <t>240102200</t>
  </si>
  <si>
    <t>Túneles rehabilitados en vías primarias</t>
  </si>
  <si>
    <t>240102201</t>
  </si>
  <si>
    <t>Vía primaria mantenida</t>
  </si>
  <si>
    <t>Incluye las acciones de conservación periódica o rutinaria de las vías de la red vial primaria con el fin de mantener las condiciones óptimas para el tránsito y el uso adecuado de la infraestructura de transporte</t>
  </si>
  <si>
    <t>240102300</t>
  </si>
  <si>
    <t>Vía primaria con mantenimiento</t>
  </si>
  <si>
    <t>240102301</t>
  </si>
  <si>
    <t xml:space="preserve">Vía primaria con mantenimiento periódico </t>
  </si>
  <si>
    <t>240102302</t>
  </si>
  <si>
    <t xml:space="preserve">Vía primaria con mantenimiento rutinario </t>
  </si>
  <si>
    <t>240102303</t>
  </si>
  <si>
    <t>240102304</t>
  </si>
  <si>
    <t>240102305</t>
  </si>
  <si>
    <t>240102306</t>
  </si>
  <si>
    <t>240102307</t>
  </si>
  <si>
    <t>Puente con mantenimiento</t>
  </si>
  <si>
    <t>Incluye las acciones de conservación periódica o rutinaria de puentes o viaductos de la red vial primaria con el fin de mantener las condiciones óptimas para el tránsito y el uso adecuado de la infraestructura de transporte</t>
  </si>
  <si>
    <t>240102400</t>
  </si>
  <si>
    <t>Puentes de la red primaria con mantenimiento</t>
  </si>
  <si>
    <t>240102401</t>
  </si>
  <si>
    <t>Puentes de la red primaria con mantenimiento periódico</t>
  </si>
  <si>
    <t>240102402</t>
  </si>
  <si>
    <t>Puentes de la red primaria con mantenimiento rutinario</t>
  </si>
  <si>
    <t>Túnel con mantenimiento</t>
  </si>
  <si>
    <t>Incluye las acciones de conservación periódica o rutinaria de túneles de la red vial primaria con el fin de mantener las condiciones óptimas para el tránsito y el uso adecuado de la infraestructura de transporte</t>
  </si>
  <si>
    <t>240102500</t>
  </si>
  <si>
    <t xml:space="preserve">Túnel de vía primaria con mantenimiento </t>
  </si>
  <si>
    <t>240102501</t>
  </si>
  <si>
    <t>240102502</t>
  </si>
  <si>
    <t>Vía primaria atendida por emergencia</t>
  </si>
  <si>
    <t>Incluye intervenciones en las vías primarias para la normalización del tránsito luego de la ocurrencia de eventos que tengan como origen emergencias climáticas, telúricas, terrorismo, entre otros</t>
  </si>
  <si>
    <t>240102600</t>
  </si>
  <si>
    <t xml:space="preserve">Vía primaria con mantenimiento de emergencia </t>
  </si>
  <si>
    <t>Puente habilitado</t>
  </si>
  <si>
    <t>Incluye intervenciones en puentes y viaductos para la normalización del tránsito luego de la ocurrencia de eventos que tengan como origen emergencias climáticas, telúricas, terrorismo, entre otros</t>
  </si>
  <si>
    <t>240102700</t>
  </si>
  <si>
    <t xml:space="preserve">Puente de vía primaria con mantenimiento de emergencia </t>
  </si>
  <si>
    <t>240102701</t>
  </si>
  <si>
    <t>240102702</t>
  </si>
  <si>
    <t>Elementos y accesorios instalados en puentes metálicos modulares</t>
  </si>
  <si>
    <t>Túnel habilitado</t>
  </si>
  <si>
    <t>Incluye intervenciones en túneles para la normalización del tránsito luego de la ocurrencia de eventos que tengan como origen emergencias climáticas, telúricas, terrorismo, entre otros</t>
  </si>
  <si>
    <t>240102800</t>
  </si>
  <si>
    <t xml:space="preserve">Túnel de vía primaria con mantenimiento de emergencia </t>
  </si>
  <si>
    <t>240102801</t>
  </si>
  <si>
    <t>240102900</t>
  </si>
  <si>
    <t xml:space="preserve">Sitio crítico estabilizado </t>
  </si>
  <si>
    <t>Servicio de operación de vías primarias</t>
  </si>
  <si>
    <t>Incluye la prestación de los Servicio necesarios para garantizar la debida transitabilidad de las vías primarias</t>
  </si>
  <si>
    <t>240103000</t>
  </si>
  <si>
    <t xml:space="preserve">Vía primaria en operación </t>
  </si>
  <si>
    <t>Estación de peaje construida</t>
  </si>
  <si>
    <t>Incluye ala construcción de infraestructura para la operación de los peajes</t>
  </si>
  <si>
    <t>Número de estaciones de peajess</t>
  </si>
  <si>
    <t>240103100</t>
  </si>
  <si>
    <t xml:space="preserve">Estación de peaje construida </t>
  </si>
  <si>
    <t>Estación de peaje adecuada</t>
  </si>
  <si>
    <t xml:space="preserve">Incluye intervenciones de tipo estructural, reparaciones o mantenimientos estéticos </t>
  </si>
  <si>
    <t>240103200</t>
  </si>
  <si>
    <t xml:space="preserve">Estación de peaje adecuada </t>
  </si>
  <si>
    <t>Peaje con servicio de administración</t>
  </si>
  <si>
    <t>Incluye la prestación de Servicio propios de la administración y operación de peajes</t>
  </si>
  <si>
    <t>240103300</t>
  </si>
  <si>
    <t xml:space="preserve">Peaje con servicio de administración </t>
  </si>
  <si>
    <t>Incluye todos los Servicio y obras conexos a la red vial primaria cuyo objetivo es garantizar la seguridad en las vías. Este producto se contempla en este programa sólo si se ejecuta cualquiera de las obras contempladas en el catálogo para la intervención de vías</t>
  </si>
  <si>
    <t>240103400</t>
  </si>
  <si>
    <t xml:space="preserve">Vía primaria con obras complementarias de seguridad vial </t>
  </si>
  <si>
    <t>Vía primaria con dispositivos de control y señalización</t>
  </si>
  <si>
    <t>Incluye la señalización de la red vial primaria, sonora, táctil, visual o mixta, así como la implementación de dispositivos de control para la seguridad vial</t>
  </si>
  <si>
    <t>240103600</t>
  </si>
  <si>
    <t>Ciclo infraestructura construida</t>
  </si>
  <si>
    <t>Incluye la construcción de vías o secciones de la calzada destinada al tránsito de bicicletas en forma exclusiva</t>
  </si>
  <si>
    <t>Metros lineales de cicloinfraestructura</t>
  </si>
  <si>
    <t>240103700</t>
  </si>
  <si>
    <t xml:space="preserve">Ciclo infraestructura en funcionamiento  </t>
  </si>
  <si>
    <t>Ciclo infraestructura con mantenimiento</t>
  </si>
  <si>
    <t>Incluye el mantenimiento de las vías o secciones de la calzada destinadas al tránsito de bicicletas en forma exclusiva</t>
  </si>
  <si>
    <t>240103800</t>
  </si>
  <si>
    <t>Puente peatonal construido</t>
  </si>
  <si>
    <t>Incluye la construcción de puentes peatonales así como la implementación de intervenciones para la normalización del tránsito peatonal</t>
  </si>
  <si>
    <t>Número de puentes peatonales en funcionamiento</t>
  </si>
  <si>
    <t>240103900</t>
  </si>
  <si>
    <t>240103901</t>
  </si>
  <si>
    <t>240104200</t>
  </si>
  <si>
    <t>240104201</t>
  </si>
  <si>
    <t xml:space="preserve">Documentos de investigación sobre el impacto de las intervenciones del sector </t>
  </si>
  <si>
    <t>240104300</t>
  </si>
  <si>
    <t>Servicio de Información Geográfica - SIG</t>
  </si>
  <si>
    <t>Incluye las acciones que permitan contar con el inventario de la red vial primaria para alimentar el Sistema Integral Nacional de Información de Carreteras</t>
  </si>
  <si>
    <t>240104400</t>
  </si>
  <si>
    <t xml:space="preserve">Vías primarias inventariadas </t>
  </si>
  <si>
    <t>240104401</t>
  </si>
  <si>
    <t xml:space="preserve">Vías primarias reportadas al Sistema Integral Nacional de Información de Carreteras SINC </t>
  </si>
  <si>
    <t>240104700</t>
  </si>
  <si>
    <t>240104701</t>
  </si>
  <si>
    <t xml:space="preserve">Documentos de lineamientos técnicos para red vial primaria publicados </t>
  </si>
  <si>
    <t>240104702</t>
  </si>
  <si>
    <t>Servicio de divulgación de asuntos de política y técnicos referentes a la red vial primaria</t>
  </si>
  <si>
    <t>Incluye la socialización de políticas y documentos de lineamientos técnicos en los temas concernientes a la gestión integral de la red vial primaria</t>
  </si>
  <si>
    <t>240104800</t>
  </si>
  <si>
    <t xml:space="preserve">Documentos de lineamientos técnicos para red vial primaria socializados </t>
  </si>
  <si>
    <t>240104801</t>
  </si>
  <si>
    <t xml:space="preserve">Entidades instruidas en asuntos de política y técnicos referentes a la red vial primaria </t>
  </si>
  <si>
    <t>Servicios de operación de vías primarias</t>
  </si>
  <si>
    <t>Incluye la prestación de los servicios necesarios para garantizar la debida operación de las vías primarias</t>
  </si>
  <si>
    <t>240105100</t>
  </si>
  <si>
    <t xml:space="preserve">Vías en operación </t>
  </si>
  <si>
    <t>Incluye la realización de los estudios requeridos en las fases de pre factibilidad, factibilidad o definitivos .</t>
  </si>
  <si>
    <t>240105200</t>
  </si>
  <si>
    <t>240105201</t>
  </si>
  <si>
    <t>240105202</t>
  </si>
  <si>
    <t>Servicio de operación de túneles</t>
  </si>
  <si>
    <t>Incluye la prestación de los servicios necesarios para garantizar la debida operación de los túneles viales.</t>
  </si>
  <si>
    <t>240105300</t>
  </si>
  <si>
    <t>Túneles con servicio de operación</t>
  </si>
  <si>
    <t>Servicio de administración vial en vías primarias</t>
  </si>
  <si>
    <t>Incluye acciones consistentes en la administración permanente, durante un tiempo determinado, de un sector ó sectores de carretera, que se ejecuta mediante gestiones, acciones y actividades técnicas y administrativas tendientes a conservar el sector de la carretera nacional, que buscan  realizar labores de dirección del mantenimiento rutinario, vigilancia, monitoreo, evaluación y diagnostico continuos del estado de las vías, para garantizar la transitabilidad a los usuarios en condiciones aceptables y seguras, planteando acciones preventivas y correctivas, logrando una reducción en los costos de mantenimiento y conservación de éstas. Igualmente incluye actividades tendientes a gestionar el suministro de mezcla y/o afirmado para mejorar la transitabilidad de la vía, con mano de obra de Microempresas contratada para realizar el Mantenimiento rutinario, ofreciendo seguridad y confort a los usuarios.</t>
  </si>
  <si>
    <t>Porcentaje de vías</t>
  </si>
  <si>
    <t>240105400</t>
  </si>
  <si>
    <t>Vía primaria con servicio de administración vial</t>
  </si>
  <si>
    <t>Viaductos mejorados</t>
  </si>
  <si>
    <t>Incluye las intervenciones que mejoren las especificaciones técnicas iniciales del viaducto.</t>
  </si>
  <si>
    <t>240105500</t>
  </si>
  <si>
    <t>240105501</t>
  </si>
  <si>
    <t>Viaductos rehabilitados</t>
  </si>
  <si>
    <t>Incluye las intervenciones de infraestructura para devolver a los viaductos las especificaciones técnicas de su construcción inicial.</t>
  </si>
  <si>
    <t>240105600</t>
  </si>
  <si>
    <t>Viaducto con mantenimiento</t>
  </si>
  <si>
    <t>Incluye las acciones de conservación periódica o rutinaria de viaductos de la red vial primaria con el fin de mantener las condiciones óptimas para el tránsito y el uso adecuado de la infraestructura de transporte.</t>
  </si>
  <si>
    <t>240105700</t>
  </si>
  <si>
    <t>Viaductos mantenidos</t>
  </si>
  <si>
    <t>240105701</t>
  </si>
  <si>
    <t>Viaductos de la red primaria con mantenimiento periódico</t>
  </si>
  <si>
    <t>240105702</t>
  </si>
  <si>
    <t>Viaductos de la red primaria con mantenimiento rutinario</t>
  </si>
  <si>
    <t>Puente mejorado</t>
  </si>
  <si>
    <t>Incluye las intervenciones que mejoren las especificaciones técnicas iniciales del puente.</t>
  </si>
  <si>
    <t>240105800</t>
  </si>
  <si>
    <t>Puentes mejorados</t>
  </si>
  <si>
    <t>Vía habilitada por emergencia</t>
  </si>
  <si>
    <t>Incluye intervenciones en las vías primarias para la normalización del tránsito luego de la ocurrencia de eventos que tengan como origen emergencias climáticas, telúricas, terrorismo, entre otros.</t>
  </si>
  <si>
    <t>240106000</t>
  </si>
  <si>
    <t>Vía primaria habilitada por emergencia</t>
  </si>
  <si>
    <t>Intersección construida</t>
  </si>
  <si>
    <t>Intersección construida a nivel o desnivel en la red vial primaria.</t>
  </si>
  <si>
    <t>Número de intersecciones</t>
  </si>
  <si>
    <t>240106100</t>
  </si>
  <si>
    <t>Intersección construida a nivel o desnivel en la red vial primaria</t>
  </si>
  <si>
    <t>Zonas escolares señalizadas y con obras de seguridad vial</t>
  </si>
  <si>
    <t>Incluye la construcción, demarcación y señalización de las zonas escolares de la red primaria.</t>
  </si>
  <si>
    <t>Número de zonas escolares</t>
  </si>
  <si>
    <t>240106200</t>
  </si>
  <si>
    <t>Intersección mejorada</t>
  </si>
  <si>
    <t>Incluye la realización de obras en las intersecciones que mejoren las especificaciones técnicas iniciales de su construcción.</t>
  </si>
  <si>
    <t>240106300</t>
  </si>
  <si>
    <t>Intersecciones mejoradas</t>
  </si>
  <si>
    <t>Servicio de recaudo de la tasa de peaje</t>
  </si>
  <si>
    <t>Incluye la operación, administración, custodia y transporte del recaudo de la tasa de peaje así como su verificación.</t>
  </si>
  <si>
    <t>Porcentaje de recaudo</t>
  </si>
  <si>
    <t>240106500</t>
  </si>
  <si>
    <t>Tasa de peaje recaudada</t>
  </si>
  <si>
    <t>240106501</t>
  </si>
  <si>
    <t>Estaciones de peaje con servicio de recaudo</t>
  </si>
  <si>
    <t>Estaciones de peaje construidas</t>
  </si>
  <si>
    <t>Estaciones de peaje construidas en la red vial primaria.</t>
  </si>
  <si>
    <t>240106600</t>
  </si>
  <si>
    <t>Estaciones de peaje mejoradas</t>
  </si>
  <si>
    <t>Estaciones de peaje mejoradas en la red vial primaria</t>
  </si>
  <si>
    <t>240106700</t>
  </si>
  <si>
    <t>Andén de la red primaria habilitado</t>
  </si>
  <si>
    <t>Incluye la construcción de andenes así como la implementación de intervenciones para la normalización del tránsito peatonal.</t>
  </si>
  <si>
    <t>Metros lineales de andenes</t>
  </si>
  <si>
    <t>240106900</t>
  </si>
  <si>
    <t>Andén en funcionamiento</t>
  </si>
  <si>
    <t>Vía primaria intervenida y en operación</t>
  </si>
  <si>
    <t>Abarca las intervenciones en infraestructura vial que mejoren la conectividad y por ende la capacidad de la vía, permitiendo su correcta operación. Entre las que se encuentran: Mejoramiento, construcción, rehabilitación, mantenimiento de las vías, puentes, túneles, viaductos; construcción de doble calzada, calzada sencilla y segunda calzada y obras complementarias como puentes peatonales y cicloinfraestructuras. </t>
  </si>
  <si>
    <t>240107400</t>
  </si>
  <si>
    <t>Vía intervenida</t>
  </si>
  <si>
    <t>240107401</t>
  </si>
  <si>
    <t> Calzada sencilla construida</t>
  </si>
  <si>
    <t>240107402</t>
  </si>
  <si>
    <t> Doble calzada construida</t>
  </si>
  <si>
    <t>240107403</t>
  </si>
  <si>
    <t> Intersección construida</t>
  </si>
  <si>
    <t>240107404</t>
  </si>
  <si>
    <t> Puente con mantenimiento</t>
  </si>
  <si>
    <t>240107405</t>
  </si>
  <si>
    <t>Puente construido  </t>
  </si>
  <si>
    <t>240107406</t>
  </si>
  <si>
    <t> Puente mejorado</t>
  </si>
  <si>
    <t>240107407</t>
  </si>
  <si>
    <t> Puente rehabilitado</t>
  </si>
  <si>
    <t>240107408</t>
  </si>
  <si>
    <t> Segunda calzada construida</t>
  </si>
  <si>
    <t>240107409</t>
  </si>
  <si>
    <t> Tercer carril construido</t>
  </si>
  <si>
    <t>240107410</t>
  </si>
  <si>
    <t> Túnel construido</t>
  </si>
  <si>
    <t>240107411</t>
  </si>
  <si>
    <t> Variante construida</t>
  </si>
  <si>
    <t>240107412</t>
  </si>
  <si>
    <t> Vía primaria construida</t>
  </si>
  <si>
    <t>240107413</t>
  </si>
  <si>
    <t> Vía primaria mantenida</t>
  </si>
  <si>
    <t>240107414</t>
  </si>
  <si>
    <t> Vía primaria mejorada</t>
  </si>
  <si>
    <t>240107415</t>
  </si>
  <si>
    <t>240107416</t>
  </si>
  <si>
    <t>Viaductos construidos</t>
  </si>
  <si>
    <t>240107417</t>
  </si>
  <si>
    <t>240107418</t>
  </si>
  <si>
    <t>240107419</t>
  </si>
  <si>
    <t>240107420</t>
  </si>
  <si>
    <t>240107421</t>
  </si>
  <si>
    <t>240107422</t>
  </si>
  <si>
    <t>240107423</t>
  </si>
  <si>
    <t>240107424</t>
  </si>
  <si>
    <t>Túnel mejorado</t>
  </si>
  <si>
    <t>240107425</t>
  </si>
  <si>
    <t>240107426</t>
  </si>
  <si>
    <t>240107427</t>
  </si>
  <si>
    <t>Documentos de apoyo técnico para el desarrollo de intervenciones en infraestructura vial</t>
  </si>
  <si>
    <t>Incluye la formulación de acciones preventivas o correctivas necesarias en los proyectos de obra, para lograr el cumplimiento del alcance, tiempo y costo.</t>
  </si>
  <si>
    <t>240107500</t>
  </si>
  <si>
    <t>240107501</t>
  </si>
  <si>
    <t>Vías con apoyo técnico</t>
  </si>
  <si>
    <t>Puente ampliado o rectificado</t>
  </si>
  <si>
    <t>Incluye la ampliación o rectificación de puentes construidos en la red vial primaria.</t>
  </si>
  <si>
    <t>240107600</t>
  </si>
  <si>
    <t>Puente ampliado o rectificado en vía primaria</t>
  </si>
  <si>
    <t>240107601</t>
  </si>
  <si>
    <t>Vías categorizadas</t>
  </si>
  <si>
    <t>Incluye las acciones para la inclusión de vías en el Sistema Nacional de Carreteras o Red Vial Nacional.</t>
  </si>
  <si>
    <t>Número de vías</t>
  </si>
  <si>
    <t>240107700</t>
  </si>
  <si>
    <t>240107701</t>
  </si>
  <si>
    <t>Vía aprobada por el Ministerio a través de resolución</t>
  </si>
  <si>
    <t>240107800</t>
  </si>
  <si>
    <t xml:space="preserve"> Infraestructura red vial regional</t>
  </si>
  <si>
    <t>Incluye la construcción de vías secundarias nuevas en zonas sin comunicación vial</t>
  </si>
  <si>
    <t>Kilómetros de vías secundarias</t>
  </si>
  <si>
    <t>240200100</t>
  </si>
  <si>
    <t xml:space="preserve">Vía secundaria construida </t>
  </si>
  <si>
    <t>Viaducto construido en vía secundaria nueva</t>
  </si>
  <si>
    <t>Incluye la construcción de viaductos  para la conformación de la red vial secundaria</t>
  </si>
  <si>
    <t>240200200</t>
  </si>
  <si>
    <t>240200201</t>
  </si>
  <si>
    <t>Túnel construido en vía secundaria nueva</t>
  </si>
  <si>
    <t>Incluye la construcción de túneles para la conformación de la red vial secundaria</t>
  </si>
  <si>
    <t>240200300</t>
  </si>
  <si>
    <t>240200301</t>
  </si>
  <si>
    <t>Puente construido en vía secundaria nueva</t>
  </si>
  <si>
    <t>Incluye la construcción de puentes para la conformación de la red vial secundaria</t>
  </si>
  <si>
    <t>240200400</t>
  </si>
  <si>
    <t>240200401</t>
  </si>
  <si>
    <t>Intercambiador construido en vía secundaria nueva</t>
  </si>
  <si>
    <t>Incluye la construcción de nuevos puntos de articulación de redes construidos para la conformación de la red vial secundaria encaminados a facilitar la intermodalidad entre distintos modos de transporte de viajeros</t>
  </si>
  <si>
    <t>240200500</t>
  </si>
  <si>
    <t>Vía secundaria mejorada</t>
  </si>
  <si>
    <t>Incluye la construcción de obras de infraestructura vial en vías de la red vial secundaria que mejoren la prestación del servicio, así como los cambios en una infraestructura de transporte con el propósito de mejorar sus especificaciones técnicas iniciales</t>
  </si>
  <si>
    <t>240200600</t>
  </si>
  <si>
    <t>240200601</t>
  </si>
  <si>
    <t>Placa huella construida</t>
  </si>
  <si>
    <t>240200602</t>
  </si>
  <si>
    <t>Alcantarilla construida</t>
  </si>
  <si>
    <t>240200603</t>
  </si>
  <si>
    <t>Estructura de contención construida</t>
  </si>
  <si>
    <t>240200604</t>
  </si>
  <si>
    <t>Cuneta construida</t>
  </si>
  <si>
    <t>240200605</t>
  </si>
  <si>
    <t>Filtros de drenaje transversales o longitudinales construidos</t>
  </si>
  <si>
    <t>240200606</t>
  </si>
  <si>
    <t>Mejoramiento de vías con soluciones tradicionales</t>
  </si>
  <si>
    <t>240200607</t>
  </si>
  <si>
    <t>Mejoramiento de vías con soluciones no tradicionales</t>
  </si>
  <si>
    <t>240200608</t>
  </si>
  <si>
    <t>Box culvert construido</t>
  </si>
  <si>
    <t>240200609</t>
  </si>
  <si>
    <t>Vía secundaria pavimentada</t>
  </si>
  <si>
    <t>240200610</t>
  </si>
  <si>
    <t>Nueva calzada construida en vía secundaria</t>
  </si>
  <si>
    <t>Incluye la construcción de dos carriles o más, delimitados o no por marcas viales longitudinales, y con anchura suficiente para la circulación de una fila de automóviles por carril que no sean motocicletas en la red vial secundaria</t>
  </si>
  <si>
    <t>240200700</t>
  </si>
  <si>
    <t>Nuevo carril construido en vía secundaria</t>
  </si>
  <si>
    <t>Incluye la construcción parte de la calzada destinada al tránsito de una sola fila de vehículos en la red vial secundaria</t>
  </si>
  <si>
    <t>240200800</t>
  </si>
  <si>
    <t>Vía secundaria ampliada y/o rectificada</t>
  </si>
  <si>
    <t>240200900</t>
  </si>
  <si>
    <t>Viaducto construido en vía secundaria</t>
  </si>
  <si>
    <t>Incluye la construcción de viaductos en la red vial secundaria</t>
  </si>
  <si>
    <t>240201100</t>
  </si>
  <si>
    <t>Viaductos construidos en vía secundaria existente</t>
  </si>
  <si>
    <t>240201101</t>
  </si>
  <si>
    <t>Viaducto ampliado o rectificado en vía secundaria</t>
  </si>
  <si>
    <t>Ampliación o rectificación de viaductos construidos en la red vial secundaria</t>
  </si>
  <si>
    <t>240201200</t>
  </si>
  <si>
    <t>240201201</t>
  </si>
  <si>
    <t>Túnel construido en vía secundaria</t>
  </si>
  <si>
    <t>Incluye la construcción de túneles en la red vial secundaria</t>
  </si>
  <si>
    <t>240201300</t>
  </si>
  <si>
    <t>Túnel construido en vía secundaria existente</t>
  </si>
  <si>
    <t>240201301</t>
  </si>
  <si>
    <t>Túnel ampliado en vía secundaria</t>
  </si>
  <si>
    <t>Incluye la ampliación de túneles construidos en la red vial secundaria</t>
  </si>
  <si>
    <t>240201400</t>
  </si>
  <si>
    <t>Túnel ampliado en vía existente</t>
  </si>
  <si>
    <t>240201401</t>
  </si>
  <si>
    <t>Puente construido en vía secundaria</t>
  </si>
  <si>
    <t>Incluye la construcción de puentes en la red vial secundaria</t>
  </si>
  <si>
    <t>240201500</t>
  </si>
  <si>
    <t>240201501</t>
  </si>
  <si>
    <t>240201502</t>
  </si>
  <si>
    <t>Pontones en vías secundarias construidos</t>
  </si>
  <si>
    <t>Puente ampliado o rectificado en vía secundaria</t>
  </si>
  <si>
    <t>Incluye la ampliación o rectificación de puentes construidos en la red vial secundaria</t>
  </si>
  <si>
    <t>240201600</t>
  </si>
  <si>
    <t>Puente ampliado o rectificado en vía secundaria existente</t>
  </si>
  <si>
    <t>240201601</t>
  </si>
  <si>
    <t>Intercambiador construido para el mejoramiento de vía secundaria</t>
  </si>
  <si>
    <t>Nuevo punto de articulación de redes construido en la red vial secundaria, que permita su mejoramiento</t>
  </si>
  <si>
    <t>240201700</t>
  </si>
  <si>
    <t>Intercambiador construido para el mejoramiento de vías secundarias</t>
  </si>
  <si>
    <t>Vía secundaria rehabilitada</t>
  </si>
  <si>
    <t>Incluye las intervenciones en vías secundaria para devolverlas al estado inicial para la cual fueron construidas</t>
  </si>
  <si>
    <t>240201800</t>
  </si>
  <si>
    <t xml:space="preserve">Vía secundaria rehabilitada </t>
  </si>
  <si>
    <t>240201801</t>
  </si>
  <si>
    <t>Alcantarillas rehabilitadas</t>
  </si>
  <si>
    <t>240201802</t>
  </si>
  <si>
    <t>Estructuras de contención rehabilitadas</t>
  </si>
  <si>
    <t>240201803</t>
  </si>
  <si>
    <t>Cunetas rehabilitadas</t>
  </si>
  <si>
    <t>240201804</t>
  </si>
  <si>
    <t>Filtros de drenaje transversales o longitudinales rehabilitados</t>
  </si>
  <si>
    <t>240201805</t>
  </si>
  <si>
    <t>Vías con soluciones tradicionales rehabilitadas</t>
  </si>
  <si>
    <t>240201806</t>
  </si>
  <si>
    <t>Vías con soluciones no tradicionales rehabilitadas</t>
  </si>
  <si>
    <t>240201807</t>
  </si>
  <si>
    <t>Box culvert rehabilitados</t>
  </si>
  <si>
    <t>240201808</t>
  </si>
  <si>
    <t>Placa huella rehabilitada</t>
  </si>
  <si>
    <t>Puente de vía secundaria rehabilitado</t>
  </si>
  <si>
    <t>240201900</t>
  </si>
  <si>
    <t>240201901</t>
  </si>
  <si>
    <t>Túnel de vía secundaria rehabilitado</t>
  </si>
  <si>
    <t>240202000</t>
  </si>
  <si>
    <t xml:space="preserve">Túneles rehabilitados en vías secundarias </t>
  </si>
  <si>
    <t>240202001</t>
  </si>
  <si>
    <t>Vía secundaria con mantenimiento periódico o rutinario</t>
  </si>
  <si>
    <t>Incluye las acciones de conservación periódica o rutinaria de las vías de la red vial secundaria con el fin de mantener las condiciones óptimas para el tránsito y  el uso adecuado de la infraestructura de transporte</t>
  </si>
  <si>
    <t>240202100</t>
  </si>
  <si>
    <t xml:space="preserve">Vía secundaria con mantenimiento </t>
  </si>
  <si>
    <t>240202101</t>
  </si>
  <si>
    <t>Vía secundaria con mantenimiento periódico</t>
  </si>
  <si>
    <t>240202102</t>
  </si>
  <si>
    <t>Vía secundaria con mantenimiento rutinario</t>
  </si>
  <si>
    <t>Puente de la red vial secundaria con mantenimiento</t>
  </si>
  <si>
    <t>Incluye las acciones de conservación periódica o rutinaria de puentes o viaductos de la red vial secundaria con el fin de mantener las condiciones óptimas para el tránsito y  el uso adecuado de la infraestructura de transporte</t>
  </si>
  <si>
    <t>240202200</t>
  </si>
  <si>
    <t xml:space="preserve">Puente de la red secundaria con mantenimiento </t>
  </si>
  <si>
    <t>240202201</t>
  </si>
  <si>
    <t>Puente de la red secundaria con mantenimiento periódico</t>
  </si>
  <si>
    <t>240202202</t>
  </si>
  <si>
    <t>Puente de la red secundaria con mantenimiento rutinario</t>
  </si>
  <si>
    <t>Túnel de la red vial secundaria con mantenimiento</t>
  </si>
  <si>
    <t>Incluye las acciones de conservación periódica o rutinaria de túneles de la red vial secundaria con el fin de mantener las condiciones óptimas para el tránsito y  el uso adecuado de la infraestructura de transporte</t>
  </si>
  <si>
    <t>240202300</t>
  </si>
  <si>
    <t xml:space="preserve">Túnel de la red secundaria con mantenimiento </t>
  </si>
  <si>
    <t>240202301</t>
  </si>
  <si>
    <t>240202302</t>
  </si>
  <si>
    <t>Estación de peaje construida en la red vial secundaria</t>
  </si>
  <si>
    <t>Número de estaciones de peajes</t>
  </si>
  <si>
    <t>240202500</t>
  </si>
  <si>
    <t>Estación de peaje adecuada en la red vial secundaria</t>
  </si>
  <si>
    <t xml:space="preserve">Incluye intervenciones de tipo estructural,  reparaciones o mantenimientos estéticos </t>
  </si>
  <si>
    <t>240202600</t>
  </si>
  <si>
    <t>Peaje de la red vial secundaria con servicio de administración</t>
  </si>
  <si>
    <t>240202700</t>
  </si>
  <si>
    <t xml:space="preserve">Peaje de la red vial secundaria con servicio de administración </t>
  </si>
  <si>
    <t>Vía secundaria con obras complementarias de seguridad vial</t>
  </si>
  <si>
    <t>Incluye todos los Servicio y obras conexas a la red vial secundaria cuyo objetivo es garantizar la seguridad en las vías. Este producto se contempla en este programa sólo si se ejecuta cualquiera de las obras contempladas en el catálogo para la intervención de vías</t>
  </si>
  <si>
    <t>240202800</t>
  </si>
  <si>
    <t>Vía secundaria con obras complementarias  de seguridad vial</t>
  </si>
  <si>
    <t>Puente peatonal de la red secundaria habilitado</t>
  </si>
  <si>
    <t>Metros lineales de puentes peatonales</t>
  </si>
  <si>
    <t>240203100</t>
  </si>
  <si>
    <t>Puente peatonal de la red secundaria en funcionamiento</t>
  </si>
  <si>
    <t>Andén de la red secundaria habilitado</t>
  </si>
  <si>
    <t>Incluye la construcción de andenes así como la implementación de intervenciones para la normalización del tránsito peatonal</t>
  </si>
  <si>
    <t>Metros lineales de andén</t>
  </si>
  <si>
    <t>240203200</t>
  </si>
  <si>
    <t xml:space="preserve">Andén de la red secundaria en funcionamiento  </t>
  </si>
  <si>
    <t>Ciclo infraestructura construida en red vial secundaria</t>
  </si>
  <si>
    <t>240203300</t>
  </si>
  <si>
    <t>Ciclo infraestructura de la red secundaria construida</t>
  </si>
  <si>
    <t>240203301</t>
  </si>
  <si>
    <t>Ciclo infraestructura de la redsecundaria con mantenimiento</t>
  </si>
  <si>
    <t>240203400</t>
  </si>
  <si>
    <t>Ciclo infraestructura de la red secundaria con mantenimiento</t>
  </si>
  <si>
    <t>240203401</t>
  </si>
  <si>
    <t>Vía secundaria atendida por emergencia</t>
  </si>
  <si>
    <t>Incluye intervenciones en las vías secundarias para la normalización del tránsito luego de la ocurrencia de eventos que tengan como origen emergencias climáticas, telúricas, terrorismo, entre otros</t>
  </si>
  <si>
    <t>240203500</t>
  </si>
  <si>
    <t>Puente de la red vial secundaria habilitado</t>
  </si>
  <si>
    <t>Incluye intervenciones en puentes y viaductos  para la normalización del tránsito luego de la ocurrencia de eventos que tengan como origen emergencias climáticas, telúricas, terrorismo, entre otros</t>
  </si>
  <si>
    <t>240203600</t>
  </si>
  <si>
    <t xml:space="preserve">Puente de vía secundaria con mantenimiento de emergencia </t>
  </si>
  <si>
    <t>Túnel de la red vial secundaria habilitado</t>
  </si>
  <si>
    <t>240203700</t>
  </si>
  <si>
    <t xml:space="preserve">Túnel de vía secundaria con mantenimiento de emergencia </t>
  </si>
  <si>
    <t>240203701</t>
  </si>
  <si>
    <t>Sitio crítico de la red vial secundaria estabilizado</t>
  </si>
  <si>
    <t>Incluye intervenciones en sitios críticos por fallas geológicas en la red vial secundaria</t>
  </si>
  <si>
    <t>240203800</t>
  </si>
  <si>
    <t>Kilómetros de vías terciaria</t>
  </si>
  <si>
    <t>240203900</t>
  </si>
  <si>
    <t xml:space="preserve">Vía terciaria construida </t>
  </si>
  <si>
    <t>Puente construido en vía terciaria nueva</t>
  </si>
  <si>
    <t>Incluye la construcción de puentes  para la conformación de la red vial terciaria</t>
  </si>
  <si>
    <t>240204000</t>
  </si>
  <si>
    <t>240204001</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</si>
  <si>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</si>
  <si>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</si>
  <si>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240204100</t>
  </si>
  <si>
    <t>240204101</t>
  </si>
  <si>
    <t>Box culvert construidos</t>
  </si>
  <si>
    <t>240204104</t>
  </si>
  <si>
    <t>240204105</t>
  </si>
  <si>
    <t>240204106</t>
  </si>
  <si>
    <t>240204107</t>
  </si>
  <si>
    <t>240204108</t>
  </si>
  <si>
    <t>240204109</t>
  </si>
  <si>
    <t>240204110</t>
  </si>
  <si>
    <t>240204112</t>
  </si>
  <si>
    <t>Vía terciaria pavimentada</t>
  </si>
  <si>
    <t>240204113</t>
  </si>
  <si>
    <t>240204114</t>
  </si>
  <si>
    <t>Obras de arte construidas</t>
  </si>
  <si>
    <t>Incluye construcción de vías terciarias con sistema de  Placa Huella</t>
  </si>
  <si>
    <t>Metros lineales de vías terciaria</t>
  </si>
  <si>
    <t>240204200</t>
  </si>
  <si>
    <t>240204201</t>
  </si>
  <si>
    <t>Vía terciaria ampliada y/o rectificada</t>
  </si>
  <si>
    <t xml:space="preserve">Vía terciaria con acciones de ampliación de carril o con rectificación de curvas </t>
  </si>
  <si>
    <t>240204300</t>
  </si>
  <si>
    <t>Puente construido en vía terciaria</t>
  </si>
  <si>
    <t>Incluye la construcción de puentes en la red vial terciaria existente para mejorar su capacidad</t>
  </si>
  <si>
    <t>240204400</t>
  </si>
  <si>
    <t>Puente construido en vía terciaria existente</t>
  </si>
  <si>
    <t>240204401</t>
  </si>
  <si>
    <t>240204402</t>
  </si>
  <si>
    <t>Pontones en vías terciarias construidos</t>
  </si>
  <si>
    <t>Vía terciaria rehabilitada</t>
  </si>
  <si>
    <t>Incluye las intervenciones en vías para devolverlas al estado inicial para la cual fueron construidas</t>
  </si>
  <si>
    <t>240204500</t>
  </si>
  <si>
    <t xml:space="preserve">Vía terciaria rehabilitada </t>
  </si>
  <si>
    <t>240204501</t>
  </si>
  <si>
    <t>240204502</t>
  </si>
  <si>
    <t>240204503</t>
  </si>
  <si>
    <t>240204504</t>
  </si>
  <si>
    <t>240204505</t>
  </si>
  <si>
    <t>240204506</t>
  </si>
  <si>
    <t>240204507</t>
  </si>
  <si>
    <t>240204508</t>
  </si>
  <si>
    <t>Puente de la red vial terciaria rehabilitado</t>
  </si>
  <si>
    <t>Puentes de la red vial terciaria con intervenciones de  infraestructura para devolverlos al estado inicial para el cual fueron construidos</t>
  </si>
  <si>
    <t>240204600</t>
  </si>
  <si>
    <t xml:space="preserve">Puentes de la red terciaria rehabilitados </t>
  </si>
  <si>
    <t>240204601</t>
  </si>
  <si>
    <t>Puente de la red vial terciaria con mantenimiento</t>
  </si>
  <si>
    <t>Incluye las acciones de conservación periódica  o rutinaria de puentes o viaductos de la red vial secundaria con el fin de mantener las condiciones óptimas para el tránsito y el uso adecuado de la infraestructura de transporte</t>
  </si>
  <si>
    <t>240204800</t>
  </si>
  <si>
    <t>Puentes de la red terciaria con mantenimiento</t>
  </si>
  <si>
    <t>240204801</t>
  </si>
  <si>
    <t xml:space="preserve">Puentes de la red terciaria con mantenimiento periódico </t>
  </si>
  <si>
    <t>240204802</t>
  </si>
  <si>
    <t xml:space="preserve">Puentes de la red terciaria con mantenimiento rutinario </t>
  </si>
  <si>
    <t>Vía terciaria con obras complementarias de seguridad vial</t>
  </si>
  <si>
    <t>Incluye todos los Servicio y obras conexos a la red vial terciaria cuyo objetivo es garantizar la seguridad en las vías. Este producto se contempla en este programa sólo si se ejecuta cualquiera de las obras contempladas en el catálogo para la intervención de vías.</t>
  </si>
  <si>
    <t>240204900</t>
  </si>
  <si>
    <t>Vía terciaria con obras complementarias  de seguridad vial</t>
  </si>
  <si>
    <t>240204901</t>
  </si>
  <si>
    <t>Obras complementarias de seguridad vial constuidas</t>
  </si>
  <si>
    <t>Puente peatonal de la red terciaria construido</t>
  </si>
  <si>
    <t>240205100</t>
  </si>
  <si>
    <t>240205101</t>
  </si>
  <si>
    <t>Andén de la red terciaria habilitado</t>
  </si>
  <si>
    <t>240205200</t>
  </si>
  <si>
    <t xml:space="preserve">Andén de la red terciaria en funcionamiento  </t>
  </si>
  <si>
    <t>Ciclo infraestructura construida en red vial terciaria</t>
  </si>
  <si>
    <t>Incluye la construcción de vías o secciones de la calzada destinada al tránsito de bicicletas en forma exclusiva.</t>
  </si>
  <si>
    <t>240205300</t>
  </si>
  <si>
    <t>Ciclo infraestructura de la red vial terciaria construida</t>
  </si>
  <si>
    <t>240205301</t>
  </si>
  <si>
    <t>Ciclo infraestructura de la red terciaria con mantenimiento</t>
  </si>
  <si>
    <t>Incluye el mantenimiento de las vías o secciones de la calzada destinadas al tránsito de bicicletas en forma exclusiva.</t>
  </si>
  <si>
    <t>240205400</t>
  </si>
  <si>
    <t>Ciclo infraestructura de la red vial terciaria con mantenimiento</t>
  </si>
  <si>
    <t>240205401</t>
  </si>
  <si>
    <t>Caminos ancestrales mejorados</t>
  </si>
  <si>
    <t>Kilómetros de caminos ancestrales</t>
  </si>
  <si>
    <t>240205500</t>
  </si>
  <si>
    <t xml:space="preserve">Caminos ancestrales mejorados </t>
  </si>
  <si>
    <t>Caminos ancestrales con mantenimiento</t>
  </si>
  <si>
    <t>Incluye la realización de cambios en un camino ancestral con el propósito de mejorar sus especificaciones técnicas iniciales</t>
  </si>
  <si>
    <t>240205600</t>
  </si>
  <si>
    <t xml:space="preserve">Caminos ancestrales con mantenimiento </t>
  </si>
  <si>
    <t>Puente en caminos ancestrales</t>
  </si>
  <si>
    <t>Incluye la construcción de puentes o pontones en los caminos ancestrales</t>
  </si>
  <si>
    <t>240205700</t>
  </si>
  <si>
    <t xml:space="preserve">Puente construido en caminos ancestrales </t>
  </si>
  <si>
    <t>240205701</t>
  </si>
  <si>
    <t>Viaducto construido en vía urbana nueva</t>
  </si>
  <si>
    <t>Incluye la construcción de viaductos nuevos en zonas  urbanas sin comunicación vial</t>
  </si>
  <si>
    <t>240205900</t>
  </si>
  <si>
    <t>Viaducto construido en vía urbana</t>
  </si>
  <si>
    <t>240205901</t>
  </si>
  <si>
    <t>Paso deprimido construido en vía urbana nueva</t>
  </si>
  <si>
    <t>Incluye la construcción de túneles nuevos en zonas  urbanas sin comunicación vial</t>
  </si>
  <si>
    <t>Número de pasos deprimidos</t>
  </si>
  <si>
    <t>240206000</t>
  </si>
  <si>
    <t>240206001</t>
  </si>
  <si>
    <t>Puente construido en vía urbana nueva</t>
  </si>
  <si>
    <t>Incluye la construcción de puentes nuevos en zonas  urbanas sin comunicación vial</t>
  </si>
  <si>
    <t>240206100</t>
  </si>
  <si>
    <t>240206101</t>
  </si>
  <si>
    <t>Intercambiador construido en vía urbana</t>
  </si>
  <si>
    <t>240206200</t>
  </si>
  <si>
    <t xml:space="preserve">Intercambiador construido en vía urbana </t>
  </si>
  <si>
    <t>Viaducto construido en vía urbana existente</t>
  </si>
  <si>
    <t>Incluye la construcción de viaductos en las vías urbanas</t>
  </si>
  <si>
    <t>240206800</t>
  </si>
  <si>
    <t>240206801</t>
  </si>
  <si>
    <t>Viaducto ampliado o rectificado en vía urbana</t>
  </si>
  <si>
    <t>Ampliación o rectificación de viaductos construidos en las vías urbanas</t>
  </si>
  <si>
    <t>240206900</t>
  </si>
  <si>
    <t>240206901</t>
  </si>
  <si>
    <t>Paso deprimido construido en vía urbana</t>
  </si>
  <si>
    <t>Incluye la construcción de túneles en las vías urbanas</t>
  </si>
  <si>
    <t>240207000</t>
  </si>
  <si>
    <t>Paso deprimido construido en vía urbana existente</t>
  </si>
  <si>
    <t>240207001</t>
  </si>
  <si>
    <t>Paso deprimido de vía urbana ampliado</t>
  </si>
  <si>
    <t>Incluye la ampliación de túneles construidos en las vías urbanas</t>
  </si>
  <si>
    <t>Número de vías urbanas</t>
  </si>
  <si>
    <t>240207100</t>
  </si>
  <si>
    <t>Vía urbana mejorada con paso a nivel</t>
  </si>
  <si>
    <t>240207101</t>
  </si>
  <si>
    <t>Paso elevado construido en vía urbana</t>
  </si>
  <si>
    <t>240207200</t>
  </si>
  <si>
    <t>Vía urbana mejorada con paso elevado</t>
  </si>
  <si>
    <t>240207201</t>
  </si>
  <si>
    <t>Paso elevado de vía urbana ampliado</t>
  </si>
  <si>
    <t>240207300</t>
  </si>
  <si>
    <t>Paso elevado ampliado</t>
  </si>
  <si>
    <t>240207301</t>
  </si>
  <si>
    <t>Puente ampliado o rectificado en vía urbana</t>
  </si>
  <si>
    <t>Incluye la ampliación o rectificación de puentes construidos en las vías urbanas</t>
  </si>
  <si>
    <t>240207500</t>
  </si>
  <si>
    <t>240207501</t>
  </si>
  <si>
    <t>Sitio crítico estabilizado en vía urbana</t>
  </si>
  <si>
    <t>Incluye la construcción de nuevos puntos de articulación de redes  en las vías urbanas encaminados a facilitar la intermodalidad entre distintos modos de transporte de  usuarios.</t>
  </si>
  <si>
    <t>240207700</t>
  </si>
  <si>
    <t xml:space="preserve">Sitio crítico estabilizado en vía urbana </t>
  </si>
  <si>
    <t>Puente de vía urbana rehabilitado</t>
  </si>
  <si>
    <t>Puentes urbanos con intervenciones de  infraestructura para devolverlos al estado inicial para el cual fueron construidos</t>
  </si>
  <si>
    <t>240207900</t>
  </si>
  <si>
    <t xml:space="preserve">Puente de vía urbana rehabilitado </t>
  </si>
  <si>
    <t>240207901</t>
  </si>
  <si>
    <t>Paso deprimido rehabilitado en vía urbana</t>
  </si>
  <si>
    <t>240208000</t>
  </si>
  <si>
    <t>240208001</t>
  </si>
  <si>
    <t>Paso elevado rehabilitado en vía urbana</t>
  </si>
  <si>
    <t>Número de pasos elevados</t>
  </si>
  <si>
    <t>240208100</t>
  </si>
  <si>
    <t>240208101</t>
  </si>
  <si>
    <t>Puente de la red vial urbana con mantenimiento</t>
  </si>
  <si>
    <t>Incluye las acciones de conservación periódica  o rutinaria de puentes o viaductos de la red vial urbana  con el fin de mantener las condiciones óptimas para el tránsito y  el uso adecuado de la infraestructura de transporte</t>
  </si>
  <si>
    <t>240208300</t>
  </si>
  <si>
    <t xml:space="preserve">Puente de la red vial urbana con mantenimiento </t>
  </si>
  <si>
    <t>240208301</t>
  </si>
  <si>
    <t>Puente de la red vial urbana con mantenimiento periódico</t>
  </si>
  <si>
    <t>240208302</t>
  </si>
  <si>
    <t>Puente de la red vial urbana con mantenimiento rutinario</t>
  </si>
  <si>
    <t>Paso deprimido en vía urbana con mantenimiento</t>
  </si>
  <si>
    <t>Incluye las acciones de conservación periódica  o rutinaria de pasos de la red vial urbana con el fin de mantener las condiciones óptimas para el tránsito y  el uso adecuado de la infraestructura de transporte</t>
  </si>
  <si>
    <t>240208400</t>
  </si>
  <si>
    <t>240208401</t>
  </si>
  <si>
    <t>Paso deprimido en vía urbana con mantenimiento periódico</t>
  </si>
  <si>
    <t>240208402</t>
  </si>
  <si>
    <t>Paso deprimido en vía urbana con mantenimiento rutinario</t>
  </si>
  <si>
    <t>Paso elevado en vía urbana con mantenimiento</t>
  </si>
  <si>
    <t>240208500</t>
  </si>
  <si>
    <t>240208501</t>
  </si>
  <si>
    <t>Paso elevado en vía urbana con mantenimiento periódico</t>
  </si>
  <si>
    <t>240208502</t>
  </si>
  <si>
    <t>Paso elevado en vía urbana con mantenimiento rutinario</t>
  </si>
  <si>
    <t>Túnel peatonal construido</t>
  </si>
  <si>
    <t>Número de túneles peatonales</t>
  </si>
  <si>
    <t>240209100</t>
  </si>
  <si>
    <t>240209101</t>
  </si>
  <si>
    <t>Andén de la red urbana habilitado</t>
  </si>
  <si>
    <t>240209200</t>
  </si>
  <si>
    <t>Andén construido en vía urbana como obra complementaria de seguridad vial</t>
  </si>
  <si>
    <t>240209201</t>
  </si>
  <si>
    <t xml:space="preserve">Andén de la red urbana en funcionamiento  </t>
  </si>
  <si>
    <t>Ciclo infraestructura construida en vía urbana</t>
  </si>
  <si>
    <t>240209300</t>
  </si>
  <si>
    <t>Ciclo infraestructura urbana construida</t>
  </si>
  <si>
    <t>240209301</t>
  </si>
  <si>
    <t>Ciclo infraestructura en funcionamiento</t>
  </si>
  <si>
    <t>240209302</t>
  </si>
  <si>
    <t>Ciclo infraestructura urbana con mantenimiento</t>
  </si>
  <si>
    <t>240209400</t>
  </si>
  <si>
    <t>240209401</t>
  </si>
  <si>
    <t>240209402</t>
  </si>
  <si>
    <t>Zonas ribereñas mejoradas</t>
  </si>
  <si>
    <t>Incluye todas las obras de mitigación de riesgos naturales en zonas rivereñas</t>
  </si>
  <si>
    <t>Número de obras de protección</t>
  </si>
  <si>
    <t>240209500</t>
  </si>
  <si>
    <t xml:space="preserve">Obras de protección realizadas </t>
  </si>
  <si>
    <t>Incluye intervenciones en las vías terciarias o urbanas para la normalización del tránsito luego de la ocurrencia de eventos que tengan como origen emergencias climáticas, telúricas, terrorismo, entre otros</t>
  </si>
  <si>
    <t>240209600</t>
  </si>
  <si>
    <t>Puente de vía terciaria atendido por emergencia</t>
  </si>
  <si>
    <t>240209700</t>
  </si>
  <si>
    <t xml:space="preserve">Puente de vía terciaria con mantenimiento de emergencia </t>
  </si>
  <si>
    <t>240209701</t>
  </si>
  <si>
    <t>Sitio crítico de la red terciaria estabilizado</t>
  </si>
  <si>
    <t>Incluye intervenciones en sitios críticos por fallas geológicas en la red vial terciaria o urbana</t>
  </si>
  <si>
    <t>240209800</t>
  </si>
  <si>
    <t>Puente de vía urbana atendido por emergencia</t>
  </si>
  <si>
    <t>240210000</t>
  </si>
  <si>
    <t>240210001</t>
  </si>
  <si>
    <t>Sitio crítico de la red urbana estabilizado</t>
  </si>
  <si>
    <t>240210100</t>
  </si>
  <si>
    <t>240210300</t>
  </si>
  <si>
    <t>240210301</t>
  </si>
  <si>
    <t>240210400</t>
  </si>
  <si>
    <t>240210501</t>
  </si>
  <si>
    <t xml:space="preserve">Documentos de lineamientos técnicos para red vial secundaria, terciaria o urbana socializados </t>
  </si>
  <si>
    <t>240210502</t>
  </si>
  <si>
    <t xml:space="preserve">Documentos de lineamientos técnicos para red vial secundaria, terciaria o urbana publicados </t>
  </si>
  <si>
    <t>240210503</t>
  </si>
  <si>
    <t xml:space="preserve">Documentos de lineamientos técnicos para red vial secundaria, terciaria o urbana  publicados y socializados </t>
  </si>
  <si>
    <t>Servicio de asistencia técnica en infraestructura y Servicio de la red vial regional</t>
  </si>
  <si>
    <t>240210700</t>
  </si>
  <si>
    <t>240210701</t>
  </si>
  <si>
    <t>Proyectos soportados con asistencia técnica</t>
  </si>
  <si>
    <t>Terminales de transporte construidas</t>
  </si>
  <si>
    <t>Número de terminales de transporte</t>
  </si>
  <si>
    <t>240211000</t>
  </si>
  <si>
    <t>Terminales de transporte mejoradas</t>
  </si>
  <si>
    <t>240211100</t>
  </si>
  <si>
    <t>Vía terciaria con mantenimiento periódico o rutinario</t>
  </si>
  <si>
    <t>Incluye las acciones de conservación periódica o rutinaria de las vías de la red vial terciaria con el fin de mantener las condiciones óptimas para el tránsito y  el uso adecuado de la infraestructura de transporte.</t>
  </si>
  <si>
    <t>240211200</t>
  </si>
  <si>
    <t xml:space="preserve">Vía terciaria con mantenimiento </t>
  </si>
  <si>
    <t>240211202</t>
  </si>
  <si>
    <t>240211203</t>
  </si>
  <si>
    <t>Sitios críticos de la red terciaria estabilizados</t>
  </si>
  <si>
    <t>240211206</t>
  </si>
  <si>
    <t>Vía terciaria con mantenimiento rutinario</t>
  </si>
  <si>
    <t>240211207</t>
  </si>
  <si>
    <t>Vía terciaria con mantenimiento periódico</t>
  </si>
  <si>
    <t>Vía urbana construida</t>
  </si>
  <si>
    <t>Incluye la construcción de vías nuevas en zonas  urbanas sin comunicación vial</t>
  </si>
  <si>
    <t>Kilómetros de vías urbanas</t>
  </si>
  <si>
    <t>240211300</t>
  </si>
  <si>
    <t xml:space="preserve">Vía urbana construida </t>
  </si>
  <si>
    <t>240211301</t>
  </si>
  <si>
    <t>Vía urbana construida en pavimento</t>
  </si>
  <si>
    <t>240211302</t>
  </si>
  <si>
    <t>Vía urbana construida en afirmado</t>
  </si>
  <si>
    <t>240211303</t>
  </si>
  <si>
    <t>Vía urbana nueva con obras complementarias de seguridad vial</t>
  </si>
  <si>
    <t>240211304</t>
  </si>
  <si>
    <t xml:space="preserve">Vía urbana nueva con dispositivos de control y señalización </t>
  </si>
  <si>
    <t>240211305</t>
  </si>
  <si>
    <t>Boxcoulvert construido</t>
  </si>
  <si>
    <t>Vía urbana mejorada</t>
  </si>
  <si>
    <t>Incluye la construcción de obras de infraestructura vial en vías urbanas que mejoren la prestación del servicio, así como los cambios en una infraestructura de transporte con el propósito de mejorar sus especificaciones técnicas iniciales.</t>
  </si>
  <si>
    <t>240211400</t>
  </si>
  <si>
    <t xml:space="preserve">Vía urbana mejorada </t>
  </si>
  <si>
    <t>240211401</t>
  </si>
  <si>
    <t>Nuevo carril construido en vía urbana</t>
  </si>
  <si>
    <t>240211402</t>
  </si>
  <si>
    <t xml:space="preserve">Vía urbana ampliada y/o rectificada </t>
  </si>
  <si>
    <t>240211403</t>
  </si>
  <si>
    <t xml:space="preserve">Vía urbana pavimentada </t>
  </si>
  <si>
    <t>240211404</t>
  </si>
  <si>
    <t>Vía urbana con obras complementarias de seguridad vial</t>
  </si>
  <si>
    <t>240211405</t>
  </si>
  <si>
    <t xml:space="preserve">Vía urbana con dispositivos de control y señalización </t>
  </si>
  <si>
    <t>240211406</t>
  </si>
  <si>
    <t>240211407</t>
  </si>
  <si>
    <t>Obras de drenaje rehabilitadas</t>
  </si>
  <si>
    <t>240211408</t>
  </si>
  <si>
    <t>Vía urbana con mantenimiento periódico o rutinario</t>
  </si>
  <si>
    <t>Incluye las acciones de conservación periódica o rutinaria de las vías urbanas con el fin de mantener las condiciones óptimas para el tránsito y  el uso adecuado de la infraestructura de transporte.</t>
  </si>
  <si>
    <t>240211500</t>
  </si>
  <si>
    <t xml:space="preserve">Vía urbana con mantenimiento  </t>
  </si>
  <si>
    <t>240211501</t>
  </si>
  <si>
    <t>Vía urbana con mantenimiento periódico</t>
  </si>
  <si>
    <t>240211502</t>
  </si>
  <si>
    <t>Vía urbana con mantenimiento rutinario</t>
  </si>
  <si>
    <t>240211503</t>
  </si>
  <si>
    <t>Vía urbana atendida por emergencia</t>
  </si>
  <si>
    <t>240211504</t>
  </si>
  <si>
    <t>Sitios críticos de vía urbana estabilizados</t>
  </si>
  <si>
    <t>Vía urbana rehabilitada</t>
  </si>
  <si>
    <t>Incluye las intervenciones vías urbanas para devolverlas al estado inicial para la cual fueron construidas.</t>
  </si>
  <si>
    <t>240211600</t>
  </si>
  <si>
    <t xml:space="preserve">Vía urbana rehabilitada </t>
  </si>
  <si>
    <t xml:space="preserve">Corresponde al levantamiento de información que se realiza con el fin de conocer las condiciones de operabilidad y funcionalidad de una vía, a partir de una descripción detallada de sus condiciones físicas, geométricas, de diseño y estado superficial del pavimento, así como de obras complementarias y servicios anexos. </t>
  </si>
  <si>
    <t>240211700</t>
  </si>
  <si>
    <t>Vías regionales o urbanas inventariadas</t>
  </si>
  <si>
    <t>240211701</t>
  </si>
  <si>
    <t xml:space="preserve">Vías regionales reportadas al Sistema Integral Nacional de Información de Carreteras SINC </t>
  </si>
  <si>
    <t>240211702</t>
  </si>
  <si>
    <t>Vías regionales registradas en el Sistema Integral Nacional de Información de Carreteras SINC</t>
  </si>
  <si>
    <t>240211703</t>
  </si>
  <si>
    <t>Vías terciarias inventariadas</t>
  </si>
  <si>
    <t>240211704</t>
  </si>
  <si>
    <t>Vías secundarias inventariadas</t>
  </si>
  <si>
    <t>240211705</t>
  </si>
  <si>
    <t>Vías urbanas inventariadas</t>
  </si>
  <si>
    <t>Estudios de preinversión para la red vial regional</t>
  </si>
  <si>
    <t>240211800</t>
  </si>
  <si>
    <t>240211801</t>
  </si>
  <si>
    <t>Estudios y diseños realizados red vial secundaria</t>
  </si>
  <si>
    <t>240211802</t>
  </si>
  <si>
    <t>Estudios y diseños actualizados red vial secundaria</t>
  </si>
  <si>
    <t>240211803</t>
  </si>
  <si>
    <t>Diseño realizado red vial secundaria</t>
  </si>
  <si>
    <t>240211804</t>
  </si>
  <si>
    <t>Diseño actualizado red vial secundaria</t>
  </si>
  <si>
    <t>240211805</t>
  </si>
  <si>
    <t>Estudio realizado red vial secundaria</t>
  </si>
  <si>
    <t>240211806</t>
  </si>
  <si>
    <t>Estudio actualizado red vial secundaria</t>
  </si>
  <si>
    <t>240211807</t>
  </si>
  <si>
    <t>Estudios y diseños realizados red vial terciaria</t>
  </si>
  <si>
    <t>240211808</t>
  </si>
  <si>
    <t>Estudios y diseños actualizados red vial terciaria</t>
  </si>
  <si>
    <t>240211809</t>
  </si>
  <si>
    <t>Diseño realizado red vial terciaria</t>
  </si>
  <si>
    <t>240211810</t>
  </si>
  <si>
    <t>Diseño actualizado red vial terciaria</t>
  </si>
  <si>
    <t>240211811</t>
  </si>
  <si>
    <t>Estudio realizado red vial terciaria</t>
  </si>
  <si>
    <t>240211812</t>
  </si>
  <si>
    <t>Estudio actualizado red vial terciaria</t>
  </si>
  <si>
    <t>240211813</t>
  </si>
  <si>
    <t>Estudios y diseños realizados red urbana</t>
  </si>
  <si>
    <t>240211814</t>
  </si>
  <si>
    <t>Estudios y diseños actualizados red urbana</t>
  </si>
  <si>
    <t>240211815</t>
  </si>
  <si>
    <t>Diseño realizado red urbana</t>
  </si>
  <si>
    <t>240211816</t>
  </si>
  <si>
    <t>Diseño actualizado red urbana</t>
  </si>
  <si>
    <t>240211817</t>
  </si>
  <si>
    <t>Estudio realizado red urbana</t>
  </si>
  <si>
    <t>240211818</t>
  </si>
  <si>
    <t>Estudio actualizado red urbana</t>
  </si>
  <si>
    <t>240211819</t>
  </si>
  <si>
    <t>Estudios y diseños para la red vial regional realizados</t>
  </si>
  <si>
    <t>240211820</t>
  </si>
  <si>
    <t>Vías con inventario diagnóstico para preinversión de la red vial regional</t>
  </si>
  <si>
    <t>Puente construido en vía urbana existente</t>
  </si>
  <si>
    <t>Incluye la construcción de puentes en vías urbanas ya existentes bien sea como acción de mejora de la vía o como acción de restitución</t>
  </si>
  <si>
    <t>240211900</t>
  </si>
  <si>
    <t>Puente peatonal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</si>
  <si>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</si>
  <si>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240212000</t>
  </si>
  <si>
    <t>240212001</t>
  </si>
  <si>
    <t>Puente peatonal con mantenimiento en la red urbana</t>
  </si>
  <si>
    <t>240212002</t>
  </si>
  <si>
    <t>Puente peatonal con mantenimiento en la red secundaria</t>
  </si>
  <si>
    <t>240212003</t>
  </si>
  <si>
    <t>Puente peatonal con mantenimiento en la red terciaria</t>
  </si>
  <si>
    <t>Andén construido</t>
  </si>
  <si>
    <t>Incluye la construcción de franja longitudinal de la vía urbana, destinada exclusivamente a la circulación de peatones, ubicada a los costados de ésta.</t>
  </si>
  <si>
    <t>Metros de andén</t>
  </si>
  <si>
    <t>240212100</t>
  </si>
  <si>
    <t>240212101</t>
  </si>
  <si>
    <t>Andén de la red urbana construido</t>
  </si>
  <si>
    <t>Puente peatonal de la red secundaria construido</t>
  </si>
  <si>
    <t>Incluye la construcción de puentes peatonales así como la implementación de intervenciones para la normalización del tránsito peatonal en vías del segundo orden.</t>
  </si>
  <si>
    <t>240212200</t>
  </si>
  <si>
    <t>240212201</t>
  </si>
  <si>
    <t>Vía secundaria con dispositivos de control y señalización</t>
  </si>
  <si>
    <t>Incluye la señalización de la red vial secundaria, sonora, táctil, visual o mixta, así como la implementación de dispositivos de control para la seguridad vial.</t>
  </si>
  <si>
    <t>240212300</t>
  </si>
  <si>
    <t>Vía terciaria con dispositivos de control y señalización</t>
  </si>
  <si>
    <t>Incluye la señalización de la red vial terciaria, sonora, táctil, visual o mixta, así como la implementación de dispositivos de control para la seguridad vial.</t>
  </si>
  <si>
    <t>240212400</t>
  </si>
  <si>
    <t>Incluye la disposición de maquinaria y equipos requeridos para las intervenciones viales en miras a construir, mejorar, rehabilitar o mantener.</t>
  </si>
  <si>
    <t>240212500</t>
  </si>
  <si>
    <t>Maquinaria y equipos adquiridos</t>
  </si>
  <si>
    <t>Vías secundarias y terciarias categorizadas</t>
  </si>
  <si>
    <t>240212600</t>
  </si>
  <si>
    <t>Andén de la red urbana rehabilitado</t>
  </si>
  <si>
    <t>Incluye las intervenciones en andenes para devolverlos al estado inicial para la cual fueron construidas.</t>
  </si>
  <si>
    <t>240212700</t>
  </si>
  <si>
    <t>Andenes de la red urbana rehabilitados</t>
  </si>
  <si>
    <t>240212701</t>
  </si>
  <si>
    <t>Andén de la red urbana mejorado</t>
  </si>
  <si>
    <t>Incluye las intervenciones en andenes que mejoren la prestación del servicio, así como los cambios realizados con el propósito de mejorar sus especificaciones técnicas iniciales.</t>
  </si>
  <si>
    <t>240212800</t>
  </si>
  <si>
    <t>Andenes de la red urbana mejorados</t>
  </si>
  <si>
    <t>240212801</t>
  </si>
  <si>
    <t>Andén de la red urbana mantenido</t>
  </si>
  <si>
    <t>Incluye las acciones de conservación periódica o rutinaria andenes para mantener las condiciones óptimas para el tránsito y  el uso adecuado de la infraestructura de transporte.</t>
  </si>
  <si>
    <t>240212900</t>
  </si>
  <si>
    <t>Andenes de la red urbana mantenidos</t>
  </si>
  <si>
    <t>240212901</t>
  </si>
  <si>
    <t>Puente peatonal de la red urbana construido</t>
  </si>
  <si>
    <t>Incluye la construcción de puentes peatonales en la modalidad de obra nueva.</t>
  </si>
  <si>
    <t>240213000</t>
  </si>
  <si>
    <t>Puentes peatonales de la red urbana construidos</t>
  </si>
  <si>
    <t>Puente peatonal de la red urbana mejorado</t>
  </si>
  <si>
    <t>Incluye las intervenciones en puentes peatolanes que mejoren la prestación del servicio, así como los cambios realizados con el propósito de mejorar sus especificaciones técnicas iniciales.</t>
  </si>
  <si>
    <t>240213100</t>
  </si>
  <si>
    <t>Puentes peatonales de la red urbana mejorados</t>
  </si>
  <si>
    <t>Puente peatonal de la red urbana habilitado</t>
  </si>
  <si>
    <t>Incluye las intervenciones en puentes peatonales urbanos para devolverlos al estado inicial para la cual fueron construidos</t>
  </si>
  <si>
    <t>240213200</t>
  </si>
  <si>
    <t>Puentes peatonales de la red urbana rehabilitados</t>
  </si>
  <si>
    <t>Puente peatonal de la red urbana con mantenimiento</t>
  </si>
  <si>
    <t>Incluye las acciones de conservación periódica o rutinaria de puentes peatonales de la red vial secundaria, terciaria o urbana con el fin de mantener las condiciones óptimas para el tránsito y  el uso adecuado de la infraestructura de transporte.</t>
  </si>
  <si>
    <t>240213300</t>
  </si>
  <si>
    <t>Puentes peatonales de la red urbana con mantenimiento</t>
  </si>
  <si>
    <t>Corresponde al diseño y desarrollo de estrategias educativas que tienen como objetivo desarrolar estrategias de educación informal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</si>
  <si>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240213400</t>
  </si>
  <si>
    <t>Estrategias de educación informal implementadas</t>
  </si>
  <si>
    <t>240213401</t>
  </si>
  <si>
    <t>Documentos de lineamientos técnicos para la red vial regional socializados</t>
  </si>
  <si>
    <t>240213402</t>
  </si>
  <si>
    <t>Entidades con Servicio de divulgación implementados</t>
  </si>
  <si>
    <t>240213403</t>
  </si>
  <si>
    <t>Estrategias de socialización implementadas</t>
  </si>
  <si>
    <t>Intersección construida en vía urbana</t>
  </si>
  <si>
    <t>Incluye la construcción de aquellos elementos de la infraestructura vial urbana donde se cruzan dos o más vías, permitiendo a los usuarios el intercambio entre estas. La intersección puede ser a nivel o a desnivel.</t>
  </si>
  <si>
    <t>240213500</t>
  </si>
  <si>
    <t>Intersección construida en la red vial urbana</t>
  </si>
  <si>
    <t>Intersección construida en vía secundaria</t>
  </si>
  <si>
    <t>Incluye la construcción de aquellos elementos de la infraestructura vial secundaria donde se cruzan dos o más vías, permitiendo a los usuarios el intercambio entre estas. La intersección puede ser a nivel o a desnivel.</t>
  </si>
  <si>
    <t>240213600</t>
  </si>
  <si>
    <t>Intersección construida en la red vial secundaria</t>
  </si>
  <si>
    <t>Intersección construida en vía terciaria</t>
  </si>
  <si>
    <t>Incluye la construcción de aquellos elementos de la infraestructura vial terciaria donde se cruzan dos o más vías, permitiendo a los usuarios el intercambio entre estas. La intersección puede ser a nivel o a desnivel.</t>
  </si>
  <si>
    <t>240213700</t>
  </si>
  <si>
    <t>Intersección construida en la red vial terciaria</t>
  </si>
  <si>
    <t>240213800</t>
  </si>
  <si>
    <t>240213900</t>
  </si>
  <si>
    <t>240214000</t>
  </si>
  <si>
    <t>Banco de maquinaria con mantenimiento mayor, repotenciado o renovado</t>
  </si>
  <si>
    <t>Corresponde a las acciones de mantenimiento mayor, repotenciación o modernización de maquinaria, encaminadas a recuperar las condiciones técnicas iniciales de los equipos y máquinas del banco de maquinaria amarilla</t>
  </si>
  <si>
    <t>240214100</t>
  </si>
  <si>
    <t>Maquinaria y equipos con mantenimiento mayor, repotenciados o modernizados</t>
  </si>
  <si>
    <t>9.1.2Volumen de transporte de pasajeros y carga, desglosado por medio de transporte</t>
  </si>
  <si>
    <t>2403</t>
  </si>
  <si>
    <t xml:space="preserve"> Infraestructura y servicios de transporte aéreo</t>
  </si>
  <si>
    <t>Aeropuertos construidos</t>
  </si>
  <si>
    <t>Incluye la construcción de instalacionessuficientes para la operación de aeropuertos de conformidad con los lineamientos técnicos, en zonas donde no existan.</t>
  </si>
  <si>
    <t>Número de aeropuertos</t>
  </si>
  <si>
    <t>240300100</t>
  </si>
  <si>
    <t xml:space="preserve">Aeropuertos construidos </t>
  </si>
  <si>
    <t>240300101</t>
  </si>
  <si>
    <t>Pista aérea construida</t>
  </si>
  <si>
    <t>240300102</t>
  </si>
  <si>
    <t xml:space="preserve">Calle de rodaje construida </t>
  </si>
  <si>
    <t>240300103</t>
  </si>
  <si>
    <t xml:space="preserve">Zonas de seguridad construidas </t>
  </si>
  <si>
    <t>240300104</t>
  </si>
  <si>
    <t xml:space="preserve">Hangar construido </t>
  </si>
  <si>
    <t>240300105</t>
  </si>
  <si>
    <t xml:space="preserve">Torre de control construida </t>
  </si>
  <si>
    <t>240300106</t>
  </si>
  <si>
    <t xml:space="preserve">Plataforma construida  </t>
  </si>
  <si>
    <t>240300107</t>
  </si>
  <si>
    <t xml:space="preserve">Obras complementarias construidas </t>
  </si>
  <si>
    <t>240300108</t>
  </si>
  <si>
    <t xml:space="preserve">Cuarteles de bomberos construidos </t>
  </si>
  <si>
    <t>240300109</t>
  </si>
  <si>
    <t xml:space="preserve">Cerramiento construido  </t>
  </si>
  <si>
    <t>240300110</t>
  </si>
  <si>
    <t xml:space="preserve">Terminal de pasajeros construido  </t>
  </si>
  <si>
    <t>240300111</t>
  </si>
  <si>
    <t xml:space="preserve">Terminal de carga construido </t>
  </si>
  <si>
    <t>Aeropuertos mejorados</t>
  </si>
  <si>
    <t>Incluye la realización de obras de infraestructura y su respectiva dotación, señalización, equipamiento aeronáutico y aeroportuario, así como de los componentes ambiental, predial, operacional y social, que permitan mejorar las condiciones iniciales del aeropuerto.</t>
  </si>
  <si>
    <t>240300200</t>
  </si>
  <si>
    <t xml:space="preserve">Aeropuertos mejorados </t>
  </si>
  <si>
    <t>240300201</t>
  </si>
  <si>
    <t>Pista construida</t>
  </si>
  <si>
    <t>240300202</t>
  </si>
  <si>
    <t>Pista ampliada</t>
  </si>
  <si>
    <t>240300203</t>
  </si>
  <si>
    <t>Pista prolongada</t>
  </si>
  <si>
    <t>240300204</t>
  </si>
  <si>
    <t>Pista  rehabilitada</t>
  </si>
  <si>
    <t>240300205</t>
  </si>
  <si>
    <t>Plataforma construida</t>
  </si>
  <si>
    <t>240300206</t>
  </si>
  <si>
    <t>Plataforma ampliada</t>
  </si>
  <si>
    <t>240300207</t>
  </si>
  <si>
    <t>Plataforma rehabilitada</t>
  </si>
  <si>
    <t>240300208</t>
  </si>
  <si>
    <t>Calle de rodaje construida</t>
  </si>
  <si>
    <t>240300209</t>
  </si>
  <si>
    <t>Calle de rodaje ampliada</t>
  </si>
  <si>
    <t>240300210</t>
  </si>
  <si>
    <t>Calle de rodaje prolongada</t>
  </si>
  <si>
    <t>240300211</t>
  </si>
  <si>
    <t>Calle de rodaje rehabilitada</t>
  </si>
  <si>
    <t>240300212</t>
  </si>
  <si>
    <t>Zonas de seguridad adecuadas</t>
  </si>
  <si>
    <t>240300213</t>
  </si>
  <si>
    <t>Zonas de seguridad ampliadas</t>
  </si>
  <si>
    <t>240300214</t>
  </si>
  <si>
    <t>Zonas de seguridad prolongadas</t>
  </si>
  <si>
    <t>240300215</t>
  </si>
  <si>
    <t>Drenajes construidos</t>
  </si>
  <si>
    <t>240300216</t>
  </si>
  <si>
    <t>Drenajes ampliados</t>
  </si>
  <si>
    <t>240300217</t>
  </si>
  <si>
    <t>Cerramiento construido</t>
  </si>
  <si>
    <t>240300218</t>
  </si>
  <si>
    <t>Cerramiento construido por  reposición</t>
  </si>
  <si>
    <t>240300219</t>
  </si>
  <si>
    <t>Parqueaderos y obras de urbanismo construidas</t>
  </si>
  <si>
    <t>240300220</t>
  </si>
  <si>
    <t>Parqueaderos y obras de urbanismo ampliados</t>
  </si>
  <si>
    <t>240300221</t>
  </si>
  <si>
    <t>Parqueaderos y obras de urbanismo rehabilitados</t>
  </si>
  <si>
    <t>240300222</t>
  </si>
  <si>
    <t>Vías de acceso y obras de urbanismo (principales, secundarias, perimetrales, de emergencia) construidas</t>
  </si>
  <si>
    <t>240300223</t>
  </si>
  <si>
    <t>Vías de acceso y obras de urbanismo (principales, secundarias, perimetrales, de emergencia) ampliadas</t>
  </si>
  <si>
    <t>240300224</t>
  </si>
  <si>
    <t>Vías de acceso y obras de urbanismo (principales, secundarias, perimetrales, de emergencia)rehabilitadas</t>
  </si>
  <si>
    <t>240300225</t>
  </si>
  <si>
    <t>Infraestructura ambiental construida</t>
  </si>
  <si>
    <t>240300226</t>
  </si>
  <si>
    <t>Infraestructura ambiental ampliada</t>
  </si>
  <si>
    <t>240300227</t>
  </si>
  <si>
    <t>Infraestructura ambiental rehabilitada</t>
  </si>
  <si>
    <t>240300228</t>
  </si>
  <si>
    <t>Infraestructura ambiental reforzada</t>
  </si>
  <si>
    <t>240300229</t>
  </si>
  <si>
    <t>Infraestructura ambiental  construida por reposición</t>
  </si>
  <si>
    <t>240300230</t>
  </si>
  <si>
    <t>Torre de control construida</t>
  </si>
  <si>
    <t>240300231</t>
  </si>
  <si>
    <t>Torre de control ampliada</t>
  </si>
  <si>
    <t>240300232</t>
  </si>
  <si>
    <t>Torre de control reforzada</t>
  </si>
  <si>
    <t>240300233</t>
  </si>
  <si>
    <t>Torre de control  construida por reposición</t>
  </si>
  <si>
    <t>240300234</t>
  </si>
  <si>
    <t>Torre de control remodelada</t>
  </si>
  <si>
    <t>240300235</t>
  </si>
  <si>
    <t>Edificio AIS/COM/MET construido</t>
  </si>
  <si>
    <t>240300236</t>
  </si>
  <si>
    <t>Edificio AIS/COM/MET ampliado</t>
  </si>
  <si>
    <t>240300237</t>
  </si>
  <si>
    <t>Edificio AIS/COM/MET reforzado</t>
  </si>
  <si>
    <t>240300238</t>
  </si>
  <si>
    <t>Edificio AIS/COM/MET  construido por reposición</t>
  </si>
  <si>
    <t>240300239</t>
  </si>
  <si>
    <t>Edificio AIS/COM/MET remodelado</t>
  </si>
  <si>
    <t>240300240</t>
  </si>
  <si>
    <t>Base SEI construida</t>
  </si>
  <si>
    <t>240300241</t>
  </si>
  <si>
    <t>Base SEI ampliada</t>
  </si>
  <si>
    <t>240300242</t>
  </si>
  <si>
    <t>Base SEI reforzada</t>
  </si>
  <si>
    <t>240300243</t>
  </si>
  <si>
    <t>Base SEI  construida por  reposición</t>
  </si>
  <si>
    <t>240300244</t>
  </si>
  <si>
    <t>Base SEI remodelada</t>
  </si>
  <si>
    <t>240300245</t>
  </si>
  <si>
    <t>Base SAR construida</t>
  </si>
  <si>
    <t>240300246</t>
  </si>
  <si>
    <t>Base SAR ampliada</t>
  </si>
  <si>
    <t>240300247</t>
  </si>
  <si>
    <t xml:space="preserve">Base SAR reforzada </t>
  </si>
  <si>
    <t>240300248</t>
  </si>
  <si>
    <t>Base SAR  construida por  reposición</t>
  </si>
  <si>
    <t>240300249</t>
  </si>
  <si>
    <t>Base SAR remodelada</t>
  </si>
  <si>
    <t>240300250</t>
  </si>
  <si>
    <t>Cuarteles de policía construidos</t>
  </si>
  <si>
    <t>240300251</t>
  </si>
  <si>
    <t>Cuarteles de policía ampliados</t>
  </si>
  <si>
    <t>240300252</t>
  </si>
  <si>
    <t>Cuarteles de policía reforzados</t>
  </si>
  <si>
    <t>240300253</t>
  </si>
  <si>
    <t>Cuarteles de policía construidos por  reposición</t>
  </si>
  <si>
    <t>240300254</t>
  </si>
  <si>
    <t>Cuarteles de policía remodelados</t>
  </si>
  <si>
    <t>240300255</t>
  </si>
  <si>
    <t>Terminal de pasajeros construida</t>
  </si>
  <si>
    <t>240300256</t>
  </si>
  <si>
    <t>Terminal de pasajeros ampliada</t>
  </si>
  <si>
    <t>240300257</t>
  </si>
  <si>
    <t>Terminal de pasajeros reforzada</t>
  </si>
  <si>
    <t>240300258</t>
  </si>
  <si>
    <t>Terminal de pasajeros remodelada</t>
  </si>
  <si>
    <t>240300259</t>
  </si>
  <si>
    <t>Terminal de pasajeros construida por resposición</t>
  </si>
  <si>
    <t>240300260</t>
  </si>
  <si>
    <t>Terminal de carga construida</t>
  </si>
  <si>
    <t>240300261</t>
  </si>
  <si>
    <t>Terminal de carga ampliada</t>
  </si>
  <si>
    <t>240300262</t>
  </si>
  <si>
    <t>Terminal de carga reforzada</t>
  </si>
  <si>
    <t>240300263</t>
  </si>
  <si>
    <t>Terminal de carga construida por reposición</t>
  </si>
  <si>
    <t>240300264</t>
  </si>
  <si>
    <t>Terminal de carga remodelada</t>
  </si>
  <si>
    <t>240300265</t>
  </si>
  <si>
    <t>Edificio para subestación y transformación de energía construida</t>
  </si>
  <si>
    <t>240300266</t>
  </si>
  <si>
    <t>Edificio para subestación y transformación de energía ampliado</t>
  </si>
  <si>
    <t>240300267</t>
  </si>
  <si>
    <t>Edificio para subestación y transformación de energía reforzado</t>
  </si>
  <si>
    <t>240300268</t>
  </si>
  <si>
    <t>Edificio para subestación y transformación de energía construido por reposición</t>
  </si>
  <si>
    <t>240300269</t>
  </si>
  <si>
    <t>Edificio para subestación y transformación de energía remodelado</t>
  </si>
  <si>
    <t>240300270</t>
  </si>
  <si>
    <t>240300271</t>
  </si>
  <si>
    <t>Talleres ampliados</t>
  </si>
  <si>
    <t>240300272</t>
  </si>
  <si>
    <t>Talleres reforzados</t>
  </si>
  <si>
    <t>240300273</t>
  </si>
  <si>
    <t>Talleres construidos por reposición</t>
  </si>
  <si>
    <t>240300274</t>
  </si>
  <si>
    <t>Talleres remodelados</t>
  </si>
  <si>
    <t>240300275</t>
  </si>
  <si>
    <t>240300276</t>
  </si>
  <si>
    <t>Hangares ampliados</t>
  </si>
  <si>
    <t>240300277</t>
  </si>
  <si>
    <t>Hangares reforzados</t>
  </si>
  <si>
    <t>240300278</t>
  </si>
  <si>
    <t>Hangares construidos por reposición</t>
  </si>
  <si>
    <t>240300279</t>
  </si>
  <si>
    <t>Hangares remodelados</t>
  </si>
  <si>
    <t>240300280</t>
  </si>
  <si>
    <t>Acometidas construidas</t>
  </si>
  <si>
    <t>240300281</t>
  </si>
  <si>
    <t>Acometidas ampliadas</t>
  </si>
  <si>
    <t>240300282</t>
  </si>
  <si>
    <t>Acometidas construidas por reposición</t>
  </si>
  <si>
    <t>240300283</t>
  </si>
  <si>
    <t>Ayudas visuales instaladas</t>
  </si>
  <si>
    <t>240300284</t>
  </si>
  <si>
    <t>Ayudas a la navegación instaladas</t>
  </si>
  <si>
    <t>240300285</t>
  </si>
  <si>
    <t>Sistemas de comunicaciones instalados</t>
  </si>
  <si>
    <t>240300286</t>
  </si>
  <si>
    <t>Sistemas de vigilancia instalados</t>
  </si>
  <si>
    <t>240300287</t>
  </si>
  <si>
    <t>Sistemas ayudas a la navegación aérea instalados</t>
  </si>
  <si>
    <t>240300288</t>
  </si>
  <si>
    <t>Sistemas de ayudas a la meteorología instalados</t>
  </si>
  <si>
    <t>240300289</t>
  </si>
  <si>
    <t>Sistemas de ayudas visuales iluminadas y energía instalados</t>
  </si>
  <si>
    <t>240302500</t>
  </si>
  <si>
    <t xml:space="preserve">Aeropuerto con mantenimiento </t>
  </si>
  <si>
    <t>240302501</t>
  </si>
  <si>
    <t>Obras civiles aeroportuarias con mantenimiento preventivo</t>
  </si>
  <si>
    <t>240302502</t>
  </si>
  <si>
    <t>Obras civiles aeroportuarias con mantenimiento rutinario</t>
  </si>
  <si>
    <t>240302503</t>
  </si>
  <si>
    <t>Edificaciones aeroportuarias con mantenimiento preventivo</t>
  </si>
  <si>
    <t>240302504</t>
  </si>
  <si>
    <t>Edificaciones aeroportuarias mantenimiento rutinario</t>
  </si>
  <si>
    <t>240302505</t>
  </si>
  <si>
    <t>Equipos y sistemas de ayudas visuales con calibración</t>
  </si>
  <si>
    <t>240302506</t>
  </si>
  <si>
    <t xml:space="preserve">Sistemas CNS/MET/ENERGIA con mantenimiento predictivo </t>
  </si>
  <si>
    <t>240302507</t>
  </si>
  <si>
    <t>Sistemas CNS/MET/ENERGIA con mantenimiento preventivo</t>
  </si>
  <si>
    <t>240302508</t>
  </si>
  <si>
    <t>Sistemas CNS/MET/ENERGIA con mantenimiento rutinario</t>
  </si>
  <si>
    <t>240302509</t>
  </si>
  <si>
    <t>Equipos de los servicios aeroportuarios con mantenimiento</t>
  </si>
  <si>
    <t>Pista aérea mantenida</t>
  </si>
  <si>
    <t>240302600</t>
  </si>
  <si>
    <t>Calle de rodaje mantenida</t>
  </si>
  <si>
    <t>240302700</t>
  </si>
  <si>
    <t>Zonas de seguridad mantenidas</t>
  </si>
  <si>
    <t>240302800</t>
  </si>
  <si>
    <t>Torre de control mantenida</t>
  </si>
  <si>
    <t>240303000</t>
  </si>
  <si>
    <t>Plataforma mantenida</t>
  </si>
  <si>
    <t>240303100</t>
  </si>
  <si>
    <t>Obras complementarias mantenidas</t>
  </si>
  <si>
    <t>240303200</t>
  </si>
  <si>
    <t>240303900</t>
  </si>
  <si>
    <t>240303901</t>
  </si>
  <si>
    <t xml:space="preserve">Documentos de lineamientos técnicos  en temas aeronáuticos  publicados  </t>
  </si>
  <si>
    <t>Servicio de educación informal en temas aeronáuticos</t>
  </si>
  <si>
    <t>240304200</t>
  </si>
  <si>
    <t>Personas beneficiarias de los Servicio de educación informal</t>
  </si>
  <si>
    <t>Servicio de educación para el trabajo en temas aeronáuticos</t>
  </si>
  <si>
    <t>240304300</t>
  </si>
  <si>
    <t>Personas beneficiarias de los Servicio de educación para el trabajo</t>
  </si>
  <si>
    <t>Servicio de apoyo financiero para acceso a educación superior</t>
  </si>
  <si>
    <t>240304400</t>
  </si>
  <si>
    <t>Personas beneficiarias de apoyos financieros  para acceso a educación superior</t>
  </si>
  <si>
    <t>Aeropuertos con servicio de Sanidad Aeroportuaria implementada</t>
  </si>
  <si>
    <t>240304600</t>
  </si>
  <si>
    <t>Número de aeródromos</t>
  </si>
  <si>
    <t>240304900</t>
  </si>
  <si>
    <t>240304901</t>
  </si>
  <si>
    <t xml:space="preserve">Pista aérea construida </t>
  </si>
  <si>
    <t>240304902</t>
  </si>
  <si>
    <t>240304903</t>
  </si>
  <si>
    <t>240304904</t>
  </si>
  <si>
    <t>240304905</t>
  </si>
  <si>
    <t xml:space="preserve">Plataforma construida </t>
  </si>
  <si>
    <t>240304906</t>
  </si>
  <si>
    <t xml:space="preserve">Cerramiento construido </t>
  </si>
  <si>
    <t>240305000</t>
  </si>
  <si>
    <t xml:space="preserve">Aeródromos mejorados </t>
  </si>
  <si>
    <t>Pista aérea para aeródromo construida</t>
  </si>
  <si>
    <t>240305100</t>
  </si>
  <si>
    <t>Calle de rodaje para aeródromo construida</t>
  </si>
  <si>
    <t>240305200</t>
  </si>
  <si>
    <t>Zonas de seguridad para aeródromo construidas</t>
  </si>
  <si>
    <t>240305300</t>
  </si>
  <si>
    <t>Zonas de seguridad para aeródromo ampliadas</t>
  </si>
  <si>
    <t>240305400</t>
  </si>
  <si>
    <t>Hangar para aeródromo construido</t>
  </si>
  <si>
    <t>240305500</t>
  </si>
  <si>
    <t>Cerramiento para aeródromo construido</t>
  </si>
  <si>
    <t>240305600</t>
  </si>
  <si>
    <t>Plataforma para aeródromo construida</t>
  </si>
  <si>
    <t>240305700</t>
  </si>
  <si>
    <t>Pista aérea para aeródromo ampliada</t>
  </si>
  <si>
    <t>240305800</t>
  </si>
  <si>
    <t>Calle de rodaje para aeródromo ampliada</t>
  </si>
  <si>
    <t>240305900</t>
  </si>
  <si>
    <t>Torre de control para aeródromo adecuada</t>
  </si>
  <si>
    <t>240306000</t>
  </si>
  <si>
    <t>Plataforma para aeródromo ampliada</t>
  </si>
  <si>
    <t>240306100</t>
  </si>
  <si>
    <t>Aeródromos con mantenimiento</t>
  </si>
  <si>
    <t>Incluye las acciones de mantenimiento de la infraestrcutura aeroportuaria así como de los equipos dispuestos para la prestación de los servicios a la navegación aérea y aeroportuarios.</t>
  </si>
  <si>
    <t>240306200</t>
  </si>
  <si>
    <t>Número de helipuertos</t>
  </si>
  <si>
    <t>240307000</t>
  </si>
  <si>
    <t xml:space="preserve">Helipuertos construidos </t>
  </si>
  <si>
    <t>240307001</t>
  </si>
  <si>
    <t>Helipuertos mejorados</t>
  </si>
  <si>
    <t>240307100</t>
  </si>
  <si>
    <t xml:space="preserve">Helipuertos mejorados </t>
  </si>
  <si>
    <t>Zonas de seguridad para helipuerto construidas</t>
  </si>
  <si>
    <t>240307200</t>
  </si>
  <si>
    <t>Plataforma para helipuerto ampliada</t>
  </si>
  <si>
    <t>240307300</t>
  </si>
  <si>
    <t>Cerramiento para helipuerto mejorado</t>
  </si>
  <si>
    <t>240307400</t>
  </si>
  <si>
    <t>Helipuertos con mantenimiento</t>
  </si>
  <si>
    <t>240307500</t>
  </si>
  <si>
    <t>240307900</t>
  </si>
  <si>
    <t>240307901</t>
  </si>
  <si>
    <t>Documentos de investigación sobre conectividad realizados</t>
  </si>
  <si>
    <t>240308000</t>
  </si>
  <si>
    <t>240308001</t>
  </si>
  <si>
    <t>Plan Maestro Aeroportuario formulado</t>
  </si>
  <si>
    <t>240308002</t>
  </si>
  <si>
    <t>Plan Maestro Aeroportuario actualizado</t>
  </si>
  <si>
    <t>240308003</t>
  </si>
  <si>
    <t>Plan de Navegación Aérea formulado</t>
  </si>
  <si>
    <t>240308004</t>
  </si>
  <si>
    <t>Plan de Navegación Aérea actualizado</t>
  </si>
  <si>
    <t>240308005</t>
  </si>
  <si>
    <t>Plan Maestro para la Gestión del Tránsito Aéreo formulado</t>
  </si>
  <si>
    <t>240308006</t>
  </si>
  <si>
    <t>Plan Maestro para la Gestión del Tránsito Aéreo actualizado</t>
  </si>
  <si>
    <t>240308400</t>
  </si>
  <si>
    <t>240308401</t>
  </si>
  <si>
    <t xml:space="preserve">Diseños realizados </t>
  </si>
  <si>
    <t>240308402</t>
  </si>
  <si>
    <t>Servicios a la navegación aérea</t>
  </si>
  <si>
    <t>Incluye la disposición de servicios de gestión del espacio aéreo, tránsito aéreo,  gestión y organización del tránsito aéreo, gestión de afluencia y capacidad del tránsito aéreo, meteorología aeronáutica,  información aeronáutica y de búsqueda y rescate, servicio de dirección de plataforma y sus componentes tecnológicos de comunicación, navegación, vigilancia, meteorología y automatización.</t>
  </si>
  <si>
    <t>240308500</t>
  </si>
  <si>
    <t>Aeropuertos o aeródromos con servicios a la navegación aérea</t>
  </si>
  <si>
    <t>240308501</t>
  </si>
  <si>
    <t>Servicios  a la navegación aérea disponibles</t>
  </si>
  <si>
    <t>240308502</t>
  </si>
  <si>
    <t>Reportes de comunicaciones, navegación, vigilancia y meteorología aeronáutica elaborados</t>
  </si>
  <si>
    <t>240308503</t>
  </si>
  <si>
    <t>Instalaciones para las  comunicaciones, navegación, vigilancia y meteorología aeronáutica, en funcionamiento (OMAs, OVM, CCM)</t>
  </si>
  <si>
    <t>240308504</t>
  </si>
  <si>
    <t>Sistemas y equipos  de comunicaciones, navegación, vigilancia y meteorología aeronáutica, en funcionamiento</t>
  </si>
  <si>
    <t>Servicios aeroportuarios</t>
  </si>
  <si>
    <t>Corresponden al conjunto de actividades prestadas en el aeropuerto para la atención de la llegada, salida, espera, guarda y reparación y alistamiento de aeronaves; de la llegada, salida, espera, atención primaria en salud y tránsito de las personas y mercaderías que ingresen al mismo con motivo u ocasión de un viaje por vía aérea y de toda otra explotación comercial dispuesta por el explotador del aeropuerto dentro del recinto aeroportuario.</t>
  </si>
  <si>
    <t>240308600</t>
  </si>
  <si>
    <t>Aeropuertos o aeródromos con servicios aeroportuarios</t>
  </si>
  <si>
    <t>240308601</t>
  </si>
  <si>
    <t>Servicios aeroportuarios disponibles</t>
  </si>
  <si>
    <t>Obras de conectividad construidas</t>
  </si>
  <si>
    <t>Incluye el desarrollo de infraestructura que facilite la conectividad entre los diferentes modos de transporte.</t>
  </si>
  <si>
    <t>240308700</t>
  </si>
  <si>
    <t>Obras construidas</t>
  </si>
  <si>
    <t>Obras de conectividad mejoradas</t>
  </si>
  <si>
    <t>Corresponde al desarrollo de obras de infraestructura que mejoren las condiciones técnicas iniciales con que se construyeron las obras de conectividad.</t>
  </si>
  <si>
    <t>240308800</t>
  </si>
  <si>
    <t>Obras mejoradas</t>
  </si>
  <si>
    <t>Obras de conectividad mantenidas</t>
  </si>
  <si>
    <t>Incluye el mantenimiento preventivo y correctivo que deba realizarse a las obras de conectividad con el fin de garantizar las condiciones técnicas con que se construyeron.</t>
  </si>
  <si>
    <t>240308900</t>
  </si>
  <si>
    <t>Obras mantenidas</t>
  </si>
  <si>
    <t>240309000</t>
  </si>
  <si>
    <t>Servicio de apoyo financiero para el desarrollo de servicios de aviación de las entidades territoriales</t>
  </si>
  <si>
    <t>Contempla la cofinanciación de iniciativas formuladas por las entidades territoriales para la ejecución de obras de infraestructura, previo al proceso de viabilización técnica, jurídica, financiera y de sostenibilidad, realizado por la Unidad Administrativa Especial de la Aeronáutica Civil.</t>
  </si>
  <si>
    <t>240310400</t>
  </si>
  <si>
    <t>Proyectos territoriales cofinanciados</t>
  </si>
  <si>
    <t>240310401</t>
  </si>
  <si>
    <t>Aeródromos apoyados</t>
  </si>
  <si>
    <t>Servicio de asistencia técnica para el desarrollo aeroportuario</t>
  </si>
  <si>
    <t>Incluye el apoyo técnico para la formulación y estructuración de proyectos de inversión de entidades territoriales para el desarrollo de infraestructura aeroportuaria y servicios a la navegación aérea.</t>
  </si>
  <si>
    <t>240310500</t>
  </si>
  <si>
    <t>Servicios de atención psicosocial a estudiantes y docentes</t>
  </si>
  <si>
    <t>Incluye aquellos servicios que preste el Centro de Estudios Aeronáuticos a la comunidad educativa de la educación superior o terciaria para superar o prevenir daños e impactos psicológicos o emocionales.</t>
  </si>
  <si>
    <t>240310600</t>
  </si>
  <si>
    <t>Servicio de información para la gestión educativa ofrecida por el  Centro de Estudios Aeronáuticos actualizado</t>
  </si>
  <si>
    <t>240310700</t>
  </si>
  <si>
    <t>Servicio de información para la gestión educativa ofrecida por el  Centro de Estudios Aeronáuticos implementado</t>
  </si>
  <si>
    <t>240310800</t>
  </si>
  <si>
    <t>Servicio de educación superior o terciaria para la aviación civil</t>
  </si>
  <si>
    <t>Incluye la prestación del servicio educativo ofrecido por el Centro de Estudios Aeronáuticos.</t>
  </si>
  <si>
    <t>240310900</t>
  </si>
  <si>
    <t>Personas beneficiadas con programas de formación</t>
  </si>
  <si>
    <t>240310901</t>
  </si>
  <si>
    <t>Programas ofertados</t>
  </si>
  <si>
    <t>240310902</t>
  </si>
  <si>
    <t>Horas cátedra ofrecidas</t>
  </si>
  <si>
    <t>240310903</t>
  </si>
  <si>
    <t>Programas con acciones para obtener acreditación</t>
  </si>
  <si>
    <t>Incluye aquellos servicios que se presten a la comunidad educativa del Centro de Estudios Aeronáuticos para ampararlos y/o prevenir alguna situación de riesgo contra su integridad.</t>
  </si>
  <si>
    <t>240311000</t>
  </si>
  <si>
    <t>Coberturas de gestión del riesgo obtenidas</t>
  </si>
  <si>
    <t>Sedes de instituciones de educación superior fortalecidas</t>
  </si>
  <si>
    <t xml:space="preserve">Incluye la adquisición y entrega de  dotación básica (pupitres, tableros, lockers,entre otros) de conformidad con los lineamientos técnicos del sector educación. </t>
  </si>
  <si>
    <t>240311100</t>
  </si>
  <si>
    <t>Sedes de instituciones de educación terciaria o superior dotadas</t>
  </si>
  <si>
    <t>Sedes de instituciones de educación superior o terciaria mejoradas</t>
  </si>
  <si>
    <t>Incluye intervencionesde tipo estructural tales como: reparaciones, remodelaciones, ampliaciones o mantenimientos estéticos de infraestructura educativa  del Centro de Estudios Aeronáuticos de conformidad con los lineamientos técnicos del sector.</t>
  </si>
  <si>
    <t>240311200</t>
  </si>
  <si>
    <t>Sedes de instituciones de educación terciaria o superior mejoradas</t>
  </si>
  <si>
    <t>Incluye la disposición en las aulas especializadas del Centro de Estudios Aeronáuticos de material didáctico, pedagógico, tecnológico o de mobiliario en espacios estructurados para el aprendizaje significativo.</t>
  </si>
  <si>
    <t>240311300</t>
  </si>
  <si>
    <t>Servicio de articulación entre la educación superior o terciaria y el sector productivo</t>
  </si>
  <si>
    <t>Incluye el desarrollo de estrategias por parte del Centro de Estudios Aeronáuticos que vinculen la educación superior y/o terciaria con el sector productivo, que promuevan la pertinencia en la educación.</t>
  </si>
  <si>
    <t>240311400</t>
  </si>
  <si>
    <t>Programas y proyectos de educación o investigación articulados con el sector productivo</t>
  </si>
  <si>
    <t>Servicio a la navegacion aérea a baja altura</t>
  </si>
  <si>
    <t>Servicios a la navegación aérea a baja altura está relacionado con los diferentes procedimientos de control, vigilancia, registro, que facilitan el tránsito aéreo de las aeronaves no tripuladas durante su operación en el espacio aéreo colombiano, en el cual se comparten datos necesarios entre la autoridad aeronáutica , empresas aéreas y las tripulaciones con el fin de que el ejercicio de la aviación en Colombia se desarrollen bajo principios de seguridad operacional, eficiencia y oportunidad. </t>
  </si>
  <si>
    <t>Porcentaje de operaciones</t>
  </si>
  <si>
    <t>240311500</t>
  </si>
  <si>
    <t>Operaciones de aeronaves no tripuladas en el espacio aéreo controladas</t>
  </si>
  <si>
    <t>Servicio de educación informal en navegación aérea y servicios  aeroportuarios</t>
  </si>
  <si>
    <t>Incluye todo tipo de estrategias encaminadas a fortalecer la apropiación social de conocimientos por parte de la comunidad aeronáutica y potenciales usuarios o proveedores de bienes y  servicios.</t>
  </si>
  <si>
    <t>240311700</t>
  </si>
  <si>
    <t>Personas beneficiadas con estrategias de educación informal</t>
  </si>
  <si>
    <t>Dependencias aeronáuticas construidas</t>
  </si>
  <si>
    <t>Incluye la infraestructura en la que se encuentran ubicados los sistemas de comunicación, navegación y vigilancia del sistema de navegación aérea.</t>
  </si>
  <si>
    <t>240311800</t>
  </si>
  <si>
    <t>Obras de infraestructura aeronaútica construidas</t>
  </si>
  <si>
    <t>Dependencias aeronáuticas mantenidas</t>
  </si>
  <si>
    <t xml:space="preserve">Incluye las intervenciones de obra civil que permitan que la infraestructura se mantenga en las condiciones técnicas en que fue construida. </t>
  </si>
  <si>
    <t>240311900</t>
  </si>
  <si>
    <t>Obras de infraestructura aeronaútica mantenidas</t>
  </si>
  <si>
    <t>240312000</t>
  </si>
  <si>
    <t>240312100</t>
  </si>
  <si>
    <t>240312200</t>
  </si>
  <si>
    <t>240312300</t>
  </si>
  <si>
    <t>2404</t>
  </si>
  <si>
    <t xml:space="preserve"> Infraestructura de transporte férreo</t>
  </si>
  <si>
    <t>Corredor férreo construido y en condiciones para operación</t>
  </si>
  <si>
    <t>Kilómetros de corredor férreo</t>
  </si>
  <si>
    <t>240400100</t>
  </si>
  <si>
    <t>Vía férrea construida</t>
  </si>
  <si>
    <t>240400200</t>
  </si>
  <si>
    <t>Túnel férreo construido</t>
  </si>
  <si>
    <t>Número de túneles férreos</t>
  </si>
  <si>
    <t>240400300</t>
  </si>
  <si>
    <t xml:space="preserve">Túnel férreo construido  </t>
  </si>
  <si>
    <t>240400301</t>
  </si>
  <si>
    <t>Puente férreo construido</t>
  </si>
  <si>
    <t>Número de puentes férreos</t>
  </si>
  <si>
    <t>240400400</t>
  </si>
  <si>
    <t>240400401</t>
  </si>
  <si>
    <t>Segunda línea construida en la red férrea</t>
  </si>
  <si>
    <t>240400500</t>
  </si>
  <si>
    <t>Variantes construidas en la red férrea</t>
  </si>
  <si>
    <t>Número de variantes férreas</t>
  </si>
  <si>
    <t>240400600</t>
  </si>
  <si>
    <t>240400601</t>
  </si>
  <si>
    <t>Cruce a desnivel construido en la red férrea nueva</t>
  </si>
  <si>
    <t>Número de cruces a desnivel sobre red férrea</t>
  </si>
  <si>
    <t>240400700</t>
  </si>
  <si>
    <t>240400701</t>
  </si>
  <si>
    <t>Vía férrea mejorada</t>
  </si>
  <si>
    <t>Kilómetros de via férrea</t>
  </si>
  <si>
    <t>240400800</t>
  </si>
  <si>
    <t>Tercer riel construido</t>
  </si>
  <si>
    <t>240400900</t>
  </si>
  <si>
    <t>Puente férreo mejorado</t>
  </si>
  <si>
    <t>240401000</t>
  </si>
  <si>
    <t xml:space="preserve">Puente férreo mejorado </t>
  </si>
  <si>
    <t>240401001</t>
  </si>
  <si>
    <t>Cruce a desnivel construido en la red férrea existente</t>
  </si>
  <si>
    <t>240401100</t>
  </si>
  <si>
    <t>240401101</t>
  </si>
  <si>
    <t>Vía férrea rehabilitada</t>
  </si>
  <si>
    <t>240401300</t>
  </si>
  <si>
    <t xml:space="preserve">Vía férrea rehabilitada </t>
  </si>
  <si>
    <t>Puente férreo rehabilitado</t>
  </si>
  <si>
    <t>240401400</t>
  </si>
  <si>
    <t xml:space="preserve">Puente férreo rehabilitado </t>
  </si>
  <si>
    <t>240401401</t>
  </si>
  <si>
    <t>Túnel férreo rehabilitado</t>
  </si>
  <si>
    <t>240401500</t>
  </si>
  <si>
    <t xml:space="preserve">Túnel férreo rehabilitado </t>
  </si>
  <si>
    <t>240401501</t>
  </si>
  <si>
    <t>Vía férrea en condiciones de operación</t>
  </si>
  <si>
    <t>240401600</t>
  </si>
  <si>
    <t>Paso a nivel rehabilitado</t>
  </si>
  <si>
    <t>240401700</t>
  </si>
  <si>
    <t>Sitio crítico de vía férrea estabilizado</t>
  </si>
  <si>
    <t>240401800</t>
  </si>
  <si>
    <t xml:space="preserve">Sitio crítico de vía férrea estabilizado </t>
  </si>
  <si>
    <t>Corredor férreo mantenido</t>
  </si>
  <si>
    <t>Número de corredores férreos</t>
  </si>
  <si>
    <t>240401900</t>
  </si>
  <si>
    <t>240401901</t>
  </si>
  <si>
    <t>Corredor férreo con mantenimiento rutinario</t>
  </si>
  <si>
    <t>240401902</t>
  </si>
  <si>
    <t>Corredor férreo con mantenimiento periódico</t>
  </si>
  <si>
    <t>Vía férrea mantenida</t>
  </si>
  <si>
    <t>240402000</t>
  </si>
  <si>
    <t>Puente férreo mantenido</t>
  </si>
  <si>
    <t>240402100</t>
  </si>
  <si>
    <t xml:space="preserve">Puente férreo mantenido </t>
  </si>
  <si>
    <t>240402101</t>
  </si>
  <si>
    <t>Túnel férreo mantenido</t>
  </si>
  <si>
    <t>240402200</t>
  </si>
  <si>
    <t xml:space="preserve">Túnel férreo mantenido </t>
  </si>
  <si>
    <t>240402201</t>
  </si>
  <si>
    <t>Vía férrea en condiciones de operación por mantenimiento</t>
  </si>
  <si>
    <t>240402300</t>
  </si>
  <si>
    <t xml:space="preserve">Vía férrea en condiciones de operación </t>
  </si>
  <si>
    <t>Corredor férreo atendido por emergencia</t>
  </si>
  <si>
    <t>240402400</t>
  </si>
  <si>
    <t>Vía férrea atendida en emergencia</t>
  </si>
  <si>
    <t>240402500</t>
  </si>
  <si>
    <t>Puente férreo habilitado</t>
  </si>
  <si>
    <t>240402600</t>
  </si>
  <si>
    <t xml:space="preserve">Puente férreo habilitado </t>
  </si>
  <si>
    <t>240402601</t>
  </si>
  <si>
    <t>Sitio crítico de vía férrea atendido por emergencia</t>
  </si>
  <si>
    <t>240402700</t>
  </si>
  <si>
    <t xml:space="preserve">Sitio crítico de red férrea atendido por emergencia estabilizado </t>
  </si>
  <si>
    <t>Infraestructura complementaria requerida para la red férrea</t>
  </si>
  <si>
    <t>Número de infraestructura complementaria</t>
  </si>
  <si>
    <t>240402800</t>
  </si>
  <si>
    <t>Infraestructura complementaria requerida para la red férrea construida</t>
  </si>
  <si>
    <t>Estaciones férreas construidas</t>
  </si>
  <si>
    <t>240402900</t>
  </si>
  <si>
    <t>Estaciones férreas adecuadas</t>
  </si>
  <si>
    <t>240403000</t>
  </si>
  <si>
    <t>Estaciones férreas con mantenimiento</t>
  </si>
  <si>
    <t>240403100</t>
  </si>
  <si>
    <t>Anexidades construidas</t>
  </si>
  <si>
    <t>240403200</t>
  </si>
  <si>
    <t>Anexidades adecuadas</t>
  </si>
  <si>
    <t>240403300</t>
  </si>
  <si>
    <t>Anexidades mantenidas y conservadas</t>
  </si>
  <si>
    <t>240403400</t>
  </si>
  <si>
    <t>Anexidades mejoradas</t>
  </si>
  <si>
    <t>240403500</t>
  </si>
  <si>
    <t>Bienes de la red férrea declarados de Interés Cultural restaurados</t>
  </si>
  <si>
    <t>240403600</t>
  </si>
  <si>
    <t>Anexidades rehabilitadas</t>
  </si>
  <si>
    <t>240403700</t>
  </si>
  <si>
    <t>240404000</t>
  </si>
  <si>
    <t>240404001</t>
  </si>
  <si>
    <t>240404100</t>
  </si>
  <si>
    <t>240404200</t>
  </si>
  <si>
    <t>240404201</t>
  </si>
  <si>
    <t xml:space="preserve">Documentos de lineamientos técnicos en temas férreos  publicados </t>
  </si>
  <si>
    <t>Material Rodante</t>
  </si>
  <si>
    <t>Número de material tractivo</t>
  </si>
  <si>
    <t>240404300</t>
  </si>
  <si>
    <t xml:space="preserve">Material Tractivo en condiciones de operación </t>
  </si>
  <si>
    <t>240404301</t>
  </si>
  <si>
    <t xml:space="preserve">Material remolcado en condiciones de operación </t>
  </si>
  <si>
    <t>240404400</t>
  </si>
  <si>
    <t>240404401</t>
  </si>
  <si>
    <t>240404402</t>
  </si>
  <si>
    <t>240404403</t>
  </si>
  <si>
    <t>Vía férrea estructurada</t>
  </si>
  <si>
    <t>Pasos a nivel con servicio de operación</t>
  </si>
  <si>
    <t>Incluye las acciones y elementos que permitan la correcta operación de los pasos a nivel.</t>
  </si>
  <si>
    <t>Número de pasos a nivel</t>
  </si>
  <si>
    <t>240404500</t>
  </si>
  <si>
    <t>Incluye las acciones que permitan contar con el inventario a nivel cuantitativo y cualitativo de la red férrea para alimentar el Sistema Integral Nacional de Información Vial.</t>
  </si>
  <si>
    <t>240404600</t>
  </si>
  <si>
    <t>Línea férrea inventariada</t>
  </si>
  <si>
    <t>Servicio apoyo a la operación de corredores férreos</t>
  </si>
  <si>
    <t>Incluye la habilitación de servicios complementarios a la prestación de los servicios de transitabilidad en los corredores férreos, incluido el centro de control, las estaciones, puntos de cargue/descargue, entre otros.</t>
  </si>
  <si>
    <t>240404800</t>
  </si>
  <si>
    <t>Corredor férreo con servicios de apoyo a la operación</t>
  </si>
  <si>
    <t>240404801</t>
  </si>
  <si>
    <t>Centros de control habilitados</t>
  </si>
  <si>
    <t>240404802</t>
  </si>
  <si>
    <t>Estaciones férreas habilitadas</t>
  </si>
  <si>
    <t>240404803</t>
  </si>
  <si>
    <t>Puntos de cargue o descargue habilitados</t>
  </si>
  <si>
    <t>240404804</t>
  </si>
  <si>
    <t>240404900</t>
  </si>
  <si>
    <t>2405</t>
  </si>
  <si>
    <t xml:space="preserve"> Infraestructura de transporte marítimo</t>
  </si>
  <si>
    <t>Canales de acceso público mejorados</t>
  </si>
  <si>
    <t>Número de canales</t>
  </si>
  <si>
    <t>240500100</t>
  </si>
  <si>
    <t>Canales de acceso públicos mejorados</t>
  </si>
  <si>
    <t>Canal navegable mejorado</t>
  </si>
  <si>
    <t>240500200</t>
  </si>
  <si>
    <t>Estructuras hidráulicas del canal de acceso construidas</t>
  </si>
  <si>
    <t>240500300</t>
  </si>
  <si>
    <t>Canales de acceso público mantenidos</t>
  </si>
  <si>
    <t>240500400</t>
  </si>
  <si>
    <t>240500500</t>
  </si>
  <si>
    <t>Estructuras hidráulicas del canal de acceso mantenidas</t>
  </si>
  <si>
    <t>240500600</t>
  </si>
  <si>
    <t>Obras de protección de la zona costera construidas</t>
  </si>
  <si>
    <t>240500800</t>
  </si>
  <si>
    <t xml:space="preserve">Obras de protección de la zona costera construidas </t>
  </si>
  <si>
    <t>Obras de protección de la zona costera mantenidas</t>
  </si>
  <si>
    <t>240500900</t>
  </si>
  <si>
    <t>Vías de acceso en funcionamiento</t>
  </si>
  <si>
    <t>Kilómetros de vías de acceso</t>
  </si>
  <si>
    <t>240501000</t>
  </si>
  <si>
    <t>Acceso carretero en funcionamiento</t>
  </si>
  <si>
    <t>240501100</t>
  </si>
  <si>
    <t>Acceso férreo en funcionamiento</t>
  </si>
  <si>
    <t>240501200</t>
  </si>
  <si>
    <t>240501300</t>
  </si>
  <si>
    <t>240501301</t>
  </si>
  <si>
    <t xml:space="preserve">Documentos de lineamientos técnicos  en temas marítimos formulados </t>
  </si>
  <si>
    <t>240501500</t>
  </si>
  <si>
    <t>240501600</t>
  </si>
  <si>
    <t>240501601</t>
  </si>
  <si>
    <t>240501700</t>
  </si>
  <si>
    <t>Establece todas las acciones y obras ejecutadas durante un tiempo determinado, en un sector, varios sectores o el canal de acceso a puerto marítimo, tendientes a aumentar la profundidad de diseño, logrando así la transitabilidad de forma segura de embarcaciones de gran calado y mejorando la competitividad de los puertos colombianos a nivel internacional.</t>
  </si>
  <si>
    <t>240501800</t>
  </si>
  <si>
    <t>240501801</t>
  </si>
  <si>
    <t xml:space="preserve">Canal de acceso profundizado </t>
  </si>
  <si>
    <t>240501802</t>
  </si>
  <si>
    <t>Zona de giro profundizada</t>
  </si>
  <si>
    <t>240501803</t>
  </si>
  <si>
    <t xml:space="preserve">Zona de fondeo profundizada </t>
  </si>
  <si>
    <t>Acceso marítimo construido</t>
  </si>
  <si>
    <t>Establece todas las acciones y obras ejecutadas durante un tiempo determinado, en un sector o varios sectores en zonas de influencia de puerto marítimo, tendientes a mejorar  la accesibilidad a los puertos marítimos, logrando así ampliar las alternativas de transitabilidad segura de embarcaciones de gran calado y mejorando la competitividad de los puertos colombianos a nivel internacional.</t>
  </si>
  <si>
    <t>240501900</t>
  </si>
  <si>
    <t xml:space="preserve">Acceso marítimo construido </t>
  </si>
  <si>
    <t>240501901</t>
  </si>
  <si>
    <t xml:space="preserve">Canal de acceso construido </t>
  </si>
  <si>
    <t>240501902</t>
  </si>
  <si>
    <t xml:space="preserve">Zona de fondeo construida </t>
  </si>
  <si>
    <t>240501903</t>
  </si>
  <si>
    <t>Zona de giro construida</t>
  </si>
  <si>
    <t>Acceso Marítimo mantenido</t>
  </si>
  <si>
    <t>Establece todas las acciones y obras ejecutadas durante un tiempo determinado, en un sector, varios sectores o el canal de acceso a puerto marítimo, tendientes a restablecer la profundidad de diseño operativo,  para la transitabilidad de forma segura de embarcaciones de gran calado, mejorando así la competitividad de los puertos colombianos a nivel internacional.</t>
  </si>
  <si>
    <t>240502000</t>
  </si>
  <si>
    <t xml:space="preserve">Acceso marítimo mantenido </t>
  </si>
  <si>
    <t>240502001</t>
  </si>
  <si>
    <t xml:space="preserve">Canal de acceso mantenido </t>
  </si>
  <si>
    <t>240502002</t>
  </si>
  <si>
    <t xml:space="preserve">Zona de fondeo mantenida </t>
  </si>
  <si>
    <t>240502003</t>
  </si>
  <si>
    <t xml:space="preserve">Zona de maniobras mantenida </t>
  </si>
  <si>
    <t>Canal mantenido</t>
  </si>
  <si>
    <t>Comprende la realización de actividades de conservación a intervalos variables de tiempo, dentro de un cauce o cuerpo de agua natural o artificial, con el fin de recuperar los deterioros ocasionados por el uso, o por fenómenos naturales o agentes externos.</t>
  </si>
  <si>
    <t>Kilómetros de canal</t>
  </si>
  <si>
    <t>240502200</t>
  </si>
  <si>
    <t>240502201</t>
  </si>
  <si>
    <t>Canales laterales construidos</t>
  </si>
  <si>
    <t>Canal mejorado</t>
  </si>
  <si>
    <t>Corresponde a los cambios dentro de un cauce o cuerpo de agua natural o artificial, con el propósito de mejorar sus especificaciones técnicas iniciales.</t>
  </si>
  <si>
    <t>240502300</t>
  </si>
  <si>
    <t>240502301</t>
  </si>
  <si>
    <t>Estructuras hidráulicas mantenidas</t>
  </si>
  <si>
    <t>Consiste en la realización de actividades de mantenimiento de toda estructura hidráulica, incluye el desazolve dentro y en las zonas aledañas a la estructura, el retiro de todo material que restrinja el flujo de agua por esta.</t>
  </si>
  <si>
    <t>Número de estructuras</t>
  </si>
  <si>
    <t>240502400</t>
  </si>
  <si>
    <t>240502500</t>
  </si>
  <si>
    <t xml:space="preserve"> Infraestructura de transporte fluvial</t>
  </si>
  <si>
    <t>Muelle fluvial construido</t>
  </si>
  <si>
    <t>Número de muelles fluviales</t>
  </si>
  <si>
    <t>240600100</t>
  </si>
  <si>
    <t>Muelle Fluvial Construido</t>
  </si>
  <si>
    <t>Zonas de uso público en muelles fluviales mejoradas</t>
  </si>
  <si>
    <t>240600300</t>
  </si>
  <si>
    <t>Muelle Fluvial Mejorado</t>
  </si>
  <si>
    <t>Obras de protección construidas en muelles fluviales</t>
  </si>
  <si>
    <t>240600400</t>
  </si>
  <si>
    <t>Obra de protección mejorada en muelles fluviales</t>
  </si>
  <si>
    <t>240600500</t>
  </si>
  <si>
    <t>Muelle fluvial mantenido</t>
  </si>
  <si>
    <t>240600800</t>
  </si>
  <si>
    <t>Muelle Fluvial Mantenido</t>
  </si>
  <si>
    <t>240600801</t>
  </si>
  <si>
    <t>Vía de acceso a muelle fluvial mantenida</t>
  </si>
  <si>
    <t>240601100</t>
  </si>
  <si>
    <t>Malecón construido</t>
  </si>
  <si>
    <t>Malecón mejorado</t>
  </si>
  <si>
    <t>240601200</t>
  </si>
  <si>
    <t>Malecón Mejorado</t>
  </si>
  <si>
    <t>240601201</t>
  </si>
  <si>
    <t>Vía de acceso a malecón construida</t>
  </si>
  <si>
    <t>240601202</t>
  </si>
  <si>
    <t>Vía de acceso a malecón mejorada</t>
  </si>
  <si>
    <t>Zonas de uso público de malecón mejoradas</t>
  </si>
  <si>
    <t>240601400</t>
  </si>
  <si>
    <t>Obra de protección construidas en malecón</t>
  </si>
  <si>
    <t>240601500</t>
  </si>
  <si>
    <t>Obra de protección mejorada en malecón</t>
  </si>
  <si>
    <t>240601600</t>
  </si>
  <si>
    <t>Malecones mantenidos</t>
  </si>
  <si>
    <t>240601900</t>
  </si>
  <si>
    <t>Malecón Mantenido</t>
  </si>
  <si>
    <t>Canal navegable Mejorado</t>
  </si>
  <si>
    <t>Corresponde a los cambios dentro de un cauce o cuerpo de agua natural o artificial por donde navegan las embarcaciones, con el fin de mejorar sus especificaciones técnicas iniciales.</t>
  </si>
  <si>
    <t>Número de canales fluviales</t>
  </si>
  <si>
    <t>240602200</t>
  </si>
  <si>
    <t xml:space="preserve">Canal fluvial mejorado </t>
  </si>
  <si>
    <t>Obras de adecuación para mejoramiento de canal fluvial</t>
  </si>
  <si>
    <t>Comprende la ejecución de actividades para la adecuación hidráulica del sistema fluvial mediante obras que propendan por el mejoramiento de la navegabilidad y la restauración ambiental.</t>
  </si>
  <si>
    <t>240602300</t>
  </si>
  <si>
    <t>240602301</t>
  </si>
  <si>
    <t>240602302</t>
  </si>
  <si>
    <t>Esclusas construidas</t>
  </si>
  <si>
    <t>240602303</t>
  </si>
  <si>
    <t>Compuertas construidas</t>
  </si>
  <si>
    <t>240602304</t>
  </si>
  <si>
    <t>Paso de peces construido</t>
  </si>
  <si>
    <t>240602306</t>
  </si>
  <si>
    <t>Canal de desviación construido</t>
  </si>
  <si>
    <t>240602307</t>
  </si>
  <si>
    <t>Obras de interconexión de ciénagas construidas</t>
  </si>
  <si>
    <t>240602308</t>
  </si>
  <si>
    <t>Obras de protección de poblaciones construidas</t>
  </si>
  <si>
    <t>240602309</t>
  </si>
  <si>
    <t>Protección de orillas construida</t>
  </si>
  <si>
    <t>240602310</t>
  </si>
  <si>
    <t>Edificios construidos</t>
  </si>
  <si>
    <t>240602311</t>
  </si>
  <si>
    <t>Tablaestaca instalada</t>
  </si>
  <si>
    <t>240602312</t>
  </si>
  <si>
    <t>Vías de acceso construidas</t>
  </si>
  <si>
    <t>240602313</t>
  </si>
  <si>
    <t>Vías de acceso mantenidas</t>
  </si>
  <si>
    <t>240602314</t>
  </si>
  <si>
    <t>Vías de acceso mejoradas</t>
  </si>
  <si>
    <t>Canal navegable con señalización física</t>
  </si>
  <si>
    <t>240602400</t>
  </si>
  <si>
    <t>Obra de mitigación y/o compensación socio ambiental realizada en canal fluvial</t>
  </si>
  <si>
    <t>240602500</t>
  </si>
  <si>
    <t>Sistema de Señalización Satelital implementado</t>
  </si>
  <si>
    <t>240602600</t>
  </si>
  <si>
    <t>Comprende la realización de actividades de conservación a intervalos variables, dentro de un cauce o cuerpo de agua natural o artificial por donde navegan las embarcaciones, con el fin de recuperar los deterioros ocasionados por el uso, o por fenómenos naturales o agentes externos, con el fin de brindar condiciones óptimas de navegabilidad a las embarcaciones que transitan por dicho canal navegable.</t>
  </si>
  <si>
    <t>240602700</t>
  </si>
  <si>
    <t xml:space="preserve">Canal navegable mantenido </t>
  </si>
  <si>
    <t>240602701</t>
  </si>
  <si>
    <t>Dragados realizados en el río</t>
  </si>
  <si>
    <t>240602703</t>
  </si>
  <si>
    <t>Remoción mecánica de sedimentos</t>
  </si>
  <si>
    <t>Día</t>
  </si>
  <si>
    <t>240602704</t>
  </si>
  <si>
    <t>Zona de fondeo mantenidas</t>
  </si>
  <si>
    <t>Señalización física mantenida</t>
  </si>
  <si>
    <t>240602800</t>
  </si>
  <si>
    <t>Sedes de control de tráfico en funcionamiento (unidad)</t>
  </si>
  <si>
    <t>Incluye el mantenimiento de sedes de control de tráfico, cobertura de control sobre la red fluvial navegable, Servicio de operación de muelles, Servicio de operación de trasbordadores, Servicio de inspección de transporte fluvial</t>
  </si>
  <si>
    <t>Número de control de tráfico</t>
  </si>
  <si>
    <t>240603000</t>
  </si>
  <si>
    <t>Control de tráfico fluvial en funcionamiento</t>
  </si>
  <si>
    <t>Sedes de control de tráfico construidas</t>
  </si>
  <si>
    <t>240603100</t>
  </si>
  <si>
    <t>Sedes de control de tráfico mantenidas (unidad)</t>
  </si>
  <si>
    <t>240603200</t>
  </si>
  <si>
    <t>Servicio de control sobre la red fluvial navegable</t>
  </si>
  <si>
    <t>240603300</t>
  </si>
  <si>
    <t xml:space="preserve">Cobertura de control sobre  la red fluvial navegable </t>
  </si>
  <si>
    <t>Servicio de operación de muelles</t>
  </si>
  <si>
    <t>Número de muelles</t>
  </si>
  <si>
    <t>240603400</t>
  </si>
  <si>
    <t xml:space="preserve">Muelles en operación </t>
  </si>
  <si>
    <t>Servicio de operación de transbordadores</t>
  </si>
  <si>
    <t>Número de trasbordadores</t>
  </si>
  <si>
    <t>240603500</t>
  </si>
  <si>
    <t>Trasbordadores disponibles</t>
  </si>
  <si>
    <t>240603501</t>
  </si>
  <si>
    <t xml:space="preserve">Transbordadores construidos </t>
  </si>
  <si>
    <t>240603502</t>
  </si>
  <si>
    <t xml:space="preserve">Transbordadores mantenidos </t>
  </si>
  <si>
    <t>Servicio de inspección de transporte fluvial</t>
  </si>
  <si>
    <t>Número de sedes operativas</t>
  </si>
  <si>
    <t>240603600</t>
  </si>
  <si>
    <t xml:space="preserve">Sedes operativas para inspección de transporte fluvial en funcionamiento </t>
  </si>
  <si>
    <t>Kilómetros de vías fluviales</t>
  </si>
  <si>
    <t>240603700</t>
  </si>
  <si>
    <t>Vías fluviales inventariadas</t>
  </si>
  <si>
    <t>240603701</t>
  </si>
  <si>
    <t xml:space="preserve">Vías reportadas al sistema de información geográfico  </t>
  </si>
  <si>
    <t>240603800</t>
  </si>
  <si>
    <t>240603801</t>
  </si>
  <si>
    <t xml:space="preserve">Documentos de lineamientos técnicos  en temas fluviales formulados </t>
  </si>
  <si>
    <t>240604000</t>
  </si>
  <si>
    <t>240604001</t>
  </si>
  <si>
    <t>240604100</t>
  </si>
  <si>
    <t>Obras de saneamiento ambiental para la optimización de la navegabilidad fluvial</t>
  </si>
  <si>
    <t>240604200</t>
  </si>
  <si>
    <t>Obras de saneamiento para optimización de transporte fluvial realizadas</t>
  </si>
  <si>
    <t>240604201</t>
  </si>
  <si>
    <t>Red de alcantarillado construida</t>
  </si>
  <si>
    <t>240604202</t>
  </si>
  <si>
    <t>Red de alcantarillado ampliada</t>
  </si>
  <si>
    <t>240604203</t>
  </si>
  <si>
    <t>Red de alcantarillado optimizada</t>
  </si>
  <si>
    <t>240604204</t>
  </si>
  <si>
    <t>Planta de tratamiento de Aguas Residuales (P.T.A.R.) construida</t>
  </si>
  <si>
    <t>240604205</t>
  </si>
  <si>
    <t>Planta de tratamiento de Aguas Residuales (P.T.A.R.) ampliada</t>
  </si>
  <si>
    <t>Muelle fluvial atendido por emergencia</t>
  </si>
  <si>
    <t>240604300</t>
  </si>
  <si>
    <t>Muelles fluviales con atención por emergencia</t>
  </si>
  <si>
    <t>Canal navegable atendido por emergencia</t>
  </si>
  <si>
    <t>240604400</t>
  </si>
  <si>
    <t>Canales navegables con atención por emergencia</t>
  </si>
  <si>
    <t>Obras para la prevención y control de inundaciones</t>
  </si>
  <si>
    <t>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</si>
  <si>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Metros lineales de estructura</t>
  </si>
  <si>
    <t>240604500</t>
  </si>
  <si>
    <t>Estructura construida</t>
  </si>
  <si>
    <t>240604501</t>
  </si>
  <si>
    <t>Muro en concreto reforzado construido</t>
  </si>
  <si>
    <t>240604502</t>
  </si>
  <si>
    <t>Jarillón construido</t>
  </si>
  <si>
    <t>240604503</t>
  </si>
  <si>
    <t>Placa en pantalla de páneles construida</t>
  </si>
  <si>
    <t>240604504</t>
  </si>
  <si>
    <t>Formaleta en entibado metálico construida</t>
  </si>
  <si>
    <t>240604505</t>
  </si>
  <si>
    <t>Gavión construido</t>
  </si>
  <si>
    <t>240604506</t>
  </si>
  <si>
    <t>Muro estructural construido</t>
  </si>
  <si>
    <t>240604507</t>
  </si>
  <si>
    <t>Muro vegetado construido</t>
  </si>
  <si>
    <t>Obras rehabilitadas para la prevención y control de inundaciones</t>
  </si>
  <si>
    <t>Rehabilitación de construcción que tiene como fin contener los empujes horizontales producidos por la tierra contenida que puedan afectar a una determinada obra y deben también recibir los esfuerzos verticales que apoyan sobre ellos transmitiendo los esfuerzos a las cimentaciones o a un sitio por fuera de la masa susceptible de moverse.</t>
  </si>
  <si>
    <t>240604600</t>
  </si>
  <si>
    <t>Estructura rehabilitada</t>
  </si>
  <si>
    <t>240604601</t>
  </si>
  <si>
    <t>240604602</t>
  </si>
  <si>
    <t>240604700</t>
  </si>
  <si>
    <t>240604701</t>
  </si>
  <si>
    <t>240604702</t>
  </si>
  <si>
    <t>Obras de conexión entre la red marítima-fluvial</t>
  </si>
  <si>
    <t>Establece todas las intervenciones ejecutadas durante un tiempo determinado, en uno o varios sectores de las obras de conexión fluvial con el modo marítimo con el fin de lograr condiciones de  transitabilidad de forma segura para embarcaciones de gran calado y mejorando la competitividad de los puertos colombianos a nivel internacional.</t>
  </si>
  <si>
    <t>240604800</t>
  </si>
  <si>
    <t>Obras de conexión entre la red marítima-fluvial realizadas</t>
  </si>
  <si>
    <t>240604801</t>
  </si>
  <si>
    <t>Canal de acceso mantenido</t>
  </si>
  <si>
    <t>240604802</t>
  </si>
  <si>
    <t>Canal de acceso construido</t>
  </si>
  <si>
    <t>240604803</t>
  </si>
  <si>
    <t>Canal de acceso profundizado</t>
  </si>
  <si>
    <t>240604804</t>
  </si>
  <si>
    <t>Zona de Maniobras mantenida</t>
  </si>
  <si>
    <t>240604805</t>
  </si>
  <si>
    <t>Zona de Maniobras profundizada</t>
  </si>
  <si>
    <t>240604806</t>
  </si>
  <si>
    <t>Zona de Maniobras construida</t>
  </si>
  <si>
    <t>240604807</t>
  </si>
  <si>
    <t>Zona de fondeo mantenida</t>
  </si>
  <si>
    <t>240604808</t>
  </si>
  <si>
    <t>Zona de fondeo construida</t>
  </si>
  <si>
    <t>240604809</t>
  </si>
  <si>
    <t>Zona de fondeo profundizada</t>
  </si>
  <si>
    <t>240604810</t>
  </si>
  <si>
    <t>Obras hidráulicas mantenidas</t>
  </si>
  <si>
    <t>240604811</t>
  </si>
  <si>
    <t>Obras hidráulicas construidas</t>
  </si>
  <si>
    <t>Servicio de información del Registro Nacional Fluvial implementado</t>
  </si>
  <si>
    <t>Corresponde al sistema único de información administrado desde el nivel Nacional que contiene los datos necesarios para determinar la propiedad, características y situación jurídica de las embarcaciones mayores y menores así como de artefactos  en construcción, donde se inscribirá todo acto, contrato, providencia judicial, administrativa o arbitral, adjudicación, modificación, limitación, gravamen, medida cautelar, traslación o extinción del dominio u otro derecho real, principal o accesorio sobre tales bienes.</t>
  </si>
  <si>
    <t>240604900</t>
  </si>
  <si>
    <t>240604901</t>
  </si>
  <si>
    <t>Cobertura del sistema de información</t>
  </si>
  <si>
    <t>240605000</t>
  </si>
  <si>
    <t>240605001</t>
  </si>
  <si>
    <t>Documentos normativos actualizados para regulación y supervisión del sector transporte</t>
  </si>
  <si>
    <t>240605002</t>
  </si>
  <si>
    <t>Documentos normativos formulados para regulación y supervisión del sector transporte</t>
  </si>
  <si>
    <t>Servicios a la navegación fluvial</t>
  </si>
  <si>
    <t>Establece todas las actividades necesarias para garantizar de forma integral los servicios para la navegación fluvial lo que incluye: realizar el despeje del canal navegable, realizar el servicio de atención al usuario, realizar el recaudo tarifario y realizar gestión financiera para la provisión de servicios a la navegación.</t>
  </si>
  <si>
    <t>240605100</t>
  </si>
  <si>
    <t>Vía fluvial con servicios a la navegación</t>
  </si>
  <si>
    <t>Canal navegable</t>
  </si>
  <si>
    <t>Incluye el mantenimiento, mejoramiento y servicios a la navegación necesarios para mejorar la prestación del servicio del canal navegable.</t>
  </si>
  <si>
    <t>240605200</t>
  </si>
  <si>
    <t>Canal navegable intervenido</t>
  </si>
  <si>
    <t>240605201</t>
  </si>
  <si>
    <t>240605202</t>
  </si>
  <si>
    <t>240605203</t>
  </si>
  <si>
    <t>Canal de aproximación mantenido</t>
  </si>
  <si>
    <t>240605204</t>
  </si>
  <si>
    <t>Zona de maniobras mantenida </t>
  </si>
  <si>
    <t>240605205</t>
  </si>
  <si>
    <t>240605206</t>
  </si>
  <si>
    <t>240605207</t>
  </si>
  <si>
    <t>Obras hidráulicas mejoradas</t>
  </si>
  <si>
    <t>240605208</t>
  </si>
  <si>
    <t>Canal fluvial mejorado mediante Sistema de Señalización Satelital </t>
  </si>
  <si>
    <t>240605209</t>
  </si>
  <si>
    <t>Canal fluvial mejorado con señalización física</t>
  </si>
  <si>
    <t>240605210</t>
  </si>
  <si>
    <t>Canal navegable despejado</t>
  </si>
  <si>
    <t>240605211</t>
  </si>
  <si>
    <t>Canal navegable con servicio de atención al usuario</t>
  </si>
  <si>
    <t>240605212</t>
  </si>
  <si>
    <t>Canal navegable con recaudo tarifario</t>
  </si>
  <si>
    <t>240605213</t>
  </si>
  <si>
    <t>240605214</t>
  </si>
  <si>
    <t>240605215</t>
  </si>
  <si>
    <t>Canal fluvial mejorado</t>
  </si>
  <si>
    <t>240605216</t>
  </si>
  <si>
    <t>Estaciones hidrológicas instaladas</t>
  </si>
  <si>
    <t>240605217</t>
  </si>
  <si>
    <t>Amarraderos instalados</t>
  </si>
  <si>
    <t>240605218</t>
  </si>
  <si>
    <t>240605219</t>
  </si>
  <si>
    <t>Embarcadero fluvial instalado</t>
  </si>
  <si>
    <t>Incluye suministro e instalación de artefacto fluvial - embarcadero.</t>
  </si>
  <si>
    <t>Número de embarcaderos</t>
  </si>
  <si>
    <t>240605300</t>
  </si>
  <si>
    <t>Embarcaderos instalados</t>
  </si>
  <si>
    <t>Embarcadero fluvial mantenido</t>
  </si>
  <si>
    <t>Incluye el mantenimiento de artefacto fluvial - embarcadero.</t>
  </si>
  <si>
    <t>240605400</t>
  </si>
  <si>
    <t>Embarcaderos mantenidos</t>
  </si>
  <si>
    <t>Muelle fluvial mejorado</t>
  </si>
  <si>
    <t>240605500</t>
  </si>
  <si>
    <t>240605501</t>
  </si>
  <si>
    <t>Vía de acceso a muelle fluvial construida</t>
  </si>
  <si>
    <t>240605502</t>
  </si>
  <si>
    <t>Vía de acceso a muelle fluvial mejorada</t>
  </si>
  <si>
    <t>Obras de prevención y control de la erosión</t>
  </si>
  <si>
    <t xml:space="preserve">Consiste en la construcción de obras que tiene como fin mitigar los deslizamientos del talud producidos por acción de las velocidades del cauce del río sobre las orillas. </t>
  </si>
  <si>
    <t>Metros de obras</t>
  </si>
  <si>
    <t>240605600</t>
  </si>
  <si>
    <t>Servicio de apoyo financiero para el desarrollo de obras de infraestructura fluvial</t>
  </si>
  <si>
    <t>Corresponde al apoyo para la financiación y cofinanciación de obras de infraestructura fluvial.</t>
  </si>
  <si>
    <t>240605700</t>
  </si>
  <si>
    <t>Obras de infraestructura fluvial con apoyo financiero</t>
  </si>
  <si>
    <t>240605701</t>
  </si>
  <si>
    <t>Dragados cofinanciados</t>
  </si>
  <si>
    <t>240605702</t>
  </si>
  <si>
    <t>Obras de control de inundaciones cofinanciadas</t>
  </si>
  <si>
    <t>240605703</t>
  </si>
  <si>
    <t>240605704</t>
  </si>
  <si>
    <t>Muelles cofinanciados</t>
  </si>
  <si>
    <t>240605705</t>
  </si>
  <si>
    <t>Dragados con apoyo financiero para construcción</t>
  </si>
  <si>
    <t>240605706</t>
  </si>
  <si>
    <t>Obras de control de inundaciones con apoyo financiero para construcción</t>
  </si>
  <si>
    <t>240605707</t>
  </si>
  <si>
    <t>Obras hidráulicas con apoyo financiero para construcción</t>
  </si>
  <si>
    <t>Terminal fluvial construido</t>
  </si>
  <si>
    <t>Incluye la construcción de la infraestructura necesaria para el embarque y desembarque de pasajeros y carga en el lado agua correspondiente al sistema de atraque, su conexión con el lado tierra, es decir la pasarela de transición, y el edificio en el lado tierra para el servicio a los pasajeros y la carga.</t>
  </si>
  <si>
    <t>Número de terminales</t>
  </si>
  <si>
    <t>240605800</t>
  </si>
  <si>
    <t>240605801</t>
  </si>
  <si>
    <t>Módulos en tierra construidos</t>
  </si>
  <si>
    <t>240605802</t>
  </si>
  <si>
    <t>Pasarelas construidas</t>
  </si>
  <si>
    <t>240605803</t>
  </si>
  <si>
    <t>Sistemas de atraque construidos</t>
  </si>
  <si>
    <t>240605900</t>
  </si>
  <si>
    <t>Terminal fluvial mejorada</t>
  </si>
  <si>
    <t>Incluye las acciones que permitan superar las condiciones técnicas con que fue inicialmente construida la terminal fluvial.</t>
  </si>
  <si>
    <t>240606000</t>
  </si>
  <si>
    <t>Terminal fluvial rehabilitada</t>
  </si>
  <si>
    <t xml:space="preserve">Incluye las acciones que permitan recuperar las condiciones técnicas con que fue inicialmente construida la terminal fluvial a fin de alcanzar nuevamente las características técnicas iniciales. </t>
  </si>
  <si>
    <t>240606100</t>
  </si>
  <si>
    <t>Terminal fluvial mantenida</t>
  </si>
  <si>
    <t>Incluye las intervenciones preventivas y correctivas que se realizan con una frecuencia establecida para conservar el bien en buen estado y evitar su degradación.</t>
  </si>
  <si>
    <t>240606200</t>
  </si>
  <si>
    <t>Muelle fluvial rehabilitado</t>
  </si>
  <si>
    <t xml:space="preserve">Incluye las acciones que permitan recuperar las condiciones técnicas con que fue inicialmente construido el muelle fluvial a fin de alcanzar nuevamente las características técnicas iniciales. </t>
  </si>
  <si>
    <t>240606300</t>
  </si>
  <si>
    <t>Embarcadero fluvial mejorado</t>
  </si>
  <si>
    <t>Incluye las acciones que permitan superar las condiciones técnicas con que fue inicialmente construido el embarcadero fluvial.</t>
  </si>
  <si>
    <t>240606400</t>
  </si>
  <si>
    <t>Embarcadero fluvial rehabilitado</t>
  </si>
  <si>
    <t xml:space="preserve">Incluye las acciones que permitan recuperar las condiciones técnicas con que fue inicialmente construido el embarcadero fluvial a fin de alcanzar nuevamente las características técnicas iniciales. </t>
  </si>
  <si>
    <t>240606500</t>
  </si>
  <si>
    <t>Servicio de apoyo técnico y financiero a la política pública de descarbonización</t>
  </si>
  <si>
    <t>Incluye el apoyo técnico para la asistencia, acompañamiento, asesoramiento a los beneficiarios, así como el apoyo financiero para la adquisición de flota acuática de bajas y/o cero emisiones y de la infraestructura de abastecimiento para su operación</t>
  </si>
  <si>
    <t>240606600</t>
  </si>
  <si>
    <t>Beneficiarios apoyados técnica y financieramente</t>
  </si>
  <si>
    <t>7.b.1 Inversiones en eficiencia energética en proporción al PIB y a la cuantía de la inversión extranjera directa en transferencias financieras destinadas a infraestructura y tecnología para servicios de desarrollo sostenible</t>
  </si>
  <si>
    <t>2407</t>
  </si>
  <si>
    <t xml:space="preserve"> Infraestructura y servicios de logística de transporte</t>
  </si>
  <si>
    <t>Corredores logísticos operando</t>
  </si>
  <si>
    <t>Número de corredores logísticos</t>
  </si>
  <si>
    <t>240700100</t>
  </si>
  <si>
    <t>Plataformas logísticas operando</t>
  </si>
  <si>
    <t>240700200</t>
  </si>
  <si>
    <t>Centro de atención fronterizo y de comercio internacional construidos</t>
  </si>
  <si>
    <t>Número de centros de atención fronteriza</t>
  </si>
  <si>
    <t>240700300</t>
  </si>
  <si>
    <t>Centros de atención fronteriza construidos</t>
  </si>
  <si>
    <t>240700301</t>
  </si>
  <si>
    <t>Centros de atención fronteriza dotados</t>
  </si>
  <si>
    <t>240700400</t>
  </si>
  <si>
    <t>240700401</t>
  </si>
  <si>
    <t xml:space="preserve">Documentos de lineamientos técnicos en logística de transporte, publicados </t>
  </si>
  <si>
    <t>240700500</t>
  </si>
  <si>
    <t>240700501</t>
  </si>
  <si>
    <t xml:space="preserve">Documentos normativos en logística de transporte  publicados </t>
  </si>
  <si>
    <t>240700600</t>
  </si>
  <si>
    <t>240700601</t>
  </si>
  <si>
    <t>Planes logísticos regionales</t>
  </si>
  <si>
    <t>240700602</t>
  </si>
  <si>
    <t xml:space="preserve">Documentos de política en logística de transporte publicados </t>
  </si>
  <si>
    <t>Servicio de información en temas de logística</t>
  </si>
  <si>
    <t>240700700</t>
  </si>
  <si>
    <t>Documentos informativos publicados</t>
  </si>
  <si>
    <t>240700701</t>
  </si>
  <si>
    <t>Observatorio Nacional de Logística funcionando</t>
  </si>
  <si>
    <t>240700800</t>
  </si>
  <si>
    <t>240700801</t>
  </si>
  <si>
    <t>Servicio de apoyo para la modernización del parque automotor de carga</t>
  </si>
  <si>
    <t>Número de requerimientos de dedintegración o disposición</t>
  </si>
  <si>
    <t>240700900</t>
  </si>
  <si>
    <t>Requerimientos de desintegración o disposición desarrollados</t>
  </si>
  <si>
    <t>240700901</t>
  </si>
  <si>
    <t xml:space="preserve">Vehículos de carga desintegrados </t>
  </si>
  <si>
    <t>240700902</t>
  </si>
  <si>
    <t xml:space="preserve">Vehículos de carga que entran a operar </t>
  </si>
  <si>
    <t>240700903</t>
  </si>
  <si>
    <t xml:space="preserve">Vehículos fluviales de carga desintegrados </t>
  </si>
  <si>
    <t>240700904</t>
  </si>
  <si>
    <t xml:space="preserve">Vehículos fluviales de carga que entran a operar </t>
  </si>
  <si>
    <t>240700905</t>
  </si>
  <si>
    <t xml:space="preserve">Vehículos férreos de carga desintegrados </t>
  </si>
  <si>
    <t>240700906</t>
  </si>
  <si>
    <t xml:space="preserve">Vehículos férreos de carga que entran a operar </t>
  </si>
  <si>
    <t>240700907</t>
  </si>
  <si>
    <t>Vehículos nuevos autorizados</t>
  </si>
  <si>
    <t>240701000</t>
  </si>
  <si>
    <t>240701001</t>
  </si>
  <si>
    <t>Plataformas web con servicios de intercambio de información en línea</t>
  </si>
  <si>
    <t>240701100</t>
  </si>
  <si>
    <t>Corresponde al acompañamiento, asesoría y seguimiento técnico para la transferencia de herramientas de gestión y conocimiento</t>
  </si>
  <si>
    <t>240701200</t>
  </si>
  <si>
    <t>Servicio de apoyo socioeconómico a transportadores de carga</t>
  </si>
  <si>
    <t>Corresponde al apoyo financiero que permita la implementación de estrategias para la mejora de las condiciones socioeconómicas de los transportadores de carga tales como capacitación para el fortalecimiento de los conocimientos y la gestión de pequeños propietarios y/o conductores de los vehículos de carga; apoyo al cubrimiento del diferencial de tasa de interés para la adquisición de vehículos de carga, adquisición de vivienda y demás instrumentos que redunden en la productividad de los transportadores.</t>
  </si>
  <si>
    <t>Número de transportadores</t>
  </si>
  <si>
    <t>240701300</t>
  </si>
  <si>
    <t>Transportadores beneficiados</t>
  </si>
  <si>
    <t>Centro de atención fronterizo y de comercio internacional mejorado</t>
  </si>
  <si>
    <t>Corresponde al proceso de ajuste o adaptación de un sitio, espacio o área del conjunto de instalaciones físicas con las especificaciones técnicas requeridas para el desarrollo de las actividades definidas en dicho espacio, así mismo incluye acciones de remodelación, ampliación o modificación, entendidas como cambios de la infraestructura o arquitectura.</t>
  </si>
  <si>
    <t>240701400</t>
  </si>
  <si>
    <t>Centros de atención fronteriza mejorados</t>
  </si>
  <si>
    <t>2408</t>
  </si>
  <si>
    <t xml:space="preserve"> Prestación de servicios de transporte público de pasajeros</t>
  </si>
  <si>
    <t>Servicio de transporte público organizado implementados (SITM. SITP. SETP, SITR)</t>
  </si>
  <si>
    <t>Número de pasajeros</t>
  </si>
  <si>
    <t>240800100</t>
  </si>
  <si>
    <t>Pasajeros que se movilizan en medios de transporte sostenibles</t>
  </si>
  <si>
    <t>11.3 De aquí a 2030, aumentar la urbanización inclusiva y sostenible y la capacidad para la planificación y la gestión participativas, integradas y sostenibles de los asentamientos humanos en todos los países</t>
  </si>
  <si>
    <t>240800101</t>
  </si>
  <si>
    <t>Sistemas de transporte público organizado en funcionamiento</t>
  </si>
  <si>
    <t>Portales construidos</t>
  </si>
  <si>
    <t>Número de portales</t>
  </si>
  <si>
    <t>240800200</t>
  </si>
  <si>
    <t>240800201</t>
  </si>
  <si>
    <t>Patio-Taller construido</t>
  </si>
  <si>
    <t>Estaciones construidas</t>
  </si>
  <si>
    <t>240800300</t>
  </si>
  <si>
    <t>240800301</t>
  </si>
  <si>
    <t>Paraderos y zonas de espera construidos</t>
  </si>
  <si>
    <t>240800302</t>
  </si>
  <si>
    <t>Zonas pagas construidas</t>
  </si>
  <si>
    <t>Espacios dedicados a la intermodalidad</t>
  </si>
  <si>
    <t>240800400</t>
  </si>
  <si>
    <t>Espacios dedicados a la intermodalidad.</t>
  </si>
  <si>
    <t>Vías urbanas construidas para la operación del servicio público de transporte organizado</t>
  </si>
  <si>
    <t>Metros lineales de vías urbanas</t>
  </si>
  <si>
    <t>240800500</t>
  </si>
  <si>
    <t xml:space="preserve">Vías urbanas construidas </t>
  </si>
  <si>
    <t>Vías urbanas mejoradas para la operación del servicio público de transporte organizado</t>
  </si>
  <si>
    <t>240800600</t>
  </si>
  <si>
    <t xml:space="preserve">Vías urbanas mejoradas </t>
  </si>
  <si>
    <t>Vías urbanas rehabilitadas para la operación del servicio público de transporte organizado</t>
  </si>
  <si>
    <t>240800700</t>
  </si>
  <si>
    <t>Vías urbanas rehabilitadas</t>
  </si>
  <si>
    <t>Obras complementarias para la seguridad vial en el transporte público organizado</t>
  </si>
  <si>
    <t>Número de obras complementarias</t>
  </si>
  <si>
    <t>240800800</t>
  </si>
  <si>
    <t>Ciclo infraestructura construida para la integración del servicio público de transporte organizado</t>
  </si>
  <si>
    <t>240800900</t>
  </si>
  <si>
    <t>Ciclo infraestructura para la integración del servicio público de transporte organizado mantenidas</t>
  </si>
  <si>
    <t>240801000</t>
  </si>
  <si>
    <t xml:space="preserve">Ciclo infraestructura para la integración del servicio público de transporte organizado mantenidas   </t>
  </si>
  <si>
    <t>Ciclo infraestructura para la integración del servicio público de transporte organizado rehabilitadas</t>
  </si>
  <si>
    <t>240801100</t>
  </si>
  <si>
    <t xml:space="preserve">Ciclo infraestructura para la integración del servicio público de transporte organizado rehabilitadas   </t>
  </si>
  <si>
    <t>Ciclo parqueaderos construidos</t>
  </si>
  <si>
    <t>Número de cicloparqueaderos</t>
  </si>
  <si>
    <t>240801200</t>
  </si>
  <si>
    <t>240801500</t>
  </si>
  <si>
    <t>Andenes mantenidos</t>
  </si>
  <si>
    <t>240801700</t>
  </si>
  <si>
    <t>240801701</t>
  </si>
  <si>
    <t>Documentos de lineamientos técnicos  en temas de transporte urbano formulados</t>
  </si>
  <si>
    <t>240801800</t>
  </si>
  <si>
    <t>240802000</t>
  </si>
  <si>
    <t>240802001</t>
  </si>
  <si>
    <t>Servicio de Auditorías de Seguridad Vial a sistemas de transporte público organizado</t>
  </si>
  <si>
    <t>Identificación de potencialidades de ocurrencia del riesgo</t>
  </si>
  <si>
    <t>240802100</t>
  </si>
  <si>
    <t>Documentos de Auditoria realizados</t>
  </si>
  <si>
    <t xml:space="preserve">Corresponde al levantamiento del inventario de la red vial urbana dispuesta para el servicio de transporte público organizado, con el fin de conocer las condiciones de operabilidad y funcionalidad de una vía, a partir de una descripción detallada de sus condiciones físicas, geométricas, de diseño y estado superficial del pavimento, así como de obras complementarias y servicios anexos. </t>
  </si>
  <si>
    <t>240802300</t>
  </si>
  <si>
    <t>Vías urbanas para el servicio del transporte público organizado inventariadas</t>
  </si>
  <si>
    <t>240802301</t>
  </si>
  <si>
    <t>Vías urbanas para el servicio de transporte público organizado reportadas al sistema de información geográfico</t>
  </si>
  <si>
    <t>240802302</t>
  </si>
  <si>
    <t>Vías urbanas para el servicio de transporte público organizado georreferenciadas</t>
  </si>
  <si>
    <t>Incluye la realización de los estudios requeridos en las fases de pre factibilidad, factibilidad o definitivos</t>
  </si>
  <si>
    <t>240802400</t>
  </si>
  <si>
    <t>Sistema lineal teleférico urbano construido</t>
  </si>
  <si>
    <t>Incluye la construcción de todos los componentes del sistema de transporte en vías aéreas nuevas (Teleféricos)</t>
  </si>
  <si>
    <t>Kilómetros de sistemas</t>
  </si>
  <si>
    <t>240802500</t>
  </si>
  <si>
    <t>240802501</t>
  </si>
  <si>
    <t>240802502</t>
  </si>
  <si>
    <t>Líneas construidas</t>
  </si>
  <si>
    <t>240802504</t>
  </si>
  <si>
    <t>Vehículos instalados</t>
  </si>
  <si>
    <t>Sistema lineal teleférico urbano ampliado</t>
  </si>
  <si>
    <t>Incluye la construcción  de los componentes necesarios del sistema de transporte para ampliar su longitud o mejorar su capacidad.</t>
  </si>
  <si>
    <t>240802600</t>
  </si>
  <si>
    <t>240802601</t>
  </si>
  <si>
    <t>Estaciones ampliadas</t>
  </si>
  <si>
    <t>240802602</t>
  </si>
  <si>
    <t>240802603</t>
  </si>
  <si>
    <t>240802604</t>
  </si>
  <si>
    <t>Sistema lineal teleférico urbano mantenido</t>
  </si>
  <si>
    <t>Incluye las acciones de mantenimiento de los componentes de sistemas lineales teleféricos de transporte</t>
  </si>
  <si>
    <t>240802700</t>
  </si>
  <si>
    <t>240802701</t>
  </si>
  <si>
    <t>Estaciones mantenidas</t>
  </si>
  <si>
    <t>240802702</t>
  </si>
  <si>
    <t>Líneas mantenidas</t>
  </si>
  <si>
    <t>240802703</t>
  </si>
  <si>
    <t>Vehículos mantenidos</t>
  </si>
  <si>
    <t>240802704</t>
  </si>
  <si>
    <t>Sistema de control teleférico mantenido</t>
  </si>
  <si>
    <t>Andenes de la red urbana construidos</t>
  </si>
  <si>
    <t>240802900</t>
  </si>
  <si>
    <t>Andenes construidos</t>
  </si>
  <si>
    <t>240803000</t>
  </si>
  <si>
    <t xml:space="preserve">Andenes rehabilitados </t>
  </si>
  <si>
    <t>Material rodante adquirido</t>
  </si>
  <si>
    <t>Incluye la adquisición de material rodante nuevo (trenes, tranvía o en general sistemas férreos) con estándares de bajas o cero emisiones para el sistema de transporte público de pasajeros organizado.</t>
  </si>
  <si>
    <t>Número de material rodante</t>
  </si>
  <si>
    <t>240803400</t>
  </si>
  <si>
    <t>Material rodante con estándares de bajas o cero emisiones adquirido</t>
  </si>
  <si>
    <t>240803401</t>
  </si>
  <si>
    <t>Material rodante con estándares de bajas emisiones contaminantes adquirido</t>
  </si>
  <si>
    <t>240803402</t>
  </si>
  <si>
    <t>Material rodante con estándares de cero emisiones contaminantes adquirido</t>
  </si>
  <si>
    <t xml:space="preserve">Incluye estrategias de formación a los actores de los Sistemas de Transporte Público Orgnizados para promover la cultura ciudadana, seguridad en los sistemas de tranpsorte, orientación en el uso de los sistemas, entre otros que contubuyan con la adecuada movilidad en los sistemas de transporte público. </t>
  </si>
  <si>
    <t>240803500</t>
  </si>
  <si>
    <t>240803501</t>
  </si>
  <si>
    <t>Estrategias de promoción de la cutura ciudadana implementadas</t>
  </si>
  <si>
    <t>Servicio de control de la evasión de pago en los sistemas de transporte público organizado</t>
  </si>
  <si>
    <t>Incluye actividades preventivas y correctivas para mitigar la evasión y la cultura del no pago, incluyendo instalación de dispositivos, fiscalización y persuasión a usuarios de los sistemas de transporte público organizado.</t>
  </si>
  <si>
    <t>240803700</t>
  </si>
  <si>
    <t xml:space="preserve">'Estrategias antievasión implementadas </t>
  </si>
  <si>
    <t>Servicio de seguridad vial y prevenciones de accidentalidad y siniestros en los sistemas de transporte público organizado</t>
  </si>
  <si>
    <t>Incluye la implementación de programas, estrategias y acciones dirigidas al mejoramiento de las condiciones de seguridad vial que permitan reducir y evitar la sinestralidad en los Sistemas de Transporte Púbico de Pasajeros.</t>
  </si>
  <si>
    <t>240803800</t>
  </si>
  <si>
    <t>Estrategias de seguridad vial implementadas</t>
  </si>
  <si>
    <t>3.6 De aquí a 2020, reducir a la mitad el número de muertes y lesiones causadas por accidentes de tráfico en el mundo</t>
  </si>
  <si>
    <t>Servicio de seguridad ciudadana en los sistemas de transporte público organizado</t>
  </si>
  <si>
    <t>Incluye la implementación de programas, estrategias y acciones dirigidas al mejoramiento de las condiciones de seguridad ciudadana y del manejo de emergencias y contingencias, con el propósito de mitigar los eventos de afectación de la seguridad e integridad de los usuarios, de la infraestructura, de los equipos y demás elementos de los Sistemas de Transporte Púbico de Pasajeros.</t>
  </si>
  <si>
    <t>240803900</t>
  </si>
  <si>
    <t>Estrategias de seguridad ciudadana implementadas</t>
  </si>
  <si>
    <t>Portales mejorados</t>
  </si>
  <si>
    <t>Incuye la construcción de obras de adecuación y ampliación en busca de mejorar las especificaciones técnicas de la infraestructura existente para que las condiciones de la prestación del servicio de transporte, también mejoren.</t>
  </si>
  <si>
    <t>240804000</t>
  </si>
  <si>
    <t>240804001</t>
  </si>
  <si>
    <t>Estaciones mejoradas</t>
  </si>
  <si>
    <t>240804100</t>
  </si>
  <si>
    <t>240804101</t>
  </si>
  <si>
    <t>240804102</t>
  </si>
  <si>
    <t>Paraderos y zonas de espera mejorados</t>
  </si>
  <si>
    <t>240804103</t>
  </si>
  <si>
    <t>240804104</t>
  </si>
  <si>
    <t>Zonas pagas mejoradas</t>
  </si>
  <si>
    <t>Portales mantenidos</t>
  </si>
  <si>
    <t>Incluye las intervenciones o las obras de mantenimiento (rutinario / periódico) tienen como objetivo que la infraestructura existente mantenga condiciones físicas y de operación adecuadas para el buen y continuo funcionamiento del sistema de transporte.</t>
  </si>
  <si>
    <t>240804200</t>
  </si>
  <si>
    <t>240804300</t>
  </si>
  <si>
    <t>240804301</t>
  </si>
  <si>
    <t>Paraderos y zonas de espera mantenidos</t>
  </si>
  <si>
    <t>240804302</t>
  </si>
  <si>
    <t>Zonas pagas mantenidas</t>
  </si>
  <si>
    <t xml:space="preserve"> Estaciones de carga de vehículos eléctricos de transporte público de pasajeros  instaladas</t>
  </si>
  <si>
    <t>Incluye la instalación de la infraestructura para la disposición de sistemas que provean energía para la carga de las baterías de vehículos eléctricos de transporte público de pasajeros.</t>
  </si>
  <si>
    <t>240804400</t>
  </si>
  <si>
    <t>Estaciones de carga para vehículos eléctricos de transporte público de pasajeros instaladas</t>
  </si>
  <si>
    <t>Estaciones de carga de vehículos eléctricos de transporte público de pasajeros mejoradas</t>
  </si>
  <si>
    <t>Incluye las acciones que mejoren las especificaciones técnicas iniciales de los sistemas que provean energía para la carga de las baterías de vehículos eléctricos de transporte público de pasajeros.</t>
  </si>
  <si>
    <t>240804500</t>
  </si>
  <si>
    <t>Estaciones de carga para vehículos eléctricos de transporte público de pasajeros mejoradas</t>
  </si>
  <si>
    <t>Estaciones de carga de vehículos eléctricos de transporte público de pasajeros mantenidas</t>
  </si>
  <si>
    <t>Incluye las acciones que conserven las especificaciones técnicas iniciales de los sistemas que provean energía para la carga de las baterías de vehículos eléctricos de transporte público de pasajeros.</t>
  </si>
  <si>
    <t>240804600</t>
  </si>
  <si>
    <t>Estaciones de carga para vehículos eléctricos de transporte público de pasajeros mantenidas</t>
  </si>
  <si>
    <t>Flota de transporte público de pasajeros de bajas o cero emisiones contaminantes adquirido</t>
  </si>
  <si>
    <t>Consiste en la adquisición de buses eléctricos o de cero emisiones contaminantes cuando se pretenda aumentar la  capacidad transportadora de los sistemas, cuando se requiera reemplazar un  vehículo por destrucción total o parcial que imposibilite su utilización o reparación y cuando finalice su vida útil y requiera reemplazarse.</t>
  </si>
  <si>
    <t>Número de buses</t>
  </si>
  <si>
    <t>240804700</t>
  </si>
  <si>
    <t>Buses de baja o cero emisiones contaminantes adquiridos</t>
  </si>
  <si>
    <t>240804701</t>
  </si>
  <si>
    <t>Buses de cero emisiones contaminantes adquiridos</t>
  </si>
  <si>
    <t>240804702</t>
  </si>
  <si>
    <t>Buses de bajas emisiones contaminantes adquiridos</t>
  </si>
  <si>
    <t>Sistema lineal teleférico rural mantenido</t>
  </si>
  <si>
    <t>Incluye las acciones de mantenimiento de los componentes de sistemas lineales teleféricos de transporte.</t>
  </si>
  <si>
    <t>Número de sistemas lineales teleféricos</t>
  </si>
  <si>
    <t>240804800</t>
  </si>
  <si>
    <t xml:space="preserve">Sistema de transporte acuático construido </t>
  </si>
  <si>
    <t>Incluye la construcción de todos los componentes del sistema de transporte acuático que permitan la operación segura y sostenible.</t>
  </si>
  <si>
    <t>240804900</t>
  </si>
  <si>
    <t>Sistema de transporte acuático construido</t>
  </si>
  <si>
    <t>240804901</t>
  </si>
  <si>
    <t>Embarcaciones construidas</t>
  </si>
  <si>
    <t>240804902</t>
  </si>
  <si>
    <t>Embarcaciones adquiridas</t>
  </si>
  <si>
    <t>240804903</t>
  </si>
  <si>
    <t>Embarcaderos construidos</t>
  </si>
  <si>
    <t>240804904</t>
  </si>
  <si>
    <t>Centros de control de operaciones construidos</t>
  </si>
  <si>
    <t>240804905</t>
  </si>
  <si>
    <t>Pilotes para embarcaderos flotantes construidos</t>
  </si>
  <si>
    <t>240804906</t>
  </si>
  <si>
    <t>Interface de acceso de pasajeros  al embarcadero construidos</t>
  </si>
  <si>
    <t>240804907</t>
  </si>
  <si>
    <t>Interface de conexión entre embarcadero y embarcación construida</t>
  </si>
  <si>
    <t>240804908</t>
  </si>
  <si>
    <t>Estaciones de recarga para embarcaciones construidas</t>
  </si>
  <si>
    <t>240804909</t>
  </si>
  <si>
    <t>Boyas de señalización y monitoreo construidas</t>
  </si>
  <si>
    <t>240804910</t>
  </si>
  <si>
    <t>Plataforma de mantenimiento para inspección y reparo construidas</t>
  </si>
  <si>
    <t>Servicio de apoyo para la modernización del parque automotor de vehículos de transporte público pasajeros</t>
  </si>
  <si>
    <t>Corresponde al apoyo prestado para el retiro y desintegración física definitiva de vehículos de transporte público de pasajeros a través de reconocimiento económico, con el fin de modernizar el mismo con vehículos nuevos con estándares de bajas o cero emisiones contaminantes, que garanticen accesibilidad para población en condición de discapacidad o movilidad reducida.</t>
  </si>
  <si>
    <t>240805000</t>
  </si>
  <si>
    <t>Reconocimientos económicos entregados por vehículos retirados y desintegrados físicamente</t>
  </si>
  <si>
    <t>Centro de diagnóstico automotor rehabilitado</t>
  </si>
  <si>
    <t>Incluye las acciones requeridas para la recuperación de las condiciones técnicas iniciales con que fue construida la infraestructura.</t>
  </si>
  <si>
    <t>240805100</t>
  </si>
  <si>
    <t>240805101</t>
  </si>
  <si>
    <t>Pista rehabilitada</t>
  </si>
  <si>
    <t>Servicio de apoyo financiero para el desarrollo de los componentes del  Sistema de Transporte Público de Pasajeros</t>
  </si>
  <si>
    <t>Incluye la financiación o cofinanciación de obras de infraestructura en los Sistemas de Transporte Público Organizados en la modalidad de obra  nueva, mejoramientos y rehabilitación de la infraestructura existente, así como equipos y componentes tecnológicos, material rodante y demás componentes del sistema.</t>
  </si>
  <si>
    <t>240805200</t>
  </si>
  <si>
    <t>Sistema de transporte público de pasajeros cofinanciado</t>
  </si>
  <si>
    <t>240805201</t>
  </si>
  <si>
    <t>Obras lineales cofinanciadas</t>
  </si>
  <si>
    <t>240805202</t>
  </si>
  <si>
    <t>Equipos y componentes tecnológicos cofinanciados</t>
  </si>
  <si>
    <t>240805203</t>
  </si>
  <si>
    <t>Material rodante cofinanciado</t>
  </si>
  <si>
    <t>240805204</t>
  </si>
  <si>
    <t>Obras lineales férreas cofinanciadas</t>
  </si>
  <si>
    <t>240805205</t>
  </si>
  <si>
    <t>Obras lineales troncales cofinanciadas</t>
  </si>
  <si>
    <t>240805206</t>
  </si>
  <si>
    <t>Estaciones, módulos de transferencia, estaciones de intercambio o cabecera cofinanciadas</t>
  </si>
  <si>
    <t>240805207</t>
  </si>
  <si>
    <t>Patios - talleres cofinanciados</t>
  </si>
  <si>
    <t>240805208</t>
  </si>
  <si>
    <t>Paraderos cofinanciados</t>
  </si>
  <si>
    <t>240805209</t>
  </si>
  <si>
    <t>Subestación eléctrica cofinanciada</t>
  </si>
  <si>
    <t>240805210</t>
  </si>
  <si>
    <t>Intersecciones peatonales a nivel y desnivel cofinanciados</t>
  </si>
  <si>
    <t>240805211</t>
  </si>
  <si>
    <t>Intersecciones vehiculares a nivel y desnivel cofinanciados</t>
  </si>
  <si>
    <t>240805212</t>
  </si>
  <si>
    <t>Terminales cofinanciados</t>
  </si>
  <si>
    <t>240805300</t>
  </si>
  <si>
    <t>240805400</t>
  </si>
  <si>
    <t xml:space="preserve"> Documentos normativos realizados</t>
  </si>
  <si>
    <t>3.6.1 Tasa de mortalidad por lesiones debidas a accidentes de tráfico</t>
  </si>
  <si>
    <t>Corresponde al acompañamiento, asesoría y seguimiento técnico para la transferencia de herramientas de gestión y conocimiento a los diferentes actores púlicos y privados en procesos, procedimientos y trámites de su competencia</t>
  </si>
  <si>
    <t>240805500</t>
  </si>
  <si>
    <t>Incluye el apoyo técnico para la asistencia, acompañamiento, asesoramiento a los beneficiarios, así como el apoyo financiero para la adquisición de vehículos automotores de bajas y/o cero emisiones y de la infraestructura de abastecimiento para su operación</t>
  </si>
  <si>
    <t>240805600</t>
  </si>
  <si>
    <t xml:space="preserve">  Beneficiarios apoyados técnica y financieramente</t>
  </si>
  <si>
    <t>Activos para la generación de ingresos no tarifarios para el transporte público desarrollados</t>
  </si>
  <si>
    <t>Corresponde a los activos para la generación de ingresos complementarios, no tarifarios y colaterales que vienen de fuentes como la explotación de publicidad, la captura de valor inmobiliario, la comercialización de infraestructura tecnológica, entre otros. El desarrollo de activos incluye la disposición de plataformas para la exhibición de publicidad, compra o arrendamiento de pantallas para la exhibición de publicidad; desarrollo y registro de marcas, conocimiento, publicaciones y propiedad intelectual convertible en activos; desarrollo de infraestructura para la explotación colateral; adaptación y mejoramiento de la infraestructura de transporte para la generación de ingresos colaterales; desarrollo inmobiliario para la captura de valor; infraestructura tecnológica como cárcamos y espacios para despliegue de fibra óptica; espacios para antenas de comunicación para el espectro electromagnético; entre otros</t>
  </si>
  <si>
    <t>Número de activos</t>
  </si>
  <si>
    <t>240805700</t>
  </si>
  <si>
    <t>Activos para la generación de ingresos no tarifarios disponibles</t>
  </si>
  <si>
    <t>Servicio de interoperabilidad de los sistemas de recaudo en el sistema de transporte público</t>
  </si>
  <si>
    <t>Corresponde al diseño, estructuración, disposición y puesta en operación de un conjunto de soluciones tecnológicas, procedimientos y protocolos de intercambio de información para la integración del sistema de recaudo en cualquiera de sus componentes y servicios conexos o complementarios, que permita la intermodalidad tarifaria, el uso de diferentes medios de pago y/o la integración del recaudo de operadores en el sistema de transporte público de pasajeros, todo bajo las definiciones del estándar de interoperabilidad definido por la autoridad competente</t>
  </si>
  <si>
    <t>240805800</t>
  </si>
  <si>
    <t>Sistema interoperable de recaudo disponible</t>
  </si>
  <si>
    <t>Servicio de Auditorías de Seguridad Vial a sistemas de transporte</t>
  </si>
  <si>
    <t>240900100</t>
  </si>
  <si>
    <t xml:space="preserve">Incluye campañas dirigidas a los usuarios de los sistemas de transporte </t>
  </si>
  <si>
    <t>240900200</t>
  </si>
  <si>
    <t>Infraestructura de transporte para la seguridad vial mejorada</t>
  </si>
  <si>
    <t>Incluye obras físicas, señalización, esquemas de operación</t>
  </si>
  <si>
    <t>Metros lineales de vías con infraestructura para la seguridad vial</t>
  </si>
  <si>
    <t>240900300</t>
  </si>
  <si>
    <t xml:space="preserve">Infraestructura mejorada </t>
  </si>
  <si>
    <t>240900301</t>
  </si>
  <si>
    <t xml:space="preserve">Semáforos mantenidos </t>
  </si>
  <si>
    <t>240900302</t>
  </si>
  <si>
    <t xml:space="preserve">Semáforos actualizados </t>
  </si>
  <si>
    <t>240900303</t>
  </si>
  <si>
    <t xml:space="preserve">Semáforos modernizados </t>
  </si>
  <si>
    <t>Seguimiento y control a la operación de los sistemas de transporte</t>
  </si>
  <si>
    <t>Incluye eliminación o control de riesgos en la actividad de desplazamiento.</t>
  </si>
  <si>
    <t>Número de operativos de control</t>
  </si>
  <si>
    <t>240900400</t>
  </si>
  <si>
    <t>Operativos de control realizados</t>
  </si>
  <si>
    <t>Servicio de educación informal en seguridad en Servicio de transporte</t>
  </si>
  <si>
    <t>240900600</t>
  </si>
  <si>
    <t>240900601</t>
  </si>
  <si>
    <t>Documentos pedagógicos diseñados</t>
  </si>
  <si>
    <t>240900700</t>
  </si>
  <si>
    <t>240900800</t>
  </si>
  <si>
    <t>240900801</t>
  </si>
  <si>
    <t>Incluye el diseño e implementación de todo tipo de campañas y estrategias formativas e informativas visuales, auditivas y audiovisuales dirigidas a los actores viales.</t>
  </si>
  <si>
    <t>Servicio de información de seguridad vial</t>
  </si>
  <si>
    <t>240901000</t>
  </si>
  <si>
    <t>Informes de seguridad vial</t>
  </si>
  <si>
    <t>240901001</t>
  </si>
  <si>
    <t>Informes de accidentalidad</t>
  </si>
  <si>
    <t>240901002</t>
  </si>
  <si>
    <t>Informes de mortalidad</t>
  </si>
  <si>
    <t>240901003</t>
  </si>
  <si>
    <t>Observatorio vial en funcionamiento</t>
  </si>
  <si>
    <t>240901004</t>
  </si>
  <si>
    <t xml:space="preserve">Observatorio vial en funcionamiento </t>
  </si>
  <si>
    <t>240901005</t>
  </si>
  <si>
    <t>Licencias de conducción expedidas (Este indicador mide únicamente las licencias expedidas sin contar las anuladas)</t>
  </si>
  <si>
    <t>240901006</t>
  </si>
  <si>
    <t>Registro de vehículos realizado (este indicador incluye la totalidad de automotores públicos y privados, y motocicletas)</t>
  </si>
  <si>
    <t>240901007</t>
  </si>
  <si>
    <t>Registro de vehículos habilitados para prestación de servicio público</t>
  </si>
  <si>
    <t>240901008</t>
  </si>
  <si>
    <t>Licencias de Tránsito</t>
  </si>
  <si>
    <t>240901009</t>
  </si>
  <si>
    <t>Placa única nacional</t>
  </si>
  <si>
    <t>240901010</t>
  </si>
  <si>
    <t xml:space="preserve">Tarjeta de operación </t>
  </si>
  <si>
    <t>240901011</t>
  </si>
  <si>
    <t>Tarjeta de registro de remolques y semirremolques</t>
  </si>
  <si>
    <t>240901012</t>
  </si>
  <si>
    <t>Sistema de Información Geográfico Disponible</t>
  </si>
  <si>
    <t>Servicio de control a la seguridad vial</t>
  </si>
  <si>
    <t>Número de organismos de tránsito</t>
  </si>
  <si>
    <t>240901100</t>
  </si>
  <si>
    <t>Organismos de tránsito dotados con implementos para el control del tránsito</t>
  </si>
  <si>
    <t>Identificación, análisis y definición de estrategias de mitigación del riesgo</t>
  </si>
  <si>
    <t>240901200</t>
  </si>
  <si>
    <t>Documentos de Investigación realizados</t>
  </si>
  <si>
    <t>240901201</t>
  </si>
  <si>
    <t xml:space="preserve">Investigaciones o estudios realizados en siniestros en sistemas de transporte </t>
  </si>
  <si>
    <t>240901202</t>
  </si>
  <si>
    <t>Boletines estadísticos elaborados</t>
  </si>
  <si>
    <t>Infraestructura de transporte para la seguridad vial</t>
  </si>
  <si>
    <t>Incluye la realización de obras físicas e instalación de señalización y de dispositivos para la seguridad vial.</t>
  </si>
  <si>
    <t>Metros lineales de vías</t>
  </si>
  <si>
    <t>240901300</t>
  </si>
  <si>
    <t xml:space="preserve">Vías con infraestructura instalada </t>
  </si>
  <si>
    <t>240901301</t>
  </si>
  <si>
    <t>Semáforos instalados</t>
  </si>
  <si>
    <t>240901302</t>
  </si>
  <si>
    <t xml:space="preserve">Señales verticales instaladas </t>
  </si>
  <si>
    <t>240901303</t>
  </si>
  <si>
    <t>Reductores de velocidad instalados en la red vial</t>
  </si>
  <si>
    <t>240901304</t>
  </si>
  <si>
    <t>Cámaras instaladas en la red vial</t>
  </si>
  <si>
    <t>240901305</t>
  </si>
  <si>
    <t>Vías monitoreadas para la seguridad vial</t>
  </si>
  <si>
    <t>240901306</t>
  </si>
  <si>
    <t>Zonas escolares demarcadas</t>
  </si>
  <si>
    <t>240901307</t>
  </si>
  <si>
    <t>Vías urbanas con demarcación</t>
  </si>
  <si>
    <t>240901308</t>
  </si>
  <si>
    <t>Vías terciarias con demarcación</t>
  </si>
  <si>
    <t>240901309</t>
  </si>
  <si>
    <t>Vías secundarias con demarcación</t>
  </si>
  <si>
    <t>240901400</t>
  </si>
  <si>
    <t>240901401</t>
  </si>
  <si>
    <t>Protocolos de activación de redes de atención primaria a víctimas de accidentes e incidentes diseñados</t>
  </si>
  <si>
    <t>240901600</t>
  </si>
  <si>
    <t>240901601</t>
  </si>
  <si>
    <t>240901602</t>
  </si>
  <si>
    <t>Laboratorio de investigación construido</t>
  </si>
  <si>
    <t>Incluye la construcción y dotación de laboratorios para la investigación, análisis y pruebas de accidentes e incidentes de tránsito en cualquiera de los modos.</t>
  </si>
  <si>
    <t>240901700</t>
  </si>
  <si>
    <t>Laboratorio de investigación con mantenimiento</t>
  </si>
  <si>
    <t>Incluye las acciones de mantenimiento predictivo, preventivo y correctivo a las instalaciones y equipos especializados.</t>
  </si>
  <si>
    <t>240901800</t>
  </si>
  <si>
    <t>Laboratorios con mantenimiento</t>
  </si>
  <si>
    <t>Servicio de activación de redes de atención primaria a víctimas de accidentes e incidentes</t>
  </si>
  <si>
    <t xml:space="preserve">Incluye las acciones de identificación, consolidación, articulación y activación de redes de atención a víctimas. </t>
  </si>
  <si>
    <t>Número de redes</t>
  </si>
  <si>
    <t>240901900</t>
  </si>
  <si>
    <t>Redes de atención consolidadas</t>
  </si>
  <si>
    <t>240901901</t>
  </si>
  <si>
    <t>Obras para la reducción del riesgo</t>
  </si>
  <si>
    <t>Obras tendientes a reducir la vulnerabilidad del entorno y de la infraestructura de transporte tales como obras de estabilización y obras de drenaje.</t>
  </si>
  <si>
    <t>240902000</t>
  </si>
  <si>
    <t>Obras para la reducción del riesgo construidas</t>
  </si>
  <si>
    <t xml:space="preserve">Incluye las acciones encaminadas a contar con el inventario de la red vial en los distintos modos para alimentar el Sistema Integral Nacional de Información de Carreteras con información que permita la identificación de riesgos. </t>
  </si>
  <si>
    <t>240902100</t>
  </si>
  <si>
    <t>Sistema de información geográfica actualizado con información para la gestión de riesgos</t>
  </si>
  <si>
    <t>240902101</t>
  </si>
  <si>
    <t>Vías con riesgos identificados en la infraestructura de transporte de la red primaria</t>
  </si>
  <si>
    <t>240902102</t>
  </si>
  <si>
    <t>Obras de reducción de riesgos de la red primaria reportadas al Sistema de Información Geográfica</t>
  </si>
  <si>
    <t>240902103</t>
  </si>
  <si>
    <t>Vías con riesgos identificados en la infraestructura de transporte de la red secundaria</t>
  </si>
  <si>
    <t>240902104</t>
  </si>
  <si>
    <t>Obras de reducción de riesgos de la red secundaria reportadas al Sistema de Información Geográfica</t>
  </si>
  <si>
    <t>240902105</t>
  </si>
  <si>
    <t>Vías con riesgos identificados en la infraestructura de transporte de la red terciaria</t>
  </si>
  <si>
    <t>240902106</t>
  </si>
  <si>
    <t>Obras de reducción de riesgos de la red terciaria reportadas al Sistema de Información Geográfica</t>
  </si>
  <si>
    <t>240902107</t>
  </si>
  <si>
    <t>Red fluvial con riesgos identificados</t>
  </si>
  <si>
    <t>240902108</t>
  </si>
  <si>
    <t>Obras de reducción de riesgos de la red fluvial reportadas al Sistema de Información Geográfica</t>
  </si>
  <si>
    <t>240902109</t>
  </si>
  <si>
    <t>Red férrea con riesgos identificados</t>
  </si>
  <si>
    <t>240902110</t>
  </si>
  <si>
    <t>Obras de reducción de riesgos de la red férrea reportadas al Sistema de Información Geográfica</t>
  </si>
  <si>
    <t>240902111</t>
  </si>
  <si>
    <t>Infraestructura de transporte marítimo con riesgos identificados</t>
  </si>
  <si>
    <t>240902112</t>
  </si>
  <si>
    <t>Obras de reducción de riesgos en el modo marítimo reportadas al Sistema de Información Geográfica</t>
  </si>
  <si>
    <t>Servicio de educación informal en seguridad vial</t>
  </si>
  <si>
    <t>Incluye el diseño y desarrollo de estrategias educativas en materia de seguridad vial dirigida a los diferentes actores viales.</t>
  </si>
  <si>
    <t>240902200</t>
  </si>
  <si>
    <t>Personas beneficiadas de estrategias de educación informal</t>
  </si>
  <si>
    <t>240902201</t>
  </si>
  <si>
    <t>240902202</t>
  </si>
  <si>
    <t>Servicio de sensibilización a los actores viales</t>
  </si>
  <si>
    <t xml:space="preserve">Incluye las acciones que permitan sensibilizar a los actores viales sobre seguridad vial. </t>
  </si>
  <si>
    <t>240902300</t>
  </si>
  <si>
    <t>Personas sensibilizadas</t>
  </si>
  <si>
    <t>240902301</t>
  </si>
  <si>
    <t>Servicio de atención integral a víctimas directas e indirectas de accidentes e incidentes de transporte</t>
  </si>
  <si>
    <t xml:space="preserve">Incluye las actividades de identificación, consolidación, articulación y activación de acciones integrales de atención a víctimas para  las etapas prehospitalaria, hospitalaria, post hospitalaria y de reinserción laboral </t>
  </si>
  <si>
    <t>Porcentaje de victimas</t>
  </si>
  <si>
    <t>240902400</t>
  </si>
  <si>
    <t>Víctimas directas e indirectas atendidas</t>
  </si>
  <si>
    <t>240902500</t>
  </si>
  <si>
    <t>240902501</t>
  </si>
  <si>
    <t>Acuerdos emitidos</t>
  </si>
  <si>
    <t>Servicio de información para la seguridad aérea del Estado</t>
  </si>
  <si>
    <t>Incluye la administración de información técnico administrativa y reglamentaria que soporte los procesos de certificación, vigilancia, licencias, chequeos, al personal aeronáutico y proveedores de servicios de Seguridad Operacional y Aviación Civil.</t>
  </si>
  <si>
    <t>240902600</t>
  </si>
  <si>
    <t>Sistema de Seguridad Operacional y de la Aviación Civil implementado</t>
  </si>
  <si>
    <t>Servicio de promoción de la facilitación aeroportuaria</t>
  </si>
  <si>
    <t>Incluye la identificación del estado de la prestación de los servicios de facilitación aeroportuaria y la implementación de estrategias de promoción como campañas, folletos, seminarios, entre otros para promover buenas prácticas en la gestión de estos servicios.</t>
  </si>
  <si>
    <t>240902700</t>
  </si>
  <si>
    <t>Aeropuertos con estrategias de facilitación implementadas</t>
  </si>
  <si>
    <t>Servicio de control a la cadena de logística de transporte de mercancias peligrosas</t>
  </si>
  <si>
    <t>Incluye las acciones que permitan ejercer control sobre el tránsito de mercancias a través de los diferentes actores por donde circulan.</t>
  </si>
  <si>
    <t>240902800</t>
  </si>
  <si>
    <t>Estrategias de control diseñadas</t>
  </si>
  <si>
    <t>240902801</t>
  </si>
  <si>
    <t>Actores de la cadena de logística de transporte de mercancías peligrosas con acciones de control implementadas</t>
  </si>
  <si>
    <t>240902900</t>
  </si>
  <si>
    <t>Servicio de vigilancia a los proveedores de servicios de Seguridad Operacional y de Aviación Civil</t>
  </si>
  <si>
    <t>Incluye las acciones que permitan garantizar la  vigilancia sobre los actores de la Seguridad Operacional y de  la  Aviación Civil.</t>
  </si>
  <si>
    <t>Número de proveedores</t>
  </si>
  <si>
    <t>240903000</t>
  </si>
  <si>
    <t>Proveedores de servicios de Seguridad Operacional y de Aviación vigilados</t>
  </si>
  <si>
    <t>Servicio de certificación a los proveedores de servicios de Seguridad Operacional y de Aviación Civil</t>
  </si>
  <si>
    <t xml:space="preserve">Incluye las acciones de vigilancia inicial y continuada, así como las actuaciones de inspecciones y visitas de vigilancia previas  la entrada en servicio de los proveedores de servicio. </t>
  </si>
  <si>
    <t>240903100</t>
  </si>
  <si>
    <t>Proveedores de servicio certificados</t>
  </si>
  <si>
    <t>Servicio de verificación y validación de la condición psicofísica del personal aeronáutico</t>
  </si>
  <si>
    <t xml:space="preserve">La Certificación Médica Aeronáutica es el informe de aptitud psicofísica que un médico examinador, de modo individual, somete a consideración de los médicos evaluadores del área de medicina aeronáutica de la UAEAC. El certificado médico es la prueba fehaciente, expedida por el médico examinador autorizado por la UAEAC, de que el titular de una licencia satisface o no los requisitos de aptitud psicofísica previstos en el RAC 67. </t>
  </si>
  <si>
    <t>240903200</t>
  </si>
  <si>
    <t>Certificaciones médicas expedidas</t>
  </si>
  <si>
    <t>Servicio de control y seguimiento a recomendaciones emanadas de investigaciones de accidentes e incidentes</t>
  </si>
  <si>
    <t>Incluye las acciones requeridas con el propósito de que los proveedores de servicios implementen las recomendaciones emanadas de la investigación de accidentes e incidentes.</t>
  </si>
  <si>
    <t>240903300</t>
  </si>
  <si>
    <t>Proveedores de servicio con acciones de control y seguimiento</t>
  </si>
  <si>
    <t>Servicio de certificación a productos aeronáuticos</t>
  </si>
  <si>
    <t>Incluye las acciones de aprobación alteraciones y reparaciones mayores, convalidación de certificados tipo, certificación de productos aeronáuticos y aprobación construcción de experimentales entre otros.</t>
  </si>
  <si>
    <t>240903400</t>
  </si>
  <si>
    <t>Productos aeronáuticos certificados</t>
  </si>
  <si>
    <t>Servicio de expedición de licencias aeronáuticas</t>
  </si>
  <si>
    <t>Incluye la emisión de licencias, certificados o autorizaciones requeridas para emprender una actividad relacionada con la aviación, así como los procesos de inspección y auditorías, que permiten verificar  que los titulares cumplen los requisitos establecidos y funcionan al nivel de competencia y seguridad que requiere el Estado.</t>
  </si>
  <si>
    <t>240903500</t>
  </si>
  <si>
    <t>Servicio de verificación y validación de la condición técnico operacional del personal aeronáutico</t>
  </si>
  <si>
    <t>Incluye las acciones para evaluar la idoneidad del candidato para ser titular de una licencia o habilitación; expedir y anotar licencias y habilitaciones, designar y autorizar a las personas aprobadas, aprobar los cursos de instrucción, aprobar el uso de dispositivos de instrucción para simulación de vuelo y autorizar para dicho uso con objeto de adquirir la experiencia o demostrar la pericia exigida para la expedición de una licencia o habilitación y convalidar las licencias expedidas por otros Estados contratantes de OACI.</t>
  </si>
  <si>
    <t>240903600</t>
  </si>
  <si>
    <t>Personal aeronáutico certificado</t>
  </si>
  <si>
    <t>Servicio de asistencia técnica para la definición de indicadores de rendimiento de seguridad operacional</t>
  </si>
  <si>
    <t>Incluye las acciones de orientación y validación de los indicadores de rendimiento de seguridad operacional que presentan los proveedores de servicio para la aprobación de los sistemas de gestión de seguridad operacional.</t>
  </si>
  <si>
    <t>Número de indicadores</t>
  </si>
  <si>
    <t>240903700</t>
  </si>
  <si>
    <t>Indicadores de rendimiento de seguridad operacional validados</t>
  </si>
  <si>
    <t>Vías con obras complementarias de seguridad vial</t>
  </si>
  <si>
    <t>Incluye todos los servicios y obras conexas a la red vial cuyo objetivo es garantizar la seguridad en la infraestructura de transporte.</t>
  </si>
  <si>
    <t>240903800</t>
  </si>
  <si>
    <t>240903801</t>
  </si>
  <si>
    <t>Vías primarias con obras complementarias de seguridad vial</t>
  </si>
  <si>
    <t>240903802</t>
  </si>
  <si>
    <t>Vías secundarias con obras complementarias de seguridad vial</t>
  </si>
  <si>
    <t>240903803</t>
  </si>
  <si>
    <t>Vías terciarias con obras complementarias de seguridad vial</t>
  </si>
  <si>
    <t>Incluye la señalización sonora, táctil, visual o mixta, así como la implementación de dispositivos de control para la seguridad vial.</t>
  </si>
  <si>
    <t>240903900</t>
  </si>
  <si>
    <t>240903901</t>
  </si>
  <si>
    <t>240903902</t>
  </si>
  <si>
    <t>Vías secundarias con dispositivos de control y señalización instalados</t>
  </si>
  <si>
    <t>240903903</t>
  </si>
  <si>
    <t>Vías terciarias con dispositivos de control y señalización instalados</t>
  </si>
  <si>
    <t>240903904</t>
  </si>
  <si>
    <t>Dispositivos de señalización vertical instalados</t>
  </si>
  <si>
    <t>240903905</t>
  </si>
  <si>
    <t>Demarcación horizontal longitudinal realizada</t>
  </si>
  <si>
    <t>240903906</t>
  </si>
  <si>
    <t>Demarcación horizontal transversal realizada</t>
  </si>
  <si>
    <t>Sistemas de contención vehicular</t>
  </si>
  <si>
    <t>Los sistemas de contención vehicular son dispositivos que se instalan en las zonas laterales de una carretera o en las fajas de separación de calzadas en sentido contrario. Su finalidad es retener y redireccionar los vehículos que se salen fuera de control de la vía, de manera que se limiten los daños y lesiones, tanto para los ocupantes como para los otros usuarios de la carretera y personas u objetos situados en las cercanías, tales como viviendas, escuelas, ciclovías, personas y objetos en zonas de obras.</t>
  </si>
  <si>
    <t>240904000</t>
  </si>
  <si>
    <t>Vías con sistemas de contención vehicular instalados</t>
  </si>
  <si>
    <t>240904001</t>
  </si>
  <si>
    <t>Vías con defensas metálicas instaladas</t>
  </si>
  <si>
    <t>240904002</t>
  </si>
  <si>
    <t>Vías con amortiguadores de Impacto instalados</t>
  </si>
  <si>
    <t>Puentes peatonales construidos</t>
  </si>
  <si>
    <t>Incluye la construcción de puentes peatonales así como la implementación de intervenciones para la normalización del tránsito peatonal.</t>
  </si>
  <si>
    <t>Número de puentes peatonales</t>
  </si>
  <si>
    <t>240904100</t>
  </si>
  <si>
    <t>240904101</t>
  </si>
  <si>
    <t>Puentes peatonales rehabilitados</t>
  </si>
  <si>
    <t>Incluye la intervención de puentes peatonales para recuperar las condiciones con las cuales se construyó, así como la implementación de intervenciones para la normalización del tránsito peatonal.</t>
  </si>
  <si>
    <t>240904200</t>
  </si>
  <si>
    <t>240904201</t>
  </si>
  <si>
    <t>Incluye la construcción, demarcación y señalización de las zonas escolares.</t>
  </si>
  <si>
    <t>240904300</t>
  </si>
  <si>
    <t>Servicio de seguridad ciudadana en vías nacionales</t>
  </si>
  <si>
    <t>Incluye los Servicio de seguridad implementados por las autoridades de tránsito.</t>
  </si>
  <si>
    <t>Kilómetros de vías nacionales</t>
  </si>
  <si>
    <t>240904400</t>
  </si>
  <si>
    <t>Vías nacionales con servicio de seguridad ciudadana</t>
  </si>
  <si>
    <t>Servicio de apoyo tecnológico para la seguridad ciudadana en las vías</t>
  </si>
  <si>
    <t>Incluye la infraestructura tecnológica necesaria para implementar controles en la red vial y así propender por el aumento de la seguridad ciudadana.</t>
  </si>
  <si>
    <t>240904500</t>
  </si>
  <si>
    <t>Vías con tecnología implementada para la seguridad ciudadana</t>
  </si>
  <si>
    <t>Vía atendida por emergencias</t>
  </si>
  <si>
    <t>Incluye intervenciones en las vías para la normalización del tránsito luego de la ocurrencia de eventos que tengan como origen emergencias climáticas, telúricas, terrorismo, entre otros.</t>
  </si>
  <si>
    <t>240904600</t>
  </si>
  <si>
    <t>240904601</t>
  </si>
  <si>
    <t>240904602</t>
  </si>
  <si>
    <t>Vía secundaria habilitada por emergencia</t>
  </si>
  <si>
    <t>240904603</t>
  </si>
  <si>
    <t>Vía terciaria habilitada por emergencia</t>
  </si>
  <si>
    <t>Incluye intervenciones en túneles para la normalización del tránsito luego de la ocurrencia de eventos que tengan como origen emergencias climáticas, telúricas, terrorismo, entre otros.</t>
  </si>
  <si>
    <t>240904700</t>
  </si>
  <si>
    <t>Túnel habilitado por emergencia</t>
  </si>
  <si>
    <t>240904701</t>
  </si>
  <si>
    <t>Incluye intervenciones en puentes y viaductos para la normalización del tránsito luego de la ocurrencia de eventos que tengan como origen emergencias climáticas, telúricas, terrorismo, entre otros.</t>
  </si>
  <si>
    <t>240904800</t>
  </si>
  <si>
    <t>Puente habilitado por emergencia</t>
  </si>
  <si>
    <t>240904801</t>
  </si>
  <si>
    <t>240904802</t>
  </si>
  <si>
    <t>Incluye la ampliación o rectificación de puentes.</t>
  </si>
  <si>
    <t>240904900</t>
  </si>
  <si>
    <t>240904901</t>
  </si>
  <si>
    <t>Sitios críticos estabilizados</t>
  </si>
  <si>
    <t>Incluye intervenciones en sitios críticos por fallas geológicas.</t>
  </si>
  <si>
    <t>240905000</t>
  </si>
  <si>
    <t>Servicio de educación informal en gestión del riesgo</t>
  </si>
  <si>
    <t>Incluye el diseño y desarrollo de estrategias educativas en materia de gestión del riesgo.</t>
  </si>
  <si>
    <t>240905100</t>
  </si>
  <si>
    <t>Personas beneficiadas con procesos de educación informal</t>
  </si>
  <si>
    <t>Retornos y variantes construidos</t>
  </si>
  <si>
    <t>Incluye la construcción de retornos y variantes para el mejoramiento de condiciones de seguridad.</t>
  </si>
  <si>
    <t>Número de retornos y variantes</t>
  </si>
  <si>
    <t>240905300</t>
  </si>
  <si>
    <t>Retornos o variantes construidas</t>
  </si>
  <si>
    <t>240905301</t>
  </si>
  <si>
    <t>Retornos construidos</t>
  </si>
  <si>
    <t>240905302</t>
  </si>
  <si>
    <t>Variantes construidas</t>
  </si>
  <si>
    <t>Servicio de seguimiento ambiental a obras de infraestructura</t>
  </si>
  <si>
    <t>Incluye las acciones necesarias para identificar riesgos de índole ambiental que puedan afectar la seguridad.</t>
  </si>
  <si>
    <t>240905400</t>
  </si>
  <si>
    <t>Obras de infraestructura con seguimiento ambiental</t>
  </si>
  <si>
    <t>Servicio de vigilancia administrativa y financiera a los proveedores de servicios de Seguridad Operacional y de Aviación Civil</t>
  </si>
  <si>
    <t>Incluye las actividades de vigilancia administrativa y financiera a los proveedores de servicios de Seguridad Operacional y de Aviación Civil de acuerdo al cumplimiento de los requisitos de los RAC.</t>
  </si>
  <si>
    <t>240905500</t>
  </si>
  <si>
    <t>Proveedores de servicios de Seguridad Operacional y de Aviación Vigilados</t>
  </si>
  <si>
    <t>Servicio de expedición de permisos de operación y funcionamiento a los proveedores de servicios de aviación civil</t>
  </si>
  <si>
    <t>Incluye desde el estudio de expedientes para el otorgamiento de los permisos de operación y funcionamientos de acuerdo a las solicitudes de los proveedores de servicios que cumplen los requisitos establecidos en el RAC, el otorgamiento de permisos así como la realización de los trámites subsiguientes de los permisos ya otorgados.</t>
  </si>
  <si>
    <t>Número de permisos</t>
  </si>
  <si>
    <t>240905600</t>
  </si>
  <si>
    <t>Permisos de operación y funcionamiento expedidos</t>
  </si>
  <si>
    <t>Dependencias aeronáuticas mejoradas</t>
  </si>
  <si>
    <t>Incluye las intervenciones de obra civil que permitan que la infraestructura supere las condiciones técnicas en que fue construida. </t>
  </si>
  <si>
    <t>240905700</t>
  </si>
  <si>
    <t>Obras de infraestructura aeronaútica mejoradas</t>
  </si>
  <si>
    <t>Cicloinfraestructura construida</t>
  </si>
  <si>
    <t>Incluye la construcción de vías o secciones de la calzada destinada al tránsito por medios no motorizados.</t>
  </si>
  <si>
    <t>Kilómetros de cicloinfraestructura</t>
  </si>
  <si>
    <t>240905800</t>
  </si>
  <si>
    <t>240905900</t>
  </si>
  <si>
    <t>Pasamanos instalados</t>
  </si>
  <si>
    <t>Corresponde a la instalación de pasamanos que complementan las intervenciones en los espacios públicos como andenes, escalas y vías con el propósito de generar condiciones de seguridad vial.</t>
  </si>
  <si>
    <t>Metros de pasamanos</t>
  </si>
  <si>
    <t>240906000</t>
  </si>
  <si>
    <t>Pasamanos instalados en espacio público</t>
  </si>
  <si>
    <t>Barreras de contención instaladas en corredores viales</t>
  </si>
  <si>
    <t>Corresponde a la instalación de barreras para contención de vehículos como defensas –metálicas, de hormigón– o muros de contención, o bien en los costados de un túnel.</t>
  </si>
  <si>
    <t>Metros de barreras</t>
  </si>
  <si>
    <t>240906100</t>
  </si>
  <si>
    <t>Celdas de estacionamiento disponibles</t>
  </si>
  <si>
    <t>Consiste en la disposición de cupos de estacionamiento de la vía pública debidamente demarcados y señalizados por la autoridad siempre que el uso del espacio para el estaconamiento se encuentre permitido y regulado.</t>
  </si>
  <si>
    <t>Número de celdas</t>
  </si>
  <si>
    <t>240906200</t>
  </si>
  <si>
    <t>Celdas de estacionamiento regulado disponibles</t>
  </si>
  <si>
    <t xml:space="preserve">Incluye el diseño e implementación de todo tipo de campañas y estrategias formativas e informativas visuales, auditivas y audiovisuales para la promoción del transporte seguro, sostenible y eficiente   </t>
  </si>
  <si>
    <t>240906300</t>
  </si>
  <si>
    <t>240906301</t>
  </si>
  <si>
    <t>Estrategias pedagógicas implementadas</t>
  </si>
  <si>
    <t>240906400</t>
  </si>
  <si>
    <t>240906500</t>
  </si>
  <si>
    <t>240906600</t>
  </si>
  <si>
    <t>Incluye el desarrollo de acciones para ordenar correctivos sobre las actividades irregulares y las situaciones críticas de orden jurídico, contable, económico o administrativo, según corresponda</t>
  </si>
  <si>
    <t>240906700</t>
  </si>
  <si>
    <t>Incluye el desarrollo de las acciones de advertencia, prevención y orientación, que se realizan sobre un ente vigilado de acuerdo con la normatividad que lo rige.</t>
  </si>
  <si>
    <t>240906800</t>
  </si>
  <si>
    <t>Acciones de vigilancia desarrolladas</t>
  </si>
  <si>
    <t>2410</t>
  </si>
  <si>
    <t xml:space="preserve"> Política, regulación y supervisión de la infraestructura y servicios de transporte</t>
  </si>
  <si>
    <t>Servicio de difusión y divulgación de la normatividad</t>
  </si>
  <si>
    <t>Porcentaje de supervisados</t>
  </si>
  <si>
    <t>241000100</t>
  </si>
  <si>
    <t>Supervisados con socialización de normas vigentes</t>
  </si>
  <si>
    <t>Servicio de supervisión en el cumplimiento de los requisitos en el sector transporte</t>
  </si>
  <si>
    <t>Número de acciones correctivas y preventivas</t>
  </si>
  <si>
    <t>241000200</t>
  </si>
  <si>
    <t>Acciones correctivas y preventivas para mitigación de riesgo implementadas</t>
  </si>
  <si>
    <t>241000201</t>
  </si>
  <si>
    <t>Modelos de buenas prácticas empresariales implementadas</t>
  </si>
  <si>
    <t>241000300</t>
  </si>
  <si>
    <t>241000301</t>
  </si>
  <si>
    <t>Estudios realizados para apoyar la regulación y supervisión de transporte</t>
  </si>
  <si>
    <t>241000400</t>
  </si>
  <si>
    <t>241000401</t>
  </si>
  <si>
    <t>Documentos de lineamientos técnicos para la regulación y supervisión de transporte publicados</t>
  </si>
  <si>
    <t>241000500</t>
  </si>
  <si>
    <t>241000501</t>
  </si>
  <si>
    <t>241000502</t>
  </si>
  <si>
    <t>Documentos normativos nuevos para regulación y supervisión del sector transporte</t>
  </si>
  <si>
    <t>241000600</t>
  </si>
  <si>
    <t>241000700</t>
  </si>
  <si>
    <t>241000800</t>
  </si>
  <si>
    <t>241000900</t>
  </si>
  <si>
    <t>Incluye estrategias de divulgación y formación, encaminadas a fortalecer la apropiación social de conocimientos por parte de la comunidad, servidores del sector transporte y otras partes interesadas en torno al desarrollo de infraestructura de transporte.</t>
  </si>
  <si>
    <t>241001000</t>
  </si>
  <si>
    <t>241001001</t>
  </si>
  <si>
    <t>Servicio de información geografica</t>
  </si>
  <si>
    <t>Incluye las acciones encaminadas a contar con el inventario de variables ambiental, predial, social entro otros que permitan la gestión sostenible de la infraestructura de transporte en el   Sistema Integral Nacional de Información para los distintos modos de transporte.</t>
  </si>
  <si>
    <t>241001100</t>
  </si>
  <si>
    <t>Kilómetros de vías inventariados para la gestión sostenible de la infraestructura de transporte</t>
  </si>
  <si>
    <t>241001200</t>
  </si>
  <si>
    <t>Incluye el apoyo técnico para la asistencia, acompañamiento, asesoramiento a los beneficiarios, así como el apoyo financiero para la adquisición de vehículos automotores de bajas y/o cero emisiones y de la infraestructura de abastecimiento para su operación.</t>
  </si>
  <si>
    <t>241001300</t>
  </si>
  <si>
    <t>2499</t>
  </si>
  <si>
    <t xml:space="preserve"> Fortalecimiento de la gestión y dirección del sector Transporte</t>
  </si>
  <si>
    <t>249900900</t>
  </si>
  <si>
    <t>249901000</t>
  </si>
  <si>
    <t>249901100</t>
  </si>
  <si>
    <t>249901101</t>
  </si>
  <si>
    <t>249901200</t>
  </si>
  <si>
    <t>249901300</t>
  </si>
  <si>
    <t>249901400</t>
  </si>
  <si>
    <t>Sede con reforzamiento estructural</t>
  </si>
  <si>
    <t>249901500</t>
  </si>
  <si>
    <t>249901600</t>
  </si>
  <si>
    <t>249904400</t>
  </si>
  <si>
    <t>249904401</t>
  </si>
  <si>
    <t>249904402</t>
  </si>
  <si>
    <t>249905200</t>
  </si>
  <si>
    <t>249905201</t>
  </si>
  <si>
    <t>249905202</t>
  </si>
  <si>
    <t>249905203</t>
  </si>
  <si>
    <t>249905204</t>
  </si>
  <si>
    <t>249905205</t>
  </si>
  <si>
    <t>249905206</t>
  </si>
  <si>
    <t>249905207</t>
  </si>
  <si>
    <t>249905208</t>
  </si>
  <si>
    <t>249905209</t>
  </si>
  <si>
    <t>249905210</t>
  </si>
  <si>
    <t>249905211</t>
  </si>
  <si>
    <t>249905212</t>
  </si>
  <si>
    <t>249905213</t>
  </si>
  <si>
    <t>249905214</t>
  </si>
  <si>
    <t>249905215</t>
  </si>
  <si>
    <t>249905300</t>
  </si>
  <si>
    <t>249905302</t>
  </si>
  <si>
    <t>249905400</t>
  </si>
  <si>
    <t>249905401</t>
  </si>
  <si>
    <t>249905402</t>
  </si>
  <si>
    <t>249905500</t>
  </si>
  <si>
    <t>249905600</t>
  </si>
  <si>
    <t>249905601</t>
  </si>
  <si>
    <t>249905602</t>
  </si>
  <si>
    <t>249905700</t>
  </si>
  <si>
    <t>249905800</t>
  </si>
  <si>
    <t>249905801</t>
  </si>
  <si>
    <t>249906000</t>
  </si>
  <si>
    <t>249906001</t>
  </si>
  <si>
    <t>249906002</t>
  </si>
  <si>
    <t>249906003</t>
  </si>
  <si>
    <t>249906004</t>
  </si>
  <si>
    <t>249906100</t>
  </si>
  <si>
    <t>249906101</t>
  </si>
  <si>
    <t>249906102</t>
  </si>
  <si>
    <t>249906200</t>
  </si>
  <si>
    <t>249906300</t>
  </si>
  <si>
    <t>249906301</t>
  </si>
  <si>
    <t>249906302</t>
  </si>
  <si>
    <t>249906303</t>
  </si>
  <si>
    <t>249906400</t>
  </si>
  <si>
    <t>249906600</t>
  </si>
  <si>
    <t>249906700</t>
  </si>
  <si>
    <t>249906800</t>
  </si>
  <si>
    <t>249906900</t>
  </si>
  <si>
    <t>249907000</t>
  </si>
  <si>
    <t>249907100</t>
  </si>
  <si>
    <t>249907101</t>
  </si>
  <si>
    <t>249907200</t>
  </si>
  <si>
    <t>249907300</t>
  </si>
  <si>
    <t>25</t>
  </si>
  <si>
    <t>Organismos de Control</t>
  </si>
  <si>
    <t>2501</t>
  </si>
  <si>
    <t xml:space="preserve"> Fortalecimiento del control y la vigilancia de la gestión fiscal y resarcimiento al daño del patrimonio público</t>
  </si>
  <si>
    <t>250100100</t>
  </si>
  <si>
    <t>250100101</t>
  </si>
  <si>
    <t>Informes de Gestión desarrollados</t>
  </si>
  <si>
    <t>250100200</t>
  </si>
  <si>
    <t>Servicio de educación informal en temas de control y vigilancia fiscal</t>
  </si>
  <si>
    <t>250100300</t>
  </si>
  <si>
    <t>250100301</t>
  </si>
  <si>
    <t>Capacitaciones realizadas en temas de control fiscal</t>
  </si>
  <si>
    <t>250100302</t>
  </si>
  <si>
    <t>Capacitaciones realizadas para el ejercicio del control fiscal</t>
  </si>
  <si>
    <t>Servicio de control fiscal participativo</t>
  </si>
  <si>
    <t>Servicio dirigido a fortalecer la participación de la ciudadanía en las actividades de control fiscal</t>
  </si>
  <si>
    <t>Número de eventos de formación, deliberación, apoyo a organizaciones de la sociedad civil y articulación de organizaciones</t>
  </si>
  <si>
    <t>250100400</t>
  </si>
  <si>
    <t>Eventos de formación, deliberación, apoyo a organizaciones de la sociedad civil y articulación de organizaciones para el ejercicio del control fiscal realizados</t>
  </si>
  <si>
    <t>250100401</t>
  </si>
  <si>
    <t>Estrategias  implementadas</t>
  </si>
  <si>
    <t>Servicio de divulgación para fortalecer la imagen de control fiscal</t>
  </si>
  <si>
    <t>Servicio dirigido a fortalecer la comunicación de resultados de la Contraloría para posicionar a la Entidad ante la opinión pública.</t>
  </si>
  <si>
    <t>Número de estrategiasde comunicación y posicionamiento institucional</t>
  </si>
  <si>
    <t>250100600</t>
  </si>
  <si>
    <t xml:space="preserve">Estrategias de comunicación y posicionamiento institucional implementadas </t>
  </si>
  <si>
    <t>Servicio de investigación en el proceso de responsabilidad fiscal</t>
  </si>
  <si>
    <t>Servicio establecido para determinar y establecer la responsabilidad de los servidores públicos y de los particulares, cuando en el ejercicio de la gestión fiscal o con ocasión de ésta, causen por acción u omisión y en forma dolosa o culposa, un daño al patrimonio del Estado</t>
  </si>
  <si>
    <t>Número de fallos de responsabilidad fiscal</t>
  </si>
  <si>
    <t>250100900</t>
  </si>
  <si>
    <t>Fallos de responsabilidad fiscal proferidos</t>
  </si>
  <si>
    <t>Servicio de jurisdicción coactiva</t>
  </si>
  <si>
    <t>La jurisdicción coactiva se define como la facultad de cobrar directamente, sin que medie intervención judicial, las deudas a  favor del Estado, adquiriendo la doble calidad de juez y parte</t>
  </si>
  <si>
    <t>Millones de pesos de recaudo</t>
  </si>
  <si>
    <t>250101000</t>
  </si>
  <si>
    <t>Recaudo realizado</t>
  </si>
  <si>
    <t>Millones</t>
  </si>
  <si>
    <t>Servicio para tramitar quejas y denuncias ciudadanas</t>
  </si>
  <si>
    <t xml:space="preserve">Servicio que brinda respuesta a las la denuncias de hechos o conductas por un posible manejo irregular de los bienes o fondos públicos </t>
  </si>
  <si>
    <t>Número de respuestas de fondo a denuncias y otras solicitudes</t>
  </si>
  <si>
    <t>250101100</t>
  </si>
  <si>
    <t>Respuestas de fondo a denuncias y otras solicitudes relacionadas con el control fiscal comunicadas</t>
  </si>
  <si>
    <t>Servicio de control fiscal micro</t>
  </si>
  <si>
    <t>Este servicio hace referencia a la vigilancia y control a  las entidades u organismos que administran recursos o bienes públicos.</t>
  </si>
  <si>
    <t>250101200</t>
  </si>
  <si>
    <t>Recursos auditados</t>
  </si>
  <si>
    <t>250101201</t>
  </si>
  <si>
    <t>Modelos  diseñados o implementadas para mejorar las actividades de control fiscal</t>
  </si>
  <si>
    <t>250101202</t>
  </si>
  <si>
    <t>Herramientas diseñadas o implementadas para mejorar las actividades de control fiscal</t>
  </si>
  <si>
    <t>250101203</t>
  </si>
  <si>
    <t>Estrategias  diseñadas o implementadas para mejorar las actividades de control fiscal</t>
  </si>
  <si>
    <t>250101204</t>
  </si>
  <si>
    <t>Sistemas diseñados o implementados para mejorar las actividades de control fiscal</t>
  </si>
  <si>
    <t>250101205</t>
  </si>
  <si>
    <t>Planes de auditoría ejecutados</t>
  </si>
  <si>
    <t>Servicio de control fiscal macro</t>
  </si>
  <si>
    <t>Este servicio se refiere al uso, articulación e incorporación de los análisis macro generados en el sector en los informes de auditoría.</t>
  </si>
  <si>
    <t>Porcentaje de informes</t>
  </si>
  <si>
    <t>250101300</t>
  </si>
  <si>
    <t>Informes de auditoría apoyados en análisis macro</t>
  </si>
  <si>
    <t>250101301</t>
  </si>
  <si>
    <t>Modelos diseñados o implementados para mejorar las actividades de control fiscal</t>
  </si>
  <si>
    <t>250101302</t>
  </si>
  <si>
    <t>250101303</t>
  </si>
  <si>
    <t>Estrategias diseñadas o implementadas para mejorar las actividades de control fiscal</t>
  </si>
  <si>
    <t>250101304</t>
  </si>
  <si>
    <t>Documentos cuyo objetivo es describir y explicar métodos, técnicas, procedimientos, mecanismos, herramientas e instructivos que permitan el control y vigilancia fiscal.</t>
  </si>
  <si>
    <t>250101400</t>
  </si>
  <si>
    <t>Documentos metodológicos para el control y vigilancia fiscal elaborados</t>
  </si>
  <si>
    <t>Servicios orientados al diseño, desarrollo, implantación, mantenimiento y adecuación de sistemas de información y herramientas tecnológicas  que contribuyan al ejercicio del control y vigilancia fiscal</t>
  </si>
  <si>
    <t>250101500</t>
  </si>
  <si>
    <t>Sistemas de información  para el control y vigilancia fiscal actualizadas</t>
  </si>
  <si>
    <t>250101600</t>
  </si>
  <si>
    <t>Sistemas de información para el control y vigilancia fiscal implementados</t>
  </si>
  <si>
    <t>Servicio de seguimiento de políticas publicas</t>
  </si>
  <si>
    <t>Corresponde al seguimiento de políticas para el cumplimiento de la función de control y vigilancia de la gestión fiscal y el resarcimiento al daño del patrimonio público</t>
  </si>
  <si>
    <t>Número de políticas</t>
  </si>
  <si>
    <t>250101700</t>
  </si>
  <si>
    <t>Políticas públicas de control y vigilancia fiscal con procesos de seguimiento realizados</t>
  </si>
  <si>
    <t>Servicio de educación informal en áreas relacionadas con el control fiscal</t>
  </si>
  <si>
    <t>Desarrollo de actividades de capacitación  orientadas al conocimiento en áreas relacionadas al control fiscal.</t>
  </si>
  <si>
    <t>250101800</t>
  </si>
  <si>
    <t xml:space="preserve">Documentos técnicos cuyo objetivo es describir los resultados de las investigaciones académicas en control fiscal. </t>
  </si>
  <si>
    <t>250101900</t>
  </si>
  <si>
    <t>Documentos cuyo objetivo es plasmar una visión de futuro a nivel país, entidad territorial, comunidad, sector, región, entidad o cualquier nivel de desagregación que se requiera. Incluye objetivos, estrategias, metas e indicadores, así como actividades de seguimiento y monitoreo de la planeación</t>
  </si>
  <si>
    <t>250102000</t>
  </si>
  <si>
    <t>250102001</t>
  </si>
  <si>
    <t>Documentos de gestión elaborados</t>
  </si>
  <si>
    <t>Servicio dirigido a fortalecer la participación de la ciudadanía en las actividades de control fiscal.</t>
  </si>
  <si>
    <t>250102100</t>
  </si>
  <si>
    <t>Estrategias de fortalecimiento de capacidades ciudadanas para el control social implementadas</t>
  </si>
  <si>
    <t>250102101</t>
  </si>
  <si>
    <t>Espacios para el ejercicio del control social desarrollados</t>
  </si>
  <si>
    <t>250102200</t>
  </si>
  <si>
    <t xml:space="preserve">Comprende el desarrollo de los procesos y acciones permanentes para conocer avances en la implementación de intervenciones públicas y sus resultados. Permite detectar diferencias, obstáculos o necesidades de ajuste en las intervenciones públicas que se están desarrollando. </t>
  </si>
  <si>
    <t>250102300</t>
  </si>
  <si>
    <t>2502</t>
  </si>
  <si>
    <t xml:space="preserve"> Promoción, protección y defensa de los Derechos Humanos y el Derecho Internacional Humanitario</t>
  </si>
  <si>
    <t>Servicio de advertencia y seguimiento a los riesgos de vulneración de los Derechos Humanos, el Derecho Internacional Humanitario y en los escenarios de paz</t>
  </si>
  <si>
    <t>Es la observación permanente de la dinámica de la confrontación armada y el análisis de los indicios y hechos para detectar e identificar situaciones que amenacen  los derechos humanos y el derecho internacional humanitario de la población civil, o los procesos de construcción de la paz</t>
  </si>
  <si>
    <t>250200100</t>
  </si>
  <si>
    <t>Documentos de advertencia de riesgos de la población víctima del conflicto armado elaborados</t>
  </si>
  <si>
    <t>250200101</t>
  </si>
  <si>
    <t>Documentos de análisis de riesgos en los escenarios de paz elaborados</t>
  </si>
  <si>
    <t>250200102</t>
  </si>
  <si>
    <t>Documentos de análisis de riesgos  elaborados</t>
  </si>
  <si>
    <t>250200103</t>
  </si>
  <si>
    <t>Documentos de advertencia de riesgos en los escenarios de paz elaborados</t>
  </si>
  <si>
    <t>250200104</t>
  </si>
  <si>
    <t>Documentos de seguimiento a advertencias de riesgos de la población víctima del conflicto armado elaborados</t>
  </si>
  <si>
    <t>250200105</t>
  </si>
  <si>
    <t>Documentos de seguimiento a advertencias de riesgos de vulneración en escenarios de paz elaborados</t>
  </si>
  <si>
    <t>250200106</t>
  </si>
  <si>
    <t>Documento de valoración de la respuesta institucional sobre las recomendaciones emitidas por el Sistema de Alertas Tempranas</t>
  </si>
  <si>
    <t>Servicio de asistencia técnica para atención, orientación y asesoría en materia de Derechos Humanos, el Derecho Internacional Humanitario y en escenarios de paz</t>
  </si>
  <si>
    <t>Desarrollo de las acciones orientadas a la atención y  tramite de peticiones presentadas por los ciudadanos, en materia de Derechos Humanos, DerechoInternacional Humanitario y en el proceso de construcción de la paz</t>
  </si>
  <si>
    <t>250200200</t>
  </si>
  <si>
    <t>250200201</t>
  </si>
  <si>
    <t>Grupos poblacionales que requieren protección diferencial asistidos técnicamente</t>
  </si>
  <si>
    <t>250200202</t>
  </si>
  <si>
    <t>Personas que requieren protección diferencial atendidas con Servicio para la garantía de sus derechos</t>
  </si>
  <si>
    <t>250200203</t>
  </si>
  <si>
    <t>Población víctimas del conflicto armado atendidas técnicamente con Servicio para la garantía de sus derechos</t>
  </si>
  <si>
    <t>250200204</t>
  </si>
  <si>
    <t>Asesorías técnicas individuales realizadas por la unidad móvil</t>
  </si>
  <si>
    <t>250200205</t>
  </si>
  <si>
    <t>Asesorías técnicas colectivas realizadas por la unidad móvil</t>
  </si>
  <si>
    <t>250200206</t>
  </si>
  <si>
    <t>Asesorías psicojurídicas y acompañamiento individuales realizadas</t>
  </si>
  <si>
    <t>250200207</t>
  </si>
  <si>
    <t>Asesorías psicojurídicas y acompañamiento a comunidades vulnerables realizadas</t>
  </si>
  <si>
    <t>250200208</t>
  </si>
  <si>
    <t>Dictámenes técnicos emitidos con apoyo de los equipos de investigación de la Defensoría del Pueblo como apoyo a la defensa técnica</t>
  </si>
  <si>
    <t>250200209</t>
  </si>
  <si>
    <t>Jornadas de orientación y acompañamiento realizadas sobre DDHH y DIH</t>
  </si>
  <si>
    <t>Servicio de educación informal en materia de Derechos Humanos y Derecho Internacional Humanitario</t>
  </si>
  <si>
    <t>Desarrollo de actividades educativas orientadas al conocimiento y  ejercicio de los DDHH y el DIH</t>
  </si>
  <si>
    <t>250200300</t>
  </si>
  <si>
    <t>250200301</t>
  </si>
  <si>
    <t>Capacitaciones realizadas a ciudadanos para la promoción y divulgación de los Derechos Humanos y el Derecho Internacional Humanitario</t>
  </si>
  <si>
    <t>250200302</t>
  </si>
  <si>
    <t>Capacitaciones realizadas a los operadores del Sistema Nacional de Defensoría Pública</t>
  </si>
  <si>
    <t>250200303</t>
  </si>
  <si>
    <t>Capacitaciones realizadas a los representantes judiciales de las víctimas del conflicto armado interno</t>
  </si>
  <si>
    <t>250200304</t>
  </si>
  <si>
    <t>Capacitaciones técnicas especializadas dirigidas al personal de los Centros de prueba forense</t>
  </si>
  <si>
    <t>250200305</t>
  </si>
  <si>
    <t>Capacitaciones realizadas a Servidores públicos</t>
  </si>
  <si>
    <t>250200306</t>
  </si>
  <si>
    <t>Cursos de derechos humanos y convivencia ciudadana a jóvenes realizados</t>
  </si>
  <si>
    <t>250200307</t>
  </si>
  <si>
    <t>Jóvenes capacitados en derechos humanos y convivencia ciudadana</t>
  </si>
  <si>
    <t>250200308</t>
  </si>
  <si>
    <t>Centros de documentación sobre Derechos Humanos y el derecho Internacional Humanitario en operación</t>
  </si>
  <si>
    <t>Servicio de divulgación de los derechos humanos y del derecho internacional humanitario de la población</t>
  </si>
  <si>
    <t>Diseño, desarrollo y elaboración de materiales para la promoción y divulgación de los DDHH y el DIH, incluye entre otros: folletos, afiches, pancartas, material grafico, audiovisual, rompecabezas, cartillas, libros, etc.</t>
  </si>
  <si>
    <t>Número de piezas para la divulgación</t>
  </si>
  <si>
    <t>250200400</t>
  </si>
  <si>
    <t>Piezas para la divulgación elaboradas</t>
  </si>
  <si>
    <t>250200401</t>
  </si>
  <si>
    <t>Campañas de comunicación masiva emitidas por radio y/o televisión</t>
  </si>
  <si>
    <t>250200500</t>
  </si>
  <si>
    <t>Documentos técnicos de lineamientos realizados</t>
  </si>
  <si>
    <t>250200600</t>
  </si>
  <si>
    <t>250200700</t>
  </si>
  <si>
    <t>250200701</t>
  </si>
  <si>
    <t>250200800</t>
  </si>
  <si>
    <t>250200900</t>
  </si>
  <si>
    <t>Servicio información para la toma de decisiones en derechos humanos y derecho internacional humanitario</t>
  </si>
  <si>
    <t>Diseño e implementación de las Tics orientadas a atender las necesidades de las dependencias de la entidad en Sistemas de Información, infraestructura computacional, y  redes; que apoyen los proceso de toma de decisiones y la accesibilidad a la ciudadanía.</t>
  </si>
  <si>
    <t>250201000</t>
  </si>
  <si>
    <t>Personas capacitadas en uso de Tecnologías de Información y Comunicaciones (TIC)</t>
  </si>
  <si>
    <t>250201001</t>
  </si>
  <si>
    <t>Módulos de Tecnologías de Información y Comunicaciones (TIC) diseñados y aprobados</t>
  </si>
  <si>
    <t>250201002</t>
  </si>
  <si>
    <t>Documentos de Seguimiento</t>
  </si>
  <si>
    <t>Documentos que permiten evaluar los alcances y logros de la política pública o derecho evaluado y proponer recomendaciones a las Entidades que la implementan, con el objeto que realicen los ajustes para garantizar el goce de derechos y/o la protección de los mismos</t>
  </si>
  <si>
    <t>250201100</t>
  </si>
  <si>
    <t>Servicio de certificación de competencias laborales</t>
  </si>
  <si>
    <t>Comprende la implementación de estrategias, instrumentos y acciones que involucran a las entidades públicas, con la normalización y otorgamiento de certificación de competencias para la cualificación y reconocimiento de habilidades en el puesto de trabajo.</t>
  </si>
  <si>
    <t>250201200</t>
  </si>
  <si>
    <t>Servicio de innovación institucional</t>
  </si>
  <si>
    <t>Incluye los procesos de investigación, experimentación y desarrollo para la innovación pública en capacitación, investigación y certificación de competencias.</t>
  </si>
  <si>
    <t>250201300</t>
  </si>
  <si>
    <t>Estudios de innovación realizados</t>
  </si>
  <si>
    <t>250201500</t>
  </si>
  <si>
    <t>250201501</t>
  </si>
  <si>
    <t>Personas asistidas</t>
  </si>
  <si>
    <t>250201600</t>
  </si>
  <si>
    <t>2503</t>
  </si>
  <si>
    <t xml:space="preserve"> Lucha contra la corrupción</t>
  </si>
  <si>
    <t>250300100</t>
  </si>
  <si>
    <t>250300101</t>
  </si>
  <si>
    <t>Documento técnico de medición del índice de Integridad elaborado</t>
  </si>
  <si>
    <t>250300102</t>
  </si>
  <si>
    <t>Documento técnico de desempeño de Gobernaciones elaborado</t>
  </si>
  <si>
    <t>250300103</t>
  </si>
  <si>
    <t>Documento técnico de desempeño de Alcaldías elaborado</t>
  </si>
  <si>
    <t>Servicio de educación informal en materia de transparencia y acceso a la información pública</t>
  </si>
  <si>
    <t>250300200</t>
  </si>
  <si>
    <t>250300201</t>
  </si>
  <si>
    <t xml:space="preserve">Capacitaciones realizadas </t>
  </si>
  <si>
    <t>Servicio de educación informal en temas de lucha contra la corrupción</t>
  </si>
  <si>
    <t>250300300</t>
  </si>
  <si>
    <t>250300301</t>
  </si>
  <si>
    <t>Servicio de asistencia técnica para la difusión de la cultura de legalidad</t>
  </si>
  <si>
    <t>250300400</t>
  </si>
  <si>
    <t>Servicio de educación informal en materia de cultura de legalidad</t>
  </si>
  <si>
    <t>250300500</t>
  </si>
  <si>
    <t>250300501</t>
  </si>
  <si>
    <t>Servicio de educación informal en las áreas jurídica/profesional, técnica y talento humano</t>
  </si>
  <si>
    <t>250300600</t>
  </si>
  <si>
    <t>250300601</t>
  </si>
  <si>
    <t>Capacitaciones realizadas en  área jurídica/profesional</t>
  </si>
  <si>
    <t>250300602</t>
  </si>
  <si>
    <t>Capacitaciones realizadas en  área técnica</t>
  </si>
  <si>
    <t>250300603</t>
  </si>
  <si>
    <t>Capacitaciones realizadas en  área talento humano</t>
  </si>
  <si>
    <t>250300604</t>
  </si>
  <si>
    <t>Personas capacitadas en área jurídica/profesional</t>
  </si>
  <si>
    <t>250300605</t>
  </si>
  <si>
    <t>Personas capacitadas en área técnica</t>
  </si>
  <si>
    <t>250300606</t>
  </si>
  <si>
    <t>Personas capacitadas en área talento humano</t>
  </si>
  <si>
    <t>250300607</t>
  </si>
  <si>
    <t>Cursos y seminarios realizados</t>
  </si>
  <si>
    <t>250300608</t>
  </si>
  <si>
    <t>Congresos realizados</t>
  </si>
  <si>
    <t>250300609</t>
  </si>
  <si>
    <t>Jornadas de reflexión y participación ciudadana desarrolladas</t>
  </si>
  <si>
    <t>250300610</t>
  </si>
  <si>
    <t>Cursos virtuales realizados</t>
  </si>
  <si>
    <t>250300611</t>
  </si>
  <si>
    <t>Cursos de inducción desarrollados</t>
  </si>
  <si>
    <t>250300700</t>
  </si>
  <si>
    <t>Servicio de divulgación en temas de lucha contra la corrupción</t>
  </si>
  <si>
    <t>Número de eventos de divulgación</t>
  </si>
  <si>
    <t>250300800</t>
  </si>
  <si>
    <t>Eventos de divulgación en temas de lucha contra la corrupción realizados</t>
  </si>
  <si>
    <t>Servicio para fortalecer las capacidades en temas de lucha contra la corrupción</t>
  </si>
  <si>
    <t>250300900</t>
  </si>
  <si>
    <t>250300901</t>
  </si>
  <si>
    <t>250301000</t>
  </si>
  <si>
    <t>250301100</t>
  </si>
  <si>
    <t>2504</t>
  </si>
  <si>
    <t xml:space="preserve"> Vigilancia de la gestión administrativa de los funcionarios del Estado</t>
  </si>
  <si>
    <t>250400100</t>
  </si>
  <si>
    <t>250400101</t>
  </si>
  <si>
    <t>Documentos de gestión preventiva de vigilancia de la gestión administrativa con recomendaciones elaborados</t>
  </si>
  <si>
    <t>Servicio de educación informal de la cultura de la legalidad y la integridad</t>
  </si>
  <si>
    <t>250400300</t>
  </si>
  <si>
    <t>Servicio de asistencia técnica en vigilancia y monitoreo a la gestión administrativa</t>
  </si>
  <si>
    <t>Número de entidades vigiladas</t>
  </si>
  <si>
    <t>250400400</t>
  </si>
  <si>
    <t>Entidades vigiladas</t>
  </si>
  <si>
    <t>250400401</t>
  </si>
  <si>
    <t xml:space="preserve">Entidades del orden nacional vigiladas </t>
  </si>
  <si>
    <t>250400402</t>
  </si>
  <si>
    <t xml:space="preserve">Entidades territoriales vigiladas </t>
  </si>
  <si>
    <t>Servicio de investigación disciplinaria para los funcionarios públicos</t>
  </si>
  <si>
    <t>Número de servidores o particulares</t>
  </si>
  <si>
    <t>250400500</t>
  </si>
  <si>
    <t>Servidores o particulares con funciones públicas sujetos de investigación (SIM)</t>
  </si>
  <si>
    <t>Servicio para tramitar quejas interpuestas por posibles faltas cometidas por funcionarios públicos</t>
  </si>
  <si>
    <t>Número de quejas</t>
  </si>
  <si>
    <t>250400600</t>
  </si>
  <si>
    <t>Quejas tramitadas</t>
  </si>
  <si>
    <t>250400601</t>
  </si>
  <si>
    <t>Quejas remitidas a personerías</t>
  </si>
  <si>
    <t>250400602</t>
  </si>
  <si>
    <t>Quejas remitidas a oficinas de control interno disciplinario</t>
  </si>
  <si>
    <t>250400603</t>
  </si>
  <si>
    <t>Quejas remitidas a otras entidades</t>
  </si>
  <si>
    <t>250400604</t>
  </si>
  <si>
    <t>Quejas a las que se profiere auto inhibitorio</t>
  </si>
  <si>
    <t>250400605</t>
  </si>
  <si>
    <t>Quejas archivadas</t>
  </si>
  <si>
    <t>250400606</t>
  </si>
  <si>
    <t>Quejas acumuladas</t>
  </si>
  <si>
    <t>250400607</t>
  </si>
  <si>
    <t>Quejas que dan inicio a indagación preliminar</t>
  </si>
  <si>
    <t>250400608</t>
  </si>
  <si>
    <t>Quejas que dan inicio a investigación disciplinaria</t>
  </si>
  <si>
    <t>250400609</t>
  </si>
  <si>
    <t>Quejas que dan inicio a procedimiento verbal</t>
  </si>
  <si>
    <t>Servicio de implementación de estrategias para la vigilancia y monitoreoa la gestión pública</t>
  </si>
  <si>
    <t>Servicios profesionales, de asesoría o especializados orientados a generar  conocimientos, conceptos, capacidades institucionales y desarrollo de competencias para el ejercicio misional.</t>
  </si>
  <si>
    <t>250400700</t>
  </si>
  <si>
    <t>Servicio de información para el ejercicio del control público</t>
  </si>
  <si>
    <t>Servicios orientados al diseño, desarrollo, implantación, mantenimiento y adecuación de sistemas de información y herramientas tecnológicas  que contribuyan al ejercicio del control público.</t>
  </si>
  <si>
    <t>250400800</t>
  </si>
  <si>
    <t>Herramientas tecnológicas para el control público implementadas</t>
  </si>
  <si>
    <t>Servicio de comunicación e interacción con la ciudadanía para el control público</t>
  </si>
  <si>
    <t>Servicios orientados a la planeación, organización, diseño, desarrollo e impementación de planes, estrategias, instrumentos,  herramientas, canales y elementos de comunicación e interacción con el ciudadano.</t>
  </si>
  <si>
    <t>250400900</t>
  </si>
  <si>
    <t>Audiencias ciudadanas en línea implementadas</t>
  </si>
  <si>
    <t>250400901</t>
  </si>
  <si>
    <t>Piezas comunicativas implementadas</t>
  </si>
  <si>
    <t>Documentos cuyo objetivo es describir y explicar métodos, técnicas,  procedimientos, mecanismos, herramientas e instructivos que permitan  vigilar las acciones de las entidades públicas y servidores, en el desempeño de funciones públicas.</t>
  </si>
  <si>
    <t>250401000</t>
  </si>
  <si>
    <t>Documentos cuyo objeto es establecer  reglas o normas de obligatorio cumplimiento por parte de servidores o entidades públicas, en ejercicio del control público y de la  vigilancia a  las acciones de los servidores públicos en el desempeño de sus funciones públicas.</t>
  </si>
  <si>
    <t>250401100</t>
  </si>
  <si>
    <t>250401200</t>
  </si>
  <si>
    <t>250401300</t>
  </si>
  <si>
    <t>2599</t>
  </si>
  <si>
    <t xml:space="preserve"> Fortalecimiento de la gestión y dirección del sector Organismos de Control</t>
  </si>
  <si>
    <t>259900900</t>
  </si>
  <si>
    <t>259901000</t>
  </si>
  <si>
    <t>259901100</t>
  </si>
  <si>
    <t>259901101</t>
  </si>
  <si>
    <t>259901200</t>
  </si>
  <si>
    <t>259901300</t>
  </si>
  <si>
    <t>259901400</t>
  </si>
  <si>
    <t>259901500</t>
  </si>
  <si>
    <t>259901600</t>
  </si>
  <si>
    <t>259904400</t>
  </si>
  <si>
    <t>259904401</t>
  </si>
  <si>
    <t>259904402</t>
  </si>
  <si>
    <t>259905200</t>
  </si>
  <si>
    <t>259905201</t>
  </si>
  <si>
    <t>259905202</t>
  </si>
  <si>
    <t>259905203</t>
  </si>
  <si>
    <t>259905204</t>
  </si>
  <si>
    <t>259905205</t>
  </si>
  <si>
    <t>259905206</t>
  </si>
  <si>
    <t>259905207</t>
  </si>
  <si>
    <t>259905208</t>
  </si>
  <si>
    <t>259905209</t>
  </si>
  <si>
    <t>259905210</t>
  </si>
  <si>
    <t>259905211</t>
  </si>
  <si>
    <t>259905212</t>
  </si>
  <si>
    <t>259905213</t>
  </si>
  <si>
    <t>259905214</t>
  </si>
  <si>
    <t>259905215</t>
  </si>
  <si>
    <t>259905300</t>
  </si>
  <si>
    <t>259905301</t>
  </si>
  <si>
    <t>259905400</t>
  </si>
  <si>
    <t>259905401</t>
  </si>
  <si>
    <t>259905402</t>
  </si>
  <si>
    <t>259905500</t>
  </si>
  <si>
    <t>259905600</t>
  </si>
  <si>
    <t>259905601</t>
  </si>
  <si>
    <t>259905602</t>
  </si>
  <si>
    <t>259905800</t>
  </si>
  <si>
    <t>259905801</t>
  </si>
  <si>
    <t>259906000</t>
  </si>
  <si>
    <t>259906001</t>
  </si>
  <si>
    <t>259906002</t>
  </si>
  <si>
    <t>259906003</t>
  </si>
  <si>
    <t>259906004</t>
  </si>
  <si>
    <t>259906100</t>
  </si>
  <si>
    <t>259906101</t>
  </si>
  <si>
    <t>259906102</t>
  </si>
  <si>
    <t>259906200</t>
  </si>
  <si>
    <t>259906300</t>
  </si>
  <si>
    <t>259906301</t>
  </si>
  <si>
    <t>259906302</t>
  </si>
  <si>
    <t>259906303</t>
  </si>
  <si>
    <t>259906400</t>
  </si>
  <si>
    <t>259906500</t>
  </si>
  <si>
    <t>259906600</t>
  </si>
  <si>
    <t>259906700</t>
  </si>
  <si>
    <t>259906800</t>
  </si>
  <si>
    <t>259906900</t>
  </si>
  <si>
    <t>259907000</t>
  </si>
  <si>
    <t>259907001</t>
  </si>
  <si>
    <t>259907100</t>
  </si>
  <si>
    <t>259907200</t>
  </si>
  <si>
    <t>27</t>
  </si>
  <si>
    <t>Rama Judicial</t>
  </si>
  <si>
    <t>2701</t>
  </si>
  <si>
    <t xml:space="preserve"> Mejoramiento a las competencias de la administración de justica</t>
  </si>
  <si>
    <t>Servicio de formación informal para aspirantes a servidores judiciales.</t>
  </si>
  <si>
    <t>Personas que aspiran a ser servidores de la rama judicial y cuentan con procesos de formación informal.</t>
  </si>
  <si>
    <t>Número de aspirantes</t>
  </si>
  <si>
    <t>270100100</t>
  </si>
  <si>
    <t>Aspirantes que cuentan con el curso de ingreso para ser servidores judiciales.</t>
  </si>
  <si>
    <t>Licencia y tarjeta profesional expedida</t>
  </si>
  <si>
    <t>Número de licencias y tarjetas profesionales tramitadas y expedidas por parte de la Rama Judicial para los abogados.</t>
  </si>
  <si>
    <t>Número de licencias y tarjetas profesionales</t>
  </si>
  <si>
    <t>270100200</t>
  </si>
  <si>
    <t>Servicio de información Doctrinario y Normativo</t>
  </si>
  <si>
    <t>Herramienta tecnológica para la administración de la información doctrinaria y normativa de todas las especialidades que debe ser suministrada a servidores judiciales, ciudadania y entidades que lo requieran.</t>
  </si>
  <si>
    <t>270100400</t>
  </si>
  <si>
    <t>Sistema de información Doctrinario y Normativo actualizado</t>
  </si>
  <si>
    <t>Servicio de información de procesos judiciales</t>
  </si>
  <si>
    <t xml:space="preserve">Portal de aplicaciones TYBA . Este Sistema permite gestionar los procesos judiciales. De igual forma permite a la ciudadanía conocer las actuaciones de los procesos a través de la información que es alimentada directamente por los despachos judiciales  a nivel Nacional. </t>
  </si>
  <si>
    <t>270100500</t>
  </si>
  <si>
    <t>Sistema de información de procesos judiciales, TYBA actualizado</t>
  </si>
  <si>
    <t>270100501</t>
  </si>
  <si>
    <t>Requerimientos del sistema de información de procesos judiciales atendidos</t>
  </si>
  <si>
    <t>Servicio de información de la especialidadde tierras</t>
  </si>
  <si>
    <t>Software del sistema judicial que permite gestionar los procesos judiciales asociados a la especialidad tierras</t>
  </si>
  <si>
    <t>270100600</t>
  </si>
  <si>
    <t>Sistema de información de la especialidad tierras actualizado</t>
  </si>
  <si>
    <t>270100601</t>
  </si>
  <si>
    <t>Requerimiento del sistema de información de la especialidad de tierras atendidos</t>
  </si>
  <si>
    <t>Sistema de información de seguimiento de control de penas</t>
  </si>
  <si>
    <t>ADALET. Este sistema permite realizar el control de las penas impuestas por los jueces de conocimiento penal.</t>
  </si>
  <si>
    <t>270100700</t>
  </si>
  <si>
    <t>Sistema de información de control de penas actualizado</t>
  </si>
  <si>
    <t>270100701</t>
  </si>
  <si>
    <t>Requerimiento del sistema de información de control de penas atendidos</t>
  </si>
  <si>
    <t>Servicio de información de grabación de audiencias</t>
  </si>
  <si>
    <t>Este es un sistema que permite realizar la grabación de audiencias presenciales, entre otras funcionaliadades tales como: indexación o catalogación por las partes del proceso, consulta por dicha indexación, permite incluir acta, obtener copias en CD o DVD, incluir documentación probatoria adicional como parte integrante de la grabación, salvaguardar la información en forma automática en sitios centralizados, a través de este servicio se pone a disposición de los jueces información necesaria para la toma de decisiones dentro de los procesos judiciales que se adelantan, así como a disposición de los usuarios de la justicia.</t>
  </si>
  <si>
    <t>270100800</t>
  </si>
  <si>
    <t>Sistema de información de gestión de grabación de audiencias actualizado</t>
  </si>
  <si>
    <t>270100801</t>
  </si>
  <si>
    <t>Hardware adquirido</t>
  </si>
  <si>
    <t>270100802</t>
  </si>
  <si>
    <t>Capacidad de almacenamiento utilizada</t>
  </si>
  <si>
    <t>270100803</t>
  </si>
  <si>
    <t>Requerimientos al sistema de información de gestión de grabación de audiencias atendidos</t>
  </si>
  <si>
    <t>270100804</t>
  </si>
  <si>
    <t>Licencia de software renovada</t>
  </si>
  <si>
    <t>Servicio de información de cobro coactivo</t>
  </si>
  <si>
    <t>Sistema que permite administrar la información necesaria para ejecutar las sanciones pecuniarias que imponen los jueces de la República en los procesos judiciales.</t>
  </si>
  <si>
    <t>270100900</t>
  </si>
  <si>
    <t>Sistema de información de cobro coactivo actualizado</t>
  </si>
  <si>
    <t>270100901</t>
  </si>
  <si>
    <t>Requerimientos al sistema de información de cobro coactivo realizado</t>
  </si>
  <si>
    <t>Servicio de información de Registro Nacional de Abogados.</t>
  </si>
  <si>
    <t>SIRNA- Este Software permite gestionar los tramites relacionados con inscripción, cambio, duplicado de tarjetas profesionales; registro de judicaturas: convocatoria de auxiliares de la Justicia; designación de los mismos a procesos judiciales; Inscripción a jueces de paz, entre otros.Así mismo,  a través de este software se alimenta la página web que permite a la ciudadanía revisar la validez de la tarjeta profesional de los profesionales en derecho</t>
  </si>
  <si>
    <t>270101000</t>
  </si>
  <si>
    <t>Sistema de información de registro Nacional de abogados actualizado</t>
  </si>
  <si>
    <t>270101001</t>
  </si>
  <si>
    <t>Requerimientos al sistema de registro Nacional de Abogados realizados</t>
  </si>
  <si>
    <t>270101002</t>
  </si>
  <si>
    <t>Inscripciones de jueces de paz realizadas</t>
  </si>
  <si>
    <t>Servicio de información de gestión de jurisprudencia</t>
  </si>
  <si>
    <t>Herramienta tecnológica que permite cargar, administrar, analizar y vincular la información jurisprudencial relacionada con cada una de las despachos judiciales para que sea consultado y se preste el acceso a los servidores judiciales, comunidad jurídica y ciudadanía en general a las decisiones. De tal forma que se pueda contribuir a la construcción y recuperación del patrimonio jurisprudencial.</t>
  </si>
  <si>
    <t>270101100</t>
  </si>
  <si>
    <t>Sistema de información de gestión de jurisprudencia implementado</t>
  </si>
  <si>
    <t>270101101</t>
  </si>
  <si>
    <t>Requerimientos al sistema de información de gestión de jurisprudencia realizado</t>
  </si>
  <si>
    <t>Palacios de justicia construidos y dotados</t>
  </si>
  <si>
    <t>Se refiere a la obra nueva para edificación de Palacios de Justicia en terrenos no construidos o cuya área esté libre por autorización o demolición total.  A través de este producto se harán más accesibles los servicios de justicia hacia el ciudadano y más eficiente la labor de los administradores de justicia. Palacio de Justicia: Edificio destinado para el funcionamiento conjunto de despachos judiciales, tribunales y altas cortes.</t>
  </si>
  <si>
    <t>Número de palacios de justicia</t>
  </si>
  <si>
    <t>270101200</t>
  </si>
  <si>
    <t>270101201</t>
  </si>
  <si>
    <t>Palacios de justicia dotados</t>
  </si>
  <si>
    <t>Palacios de justicia adecuados y dotados</t>
  </si>
  <si>
    <t>Se refiere a las obras necesarias para cambiar o variar el diseño de un Palacio Justicia o parte de él, incluyendo reparaciones locativas, garantizando la permanencia total o parcial del inmueble original. Lugar donde se lleva a cabo la misionalidad de administrar justicia. Sede de Palacios de justicia</t>
  </si>
  <si>
    <t>270101300</t>
  </si>
  <si>
    <t>Palacios  de justicia adecuados y dotados</t>
  </si>
  <si>
    <t>270101301</t>
  </si>
  <si>
    <t>Palacios de justicia modificados y dotados</t>
  </si>
  <si>
    <t>Se refiere a las obras necesarias para variar el diseño arquitectónico o parcial de un Palacio de Justicia existente, sin incrementar su área construida; incluyendo actividades de renovación, rehabilitación, arreglo, reparaciones locativas y mejoramiento. Lugar donde se lleva a cabo la misionalidad de administrar justicia. Palacios de justicia</t>
  </si>
  <si>
    <t>270101400</t>
  </si>
  <si>
    <t>270101401</t>
  </si>
  <si>
    <t>Palacios de justicia ampliados y dotados</t>
  </si>
  <si>
    <t>Se refiere a las obras necesarias para incrementar el área construida de un Palacios de Justicia existente, entendiéndose por área construida la parte edificada. Lugar donde se lleva a cabo la misionalidad de administrar justicia. Palacios de justicia</t>
  </si>
  <si>
    <t>270101500</t>
  </si>
  <si>
    <t>Palacios de justicia ampliados</t>
  </si>
  <si>
    <t>270101501</t>
  </si>
  <si>
    <t>Palacios de justicia restaurados y dotados</t>
  </si>
  <si>
    <t>Se refiere a las obras tendientes a recuperar y adaptar un Palacio de Justicia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Lugar donde se lleva a cabo la misionalidad de administrar justicia. Palacios de justicia</t>
  </si>
  <si>
    <t>270101600</t>
  </si>
  <si>
    <t>Palacios de justicia restaurados</t>
  </si>
  <si>
    <t>270101601</t>
  </si>
  <si>
    <t>Palacios de Justicia con reforzamiento estructural</t>
  </si>
  <si>
    <t>Se refiere a las obras necesarias para intervenir o reforzar la estructura de uno o varios Palacios de Justicia, con el objeto de acondicionarlos a niveles adecuados de seguridad sismo resistente de acuerdo con los requisitos existentes, sus decretos reglamentarios, o las normas que los adicionen, modifiquen o sustituyan y el Reglamento Colombiano de Construcción sismo resistente y la norma que lo adicione, modifique o sustituya. Lugar donde se lleva a cabo la misionalidad de administrar justicia. Palacios de justicia</t>
  </si>
  <si>
    <t>270101700</t>
  </si>
  <si>
    <t>Despachos judiciales construidos y dotados</t>
  </si>
  <si>
    <t>Se refiere a la obra nueva para la de edificación de Despachos Judiciales en terrenos no construidos o cuya área esté libre por autorización o demolición total. Lugar donde se lleva a cabo la misionalidad de administrar justicia.</t>
  </si>
  <si>
    <t>Número de despachos judiciales</t>
  </si>
  <si>
    <t>270101800</t>
  </si>
  <si>
    <t>Despachos judiciales construidos</t>
  </si>
  <si>
    <t>270101801</t>
  </si>
  <si>
    <t>Despachos judiciales dotados</t>
  </si>
  <si>
    <t>Despachos judiciales adecuados y dotados</t>
  </si>
  <si>
    <t>Se refiere a las obras necesarias para cambiar o variar el diseño de un Despacho Judicial o parte de él, incluyendo reparaciones locativas, garantizando la permanencia total o parcial del inmueble original.Lugar donde se lleva a cabo la misionalidad de administrar justicia. Sede de Despachos Judiciales: Edificación  en la cual se realiza el proceso de administración de justicia y agrupa varios juzgados.</t>
  </si>
  <si>
    <t>270101900</t>
  </si>
  <si>
    <t>Despachos judiciales adecuados</t>
  </si>
  <si>
    <t>270101901</t>
  </si>
  <si>
    <t>270101902</t>
  </si>
  <si>
    <t>Despachos judiciales modificados y dotados</t>
  </si>
  <si>
    <t>Se refiere a las obras necesarias para variar el diseño arquitectónico o parcial de un Despacho Judicial existente, sin incrementar su área construida; incluyendo actividades de renovación, rehabilitación, arreglo, reparaciones locativas y mejoramiento.Lugar donde se lleva a cabo la misionalidad de administrar justicia. Sede de Despachos Judiciales: Edificación  en la cual se realiza el proceso de administración de justicia y agrupa varios juzgados.</t>
  </si>
  <si>
    <t>270102000</t>
  </si>
  <si>
    <t>Despachos judiciales modificados</t>
  </si>
  <si>
    <t>270102001</t>
  </si>
  <si>
    <t>Despachos judiciales ampliados y dotados</t>
  </si>
  <si>
    <t>Se refiere a las obras necesarias para incrementar el área construida de un Despacho Judicial existente, entendiéndose por área construida la parte edificada. Lugar donde se lleva a cabo la misionalidad de administrar justicia. Sede de Despachos Judiciales: Edificación  en la cual se realiza el proceso de administración de justicia y agrupa varios juzgados.</t>
  </si>
  <si>
    <t>270102100</t>
  </si>
  <si>
    <t>Despachos judiciales ampliados</t>
  </si>
  <si>
    <t>270102101</t>
  </si>
  <si>
    <t>Despachos judiciales restaurados y dotados</t>
  </si>
  <si>
    <t>Se refiere a las obras tendientes a recuperar y adaptar un Despacho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Sede de Despachos Judiciales: Edificación  en la cual se realiza el proceso de administración de justicia y agrupa varios juzgados.</t>
  </si>
  <si>
    <t>270102200</t>
  </si>
  <si>
    <t>Despachos judiciales restaurados</t>
  </si>
  <si>
    <t>270102201</t>
  </si>
  <si>
    <t>Despachos judiciales con reforzamiento estructural</t>
  </si>
  <si>
    <t>Se refiere a las obras necesarias para intervenir o reforzar la estructura de uno o varios Despachos Judiciales,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Lugar donde se lleva a cabo la misionalidad de administrar justicia. Sede de Despachos Judiciales: Edificación  en la cual se realiza el proceso de administración de justicia y agrupa varios juzgados.</t>
  </si>
  <si>
    <t>270102300</t>
  </si>
  <si>
    <t>Salas de audiencia construidas y dotadas</t>
  </si>
  <si>
    <t xml:space="preserve">Se refiere a la obra nueva, para adelantar obras de edificación de  edificios de Salas de Audiencias o Salas de Audiencia, en terrenos no construidos o cuya área esté libre por autorización o demolición total.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 </t>
  </si>
  <si>
    <t>Número de salas de audiencias</t>
  </si>
  <si>
    <t>270102400</t>
  </si>
  <si>
    <t>Salas de audiencia construidas</t>
  </si>
  <si>
    <t>270102401</t>
  </si>
  <si>
    <t>Salas de audiencias dotadas</t>
  </si>
  <si>
    <t>Salas de audiencia adecuadas y dotadas</t>
  </si>
  <si>
    <t>Se refiere a las obras necesarias para cambiar o variar el diseño de una Sala de Audiencia, o de un edificio de Salas de Audiencia, o parte de él, incluyendo reparaciones locativas,  garantizando la permanencia total o parcial del inmueble original.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</si>
  <si>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270102500</t>
  </si>
  <si>
    <t>Salas de audiencia adecuadas</t>
  </si>
  <si>
    <t>270102501</t>
  </si>
  <si>
    <t>Salas de audiencia modificadas y dotadas</t>
  </si>
  <si>
    <t>Se refiere a las obras necesarias para variar el diseño arquitectónico o parcial de un Edificio de Salas de Audiencias o Salas de Audiencia, sin incrementar su área construida; incluyendo actividades de renovación, rehabilitación, arreglo, reparaciones locativas y mejoramiento.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</si>
  <si>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270102600</t>
  </si>
  <si>
    <t>Salas de audiencia modificadas</t>
  </si>
  <si>
    <t>270102601</t>
  </si>
  <si>
    <t>Salas de audiencia ampliadas y dotadas</t>
  </si>
  <si>
    <t>Se refiere a las obras necesarias para incrementar el área construida de  un Edificio de Salas de Audiencias o Salas de Audiencia existentes, entendiéndose por área construida la parte edificada.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</si>
  <si>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270102700</t>
  </si>
  <si>
    <t>Salas de audiencia ampliadas</t>
  </si>
  <si>
    <t>270102701</t>
  </si>
  <si>
    <t>Salas de audiencia restauradas y dotadas</t>
  </si>
  <si>
    <t>Se refiere a las obras tendientes a recuperar y adaptar Salas de Audiencia, o un edificio de Salas de Audiencia, o parte de éste,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Salas de audiencia: 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</si>
  <si>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270102800</t>
  </si>
  <si>
    <t>Salas de audiencia restauradas</t>
  </si>
  <si>
    <t>270102801</t>
  </si>
  <si>
    <t>Salas de audiencia con reforzamiento estructural</t>
  </si>
  <si>
    <t>Se refiere a las obras necesarias para intervenir o reforzar la estructura de Edificios de Salas de Audiencias o Salas de Audiencia,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Salas de audiencia:Espacio destinado  para el desarrollo de audiencias de juzgamiento, conformadas por el estrado (compuesto de un puesto para Juez y uno para el secretario); el área central (las partes, el testigo, Fiscalía, Defensoría, Procuraduría, Ministerio Público); y,  un área para el  público.</t>
  </si>
  <si>
    <t>270102900</t>
  </si>
  <si>
    <t>Unidad básica de atención judicial construida y dotada</t>
  </si>
  <si>
    <t>Se refiere a la obra nueva, para adelantar obras de edificación de Unidades Básicas de Atención Judicial en terrenos no construidos o cuya área esté libre por autorización o demolición total. Unidad Básica de Atención: Infraestructura física  requerida para la administración y prestación del servicio de justicia, en aquellos municipios en los cuales solamente existe un juzgado promiscuo municipal.</t>
  </si>
  <si>
    <t>Número de unidades básicas</t>
  </si>
  <si>
    <t>270103000</t>
  </si>
  <si>
    <t>Unidad básica de atención judicial construida</t>
  </si>
  <si>
    <t>270103001</t>
  </si>
  <si>
    <t>Unidad básica de atención judicial dotada</t>
  </si>
  <si>
    <t>Unidad básica de atención adecuada y dotada</t>
  </si>
  <si>
    <t>Se refiere a las obras necesarias para cambiar o variar el diseño de un edificio de Unidades Básicas de Atención Judicial o parte de él, incluyendo reparaciones locativas, garantizando la permanencia total o parcial del inmueble original.  Unidad Básica de Atención: Infraestructura física  requerida para la administración y prestación del servicio de justicia, en aquellos municipios en los cuales solamente existe un juzgado promiscuo municipal.</t>
  </si>
  <si>
    <t>270103100</t>
  </si>
  <si>
    <t>Unidad básica de atención adecuada</t>
  </si>
  <si>
    <t>270103101</t>
  </si>
  <si>
    <t>Unidad básica de atención dotada</t>
  </si>
  <si>
    <t>Unidad básica de atención modificada y dotada</t>
  </si>
  <si>
    <t>Se refiere a las obras necesarias para variar el diseño arquitectónico o parcial de un edificio de Unidades Básicas de Atención Judicial, sin incrementar su área construida; incluyendo actividades de renovación, rehabilitación, arreglo, reparaciones locativas y mejoramiento.  Unidad Básica de Atención: Infraestructura física  requerida para la administración y prestación del servicio de justicia, en aquellos municipios en los cuales solamente existe un juzgado promiscuo municipal.</t>
  </si>
  <si>
    <t>270103200</t>
  </si>
  <si>
    <t>Unidad básica de atención modificada</t>
  </si>
  <si>
    <t>270103201</t>
  </si>
  <si>
    <t>Unidad básica de atención ampliada y dotada</t>
  </si>
  <si>
    <t>Se refiere a las obras necesarias para incrementar el área construida de un un edificio de  Unidades Básicas de Atención Judicial  existentes, entendiéndose por área construida la parte edificada.  Unidad Básica de Atención: Infraestructura física  requerida para la administración y prestación del servicio de justicia, en aquellos municipios en los cuales solamente existe un juzgado promiscuo municipal.</t>
  </si>
  <si>
    <t>270103300</t>
  </si>
  <si>
    <t>Unidad básica de atención ampliada</t>
  </si>
  <si>
    <t>270103301</t>
  </si>
  <si>
    <t>Unidad básica de atención restaurada y dotada</t>
  </si>
  <si>
    <t>Se refiere a las obras  tendientes a recuperar y adaptar un edificio de Unidades Básicas de Atención Judicial  o parte de este, con el fin de conservar y revelar sus valores estéticos, históricos y simbólicos. Se fundamenta en el respeto por su integridad y autenticidad; incluyendo las liberaciones o demoliciones parciales de agregados de los bienes de inetrés culturas, aprobadas por la autoridad competente.  Unidad Básica de Atención: Infraestructura física  requerida para la administración y prestación del servicio de justicia, en aquellos municipios en los cuales solamente existe un juzgado promiscuo municipal.</t>
  </si>
  <si>
    <t>270103400</t>
  </si>
  <si>
    <t>Unidad básica de atención restaurada</t>
  </si>
  <si>
    <t>270103401</t>
  </si>
  <si>
    <t>Unidad básica de atención con reforzamiento estructural</t>
  </si>
  <si>
    <t>Se refiere a las obras necesarias para intervenir o reforzar la estructura de un edificio de Unidades Básicas de Atención Judicial,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Unidad Básica de Atención: Infraestructura física  requerida para la administración y prestación del servicio de justicia, en aquellos municipios en los cuales solamente existe un juzgado promiscuo municipal.</t>
  </si>
  <si>
    <t>270103500</t>
  </si>
  <si>
    <t>Centro de servicio construidos y dotados</t>
  </si>
  <si>
    <t>Se refiere a la obra nueva, para adelantar obras de edificación de Centros de Servicios en terrenos no construidos o cuya área esté libre por autorización o demolición total. Centro de servicios: Espacio destinado para las áreas funcionales de soporte a los despachos judiciales en lo administrativo, técnico, operativo y de atención al público, para la prestación del servicio de acceso a la justicia.</t>
  </si>
  <si>
    <t>Número de centros de servicio</t>
  </si>
  <si>
    <t>270103600</t>
  </si>
  <si>
    <t>Centro de servicio construido</t>
  </si>
  <si>
    <t>270103601</t>
  </si>
  <si>
    <t>Centro de servicio dotado</t>
  </si>
  <si>
    <t>Centros de servicios adecuados y dotados</t>
  </si>
  <si>
    <t>Se refiere a las obras necesarias para cambiar o variar el diseño de un edificio de  Centros de Servicios  o parte de él, incluyendo reparaciones locativas, garantizando la permanencia total o parcial del inmueble original. Centro de servicios: Espacio destinado para las áreas funcionales de soporte a los despachos judiciales en lo administrativo, técnico, operativo y de atención al público, para la prestación del servicio de acceso a la justicia.</t>
  </si>
  <si>
    <t>270103700</t>
  </si>
  <si>
    <t>Centro de servicio adecuado</t>
  </si>
  <si>
    <t>270103701</t>
  </si>
  <si>
    <t>Centros de servicios modificados y dotados</t>
  </si>
  <si>
    <t>Se refiere a las obras necesarias para variar el diseño arquitectónico o parcial de un edificio de  Centros de Servicios existente, sin incrementar su área construida; incluyendo actividades de renovación, rehabilitación, arreglo, reparaciones locativas y mejoramiento. Centro de servicios:Espacio destinado para las áreas funcionales de soporte a los despachos judiciales en lo administrativo, técnico, operativo y de atención al público, para la prestación del servicio de acceso a la justicia.</t>
  </si>
  <si>
    <t>270103800</t>
  </si>
  <si>
    <t>Centro de servicio modificado</t>
  </si>
  <si>
    <t>270103801</t>
  </si>
  <si>
    <t>Centros de servicios ampliados y dotados</t>
  </si>
  <si>
    <t>Se refiere a las obras necesarias para incrementar el área construida de un edificio de  Centros de Servicios existente, entendiéndose por área construida la parte edificada. Centro de servicios: Espacio destinado para las áreas funcionales de soporte a los despachos judiciales en lo administrativo, técnico, operativo y de atención al público, para la prestación del servicio de acceso a la justicia.</t>
  </si>
  <si>
    <t>270103900</t>
  </si>
  <si>
    <t>Centro de servicio ampliado</t>
  </si>
  <si>
    <t>270103901</t>
  </si>
  <si>
    <t>Centros de servicios restaurados y dotados</t>
  </si>
  <si>
    <t>Se refiere a las obras tendientes a recuperar y adaptar un edificio de  Centros de Servicios o parte de este, con el fin de conservar y revelar sus valores estéticos, históricos y simbólicos. Se fundamenta en el respeto por su integridad y autenticidad; incluyendo las liberaciones o demoliciones parciales de agregados de los bienes de interés culturas, aprobadas por la autoridad competente. Centro de servicios: Espacio destinado para las áreas funcionales de soporte a los despachos judiciales en lo administrativo, técnico, operativo y de atención al público, para la prestación del servicio de acceso a la justicia.</t>
  </si>
  <si>
    <t>270104000</t>
  </si>
  <si>
    <t>270104001</t>
  </si>
  <si>
    <t>Centros de servicios con reforzamiento estructural</t>
  </si>
  <si>
    <t>Se refiere a las obras necesarias para intervenir o reforzar la estructura de uno o varios  Centros de Servicios, con el objeto de acondicionarlos a niveles adecuados de seguridad sismo resistente de acuerdo con los requisitos de la Ley 400 de 1997, sus decretos reglamentarios, o las normas que los adicionen, modifiquen o sustituyan y el Reglamento Colombiano de Construcción sismo resistente y la norma que lo adicione, modifique o sustituya. Centro de servicios: Espacio destinado para las áreas funcionales de soporte a los despachos judiciales en lo administrativo, técnico, operativo y de atención al público, para la prestación del servicio de acceso a la justicia.</t>
  </si>
  <si>
    <t>270104100</t>
  </si>
  <si>
    <t>Centro de servicios con reforzamiento estructural</t>
  </si>
  <si>
    <t>Servicio de procesamiento de información jurisprudencial, normativa y doctrinaria</t>
  </si>
  <si>
    <t xml:space="preserve">Inteligencia de datos, análisis y extracción de metadatos que facilitan el acceso a la información jurisprudencial (sentencias o autos), normativa (leyes, decretos, resoluciones, acuerdos, entre otros) y doctrinaria (libros, publicaciones periódicas, etc) con el fin que los servidores judiciales cuenten con herramientas de investigación documental que les facilite la toma de decisiones y sea fuente de información para la ciudadanía. </t>
  </si>
  <si>
    <t>270104200</t>
  </si>
  <si>
    <t>Registros procesados</t>
  </si>
  <si>
    <t>270104201</t>
  </si>
  <si>
    <t>Registros Jurisprudenciales procesados</t>
  </si>
  <si>
    <t>270104202</t>
  </si>
  <si>
    <t>Registros Normativos procesados</t>
  </si>
  <si>
    <t>270104203</t>
  </si>
  <si>
    <t>Registros Doctrinarios procesados</t>
  </si>
  <si>
    <t>Documentos que describen y explican métodos, herramientas analíticas o procesos que determinan la forma de realizar un análisis en particular. Específicamente contienen el protocolo de investigación, en materia estadística y  jurisprudencial.</t>
  </si>
  <si>
    <t>270104400</t>
  </si>
  <si>
    <t>Documentos metodologicos realizados</t>
  </si>
  <si>
    <t>270104401</t>
  </si>
  <si>
    <t>Documentos metodológicos jurisprudenciales realizados</t>
  </si>
  <si>
    <t>270104402</t>
  </si>
  <si>
    <t>Documentos metodológicos de estadística realizados</t>
  </si>
  <si>
    <t>270104403</t>
  </si>
  <si>
    <t>Documento metodológico de módulos realizados</t>
  </si>
  <si>
    <t>270104404</t>
  </si>
  <si>
    <t>Documentos metodológicos de tiempos y costos procesales realizados</t>
  </si>
  <si>
    <t>Servicio de gestión digital de procesos judiciales digitales</t>
  </si>
  <si>
    <t>Se refiere a la instrucción y acompañamiento a los despachos judiciales de todo el país necesarios para la conformación y gestión de expedientes judiciales digitales, permitiendo el acceso a la información más eficiente por parte de la ciudadanía y la optimización de la gestión de las Corporaciones y despachos judiciales.</t>
  </si>
  <si>
    <t>270104700</t>
  </si>
  <si>
    <t>Despachos judiciales asistidos</t>
  </si>
  <si>
    <t>Servicio de apoyo en la gestión Judicial</t>
  </si>
  <si>
    <t>El Consejo Superior de la Judicatura  se encargará de suministrar los elementos o actividades necesarias para contrarrestar los elementos del entorno que puedan llegar afectar las decisiones y la transparencia de los servidores judiciales.</t>
  </si>
  <si>
    <t>270104800</t>
  </si>
  <si>
    <t>Estrategias para la gestión judicial implementadas</t>
  </si>
  <si>
    <t>Servicio de fortalecimiento a la administración de justicia</t>
  </si>
  <si>
    <t>El Consejo Superior de la Judicatura se encargará de proveer los elementos necesarios para contribuir a preservar la imparcialidad de las decisiones tomadas por los administradores de justicia y funcionarios involucrados en el proceso.</t>
  </si>
  <si>
    <t>Número de esquemas</t>
  </si>
  <si>
    <t>270104900</t>
  </si>
  <si>
    <t>Esquemas de apoyo implementados</t>
  </si>
  <si>
    <t>Servicio de conformación de registros de elegibles de la rama judicial</t>
  </si>
  <si>
    <t>Incluye la estructuración y diseño de la convocatoria al concurso de méritos para proveer los cargos de carrera judicial de la rama judicial, esto incluye actividades de diseño, aplicación y calificación de pruebas, entrega de resultados, estructuración del registro de elegibles y envío de listas en firme. De conformidad con la ley estatutaria de justicia - ley 270 de 1996 el concurso de méritos deberá adelantarse cada dos años por el Consejo Superior de la Judicatura.</t>
  </si>
  <si>
    <t>Número de listas de elegibles</t>
  </si>
  <si>
    <t>270105000</t>
  </si>
  <si>
    <t>Lista de elegibles conformada</t>
  </si>
  <si>
    <t>Servicio de información de procesos judiciales actualizados</t>
  </si>
  <si>
    <t>Permite gestionar los procesos judiciales, mejorar la disposición de la información, conocer las actuaciones de los procesos a través de la información que es alimentada directamente por los despachos a nivel nacional, para asegurar que sea accesible, confiable y oportuna</t>
  </si>
  <si>
    <t>270105200</t>
  </si>
  <si>
    <t>Sistemas de información de procesos judiciales actualizados</t>
  </si>
  <si>
    <t>270105201</t>
  </si>
  <si>
    <t>270105300</t>
  </si>
  <si>
    <t>270105301</t>
  </si>
  <si>
    <t>Herramientas de formación generadas</t>
  </si>
  <si>
    <t>Servicio de expedición de licencias, tarjeta profesional y carné</t>
  </si>
  <si>
    <t>Servicio a través del cual se realiza la expedición de documentos que acreditan el ejercicio de la profesión de abogado, juez de paz o auxiliar de justicia.</t>
  </si>
  <si>
    <t>Número de licencias, tarjetas profesionales y carnets</t>
  </si>
  <si>
    <t>270105400</t>
  </si>
  <si>
    <t>Licencias, tarjetas profesionales y carné expedidos</t>
  </si>
  <si>
    <t>270105401</t>
  </si>
  <si>
    <t>270105402</t>
  </si>
  <si>
    <t>Tarjetas profesionales expedidas</t>
  </si>
  <si>
    <t>270105403</t>
  </si>
  <si>
    <t xml:space="preserve">Carné de jueces de paz y de reconsideración expedidos </t>
  </si>
  <si>
    <t>270105404</t>
  </si>
  <si>
    <t>Pruebas de estado para ejercer la profesión de abogado realizadas</t>
  </si>
  <si>
    <t>270105500</t>
  </si>
  <si>
    <t>270105600</t>
  </si>
  <si>
    <t>270105601</t>
  </si>
  <si>
    <t>Documentos de estrategias de posicionamiento y articulación interinstitucional implementados</t>
  </si>
  <si>
    <t>270105700</t>
  </si>
  <si>
    <t>270105701</t>
  </si>
  <si>
    <t>270105702</t>
  </si>
  <si>
    <t>Servicio de producción de contenido socio-jurídico</t>
  </si>
  <si>
    <t>Corresponde a la generación de contenidos sobre temas socio-jurídicos y de justicia abierta, en el marco de la administración de justicia, tanto para orientar la toma de decisiones a los servidores judiciales, como para facilitar el ejercicio del control social por parte de la ciudadanía.</t>
  </si>
  <si>
    <t>270105800</t>
  </si>
  <si>
    <t>Contenidos impresos y audiovisuales generados</t>
  </si>
  <si>
    <t>270105801</t>
  </si>
  <si>
    <t>Campañas de justicia abierta diseñados y divulgados</t>
  </si>
  <si>
    <t>270105900</t>
  </si>
  <si>
    <t>270106000</t>
  </si>
  <si>
    <t>270106001</t>
  </si>
  <si>
    <t>270106002</t>
  </si>
  <si>
    <t>270106003</t>
  </si>
  <si>
    <t>2799</t>
  </si>
  <si>
    <t xml:space="preserve"> Fortalecimiento de la gestión y dirección del sector Rama Judicial</t>
  </si>
  <si>
    <t>279900900</t>
  </si>
  <si>
    <t>279901000</t>
  </si>
  <si>
    <t>279901100</t>
  </si>
  <si>
    <t>279901101</t>
  </si>
  <si>
    <t>279901200</t>
  </si>
  <si>
    <t>279901300</t>
  </si>
  <si>
    <t>279901400</t>
  </si>
  <si>
    <t>279901500</t>
  </si>
  <si>
    <t>279901600</t>
  </si>
  <si>
    <t>279904400</t>
  </si>
  <si>
    <t>279904401</t>
  </si>
  <si>
    <t>279904402</t>
  </si>
  <si>
    <t>279905200</t>
  </si>
  <si>
    <t>279905201</t>
  </si>
  <si>
    <t>279905202</t>
  </si>
  <si>
    <t>279905203</t>
  </si>
  <si>
    <t>279905204</t>
  </si>
  <si>
    <t>279905205</t>
  </si>
  <si>
    <t>279905206</t>
  </si>
  <si>
    <t>279905207</t>
  </si>
  <si>
    <t>279905208</t>
  </si>
  <si>
    <t>279905209</t>
  </si>
  <si>
    <t>279905210</t>
  </si>
  <si>
    <t>279905211</t>
  </si>
  <si>
    <t>279905212</t>
  </si>
  <si>
    <t>279905213</t>
  </si>
  <si>
    <t>279905214</t>
  </si>
  <si>
    <t>279905215</t>
  </si>
  <si>
    <t>279905300</t>
  </si>
  <si>
    <t>279905301</t>
  </si>
  <si>
    <t>279905400</t>
  </si>
  <si>
    <t>279905401</t>
  </si>
  <si>
    <t>279905402</t>
  </si>
  <si>
    <t>279905500</t>
  </si>
  <si>
    <t>279905600</t>
  </si>
  <si>
    <t>279905601</t>
  </si>
  <si>
    <t>279905602</t>
  </si>
  <si>
    <t>279905800</t>
  </si>
  <si>
    <t>279905802</t>
  </si>
  <si>
    <t>279906000</t>
  </si>
  <si>
    <t>279906001</t>
  </si>
  <si>
    <t>279906002</t>
  </si>
  <si>
    <t>279906003</t>
  </si>
  <si>
    <t>279906004</t>
  </si>
  <si>
    <t>279906100</t>
  </si>
  <si>
    <t>279906101</t>
  </si>
  <si>
    <t>279906102</t>
  </si>
  <si>
    <t>279906200</t>
  </si>
  <si>
    <t>279906300</t>
  </si>
  <si>
    <t xml:space="preserve">Sistemas de información implementados </t>
  </si>
  <si>
    <t>279906301</t>
  </si>
  <si>
    <t>279906302</t>
  </si>
  <si>
    <t>279906303</t>
  </si>
  <si>
    <t>279906400</t>
  </si>
  <si>
    <t>279906500</t>
  </si>
  <si>
    <t>279906600</t>
  </si>
  <si>
    <t>279906700</t>
  </si>
  <si>
    <t>279906800</t>
  </si>
  <si>
    <t>279906900</t>
  </si>
  <si>
    <t>279907000</t>
  </si>
  <si>
    <t>279907001</t>
  </si>
  <si>
    <t>279907100</t>
  </si>
  <si>
    <t>279907200</t>
  </si>
  <si>
    <t>28</t>
  </si>
  <si>
    <t>Registraduria</t>
  </si>
  <si>
    <t>2801</t>
  </si>
  <si>
    <t xml:space="preserve"> Procesos democráticos y asuntos electorales</t>
  </si>
  <si>
    <t>Servicio de educación informal en valores democráticos</t>
  </si>
  <si>
    <t>Se trata de capacitaciones que dicta la registraduría en cuanto a los procesos electorales, a la educación escolar básica para que comprendan en el ejercicio de la democracia.</t>
  </si>
  <si>
    <t>280100100</t>
  </si>
  <si>
    <t>Servicio de información de procesos electorales</t>
  </si>
  <si>
    <t>Los Servicio tecnológicos son todas las herramientas informáticas que se utilizan en las jornadas electorales, los cuales están en proceso de mejora.</t>
  </si>
  <si>
    <t>Número de plataformas tecnologícas</t>
  </si>
  <si>
    <t>280100200</t>
  </si>
  <si>
    <t xml:space="preserve">Plataformas tecnológicas en funcionamiento </t>
  </si>
  <si>
    <t>Corresponde a la gestión que realiza la registraduría para la organización de los eventos electorales</t>
  </si>
  <si>
    <t>Número de procesos electorales</t>
  </si>
  <si>
    <t>280100300</t>
  </si>
  <si>
    <t>Son los documentos de carácter investigativo que emite la registraduría de temas como el ejercicio de la democracia y la identificación de la población.</t>
  </si>
  <si>
    <t>280100400</t>
  </si>
  <si>
    <t xml:space="preserve">Documentos de investigación publicados </t>
  </si>
  <si>
    <t>280100401</t>
  </si>
  <si>
    <t>Documentos de investigación publicados en temas del ejercicio de la democracia y la identificación de la población.</t>
  </si>
  <si>
    <t>Corresponde a las resoluciones expedidas por la Registraduría en el que se dictan acciones a tomar frente a diferentes temas.</t>
  </si>
  <si>
    <t>280100500</t>
  </si>
  <si>
    <t>280100501</t>
  </si>
  <si>
    <t>Resoluciones frente a temas electorales expedidas</t>
  </si>
  <si>
    <t>Servicio de divulgación de procesos electorales</t>
  </si>
  <si>
    <t>Corresponde a las campañas de divulgación, promoción y concientización que realiza la registraduría cuando se va a realizar una jornada electoral.</t>
  </si>
  <si>
    <t>280100600</t>
  </si>
  <si>
    <t>Servicio de analítica y uso de la información</t>
  </si>
  <si>
    <t>280100700</t>
  </si>
  <si>
    <t>280100800</t>
  </si>
  <si>
    <t>2802</t>
  </si>
  <si>
    <t xml:space="preserve"> Identificación y registro del estado civil de la población</t>
  </si>
  <si>
    <t>Servicio tecnológicos para la producción de documentos de identificación</t>
  </si>
  <si>
    <t>Los Servicio tecnológicos son todas las herramientas informáticas que se utilizan para los procesos de identificación, los cuales están en proceso de mejora.</t>
  </si>
  <si>
    <t>Porcentaje de plataformas tecnológicas</t>
  </si>
  <si>
    <t>280200100</t>
  </si>
  <si>
    <t>Plataformas tecnológicas en funcionamiento</t>
  </si>
  <si>
    <t>Servicios de asistencia móvil para la identificación de los colombianos</t>
  </si>
  <si>
    <t>Servicios de identificación a los colombianos in situ, contempla el desplazamiento a lugares de difícil acceso,  para el trámite de los documentos de identidad (registro civil, contraseña de tarjeta de identidad y cédula de ciudadanía)</t>
  </si>
  <si>
    <t>280200300</t>
  </si>
  <si>
    <t>Trámites realizados</t>
  </si>
  <si>
    <t>280200301</t>
  </si>
  <si>
    <t>Registros civiles entregados</t>
  </si>
  <si>
    <t>280200302</t>
  </si>
  <si>
    <t>Contraseñas entregadas</t>
  </si>
  <si>
    <t>Documento de Identidad</t>
  </si>
  <si>
    <t>Son los documentos emitidos por la Registraduría para identificar al ciudadano Colombiano; podrán ser Registro civiles, Tarjetas de identidad o Cédulas de ciudadanía</t>
  </si>
  <si>
    <t>Porcentaje de documentos de identidad</t>
  </si>
  <si>
    <t>280200400</t>
  </si>
  <si>
    <t xml:space="preserve">Documentos de identidad tramitados </t>
  </si>
  <si>
    <t>16.9 Para 2030, proporcionar acceso a una identidad jurídica para todos, en particular mediante el registro de nacimientos</t>
  </si>
  <si>
    <t>Base de datos de registro civil</t>
  </si>
  <si>
    <t>Consolidación de la información de los registros civiles grabados, digitalizados e indexados que son elaborados en las oficinas con función registral o autorizadas diferentes a la Registraduria Nacional del Estado civil.</t>
  </si>
  <si>
    <t>Porcentaje de base de datos</t>
  </si>
  <si>
    <t>280200500</t>
  </si>
  <si>
    <t>Base de datos actualizada</t>
  </si>
  <si>
    <t>280200501</t>
  </si>
  <si>
    <t>Registros civiles incorporados en base de datos</t>
  </si>
  <si>
    <t>Servicio de educación informal en fomento del Registro Civil</t>
  </si>
  <si>
    <t>Corresponde a las capacitaciones y comunicaciones desarrolladas y encaminadas al fomento del registro civil en Colombia.</t>
  </si>
  <si>
    <t>280200600</t>
  </si>
  <si>
    <t>Servicios tecnológicos del Archivo Nacional de Identificación</t>
  </si>
  <si>
    <t>Corresponde al proceso que asegura la disponibilidad y operación continua del Sistema del Archivo Nacional de Identificación, a través de la infraestructura informática tanto de software como de hardware, para la prestación de los servicios e interoperabilidad con otros sistemas de información.</t>
  </si>
  <si>
    <t>280200700</t>
  </si>
  <si>
    <t>280200800</t>
  </si>
  <si>
    <t>280200900</t>
  </si>
  <si>
    <t>2899</t>
  </si>
  <si>
    <t xml:space="preserve"> Fortalecimiento de la gestión y dirección del sector Registraduría</t>
  </si>
  <si>
    <t>289900900</t>
  </si>
  <si>
    <t>289901000</t>
  </si>
  <si>
    <t>289901100</t>
  </si>
  <si>
    <t>289901101</t>
  </si>
  <si>
    <t>289901200</t>
  </si>
  <si>
    <t>289901300</t>
  </si>
  <si>
    <t>289901400</t>
  </si>
  <si>
    <t>289901500</t>
  </si>
  <si>
    <t>289901600</t>
  </si>
  <si>
    <t>289904400</t>
  </si>
  <si>
    <t>289904401</t>
  </si>
  <si>
    <t>289904402</t>
  </si>
  <si>
    <t>289905200</t>
  </si>
  <si>
    <t>289905201</t>
  </si>
  <si>
    <t>289905202</t>
  </si>
  <si>
    <t>289905203</t>
  </si>
  <si>
    <t>289905204</t>
  </si>
  <si>
    <t>289905205</t>
  </si>
  <si>
    <t>289905206</t>
  </si>
  <si>
    <t>289905207</t>
  </si>
  <si>
    <t>289905208</t>
  </si>
  <si>
    <t>289905209</t>
  </si>
  <si>
    <t>289905210</t>
  </si>
  <si>
    <t>289905211</t>
  </si>
  <si>
    <t>289905212</t>
  </si>
  <si>
    <t>289905213</t>
  </si>
  <si>
    <t>289905214</t>
  </si>
  <si>
    <t>289905215</t>
  </si>
  <si>
    <t>289905300</t>
  </si>
  <si>
    <t>289905301</t>
  </si>
  <si>
    <t>289905400</t>
  </si>
  <si>
    <t>289905401</t>
  </si>
  <si>
    <t>289905402</t>
  </si>
  <si>
    <t>289905500</t>
  </si>
  <si>
    <t>289905600</t>
  </si>
  <si>
    <t>289905601</t>
  </si>
  <si>
    <t>289905602</t>
  </si>
  <si>
    <t>289905800</t>
  </si>
  <si>
    <t>289905801</t>
  </si>
  <si>
    <t>289906000</t>
  </si>
  <si>
    <t>289906001</t>
  </si>
  <si>
    <t>289906002</t>
  </si>
  <si>
    <t>289906003</t>
  </si>
  <si>
    <t>289906004</t>
  </si>
  <si>
    <t>289906100</t>
  </si>
  <si>
    <t>289906101</t>
  </si>
  <si>
    <t>289906102</t>
  </si>
  <si>
    <t>289906200</t>
  </si>
  <si>
    <t>Sistemas de información  actualizados</t>
  </si>
  <si>
    <t>289906300</t>
  </si>
  <si>
    <t>289906301</t>
  </si>
  <si>
    <t>289906302</t>
  </si>
  <si>
    <t>289906303</t>
  </si>
  <si>
    <t>289906400</t>
  </si>
  <si>
    <t>289906600</t>
  </si>
  <si>
    <t>289906700</t>
  </si>
  <si>
    <t>289906800</t>
  </si>
  <si>
    <t>289906900</t>
  </si>
  <si>
    <t>289907000</t>
  </si>
  <si>
    <t>289907100</t>
  </si>
  <si>
    <t>289907101</t>
  </si>
  <si>
    <t>289907200</t>
  </si>
  <si>
    <t>289907300</t>
  </si>
  <si>
    <t>Número de documentos de analítica de datos elaborados</t>
  </si>
  <si>
    <t>289907400</t>
  </si>
  <si>
    <t>289907401</t>
  </si>
  <si>
    <t> Herramientas de analítica de datos desarrolladas/ construidas/elaboradas</t>
  </si>
  <si>
    <t>29</t>
  </si>
  <si>
    <t>Fiscalía</t>
  </si>
  <si>
    <t>2901</t>
  </si>
  <si>
    <t xml:space="preserve"> Efectividad de la investigación penal y técnico científica</t>
  </si>
  <si>
    <t>Servicios forenses ajustados a estándares de calidad nacional e internacional.</t>
  </si>
  <si>
    <t>Certificaciones internacionales que permiten a Medicina Legal estar en los estandares de calidad internacional</t>
  </si>
  <si>
    <t>290100100</t>
  </si>
  <si>
    <t>Laboratorios certificados y acreditados  con estándares de calidad nacional e internacional.</t>
  </si>
  <si>
    <t>290100101</t>
  </si>
  <si>
    <t>Laboratorios certificados en sistemas integrados de gestión</t>
  </si>
  <si>
    <t>290100102</t>
  </si>
  <si>
    <t>Nuevos laboratorios acreditados en sistemas integrados de gestión</t>
  </si>
  <si>
    <t>290100103</t>
  </si>
  <si>
    <t>Laboratorios acreditados en sistemas integrados de gestión</t>
  </si>
  <si>
    <t>Servicios de laboratorio forense</t>
  </si>
  <si>
    <t xml:space="preserve">25 diferentes tipos de laboratorios que realizan investigaciones especializadas. </t>
  </si>
  <si>
    <t>290100200</t>
  </si>
  <si>
    <t>Investigaciones realizadas en laboratorios forenses</t>
  </si>
  <si>
    <t>290100201</t>
  </si>
  <si>
    <t xml:space="preserve">Informes periciales realizados </t>
  </si>
  <si>
    <t>290100202</t>
  </si>
  <si>
    <t>Análisis de muestras realizados</t>
  </si>
  <si>
    <t>Laboratorio forense dotados</t>
  </si>
  <si>
    <t>290100300</t>
  </si>
  <si>
    <t>Laboratorios forense dotado</t>
  </si>
  <si>
    <t>290100301</t>
  </si>
  <si>
    <t>Elementos especializados adquiridos para laboratorios forenses</t>
  </si>
  <si>
    <t>290100302</t>
  </si>
  <si>
    <t>Equipos especializados adquiridos para laboratorios forenses</t>
  </si>
  <si>
    <t>Servicio de Investigación penal, criminalística y medicina legal</t>
  </si>
  <si>
    <t>Atención en investigación penal, criminalistica y medicina legal de eventos naturales, accidentes de tránsito, entre otros.</t>
  </si>
  <si>
    <t>290100600</t>
  </si>
  <si>
    <t>Investigaciones penales, de criminalística y forense realizadas</t>
  </si>
  <si>
    <t>290100601</t>
  </si>
  <si>
    <t>Necropsias realizadas</t>
  </si>
  <si>
    <t>290100602</t>
  </si>
  <si>
    <t>Informes periciales de clínica y odontología forense realizados</t>
  </si>
  <si>
    <t>290100603</t>
  </si>
  <si>
    <t>Informes periciales de psicología y psiquiatría forense realizados</t>
  </si>
  <si>
    <t>290100604</t>
  </si>
  <si>
    <t>Equipos de trabajo interdisciplinario conformados</t>
  </si>
  <si>
    <t>290100605</t>
  </si>
  <si>
    <t>Informes de investigador de campo realizados</t>
  </si>
  <si>
    <t>290100606</t>
  </si>
  <si>
    <t>Informes de investigador de laboratorio realizados</t>
  </si>
  <si>
    <t>Servicios de genética forense</t>
  </si>
  <si>
    <t xml:space="preserve">Técnicas empleadas en genética para la identificación de los individuos en base al análisis del ADN para generar evidencia científica de calidad y pertinencia en los temas asociados al delito sexual, enmarcados en el contexto y acción forense en Colombia. </t>
  </si>
  <si>
    <t>290100700</t>
  </si>
  <si>
    <t>Casos de estudio de genética realizados</t>
  </si>
  <si>
    <t>290100701</t>
  </si>
  <si>
    <t>Casos de genética criminalística evacuados</t>
  </si>
  <si>
    <t>290100702</t>
  </si>
  <si>
    <t>Casos de genética que solicita ICBF evacuados</t>
  </si>
  <si>
    <t>Documentos técnicos y científicos en medicina legal y ciencias forenses elaborados</t>
  </si>
  <si>
    <t>290100800</t>
  </si>
  <si>
    <t>290100801</t>
  </si>
  <si>
    <t>Documentos técnicos en medicina legal y ciencias forenses elaborados</t>
  </si>
  <si>
    <t>290100802</t>
  </si>
  <si>
    <t>Documentos científicos en medicina legal y ciencias forenses elaborados</t>
  </si>
  <si>
    <t>290100803</t>
  </si>
  <si>
    <t>Guías de la práctica forense realizadas</t>
  </si>
  <si>
    <t>290100804</t>
  </si>
  <si>
    <t>Documentos con enfoque de género, derechos y/o diferencial realizados</t>
  </si>
  <si>
    <t>290100805</t>
  </si>
  <si>
    <t>Propuestas de procedimientos mejorados elaboradas</t>
  </si>
  <si>
    <t>290100806</t>
  </si>
  <si>
    <t>Documentos de búsqueda, investigación e identificación elaborados</t>
  </si>
  <si>
    <t>Salas de necropsia dotadas</t>
  </si>
  <si>
    <t>Salas de Necropsias dotadas</t>
  </si>
  <si>
    <t>290101000</t>
  </si>
  <si>
    <t>Salas de necropsias dotadas</t>
  </si>
  <si>
    <t>290101001</t>
  </si>
  <si>
    <t>Cuartos de rayos X dotados</t>
  </si>
  <si>
    <t>290101002</t>
  </si>
  <si>
    <t>Salas de necropsia renovadas</t>
  </si>
  <si>
    <t>290101003</t>
  </si>
  <si>
    <t>Estaciones de trabajo especializadas dotadas</t>
  </si>
  <si>
    <t>290101004</t>
  </si>
  <si>
    <t>Cuartos de refrigeración y congelación instalados</t>
  </si>
  <si>
    <t>Certificaciones otorgadas a peritos forenses</t>
  </si>
  <si>
    <t>290101100</t>
  </si>
  <si>
    <t>Certificados a peritos otorgados</t>
  </si>
  <si>
    <t>290101101</t>
  </si>
  <si>
    <t>Esquemas de revisión y validación a las certificaciones realizadas</t>
  </si>
  <si>
    <t>290101102</t>
  </si>
  <si>
    <t>Estándares genéricos de competencias revisados</t>
  </si>
  <si>
    <t>290101103</t>
  </si>
  <si>
    <t>Instrumentos de evaluación validados</t>
  </si>
  <si>
    <t>290101104</t>
  </si>
  <si>
    <t>Esquemas nuevos de certificación de peritos diseñados</t>
  </si>
  <si>
    <t>290101105</t>
  </si>
  <si>
    <t>Esquemas de certificación de peritos acreditados</t>
  </si>
  <si>
    <t>290101106</t>
  </si>
  <si>
    <t>Esquemas de certificación de peritos actualizados</t>
  </si>
  <si>
    <t>290101107</t>
  </si>
  <si>
    <t>Esquemas de certificación de peritos implementados</t>
  </si>
  <si>
    <t>Servicio de acreditación de organismo de evaluación y certificación de peritos forenses en Colombia</t>
  </si>
  <si>
    <t>Número de acreditaciones</t>
  </si>
  <si>
    <t>290101200</t>
  </si>
  <si>
    <t>Acreditaciones obtenidas como ISO/IEC (Certificación Obtenida como Organismo de Evaluación y Certificación de peritos forenses en Colombia)</t>
  </si>
  <si>
    <t>Servicio de recuperación de cadaveres</t>
  </si>
  <si>
    <t>Número de cadáveres</t>
  </si>
  <si>
    <t>290101300</t>
  </si>
  <si>
    <t>Personas o cadáveres recuperados, identificados y/o entregados</t>
  </si>
  <si>
    <t>290101301</t>
  </si>
  <si>
    <t>Personas vivas identificadas</t>
  </si>
  <si>
    <t>290101302</t>
  </si>
  <si>
    <t>Cadáveres recuperados</t>
  </si>
  <si>
    <t>290101303</t>
  </si>
  <si>
    <t>Cadáveres identificados</t>
  </si>
  <si>
    <t>290101304</t>
  </si>
  <si>
    <t>Cadáveres entregados dignamente</t>
  </si>
  <si>
    <t>Servicio de identificación de cadaveres</t>
  </si>
  <si>
    <t>290101400</t>
  </si>
  <si>
    <t>Propuestas de investigación aprobadas</t>
  </si>
  <si>
    <t>290101401</t>
  </si>
  <si>
    <t>Proyectos de investigación ejecutados</t>
  </si>
  <si>
    <t>290101402</t>
  </si>
  <si>
    <t>Cadáveres en proceso de identificación</t>
  </si>
  <si>
    <t>Servicio de entrega de cadaveres</t>
  </si>
  <si>
    <t>290101500</t>
  </si>
  <si>
    <t>Cotejos dactiloscópicos realizados</t>
  </si>
  <si>
    <t>290101501</t>
  </si>
  <si>
    <t xml:space="preserve">Interconsultas al Sistema Central AFIS - Sistema de identificación automática de huellas dactilares- realizadas. </t>
  </si>
  <si>
    <t>290101502</t>
  </si>
  <si>
    <t>Necrodactilias digitalizadas realizadas</t>
  </si>
  <si>
    <t>290101503</t>
  </si>
  <si>
    <t>Reseñas digitalizadas</t>
  </si>
  <si>
    <t>Servicio de asistencia técnica para la formulación de proyectos.</t>
  </si>
  <si>
    <t>Gestión de propuestas y proyectos de investigación,  se asesora a los investigadores en las etapas previas a la consolidación del proyecto</t>
  </si>
  <si>
    <t>Número de propuestas</t>
  </si>
  <si>
    <t>290101600</t>
  </si>
  <si>
    <t>Grupos investigativos dotados</t>
  </si>
  <si>
    <t>290101601</t>
  </si>
  <si>
    <t>Elementos especializados adquiridos para la investigación penal y criminalística</t>
  </si>
  <si>
    <t>290101602</t>
  </si>
  <si>
    <t>Equipos especializados adquiridos para la investigación penal y criminalística</t>
  </si>
  <si>
    <t>Salas de monitoreo adecuada y dotada</t>
  </si>
  <si>
    <t>Incluye la adecuación de espacios aptos para realizar interceptaciones de comunicaciones, así como la dotación, instalación y mantenimiento de equipos del Sistema Nacional de Monitoreo.  Este espacio tendrá como objeto "... buscar elementos materiales probatorios, evidencia física, búsqueda y ubicación de imputados, indiciados o condenados, que se intercepten mediante grabación magnetofónica o similares las comunicaciones que se cursen por cualquier red de comunicaciones, en donde curse información o haya interés para los fines de la actuación..."</t>
  </si>
  <si>
    <t>290101700</t>
  </si>
  <si>
    <t>Sala de monitoreo adecuada</t>
  </si>
  <si>
    <t>290101701</t>
  </si>
  <si>
    <t>Sala de monitoreo dotada</t>
  </si>
  <si>
    <t>Unidad de investigación ambiental adecuada y dotada</t>
  </si>
  <si>
    <t>Incluye la adecuación de las unidades de investigación ambiental para la realización de estudios de fijación topográfica, fotográfica, recolección de muestras con su respectiva preservasión. Estas unidades son móviles  de acuerdo a su particularidad y necesidad a las investigaciones de campo que se deben realizar.</t>
  </si>
  <si>
    <t>290101800</t>
  </si>
  <si>
    <t>Unidad de investigación ambiental adecuada</t>
  </si>
  <si>
    <t>290101801</t>
  </si>
  <si>
    <t>Unidad de investigación ambiental dotada</t>
  </si>
  <si>
    <t>Servicio de genética forense en filiación de menores</t>
  </si>
  <si>
    <t>Corresponde a las pruebas de genética forense realizadas con marcadores genéticos de ADN para establecer paternidad o maternidad de un individuo en los casos de filiación genética.</t>
  </si>
  <si>
    <t>290101900</t>
  </si>
  <si>
    <t>Casos periciales de filiación de menores realizados</t>
  </si>
  <si>
    <t>Servicios de valoración del riesgo de feminicidio</t>
  </si>
  <si>
    <t>Corresponde a la valoración del riesgo de violencia mortal contra mujeres.</t>
  </si>
  <si>
    <t>290102000</t>
  </si>
  <si>
    <t>Casos en riesgo de feminicidio valorados</t>
  </si>
  <si>
    <t>Servicio forense en lesiones no fatales</t>
  </si>
  <si>
    <t>Corresponde a la realización de exámenes médico legales a personas vivas buscando estudiar y analizar el material probatorio útil a la investigación judicial en campos como los delitos sexuales, violencia intrafamiliar, de familia, maltrato infantil, eventos de tránsito, violencia común, valoración de casos en los cuales se investiga la posible ocurrencia de lesiones en relación con un tratamiento médico o quirúrgico efectuados</t>
  </si>
  <si>
    <t>290102100</t>
  </si>
  <si>
    <t>Casos periciales de lesiones no fatales realizados</t>
  </si>
  <si>
    <t>290102200</t>
  </si>
  <si>
    <t>Documento de investigación</t>
  </si>
  <si>
    <t>Hace referencia a los documentos de investigación científica que son realizados para la generación de conocimiento de las ciencias forenses.</t>
  </si>
  <si>
    <t>290102300</t>
  </si>
  <si>
    <t>290102301</t>
  </si>
  <si>
    <t>Documentos de investigación científica forense elaborados</t>
  </si>
  <si>
    <t>Servicio de valoración de personas privadas de la libertad</t>
  </si>
  <si>
    <t>Corresponde a las valoraciones medico legales que se realizan a las personas privadas de la libertad en el marco de los derechos humanos y el derecho internacional humanitario.</t>
  </si>
  <si>
    <t>290102400</t>
  </si>
  <si>
    <t>Casos periciales en personas privadas de la libertad realizados</t>
  </si>
  <si>
    <t>290102500</t>
  </si>
  <si>
    <t>Servicio de gestión de información y análisis de datos</t>
  </si>
  <si>
    <t>Contempla actividades de aplicación de modelos, estadísticas y demás técnicas de aprendizaje para la gestión de información y del conocimiento en el desarrollo de productos de analítica para la toma de decisiones estratégicas y operativas.  Se busca la consecución de objetivos institucionales, mediante la creación, adquisición, procesamiento y difusión de datos, garantizando su integridad, disponibilidad y confidencialidad.</t>
  </si>
  <si>
    <t>290102600</t>
  </si>
  <si>
    <t>Modelos de analítica generados</t>
  </si>
  <si>
    <t>2999</t>
  </si>
  <si>
    <t xml:space="preserve"> Fortalecimiento de la gestión y dirección del sector Fiscalía </t>
  </si>
  <si>
    <t>299900900</t>
  </si>
  <si>
    <t>299900901</t>
  </si>
  <si>
    <t>299901000</t>
  </si>
  <si>
    <t>299901100</t>
  </si>
  <si>
    <t>299901101</t>
  </si>
  <si>
    <t>299901200</t>
  </si>
  <si>
    <t>299901300</t>
  </si>
  <si>
    <t>299901400</t>
  </si>
  <si>
    <t>299901500</t>
  </si>
  <si>
    <t>299901600</t>
  </si>
  <si>
    <t>299904400</t>
  </si>
  <si>
    <t>299904401</t>
  </si>
  <si>
    <t>299904402</t>
  </si>
  <si>
    <t>299905400</t>
  </si>
  <si>
    <t>299905401</t>
  </si>
  <si>
    <t>299905402</t>
  </si>
  <si>
    <t>299905500</t>
  </si>
  <si>
    <t>299905501</t>
  </si>
  <si>
    <t>299905502</t>
  </si>
  <si>
    <t>299905503</t>
  </si>
  <si>
    <t>299905504</t>
  </si>
  <si>
    <t>299905505</t>
  </si>
  <si>
    <t>299905506</t>
  </si>
  <si>
    <t>299905507</t>
  </si>
  <si>
    <t>299905508</t>
  </si>
  <si>
    <t>299905509</t>
  </si>
  <si>
    <t>299905510</t>
  </si>
  <si>
    <t>299905511</t>
  </si>
  <si>
    <t>299905512</t>
  </si>
  <si>
    <t>299905513</t>
  </si>
  <si>
    <t>299905514</t>
  </si>
  <si>
    <t>299905515</t>
  </si>
  <si>
    <t>299905600</t>
  </si>
  <si>
    <t>299905601</t>
  </si>
  <si>
    <t>299905700</t>
  </si>
  <si>
    <t>299905701</t>
  </si>
  <si>
    <t>299905702</t>
  </si>
  <si>
    <t>299905800</t>
  </si>
  <si>
    <t>299905900</t>
  </si>
  <si>
    <t>299905901</t>
  </si>
  <si>
    <t>299905902</t>
  </si>
  <si>
    <t>299906100</t>
  </si>
  <si>
    <t>299906101</t>
  </si>
  <si>
    <t>299906300</t>
  </si>
  <si>
    <t>299906301</t>
  </si>
  <si>
    <t>299906302</t>
  </si>
  <si>
    <t>299906303</t>
  </si>
  <si>
    <t>299906304</t>
  </si>
  <si>
    <t>299906400</t>
  </si>
  <si>
    <t>299906500</t>
  </si>
  <si>
    <t>299906501</t>
  </si>
  <si>
    <t>299906502</t>
  </si>
  <si>
    <t>299906503</t>
  </si>
  <si>
    <t>299906600</t>
  </si>
  <si>
    <t>299906700</t>
  </si>
  <si>
    <t>299906800</t>
  </si>
  <si>
    <t>299906900</t>
  </si>
  <si>
    <t>299907000</t>
  </si>
  <si>
    <t>299907100</t>
  </si>
  <si>
    <t>299907200</t>
  </si>
  <si>
    <t>299907201</t>
  </si>
  <si>
    <t>299907300</t>
  </si>
  <si>
    <t>299907400</t>
  </si>
  <si>
    <t>32</t>
  </si>
  <si>
    <t>Ambiente y desarrollo sostenible</t>
  </si>
  <si>
    <t xml:space="preserve"> Fortalecimiento del desempeño ambiental de los sectores productivos</t>
  </si>
  <si>
    <t>Documentos de política para el fortalecimiento del desempeño ambiental de los sectores productivos</t>
  </si>
  <si>
    <t>Incluye la realización de documentos de política orientados al fortalecimiento del desempeño ambiental de los sectores productivos </t>
  </si>
  <si>
    <t>320100100</t>
  </si>
  <si>
    <t xml:space="preserve">Documentos de política realizados </t>
  </si>
  <si>
    <t>15.9 De aquí a 2020, integrar los valores de los ecosistemas y la biodiversidad en la planificación, los procesos de desarrollo, las estrategias de reducción de la pobreza y la contabilidad nacionales y locales</t>
  </si>
  <si>
    <t>320100101</t>
  </si>
  <si>
    <t>Documentos de política de pasivos ambientales formulados</t>
  </si>
  <si>
    <t>320100102</t>
  </si>
  <si>
    <t>Documentos de política de pasivos ambientales implementados</t>
  </si>
  <si>
    <t>320100103</t>
  </si>
  <si>
    <t>Documentos de política de calidad del aire actualizados</t>
  </si>
  <si>
    <t>320100104</t>
  </si>
  <si>
    <t xml:space="preserve">Documentos de política de calidad del aire implementados </t>
  </si>
  <si>
    <t>320100105</t>
  </si>
  <si>
    <t>Documentos de política de residuos peligrosos actualizados</t>
  </si>
  <si>
    <t>320100106</t>
  </si>
  <si>
    <t xml:space="preserve">Documentos de política de residuos peligrosos implementados </t>
  </si>
  <si>
    <t>320100107</t>
  </si>
  <si>
    <t>Documentos de política de calidad del suelo actualizados</t>
  </si>
  <si>
    <t>320100108</t>
  </si>
  <si>
    <t>Documentos de política de calidad del suelo implementados</t>
  </si>
  <si>
    <t>320100109</t>
  </si>
  <si>
    <t>Documentos de política de residuos de aparatos eléctricos y electrónicos diseñados</t>
  </si>
  <si>
    <t>320100110</t>
  </si>
  <si>
    <t>Documentos de política de residuos de aparatos eléctricos y electrónicos implementados</t>
  </si>
  <si>
    <t>320100111</t>
  </si>
  <si>
    <t>Documentos de política de producción y consumo sostenible implementados</t>
  </si>
  <si>
    <t>320100112</t>
  </si>
  <si>
    <t>Documentos de política para la gestión del riesgo asociado a sustancias químicas implementados</t>
  </si>
  <si>
    <t>320100113</t>
  </si>
  <si>
    <t>Documentos de política de salud ambiental diseñados</t>
  </si>
  <si>
    <t>320100114</t>
  </si>
  <si>
    <t>Documentos de política de salud ambiental implementados</t>
  </si>
  <si>
    <t>320100115</t>
  </si>
  <si>
    <t>Documentos de política implementados</t>
  </si>
  <si>
    <t>Documentos de lineamientos técnicos para el fortalecimiento del desempeño ambiental de los sectores productivos</t>
  </si>
  <si>
    <t>320100200</t>
  </si>
  <si>
    <t>320100201</t>
  </si>
  <si>
    <t>Documentos de lineamientos técnicos en el marco de incorporación de varibales ambientales en la planificación sectorial formulados</t>
  </si>
  <si>
    <t>320100202</t>
  </si>
  <si>
    <t>Documentos de lineamientos técnicos en el marco de incorporación de varibales ambientales en la planificación sectorial implementados</t>
  </si>
  <si>
    <t>320100203</t>
  </si>
  <si>
    <t>Programas de gestión ambiental sectorial diseñados</t>
  </si>
  <si>
    <t>Incluye la verificación y asesoría técnica en la consolidación de negocios verdes </t>
  </si>
  <si>
    <t>Número de negocios verdes</t>
  </si>
  <si>
    <t>Servicio de asistencia técnica en el marco de la formulación e implementación de proyectos demostrativos para la reducción de impactos ambientales de la minería</t>
  </si>
  <si>
    <t xml:space="preserve">Acciones orientadas a brindar asistencia técnica en la formulación e implementación de proyectos demostrativos para la reducción de impactos ambientales de la minería </t>
  </si>
  <si>
    <t>320100400</t>
  </si>
  <si>
    <t>Proyectos demostrativos para la reducción de impactos ambientales de la minería diseñados</t>
  </si>
  <si>
    <t>15.5 Adoptar medidas urgentes y significativas para reducir la degradación de los hábitats naturales, detener la pérdida de la diversidad biológica y, para 2020, proteger las especies amenazadas y evitar su extinción</t>
  </si>
  <si>
    <t>Documentos de estudios técnicos para el fortalecimiento del desempeño ambiental de los sectores productivos</t>
  </si>
  <si>
    <t xml:space="preserve">Incluye la formulación de estudios en los cuales se realiza la evaluación ambiental estratégica </t>
  </si>
  <si>
    <t>320100500</t>
  </si>
  <si>
    <t>Documentos de estudios técnicos con la evaluación ambiental estratégica realizados</t>
  </si>
  <si>
    <t>Documentos normativos para el fortalecimiento del desempeño ambiental de los sectores productivos</t>
  </si>
  <si>
    <t xml:space="preserve">Incluye la realización de los documentos de contenido normativo para la reglamentación de las políticas ambientales y demás lineamientos técnicos del programa </t>
  </si>
  <si>
    <t>320100600</t>
  </si>
  <si>
    <t>Documentos normativos en el marco de la incorporación de variables ambientales en la planificación sectorial expedidos</t>
  </si>
  <si>
    <t>Servicio de asistencia técnica para la incorporación de varibales ambientales en la planificación sectorial</t>
  </si>
  <si>
    <t>Acciones orientadas a asistir a las entidades territoriales en la incorporación de varibales ambientales en la planificación sectorial</t>
  </si>
  <si>
    <t>Número de entidades y sectores</t>
  </si>
  <si>
    <t>Entidades y sectores asistidos técnicamente para la incorporación de varibales ambientales en la planificación sectorial</t>
  </si>
  <si>
    <t>Servicio de vigilancia de la calidad del aire</t>
  </si>
  <si>
    <t xml:space="preserve">Acciones orientadas a vigilar la cálida del aire de una zona determinada. </t>
  </si>
  <si>
    <t>320100800</t>
  </si>
  <si>
    <t xml:space="preserve">Estaciones para el monitoreo de la calidad del aire implementadas </t>
  </si>
  <si>
    <t>320100801</t>
  </si>
  <si>
    <t>Documentos con diagnóstico de la calidad de aire elaborado</t>
  </si>
  <si>
    <t>320100802</t>
  </si>
  <si>
    <t>Inventarios de fuentes fijas o móviles realizados</t>
  </si>
  <si>
    <t>320100803</t>
  </si>
  <si>
    <t>Informes de resultados del modelo de dispersión de contaminantes elaborados</t>
  </si>
  <si>
    <t>320100804</t>
  </si>
  <si>
    <t>Visitas de seguimiento al cumplimiento de estándares de calidad del aire realizadas</t>
  </si>
  <si>
    <t>320100805</t>
  </si>
  <si>
    <t>Campaña de monitoreo de calidad del aire realizadas</t>
  </si>
  <si>
    <t>Servicio de seguimiento y evaluación de los programas de recolección de residuos pos consumo</t>
  </si>
  <si>
    <t>Seguimiento y evaluación realizada a programas que sean sometidos a sistemas de gestión diferencial y evitar que la disposición final se realice de manera conjunta con los residuos de origen doméstico.</t>
  </si>
  <si>
    <t>Número de programas de recolección de residuos</t>
  </si>
  <si>
    <t>320100900</t>
  </si>
  <si>
    <t>Programas de recolección de residuos pos consumo evaluados</t>
  </si>
  <si>
    <t>320100901</t>
  </si>
  <si>
    <t>Programas de recolección de residuos pos consumo con seguimiento</t>
  </si>
  <si>
    <t>Documentos de política para mejorar la calidad ambiental de las áreas urbanas</t>
  </si>
  <si>
    <t>Incluye la realización de documentos de política para mejorar la calidad ambiental de las áreas urbanas</t>
  </si>
  <si>
    <t>320101200</t>
  </si>
  <si>
    <t xml:space="preserve">Documentos de política para mejorar la calidad ambiental de las áreas urbanas elaborados </t>
  </si>
  <si>
    <t>Documentos de lineamientos técnicos para mejorar la calidad ambiental de las áreas urbanas</t>
  </si>
  <si>
    <t>Documentos cuyo objetivo es describir y explicar instrumentos, estándares, requisitos y condiciones necesarias para llevar a cabo un proceso o actividad en el marco del mejoramiento de la calidad ambiental de las áreas urbanas</t>
  </si>
  <si>
    <t>320101300</t>
  </si>
  <si>
    <t>Documentos de lineamientos técnicos para para mejorar la calidad ambiental de las áreas urbanas elaborados</t>
  </si>
  <si>
    <t>Documentos normativos para promover la gestión sostenible del suelo</t>
  </si>
  <si>
    <t>Incluye la realización de los documentos de contenido normativo para la reglamentación de las políticas ambientales y demás lineamientos técnicos en el marco de la gestión sostenible del suelo</t>
  </si>
  <si>
    <t>320101400</t>
  </si>
  <si>
    <t>Documentos normativos para promover la gestión sostenible del suelo expedidos</t>
  </si>
  <si>
    <t>Documentos de lineamientos técnicos parapromover la gestión sostenible del suelo</t>
  </si>
  <si>
    <t>Documentos cuyo objetivo es describir y explicar instrumentos, estándares, requisitos y condiciones necesarias para llevar a cabo un proceso o actividad en el marco de la gestión sostenible del suelo</t>
  </si>
  <si>
    <t>320101500</t>
  </si>
  <si>
    <t xml:space="preserve">Documentos de lineamientos técnicos para  promover la gestión sostenible del suelo elaborados </t>
  </si>
  <si>
    <t>Servicio de evaluación y seguimiento de permisos y trámites ambientales</t>
  </si>
  <si>
    <t>Acciones orientadas a constatar y exigir el cumplimiento de todos los términos, obligaciones y condiciones que se deriven de los permisos y trámites ambientales.</t>
  </si>
  <si>
    <t>320101700</t>
  </si>
  <si>
    <t>Actos administrativos de solicitudes elaborados</t>
  </si>
  <si>
    <t>320101701</t>
  </si>
  <si>
    <t>Actos administrativos de seguimiento elaborados</t>
  </si>
  <si>
    <t>Servicio de modelación regional de medios biótico, abiótico y social</t>
  </si>
  <si>
    <t>Análisis integral de las áreas geográficas donde exista interés de la ANLA, como insumo para la evaluación, seguimiento y control de las solicitudes de licencias y otros instrumentos de manejo y control ambiental de competencia de la ANLA</t>
  </si>
  <si>
    <t>320101800</t>
  </si>
  <si>
    <t xml:space="preserve">Documentos técnicos de modelación regional elaborados </t>
  </si>
  <si>
    <t>Servicio de información ambiental georreferenciada del proceso de evaluación</t>
  </si>
  <si>
    <t>Corresponde uso de coordenadas de mapa para asignar la ubicación espacial de la información geográfica de los proyectos allegados para evaluación de licencias ambientales.</t>
  </si>
  <si>
    <t>320101900</t>
  </si>
  <si>
    <t xml:space="preserve">Documentos de revisión de información geográfica de evaluación elaborados </t>
  </si>
  <si>
    <t>Servicio de información ambiental georreferenciada del proceso de seguimiento</t>
  </si>
  <si>
    <t>Corresponde uso de coordenadas de mapa para asignar la ubicación espacial de la información geográfica de los proyectos licenciados</t>
  </si>
  <si>
    <t>320102000</t>
  </si>
  <si>
    <t xml:space="preserve">Documentos de revisión de información geográfica de seguimiento elaborados </t>
  </si>
  <si>
    <t>Documentos de instrumentos técnicos de evaluación y seguimiento ambiental</t>
  </si>
  <si>
    <t xml:space="preserve">Herramientas de gestión y generación de información ambiental asociada a la evaluación y seguimiento de licencias, permisos y trámites ambientales </t>
  </si>
  <si>
    <t>320102100</t>
  </si>
  <si>
    <t xml:space="preserve">Documentos de instrumentos técnicos de evaluación y seguimiento ambiental realizados </t>
  </si>
  <si>
    <t>320102101</t>
  </si>
  <si>
    <t>Instrumentos técnicos de apoyo ambiental externo elaborados</t>
  </si>
  <si>
    <t>Servicio sancionatorio ambiental</t>
  </si>
  <si>
    <t xml:space="preserve">Corresponde al proceso de apoyo jurídico para el seguimiento a los proyectos licenciados, para establecer las sanciones correspondientes a los incumplimientos a los requisitos y acuerdos ambientales establecidos. </t>
  </si>
  <si>
    <t>320102200</t>
  </si>
  <si>
    <t>Conceptos técnicos acogidos para procesos sancionatorios</t>
  </si>
  <si>
    <t>Servicio de apoyo financiero para proyectos de inversión ambiental</t>
  </si>
  <si>
    <t>Comprende la transferencia de recursos del Fondo Nacional Ambiental-FONAM a las entidades del sector Ambiente y Desarrollo Sostenible que postulen proyectos de inversión ambiental.</t>
  </si>
  <si>
    <t>320102300</t>
  </si>
  <si>
    <t>15.b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</si>
  <si>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Servicio de apoyo financiero a las entidades del sector ambiental en el marco de la compensación ambiental</t>
  </si>
  <si>
    <t>Comprende los recursos destinados a fortalecer las corporaciones autónomas regionales y de desarrollo sostenible beneficiarias del Fondo de Compensación Ambiental-FCA.</t>
  </si>
  <si>
    <t>320102400</t>
  </si>
  <si>
    <t xml:space="preserve">Entidades apoyadas </t>
  </si>
  <si>
    <t>Servicio de licenciamiento ambiental</t>
  </si>
  <si>
    <t>Incluye acciones orientadas a constatar, validar y exigir el cumplimiento de todos los términos, obligaciones, condiciones y requisitos que se deriven de las licencias ambientales</t>
  </si>
  <si>
    <t>320102500</t>
  </si>
  <si>
    <t>Licencias ambientales evaluadas</t>
  </si>
  <si>
    <t>320102501</t>
  </si>
  <si>
    <t>Proyectos licenciados con seguimiento realizado</t>
  </si>
  <si>
    <t>Servicio de seguimiento del licenciamiento ambiental</t>
  </si>
  <si>
    <t>Acciones orientadas a validar y exigir el cumplimiento de todos los requisitos de los proyectos licenciados.</t>
  </si>
  <si>
    <t>320102600</t>
  </si>
  <si>
    <t>Servicio de permisos y trámites ambientales</t>
  </si>
  <si>
    <t>Acciones orientadas a constatar y exigir el cumplimiento de todos los términos, obligaciones y condiciones que deriven el otorgamiento de permisos o trámites ambientales.</t>
  </si>
  <si>
    <t>320102700</t>
  </si>
  <si>
    <t>Permisos y trámites ambientales otorgados</t>
  </si>
  <si>
    <t>Servicio de monitoreo de fuentes de emisión de ruido</t>
  </si>
  <si>
    <t>Corresponde al desarrollo de acciones para detectar, medir y asociar el ruido generado por las diversas fuentes de ruido ambiental localizadas en su rango de medición, así como de las variables relacionadas con el nivel de ruido, para obtener información completa, fiable y permanente del nivel de ruido en los puntos de medición.</t>
  </si>
  <si>
    <t>Número de fuentes de emisiones de ruido</t>
  </si>
  <si>
    <t>320102800</t>
  </si>
  <si>
    <t>Fuentes de emisiones de ruido monitoreadas</t>
  </si>
  <si>
    <t>320102900</t>
  </si>
  <si>
    <t>320103000</t>
  </si>
  <si>
    <t>320103100</t>
  </si>
  <si>
    <t>Documentos cuyo objetivo es la elaboración de informes de base que analizan situaciones, estudios de caso y de una temática específica</t>
  </si>
  <si>
    <t>320103200</t>
  </si>
  <si>
    <t>320103300</t>
  </si>
  <si>
    <t>320103400</t>
  </si>
  <si>
    <t>Servicio de apoyo financiero para proyectos de acción climática y desarrollo sostenible</t>
  </si>
  <si>
    <t>Comprende la transferencia de recursos del Fondo para la Sustentabilidad y la Resiliencia Climática - FONSUREC- a la sociedad fiduciaria, para la ejecución de proyectos de acción climática y desarrollo sostenible</t>
  </si>
  <si>
    <t>320103500</t>
  </si>
  <si>
    <t>Recursos asignados a la sociedad fiduciaria para la implementación de proyectos de acción climática y desarrollo sostenible</t>
  </si>
  <si>
    <t>Servicio de apoyo financiero para la ejecución de planes, programas y proyectos, de índole nacional y  territorial, encaminados a la acción y resiliencia climática, la gestión,  la educación y participación ambiental y la recuperación, conservación, protección, ordenamiento, manejo, uso y aprovechamiento de los recursos naturales renovables y la biodiversidad, así como las finalidades establecidas para el Impuesto Nacional al Carbono.</t>
  </si>
  <si>
    <t>Apoyo financiero para la ejecución de planes, programas y proyectos, de índole nacional o territorial, encaminados a la acción y resiliencia climática, la gestión ambiental, la educación y participación ambiental y la recuperación, conservación, protección, ordenamiento, manejo, uso y aprovechamiento de los recursos naturales renovables y la biodiversidad, así como al cumplimiento de las finalidades establecidas para el Impuesto Nacional al Carbono en el inciso primero del artículo 223 de la Ley 1819 de 2016 y las establecidas para los recursos generados a favor de la Nación, provenientes de la implementación del Programa Nacional de Cupos Transables de Emisiones (PNCTE), de acuerdo con el artículo 33 de la Ley 1931 de 2018.</t>
  </si>
  <si>
    <t>Número de operaciones financieras de transferencia</t>
  </si>
  <si>
    <t>320103600</t>
  </si>
  <si>
    <t>Operaciones financieras de transferencia</t>
  </si>
  <si>
    <t>320103601</t>
  </si>
  <si>
    <t>Proyectos de desarrollo sostenible, protección y conservación de la biodiversidad y los recursos naturales renovables y la acción climática implementados.</t>
  </si>
  <si>
    <t>Acciones orientadas a constatar, validar y exigir el cumplimiento de todos los términos, obligaciones, condiciones y requisitos que se deriven de los permisos o trámites ambientales</t>
  </si>
  <si>
    <t>320103700</t>
  </si>
  <si>
    <t xml:space="preserve"> Permisos y trámites ambientales evaluados</t>
  </si>
  <si>
    <t>320103701</t>
  </si>
  <si>
    <t>Permisos y trámites ambientales con seguimiento realizado</t>
  </si>
  <si>
    <t>Incluye acciones orientadas a adelantar el proceso sancionatorio ambiental, a los proyectos obras o actividades que presuntamente incumplan las normas ambientales, y/o actos administrativos establecidos en el marco del proceso de evaluación y seguimiento de licencias permisos y tramites ambientales</t>
  </si>
  <si>
    <t>320103800</t>
  </si>
  <si>
    <t xml:space="preserve"> Actos administrativos expedidos en procesos sancionatorios ambientales</t>
  </si>
  <si>
    <t>15.115.1.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</si>
  <si>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3202</t>
  </si>
  <si>
    <t xml:space="preserve"> Conservación de la biodiversidad y sus servicios ecosistémicos</t>
  </si>
  <si>
    <t>Documentos cuyo objetivo es brindar directrices para la conservación de una o varias especies (terrestres, dulceacuícolas o marinas) y de ecosistemas de importancia estratégica para el país.</t>
  </si>
  <si>
    <t>320200100</t>
  </si>
  <si>
    <t>320200101</t>
  </si>
  <si>
    <t>Documentos de lineamientos técnicos para compensaciones por perdida de biodiversidad realizados</t>
  </si>
  <si>
    <t>320200102</t>
  </si>
  <si>
    <t xml:space="preserve">Documentos de lineamientos técnicos con esquemas de pagos por Servicio ambientales formulados </t>
  </si>
  <si>
    <t>320200103</t>
  </si>
  <si>
    <t>Documentos con lineamientos técnicos de zonificación formulados</t>
  </si>
  <si>
    <t>320200104</t>
  </si>
  <si>
    <t>Documentos de lineamientos técnicos de restauración de ecosistemas a nivel nacional diseñados</t>
  </si>
  <si>
    <t>320200105</t>
  </si>
  <si>
    <t>Documentos de lineamientos técnicos para el manejo de especies invasoras elaborados</t>
  </si>
  <si>
    <t>320200106</t>
  </si>
  <si>
    <t xml:space="preserve">Documentos de lineamientos técnicos con el manejo de especies de fauna y flora elaborados </t>
  </si>
  <si>
    <t>320200107</t>
  </si>
  <si>
    <t xml:space="preserve">Documentos de lineamientos técnicos con acuerdos para uso y tenencia de parques elaborados </t>
  </si>
  <si>
    <t>320200108</t>
  </si>
  <si>
    <t>Documentos de lineamientos técnicos con instrumentos económicos y financieros realizados</t>
  </si>
  <si>
    <t>320200109</t>
  </si>
  <si>
    <t>Documentos de lineamientos técnicos para el manejo de las áreas protegidas diseñados</t>
  </si>
  <si>
    <t>320200110</t>
  </si>
  <si>
    <t>Documento de lineamientos técnicos para las administración del recurso hídrico</t>
  </si>
  <si>
    <t>320200111</t>
  </si>
  <si>
    <t>Documentos de política realizados</t>
  </si>
  <si>
    <t>320200112</t>
  </si>
  <si>
    <t>Documentos de lineamientos técnicos  implementados</t>
  </si>
  <si>
    <t>Documentos de planeación para la conservación de la biodiversidad y sus servicios eco sistémicos</t>
  </si>
  <si>
    <t>320200200</t>
  </si>
  <si>
    <t>320200201</t>
  </si>
  <si>
    <t xml:space="preserve">Documentos de planeación de biodiversidad y sus Servicio ecosistemicos formulados </t>
  </si>
  <si>
    <t>320200202</t>
  </si>
  <si>
    <t xml:space="preserve">Documentos de planeación para el uso y manejo de reservas forestales protectoras formulados </t>
  </si>
  <si>
    <t>320200203</t>
  </si>
  <si>
    <t xml:space="preserve">Documentos de planeación para el uso sostenible de especies silvestres elaborados </t>
  </si>
  <si>
    <t>320200204</t>
  </si>
  <si>
    <t xml:space="preserve">Documentos de planeación para  la salvaguarda de recursos genéticos elaborados </t>
  </si>
  <si>
    <t>320200205</t>
  </si>
  <si>
    <t>Documentos de planeación con el programa de pagos de Servicio ambientales implementados</t>
  </si>
  <si>
    <t>Documentos de política para la conservación de la biodiversidad y sus servicio eco sistémicos</t>
  </si>
  <si>
    <t>Incluye la realización de los documentos de política orientados a  conservación de la biodiversidad y sus Servicio eco sistémicos</t>
  </si>
  <si>
    <t>320200300</t>
  </si>
  <si>
    <t>320200301</t>
  </si>
  <si>
    <t xml:space="preserve">Documentos de política sobre la conservación de la biodiversidad y los servicios ecosistémicos elaborado </t>
  </si>
  <si>
    <t>320200302</t>
  </si>
  <si>
    <t>Documentos de política en el marco del uso, manejo de la biodiversidad y los servicios ecosistémicos elaborado</t>
  </si>
  <si>
    <t>320200303</t>
  </si>
  <si>
    <t>Documentos de política para el manejo de las situaciones asociados a uso, ocupación y tenencia en áreas protegidas realizados</t>
  </si>
  <si>
    <t>Documentos de investigación para la conservación de la biodiversidad y sus servicios eco sistémicos</t>
  </si>
  <si>
    <t>Incluye la elaboración de documentos orientados a ampliar el conocimiento para la preservación, uso, y restauración de la biodiversidad y sus Servicio eco sistémicos.</t>
  </si>
  <si>
    <t>320200400</t>
  </si>
  <si>
    <t>320200401</t>
  </si>
  <si>
    <t xml:space="preserve">Documentos de investigación de especies elaborados </t>
  </si>
  <si>
    <t>320200402</t>
  </si>
  <si>
    <t xml:space="preserve">Documentos de investigación sobre el estado de poblaciones de fauna y flora elaborados </t>
  </si>
  <si>
    <t>320200500</t>
  </si>
  <si>
    <t>15.3Para 2030, luchar contra la desertificación, rehabilitar las tierras y los suelos degradados, incluidas las tierras afectadas por la desertificación, la sequía y las inundaciones, y procurar lograr un mundo con una degradación neutra del suelo</t>
  </si>
  <si>
    <t>320200501</t>
  </si>
  <si>
    <t>Áreas en proceso restauración aisladas</t>
  </si>
  <si>
    <t>320200502</t>
  </si>
  <si>
    <t>Áreas en proceso restauración en mantenimiento</t>
  </si>
  <si>
    <t>320200503</t>
  </si>
  <si>
    <t>Áreas en proceso de restauración con seguimiento</t>
  </si>
  <si>
    <t>320200504</t>
  </si>
  <si>
    <t>Árboles nativos sembrados</t>
  </si>
  <si>
    <t>320200505</t>
  </si>
  <si>
    <t>Colmenas establecidas</t>
  </si>
  <si>
    <t>320200506</t>
  </si>
  <si>
    <t>Área en proceso de biorremediación</t>
  </si>
  <si>
    <t>Servicio de reforestación de ecosistemas</t>
  </si>
  <si>
    <t>Acciones orientadas a la siembra, mantenimiento y monitoreo de especies vegetales que cumplen una función especifica en el área, sin buscar el restablecimiento del ecosistema inicial. </t>
  </si>
  <si>
    <t>Hectáreas de plantaciones</t>
  </si>
  <si>
    <t>320200600</t>
  </si>
  <si>
    <t>Plantaciones forestales realizadas</t>
  </si>
  <si>
    <t>320200601</t>
  </si>
  <si>
    <t>Plantaciones forestales aisladas</t>
  </si>
  <si>
    <t>320200602</t>
  </si>
  <si>
    <t>Plantaciones forestales mantenidas</t>
  </si>
  <si>
    <t>320200603</t>
  </si>
  <si>
    <t>Plantaciones forestales con seguimiento</t>
  </si>
  <si>
    <t>320200604</t>
  </si>
  <si>
    <t>Árboles plantados</t>
  </si>
  <si>
    <t>320200605</t>
  </si>
  <si>
    <t>Árboles con mantenimiento</t>
  </si>
  <si>
    <t>Servicio de administración y manejo de áreas protegidas</t>
  </si>
  <si>
    <t>Incluye el desarrollo de actividades necesarias para administrar y manejar las áreas pertenecientes al Sistema Nacional de Áreas Protegidas, así como determinar el uso y el funcionamiento de las mismas</t>
  </si>
  <si>
    <t>320200800</t>
  </si>
  <si>
    <t xml:space="preserve">Áreas administradas </t>
  </si>
  <si>
    <t>320200801</t>
  </si>
  <si>
    <t xml:space="preserve">Jornadas de vigilancia realizadas </t>
  </si>
  <si>
    <t>Cartografía de las áreas protegidas</t>
  </si>
  <si>
    <t xml:space="preserve">Incluye las acciones orientadas al estudio y a la elaboración de mapas a diferentes escalas para la delimitación de áreas protegidas </t>
  </si>
  <si>
    <t>320200900</t>
  </si>
  <si>
    <t xml:space="preserve">Mapas elaborados </t>
  </si>
  <si>
    <t>Servicio de ecoturismo en las áreas protegidas</t>
  </si>
  <si>
    <t>Acciones orientadas hacia el reconocimiento de la importancia de la conservación de la biodiversidad en las áreas protegidas</t>
  </si>
  <si>
    <t>320201000</t>
  </si>
  <si>
    <t>Visitantes que ingresan a las áreas protegidas nacionales</t>
  </si>
  <si>
    <t>Servicio de registro de áreas protegidas</t>
  </si>
  <si>
    <t>Incluye el registro de las áreas protegidas del Sistema Nacional de Áreas Protegidas en cada una de sus categorías en el Registro Único Nacional de Áreas Protegidas – RUNAP.</t>
  </si>
  <si>
    <t>320201100</t>
  </si>
  <si>
    <t>Áreas protegidas registradas en el Registro Único Nacional de Áreas Protegidas</t>
  </si>
  <si>
    <t>Servicio de protección de ecosistemas</t>
  </si>
  <si>
    <t xml:space="preserve">Incluye las acciones orientadas a la administración y manejo de áreas bajo el control de las corporaciones autónomas regionales y de las corporaciones de desarrollo sostenible </t>
  </si>
  <si>
    <t>320201200</t>
  </si>
  <si>
    <t>Áreas de ecosistemas protegidas</t>
  </si>
  <si>
    <t>Servicio de autorización de comercio internacional de especies amenazadas de fauna y flora silvestres</t>
  </si>
  <si>
    <t xml:space="preserve">Incluye la elaboración de documentos orientados a la regular la exportación, reexportación e importación de animales y plantas vivos o muertos, y sus partes y derivados, de aquellas especies incluidas en los apéndices de la convención. </t>
  </si>
  <si>
    <t>320201300</t>
  </si>
  <si>
    <t>Documentos de autorización sobre Comercio Internacional de Especies Amenazadas de Fauna y Flora Silvestres elaborados</t>
  </si>
  <si>
    <t>15.7 Adoptar medidas urgentes para poner fin a la caza furtiva y el tráfico de especies protegidas de flora y fauna y abordar la demanda y la oferta ilegales de productos silvestres</t>
  </si>
  <si>
    <t>Servicio de educación informal en el marco de la conservación de la biodiversidad y los Servicio ecostémicos</t>
  </si>
  <si>
    <t xml:space="preserve">Corresponde a las capacitaciones destinadas a los agentes ambientales en el marco de la conservación de la biodiversidad y los Servicio ecosistemicos.  </t>
  </si>
  <si>
    <t>320201400</t>
  </si>
  <si>
    <t>12.8 Velar por que las personas de todo el mundo tengan información y conocimientos pertinentes para el desarrollo sostenible</t>
  </si>
  <si>
    <t>320201401</t>
  </si>
  <si>
    <t>320201402</t>
  </si>
  <si>
    <t xml:space="preserve">Talleres realizados </t>
  </si>
  <si>
    <t>Servicio de erradicación de cultivos ilícitos</t>
  </si>
  <si>
    <t>Acciones orientadas a la erradicación de cultivos ilícitos para evitar la resiembra, estabilidad y expansión de los mismos, generando alternativas lícitas de desarrollo.</t>
  </si>
  <si>
    <t>320201600</t>
  </si>
  <si>
    <t>Servicio declaración de áreas protegidas</t>
  </si>
  <si>
    <t>Acciones orientadas a la designación de un área definida geográficamente como un área protegida con el fin de conservar el ecosistema. </t>
  </si>
  <si>
    <t>Hectáreas de nuevas áreas</t>
  </si>
  <si>
    <t>320201800</t>
  </si>
  <si>
    <t xml:space="preserve">Nuevas áreas declaradas protegidas </t>
  </si>
  <si>
    <t>320201801</t>
  </si>
  <si>
    <t>Áreas protegidas ampliadas</t>
  </si>
  <si>
    <t>Centro de Atención y Valoración de fauna silvestre construido</t>
  </si>
  <si>
    <t>Incluye la construcción de obras de edificación con el fin de recibir, atender, y tratar especímenes de especies silvestres de fauna y flora terrestre y acuática provisionalmente</t>
  </si>
  <si>
    <t>Número de centros de atención y valoración</t>
  </si>
  <si>
    <t>320201900</t>
  </si>
  <si>
    <t>Centro de Atención y Valoración de fauna silvestre construido y dotado</t>
  </si>
  <si>
    <t>Incluye la construcción de obras de edificación con el fin de recibir, atender, y tratar especímenes de especies silvestres de fauna y flora terrestre y acuática provisionalmente. A su vez, contiene la dotación a la infraestructura construida. </t>
  </si>
  <si>
    <t>320202000</t>
  </si>
  <si>
    <t xml:space="preserve">Centro de Atención y Valoración de fauna silvestre construido y dotado </t>
  </si>
  <si>
    <t>Centro de Atención y Valoración de fauna silvestre ampliado</t>
  </si>
  <si>
    <t>Incluye el incremento del área construida de una edificación existente, con el fin de recibir, atender, y tratar especímenes de especies silvestres de fauna y flora terrestre o acuática provisionalmente. </t>
  </si>
  <si>
    <t>320202100</t>
  </si>
  <si>
    <t>Centro de Atención y Valoración de fauna silvestre adecuado</t>
  </si>
  <si>
    <t xml:space="preserve">Incluye el cambio del uso de una edificación o parte de ella, garantizando a permanencia total o parcial del inmueble original, con el fin de recibir, atender, y tratar especímenes de especies silvestres de fauna y flora terrestre o acuática provisionalmente. </t>
  </si>
  <si>
    <t>320202200</t>
  </si>
  <si>
    <t>Centro de Atención y Valoración de fauna silvestre modificado</t>
  </si>
  <si>
    <t xml:space="preserve">Incluye la variación del diseño arquitectónico o estructural de una edificación existente, sin incrementar su área construida con el fin de recibir, atender, y tratar especímenes de especies silvestres de fauna y flora terrestre o acuática provisionalmente. </t>
  </si>
  <si>
    <t>320202300</t>
  </si>
  <si>
    <t>Centro de Atención y Valoración de fauna silvestre con reforzamiento estructural</t>
  </si>
  <si>
    <t xml:space="preserve">Incluye la intervención o el reforzamiento de la estructura de uno o varios inmuebles, con el objeto de acondicionarlos a niveles adecuados de seguridad sismo resistente, y con esto recibir, atender, y tratar especímenes de especies silvestres de fauna y flora terrestre o acuática provisionalmente. </t>
  </si>
  <si>
    <t>320202400</t>
  </si>
  <si>
    <t xml:space="preserve">Centro de Atención y Valoración de fauna silvestre con reforzamiento estructural </t>
  </si>
  <si>
    <t>Centro de Atención y Valoración de flora silvestre construido</t>
  </si>
  <si>
    <t>Incluye la construcción de obras de edificación en terrenos no construidos con el fin de facilitar los procedimientos de valoración y recuperación de la flora Silvestre. </t>
  </si>
  <si>
    <t>320202500</t>
  </si>
  <si>
    <t xml:space="preserve">Centro de Atención y Valoración de flora silvestre construido </t>
  </si>
  <si>
    <t>Centro de Atención y Valoración de flora silvestre construido y dotado</t>
  </si>
  <si>
    <t>Incluye la construcción de obras de edificación en terrenos no construidos con el fin de facilitar los procedimientos de valoración y recuperación de la flora Silvestre.  A su vez, contiene la dotación a la infraestructura construida. </t>
  </si>
  <si>
    <t>320202600</t>
  </si>
  <si>
    <t>Centro de atención e interpretación de la biodiversidad y sus servicios ecosistemicos construido</t>
  </si>
  <si>
    <t>Incluye la construcción (en terrenos no construidos o cuya área esté libre por autorización de demolición total) de infraestructura destinada para la atención y servicios informativos acerca de la importancia de la biodiversidad en zonas de importancia ambiental.</t>
  </si>
  <si>
    <t>Número de centros de atención y e interpretación de la biodiversidad</t>
  </si>
  <si>
    <t>320202700</t>
  </si>
  <si>
    <t>Centro de Atención e interpretación de la biodiversidad y sus Servicio ecosistemicos construido</t>
  </si>
  <si>
    <t>Centro de Atención e interpretación de la biodiversidad y sus servicios ecosistemicos adecuado</t>
  </si>
  <si>
    <t>Incluye la autorización para cambiar el uso de una edificación o parte de ella, garantizando a permanencia total o parcial del inmueble original destinado para la atención y servicios informativos acerca de la importancia de la biodiversidad en zonas de importancia ambiental.</t>
  </si>
  <si>
    <t>320202800</t>
  </si>
  <si>
    <t>Centro de Atención e interpretación de la biodiversidad y sus Servicio ecosistemicos adecuado</t>
  </si>
  <si>
    <t>Centro de atención e interpretación de la biodiversidad y sus servicios ecosistemicos construido y dotado</t>
  </si>
  <si>
    <t>Incluye la construcción (en terrenos no construidos o cuya área esté libre por autorización de demolición total) y dotación de la infraestructura destinada para la atención y servicios informativos acerca de la importancia de la biodiversidad en zonas de importancia ambiental.</t>
  </si>
  <si>
    <t>320202900</t>
  </si>
  <si>
    <t>Centro de Atención e interpretación de la biodiversidad y sus Servicio ecosistemicos construido y dotado</t>
  </si>
  <si>
    <t>Centros de atención de las áreas protegidas construidos</t>
  </si>
  <si>
    <t xml:space="preserve">Incluye la construcción de obras de edificación en terrenos no construidos o cuya área esté libre por autorización de demolición total a construcción de infraestructura con el fin de administrar, manejar, y atender a los visitantes de las áreas protegidas. </t>
  </si>
  <si>
    <t>Número de centros de atencion de las áreas protegidas construidos</t>
  </si>
  <si>
    <t>320203000</t>
  </si>
  <si>
    <t>320203001</t>
  </si>
  <si>
    <t>Predios saneados</t>
  </si>
  <si>
    <t>Documentos de lineamientos técnicos con acuerdos de uso, ocupación y tenencia en las áreas protegidas</t>
  </si>
  <si>
    <t>Documentos que contienen estrategias, directrices y acuerdos que orientan el manejo y solución de conflictos relacionados con el uso, ocupación y tenencia en las áreas protegidas administradas por Parques Nacionales Naturales.</t>
  </si>
  <si>
    <t>320203100</t>
  </si>
  <si>
    <t xml:space="preserve">Acuerdos de uso con campesinos que ocupan las áreas protegidas suscritos </t>
  </si>
  <si>
    <t>Servicio de prevención, vigilancia y control de las áreas protegidas</t>
  </si>
  <si>
    <t>Incluye el desarrollo de actividades necesarias para el ejercicio de la autoridad ambiental en las áreas protegidas </t>
  </si>
  <si>
    <t>320203200</t>
  </si>
  <si>
    <t>320203201</t>
  </si>
  <si>
    <t>Infraestructura ecoturística construida</t>
  </si>
  <si>
    <t>Incluye el diseño y construcción de la infraestructura para el ecoturismo</t>
  </si>
  <si>
    <t>320203300</t>
  </si>
  <si>
    <t xml:space="preserve">Infraestructura ecoturística construida </t>
  </si>
  <si>
    <t>320203301</t>
  </si>
  <si>
    <t xml:space="preserve">Infraestructura construida para la atención de visitantes de las áreas protegidas </t>
  </si>
  <si>
    <t>320203302</t>
  </si>
  <si>
    <t>Infraestructura construida para el desarrollo de experiencias de los visitantes en las áreas protegidas</t>
  </si>
  <si>
    <t>Infraestructura construida para la administración, la vigilancia y el control de las áreas protegidas</t>
  </si>
  <si>
    <t>Incluye el diseño y construcción de la infraestructura para la administración, gestión y manejo de las áreas protegidas, esto es, las sedes administrativas, operativas, de control y vigilancia, sistemas de abastecimiento de agua, energía y tratamiento de aguas residuales, entre otros.</t>
  </si>
  <si>
    <t>320203400</t>
  </si>
  <si>
    <t>320203401</t>
  </si>
  <si>
    <t>Sedes administrativas construida dentro del área protegida</t>
  </si>
  <si>
    <t>320203402</t>
  </si>
  <si>
    <t>Infraestructura de control y vigilancia construida para el área protegida</t>
  </si>
  <si>
    <t>Servicio de recuperación de cuerpos de agua lénticos y lóticos</t>
  </si>
  <si>
    <t xml:space="preserve">Incluye las actividades para recuperar la capacidad hidráulica de cuerpos de agua con miras a recuperar sus servicios ecosistémicos, entre ellos, prevención de inudaciones, oferta de agua,  la capacidad de almacenamiento de agua, conectividad hidráulica, hábitat para especies acuáticas </t>
  </si>
  <si>
    <t>Hectáreas de cuerpos de agua</t>
  </si>
  <si>
    <t>320203700</t>
  </si>
  <si>
    <t xml:space="preserve">Extensión de cuerpos de agua recuperados </t>
  </si>
  <si>
    <t>6.6 De aquí a 2020, proteger y restablecer los ecosistemas relacionados con el agua, incluidos los bosques, las montañas, los humedales, los ríos, los acuíferos y los lagos</t>
  </si>
  <si>
    <t>320203701</t>
  </si>
  <si>
    <t xml:space="preserve">Cuerpos de agua recuperados </t>
  </si>
  <si>
    <t>320203702</t>
  </si>
  <si>
    <t xml:space="preserve">Estructura hidráulica construida </t>
  </si>
  <si>
    <t>320203704</t>
  </si>
  <si>
    <t>Bosque ripario recuperado</t>
  </si>
  <si>
    <t>320203705</t>
  </si>
  <si>
    <t>Sedimentos removidos</t>
  </si>
  <si>
    <t>320203706</t>
  </si>
  <si>
    <t>Obras biomecánicas realizadas</t>
  </si>
  <si>
    <t>320203707</t>
  </si>
  <si>
    <t>Material vegetal retirado</t>
  </si>
  <si>
    <t>Acciones orientadas a producir plántulas en viveros que serán utilizadas en la recuperación de ecosistemas degradados</t>
  </si>
  <si>
    <t>320203800</t>
  </si>
  <si>
    <t>15.3 Para 2030, luchar contra la desertificación, rehabilitar las tierras y los suelos degradados, incluidas las tierras afectadas por la desertificación, la sequía y las inundaciones, y procurar lograr un mundo con una degradación neutra del suelo</t>
  </si>
  <si>
    <t>Servicio de dragado</t>
  </si>
  <si>
    <t>Acciones orientadas a extraer materiales o escombros de un cuerpo de agua.</t>
  </si>
  <si>
    <t>320203900</t>
  </si>
  <si>
    <t>Dragado realizado</t>
  </si>
  <si>
    <t>Servicio de asistencia técnica para la protección de la fauna y flora silvestre</t>
  </si>
  <si>
    <t>Incluye acompañamiento entidades gubernamentales y no gubernamentales en temas de protección a las especies de fauna y flora silvestres, además de la formulación, seguimiento y control a programas para asegurar el uso sostenible y protección de especies de fauna y flora incluidas en los apéndices Convención sobre el Comercio Internacional de Especies Amenazadas de Fauna y Flora Silvestres - CITES.</t>
  </si>
  <si>
    <t>320204000</t>
  </si>
  <si>
    <t>Entidades asistidas</t>
  </si>
  <si>
    <t>Servicio de establecimiento de especies vegetales</t>
  </si>
  <si>
    <t>Acciones orientadas a la siembra de especies vegetales escogidas con criterios de selección según condiciones ecosistemicas de las zonas a establecer.</t>
  </si>
  <si>
    <t>Número de árboles</t>
  </si>
  <si>
    <t>320204100</t>
  </si>
  <si>
    <t>Servicio de manejo del arbolado urbano</t>
  </si>
  <si>
    <t>Acciones que le permiten a la autoridad ambiental realizar podas, talas o tratamientos fitosanitarios a los árboles que sen encuentren en condiciones de emergencia.</t>
  </si>
  <si>
    <t>320204200</t>
  </si>
  <si>
    <t>Árboles intervenidos</t>
  </si>
  <si>
    <t>Incluye el diseño y entrega de instrumentos económicos para dar incentivos a los usuarios del suelo, de manera que continúen ofreciendo un servicio ambiental (ecológico) que beneficia a la sociedad como un todo.</t>
  </si>
  <si>
    <t>320204300</t>
  </si>
  <si>
    <t>320204400</t>
  </si>
  <si>
    <t>Servicio de identificación de suelo de protección</t>
  </si>
  <si>
    <t>Acciones orientadas a la identificación y gestión para el establecimiento de como suelo de protección por las entidades territoriales en el marco del Art. 35 de la Ley 388 de 1997 y el Art.   2.2.2.1.2.11. del Decreto Único Reglamentario del Sector Ambiente 1076 de 2015. Estas áreas por sus características geográficas, paisajísticas o ambientales tienen restringida la posibilidad de urbanizarse y aportan a la conservación de la biodiversidad y los servicios ecosistémicos. Si bien los suelos de protección no son categorías de manejo de áreas protegidas, pueden aportar al cumplimiento de los objetivos específicos de conservación, en cuyo caso las autoridades con competencias en la declaración de las áreas protegidas deberán acompañar al municipio y brindar la asesoría necesaria para las labores de conservación del área.</t>
  </si>
  <si>
    <t>320204500</t>
  </si>
  <si>
    <t>Nuevas áreas identificadas como suelo de protección</t>
  </si>
  <si>
    <t>320204501</t>
  </si>
  <si>
    <t>Nuevas áreas bajo suelos de protección en el Plan de Ordenamiento Territorial, Esquema de Ordenamiento Territorial y Plan Básico de Ordenamiento Territorial</t>
  </si>
  <si>
    <t>Servicio de control y vigilancia al tráfico ilegal de especies</t>
  </si>
  <si>
    <t>Incluye acciones desarrolladas por las Autoridades Ambientales (Unidad Administrativa Especial del Sistema de Parques Nacionales Naturales, las Corporaciones Autónomas Regionales y de Desarrollo Sostenible y las Autoridades Ambientales de los Grandes Centros Urbanos que trata el artículo 66 de La Ley 99 de 1993), orientadas a la atención de todas aquellas actividades ilícitas de aprovechamiento, movilización, tenencia, uso y comercialización de especímenes silvestres.</t>
  </si>
  <si>
    <t>320204600</t>
  </si>
  <si>
    <t>Operativos de control y vigilancia</t>
  </si>
  <si>
    <t>320204601</t>
  </si>
  <si>
    <t>Individuos decomisados</t>
  </si>
  <si>
    <t>Servicio de administración y manejo de áreas protegidas locales no vinculadas al Sistema Nacional de Áreas Protegidas</t>
  </si>
  <si>
    <t>Incluye el desarrollo de actividades necesarias para administrar y manejar las áreas protegidas declaradas a nivel municipal o distrital que no se encuentran incluidas en el Sistema Nacional de Áreas Protegidas.</t>
  </si>
  <si>
    <t>320204700</t>
  </si>
  <si>
    <t>Incluye la realización de los documentos técnicos orientados a  conservación de la biodiversidad y sus servicios eco sistémicos por medios de acuerdos orientados a resolver la problemática de uso, ocupación y tenencia en áreas protegidas locales (municipales o distritales) que no hacen  parte del Sistema Nacional de Áreas Protegidas.</t>
  </si>
  <si>
    <t>Incluye al recuperación de áreas disturbadas en ecosistemas boscosos y no boscosos a través del análisis de tensionantes en el territorio, el análisis de suelos para conocer su estado, la plantación de árboles y arbustos de especies nativas relacionadas con el ecosistema de referencia, el aislamiento de áreas más afectadas por el tensionante identificado, la suscripción de acuerdo voluntarios con la comunidad para el mantenimiento de las acciones implementadas y el seguimiento y monitoreo a las intervenciones adelantadas.</t>
  </si>
  <si>
    <t>320204900</t>
  </si>
  <si>
    <t>320204901</t>
  </si>
  <si>
    <t>Áreas en proceso de recuperación de cobertura vegetal aisladas</t>
  </si>
  <si>
    <t>320204902</t>
  </si>
  <si>
    <t>Áreas en proceso de recuperación de cobertura vegetal monitoreadas</t>
  </si>
  <si>
    <t>320204903</t>
  </si>
  <si>
    <t>Servicio de repoblación de especies de fauna silvestre</t>
  </si>
  <si>
    <t>Hace referencia al acto de liberación de individuos de especies de fauna silvestre en áreas donde existen o existieron poblaciones de las mismas con el objeto de incrementar su abundancia y con ello mejorar las condiciones ecológicas de sitio, basado en estudios.</t>
  </si>
  <si>
    <t>Número de individuos</t>
  </si>
  <si>
    <t>320205000</t>
  </si>
  <si>
    <t>Individuos de especies de fauna silvestre liberados</t>
  </si>
  <si>
    <t>320205001</t>
  </si>
  <si>
    <t>Especies silvestres repobladas</t>
  </si>
  <si>
    <t>320205002</t>
  </si>
  <si>
    <t>Cuerpos de agua repoblados</t>
  </si>
  <si>
    <t>320205003</t>
  </si>
  <si>
    <t>Ecosistemas naturales con población de fauna recuperada</t>
  </si>
  <si>
    <t>Estufa ecoeficiente móvil</t>
  </si>
  <si>
    <t>Incluye el montaje e instalación de estufas artesanales móviles, que disminuyen el consumo de leña contribuyendo a la conservación de la biodiversidad y sus servicios ecosistémicos.</t>
  </si>
  <si>
    <t>Número de estufas</t>
  </si>
  <si>
    <t>320205100</t>
  </si>
  <si>
    <t>Estufas ecoeficientes móviles instaladas</t>
  </si>
  <si>
    <t>13.2 Incorporar medidas relativas al cambio climático en las políticas, estrategias y planes nacionales</t>
  </si>
  <si>
    <t>320205200</t>
  </si>
  <si>
    <t>320205300</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</si>
  <si>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</si>
  <si>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320205400</t>
  </si>
  <si>
    <t>320205500</t>
  </si>
  <si>
    <t>320205600</t>
  </si>
  <si>
    <t>320205700</t>
  </si>
  <si>
    <t>320205701</t>
  </si>
  <si>
    <t>320206000</t>
  </si>
  <si>
    <t>320206001</t>
  </si>
  <si>
    <t>320206002</t>
  </si>
  <si>
    <t>320206003</t>
  </si>
  <si>
    <t>320206004</t>
  </si>
  <si>
    <t>320206005</t>
  </si>
  <si>
    <t>320206006</t>
  </si>
  <si>
    <t>Centro de transformación productiva construido y dotado para actividades de bioeconomía</t>
  </si>
  <si>
    <t xml:space="preserve">Incluye el diseño y construcción de la infraestructura que apoye el funcionamiento de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</si>
  <si>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320206200</t>
  </si>
  <si>
    <t>Centros construidos y dotados</t>
  </si>
  <si>
    <t>12.6Para 2030, luchar contra la desertificación, rehabilitar las tierras y los suelos degradados, incluidas las tierras afectadas por la desertificación, la sequía y las inundaciones, y procurar lograr un mundo con una degradación neutra del suelo</t>
  </si>
  <si>
    <t>Centro de transformación productiva adecuado y dotado para actividades de bioeconomía</t>
  </si>
  <si>
    <t xml:space="preserve">Corresponde a las obras de edificación que cambian, adecuan o modifican, de manera completa o parcial, el uso de un inmueble existente, garantizando su permanencia total o parcial para el funcionamiento de los centros de transformación productiva para realizar actividades derivadas del uso de la biodiversidad que impulsen la bioeconomía. También incluye la identificación de necesidades de dotación, así como la adquisición e instalación de mobiliario y demás elementos no consumibles requeridos para apoyar el funcionamiento de los centros de transformación productiva. </t>
  </si>
  <si>
    <t>320206300</t>
  </si>
  <si>
    <t>Centros adecuados y dotados</t>
  </si>
  <si>
    <t>Centro de transformación productiva dotado para actividades de bioeconomía</t>
  </si>
  <si>
    <t>Incluye la identificación de necesidades de dotación, así como la adquisición e instalación de mobiliario y demás elementos no consumibles requeridos para apoyar el funcionamiento de los centros de transformación productiva para realizar actividades derivadas del uso de la biodiversidad que impulsen la bioeconomía</t>
  </si>
  <si>
    <t>320206400</t>
  </si>
  <si>
    <t>Centros dotados</t>
  </si>
  <si>
    <t>Obras de bioingeniería para la conservación del suelo y del agua construidas</t>
  </si>
  <si>
    <t>Incluye la realización de obras de control y manejo de la erosión, regulación de la escorrentía superficial, regulación del flujo hídrico en cauces, infiltraciones y tratamientos lineales</t>
  </si>
  <si>
    <t xml:space="preserve">Número de obras </t>
  </si>
  <si>
    <t>320206500</t>
  </si>
  <si>
    <t>Obras de bioingeniería construidas</t>
  </si>
  <si>
    <t>Servicio de generación de alertas tempranas para la gestión del riesgo de desastres</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</si>
  <si>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</si>
  <si>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Número de sistemas de alertas temprana</t>
  </si>
  <si>
    <t>320206700</t>
  </si>
  <si>
    <t xml:space="preserve"> Sistemas de alertas tempranas para la gestión del riesgo de desastres establecidos</t>
  </si>
  <si>
    <t>Corresponde al diseño e implementación de acciones y estrategias que promuevan el ejercicio de la participación ciudadana.</t>
  </si>
  <si>
    <t>320206800</t>
  </si>
  <si>
    <t>320206801</t>
  </si>
  <si>
    <t>Rendicion de cuentas realizadas</t>
  </si>
  <si>
    <t>320206802</t>
  </si>
  <si>
    <t>320206803</t>
  </si>
  <si>
    <t>320206804</t>
  </si>
  <si>
    <t>Instancias formales y no formales de participación que cuentan con procesos formativos</t>
  </si>
  <si>
    <t>320206805</t>
  </si>
  <si>
    <t>Sistemas alternativos de gestión de biosólidos instalados</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</si>
  <si>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rurales</t>
  </si>
  <si>
    <t>320206900</t>
  </si>
  <si>
    <t>6.36.3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</si>
  <si>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Sistemas alternativos de gestión de la biomasa instalado</t>
  </si>
  <si>
    <t>Corresponde al acople e instalación en sitio de los componentes de los sistemas alternativos no convencionales de bajo impacto que imitan un proceso biológico natural, utilizando biomasa y aprovechando la capacidad metabólica de algunos organismos para reducir o neutralizar las sustancias peligrosas que contiene, recuperar materias o sustancias valorizables, facilitar el uso como fuente de energía o enmiendas orgánicas como una solución familiar</t>
  </si>
  <si>
    <t>320207000</t>
  </si>
  <si>
    <t>Sistemas alternativos de gestión de la biomasa instalados</t>
  </si>
  <si>
    <t xml:space="preserve"> Gestión integral del recurso hídrico</t>
  </si>
  <si>
    <t>Documentos con directrices en el manejo y planificación del recurso hídrico para la implementación de la Política Nacional de Gestión integral del Recurso Hídrico</t>
  </si>
  <si>
    <t>320300100</t>
  </si>
  <si>
    <t>320300101</t>
  </si>
  <si>
    <t>Documentos de lineamientos técnicos para la implementación de la Política Nacional de Gestión Integral del Recurso Hídrico adoptados</t>
  </si>
  <si>
    <t>320300102</t>
  </si>
  <si>
    <t>Documentos de lineamientos técnicos para el manejo y planificación de acuíferos formulados</t>
  </si>
  <si>
    <t>320300103</t>
  </si>
  <si>
    <t>Documentos  de lineamientos técnicos para el manejo y planificación del recurso hídrico formulados</t>
  </si>
  <si>
    <t>320300104</t>
  </si>
  <si>
    <t>Documentos de lineamientos técnicos para el manejo y planificación de cuencas hidrográficas formulados</t>
  </si>
  <si>
    <t>Documentos de planeación para la gestión integral del recurso hídrico</t>
  </si>
  <si>
    <t>320300200</t>
  </si>
  <si>
    <t>6.5 De aquí a 2030, implementar la gestión integrada de los recursos hídricos a todos los niveles, incluso mediante la cooperación transfronteriza, según proceda</t>
  </si>
  <si>
    <t>320300201</t>
  </si>
  <si>
    <t>Documentos de planeación para la ordenación y manejo ambiental de cuenca hidrográfica adoptados</t>
  </si>
  <si>
    <t>320300202</t>
  </si>
  <si>
    <t>Documentos de la fase de aprestamiento del plan de ordenación y manejo ambiental de cuenca hidrográfica elaborados</t>
  </si>
  <si>
    <t>320300203</t>
  </si>
  <si>
    <t>Documentos de la fase diagnóstico del plan de ordenación y manejo ambiental de cuenca hidrográfica elaborados</t>
  </si>
  <si>
    <t>320300204</t>
  </si>
  <si>
    <t>Documentos de la fase de prospectiva y zonificación del plan de ordenación y manejo ambiental de cuenca hidrográfica elaborados</t>
  </si>
  <si>
    <t>320300205</t>
  </si>
  <si>
    <t>Documentos de la fase de formulación del plan de ordenación y manejo ambiental de cuenca hidrográfica elaborados</t>
  </si>
  <si>
    <t>320300206</t>
  </si>
  <si>
    <t>Documentos con el componente programático  del plan de ordenación y manejo ambiental de cuenca hidrográfica elaborados</t>
  </si>
  <si>
    <t>320300207</t>
  </si>
  <si>
    <t>Documentos de planeación del plan de ordenación y manejo ambiental de cuenca hidrográfica elaborados</t>
  </si>
  <si>
    <t>320300208</t>
  </si>
  <si>
    <t>Documentos de la fase de aprestamiento del Plan de manejo ambiental de acuífero elaborados</t>
  </si>
  <si>
    <t>320300209</t>
  </si>
  <si>
    <t>Documentos de la fase de diagnóstico del Plan de manejo ambiental de acuífero elaborados</t>
  </si>
  <si>
    <t>320300210</t>
  </si>
  <si>
    <t>Documentos con plan de manejo ambiental de acuíferos formulados</t>
  </si>
  <si>
    <t>320300211</t>
  </si>
  <si>
    <t>Documento con plan de manejo de microcuencas formulados</t>
  </si>
  <si>
    <t>320300212</t>
  </si>
  <si>
    <t>Documentos de los planes estratégicos de macrocuencas elaborados</t>
  </si>
  <si>
    <t>320300213</t>
  </si>
  <si>
    <t>Documento con plan ordenamiento del recurso hídrico formulados</t>
  </si>
  <si>
    <t>320300214</t>
  </si>
  <si>
    <t>Cuerpos de agua con plan de ordenamiento del recurso hídrico formulados</t>
  </si>
  <si>
    <t>320300215</t>
  </si>
  <si>
    <t>Documentos de planeación para el ordenamiento del recurso hídrico formulados</t>
  </si>
  <si>
    <t>320300216</t>
  </si>
  <si>
    <t>Documentos de planeación para el ordenamiento del recurso hídrico en formulación</t>
  </si>
  <si>
    <t>Documentos de política para la gestión integral del recurso hídrico</t>
  </si>
  <si>
    <t xml:space="preserve">Incluye la realización de los documentos de política orientados a la gestión integral del recurso hídrico. </t>
  </si>
  <si>
    <t>320300300</t>
  </si>
  <si>
    <t>320300301</t>
  </si>
  <si>
    <t xml:space="preserve">Documentos de política relacionados con la calidad, uso y planificación del recurso hídrico  formulados </t>
  </si>
  <si>
    <t>320300302</t>
  </si>
  <si>
    <t xml:space="preserve">Documentos de política relacionados con la calidad, uso y planificación del recurso hídrico adoptados </t>
  </si>
  <si>
    <t>Documentos normativos para la gestión integral del recurso hídrico</t>
  </si>
  <si>
    <t>Incluye la realización de los documentos de contenido normativo para la reglamentación de las políticas ambientales y demás lineamientos técnicos del programa.</t>
  </si>
  <si>
    <t>320300400</t>
  </si>
  <si>
    <t>Resoluciones relacionadas con calidad, uso y planificación del recurso hídrico expedidas</t>
  </si>
  <si>
    <t>Documentos de estudios técnicos regionales sobre recurso hídrico</t>
  </si>
  <si>
    <t xml:space="preserve">Incluye la elaboración de estudios sobre la distribución, la oferta, la demanda y la calidad del recurso hídrico </t>
  </si>
  <si>
    <t>320300500</t>
  </si>
  <si>
    <t xml:space="preserve">Documentos de estudios técnicos realizados </t>
  </si>
  <si>
    <t>320300501</t>
  </si>
  <si>
    <t>Documentos de estudios técnicos con determinación de objetivos de calidad para cuerpos de agua adoptados</t>
  </si>
  <si>
    <t>320300502</t>
  </si>
  <si>
    <t xml:space="preserve">Documentos de estudios técnicos  con determinación de metas de reducción de carga contaminante para cuerpos de agua publicados </t>
  </si>
  <si>
    <t>320300503</t>
  </si>
  <si>
    <t xml:space="preserve">Documentos de estudios técnicos con información consolidada de demanda de agua en cuerpos de agua publicados </t>
  </si>
  <si>
    <t>320300504</t>
  </si>
  <si>
    <t>Documentos de estudios técnicos con los resultados de la implementación del plan de ordenamiento del recurso hídrico publicados</t>
  </si>
  <si>
    <t>320300505</t>
  </si>
  <si>
    <t>Documentos de estudios técnicos de la evaluación Regional del Agua realizados</t>
  </si>
  <si>
    <t>Servicio de asistencia técnica relacionado con calidad, uso y planificación del recurso hídrico</t>
  </si>
  <si>
    <t xml:space="preserve">Incluye el acompañamiento a las entidades territoriales y a las autoridades ambientales en la difusión de herramientas para la gestión integral del recurso hídrico </t>
  </si>
  <si>
    <t>320300600</t>
  </si>
  <si>
    <t>Servicio de monitoreo hidrológico</t>
  </si>
  <si>
    <t xml:space="preserve">Incluye el monitoreo a aguas superficiales y subterráneas con el fin de cuantificar los recursos de agua del país y generar la línea base necesaria para consolidar proyecciones de estos recursos a mediano y largo plazo. Así mismo, se utiliza para la administración del agua que realizan las autoridades ambientales. </t>
  </si>
  <si>
    <t>320300800</t>
  </si>
  <si>
    <t>Visitas de monitoreo del recurso hídrico</t>
  </si>
  <si>
    <t>320300801</t>
  </si>
  <si>
    <t xml:space="preserve">Inventario de puntos de agua subterránea </t>
  </si>
  <si>
    <t>320300802</t>
  </si>
  <si>
    <t>Documentos con Informes de visitas de monitoreo realizados</t>
  </si>
  <si>
    <t>Servicio de caracterización de la calidad del agua</t>
  </si>
  <si>
    <t>Incluye la medición de la oferta y demanda de agua en detalle suficiente para asignar eficientey eficazmente el recurso hídrico a nivel de cuencas priorizadas aguas superficiales, subterráneas y marino costeras.</t>
  </si>
  <si>
    <t>320300900</t>
  </si>
  <si>
    <t>Documento con análisis de la calidad del recurso hídrico</t>
  </si>
  <si>
    <t>320300901</t>
  </si>
  <si>
    <t>Parámetros físico químicos en cuerpos de agua analizados</t>
  </si>
  <si>
    <t>320300902</t>
  </si>
  <si>
    <t>Parámetros físico químicos en vertimientos analizados</t>
  </si>
  <si>
    <t>320300903</t>
  </si>
  <si>
    <t xml:space="preserve">Puntos de monitoreo de parámetros de calidad de agua in situ </t>
  </si>
  <si>
    <t>Servicio de modelación hidráulica</t>
  </si>
  <si>
    <t xml:space="preserve">Acciones orientadas al diseño e implementación de modelos hidráulicos que contengan la caracterización de la variación espacial y temporal de la velocidad y profundidad del agua </t>
  </si>
  <si>
    <t>320301000</t>
  </si>
  <si>
    <t>Modelos hidráulicos implementados</t>
  </si>
  <si>
    <t>Servicio de modelación hidrológica</t>
  </si>
  <si>
    <t>Acciones orientadas al diseño e implementación de modelos hidrológicos en los que se representan las cuencas hidrográficas y cada uno de los componentes del ciclo hidrológico con el fin de facilitar el ordenamiento del territorio y la toma de decisiones</t>
  </si>
  <si>
    <t>Número de modelos hidrológicos</t>
  </si>
  <si>
    <t>320301100</t>
  </si>
  <si>
    <t>Modelos hidrológicos implementados</t>
  </si>
  <si>
    <t>Servicio de modelación de calidad del agua y de sedimentos</t>
  </si>
  <si>
    <t>Consiste en la generación de información sobre la simulación del comportamiento y los cambios en la concentración transportados por el agua</t>
  </si>
  <si>
    <t>320301200</t>
  </si>
  <si>
    <t>Modelos de calidad del agua y de sedimentos implementados</t>
  </si>
  <si>
    <t>Estaciones hidrológicas construidas</t>
  </si>
  <si>
    <t xml:space="preserve">Incluye la construcción de estaciones de monitoreo para observación y registro de niveles en los cuerpos de agua, a partir de los cuales se calculan los caudales. En algunas estaciones además se hacen muestreos de sedimentos; a partir ellos se calculan la concentración y el transporte de sedimentos en suspensión. </t>
  </si>
  <si>
    <t>Número de estaciones hidrológicas</t>
  </si>
  <si>
    <t>320301400</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</si>
  <si>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</si>
  <si>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320301401</t>
  </si>
  <si>
    <t>Estaciones hidrológicas construidas en operación</t>
  </si>
  <si>
    <t>Estaciones hidrológicas mejoradas</t>
  </si>
  <si>
    <t xml:space="preserve">Incluye la adquisición de equipos de medición de variables adicionales a los existentes o el cambio a equipos con sensores automáticos </t>
  </si>
  <si>
    <t>320301500</t>
  </si>
  <si>
    <t xml:space="preserve">Estaciones hidrológicas mejoradas </t>
  </si>
  <si>
    <t>320301501</t>
  </si>
  <si>
    <t>Estaciones hidrológicas mejoradas en operación</t>
  </si>
  <si>
    <t>Estaciones meteorológicas construidas</t>
  </si>
  <si>
    <t>Incluye la construcción de estaciones de monitoreo de variables atmosféricas, cuyo propósito principal es el estudio y seguimiento del clima. Las estaciones pueden conformar varios tipos de redes: red pluviométrica, red climatológica, red agro meteorológica, red sinóptica y red aerológica</t>
  </si>
  <si>
    <t>Número de estaciones meteorológicas</t>
  </si>
  <si>
    <t>320301600</t>
  </si>
  <si>
    <t xml:space="preserve">Estaciones meteorológicas construidas </t>
  </si>
  <si>
    <t>320301601</t>
  </si>
  <si>
    <t>Estaciones meteorológicas en operación</t>
  </si>
  <si>
    <t>Estaciones meteorológicas mejoradas</t>
  </si>
  <si>
    <t xml:space="preserve">Incluye el equipamiento necesario para la medición de variables adicionales a los existentes o el cambio a equipos con sensores automáticos </t>
  </si>
  <si>
    <t>320301700</t>
  </si>
  <si>
    <t xml:space="preserve">Estaciones meteorológicas mejoradas </t>
  </si>
  <si>
    <t>320301701</t>
  </si>
  <si>
    <t>Estaciones meteorológicas mejoradas en operación</t>
  </si>
  <si>
    <t>Estaciones de monitoreo de agua subterránea construidas</t>
  </si>
  <si>
    <t>Se trata de pozos diseñados para monitorear el agua subsuperficial en la zona saturada</t>
  </si>
  <si>
    <t>Número de estaciones de monitoreo de agua subterránea</t>
  </si>
  <si>
    <t>320301800</t>
  </si>
  <si>
    <t>Cartografía ambiental temática</t>
  </si>
  <si>
    <t xml:space="preserve">Incluye las acciones orientadas al estudio y a la elaboración de mapas a diferentes escalas sobre temáticas ambientales </t>
  </si>
  <si>
    <t>320302100</t>
  </si>
  <si>
    <t>Mapa ambientales temáticos realizados</t>
  </si>
  <si>
    <t>320302101</t>
  </si>
  <si>
    <t>Mapa de vulnerabilidad de acuíferos a la contaminación realizado</t>
  </si>
  <si>
    <t>320302102</t>
  </si>
  <si>
    <t>Mapa de usuarios del recurso hídrico realizado</t>
  </si>
  <si>
    <t>320302103</t>
  </si>
  <si>
    <t>Mapa de calidad del agua realizado</t>
  </si>
  <si>
    <t>320302104</t>
  </si>
  <si>
    <t>Mapa de oferta hídrica realizado</t>
  </si>
  <si>
    <t>Servicio de zonificación ambiental</t>
  </si>
  <si>
    <t>Acciones orientadas a la determinación de zonas esenciales para el manejo de las cuencas</t>
  </si>
  <si>
    <t>320302200</t>
  </si>
  <si>
    <t>Mapa de zonificación ambiental del plan de ordenación y manejo ambiental de cuenca hidrográfica elaborado</t>
  </si>
  <si>
    <t>Servicio de manejo de datos hidrometeorológicos y de calidad del agua</t>
  </si>
  <si>
    <t>Hardware y software para la transmisión, captura, almacenamiento y difusión de datos e información hidrológica, meteorológica y de calidad del agua</t>
  </si>
  <si>
    <t>Número de sistemas de almacenamiento de datos hidrometeorológicos</t>
  </si>
  <si>
    <t>320302300</t>
  </si>
  <si>
    <t>Sistema de almacenamiento de datos hidrometeorológicos en funcionamiento</t>
  </si>
  <si>
    <t>320302301</t>
  </si>
  <si>
    <t>Serie de datos generada</t>
  </si>
  <si>
    <t>Incluye la construcción de laboratorios con el fin de contribuir con la generación de información que contribuya al conocimiento de los procesos de deterioro, contaminación o  recuperación de los recursos biofísicos del país</t>
  </si>
  <si>
    <t>320302400</t>
  </si>
  <si>
    <t xml:space="preserve">Incluye la construcción de laboratorios con el fin de contribuir con la generación de información que contribuya al conocimiento de los procesos de deterioro, contaminación o  recuperación de los recursos biofísicos del país. A su vez, contiene la dotación a la infraestructura construida. </t>
  </si>
  <si>
    <t>320302500</t>
  </si>
  <si>
    <t xml:space="preserve">Laboratorios construidos y dotados </t>
  </si>
  <si>
    <t>Laboratorios mejorados y dotados</t>
  </si>
  <si>
    <t>Obra destinadas a corregir, renovar u optimizar las instalaciones existentes, a fin de garantizar mejores condiciones del laboratorio o a ampliar su capacidad analítica. A su vez, contiene la dotación a la infraestructura mejorada</t>
  </si>
  <si>
    <t>320302600</t>
  </si>
  <si>
    <t>Servicio de asistencia técnica para la operación de las Mesas Técnicas en el marco de los Consejos Ambientales Regionales</t>
  </si>
  <si>
    <t>Corresponde a sesiones de trabajo para la toma de decisiones entorno a la implementación de los Planes Estratégicos de las Macrocuencas</t>
  </si>
  <si>
    <t>320302700</t>
  </si>
  <si>
    <t>Jornadas de trabajo  realizadas</t>
  </si>
  <si>
    <t>Servicio de asistencia técnica para la implementación de lineamientos priorizados de los Planes Estratégicos de las Macrocuencas</t>
  </si>
  <si>
    <t>Acciones encaminadas a implementar estrategias de corto, mediano y largo plazo concertadas con los sectores productivos, económicos y sociales que permitan la planificación del recurso hídrico en función de desarrollo sostenible del país.</t>
  </si>
  <si>
    <t>320302800</t>
  </si>
  <si>
    <t>Proyectos de los Planes Estratégicos de las Macrocuencas incorporados en la planificación sectorial</t>
  </si>
  <si>
    <t>Servicio de seguimiento a los procesos de ordenación y manejo de cuencas hidrográficas</t>
  </si>
  <si>
    <t>Corresponde a sesiones de trabajo para la toma de decisiones, constatar y exigir  el cumplimiento entorno a la formulación  e implementación de instrumentos técnicos y normativos en relación con la Ordenación y Manejo Cuencas </t>
  </si>
  <si>
    <t>320303000</t>
  </si>
  <si>
    <t xml:space="preserve">Reportes de avance de la formulación e implementación de los procesos de Ordenación y Manejo Cuencas </t>
  </si>
  <si>
    <t>Servicio de asistencia técnica para la coordinación de las autoridades ambientales en la gestión de las aguas subterráneas</t>
  </si>
  <si>
    <t>Acciones orientadas a la asistencia técnica y reuniones de coordinación de instrumentos técnicos y normativos en relación con la formulación e implementación de los criterios de las Aguas Subterráneas del País</t>
  </si>
  <si>
    <t xml:space="preserve">Número de autoridades ambientales </t>
  </si>
  <si>
    <t>320303100</t>
  </si>
  <si>
    <t>Autoridades Ambientales competentes asistidas en la gestión de aguas subterráneas</t>
  </si>
  <si>
    <t>Servicio de asistencia técnica para la implementación de lineamientos priorizados de las Aguas Subterráneas del País</t>
  </si>
  <si>
    <t>Acciones en los niveles nacional y regional para la evaluación integrada y de las aguas subterráneas enmarcadas en los ejes temáticos de Conocimiento e Investigación, fortalecimiento institucional, Sistema de Información en Hidrología y Manejo y Aprovechamiento</t>
  </si>
  <si>
    <t>320303200</t>
  </si>
  <si>
    <t xml:space="preserve">Proyectos para la gestión y evaluación integrada de las Aguas Subterráneas del País formulados </t>
  </si>
  <si>
    <t>Servicio de asistencia técnica para la promoción del uso eficiente y ahorro del agua</t>
  </si>
  <si>
    <t> Acciones enfocadas a definir y promover la implementación de programas y mecanismos a los diferentes usuarios del agua que permita crear un habito sostenible en el uso del agua</t>
  </si>
  <si>
    <t>320303300</t>
  </si>
  <si>
    <t xml:space="preserve">Proyectos para la promoción del uso eficiente y ahorro del agua formulados  </t>
  </si>
  <si>
    <t>Servicio de asistencia técnica para la implementación de lineamientos sobre el mejoramiento de la calidad del recurso hídrico</t>
  </si>
  <si>
    <t>Acciones regionales orientadas al ordenamiento del recurso hídrico  en cuencas priorizadas y a combatir las principales causas y contaminación del recurso.</t>
  </si>
  <si>
    <t>320303400</t>
  </si>
  <si>
    <t>Proyectos  para el mejoramiento de la calidad del recurso hídrico formulados</t>
  </si>
  <si>
    <t>Servicio de implementación de mecanismos y herramientas de conocimiento y manejo de la información para la Gestión Integral del Recurso Hídrico</t>
  </si>
  <si>
    <t> Planes, programas y acciones orientados al desarrollo de investigación y gestión de la información relacionada con el recurso hídrico, por parte de los  actores para la Gestión Integral del Recurso Hídrico</t>
  </si>
  <si>
    <t xml:space="preserve">Porcentaje de documentos cargados </t>
  </si>
  <si>
    <t>320303500</t>
  </si>
  <si>
    <t>Datos cargados en el sistema de información del recurso hídrico por las Autoridades Ambientales</t>
  </si>
  <si>
    <t>Servicio de asistencia técnica para el desarrollo de estrategias sobre la efectiva gobernanza del agua</t>
  </si>
  <si>
    <t>Acciones orientados al desarrollo  de estrategias de la  participación, cultura del agua, manejo de conflictos y de proyectos estratégicos  asociados al agua de los actores para la Gestión Integral del Recurso Hídrico</t>
  </si>
  <si>
    <t>320303700</t>
  </si>
  <si>
    <t>Asistencias técnicas a las  Autoridades Ambientales competentes en las estrategias de gobernanza del agua  realizadas</t>
  </si>
  <si>
    <t>Documento de la fase de aprestamiento del plan de ordenación y manejo de cuenca hidrográfica</t>
  </si>
  <si>
    <t>Es el documento que contiene los resultados de la fase de aprestamiento del plan de ordenación y manejo de una cuenca hidrográfica, de acuerdo con la guía técnica elaborada por el MADS </t>
  </si>
  <si>
    <t>320303800</t>
  </si>
  <si>
    <t xml:space="preserve">Documento de la fase de aprestamiento del plan de ordenación y manejo de cuenca hidrográfica elaborado </t>
  </si>
  <si>
    <t>Documento de la fase de diagnóstico del plan de ordenación y manejo de cuenca hidrográfica</t>
  </si>
  <si>
    <t>Es el documento que contiene los resultados de la fase de diagnóstico del plan de ordenación y manejo de una cuenca hidrográfica, de acuerdo con la guía técnica elaborada por el MADS </t>
  </si>
  <si>
    <t>320303900</t>
  </si>
  <si>
    <t xml:space="preserve">Documento de la fase de diagnóstico del plan de ordenación y manejo de cuenca hidrográfica elaborado </t>
  </si>
  <si>
    <t>Documento de la fase de prospectiva y zonificación ambiental del plan de ordenación y manejo de cuenca hidrográfica</t>
  </si>
  <si>
    <t>Es el documento que contiene los resultados de la fase de prospectiva y zonificación ambiental del plan de ordenación y manejo de una cuenca hidrográfica, de acuerdo con la guía técnica elaborada por el MADS </t>
  </si>
  <si>
    <t>320304000</t>
  </si>
  <si>
    <t xml:space="preserve">Documento de la fase de prospectiva y zonificación ambiental del plan de ordenación y manejo de cuenca hidrográfica elaborado </t>
  </si>
  <si>
    <t>Documento de la fase de formulación del plan de ordenación y manejo de cuenca hidrográfica</t>
  </si>
  <si>
    <t>Es el documento que contiene los resultados de la fase de formulación del plan de ordenación y manejo de una cuenca hidrográfica, de acuerdo con la guía técnica elaborada por el MADS </t>
  </si>
  <si>
    <t>320304100</t>
  </si>
  <si>
    <t xml:space="preserve">Documento de la fase de formulación del plan de ordenación y manejo de cuenca hidrográfica elaborado </t>
  </si>
  <si>
    <t>320304101</t>
  </si>
  <si>
    <t>Mapas de zonificación ambiental del plan de ordenación y manejo de cuenca hidrográfica elaborados</t>
  </si>
  <si>
    <t>320304102</t>
  </si>
  <si>
    <t>Mapas ambientales temáticos elaborados</t>
  </si>
  <si>
    <t>Documento del plan de ordenación y manejo de cuenca hidrográfica</t>
  </si>
  <si>
    <t>Es el documento con el que se aprueba un plan de ordenación y manejo de cuenca hidrográfica </t>
  </si>
  <si>
    <t>320304200</t>
  </si>
  <si>
    <t xml:space="preserve">Documento del plan de ordenación y manejo de cuenca hidrográfica adoptado </t>
  </si>
  <si>
    <t>Obras de recarga artificial de acuíferos</t>
  </si>
  <si>
    <t xml:space="preserve">Consiste en la construcción de obras en las zonas de recarga de acuíferos con el fin de favorecer el aumento de la infiltración del agua superficial y su recarga al acuífero </t>
  </si>
  <si>
    <t>Número de obras de recarga</t>
  </si>
  <si>
    <t>320304300</t>
  </si>
  <si>
    <t xml:space="preserve">Obras de recarga de acuíferos construidas </t>
  </si>
  <si>
    <t>320304301</t>
  </si>
  <si>
    <t xml:space="preserve">Extensión de las obras de recarga de acuíferos construidas </t>
  </si>
  <si>
    <t>320304302</t>
  </si>
  <si>
    <t>Obras de recarga de acuíferos con mantenimiento</t>
  </si>
  <si>
    <t>Servicio de delimitación de rondas hídricas.</t>
  </si>
  <si>
    <t xml:space="preserve">Incluye las acciones y elaboración de estudios  técnicos orientados a la delimitación de las rondas hídricas. </t>
  </si>
  <si>
    <t>Metros de delimitación de rondas hídricas.</t>
  </si>
  <si>
    <t>320304400</t>
  </si>
  <si>
    <t>Rondas hídricas delimitadas.</t>
  </si>
  <si>
    <t>320304401</t>
  </si>
  <si>
    <t>Mapas con delimitación de rondas hídricas.</t>
  </si>
  <si>
    <t>320304402</t>
  </si>
  <si>
    <t>Documento con la definición de usos del suelo en las rondas hídricas.</t>
  </si>
  <si>
    <t>Servicio de seguimiento y control a usuarios del recurso hídrico.</t>
  </si>
  <si>
    <t xml:space="preserve">Corresponde a las actividades de seguimiento y control realizado a los usuarios del recurso hídrico. </t>
  </si>
  <si>
    <t>320304500</t>
  </si>
  <si>
    <t xml:space="preserve">Usuarios del recurso hídrico registados </t>
  </si>
  <si>
    <t>320304501</t>
  </si>
  <si>
    <t>Visitas de seguimiento y control realizadas</t>
  </si>
  <si>
    <t>Servicio de dragado.</t>
  </si>
  <si>
    <t xml:space="preserve">Incluye acciones orientadas a extraer materiales o escombros de un cuerpo de agua. </t>
  </si>
  <si>
    <t>320304600</t>
  </si>
  <si>
    <t>Dragado realizado.</t>
  </si>
  <si>
    <t>320304601</t>
  </si>
  <si>
    <t xml:space="preserve">Material de dragado dispuesto. </t>
  </si>
  <si>
    <t>Obras y medidas de adecuación hidráulica.</t>
  </si>
  <si>
    <t xml:space="preserve">Consiste en la construcción de obras en los cauces de ríos y quebradas para la estabilización y protección de sus márgenes, con el propósito de garantizar unas condiciones de caudales y velocidad definidas  </t>
  </si>
  <si>
    <t>metros de adecuación de obras hidráulicas</t>
  </si>
  <si>
    <t>320304700</t>
  </si>
  <si>
    <t>Obras hidráulicas construidas.</t>
  </si>
  <si>
    <t>320304702</t>
  </si>
  <si>
    <t>Extensión de obras de adecuación hidráulica</t>
  </si>
  <si>
    <t>Servicio de almacenamiento de agua</t>
  </si>
  <si>
    <t>Contempla elementos estructurales para el almacenamiento de agua de escorrentía; orientado a mantener la oferta del recurso hídrico, la sostenibilidad del recurso hídrico y la conservación de los ecosistemas que regulan la oferta hídrica en el país, considerando el agua como factor de desarrollo económico y de bienestar social.Acción incluida dentro de la Implementación del Plan de Ordenación y Manejo de Cuencas, Plan de Ordenamiento del Recurso Hídrico, Plan de Desarrollo Departamental PDD y Plan de Acción Institucional - PAI.</t>
  </si>
  <si>
    <t>320304800</t>
  </si>
  <si>
    <t>Agua almacenada</t>
  </si>
  <si>
    <t>320304801</t>
  </si>
  <si>
    <t>Reservorio construido</t>
  </si>
  <si>
    <t>Documentos de investigación para la gestión integral del recurso hídrico</t>
  </si>
  <si>
    <t>320304900</t>
  </si>
  <si>
    <t>Servicio de protección del recurso hídrico</t>
  </si>
  <si>
    <t>Incluye acciones orientadas a la administración y manejo de áreas de reserva hídrica o zonas de reserva natural para la protección de las fuentes hídricas.</t>
  </si>
  <si>
    <t>320305000</t>
  </si>
  <si>
    <t>Áreas protegidas</t>
  </si>
  <si>
    <t>320305100</t>
  </si>
  <si>
    <t>320305200</t>
  </si>
  <si>
    <t>320305300</t>
  </si>
  <si>
    <t>320305400</t>
  </si>
  <si>
    <t>320305500</t>
  </si>
  <si>
    <t>320305600</t>
  </si>
  <si>
    <t>320305700</t>
  </si>
  <si>
    <t xml:space="preserve"> Gestión de la información y el conocimiento ambiental</t>
  </si>
  <si>
    <t>Documentos de investigación para la gestión de la información y el conocimiento ambiental</t>
  </si>
  <si>
    <t xml:space="preserve">Incluye la elaboración de documentos de investigación orientados a ampliar el conocimiento científico ambiental </t>
  </si>
  <si>
    <t>320400100</t>
  </si>
  <si>
    <t>320400101</t>
  </si>
  <si>
    <t xml:space="preserve">Documentos de investigación para consolidar el informe del estado de los recursos naturales en la Amazonía colombiana realizados </t>
  </si>
  <si>
    <t>320400102</t>
  </si>
  <si>
    <t>Documentos de investigación sobre biodiversidad, ecosistemas y sus Servicio elaborados</t>
  </si>
  <si>
    <t>320400103</t>
  </si>
  <si>
    <t>Documentos de investigación sobre biodiversidad, ecosistemas y sus Servicio publicados</t>
  </si>
  <si>
    <t>320400104</t>
  </si>
  <si>
    <t>Documentos de investigación sobre recursos forestales elaborados</t>
  </si>
  <si>
    <t>320400105</t>
  </si>
  <si>
    <t xml:space="preserve">Documentos de investigación sobre recursos forestales publicados </t>
  </si>
  <si>
    <t>320400106</t>
  </si>
  <si>
    <t xml:space="preserve">Documentos de investigación sobre conservación de suelos elaborados </t>
  </si>
  <si>
    <t>320400107</t>
  </si>
  <si>
    <t xml:space="preserve">Documentos de investigación sobre conservación de suelos publicados </t>
  </si>
  <si>
    <t>320400108</t>
  </si>
  <si>
    <t xml:space="preserve">Documentos de investigación sobre hidrología elaborados </t>
  </si>
  <si>
    <t>320400109</t>
  </si>
  <si>
    <t xml:space="preserve">Documentos de investigación sobre meteorología elaborados </t>
  </si>
  <si>
    <t>320400110</t>
  </si>
  <si>
    <t>Documentos de Investigación del Instituto Humboldt en el marco del Sistema Nacional de Innovación, Ciencia y Tecnología realizados</t>
  </si>
  <si>
    <t>Documentos diagnóstico para la gestión de la información y el conocimiento ambiental</t>
  </si>
  <si>
    <t xml:space="preserve">Incluye la elaboración de documentos que caracterizan y valoran el estado de la información de los recursos naturales y la biodiversidad. </t>
  </si>
  <si>
    <t>320400200</t>
  </si>
  <si>
    <t xml:space="preserve">Documentos diagnóstico realizados </t>
  </si>
  <si>
    <t>320400201</t>
  </si>
  <si>
    <t xml:space="preserve">Informes de los ambientes y recursos marinos y costeros de Colombia elaborados </t>
  </si>
  <si>
    <t>320400202</t>
  </si>
  <si>
    <t>Documentos diagnóstico sobre el estado de la biodiversidad elaborados</t>
  </si>
  <si>
    <t>320400203</t>
  </si>
  <si>
    <t>Documentos diagnóstico sobre valoración integral de bienes y Servicio eco sistémicos elaborados</t>
  </si>
  <si>
    <t>320400204</t>
  </si>
  <si>
    <t>Documentos diagnóstico sobre modelos y prácticas productivos sostenibles elaborados</t>
  </si>
  <si>
    <t>320400205</t>
  </si>
  <si>
    <t>Documentos diagnóstico sobre dinámicas socioculturales, gobernanza y gobernabilidad étnica y conocimiento tradicional elaborados</t>
  </si>
  <si>
    <t>Documento de estudios técnicos para la gestión de la información y el conocimiento ambiental</t>
  </si>
  <si>
    <t xml:space="preserve">Incluye la elaboración de estudios técnicos para la gestión de la información y el conocimiento ambiental </t>
  </si>
  <si>
    <t>320400300</t>
  </si>
  <si>
    <t xml:space="preserve">Documentos de estudios realizados </t>
  </si>
  <si>
    <t>320400301</t>
  </si>
  <si>
    <t xml:space="preserve">Documentos de estudios nacionales de aspectos climáticos de agua, suelo, aire, y bosques publicados </t>
  </si>
  <si>
    <t>Documentos de lineamientos técnicospara la gestión de la información y el conocimiento ambiental</t>
  </si>
  <si>
    <t>Documentos técnicos que contengan insumos y lineamientos orientados a incrementar el conocimiento de los recursos naturales y que contribuyan a su manejo, conservación y/o aprovechamiento sostenible.</t>
  </si>
  <si>
    <t>320400400</t>
  </si>
  <si>
    <t>Documentos de lineamientos técnicos  para la evaluación de los recursos naturales elaborados</t>
  </si>
  <si>
    <t>Servicio de información en tiempo real de pronósticos y alertas</t>
  </si>
  <si>
    <t>Incluye la generación de la información del estado de la atmósfera para un período futuro y una localidad o región dada</t>
  </si>
  <si>
    <t>320400600</t>
  </si>
  <si>
    <t>Informes de pronósticos y alertas generados</t>
  </si>
  <si>
    <t>320400601</t>
  </si>
  <si>
    <t>Reportes de pronósticos y alertas generados</t>
  </si>
  <si>
    <t>320400602</t>
  </si>
  <si>
    <t xml:space="preserve">Boletines de pronósticos y alertas generados </t>
  </si>
  <si>
    <t>Servicio de acreditación de laboratorios y organizaciones</t>
  </si>
  <si>
    <t xml:space="preserve">Corresponde a la acreditación de la idoneidad y competencia técnica de laboratorios y organizaciones. </t>
  </si>
  <si>
    <t>320400700</t>
  </si>
  <si>
    <t>Laboratorios y organizaciones acreditadas</t>
  </si>
  <si>
    <t>320400701</t>
  </si>
  <si>
    <t>Laboratorios acreditadas</t>
  </si>
  <si>
    <t>320400702</t>
  </si>
  <si>
    <t>Organizaciones acreditadas</t>
  </si>
  <si>
    <t>320400703</t>
  </si>
  <si>
    <t xml:space="preserve">Investigaciones realizadas </t>
  </si>
  <si>
    <t>Servicio de información ambiental de la Amazonía colombiana</t>
  </si>
  <si>
    <t>Incluye la generación de información ambiental de la Amazonia colombiana  para apoyar con los datos y productos de información a los tomadores de decisiones en los procesos regionales</t>
  </si>
  <si>
    <t>Número de trabajadores</t>
  </si>
  <si>
    <t>320400800</t>
  </si>
  <si>
    <t xml:space="preserve">Datos actualizados incorporados en las bases de datos </t>
  </si>
  <si>
    <t>320400801</t>
  </si>
  <si>
    <t xml:space="preserve">Mapas generados </t>
  </si>
  <si>
    <t>320400802</t>
  </si>
  <si>
    <t>Especímenes incorporados a las colecciones</t>
  </si>
  <si>
    <t>Servicio de protección del conocimiento tradicional</t>
  </si>
  <si>
    <t>Acciones orientadas a la protección de los recursos biológicos de los pueblos y comunidades indígenas, afrocolombianas y locales con el fin de incrementar y a mantener la diversidad biológica</t>
  </si>
  <si>
    <t>320400900</t>
  </si>
  <si>
    <t xml:space="preserve">Documentos de protección del conocimiento tradicional realizados </t>
  </si>
  <si>
    <t>320400901</t>
  </si>
  <si>
    <t xml:space="preserve">Documentos con los indicadores de bienestar para pueblos indígenas diseñados </t>
  </si>
  <si>
    <t>320400902</t>
  </si>
  <si>
    <t xml:space="preserve">Documentos con los indicadores de bienestar para pueblos indígenas poblados elaborados </t>
  </si>
  <si>
    <t>Servicio de educación para el trabajo en el marco de la información y el conocimiento ambiental</t>
  </si>
  <si>
    <t>Acciones encaminadas a  complementar, actualizar, suplir conocimientos y formar, en el marco de la información y el conocimiento ambiental en aspectos académicos o laborales sin sujeción al sistema de niveles y grados propios de la educación formal</t>
  </si>
  <si>
    <t>320401100</t>
  </si>
  <si>
    <t>Trabajadores formados en educación para el trabajo</t>
  </si>
  <si>
    <t>320401101</t>
  </si>
  <si>
    <t>320401102</t>
  </si>
  <si>
    <t xml:space="preserve">Sistemas productivos evaluados </t>
  </si>
  <si>
    <t>320401103</t>
  </si>
  <si>
    <t>Alianzas estratégicas ambientales realizadas</t>
  </si>
  <si>
    <t>320401104</t>
  </si>
  <si>
    <t xml:space="preserve">Familias beneficiadas </t>
  </si>
  <si>
    <t>Servicio de apoyo financiero a emprendimientos</t>
  </si>
  <si>
    <t>Comprende el apoyo con recursos monetarios para el fortalecimiento y el desarrollo de emprendimientos que tienen por objetivo incrementar la investigación, el desarrollo tecnológico y la innovación en el ámbito ambiental.</t>
  </si>
  <si>
    <t>320401200</t>
  </si>
  <si>
    <t xml:space="preserve">Emprendimientos apoyados </t>
  </si>
  <si>
    <t>320401201</t>
  </si>
  <si>
    <t>320401202</t>
  </si>
  <si>
    <t>Iniciativas de desarrollo tecnológico e innovaciones formuladas</t>
  </si>
  <si>
    <t>Servicio de modelamiento para la conservación de la biodiversidad</t>
  </si>
  <si>
    <t>Corresponde al desarrollo de procesos, procedimientos, mecanismos, herramientas y acciones que contribuyan a la colección de la información, planteamiento de hipótesis, resultados a posibles rangos y educación participativa, para la conservación de las especies de fauna, flora y ecosistemas en un área y tiempo definidos.</t>
  </si>
  <si>
    <t>320401300</t>
  </si>
  <si>
    <t xml:space="preserve">Modelos para la conservación de la biodiversidad realizados </t>
  </si>
  <si>
    <t>320401301</t>
  </si>
  <si>
    <t>320401302</t>
  </si>
  <si>
    <t>320401303</t>
  </si>
  <si>
    <t>320401304</t>
  </si>
  <si>
    <t>320401305</t>
  </si>
  <si>
    <t xml:space="preserve">Áreas monitoreadas </t>
  </si>
  <si>
    <t>Servicio de monitoreo de la biodiversidad y los Servicio eco sistémicos</t>
  </si>
  <si>
    <t>Corresponde a las actividades de monitoreo realizadas a la biodiversidad y los Servicio eco sistémicos</t>
  </si>
  <si>
    <t>320401400</t>
  </si>
  <si>
    <t xml:space="preserve">Documentos con Informes de monitoreo elaborados </t>
  </si>
  <si>
    <t>320401401</t>
  </si>
  <si>
    <t>Documentos con Informes de visitas de monitoreo hidrometereológico realizados</t>
  </si>
  <si>
    <t>320401500</t>
  </si>
  <si>
    <t xml:space="preserve">Estaciones de monitoreo operando de forma continua </t>
  </si>
  <si>
    <t>320401501</t>
  </si>
  <si>
    <t>Reporte actualizado de operación y mantenimiento de la red hidrológica</t>
  </si>
  <si>
    <t>320401502</t>
  </si>
  <si>
    <t>Reporte actualizado de los datos de monitoreo de aguas subterraneas registrados en el SIRH</t>
  </si>
  <si>
    <t>320401503</t>
  </si>
  <si>
    <t xml:space="preserve">Informe anual con resultados de la campaña de monitoreo de calidad del agua </t>
  </si>
  <si>
    <t>Servicio de monitoreo meteorológico</t>
  </si>
  <si>
    <t>Corresponde a las actividades de seguimiento orientadas a recolectar información sobre los fenómenos atmosféricos, las propiedades de la atmósfera y especialmente la relación con el tiempo atmosférico y la superficie de la tierra y los mares.</t>
  </si>
  <si>
    <t>320401700</t>
  </si>
  <si>
    <t>Estaciones de monitoreo operando de forma continua</t>
  </si>
  <si>
    <t>320401701</t>
  </si>
  <si>
    <t>Reporte actualizado de operación y mantenimiento de la red meteorológica</t>
  </si>
  <si>
    <t>Servicio de monitoreo sobre meteorología aeronáutica</t>
  </si>
  <si>
    <t>Corresponde a las actividades de seguimiento orientadas a estudiar la meteorología de en relación con la aviación o, en general, con la aeronáutica.</t>
  </si>
  <si>
    <t>320401800</t>
  </si>
  <si>
    <t xml:space="preserve">Investigaciones sobre meteorología aeronáutica realizadas </t>
  </si>
  <si>
    <t>320401801</t>
  </si>
  <si>
    <t>Sistemas de información sobre deforestación operando</t>
  </si>
  <si>
    <t>Servicio de información en biodiversidad</t>
  </si>
  <si>
    <t>Corresponde a la información en biodiversidad suministrada por medio de los sistemas de información.</t>
  </si>
  <si>
    <t>320401900</t>
  </si>
  <si>
    <t xml:space="preserve">Informes de biodiversidad anuales realizados </t>
  </si>
  <si>
    <t>320401901</t>
  </si>
  <si>
    <t xml:space="preserve">Informes de biodiversidad anuales publicados </t>
  </si>
  <si>
    <t>320401902</t>
  </si>
  <si>
    <t xml:space="preserve">Sistemas de información en biodiversidad operando </t>
  </si>
  <si>
    <t>Servicio de información hidrológica</t>
  </si>
  <si>
    <t>Corresponde a la información hidrológica suministrada por medio de los sistemas de información.</t>
  </si>
  <si>
    <t>Número de pronósticos de estado del tiempo</t>
  </si>
  <si>
    <t>320402100</t>
  </si>
  <si>
    <t xml:space="preserve">Boletines hidrológicos publicados </t>
  </si>
  <si>
    <t>320402101</t>
  </si>
  <si>
    <t xml:space="preserve">Sistemas de información  hidrológica  operando </t>
  </si>
  <si>
    <t>Servicio de información hidrogeológica</t>
  </si>
  <si>
    <t>Corresponde a la información en hidrogeológica suministrada por medio de los sistemas de información.</t>
  </si>
  <si>
    <t>320402200</t>
  </si>
  <si>
    <t xml:space="preserve">Investigaciones hidrogeológicas realizadas </t>
  </si>
  <si>
    <t>320402201</t>
  </si>
  <si>
    <t xml:space="preserve">Sistemas de información hidrogeológica operando </t>
  </si>
  <si>
    <t>Servicio de información meteorológica</t>
  </si>
  <si>
    <t>Corresponde a la información meteorológica suministrada por medio de los sistemas de información.</t>
  </si>
  <si>
    <t>320402300</t>
  </si>
  <si>
    <t xml:space="preserve">Pronósticos de estado del tiempo divulgados </t>
  </si>
  <si>
    <t>320402301</t>
  </si>
  <si>
    <t xml:space="preserve">Sistemas de información meteorológica operando </t>
  </si>
  <si>
    <t>Servicio de educación para el trabajo en cultura y participación para la gestión ambiental y territorial</t>
  </si>
  <si>
    <t>Acciones encaminadas a complementar, actualizar, suplir conocimientos y formar, en aspectos académicos o laborales sin sujeción al sistema de niveles y grados propios de la educación formal en temas de cultura y participación para la gestión ambiental y territorial</t>
  </si>
  <si>
    <t>320402500</t>
  </si>
  <si>
    <t>Personas formadas  en cultura y participación para la gestión ambiental y territorial</t>
  </si>
  <si>
    <t>Servicio de educación para el trabajo en ciencias marinas</t>
  </si>
  <si>
    <t>Acciones encaminadas a complementar, actualizar, suplir conocimientos y formar, en aspectos académicos o laborales sin sujeción al sistema de niveles y grados propios de la educación formal en ciencias marinas</t>
  </si>
  <si>
    <t>Número de inventarios</t>
  </si>
  <si>
    <t>320402600</t>
  </si>
  <si>
    <t xml:space="preserve">Personas formadas en ciencias marinas </t>
  </si>
  <si>
    <t>320402601</t>
  </si>
  <si>
    <t xml:space="preserve">Capacitaciones en ciencias marinas ofrecidas </t>
  </si>
  <si>
    <t>Servicio de Información Ambiental Marina</t>
  </si>
  <si>
    <t>Corresponde a la información ambiental marina suministrada por medio de los sistemas de información.</t>
  </si>
  <si>
    <t>320402700</t>
  </si>
  <si>
    <t xml:space="preserve">Informes publicados </t>
  </si>
  <si>
    <t>320402701</t>
  </si>
  <si>
    <t>Sistemas de Información Ambiental Marina en funcionamiento</t>
  </si>
  <si>
    <t>Inventario de fauna</t>
  </si>
  <si>
    <t>Incluye la elaboración de un catálogo en el que se incluyen o describen las especies animales, generalmente con referencia a un lugar.</t>
  </si>
  <si>
    <t>320402800</t>
  </si>
  <si>
    <t xml:space="preserve">Inventario de fauna realizado </t>
  </si>
  <si>
    <t>Inventario de flora</t>
  </si>
  <si>
    <t>Incluye la elaboración de un catálogo en el que  se incluyen o describen las especies vegetales que se hallan en un determinado lugar.</t>
  </si>
  <si>
    <t>320402900</t>
  </si>
  <si>
    <t xml:space="preserve">Inventario de flora realizado </t>
  </si>
  <si>
    <t>Inventario forestal</t>
  </si>
  <si>
    <t xml:space="preserve">Incluye la elaboración de un catálogo en el que  se incluyen o describen las variables de interés nacional de los bosques naturales de Colombia </t>
  </si>
  <si>
    <t>Número de colecciones biológicas</t>
  </si>
  <si>
    <t>320403000</t>
  </si>
  <si>
    <t xml:space="preserve">Inventario forestal realizado </t>
  </si>
  <si>
    <t>Inventario de recursos naturales</t>
  </si>
  <si>
    <t xml:space="preserve">Incluye la elaboración de un catálogo en el que  se incluyen o describen los bienes y Servicio generados por la naturaleza sin alteración por parte del ser humano </t>
  </si>
  <si>
    <t>320403100</t>
  </si>
  <si>
    <t>Colecciones biológicas</t>
  </si>
  <si>
    <t>Incluye la preservación de las colecciones biológicas del país ya que representan la diversidad biológica , y la distribución de las especies en las diferentes regiones y ecosistemas.</t>
  </si>
  <si>
    <t>320403200</t>
  </si>
  <si>
    <t>Colecciones biológicas preservadas</t>
  </si>
  <si>
    <t>Bases de datos de monitoreo ambiental</t>
  </si>
  <si>
    <t>Corresponde al desarrollo de acciones orientadas a la actualización y suministro de la información ambiental.</t>
  </si>
  <si>
    <t>320403300</t>
  </si>
  <si>
    <t>Bases de datos de monitoreo ambiental actualizadas</t>
  </si>
  <si>
    <t>Estaciones de investigación mejoradas y dotadas</t>
  </si>
  <si>
    <t xml:space="preserve">Pendiente </t>
  </si>
  <si>
    <t>320403400</t>
  </si>
  <si>
    <t>Estaciones de investigación adecuadas y dotadas para el desempeño de la investigación mejoradas y dotadas</t>
  </si>
  <si>
    <t>Laboratorios mejorados</t>
  </si>
  <si>
    <t xml:space="preserve">Obra destinadas a corregir, renovar u optimizar las instalaciones existentes, a fin de garantizar mejores condiciones del laboratorio con el fin de fortalecer la generación de la información científica. </t>
  </si>
  <si>
    <t>320403500</t>
  </si>
  <si>
    <t>Obra destinadas a corregir, renovar u optimizar las instalaciones existentes, a fin de garantizar mejores condiciones del laboratorio con el fin de fortalecer la generación de la información científica. A su vez, contiene la dotación a la infraestructura mejorada</t>
  </si>
  <si>
    <t>320403600</t>
  </si>
  <si>
    <t xml:space="preserve">Laboratorios mejorados y dotados </t>
  </si>
  <si>
    <t>Incluye la construcción de laboratorios en terrenos no construidos o cuya área esté libre por autorización de demolición total con el fin de contribuir con la generación de información científica</t>
  </si>
  <si>
    <t>320403700</t>
  </si>
  <si>
    <t xml:space="preserve">Laboratorios construidos </t>
  </si>
  <si>
    <t xml:space="preserve">Incluye la construcción de laboratorios en terrenos no construidos o cuya área esté libre por autorización de demolición total con el fin de contribuir con la generación de información científica de carácter ambiental. A su vez, contiene la dotación a la infraestructura construida. </t>
  </si>
  <si>
    <t>320403800</t>
  </si>
  <si>
    <t xml:space="preserve">Incluye la construcción de estaciones meteorológicas en terrenos no construidos o cuya área esté libre por autorización de demolición total. </t>
  </si>
  <si>
    <t>320403900</t>
  </si>
  <si>
    <t>Estaciones meteorológicas construidas y dotadas</t>
  </si>
  <si>
    <t xml:space="preserve">Incluye la construcción de estaciones meteorológicas en terrenos no construidos o cuya área esté libre por autorización de demolición total. A su vez, contiene la dotación a la infraestructura construida. </t>
  </si>
  <si>
    <t>320404000</t>
  </si>
  <si>
    <t xml:space="preserve">Estaciones meteorológicas construidas y dotadas </t>
  </si>
  <si>
    <t>Obras destinadas a corregir, renovar u optimizar las instalaciones existentes, a fin de garantizar mejores condiciones de la estación meteorológica</t>
  </si>
  <si>
    <t>320404100</t>
  </si>
  <si>
    <t>Estaciones meteorológicas mejoradas y dotadas</t>
  </si>
  <si>
    <t>Obras destinadas a corregir, renovar u optimizar las instalaciones existentes, a fin de garantizar mejores condiciones de la estación meteorológica. A su vez, contiene la dotación a la infraestructura mejorada</t>
  </si>
  <si>
    <t>320404200</t>
  </si>
  <si>
    <t xml:space="preserve">Estaciones meteorológicas mejoradas y dotadas </t>
  </si>
  <si>
    <t>Servicio de información de datos climáticos y monitoreo</t>
  </si>
  <si>
    <t>Corresponde a las actividades para la obtención de datos, información, monitoreo, análisis y realización de pronósticos, predicciones y alertas en temas climáticos.</t>
  </si>
  <si>
    <t>320404300</t>
  </si>
  <si>
    <t>Boletines de datos climáticos elaborados</t>
  </si>
  <si>
    <t>Documentos de estudios técnicos para la planificación sectorial y la gestión ambiental</t>
  </si>
  <si>
    <t>Incluye la elaboración de documentos técnicos, mapas técnicos, planes, informes, escenarios y estudios para  sustentar decisiones para la planificación sectorial y la gestión ambiental.</t>
  </si>
  <si>
    <t>320404600</t>
  </si>
  <si>
    <t>Documentos técnicos para la planificación sectorial y la gestión ambiental formulado</t>
  </si>
  <si>
    <t>320404601</t>
  </si>
  <si>
    <t>Mapas elaborados</t>
  </si>
  <si>
    <t>Corresponde  a los sistemas de información  que se utilizan para la administración de datos, información, entre otros, para los procesos de toma de decisiones. </t>
  </si>
  <si>
    <t>320404800</t>
  </si>
  <si>
    <t>Servicio de divulgación deconocimiento generado para la Planificación sectorial y la gestión ambiental.</t>
  </si>
  <si>
    <t>Acciones orientadas a divulgar o difundir el conocimiento generado para la planificación sectorial y la gestión ambiental</t>
  </si>
  <si>
    <t>Número de documentos divulgados</t>
  </si>
  <si>
    <t>320404900</t>
  </si>
  <si>
    <t>Documentos divulgados</t>
  </si>
  <si>
    <t>320404901</t>
  </si>
  <si>
    <t>Servicio de modelación hidrodinámica</t>
  </si>
  <si>
    <t>Incluye las acciones orientadas al diseño, implementación e integración de modelos hidrológicos, así como también la elaboración de mapas de inundación.</t>
  </si>
  <si>
    <t>Número de modelos integrados</t>
  </si>
  <si>
    <t>320405000</t>
  </si>
  <si>
    <t>Modelos integrados a la plataforma de pronosticos FEWS</t>
  </si>
  <si>
    <t>320405001</t>
  </si>
  <si>
    <t>Mapas de inundación</t>
  </si>
  <si>
    <t>Servicio de monitoreo y seguimiento hidrometeorológico</t>
  </si>
  <si>
    <t>Corresponde a las actividades de seguimiento orientadas a recolectar información sobre cantidad de lluvia, temperatura y otros datos utilizados por los modelos de predicción para producir guías de crecidas repentinas e información sobre amenazas.</t>
  </si>
  <si>
    <t>320405100</t>
  </si>
  <si>
    <t>320405101</t>
  </si>
  <si>
    <t>Reporte actualizado de operación y mantenimiento de la red hidrometeorológica</t>
  </si>
  <si>
    <t>Laboratorio de calidad ambiental acreditado</t>
  </si>
  <si>
    <t>Incluye todas las actividades de desarrollo de buenas prácticas del laboratorio (BPL), así como la adquisición, operación, manteniemineto y actualización para fortalecer física y tecnologicamente el laboratorio de calidad ambiental, así como la acreditación del mismo.</t>
  </si>
  <si>
    <t>320405200</t>
  </si>
  <si>
    <t>320405201</t>
  </si>
  <si>
    <t>Documento de buenas prácticas de laboratorio (BPL) implementado</t>
  </si>
  <si>
    <t>Servicio de monitoreo y seguimiento de la biodiversidad y los servicios ecosistémicos</t>
  </si>
  <si>
    <t xml:space="preserve">Corresponde a las actividades de monitoreo y seguimiento realizado al estado, la dinámica y la estabilidad de los recursos naturales, de las coberturas de la tierra, los glaciares, los suelos, la biodiversidad y los servicios ecosistémicos,   mediante la toma,  recolección y análisis de datos e información. </t>
  </si>
  <si>
    <t>Reporte de monitoreo</t>
  </si>
  <si>
    <t>320405300</t>
  </si>
  <si>
    <t>Reporte de monitoreo,  seguimiento y evaluación de los ecosistemas Elaborado</t>
  </si>
  <si>
    <t>320405301</t>
  </si>
  <si>
    <t>Documento de reporte de datos, información y aplicaciones  del Cubo de datos actualizado</t>
  </si>
  <si>
    <t>320405302</t>
  </si>
  <si>
    <t>Cubo de datos actualizado</t>
  </si>
  <si>
    <t>320405303</t>
  </si>
  <si>
    <t>Informe de Monitoreo de bosques y carbono Elaborado</t>
  </si>
  <si>
    <t>320405304</t>
  </si>
  <si>
    <t xml:space="preserve">Boletines de alertas tempranas de deforestación emitidos </t>
  </si>
  <si>
    <t>320405305</t>
  </si>
  <si>
    <t>Informe de monitoreo de la dinámica de los glaciares de Colombia Elaborado</t>
  </si>
  <si>
    <t>320405306</t>
  </si>
  <si>
    <t>Informe del estado de la degradación de los suelos Elaborado</t>
  </si>
  <si>
    <t>320405307</t>
  </si>
  <si>
    <t>Informe del estado de la estabilidad  de las tierras Elaborado</t>
  </si>
  <si>
    <t>Documentos de política para la gestión de  la información y el conocimiento  ambiental  </t>
  </si>
  <si>
    <t>Incluye la realización de documentos de política orientados la generación y gestión del información y el conocimiento  ambiental</t>
  </si>
  <si>
    <t>320405400</t>
  </si>
  <si>
    <t>Documentos de Política elaborados</t>
  </si>
  <si>
    <t>Servicio de información para la gestión del conocimiento  ambiental implementado </t>
  </si>
  <si>
    <t>Corresponde al proceso que asegura la disposición de la información de manera accesible, confiable y oportuna; así como también corresponde a la información en componentes funcionales y no funcionales de intercambio de información entre los subsistemas que conforman el SIAC;  mecanismos de articulación del SAIC con otros sistemas de información sectoriales del país; desarrollar metodologias y aplicativos para el intercambio y consolidación de información geográfica y alfanumerica ambiental a nivel regional; y capacitar a entidades del SINA en la articulación  de los sistemas de información ambiental nacional con el regional</t>
  </si>
  <si>
    <t>320405500</t>
  </si>
  <si>
    <t>Corresponde al proceso que asegura la disponibilidad del servicio a través de la infraestructura informática tanto de software como de hardware, y lo relacionado con seguridad informática; así como también corresponde a las acciones orientadas a crear, mantener y actualizar la información del SIAC, asi como la socialización y difusión de las misma. Hace referencia a información ambiental nacional y regional actualizada en el portal y visor del SIAC; divulgación y capacitación de los servicios de información ambiental; actualización del PETI sectorial; ventanilla VITAL.</t>
  </si>
  <si>
    <t>320405600</t>
  </si>
  <si>
    <t>Servicio de educación formal en el marco de la información y el conocimiento ambiental</t>
  </si>
  <si>
    <t>Acciones encaminadas a formar integralmente a los educandos, en una secuencia regular de ciclos electivos en el marco del conocimiento ambiental , con sujeción a pautas curriculares progresivas, y conducente a grados y títulos.</t>
  </si>
  <si>
    <t>320405700</t>
  </si>
  <si>
    <t>Personas formados en educación formal</t>
  </si>
  <si>
    <t>Servicio de información sobre deforestación implementado</t>
  </si>
  <si>
    <t>320405800</t>
  </si>
  <si>
    <t>Sistema de información sobre deforestación implementado</t>
  </si>
  <si>
    <t>320405801</t>
  </si>
  <si>
    <t>Boletines sobre deforestación publicados</t>
  </si>
  <si>
    <t>Jardín botánico construido</t>
  </si>
  <si>
    <t xml:space="preserve">Incluye la construcción de Jardines botánicos en terrenos no construidos o cuya área esté libre por autorización de demolición total con el fin de contribuir con el mantenimiento de colecciones de flora y la generación de información científica. </t>
  </si>
  <si>
    <t>Número de jardines botánicos</t>
  </si>
  <si>
    <t>320405900</t>
  </si>
  <si>
    <t>Jardines botánicos construidos</t>
  </si>
  <si>
    <t>Jardín botánico construido y dotado</t>
  </si>
  <si>
    <t>Incluye la construcción de Jardines botánicos en terrenos no construidos o cuya área esté libre por autorización de demolición total con el fin de contribuir con el mantenimiento de colecciones de flora y la generación de información científica. Se incluye la dotación para la operación</t>
  </si>
  <si>
    <t>320406000</t>
  </si>
  <si>
    <t>Jardines botánicos construidos y dotados</t>
  </si>
  <si>
    <t>Jardín botánico mejorado</t>
  </si>
  <si>
    <t>Obras destinadas a corregir, renovar u optimizar las instalaciones existentes, a fin de garantizar mejores condiciones de los jardines Botánicos con el fin de mantener colecciones de flora y fortalecer la generación de la información científica relacionada.</t>
  </si>
  <si>
    <t>320406100</t>
  </si>
  <si>
    <t>Jardines botánicos mejorados</t>
  </si>
  <si>
    <t>Jardín botánico mejorado y dotado</t>
  </si>
  <si>
    <t>Obras destinadas a corregir, renovar u optimizar las instalaciones existentes, a fin de garantizar mejores condiciones del Jardín Botánico con el fin de mantener colecciones de flora y fortalecer la generación de la información científica. A su vez, contiene la dotación de la infraestructura mejorada.</t>
  </si>
  <si>
    <t>320406200</t>
  </si>
  <si>
    <t>Jardines botánicos mejorados y dotados</t>
  </si>
  <si>
    <t>320406300</t>
  </si>
  <si>
    <t>320406400</t>
  </si>
  <si>
    <t>320406500</t>
  </si>
  <si>
    <t>320406600</t>
  </si>
  <si>
    <t>320406700</t>
  </si>
  <si>
    <t>320406800</t>
  </si>
  <si>
    <t>320406900</t>
  </si>
  <si>
    <t>3205</t>
  </si>
  <si>
    <t xml:space="preserve"> Ordenamiento ambiental territorial</t>
  </si>
  <si>
    <t>Documentos de lineamientos técnicos para el ordenamiento ambiental territorial</t>
  </si>
  <si>
    <t>Contiene estudios y documentos técnicos producidos en temas de ordenamiento ambiental y territorial, que sirven de insumo para la elaboración de los planes de ordenamiento territorial.</t>
  </si>
  <si>
    <t>320500100</t>
  </si>
  <si>
    <t>320500101</t>
  </si>
  <si>
    <t xml:space="preserve">Documentos de lineamientos técnicos con directrices ambientales y de gestión del riesgo en la planificación ambiental territorial formulados </t>
  </si>
  <si>
    <t>320500102</t>
  </si>
  <si>
    <t xml:space="preserve">Documentos de lineamientos técnicos con directrices ambientales y de gestión del riesgo en la planificación ambiental territorial divulgados </t>
  </si>
  <si>
    <t>Documentos de estudios técnicos para el ordenamiento ambiental territorial</t>
  </si>
  <si>
    <t xml:space="preserve">Incluye la elaboración de estudios técnicos para el ordenamiento ambiental del territorio </t>
  </si>
  <si>
    <t>320500200</t>
  </si>
  <si>
    <t>Documentos de estudios técnicos para el conocimiento y reducción del riesgo de desastres elaborados</t>
  </si>
  <si>
    <t>Servicio de divulgación y socialización ambiental en el marco del ordenamiento ambiental territorial</t>
  </si>
  <si>
    <t>Acciones orientadas a difundir la información ambiental en el marco del ordenamiento ambiental territorial </t>
  </si>
  <si>
    <t>320500600</t>
  </si>
  <si>
    <t xml:space="preserve">Acciones orientadas a la generación de alertas para la gestión del riesgo de desastres </t>
  </si>
  <si>
    <t>320500700</t>
  </si>
  <si>
    <t>Sistemas de alertas tempranas para la gestión del riesgo de desastres diseñados</t>
  </si>
  <si>
    <t>320500701</t>
  </si>
  <si>
    <t>Sistemas de alertas tempranas para la gestión del riesgo de desastres implementados</t>
  </si>
  <si>
    <t>320500702</t>
  </si>
  <si>
    <t>Sistemas de alertas tempranas para la gestión del riesgo de desastres fortalecidos</t>
  </si>
  <si>
    <t>320500703</t>
  </si>
  <si>
    <t>Protocolos de actuación y respuesta para la mitigación de impactos por eventos de contaminación atmosférica elaborados</t>
  </si>
  <si>
    <t xml:space="preserve">Incluye acciones orientadas a extraer materiales o escombros de un cuerpo de agua determinado </t>
  </si>
  <si>
    <t>Volumen de dragado</t>
  </si>
  <si>
    <t>320500800</t>
  </si>
  <si>
    <t xml:space="preserve">Dragado realizado </t>
  </si>
  <si>
    <t>Volúmen</t>
  </si>
  <si>
    <t>Barreras rompe vientos recuperadas</t>
  </si>
  <si>
    <t>Hileras de árboles o arbustos de diferentes alturas que forman una barrera, opuesta a la dirección predominante del viento, alta y densa que se constituye en un obstáculo al paso del viento.</t>
  </si>
  <si>
    <t>Volúmen de barreras rompevientos</t>
  </si>
  <si>
    <t>320500900</t>
  </si>
  <si>
    <t>Barreras rompe vientos</t>
  </si>
  <si>
    <t>Obras para estabilización de taludes</t>
  </si>
  <si>
    <t xml:space="preserve">Acciones orientadas a estabilizar los taludes cuando la obra se ve afectada por fallas o movimientos de tierra.  </t>
  </si>
  <si>
    <t>320501000</t>
  </si>
  <si>
    <t>Obras para estabilización de taludes realizadas</t>
  </si>
  <si>
    <t>Longitud</t>
  </si>
  <si>
    <t>Obras para el control de erosión</t>
  </si>
  <si>
    <t xml:space="preserve">Incluye la realización de obras para el control de erosión, como el tratamiento de regulación de la escorrentía superficial, los tratamientos de regulación de flujo hídrico en cauces, el incremento de infiltraciones, los tratamientos lineales, y la reforestación. </t>
  </si>
  <si>
    <t>320501400</t>
  </si>
  <si>
    <t xml:space="preserve">Área reforestada </t>
  </si>
  <si>
    <t xml:space="preserve">Área </t>
  </si>
  <si>
    <t>320501401</t>
  </si>
  <si>
    <t>Área estabilizada</t>
  </si>
  <si>
    <t>320501402</t>
  </si>
  <si>
    <t xml:space="preserve">Estructura construida </t>
  </si>
  <si>
    <t>320501403</t>
  </si>
  <si>
    <t>Población directa beneficiada</t>
  </si>
  <si>
    <t>Documentos de estudios técnicos hidrológicos e hidrogeológicos</t>
  </si>
  <si>
    <t>Incluye la elaboración de estudios técnicos hidrológicos e hidrogeológicos como insumo para la toma de decisiones</t>
  </si>
  <si>
    <t>320501500</t>
  </si>
  <si>
    <t xml:space="preserve">Documentos de estudios técnicos hidrológicos e hidrogeológicos elaborados </t>
  </si>
  <si>
    <t>Documentos de estudios técnicos geológicos y geotécnicos</t>
  </si>
  <si>
    <t>Incluye la elaboración de estudios técnicos  geológicos y geotécnicos como insumo para la toma de decisiones</t>
  </si>
  <si>
    <t>320501600</t>
  </si>
  <si>
    <t xml:space="preserve">Documentos de estudios técnicos geológicos y geotécnicos elaborados </t>
  </si>
  <si>
    <t>Documentos con diseños de obra para la reducción y mitigación del riesgo de desastres</t>
  </si>
  <si>
    <t xml:space="preserve">Incluye la elaboración de documentos con diseños de obra para la reducción y mitigación del riesgo de desastres </t>
  </si>
  <si>
    <t>320501700</t>
  </si>
  <si>
    <t xml:space="preserve">Documentos con diseños de obra para la reducción y mitigación del riesgo de desastres elaborados </t>
  </si>
  <si>
    <t>Obras para la prevención y control de movimientos en masa</t>
  </si>
  <si>
    <t xml:space="preserve">Incluye la realización de obras para la prevención y control de remoción en masa, como la remoción y conformación del perfil del terreno o talud, el control de drenaje e infiltración, las estructuras de contención para suelos o rocas, la protección de la superficie del talud con vegetación, la protección de la superficie del talud con revestimiento, y las obras para el control de material caído o deslizado. </t>
  </si>
  <si>
    <t>Metros cuadrados de área intervenida</t>
  </si>
  <si>
    <t>320501800</t>
  </si>
  <si>
    <t xml:space="preserve">Área intervenida </t>
  </si>
  <si>
    <t>320501801</t>
  </si>
  <si>
    <t>Extensión de obras para estabilización de taludes construidas</t>
  </si>
  <si>
    <t>320501802</t>
  </si>
  <si>
    <t>Extensión de obras de para estabilización de taludes construidas</t>
  </si>
  <si>
    <t>320501803</t>
  </si>
  <si>
    <t>320501804</t>
  </si>
  <si>
    <t>320501805</t>
  </si>
  <si>
    <t xml:space="preserve">Área sembrada con cobertura vegetal </t>
  </si>
  <si>
    <t>Obras para el control y reducción de la erosión</t>
  </si>
  <si>
    <t xml:space="preserve">Incluye la realización de obras para el control de erosión, como el tratamiento de regulación de la escorrentía superficial, los tratamientos de regulación de flujo hídrico en cauces, el incremento de infiltraciones, los tratamienos lineales, y la reforestacion. </t>
  </si>
  <si>
    <t>320501900</t>
  </si>
  <si>
    <t>320501901</t>
  </si>
  <si>
    <t>320501902</t>
  </si>
  <si>
    <t>Extensión de obras para el control y reducción de la erosión construidas</t>
  </si>
  <si>
    <t>320501903</t>
  </si>
  <si>
    <t>Área reforestada</t>
  </si>
  <si>
    <t>320501904</t>
  </si>
  <si>
    <t xml:space="preserve">Personas beneficiadas </t>
  </si>
  <si>
    <t>Obras para reducir el riesgo de avenidas torrenciales</t>
  </si>
  <si>
    <t xml:space="preserve">Incluye la construcción de obras para el control de avenidas torrenciales, como diques transversales, diques longitudinales y reforestacion de cauces ,obras para disipación de energía </t>
  </si>
  <si>
    <t>320502000</t>
  </si>
  <si>
    <t>Obras para reducir el riesgo de avenidas torrenciales construidas</t>
  </si>
  <si>
    <t>320502001</t>
  </si>
  <si>
    <t xml:space="preserve"> Sección hidraulica conformada</t>
  </si>
  <si>
    <t>320502002</t>
  </si>
  <si>
    <t>Área sembrada</t>
  </si>
  <si>
    <t>320502003</t>
  </si>
  <si>
    <t>320502004</t>
  </si>
  <si>
    <t>Obras de disipación de energía construidas</t>
  </si>
  <si>
    <t>Intervenciones que buscan mitigar el nivel de riesgo de desastres naturales existente en un determinado sitio, mediante acciones de carácter estructural – físicas que conlleven a corregir o reducir las condiciones de amenaza, cuando esto sea posible, y/o la vulnerabilidad de los elementos expuestos.</t>
  </si>
  <si>
    <t>320502100</t>
  </si>
  <si>
    <t>320502101</t>
  </si>
  <si>
    <t>320502102</t>
  </si>
  <si>
    <t>320502103</t>
  </si>
  <si>
    <t>320502104</t>
  </si>
  <si>
    <t>320502105</t>
  </si>
  <si>
    <t>320502106</t>
  </si>
  <si>
    <t>320502107</t>
  </si>
  <si>
    <t>Servicios de asistencia técnica en planificación y gestión ambiental.</t>
  </si>
  <si>
    <t>Acciones orientadas a asistir a las entidades del Sistema Nacional Ambiental-SINA, Sistema Nacional de Gestión del Riesgo de Desastres SNGRD y Sector Productivo a través de datos, información y conocimiento para sustentar la toma de decisiones en la planificación sectorial y gestión ambiental.</t>
  </si>
  <si>
    <t>320502200</t>
  </si>
  <si>
    <t>Servicio de educación informal en el marco de la reducción y mitigación del riesgo de desastres</t>
  </si>
  <si>
    <t>Acciones orientadas a generar espacios para brindar capacitación y educación informal tanto a las comunidades como a las autoridades ambientales en el marco de la reducción y mitigación del riesgo de desastres.</t>
  </si>
  <si>
    <t>320502300</t>
  </si>
  <si>
    <t>Incluye la realización de los estudios requeridos en las fases de prefactibilidad, factibilidad  o definitivos.</t>
  </si>
  <si>
    <t>320502400</t>
  </si>
  <si>
    <t>320502401</t>
  </si>
  <si>
    <t>Servicio de recuperación de escosistemas endémicos</t>
  </si>
  <si>
    <t>Incluye las actividades para recuperar la capacidad de ecosistemas propios de detarminada región con la finalidad de devolver el balance ecológico junto con sus servicios.</t>
  </si>
  <si>
    <t>320502500</t>
  </si>
  <si>
    <t>Cuerpos de agua recuperados</t>
  </si>
  <si>
    <t>Incluye las actividades para recuperar la capacidad hidráulica de cuerpos de agua con miras a recuperar sus servicios ecosistémicos, entre ellos, prevención de inundaciones, oferta de agua,  la capacidad de almacenamiento de agua, conectividad hidráulica, hábitat para especies acuáticas.</t>
  </si>
  <si>
    <t>Kilómetros de cuerpos de agua</t>
  </si>
  <si>
    <t>320502600</t>
  </si>
  <si>
    <t>320502601</t>
  </si>
  <si>
    <t>Incluye la construcción o mejoramiento de obras para el control de inundaciones y estabilización de las márgenes de los cauces como ampliación de cauces, diques, muros de contención, canalización.</t>
  </si>
  <si>
    <t>Kilómetros de obras de prevención y control hidráulico</t>
  </si>
  <si>
    <t>320502700</t>
  </si>
  <si>
    <t>Obras de prevención y control hidráulico intervenidas</t>
  </si>
  <si>
    <t>320502701</t>
  </si>
  <si>
    <t>Obras para la prevención y el control de procesos erosivos intervenidas</t>
  </si>
  <si>
    <t>320502702</t>
  </si>
  <si>
    <t>320502703</t>
  </si>
  <si>
    <t>Obras para el bombeo de agua</t>
  </si>
  <si>
    <t>Obras de adecuación hidráulica</t>
  </si>
  <si>
    <t>Consiste en la construcción o mejoramiento de obras en los cauces de ríos y quebradas para estabilización y protección de sus márgenes con el propósito de garantizar las condiciones de caudal y velocidad definida.</t>
  </si>
  <si>
    <t>Kilómetros de obras de adecuación hidráulica</t>
  </si>
  <si>
    <t>320502800</t>
  </si>
  <si>
    <t>Obras de adecuación hidráulicas intervenidas</t>
  </si>
  <si>
    <t>320502801</t>
  </si>
  <si>
    <t>Dique construido</t>
  </si>
  <si>
    <t>320502802</t>
  </si>
  <si>
    <t>Dique reforzado</t>
  </si>
  <si>
    <t>320502803</t>
  </si>
  <si>
    <t>Obras de puntos de conexión hidráulicos construidos</t>
  </si>
  <si>
    <t>320502900</t>
  </si>
  <si>
    <t>320503000</t>
  </si>
  <si>
    <t>320503100</t>
  </si>
  <si>
    <t>320503200</t>
  </si>
  <si>
    <t>Documentos cuyo objetivo es dar una orientación frente a las acciones que el Estado debe realizar en el marco de un tema específico con el fin de suplir necesidades de interés público, materializables en los diferentes instrumentos de planeación y presupuestación.</t>
  </si>
  <si>
    <t>320503300</t>
  </si>
  <si>
    <t>320503400</t>
  </si>
  <si>
    <t xml:space="preserve"> Gestión del cambio climático para un desarrollo bajo en carbono y resiliente al clima</t>
  </si>
  <si>
    <t>Documentos de planeación para la gestión del cambio climático y un desarrollo bajo en carbono y resiliente al clima</t>
  </si>
  <si>
    <t>320600100</t>
  </si>
  <si>
    <t>Documentos de planeación con la propuesta de acciones de mitigación y adaptación al cambio climático diseñados</t>
  </si>
  <si>
    <t xml:space="preserve">13.b Promover mecanismos para aumentar la capacidad de planificación y gestión eficaces en relación con el cambio climtico en los paises menos adelantados y los pequeños estados insulares </t>
  </si>
  <si>
    <t>320600200</t>
  </si>
  <si>
    <t>320600201</t>
  </si>
  <si>
    <t xml:space="preserve">Documentos de lineamientos técnicos para la implementación de las acciones de mitigación y adaptación de los territorios diseñados </t>
  </si>
  <si>
    <t>320600202</t>
  </si>
  <si>
    <t>Documentos de lineamientos técnicos para la implementación de las acciones de mitigación y adaptación de los sectores diseñados</t>
  </si>
  <si>
    <t>320600203</t>
  </si>
  <si>
    <t>Documentos de lineamientos técnicos para la identificación de fuentes de financiamiento elaborados</t>
  </si>
  <si>
    <t>320600204</t>
  </si>
  <si>
    <t>Documentos de lineamientos técnicos orientados a la definición instrumentos económicos y financieros para la adaptación y mitigación de Gases Efecto Invernadero elaborados</t>
  </si>
  <si>
    <t>320600206</t>
  </si>
  <si>
    <t xml:space="preserve">Documentos de lineamientos técnicos para la instrumentalización de la política de cambio climático en lo referente ciencia y tecnología </t>
  </si>
  <si>
    <t>Incluye la formulación e implementación de intervenciones locales orientadas a reducir las emisiones de gases efecto invernadero, aumento de sumideros de carbono, reducción de la vulnerabilidad, y aumento de la resiliencia a la variabilidad y al cambio climático. </t>
  </si>
  <si>
    <t>Número de pilotos</t>
  </si>
  <si>
    <t>320600300</t>
  </si>
  <si>
    <t>Pilotos con acciones de mitigación y adaptación al cambio climático desarrollados</t>
  </si>
  <si>
    <t>320600302</t>
  </si>
  <si>
    <t>Documentos técnicos de propuestas de acciones de mitigación y adaptación al cambio climático en función del cumplimiento de metas y compromisos de mitigación y de adaptación diseñados</t>
  </si>
  <si>
    <t xml:space="preserve">Incluye la realización de jornadas de educación, información, y sensibilización dirigidos a diferentes públicos. </t>
  </si>
  <si>
    <t>320600400</t>
  </si>
  <si>
    <t>320600401</t>
  </si>
  <si>
    <t>Entidades capacitadas en gestión del cambio climático</t>
  </si>
  <si>
    <t>320600402</t>
  </si>
  <si>
    <t>Cartillas de capacitación informal elaboradas</t>
  </si>
  <si>
    <t>Servicio de divulgación de la información en gestión del cambio climático para un desarrollo bajo en carbono y resiliente al clima</t>
  </si>
  <si>
    <t>Acciones orientadas a difundir la información en gestión del cambio climático para un desarrollo bajo en carbono y resiliente al clima</t>
  </si>
  <si>
    <t>320600500</t>
  </si>
  <si>
    <t xml:space="preserve">Campañas de información en gestión de cambio climático realizadas </t>
  </si>
  <si>
    <t>320600501</t>
  </si>
  <si>
    <t>Piezas de comunicación sobre gestión de cambio climático editadas</t>
  </si>
  <si>
    <t>Servicio de articulación para la gestión del cambio climático en la toma de decisiones sectoriales y territoriales</t>
  </si>
  <si>
    <t>Incluye todas las acciones promovidas por el gobierno nacional  intra e interinstitucional para incidir con consideraciones de cambio climático en los instrumentos de planeación de los sectores y territorios</t>
  </si>
  <si>
    <t>320600700</t>
  </si>
  <si>
    <t>Espacios de articulación desarrollados en el marco del SISCLIMA</t>
  </si>
  <si>
    <t>320600701</t>
  </si>
  <si>
    <t>Documentos generados en el marco del SISCLIMA</t>
  </si>
  <si>
    <t>320600702</t>
  </si>
  <si>
    <t>Documentos orientadores para la incorporación de cambio climático formulados</t>
  </si>
  <si>
    <t>320600703</t>
  </si>
  <si>
    <t>Documentos normativos de cambio climático formulados</t>
  </si>
  <si>
    <t>Servicio de educación formal en gestión del cambio climático para un desarrollo bajo en carbono y resiliente al clima</t>
  </si>
  <si>
    <t>Incluye la realización de jornadas de educación, información y sensibilización dirigidos al público de educación formal.</t>
  </si>
  <si>
    <t>320600800</t>
  </si>
  <si>
    <t>Número de entidades orientadas</t>
  </si>
  <si>
    <t>320600801</t>
  </si>
  <si>
    <t>Número de programas formulados</t>
  </si>
  <si>
    <t xml:space="preserve">Incluye el monitoreo de los indicadores y variables climáticas, gases efecto invernadero, y vulnerabilidad, ex ante y . </t>
  </si>
  <si>
    <t>320601100</t>
  </si>
  <si>
    <t>320601101</t>
  </si>
  <si>
    <t>Documentos con los resultados del monitoreo ex ante elaborados</t>
  </si>
  <si>
    <t>320601102</t>
  </si>
  <si>
    <t xml:space="preserve">Estudios de vulnerabilidad ex ante elaborados </t>
  </si>
  <si>
    <t>320601103</t>
  </si>
  <si>
    <t xml:space="preserve">Estudios de vulnerabilidad  elaborados </t>
  </si>
  <si>
    <t>320601104</t>
  </si>
  <si>
    <t>Estudios de línea base de emisiones de gases de efecto invernadero realizados</t>
  </si>
  <si>
    <t>320601105</t>
  </si>
  <si>
    <t>Estudios de reducción de emisiones de gases de efecto invernadero realizados</t>
  </si>
  <si>
    <t>320601106</t>
  </si>
  <si>
    <t xml:space="preserve">Sistemas de Información fortalecidos </t>
  </si>
  <si>
    <t>320601107</t>
  </si>
  <si>
    <t xml:space="preserve">Sistemas de Información diseñados </t>
  </si>
  <si>
    <t>Servicio de identificaciónde sitios generadores de gases efecto invernadero</t>
  </si>
  <si>
    <t>Acciones orientadas a identificar los sitios (fogones campesinos) generadores de gases de efecto invernadero con combustión incompleta</t>
  </si>
  <si>
    <t>Número de inventarios de fuentes fijas</t>
  </si>
  <si>
    <t>320601200</t>
  </si>
  <si>
    <t>Inventario de fuentes fijas que presentan combustión incompleta realizado</t>
  </si>
  <si>
    <t>Servicio de rehabilitación de ecosistemas con especies forestales dendroenergeticas</t>
  </si>
  <si>
    <t>Incluye el establecimiento de plantaciones forestales con especies dendroenergéticas, para proveer energía calórica (Leña) y rehabilitar ecosistemas degradados por acciones antrópicas.</t>
  </si>
  <si>
    <t>320601300</t>
  </si>
  <si>
    <t>Plantaciones forestales Dendroenergeticas establecidas</t>
  </si>
  <si>
    <t>320601400</t>
  </si>
  <si>
    <t>Estufa ecoeficiente fija</t>
  </si>
  <si>
    <t>Incluye la construcción e instalación de estufas artesanales fijas, que disminuye el consumo de leña y la emisión de gases de efecto invernadero - GEI</t>
  </si>
  <si>
    <t>320601600</t>
  </si>
  <si>
    <t>Estufas ecoeficientes fijas construidas</t>
  </si>
  <si>
    <t>Incluye el montaje e instalación de estufas artesanales móviles, que disminuyen el consumo de leña y la emisión de gases de efecto invernadero - GEI.</t>
  </si>
  <si>
    <t>320601700</t>
  </si>
  <si>
    <t>320601800</t>
  </si>
  <si>
    <t>320601900</t>
  </si>
  <si>
    <t xml:space="preserve"> Gestión integral de mares, costas y recursos acuáticos</t>
  </si>
  <si>
    <t>Documentos de lineamientos técnicos para la gestión integral de mares, costas y recursos acuáticos</t>
  </si>
  <si>
    <t>Documentos cuyo objetivo es describir y explicar instrumentos, estándares, requisitos y condiciones necesarias para llevar a cabo un proceso o actividad para la gestión integral de mares, costas y recursos acuáticos.</t>
  </si>
  <si>
    <t>320700100</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</si>
  <si>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</si>
  <si>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320700101</t>
  </si>
  <si>
    <t>Documentos de lineamientos técnicos para el fortalecimiento de la gobernanza para la conservación y aprovechamiento sostenible de las zonas marinas, costeras e insulares elaborados</t>
  </si>
  <si>
    <t>320700102</t>
  </si>
  <si>
    <t>Documentos de lineamientos técnicos para el manejo y control de especies invasoras elaborados</t>
  </si>
  <si>
    <t>320700103</t>
  </si>
  <si>
    <t>Documentos de lineamientos técnicos para  la restauración ecológica de manglares elaborados</t>
  </si>
  <si>
    <t>320700104</t>
  </si>
  <si>
    <t>Documentos de lineamientos técnicos para  la restauración ecológica de corales elaborados</t>
  </si>
  <si>
    <t>320700105</t>
  </si>
  <si>
    <t>Documentos de lineamientos técnicos para  la restauración ecológica de pastos marinos elaborados</t>
  </si>
  <si>
    <t>320700106</t>
  </si>
  <si>
    <t>Documentos de lineamientos técnicos para  la restauración ecológica otros ecosistemas de importancia en mares y litorales elaborados</t>
  </si>
  <si>
    <t>320700107</t>
  </si>
  <si>
    <t>Documentos de lineamientos técnicos para  la restauración ecológica de playas marinos elaborados</t>
  </si>
  <si>
    <t>320700108</t>
  </si>
  <si>
    <t>Documentos de lineamientos para el plan de ordenamiento y manejo de la unidad ambiental costera  elaborados</t>
  </si>
  <si>
    <t>320700109</t>
  </si>
  <si>
    <t xml:space="preserve">Documentos de lineamientos técnicos para prevenir y gestionar la perdida de biodiversidad marina por especies invasoras elaborados </t>
  </si>
  <si>
    <t>320700110</t>
  </si>
  <si>
    <t xml:space="preserve">Documentos  de lineamientos técnicos para la gestión integral de prevención y reducción de riesgo asociado a perdida de biodiversidad en ecosistemas marino costeros e insulares elaborados </t>
  </si>
  <si>
    <t>Documentos normativos para la gestión integral de mares, costas y recursos acuáticos</t>
  </si>
  <si>
    <t xml:space="preserve">Incluye la realización de los documentos de contenido normativo para la reglamentación de las políticas ambientales y demás lineamientos técnicos del programa de  gestión integral de mares, costas y recursos acuáticos </t>
  </si>
  <si>
    <t>320700200</t>
  </si>
  <si>
    <t>320700201</t>
  </si>
  <si>
    <t>Documentos normativo  para el fortalecimiento de la gobernanza en el marco de la  conservación y aprovechamiento sostenible de las zonas marinas, costeras e insulares adoptados</t>
  </si>
  <si>
    <t>320700202</t>
  </si>
  <si>
    <t xml:space="preserve">Decretos expedidos </t>
  </si>
  <si>
    <t>320700203</t>
  </si>
  <si>
    <t xml:space="preserve">Leyes adoptadas </t>
  </si>
  <si>
    <t>320700204</t>
  </si>
  <si>
    <t xml:space="preserve">Documentos normativos para el  mejoramiento de la calidad ambiental de los ecosistemas marino costeros y recursos acuáticos elaborados </t>
  </si>
  <si>
    <t>Documentos de planeación para la gestión integral de mares, costas y recursos acuáticos</t>
  </si>
  <si>
    <t>Incluyen estrategias que permiten alcanzar una meta a futuro con acciones establecidas para el adecuado manejo integrado de las zonas marino-costeras y recursos acuáticos del país</t>
  </si>
  <si>
    <t>320700300</t>
  </si>
  <si>
    <t>320700301</t>
  </si>
  <si>
    <t>Documentos de planeación para el ordenamiento y manejo de la unidad ambiental costera elaborados</t>
  </si>
  <si>
    <t>320700302</t>
  </si>
  <si>
    <t xml:space="preserve">Documentos con la fase de aprestamiento del plan de ordenamiento y manejo de la unidad ambiental costera elaborados </t>
  </si>
  <si>
    <t>320700303</t>
  </si>
  <si>
    <t xml:space="preserve">Documentos con la fase diagnóstico y caracterización del plan de ordenamiento y manejo de la unidad ambiental costera elaborados </t>
  </si>
  <si>
    <t>320700304</t>
  </si>
  <si>
    <t xml:space="preserve">Documentos con la fase de la zonificación del plan de ordenamiento y manejo de la unidad ambiental costera elaborados </t>
  </si>
  <si>
    <t>320700305</t>
  </si>
  <si>
    <t>Documentos de planeación para el manejo de recursos hidrobiológicos elaborados</t>
  </si>
  <si>
    <t>320700306</t>
  </si>
  <si>
    <t>Documentos con la fase de diagnóstico para el plan de manejo de recursos hidrobiológicos elaborados</t>
  </si>
  <si>
    <t>320700307</t>
  </si>
  <si>
    <t>Documentos con la fase de zonificación  para el plan de manejo de recursos hidrobiológicos elaborados</t>
  </si>
  <si>
    <t>320700308</t>
  </si>
  <si>
    <t>Documentos con las acciones para el manejo de recursos hidrobiológicos  elaborados</t>
  </si>
  <si>
    <t>320700309</t>
  </si>
  <si>
    <t xml:space="preserve">Documentos de planeación para la protección de especies amenazadas formulados </t>
  </si>
  <si>
    <t>320700310</t>
  </si>
  <si>
    <t xml:space="preserve">Documentos de planeación para el manejo de la calidad del agua marina formulados </t>
  </si>
  <si>
    <t>Documentos de investigación para la gestión integral de mares, costas y recursos acuáticos</t>
  </si>
  <si>
    <t xml:space="preserve">Incluye la elaboración de documentos  de investigación orientados a la  gestión integral de mares, costas y recursos acuáticos </t>
  </si>
  <si>
    <t>320700400</t>
  </si>
  <si>
    <t>320700401</t>
  </si>
  <si>
    <t xml:space="preserve">Documentos de investigación de erosión costera realizados </t>
  </si>
  <si>
    <t>320700402</t>
  </si>
  <si>
    <t xml:space="preserve">Documentos de investigación de la dinámica litoral realizados </t>
  </si>
  <si>
    <t>320700403</t>
  </si>
  <si>
    <t xml:space="preserve">Documentos de investigación de ecosistemas marinos y costeros realizados </t>
  </si>
  <si>
    <t>320700404</t>
  </si>
  <si>
    <t xml:space="preserve">Documentos de investigación de cambio climático y mares realizados </t>
  </si>
  <si>
    <t>320700405</t>
  </si>
  <si>
    <t>Documentos de investigación sociales y económicos de las zonas marinas y costeras</t>
  </si>
  <si>
    <t>320700406</t>
  </si>
  <si>
    <t xml:space="preserve">Documentos de investigación de tecnologías marinas realizados </t>
  </si>
  <si>
    <t>Cartografía para la zonificación costera</t>
  </si>
  <si>
    <t xml:space="preserve">Incluye las acciones orientadas al estudio y a la elaboración de mapas a diferentes escalas de la zonificación costera. </t>
  </si>
  <si>
    <t>320700500</t>
  </si>
  <si>
    <t>Mapas de zonas marino costeras elaborados</t>
  </si>
  <si>
    <t>Servicio de asistencia técnica para el ordenamiento ambiental de las zonas litorales</t>
  </si>
  <si>
    <t xml:space="preserve">Acciones orientadas a apoyar a las autoridades ambientales en la implementación de conceptos técnicos para el ordenamiento ambiental de las zonas litorales </t>
  </si>
  <si>
    <t>Número de entidades asistidas</t>
  </si>
  <si>
    <t>320700700</t>
  </si>
  <si>
    <t xml:space="preserve">Entidades asistidas para el ordenamiento ambiental de las zonas litorales </t>
  </si>
  <si>
    <t>Servicio de asistencia técnica para la generación de cadenas productivas sostenibles</t>
  </si>
  <si>
    <t xml:space="preserve">Acciones orientadas a apoyar a las autoridades ambientales, sectores productivos, y a la comunidad general para la generación de cadenas productivas sostenibles </t>
  </si>
  <si>
    <t>320700800</t>
  </si>
  <si>
    <t xml:space="preserve">Cadenas productivas generadas </t>
  </si>
  <si>
    <t>320700801</t>
  </si>
  <si>
    <t>Cadenas productivas fortalecidas</t>
  </si>
  <si>
    <t>320700802</t>
  </si>
  <si>
    <t>Cadenas productivas certificadas</t>
  </si>
  <si>
    <t>320700803</t>
  </si>
  <si>
    <t>320700804</t>
  </si>
  <si>
    <t>Servicio de control de especies invasoras y exóticas</t>
  </si>
  <si>
    <t xml:space="preserve">Acciones orientadas a controlar las especies exóticas de carácter invasor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t>
  </si>
  <si>
    <t>320700900</t>
  </si>
  <si>
    <t xml:space="preserve">Instrumentos de planeación para el control de especies invasoras y exóticas realizados </t>
  </si>
  <si>
    <t>15.8 De aquí a 2020, adoptar medidas para prevenir la introducción de especies exóticas invasoras y reducir significativamente sus efectos en los ecosistemas terrestres y acuáticos y controlar o erradicar las especies prioritarias</t>
  </si>
  <si>
    <t>320700901</t>
  </si>
  <si>
    <t xml:space="preserve">Proyectos para el control de especies invasoras y exóticas formulados </t>
  </si>
  <si>
    <t>320700902</t>
  </si>
  <si>
    <t>Especies invasoras y exóticas controladas</t>
  </si>
  <si>
    <t>Gaviones construidos</t>
  </si>
  <si>
    <t>Kilómetros cuadrados de gaviones</t>
  </si>
  <si>
    <t>320701200</t>
  </si>
  <si>
    <t xml:space="preserve">Muro grueso construido para contener la fuerza del agua, embalsarla o reducirla </t>
  </si>
  <si>
    <t>Metros de diques</t>
  </si>
  <si>
    <t>320701300</t>
  </si>
  <si>
    <t xml:space="preserve">Diques construidos </t>
  </si>
  <si>
    <t>Espolones construidos</t>
  </si>
  <si>
    <t>Muro construido en la orilla de un río o del mar para contener las aguas</t>
  </si>
  <si>
    <t>Metros de espolones</t>
  </si>
  <si>
    <t>320701400</t>
  </si>
  <si>
    <t xml:space="preserve">Espolones construidos </t>
  </si>
  <si>
    <t>Tajamares construidos</t>
  </si>
  <si>
    <t xml:space="preserve">Construcción curva o en ángulo para cortar la corriente del agua o repartir la presión de la misma </t>
  </si>
  <si>
    <t>Metros de tajamares</t>
  </si>
  <si>
    <t>320701500</t>
  </si>
  <si>
    <t>Servicio de articulación institucional para el manejo marino, costero e insular colombiano</t>
  </si>
  <si>
    <t>Acciones orientadas a generar espacios institucionales e interinstitucionales que permitan el adecuado manejo de las zonas marino costeras e insulares colombianas</t>
  </si>
  <si>
    <t>320701700</t>
  </si>
  <si>
    <t>Documentos de  gestión institucional para el manejo marino costero e insular colombiano elaborados</t>
  </si>
  <si>
    <t>Servicio de educación informal en el marco de la conservación de la biodiversidad, el manejo y uso sostenible de los ecosistemas marino-costeros</t>
  </si>
  <si>
    <t>Acciones orientadas a generar espacios para brindar capacitación y educación informal tanto a las comunidades como a las autoridades ambientales en el manejo, conservación y uso sostenible de los ecosistemas marino-costeros.</t>
  </si>
  <si>
    <t>320701800</t>
  </si>
  <si>
    <t>320701801</t>
  </si>
  <si>
    <t>320701802</t>
  </si>
  <si>
    <t>Capacitaciones relizadas</t>
  </si>
  <si>
    <t>Acciones orientadas a restablecer los ecosistemas de manglares degradados a una condición similar al ecosistema pre disturbio respecto a su composición, estructura y funcionamiento. Además el ecosistema resultante debe ser un sistema auto sostenible y debe garantizar la conservación de especies, del ecosistema en general así como de la mayoría de sus bienes y servicio.</t>
  </si>
  <si>
    <t>Hectáreas de manglar</t>
  </si>
  <si>
    <t>320701900</t>
  </si>
  <si>
    <t>320701901</t>
  </si>
  <si>
    <t>Propágulos plantados</t>
  </si>
  <si>
    <t>320701902</t>
  </si>
  <si>
    <t>Plántulas desarrolladas</t>
  </si>
  <si>
    <t>320701903</t>
  </si>
  <si>
    <t>320701904</t>
  </si>
  <si>
    <t>Servicio de restauración ecológica de ecosistemas de coral</t>
  </si>
  <si>
    <t>Acciones encaminadas a recuperar la cobertura de los arrecifes coralinos en zonas con afectaciones generadas por fenómenos naturales y antrópicos. Como resultado se contribuirá con la recuperación de la biodiversidad y los servicios ecosistémicos a largo plazo.</t>
  </si>
  <si>
    <t>Hectáreas de corales</t>
  </si>
  <si>
    <t>320702000</t>
  </si>
  <si>
    <t>Corales en proceso de restauración</t>
  </si>
  <si>
    <t>320702001</t>
  </si>
  <si>
    <t>Fragmentos trasplantados</t>
  </si>
  <si>
    <t>320702100</t>
  </si>
  <si>
    <t>320702200</t>
  </si>
  <si>
    <t>14.c Mejorar la conservación y el uso sostenible de los oceanos y sus recursos aplicando el derecho internacional reflejado en la convención del Derecho del Mar</t>
  </si>
  <si>
    <t>320702300</t>
  </si>
  <si>
    <t>320702400</t>
  </si>
  <si>
    <t>320702500</t>
  </si>
  <si>
    <t>320702501</t>
  </si>
  <si>
    <t>320702600</t>
  </si>
  <si>
    <t>320702700</t>
  </si>
  <si>
    <t>Obras de bioingeniería para la conservación del suelo y del agua en costas construidas</t>
  </si>
  <si>
    <t>320702800</t>
  </si>
  <si>
    <t>Corresponde a el conjunto de capacidades técnicas, institucionales, privadas y comunitarias necesarias para identificar y comunicar una situación de alerta, la cual es suministrada previamente a los actores públicos y/o privados y a comunidades expuestas en el área de aferencia donde se espera que se desarrolle una condición de amenaza con suficiente tiempo e información que permita responder y actuar apropiadamente frente a la ocurrencia del evento amenazante y mediante dichas acciones reducir el riesgo al cual están expuestos</t>
  </si>
  <si>
    <t>320702900</t>
  </si>
  <si>
    <t>Sistemas de alertas tempranas para la gestión del riesgo de desastres establecidos</t>
  </si>
  <si>
    <t>Corresponde al diseño e implementación de acciones y estrategias que promuevan el ejercicio de la participación ciudadana</t>
  </si>
  <si>
    <t>320703000</t>
  </si>
  <si>
    <t xml:space="preserve"> Espacios de participación promovidos</t>
  </si>
  <si>
    <t>320703001</t>
  </si>
  <si>
    <t>320703002</t>
  </si>
  <si>
    <t>320703003</t>
  </si>
  <si>
    <t>320703004</t>
  </si>
  <si>
    <t>320703005</t>
  </si>
  <si>
    <t xml:space="preserve">Estrategias de promoción a la participación ciudadana implementadas </t>
  </si>
  <si>
    <t>320703200</t>
  </si>
  <si>
    <t xml:space="preserve"> Sistemas alternativos de gestión de la biomasa instalados</t>
  </si>
  <si>
    <t>Corresponde al acople e instalación en sitio de los componentes de los sistemas alternativos no convencionales de bajo impacto que imitan un proceso biológico natural, utilizando materiales naturales filtrantes y aprovechando la capacidad metabólica de algunas plántulas en la remoción de contaminantes orgánicos e inorgánicos de biosólidos domésticos para su reuso o liberación a afluentes naturales como soluciones familiares que previenen el deterioro ambiental en zonas insulares</t>
  </si>
  <si>
    <t>320703300</t>
  </si>
  <si>
    <t xml:space="preserve"> Educación Ambiental </t>
  </si>
  <si>
    <t>Servicio de coordinación de alianzas nacionales para el desarrollo de la política nacional ambiental y la participación en la gestión ambiental</t>
  </si>
  <si>
    <t xml:space="preserve">Incluye la realización de alianzas nacionales y territoriales, interministeriales, intersectoriales e intrainstitucionales, y público privadas, orientadas al fomento de  la educación ambiental y la participación </t>
  </si>
  <si>
    <t>320800100</t>
  </si>
  <si>
    <t>Alianzas para el desarrollo de la política nacional ambiental y la participación en la gestión ambiental  suscritas</t>
  </si>
  <si>
    <t>320800101</t>
  </si>
  <si>
    <t>Alianzas para el desarrollo de la política nacional ambiental y la participación en la gestión ambiental  implementadas</t>
  </si>
  <si>
    <t>Servicio de apoyo financiero para la calidad de la educación ambiental en la educación superior</t>
  </si>
  <si>
    <t xml:space="preserve">Corresponde a los estímulos económicos entregados a las instituciones educativas de educación superior </t>
  </si>
  <si>
    <t>Número de estímulos</t>
  </si>
  <si>
    <t>320800200</t>
  </si>
  <si>
    <t>Estímulos para la calidad de la educación ambiental entregados</t>
  </si>
  <si>
    <t>Servicio de apoyo técnico para lainternacionalización de la educación ambiental y la participación</t>
  </si>
  <si>
    <t>Corresponde al apoyo del Ministerio de Ambiente y Desarrollo Sostenible para la suscripción de convenios internacionales de cooperación o intercambio de conocimientos en materia de educación ambiental.</t>
  </si>
  <si>
    <t>320800300</t>
  </si>
  <si>
    <t xml:space="preserve">Convenios de cooperación internacional de conocimientos en materia de Educación Ambiental y Participación suscritos </t>
  </si>
  <si>
    <t>320800301</t>
  </si>
  <si>
    <t>Convenios de cooperación o intercambio  de conocimientos en materia de Educación Ambiental y Participación implementados</t>
  </si>
  <si>
    <t>Documentos de lineamientos técnicos para el desarrollo de la política nacional ambiental y la participación en la gestión ambiental</t>
  </si>
  <si>
    <t>320800500</t>
  </si>
  <si>
    <t>Documentos de lineamientos técnicos para el desarrollo del programa nacional de educación ambiental y participación elaborados</t>
  </si>
  <si>
    <t>320800501</t>
  </si>
  <si>
    <t>Documentos de lineamientos técnicos para la internacionalización del programa nacional de educación ambiental y participación elaborados</t>
  </si>
  <si>
    <t>Servicio de asistencia técnica para la implementación de lasestrategias educativo ambientales y de participación</t>
  </si>
  <si>
    <t>Acciones encaminadas a implementar estrategias educativo ambientales y de participación en las entidades territoriales, por medio de los proyectos ambientales implementados </t>
  </si>
  <si>
    <t>320800600</t>
  </si>
  <si>
    <t xml:space="preserve">Estrategias educativo ambientales y de participación implementadas </t>
  </si>
  <si>
    <t>Acciones orientadas a apoyar la implementación de los proyectos de educación ambiental y la participación con enfoque diferencial </t>
  </si>
  <si>
    <t>320800700</t>
  </si>
  <si>
    <t>Proyectos de etnoeducación apoyados</t>
  </si>
  <si>
    <t>320800701</t>
  </si>
  <si>
    <t>Servicio de divulgación de la información de la política nacional de educación ambiental y participación</t>
  </si>
  <si>
    <t xml:space="preserve">Acciones orientadas a difundir la información ambiental en el marco de la educación ambiental </t>
  </si>
  <si>
    <t>320800800</t>
  </si>
  <si>
    <t>Campañas de educación ambiental y participación implementadas</t>
  </si>
  <si>
    <t>320800801</t>
  </si>
  <si>
    <t>Piezas de comunicación sobre educación ambiental y participación editadas</t>
  </si>
  <si>
    <t>320800802</t>
  </si>
  <si>
    <t>Eventos de educación y participación realizados</t>
  </si>
  <si>
    <t>320800803</t>
  </si>
  <si>
    <t>Publicaciones en temas ambientales divulgadas</t>
  </si>
  <si>
    <t>320800900</t>
  </si>
  <si>
    <t>Servicio de educación informal ambiental</t>
  </si>
  <si>
    <t>Acciones orientadas hacia el conocimiento de la biodiversidad y los ecosistemas para sensibilizar a la población despertar la conciencia ambiental.</t>
  </si>
  <si>
    <t>320801000</t>
  </si>
  <si>
    <t>Documentos de política para la participación de la ciudadanía en gestión ambiental</t>
  </si>
  <si>
    <t>Incluye la realización de documentos de política nacional orientados al fortalecimiento de la la participación ciudadana en la gestión ambiental.</t>
  </si>
  <si>
    <t>320801100</t>
  </si>
  <si>
    <t>Documentos de política para la participación ciudadana en la gestión ambiental formulados</t>
  </si>
  <si>
    <t>Servicio de acompañamiento a la implementación de estrategias de educación ambiental</t>
  </si>
  <si>
    <t>Corresponde al acompañamiento al desarrollo de acciones y planes de educación ambiental que responden al cumplimiento de la política y programa nacional de educación ambiental.</t>
  </si>
  <si>
    <t>320801200</t>
  </si>
  <si>
    <t>Estrategias de educación ambiental implementadas</t>
  </si>
  <si>
    <t>320801201</t>
  </si>
  <si>
    <t>Entidades del Sistema Nacional Ambiental acompañadas</t>
  </si>
  <si>
    <t>320801202</t>
  </si>
  <si>
    <t>Proyectos de educación ambiental implementados</t>
  </si>
  <si>
    <t>Servicio de acompañamiento a la implementación de estrategias de participación ciudadana en la gestión ambiental</t>
  </si>
  <si>
    <t>Corresponde al acompañamiento para la elaboración de planes, proyectos y acciones de participación ciudadana en la gestión ambiental,  que responden al cumplimiento  lineamientos y políticas en la materia.</t>
  </si>
  <si>
    <t>320801300</t>
  </si>
  <si>
    <t>Estrategias de participación ciudadana en la gestión ambiental implementadas</t>
  </si>
  <si>
    <t>320801301</t>
  </si>
  <si>
    <t>Entidades del Sistema Nacional Ambiental acompañadas en participación ciudadana en la gestión ambiental y resolución de conflictos</t>
  </si>
  <si>
    <t>320801302</t>
  </si>
  <si>
    <t>Proyectos ambientales con enfoque diferencial implementados</t>
  </si>
  <si>
    <t>320801303</t>
  </si>
  <si>
    <t>Espacios y escenarios de diálogo ambiental implementados</t>
  </si>
  <si>
    <t>320801400</t>
  </si>
  <si>
    <t>320801500</t>
  </si>
  <si>
    <t>320801600</t>
  </si>
  <si>
    <t>320801700</t>
  </si>
  <si>
    <t>3299</t>
  </si>
  <si>
    <t xml:space="preserve"> Fortalecimiento de la gestión y dirección del sector Ambiente y Desarrollo Sostenible</t>
  </si>
  <si>
    <t>Corresponde a un inmueble resultado de obras de edificación en terrenos no construidos o cuya área esté libre por autorización de demolición total. No incluye la dotación del inmueble (Corresponde a la licencia de construcción por obra nueva)</t>
  </si>
  <si>
    <t>329900900</t>
  </si>
  <si>
    <t>329900901</t>
  </si>
  <si>
    <t>Corresponde a un inmueble existente sobre el cual se adelantan obras para incrementar el área construida, entendiéndose por área construida la parte edificada que corresponde a la suma de las superficies de los pisos, excluyendo azoteas y áreas sin cubrir o techar (Corresponde a la licencia de construcción por ampliación)</t>
  </si>
  <si>
    <t>329901000</t>
  </si>
  <si>
    <t>329901001</t>
  </si>
  <si>
    <t>329901100</t>
  </si>
  <si>
    <t>329901101</t>
  </si>
  <si>
    <t>Corresponde a un inmueble sobre el cual se realizan obras para variar su diseño arquitectónico o estructural, sin incrementar su área construida (Corresponde a la licencia de construcción por modificación)</t>
  </si>
  <si>
    <t>329901200</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</si>
  <si>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t>
  </si>
  <si>
    <t>329901300</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</si>
  <si>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t>
  </si>
  <si>
    <t>329901400</t>
  </si>
  <si>
    <t>329901500</t>
  </si>
  <si>
    <t>329901600</t>
  </si>
  <si>
    <t>329904400</t>
  </si>
  <si>
    <t>329904401</t>
  </si>
  <si>
    <t>329904402</t>
  </si>
  <si>
    <t>329905200</t>
  </si>
  <si>
    <t>329905201</t>
  </si>
  <si>
    <t>329905202</t>
  </si>
  <si>
    <t>Capacitaciones en gestion documental y archivo realizadas</t>
  </si>
  <si>
    <t>329905203</t>
  </si>
  <si>
    <t>329905204</t>
  </si>
  <si>
    <t>329905205</t>
  </si>
  <si>
    <t>329905206</t>
  </si>
  <si>
    <t>329905207</t>
  </si>
  <si>
    <t>329905208</t>
  </si>
  <si>
    <t>329905209</t>
  </si>
  <si>
    <t>329905210</t>
  </si>
  <si>
    <t>329905211</t>
  </si>
  <si>
    <t>329905212</t>
  </si>
  <si>
    <t>329905213</t>
  </si>
  <si>
    <t>329905214</t>
  </si>
  <si>
    <t>329905215</t>
  </si>
  <si>
    <t>329905400</t>
  </si>
  <si>
    <t>329905401</t>
  </si>
  <si>
    <t>329905402</t>
  </si>
  <si>
    <t xml:space="preserve">Documentos de planeación con seguimiento realizado </t>
  </si>
  <si>
    <t>329905600</t>
  </si>
  <si>
    <t>329905601</t>
  </si>
  <si>
    <t>329905602</t>
  </si>
  <si>
    <t>329905700</t>
  </si>
  <si>
    <t>329905701</t>
  </si>
  <si>
    <t>329905800</t>
  </si>
  <si>
    <t>329905801</t>
  </si>
  <si>
    <t>Servicio de implementación sistemas de gestión</t>
  </si>
  <si>
    <t>329906000</t>
  </si>
  <si>
    <t>Sistema de gestión implementado</t>
  </si>
  <si>
    <t>329906001</t>
  </si>
  <si>
    <t>329906002</t>
  </si>
  <si>
    <t>329906003</t>
  </si>
  <si>
    <t>329906004</t>
  </si>
  <si>
    <t>Corresponde a un inmueble resultado de obras de edificación en terrenos no construidos o cuya área esté libre por autorización de demolición total. Incluye la dotación del inmueble (Corresponde a la licencia de construcción por obra nueva)</t>
  </si>
  <si>
    <t>329906100</t>
  </si>
  <si>
    <t>329906101</t>
  </si>
  <si>
    <t>329906102</t>
  </si>
  <si>
    <t>329906200</t>
  </si>
  <si>
    <t>Sistemas de información para la gestión administrativa actualizados</t>
  </si>
  <si>
    <t>329906300</t>
  </si>
  <si>
    <t>329906301</t>
  </si>
  <si>
    <t>329906302</t>
  </si>
  <si>
    <t>329906303</t>
  </si>
  <si>
    <t>329906400</t>
  </si>
  <si>
    <t>329906500</t>
  </si>
  <si>
    <t>329906600</t>
  </si>
  <si>
    <t>329906700</t>
  </si>
  <si>
    <t>329906800</t>
  </si>
  <si>
    <t>329906900</t>
  </si>
  <si>
    <t>329906901</t>
  </si>
  <si>
    <t>329907000</t>
  </si>
  <si>
    <t>329907100</t>
  </si>
  <si>
    <t>33</t>
  </si>
  <si>
    <t xml:space="preserve"> Promoción y acceso efectivo a procesos culturales y artísticos</t>
  </si>
  <si>
    <t>Bibliotecas construidas</t>
  </si>
  <si>
    <t xml:space="preserve">Son todas aquellas infraestructuras culturales que se construyan en un predio o terreno donde no existen elementos o construcciones previstas. </t>
  </si>
  <si>
    <t>Número de bibliotecas</t>
  </si>
  <si>
    <t>330100100</t>
  </si>
  <si>
    <t>Bibliotecas ampliadas</t>
  </si>
  <si>
    <t>Incrementar el área construida de la infraestructura cultural ya existente.</t>
  </si>
  <si>
    <t>330100200</t>
  </si>
  <si>
    <t>Bibliotecas adecuadas</t>
  </si>
  <si>
    <t>Cambio del uso de la infraestructura cultural o parte de ella, garantizando la permanencia del inmueble original.</t>
  </si>
  <si>
    <t>330100300</t>
  </si>
  <si>
    <t>Bibliotecas modificadas</t>
  </si>
  <si>
    <t>Variación en el diseño arquitectónico o estructural de la infraestructura cultural existente, sin incrementar su área construida</t>
  </si>
  <si>
    <t>330100400</t>
  </si>
  <si>
    <t>Bibliotecas con reforzamiento estructural</t>
  </si>
  <si>
    <t>Reforzamiento de la estructura de la infraestructura cultural</t>
  </si>
  <si>
    <t>330100500</t>
  </si>
  <si>
    <t>Centros musicales construidos</t>
  </si>
  <si>
    <t>Número de centros musicales</t>
  </si>
  <si>
    <t>330100600</t>
  </si>
  <si>
    <t>Centros musicales ampliados</t>
  </si>
  <si>
    <t>330100700</t>
  </si>
  <si>
    <t>Centros musicales adecuados</t>
  </si>
  <si>
    <t>330100800</t>
  </si>
  <si>
    <t>Centros musicales modificados</t>
  </si>
  <si>
    <t>330100900</t>
  </si>
  <si>
    <t>Centros musicales con reforzamiento estructural</t>
  </si>
  <si>
    <t>330101000</t>
  </si>
  <si>
    <t>Casas de la cultura construidas</t>
  </si>
  <si>
    <t>Número de casas de la cultura</t>
  </si>
  <si>
    <t>330101600</t>
  </si>
  <si>
    <t>Casas de la cultura ampliadas</t>
  </si>
  <si>
    <t>330101700</t>
  </si>
  <si>
    <t>Casas de la cultura adecuadas</t>
  </si>
  <si>
    <t>330101800</t>
  </si>
  <si>
    <t>Casas de la cultura modificadas</t>
  </si>
  <si>
    <t>330101900</t>
  </si>
  <si>
    <t>Casas de la cultura con reforzamiento estructural</t>
  </si>
  <si>
    <t>330102000</t>
  </si>
  <si>
    <t>Malocas construidas</t>
  </si>
  <si>
    <t>Número de malocas</t>
  </si>
  <si>
    <t>330102100</t>
  </si>
  <si>
    <t>Malocas ampliadas</t>
  </si>
  <si>
    <t>330102200</t>
  </si>
  <si>
    <t>Malocas adecuadas</t>
  </si>
  <si>
    <t>330102300</t>
  </si>
  <si>
    <t>Malocas modificadas</t>
  </si>
  <si>
    <t>330102400</t>
  </si>
  <si>
    <t>Malocas con reforzamiento estructural</t>
  </si>
  <si>
    <t>330102500</t>
  </si>
  <si>
    <t>Salas de danza construidas</t>
  </si>
  <si>
    <t>Número de salas de danza</t>
  </si>
  <si>
    <t>330102600</t>
  </si>
  <si>
    <t>Salas de danza ampliadas</t>
  </si>
  <si>
    <t>330102700</t>
  </si>
  <si>
    <t>Salas de danza adecuadas</t>
  </si>
  <si>
    <t>330102800</t>
  </si>
  <si>
    <t>Salas de danza modificadas</t>
  </si>
  <si>
    <t>330102900</t>
  </si>
  <si>
    <t>Salas de danza con reforzamiento estructural</t>
  </si>
  <si>
    <t>330103000</t>
  </si>
  <si>
    <t>Escuelas de música construidas</t>
  </si>
  <si>
    <t>Número de escuelas de música</t>
  </si>
  <si>
    <t>330103100</t>
  </si>
  <si>
    <t>Escuelas de música ampliadas</t>
  </si>
  <si>
    <t>330103200</t>
  </si>
  <si>
    <t>Escuelas de música adecuadas</t>
  </si>
  <si>
    <t>330103300</t>
  </si>
  <si>
    <t>Escuelas de música modificadas</t>
  </si>
  <si>
    <t>330103400</t>
  </si>
  <si>
    <t>Escuelas de música con reforzamiento estructural</t>
  </si>
  <si>
    <t>330103500</t>
  </si>
  <si>
    <t>Teatros construidos</t>
  </si>
  <si>
    <t>Número de teatros</t>
  </si>
  <si>
    <t>330103600</t>
  </si>
  <si>
    <t>Teatros ampliados</t>
  </si>
  <si>
    <t>330103700</t>
  </si>
  <si>
    <t>Teatros adecuados</t>
  </si>
  <si>
    <t>330103800</t>
  </si>
  <si>
    <t>Teatros modificados</t>
  </si>
  <si>
    <t>330103900</t>
  </si>
  <si>
    <t>Teatros con reforzamiento estructural</t>
  </si>
  <si>
    <t>330104000</t>
  </si>
  <si>
    <t>Museos construidos</t>
  </si>
  <si>
    <t>330104100</t>
  </si>
  <si>
    <t>Museos ampliados</t>
  </si>
  <si>
    <t>330104200</t>
  </si>
  <si>
    <t>Museos adecuados</t>
  </si>
  <si>
    <t>330104300</t>
  </si>
  <si>
    <t>Museos modificados</t>
  </si>
  <si>
    <t>330104400</t>
  </si>
  <si>
    <t>Museos con reforzamiento estructural</t>
  </si>
  <si>
    <t>330104500</t>
  </si>
  <si>
    <t>Salón de música construido</t>
  </si>
  <si>
    <t>Número de salones de música</t>
  </si>
  <si>
    <t>330104600</t>
  </si>
  <si>
    <t>Salón de música ampliado</t>
  </si>
  <si>
    <t>330104700</t>
  </si>
  <si>
    <t>Salón de música adecuado</t>
  </si>
  <si>
    <t>330104800</t>
  </si>
  <si>
    <t>Salón de música modificado</t>
  </si>
  <si>
    <t>330104900</t>
  </si>
  <si>
    <t>Salón de música con reforzamiento estructural</t>
  </si>
  <si>
    <t>330105000</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</si>
  <si>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</si>
  <si>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330105100</t>
  </si>
  <si>
    <t>330105101</t>
  </si>
  <si>
    <t>Creadores de contenidos culturales capacitados</t>
  </si>
  <si>
    <t>330105102</t>
  </si>
  <si>
    <t>Gestores culturales capacitados</t>
  </si>
  <si>
    <t>330105103</t>
  </si>
  <si>
    <t>Bibliotecarios capacitados</t>
  </si>
  <si>
    <t>330105104</t>
  </si>
  <si>
    <t>Agentes culturales y educativos capacitados</t>
  </si>
  <si>
    <t>330105105</t>
  </si>
  <si>
    <t>Artistas capacitados</t>
  </si>
  <si>
    <t>330105106</t>
  </si>
  <si>
    <t>Agentes de la primera infancia capacitados</t>
  </si>
  <si>
    <t>330105107</t>
  </si>
  <si>
    <t>Músicos y docentes de música capacitados</t>
  </si>
  <si>
    <t>330105108</t>
  </si>
  <si>
    <t>Agentes del sector literario capacitados</t>
  </si>
  <si>
    <t>330105109</t>
  </si>
  <si>
    <t>Procesos de educación con enfoque diferencial y acción sin daño realizados</t>
  </si>
  <si>
    <t>Servicio de educación formal al sector artístico y cultural</t>
  </si>
  <si>
    <t xml:space="preserve">Oferta educativa entregada a agentes culturales la cual se imparte en establecimientos educativos aprobados, en una secuencia regular de ciclos lectivos, con sujeción a pautas curriculares progresivas, y conducente a grados y títulos con el fin de fortalecer las capacidades en las disciplinas propias del sector.  </t>
  </si>
  <si>
    <t>330105200</t>
  </si>
  <si>
    <t>330105201</t>
  </si>
  <si>
    <t>Músicos formados</t>
  </si>
  <si>
    <t>330105202</t>
  </si>
  <si>
    <t>Artistas de teatro y circo formados</t>
  </si>
  <si>
    <t>330105203</t>
  </si>
  <si>
    <t>Cupos de educación formal ofertados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</si>
  <si>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</si>
  <si>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Número de eventos de promoción</t>
  </si>
  <si>
    <t>330105300</t>
  </si>
  <si>
    <t>Eventos de promoción de actividades culturales realizados</t>
  </si>
  <si>
    <t>330105302</t>
  </si>
  <si>
    <t>Espectáculos artísticos realizados</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</si>
  <si>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</si>
  <si>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330105401</t>
  </si>
  <si>
    <t>Estímulos otorgados al sector teatro</t>
  </si>
  <si>
    <t>330105402</t>
  </si>
  <si>
    <t>Estímulos otorgados a los beneficiarios de Colombia Creativa</t>
  </si>
  <si>
    <t>330105403</t>
  </si>
  <si>
    <t>Estímulos otorgados al sector artístico</t>
  </si>
  <si>
    <t>330105404</t>
  </si>
  <si>
    <t xml:space="preserve">Estímulos otorgados al sector literario </t>
  </si>
  <si>
    <t>330105405</t>
  </si>
  <si>
    <t>Estímulos otorgados al sector musical</t>
  </si>
  <si>
    <t>330105406</t>
  </si>
  <si>
    <t>Estímulos otorgados a salas concertadas</t>
  </si>
  <si>
    <t>330105407</t>
  </si>
  <si>
    <t>Estímulos otorgados a las bibliotecas de la Red Nacional de Bibliotecas Públicas</t>
  </si>
  <si>
    <t>330105408</t>
  </si>
  <si>
    <t>Estímulos otorgados a las producciones o coproducciones cinematográfico</t>
  </si>
  <si>
    <t>Servicio de apoyo financiero para el desarrollo de prácticas artísticas y culturales</t>
  </si>
  <si>
    <t>El Ministerio de Cultura, a través del Programa Nacional de Estímulos tiene como propósito movilizar a los agentes del sector, bien sea en el ámbito nacional o internacional, para que en las más diversas disciplinas, reciban a través de becas, pasantías, premios nacionales, reconocimientos o residencias artísticas un apoyo a su quehacer. Este Programa está dirigido principalmente a personas naturales y el mecanismo dispuesto para acceder a dichos estímulos es a través de convocatorias públicas anuales, de manera que puedan participar de ese abanico de oportunidades todos los actores del sector cultural.</t>
  </si>
  <si>
    <t>330105500</t>
  </si>
  <si>
    <t>Personas beneficiadas con apoyos del Programa Nacional de Estímulos</t>
  </si>
  <si>
    <t>330105501</t>
  </si>
  <si>
    <t>Becas para el desarrollo de prácticas artísticas y culturales otorgadas</t>
  </si>
  <si>
    <t>330105502</t>
  </si>
  <si>
    <t>Pasantías en áreas artísticas y culturales gestionadas</t>
  </si>
  <si>
    <t>330105503</t>
  </si>
  <si>
    <t>Premios Nacionales entregados</t>
  </si>
  <si>
    <t>330105504</t>
  </si>
  <si>
    <t>Reconocimientos Nacionales Entregados</t>
  </si>
  <si>
    <t>330105505</t>
  </si>
  <si>
    <t>Residencias artísticas para el desarrollo de proyectos creativos gestionadas</t>
  </si>
  <si>
    <t>Servicio de asistencia técnica al sector cinematográfico</t>
  </si>
  <si>
    <t>Corresponde al apoyo a las entidades territoriales para la conformación de Consejos Distritales y Departamentales de cinematografía. El apoyo para la organización de festivales de cine y apoyo del cine colombiano en el extranjero.</t>
  </si>
  <si>
    <t>330105700</t>
  </si>
  <si>
    <t>Entidades Territoriales asistidas técnicamente</t>
  </si>
  <si>
    <t>330105701</t>
  </si>
  <si>
    <t>Asistencias técnicas al sector cinematográfico realizadas</t>
  </si>
  <si>
    <t>Servicio de asistencia técnica al sector musical</t>
  </si>
  <si>
    <t>Corresponde al acompañamiento a los entes territoriales para la formulación e implementación del campo musical en planes de desarrollo</t>
  </si>
  <si>
    <t>330105800</t>
  </si>
  <si>
    <t>330105801</t>
  </si>
  <si>
    <t>Asistencias técnicas al sector musical realizadas</t>
  </si>
  <si>
    <t>Servicio de asistenciatécnica en procesos de comunicación cultural</t>
  </si>
  <si>
    <t>Apoyo y asesoría  a los creadores para el fortalecimiento  de los contenidos culturales mediáticos, pertinentes y de calidad.</t>
  </si>
  <si>
    <t>330105900</t>
  </si>
  <si>
    <t>330105901</t>
  </si>
  <si>
    <t>Asistencias técnicas a los procesos de comunicación cultural realizadas</t>
  </si>
  <si>
    <t>Servicio de asistencia técnica en el fortalecimiento de los consejeros de cultura</t>
  </si>
  <si>
    <t xml:space="preserve">La Dirección de Poblaciones realiza un proceso de fortalecimiento a los consejeros de Cultura, Afro, Indígenas y Discapacidad para promover el reconocimiento de la diversidad étnica y cultural como riqueza de nuestra Nación. </t>
  </si>
  <si>
    <t>330106100</t>
  </si>
  <si>
    <t>330106101</t>
  </si>
  <si>
    <t>Consejeros de cultura de comunidades afrodescendientes asistidos técnicamente</t>
  </si>
  <si>
    <t>330106102</t>
  </si>
  <si>
    <t>Consejeros de cultura de comunidades indígenas asistidos técnicamente</t>
  </si>
  <si>
    <t>330106103</t>
  </si>
  <si>
    <t>Consejeros de cultura de población con discapacidad asistidos técnicamente</t>
  </si>
  <si>
    <t>330106104</t>
  </si>
  <si>
    <t>Asistencias técnicas a los consejeros de cultura realizadas</t>
  </si>
  <si>
    <t>Servicio de asistencia técnica en planeación de reparación colectiva</t>
  </si>
  <si>
    <t>Se basa en el diseño e implementación del componente cultural de los planes de reparación colectiva con el fin de implementar el Programa de Reparación Colectiva que tenga en cuenta cualquiera de los siguientes eventos:a). El daño ocasionado por la violación de los derechos colectivos;b). La violación grave y manifiesta de los derechos individuales de los miembros de los colectivos;c). El impacto colectivo de la violación de derechos individuales.</t>
  </si>
  <si>
    <t>330106200</t>
  </si>
  <si>
    <t>330106201</t>
  </si>
  <si>
    <t>Asistencias técnicas en planeación de reparación colectiva realizadas</t>
  </si>
  <si>
    <t>Servicio de asistencia técnica para la viabilización de proyectos de infraestructura</t>
  </si>
  <si>
    <t xml:space="preserve">Corresponde al procedimiento que inicia con la asesoría de proyectos de Infraestructura Física Cultural presentados por entidades públicas y/o privadas y finaliza con la viabilización y/o aval técnico, jurídico, financiero y administrativo de proyectos que pueden ser financiados con recursos del Ministerio de Cultura u otras entidades públicas o privadas. </t>
  </si>
  <si>
    <t>330106300</t>
  </si>
  <si>
    <t>Proyectos de infraestructura cultural  asistidos técnicamente</t>
  </si>
  <si>
    <t>330106301</t>
  </si>
  <si>
    <t xml:space="preserve">Viabilizaciones realizadas </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</si>
  <si>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</si>
  <si>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</si>
  <si>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330106400</t>
  </si>
  <si>
    <t>330106401</t>
  </si>
  <si>
    <t>Entidades oferentes de programas de formación  artística y cultural  asistidas técnicamente</t>
  </si>
  <si>
    <t>Servicio de asistencia técnica en asuntos de gestión de bibliotecas públicas y lectura.</t>
  </si>
  <si>
    <t>Asistencias técnicas a bibliotecarios, administraciones locales, entidades públicas y privadas entre otros, en el campo de las bibliotecas públicas y la lectura.</t>
  </si>
  <si>
    <t>330106500</t>
  </si>
  <si>
    <t>330106501</t>
  </si>
  <si>
    <t>Asistencias técnicas en asuntos de gestión de bibliotecas públicas y lectura realizadas</t>
  </si>
  <si>
    <t>Servicio de gestión de recursos en el marco de la Ley de Espectáculos Públicos</t>
  </si>
  <si>
    <t>Consiste en las actividades requeridas para el recaudo de los recursos de la contribución parafiscal cultural, el giro de lo recaudado a las alcaldías municipales y distritales, y su posterior seguimiento para verificar una correcta inversión por parte de las entidades territoriales.</t>
  </si>
  <si>
    <t>Porcentaje de recaudo y giro</t>
  </si>
  <si>
    <t>330106600</t>
  </si>
  <si>
    <t>Recaudo y giro de la contribución parafiscal cultural.</t>
  </si>
  <si>
    <t>330106601</t>
  </si>
  <si>
    <t>Estrategia de apropiación y seguimiento de la Ley de espectáculos públicos en los ámbitos nacional y territorial implementada</t>
  </si>
  <si>
    <t>Servicio de gestión de archivos audiovisualesy sonoros</t>
  </si>
  <si>
    <t>Salvaguardar y conservar los archivos audiovisuales y sonoros fomentando o permitiendo un adecuado uso de los contenidos</t>
  </si>
  <si>
    <t>Número de contenidos audiovisuales y sonoros</t>
  </si>
  <si>
    <t>330106700</t>
  </si>
  <si>
    <t xml:space="preserve">Contenidos audiovisuales y sonoros conservados </t>
  </si>
  <si>
    <t>Ajuste o adaptación de una Infraestructura Cultural en la cual ya se estén desarrollando prácticas culturales, se busca garantizar la permanencia del inmueble original con las especificaciones requeridas. Este proceso puede o no tener reforzamiento estructural.</t>
  </si>
  <si>
    <t>Número de infraestructuras culturales</t>
  </si>
  <si>
    <t>330106800</t>
  </si>
  <si>
    <t>Corresponde a las investigaciones en áreas culturales y artísticas.</t>
  </si>
  <si>
    <t>330106901</t>
  </si>
  <si>
    <t>Documentos sobre gestión cultural territorial realizados</t>
  </si>
  <si>
    <t>330106902</t>
  </si>
  <si>
    <t>Documentos de investigación en bibliotecas públicas y lectura realizados</t>
  </si>
  <si>
    <t>330106903</t>
  </si>
  <si>
    <t>Documentos de investigación musical realizados</t>
  </si>
  <si>
    <t>Corresponde a los lineamientos técnicos para la creación, dotación, organización, administración, funcionamiento, gestión y prestación de servicios en el sector cultural y artístico</t>
  </si>
  <si>
    <t>330107000</t>
  </si>
  <si>
    <t>330107001</t>
  </si>
  <si>
    <t>Documentos técnicos con los prototipos de infraestructura realizados</t>
  </si>
  <si>
    <t>330107002</t>
  </si>
  <si>
    <t>Documentos de lineamientos técnicos para bibliotecas públicas realizados</t>
  </si>
  <si>
    <t>330107003</t>
  </si>
  <si>
    <t>Documentos de lineamientos técnicos sobre la educación artística y cultural realizados</t>
  </si>
  <si>
    <t>330107004</t>
  </si>
  <si>
    <t>Documentos de lineamientos técnicos sobre asuntos étnicos realizados</t>
  </si>
  <si>
    <t>Corresponde a los actos administrativos de carácter normativo y legal para la organización, funcionamiento, gestión y sostenibilidad del sector artístico y cultural.</t>
  </si>
  <si>
    <t>330107100</t>
  </si>
  <si>
    <t>330107101</t>
  </si>
  <si>
    <t>Documentos normativos para bibliotecas públicas realizados</t>
  </si>
  <si>
    <t>330107102</t>
  </si>
  <si>
    <t>330107103</t>
  </si>
  <si>
    <t>Documentos técnicos del sector musical realizados</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</si>
  <si>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</si>
  <si>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Número de contenidos culturales</t>
  </si>
  <si>
    <t>330107301</t>
  </si>
  <si>
    <t>Producciones artísticas en circulación</t>
  </si>
  <si>
    <t>330107302</t>
  </si>
  <si>
    <t xml:space="preserve">Producciones artísticas de Teatro y Circo en circulación </t>
  </si>
  <si>
    <t>330107303</t>
  </si>
  <si>
    <t>Producciones artísticas de Danza en circulación</t>
  </si>
  <si>
    <t>330107304</t>
  </si>
  <si>
    <t>Producciones de las artes visuales en circulación</t>
  </si>
  <si>
    <t>330107305</t>
  </si>
  <si>
    <t>Producciones musicales  en circulación en Música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</si>
  <si>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</si>
  <si>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330107401</t>
  </si>
  <si>
    <t>Sesiones de Consejos realizadas en el área de Teatro y Circo</t>
  </si>
  <si>
    <t>330107402</t>
  </si>
  <si>
    <t>Sesiones de Consejos realizadas en el área de Literatura y Libro</t>
  </si>
  <si>
    <t>330107403</t>
  </si>
  <si>
    <t>Sesiones de Consejos realizadas en el área de artes visuales</t>
  </si>
  <si>
    <t>330107404</t>
  </si>
  <si>
    <t>Sesiones de Consejos realizadas en el área de Música</t>
  </si>
  <si>
    <t>330107405</t>
  </si>
  <si>
    <t>Sesiones de Consejos realizadas en el área de danza</t>
  </si>
  <si>
    <t>330107406</t>
  </si>
  <si>
    <t>Encuentros sectoriales de danza realizados</t>
  </si>
  <si>
    <t>330107407</t>
  </si>
  <si>
    <t>Asistencias técnicas en gestión cultural realizadas</t>
  </si>
  <si>
    <t>330107408</t>
  </si>
  <si>
    <t>Consejos apoyados</t>
  </si>
  <si>
    <t>Bibliotecas construidas y dotadas</t>
  </si>
  <si>
    <t>330107500</t>
  </si>
  <si>
    <t>Centros musicales construidos y dotados</t>
  </si>
  <si>
    <t>330107600</t>
  </si>
  <si>
    <t>Casas de la cultura construidas y dotadas</t>
  </si>
  <si>
    <t>330107800</t>
  </si>
  <si>
    <t>Malocas construidas y dotadas</t>
  </si>
  <si>
    <t>330107900</t>
  </si>
  <si>
    <t>Malocas construidas Y DOTADAS</t>
  </si>
  <si>
    <t>Salas de danza construidas y dotadas</t>
  </si>
  <si>
    <t>330108000</t>
  </si>
  <si>
    <t>Escuelas de música construidas y dotadas</t>
  </si>
  <si>
    <t>330108100</t>
  </si>
  <si>
    <t>Teatros construidos y dotados</t>
  </si>
  <si>
    <t>330108200</t>
  </si>
  <si>
    <t>Museos construidos y dotados</t>
  </si>
  <si>
    <t>330108300</t>
  </si>
  <si>
    <t>Salón de música construido y dotado</t>
  </si>
  <si>
    <t>330108400</t>
  </si>
  <si>
    <t>Conjunto de actividades desarrolladas en una biblioteca, con el fin de facilitar y promover la disponibilidad y el acceso a la información y a la cultura con estándares de calidad, pertinencia y oportunidad.   </t>
  </si>
  <si>
    <t>Número usuarios</t>
  </si>
  <si>
    <t>330108501</t>
  </si>
  <si>
    <t>Estrategias de fomento para el acceso a servicios bibliotecarios realizadas</t>
  </si>
  <si>
    <t>Servicio de educación informal en áreas artísticas y culturales</t>
  </si>
  <si>
    <t>Oferta educativa entregada  a la ciudadanía con el fin de fortalecer sus capacidades en diferentes disciplinas artísticas como la música, la danza, la lectura, entre otros.</t>
  </si>
  <si>
    <t>330108700</t>
  </si>
  <si>
    <t>Cursos realizados</t>
  </si>
  <si>
    <t>330108701</t>
  </si>
  <si>
    <t>Son todas aquellas infraestructuras culturales que se construyan en un predio o terreno donde no existen elementos o construcciones previstas. </t>
  </si>
  <si>
    <t>Número de centros culturales</t>
  </si>
  <si>
    <t>330108800</t>
  </si>
  <si>
    <t>Centros culturales ampliados</t>
  </si>
  <si>
    <t>330108900</t>
  </si>
  <si>
    <t>Centros culturales adecuados</t>
  </si>
  <si>
    <t>330109000</t>
  </si>
  <si>
    <t>Centros culturales modificados</t>
  </si>
  <si>
    <t>330109100</t>
  </si>
  <si>
    <t>Centros culturales con reforzamiento estructural</t>
  </si>
  <si>
    <t>330109200</t>
  </si>
  <si>
    <t>Centros culturales construidos y dotados</t>
  </si>
  <si>
    <t>330109300</t>
  </si>
  <si>
    <t>Estudios y diseños de infraestructura cultural</t>
  </si>
  <si>
    <t>Corresponde a todos los productos relacionados a la etapa de preinversión en infraestructura cultural, como son estudios de factibilidad, diseños arquitectónicos, planos, estudio de suelos y otros estudios y/o instrumentos similares.</t>
  </si>
  <si>
    <t>330109400</t>
  </si>
  <si>
    <t>Servicio de asistencia técnica en gestión artística y cultural</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</si>
  <si>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</si>
  <si>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330109500</t>
  </si>
  <si>
    <t>330109501</t>
  </si>
  <si>
    <t>Consejos Territoriales asistidos técnicamente</t>
  </si>
  <si>
    <t>330109503</t>
  </si>
  <si>
    <t>Entidades territoriales asesoradas en gestión cultural</t>
  </si>
  <si>
    <t>Escuelas de música adecuadas y dotadas</t>
  </si>
  <si>
    <t>330109600</t>
  </si>
  <si>
    <t>Salas de danza adecuadasy dotadas</t>
  </si>
  <si>
    <t>330109700</t>
  </si>
  <si>
    <t>Salas de danza adecuadas y dotadas</t>
  </si>
  <si>
    <t>Servicio de acceso a materiales de lectura</t>
  </si>
  <si>
    <t>Dotación de las bibliotecas públicas con actualizaciones, suscripciones a periódicos y revistas, publicaciones digitales, entre otros materiales de lectura adquiridos para el acceso del público.</t>
  </si>
  <si>
    <t>Número de materiales de lectura</t>
  </si>
  <si>
    <t>330109800</t>
  </si>
  <si>
    <t>Materiales de lectura disponibles en bibliotecas públicas y espacios no convencionales</t>
  </si>
  <si>
    <t>Servicio de información para el sector artístico y cultural</t>
  </si>
  <si>
    <t>Estructuración de sistemas de información del sector cultural; incluye los sistemas para captura de información para el sector artístico y cultural.</t>
  </si>
  <si>
    <t>330109900</t>
  </si>
  <si>
    <t>Sistema de información del sector artístico y cultural en operación</t>
  </si>
  <si>
    <t>330109901</t>
  </si>
  <si>
    <t>Registro de agentes del sector en el sistema</t>
  </si>
  <si>
    <t>330109902</t>
  </si>
  <si>
    <t>Reportes disponibles con los datos sectoriales</t>
  </si>
  <si>
    <t>Corresponde a publicaciones impresas o digitales realizadas en el marco de la sistematización de procesos de educación informal y asistencia técnica, y de eventos académicos como encuentros, seminarios, foros, mesas de discusión, con la participación de diferentes actores del sector.</t>
  </si>
  <si>
    <t>Centro musicales dotados</t>
  </si>
  <si>
    <t>Incluye la disposición de material didáctico, pedagógico, tecnológico y/o mobiliario para espacios estructurados de aprendizaje musical.</t>
  </si>
  <si>
    <t>330110100</t>
  </si>
  <si>
    <t>Centros musicales dotados</t>
  </si>
  <si>
    <t>Centro de producción y posproducción cinematográfica construido</t>
  </si>
  <si>
    <t>Corresponde a los centros de  producción y posproducción cinematográfica construidos.</t>
  </si>
  <si>
    <t>330110200</t>
  </si>
  <si>
    <t>Centros construidos</t>
  </si>
  <si>
    <t>Centro de producción y posproducción cinematográfica ampliado</t>
  </si>
  <si>
    <t>Corresponde a los centros de  producción y posproducción cinematográfica ampliados.</t>
  </si>
  <si>
    <t>330110300</t>
  </si>
  <si>
    <t>Centros ampliados</t>
  </si>
  <si>
    <t>Centro de producción y posproducción cinematográfica adecuado</t>
  </si>
  <si>
    <t>Corresponde a los centros de  producción y posproducción cinematográfica adecuados.</t>
  </si>
  <si>
    <t>330110400</t>
  </si>
  <si>
    <t>Centros adecuados</t>
  </si>
  <si>
    <t>Centro de producción y posproducción cinematográfica modificado</t>
  </si>
  <si>
    <t>Corresponde a los centros de  producción y posproducción cinematográfica modificados.</t>
  </si>
  <si>
    <t>330110500</t>
  </si>
  <si>
    <t>Centros modificados</t>
  </si>
  <si>
    <t>Centro de producción y posproducción cinematográfica restaurado</t>
  </si>
  <si>
    <t>Corresponde a los centros de  producción y posproducción cinematográfica restaurados.</t>
  </si>
  <si>
    <t>330110600</t>
  </si>
  <si>
    <t>Centros restaurados</t>
  </si>
  <si>
    <t>Centro de producción y posproducción cinematográfica con reforzamiento estructural</t>
  </si>
  <si>
    <t>Corresponde a los centros de  producción y posproducción cinematográfica con reforzamiento estructural.</t>
  </si>
  <si>
    <t>330110700</t>
  </si>
  <si>
    <t>Centros con reforzamiento estructural</t>
  </si>
  <si>
    <t>Salas de cine construidas</t>
  </si>
  <si>
    <t>Corresponde  a las salas de cine construidas en el país.</t>
  </si>
  <si>
    <t>330110800</t>
  </si>
  <si>
    <t>Salas de cine ampliadas</t>
  </si>
  <si>
    <t>Corresponde  a las salas de cine ampliadas en el país.</t>
  </si>
  <si>
    <t>330110900</t>
  </si>
  <si>
    <t>Salas de cine adecuadas</t>
  </si>
  <si>
    <t>Corresponde  a las salas de cine adecuadas en el país.</t>
  </si>
  <si>
    <t>330111000</t>
  </si>
  <si>
    <t>Salas de cine modificadas</t>
  </si>
  <si>
    <t>Corresponde  a las salas de cine modificadas en el país.</t>
  </si>
  <si>
    <t>330111100</t>
  </si>
  <si>
    <t>Salas de cine con reforzamiento estructural</t>
  </si>
  <si>
    <t>Corresponde  a las salas de cine con reforzamiento estructural en el país.</t>
  </si>
  <si>
    <t>330111200</t>
  </si>
  <si>
    <t>Centros de preservación y conservación audiovisual construidos</t>
  </si>
  <si>
    <t>Centros de preservación y conservación audiovisual construidos.</t>
  </si>
  <si>
    <t>330111300</t>
  </si>
  <si>
    <t>Centros de preservación y conservación audiovsual adecuados</t>
  </si>
  <si>
    <t>Centros de preservación y conservación audiovsual adecuados.</t>
  </si>
  <si>
    <t>330111400</t>
  </si>
  <si>
    <t>Centros de preservación y conservación audiovsual modificados</t>
  </si>
  <si>
    <t>Centros de preservación y conservación audiovsual modificados.</t>
  </si>
  <si>
    <t>330111500</t>
  </si>
  <si>
    <t>Centros de preservación y conservación audiovsual restaurados</t>
  </si>
  <si>
    <t>Centros de preservación y conservación audiovsual restaurados.</t>
  </si>
  <si>
    <t>330111600</t>
  </si>
  <si>
    <t>Centros de preservación y conservación audiovsual con reforzamiento estructural</t>
  </si>
  <si>
    <t>Centros de preservación y conservación audiovsual con reforzamiento estructural.</t>
  </si>
  <si>
    <t>330111700</t>
  </si>
  <si>
    <t>Servicios de apoyo financiero a la producción y coproducción cinematográfica</t>
  </si>
  <si>
    <t xml:space="preserve">Corresponde a los recursos entregados a producciones audiovisuales. </t>
  </si>
  <si>
    <t>Número producciones</t>
  </si>
  <si>
    <t>330111800</t>
  </si>
  <si>
    <t>Producciones  beneficiadas</t>
  </si>
  <si>
    <t>Servicios de asistencia técnica a la producción y la coproducción cinematográfica en Colombia</t>
  </si>
  <si>
    <t>Corresponde a las solicitudes que realizan los productores de las películas para obtener: certificados de proyecto nacional, producto nacional, en general todas las certificaciones previas y  tramites necesarios para facilitar el acceso al fomento.</t>
  </si>
  <si>
    <t>330111900</t>
  </si>
  <si>
    <t>Servicios de asistencia técnica para la circulación cinematográfica</t>
  </si>
  <si>
    <t>Corresponde al fortalecimiento de todos los procesos de circulación de producciones audiovisuales (festivales, muestras, eventos, plataformas etc)</t>
  </si>
  <si>
    <t>330112000</t>
  </si>
  <si>
    <t>Servicio de fomento para el acceso de la oferta cultural</t>
  </si>
  <si>
    <t>Beneficios otorgados para que la ciudadanía acceda a la oferta cultural, entre ellos cine.</t>
  </si>
  <si>
    <t>330112200</t>
  </si>
  <si>
    <t>Servicio de clasificación de producciones cinematográficas</t>
  </si>
  <si>
    <t>Para dar cumplimiento al artículo 22 de la Ley 11 85 de 2008 que ordena que ninguna película podrá pasarse en salas de cine o sitios abiertos al público sin autorización previa de este comité con el fin de garantizar la protección de la primera infancia, la infancia y la adolescencia para garantizar.</t>
  </si>
  <si>
    <t>Número de películas</t>
  </si>
  <si>
    <t>330112300</t>
  </si>
  <si>
    <t>Películas clasificadas</t>
  </si>
  <si>
    <t>Servicio de promoción de Colombia como escenario de rodaje de películas</t>
  </si>
  <si>
    <t xml:space="preserve">En el marco del cumplimiento de la ley 1556, el Ministerio de Cultura y la Dirección de Cinematografía participan en eventos y actividades a nivel mundial con el fin de promocionar e incentivar el uso de los apoyos brindados por esta ley. </t>
  </si>
  <si>
    <t>330112400</t>
  </si>
  <si>
    <t>Eventos atendidos</t>
  </si>
  <si>
    <t>12.b Elaborar y aplicar instrumentos para vigilar los efectos en el desarrollo sostenible, a fin de lograr un turismo sostenible que cree puestos de trabajo y promueva la cultura y los productos locales</t>
  </si>
  <si>
    <t>Servicios de promoción del cine colombiano en el extranjero</t>
  </si>
  <si>
    <t xml:space="preserve">Corresponde a la participación de Colombia en eventos, actividades o campañas para promocionar el cine colombiano a nivel internacional. </t>
  </si>
  <si>
    <t>330112500</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</si>
  <si>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</si>
  <si>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</si>
  <si>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Número de procesos de formación</t>
  </si>
  <si>
    <t>330112600</t>
  </si>
  <si>
    <t>Procesos de formación atendidos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</si>
  <si>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</si>
  <si>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Corresponde al beneficio económico periódico entregado a los creadores y gestores culturales, para garantizar una renta vitalicia a estos agentes.</t>
  </si>
  <si>
    <t>Número de creadores y gestores culturales</t>
  </si>
  <si>
    <t>330113000</t>
  </si>
  <si>
    <t>330113100</t>
  </si>
  <si>
    <t>330113200</t>
  </si>
  <si>
    <t>330113300</t>
  </si>
  <si>
    <t>Planes de manejo arqueológico</t>
  </si>
  <si>
    <t>Corresponde a la formulación de planes de manejo arqueológico municipales, de sitio o para un área arqueológica protegida</t>
  </si>
  <si>
    <t>330113400</t>
  </si>
  <si>
    <t>Plan de manejo arqueológico aprobado</t>
  </si>
  <si>
    <t xml:space="preserve"> Gestión, protección y salvaguardia del patrimonio cultural colombiano</t>
  </si>
  <si>
    <t>Documentos Investigación</t>
  </si>
  <si>
    <t>330200100</t>
  </si>
  <si>
    <t>330200101</t>
  </si>
  <si>
    <t>Documentos de investigación sobre lingüística y literatura realizados</t>
  </si>
  <si>
    <t>330200102</t>
  </si>
  <si>
    <t>Documentos de investigación sobre historia realizados</t>
  </si>
  <si>
    <t>330200103</t>
  </si>
  <si>
    <t>Documentos de investigación sobre antropología realizados</t>
  </si>
  <si>
    <t>330200104</t>
  </si>
  <si>
    <t>Documentos de investigación sobre arqueología realizados</t>
  </si>
  <si>
    <t>330200105</t>
  </si>
  <si>
    <t>Documentos de investigación sobre museos realizados</t>
  </si>
  <si>
    <t>330200106</t>
  </si>
  <si>
    <t>Documentos de investigación sobre patrimonio realizados</t>
  </si>
  <si>
    <t>330200200</t>
  </si>
  <si>
    <t>330200201</t>
  </si>
  <si>
    <t>Documentos técnicos sobre gestión documental realizados</t>
  </si>
  <si>
    <t>330200202</t>
  </si>
  <si>
    <t>Documentos técnicos sobre el patrimonio material e inmaterial</t>
  </si>
  <si>
    <t>330200203</t>
  </si>
  <si>
    <t>Documentos con los planes especiales de manejo y protección de bienes de interés cultural del ámbito nacional realizados</t>
  </si>
  <si>
    <t>330200204</t>
  </si>
  <si>
    <t>Documentos con los planes especiales de salvaguardia de manifestaciones inmateriales realizados</t>
  </si>
  <si>
    <t>Hace referencia a actos administrativos, declaratorias y solicitudes a cargo del Ministerio de Cultura en materia de patrimonio material e inmaterial.</t>
  </si>
  <si>
    <t>330200300</t>
  </si>
  <si>
    <t>330200301</t>
  </si>
  <si>
    <t>Documentos de declaratorias de Bienes de Interés Cultural del ámbito nacional realizados</t>
  </si>
  <si>
    <t>330200302</t>
  </si>
  <si>
    <t>Documentos de inclusión en la lista representativa de patrimonio cultural inmaterial realizados</t>
  </si>
  <si>
    <t>330200303</t>
  </si>
  <si>
    <t>Documentos con la solicitud de inclusión en las listas de Patrimonio Mundial y de la Humanidad de la UNESCO realizados</t>
  </si>
  <si>
    <t>330200304</t>
  </si>
  <si>
    <t>Documentos normativos sobre patrimonio cultural realizados</t>
  </si>
  <si>
    <t>330200305</t>
  </si>
  <si>
    <t>Documentos normativos sobre gestión documental</t>
  </si>
  <si>
    <t>Servicio de exposiciones</t>
  </si>
  <si>
    <t>Corresponde a las exposiciones exhibidas en las instalaciones del Museo Nacional y en otras ciudades. También corresponde a exposiciones de documentos históricos para divulgación y sensibilización sobre el patrimonio documental</t>
  </si>
  <si>
    <t>Número de exposiciones</t>
  </si>
  <si>
    <t>330200400</t>
  </si>
  <si>
    <t>Exposiciones realizadas</t>
  </si>
  <si>
    <t>330200401</t>
  </si>
  <si>
    <t>Exposición de muestras documentales realizadas</t>
  </si>
  <si>
    <t>330200402</t>
  </si>
  <si>
    <t>Exposición de colecciones permanentes realizadas</t>
  </si>
  <si>
    <t>330200403</t>
  </si>
  <si>
    <t>Exposición de colecciones temporales realizadas</t>
  </si>
  <si>
    <t>330200404</t>
  </si>
  <si>
    <t>Exposición de colecciones itinerantes realizadas</t>
  </si>
  <si>
    <t>Servicio de recuperación del patrimonio bibliográfico y documental</t>
  </si>
  <si>
    <t>Obras recuperadas mediante diferentes mecanismos de adquisición (compra, canje, donación, depósito legal y depósito digital.)</t>
  </si>
  <si>
    <t>330200500</t>
  </si>
  <si>
    <t>Obras recuperadas</t>
  </si>
  <si>
    <t>Servicios de preservación del patrimonio bibliográfico y documental</t>
  </si>
  <si>
    <t>Corresponde a las acciones encaminadas a la conservación preventiva y restauración de patrimonio documental en cuanto a folios intervenidos y a las obras que anualmente reciben acciones de conservación preventiva, restauración y preservación digital. A nivel territorial su alcance está orientado a acciones preventivas únicamente.</t>
  </si>
  <si>
    <t xml:space="preserve">Número de bienes bibliográficos y documentales </t>
  </si>
  <si>
    <t>330200600</t>
  </si>
  <si>
    <t>Bienes bibliográficos y documentales preservados</t>
  </si>
  <si>
    <t>Servicios de preservación de colecciones de material cinematográfico y audiovisual</t>
  </si>
  <si>
    <t>Corresponde a la recopilación y protección del material cinematográfico y audiovisual del país como material patrimonial.</t>
  </si>
  <si>
    <t>Número de colecciones cinematográficas y audiovisuales</t>
  </si>
  <si>
    <t>330200700</t>
  </si>
  <si>
    <t>Colecciones cinematográficas y audiovisuales preservadas</t>
  </si>
  <si>
    <t>Servicio de educación informal en conservación documental</t>
  </si>
  <si>
    <t>Proveer capacitación para prevenir los deterioros documentales del patrimonio</t>
  </si>
  <si>
    <t>330201400</t>
  </si>
  <si>
    <t>330201401</t>
  </si>
  <si>
    <t>Personas formadas en conservación documental.</t>
  </si>
  <si>
    <t>330201402</t>
  </si>
  <si>
    <t>Servicio de educación para el trabajo a miembros de apoyo y comunidad académica</t>
  </si>
  <si>
    <t>Hace referencia a los talleres de actualización sobre el estado etnográfico, arqueológico y del patrimonio cultural de la nación.</t>
  </si>
  <si>
    <t>330201500</t>
  </si>
  <si>
    <t>330201501</t>
  </si>
  <si>
    <t>Servicio de educación informal sobre parques arqueológicos</t>
  </si>
  <si>
    <t xml:space="preserve">Se desarrollan charlas especializadas en patrimonio cultural a público en general y se realizan foros, conferencias y talleres especializados en patrimonio cultural a publico en general. </t>
  </si>
  <si>
    <t>330201600</t>
  </si>
  <si>
    <t>330201601</t>
  </si>
  <si>
    <t>Servicio de educación informal sobre museos</t>
  </si>
  <si>
    <t>Corresponde a las capacitaciones ofrecidas a la comunidad de museos en el marco del programa de voluntariado y durante los cursos de preparación de monitores para las exposiciones temporales.</t>
  </si>
  <si>
    <t>330201700</t>
  </si>
  <si>
    <t>330201701</t>
  </si>
  <si>
    <t>Servicio de educación para el trabajo en Escuelas Taller</t>
  </si>
  <si>
    <t>Hace referencia a las actividades que se llevan a cabo fuera del ámbito escolar, que buscan desarrollar competencias y facultades de los individuos ofrecidas por las Escuelas Taller en oficios de la cultura.</t>
  </si>
  <si>
    <t>330201800</t>
  </si>
  <si>
    <t>330201801</t>
  </si>
  <si>
    <t>Servicio de educación informal a Vigías del Patrimonio</t>
  </si>
  <si>
    <t>Hace referencia a las actividades que se llevan a cabo fuera del ámbito escolar, que buscan desarrollar competencias y facultades de los individuos ofrecidas en el marco del programa nacional de vigías del patrimonio</t>
  </si>
  <si>
    <t>330201900</t>
  </si>
  <si>
    <t>330201901</t>
  </si>
  <si>
    <t>Servicio de asistencia técnica en asuntos de gestión del patrimonio bibliográfico y documental.</t>
  </si>
  <si>
    <t>Asistencias a los bibliotecarios y las entidades territoriales sobre la gestión del patrimonio.</t>
  </si>
  <si>
    <t>330202100</t>
  </si>
  <si>
    <t>Asistencias técnicas realizadas al sector bibliotecario, del libro y la lectura.</t>
  </si>
  <si>
    <t>330202101</t>
  </si>
  <si>
    <t>Servicio de asistencia técnica en asuntos de patrimonio cultural sumergido</t>
  </si>
  <si>
    <t>Corresponde a la evaluación de las propuestas técnicas presentadas al ICANH para realizar investigaciones en patrimonio sumergido y la realización de un seguimiento permanente sobre las actividades de exploración, intervención, conservación y divulgación de las investigaciones aprobadas de patrimonio cultural sumergido. Emisión de conceptos de carácter técnico de carácter restringido al Ministerio de Cultura</t>
  </si>
  <si>
    <t>330202200</t>
  </si>
  <si>
    <t>330202201</t>
  </si>
  <si>
    <t>Planes de manejo ejecutados</t>
  </si>
  <si>
    <t>330202202</t>
  </si>
  <si>
    <t>Servicio de preservación de los parques y áreas arqueológicaspatrimoniales</t>
  </si>
  <si>
    <t>Corresponde a la atención de los diferentes sitios arqueológicos reconocidos legalmente por el Estado. El mantenimiento, restauración y conservación de los bienes arqueológicos del patrimonio arqueológico ubicados en los Parques Arqueológicos</t>
  </si>
  <si>
    <t>Número de parques y áreas arqueológicas patrimoniales</t>
  </si>
  <si>
    <t>330203000</t>
  </si>
  <si>
    <t>Parques arqueológicos  patrimoniales preservados</t>
  </si>
  <si>
    <t>330203001</t>
  </si>
  <si>
    <t>Área Arqueológica Protegida preservada</t>
  </si>
  <si>
    <t>Hace referencia a los museos del país que tengan ampliación en su infraestructura.</t>
  </si>
  <si>
    <t>330203400</t>
  </si>
  <si>
    <t>Museosadecuados</t>
  </si>
  <si>
    <t>Corresponde a los museos del país que se les hagan procesos de adecuación en sus instalaciones .</t>
  </si>
  <si>
    <t>330203500</t>
  </si>
  <si>
    <t>Museos  adecuados</t>
  </si>
  <si>
    <t>Hace referencia a museos del país que realicen modificaciones en su estructura.</t>
  </si>
  <si>
    <t>330203600</t>
  </si>
  <si>
    <t>Corresponde a los museos del país que sean sujeto de reforzamiento estructural.</t>
  </si>
  <si>
    <t>330203700</t>
  </si>
  <si>
    <t>Servicio de protección del patrimonio arqueologico, antropologico e historico</t>
  </si>
  <si>
    <t>Corresponde a la creación de actuaciones administrativas y a la aplicación de sanciones administrativas en los casos de violación del régimen especial de protección del patrimonio arqueológico, antropológico e histórico frente actuaciones de intervención, encuentro fortuito, exportación, registro e inventario de los bienes arqueológicos.</t>
  </si>
  <si>
    <t>330204100</t>
  </si>
  <si>
    <t>Actos administrativos generados</t>
  </si>
  <si>
    <t>Corresponde a la serie de actuaciones interadministrativas y acompañamientos técnicos a las entidades territoriales con el fin de atender asuntos relacionados con el manejo y administración del patrimonio arqueológico, antropológico e histórico </t>
  </si>
  <si>
    <t>330204201</t>
  </si>
  <si>
    <t>Convenios celebrados</t>
  </si>
  <si>
    <t>Monumento histórico construido</t>
  </si>
  <si>
    <t>Corresponde a la construcción de una obra que posea valor artístico, arqueológico, histórico o similar. </t>
  </si>
  <si>
    <t>Número de monumentos</t>
  </si>
  <si>
    <t>330204300</t>
  </si>
  <si>
    <t>Monumentos históricos construidos</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</si>
  <si>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</si>
  <si>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</si>
  <si>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Número de actividades culturales</t>
  </si>
  <si>
    <t>330204400</t>
  </si>
  <si>
    <t>Actividades culturales realizadas en Museos del Ministerio de Cultura</t>
  </si>
  <si>
    <t>330204401</t>
  </si>
  <si>
    <t>Personas asistentes a actividades educativas y culturales en Museos del Ministerio de Cultura</t>
  </si>
  <si>
    <t>Servicio de asistencia técnica en asuntos de gestión documental</t>
  </si>
  <si>
    <t>Corresponde al apoyo a los actores del Sistema Nacional de Archivos para normalizar la organización y administración de los archivos a través de asistencias técnicas y desarrollo de proyectos archivísticos. Y la realización de actividades presenciales y virtuales para robustecer el funcionamiento de las instancias del Sistema Nacional de Archivo a través de Consejos Territoriales de Archivo, Comités Técnicos, entre otros</t>
  </si>
  <si>
    <t>330204600</t>
  </si>
  <si>
    <t>Asistencias técnicas en gestión documental a entidades realizadas</t>
  </si>
  <si>
    <t>330204601</t>
  </si>
  <si>
    <t xml:space="preserve">Proyectos archivísticos con entidades ejecutados </t>
  </si>
  <si>
    <t>330204602</t>
  </si>
  <si>
    <t>Eventos de orientación a Consejos Territoriales de Archivos realizados</t>
  </si>
  <si>
    <t>330204603</t>
  </si>
  <si>
    <t>Comités Técnicos  del Sistema Nacional de Archivos realizados</t>
  </si>
  <si>
    <t>330204604</t>
  </si>
  <si>
    <t>Asistencias técnicas en asuntos de gestión documental realizadas</t>
  </si>
  <si>
    <t>Servicio de vigilancia y control archivístico</t>
  </si>
  <si>
    <t>Vigilancia e inspecciones realizadas a los integrantes del Sistema Nacional de Archivos a través de auditorías presenciales y virtuales</t>
  </si>
  <si>
    <t>330204700</t>
  </si>
  <si>
    <t>Auditorias de vigilancia e inspección realizadas</t>
  </si>
  <si>
    <t>330204701</t>
  </si>
  <si>
    <t xml:space="preserve">Planes de mejoramiento archivístico suscritos </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</si>
  <si>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</si>
  <si>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 xml:space="preserve">Número de procesos de salvaguardia efectiva del patrimonio inmaterial </t>
  </si>
  <si>
    <t>Servicios de preservación al patrimonio material mueble</t>
  </si>
  <si>
    <t>Hace referencia a los montajes y desmontajes de exposiciones realizadas en las salas permanentes y temporales del Museo Nacional, durante los cuales se desarrollan acciones de conservación y restauración para asegurar la preservación de las colecciones y la correcta presentación de las obras al público visitante, en el marco del Sistema Integrado de Conservación SIC</t>
  </si>
  <si>
    <t xml:space="preserve">Número de planes de conservación </t>
  </si>
  <si>
    <t>330205000</t>
  </si>
  <si>
    <t>Planes de conservación ejecutados</t>
  </si>
  <si>
    <t>Servicios de intervención al patrimonio material mueble</t>
  </si>
  <si>
    <t>Hace referencia a intervenciones realizadas a obras de las colecciones (por ejemplo: limpieza, estudios,  diagnósticos e  intervenciones) con el fin de mantener el buen estado las piezas</t>
  </si>
  <si>
    <t>330205100</t>
  </si>
  <si>
    <t>Obras restauradas</t>
  </si>
  <si>
    <t>Servicios de educación informal al sector bibliotecario, del libro y la lectura</t>
  </si>
  <si>
    <t>Corresponde a las capacitaciones ofrecidas a bibliotecarios y agentes del sector del libro en asuntos de gestión documental.</t>
  </si>
  <si>
    <t>330205200</t>
  </si>
  <si>
    <t>330205201</t>
  </si>
  <si>
    <t>Personas  del sector bibliotecario, el libro y la lectura capacitadas</t>
  </si>
  <si>
    <t>Servicio de asistencia técnica para los museos</t>
  </si>
  <si>
    <t>Hace referencia al apoyo técnico para realizar el registro, actualización de registro y acompañamiento en las diferentes áreas museológicas</t>
  </si>
  <si>
    <t>330205300</t>
  </si>
  <si>
    <t>Museos asesorados</t>
  </si>
  <si>
    <t>330205301</t>
  </si>
  <si>
    <t>330205302</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</si>
  <si>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</si>
  <si>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</si>
  <si>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330205400</t>
  </si>
  <si>
    <t>330205401</t>
  </si>
  <si>
    <t>Servicio de atención al usuario para el acceso a documentos históricos y protocolos notariales</t>
  </si>
  <si>
    <t>Consulta y visita de documentos históricos, de escrituras publicas, de documentos digitalizados.</t>
  </si>
  <si>
    <t>330205500</t>
  </si>
  <si>
    <t>Consultas realizadas en sala</t>
  </si>
  <si>
    <t>330205501</t>
  </si>
  <si>
    <t>Consultas realizadas en línea</t>
  </si>
  <si>
    <t>Servicio de acceso y difusión del patrimonio bibliográfico y documental</t>
  </si>
  <si>
    <t>Corresponde al acceso de los espacios del patrimonio bibliográfico: Biblioteca Nacional, Archivo General de la Nación, Museos.</t>
  </si>
  <si>
    <t>330205600</t>
  </si>
  <si>
    <t xml:space="preserve">Crecimiento de usuarios </t>
  </si>
  <si>
    <t>330205601</t>
  </si>
  <si>
    <t>Crecimiento de usuarios de la Biblioteca Nacional</t>
  </si>
  <si>
    <t>330205602</t>
  </si>
  <si>
    <t>Crecimiento de visitantes de los Museos del Ministerio de Cultura</t>
  </si>
  <si>
    <t>Servicio de acceso a investigaciones sobre antropología, arqueología, historia y patrimonio cultural inmaterial</t>
  </si>
  <si>
    <t>Acceso a la plataforma multimedia con la digitalización de archivos históricos regionales nacionales y extranjeros.</t>
  </si>
  <si>
    <t>330205700</t>
  </si>
  <si>
    <t>330205701</t>
  </si>
  <si>
    <t>Servicio de museología</t>
  </si>
  <si>
    <t>Corresponde a la realización de las curadurías Arqueológicas y Antropológicas (Desarrollar guiones museográficos para museos regionales y el museo nacional). Y la Sistematización de la colección etnográfica</t>
  </si>
  <si>
    <t>Número de curadurías</t>
  </si>
  <si>
    <t>330205800</t>
  </si>
  <si>
    <t>Curadurías realizadas</t>
  </si>
  <si>
    <t>330205801</t>
  </si>
  <si>
    <t>Guiones museográficos entregados</t>
  </si>
  <si>
    <t>Servicio de apoyo financiero a la investigación en Antropología, Arqueología, Historia y Patrimonio</t>
  </si>
  <si>
    <t>Otorgar estímulos a la investigación</t>
  </si>
  <si>
    <t>330205900</t>
  </si>
  <si>
    <t>330205901</t>
  </si>
  <si>
    <t>Guiones museográficos realizados</t>
  </si>
  <si>
    <t>Corresponde a los Museos del país que sean construidos</t>
  </si>
  <si>
    <t>330206000</t>
  </si>
  <si>
    <t>Servicio de expedición de certificaciones para la importación de bienes culturales muebles</t>
  </si>
  <si>
    <t>Hace referencia a la certificación expedida por el Ministerio de Cultura para la importación de bienes culturales muebles, según lo establecido en la normatividad vigente y en los lineamientos de la DIAN</t>
  </si>
  <si>
    <t>330206100</t>
  </si>
  <si>
    <t>Certificados para importación de bienes culturales muebles expedidas</t>
  </si>
  <si>
    <t>330206101</t>
  </si>
  <si>
    <t>Certificados de gastos deducibles expedidas</t>
  </si>
  <si>
    <t>Servicio de información del patrimonio bibliográfico y documental</t>
  </si>
  <si>
    <t>Desarrollo del sistema integrado de información de seguimiento y evaluación SIISE para la gestión de procesos relacionados con el patrimonio bibliográfico y documental. Incluye los sistemas de información de la gestión interna del patrimonio bibliográfico y documental,  tales como: El sistema integrado de biblioteca (ILS), Sistema para la gestión de la conservación (PMS), Sistema de Información del Sistema Nacional de Archivos (SISNA), entre otros</t>
  </si>
  <si>
    <t>330206400</t>
  </si>
  <si>
    <t>Sistemas de información operando</t>
  </si>
  <si>
    <t>330206401</t>
  </si>
  <si>
    <t>Sistemas de información gestionados</t>
  </si>
  <si>
    <t>330206402</t>
  </si>
  <si>
    <t>Módulos del sistema de información implementados o actualizados</t>
  </si>
  <si>
    <t>330206403</t>
  </si>
  <si>
    <t>Crecimiento de usuarios del Archivo General de la Nación</t>
  </si>
  <si>
    <t>330206404</t>
  </si>
  <si>
    <t>Servicios de educación informal para la promoción y divulgación de la diversidad lingüística y sus medios de expresión y difusión</t>
  </si>
  <si>
    <t>Contempla los servicios de educación continua ofertados en las áreas de lingüística, literatura, filología, semiótica a través de todos los medios de expresión y de difusión. Incluye los eventos como conferencias, conmemoraciones, conversatorios, encuentros, simposios y demás eventos de carácter académico que permiten el fortalecimiento de la gestión universitaria y la consolidación de la comunidad docente e investigativa del Instituto.</t>
  </si>
  <si>
    <t>330206600</t>
  </si>
  <si>
    <t>330206601</t>
  </si>
  <si>
    <t>Actividades académicas realizadas para el fortalecimiento de la gestión universitaria</t>
  </si>
  <si>
    <t>Servicios de educación formal de posgrado</t>
  </si>
  <si>
    <t>Servicio orientado a la formación de talento humano especializado  para contribuir a fortalecer las bases de la capacidad nacional para la generación, transferencia, apropiación y aplicación del conocimiento</t>
  </si>
  <si>
    <t>330206700</t>
  </si>
  <si>
    <t>Servicio de producción de contenidos en radio emisora virtual</t>
  </si>
  <si>
    <t>Hace referencia a la producción de contenidos hablados y musicales de la radio emisora virtual, medidos a través de horas en vivo realizadas desde Bogotá y las regiones, así como  la medición de audiencias a través de estudios especializados.</t>
  </si>
  <si>
    <t>Horas de radio</t>
  </si>
  <si>
    <t>330206800</t>
  </si>
  <si>
    <t>Horas de radio emitidas</t>
  </si>
  <si>
    <t>330206801</t>
  </si>
  <si>
    <t>Servicio de apoyo financiero al sector museos</t>
  </si>
  <si>
    <t>Corresponde a los estímulos económicos entregados al sector museos, para incentivar la interactividad de los museos con la comunidad, que generen desarrollo, dialogo y apropiación del patrimonio.</t>
  </si>
  <si>
    <t>330206900</t>
  </si>
  <si>
    <t>Serviciode divulgación y publicación del Patrimonio cultural</t>
  </si>
  <si>
    <t xml:space="preserve">Hace referencia a las actividades de divulgación a través de la página web de los museos, boletines informativos, redes sociales, etc. de los principales eventos académicos y culturales, exposiciones y programas. También referencia a las cartillas, libros, producción audiovisual, entre otras publicaciones elaboradas en temas de salvaguardia, protección, recuperación, conservación, sostenimiento y divulgación del Patrimonio Cultural de la Nación. Así como eventos como conferencias, conmemoraciones, conversatorios, encuentros, simposios etc. de carácter académico que permiten el fortalecimiento de la gestión universitaria y la consolidación de la comunidad docente e investigativa del Instituto. </t>
  </si>
  <si>
    <t>330207000</t>
  </si>
  <si>
    <t>330207001</t>
  </si>
  <si>
    <t>330207002</t>
  </si>
  <si>
    <t>Módulos del sistema de información implementados</t>
  </si>
  <si>
    <t>Servicio de gestión de documentos del Estado</t>
  </si>
  <si>
    <t>Corresponde a la organización de los documentos del Estado, y entidades liquidadas, en imágenes digitales en una localización centralizada a fin de prestar un servicio de consulta eficiente al público que lo requiera.</t>
  </si>
  <si>
    <t>330207100</t>
  </si>
  <si>
    <t>330207101</t>
  </si>
  <si>
    <t>330207102</t>
  </si>
  <si>
    <t>Documentos sistematizados</t>
  </si>
  <si>
    <t>Corresponde a los productos relacionados con la etapa de preinversión de infraestructura, como son estudios de factibilidad, diseños arquitectónicos, planos, estudios de suelos y otros estudios y/o instrumentos similares.</t>
  </si>
  <si>
    <t>330207200</t>
  </si>
  <si>
    <t>330207201</t>
  </si>
  <si>
    <t>Servicios de restauración del patrimonio cultural material inmueble</t>
  </si>
  <si>
    <t>Hace referencia a intervenciones de restauración integral de bienes inmuebles de interés cultural con el fin de mantener el buen estado de la infraestructura.</t>
  </si>
  <si>
    <t>Número de restauraciones</t>
  </si>
  <si>
    <t>330207300</t>
  </si>
  <si>
    <t>Restauraciones realizadas</t>
  </si>
  <si>
    <t>Servicio de evaluación de instrumentos archivísticos</t>
  </si>
  <si>
    <t>Corresponde a la evaluación de instrumentos archivísticos frente a la convalidación de Tablas de Retención Documental -TRD, Tablas de Valoración Documental -TVD y gestión de transferencias documentales.</t>
  </si>
  <si>
    <t>330207400</t>
  </si>
  <si>
    <t>Instrumentos archivísticos evaluados</t>
  </si>
  <si>
    <t>Servicio de gestión documental a entidades públicas y privadas del orden nacional y/o territorial</t>
  </si>
  <si>
    <t>Conjunto de actividades administrativas y técnicas tendientes a la intervención de los archivos en sus diferentes fases (gestión, central o histórico) a través del desarrollo de proyectos archivísticos en las entidades públicas y privadas del orden nacional y/o territorial. Igualmente, corresponde a la planificación, manejo y organización de la documentación producida y recibida por las entidades, desde su origen hasta su destino final, con el objeto de facilitar su utilización y conservación. (Ley 594 de 2000).</t>
  </si>
  <si>
    <t>Número de archivos</t>
  </si>
  <si>
    <t>330207500</t>
  </si>
  <si>
    <t xml:space="preserve">Servicio de desarrollo tecnológico e innovación de archivos electrónicos </t>
  </si>
  <si>
    <t>Corresponde a la generación de ideas, métodos y herramientas digitales que impactan la modernización y generan transformaciones en archivos electrónicos. En el desarrollo de estos métodos y herramientas está implícita la investigación que genera conocimiento enfocado en la solución de problemas de la función archivística a través del uso y la incorporación de tecnologías.</t>
  </si>
  <si>
    <t>330207600</t>
  </si>
  <si>
    <t>Proyectos de desarrollo tecnológico e innovación implementados</t>
  </si>
  <si>
    <t>Servicio de información del patrimonio documental archivístico</t>
  </si>
  <si>
    <t>Corresponde al proceso que mejora la disposición de la información del patrimonio documental archivístico para asegurar que sea accesible y oportuno.</t>
  </si>
  <si>
    <t>330207700</t>
  </si>
  <si>
    <t>330207701</t>
  </si>
  <si>
    <t>Eventos de socialización y difusión de información patrimonial desarrollados</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</si>
  <si>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</si>
  <si>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</si>
  <si>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330207800</t>
  </si>
  <si>
    <t>330207801</t>
  </si>
  <si>
    <t>330207802</t>
  </si>
  <si>
    <t>330207900</t>
  </si>
  <si>
    <t>330208000</t>
  </si>
  <si>
    <t>330208200</t>
  </si>
  <si>
    <t>3399</t>
  </si>
  <si>
    <t xml:space="preserve"> Fortalecimiento de la gestión y dirección del sector Cultura</t>
  </si>
  <si>
    <t>339900900</t>
  </si>
  <si>
    <t>339900901</t>
  </si>
  <si>
    <t>339901000</t>
  </si>
  <si>
    <t>339901001</t>
  </si>
  <si>
    <t>339901100</t>
  </si>
  <si>
    <t>339901101</t>
  </si>
  <si>
    <t>339901200</t>
  </si>
  <si>
    <t>339901300</t>
  </si>
  <si>
    <t>339901400</t>
  </si>
  <si>
    <t>339901500</t>
  </si>
  <si>
    <t>Incluye mantenimiento preventivo y correctivo de edificios y zonas comunes,  trabajos de carpintería metálica y en maderareparaciones menores, trabajos de vidrios, trabajos de mampostería, trabajos de ornamentación, trabajos hidráulicos y sanitarios, servicios de jardinería, cortinería y cerrajería, pintura y reparación de muebles y pintura de espacios físicos.</t>
  </si>
  <si>
    <t>339901600</t>
  </si>
  <si>
    <t>339904400</t>
  </si>
  <si>
    <t>339904401</t>
  </si>
  <si>
    <t>339904402</t>
  </si>
  <si>
    <t>339905200</t>
  </si>
  <si>
    <t>339905201</t>
  </si>
  <si>
    <t>339905202</t>
  </si>
  <si>
    <t>339905300</t>
  </si>
  <si>
    <t>339905301</t>
  </si>
  <si>
    <t>339905400</t>
  </si>
  <si>
    <t>339905401</t>
  </si>
  <si>
    <t>339905402</t>
  </si>
  <si>
    <t>339905500</t>
  </si>
  <si>
    <t>339905600</t>
  </si>
  <si>
    <t>339905601</t>
  </si>
  <si>
    <t>339905602</t>
  </si>
  <si>
    <t>339905800</t>
  </si>
  <si>
    <t>339905801</t>
  </si>
  <si>
    <t>339906000</t>
  </si>
  <si>
    <t>339906001</t>
  </si>
  <si>
    <t>339906002</t>
  </si>
  <si>
    <t>339906003</t>
  </si>
  <si>
    <t>339906004</t>
  </si>
  <si>
    <t>339906005</t>
  </si>
  <si>
    <t>339906006</t>
  </si>
  <si>
    <t>339906007</t>
  </si>
  <si>
    <t>339906008</t>
  </si>
  <si>
    <t>339906009</t>
  </si>
  <si>
    <t>339906010</t>
  </si>
  <si>
    <t>339906011</t>
  </si>
  <si>
    <t>339906012</t>
  </si>
  <si>
    <t>339906013</t>
  </si>
  <si>
    <t>339906014</t>
  </si>
  <si>
    <t>339906015</t>
  </si>
  <si>
    <t>Servicio de implementación del Sistema de Gestión</t>
  </si>
  <si>
    <t>339906100</t>
  </si>
  <si>
    <t>339906101</t>
  </si>
  <si>
    <t>339906102</t>
  </si>
  <si>
    <t>339906103</t>
  </si>
  <si>
    <t>339906104</t>
  </si>
  <si>
    <t>339906200</t>
  </si>
  <si>
    <t xml:space="preserve">Sistemas de información para la gestión administrativa actualizados </t>
  </si>
  <si>
    <t>339906300</t>
  </si>
  <si>
    <t xml:space="preserve">Sistemas de información para la gestión administrativa implementados </t>
  </si>
  <si>
    <t>339906301</t>
  </si>
  <si>
    <t>339906302</t>
  </si>
  <si>
    <t>339906303</t>
  </si>
  <si>
    <t>339906500</t>
  </si>
  <si>
    <t>339906600</t>
  </si>
  <si>
    <t>339906700</t>
  </si>
  <si>
    <t>339906800</t>
  </si>
  <si>
    <t>339906900</t>
  </si>
  <si>
    <t>339906901</t>
  </si>
  <si>
    <t>339907000</t>
  </si>
  <si>
    <t>339907100</t>
  </si>
  <si>
    <t>339907200</t>
  </si>
  <si>
    <t>35</t>
  </si>
  <si>
    <t>Comercio, industria y turismo</t>
  </si>
  <si>
    <t>3501</t>
  </si>
  <si>
    <t xml:space="preserve"> Internacionalización de la economía</t>
  </si>
  <si>
    <t>Servicio de asesoría jurídica para la solución de controversias derivadas de acuerdos comerciales y de inversión</t>
  </si>
  <si>
    <t>Comprende la asesoría prestada de personas naturales y jurídicas en el marco de controversias derivadas de acuerdos comerciales y de inversión.</t>
  </si>
  <si>
    <t>Porcentaje de controversias intervenidas</t>
  </si>
  <si>
    <t>350100200</t>
  </si>
  <si>
    <t xml:space="preserve">Controversias intervenidas por parte del Min Comercio en el desarrollo de acuerdos comerciales y de inversión </t>
  </si>
  <si>
    <t>350100201</t>
  </si>
  <si>
    <t>Informes de seguimiento realizados a controversias en el desarrollo de acuerdos comerciales y de inversión</t>
  </si>
  <si>
    <t>Servicio de apoyo para la suscripción e implementación de acuerdos comerciales y de inversión</t>
  </si>
  <si>
    <t>Se orienta al aprovechamiento de acuerdos comerciales, divulgación de oportunidades y diversificación de mercados, para fortalecer el tejido empresarial exportador y el crecimiento de la oferta exportable, facilitando la inserción en cadenas globales de valor y encadenamientos productivos regionales.</t>
  </si>
  <si>
    <t>Número de rondas de negociaciones</t>
  </si>
  <si>
    <t>350100300</t>
  </si>
  <si>
    <t>Rondas de negociaciones organizadas y/o asistidas</t>
  </si>
  <si>
    <t>350100301</t>
  </si>
  <si>
    <t xml:space="preserve">Rondas de negociaciones organizadas </t>
  </si>
  <si>
    <t>350100302</t>
  </si>
  <si>
    <t xml:space="preserve">Rondas de negociaciones asistidas </t>
  </si>
  <si>
    <t>350100303</t>
  </si>
  <si>
    <t>Publicaciones realizadas sobre acuerdos comerciales y de inversión</t>
  </si>
  <si>
    <t>Servicio de apoyo para facilitar el comercio exterior a través de la Ventanilla Única de Comercio Exterior - VUCE</t>
  </si>
  <si>
    <t>La Ventanilla Única de Comercio Exterior – VUCE- es un instrumento informático que permite el trámite electrónico de las autorizaciones, permisos, certificaciones o vistos buenos previos exigidos por las respectivas entidades del Estado para la realización de las operaciones específicas de importaciones y exportaciones.</t>
  </si>
  <si>
    <t>350100400</t>
  </si>
  <si>
    <t>Trámites realizados en la Ventanilla Única de Comercio Exterior - VUCE</t>
  </si>
  <si>
    <t>350100401</t>
  </si>
  <si>
    <t>Usuarios atendidos a través de la Ventanilla Única de Comercio Exterior - VUCE</t>
  </si>
  <si>
    <t>350100402</t>
  </si>
  <si>
    <t>Capacitaciones realizadas en el uso de la Ventanilla Única de Comercio Exterior - VUCE</t>
  </si>
  <si>
    <t>350100403</t>
  </si>
  <si>
    <t>350100404</t>
  </si>
  <si>
    <t>Operaciones de interoperabilidad e integración  con otros sistemas de información implementados</t>
  </si>
  <si>
    <t xml:space="preserve"> Productividad y competitividad de las empresas colombianas</t>
  </si>
  <si>
    <t>Servicio de apoyo para el fortalecimiento del Subsistema Nacional de Calidad - SICAL</t>
  </si>
  <si>
    <t>El Ministerio busca apoyar el correcto funcionamiento del Subsistema Nacional de Calidad, el cual persigue el incremento en la productividad y la innovación de las empresas, la confianza del consumidor y facilitar el acceso a mercados.</t>
  </si>
  <si>
    <t>Número de eventos y documentos</t>
  </si>
  <si>
    <t>350200100</t>
  </si>
  <si>
    <t>Eventos y documentos desarrollados</t>
  </si>
  <si>
    <t>350200101</t>
  </si>
  <si>
    <t>Eventos de capacitación realizados</t>
  </si>
  <si>
    <t>350200102</t>
  </si>
  <si>
    <t>Publicaciones institucionales realizados sobre el SICAL .</t>
  </si>
  <si>
    <t>350200103</t>
  </si>
  <si>
    <t>Estudios técnicos realizados.</t>
  </si>
  <si>
    <t>350200104</t>
  </si>
  <si>
    <t>Comités y foros internacionales relacionados con el SICAL asistidos.</t>
  </si>
  <si>
    <t>350200105</t>
  </si>
  <si>
    <t>Empresas beneficiadas</t>
  </si>
  <si>
    <t>350200200</t>
  </si>
  <si>
    <t>350200201</t>
  </si>
  <si>
    <t>Documentos de análisis de impacto normativo o normas técnicas elaborados</t>
  </si>
  <si>
    <t>350200202</t>
  </si>
  <si>
    <t>Estudios de problemáticas realizados.</t>
  </si>
  <si>
    <t>350200203</t>
  </si>
  <si>
    <t>Documentos de normas técnicas realizados.</t>
  </si>
  <si>
    <t>Servicio de asistencia técnica para el fortalecimiento de capacidades gerenciales</t>
  </si>
  <si>
    <t>Acompañamiento técnico a las empresas para el desarrollo de capacidades gerenciales a través de programas de gestión empresarial, planes gerenciales, entre otros.</t>
  </si>
  <si>
    <t>350200300</t>
  </si>
  <si>
    <t>Programas de gestión empresarial ejecutados en unidades productivas</t>
  </si>
  <si>
    <t>350200301</t>
  </si>
  <si>
    <t>Planes gerenciales implementados en empresas ancladas a cadenas productivas</t>
  </si>
  <si>
    <t>350200302</t>
  </si>
  <si>
    <t>Programas de gestión empresarial ejecutados en unidades productivas de mujeres</t>
  </si>
  <si>
    <t>350200303</t>
  </si>
  <si>
    <t>Empresas beneficiarias de programas de fortalecimiento empresarial</t>
  </si>
  <si>
    <t>Servicio de apoyo financiero para el mejoramiento de productos o procesos</t>
  </si>
  <si>
    <t>Con este servicio se busca financiar iniciativas de mejoramiento en la calidad de los productos y Servicio, así como en el mejoramiento de procesos productivos de las empresas nacionales.</t>
  </si>
  <si>
    <t>350200400</t>
  </si>
  <si>
    <t>9.3 Aumentar el acceso de las pequeñas industrias y otras empresas, particularmente en los países en desarrollo, a los servicios financieros, incluidos créditos asequibles, y su integración en las cadenas de valor y los mercados</t>
  </si>
  <si>
    <t>350200401</t>
  </si>
  <si>
    <t>Proyectos de mejoramiento de producto financiados.</t>
  </si>
  <si>
    <t>350200402</t>
  </si>
  <si>
    <t>Proyectos de mejoramiento de proceso financiados.</t>
  </si>
  <si>
    <t>350200403</t>
  </si>
  <si>
    <t>Proyectos de mejoramiento de producto cofinanciados.</t>
  </si>
  <si>
    <t>350200404</t>
  </si>
  <si>
    <t>Proyectos de mejoramiento de proceso cofinanciados</t>
  </si>
  <si>
    <t>350200405</t>
  </si>
  <si>
    <t>Empresas beneficiadas con apoyo financiero para el mejoramiento de producto</t>
  </si>
  <si>
    <t>350200406</t>
  </si>
  <si>
    <t>Empresas beneficiadas con apoyo financiero para el mejoramiento de proceso</t>
  </si>
  <si>
    <t>Servicio de emparejamiento para el fortalecimiento del mercado nacional</t>
  </si>
  <si>
    <t>El emparejamiento consiste en conectar la oferta de bienes y Servicio que producen las compañías con potenciales compradores para promover la integración de los proveedores nacionales a las cadenas de valor locales e internacionales.</t>
  </si>
  <si>
    <t>Número de ruedas de negocios</t>
  </si>
  <si>
    <t>350200500</t>
  </si>
  <si>
    <t>350200501</t>
  </si>
  <si>
    <t xml:space="preserve">Empresas atendidas con los Servicio de emparejamiento </t>
  </si>
  <si>
    <t>350200502</t>
  </si>
  <si>
    <t>Misiones exploratorias realizadas</t>
  </si>
  <si>
    <t>Servicio de apoyo y consolidación de las Comisiones Regionales de Competitividad - CRC</t>
  </si>
  <si>
    <t>Con este servicio se busca fortalecer la articulación publico privada de las comisiones regionales de competitividad (CRC) en los territorios, para la implementación de las políticas de desarrollo productivo, de competitividad y productividad,</t>
  </si>
  <si>
    <t>Número de planesde trabajo</t>
  </si>
  <si>
    <t>350200601</t>
  </si>
  <si>
    <t>Talleres técnicos realizados en gestión y administración de las CRC</t>
  </si>
  <si>
    <t>350200602</t>
  </si>
  <si>
    <t>Eventos realizados para la socialización de la oferta institucional a las CRC</t>
  </si>
  <si>
    <t>350200603</t>
  </si>
  <si>
    <t>Estrategias implementadas para la transferencia de buenas practicas, visibilización de las acciones de las CRC e intercambio de información entra ellas</t>
  </si>
  <si>
    <t>Asesorías dirigidas al desarrollo de los planes de acción establecidos por las iniciativas clúster para profundizar o abrir nuevos mercados</t>
  </si>
  <si>
    <t>Número de clusters</t>
  </si>
  <si>
    <t>350200701</t>
  </si>
  <si>
    <t>Eventos realizados para intercambio de experiencias y generación de alianzas entre iniciativas clústeres</t>
  </si>
  <si>
    <t>Con este servicio se busca remover cuellos de botella que afecten la competitividad de los sectores productivo de interés para las regiones, específicamente sectores que no están organizados en iniciativas clúster</t>
  </si>
  <si>
    <t>350200801</t>
  </si>
  <si>
    <t xml:space="preserve">Planes de desarrollo productivo sectoriales y/ o regionales concertados </t>
  </si>
  <si>
    <t>350200802</t>
  </si>
  <si>
    <t>Documentos de análisis de cadena de valor realizados</t>
  </si>
  <si>
    <t>350200803</t>
  </si>
  <si>
    <t>Instrumentos para el  mejoramiento productivo implementados</t>
  </si>
  <si>
    <t>Servicio de apoyo para la transferencia y/o implementación de metodologías de aumento de la productividad</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</si>
  <si>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</si>
  <si>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350200900</t>
  </si>
  <si>
    <t xml:space="preserve">Unidades productivas  beneficiadas en la implementación de estrategias para incrementar su productividad </t>
  </si>
  <si>
    <t>350200901</t>
  </si>
  <si>
    <t>Eventos de sensibilización en productividad realizados</t>
  </si>
  <si>
    <t>350200902</t>
  </si>
  <si>
    <t>Funcionarios del sector capacitados en la metodologías de aumento de la productividad</t>
  </si>
  <si>
    <t>350200903</t>
  </si>
  <si>
    <t>Intervenciones a empresas en programas de extensionismo realizadas</t>
  </si>
  <si>
    <t>Servicio de apoyo financiero para agregar valor a los productos y mejorar los canales de comercialización</t>
  </si>
  <si>
    <t xml:space="preserve">Con este servicio se entregan recursos a las unidades productivas para adecuar el entorno de manera que puedan agregar valor a sus productos y desarrollar canales para comercializarlos  </t>
  </si>
  <si>
    <t>350201000</t>
  </si>
  <si>
    <t>Proyectos cofinanciados para agregar valor a los productos y/o mejorar los canales de comercialización</t>
  </si>
  <si>
    <t xml:space="preserve">Este servicio busca identificar las necesidades de capital humano que requiere el aparato productivo de los territorios para aprovechar su potencial y acercarle las soluciones de formación respectivas </t>
  </si>
  <si>
    <t>350201101</t>
  </si>
  <si>
    <t>Capacitaciones en empresas realizadas</t>
  </si>
  <si>
    <t>Comprende instrumentos financieros y no financieros, de programas, proyectos y actividades para la innovación, el fomento y promoción empresarial. Los no financieros incluyen formación de capacidades, de transferencia de tecnología, de mentalidad y cultura, de profundización de redes y generación de información para el ecosistema de innovación y emprendimiento en Colombia.</t>
  </si>
  <si>
    <t>350201200</t>
  </si>
  <si>
    <t>Proyectos de innovación cofinanciados</t>
  </si>
  <si>
    <t>350201201</t>
  </si>
  <si>
    <t>Empresas cofinanciadas que mejoran su capacidad de innovación</t>
  </si>
  <si>
    <t>350201202</t>
  </si>
  <si>
    <t>Proyectos  para la modernización en las Mipymes cofinanciados</t>
  </si>
  <si>
    <t>350201203</t>
  </si>
  <si>
    <t>Empresas cofinanciadas para su modernización</t>
  </si>
  <si>
    <t>350201204</t>
  </si>
  <si>
    <t xml:space="preserve">Eventos realizados que fomenten una mentalidad y cultura innovadora </t>
  </si>
  <si>
    <t>350201206</t>
  </si>
  <si>
    <t>Empresas evaluadas para la entrega de reconocimientos</t>
  </si>
  <si>
    <t>350201207</t>
  </si>
  <si>
    <t>Documentos de asesoramiento en la formulación de políticas en tecnología e innovación de la industria creados</t>
  </si>
  <si>
    <t>350201208</t>
  </si>
  <si>
    <t>Mujeres formadas en habilidades y competencias empresariales</t>
  </si>
  <si>
    <t>Servicio de asistencia técnica para la mitigación y adaptación al cambio climático de las empresas.</t>
  </si>
  <si>
    <t xml:space="preserve">Dirigido a la transformación productiva de las empresas con el propósito de utilizar los recursos de forma más eficiente para propiciar su sostenibilidad, mediante la optimización de procesos de producción, abastecimiento y manejo de residuos, entre otros. </t>
  </si>
  <si>
    <t>350201300</t>
  </si>
  <si>
    <t>Empresas asistidas técnicamente para la identifacación de medidas de mitigación y adaptación al cambio climatico</t>
  </si>
  <si>
    <t>350201301</t>
  </si>
  <si>
    <t>Documentos de medidas y lineamientos de mitigación al cambio climático empresarial difundidos</t>
  </si>
  <si>
    <t>Servicio para la simplificación y facilitación de trámites para la creación de empresa</t>
  </si>
  <si>
    <t xml:space="preserve">Comprende la simplificación y facilitación de trámites mercantiles, tributarios y de seguridad social relacionados con la creación de empresa (Inscripción de la empresa en el Registro Único Empresarial y Social RUES, Cajas de Compensación, en Administradoras de Riesgos Laborales, en Fondos de Pensiones y Cesantías, y en entidades de salud.) </t>
  </si>
  <si>
    <t>Porcentaje implementación</t>
  </si>
  <si>
    <t>350201400</t>
  </si>
  <si>
    <t>Implementación de la Ventanilla Única Empresarial</t>
  </si>
  <si>
    <t>350201401</t>
  </si>
  <si>
    <t>Empresas beneficiadas con la simplificación de trámites</t>
  </si>
  <si>
    <t>350201402</t>
  </si>
  <si>
    <t>Ventanilla Única Empresarial en operación</t>
  </si>
  <si>
    <t>350201403</t>
  </si>
  <si>
    <t>Empresas inscritas a través de la Ventanilla Única Empresarial</t>
  </si>
  <si>
    <t>Servicio para la formalización empresarial y de productos y/o Servicio</t>
  </si>
  <si>
    <t>Promoción de la cultura de la formalidad, entendida más allá de la obligación de  registro,  como  un medio de  inclusión económica, ambiental y social de las empresas en los mercados.</t>
  </si>
  <si>
    <t>350201500</t>
  </si>
  <si>
    <t>Empresas asistidas técnicamente en temas de legalidad y/o formalización.</t>
  </si>
  <si>
    <t>350201501</t>
  </si>
  <si>
    <t>Piezas de difusión realizadas</t>
  </si>
  <si>
    <t>350201502</t>
  </si>
  <si>
    <t>Empresarios sensibilizados</t>
  </si>
  <si>
    <t>350201503</t>
  </si>
  <si>
    <t>Herramientas para la promoción de la cultura de la legalidad y la formalización empresarial implementadas</t>
  </si>
  <si>
    <t>Servicio de asistencia técnica para el fortalecimiento de las Redes Regionales de Emprendimiento</t>
  </si>
  <si>
    <t>Apoyo para la estructuración de programas y proyectos de emprendimiento, generación de capacidades a las entidades de apoyo, estructuración de políticas, transferencia de buenas practicas, generación de alianzas.</t>
  </si>
  <si>
    <t>350201600</t>
  </si>
  <si>
    <t>Redes regionales de emprendimiento acompañadas en el mejoramiento en su esquema de atención</t>
  </si>
  <si>
    <t>350201602</t>
  </si>
  <si>
    <t>Estrategias para promover el ecosistema de emprendimiento e innovación implementadas</t>
  </si>
  <si>
    <t>Servicio de asistencia técnica para emprendedores y/o empresas en edad temprana</t>
  </si>
  <si>
    <t>Asistencia técnica dirigida a emprendedores con empresas en etapa temprana (menores de 5 años).</t>
  </si>
  <si>
    <t>350201700</t>
  </si>
  <si>
    <t>Empresas asistidas técnicamente</t>
  </si>
  <si>
    <t>350201701</t>
  </si>
  <si>
    <t xml:space="preserve">Necesidades empresariales atendidas a partir de emprendimientos </t>
  </si>
  <si>
    <t>350201702</t>
  </si>
  <si>
    <t xml:space="preserve">Nuevos programas desarrollados para el cierre de brechas en el ciclo empresarial </t>
  </si>
  <si>
    <t>350201703</t>
  </si>
  <si>
    <t>Empresas en etapa temprana  beneficiadas con  programas de fortalecimiento  para su consolidación.</t>
  </si>
  <si>
    <t>Servicio de apoyo a las Micro franquicias</t>
  </si>
  <si>
    <t>Con este servicio se busca fomentar la implementación y adopción del formato de negocio denominado franquicia, que consiste en la transferencia de un modelo de negocios probado, a partir de determinadas marcas que cuentan con un reconocimiento especial en el mercado.</t>
  </si>
  <si>
    <t>Número de microfranquicias</t>
  </si>
  <si>
    <t>350201800</t>
  </si>
  <si>
    <t>Micro franquicias impulsadas</t>
  </si>
  <si>
    <t>350201801</t>
  </si>
  <si>
    <t>Unidades de negocios puestas en marcha a través de Micro franquicia</t>
  </si>
  <si>
    <t>350201802</t>
  </si>
  <si>
    <t>Empresas con su modelo de franquicia estructurado</t>
  </si>
  <si>
    <t>350201803</t>
  </si>
  <si>
    <t>Familias beneficiadas por el modelo de Micro franquicias</t>
  </si>
  <si>
    <t>350201804</t>
  </si>
  <si>
    <t>Personas beneficiadas por el modelo de Microfranquicias</t>
  </si>
  <si>
    <t>Incluye la identificación del estado de los procesos productivos y definición de planes de mejora para el fomento al desarrollo empresarial con el fin de mejorar procesos de producción, trasformación, administración financiera, mercadeo y distribución, así como procesos organizativos, certificaciones, apertura de mercados, sostenibilidad y recuperación empresarial, dirigidos a personas naturales y/o jurídicas.</t>
  </si>
  <si>
    <t>350201900</t>
  </si>
  <si>
    <t>350201901</t>
  </si>
  <si>
    <t xml:space="preserve">Procesos productivos de grupos étnicos beneficiados </t>
  </si>
  <si>
    <t>350201902</t>
  </si>
  <si>
    <t xml:space="preserve">Unidades productivas de grupos étnicos beneficiados </t>
  </si>
  <si>
    <t>350201903</t>
  </si>
  <si>
    <t>350201904</t>
  </si>
  <si>
    <t>Con este servicio se busca mejorar la capacidad empresarial y competitiva de empresarios vinculados a la Red-i, certificados como población victima del conflicto armado y de empresarios dedicados al comercio minorista.</t>
  </si>
  <si>
    <t>350202000</t>
  </si>
  <si>
    <t xml:space="preserve">Unidades productivas fortalecidas </t>
  </si>
  <si>
    <t>350202001</t>
  </si>
  <si>
    <t>Unidades productivas fortalecidas para la inclusión a mercados Red-i</t>
  </si>
  <si>
    <t>350202002</t>
  </si>
  <si>
    <t>Unidades productivas del sector detallista fortalecidas</t>
  </si>
  <si>
    <t>Generación de encadenamientos productivos con procesos asociativos bajo el esquema de marca social jalonados por empresas ancla para impulsar la comercialización de la producción agrícola familiar</t>
  </si>
  <si>
    <t>350202100</t>
  </si>
  <si>
    <t>350202101</t>
  </si>
  <si>
    <t xml:space="preserve">Emprendimientos y/o empresas asociativas generadas </t>
  </si>
  <si>
    <t>350202102</t>
  </si>
  <si>
    <t xml:space="preserve">Unidades de pequeños productores fortalecidas </t>
  </si>
  <si>
    <t>Servicio de asistencia técnica a las Mipymes para el acceso a nuevos mercados</t>
  </si>
  <si>
    <t>Incluye la adecuación, promoción y comercialización de productos en nuevos mercados, adecuaciones de infraestructura, compra o arrendamiento de maquinaria, equipos, Insumos, pagos de honorarios y Servicio de consultoría. De igual manera se brinda acompañamiento en el diseño e implementación de la estrategia comercial internacional.</t>
  </si>
  <si>
    <t>350202200</t>
  </si>
  <si>
    <t>Servicio de atención y asesoría a empresas y emprendedores</t>
  </si>
  <si>
    <t>Servicio prestados por los Centros de Desarrollo Empresarial y por los Centros Integrados de Servicio de Comercio, Industria y Turismo (MICITIOs), ubicados en diferentes ciudades y regiones del país.</t>
  </si>
  <si>
    <t>350202300</t>
  </si>
  <si>
    <t>Empresas acompañadas a través de los Micitios</t>
  </si>
  <si>
    <t>350202301</t>
  </si>
  <si>
    <t>Centros de Desarrollo Empresarial apoyados</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</si>
  <si>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</si>
  <si>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</si>
  <si>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350202400</t>
  </si>
  <si>
    <t>350202401</t>
  </si>
  <si>
    <t>Talleres para el desarrollo de productos y gestión de unidades productivas brindados</t>
  </si>
  <si>
    <t>350202402</t>
  </si>
  <si>
    <t>Asistencias técnicas para el fortalecimiento de la actividad artesanal prestadas</t>
  </si>
  <si>
    <t>350202403</t>
  </si>
  <si>
    <t>Asociaciones de grupos étnicos atendidos</t>
  </si>
  <si>
    <t>Servicio de apoyo financiero a la actividad artesanal</t>
  </si>
  <si>
    <t>Con este servicio se busca financiar a través de Artesanías de Colombia, proyectos territoriales para el desarrollo artesanal.</t>
  </si>
  <si>
    <t>350202500</t>
  </si>
  <si>
    <t>350202501</t>
  </si>
  <si>
    <t xml:space="preserve">Proyectos regionales cofinanciados para el desarrollo artesanal </t>
  </si>
  <si>
    <t>350202502</t>
  </si>
  <si>
    <t>Proyectos regionales financiados para el desarrollo artesanal</t>
  </si>
  <si>
    <t>350202503</t>
  </si>
  <si>
    <t>Municipios atendidos por los proyectos</t>
  </si>
  <si>
    <t>Servicio de diseño y/o mejoramiento de productos artesanales</t>
  </si>
  <si>
    <t>Bajo la metodología de Artesanías de Colombia que retoma y fortalece los caracteres de identidad y cultura, se preservan y fortalecen las técnicas artesanales y se aplican los conceptos básicos de innovación de producto bajo la óptica de los modos de intervención en la artesanía que son: creación, diversificación, mejoramiento, rediseño y rescate.</t>
  </si>
  <si>
    <t>350202600</t>
  </si>
  <si>
    <t xml:space="preserve">Productos diseñados </t>
  </si>
  <si>
    <t>350202601</t>
  </si>
  <si>
    <t>Productos mejorados</t>
  </si>
  <si>
    <t>Servicio de comparación y evaluación inter laboratorios</t>
  </si>
  <si>
    <t>Organización, realización y evaluación de mediciones o ensayos sobre el mismo ítem o ítems similares por dos o más laboratorios de acuerdo con condiciones predeterminadas.2. Ensayo de aptitud: evaluación del desempeño de los participantes con respecto a criterios previamente establecidos mediante comparaciones interlaboratorios</t>
  </si>
  <si>
    <t>Número de comparaciones</t>
  </si>
  <si>
    <t>350203300</t>
  </si>
  <si>
    <t xml:space="preserve">Comparaciones realizadas.   </t>
  </si>
  <si>
    <t>Con este servicio se busca financiar a través de FONTUR proyectos que se orienten a mejorar la calidad de los recursos turísticos y los factores que los diferencian y los hacen deseables para los turistas. De igual forma mejorar la capacidad de los empresarios del sector de generar rentabilidad y de mantener el negocio en el tiempo.</t>
  </si>
  <si>
    <t>350203601</t>
  </si>
  <si>
    <t>Proyectos cofinanciados para la formación, capacitación, sensibilización turística</t>
  </si>
  <si>
    <t>350203602</t>
  </si>
  <si>
    <t>Empresas de servicios turísticos lideradas por mujeres cofinanciadas</t>
  </si>
  <si>
    <t>Con este servicio se busca financiar a través de FONTUR proyectos para promover productos  turísticos de crecimiento y alto valor, así como  destinos turísticos a nivel nacional e internacional.</t>
  </si>
  <si>
    <t>350203701</t>
  </si>
  <si>
    <t>Proyectos cofinanciados del banco de proyectos turísticos de promoción (ley 1101 de 2006)</t>
  </si>
  <si>
    <t>Servicio de apoyo financiero para la construcción de infraestructura turística</t>
  </si>
  <si>
    <t>Con este servicio se busca financiar a través de FONTUR estudios de pre inversión y proyectos de construcción, consolidación y optimización de infraestructura turística tales como: Construcción de centro de convenciones, Senderos, Señalización turística, Estudios y diseños para la reorganización arquitectónica de parques, Construcción parque temático, Embarcaderos y Restauración de teatros</t>
  </si>
  <si>
    <t>350203800</t>
  </si>
  <si>
    <t>Proyectos de infraestructura turística apoyados</t>
  </si>
  <si>
    <t>350203801</t>
  </si>
  <si>
    <t>Asistencia y acompañamiento a los Entes Territoriales para la promoción y competitividad turística de sus regiones.</t>
  </si>
  <si>
    <t>350203900</t>
  </si>
  <si>
    <t>350203901</t>
  </si>
  <si>
    <t>Campañas Regionales de promoción turística apoyadas</t>
  </si>
  <si>
    <t>350203902</t>
  </si>
  <si>
    <t>Viajes de Familiarización realizados</t>
  </si>
  <si>
    <t>350203903</t>
  </si>
  <si>
    <t xml:space="preserve">Eventos Regionales realizados </t>
  </si>
  <si>
    <t>350203904</t>
  </si>
  <si>
    <t>Redes Temáticas de Turismo apoyadas</t>
  </si>
  <si>
    <t>350203905</t>
  </si>
  <si>
    <t>Capacitaciones a entes territoriales realizados</t>
  </si>
  <si>
    <t>350203906</t>
  </si>
  <si>
    <t xml:space="preserve"> Estudios realizados </t>
  </si>
  <si>
    <t>350203907</t>
  </si>
  <si>
    <t xml:space="preserve"> Diseños realizados </t>
  </si>
  <si>
    <t>350203908</t>
  </si>
  <si>
    <t xml:space="preserve"> Sistema Nacional de Gobernanza con Regiones articulado</t>
  </si>
  <si>
    <t>350203909</t>
  </si>
  <si>
    <t>Convenios, alianzas estratégicas y suscripciones realizadas</t>
  </si>
  <si>
    <t>350203910</t>
  </si>
  <si>
    <t>Ecoparque turístico construido</t>
  </si>
  <si>
    <t>Construcción de parque turístico con servicios complementarios tales como señalización, zona de comidas y servicios sanitarios.</t>
  </si>
  <si>
    <t>Número de ecoparques</t>
  </si>
  <si>
    <t>350204300</t>
  </si>
  <si>
    <t>Construcción de gaviones, infraestructura de piedra, para la protección de zonas cercanas a ríos y mares.</t>
  </si>
  <si>
    <t>Número de gaviones</t>
  </si>
  <si>
    <t>350204400</t>
  </si>
  <si>
    <t>14.5 De aquí a 2020, conservar al menos el 10% de las zonas costeras y marinas, de conformidad con las leyes nacionales y el derecho internacional y sobre la base de la mejor información científica disponible</t>
  </si>
  <si>
    <t>Servicio de educación informal en asuntos turísticos</t>
  </si>
  <si>
    <t>Consiste en la capacitación y entrenamiento a personas interesadas en trabajar en el sector turismo. Incluye fortalecimiento de atención al cliente, de conocimientos históricos, entre otros.</t>
  </si>
  <si>
    <t>350204500</t>
  </si>
  <si>
    <t>350204501</t>
  </si>
  <si>
    <t>Corresponde a campañas de divulgación y promoción de los atractivos turísticos de la zonas, así como las actividades para el posicionamiento de las regiones, departamentos y municipios como destinos turísticos.</t>
  </si>
  <si>
    <t>350204600</t>
  </si>
  <si>
    <t>350204601</t>
  </si>
  <si>
    <t>350204603</t>
  </si>
  <si>
    <t>Regiones con planes de divulgación y promoción</t>
  </si>
  <si>
    <t>Corresponde a documentos que contengan planes, estrategias, política públicas sobre asuntos del sector.</t>
  </si>
  <si>
    <t>350204700</t>
  </si>
  <si>
    <t>Corresponde a documentos que contengan decretos, acuerdos, resoluciones, entre otros sobre los asuntos del sector.</t>
  </si>
  <si>
    <t>350204800</t>
  </si>
  <si>
    <t>Servicio de circuito turístico</t>
  </si>
  <si>
    <t>Corresponde a un recorrido por determinados atractivos turísticos.</t>
  </si>
  <si>
    <t>Número de recorridos</t>
  </si>
  <si>
    <t>350204900</t>
  </si>
  <si>
    <t>Recorridos realizados</t>
  </si>
  <si>
    <t>350204901</t>
  </si>
  <si>
    <t>Turistas atendidos</t>
  </si>
  <si>
    <t>Centro de convención construido</t>
  </si>
  <si>
    <t>Corresponde a  la infraestructura construida para la realización de eventos, asambleas, seminarios de carácter comercial y empresarial, entre otros</t>
  </si>
  <si>
    <t>Número de centros de convenciones</t>
  </si>
  <si>
    <t>350205000</t>
  </si>
  <si>
    <t>Centro de convención ampliado</t>
  </si>
  <si>
    <t>Incrementar el área construida de la infraestructura ya existente.</t>
  </si>
  <si>
    <t>350205100</t>
  </si>
  <si>
    <t>Centro de convención mantenido</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</si>
  <si>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</si>
  <si>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350205200</t>
  </si>
  <si>
    <t>Centro turístico construido</t>
  </si>
  <si>
    <t>Corresponde a la infraestructura diseñada para la realización de actividades turísticas.</t>
  </si>
  <si>
    <t>Número de centros turísticos</t>
  </si>
  <si>
    <t>350205300</t>
  </si>
  <si>
    <t>Centro turístico ampliado</t>
  </si>
  <si>
    <t>350205400</t>
  </si>
  <si>
    <t>Centro turístico mantenido</t>
  </si>
  <si>
    <t>350205500</t>
  </si>
  <si>
    <t>Sendero turístico construido</t>
  </si>
  <si>
    <t>Corresponde a la construcción de un camino o ruta con el fin de apreciar el entorno turístico.</t>
  </si>
  <si>
    <t>Número de senderos</t>
  </si>
  <si>
    <t>350205600</t>
  </si>
  <si>
    <t>Senderos construidos</t>
  </si>
  <si>
    <t>Sendero turístico ampliado</t>
  </si>
  <si>
    <t>350205700</t>
  </si>
  <si>
    <t>Senderos ampliados</t>
  </si>
  <si>
    <t>Sendero turístico mantenido</t>
  </si>
  <si>
    <t>350205800</t>
  </si>
  <si>
    <t>Senderos mantenidos</t>
  </si>
  <si>
    <t>Señalización turística construida</t>
  </si>
  <si>
    <t>Corresponde a la señalización de espacios turísticos que lo requieran.</t>
  </si>
  <si>
    <t>Número de señalizaciones</t>
  </si>
  <si>
    <t>350205900</t>
  </si>
  <si>
    <t>Señalización realizada</t>
  </si>
  <si>
    <t>Embarcadero construido</t>
  </si>
  <si>
    <t>Corresponde a la construcción de la infraestructura para el embarque y desembarque de personas, mercancías, entre otros.</t>
  </si>
  <si>
    <t>350206000</t>
  </si>
  <si>
    <t>Embarcadero ampliado</t>
  </si>
  <si>
    <t>350206100</t>
  </si>
  <si>
    <t>Embarcadero mantenido</t>
  </si>
  <si>
    <t>350206200</t>
  </si>
  <si>
    <t>Sistema lineal teleférico turístico construido</t>
  </si>
  <si>
    <t>Corresponde a la construcción de un sistema de transporte aéreo con fines turísticos</t>
  </si>
  <si>
    <t>350206300</t>
  </si>
  <si>
    <t>Sistema lineal teleférico construido</t>
  </si>
  <si>
    <t>Sistema lineal teleférico turístico ampliado</t>
  </si>
  <si>
    <t>350206400</t>
  </si>
  <si>
    <t>Sistema lineal teleférico ampliado</t>
  </si>
  <si>
    <t>Sistema lineal teleférico turístico mantenido</t>
  </si>
  <si>
    <t>350206500</t>
  </si>
  <si>
    <t>Sistema lineal teleférico mantenido</t>
  </si>
  <si>
    <t>Muelle turístico construido</t>
  </si>
  <si>
    <t>Corresponde a la construcción de una infraestructura sobre el agua.</t>
  </si>
  <si>
    <t>350206600</t>
  </si>
  <si>
    <t>Muelle construido</t>
  </si>
  <si>
    <t>Muelle turístico ampliado</t>
  </si>
  <si>
    <t>350206700</t>
  </si>
  <si>
    <t>Muelle ampliado</t>
  </si>
  <si>
    <t>Muelle turístico mantenido</t>
  </si>
  <si>
    <t>350206800</t>
  </si>
  <si>
    <t>Muelle mantenido</t>
  </si>
  <si>
    <t>Centro interpretativo construido</t>
  </si>
  <si>
    <t>Corresponde a la construcción de un espacio donde se explican los bienes turísticos que se visitarán. Normalmente se encuentra a la entrada de la infraestructura turística (parque, mirador, etc.)</t>
  </si>
  <si>
    <t>Número de centros interpretativos</t>
  </si>
  <si>
    <t>350206900</t>
  </si>
  <si>
    <t>Centro interpretativo ampliado</t>
  </si>
  <si>
    <t>350207000</t>
  </si>
  <si>
    <t>Centro interpretativo mantenido</t>
  </si>
  <si>
    <t>350207100</t>
  </si>
  <si>
    <t>Marina construida</t>
  </si>
  <si>
    <t>Corresponde a la construcción del conjunto de instalaciones portuarias y embarcaderos en las que se realizan actividades de turismo, recreación.</t>
  </si>
  <si>
    <t>Número de marinas</t>
  </si>
  <si>
    <t>350207200</t>
  </si>
  <si>
    <t>Marina ampliada</t>
  </si>
  <si>
    <t>350207300</t>
  </si>
  <si>
    <t>Marina mantenida</t>
  </si>
  <si>
    <t>350207400</t>
  </si>
  <si>
    <t>Terminal turístico construido</t>
  </si>
  <si>
    <t>Corresponde a la construcción de una infraestructura que cumpla la función de unir los diferentes puntos turísticos de una región.</t>
  </si>
  <si>
    <t>Número de terminales turísticos</t>
  </si>
  <si>
    <t>350207500</t>
  </si>
  <si>
    <t>Terminal turístico ampliado</t>
  </si>
  <si>
    <t>350207600</t>
  </si>
  <si>
    <t>Terminal turístico mantenido</t>
  </si>
  <si>
    <t>350207700</t>
  </si>
  <si>
    <t>Construcción de muro grueso a la orilla del mar o río para protección</t>
  </si>
  <si>
    <t>350207800</t>
  </si>
  <si>
    <t>Malecón ampliado</t>
  </si>
  <si>
    <t>350207900</t>
  </si>
  <si>
    <t>Malecón mantenido</t>
  </si>
  <si>
    <t>350208000</t>
  </si>
  <si>
    <t>Plazas de mercado construida</t>
  </si>
  <si>
    <t>350208100</t>
  </si>
  <si>
    <t>Plaza de mercado construida</t>
  </si>
  <si>
    <t>Plazas de mercado ampliada</t>
  </si>
  <si>
    <t>350208200</t>
  </si>
  <si>
    <t>Plaza de mercado ampliada</t>
  </si>
  <si>
    <t>350208300</t>
  </si>
  <si>
    <t>Plaza de mercado mantenida</t>
  </si>
  <si>
    <t>Mirador turístico construido</t>
  </si>
  <si>
    <t>Corresponde a la infraestructura en forma de galería o balcón en un punto elevado para observar el paisaje turístico.</t>
  </si>
  <si>
    <t>Número de miradores</t>
  </si>
  <si>
    <t>350208400</t>
  </si>
  <si>
    <t>Mirador turístico ampliado</t>
  </si>
  <si>
    <t>350208500</t>
  </si>
  <si>
    <t>Mirador turístico mantenido</t>
  </si>
  <si>
    <t>350208600</t>
  </si>
  <si>
    <t>Centro recreativo construido</t>
  </si>
  <si>
    <t>Corresponde a la construcción de una infraestructura adaptada para la recreación turística (juegos, actividades, información)</t>
  </si>
  <si>
    <t>Número de centros recreativos</t>
  </si>
  <si>
    <t>350208700</t>
  </si>
  <si>
    <t>Centro recreativo ampliado</t>
  </si>
  <si>
    <t>350208800</t>
  </si>
  <si>
    <t>Centro recreativo mantenido</t>
  </si>
  <si>
    <t>350208900</t>
  </si>
  <si>
    <t>Corresponde a talleres, sensibilizaciones, cursos en temáticas de emprendimiento, productividad, competitividad y asuntos comerciales.</t>
  </si>
  <si>
    <t>350209000</t>
  </si>
  <si>
    <t>Cursos ofrecidos</t>
  </si>
  <si>
    <t>Servicios de información turística a nivel nacional</t>
  </si>
  <si>
    <t>Comprende las actividades necesarias para la generación de información y herramientas tecnológicas en el uso de datos referentes al sector turismo.</t>
  </si>
  <si>
    <t>350209300</t>
  </si>
  <si>
    <t>Portales integrados</t>
  </si>
  <si>
    <t>350209301</t>
  </si>
  <si>
    <t>Campañas de difusión a nivel nacional realizadas</t>
  </si>
  <si>
    <t>Comprende las actividades necesarias para el procesamiento y generación de conocimiento en torno al sector turismo</t>
  </si>
  <si>
    <t>350209400</t>
  </si>
  <si>
    <t>Servicios de apoyo para el fomento de capacidades en economía circulary sostenibilidad</t>
  </si>
  <si>
    <t>Incluye formación de capacidades, generación de  cultura y cambio de mentalidad organizacional para renovar su  enfoque de producción y así generar utilidades al tiempo que garanticen mayor sostenibilidad e impactos positivos en las comunidades.</t>
  </si>
  <si>
    <t>350209500</t>
  </si>
  <si>
    <t>Empresas intervenidas en temas de economía circular y sostenibilidad</t>
  </si>
  <si>
    <t>12.6 Alentar a las empresas, en especial las grandes empresas y las empresas transnacionales, a que adopten prácticas sostenibles e incorporen información sobre la sostenibilidad en su ciclo de presentación de informes</t>
  </si>
  <si>
    <t>350209501</t>
  </si>
  <si>
    <t>Funcionarios capacitados en cultura organizacional y mentalidad del cambio en torno a temas de economía circular, valor compartido y sostenibilidad</t>
  </si>
  <si>
    <t>Servicios de apoyo financiero para la gestión del uso eficiente de los recursos y aumento de la productividad</t>
  </si>
  <si>
    <t>Con este servicio se busca financiar y/o cofinanciar  proyectos para promover programas o proyectos de gestión  de recursos (agua y/o energía) en las empresas.</t>
  </si>
  <si>
    <t>350209600</t>
  </si>
  <si>
    <t>Proyectos cofinanciados para la gestión y el uso eficiente de recursos</t>
  </si>
  <si>
    <t>350209601</t>
  </si>
  <si>
    <t>Empresas beneficiadas por las iniciativas financiadas para la gestión y el uso eficiente de recursos</t>
  </si>
  <si>
    <t>Documentos de investigación aplicada en metrología</t>
  </si>
  <si>
    <t>Los documentos de investigación aplicadas en metrología, son productos de nuevo conocimiento, patentados. Los mismos incluyen procesos que van desde la formulación, desarrollo y ejecución de proyectos de investigación, desarrollo e innovación en metrología, y finalmente la divulgación de dichos productos de nuevo conocimiento en metrología.</t>
  </si>
  <si>
    <t>350209700</t>
  </si>
  <si>
    <t>Documentos de investigación aplicada en metrología elaborados</t>
  </si>
  <si>
    <t>350209701</t>
  </si>
  <si>
    <t>Proyectos de investigación, desarrollo e innovación en metrología formulados.</t>
  </si>
  <si>
    <t>350209702</t>
  </si>
  <si>
    <t>Proyectos de investigación, desarrollo e innovación en metrología desarrollados.</t>
  </si>
  <si>
    <t>350209703</t>
  </si>
  <si>
    <t>Informe de resultados de nuevos conocimiento en metrología divulgados</t>
  </si>
  <si>
    <t>350209704</t>
  </si>
  <si>
    <t>Laboratorios de metrología equipados</t>
  </si>
  <si>
    <t>350209705</t>
  </si>
  <si>
    <t>Capacidades de medición y calibración desarrolladas</t>
  </si>
  <si>
    <t>Sendero turístico mejorado</t>
  </si>
  <si>
    <t>Cambiar las condiciones técnicas iniciales del sendero con el fin de mejorar la infraestructura. </t>
  </si>
  <si>
    <t>350209800</t>
  </si>
  <si>
    <t>Senderos mejorados</t>
  </si>
  <si>
    <t>Servicio de educación informal en metrología</t>
  </si>
  <si>
    <t>Producción de Material de referencia MRC, acompañado de un certificado, donde uno o más valores de sus propiedades están certificados por un procedimiento que establece su trazabilidad a una realización exacta de la unidad en la cual los valores de la propiedad están expresados.</t>
  </si>
  <si>
    <t>350209900</t>
  </si>
  <si>
    <t>Cursos en metrología desarrollados</t>
  </si>
  <si>
    <t>350209901</t>
  </si>
  <si>
    <t>Cursos virtuales de metrología realizados</t>
  </si>
  <si>
    <t>Servicio de producción de materiales de referencia</t>
  </si>
  <si>
    <t>Número de materiales de referencia</t>
  </si>
  <si>
    <t>350210000</t>
  </si>
  <si>
    <t>Materiales de referencia producidos</t>
  </si>
  <si>
    <t>350210001</t>
  </si>
  <si>
    <t>350210002</t>
  </si>
  <si>
    <t>350210003</t>
  </si>
  <si>
    <t>Capacidades de medición y calibración en operación</t>
  </si>
  <si>
    <t>350210004</t>
  </si>
  <si>
    <t>Capacidades de medición y calibración evaluadas para su reconocimiento internacional</t>
  </si>
  <si>
    <t>Servicio de calibración de equipos e instrumentos metrológicos</t>
  </si>
  <si>
    <t>Servicios ofrecidos al público para que se puedan realizar mediciones confiables y trazables a los patrones nacionales, custodiados por el INM. De esta forma se brinda apoyo por alcanzar una mejor calidad en los productos y servicios que ofrecen los diferentes sectores y que resultan en beneficio de la sociedad.</t>
  </si>
  <si>
    <t>Número de calibraciones</t>
  </si>
  <si>
    <t>350210100</t>
  </si>
  <si>
    <t>Calibraciones de equipos e instrumentos realizadas</t>
  </si>
  <si>
    <t>350210101</t>
  </si>
  <si>
    <t>350210102</t>
  </si>
  <si>
    <t>350210103</t>
  </si>
  <si>
    <t>350210104</t>
  </si>
  <si>
    <t>Servicio de asistencia técnica en metrología</t>
  </si>
  <si>
    <t>El producto contempla las siguientes actividades: Evaluación de Capacidad Metrológica, Servicio de Asesoría Metrológica, Cursos de formación específica, Evaluación de Capacidad y Competencia Técnica.</t>
  </si>
  <si>
    <t>Horas de asistencia</t>
  </si>
  <si>
    <t>350210300</t>
  </si>
  <si>
    <t>Asistencias técnicas en metrología realizadas</t>
  </si>
  <si>
    <t>350210301</t>
  </si>
  <si>
    <t>Programas de asistencia técnica formulados</t>
  </si>
  <si>
    <t>350210302</t>
  </si>
  <si>
    <t>Programas de asistencia técnica implementados</t>
  </si>
  <si>
    <t>Servicio de asistencia técnica a unidades artesanales para acceder a mercados electrónicos</t>
  </si>
  <si>
    <t>Incluye la identificación de unidades artesanales con potencial de venta electrónica y logística requerida para realizar la venta.</t>
  </si>
  <si>
    <t>350210500</t>
  </si>
  <si>
    <t>Servicio de información sobre el sector artesanal</t>
  </si>
  <si>
    <t>Comprende las actividades necesarias para la generación de información y herramientas tecnológicas para el uso de referentes sobre el sector artesanal</t>
  </si>
  <si>
    <t>350210700</t>
  </si>
  <si>
    <t>Servicio de Registro Único de Facturas Electrónicas</t>
  </si>
  <si>
    <t>Corresponde al desarrollo y la reglamentación para el funcionamiento de la plataforma en la cual se registran las facturas.</t>
  </si>
  <si>
    <t>350210800</t>
  </si>
  <si>
    <t>Productores vinculados en el registro único de facturas electrónicas</t>
  </si>
  <si>
    <t>Documentos investigación sobre el sector artesanal</t>
  </si>
  <si>
    <t>Comprende las actividades necesarias para el procesamiento y generación de conocimientos entorno al sector artesanal</t>
  </si>
  <si>
    <t>350210900</t>
  </si>
  <si>
    <t>Corresponde a todos los productos relacionados a la etapa de preinversión en infraestructura , como son estudios de factibilidad, diseños arquitectónicos, planos, estudio de suelos y otros estudios y/o instrumentos similares.</t>
  </si>
  <si>
    <t>350211000</t>
  </si>
  <si>
    <t>Servicio de racionalización de trámites y normatividad para la competitividad empresarial</t>
  </si>
  <si>
    <t>Comprende las actividades de análisis, evaluación, racionalización de trámites y mejora del ordenamiento jurídico con el propósito de generar un entorno competitivo para el desarrollo y crecimiento del tejido empresarial.</t>
  </si>
  <si>
    <t>350211100</t>
  </si>
  <si>
    <t>Intervenciones realizadas</t>
  </si>
  <si>
    <t>350211101</t>
  </si>
  <si>
    <t>Intervenciones a trámites realizadas</t>
  </si>
  <si>
    <t>350211102</t>
  </si>
  <si>
    <t>Intervenciones a barreras realizadas</t>
  </si>
  <si>
    <t>350211103</t>
  </si>
  <si>
    <t>Intervenciones a normas obsoletas realizadas</t>
  </si>
  <si>
    <t>350211104</t>
  </si>
  <si>
    <t>Intervenciones a normas de alto impacto realizadas</t>
  </si>
  <si>
    <t>350211105</t>
  </si>
  <si>
    <t>Intervenciones a barreras de género realizadas</t>
  </si>
  <si>
    <t>350211200</t>
  </si>
  <si>
    <t>Equipamiento turístico construido</t>
  </si>
  <si>
    <t>Corresponde a la construcción de infraestructura o espacios de uso público en los atractivos turísticos del territorio (garitas, baños públicos, puntos de información, rampas etc.) que  mejoren la prestación de los servicios al turista.</t>
  </si>
  <si>
    <t>Número de equipamientos</t>
  </si>
  <si>
    <t>350211300</t>
  </si>
  <si>
    <t>Equipamientos construidos</t>
  </si>
  <si>
    <t>Equipamientos turísticos dotados</t>
  </si>
  <si>
    <t>Corresponde a la dotación necesaria para que la infraestructura o espacios de uso público en los atractivos turísticos del territorio  puedan iniciar su funcionamiento y operación.</t>
  </si>
  <si>
    <t>350211400</t>
  </si>
  <si>
    <t xml:space="preserve"> Equipamientos dotados</t>
  </si>
  <si>
    <t>Banco de maquinaria y equipos para el fortalecimiento de los procesos de comercialización</t>
  </si>
  <si>
    <t>Incluye la conformación y/o dotación de bancos de maquinaria y equipos como instrumento de apoyo para los procesos de comercialización.</t>
  </si>
  <si>
    <t>350211500</t>
  </si>
  <si>
    <t>Maquinaria y equipos para el proceso de comercialización adquiridos</t>
  </si>
  <si>
    <t>350211600</t>
  </si>
  <si>
    <t>350211700</t>
  </si>
  <si>
    <t>350211701</t>
  </si>
  <si>
    <t>350211702</t>
  </si>
  <si>
    <t>Servicios de apoyo jurisdiccional</t>
  </si>
  <si>
    <t>Corresponde a los trámites de apoyo realizados por la Entidad para decidir judicialmente sobre el restablecimiento de derechos de las partes involucradas en procesos jurisdiccionales asociados a la continuidad y competitividad de las empresas</t>
  </si>
  <si>
    <t>350211800</t>
  </si>
  <si>
    <t>Trámites de apoyo atendidos en materia de asuntos jurisdiccionales</t>
  </si>
  <si>
    <t>3503</t>
  </si>
  <si>
    <t xml:space="preserve"> Ambiente regulatorio y económico para la competencia y la actividad empresarial</t>
  </si>
  <si>
    <t>Servicios de apoyo para la consolidación de la red nacional de protección al consumidor</t>
  </si>
  <si>
    <t xml:space="preserve">Corresponde a las acciones para el fortalecimiento de las Red Nacional de Protección al Consumidor en todo el país. </t>
  </si>
  <si>
    <t>Número de servicios de atención</t>
  </si>
  <si>
    <t>350300800</t>
  </si>
  <si>
    <t>Servicios de atención a la ciudadanía, inspección, vigilancia y control de la Red en todo el territorio nacional prestados</t>
  </si>
  <si>
    <t>Documentos normativos y reglamentarios de información financiera</t>
  </si>
  <si>
    <t>Corresponde a los documentos y análisis normativos de información financiera y aseguramiento de la información</t>
  </si>
  <si>
    <t>350301100</t>
  </si>
  <si>
    <t>Documentos normativos de Información Financiera y Aseguramiento de la información expedidos</t>
  </si>
  <si>
    <t>350301101</t>
  </si>
  <si>
    <t>Documentos de análisis normativo expedidos</t>
  </si>
  <si>
    <t>Servicio de educación informal en información financiera y herramientas de inclusión financiera</t>
  </si>
  <si>
    <t>Corresponde a la capacitación y divulgación en temas de información financiera y herramientas de inclusión financiera como garantías mobiliarias y factura electrónica.</t>
  </si>
  <si>
    <t>350301200</t>
  </si>
  <si>
    <t>Personas capacitadas en información financiera y herramientas de inclusión financiera</t>
  </si>
  <si>
    <t>350301201</t>
  </si>
  <si>
    <t>Personas sensibilizadas en información financiera y herramientas de inclusión financiera</t>
  </si>
  <si>
    <t>Servicio de divulgación de temas misionales de la SIC</t>
  </si>
  <si>
    <t>Realización de eventos, campañas y publicación de documentos en los temas misionales de la SIC</t>
  </si>
  <si>
    <t>Número de divulgaciones</t>
  </si>
  <si>
    <t>350301400</t>
  </si>
  <si>
    <t>Divulgaciones realizadas</t>
  </si>
  <si>
    <t>350301401</t>
  </si>
  <si>
    <t>Eventos o foros en temas de competencia de la SIC realizados</t>
  </si>
  <si>
    <t>350301402</t>
  </si>
  <si>
    <t>Campañas en temas de competencia de la SIC realizadas</t>
  </si>
  <si>
    <t>350301403</t>
  </si>
  <si>
    <t>Publicaciones en temas de competencia de la SIC realizadas</t>
  </si>
  <si>
    <t>Documentos cuyo objetivo es describir y explicar instrumentos, estándares, requisitos y condiciones necesarias para llevar a cabo un proceso o actividad. Propuestas normativas, orientaciones tecnicas  y conceptos sobre  la aplicación de los marcos técnicos normativos de contabilidad,  información financiera (NCIF) y normas de aseguramiento de la información (NAI).</t>
  </si>
  <si>
    <t>350301500</t>
  </si>
  <si>
    <t>350301501</t>
  </si>
  <si>
    <t>Documentos de análisis de impacto normativo elaborados</t>
  </si>
  <si>
    <t>350301502</t>
  </si>
  <si>
    <t>Eventos técnicos realizados</t>
  </si>
  <si>
    <t>350301503</t>
  </si>
  <si>
    <t>Eventos técnicos asistidos</t>
  </si>
  <si>
    <t>350301504</t>
  </si>
  <si>
    <t>Servicio de inspección, vigilancia y control en temas asociados al Subsistema Nacional de Calidad (SICAL), al régimen de control de precios y al sector valuatorio del país</t>
  </si>
  <si>
    <t>Corresponde a todas las actividades que debe realizar la Superintendencia de Industria y Comercio en su rol de inspección, vigilancia y control en el marco del Subsistema Nacional de Calidad (SICAL), al régimen de control de precios y al sector valuatorio del país.</t>
  </si>
  <si>
    <t>350301600</t>
  </si>
  <si>
    <t>Actos administrativos de competencia de la SIC  en temas asociados al Subsistema Nacional de Calidad (SICAL), régimen de control de precios y sector valuatorio expedidos</t>
  </si>
  <si>
    <t>350301601</t>
  </si>
  <si>
    <t>Visitas y requerimientos de competencia de la SIC en el marco del Subsistema Nacional de Calidad (SICAL) atendidos</t>
  </si>
  <si>
    <t>350301602</t>
  </si>
  <si>
    <t>Investigaciones administrativas  de competencia de la SIC en el marco del Subsistema Nacional de Calidad (SICAL) iniciadas</t>
  </si>
  <si>
    <t>Servicios de protección al consumidor dentro de las competencias de la Superintendencia de Industria y Comercio</t>
  </si>
  <si>
    <t>Corresponde a todas las actividades que debe realizar la Superintendencia de Industria y Comercio en el marco de sus competencias, para la atención de trámites y solicitudes relacionada con los derechos e intereses comerciales y económicos de los consumidores.</t>
  </si>
  <si>
    <t>350301700</t>
  </si>
  <si>
    <t>Actos administrativos de competencia de la Superintendencia de Industria y Comercio de protección al consumidor expedidos</t>
  </si>
  <si>
    <t>350301701</t>
  </si>
  <si>
    <t>Visitas realizadas de competencia de la Superintendencia de Industria y Comercio en materia de protección al consumidor realizadas</t>
  </si>
  <si>
    <t>350301702</t>
  </si>
  <si>
    <t>Investigaciones administrativas de protección al consumidor iniciadas</t>
  </si>
  <si>
    <t>Servicio para la protección de la competencia</t>
  </si>
  <si>
    <t>Corresponde a todas las actividades que debe realizar la Superintendencia de Industria y Comercio para velar por la observancia de las disposiciones en materia de protección de la competencia.</t>
  </si>
  <si>
    <t>350301800</t>
  </si>
  <si>
    <t>Actos administrativos en materia de protección de la competencia expedidos</t>
  </si>
  <si>
    <t>350301801</t>
  </si>
  <si>
    <t>Visitas realizadas en materia  de protección de la competencia realizadas</t>
  </si>
  <si>
    <t>350301802</t>
  </si>
  <si>
    <t>Investigaciones administrativas en materia de protección de la competencia iniciadas</t>
  </si>
  <si>
    <t>Servicio para promover la propiedad industrial</t>
  </si>
  <si>
    <t>Corresponde a todas las actividades que debe realizar la Superintendencia de Industria y Comercio para fomentar el uso y aprovechamiento de la Propiedad Industrial en el país, como orientaciones en materia de Propiedad Intelectual y programas que promuevan la presentación de solicitudes de patente por parte de residentes, a nivel nacional e internacional.</t>
  </si>
  <si>
    <t>Número de centros de apoyo a la tecnología e innovación</t>
  </si>
  <si>
    <t>350301900</t>
  </si>
  <si>
    <t>Centros de apoyo a la tecnología e innovación en operación</t>
  </si>
  <si>
    <t>350301901</t>
  </si>
  <si>
    <t>Orientaciones realizadas</t>
  </si>
  <si>
    <t>Servicio de registro de propiedad industrial e información tecnológica</t>
  </si>
  <si>
    <t>Corresponde a todas las actividades que debe realizar la Superintendencia de Industria y Comercio para la atención de trámites para la protección de la propiedad industrial en Colombia, como la atención de trámites relacionados con la protección de nuevas creaciones y de los signos que utilizan los comerciantes para distinguir sus productos, y la atención de solicitudes de información tecnológica.</t>
  </si>
  <si>
    <t>350302000</t>
  </si>
  <si>
    <t>Actos administrativos en materia de signos distintivos y nuevas creaciones expedidos</t>
  </si>
  <si>
    <t>350302001</t>
  </si>
  <si>
    <t>Búsquedas tecnológicas realizadas</t>
  </si>
  <si>
    <t>Servicios de inspección, vigilancia y control a las cámaras de comercio y comerciantes</t>
  </si>
  <si>
    <t>Corresponde a todas las actividades que debe realizar la Superintendencia de Industria y Comercio en materia de supervisión a las cámaras de comercio y comerciantes con el fin de garantizar el cumplimiento de la ley.</t>
  </si>
  <si>
    <t>350302100</t>
  </si>
  <si>
    <t>Actos administrativos en materia de inspección, vigilancia y control a las cámaras de comercio y comerciantes expedidos</t>
  </si>
  <si>
    <t>350302101</t>
  </si>
  <si>
    <t>Visitas realizadas en materia de inspección, vigilancia y control a las cámaras de comercio y comerciantes realizadas</t>
  </si>
  <si>
    <t>350302102</t>
  </si>
  <si>
    <t>Investigaciones administrativas de inspección, vigilancia y control a las cámaras de comercio y comerciantes iniciadas</t>
  </si>
  <si>
    <t>Servicios de inspección, vigilancia y control para la protección de los datos personales</t>
  </si>
  <si>
    <t>Corresponde a todas las actividades que debe realizar la Superintendencia de Industria y Comercio para la protección de los datos personales (Habeas data: conocer, actualizar y rectificar los datos personales).</t>
  </si>
  <si>
    <t>350302200</t>
  </si>
  <si>
    <t>Actos administrativos en materia de protección de datos personales expedidos</t>
  </si>
  <si>
    <t>350302201</t>
  </si>
  <si>
    <t>Visitas en materia de protección de datos personales realizadas</t>
  </si>
  <si>
    <t>350302202</t>
  </si>
  <si>
    <t>Investigaciones administrativas en materia de protección de datos personales iniciadas</t>
  </si>
  <si>
    <t>Servicio jurisdiccionales para la protección del consumidor, la competencia y la propiedad industrial</t>
  </si>
  <si>
    <t>Corresponde a todas las actividades que debe realizar la Superintendencia de Industria y Comercio por su competencia jurisdiccional en materia de protección al consumidor y las decisiones sobre las demandas en materia de competencia y propiedad industrial.</t>
  </si>
  <si>
    <t>Número de providencias</t>
  </si>
  <si>
    <t>350302300</t>
  </si>
  <si>
    <t>Providencias judiciales en materia de asuntos jurisdiccionales atendidas</t>
  </si>
  <si>
    <t>Servicios de educación informal en temas de la Superintendencia de Industria y Comercio</t>
  </si>
  <si>
    <t>Corresponde a las capacitaciones en los diferentes temas misionales de la Superintendencia de Industria y Comercio.</t>
  </si>
  <si>
    <t>350302400</t>
  </si>
  <si>
    <t>Capacitaciones en temas de la Superintendencia de Industria y Comercio realizadas</t>
  </si>
  <si>
    <t>350302401</t>
  </si>
  <si>
    <t>Capacitaciones dentro de las competencias de la Superintendencia de Industria y Comercio en el marco del Subsistema Nacional de Calidad (SICAL) realizadas</t>
  </si>
  <si>
    <t>350302402</t>
  </si>
  <si>
    <t>Capacitaciones en materia de protección al consumidor, de competencia de la Superintendencia de Industria y Comercio realizadas</t>
  </si>
  <si>
    <t>350302403</t>
  </si>
  <si>
    <t>Capacitaciones en materia de protección de la competencia realizadas</t>
  </si>
  <si>
    <t>350302404</t>
  </si>
  <si>
    <t>Capacitaciones para promover la propiedad industrial realizadas</t>
  </si>
  <si>
    <t>350302405</t>
  </si>
  <si>
    <t>Capacitaciones en temas de protección de datos personales realizadas</t>
  </si>
  <si>
    <t>350302406</t>
  </si>
  <si>
    <t>Capacitaciones en materia de asuntos jurisdiccionales de competencia de la Superintendencia de Industria y Comercio realizadas</t>
  </si>
  <si>
    <t>350302407</t>
  </si>
  <si>
    <t>Capacitaciones en temas de inspección, vigilancia y control a las cámaras de comercio y comerciantes realizadas</t>
  </si>
  <si>
    <t>350302408</t>
  </si>
  <si>
    <t>Servicio de registro y control de sustancias químicas industriales</t>
  </si>
  <si>
    <t>Aplicativo web para registro de importadores y fabricantes de  sustancias químicas de uso industrial</t>
  </si>
  <si>
    <t>350302600</t>
  </si>
  <si>
    <t>Registro de sustancias químicas desarrollado</t>
  </si>
  <si>
    <t>350302601</t>
  </si>
  <si>
    <t>Sustancias químicas de uso industrial  registradas</t>
  </si>
  <si>
    <t>Documentos de investigación sobre el sector industrial</t>
  </si>
  <si>
    <t>Análisis de la información de sustancias químicas industriales. Corresponde a su vez a la investigación de temas concernientes al sector industrial</t>
  </si>
  <si>
    <t>350302700</t>
  </si>
  <si>
    <t>Servicios jurisdiccionales para la atención de procesos de insolvencia empresarial</t>
  </si>
  <si>
    <t>Corresponde a todas las actividades que realiza la entidad para el ejercicio de las funciones jurisdiccionales en materia de insolvencia empresarial.</t>
  </si>
  <si>
    <t>350302800</t>
  </si>
  <si>
    <t>Trámites atendidos en materia de insolvencia empresaria</t>
  </si>
  <si>
    <t>Corresponde a la realización de documentos de contenido normativo para la reglamentación de los proyectos de ley.</t>
  </si>
  <si>
    <t>350302900</t>
  </si>
  <si>
    <t>Corresponde a documentos cuyo objetivo es describir y explicar estándares, requisitos y condiciones necesarias para llevar a cabo un proceso o actividad. Orientaciones técnicas y conceptos sobre la aplicación de los marcos normativos.</t>
  </si>
  <si>
    <t>350303000</t>
  </si>
  <si>
    <t>Servicios de inspección a contadores públicos y sociedades que prestan servicios de la ciencia contable</t>
  </si>
  <si>
    <t>Corresponde a las actividades de inspección a contadores públicos y sociedades prestadoras de servicios contables, para la verificación plena de los requisitos que los acreditan para el ejercicio de la profesión contable.</t>
  </si>
  <si>
    <t>350303100</t>
  </si>
  <si>
    <t>Diligencias de inspección realizadas</t>
  </si>
  <si>
    <t>Servicios de vigilancia a contadores públicos y sociedades que prestan servicios de la ciencia contable</t>
  </si>
  <si>
    <t>Corresponde a las actividades de vigilancia relacionadas con la investigación a contadores públicos o sociedades prestadoras de servicios contables por posibles conductas irregulares.</t>
  </si>
  <si>
    <t>Número de expedientes</t>
  </si>
  <si>
    <t>350303200</t>
  </si>
  <si>
    <t>Expedientes realizados</t>
  </si>
  <si>
    <t>350303201</t>
  </si>
  <si>
    <t>Actos administrativos proferidos y notificados en término</t>
  </si>
  <si>
    <t>350303300</t>
  </si>
  <si>
    <t>350303400</t>
  </si>
  <si>
    <t>3599</t>
  </si>
  <si>
    <t xml:space="preserve"> Fortalecimiento de la gestión y dirección del sector Comercio, Industria y Turismo</t>
  </si>
  <si>
    <t>359900900</t>
  </si>
  <si>
    <t>359901000</t>
  </si>
  <si>
    <t>359901100</t>
  </si>
  <si>
    <t>359901101</t>
  </si>
  <si>
    <t>359901200</t>
  </si>
  <si>
    <t>359901300</t>
  </si>
  <si>
    <t>359901400</t>
  </si>
  <si>
    <t>359901500</t>
  </si>
  <si>
    <t>359901600</t>
  </si>
  <si>
    <t>359904400</t>
  </si>
  <si>
    <t>359904401</t>
  </si>
  <si>
    <t>359904402</t>
  </si>
  <si>
    <t>359906600</t>
  </si>
  <si>
    <t>359906601</t>
  </si>
  <si>
    <t>359906602</t>
  </si>
  <si>
    <t>359906603</t>
  </si>
  <si>
    <t>359906604</t>
  </si>
  <si>
    <t>359906605</t>
  </si>
  <si>
    <t>359906606</t>
  </si>
  <si>
    <t>359906607</t>
  </si>
  <si>
    <t>359906608</t>
  </si>
  <si>
    <t>359906609</t>
  </si>
  <si>
    <t>359906610</t>
  </si>
  <si>
    <t>359906611</t>
  </si>
  <si>
    <t>359906612</t>
  </si>
  <si>
    <t>359906613</t>
  </si>
  <si>
    <t>Instrumentos archivisticos actualizados</t>
  </si>
  <si>
    <t>359906614</t>
  </si>
  <si>
    <t>359906615</t>
  </si>
  <si>
    <t>.</t>
  </si>
  <si>
    <t>359906700</t>
  </si>
  <si>
    <t>359906701</t>
  </si>
  <si>
    <t>359906800</t>
  </si>
  <si>
    <t>359906801</t>
  </si>
  <si>
    <t>359906802</t>
  </si>
  <si>
    <t>359906900</t>
  </si>
  <si>
    <t>359907000</t>
  </si>
  <si>
    <t>359907002</t>
  </si>
  <si>
    <t>359907200</t>
  </si>
  <si>
    <t>359907201</t>
  </si>
  <si>
    <t>359992100</t>
  </si>
  <si>
    <t>359992200</t>
  </si>
  <si>
    <t>359992201</t>
  </si>
  <si>
    <t>359992202</t>
  </si>
  <si>
    <t>359992203</t>
  </si>
  <si>
    <t>359992300</t>
  </si>
  <si>
    <t>359992301</t>
  </si>
  <si>
    <t>Servicios y procesos mejorados con incorporación de tecnología</t>
  </si>
  <si>
    <t>359992400</t>
  </si>
  <si>
    <t>Servicio de Implementación Sistema de Gestión</t>
  </si>
  <si>
    <t>359992500</t>
  </si>
  <si>
    <t>359992501</t>
  </si>
  <si>
    <t>359992502</t>
  </si>
  <si>
    <t>359992503</t>
  </si>
  <si>
    <t>359992504</t>
  </si>
  <si>
    <t>359992600</t>
  </si>
  <si>
    <t>359992700</t>
  </si>
  <si>
    <t>359992800</t>
  </si>
  <si>
    <t>359992900</t>
  </si>
  <si>
    <t>359993000</t>
  </si>
  <si>
    <t>359993001</t>
  </si>
  <si>
    <t>359993100</t>
  </si>
  <si>
    <t>359993200</t>
  </si>
  <si>
    <t>36</t>
  </si>
  <si>
    <t>3601</t>
  </si>
  <si>
    <t xml:space="preserve"> Protección Social</t>
  </si>
  <si>
    <t>Sistema de Afiliación Única Electrónica</t>
  </si>
  <si>
    <t>Consiste en un software integral especializado, en el todas las personas o empresas puedan registrar la afiliación a los distintos subsistemas de seguridad social (salud, pensiones, riesgos y caja de compensación).</t>
  </si>
  <si>
    <t>Número de afiliados</t>
  </si>
  <si>
    <t>360100200</t>
  </si>
  <si>
    <t>Personas registradas mediante el sistema de Afiliación Única Electrónica</t>
  </si>
  <si>
    <t>Servicio de información del sistema de Afiliación Única Electrónica</t>
  </si>
  <si>
    <t>Porcentaje de implementación</t>
  </si>
  <si>
    <t>360100300</t>
  </si>
  <si>
    <t>Sistema de Afiliación Única Electrónica implementado</t>
  </si>
  <si>
    <t>Servicio de gestión de la información de Historias Laborales</t>
  </si>
  <si>
    <t>Sistema de consolidación de las historias laborales (cotización a pensiones) de los diferentes regímenes y fondos.</t>
  </si>
  <si>
    <t>360100400</t>
  </si>
  <si>
    <t>Servicio de información de normatividad del Sistema General de Pensiones</t>
  </si>
  <si>
    <t>El servicio de información provee a los ciudadanos de manera consolidada las normas relacionadas que regulan el Sistema General de Pensiones.</t>
  </si>
  <si>
    <t>Número de banco de datos</t>
  </si>
  <si>
    <t>360100500</t>
  </si>
  <si>
    <t>Banco de datos de normatividad del Sistema General de Pensiones implementado</t>
  </si>
  <si>
    <t>Servicio de cooperación en materia de seguridad social</t>
  </si>
  <si>
    <t>Son instrumentos internacionales suscritos entre dos o más Estados Partes que tienen por finalidad atender las necesidades de los trabajadores migrantes, en materia de Seguridad Social, que han ejercido su actividad laboral en uno o más países que integran un Convenio.</t>
  </si>
  <si>
    <t>360100600</t>
  </si>
  <si>
    <t>Convenios internacionales en materia de seguridad social en pensiones suscritos</t>
  </si>
  <si>
    <t>360100700</t>
  </si>
  <si>
    <t>360100701</t>
  </si>
  <si>
    <t>Conceptos técnicos sobre temas normativos del sistema de pensiones emitidos.</t>
  </si>
  <si>
    <t>360100800</t>
  </si>
  <si>
    <t>Servicio de divulgación sobre el Sistema General de Pensiones y Cajas de Compensación</t>
  </si>
  <si>
    <t>Se trata de la promoción y divulgación frente a temas relacionados con el Sistema General de Pensiones y Cajas de Compensación</t>
  </si>
  <si>
    <t>360100900</t>
  </si>
  <si>
    <t>Servicio de gestión de subsidios para el adulto mayor</t>
  </si>
  <si>
    <t>Hace referencia a la gestión que realiza el Ministerio del Trabajo para la asignación de los Subsidios del Programa Colombia Mayor, esto corresponde a interventorías, contratos de encargo fiduciario, auditorías y asesorías. </t>
  </si>
  <si>
    <t>360101000</t>
  </si>
  <si>
    <t>360101001</t>
  </si>
  <si>
    <t>Contrato de encargo fiduciario contratado</t>
  </si>
  <si>
    <t>360101002</t>
  </si>
  <si>
    <t>Auditoria financiera contratada</t>
  </si>
  <si>
    <t>360101003</t>
  </si>
  <si>
    <t>Interventorías realizadas</t>
  </si>
  <si>
    <t>360101004</t>
  </si>
  <si>
    <t>Servicios personales contratados</t>
  </si>
  <si>
    <t>Servicio de apoyo financiero para población trabajadora con ingreso inferior a un salario mínimo mensual legal vigente.</t>
  </si>
  <si>
    <t>Corresponde a las personas beneficiadas con los recursos que financia el Programa de Subsidio al Aporte en Pensión PSAP.</t>
  </si>
  <si>
    <t>360101100</t>
  </si>
  <si>
    <t>Subsidios del Programa de Aporte a la Pensión Entregados</t>
  </si>
  <si>
    <t>Servicio de apoyo financiero para el adulto mayor</t>
  </si>
  <si>
    <t>Corresponde a los Subsidios del Programa Colombia Mayor Entregados con los recursos que financia el Programa de Protección Social al Adulto Mayor, hoy Programa Colombia Mayor.</t>
  </si>
  <si>
    <t>360101200</t>
  </si>
  <si>
    <t>Subsidios del Programa Colombia Mayor entregados</t>
  </si>
  <si>
    <t>360101201</t>
  </si>
  <si>
    <t>Pensiones a víctimas entregadas</t>
  </si>
  <si>
    <t>360101202</t>
  </si>
  <si>
    <t>360101203</t>
  </si>
  <si>
    <t>Subsidios al aporte a la pensión entregados</t>
  </si>
  <si>
    <t>360101204</t>
  </si>
  <si>
    <t>Personas beneficiadas por el programa de Colombia Mayor o el subsidio al aporte a la pensión</t>
  </si>
  <si>
    <t>Servicio de Apoyo Financiero para la Compensación al Impuesto del Valor Agregado</t>
  </si>
  <si>
    <t xml:space="preserve">Servicio de apoyo financiero a traves del cual se realizará una devolución del Impuesto al Valor Agregado - IVA a la población más vulnerable del país. Esta compensación corresponderá a una suma fija en pesos, la cual será definida considerando el Impuesto al Valor Agregado -IVA que en promedio pagan los hogares de menores ingresos. </t>
  </si>
  <si>
    <t>360101300</t>
  </si>
  <si>
    <t>Servicio de apoyo financiero para Ex Madres Comunitarias y/o Sustitutas.</t>
  </si>
  <si>
    <t>consiste la entrega de un subsidio de la subcuenta de subsistencia del Fondo de Solidaridad Pensional, para las personas que dejaron de ser madres comunitarias y no reúnen los requisitos para obtener una pensión, ni son beneficiarias del mecanismo de Beneficios Económicos Periódicos (BEPS) y que prestaron su servicio por más de 10 años;  y las personas que dejaron de ser madres sustitutas a partir del 24 de noviembre de 2015, que hubieren desarrollado dicha labor por un tiempo no inferior a 10 años y no reúnen los requisitos para acceder a una pensión.</t>
  </si>
  <si>
    <t>360101400</t>
  </si>
  <si>
    <t>Subsidios Entregados</t>
  </si>
  <si>
    <t>360101500</t>
  </si>
  <si>
    <t>3602</t>
  </si>
  <si>
    <t xml:space="preserve"> Generación y formalización del empleo</t>
  </si>
  <si>
    <t>Servicios de gestión para generación y formalización del empleo</t>
  </si>
  <si>
    <t>Hace referencia a la gestión que realiza el Ministerio del Trabajo para la  generación y formalización del empleo en diferentes grupos poblacionales (victimas, población con discapacidad, jóvenes,  mujeres, indígenas, afrocolombianos, población ROM, entre otros) mediante  diferentes espacios de participación (foros, seminarios, talleres entre otros). </t>
  </si>
  <si>
    <t>360200200</t>
  </si>
  <si>
    <t>Servicio de gestión para el emprendimiento solidario</t>
  </si>
  <si>
    <t xml:space="preserve">Se trata de la gestión que realiza Organizaciones Solidarias para la conformación de emprendimientos. Esto podrá incluir conformación, fortalecimiento, asesoría, empresas, modelo de evaluación, personas sensibilizadas, entre otros, que oriente la creación y fortalecimiento de dichas organizaciones. </t>
  </si>
  <si>
    <t>Número de emprendimientos solidarios</t>
  </si>
  <si>
    <t>360200300</t>
  </si>
  <si>
    <t>Emprendimientos solidarios dinamizados</t>
  </si>
  <si>
    <t>360200301</t>
  </si>
  <si>
    <t>Organizaciones conformadas</t>
  </si>
  <si>
    <t>360200302</t>
  </si>
  <si>
    <t>Organizaciones fortalecidas</t>
  </si>
  <si>
    <t>360200303</t>
  </si>
  <si>
    <t>capacitaciones técnicas laborales a la medida realizadas</t>
  </si>
  <si>
    <t>360200304</t>
  </si>
  <si>
    <t xml:space="preserve">Modelo de evaluación del componente de emprendimiento de la ley de empleo y emprendimiento juvenil Implementado </t>
  </si>
  <si>
    <t>360200305</t>
  </si>
  <si>
    <t>Personas sensibilizadas en el fomento de la cultura del emprendimiento</t>
  </si>
  <si>
    <t>360200306</t>
  </si>
  <si>
    <t>Empresas creadas</t>
  </si>
  <si>
    <t>360200307</t>
  </si>
  <si>
    <t>Planes de negocio aprobados</t>
  </si>
  <si>
    <t>360200308</t>
  </si>
  <si>
    <t>empresas rurales creadas</t>
  </si>
  <si>
    <t>360200309</t>
  </si>
  <si>
    <t>unidades productivas creadas</t>
  </si>
  <si>
    <t>360200310</t>
  </si>
  <si>
    <t>Emprendimientos solidarios dinamizados en población víctima</t>
  </si>
  <si>
    <t>Servicio de colocación laboral</t>
  </si>
  <si>
    <t>La colocación laboral es la que realiza actividades dirigidas a vincular buscadores de empleo y vacantes, brindando información para la mejor búsqueda.</t>
  </si>
  <si>
    <t>360200400</t>
  </si>
  <si>
    <t>Personas colocadas laboralmente</t>
  </si>
  <si>
    <t>360200401</t>
  </si>
  <si>
    <t>victimas colocadas laboralmente</t>
  </si>
  <si>
    <t>360200402</t>
  </si>
  <si>
    <t>Colocaciones de jóvenes a través del Servicio Público de Empleo</t>
  </si>
  <si>
    <t>360200403</t>
  </si>
  <si>
    <t>Colocaciones de personas con discapacidad a través del Servicio Público de Empleo</t>
  </si>
  <si>
    <t>360200404</t>
  </si>
  <si>
    <t>Colocaciones de mujeres a través del Servicio Público de Empleo</t>
  </si>
  <si>
    <t>Servicio de orientación laboral</t>
  </si>
  <si>
    <t>Es la asesoría para la búsqueda efectiva de trabajadores, la construcción de perfiles laborales, entre otras necesidades, brindada por profesionales especializados de los Centros de Atención</t>
  </si>
  <si>
    <t>360200500</t>
  </si>
  <si>
    <t>Personas orientadas laboralmente</t>
  </si>
  <si>
    <t>Servicio de registro laboral</t>
  </si>
  <si>
    <t>Es la inscripción de hojas de vida de las personas en los centros de Atención, con la asistencia de un facilitador.</t>
  </si>
  <si>
    <t>360200600</t>
  </si>
  <si>
    <t>Registros laborales realizados</t>
  </si>
  <si>
    <t>360200601</t>
  </si>
  <si>
    <t>Vacantes registradas</t>
  </si>
  <si>
    <t>360200602</t>
  </si>
  <si>
    <t>Personas registradas</t>
  </si>
  <si>
    <t>360200603</t>
  </si>
  <si>
    <t>360200604</t>
  </si>
  <si>
    <t>Personas inscritas</t>
  </si>
  <si>
    <t>Servicio de asistencia técnica para el fortalecimiento de la Red de formalización laboral</t>
  </si>
  <si>
    <t>Es una estrategia de coordinación institucional, que garantiza la consolidación del trabajo decente, la cobertura en seguridad social para todos y el desarrollo de las políticas activas de empleo, a través de la promoción, capacitación, orientación, acompañamiento, seguimiento y control de los proyectos y actividades orientadas a la formalización laboral de los trabajadores en Colombia, incluyendo la vinculación a la protección social .</t>
  </si>
  <si>
    <t>360200700</t>
  </si>
  <si>
    <t>Redes asistidas técnicamente</t>
  </si>
  <si>
    <t>360200701</t>
  </si>
  <si>
    <t>Ciudades vinculadas a la Red Nacional de formalización</t>
  </si>
  <si>
    <t>360200702</t>
  </si>
  <si>
    <t>Redes de formalización laboral implementadas</t>
  </si>
  <si>
    <t>Servicio de apoyo a la implementación de políticas públicas en el marco del trabajo decente</t>
  </si>
  <si>
    <t xml:space="preserve">Estas políticas comprenden una amplia gama de instrumentos que pretenden incidir directamente sobre la estructura y el funcionamiento del mercado de trabajo en el sentido de favorecer la empleabilidad y los ingresos de sus participantes y por tanto no se limitan a responder por la mitigación de los efectos del desempleo, sino que combinan distintos instrumentos que de forma complementaria se proponen aumentar el empleo, mejorar la calidad del trabajo y su productividad, elevar los ingresos laborales, defender el empleo existente, mejorar tanto la calidad de la fuerza de trabajo como el funcionamiento del mercado laboral y apoyar a los ocupados en riesgo de desocupación, así como agilizar el encuentro de la oferta y demanda laboral. </t>
  </si>
  <si>
    <t>Número de lineamientos</t>
  </si>
  <si>
    <t>360200800</t>
  </si>
  <si>
    <t>Lineamientos para el desarrollo de política pública de empleo en el marco del trabajo decente implementados</t>
  </si>
  <si>
    <t>360200801</t>
  </si>
  <si>
    <t>Servicio de educación para el trabajo en emprendimiento</t>
  </si>
  <si>
    <t>Hace referencia a las jornadas de formación  complementaria, vocacional y de proyectos productivos  en el programa jóvenes rurales emprendedores y victimas del conflicto armado</t>
  </si>
  <si>
    <t>360201100</t>
  </si>
  <si>
    <t>360201101</t>
  </si>
  <si>
    <t>capacitaciones para la formación en el emprendimiento y el empresarismo ofrecidas</t>
  </si>
  <si>
    <t>360201102</t>
  </si>
  <si>
    <t>formaciones vocacionales y acompañamiento a la inversión ofrecidos</t>
  </si>
  <si>
    <t>360201103</t>
  </si>
  <si>
    <t xml:space="preserve">cupos en proceso de formación complementaria del programa jóvenes rurales emprendedores </t>
  </si>
  <si>
    <t>360201200</t>
  </si>
  <si>
    <t>360201201</t>
  </si>
  <si>
    <t xml:space="preserve">Documentos de investigaciones y estudios para el Sistema de Subsidio Familiar realizados </t>
  </si>
  <si>
    <t>360201202</t>
  </si>
  <si>
    <t>Documentos de análisis del seguimiento y evaluación de los Servicio ofrecidos por las Cajas de Compensación Familiar realizados</t>
  </si>
  <si>
    <t>Servicio de gestión para el emprendimiento</t>
  </si>
  <si>
    <t>Se trata de la gestión que se realiza para la conformación de emprendimientos en población.Esto podrá incluir conformación, fortalecimiento, asesoría, empresas, modelo de evaluación, personas sensibilizadas, entre otros, que oriente la creación y fortalecimiento.</t>
  </si>
  <si>
    <t>Número de planesde negocio</t>
  </si>
  <si>
    <t>360201300</t>
  </si>
  <si>
    <t>360201301</t>
  </si>
  <si>
    <t>360201302</t>
  </si>
  <si>
    <t>Planes de negocio ejecutados</t>
  </si>
  <si>
    <t>360201303</t>
  </si>
  <si>
    <t>Proyectos productivos formalizados</t>
  </si>
  <si>
    <t>360201304</t>
  </si>
  <si>
    <t>Planes formulados</t>
  </si>
  <si>
    <t>360201305</t>
  </si>
  <si>
    <t>360201306</t>
  </si>
  <si>
    <t>Proyectos productivos con acompañamiento atendidos</t>
  </si>
  <si>
    <t>Servicio de asistencia técnica para la generación y formalización de empresa</t>
  </si>
  <si>
    <t>Corresponde al servicio de asistencia brindado a los emprendedores Colombianos correspondiente al fortalecimiento de sus capacidades técnicas requeridas para formular un plan de negocio.</t>
  </si>
  <si>
    <t>360201700</t>
  </si>
  <si>
    <t>Planes de negocio formulados</t>
  </si>
  <si>
    <t>360201701</t>
  </si>
  <si>
    <t>Emprendedores Orientados</t>
  </si>
  <si>
    <t>360201702</t>
  </si>
  <si>
    <t>Empleos generados a través del emprendimiento</t>
  </si>
  <si>
    <t>Servicios de apoyo financiero para la creación de empresas</t>
  </si>
  <si>
    <t>Describe el servicio de apoyo financiero para planes de negocio con viabilidad técnica en su formulación, los cuales serán promovidos con la apropiación de recursos por parte del CDN del SENA</t>
  </si>
  <si>
    <t>360201800</t>
  </si>
  <si>
    <t>Planes de negocio financiados</t>
  </si>
  <si>
    <t>360201801</t>
  </si>
  <si>
    <t>Planes de negocios presentados por los emprendedores</t>
  </si>
  <si>
    <t>Hace referencia a las normas propuestas por el Sector Trabajo.</t>
  </si>
  <si>
    <t>Servicio de apoyo al diseño e implementación depolíticas de protección al cesante</t>
  </si>
  <si>
    <t>Hacen referencia a las estrategias e instrumentos que pretenden incidir directamente sobre el diseño e implementación de políticas del mecanismo de protección al cesante.</t>
  </si>
  <si>
    <t>360202000</t>
  </si>
  <si>
    <t>Estrategias de protección al cesante realizadas</t>
  </si>
  <si>
    <t>Hace referencia a la asistencia técnica para la generación de alianzas estratégicas público privadas necesarias para adelantar los negocios inclusivos en beneficio de las víctimas.</t>
  </si>
  <si>
    <t>Servicios de educación informal en economía solidaria</t>
  </si>
  <si>
    <t>Hace referencia a los procesos de capacitación y formación referente a la doctrina propia de la economía solidaria</t>
  </si>
  <si>
    <t>360202300</t>
  </si>
  <si>
    <t>Servicio de asistencia técnica a entidades territorialesy direcciones territoriales en el marco del trabajo decente</t>
  </si>
  <si>
    <t>Hace referencia a los procesos de asistencia técnica para fortalecer las capacidades de las entidades territoriales y direcciones territoriales en materia de formulación, implementación y seguimiento de política pública de empleo en el marco del trabajo decente.</t>
  </si>
  <si>
    <t>Número de entidades o direcciones</t>
  </si>
  <si>
    <t>360202400</t>
  </si>
  <si>
    <t>Entidades territoriales o direcciones territoriales asistidas técnicamente</t>
  </si>
  <si>
    <t>360202500</t>
  </si>
  <si>
    <t>Hace referencia a la gama de estrategias que pretenden incidir directamente sobre la estructura y el funcionamiento del mercado de trabajo, para incentivar la generación de empleo, su organización, y en la reducción de barreras para insertarse en el mercado laboral.</t>
  </si>
  <si>
    <t>Servicio de asistencia técnica para la generación y formalización del empleo</t>
  </si>
  <si>
    <t>Se tratan de jornadas en la que se pretende fortalecer el monitoreo y seguimiento del mercado de trabajo. Es el servicio de asistencia técnica orientado al seguimiento de los empleos formales generados como resultado de la puesta en marcha, creación y fortalecimiento de las empresas.</t>
  </si>
  <si>
    <t>360202900</t>
  </si>
  <si>
    <t>360202901</t>
  </si>
  <si>
    <t>360202902</t>
  </si>
  <si>
    <t>360202903</t>
  </si>
  <si>
    <t>Entidades Territoriales y Direcciones Territoriales del Ministerio de Trabajo asistidas técnicamente</t>
  </si>
  <si>
    <t>360202904</t>
  </si>
  <si>
    <t>Talleres de oferta institucional realizados</t>
  </si>
  <si>
    <t>360202905</t>
  </si>
  <si>
    <t>Sesiones de asistencia técnica para el fortalecimiento del monitoreo del mercado de trabajo realizadas</t>
  </si>
  <si>
    <t>Servicio de información y monitoreo del mercado de trabajo</t>
  </si>
  <si>
    <t>Se enfoca en la construcción de información y realización de estudios e investigaciones, para orientar y mejorar las decisiones de los actores que participan en el mercado laboral. Su objetivo esta orientado a obtener información, análisis, monitoreo y prospectiva de los mercados de trabajo, en un espacio interinstitucional.</t>
  </si>
  <si>
    <t>360203000</t>
  </si>
  <si>
    <t>Reportes realizados</t>
  </si>
  <si>
    <t>Servicio de formación para el trabajo en competencias para la inserción laboral</t>
  </si>
  <si>
    <t>Hace referencia a las 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</si>
  <si>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360203100</t>
  </si>
  <si>
    <t>Personas formadas</t>
  </si>
  <si>
    <t>Comprende la asesoría a emprendedores con iniciativas productivas para la identificación de oportunidades de negocio, ideación y validación en el mercado de las mismas a fin de lograr consolidar unidades productivas con acceso a mercados y activos productivos.</t>
  </si>
  <si>
    <t>Número de emprendimientos</t>
  </si>
  <si>
    <t>360203201</t>
  </si>
  <si>
    <t>Emprendimientos fortalecidos</t>
  </si>
  <si>
    <t>Describe el servicio de apoyo financiero para planes de negocio con viabilidad técnica en su formulación.</t>
  </si>
  <si>
    <t>360203300</t>
  </si>
  <si>
    <t>Planes de negocios financiados</t>
  </si>
  <si>
    <t>Servicio de formación para el trabajo en emprendimiento</t>
  </si>
  <si>
    <t>Hace referencia a las jornadas de formación  complementaria, vocacional y de proyectos productivos  en el programa jóvenes rurales emprendedores y victimas del conflicto armado.</t>
  </si>
  <si>
    <t>360203500</t>
  </si>
  <si>
    <t>Personas capacitadas en emprendimiento</t>
  </si>
  <si>
    <t>360203501</t>
  </si>
  <si>
    <t>Capacitaciones para la formación en el emprendimiento y el empresarismo ofrecidas</t>
  </si>
  <si>
    <t>360203502</t>
  </si>
  <si>
    <t>Formaciones vocacionales y acompañamiento a la inversión ofrecidos</t>
  </si>
  <si>
    <t>360203503</t>
  </si>
  <si>
    <t>Cupos en proceso de formación complementaria del programa jóvenes rurales emprendedores</t>
  </si>
  <si>
    <t>Servicios de orientación ocupacional</t>
  </si>
  <si>
    <t>Es el servicio para la definición del perfil ocupacional y del perfil emprendedor, para direccionarlo a la oferta institucional.</t>
  </si>
  <si>
    <t>360203600</t>
  </si>
  <si>
    <t>Servicio de registro de inserción laboral</t>
  </si>
  <si>
    <t>Se refiere servicio de cuantificación de plazas laborales formales ocupadas y registradas a través de la Agencia Pública de Empleo en un periodo de tiempo.</t>
  </si>
  <si>
    <t>Número de colocaciones</t>
  </si>
  <si>
    <t>360203700</t>
  </si>
  <si>
    <t>Colocaciones registradas</t>
  </si>
  <si>
    <t>Servicio de acompañamiento a planes de negocio</t>
  </si>
  <si>
    <t>Hace referencia al servicio de industria de soporte necesario para garantizar la ejecución de los planes de negocio y el aseguramiento de los recursos invertidos conforme a lo establecido a la reglamentación vigente de Fondo Emprender.</t>
  </si>
  <si>
    <t>Número de planes de negocio</t>
  </si>
  <si>
    <t>360203800</t>
  </si>
  <si>
    <t>Planes de negocio acompañados</t>
  </si>
  <si>
    <t>360203801</t>
  </si>
  <si>
    <t>Planes de negocio viabilizados</t>
  </si>
  <si>
    <t>360203802</t>
  </si>
  <si>
    <t>Empresas con asignación de recursos para sostenibilidad</t>
  </si>
  <si>
    <t>360203900</t>
  </si>
  <si>
    <t>360203901</t>
  </si>
  <si>
    <t>Lineamientos para la generación de ingresos difundidos</t>
  </si>
  <si>
    <t>360203902</t>
  </si>
  <si>
    <t>Políticas Activas de Empleo diseñadas</t>
  </si>
  <si>
    <t>360203903</t>
  </si>
  <si>
    <t>Instrumentos de protección social al desempleo diseñados</t>
  </si>
  <si>
    <t>360203904</t>
  </si>
  <si>
    <t>Documentos de lineamientos técnicos para el desarrollo territorial de política pública de empleo en el marco del trabajo decente emitidos</t>
  </si>
  <si>
    <t>360203905</t>
  </si>
  <si>
    <t>Lineamientos en materia de la economía solidaria realizados</t>
  </si>
  <si>
    <t>360203906</t>
  </si>
  <si>
    <t>Lineamientos en materia de formalización laboral  y protección del empleo realizados</t>
  </si>
  <si>
    <t>360203907</t>
  </si>
  <si>
    <t>Lineamientos para fortalecer los mecanismos formales de organización del mercado de trabajo</t>
  </si>
  <si>
    <t>360203908</t>
  </si>
  <si>
    <t>Metodologías para el desarrollo de estudios/investigaciones desarrolladas</t>
  </si>
  <si>
    <t>Son acciones que se realizan para contribuir al conocimiento y apropiación de una temática específica.</t>
  </si>
  <si>
    <t>360204000</t>
  </si>
  <si>
    <t>360204001</t>
  </si>
  <si>
    <t>360204002</t>
  </si>
  <si>
    <t>360204003</t>
  </si>
  <si>
    <t>360204004</t>
  </si>
  <si>
    <t>360204005</t>
  </si>
  <si>
    <t>360204006</t>
  </si>
  <si>
    <t>360204007</t>
  </si>
  <si>
    <t>360204100</t>
  </si>
  <si>
    <t>ESTUDIOS DE  PREINVERSIÓN ELABORADOS</t>
  </si>
  <si>
    <t>360204200</t>
  </si>
  <si>
    <t>360204300</t>
  </si>
  <si>
    <t>Documentos de Estudios Técnicos generados</t>
  </si>
  <si>
    <t>360204400</t>
  </si>
  <si>
    <t>360204401</t>
  </si>
  <si>
    <t>Agendas comunes territoriales implementadas</t>
  </si>
  <si>
    <t>360204402</t>
  </si>
  <si>
    <t>360204403</t>
  </si>
  <si>
    <t>Redes de medios alternativos, comunitarios y digitales de organizaciones de la asociatividad solidaria consolidados</t>
  </si>
  <si>
    <t>360204404</t>
  </si>
  <si>
    <t>Territorios con asistencias técnicas realizadas</t>
  </si>
  <si>
    <t>360204405</t>
  </si>
  <si>
    <t>Seguimientos a la implementación de las agendas comunes territoriales realizados</t>
  </si>
  <si>
    <t>360204500</t>
  </si>
  <si>
    <t>Servicio de apoyo financiero para el apalancamiento y estímulos a la vinculación laboral</t>
  </si>
  <si>
    <t>Hace referencia a los beneficiarios que se les otorgara o brindara un incentivo económico para la vinculación laboral como reconocimiento a la dificultad que presentan las poblaciones de difícil inclusión laboral</t>
  </si>
  <si>
    <t>360204600</t>
  </si>
  <si>
    <t xml:space="preserve">Servicio de monitoreo y seguimiento </t>
  </si>
  <si>
    <t>Comprende el desarrollo de acciones orientadas a generar información insumo para garantizar la adecuada prestación del Servicio Público de Empleo,  a través de las Agencias y Bolsas de Empleo Autorizadas, mediante visitas técnicas de seguimiento basadas en indicadores de gestión, de calidad y mediante planes de mejoramiento que contienen las recomendaciones y controles preventivos necesarios, para mejorar las condiciones de calidad en la prestación de los servicios de  gestión y colocación de empleo, y para propender por el cumplimiento de las obligaciones que se tiene como prestador autorizado del Servicio Público de Empleo. "</t>
  </si>
  <si>
    <t>360204700</t>
  </si>
  <si>
    <t>360204800</t>
  </si>
  <si>
    <t>360204900</t>
  </si>
  <si>
    <t>Hace referencia a las acciones de fomento (capacitación, asistencia técnica, desarrollo, operación de medios de producción) para la creación y fortalecimiento de las  formas de la asociatividad solidaria</t>
  </si>
  <si>
    <t>360205001</t>
  </si>
  <si>
    <t>Organizaciones creadas</t>
  </si>
  <si>
    <t>360205002</t>
  </si>
  <si>
    <t>Organizaciones fortalecidas con medios de producción</t>
  </si>
  <si>
    <t>360205003</t>
  </si>
  <si>
    <t>Organizaciones de población Víctima fomentadas</t>
  </si>
  <si>
    <t>360205004</t>
  </si>
  <si>
    <t>Visitas de seguimiento y evaluación realizadas</t>
  </si>
  <si>
    <t>360205005</t>
  </si>
  <si>
    <t>Organizaciones de la asociatividad solidaria participando en redes o cadenas productivas fomentadas</t>
  </si>
  <si>
    <t>360205006</t>
  </si>
  <si>
    <t>Visitas de seguimiento y evaluación a organizaciones fortalecidas con medios de producción</t>
  </si>
  <si>
    <t>360205100</t>
  </si>
  <si>
    <t>Documentos de Evaluación desarrollados</t>
  </si>
  <si>
    <t xml:space="preserve">Servicio de apoyo financiero para proyectos e iniciativas empresariales </t>
  </si>
  <si>
    <t>Corresponde a la entrega de capital semilla a proyectos e iniciativas empresariales para fomentar la creación de empresas y el fortalecimiento empresarial, así como las actividades de acreditación de condiciones para ser beneficiario, la evaluación, la puesta en marcha y las actividades para lograr la condonación o no condonación de los recursos para atender a los emprendedores beneficiarios</t>
  </si>
  <si>
    <t xml:space="preserve">Número de proyectos </t>
  </si>
  <si>
    <t>360205200</t>
  </si>
  <si>
    <t>Proyectos e iniciativas empresariales financiados</t>
  </si>
  <si>
    <t>8.aAumentar el apoyo a la iniciativa de ayuda para el
comercio en los países en desarrollo, en particular los
países menos adelantados, incluso mediante el Marco
Integrado Mejorado para la Asistencia Técnica a los Países
Menos Adelantados en Materia de Comercio</t>
  </si>
  <si>
    <t>Servicio de asesoría a proyectos e iniciativas empresariales</t>
  </si>
  <si>
    <t xml:space="preserve">Corresponde a la orientación técnica, administrativa, financiera, jurídica y de soporte, para garantizar la ejecución de proyectos e iniciativas empresariales orientados a fomentar la creación de empresas, el fortalecimiento empresarial y el aseguramiento de los recursos invertidos conforme a lo establecido con la reglamentación vigente </t>
  </si>
  <si>
    <t>360205300</t>
  </si>
  <si>
    <t>Proyectos e iniciativas empresariales asesoradas</t>
  </si>
  <si>
    <t>3603</t>
  </si>
  <si>
    <t xml:space="preserve"> Formación para el trabajo</t>
  </si>
  <si>
    <t>Servicio de educación informal en educación solidaria</t>
  </si>
  <si>
    <t>Indica el número de trabajadores que se forman en las empresas a través de programas de formación complementaria</t>
  </si>
  <si>
    <t>360300100</t>
  </si>
  <si>
    <t xml:space="preserve">Personas formadas </t>
  </si>
  <si>
    <t>360300101</t>
  </si>
  <si>
    <t>Diagnóstico de recurso humano elaborado</t>
  </si>
  <si>
    <t>360300102</t>
  </si>
  <si>
    <t>Programas de educación solidaria desarrollados</t>
  </si>
  <si>
    <t>Acciones destinadas al desarrollo de competencias para la inserción al mercado laboral, como complemento de la educación básica; para la actualización constante de los conocimientos y habilidades, lo que impacta la productividad y competitividad de los lugares donde trabajan y para la promoción del acceso al trabajo de poblaciones vulnerables por medio de programas especiales de formación.</t>
  </si>
  <si>
    <t>360300200</t>
  </si>
  <si>
    <t>360300201</t>
  </si>
  <si>
    <t>Buenas prácticas en las Instituciones de Formación para el Trabajo Implementadas</t>
  </si>
  <si>
    <t>Acciones destinadas a la construcción, desarrollo, consenso y socialización de documentos, para apoyar la implementación de la política de formación para el trabajo, contribuyendo a la modernización de la oferta de formación, el reconocimiento de los saberes de las personas y la gestión del talento humano</t>
  </si>
  <si>
    <t>360300300</t>
  </si>
  <si>
    <t>Documentos de lineamiento técnicos realizados</t>
  </si>
  <si>
    <t>360300301</t>
  </si>
  <si>
    <t>Directrices para programas de formación pertinentes establecidas</t>
  </si>
  <si>
    <t>360300302</t>
  </si>
  <si>
    <t>Lineamientos para programas de formación orientados a población vulnerable implementados</t>
  </si>
  <si>
    <t>360300303</t>
  </si>
  <si>
    <t xml:space="preserve">Metodologías Para Los Estudios De Impacto planteadas </t>
  </si>
  <si>
    <t>360300304</t>
  </si>
  <si>
    <t>Documentos institucionales elaborados y difundidos</t>
  </si>
  <si>
    <t>360300305</t>
  </si>
  <si>
    <t>Lineamientos de formación para el trabajo elaborados</t>
  </si>
  <si>
    <t>360300306</t>
  </si>
  <si>
    <t>Lineamientos del esquema nacional de certificación de competencias y ocupaciones elaborados</t>
  </si>
  <si>
    <t>Servicio de certificación de desempeño laboral</t>
  </si>
  <si>
    <t xml:space="preserve">Es  el proceso por medio del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 </t>
  </si>
  <si>
    <t>360300500</t>
  </si>
  <si>
    <t>personas evaluadas en competencias laborales</t>
  </si>
  <si>
    <t>360300501</t>
  </si>
  <si>
    <t>personas certificadas en competencias laborales</t>
  </si>
  <si>
    <t>360300502</t>
  </si>
  <si>
    <t>Certificaciones de competencias laborales expedidas</t>
  </si>
  <si>
    <t>Servicio de información para el análisis de las ocupaciones</t>
  </si>
  <si>
    <t>Corresponde al repositorio institucional digital de toda la información que se utiliza para el análisis de las ocupaciones, con el propósito de caracterizar los campos ocupacionales y desarrollar mecanismos de análisis para los diferentes sectores económicos, que dé respuesta a la oferta y demanda del mercado laboral</t>
  </si>
  <si>
    <t>Número de repositorios</t>
  </si>
  <si>
    <t>360300700</t>
  </si>
  <si>
    <t>Repositorio institucional digital de información para el análisis de las ocupaciones implementado</t>
  </si>
  <si>
    <t>Servicio de gestión de información de competencias y ocupaciones</t>
  </si>
  <si>
    <t>Son los servicios prestados por instituciones para estandarizar y certificar los conocimientos y destrezas de las personas, adquiridos a través de la experiencia laboral o en cualquier otro ámbito, mediante un procedimiento que reconoce formalmente que una persona ha alcanzado el desempeño esperado, y ha demostrado contar con la comprensión y los conocimientos conforme a un estándar ocupacional.</t>
  </si>
  <si>
    <t>Número de certificaciones de competencias y ocupaciones</t>
  </si>
  <si>
    <t>360300800</t>
  </si>
  <si>
    <t>Sistema nacional de certificación de competencias y ocupaciones Implementado</t>
  </si>
  <si>
    <t>Servicio de seguimiento a los programas de formación para el trabajo orientados a población vulnerable</t>
  </si>
  <si>
    <t>Se trata del seguimiento periódico que se le realiza a los programas de formación para el trabajo orientados a población vulnerable.</t>
  </si>
  <si>
    <t>360300900</t>
  </si>
  <si>
    <t>Programas de formación monitoreados</t>
  </si>
  <si>
    <t>Servicio de Asistencia Técnica para la formación para el trabajo</t>
  </si>
  <si>
    <t>Corresponde a las sesiones de asesoría, acompañamiento y entrenamiento que se brinda a las personas, empresas, y demás actores que necesitan conocer y saber como se presta el servicio de formación para el trabajo.</t>
  </si>
  <si>
    <t>360301000</t>
  </si>
  <si>
    <t>Servicio de aseguramiento de calidad de la formación para el trabajo</t>
  </si>
  <si>
    <t>Corresponde a las acciones realizadas para asegurar la calidad de la formación para el trabajo que se han prestado.</t>
  </si>
  <si>
    <t>360301100</t>
  </si>
  <si>
    <t>Acciones de aseguramiento de calidad de la formación para el trabajo realizadas</t>
  </si>
  <si>
    <t>360301200</t>
  </si>
  <si>
    <t>360301201</t>
  </si>
  <si>
    <t>Unidades productivas Rurales fortalecidas</t>
  </si>
  <si>
    <t>360301202</t>
  </si>
  <si>
    <t>Empresas rurales creadas</t>
  </si>
  <si>
    <t>360301203</t>
  </si>
  <si>
    <t>Personas del sector rural capacitadas</t>
  </si>
  <si>
    <t>360301300</t>
  </si>
  <si>
    <t>360301400</t>
  </si>
  <si>
    <t>Servicio de formación informal para el emprendimiento rural</t>
  </si>
  <si>
    <t>360301600</t>
  </si>
  <si>
    <t>Unidades Productivas Rurales creadas</t>
  </si>
  <si>
    <t>360301601</t>
  </si>
  <si>
    <t>360301602</t>
  </si>
  <si>
    <t>360301603</t>
  </si>
  <si>
    <t>360301604</t>
  </si>
  <si>
    <t>Trabajos rurales generados</t>
  </si>
  <si>
    <t>Servicios de identificación y formulación de planes de Emprendimiento</t>
  </si>
  <si>
    <t>Identificar ideas productivas y formular planes de negocio  pertinentes con el nuevo entorno territorial</t>
  </si>
  <si>
    <t>360301700</t>
  </si>
  <si>
    <t>Unidades productivas creadas por población víctima del desplazamiento por la violencia</t>
  </si>
  <si>
    <t>360301701</t>
  </si>
  <si>
    <t>Planes de negocio formulados por la población victima del desplazamiento por la violencia</t>
  </si>
  <si>
    <t>Proceso dinámico, flexible y continuo para la definición del perfil ocupacional y del perfil emprendedor, para direccionarlo a la oferta institucional.</t>
  </si>
  <si>
    <t>360301800</t>
  </si>
  <si>
    <t>Personas víctimas del desplazamiento por la violencia orientadas</t>
  </si>
  <si>
    <t>Servicio de fomento de los programas de formación para el trabajo</t>
  </si>
  <si>
    <t>Hace referencia a las acciones encaminadas al desarrollo, fomento y seguimiento de programas de formación para el trabajo.</t>
  </si>
  <si>
    <t>360301900</t>
  </si>
  <si>
    <t>Servicio de apoyo para la población migrante laboral</t>
  </si>
  <si>
    <t>La gestión de la política migratoria consisten en elaborar e implementar dicha política en el Estado Colombiano, que potencialice medidas positivas para los migrantes laborales, tanto aquellos colombianos que se encuentran trabajando en el exterior como los inmigrantes laborales que se encuentran en el país, incluso los colombianos que retornan al país luego de estar en el exterior, y propone, dirige e implementa políticas en materia de desarrollo del talento humano, calidad y cobertura de la formación, certificación de competencias laborales y formación en la empresa en colaboración con el sector productivo y otras entidades competentes.</t>
  </si>
  <si>
    <t>360302000</t>
  </si>
  <si>
    <t>360302001</t>
  </si>
  <si>
    <t>Herramientas de información para la gestión migratoria laboral implementadas</t>
  </si>
  <si>
    <t>360302002</t>
  </si>
  <si>
    <t>Acuerdos y protocolos en materia de migración laboral realizados</t>
  </si>
  <si>
    <t>Servicio de apoyo para el fortalecimiento de la política de formación para el trabajo</t>
  </si>
  <si>
    <t>Corresponde a las estrategias, acompañamiento, orientación y direccionamiento de oferta, demanda y desafíos futuros de la formación para el trabajo y entrenamiento que se brinda a las personas, empresas, y demás actores en el marco de la política de Formación para el Trabajo</t>
  </si>
  <si>
    <t>360302100</t>
  </si>
  <si>
    <t>360302101</t>
  </si>
  <si>
    <t>Jóvenes beneficiarios de la estrategia de transición de los espacios de aprendizaje al mercado laboral</t>
  </si>
  <si>
    <t>Servicio de información para la política del talento humano</t>
  </si>
  <si>
    <t xml:space="preserve">Hace referencia al servicio de información relacionado con la gestión de la política de talento humano que orienta a los trabajadores, empresarios y ciudadanos con las exigencias en productividad e innovación, así como la demanda laboral </t>
  </si>
  <si>
    <t>360302200</t>
  </si>
  <si>
    <t>Ambientes de formación modernizados</t>
  </si>
  <si>
    <t>Describe la solución integral de adecuaciones físicas y dotación tecnológica para todos los componentes que intervienen  en el servicio de formación  profesional.</t>
  </si>
  <si>
    <t>360302400</t>
  </si>
  <si>
    <t>Servicio de formación profesional integral</t>
  </si>
  <si>
    <t>Constituye un proceso educativo teórico-práctico de carácter integral, orientado al desarrollo de conocimientos técnicos, tecnológicos y de actitudes y valores para la convivencia social, que le permiten a la persona actuar crítica y creativamente en el mundo del trabajo y de la vida.</t>
  </si>
  <si>
    <t>360302500</t>
  </si>
  <si>
    <t>Cupos de formación</t>
  </si>
  <si>
    <t>360302501</t>
  </si>
  <si>
    <t>Personas víctima del desplazamiento por la violencia formadas</t>
  </si>
  <si>
    <t>360302502</t>
  </si>
  <si>
    <t>360302503</t>
  </si>
  <si>
    <t>Cupos que se encuentran formación virtual</t>
  </si>
  <si>
    <t>360302504</t>
  </si>
  <si>
    <t>Cupos que se encuentran en integración con la Educación Media</t>
  </si>
  <si>
    <t>360302505</t>
  </si>
  <si>
    <t>Cupos que se encuentran en formación titulada</t>
  </si>
  <si>
    <t>360302506</t>
  </si>
  <si>
    <t>Cupos que se encuentran formación complementaria</t>
  </si>
  <si>
    <t>360302507</t>
  </si>
  <si>
    <t>Certificaciones de competencias expedidas</t>
  </si>
  <si>
    <t>360302508</t>
  </si>
  <si>
    <t>Cupos de formación en economía campesina orfertados</t>
  </si>
  <si>
    <t>360302509</t>
  </si>
  <si>
    <t>Cupos de formación en economía popular ofertados</t>
  </si>
  <si>
    <t>Servicio de apoyo administrativo a la formación para el trabajo</t>
  </si>
  <si>
    <t>Hace referencia al servicio que garantiza la gestión administrativa del proceso de formación.</t>
  </si>
  <si>
    <t>360302600</t>
  </si>
  <si>
    <t>Servicio de apoyo financiero para el mejoramiento de los espacios de formación integral para el trabajo</t>
  </si>
  <si>
    <t>Corresponde al apoyo financiero orientado  a la  construcción y/o adecuación de infraestructura física, dotación de ambientes de formación (mobiliario, maquinaria, equipos y elementos tecnológicos) destinados a la formación integral para el trabajo.</t>
  </si>
  <si>
    <t>360302700</t>
  </si>
  <si>
    <t>Espacios de formación financiados</t>
  </si>
  <si>
    <t>360302800</t>
  </si>
  <si>
    <t>360302900</t>
  </si>
  <si>
    <t>360303000</t>
  </si>
  <si>
    <t>Certificaciones expedidas en formación para el trabajo</t>
  </si>
  <si>
    <t>360303001</t>
  </si>
  <si>
    <t>Cupos de formación para el trabajo otorgados</t>
  </si>
  <si>
    <t>Servicio de Certificación de Desempeño Laboral</t>
  </si>
  <si>
    <t>360303100</t>
  </si>
  <si>
    <t>Certificaciones en Competencias Laborales expedidas</t>
  </si>
  <si>
    <t>360303101</t>
  </si>
  <si>
    <t>Personas evaluadas en Competencias Laborales</t>
  </si>
  <si>
    <t>Identificar ideas productivas y formular planes de negocio pertinentes con el nuevo entorno territorial</t>
  </si>
  <si>
    <t>360303200</t>
  </si>
  <si>
    <t>Planes de negocios formulados</t>
  </si>
  <si>
    <t>Servicio de evaluación de competencias laborales</t>
  </si>
  <si>
    <t>Corresponde al proceso mediante el cual un evaluador recoge evidencias de desempeño, producto y conocimiento de una persona con el fin de determinar su nivel de competencia (básico, intermedio o avanzado), para desempeñar una función productiva, centrándose en el desempeño real de las personas y con base en un referente que es la norma de competencia laboral y/o el esquema de certificación</t>
  </si>
  <si>
    <t>360303300</t>
  </si>
  <si>
    <t>Evaluaciones en competencias laborales realizadas</t>
  </si>
  <si>
    <t>4.4De aquí a 2030, aumentar considerablemente el número de jóvenes y adultos que tienen las competencias necesarias, en particular técnicas y profesionales, para acceder al empleo, el trabajo decente y el emprendimiento</t>
  </si>
  <si>
    <t>360303301</t>
  </si>
  <si>
    <t>Certificaciones en competencias laborales expedidas</t>
  </si>
  <si>
    <t>360303302</t>
  </si>
  <si>
    <t>Evaluaciones en competencias laborales en Economía Campesina realizadas</t>
  </si>
  <si>
    <t>360303303</t>
  </si>
  <si>
    <t>Evaluaciones en competencias laborales en Economía Popular realizadas</t>
  </si>
  <si>
    <t>3604</t>
  </si>
  <si>
    <t xml:space="preserve"> Derechos fundamentales del trabajo y fortalecimiento del diálogo social</t>
  </si>
  <si>
    <t>Servicio de divulgación del diálogo social</t>
  </si>
  <si>
    <t>Son las actividades que realiza el Ministerio del Trabajo a nivel nacional y territorial para crear y fortalecer espacios de diálogo y concertación tripartita para la solución de conflictos en el ámbito de los derechos fundamentales del trabajo y del trabajo decente.</t>
  </si>
  <si>
    <t>360400100</t>
  </si>
  <si>
    <t>360400101</t>
  </si>
  <si>
    <t>Jornadas de sensibilización realizadas para el diálogo social</t>
  </si>
  <si>
    <t>360400102</t>
  </si>
  <si>
    <t>Estrategia de fortalecimiento del diálogo social y la concertación laboral implementado</t>
  </si>
  <si>
    <t>Documentos para dar a conocer los lineamientos, estrategias y medios disponibles para la aplicación y promoción de los derechos fundamentales del trabajo a nivel nacional, territorial y regional.</t>
  </si>
  <si>
    <t>360400300</t>
  </si>
  <si>
    <t>360400301</t>
  </si>
  <si>
    <t>Documentos normativos sobre Derechos Fundamentales en el marco del trabajo decente presentados</t>
  </si>
  <si>
    <t>Servicio de educación informal para la protección del joven trabajador</t>
  </si>
  <si>
    <t>Jornadas de capacitación para dar a conocer los lineamientos, estrategias, rutas de atención y demás mecanismos para promover la protección al joven trabajador.</t>
  </si>
  <si>
    <t>360400400</t>
  </si>
  <si>
    <t>Servicio de protección laboral al joven trabajador</t>
  </si>
  <si>
    <t>Servicio que presta el Ministerio del Trabajo a nivel nacional y territorial para dar a conocer los lineamientos, estrategias, rutas de atención y demás mecanismos para promover la protección al joven trabajador.</t>
  </si>
  <si>
    <t>360400500</t>
  </si>
  <si>
    <t>Estrategia para la implementación y territorialización de la política pública del joven trabajador desarrollada</t>
  </si>
  <si>
    <t>Servicio de educación informal para la prevención integral del trabajo infantil</t>
  </si>
  <si>
    <t>Servicio que presta el Ministerio del Trabajo a nivel nacional y territorial para dar a conocer los lineamientos, estrategias, rutas de atención y demás mecanismos para promover la prevención y erradicación del trabajo infantil.</t>
  </si>
  <si>
    <t>360400600</t>
  </si>
  <si>
    <t>Servicio de Inspección, Vigilancia y Control a las empresas para el cumplimiento de los derechos fundamentales y el trabajo decente.</t>
  </si>
  <si>
    <t>Servicio que presta el Ministerio del Trabajo para verificar que las empresas brindan las garantías para el cumplimiento de los derechos fundamentales y el trabajo decente, promoviendo la mejora.</t>
  </si>
  <si>
    <t>360401000</t>
  </si>
  <si>
    <t xml:space="preserve">Empresas inspeccionadas </t>
  </si>
  <si>
    <t>360401001</t>
  </si>
  <si>
    <t>Sanciones impuestas por el Ministerio del Trabajo</t>
  </si>
  <si>
    <t>360401002</t>
  </si>
  <si>
    <t>Sistema de Inspección, Vigilancia y Control implementado</t>
  </si>
  <si>
    <t>360401003</t>
  </si>
  <si>
    <t>Lineamientos de Inspección, Vigilancia y Control implementados</t>
  </si>
  <si>
    <t>360401004</t>
  </si>
  <si>
    <t>Modelo de inspecciones móviles de trabajo implementado</t>
  </si>
  <si>
    <t>360401005</t>
  </si>
  <si>
    <t>Plataforma de información integral de Inspección, Vigilancia y Control implementado</t>
  </si>
  <si>
    <t>360401006</t>
  </si>
  <si>
    <t>Municipios intervenidos</t>
  </si>
  <si>
    <t>Servicio de conciliación y solución de conflictos laborales</t>
  </si>
  <si>
    <t>Es el resultado de la combinación de esfuerzos, modelos y recursos promovidos por el Ministerio del Trabajo para la creación y utilización de espacios de diálogo, concertación y solución de conflictos.</t>
  </si>
  <si>
    <t>Número de sistema de promoción y aplicación del diálogo social implementado</t>
  </si>
  <si>
    <t>360401200</t>
  </si>
  <si>
    <t>Sistema de promoción y aplicación del Diálogo Social implementado</t>
  </si>
  <si>
    <t>360401201</t>
  </si>
  <si>
    <t>Empresas con el acuerdo de voluntades, firmado</t>
  </si>
  <si>
    <t>360401202</t>
  </si>
  <si>
    <t>Trabajadores beneficiados por los acuerdos de voluntades suscritos</t>
  </si>
  <si>
    <t>360401203</t>
  </si>
  <si>
    <t>Observatorio de derechos fundamentales implementado</t>
  </si>
  <si>
    <t>Servicio de educación informal en Inspección, Vigilancia y Control en normas laborales y de seguridad social y de salud en el trabajo</t>
  </si>
  <si>
    <t>Plan de formación del talento humano acorde a la demanda de conocimiento y la aplicación de las normas laborales y de seguridad social y de salud en el trabajo. Garantiza a los usuarios que los trámites sean expedidos y conforme a las normas de manera oportuna. Así mismo se cuenta con un plan de capacitación que permita hacer seguimiento a los funcionarios mediante evaluaciones permanentes.</t>
  </si>
  <si>
    <t>360401300</t>
  </si>
  <si>
    <t>360401301</t>
  </si>
  <si>
    <t>360401302</t>
  </si>
  <si>
    <t>Servicio de formación en Inspección, Vigilancia y Control implementados</t>
  </si>
  <si>
    <t>360401400</t>
  </si>
  <si>
    <t>360401401</t>
  </si>
  <si>
    <t>Documentos de política en materia de Relaciones y Cooperación Internacional del Ministerio del Trabajo</t>
  </si>
  <si>
    <t>360401600</t>
  </si>
  <si>
    <t>360401601</t>
  </si>
  <si>
    <t>Reportes del Observatorio de derechos fundamentales del trabajo elaborados</t>
  </si>
  <si>
    <t>360401700</t>
  </si>
  <si>
    <t>Servicio de asistencia técnica para el trabajo decente</t>
  </si>
  <si>
    <t>Corresponde a la asesoría y acompañamiento que se brinda a las entidades públicas y privadas sobre los derechos fundamentales y el trabajo decente, desarrollando estrategias para su divulgación y aplicación.</t>
  </si>
  <si>
    <t>360401900</t>
  </si>
  <si>
    <t>Servicio de prevencióndel trabajo infantil y protección del adolescente trabajador</t>
  </si>
  <si>
    <t>Servicio de capacitación que presta el Ministerio del Trabajo a nivel nacional y territorial para dar a conocer los lineamientos, estrategias, rutas de atención y demás mecanismos para promover la prevención y erradicación del trabajo infantil y protección del adolescente trabajador.</t>
  </si>
  <si>
    <t>360402000</t>
  </si>
  <si>
    <t>Servicio de asistencia técnica en Inspección, Vigilancia y Control en el Marco del Trabajo Decente</t>
  </si>
  <si>
    <t xml:space="preserve">Corresponde a la asesoría y acompañamiento en acciones de inspección, vigilancia y control que se brinda a los entes públicos y privados sobre la implementación de la normatividad del trabajo decente. </t>
  </si>
  <si>
    <t>360402100</t>
  </si>
  <si>
    <t>Servicio de asistencia técnica para la equidad de Género</t>
  </si>
  <si>
    <t xml:space="preserve">Hace referencia a las acciones de asistencia técnica desarrolladas para otorgar el aval realizado por el Ministerio del Trabajo a las empresas que cumplen con los requisitos del sistema de igualdad de género </t>
  </si>
  <si>
    <t>360402200</t>
  </si>
  <si>
    <t>Servicio de información en inspección, vigilancia y control en el marco del Trabajo Decente.</t>
  </si>
  <si>
    <t xml:space="preserve">Hace referencia a las acciones encaminadas a la actualización de procedimientos, estrategias herramientas de la implementación de la política de inspección, vigilancia y control. </t>
  </si>
  <si>
    <t>360402300</t>
  </si>
  <si>
    <t>Servicio de información del registro sindical</t>
  </si>
  <si>
    <t>Hace referencia al mejoramiento de las herramientas que optimizan el sistema de información de registro sindical.</t>
  </si>
  <si>
    <t>360402400</t>
  </si>
  <si>
    <t>Sistema de información implementados</t>
  </si>
  <si>
    <t>Servicio de información sobre el registro de Organizaciones Sindicales</t>
  </si>
  <si>
    <t>Hace referencia a proceso de recepción, trámite y custodia de la información perteneciente a las Organizaciones Sindicales para prestación de servicios a los actores del sistema.</t>
  </si>
  <si>
    <t>360402500</t>
  </si>
  <si>
    <t xml:space="preserve">Registros realizados </t>
  </si>
  <si>
    <t>Servicio de divulgación para la aplicación del enfoque de género</t>
  </si>
  <si>
    <t>Servicio que se presta en todo el territorio para dar a conocer los lineamientos, estrategias y medios disponibles para la aplicación del enfoque de género.</t>
  </si>
  <si>
    <t>360402600</t>
  </si>
  <si>
    <t>Servicios de asistencia técnica para la Cooperación y Relaciones Internacionales en materia de trabajo</t>
  </si>
  <si>
    <t>Hace referencia a las acciones desarrolladas en el campo de relaciones y la cooperación del Ministerio Del Trabajo con organismos y entidades internacionales, que llevan a cabo tareas relacionadas con el sector trabajo.</t>
  </si>
  <si>
    <t>360402700</t>
  </si>
  <si>
    <t>Servicio de asistencia técnica para la equidad laboral con enfoque de género</t>
  </si>
  <si>
    <t>Corresponde a las sesiones de asesoría, acompañamiento y entrenamiento que se brinda a los actores del mercado laboral sobre la equidad laboral con enfoque de género, con lo cual se promoverá una cultura de no discriminación en el mercado laboral.</t>
  </si>
  <si>
    <t>360402800</t>
  </si>
  <si>
    <t>Servicio de prevención, inspección, vigilancia y control del trabajo</t>
  </si>
  <si>
    <t xml:space="preserve">Corresponde al desarrollo de los procesos de identificación, acceso, estructuración y administración de la información para la planificación, estructuración y mejoras en materia de prevención, inspección, vigilancia y control del trabajo </t>
  </si>
  <si>
    <t>360402900</t>
  </si>
  <si>
    <t>Estrategias de prevención, inspección, vigilancia y control desarrolladas</t>
  </si>
  <si>
    <t>Servicio de apoyo financiero para la prevención, inspección, vigilacia y control del trabajo</t>
  </si>
  <si>
    <t>Hace referencia  a la evaluación, aprobación, financiación, administración y seguimiento de los planes, programas y proyectos para el fortalecimiento de la prevención, inspección, vigilancia y control del trabajo.</t>
  </si>
  <si>
    <t>360403000</t>
  </si>
  <si>
    <t>Iniciativas financiadas</t>
  </si>
  <si>
    <t>Servicio de asistencia técnica para la equidad laboral en materia de género</t>
  </si>
  <si>
    <t>Corresponde al acompañamiento para la implementación de las políticas de equidad laboral para las mujeres en las empresas y organizaciones privadas y entidades públicas, vinculadas a las estrategias en materia de equidad laboral para las mujeres.</t>
  </si>
  <si>
    <t>360403100</t>
  </si>
  <si>
    <t>360403101</t>
  </si>
  <si>
    <t>Empresas vinculadas</t>
  </si>
  <si>
    <t>360403200</t>
  </si>
  <si>
    <t>360403300</t>
  </si>
  <si>
    <t>Servicio de inspección, vigilancia y control: Incluye el desarrollo de acciones orientadas a solicitar informacio´n de las personas objeto de supervisio´n, asi´ como de practicar visitas y realizar auditori´as y seguimiento de su actividad. Así mismo, incluye el desarrollo de las acciones de advertencia, prevencio´n y orientacio´n, que se realizan sobre el ente vigilado de acuerdo con la normatividad que lo rige, y  la generación de correctivos sobre las actividades irregulares y las situaciones críticas de orden jurídico, contable, económico o administrativo, según corresponda.</t>
  </si>
  <si>
    <t>360403400</t>
  </si>
  <si>
    <t>Acciones de Inspección, vigilancia y control Desarrolladas</t>
  </si>
  <si>
    <t>360403401</t>
  </si>
  <si>
    <t>Empresas inspeccionadas</t>
  </si>
  <si>
    <t>360403402</t>
  </si>
  <si>
    <t>360403500</t>
  </si>
  <si>
    <t>360403501</t>
  </si>
  <si>
    <t>Servicio de evaluación de las iniciativas para el fortalecimiento de la inspección, vigilancia y control del trabajo</t>
  </si>
  <si>
    <t>"Corresponde al conjunto de las acciones relacionadas con la evaluación de la planeacion, ejecución y seguimiento  de iniciativas en cualquiera de sus etapas, con el fin de desarrollar los programas, los proyectos, las actividades, los estudios, las campañas y demás asuntos relacionados con el fortalecimiento de la Inspección, Vigilancia y Control del trabajo"</t>
  </si>
  <si>
    <t>360403600</t>
  </si>
  <si>
    <t>Iniciativas evaluadas</t>
  </si>
  <si>
    <t>3605</t>
  </si>
  <si>
    <t xml:space="preserve"> Fomento de la investigación, desarrollo tecnológico e innovación del sector trabajo</t>
  </si>
  <si>
    <t>Plasman el resultado de la identificación y priorización de las necesidades institucionales de estudios e investigaciones a través de la evaluación de metodologías, modelos y políticas de interés, innovadoras y contextualizadas sobre fenómenos e intervenciones de cara a entregar resultados sobre aspectos puntuales del mercado de trabajo que sirvan de insumo al sector privado, académico y público.</t>
  </si>
  <si>
    <t>360500100</t>
  </si>
  <si>
    <t>360500101</t>
  </si>
  <si>
    <t>Documentos de investigación sobre el mercado laboral elaborados</t>
  </si>
  <si>
    <t>Servicio de gestión de la información sobre el mercado laboral</t>
  </si>
  <si>
    <t>Corresponde al resultado de desarrollar todas las actividades relacionadas con la gestión del conocimiento que se posee, el cual debe estar siempre al alcance de todos a la hora de actuar en ejercicios o de toma de decisiones y en la generación de políticas públicas del sector.</t>
  </si>
  <si>
    <t>360500200</t>
  </si>
  <si>
    <t>Modelos de gestión de información sobre el mercado laboral implementados</t>
  </si>
  <si>
    <t>Documentos cuyo objetivo es describir y explicar instrumentos, estándares, requisitos y condiciones necesarias para implementar los subsistemas de: formación para el trabajo, normalización de competencias y evaluación y certificación de competencias.</t>
  </si>
  <si>
    <t>360500300</t>
  </si>
  <si>
    <t>360500301</t>
  </si>
  <si>
    <t>360500302</t>
  </si>
  <si>
    <t>360500303</t>
  </si>
  <si>
    <t>Documentos de análisis del seguimiento y evaluación de los servicio ofrecidos por las Cajas de Compensación Familiar realizados</t>
  </si>
  <si>
    <t>360500304</t>
  </si>
  <si>
    <t>Documento de lineamientos técnicos del subsistema de aseguramiento de calidad de formación para el trabajo realizados</t>
  </si>
  <si>
    <t>360500305</t>
  </si>
  <si>
    <t>Documento de lineamientos técnicos del subsistema de evaluación y certificación de competencias realizados</t>
  </si>
  <si>
    <t>Servicio de difusión sobre el mercado laboral</t>
  </si>
  <si>
    <t>Son las publicaciones de estudios e investigaciones o productos de conocimiento generados por las entidades del sector sobre aspectos puntuales del mercado de trabajo. Pueden ser informes, publicaciones seriadas, publicaciones no seriadas, en donde se establece un comité editorial para establecer contenidos de la publicación y su posterior proceso editorial.</t>
  </si>
  <si>
    <t>360500400</t>
  </si>
  <si>
    <t>Informes sobre el mercado laboral publicados</t>
  </si>
  <si>
    <t>360500401</t>
  </si>
  <si>
    <t xml:space="preserve">Publicaciones seriadas elaboradas </t>
  </si>
  <si>
    <t>360500402</t>
  </si>
  <si>
    <t xml:space="preserve">Publicaciones no seriadas elaboradas </t>
  </si>
  <si>
    <t>Se refiere a los procesos de orientación laboral ocupacional realizados a buscadores de empleo.</t>
  </si>
  <si>
    <t>360500500</t>
  </si>
  <si>
    <t>360500501</t>
  </si>
  <si>
    <t>Política de gestión del conocimiento implementada</t>
  </si>
  <si>
    <t>Servicio de gestión de derechos de propiedad</t>
  </si>
  <si>
    <t>Las patentes y los derechos de autor son la aplicación jurídica de lo que es el fundamento de todos los derechos de propiedad intelectual. Con el fin de proteger la propiedad intelectual de los productos de conocimiento, la entidad respectiva gestiona la solicitud de la patente y/o derecho de autor, así como su respectiva explotación.</t>
  </si>
  <si>
    <t>Número de registros, patentes y derechos de autor</t>
  </si>
  <si>
    <t>360500600</t>
  </si>
  <si>
    <t>Registros, Patentes y derechos de autor solicitadas</t>
  </si>
  <si>
    <t>Servicio de investigación, desarrollo e innovación tecnológica orientados a la competitividad del mercado del trabajo</t>
  </si>
  <si>
    <t>Hace referencia a los servicios de apoyo financiero para la creación de parques tecnológicos, proyectos de investigación y/o innovación, al igual que al fortalecimiento de la oferta de servicios tecnológicos para las empresas.</t>
  </si>
  <si>
    <t>360500700</t>
  </si>
  <si>
    <t>Proyectos de innovación y desarrollo tecnológico cofinanciados</t>
  </si>
  <si>
    <t>360500701</t>
  </si>
  <si>
    <t>Proyectos apoyados a través de grupos y semilleros de investigación aplicada, innovación y desarrollo tecnológico en los centros de formación y con aprendices</t>
  </si>
  <si>
    <t>360500702</t>
  </si>
  <si>
    <t>Proyectos de base tecnológica realizados en los laboratorios de Tecno parque</t>
  </si>
  <si>
    <t>360500703</t>
  </si>
  <si>
    <t>Beneficiarios en las empresas y gremios capacitados a través del programa de formación continua especializada</t>
  </si>
  <si>
    <t>360500704</t>
  </si>
  <si>
    <t>Centros de formación con Servicio tecnológicos fortalecidos</t>
  </si>
  <si>
    <t>360500705</t>
  </si>
  <si>
    <t>Centros de formación actualizados y modernizados tecnológicamente</t>
  </si>
  <si>
    <t>360500706</t>
  </si>
  <si>
    <t>Proyectos para el desarrollo de economía popular asesorados</t>
  </si>
  <si>
    <t>360500707</t>
  </si>
  <si>
    <t>Proyectos para el desarrollo de economía campesina asesorados</t>
  </si>
  <si>
    <t>Servicio de educación informal para el talento humano</t>
  </si>
  <si>
    <t>Acciones para promover el desarrollo integral del talento humano para fortalecer las competencias y habilidades de los servidores públicos con el fin de desarrollar capacidades destrezas y habilidades en el puesto de trabajo, a través de plataformas virtuales</t>
  </si>
  <si>
    <t>360500800</t>
  </si>
  <si>
    <t>360500801</t>
  </si>
  <si>
    <t>Servicio de promoción y difusión de los resultados de la gestión del conocimiento</t>
  </si>
  <si>
    <t>Hace referencia a las acciones realizadas de promoción y difusión de las actividades relacionadas con la gestión del conocimiento que se posee, el cual debe estar siempre al alcance de todos a la hora de actuar en ejercicios o de toma de decisiones.</t>
  </si>
  <si>
    <t>360500900</t>
  </si>
  <si>
    <t>Acciones de promoción y difusión realizadas</t>
  </si>
  <si>
    <t>Servicio de Asistencia Técnica en Gestión del Conocimiento</t>
  </si>
  <si>
    <t>Acciones para fortalecer el desarrollo de una gestión del conocimiento eficiente en el Ministerio, que provea un valor diferencial y que el conocimiento se identifique, se genere, se adquiera, se difunda y se capture.</t>
  </si>
  <si>
    <t>360501000</t>
  </si>
  <si>
    <t>360501100</t>
  </si>
  <si>
    <t>360501101</t>
  </si>
  <si>
    <t>Sistema de información Nacional de Cualificaciones implementado</t>
  </si>
  <si>
    <t>360501102</t>
  </si>
  <si>
    <t>Sistema de información de gestión del empleo para la productividad implementado</t>
  </si>
  <si>
    <t>360501103</t>
  </si>
  <si>
    <t>Sistema de información del Servicio Público de Empleo implementado</t>
  </si>
  <si>
    <t>Servicio de articulación con el sector productivo</t>
  </si>
  <si>
    <t>Incluye la implementación de estrategias de sensibilización, socialización y articulación, que vinculen al sector productivo con la formación para el trabajo, la normalización de competencias y la evaluación y certificación de competencias.</t>
  </si>
  <si>
    <t>360501200</t>
  </si>
  <si>
    <t>Servicio de fomento para la oferta de formación para el trabajo</t>
  </si>
  <si>
    <t>Incluye el desarrollo de estrategias de implementación de la estructura, los estándares, requisitos y condiciones de la nueva oferta de formación para el trabajo.</t>
  </si>
  <si>
    <t>360501300</t>
  </si>
  <si>
    <t>Programas de formación para el trabajo implementados</t>
  </si>
  <si>
    <t>360501301</t>
  </si>
  <si>
    <t>Beneficiarios de las iniciativas de formación para el trabajo en regiones priorizadas</t>
  </si>
  <si>
    <t>Servicio de certificación de competencias</t>
  </si>
  <si>
    <t>Comprende la implementación de estrategias, instrumentos y acciones de involucramiento de los sectores privado, público y formativo con la certificación de competencias y en el mejoramiento al acceso y a la movilidad laboral.</t>
  </si>
  <si>
    <t>360501400</t>
  </si>
  <si>
    <t>360501401</t>
  </si>
  <si>
    <t>Empresas u organizaciones, que vinculan a personas certificadas</t>
  </si>
  <si>
    <t>360501402</t>
  </si>
  <si>
    <t>Modelo para el Reconocimiento de Aprendizajes Previos (RAP) validado</t>
  </si>
  <si>
    <t>360501403</t>
  </si>
  <si>
    <t>Personas con reconocimiento de aprendizajes previos</t>
  </si>
  <si>
    <t>Corresponde al desarrollo de estándares, metodologías e indicadores del aseguramiento de la calidad de la formación para el trabajo para las instituciones y programas de la formación para el trabajo</t>
  </si>
  <si>
    <t>360501500</t>
  </si>
  <si>
    <t>Centros que adoptan las herramientas para el aseguramiento de calidad de la formación para el trabajo.</t>
  </si>
  <si>
    <t>Servicio de orientación laboral y ocupacional</t>
  </si>
  <si>
    <t>Consiste en la definición de contenido, alcance, reglas y herramientas para la prestación de los servicios de gestión y colocación de empleo dirigidos a mejorar la orientación laboral y ocupacional de los buscadores y potenciales empleadores</t>
  </si>
  <si>
    <t>360501600</t>
  </si>
  <si>
    <t>Prestadores autorizados del Servicio Público de Empleo que implementan servicios de orientación laboral y ocupacional</t>
  </si>
  <si>
    <t>Servicio de asistencia técnica para el fortalecimiento de la red de prestadores del Servicio Público de Empleo</t>
  </si>
  <si>
    <t>Comprende asistencia técnica y transferencia de conocimientos relacionados con herramientas, instrumentos y demás acciones que permiten la gestión y fortalecimiento de los prestadores del SPE y la gestión empresarial que realizan los prestadores del SPE autorizados a nivel nacional</t>
  </si>
  <si>
    <t>360501700</t>
  </si>
  <si>
    <t>Prestadores del Servicio Público de Empleo fortalecidos técnicamente</t>
  </si>
  <si>
    <t>360501701</t>
  </si>
  <si>
    <t>Prestadores del Servicio Público de Empleo que han recibido transferencia de conocimientos relacionados con la gestión empresarial</t>
  </si>
  <si>
    <t>360501800</t>
  </si>
  <si>
    <t>360501900</t>
  </si>
  <si>
    <t>3699</t>
  </si>
  <si>
    <t xml:space="preserve"> Fortalecimiento de la gestión y dirección del sector Trabajo</t>
  </si>
  <si>
    <t>369900900</t>
  </si>
  <si>
    <t>369901000</t>
  </si>
  <si>
    <t>369901100</t>
  </si>
  <si>
    <t>369901101</t>
  </si>
  <si>
    <t>369901200</t>
  </si>
  <si>
    <t>369901300</t>
  </si>
  <si>
    <t>369901400</t>
  </si>
  <si>
    <t>369901500</t>
  </si>
  <si>
    <t>369901600</t>
  </si>
  <si>
    <t>369904400</t>
  </si>
  <si>
    <t>369904401</t>
  </si>
  <si>
    <t>369904402</t>
  </si>
  <si>
    <t>369905200</t>
  </si>
  <si>
    <t>369905201</t>
  </si>
  <si>
    <t>369905202</t>
  </si>
  <si>
    <t>369905203</t>
  </si>
  <si>
    <t>369905204</t>
  </si>
  <si>
    <t>369905205</t>
  </si>
  <si>
    <t>369905206</t>
  </si>
  <si>
    <t>369905207</t>
  </si>
  <si>
    <t>369905208</t>
  </si>
  <si>
    <t>369905209</t>
  </si>
  <si>
    <t>369905210</t>
  </si>
  <si>
    <t>369905211</t>
  </si>
  <si>
    <t>369905212</t>
  </si>
  <si>
    <t>369905213</t>
  </si>
  <si>
    <t>369905214</t>
  </si>
  <si>
    <t>369905215</t>
  </si>
  <si>
    <t>369905300</t>
  </si>
  <si>
    <t>369905301</t>
  </si>
  <si>
    <t>369905400</t>
  </si>
  <si>
    <t>369905401</t>
  </si>
  <si>
    <t>369905402</t>
  </si>
  <si>
    <t>369905500</t>
  </si>
  <si>
    <t>369905600</t>
  </si>
  <si>
    <t>369905601</t>
  </si>
  <si>
    <t>369905602</t>
  </si>
  <si>
    <t>369905800</t>
  </si>
  <si>
    <t>369905801</t>
  </si>
  <si>
    <t>Contempla actividades de apoyo, necesarias para el diseño e implementación de sistemas de gestión y de desempeño institucional en el marco del Modelo Integrado de Planeación y Gestión - MIPG, para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</si>
  <si>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369906000</t>
  </si>
  <si>
    <t>369906001</t>
  </si>
  <si>
    <t>369906002</t>
  </si>
  <si>
    <t>369906003</t>
  </si>
  <si>
    <t>369906004</t>
  </si>
  <si>
    <t>369906100</t>
  </si>
  <si>
    <t>369906200</t>
  </si>
  <si>
    <t>369906201</t>
  </si>
  <si>
    <t>369906202</t>
  </si>
  <si>
    <t>369906203</t>
  </si>
  <si>
    <t>369906300</t>
  </si>
  <si>
    <t>369906400</t>
  </si>
  <si>
    <t xml:space="preserve">Hace referencia al servicio que garantiza la gestión de las obligaciones administrativas de la entidad. </t>
  </si>
  <si>
    <t>369906500</t>
  </si>
  <si>
    <t>369906600</t>
  </si>
  <si>
    <t>369906700</t>
  </si>
  <si>
    <t>369906800</t>
  </si>
  <si>
    <t>369906900</t>
  </si>
  <si>
    <t>369906901</t>
  </si>
  <si>
    <t>369907000</t>
  </si>
  <si>
    <t>369907100</t>
  </si>
  <si>
    <t>37</t>
  </si>
  <si>
    <t>Interior</t>
  </si>
  <si>
    <t>3701</t>
  </si>
  <si>
    <t xml:space="preserve"> Fortalecimiento institucional a los procesos organizativos de concertación; garantía, prevención y respeto de los derechos humanos como fundamentos para la paz</t>
  </si>
  <si>
    <t>Documentos de investigación acerca de comunidades negras afrocolombianas y palenqueras, asuntos indígenas, ROM y Minorías</t>
  </si>
  <si>
    <t>370100100</t>
  </si>
  <si>
    <t>370100101</t>
  </si>
  <si>
    <t>Documentos de investigación en derechos humanos realizados</t>
  </si>
  <si>
    <t>370100102</t>
  </si>
  <si>
    <t>Documentos de investigación para la gestión del riesgo realizados</t>
  </si>
  <si>
    <t>370100103</t>
  </si>
  <si>
    <t>Documentos de investigación para la identificación de victimas y desaparición en el marco de las obligaciones del estado a nivel nacional realizados</t>
  </si>
  <si>
    <t>370100104</t>
  </si>
  <si>
    <t>Documento de análisis tendiente a subsanar el déficit de protección de derechos humanos a nivel nacional realizados.</t>
  </si>
  <si>
    <t>370100105</t>
  </si>
  <si>
    <t>Documentos de investigación de comunidades negras, afrocolombianas, raizales y palenqueras desarrollados.</t>
  </si>
  <si>
    <t>370100106</t>
  </si>
  <si>
    <t>Documentos de caracterización de los territorio de las comunidades negras elaborado</t>
  </si>
  <si>
    <t>370100107</t>
  </si>
  <si>
    <t>370100108</t>
  </si>
  <si>
    <t>Documento con diagnostico técnico de la situación nacional de las personas Lesbianas, Gays, Bisexuales, Transgénero e Intersexuales elaborado.</t>
  </si>
  <si>
    <t>370100109</t>
  </si>
  <si>
    <t>Documentos de Investigación y promoción para el conocimiento cultural y ancestral de los pueblos indígenas elaborado</t>
  </si>
  <si>
    <t>370100110</t>
  </si>
  <si>
    <t>Informe de resultados de la situación nacional de derechos humanos de  Lesbianas, Gays, Bisexuales, Transgénero e Intersexuales realizado.</t>
  </si>
  <si>
    <t>370100200</t>
  </si>
  <si>
    <t>Documentos de lineamientos técnicos realizados.</t>
  </si>
  <si>
    <t>370100201</t>
  </si>
  <si>
    <t>Documentos de lineamientos técnicos en  prevención de violaciones de Derechos Humanos e infracciones en Derecho Internacional Humanitario realizados.</t>
  </si>
  <si>
    <t>370100202</t>
  </si>
  <si>
    <t>Documento técnico de ruta de intervención institucional en igualdad y no discriminación de la población Lesbianas, Gays, Bisexuales, Transgénero e Intersexuales realizado.</t>
  </si>
  <si>
    <t>370100203</t>
  </si>
  <si>
    <t>Documentos de lineamientos técnicos en estrategias de cultura en Derechos Humanos con enfoque territorial y de género elaboradas.</t>
  </si>
  <si>
    <t>370100204</t>
  </si>
  <si>
    <t>Documentos de lineamientos técnicos de las comunidades indígenas realizados</t>
  </si>
  <si>
    <t>370100205</t>
  </si>
  <si>
    <t>Documento consolidado de las 5 organizaciones que integran la Mesa Permanente de Concertación.</t>
  </si>
  <si>
    <t>370100206</t>
  </si>
  <si>
    <t>Propuesta técnica en equidad, educación y paz para los ROM</t>
  </si>
  <si>
    <t>370100207</t>
  </si>
  <si>
    <t>Documento técnico de evaluación de la capacidad de gestión en discapacidad realizado.</t>
  </si>
  <si>
    <t>370100208</t>
  </si>
  <si>
    <t>Documento  técnico de asistencia técnica territorial realizado.</t>
  </si>
  <si>
    <t>370100209</t>
  </si>
  <si>
    <t>Documento  técnico para la postulación y elección de proyectos a financiar realizado.</t>
  </si>
  <si>
    <t>370100210</t>
  </si>
  <si>
    <t>Documento  técnico de lineamientos de capacitación a funcionarios públicos realizado</t>
  </si>
  <si>
    <t>370100300</t>
  </si>
  <si>
    <t>370100301</t>
  </si>
  <si>
    <t>Documentos Pedagógicos en Gestión del Riesgo realizados</t>
  </si>
  <si>
    <t>370100302</t>
  </si>
  <si>
    <t>Documento metodológicos de paz para el territorio ancestral de los pueblos indígenas elaborado.</t>
  </si>
  <si>
    <t>370100303</t>
  </si>
  <si>
    <t>Documento con metodología de medición de la capacidad institucional de la gestión en Derechos Humanos elaborado</t>
  </si>
  <si>
    <t>370100400</t>
  </si>
  <si>
    <t>370100401</t>
  </si>
  <si>
    <t>Planes Integrales de Prevención y Protección de los Derechos Humanos realizados</t>
  </si>
  <si>
    <t>370100402</t>
  </si>
  <si>
    <t>Informe de implementación de propuesta de paz para la prevención y protección de los Derechos Humanos elaborado.</t>
  </si>
  <si>
    <t>370100403</t>
  </si>
  <si>
    <t>Instrumentos para la implementación de la estrategia de cultura en derechos humanos elaborados.</t>
  </si>
  <si>
    <t>370100404</t>
  </si>
  <si>
    <t>Plan de Acción anual de la Política Pública nacional de prevención de Violaciones de Derechos Humanos e Infracciones al Derecho Internacional Humanitario realizado.</t>
  </si>
  <si>
    <t>370100405</t>
  </si>
  <si>
    <t>Documentos de Planes Integrales de prevención formulados</t>
  </si>
  <si>
    <t>370100406</t>
  </si>
  <si>
    <t>Documentos de planeacion para comunidades NARP realizados</t>
  </si>
  <si>
    <t>370100407</t>
  </si>
  <si>
    <t>Documentos de planeacion para comunidades indígenas realizados</t>
  </si>
  <si>
    <t>370100408</t>
  </si>
  <si>
    <t>Documentos de planeacion para comunidades Rrom realizados</t>
  </si>
  <si>
    <t>Servicio de asistencia técnica en Derechos Humanos</t>
  </si>
  <si>
    <t>La Dirección de Derechos Humanos del Ministerio del Interior, brindará asistencia técnica a las entidades territoriales para que a partir del diagnóstico participativo puedan identificar los problemas que en materia de vulneraciones a los derechos humanos, a la vida, la integridad, la libertad y la seguridad personal enfrenta la entidad territorial en particular.</t>
  </si>
  <si>
    <t>370100500</t>
  </si>
  <si>
    <t xml:space="preserve">Entidades territoriales asistidas técnicamente </t>
  </si>
  <si>
    <t>370100501</t>
  </si>
  <si>
    <t xml:space="preserve">Entidades territoriales asistidas técnicamente en la ruta de articulación institucional para la mitigación los riesgos poblacionales. </t>
  </si>
  <si>
    <t>370100502</t>
  </si>
  <si>
    <t>Entidades territoriales asistidas técnicamente en la implementación del modelo de Gestión Preventiva del riesgo a nivel Territorial.</t>
  </si>
  <si>
    <t>370100503</t>
  </si>
  <si>
    <t xml:space="preserve">Personas asistidas técnicamente para la implementación del modelo de gestión preventiva del riesgo </t>
  </si>
  <si>
    <t>370100504</t>
  </si>
  <si>
    <t>Entidades territoriales asistidas técnicamente en las líneas de trabajo priorizadas y enfocadas en los derechos humanos de la población LGBTI.</t>
  </si>
  <si>
    <t>370100505</t>
  </si>
  <si>
    <t>Entidades territoriales asistidas técnicamente en prevención a violaciones de Derechos Humanos en los planes de desarrollo departamentales.</t>
  </si>
  <si>
    <t>370100506</t>
  </si>
  <si>
    <t>Servicio de asistencia técnica a comunidades Indígenas en promoción cultural y ancestral</t>
  </si>
  <si>
    <t xml:space="preserve">Son  acciones que se realizan a los lideres indígenas para orientar y  promover el conocimiento cultural y ancestral de esta  población étnica  como estrategia de pervivencia de su cultura y expresión sociocultural. </t>
  </si>
  <si>
    <t>Número de líderes indigenas</t>
  </si>
  <si>
    <t>370100600</t>
  </si>
  <si>
    <t>Líderes indígenas asistidos técnicamente</t>
  </si>
  <si>
    <t>370100601</t>
  </si>
  <si>
    <t>Resguardos indígenas asistidos técnicamente en la formulación e implementación de planes organizativos.</t>
  </si>
  <si>
    <t>370100602</t>
  </si>
  <si>
    <t>Asesorías a las consejerías de la Organización Nacional Indígena de Colombia en su gobernabilidad realizadas.</t>
  </si>
  <si>
    <t>Servicio de educación informal en Derechos Humanos, Derecho Internacional Humanitario y organizaciones étnicas</t>
  </si>
  <si>
    <t>Son  acciones que se realizan para contribuir al  conocimiento y apropiación por parte de autoridades y comunidades de las obligaciones en prevención, así como de herramientas para la puesta en marcha de forma articulada del modelo de Gestión Preventiva del Riesgo mediante el desarrollo de un sistema eficaz de aprendizaje, capacitación y entrenamiento basado en la construcción de visión compartida. Así mismo, estas acciones buscan al crecimiento de las capacidades intelectuales  y la  apropiación por parte de las comunidades negras  en su mejoramiento y fortalecimiento con el fin de  impulsar su igualdad económica y el reconocimiento de su diversidad cultural. Finalmente, se promueve el conocimiento cultural y ancestral de la  población indígena  como estrategia de pervivencia de su cultura y expresión sociocultural.</t>
  </si>
  <si>
    <t>370100700</t>
  </si>
  <si>
    <t>370100701</t>
  </si>
  <si>
    <t>370100702</t>
  </si>
  <si>
    <t>Comunidades negras capacitadas para impulsar y fortalecer sus fuentes de ingreso</t>
  </si>
  <si>
    <t>370100703</t>
  </si>
  <si>
    <t>Eventos de formación en liderazgo en las comunidades negras, afrocolombianas, raizales y palenqueras</t>
  </si>
  <si>
    <t>370100704</t>
  </si>
  <si>
    <t xml:space="preserve">Consejos Comunitarios y Organizaciones de Base de las comunidades negras, afrocolombianas, raizales y palenqueras capacitados en temas de gobernabilidad  </t>
  </si>
  <si>
    <t>370100705</t>
  </si>
  <si>
    <t>370100706</t>
  </si>
  <si>
    <t>Autoridades de resguardos indígenas capacitadas en la consecución de recursos para la implementación de proyectos productivos</t>
  </si>
  <si>
    <t>370100707</t>
  </si>
  <si>
    <t xml:space="preserve">Eventos de capacitación en gestión preventiva del riesgo en los municipios priorizados </t>
  </si>
  <si>
    <t>370100708</t>
  </si>
  <si>
    <t>Talleres para fortalecer la gobernabilidad organizativa de las comunidades indígenas realizados</t>
  </si>
  <si>
    <t>Servicio de divulgación en gestión de seguridad de la información en Derechos Humanos</t>
  </si>
  <si>
    <t>370100800</t>
  </si>
  <si>
    <t>370100801</t>
  </si>
  <si>
    <t>Estrategias comunicativas en la prevención y protección de Derechos Humanos implementadas</t>
  </si>
  <si>
    <t>370100802</t>
  </si>
  <si>
    <t>Estrategia de difusión y visibilización de las comunidades negras, afrocolombianas, raizales y palenqueras desarrollada</t>
  </si>
  <si>
    <t>370100803</t>
  </si>
  <si>
    <t>Eventos de visibilización de las comunidades negras, afrocolombianas, raizales y palenqueras realizados</t>
  </si>
  <si>
    <t>Sedes administrativas para el fortalecimiento étnico adecuadas</t>
  </si>
  <si>
    <t>370101000</t>
  </si>
  <si>
    <t>Sedes de las comunidades indígenas a nivel nacional y regional adecuadas</t>
  </si>
  <si>
    <t>370101001</t>
  </si>
  <si>
    <t>Sedes de conocimiento y transmisión de saberes a las comunidades indígenas adecuadas</t>
  </si>
  <si>
    <t>Sedes administrativas para el fortalecimiento étnico mejoradas</t>
  </si>
  <si>
    <t>370101100</t>
  </si>
  <si>
    <t>Sedes de las comunidades indígenas a nivel nacional y regional mejoradas</t>
  </si>
  <si>
    <t>370101101</t>
  </si>
  <si>
    <t>Sedes de conocimiento y transmisión de saberes a las comunidades indígenas mejoradas</t>
  </si>
  <si>
    <t>Mapas de cementerios para la identificación de víctimas</t>
  </si>
  <si>
    <t>Mapas cartográficos por cementerios  para la identificación de victimas y desaparición en el marco de las obligaciones del estado a nivel nacional realizados.</t>
  </si>
  <si>
    <t>Número de mapas de cementerios</t>
  </si>
  <si>
    <t>370101200</t>
  </si>
  <si>
    <t>Mapas de cementerios  para la identificación de victimas realizados</t>
  </si>
  <si>
    <t>Servicio de divulgación de temas LGBTI</t>
  </si>
  <si>
    <t>370101300</t>
  </si>
  <si>
    <t>370101301</t>
  </si>
  <si>
    <t>Documento de recopilación de los eventos de divulgación en temas de LGBTI realizado</t>
  </si>
  <si>
    <t>370101302</t>
  </si>
  <si>
    <t>Evento de socialización de la línea de base de la situación de las personas LGBTI.</t>
  </si>
  <si>
    <t>Servicios de educación informal en derechos y normatividad de discapacidad</t>
  </si>
  <si>
    <t>370101400</t>
  </si>
  <si>
    <t>370101401</t>
  </si>
  <si>
    <t>Servidores públicos capacitados en derechos y normatividad de discapacidad.</t>
  </si>
  <si>
    <t>370101402</t>
  </si>
  <si>
    <t>Personas con discapacidad capacitadas en derechos y normatividad de discapacidad.</t>
  </si>
  <si>
    <t>Servicios de asistencia técnica territorial para la implementación de medidas afirmativas y ajustes razonables orientadas a personas con discapacidad.</t>
  </si>
  <si>
    <t>370101500</t>
  </si>
  <si>
    <t>Entidades territoriales asistidas técnicamente.</t>
  </si>
  <si>
    <t>370101501</t>
  </si>
  <si>
    <t xml:space="preserve"> Asistencias técnicas realizadas a entidades territoriales.</t>
  </si>
  <si>
    <t>Servicio de apoyo financiero en la implementación de proyectos de discapacidad</t>
  </si>
  <si>
    <t>370101600</t>
  </si>
  <si>
    <t>Proyectos de discapacidad cofinanciados</t>
  </si>
  <si>
    <t>Servicios de divulgación y promoción del Sistema Nacional de Discapacidad</t>
  </si>
  <si>
    <t>370101800</t>
  </si>
  <si>
    <t>Eventos de divulgación y promoción del Sistema Nacional de Discapacidad realizados.</t>
  </si>
  <si>
    <t>370101801</t>
  </si>
  <si>
    <t xml:space="preserve"> Estrategias y mecanismos de comunicación y articulación implementados. </t>
  </si>
  <si>
    <t>370101802</t>
  </si>
  <si>
    <t>Encuentros del Sistema Nacional de Discapacidad realizados.</t>
  </si>
  <si>
    <t>Acompañamiento realizados para fortalecer tecnicamente en temas de competencia del Ministerio del Interior.</t>
  </si>
  <si>
    <t>370101900</t>
  </si>
  <si>
    <t>370101901</t>
  </si>
  <si>
    <t>370101902</t>
  </si>
  <si>
    <t>370101903</t>
  </si>
  <si>
    <t>Municipios asistidos técnicamente</t>
  </si>
  <si>
    <t>370101904</t>
  </si>
  <si>
    <t>370101905</t>
  </si>
  <si>
    <t>Consejos comunitarios y organizaciones de base asistidos técnicamente</t>
  </si>
  <si>
    <t>370101906</t>
  </si>
  <si>
    <t>Resguardos  asistidos técnicamente</t>
  </si>
  <si>
    <t>Son  acciones que se realizan para contribuir al  conocimiento y apropiación de una temática específica.</t>
  </si>
  <si>
    <t>370102000</t>
  </si>
  <si>
    <t>370102001</t>
  </si>
  <si>
    <t>370102002</t>
  </si>
  <si>
    <t>370102003</t>
  </si>
  <si>
    <t>370102004</t>
  </si>
  <si>
    <t>370102005</t>
  </si>
  <si>
    <t>370102006</t>
  </si>
  <si>
    <t>370102007</t>
  </si>
  <si>
    <t>Servicio de educación informal para Comunidades Negras</t>
  </si>
  <si>
    <t>370102100</t>
  </si>
  <si>
    <t>370102101</t>
  </si>
  <si>
    <t>Consejos de comunidades negras capacitados</t>
  </si>
  <si>
    <t>370102102</t>
  </si>
  <si>
    <t>Servicio de educación informal para Comunidades Indígenas</t>
  </si>
  <si>
    <t>370102200</t>
  </si>
  <si>
    <t>370102201</t>
  </si>
  <si>
    <t>Resguardos de comunidades indígenas capacitados</t>
  </si>
  <si>
    <t>370102202</t>
  </si>
  <si>
    <t>Son acciones que se realizan para divulgar información de competencia del Ministerio del Interior.</t>
  </si>
  <si>
    <t>370102300</t>
  </si>
  <si>
    <t>370102301</t>
  </si>
  <si>
    <t>Estrategias implementados</t>
  </si>
  <si>
    <t>Contempla la asignación de recursos financieros a iniciativas en temas relacionados con derechos humanos y el Derecho Internacional Humanitario competencia del ministerio del interior.</t>
  </si>
  <si>
    <t>370102400</t>
  </si>
  <si>
    <t>Servicio de apoyo financiero para la implementación de proyectos en materia de etnias</t>
  </si>
  <si>
    <t>Contempla la asignación de recursos financieros a iniciativas de comunidades negras afrocolombianas y palenqueras, asuntos indígenas, ROM y minorías competencia del Ministerio del Interior.</t>
  </si>
  <si>
    <t>370102500</t>
  </si>
  <si>
    <t>Servicio de información de derechos humanos</t>
  </si>
  <si>
    <t>370102600</t>
  </si>
  <si>
    <t>Sistemas de información Derechos Humanos</t>
  </si>
  <si>
    <t>Corresponde al proceso que asegura la disposición de la información de la población étnica de manera accesible, confiable y oportuna,</t>
  </si>
  <si>
    <t>370102700</t>
  </si>
  <si>
    <t>370102701</t>
  </si>
  <si>
    <t>Sistemas de información étnico en funcionamiento</t>
  </si>
  <si>
    <t>370102702</t>
  </si>
  <si>
    <t>Sistemas de información étnico implementado</t>
  </si>
  <si>
    <t>Servicio de promoción de derechos de las comunidades étnicas</t>
  </si>
  <si>
    <t>Son acciones que permiten trabajar en garantías de los derechos (consulta previa, acompañamiento a la comisión consultiva, encuentros de enfoque, espacios de concertación y demás) garantizando los espacios y la dinamización de la población étnica.</t>
  </si>
  <si>
    <t>370102800</t>
  </si>
  <si>
    <t>Iniciativas de promoción de derechos implementada</t>
  </si>
  <si>
    <t>3702</t>
  </si>
  <si>
    <t xml:space="preserve"> Fortalecimiento a la gobernabilidad territorial para la seguridad, convivencia ciudadana, paz y post-conflicto</t>
  </si>
  <si>
    <t>370200100</t>
  </si>
  <si>
    <t>370200101</t>
  </si>
  <si>
    <t>Documentos de investigación en Seguridad y Convivencia Ciudadana realizados</t>
  </si>
  <si>
    <t>370200102</t>
  </si>
  <si>
    <t>Documentos de investigación sobre la evaluación de los Planes Integrales de Seguridad y Convivencia Ciudadana -PISCC -presentados</t>
  </si>
  <si>
    <t>370200103</t>
  </si>
  <si>
    <t>Documentos de Investigación en enfoque de género realizado</t>
  </si>
  <si>
    <t>370200104</t>
  </si>
  <si>
    <t>Documentos de Investigación sobre manifestaciones de conflictos sociales realizados</t>
  </si>
  <si>
    <t>370200105</t>
  </si>
  <si>
    <t>Documentos de Investigación con la batería de indicadores en temas de Seguridad y Convivencia Ciudadana y de género actualizada</t>
  </si>
  <si>
    <t>370200106</t>
  </si>
  <si>
    <t>Documento del estado del arte de las experiencias de las políticas publicas de Seguridad y Convivencia Ciudadana y enfoque de género realizado.</t>
  </si>
  <si>
    <t>370200107</t>
  </si>
  <si>
    <t>Informes de monitoreo para la coordinación interinstitucional sobre manifestaciones de conflictos sociales elaborados</t>
  </si>
  <si>
    <t>370200108</t>
  </si>
  <si>
    <t>Informes de investigación de estrategia nacional de convivencia  en conflictos sociales presentados.</t>
  </si>
  <si>
    <t>370200109</t>
  </si>
  <si>
    <t>Documento de seguimiento de los proyectos del  Sistema Integrado de Emergencia y Seguridad  -SIES-  entregado</t>
  </si>
  <si>
    <t>370200110</t>
  </si>
  <si>
    <t>Documentos de investigación en delito de trata de personas realizados.</t>
  </si>
  <si>
    <t>370200111</t>
  </si>
  <si>
    <t>Documento de estudio y/o investigación del delito de trata de personas para una mayor sensibilización pública y social realizado</t>
  </si>
  <si>
    <t>370200200</t>
  </si>
  <si>
    <t>Documento de lineamientos técnicos elaborados</t>
  </si>
  <si>
    <t>370200201</t>
  </si>
  <si>
    <t>Documentos de lineamientos técnicos en  Seguridad y Convivencia Ciudadana y enfoque de genero elaborados</t>
  </si>
  <si>
    <t>370200202</t>
  </si>
  <si>
    <t>Propuesta marco de política de transición  frente a los diferentes retos y dinámicas de la seguridad y convivencia ciudadana en el territorio realizada</t>
  </si>
  <si>
    <t>370200203</t>
  </si>
  <si>
    <t>Documentos técnicos con recomendaciones de seguridad y convivencia ciudadana con enfoque de género elaborados</t>
  </si>
  <si>
    <t>370200204</t>
  </si>
  <si>
    <t>Documento con lineamientos para el manejo de las situaciones de alteración de la convivencia ciudadana y la protesta social entregad.</t>
  </si>
  <si>
    <t>370200205</t>
  </si>
  <si>
    <t>Documentos de lineamientos técnicos en atención de conflictos sociales de manera pacífica elaborados</t>
  </si>
  <si>
    <t>370200206</t>
  </si>
  <si>
    <t>Documentos de lineamientos técnicos en delito de trata de personas elaborados</t>
  </si>
  <si>
    <t>370200300</t>
  </si>
  <si>
    <t>Documento metodológicos elaborados</t>
  </si>
  <si>
    <t>370200301</t>
  </si>
  <si>
    <t>Guía metodológica de transversalización del enfoque de genero en materia de seguridad ciudadana en  entidades territoriales socializada.</t>
  </si>
  <si>
    <t>370200302</t>
  </si>
  <si>
    <t>Documento metodológico para incluir el enfoque de género en los Planes Integrales de Seguridad y Convivencia Ciudadana -PISCC -presentado</t>
  </si>
  <si>
    <t>370200303</t>
  </si>
  <si>
    <t>Documento metodológico con la operación del observatorio de trata de personas realizado</t>
  </si>
  <si>
    <t>Servicio de asistencia técnica en atención de conflictos sociales de manera pacífica</t>
  </si>
  <si>
    <t>Número de observatorios</t>
  </si>
  <si>
    <t>370200400</t>
  </si>
  <si>
    <t>Observatorio de trata de personas en funcionamiento</t>
  </si>
  <si>
    <t>370200401</t>
  </si>
  <si>
    <t>370200402</t>
  </si>
  <si>
    <t>Entidades territoriales asistidas técnicamente en temas de atención, mitigación y prevención de conflictos sociales.</t>
  </si>
  <si>
    <t>Servicio de asistencia técnica en seguridad y convivencia ciudadana y enfoque de género</t>
  </si>
  <si>
    <t>370200500</t>
  </si>
  <si>
    <t>370200501</t>
  </si>
  <si>
    <t>Municipios asistidos técnicamente en  implementación de los acuerdos de paz con relación a la convivencia ciudadana.</t>
  </si>
  <si>
    <t>370200502</t>
  </si>
  <si>
    <t>Instancias territoriales de coordinación institucional asistidas y apoyadas para la implementación de los planes integrales de seguridad y convivencia ciudadana y género.</t>
  </si>
  <si>
    <t>370200503</t>
  </si>
  <si>
    <t>Sesiones de trabajo que permitan minimizar la problemática en materia de seguridad y convivencia ciudadana y género.</t>
  </si>
  <si>
    <t>370200504</t>
  </si>
  <si>
    <t xml:space="preserve">Municipios asistidos en herramientas para la formulación y actualización de los planes integrales de seguridad y convivencia desarrolladas </t>
  </si>
  <si>
    <t>Servicio de asistencia técnica en el manejo de orden público y post conflicto</t>
  </si>
  <si>
    <t>370200600</t>
  </si>
  <si>
    <t>370200601</t>
  </si>
  <si>
    <t>Mesas territoriales para la seguridad y convivencia ciudadana realizadas</t>
  </si>
  <si>
    <t>370200602</t>
  </si>
  <si>
    <t>Alcaldías y gobernaciones asistidas técnicamente en la presentación de informes de situación de orden público</t>
  </si>
  <si>
    <t>Servicio de educación informal en atención de conflictos sociales de manera pacífica.</t>
  </si>
  <si>
    <t>370200700</t>
  </si>
  <si>
    <t>370200701</t>
  </si>
  <si>
    <t>Funcionarios del Ministerio del Interior y entidades territoriales capacitados en resolución pacifica de conflictos</t>
  </si>
  <si>
    <t>370200702</t>
  </si>
  <si>
    <t>Gestores Sociales de Paz y Convivencia a nivel Municipal capacitados</t>
  </si>
  <si>
    <t>Servicio de educación informal en seguridad y convivencia ciudadana y de género</t>
  </si>
  <si>
    <t>370200800</t>
  </si>
  <si>
    <t>370200801</t>
  </si>
  <si>
    <t>Entidades territoriales capacitadas en la formulación de Planes Integrales de Seguridad y Convivencia -PISCC- para el bienestar social implementados</t>
  </si>
  <si>
    <t>370200802</t>
  </si>
  <si>
    <t>Funcionarios capacitados en el manejo de las situaciones de alteración de convivencia ciudadana.</t>
  </si>
  <si>
    <t>Servicio de educación informal en el manejo de orden público y post conflicto</t>
  </si>
  <si>
    <t>370200900</t>
  </si>
  <si>
    <t>370200901</t>
  </si>
  <si>
    <t>Eventos de capacitación y sensibilización para un mejor manejo del orden publico y el post conflicto realizados.</t>
  </si>
  <si>
    <t>Servicio de educación informal en descentralización y ordenamiento territorial.</t>
  </si>
  <si>
    <t>370201000</t>
  </si>
  <si>
    <t>370201001</t>
  </si>
  <si>
    <t>Cumbres, congresos y foros del orden Nacional y territorial para elevar el nivel de conocimiento en políticas públicas de descentralización realizados</t>
  </si>
  <si>
    <t>370201002</t>
  </si>
  <si>
    <t>Campamentos territoriales para la paz desarrollados en las regiones</t>
  </si>
  <si>
    <t>Número de escuelas territoriales de convivencia</t>
  </si>
  <si>
    <t>370201100</t>
  </si>
  <si>
    <t>Servicio de divulgación en seguridad, paz y convivencia ciudadana.</t>
  </si>
  <si>
    <t>370201200</t>
  </si>
  <si>
    <t>Eventos de divulgación para la seguridad y convivencia ciudadana realizados</t>
  </si>
  <si>
    <t>370201201</t>
  </si>
  <si>
    <t>Campaña pedagógica en materia de seguridad, paz y convivencia ciudadana realizada</t>
  </si>
  <si>
    <t>Servicio de vigilancia a través de cámaras de seguridad</t>
  </si>
  <si>
    <t>Número de cámaras de seguridad</t>
  </si>
  <si>
    <t>370201300</t>
  </si>
  <si>
    <t>Cámaras de seguridad instaladas</t>
  </si>
  <si>
    <t>370201301</t>
  </si>
  <si>
    <t>Cámaras de seguridad mantenidas</t>
  </si>
  <si>
    <t>Servicio de apoyo financiero para proyectos de seguridad ciudadana</t>
  </si>
  <si>
    <t>Número de proyectos de seguridad ciudadana.</t>
  </si>
  <si>
    <t>370201400</t>
  </si>
  <si>
    <t>Proyectos de seguridad ciudadana apoyados financieramente.</t>
  </si>
  <si>
    <t>Servicio de apoyo para la seguridad</t>
  </si>
  <si>
    <t>Número de recompensas</t>
  </si>
  <si>
    <t>370201500</t>
  </si>
  <si>
    <t>Recompensas entregadas a la ciudadanía</t>
  </si>
  <si>
    <t>Servicio de atención inmediata a las emergencias de seguridad ciudadana</t>
  </si>
  <si>
    <t>Número de emergencias de seguridad ciudadana</t>
  </si>
  <si>
    <t>370201600</t>
  </si>
  <si>
    <t>Emergencias de seguridad ciudadana atendidas</t>
  </si>
  <si>
    <t>370201601</t>
  </si>
  <si>
    <t>Comandos de Atención Inmediata adecuados y dotados</t>
  </si>
  <si>
    <t>Servicio de atención de seguridad y emergencias 123</t>
  </si>
  <si>
    <t>Número de centros de seguridad y emergencias 123</t>
  </si>
  <si>
    <t>370201700</t>
  </si>
  <si>
    <t>Centros de se seguridad y emergencias 123 instalados y mejorados</t>
  </si>
  <si>
    <t>370201701</t>
  </si>
  <si>
    <t>Centros de seguridad y emergencias 123 instalados</t>
  </si>
  <si>
    <t>370201702</t>
  </si>
  <si>
    <t>Centros de seguridad y emergencias 123 dotados</t>
  </si>
  <si>
    <t>Servicio de atención de seguridad y emergencias de losCentros de Información Estratégica Policia Seccional</t>
  </si>
  <si>
    <t>Número de centros de información Estratégica Policía Seccional</t>
  </si>
  <si>
    <t>370201800</t>
  </si>
  <si>
    <t>Centros de Información Estratégica Policía Seccional instalados y dotados</t>
  </si>
  <si>
    <t>Servicio de vigilancia comunitaria por cuadrantes</t>
  </si>
  <si>
    <t>Número de cuadrantes comunitarios para la seguridad y convivencia ciudadana</t>
  </si>
  <si>
    <t>370201900</t>
  </si>
  <si>
    <t>Cuadrantes comunitarios para la seguridad y convivencia ciudadana conformados</t>
  </si>
  <si>
    <t>370201901</t>
  </si>
  <si>
    <t>Cuadrantes comunitarios para la seguridad y convivencia ciudadana instalados y dotados</t>
  </si>
  <si>
    <t>Servicio de vigilancia e inteligencia móvil</t>
  </si>
  <si>
    <t>Número de vigilancia movil instalada</t>
  </si>
  <si>
    <t>370202000</t>
  </si>
  <si>
    <t>Vigilancia movil  instalada</t>
  </si>
  <si>
    <t>370202001</t>
  </si>
  <si>
    <t>Dispositivos moviles  adquiridos</t>
  </si>
  <si>
    <t>370202002</t>
  </si>
  <si>
    <t>Dispositivos moviles mantenidos</t>
  </si>
  <si>
    <t>370202003</t>
  </si>
  <si>
    <t>Vehículos para la  seguridad  adquirídos</t>
  </si>
  <si>
    <t>370202004</t>
  </si>
  <si>
    <t>Vehículos para la seguridad  mantenidos</t>
  </si>
  <si>
    <t>370202005</t>
  </si>
  <si>
    <t>Comando de Atención Inmediata (CAI) móvil adquirido</t>
  </si>
  <si>
    <t>Acompañamiento realizados para fortalecer técnicamente en temas de competencia del Ministerio del Interior.</t>
  </si>
  <si>
    <t>370202100</t>
  </si>
  <si>
    <t>370202101</t>
  </si>
  <si>
    <t>370202102</t>
  </si>
  <si>
    <t>370202103</t>
  </si>
  <si>
    <t>370202104</t>
  </si>
  <si>
    <t>370202200</t>
  </si>
  <si>
    <t>370202201</t>
  </si>
  <si>
    <t>370202202</t>
  </si>
  <si>
    <t>370202203</t>
  </si>
  <si>
    <t>370202204</t>
  </si>
  <si>
    <t>370202205</t>
  </si>
  <si>
    <t>370202206</t>
  </si>
  <si>
    <t>Son  acciones que se realizan para divulgar información de competencia del Ministerio del Interior</t>
  </si>
  <si>
    <t>370202300</t>
  </si>
  <si>
    <t>370202301</t>
  </si>
  <si>
    <t>Incluye todos los procesos asociados a la identificación, generación, procesamiento y análisis de información en materia de trata.</t>
  </si>
  <si>
    <t>370202400</t>
  </si>
  <si>
    <t>370202401</t>
  </si>
  <si>
    <t>370202402</t>
  </si>
  <si>
    <t>Página web diseñada</t>
  </si>
  <si>
    <t>370202403</t>
  </si>
  <si>
    <t>Sistema de información articulado</t>
  </si>
  <si>
    <t>370202500</t>
  </si>
  <si>
    <t>Servicio de apoyo financiero para la construcción de Escenarios de paz, convivencia ciudadana e inclusión social</t>
  </si>
  <si>
    <t>Corresponde a la financiación para la construcción de los Escenarios de paz, Convivencia Ciudadana e inclusión social.</t>
  </si>
  <si>
    <t>Número de escenarios</t>
  </si>
  <si>
    <t>370202600</t>
  </si>
  <si>
    <t>Número de Escenarios de paz, Convivencia Ciudadana e inclusión social financiados</t>
  </si>
  <si>
    <t>Servicio de apoyo financiero para proyectos de convivencia y seguridad ciudadana</t>
  </si>
  <si>
    <t>Incluye la financiación monetaria de iniciativas ciudadanas que promuevan la convivencia y seguridad ciudadana.</t>
  </si>
  <si>
    <t>370202700</t>
  </si>
  <si>
    <t>370202701</t>
  </si>
  <si>
    <t>Proyectos de seguridad ciudadana apoyados financieramente</t>
  </si>
  <si>
    <t>370202702</t>
  </si>
  <si>
    <t>Proyectos de convivencia ciudadana apoyados financieramente</t>
  </si>
  <si>
    <t>370202800</t>
  </si>
  <si>
    <t>370202900</t>
  </si>
  <si>
    <t>3703</t>
  </si>
  <si>
    <t xml:space="preserve"> Política pública de víctimas del conflicto armado y postconflicto</t>
  </si>
  <si>
    <t>Servicio de asistencia técnica en atención y reparación integral a las víctimas del conflicto</t>
  </si>
  <si>
    <t>Acompañamiento a las entidades territoriales, en (i) Formulación de lineamientos frente a las obligaciones de las mismas, (ii) Cumplimiento de sus responsabilidades frente a temas de importancia estratégica de la política pública de víctimas, (iii) fortalecimiento de niveles de coordinación de los componentes de prevención, atención, asistencia y reparación integral a las víctimas del conflicto.</t>
  </si>
  <si>
    <t>370300100</t>
  </si>
  <si>
    <t>370300101</t>
  </si>
  <si>
    <t>Entidades territoriales asistidas técnicamente para articular la política pública de víctimas con los diferentes niveles de gobierno.</t>
  </si>
  <si>
    <t>370300103</t>
  </si>
  <si>
    <t>Alianzas estratégicas con entidades territoriales asistidas en política de víctimas.</t>
  </si>
  <si>
    <t>370300104</t>
  </si>
  <si>
    <t>Entidades territoriales asistidas técnicamente en la formulación e implementación de proyectos</t>
  </si>
  <si>
    <t>370300200</t>
  </si>
  <si>
    <t>370300201</t>
  </si>
  <si>
    <t>Informe metodológico para articular a las entidades responsables de la política de víctimas del conflicto armado actualizado</t>
  </si>
  <si>
    <t>370300202</t>
  </si>
  <si>
    <t>Documento metodológico para la construcción de los planes de acción con entidades territoriales con enfoque diferencial y territorial actualizado</t>
  </si>
  <si>
    <t>370300203</t>
  </si>
  <si>
    <t>Herramienta metodológica para el seguimiento de gestión territorial de la política pública de víctimas del conflicto armado y postconflicto desarrollada</t>
  </si>
  <si>
    <t>370300204</t>
  </si>
  <si>
    <t>Documento metodológico de transición al post conflicto actualizado</t>
  </si>
  <si>
    <t>370300500</t>
  </si>
  <si>
    <t>Documento de lineamientos técnicos realizados</t>
  </si>
  <si>
    <t>370300501</t>
  </si>
  <si>
    <t>Documentos técnico de arquitectura institucional de la política pública de víctimas del conflicto armado y postconflicto elaborados</t>
  </si>
  <si>
    <t>370300502</t>
  </si>
  <si>
    <t>Documento técnico de articulación en los planes de implementación de los acuerdos de paz en la política pública de víctimas del conflicto armado y postconflicto realizado</t>
  </si>
  <si>
    <t>370300503</t>
  </si>
  <si>
    <t>Documentos técnico de arquitectura institucional de la política pública de víctimas del conflicto armado y postconflicto actualizado</t>
  </si>
  <si>
    <t>370300504</t>
  </si>
  <si>
    <t>Documento técnico de articulación en los planes de implementación de los acuerdos de paz en la política pública de víctimas del conflicto armado y postconflicto actualizado</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</si>
  <si>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</si>
  <si>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370300600</t>
  </si>
  <si>
    <t>Sistema de información de seguimiento actualizado</t>
  </si>
  <si>
    <t>370300601</t>
  </si>
  <si>
    <t>Módulos del sistema de información se seguimiento actualizados</t>
  </si>
  <si>
    <t>Servicio de formulación de proyectos</t>
  </si>
  <si>
    <t>Son proyectos que se formulan específicamente para cada municipio seleccionado, basado en las necesidades, capacidades y potencialidades identificadas, para superar las debilidades y brindar las condiciones que permitan mejorar la implementación de la política de víctimas en el territorio.</t>
  </si>
  <si>
    <t>370300700</t>
  </si>
  <si>
    <t>Servicio de apoyo financiero para proyectos de fortalecimiento institucional</t>
  </si>
  <si>
    <t>La Unidad de Víctimas del Ministerio del Interior destina dineros para ejecutar aquellos proyectos que han formulado para esos municipios seleccionados.</t>
  </si>
  <si>
    <t>370300800</t>
  </si>
  <si>
    <t>Proyectos de fortalecimiento institucional implementados</t>
  </si>
  <si>
    <t>370300900</t>
  </si>
  <si>
    <t>370300901</t>
  </si>
  <si>
    <t>370300902</t>
  </si>
  <si>
    <t>370300903</t>
  </si>
  <si>
    <t>370300904</t>
  </si>
  <si>
    <t>370301000</t>
  </si>
  <si>
    <t>370301001</t>
  </si>
  <si>
    <t>370301002</t>
  </si>
  <si>
    <t>370301003</t>
  </si>
  <si>
    <t>370301004</t>
  </si>
  <si>
    <t>370301005</t>
  </si>
  <si>
    <t>370301006</t>
  </si>
  <si>
    <t>Son  acciones que se realizan para divulgar información de competencia del Ministerio del Interior.</t>
  </si>
  <si>
    <t>370301100</t>
  </si>
  <si>
    <t>370301101</t>
  </si>
  <si>
    <t>3704</t>
  </si>
  <si>
    <t xml:space="preserve"> Participación Ciudadana, Política y diversidad de creencias</t>
  </si>
  <si>
    <t>Servicio de divulgación en el manejo de herramientas tecnológicas de participación ciudadana.</t>
  </si>
  <si>
    <t>Acciones que se realizan para contribuir al crecimiento de las capacidades intelectuales para una mejor participación ciudadana en el manejo de la herramienta tecnológica</t>
  </si>
  <si>
    <t>370400300</t>
  </si>
  <si>
    <t>Eventos de sensibilización y capacitación para facilitar el uso del sistema de información de participación ciudadana realizados.</t>
  </si>
  <si>
    <t>370400301</t>
  </si>
  <si>
    <t>Estrategia integral de comunicaciones del banco de iniciativas a la participación ciudadana implementada.</t>
  </si>
  <si>
    <t>Oficinas para la atención y orientación ciudadana construidas</t>
  </si>
  <si>
    <t>Número de oficinas para la atención y orientación ciudadana.</t>
  </si>
  <si>
    <t>370400500</t>
  </si>
  <si>
    <t>Oficinas para la atención y orientación ciudadana adecuadas</t>
  </si>
  <si>
    <t>370400600</t>
  </si>
  <si>
    <t>Oficinas de atención ciudadana dotadas</t>
  </si>
  <si>
    <t>Número de oficinas de atención ciudadana</t>
  </si>
  <si>
    <t>370400700</t>
  </si>
  <si>
    <t>370400800</t>
  </si>
  <si>
    <t>370400801</t>
  </si>
  <si>
    <t>370400802</t>
  </si>
  <si>
    <t>370400803</t>
  </si>
  <si>
    <t>370400804</t>
  </si>
  <si>
    <t>370400900</t>
  </si>
  <si>
    <t>370400901</t>
  </si>
  <si>
    <t>370400902</t>
  </si>
  <si>
    <t>370400903</t>
  </si>
  <si>
    <t>370400904</t>
  </si>
  <si>
    <t>370400905</t>
  </si>
  <si>
    <t>370400906</t>
  </si>
  <si>
    <t>370401000</t>
  </si>
  <si>
    <t>370401001</t>
  </si>
  <si>
    <t>370401100</t>
  </si>
  <si>
    <t>Documentos cuyo objetivo es describir y explicar métodos, herramientas analíticas o procesos que determinan un camino o forma de realizar un análisis en particular. Específicamente contienen el protocolo de investigación, gestión documental y archivística en materia de participación ciudadana, política y diversidad de creencia.</t>
  </si>
  <si>
    <t>370401200</t>
  </si>
  <si>
    <t>Documentos de investigación acerca de temas relacionados con la participación ciudadana, política y diversidad de creencia.</t>
  </si>
  <si>
    <t>370401300</t>
  </si>
  <si>
    <t>Documentos cuyo objetivo es plasmar una visión de futuro a nivel país, entidad territorial, comunidad, sector, región, entidad o cualquier nivel de desagregación que se requiera. Incluye objetivos, estrategias, metas e indicadores en materia de participación ciudadana, política y diversidad de creencia.</t>
  </si>
  <si>
    <t>370401400</t>
  </si>
  <si>
    <t>Servicio de apoyo financiero en participación ciudadana</t>
  </si>
  <si>
    <t>A través de este servicio se busca financiar o cofinanciar proyectos de inversión para promover la participación ciudadana.</t>
  </si>
  <si>
    <t>370401500</t>
  </si>
  <si>
    <t>Organizaciones beneficiadas</t>
  </si>
  <si>
    <t>370401501</t>
  </si>
  <si>
    <t>Líderes comunales beneficiados</t>
  </si>
  <si>
    <t>A través de este servicio se implementarán estrategias que permitan promover la participación ciudadana.</t>
  </si>
  <si>
    <t>370401600</t>
  </si>
  <si>
    <t>Corresponde al apoya económico a las iniciativas productivas y sociales para el desarrollo comunitario, lideradas por las organizaciones de acción comunal.</t>
  </si>
  <si>
    <t>370401700</t>
  </si>
  <si>
    <t>Servicio orientado a formar integralmente en una secuencia regular de ciclos lectivos, con sujeción a pautas curriculares progresivas, y conducente a grados y títulos.</t>
  </si>
  <si>
    <t>370401800</t>
  </si>
  <si>
    <t>3705</t>
  </si>
  <si>
    <t xml:space="preserve"> Protección de personas, grupos y comunidades en riesgo extraordinario y extremo Unidad Nacional de Protección (UNP)</t>
  </si>
  <si>
    <t>Se evalúa el riesgo en el que se encuentra la persona y dependiendo de la evaluación y resultado se conlleva a la protección de la misma.</t>
  </si>
  <si>
    <t>370500400</t>
  </si>
  <si>
    <t>Servicio de educación informal enprotección individual en riesgo extraordinario y extremo.</t>
  </si>
  <si>
    <t>Personas capacitadas en instrucción y/o entrenamiento en temas de auto seguridad y autoprotección, que demande la UNP y la población objeto. </t>
  </si>
  <si>
    <t>370500500</t>
  </si>
  <si>
    <t>370500501</t>
  </si>
  <si>
    <t>Capacitaciones en protección individual realizadas</t>
  </si>
  <si>
    <t>Servicio de educación informal en temas de protección colectiva en riesgo extraordinario y extremo.</t>
  </si>
  <si>
    <t>Grupos y comunidades capacitadas en amenazas, riesgos y vulnerabilidades del colectivo. </t>
  </si>
  <si>
    <t>370500600</t>
  </si>
  <si>
    <t xml:space="preserve">Grupos capacitados </t>
  </si>
  <si>
    <t>370500601</t>
  </si>
  <si>
    <t>Capacitaciones en temas de protección colectiva realizadas</t>
  </si>
  <si>
    <t>Servicio de Protección Colectiva en riesgo extraordinario y extremo</t>
  </si>
  <si>
    <t>Se evalúa el riesgo en el que se encuentra un grupo o comunidad y dependiendo de la evaluación y resultado se conlleva a la protección del colectivo.</t>
  </si>
  <si>
    <t>370500700</t>
  </si>
  <si>
    <t>Grupos en riesgo extraordinario y extremo protegidos</t>
  </si>
  <si>
    <t>Documentos cuyo objetivo es describir y explicar métodos, herramientas analíticas o procesos que determinan un camino o forma de realizar un análisis en particular. Específicamente contienen el diseño, desarrollo, implementación y actualización de la metodología de identificación de riesgos, amenazas y vulnerabilidades que afectan la vida, seguridad, libertad e integridad.</t>
  </si>
  <si>
    <t>370500800</t>
  </si>
  <si>
    <t>370500801</t>
  </si>
  <si>
    <t>Documentos metodológicos en medidas de protección actualizados</t>
  </si>
  <si>
    <t>370500802</t>
  </si>
  <si>
    <t>Documentos metodológicos de gobernanza de la información elaborados</t>
  </si>
  <si>
    <t>Comprende el desarrollo de un sistema big data y analítica de datos que evaluará el  riesgo para la implementación de medidas de protección e interoperabilidad con fiscalía, policía, ejercito, presidencia, entre otros.</t>
  </si>
  <si>
    <t>370500900</t>
  </si>
  <si>
    <t>370500901</t>
  </si>
  <si>
    <t>Sistema de interoperabilidad implementado</t>
  </si>
  <si>
    <t>370500902</t>
  </si>
  <si>
    <t>Infraestructura digital implementada</t>
  </si>
  <si>
    <t>370501000</t>
  </si>
  <si>
    <t>3706</t>
  </si>
  <si>
    <t xml:space="preserve"> Protección, promoción y difusión del derecho de autor y los derechos conexos</t>
  </si>
  <si>
    <t>Servicio de educación informal en derechos de autor a autores y no autores</t>
  </si>
  <si>
    <t>Capacitaciones en derechos de autor para aquellos que son autores y quienes están en prospecto de serlo.</t>
  </si>
  <si>
    <t>370600100</t>
  </si>
  <si>
    <t xml:space="preserve">Personas capacitadas                                                                                                                                                                                                                                           </t>
  </si>
  <si>
    <t>370600101</t>
  </si>
  <si>
    <t>Autores y creadores de obras capacitados</t>
  </si>
  <si>
    <t>370600102</t>
  </si>
  <si>
    <t>Personas No autores capacitadas</t>
  </si>
  <si>
    <t>Servicio de divulgación en Derechos de Autor</t>
  </si>
  <si>
    <t>370600200</t>
  </si>
  <si>
    <t>Eventos de socialización en derechos de autor</t>
  </si>
  <si>
    <t>Servicio de educación informal a funcionarios de la rama judicial en demandas de derecho de autor</t>
  </si>
  <si>
    <t>La Rama judicial se radican demandas concernientes a Derechos e Autor, motivo por el cual algunos jueces de la república requieren ser capacitados.Ninguna capacitación es certificada y tienen una duración menor a 18 horas.</t>
  </si>
  <si>
    <t>370600300</t>
  </si>
  <si>
    <t>Funcionarios de la rama judicial capacitados</t>
  </si>
  <si>
    <t>370600301</t>
  </si>
  <si>
    <t>Eventos de capacitación a funcionarios de la rama judicial realizados</t>
  </si>
  <si>
    <t>Servicio de educación informal en derechos de autor y conexos de otros países</t>
  </si>
  <si>
    <t>Formación informal en los diferentes convenios a los que Colombia esta inscrito: Convenio de Berna; Convenio de Roma; tratado sobre el registro internacional de obras audiovisuales, tratados de la OMPI de derechos conexos y tratados de la OMPI en Derechos de Autor.</t>
  </si>
  <si>
    <t>370600400</t>
  </si>
  <si>
    <t xml:space="preserve">Personas capacitadas                                                                                                                                                                                                                                                                                                                                                                                                                                                                                                </t>
  </si>
  <si>
    <t>370600401</t>
  </si>
  <si>
    <t xml:space="preserve">Seminarios a la comunidad internacional en derechos de autor y conexos realizados. </t>
  </si>
  <si>
    <t>Servicio de conciliación y arbitraje en temas relacionados con el Derecho de Autor y los Derechos Conexos</t>
  </si>
  <si>
    <t>A través del Centro de Conciliación y Arbitraje Fernando Hinestrosa, el cual ofrece un espacio para atender y resolver conflictos y controversias en temas relacionados con el Derecho de Autor y los Derechos Conexos, de la mano de profesionales especializados en estos temas.</t>
  </si>
  <si>
    <t>Número de conciliaciones</t>
  </si>
  <si>
    <t>370600500</t>
  </si>
  <si>
    <t>Conciliaciones realizadas</t>
  </si>
  <si>
    <t>370600501</t>
  </si>
  <si>
    <t>Funcionarios capacitados de la Dirección Nacional de Derecho de Autor en conciliación y arbitraje.</t>
  </si>
  <si>
    <t>370600502</t>
  </si>
  <si>
    <t>Herramienta en conciliación de arbitraje implementada.</t>
  </si>
  <si>
    <t>Servicio de justicia especializada relativa a controversias sobre derechos de autor</t>
  </si>
  <si>
    <t>Se le ha otorgado a la Dirección Nacional de Derechos de Autor la facultad de dictar condena en aquellas situaciones en las que hay lugar a conciliación entre las partes.</t>
  </si>
  <si>
    <t>370600600</t>
  </si>
  <si>
    <t>Casos de Servicio de justicia especializada a controversias sobre derechos de autor atendidos</t>
  </si>
  <si>
    <t>370600601</t>
  </si>
  <si>
    <t>Funcionarios capacitados de la Dirección Nacional de Derecho de Autor en código general de proceso y la conciliación.</t>
  </si>
  <si>
    <t>370600602</t>
  </si>
  <si>
    <t>Actuaciones judiciales atendidas</t>
  </si>
  <si>
    <t>Salas de audiencias mejoradas</t>
  </si>
  <si>
    <t>370600700</t>
  </si>
  <si>
    <t>Servicio de información en Derechos de Autor</t>
  </si>
  <si>
    <t>La actualización del aplicativo tecnológico, permite obtener, validar, consolidar y publicar información e indicadores de gestión de las SGC, de manera que permitan su evaluación, toma de medidas preventivas y correctivas, así como de consulta tanto a los miembros del equipo Auditor como a los usuarios del Portal de la DNDA, afiliados a las Sociedades de Gestión Colectiva y ciudadanía en general.</t>
  </si>
  <si>
    <t>Número de aplicativos</t>
  </si>
  <si>
    <t>370600800</t>
  </si>
  <si>
    <t>Aplicativos actualizados e implementados</t>
  </si>
  <si>
    <t>370600801</t>
  </si>
  <si>
    <t>Aplicativo tecnológico para la articulación entre el Departamento Nacional de Derechos de Autor y las Sociedades de Gestión Colectiva. Actualizado</t>
  </si>
  <si>
    <t>370600802</t>
  </si>
  <si>
    <t>Portal Red Naranja implementado</t>
  </si>
  <si>
    <t>370600803</t>
  </si>
  <si>
    <t>Portal del Departamento Nacional de Derechos de Autor actualizado</t>
  </si>
  <si>
    <t>Documentos cuyo objetivo es servir de guía en materia de Derecho de Autor y Derechos conexos y cartillas para cada industria del Derecho de Autor.</t>
  </si>
  <si>
    <t>370600900</t>
  </si>
  <si>
    <t>370601000</t>
  </si>
  <si>
    <t>Servicio de consulta bibliográfica</t>
  </si>
  <si>
    <t>Incluye la dotación del centro de documentación con actualizaciones, suscripciones a revistas especializadas, entre otros materiales de consulta adquiridos para el acceso del público.</t>
  </si>
  <si>
    <t>370601100</t>
  </si>
  <si>
    <t>Materiales de lectura disponibles en centro de documentación</t>
  </si>
  <si>
    <t>370601200</t>
  </si>
  <si>
    <t>3707</t>
  </si>
  <si>
    <t xml:space="preserve"> Gestión del riesgo de desastres naturales y antrópicos en la zona de influencia del Volcán Nevado del Huila</t>
  </si>
  <si>
    <t xml:space="preserve">Infraestructura hospitalaria de nivel 1 construida y dotada </t>
  </si>
  <si>
    <t>Número de infraestructuras hospitalarias</t>
  </si>
  <si>
    <t>370702600</t>
  </si>
  <si>
    <t>Infraestructuras hospitalarias construidas y dotadas de nivel 1</t>
  </si>
  <si>
    <t>Incluye la construcción de vías nuevas en zonas sin comunicación vial.</t>
  </si>
  <si>
    <t>370706800</t>
  </si>
  <si>
    <t>370706900</t>
  </si>
  <si>
    <t>370707000</t>
  </si>
  <si>
    <t>370707100</t>
  </si>
  <si>
    <t>370707200</t>
  </si>
  <si>
    <t>370707300</t>
  </si>
  <si>
    <t>370707400</t>
  </si>
  <si>
    <t>Contempla la construcción de aulas o sedes nuevas, de conformidad con lo establecido en las políticas, normatividad y lineamientos técnicos.</t>
  </si>
  <si>
    <t>370707500</t>
  </si>
  <si>
    <t>370707501</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</si>
  <si>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</si>
  <si>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370707600</t>
  </si>
  <si>
    <t>370707601</t>
  </si>
  <si>
    <t>Contempla la entrega de subsidios o la cofinanciación para el establecimiento o fortalecimiento de proyectos productivos agropecuarios.</t>
  </si>
  <si>
    <t>370707700</t>
  </si>
  <si>
    <t>370707701</t>
  </si>
  <si>
    <t>Servicio de asistencia técnica en incorporación de la gestión del riesgo</t>
  </si>
  <si>
    <t>370707800</t>
  </si>
  <si>
    <t>Servicio de educación informal en Incorporación de la gestión del riesgo</t>
  </si>
  <si>
    <t>370707900</t>
  </si>
  <si>
    <t>370708000</t>
  </si>
  <si>
    <t>Unidades sanitarias con saneamiento básico para vivienda rural construidas</t>
  </si>
  <si>
    <t>Incluye las acciones para subsanar carencia de baños: sistemas sépticos, letrinas y biodigestor clarificador entre otros.</t>
  </si>
  <si>
    <t>370708100</t>
  </si>
  <si>
    <t>Viviendas de interés social rural construidas</t>
  </si>
  <si>
    <t>Corresponde a la solución de vivienda de interés social rural nueva construida y entregada por el Estado al hogar que le fue asignado el Subsidio Familiar de Vivienda de Interés Social Rural para construcción de vivienda nueva. </t>
  </si>
  <si>
    <t>370708200</t>
  </si>
  <si>
    <t>Sitios dispuestos para disponer los residuos sólidos recolectados en una zona.</t>
  </si>
  <si>
    <t>370708300</t>
  </si>
  <si>
    <t>370708400</t>
  </si>
  <si>
    <t>370708500</t>
  </si>
  <si>
    <t>Incluye la realización de obras para el control de erosión, como el tratamiento de regulación de la escorrentía superficial, los tratamientos de regulación de flujo hídrico en cauces, el incremento de infiltraciones, los tratamientos lineales, y la reforestación. </t>
  </si>
  <si>
    <t>370708600</t>
  </si>
  <si>
    <t>Son  acciones que se realizan para contribuir al  conocimiento y apropiación de una temática específica.</t>
  </si>
  <si>
    <t>370708700</t>
  </si>
  <si>
    <t>370708800</t>
  </si>
  <si>
    <t>370709000</t>
  </si>
  <si>
    <t>Corresponde a la construcción de infraestructura logísticas la cual se utiliza para que se almacenen accesorios de ayudas humanitarias,  equipos, herramientas, y suministros en general, en especial para la reacción inmediata y efectiva para el manejo de emergencias, calamidades y desastres</t>
  </si>
  <si>
    <t>370709100</t>
  </si>
  <si>
    <t xml:space="preserve"> Centros logísticos para la gestión del riesgo de desastres construidos</t>
  </si>
  <si>
    <t>11.bDe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</si>
  <si>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3708</t>
  </si>
  <si>
    <t xml:space="preserve"> Fortalecimiento institucional y operativo de los Bomberos de Colombia</t>
  </si>
  <si>
    <t>Servicio de educación informal teórico-practico en atención de emergencias bomberilres.</t>
  </si>
  <si>
    <t xml:space="preserve">Incluye la capacitación inferior a 160 horas y entrenamiento de las unidades bomberiles de los Cuerpos de Bomberos de Colombia. </t>
  </si>
  <si>
    <t>Número de bomberos</t>
  </si>
  <si>
    <t>370800400</t>
  </si>
  <si>
    <t xml:space="preserve"> Bomberos capacitados</t>
  </si>
  <si>
    <t>370800401</t>
  </si>
  <si>
    <t>Hace referencia a la construcción y dotación de estaciones de bomberos (Clase 1, 2, 3 o 4). Las Estaciones de bomberos son las infraestructuras que protegen los bienes materiales y recursos técnicos para la atención de emergencias; como lo son los vehículos y el equipamiento (Resolución 661 de 2014).</t>
  </si>
  <si>
    <t>Número de estaciones de bomberos</t>
  </si>
  <si>
    <t>370800900</t>
  </si>
  <si>
    <t>Servicio de certificación a Cuerpos de Bomberos de Colombia</t>
  </si>
  <si>
    <t xml:space="preserve"> La Dirección Nacional de Bomberos de Colombia ejerce la inspección, vigilancia y control sobre los Cuerpos de Bomberos de Colombia conforme a lo establecido en el art. 24 de la ley 1575 de 2012. De acuerdo a lo anterior, mediante el certificado de cumplimiento expedido por la Dirección Nacional de Bomberos se acredita que un cuerpo de bomberos está capacitado para la prestación del servicio público esencial de bomberos.</t>
  </si>
  <si>
    <t>Número de cuerpos de bomberos</t>
  </si>
  <si>
    <t>370801200</t>
  </si>
  <si>
    <t>Cuerpos de bomberos con certificado de cumplimiento</t>
  </si>
  <si>
    <t>Servicio de fortalecimiento a Cuerpos de Bomberos de Colombia</t>
  </si>
  <si>
    <t>Incluye la dotación a los diferentes Cuerpos de Bomberos de Colombia con vehículos, equipos de protección personal y equipos, herramientas y accesorios para la atención de emergencias, así como el aseguramiento del personal misional.</t>
  </si>
  <si>
    <t>370801300</t>
  </si>
  <si>
    <t>370801301</t>
  </si>
  <si>
    <t>Cuerpos de Bomberos con vehículos especializados para la atención de emergencias</t>
  </si>
  <si>
    <t>370801302</t>
  </si>
  <si>
    <t>Unidades Bomberiles con póliza de seguros de vida</t>
  </si>
  <si>
    <t>370801303</t>
  </si>
  <si>
    <t>Cuerpos de Bomberos con equipos especializados para la atención de emergencias</t>
  </si>
  <si>
    <t>Servicio de asistencia técnica y administrativa de los cuerpos de bomberos del país</t>
  </si>
  <si>
    <t>Incluye el apoyo a los cuerpos de bomberos en la implementación de políticas y reglamentos de orden técnico, administrativo y operativo, así como la formulación de estrategias, planes y demás herramientas para los cuerpos de bomberos del país en: prevención y atención de incendios, preparativos y atención de rescates en todas sus modalidades, así como atención de incidenes con materiales peligrosos.</t>
  </si>
  <si>
    <t>370801400</t>
  </si>
  <si>
    <t>Cuerpos de bomberos asistidos técnica y administrativamente</t>
  </si>
  <si>
    <t>Estaciones de bomberos adecuadas</t>
  </si>
  <si>
    <t xml:space="preserve">Incluye las intervenciones necesarias para adecuar un inmueble como estación de bomberos clase 1, 2, 3 o 4. </t>
  </si>
  <si>
    <t>370801500</t>
  </si>
  <si>
    <t>370801600</t>
  </si>
  <si>
    <t>3709</t>
  </si>
  <si>
    <t xml:space="preserve"> Mejoramiento de la cobertura de las necesidades básicas de la población para promover la resiliencia socio ecológica en los municipios de la jurisdicción de la corporación Nasa Kiwe</t>
  </si>
  <si>
    <t>Placa deportiva construida y dotada</t>
  </si>
  <si>
    <t>Construcción y dotación de una placa deportiva para garantizar  la práctica de la actividad física, la recreación y el deporte.</t>
  </si>
  <si>
    <t>Número de placas deportivas</t>
  </si>
  <si>
    <t>370900100</t>
  </si>
  <si>
    <t>Placa polideportiva construida y dotada</t>
  </si>
  <si>
    <t>370900101</t>
  </si>
  <si>
    <t>Placa deportiva sin cubierta y sin graderías construida y dotada</t>
  </si>
  <si>
    <t>370900102</t>
  </si>
  <si>
    <t>Placa deportiva con cubierta y con graderías construida y dotada</t>
  </si>
  <si>
    <t>370900103</t>
  </si>
  <si>
    <t>Placa deportiva con cubierta y sin graderías construida y dotada</t>
  </si>
  <si>
    <t>370900200</t>
  </si>
  <si>
    <t>Servicio de recolección de residuos, principalmente líquidos por medio de tuberías y conductos, evacuando aguas residuales o de lluvia. Sus actividades complementarias son el transporte, tratamiento y disposición final de residuos.</t>
  </si>
  <si>
    <t>370900300</t>
  </si>
  <si>
    <t>6.1De aquí a 2030, lograr el acceso universal y equitativo al agua potable a un precio asequible para todos</t>
  </si>
  <si>
    <t>Servicio público que mediante el conjunto de obras, equipos y materiales utilizados para la captación, aducción, conducción, tratamiento y distribución suministra agua potable para consumo humano</t>
  </si>
  <si>
    <t>370900400</t>
  </si>
  <si>
    <t>370900500</t>
  </si>
  <si>
    <t xml:space="preserve"> Alcantarillados optimizados</t>
  </si>
  <si>
    <t>Servicio público que mediante el conjunto de obras, equipos y materiales utilizados para la captación, aducción, conducción, tratamiento y distribución suministra agua potable para consumo humano.</t>
  </si>
  <si>
    <t>370900600</t>
  </si>
  <si>
    <t xml:space="preserve">  Acueductos construidos</t>
  </si>
  <si>
    <t>370900700</t>
  </si>
  <si>
    <t>370900701</t>
  </si>
  <si>
    <t>Contempla los diferentes tipos de intervención por mejoramiento de la infraestructura escolar existente en las categorías de:1. Mejoramiento: Corresponden a intervenciones de obras menores o de mejoramiento de elementos constructivos, para el mejoramiento de las condiciones de uso y operación de la infraestructura frente a condiciones de riesgo o mantenimiento.2.Reforzamiento: Corresponde a las obras de rehabilitación de sistemas portantes, estructurales y demás elementos constructivos según la NSR 10. 3. Restauración: Hace referencia a la rehabilitación de elementos de carácter patrimonial, cultural o de conservación arquitectónica. 4. Ampliación o nuevas etapas: Corresponde a la ejecución de obras nuevas de ampliación o de nuevas etapas dentro de sedes existentes para complementar y MEJORAR las condiciones de operatividad de la infraestructura existente. Aquí se podrían llegar a generar nuevos cupos.5 Restitución o reubicación parcial en la sede existente: Se refiere a las obras de restitución de ambientes existentes que ya no son aptos o seguros para su uso, dentro de una institución educativa existente. 6. Obras de Emergencia: Corresponde a las obras de  mejoramientos derivadas de situaciones de emergencia o riesgo en la institución educativa.Con éstas intervenciones de mejoramiento de los ambientes pedagógicos básicos y complementarios definidos en la NTC 4595,  cuyo objetivo sea el de mejorar las condiciones de prestación del servicio educativo de la población matriculada</t>
  </si>
  <si>
    <t>370900800</t>
  </si>
  <si>
    <t>370900801</t>
  </si>
  <si>
    <t>Contempla la entrega de subsidios o la cofinanciación para el establecimiento o fortalecimiento de proyectos productivos agropecuarios</t>
  </si>
  <si>
    <t>370900900</t>
  </si>
  <si>
    <t>370900901</t>
  </si>
  <si>
    <t>370901000</t>
  </si>
  <si>
    <t>370901100</t>
  </si>
  <si>
    <t>Corresponde a la solución de vivienda de interés social rural nueva construida y entregada por el Estado al hogar que le fue asignado el Subsidio Familiar de Vivienda de Interés Social Rural para construcción de vivienda nueva</t>
  </si>
  <si>
    <t>370901200</t>
  </si>
  <si>
    <t>Sitios dispuestos para disponer los residuos sólidos recolectados en una zona</t>
  </si>
  <si>
    <t>370901300</t>
  </si>
  <si>
    <t>Corresponde a la construcción a las redes de baja tensión para la distribución de energía, junto con los equipos y obras de infraestructura conexa que la hacen funcional</t>
  </si>
  <si>
    <t>370901400</t>
  </si>
  <si>
    <t>370901500</t>
  </si>
  <si>
    <t>370901600</t>
  </si>
  <si>
    <t>370901700</t>
  </si>
  <si>
    <t xml:space="preserve"> Trapiches paneleros construidos y dotados</t>
  </si>
  <si>
    <t>370901800</t>
  </si>
  <si>
    <t>Placa deportiva mejorada</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</si>
  <si>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</si>
  <si>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370901900</t>
  </si>
  <si>
    <t>Espacio publico construido</t>
  </si>
  <si>
    <t>Construcción de obras de infraestructura que intervienen los elementos constitutivos y complementarios del espacio público contenidos en el Decreto 1504 de 1998</t>
  </si>
  <si>
    <t>Metros cuadrados de espacio publico</t>
  </si>
  <si>
    <t>370902000</t>
  </si>
  <si>
    <t>370902100</t>
  </si>
  <si>
    <t>370902200</t>
  </si>
  <si>
    <t>Centros de acopio construido</t>
  </si>
  <si>
    <t>370902300</t>
  </si>
  <si>
    <t>Corresponde a la financiación para la construcción de los Escenarios de paz, Convivencia Ciudadana e inclusión social</t>
  </si>
  <si>
    <t>370902400</t>
  </si>
  <si>
    <t>Canchas multifuncionales construidas</t>
  </si>
  <si>
    <t>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t>
  </si>
  <si>
    <t>Número de canchas</t>
  </si>
  <si>
    <t>370902500</t>
  </si>
  <si>
    <t xml:space="preserve"> Canchas multifuncionales construidas</t>
  </si>
  <si>
    <t>Construcción y dotación de canchas multiformes para garantizar  la práctica de la actividad física, la recreación y el deporte</t>
  </si>
  <si>
    <t>370902600</t>
  </si>
  <si>
    <t xml:space="preserve"> Canchas multifuncionales construidas y dotadas</t>
  </si>
  <si>
    <t>Cancha construida y dotada</t>
  </si>
  <si>
    <t>Construcción y dotación de canchas, entendidas como el lugar específico donde se realiza una práctica deportiva, que puede ser cubierto o descubierto de acuerdo con la disciplina deportiva</t>
  </si>
  <si>
    <t>370902700</t>
  </si>
  <si>
    <t>Parques recreativos construidos</t>
  </si>
  <si>
    <t>Construcción de instalaciones y espacios físicos que permiten el desarrollo de diferentes actividades de tipo lúdico  o recreativo para cuya práctica no se requieren reglas ni implementos especiales</t>
  </si>
  <si>
    <t>Número de parques</t>
  </si>
  <si>
    <t>370902800</t>
  </si>
  <si>
    <t>Parques construidos</t>
  </si>
  <si>
    <t>Parques recreativos construidos y dotados</t>
  </si>
  <si>
    <t>Construcción y dotación de infraestructura parques recreativos para garantizar  la práctica de la actividad física, la recreación y el deporte</t>
  </si>
  <si>
    <t>370902900</t>
  </si>
  <si>
    <t>Parques construidos y dotados</t>
  </si>
  <si>
    <t>Parques recreativos adecuados</t>
  </si>
  <si>
    <t>Obras necesarias para adaptar un inmueble o sus espacios o instalaciones a un nuevo uso, garantizando la preservación de sus características. Permiten modernizar las instalaciones, y optimizar y mejorar el uso de los espacios</t>
  </si>
  <si>
    <t>370903000</t>
  </si>
  <si>
    <t>Parques adecuados</t>
  </si>
  <si>
    <t>Placa deportiva construida</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</si>
  <si>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</si>
  <si>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370903100</t>
  </si>
  <si>
    <t xml:space="preserve"> Placa polideportiva construida</t>
  </si>
  <si>
    <t>370903101</t>
  </si>
  <si>
    <t>Placa deportiva sin cubierta y sin graderías construida</t>
  </si>
  <si>
    <t>370903102</t>
  </si>
  <si>
    <t>Placa deportiva con cubierta y con graderías construida</t>
  </si>
  <si>
    <t>370903103</t>
  </si>
  <si>
    <t xml:space="preserve">Placa deportiva con cubierta y sin graderías construida </t>
  </si>
  <si>
    <t>Polideportivos construidos y dotados</t>
  </si>
  <si>
    <t>Infraestructura construida y dotada con los instrumentos necesarios para la óptima realización del deporte</t>
  </si>
  <si>
    <t>Número de polideportivos</t>
  </si>
  <si>
    <t>370903200</t>
  </si>
  <si>
    <t>Contempla la construcción de aulas  de clase nuevas para la educación inicial de conformidad con lo establecido en las políticas, normatividad y lineamientos técnicos</t>
  </si>
  <si>
    <t>370903300</t>
  </si>
  <si>
    <t xml:space="preserve">4.aConstruir y adecuar instalaciones educativas que tengan en cuenta las necesidades de los niños y las personas con discapacidad y las diferencias de género, y que ofrezcan entornos de aprendizaje seguros, no violentos, inclusivos y eficaces para todos. </t>
  </si>
  <si>
    <t>370903301</t>
  </si>
  <si>
    <t>Incluye intervencionesde tipo estructural tales como: reparaciones, remodelaciones, ampliaciones o mantenimientos estéticos de aulas y sedes educativas para la educación inicial</t>
  </si>
  <si>
    <t>370903400</t>
  </si>
  <si>
    <t>370903401</t>
  </si>
  <si>
    <t>370903500</t>
  </si>
  <si>
    <t>370903600</t>
  </si>
  <si>
    <t xml:space="preserve">Puente construido en vía terciaria nueva </t>
  </si>
  <si>
    <t>370903601</t>
  </si>
  <si>
    <t>370903700</t>
  </si>
  <si>
    <t>370903701</t>
  </si>
  <si>
    <t>370903702</t>
  </si>
  <si>
    <t>370903703</t>
  </si>
  <si>
    <t>370903704</t>
  </si>
  <si>
    <t>370903705</t>
  </si>
  <si>
    <t>370903706</t>
  </si>
  <si>
    <t>370903707</t>
  </si>
  <si>
    <t>370903708</t>
  </si>
  <si>
    <t>370903709</t>
  </si>
  <si>
    <t>370903710</t>
  </si>
  <si>
    <t>370903711</t>
  </si>
  <si>
    <t>370903800</t>
  </si>
  <si>
    <t>370903801</t>
  </si>
  <si>
    <t xml:space="preserve"> Placa huella construida</t>
  </si>
  <si>
    <t>Vía terciaria con acciones de ampliación de carril o con rectificación de curvas</t>
  </si>
  <si>
    <t>370903900</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</si>
  <si>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</si>
  <si>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370904000</t>
  </si>
  <si>
    <t xml:space="preserve"> Puente construido en vía terciaria existente</t>
  </si>
  <si>
    <t>370904001</t>
  </si>
  <si>
    <t>370904002</t>
  </si>
  <si>
    <t>370904100</t>
  </si>
  <si>
    <t>9.1Desarrollar infraestructuras fiables, sostenibles, resilientes y de calidad, incluidas infraestructuras regionales y transfronterizas, para apoyar el desarrollo económico y el bienestar humano, haciendo especial hincapié en el acceso asequible y equitativo para todos</t>
  </si>
  <si>
    <t>370904101</t>
  </si>
  <si>
    <t>370904102</t>
  </si>
  <si>
    <t>370904103</t>
  </si>
  <si>
    <t>370904104</t>
  </si>
  <si>
    <t>370904105</t>
  </si>
  <si>
    <t>370904106</t>
  </si>
  <si>
    <t>370904107</t>
  </si>
  <si>
    <t>370904108</t>
  </si>
  <si>
    <t>3799</t>
  </si>
  <si>
    <t xml:space="preserve"> Fortalecimiento de la gestión y dirección del sector Interior</t>
  </si>
  <si>
    <t>379900900</t>
  </si>
  <si>
    <t>379901000</t>
  </si>
  <si>
    <t>379901100</t>
  </si>
  <si>
    <t>379901101</t>
  </si>
  <si>
    <t>379901200</t>
  </si>
  <si>
    <t>379901300</t>
  </si>
  <si>
    <t>379901400</t>
  </si>
  <si>
    <t>379901500</t>
  </si>
  <si>
    <t>379901600</t>
  </si>
  <si>
    <t>379904400</t>
  </si>
  <si>
    <t>379904401</t>
  </si>
  <si>
    <t>379904402</t>
  </si>
  <si>
    <t>379905200</t>
  </si>
  <si>
    <t>379905201</t>
  </si>
  <si>
    <t>379905202</t>
  </si>
  <si>
    <t>379905203</t>
  </si>
  <si>
    <t>379905204</t>
  </si>
  <si>
    <t>379905205</t>
  </si>
  <si>
    <t>379905206</t>
  </si>
  <si>
    <t>379905207</t>
  </si>
  <si>
    <t>379905208</t>
  </si>
  <si>
    <t>379905209</t>
  </si>
  <si>
    <t>379905210</t>
  </si>
  <si>
    <t>379905211</t>
  </si>
  <si>
    <t>379905212</t>
  </si>
  <si>
    <t>379905213</t>
  </si>
  <si>
    <t>379905214</t>
  </si>
  <si>
    <t>379905215</t>
  </si>
  <si>
    <t>379905300</t>
  </si>
  <si>
    <t>379905301</t>
  </si>
  <si>
    <t>379905400</t>
  </si>
  <si>
    <t>379905401</t>
  </si>
  <si>
    <t>379905500</t>
  </si>
  <si>
    <t>379905600</t>
  </si>
  <si>
    <t>379905601</t>
  </si>
  <si>
    <t>379905602</t>
  </si>
  <si>
    <t>379905800</t>
  </si>
  <si>
    <t>379905801</t>
  </si>
  <si>
    <t>379906000</t>
  </si>
  <si>
    <t>379906100</t>
  </si>
  <si>
    <t>379906101</t>
  </si>
  <si>
    <t>379906102</t>
  </si>
  <si>
    <t>379906103</t>
  </si>
  <si>
    <t>379906200</t>
  </si>
  <si>
    <t>379906300</t>
  </si>
  <si>
    <t>379906400</t>
  </si>
  <si>
    <t>379906500</t>
  </si>
  <si>
    <t>379906600</t>
  </si>
  <si>
    <t>379906700</t>
  </si>
  <si>
    <t>379906701</t>
  </si>
  <si>
    <t>379906702</t>
  </si>
  <si>
    <t>379906703</t>
  </si>
  <si>
    <t>379906704</t>
  </si>
  <si>
    <t>379906800</t>
  </si>
  <si>
    <t>379906801</t>
  </si>
  <si>
    <t>379906900</t>
  </si>
  <si>
    <t>379907000</t>
  </si>
  <si>
    <t>39</t>
  </si>
  <si>
    <t xml:space="preserve">Ciencia, tecnología e innovación
</t>
  </si>
  <si>
    <t>390500100</t>
  </si>
  <si>
    <t xml:space="preserve">Documentos cuyo objetivo es dar una orientación frente a las acciones que el Estado debe realizar en el marco de un tema específico con el fin de suplir necesidades de interés público, materializables en los diferentes instrumentos de planeación y presupuestación                 </t>
  </si>
  <si>
    <t>390500200</t>
  </si>
  <si>
    <t>Documentos técnicos en donde se realiza el seguimiento y el análisis de resultados e impactos de una política pública, planes, programas e instrumentos a través de indicadores, índices y tasas y otras herramientas técnicas para la toma de decisiones.</t>
  </si>
  <si>
    <t>390500300</t>
  </si>
  <si>
    <t>Servicio de reconocimiento de actores del SNCTI</t>
  </si>
  <si>
    <t>Servicios prestados para reconocer los actores del SNCTI de acuerdo con la producción de resultados tangibles y verificables, fruto de proyectos y otras actividades de ciencia, tecnología e innovación que realicen.</t>
  </si>
  <si>
    <t>390500400</t>
  </si>
  <si>
    <t>Actores reconocidos</t>
  </si>
  <si>
    <t>Corresponde al acompañamiento, asesoría y seguimiento técnico en temas de políticas, lineamientos, estrategias, gobernanza y transferencia de herramientas de gestión y conocimiento a entidades nacionales y territoriales, actores del SNCTI, o a grupos de valor, en procedimientos y trámites institucionales de competencia de la entidad.</t>
  </si>
  <si>
    <t>390500500</t>
  </si>
  <si>
    <t>Hace referencia a las acciones desarrolladas en el campo de relaciones y cooperación de CTI con organismos y entidades internacionales.</t>
  </si>
  <si>
    <t>390500700</t>
  </si>
  <si>
    <t>Acuerdos de cooperación suscritos</t>
  </si>
  <si>
    <t>390500701</t>
  </si>
  <si>
    <t>Eventos de cooperación internacional realizados</t>
  </si>
  <si>
    <t>390500703</t>
  </si>
  <si>
    <t>Participaciones en redes internacionales de cooperación en CTI</t>
  </si>
  <si>
    <t>390500704</t>
  </si>
  <si>
    <t>Membresías de cooperación e intercambio para la CTeI pagadas</t>
  </si>
  <si>
    <t xml:space="preserve"> Fomento a vocaciones y formación, generación, uso y apropiación social del conocimiento de la ciencia, tecnología e innovación</t>
  </si>
  <si>
    <t>Servicio de apoyo financiero para el fortalecimiento de las vocaciones científicas en CTI</t>
  </si>
  <si>
    <t>Servicio mediante el cual se otorga apoyo financiero para incentivar las vocaciones científicas en niños, niñas y adolescentes mediante las cuales se promueve el desarrollo de actitudes y habilidades de investigación en CTI</t>
  </si>
  <si>
    <t>390600100</t>
  </si>
  <si>
    <t>Personas apoyadas en su vocación científica</t>
  </si>
  <si>
    <t>390600101</t>
  </si>
  <si>
    <t>Niños y niñas apoyados en su vocación científica</t>
  </si>
  <si>
    <t>390600102</t>
  </si>
  <si>
    <t>Adolescentes apoyados en su vocación científica</t>
  </si>
  <si>
    <t>Servicio de apoyo financiero para la vinculación de jóvenes investigadores</t>
  </si>
  <si>
    <t>Servicio mediante el cual se otorga apoyo para financiar e incentivar la permanencia e inserción de los jóvenes en el quehacer de la CTI</t>
  </si>
  <si>
    <t>Número de becas</t>
  </si>
  <si>
    <t>390600200</t>
  </si>
  <si>
    <t>Becas de pasantía otorgadas</t>
  </si>
  <si>
    <t>Servicio de apoyo financiero para la formación de maestría ya sea nacional o en el exterior, en la modalidad de investigación. Las especializaciones clínicas en medicina humana y odontología se asimilan a las maestrías.</t>
  </si>
  <si>
    <t>Servicio de apoyo financiero para la formación de doctores o PhD, que acredita la formación y competencia para el ejercicio académico e investigativo de alta calidad y cuyo requisito es generar nuevos conocimientos que contribuyan al desarrollo científico a través de la investigación.</t>
  </si>
  <si>
    <t>Servicio mediante el cual se realiza apoyo financiero a los programas y proyectos de investigación, desarrollo experimental, procesos de innovación y desarrollo tecnológico del Sistema Nacional de Ciencia, Tecnología e Innovación transformativa</t>
  </si>
  <si>
    <t>Servicio de apoyo financiero para programas y proyectos de infraestructura científica y tecnológica</t>
  </si>
  <si>
    <t>Servicio mediante el cual se otorga apoyo financiero para adquisición, renovación y desarrollo de equipos, fortalecimiento de  laboratorios, centros de investigación y desarrollo,  parques tecnológicos, software especializado, centros de ciencia,  oficinas de transferencia (OTRIS) e incubadoras de empresa de base tecnológica. El producto incluye financiamiento basal para centros científicos y tecnológicos</t>
  </si>
  <si>
    <t>390600600</t>
  </si>
  <si>
    <t>Servicio de evaluación de solicitudes presentadas por personas jurídicas que invierten en CTI para acceso a beneficios tributarios</t>
  </si>
  <si>
    <t xml:space="preserve">Servicio mediante el cual se evalúan la propuestas con componente CTI a nivel nacional presentadas por terceros para acceder a los beneficios tributarios vigentes </t>
  </si>
  <si>
    <t>390600700</t>
  </si>
  <si>
    <t>Evaluaciones realizadas</t>
  </si>
  <si>
    <t>Servicio de apoyo financiero de estancias de investigación</t>
  </si>
  <si>
    <t xml:space="preserve">Servicio de apoyo financiero para la vinculación de investigadores a proyectos de I+D+I, en instituciones de investigación e innovación nacionales e internacionales </t>
  </si>
  <si>
    <t>Número de estancias</t>
  </si>
  <si>
    <t>390600800</t>
  </si>
  <si>
    <t>Estancias de investigación apoyadas</t>
  </si>
  <si>
    <t>Servicios de apoyo financiero para programas y proyectos de CTI que promueven la innovación, la transferencia tecnológica y el emprendimiento</t>
  </si>
  <si>
    <t>Servicio mediante el cual se realiza apoyo financiero a los programas y proyectos de CTI, que promuevan: la innovación empresarial, emprendimiento, la transferencia tecnológica  y la protección de conocimiento</t>
  </si>
  <si>
    <t>390600900</t>
  </si>
  <si>
    <t>390600901</t>
  </si>
  <si>
    <t>Proyectos con enfoque diferencial financiados</t>
  </si>
  <si>
    <t>Servicio mediante el cual se realiza apoyo financiero a los programas y proyectos  de apropiación social del conocimiento del Sistema Nacional de Ciencia, Tecnología e Innovación.</t>
  </si>
  <si>
    <t>Servicio mediante el cual se realizan actividades que incluyen, entre otras:  estrategias necesarias para la sensibilización, socialización y apropiación social del conocimiento a nivel local, regional y nacional en temáticas especiales por medio de la implementación, seguimiento, acompañamiento y evaluación que promuevan el acceso a la información, fomenten la conciencia pública, la capacitación, la educación, la investigación y la participación.</t>
  </si>
  <si>
    <t>390601100</t>
  </si>
  <si>
    <t>Consiste en la formulación de documentos generados a partir de la recolección, análisis y procesamiento de información que permite la generación de nuevo conocimiento.</t>
  </si>
  <si>
    <t>390601200</t>
  </si>
  <si>
    <t>9.5Aumentar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</si>
  <si>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Servicio de apoyo para la generación de prototipos de materiales, productos o dispositivos</t>
  </si>
  <si>
    <t>Servicio mediante el cual se apoya la generación de prototipos mediante los cuales se obtienen nuevos materiales, productos, dispositivos, procesos y servicios o el mejoramiento de los ya existentes.</t>
  </si>
  <si>
    <t>Número de prototipos</t>
  </si>
  <si>
    <t>390601300</t>
  </si>
  <si>
    <t>Prototipos desarrollados</t>
  </si>
  <si>
    <t>Servicio de Asistencia Técnica</t>
  </si>
  <si>
    <t>390601400</t>
  </si>
  <si>
    <t>17.8Poner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</si>
  <si>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390601401</t>
  </si>
  <si>
    <t>390601500</t>
  </si>
  <si>
    <t>17.6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</si>
  <si>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Servicios de apoyo para entrenamiento especializado en  I+D+i</t>
  </si>
  <si>
    <t>Busca promover el entrenamiento especializado para mejorar las competencias de desarrollo tecnológico e innovación, métodos y técnicas de investigación especializados y avanzados, así como los cursos de actualización científica para investigadores.</t>
  </si>
  <si>
    <t>390601700</t>
  </si>
  <si>
    <t>390601701</t>
  </si>
  <si>
    <t>Cursos de desarrollo tecnológico e innovación realizados</t>
  </si>
  <si>
    <t>390601702</t>
  </si>
  <si>
    <t>Cursos de actualización científica realizados</t>
  </si>
  <si>
    <t xml:space="preserve">Infraestructura para la I+D+i construida y dotada </t>
  </si>
  <si>
    <t>Contempla la construcción de infraestructura para la I+D+i, de conformidad con lo establecido en las políticas, normatividad y lineamientos técnicos. Incluye la dotación.</t>
  </si>
  <si>
    <t>390601800</t>
  </si>
  <si>
    <t>Centros o laboratorios construidos y dotados</t>
  </si>
  <si>
    <t>390601801</t>
  </si>
  <si>
    <t xml:space="preserve">Servicios de apoyo para la implementación de innovación en las empresas </t>
  </si>
  <si>
    <t>Corresponde a recursos financieros o en especie otorgados a las empresas nacionales para fortalecer sus procesos de innovación.</t>
  </si>
  <si>
    <t>390601900</t>
  </si>
  <si>
    <t>Empresas apoyadas</t>
  </si>
  <si>
    <t>Incluye el proceso de identificación de necesidades de dotación requeridos para apoyar el desarrollo de las actividades de I+D+i.</t>
  </si>
  <si>
    <t>Infraestructura para la I+D+i adecuada</t>
  </si>
  <si>
    <t>Corresponde al proceso de ajuste o adaptación de un espacio o área, de una infraestructura de I+D+i, con las especificaciones técnicas requeridas para el desarrollo de las actividades propias de su objeto. Incluye acciones de remodelación o ampliación o modificación, entendidas como cambios de la infraestructura o arquitectura de una edificación.</t>
  </si>
  <si>
    <t>390602100</t>
  </si>
  <si>
    <t>Centros o laboratorios adecuados</t>
  </si>
  <si>
    <t>390602101</t>
  </si>
  <si>
    <t>Área adecuada</t>
  </si>
  <si>
    <t>3999</t>
  </si>
  <si>
    <t xml:space="preserve"> Fortalecimiento de la gestión y dirección del sector Ciencia, Tecnología e Innovación </t>
  </si>
  <si>
    <t>399900900</t>
  </si>
  <si>
    <t>399901000</t>
  </si>
  <si>
    <t>399901100</t>
  </si>
  <si>
    <t>399901101</t>
  </si>
  <si>
    <t>399901200</t>
  </si>
  <si>
    <t>399901300</t>
  </si>
  <si>
    <t>399901400</t>
  </si>
  <si>
    <t>399901500</t>
  </si>
  <si>
    <t>399901600</t>
  </si>
  <si>
    <t>399904400</t>
  </si>
  <si>
    <t>399904401</t>
  </si>
  <si>
    <t>399904402</t>
  </si>
  <si>
    <t>399905200</t>
  </si>
  <si>
    <t>399905201</t>
  </si>
  <si>
    <t>399905202</t>
  </si>
  <si>
    <t>399905203</t>
  </si>
  <si>
    <t>399905204</t>
  </si>
  <si>
    <t>399905205</t>
  </si>
  <si>
    <t>399905206</t>
  </si>
  <si>
    <t>399905207</t>
  </si>
  <si>
    <t>399905208</t>
  </si>
  <si>
    <t>399905209</t>
  </si>
  <si>
    <t>399905210</t>
  </si>
  <si>
    <t>399905211</t>
  </si>
  <si>
    <t>399905212</t>
  </si>
  <si>
    <t>399905213</t>
  </si>
  <si>
    <t>399905214</t>
  </si>
  <si>
    <t>399905215</t>
  </si>
  <si>
    <t>399905300</t>
  </si>
  <si>
    <t>399905301</t>
  </si>
  <si>
    <t>399905400</t>
  </si>
  <si>
    <t>399905401</t>
  </si>
  <si>
    <t>399905402</t>
  </si>
  <si>
    <t>399905500</t>
  </si>
  <si>
    <t>399905600</t>
  </si>
  <si>
    <t>399905601</t>
  </si>
  <si>
    <t>399905602</t>
  </si>
  <si>
    <t>399905800</t>
  </si>
  <si>
    <t>399905801</t>
  </si>
  <si>
    <t>399906000</t>
  </si>
  <si>
    <t>399906100</t>
  </si>
  <si>
    <t>399906101</t>
  </si>
  <si>
    <t>399906102</t>
  </si>
  <si>
    <t>399906103</t>
  </si>
  <si>
    <t>399906200</t>
  </si>
  <si>
    <t>399906300</t>
  </si>
  <si>
    <t>399906400</t>
  </si>
  <si>
    <t>399906500</t>
  </si>
  <si>
    <t>399906600</t>
  </si>
  <si>
    <t>399906700</t>
  </si>
  <si>
    <t>399906701</t>
  </si>
  <si>
    <t>399906800</t>
  </si>
  <si>
    <t>399906900</t>
  </si>
  <si>
    <t>Vivienda, ciudad y territorio</t>
  </si>
  <si>
    <t>4001</t>
  </si>
  <si>
    <t xml:space="preserve"> Acceso a soluciones de vivienda</t>
  </si>
  <si>
    <t>Servicio de asistencia técnica y jurídica en saneamiento y titulación de predios</t>
  </si>
  <si>
    <t>Corresponde al conjunto de acciones de acompañamiento, asesoría, apoyo técnico y jurídico que se deben adelantar para la procesos de saneamiento, titulación  y legalización urbanística de cuerdo establecido en la normativa vigente</t>
  </si>
  <si>
    <t>400100100</t>
  </si>
  <si>
    <t>Entidades territoriales asistidas técnica y jurídicamente</t>
  </si>
  <si>
    <t>400100101</t>
  </si>
  <si>
    <t>Servicio de educación informal en la implementación de la política de vivienda</t>
  </si>
  <si>
    <t>400100300</t>
  </si>
  <si>
    <t>400100400</t>
  </si>
  <si>
    <t>400100401</t>
  </si>
  <si>
    <t>Documentos de planeación en política de vivienda elaborados</t>
  </si>
  <si>
    <t>Documentos expedidos a través de decretos, resoluciones, acuerdos, contratos, anexos técnicos, actas de compromisos, manuales o cualquier otro acto administrativo que soporte las políticas del programa.</t>
  </si>
  <si>
    <t>400100500</t>
  </si>
  <si>
    <t>400100501</t>
  </si>
  <si>
    <t>Documentos normativos en política de vivienda elaborados</t>
  </si>
  <si>
    <t>400100600</t>
  </si>
  <si>
    <t>400100601</t>
  </si>
  <si>
    <t>Documentos de lineamientos técnicos en política de vivienda elaborados</t>
  </si>
  <si>
    <t>Servicio de saneamiento y titulación de bienes fiscales</t>
  </si>
  <si>
    <t>Número de bienes fiscales</t>
  </si>
  <si>
    <t>400100700</t>
  </si>
  <si>
    <t>Bienes fiscales saneados y titulados</t>
  </si>
  <si>
    <t>Servicios de análisis económico para el seguimiento sectorial y la toma de decisiones en la política pública de vivienda urbana</t>
  </si>
  <si>
    <t>Abarca las tareas relacionadas con el manejo y análisis de información de índole económica, dirigida a servir de insumo para la toma de decisiones en política de vivienda. Además, se adelanta el seguimiento a los distintos instrumentos financieros e indicadores económicos sectoriales y apoya la divulgación de la política pública de vivienda urbana.</t>
  </si>
  <si>
    <t>Número de Reportes de seguimiento de los indicadores sectoriales generados</t>
  </si>
  <si>
    <t>400102000</t>
  </si>
  <si>
    <t>Reportes de seguimiento de los indicadores sectoriales generados</t>
  </si>
  <si>
    <t>400102001</t>
  </si>
  <si>
    <t xml:space="preserve">Informes de análisis económico  realizados </t>
  </si>
  <si>
    <t>Servicios de formulación einstrumentaciónde las políticas públicas de vivienda urbana</t>
  </si>
  <si>
    <t>Corresponde al proceso de formulación, instrumentación e implementación de las políticas públicas de vivienda urbana, incorporando la participación de los diferentes actores, para facilitar a la población el acceso a vivienda urbana</t>
  </si>
  <si>
    <t>Número de proyectos normativos</t>
  </si>
  <si>
    <t>400102100</t>
  </si>
  <si>
    <t>Proyectos normativos publicados</t>
  </si>
  <si>
    <t>Servicios de asistencia técnica y administrativa para la formulación e implementación de proyectos de vivienda urbana</t>
  </si>
  <si>
    <t>Se promueve la implementación de las políticas formuladas por el Ministerio, así como el control y seguimiento de los recursos destinados a subsidios familiar de vivienda.</t>
  </si>
  <si>
    <t>400102200</t>
  </si>
  <si>
    <t>Servicios de orientación para el otorgamiento de subsidio familiar de vivienda</t>
  </si>
  <si>
    <t>Contempla el desarrollo de actividades de orientación a los potenciales beneficiarios del subsidio familiar de vivienda y demás actores involucrados, respecto a los procesos de postulación, calificación, asignación y legalización.</t>
  </si>
  <si>
    <t>Número de PQR atendidas</t>
  </si>
  <si>
    <t>400102300</t>
  </si>
  <si>
    <t>PQR atendidas</t>
  </si>
  <si>
    <t>400102301</t>
  </si>
  <si>
    <t>Acompañamientos al proceso de Subsidio Familiar de Vivienda realizado</t>
  </si>
  <si>
    <t>Servicios de asistencia técnica y jurídica en cesión a título gratuito de bienes fiscales</t>
  </si>
  <si>
    <t>Actividades de acompañamiento, capacitaciones y asistencias que se brinda a las entidades vinculadas al Programa, en los componentes técnicos y jurídicos del proceso de cesión gratuita de bienes fiscales urbanos de propiedad de las entidades territoriales y/o entidades del orden nacional.</t>
  </si>
  <si>
    <t>400102400</t>
  </si>
  <si>
    <t>Servicios de apoyo para la consecución de información catastral</t>
  </si>
  <si>
    <t>Adquisición por parte del Ministerio de Vivienda de la información catastral necesaria la cual es realizada por las autoridades catastrales competentes como el Instituto Geográfico Agustín Codazzi – IGAC y/o Catastros descentralizados, que posteriormente son entregados a las entidades vinculadas al programa para el desarrollo del mismo.</t>
  </si>
  <si>
    <t>Número de Productos catastrales adquiridos</t>
  </si>
  <si>
    <t>400102500</t>
  </si>
  <si>
    <t>Productos catastrales adquiridos</t>
  </si>
  <si>
    <t>Servicios de apoyo para la implementación y seguimiento de la política pública de vivienda urbana para la población víctima de desplazamiento forzado</t>
  </si>
  <si>
    <t>Apoyo técnico y jurídico al Viceministerio de Vivienda en el cumplimiento de sus obligaciones emanadas de la declaratoria del estado de cosas inconstitucional en materia de desplazamiento forzado; así como las derivadas de la Ley de Víctimas y Restitución de Tierras, en lineamientos de la política pública de atención, asistencia y reparación a las víctimas del conflicto armado interno en Colombia.</t>
  </si>
  <si>
    <t>Número de Informes de ejecución y avances de la política pública de vivienda urbana para población víctima de desplazamiento forzado presentados</t>
  </si>
  <si>
    <t>400102600</t>
  </si>
  <si>
    <t>Informes de ejecución y avances de la política pública de vivienda urbana para población víctima de desplazamiento forzado presentados</t>
  </si>
  <si>
    <t>400102601</t>
  </si>
  <si>
    <t xml:space="preserve">Espacios de articulación institucional del sistema nacional de atención y reparación integral a víctimas atendidos. </t>
  </si>
  <si>
    <t>Servicios de saneamiento y legalización de los bienes inmuebles de los extintos ICT-INURBE</t>
  </si>
  <si>
    <t>Corresponde a todas las actuaciones encaminadas a realizar la unificación de los componentes físico, jurídico y económico de los bienes inmuebles de los extintos ICT- INURBE, que por disposición legal se encuentran a cargo del Ministerio de Vivienda, Ciudad y Territorio, según la normatividad vigente.</t>
  </si>
  <si>
    <t>400102700</t>
  </si>
  <si>
    <t>Actividades de Saneamiento realizadas</t>
  </si>
  <si>
    <t>400102701</t>
  </si>
  <si>
    <t>Predios incorporados al inventario del Ministerio</t>
  </si>
  <si>
    <t>400102702</t>
  </si>
  <si>
    <t>Predios intervenidos por el Ministerio</t>
  </si>
  <si>
    <t>Servicios de información para la gestión predial de los bienes inmuebles de los extintos ICT-INURBE</t>
  </si>
  <si>
    <t>Está encaminado a la definición de los procesos y herramientas necesarios para la gestión de la información técnica y jurídica de los bienes inmuebles objeto de saneamiento y legalización, indispensable para la toma de decisiones.</t>
  </si>
  <si>
    <t>400102800</t>
  </si>
  <si>
    <t>Registros de predios depurados</t>
  </si>
  <si>
    <t>Servicios de asistencia técnica y jurídica para el saneamiento, legalización y comercialización de bienes inmuebles de los extintos ICT-INURBE</t>
  </si>
  <si>
    <t>Es el conjunto de actividades de acompañamiento, asesoría, apoyo técnico y jurídico que se deben adelantar en el proceso de revisión, análisis, sustanciación, conceptualización y aplicación de todos los procesos y procedimientos dirigidos al saneamiento, legalización y comercialización de los bienes inmuebles de los extintos ICT-INURBE, que por disposición legal se encuentran a cargo del MVCT.</t>
  </si>
  <si>
    <t>400102900</t>
  </si>
  <si>
    <t>400103000</t>
  </si>
  <si>
    <t>400103001</t>
  </si>
  <si>
    <t>400103002</t>
  </si>
  <si>
    <t>Servicio de apoyo financiero para adquisición de vivienda</t>
  </si>
  <si>
    <t>Corresponde al apoyo financiero a través de la asignación de un subsidio familiar de vivienda de interés social para la adquisición de una vivienda nueva y usada.</t>
  </si>
  <si>
    <t>400103100</t>
  </si>
  <si>
    <t>Hogares beneficiados con adquisición de vivienda </t>
  </si>
  <si>
    <t>400103101</t>
  </si>
  <si>
    <t>Subsidios para adquisición de  vivienda asignados a población desplazada</t>
  </si>
  <si>
    <t>400103102</t>
  </si>
  <si>
    <t>Subsidios de vivienda vinculados a los macroproyectos de interés social nacional urbanos asignados</t>
  </si>
  <si>
    <t>400103103</t>
  </si>
  <si>
    <t>400103104</t>
  </si>
  <si>
    <t>Hogares beneficiados con adquisición de vivienda urbana</t>
  </si>
  <si>
    <t>400103105</t>
  </si>
  <si>
    <t>Hogares beneficiados con adquisición de vivienda rural</t>
  </si>
  <si>
    <t>Servicio de apoyo financiero para mejoramiento de vivienda</t>
  </si>
  <si>
    <t>Corresponde al apoyo financiero a través de la asignación de un subsidio familiar de vivienda de interés social para mejoramiento, reparación y/o reconstrucción.</t>
  </si>
  <si>
    <t>400103200</t>
  </si>
  <si>
    <t>Hogares beneficiados con mejoramiento de una vivienda  </t>
  </si>
  <si>
    <t>400103201</t>
  </si>
  <si>
    <t>Subsidios para mejoramiento de  vivienda asignados a población desplazada</t>
  </si>
  <si>
    <t>400103203</t>
  </si>
  <si>
    <t>Hogares beneficiados con mejoramiento de una vivienda urbana</t>
  </si>
  <si>
    <t>400103204</t>
  </si>
  <si>
    <t>Hogares beneficiados con mejoramiento de una vivienda rural</t>
  </si>
  <si>
    <t>Servicio de apoyo financiero para arrendamiento de vivienda</t>
  </si>
  <si>
    <t>Corresponde al apoyo financiero a través de la asignación de un subsidio familiar de vivienda de interés social para arrendamiento.</t>
  </si>
  <si>
    <t>400103300</t>
  </si>
  <si>
    <t>Hogares beneficiados con arrendamiento de vivienda</t>
  </si>
  <si>
    <t>400103301</t>
  </si>
  <si>
    <t>Subsidios para arrendamiento de  vivienda asignados a población desplazada</t>
  </si>
  <si>
    <t>Servicio de apoyo financiero para construcción de vivienda en sitio propio</t>
  </si>
  <si>
    <t>Corresponde al apoyo financiero a través de la asignación de un subsidio familiar de vivienda de interés  social o interés prioritario para construcción  en sitio propio.</t>
  </si>
  <si>
    <t>400103400</t>
  </si>
  <si>
    <t>Hogares beneficiados con construcción de vivienda en sitio propio</t>
  </si>
  <si>
    <t>400103401</t>
  </si>
  <si>
    <t>Subsidios para construcción de  vivienda en sitio propio asignados a población desplazada</t>
  </si>
  <si>
    <t>400103404</t>
  </si>
  <si>
    <t>Hogares beneficiados con construcción de vivienda urbana en sitio propio</t>
  </si>
  <si>
    <t>400103405</t>
  </si>
  <si>
    <t>Hogares beneficiados con construcción de vivienda rural en sitio propio</t>
  </si>
  <si>
    <t>400103406</t>
  </si>
  <si>
    <t>Hogares reincorporados beneficiados con construcción de vivienda rural en sitio propio</t>
  </si>
  <si>
    <t>400103407</t>
  </si>
  <si>
    <t>Viviendas construidas a través de subsidio familiar</t>
  </si>
  <si>
    <t>Servicio de  Información implementado</t>
  </si>
  <si>
    <t>400103500</t>
  </si>
  <si>
    <t>Sistema de Información Implemetado</t>
  </si>
  <si>
    <t>400103501</t>
  </si>
  <si>
    <t>Arquitectura empresarial formulada</t>
  </si>
  <si>
    <t>400103502</t>
  </si>
  <si>
    <t>Sistema de Información diseñado </t>
  </si>
  <si>
    <t>Servicio de apoyo financiero para la asignación de subsidios por sentencias judiciales</t>
  </si>
  <si>
    <t>Corresponde a la asignación de subsidios a través del pago de tutelas que se generen en virtud de sentencias judiciales.</t>
  </si>
  <si>
    <t>400103600</t>
  </si>
  <si>
    <t>Subsidios asignados por sentencias judiciales</t>
  </si>
  <si>
    <t>Servicio de apoyo a la ejecución de la política de vivienda</t>
  </si>
  <si>
    <t>Corresponde a la contratación de la tercerización que se requiere para realizar toda la operación de asignación del subsidio familiar de vivienda. No incluye contratación de profesionales ni consultorías.</t>
  </si>
  <si>
    <t>400103700</t>
  </si>
  <si>
    <t>Resoluciones para la asignación de subsidios expedidas</t>
  </si>
  <si>
    <t>Servicios de asistencia técnica en procesos de producción de vivienda</t>
  </si>
  <si>
    <t>Se promueve la implementación de las políticas formuladas por el Ministerio, así como la promoción de mecanismos para la adopción de buenas prácticas productivas en el proceso de producción de vivienda de interés social y vivienda de interés prioritario.</t>
  </si>
  <si>
    <t>400103800</t>
  </si>
  <si>
    <t>Corresponde a la solución de vivienda de interés prioritaria nueva construida y entregada por el estado al hogar que le fue asignado el subsidio familiar de vivienda de interés prioritaria para la adquisición de una vivienda nueva.</t>
  </si>
  <si>
    <t>400103900</t>
  </si>
  <si>
    <t>400103901</t>
  </si>
  <si>
    <t>Vivienda de Interés Prioritario urbanas construidas</t>
  </si>
  <si>
    <t>400103902</t>
  </si>
  <si>
    <t>Vivienda de Interés Prioritario rurales construidas</t>
  </si>
  <si>
    <t>Soluciones de vivienda para deficiencias en las condiciones sanitarias satisfactorias de espacio, servicios públicos y calidad de estructura de las viviendas de los hogares beneficiarios del subsidio. Intervenciones locativas asociadas, prioritariamente, a la habilitación o instalación de baños; lavaderos; cocinas; redes hidráulicas, sanitarias y eléctricas; cubiertas; pisos; reforzamiento estructural y otras condiciones relacionadas con el saneamiento y mejoramiento de la solución habitacional.</t>
  </si>
  <si>
    <t>400104100</t>
  </si>
  <si>
    <t>400104101</t>
  </si>
  <si>
    <t>400104102</t>
  </si>
  <si>
    <t>Vivienda de Interés Social construidas</t>
  </si>
  <si>
    <t>Corresponde a la solución de vivienda de interés social nueva construida y entregada por el estado al hogar que le fue asignado el subsidio familiar de vivienda de interés social para la adquisición de una vivienda nueva.</t>
  </si>
  <si>
    <t>400104200</t>
  </si>
  <si>
    <t>400104201</t>
  </si>
  <si>
    <t>Vivienda de Interés Social urbanas construidas</t>
  </si>
  <si>
    <t>400104202</t>
  </si>
  <si>
    <t>Vivienda de Interés Social rurales construidas</t>
  </si>
  <si>
    <t>Vivienda de Interés Social construidas en sitio propio</t>
  </si>
  <si>
    <t>Corresponde a la solución de vivienda de interés social nueva construida en un lote de propiedad del hogar que puede ser un lote de terreno, una terraza o una cubierta de losa y que es entregada por el estado al hogar que le fue asignado el subsidio familiar de vivienda de interés social para la adquisición de una vivienda nueva construida en sitio propio.</t>
  </si>
  <si>
    <t>400104300</t>
  </si>
  <si>
    <t>400104301</t>
  </si>
  <si>
    <t>400104302</t>
  </si>
  <si>
    <t>Vivienda de Interés Social rural construidas en sitio propio</t>
  </si>
  <si>
    <t>400104400</t>
  </si>
  <si>
    <t>400104401</t>
  </si>
  <si>
    <t>Vivienda de Interés Social urbanas mejoradas</t>
  </si>
  <si>
    <t>400104402</t>
  </si>
  <si>
    <t>Vivienda de Interés Social rurales mejoradas</t>
  </si>
  <si>
    <t>Servicio de asistencia técnica para la formulación e implementación de la política de vivienda rural</t>
  </si>
  <si>
    <t>Asistencia tecnica mediante mesas de trabajo, talleres, reuniones, socialización y divulgación de la política para promover el acercamiento, diálogo y articulación con los diferentes actores involucrados.</t>
  </si>
  <si>
    <t>400104500</t>
  </si>
  <si>
    <t>Servicios de  información actualizados</t>
  </si>
  <si>
    <t>400104600</t>
  </si>
  <si>
    <t>400104700</t>
  </si>
  <si>
    <t>Servicio de apoyo financiero para la construcción de equipamientos</t>
  </si>
  <si>
    <t>Corresponde al apoyo financiero para la construcción de equipamientos o infraestructura social para mejorar el entorno de la población vulnerable en el marco de los programas de vivienda de interés social.</t>
  </si>
  <si>
    <t>400104800</t>
  </si>
  <si>
    <t>Equipamientos financiados</t>
  </si>
  <si>
    <t>400104802</t>
  </si>
  <si>
    <t>Hogares beneficiados con construcción de equipamientos</t>
  </si>
  <si>
    <t>Vivienda de Interés Prioritario construidas en sitio propio</t>
  </si>
  <si>
    <t>Corresponde a la solución de vivienda de interés prioritario nueva construida en un lote de propiedad del hogar que puede ser un lote de terreno, una terraza o una cubierta de losa y que es entregada por el estado al hogar que le fue asignado el subsidio familiar de vivienda de interés prioritario para la adquisición de una vivienda nueva construida en sitio propio.</t>
  </si>
  <si>
    <t>400104900</t>
  </si>
  <si>
    <t>400104901</t>
  </si>
  <si>
    <t>400104902</t>
  </si>
  <si>
    <t>Vivienda de Interés Prioritario rurales construidas en sitio propio</t>
  </si>
  <si>
    <t>400105000</t>
  </si>
  <si>
    <t>400105100</t>
  </si>
  <si>
    <t>Servicio de apoyo financiero en los procesos de formalización, saneamiento y titulación de bienes inmuebles</t>
  </si>
  <si>
    <t>Corresponde a la financiación o cofinanciación a las entidades territoriales para apoyar los procesos de formalización, saneamiento y titulación de bienes inmuebles en su jurisdicción, de acuerdo con lo establecido en la normatividad que regule la materia y en concordancia con los lineamientos establecidos por el Sector Vivienda, Ciudad y Territorio</t>
  </si>
  <si>
    <t>400105200</t>
  </si>
  <si>
    <t>16.6 Crear a todos los niveles instituciones eficaces y</t>
  </si>
  <si>
    <t>Servicio de formalización, saneamiento y titulación de bienes inmuebles</t>
  </si>
  <si>
    <t>Corresponde al conjunto de acciones de acompañamiento, asesoría, apoyo técnico y jurídico que se deben adelantar para la revisión, análisis, sustanciación, conceptualización y proyección de los procesos y procedimientos dirigidos a la formalización, saneamiento y titulación de bienes inmuebles, que serán implementados por el Ministerio de Vivienda, Ciudad y Territorio, de acuerdo con lo establecido en la normatividad que regule la materia</t>
  </si>
  <si>
    <t>Número de Procesos de formalización, saneamiento y titulación</t>
  </si>
  <si>
    <t>400105300</t>
  </si>
  <si>
    <t xml:space="preserve"> Procesos de formalización, saneamiento y titulación a nivel nacional realizados</t>
  </si>
  <si>
    <t xml:space="preserve"> Ordenamiento territorial y desarrollo urbano</t>
  </si>
  <si>
    <t>Servicios de asistencia técnica en planificación urbana y ordenamiento territorial</t>
  </si>
  <si>
    <t>Asistencia técnica realizada por Nación o Departamentos  ,en formulación, revisión, ajuste, evaluación y/o implementación de planes de ordenamiento territorial (Para municipios: POT, PBOT y EOT), plan de ordenamiento Departamental o plan Metropolitano de ordenamiento territorial.</t>
  </si>
  <si>
    <t>400200100</t>
  </si>
  <si>
    <t>400200101</t>
  </si>
  <si>
    <t>Entidades municipales asistidas técnicamente</t>
  </si>
  <si>
    <t>400200102</t>
  </si>
  <si>
    <t>Entidades departamentales asistidas técnicamente</t>
  </si>
  <si>
    <t>400200103</t>
  </si>
  <si>
    <t>Entidades metropolitanas asistidas técnicamente</t>
  </si>
  <si>
    <t>400200104</t>
  </si>
  <si>
    <t>Municipios asistidos en revisión de POT</t>
  </si>
  <si>
    <t>400200105</t>
  </si>
  <si>
    <t>Entidades territoriales asistidas técnicamente para la incorporación del componente de prevención y mitigación de riesgos en los POT</t>
  </si>
  <si>
    <t>400200106</t>
  </si>
  <si>
    <t>Municipios capacitados en la elaboración del inventario de asentamientos en zonas de alto riesgo</t>
  </si>
  <si>
    <t>Servicio de asistencia técnica en Incorporación de la gestión del riesgo</t>
  </si>
  <si>
    <t>400200300</t>
  </si>
  <si>
    <t>Servicio de asistencia técnica en Espacio publico</t>
  </si>
  <si>
    <t>400200400</t>
  </si>
  <si>
    <t>Servicio de asistencia técnica en Instrumentos de gestión y financiación</t>
  </si>
  <si>
    <t>400200500</t>
  </si>
  <si>
    <t>Servicio de educación informal en planes de desarrollo urbano y ordenamiento territorial</t>
  </si>
  <si>
    <t>Capacitaciones  en formulación, revisión, ajuste, evaluación y/o implementación de planes de ordenamiento territorial (Para municipios: POT, PBOT y esquema de ordenamiento territorial), plan de ordenamiento Departamental o plan Metropolitano de ordenamiento territorial.</t>
  </si>
  <si>
    <t>400200600</t>
  </si>
  <si>
    <t>Servicio de educación informal en mejoramiento integral de barrios</t>
  </si>
  <si>
    <t>400200700</t>
  </si>
  <si>
    <t>400200800</t>
  </si>
  <si>
    <t>Servicio de educación informal en Operaciones urbanas especiales</t>
  </si>
  <si>
    <t>Capacitación  en temas de Renovación urbana, planes parciales, macro proyectos.</t>
  </si>
  <si>
    <t>400200900</t>
  </si>
  <si>
    <t>Servicio de educación informal en Espacio publico</t>
  </si>
  <si>
    <t>400201000</t>
  </si>
  <si>
    <t>Servicio de educación informal en Instrumentos de gestión y financiación</t>
  </si>
  <si>
    <t>400201100</t>
  </si>
  <si>
    <t>Servicio de apoyo financiero en planes de desarrollo urbano y ordenamiento territorial</t>
  </si>
  <si>
    <t>Financiación o cofinanciación nacional o departamental para la formulación, revisión, ajuste, evaluación y/o implementación de planes de ordenamiento territorial (Para municipios: POT, PBOT y esquema de ordenamiento territorial), plan de ordenamiento departamental o plan metropolitano de ordenamiento territorial.</t>
  </si>
  <si>
    <t>400201200</t>
  </si>
  <si>
    <t>Planes de desarrollo urbano y ordenamiento territorial financiados</t>
  </si>
  <si>
    <t>Servicio de apoyo financiero para el Mejoramiento integral de barrios</t>
  </si>
  <si>
    <t>Financiación o cofinanciación para el mejoramiento integral de barrios</t>
  </si>
  <si>
    <t>400201300</t>
  </si>
  <si>
    <t>Proyectos apoyados financieramente en Mejoramiento Integral de Barrios</t>
  </si>
  <si>
    <t>400201301</t>
  </si>
  <si>
    <t>Hogares beneficiados  con el Mejoramiento integral de barrios</t>
  </si>
  <si>
    <t>Servicio de apoyo financiero en Operaciones urbanas especiales</t>
  </si>
  <si>
    <t>Financiación o cofinanciación de proyectos de Renovación urbana, planes parciales, macro proyectos.</t>
  </si>
  <si>
    <t>400201400</t>
  </si>
  <si>
    <t>Proyectos apoyados financieramente en Operaciones urbanas especiales</t>
  </si>
  <si>
    <t>400201500</t>
  </si>
  <si>
    <t>400201501</t>
  </si>
  <si>
    <t>Documentos de lineamientos técnicos de Ordenamiento Territorial generados</t>
  </si>
  <si>
    <t>400201600</t>
  </si>
  <si>
    <t>400201601</t>
  </si>
  <si>
    <t>Documentos de planeación en Ordenamiento Territorial implementados</t>
  </si>
  <si>
    <t>400201602</t>
  </si>
  <si>
    <t>Documentos de planeación de la etapa de alistamiento y diagnóstico del Plan de Ordenamiento Departamental elaborados</t>
  </si>
  <si>
    <t>400201603</t>
  </si>
  <si>
    <t>Documentos de formulación del Plan de Ordenamiento Departamental elaborados</t>
  </si>
  <si>
    <t>400201604</t>
  </si>
  <si>
    <t>Estrategia de Gobernanza, Coordinación, Armonización  y Conciliación del Plan de Ordenamiento Departamental diseñada e implementada</t>
  </si>
  <si>
    <t>Servicios de apoyo financiero a la ejecución de programas y proyectos de desarrollo urbano y territorial</t>
  </si>
  <si>
    <t>Fortalecer financiera de las entidades territoriales para la implementación de procesos de desarrollo urbano y territorial, con lo cual se puede contribuir a la planificación, gestión y ejecución de programas y proyectos relacionados con el tema.</t>
  </si>
  <si>
    <t>400201700</t>
  </si>
  <si>
    <t>Entidades Territoriales apoyadas financieramente para la ejecución de programas y proyectos de desarrollo urbano y territorial</t>
  </si>
  <si>
    <t>Mediante este producto se realiza la formulación y diseño de políticas, normas, procesos, procedimientos y demás instrumentos técnicos y normativos, para orientar la planificación, gestión, financiación e implementación de temas relacionados con el desarrollo urbano y territorial.</t>
  </si>
  <si>
    <t>Número de instrumentos normativos</t>
  </si>
  <si>
    <t>400201800</t>
  </si>
  <si>
    <t>400201801</t>
  </si>
  <si>
    <t>400201900</t>
  </si>
  <si>
    <t>400201901</t>
  </si>
  <si>
    <t>Paradero construido</t>
  </si>
  <si>
    <t>400201902</t>
  </si>
  <si>
    <t>400201903</t>
  </si>
  <si>
    <t>400201904</t>
  </si>
  <si>
    <t>400201905</t>
  </si>
  <si>
    <t>Sendero peatonal construido</t>
  </si>
  <si>
    <t>400201906</t>
  </si>
  <si>
    <t>Espacio publico adecuado</t>
  </si>
  <si>
    <t>Mejoramiento, ampliación y/o mantenimiento de los elementos constitutivos y complementarios del espacio público contenidos en el Decreto 1504 de 1998</t>
  </si>
  <si>
    <t>400202000</t>
  </si>
  <si>
    <t>400202001</t>
  </si>
  <si>
    <t>400202002</t>
  </si>
  <si>
    <t>400202003</t>
  </si>
  <si>
    <t>400202004</t>
  </si>
  <si>
    <t>400202005</t>
  </si>
  <si>
    <t>Vía urbana con mantenimiento</t>
  </si>
  <si>
    <t>400202006</t>
  </si>
  <si>
    <t>400202007</t>
  </si>
  <si>
    <t>Sendero peatonal con mantenimiento</t>
  </si>
  <si>
    <t>400202008</t>
  </si>
  <si>
    <t>Sendero peatonal rehabilitado</t>
  </si>
  <si>
    <t>400202009</t>
  </si>
  <si>
    <t>Metros cuadrados de parques</t>
  </si>
  <si>
    <t>400202100</t>
  </si>
  <si>
    <t>Parques mantenidos</t>
  </si>
  <si>
    <t>400202200</t>
  </si>
  <si>
    <t>400202300</t>
  </si>
  <si>
    <t>Parques ampliados</t>
  </si>
  <si>
    <t>400202400</t>
  </si>
  <si>
    <t>Zonas verdes adecuadas</t>
  </si>
  <si>
    <t>Metros cuadrados de zonas verdes</t>
  </si>
  <si>
    <t>400202500</t>
  </si>
  <si>
    <t>Zonas verdes mantenidas</t>
  </si>
  <si>
    <t>400202600</t>
  </si>
  <si>
    <t>Plazas construidas</t>
  </si>
  <si>
    <t>Metros cuadrados de plazas</t>
  </si>
  <si>
    <t>400203000</t>
  </si>
  <si>
    <t>Plazas mantenidas</t>
  </si>
  <si>
    <t>400203100</t>
  </si>
  <si>
    <t>Plazas mejoradas</t>
  </si>
  <si>
    <t>400203200</t>
  </si>
  <si>
    <t>Plazas ampliadas</t>
  </si>
  <si>
    <t>400203300</t>
  </si>
  <si>
    <t>400203400</t>
  </si>
  <si>
    <t>400203401</t>
  </si>
  <si>
    <t>400203402</t>
  </si>
  <si>
    <t>400203500</t>
  </si>
  <si>
    <t>Sistemas de Información Implemetados</t>
  </si>
  <si>
    <t>Servicios de  Información actualizados</t>
  </si>
  <si>
    <t>400203600</t>
  </si>
  <si>
    <t>400203700</t>
  </si>
  <si>
    <t>Servicio de apoyo financiero para la relocalización transitoria de hogares</t>
  </si>
  <si>
    <t xml:space="preserve">Corresponde al apoyo financiero a través de la asignación de recursos para arrendamiento de una vivienda transitoria mientras se finaliza el proceso de reubicación definitiva de hogares localizados en zonas de alto riesgo no mitigable, o los ordenados mediante sentencias judiciales o actos administrativos. </t>
  </si>
  <si>
    <t>400203800</t>
  </si>
  <si>
    <t>Hogares beneficiados con apoyo financiero para relocalización transitoria</t>
  </si>
  <si>
    <t>400203801</t>
  </si>
  <si>
    <t>Apoyos financieros para relocalización transitoria asignados</t>
  </si>
  <si>
    <t>Servicio de apoyo financiero para reubicación definitiva de hogares</t>
  </si>
  <si>
    <t xml:space="preserve">Corresponde al apoyo financiero a través de la asignación de Instrumentos financieros destinados a la obtención de una vivienda de reposición para los hogares localizados en zonas de alto riesgo no mitigable, o los ordenados mediante sentencias judiciales o actos administrativos. </t>
  </si>
  <si>
    <t>400203900</t>
  </si>
  <si>
    <t>Hogares beneficiados con apoyo financiero para reubicación definitiva</t>
  </si>
  <si>
    <t>Servicio de adquisición de predios en zonas de alto riesgo</t>
  </si>
  <si>
    <t>Corresponde a la adquisición de predios localizados en zonas de alto riesgo no mitigable, o los ordenados mediante sentencias judiciales  o actos administrativos, para la relocalización transitoria y reubicación definitiva de hogares.</t>
  </si>
  <si>
    <t>400204000</t>
  </si>
  <si>
    <t>Predios adquiridos</t>
  </si>
  <si>
    <t>400204100</t>
  </si>
  <si>
    <t>Corresponde a la asistencia técnica realizada por la nación o departamentos en formulación, revisión, ajuste, evaluación e implementación de planes de ordenamiento territorial (Para municipios: POT, PBOT y EOT), plan de ordenamiento Departamental o plan Metropolitano de ordenamiento territorial.</t>
  </si>
  <si>
    <t>400204200</t>
  </si>
  <si>
    <t>Servicio de asistencia técnica en mejoramiento integral de barrios</t>
  </si>
  <si>
    <t>Corresponde al acompañamiento, asesoría y seguimiento técnico a la ejecución de proyectos que posibilite la transferencia de herramientas de gestión y conocimiento, en el marco de la concreción de acciones para la renovación del entorno habitacional de la población en estado de pobreza y pobreza extrema que permita su inclusión a la estructura funcional y productiva de los municipios a los que pertenecen</t>
  </si>
  <si>
    <t>400204300</t>
  </si>
  <si>
    <t>4003</t>
  </si>
  <si>
    <t xml:space="preserve"> Acceso de la población a los servicios de agua potable y saneamiento básico</t>
  </si>
  <si>
    <t>Servicio de asistencia técnica en regulación de Agua Potable y Saneamiento Básico</t>
  </si>
  <si>
    <t>400300200</t>
  </si>
  <si>
    <t>400300201</t>
  </si>
  <si>
    <t>Resoluciones de regulación Elaboradas para el sector de Agua Potable y Saneamiento Básico</t>
  </si>
  <si>
    <t>400300202</t>
  </si>
  <si>
    <t>Asesorías y acompañamientos realizados</t>
  </si>
  <si>
    <t>Servicio de educación informal en Formulación, evaluación y monitoreo de planes, programas y proyectos de Agua Potable y Saneamiento Básico</t>
  </si>
  <si>
    <t>400300300</t>
  </si>
  <si>
    <t>400300301</t>
  </si>
  <si>
    <t>Eventos de capacitación y socialización realizados en planes, programas y proyectos de Agua Potable y Saneamiento Básico</t>
  </si>
  <si>
    <t>Servicio de educación informal en regulación de Agua Potable y Saneamiento Básico</t>
  </si>
  <si>
    <t>400300400</t>
  </si>
  <si>
    <t>400300401</t>
  </si>
  <si>
    <t>Capacitaciones en temas regulatorios realizadas</t>
  </si>
  <si>
    <t>400300500</t>
  </si>
  <si>
    <t>400300501</t>
  </si>
  <si>
    <t>Documentos normativos en regulación de Agua potable y saneamiento básico elaborados</t>
  </si>
  <si>
    <t>400300601</t>
  </si>
  <si>
    <t>Documentos de planeación en políticas de Agua Potable y Saneamiento Básico elaborados</t>
  </si>
  <si>
    <t>400300602</t>
  </si>
  <si>
    <t>Plan Integral de gestión de residuos sólidos (PGIRS) actualizado</t>
  </si>
  <si>
    <t>Servicio de divulgación en regulación de Agua Potable y Saneamiento Básico</t>
  </si>
  <si>
    <t>400300700</t>
  </si>
  <si>
    <t>Eventos de divulgación en temas regulatorios realizados</t>
  </si>
  <si>
    <t>Financiación o Cofinanciación a planes, programas y proyectos relacionados con Agua Potable y Saneamiento Básico</t>
  </si>
  <si>
    <t>400300800</t>
  </si>
  <si>
    <t>400300801</t>
  </si>
  <si>
    <t>Proyectos de aguas residuales apoyados financieramente</t>
  </si>
  <si>
    <t>Servicio de Acueducto</t>
  </si>
  <si>
    <t>Es la distribución de agua apta para el consumo humano, incluida su conexión y medición. También forman parte de este servicio las actividades complementarias tales como captación de agua, procesamiento, tratamiento, almacenamiento, conducción, transporte y pago de servicio de energía en municipios prestadores directos conforme a la normatividad vigente.</t>
  </si>
  <si>
    <t>400300900</t>
  </si>
  <si>
    <t>Usuarios conectados a la red de servicio de acueducto</t>
  </si>
  <si>
    <t>Es el servicio de recolección municipal de residuos, principalmente sólidos. También se aplicará este servicio a las actividades complementarias de transporte, tratamiento, aprovechamiento y disposición final de tales residuos.</t>
  </si>
  <si>
    <t>400301000</t>
  </si>
  <si>
    <t>Usuarios con acceso al servicio de aseo</t>
  </si>
  <si>
    <t>Servicio de monitoreo del uso de los recursos del Sistema General de Participaciones (SGP) - Agua Potable y Saneamiento Básico</t>
  </si>
  <si>
    <t>400301100</t>
  </si>
  <si>
    <t>Informes de monitoreo Elaborados del uso de los recursos del Sistema General de Participaciones - Agua Potable y Saneamiento Básico</t>
  </si>
  <si>
    <t>400301101</t>
  </si>
  <si>
    <t xml:space="preserve">Personas beneficiadas con proyectos que mejoran provisión, calidad y/o continuidad de los Servicio de alcantarillado </t>
  </si>
  <si>
    <t>Sitios dispuestos para disponer los residuos solidos recolectados en una zona</t>
  </si>
  <si>
    <t>400301200</t>
  </si>
  <si>
    <t>11.6 De aquí a 2030, reducir el impacto ambiental negativo per cápita de las ciudades, incluso prestando especial atención a la calidad del aire y la gestión de los desechos municipales y de otro tipo</t>
  </si>
  <si>
    <t>Servicio de Alcantarillado</t>
  </si>
  <si>
    <t>Es la recolección municipal de residuos, principalmente líquidos y aguas lluvias, por medio de tuberías y conductos. Forman parte de este servicio las actividades complementarias de transporte, tratamiento, disposición final de tales residuos y pago de servicio de energía en municipios prestadores directos conforme a la normatividad vigente.</t>
  </si>
  <si>
    <t>400301400</t>
  </si>
  <si>
    <t>Usuarios conectados a la red de servicio de alcantarillado</t>
  </si>
  <si>
    <t>400301501</t>
  </si>
  <si>
    <t>Personas beneficiadas con acceso al servicio de agua</t>
  </si>
  <si>
    <t>400301502</t>
  </si>
  <si>
    <t>Personas beneficiadas con acceso al servicio de agua potable</t>
  </si>
  <si>
    <t>400301504</t>
  </si>
  <si>
    <t>Red de distribución construida</t>
  </si>
  <si>
    <t>400301505</t>
  </si>
  <si>
    <t>Bocatomas construidas</t>
  </si>
  <si>
    <t>400301506</t>
  </si>
  <si>
    <t>Tanques de almacenamiento instalados</t>
  </si>
  <si>
    <t>400301507</t>
  </si>
  <si>
    <t>Desarenadores construidos</t>
  </si>
  <si>
    <t>400301508</t>
  </si>
  <si>
    <t>Conexiones domiciliarias instaladas</t>
  </si>
  <si>
    <t>Acueductos ampliados</t>
  </si>
  <si>
    <t>Conjunto de acciones y obras requeridas para aumentar la capacidad del acueducto en una misma área de cobertura.</t>
  </si>
  <si>
    <t>400301600</t>
  </si>
  <si>
    <t>400301601</t>
  </si>
  <si>
    <t>Personas beneficiadas con proyectos que mejoran provisión, calidad y/o continuidad de los servicios de acueducto</t>
  </si>
  <si>
    <t>400301602</t>
  </si>
  <si>
    <t>Plantas de tratamiento de agua potable ampliadas</t>
  </si>
  <si>
    <t>400301603</t>
  </si>
  <si>
    <t>Red de distribución ampliada</t>
  </si>
  <si>
    <t>400301604</t>
  </si>
  <si>
    <t>400301605</t>
  </si>
  <si>
    <t>400301606</t>
  </si>
  <si>
    <t>400301607</t>
  </si>
  <si>
    <t>400301608</t>
  </si>
  <si>
    <t>Sistema de distribución ampliado</t>
  </si>
  <si>
    <t>400301609</t>
  </si>
  <si>
    <t>Pilas públicas construidas</t>
  </si>
  <si>
    <t>Conjunto de acciones encaminadas a mejorar la capacidad, eficiencia y eficacia de la infraestructura componente del sistema de acueducto mediante su intervención parcial o total.</t>
  </si>
  <si>
    <t>400301701</t>
  </si>
  <si>
    <t>400301703</t>
  </si>
  <si>
    <t>Red de distribución optimizada</t>
  </si>
  <si>
    <t>400301704</t>
  </si>
  <si>
    <t>Bocatomas optimizadas</t>
  </si>
  <si>
    <t>400301705</t>
  </si>
  <si>
    <t>Desarenadores optimizados</t>
  </si>
  <si>
    <t>400301706</t>
  </si>
  <si>
    <t>Conexiones domiciliarias optimizadas</t>
  </si>
  <si>
    <t>400301801</t>
  </si>
  <si>
    <t>Personas beneficiadas con acceso al servicio de alcantarillado</t>
  </si>
  <si>
    <t>400301803</t>
  </si>
  <si>
    <t>400301804</t>
  </si>
  <si>
    <t>Colectores instalados</t>
  </si>
  <si>
    <t>400301805</t>
  </si>
  <si>
    <t>Estaciones de bombeo instaladas</t>
  </si>
  <si>
    <t>400301806</t>
  </si>
  <si>
    <t>Obras conexas realizadas</t>
  </si>
  <si>
    <t>400301807</t>
  </si>
  <si>
    <t>Sitios de vertido o descarga adecuados</t>
  </si>
  <si>
    <t>Alcantarillados ampliados</t>
  </si>
  <si>
    <t>Conjunto de acciones y obras requeridas para aumentar la capacidad del alcantarillado en una misma área de cobertura.</t>
  </si>
  <si>
    <t>400301900</t>
  </si>
  <si>
    <t>400301901</t>
  </si>
  <si>
    <t xml:space="preserve">Personas beneficiadas con proyectos que mejoran provisión, calidad y/o continuidad de los servicios de alcantarillado </t>
  </si>
  <si>
    <t>400301902</t>
  </si>
  <si>
    <t>Plantas de tratamiento de aguas residuales ampliadas</t>
  </si>
  <si>
    <t>400301903</t>
  </si>
  <si>
    <t>400301904</t>
  </si>
  <si>
    <t>400301905</t>
  </si>
  <si>
    <t>400301906</t>
  </si>
  <si>
    <t>400301907</t>
  </si>
  <si>
    <t>Sitios de vertido o descarga ampliados</t>
  </si>
  <si>
    <t>Conjunto de acciones encaminadas a mejorar la capacidad, eficiencia y eficacia de la infraestructura componente del sistema de alcantarillado mediante su intervención parcial o total.</t>
  </si>
  <si>
    <t>400302001</t>
  </si>
  <si>
    <t>400302003</t>
  </si>
  <si>
    <t>400302004</t>
  </si>
  <si>
    <t>Colectores optimizados</t>
  </si>
  <si>
    <t>400302005</t>
  </si>
  <si>
    <t>Estaciones de bombeo optimizadas</t>
  </si>
  <si>
    <t>400302006</t>
  </si>
  <si>
    <t>Obras conexas optimizadas</t>
  </si>
  <si>
    <t>400302007</t>
  </si>
  <si>
    <t>Sitios de vertido o descarga optimizados</t>
  </si>
  <si>
    <t>Servicios de asistencia técnica en manejo de residuos solidos</t>
  </si>
  <si>
    <t>400302100</t>
  </si>
  <si>
    <t>Servicios de implementación del Plan de Gestión Integral de Residuos Solidos PGIRS</t>
  </si>
  <si>
    <t>Contempla acciones realizadas para implementar el Plan de Gestión Integral de Residuos Solidos </t>
  </si>
  <si>
    <t>400302200</t>
  </si>
  <si>
    <t>Plan de Gestión Integral de Residuos Solidos implementado</t>
  </si>
  <si>
    <t>Servicios de seguimiento al Plan de Gestión Integral de Residuos Solidos PGIRS</t>
  </si>
  <si>
    <t>400302300</t>
  </si>
  <si>
    <t>Plan de Gestión Integral de Residuos Solidos con seguimiento</t>
  </si>
  <si>
    <t>Servicios de apoyo financiero para la ejecución de proyectos de acueductos y alcantarillado</t>
  </si>
  <si>
    <t>Número de Proyectos de acueducto y alcantarillado en área urbana financiados</t>
  </si>
  <si>
    <t>400302500</t>
  </si>
  <si>
    <t>Proyectos de acueducto y alcantarillado en área urbana financiados</t>
  </si>
  <si>
    <t>Servicios de apoyo financiero para la ejecución de proyectos de acueductos y de manejo de aguas residuales</t>
  </si>
  <si>
    <t>Número de Proyectos de acueducto y de manejo de aguas residuales en área rural financiados</t>
  </si>
  <si>
    <t>400302600</t>
  </si>
  <si>
    <t>Proyectos de acueducto y de manejo de aguas residuales en área rural financiados</t>
  </si>
  <si>
    <t>Servicios de apoyo financiero para proyectos de conexiones intradomiciliarias y/o agua y saneamiento en casa</t>
  </si>
  <si>
    <t>Financiación o cofinanciación para fomentar el acceso a los servicios públicos domiciliarios de acueducto y alcantarillado, mediante la construcción o mejoramiento de las conexiones intradomiciliarias y domiciliarias.</t>
  </si>
  <si>
    <t>Número de Conexiones Intradomiciliarias apoyadas financieramente</t>
  </si>
  <si>
    <t>400302700</t>
  </si>
  <si>
    <t>Conexiones Intradomiciliarias apoyadas financieramente</t>
  </si>
  <si>
    <t>Servicios de educación informal en agua potable y saneamiento básico</t>
  </si>
  <si>
    <t>Servicio a través del cual se hace la publicación y realización de eventos de difusión, divulgación o socialización de las políticas, planes, programas y proyectos del Viceministerio, a través de capacitaciones, talleres, mesas de trabajo, elaboración de guías, manual, entre otros.</t>
  </si>
  <si>
    <t>400302800</t>
  </si>
  <si>
    <t>400302801</t>
  </si>
  <si>
    <t>Eventos de educación informal en agua y saneamiento básico realizados</t>
  </si>
  <si>
    <t>Servicios de gestión para la instrumentación técnica y normativa en agua potable y saneamiento básico</t>
  </si>
  <si>
    <t xml:space="preserve">Operaciones, acciones y/o trámites realizados para formular, estructurar y desarrollar los instrumentos técnicos y normativos que requiere el sector de Agua Potable y Saneamiento Básico para lograr los cometidos institucionales . </t>
  </si>
  <si>
    <t>400302900</t>
  </si>
  <si>
    <t>Instrumentos normativos proyectados</t>
  </si>
  <si>
    <t>Servicios de valorización de residuos sólidos</t>
  </si>
  <si>
    <t>Servicio prestado para la recuperación y tratamiento de los residuos solidos  con el fin de obtener de ellos nuevos productos u otros rendimientos útiles.</t>
  </si>
  <si>
    <t>400303000</t>
  </si>
  <si>
    <t>Residuos valorizados producidos</t>
  </si>
  <si>
    <t>Estación de clasificación y aprovechamiento de residuos sólidos construida</t>
  </si>
  <si>
    <t>Corresponde a la infraestructura diseñada para el pesaje, clasificación, recuperación y tratamiento de los residuos sólidos  aprovechables, mediante procesos manuales, mecánicos o mixtos y que cuenten con las autorizaciones ambientales a que haya lugar.</t>
  </si>
  <si>
    <t>400303100</t>
  </si>
  <si>
    <t>Estaciones de clasificación y aprovechamiento de residuos sólidos construidas</t>
  </si>
  <si>
    <t>Servicio de apoyo técnico para el tratamiento de aguas residuales</t>
  </si>
  <si>
    <t>Gestiones necesarias que se realizan para la obtención y análisis de información que requieren los Entes Territoriales en la implementación de sistemas de descontaminación de aguas.</t>
  </si>
  <si>
    <t>400303200</t>
  </si>
  <si>
    <t>Documentos técnicos en tratamiento de aguas residuales realizados</t>
  </si>
  <si>
    <t>400303201</t>
  </si>
  <si>
    <t>Estudios de pre inversión en tratamiento de aguas residuales</t>
  </si>
  <si>
    <t>Servicios de apoyo financiero para la ejecución de proyectos de gestión integral de residuos sólidos</t>
  </si>
  <si>
    <t>400303300</t>
  </si>
  <si>
    <t>Servicio de apoyo técnico a la gestión integral de residuos sólidos</t>
  </si>
  <si>
    <t>Proceso mediante el cual se obtiene, consolida y analiza la información para  mejorar la eficiencia en la gestión integral de residuos sólidos y luego transferirla a los actores involucrados.</t>
  </si>
  <si>
    <t>400303400</t>
  </si>
  <si>
    <t>Instrumentos técnicos generados</t>
  </si>
  <si>
    <t>Servicio asistencia técnica en el monitoreo a los recursos Sistema General de Participaciones SGP - Agua Potable y Saneamiento Básico</t>
  </si>
  <si>
    <t>Corresponde al acompañamiento que se realiza a las Entidades Territoriales, para promover el uso adecuado de los recursos del Sistema General de Participaciones-SGP-APSB. Para este propósito, se realizan diferentes tipos de acompañamiento tales como la realización de eventos regionales, capacitaciones, atención telefónica, asistencia virtual y atención personalizada.</t>
  </si>
  <si>
    <t>400303600</t>
  </si>
  <si>
    <t>Municipios asistidos técnicamente en monitoreo a los recursos SGP-APSB</t>
  </si>
  <si>
    <t>400303601</t>
  </si>
  <si>
    <t>Asistencias técnicas en el monitoreo a los recursos SGP-APSB realizadas</t>
  </si>
  <si>
    <t>Servicio de apoyo a la estrategia de monitoreo, seguimiento y control a los recursos del Sistema General de Participaciones SGP - Agua Potable y Saneamiento Básico</t>
  </si>
  <si>
    <t>Acciones encaminadas a analizar el comportamiento del uso de los recursos del SGP-APSB por parte de las Entidades Territoriales para generar alertas tempranas que permitan mejorar la gestión de las mismas. Se desarrolla el Informe de Monitoreo Nacional, mediante el cual se presenta el comportamiento anual del uso de los recursos del SGP-APSB y se socializa a las diferentes entidades del sector.</t>
  </si>
  <si>
    <t>400303700</t>
  </si>
  <si>
    <t>Informes de monitoreo nacional publicado</t>
  </si>
  <si>
    <t>400303701</t>
  </si>
  <si>
    <t>Alertas de monitoreo preventivos entregados</t>
  </si>
  <si>
    <t>Servicio de asistencia técnica para la estructuración, formulación yejecución de planes y proyectos de agua potable y saneamiento básico</t>
  </si>
  <si>
    <t>Conjunto de acciones encaminadas a la ejecución de los recursos asignados al Plan Departamental de Agua del Departamento de la Guajira, mediante la estructuración, formulación y ejecución de los planes y proyectos contenidos en el misma</t>
  </si>
  <si>
    <t>400303800</t>
  </si>
  <si>
    <t>400303801</t>
  </si>
  <si>
    <t>Población beneficiada con los proyectos</t>
  </si>
  <si>
    <t>400303802</t>
  </si>
  <si>
    <t>Servicio de apoyo financiero en tratamiento de aguas residuales</t>
  </si>
  <si>
    <t>Los sistemas de tratamiento de aguas residuales son el conjunto de operaciones requeridas para reducir la carga contaminante vertida a los cuerpos de agua, para mejorar la calidad del recurso hídrico y el bienestar de la población. Con la financiación de proyectos de descontaminación de aguas, se pretende reducir los impactos ambientales negativos generados en las cuencas hidrográficas del país.</t>
  </si>
  <si>
    <t>400304000</t>
  </si>
  <si>
    <t>Servicio de regulación en Agua Potable y Saneamiento Básico</t>
  </si>
  <si>
    <t>Es el conjunto de actividades que permiten la expedición de la regulación de carácter general y particular en agua potable y saneamiento básico, basado en el conocimiento jurídico y técnico de la entidad.</t>
  </si>
  <si>
    <t>400304100</t>
  </si>
  <si>
    <t xml:space="preserve">Resoluciones expedidas </t>
  </si>
  <si>
    <t>400304101</t>
  </si>
  <si>
    <t xml:space="preserve">Estudios realizados </t>
  </si>
  <si>
    <t>400304102</t>
  </si>
  <si>
    <t>Gestiones operativas y administrativas adelantadas</t>
  </si>
  <si>
    <t>400304201</t>
  </si>
  <si>
    <t>400304202</t>
  </si>
  <si>
    <t>Servicio de Asistencia técnica para la formulación, implementación y seguimiento de planes, programas y proyectos de agua potable y saneamiento básico</t>
  </si>
  <si>
    <t>Se refiere al acompañamiento que el Ministerio realiza a las entidades territoriales y prestadoras de los servicios que lo soliciten en el tema de agua y saneamiento básico.</t>
  </si>
  <si>
    <t>400304300</t>
  </si>
  <si>
    <t>Proyectos evaluados</t>
  </si>
  <si>
    <t>400304301</t>
  </si>
  <si>
    <t>400304302</t>
  </si>
  <si>
    <t>Organizaciones comunitarias asisitidas para a formulación, implementación y seguimiento de planes, programas y proyectos de agua potable y saneamiento básico</t>
  </si>
  <si>
    <t>400304401</t>
  </si>
  <si>
    <t xml:space="preserve">Unidades sanitarias con saneamiento básico construidas para vivienda Urbana </t>
  </si>
  <si>
    <t>400304402</t>
  </si>
  <si>
    <t xml:space="preserve">Unidades sanitarias con saneamiento básico construidas para vivienda Rural </t>
  </si>
  <si>
    <t>Unidades sanitarias con saneamiento básico mantenidas</t>
  </si>
  <si>
    <t>400304500</t>
  </si>
  <si>
    <t xml:space="preserve">Viviendas beneficiadas con el mantenimiento de  unidades sanitarias </t>
  </si>
  <si>
    <t>400304501</t>
  </si>
  <si>
    <t>Unidades sanitarias con saneamiento básico mantenidas para vivienda urbana</t>
  </si>
  <si>
    <t>400304502</t>
  </si>
  <si>
    <t xml:space="preserve">Unidades sanitarias con saneamiento básico mantenidas para vivienda rural </t>
  </si>
  <si>
    <t>Servicio de apoyo financiero para capitalización de empresas</t>
  </si>
  <si>
    <t>Constituye el mecanismo por el cual se inyectan recursos líquidos a una empresa en riesgo financiero para que continúe con su operación.</t>
  </si>
  <si>
    <t>400304600</t>
  </si>
  <si>
    <t>Empresas capitalizadas</t>
  </si>
  <si>
    <t>Servicio de apoyo financiero para subsidios al consumo en los servicios públicos domiciliarios</t>
  </si>
  <si>
    <t>Los subsidios al consumo están destinados a satisfacer necesidades básicas de los usuarios de los estratos 1, 2 y 3 en el servicio público domiciliario de acueducto, alcantarillado y aseo.</t>
  </si>
  <si>
    <t>400304700</t>
  </si>
  <si>
    <t>Usuarios beneficiados con subsidios al consumo</t>
  </si>
  <si>
    <t>400304701</t>
  </si>
  <si>
    <t>400304702</t>
  </si>
  <si>
    <t>Usuarios beneficiados con subsidios al consumo del servicio de acueducto</t>
  </si>
  <si>
    <t>400304703</t>
  </si>
  <si>
    <t>Usuarios beneficiados con subsidios al consumo del servicio de alcantarillado</t>
  </si>
  <si>
    <t>400304704</t>
  </si>
  <si>
    <t>Usuarios beneficiados con subsidios al consumo del servicio de aseo</t>
  </si>
  <si>
    <t>Transporte y distribución de agua potable a familias beneficiadas.</t>
  </si>
  <si>
    <t>400304800</t>
  </si>
  <si>
    <t>Agua transportada y entregada</t>
  </si>
  <si>
    <t>400304801</t>
  </si>
  <si>
    <t>Familias beneficiadas con el suministro de agua</t>
  </si>
  <si>
    <t>400304900</t>
  </si>
  <si>
    <t>400305000</t>
  </si>
  <si>
    <t>400305100</t>
  </si>
  <si>
    <t xml:space="preserve">Acciones orientadas a desarrollar capacidades para que las personas prestadoras de servicios públicos domiciliarios de acueducto, alcantarillado y aseo de las que trata el artículo 1 de la Ley 142 de 1994,  consoliden habilidades y pongan en marcha estrategias para realizar funciones inherentes al cumplimiento de su objeto. </t>
  </si>
  <si>
    <t>400305200</t>
  </si>
  <si>
    <t>400305201</t>
  </si>
  <si>
    <t>Personas prestadoras asistidas técnicamente</t>
  </si>
  <si>
    <t>Infraestructura de aprovisionamiento con soluciones alternativas como filtros, pilas públicas, entre otros, que permite acceder al agua en zonas rurales empleando opciones técnicas, operativas y de gestión que no reúnen las condiciones convencionales de los servicios públicos domiciliarios de acueducto.</t>
  </si>
  <si>
    <t>400305300</t>
  </si>
  <si>
    <t>400305301</t>
  </si>
  <si>
    <t>Sistemas de potabilización de agua implementados</t>
  </si>
  <si>
    <t>400305400</t>
  </si>
  <si>
    <t>400305500</t>
  </si>
  <si>
    <t>Servicio de fortalecimiento en gestión comunitaria para el acceso a agua y saneamiento básico</t>
  </si>
  <si>
    <t>Consiste en el fortalecimiento de las organizaciones comunitarias a través de subsidios, apoyo financiero para la inversión y sostenibilidad, e implementación esquemas diferenciales y medios alternos en acceso a agua y saneamiento básico a nivel nacional</t>
  </si>
  <si>
    <t>400305600</t>
  </si>
  <si>
    <t>Organizaciones comunitarias fortalecidas</t>
  </si>
  <si>
    <t>Servicio de apoyo financiero para la asignación de  subsidios a pequeños prestadores</t>
  </si>
  <si>
    <t>Consiste en la Asignación de  subsidios a pequeños prestadores (organizaciones comunitarias) que no reciben subsidios por parte de los municipios o distritos.</t>
  </si>
  <si>
    <t>400305700</t>
  </si>
  <si>
    <t>Pequeños prestadores beneficiados</t>
  </si>
  <si>
    <t>Servicio de Apoyo financiero para la financiación o cofinanciación a la sostenibilidad e inversión de los sistemas de aprovisionamiento.</t>
  </si>
  <si>
    <t xml:space="preserve">Consiste en la financiación o Cofinanciación para  la sostenibilidad e inversiones  realizadas en  los sistemas de aprovisionamiento. </t>
  </si>
  <si>
    <t>400305800</t>
  </si>
  <si>
    <t>Sistemas de aprovisionamiento financiados</t>
  </si>
  <si>
    <t>Servicio de apoyo financiero en la implementación de proyectos de esquemas diferenciales o medios alternos en acceso a agua y saneamiento básico.</t>
  </si>
  <si>
    <t>Financiación o cofinanciación a la implementación de proyectos de esquemas diferenciales o medios alternos que garanticen el acceso a agua y saneamiento básico.</t>
  </si>
  <si>
    <t>400305900</t>
  </si>
  <si>
    <t>Proyectos de esquemas diferenciadas o medios alternos apoyados financieramente</t>
  </si>
  <si>
    <t>Servicio de Fortalecimiento en la gestión comunitaria e implementación de esquemas diferenciales y medios alternos en acceso a agua y saneamiento básico a nivel nacional</t>
  </si>
  <si>
    <t>Se refiere al Fortalecimiento de las organizaciones comunitarias a través de subsidios, apoyo financiero para la inversión y sostenibilidad, e implementación esquemas diferenciales y medios alternos en acceso a agua y saneamiento básico a nivel nacional</t>
  </si>
  <si>
    <t>400306000</t>
  </si>
  <si>
    <t xml:space="preserve"> Servicios de apoyo financiero para implementar los planes de aseguramiento de agua y saneamiento básico</t>
  </si>
  <si>
    <t>Financiación o Cofinanciación de los Planes de aseguramiento para la sostenibilidad de las inversiones en materia de acceso a agua y saneamiento básico.</t>
  </si>
  <si>
    <t>400306100</t>
  </si>
  <si>
    <t>Hacer referencia a la financiación o cofinanciación para la implementación de proyectos de esquemas diferenciales o medios alternos que garanticen el acceso a agua y saneamiento básico.</t>
  </si>
  <si>
    <t>400306200</t>
  </si>
  <si>
    <t>Número de Planes de aseguramiento financiados</t>
  </si>
  <si>
    <t>Esquemas de medios alternos de provisión de agua para consumo humano implementados</t>
  </si>
  <si>
    <t>Hace referencia a la construcción  de Esquemas diferenciales que reúnen un conjunto de condiciones técnicas, operativas y de gestión para el aseguramiento del acceso al agua para consumo humano y doméstico y al saneamiento básico en una zona determinada, atendiendo a sus condiciones territoriales particulares.</t>
  </si>
  <si>
    <t>400306300</t>
  </si>
  <si>
    <t>Esquema de medios alternos  de provisión de agua para consumo humano implementados</t>
  </si>
  <si>
    <t>Puntos comunitarios de agua habilitados</t>
  </si>
  <si>
    <t>Incluye diagnosticar la infraestructura de puntos comunitarios y la realización de su respectiva rehabilitación y/o construcción.</t>
  </si>
  <si>
    <t>400306400</t>
  </si>
  <si>
    <t>Sistemas comunitarios de agua habilitados</t>
  </si>
  <si>
    <t xml:space="preserve"> Infraestructura de agua potable construida</t>
  </si>
  <si>
    <t xml:space="preserve">incluye Obras de infraestructuras para la captación, Ensamble  de la planta desalinizadora,  Sistemas de bombeo, conducción y almacenamiento; y Realizar seguimiento a proyectos de plantas desalinizadoras </t>
  </si>
  <si>
    <t>400306600</t>
  </si>
  <si>
    <t>Plantas desalinizadoras instaldas</t>
  </si>
  <si>
    <t>4099</t>
  </si>
  <si>
    <t xml:space="preserve"> Fortalecimiento de la gestión y dirección del sector Vivienda, Ciudad y Territorio</t>
  </si>
  <si>
    <t>409900900</t>
  </si>
  <si>
    <t>409901000</t>
  </si>
  <si>
    <t>409901100</t>
  </si>
  <si>
    <t>409901101</t>
  </si>
  <si>
    <t>409901200</t>
  </si>
  <si>
    <t>409901300</t>
  </si>
  <si>
    <t>409901400</t>
  </si>
  <si>
    <t>409901500</t>
  </si>
  <si>
    <t>409901600</t>
  </si>
  <si>
    <t>409904400</t>
  </si>
  <si>
    <t>409904401</t>
  </si>
  <si>
    <t>409904402</t>
  </si>
  <si>
    <t>409905200</t>
  </si>
  <si>
    <t>409905201</t>
  </si>
  <si>
    <t>409905202</t>
  </si>
  <si>
    <t>409905203</t>
  </si>
  <si>
    <t>409905204</t>
  </si>
  <si>
    <t>409905205</t>
  </si>
  <si>
    <t>409905206</t>
  </si>
  <si>
    <t>409905207</t>
  </si>
  <si>
    <t>409905208</t>
  </si>
  <si>
    <t>409905209</t>
  </si>
  <si>
    <t>409905210</t>
  </si>
  <si>
    <t>409905211</t>
  </si>
  <si>
    <t>409905212</t>
  </si>
  <si>
    <t>409905213</t>
  </si>
  <si>
    <t>409905214</t>
  </si>
  <si>
    <t>409905215</t>
  </si>
  <si>
    <t>409905300</t>
  </si>
  <si>
    <t>409905301</t>
  </si>
  <si>
    <t>409905400</t>
  </si>
  <si>
    <t>409905401</t>
  </si>
  <si>
    <t>409905402</t>
  </si>
  <si>
    <t>409905500</t>
  </si>
  <si>
    <t>409905600</t>
  </si>
  <si>
    <t>409905601</t>
  </si>
  <si>
    <t>409905602</t>
  </si>
  <si>
    <t>409905800</t>
  </si>
  <si>
    <t>409905801</t>
  </si>
  <si>
    <t>409906000</t>
  </si>
  <si>
    <t>409906100</t>
  </si>
  <si>
    <t xml:space="preserve">Sistemas de información  implementados </t>
  </si>
  <si>
    <t>409906101</t>
  </si>
  <si>
    <t>409906102</t>
  </si>
  <si>
    <t>409906103</t>
  </si>
  <si>
    <t>409906200</t>
  </si>
  <si>
    <t>409906300</t>
  </si>
  <si>
    <t>409906400</t>
  </si>
  <si>
    <t>409906500</t>
  </si>
  <si>
    <t>409906600</t>
  </si>
  <si>
    <t>409906700</t>
  </si>
  <si>
    <t>409906701</t>
  </si>
  <si>
    <t>409906800</t>
  </si>
  <si>
    <t>409906900</t>
  </si>
  <si>
    <t xml:space="preserve">Inclusión social y reconciliación </t>
  </si>
  <si>
    <t xml:space="preserve"> Atención, asistencia y reparación integral a las víctimas</t>
  </si>
  <si>
    <t>Museos de Memoria Histórica construidos</t>
  </si>
  <si>
    <t>Infraestructura construida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</si>
  <si>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410100100</t>
  </si>
  <si>
    <t>Museos de Memoria Histórica ampliados</t>
  </si>
  <si>
    <t>Infraestructura ampliada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</si>
  <si>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410100200</t>
  </si>
  <si>
    <t>Museos de Memoria Histórica adecuados</t>
  </si>
  <si>
    <t>Infraestructura adecuada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</si>
  <si>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410100300</t>
  </si>
  <si>
    <t>Museos de Memoria Histórica modificados</t>
  </si>
  <si>
    <t>Infraestructura modificada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</si>
  <si>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410100400</t>
  </si>
  <si>
    <t>Museos de Memoria Histórica restaurados</t>
  </si>
  <si>
    <t>Infraestructura restaurada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</si>
  <si>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410100500</t>
  </si>
  <si>
    <t>Museos de Memoria Histórica con reforzamiento estructural</t>
  </si>
  <si>
    <t>Infraestructura con reforzamiento estructural y habilitada al público para la divulgación del patrimonio documental y los archivos referidos a las  violaciones de Derechos Humanos e infracciones al Derecho Internacional Humanitario ocurridas con ocasión del conflicto armado interno de las que trata la Ley 1448 de 211.</t>
  </si>
  <si>
    <t>410100600</t>
  </si>
  <si>
    <t>Mediante los cuales se informa,  capacita y actualiza a las victimas del conflicto armado sobre los procedimientos  para acceder a la oferta institucional.</t>
  </si>
  <si>
    <t>Número de víctimas</t>
  </si>
  <si>
    <t>410100700</t>
  </si>
  <si>
    <t>Victimas informadas sobre oferta institucional</t>
  </si>
  <si>
    <t>410100701</t>
  </si>
  <si>
    <t>Contienen información sobre el conflicto armado interno y experiencias históricas de reconciliación en Colombia.</t>
  </si>
  <si>
    <t>410100900</t>
  </si>
  <si>
    <t>410100901</t>
  </si>
  <si>
    <t>Documentos de memoria histórica sobre el conflicto armado realizados</t>
  </si>
  <si>
    <t>Documentos que describen y explican métodos, herramientas analíticas o procesos que determinan la forma de realizar un análisis en particular. Específicamente contienen el protocolo de investigación, gestión documental y archivística en materia de violaciones de Derechos Humanos e Infracciones al Derecho Internacional Humanitario ocurridas con ocasión del conflicto armado interno colombiano.</t>
  </si>
  <si>
    <t>410101000</t>
  </si>
  <si>
    <t>410101001</t>
  </si>
  <si>
    <t>Documentos metodológicos de reconstrucción de memoria histórica realizados</t>
  </si>
  <si>
    <t>Servicio de asistencia técnica para la realización de iniciativas de memoria histórica</t>
  </si>
  <si>
    <t>Acompañamiento que se brinda a las iniciativas no oficiales de construcción de la verdad y la memoria histórica.</t>
  </si>
  <si>
    <t>410101100</t>
  </si>
  <si>
    <t>Iniciativas de memoria histórica asistidas técnicamente</t>
  </si>
  <si>
    <t>Servicio de expedición de certificaciones a desmovilizados</t>
  </si>
  <si>
    <t>Mediante los cuales se certifican los desmovilizados firmantes de acuerdos de contribución a la verdad.</t>
  </si>
  <si>
    <t>410101200</t>
  </si>
  <si>
    <t xml:space="preserve">Personas desmovilizadas certificadas </t>
  </si>
  <si>
    <t>Servicio de archivo sobre violaciones de derechos humanos.</t>
  </si>
  <si>
    <t>Actividades que se realizan para la identificación, conformación, uso social y fortalecimiento del archivos sobre graves violaciones a los Derechos Humanos, infracciones al Derecho Internacional Humanitario, Memoria Histórica y conflicto armado, con el fin de ponerlos a disposición de las víctimas y de la sociedad en su conjunto.</t>
  </si>
  <si>
    <t>410101300</t>
  </si>
  <si>
    <t>Documentos de archivo o colecciones documentales de Derechos Humanos y Memoria Histórica acopiados, procesados técnicamente y puestos al servicio de la sociedad</t>
  </si>
  <si>
    <t>410101301</t>
  </si>
  <si>
    <t>410101302</t>
  </si>
  <si>
    <t>410101303</t>
  </si>
  <si>
    <t>Registros cualificados con la descripción documental en el archivo virtual de los derechos humanos y memoria histórica</t>
  </si>
  <si>
    <t>410101304</t>
  </si>
  <si>
    <t>Funcionalidades de optimización implementadas en el sistema de información del archivo virtual de los derechos humanos  y memoria histórica</t>
  </si>
  <si>
    <t>Servicio de caracterización de la población víctima para su posterior atención, asistencia y reparación integral</t>
  </si>
  <si>
    <t xml:space="preserve">Mediante los cuales se caracteriza y se hace levantamiento de información individual de cada víctima y su hogar para la Asistencia Atención y Reparación Integral  </t>
  </si>
  <si>
    <t>410101400</t>
  </si>
  <si>
    <t>Víctimas caracterizadas</t>
  </si>
  <si>
    <t>410101401</t>
  </si>
  <si>
    <t>Victimas con plan asistencia o reparación formulado</t>
  </si>
  <si>
    <t>410101402</t>
  </si>
  <si>
    <t>Víctimas con plan de asistencia formulado</t>
  </si>
  <si>
    <t>410101403</t>
  </si>
  <si>
    <t>Víctimas con plan de reparación formulado</t>
  </si>
  <si>
    <t>410101404</t>
  </si>
  <si>
    <t>Hogares con plan de asistencia formulado</t>
  </si>
  <si>
    <t>410101405</t>
  </si>
  <si>
    <t>Hogares con plan de reparación formulado</t>
  </si>
  <si>
    <t>410101406</t>
  </si>
  <si>
    <t>Víctimas en el exterior caracterizadas</t>
  </si>
  <si>
    <t>410101407</t>
  </si>
  <si>
    <t>Comunidades víctimas de grupos étnicos caracterizadas</t>
  </si>
  <si>
    <t>Servicio de expedición de certificaciones de justicia y paz</t>
  </si>
  <si>
    <t>Mediante los cuales se certifican las víctimas reconocidas en sentencias proferidas por las salas de justicia y paz.</t>
  </si>
  <si>
    <t>410101500</t>
  </si>
  <si>
    <t xml:space="preserve">Personas certificadas </t>
  </si>
  <si>
    <t>410101600</t>
  </si>
  <si>
    <t>Documentos con lineamientos técnicos realizados</t>
  </si>
  <si>
    <t>410101601</t>
  </si>
  <si>
    <t xml:space="preserve">Plan museológico del Museo Nacional de la Memoria elaborado. </t>
  </si>
  <si>
    <t>410101602</t>
  </si>
  <si>
    <t>Guion museológico del Museo Nacional de la Memoria entregado</t>
  </si>
  <si>
    <t>Centros regionales de atención a víctimas construidos</t>
  </si>
  <si>
    <t>Construcción de infraestructura en la cual se reúne la oferta institucional del nivel nacional y territorial que tiene como objetivo atender, orientar, remitir y acompañar a las víctimas del conflicto.</t>
  </si>
  <si>
    <t>410101700</t>
  </si>
  <si>
    <t xml:space="preserve">Centros regionales de atención a víctimas construidos </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</si>
  <si>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</si>
  <si>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</si>
  <si>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410101800</t>
  </si>
  <si>
    <t>Centros regionales y puntos de atención a víctimas dotados</t>
  </si>
  <si>
    <t>410101801</t>
  </si>
  <si>
    <t>Centro regional de atención a victimas dotados</t>
  </si>
  <si>
    <t>410101802</t>
  </si>
  <si>
    <t>Puntos de atención a víctimas dotados</t>
  </si>
  <si>
    <t>Centros regionales de atención a víctimas ampliados</t>
  </si>
  <si>
    <t>Ampliación de infraestructura en la cual se reúne la oferta institucional del nivel nacional y territorial que tiene como objetivo atender, orientar, remitir y acompañar a las víctimas del conflicto.</t>
  </si>
  <si>
    <t>410101900</t>
  </si>
  <si>
    <t>Centros regionales de atención a víctimas modificados</t>
  </si>
  <si>
    <t>Modificación de infraestructura en la cual se reúne la oferta institucional del nivel nacional y territorial que tiene como objetivo atender, orientar, remitir y acompañar a las víctimas del conflicto.</t>
  </si>
  <si>
    <t>410102000</t>
  </si>
  <si>
    <t>Centros regionales de atención a víctimas restaurados</t>
  </si>
  <si>
    <t>Restauración de infraestructura en la cual se reúne la oferta institucional del nivel nacional y territorial que tiene como objetivo atender, orientar, remitir y acompañar a las víctimas del conflicto.</t>
  </si>
  <si>
    <t>410102100</t>
  </si>
  <si>
    <t xml:space="preserve">Centros regionales de atención a víctimas restaurados </t>
  </si>
  <si>
    <t>Centros regionales de atención a víctimas con reforzamiento estructural</t>
  </si>
  <si>
    <t>Reforzamiento estructural de infraestructura en la cual se reúne la oferta institucional del nivel nacional y territorial que tiene como objetivo atender, orientar, remitir y acompañar a las víctimas del conflicto.</t>
  </si>
  <si>
    <t>410102200</t>
  </si>
  <si>
    <t xml:space="preserve">Centros regionales de atención a víctimas con reforzamiento estructural </t>
  </si>
  <si>
    <t>Servicio de orientación y comunicación a las víctimas</t>
  </si>
  <si>
    <t>Servicio desarrollados para brindar atención, comunicación y orientación a las víctimas a través de los diferentes canales que dispone la Unidad para la Atención a las victimas.</t>
  </si>
  <si>
    <t>410102300</t>
  </si>
  <si>
    <t>Solicitudes tramitadas</t>
  </si>
  <si>
    <t>410102301</t>
  </si>
  <si>
    <t xml:space="preserve">Solicitudes tramitadas en jornadas de atención móviles </t>
  </si>
  <si>
    <t>410102302</t>
  </si>
  <si>
    <t>Solicitudes atendidas por canal presencial</t>
  </si>
  <si>
    <t>410102303</t>
  </si>
  <si>
    <t>Solicitudes atendidas por canal telefónico y virtual</t>
  </si>
  <si>
    <t>410102304</t>
  </si>
  <si>
    <t>Solicitudes atendidas por canal escrito</t>
  </si>
  <si>
    <t>410102305</t>
  </si>
  <si>
    <t>Brigadas realizadas en el exterior</t>
  </si>
  <si>
    <t>410102306</t>
  </si>
  <si>
    <t>Víctimas atendidas</t>
  </si>
  <si>
    <t>410102307</t>
  </si>
  <si>
    <t>Desplazados atendidos</t>
  </si>
  <si>
    <t>Servicio de prevención a violaciones de Derechos Humanos</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</si>
  <si>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desde la competencia del sector Inclusión Social. </t>
  </si>
  <si>
    <t>Número de misiones</t>
  </si>
  <si>
    <t>410102400</t>
  </si>
  <si>
    <t>410102402</t>
  </si>
  <si>
    <t>410102403</t>
  </si>
  <si>
    <t>Hogares víctimas con ayuda humanitaria en especie (emergencia)</t>
  </si>
  <si>
    <t>Mediante los cuales se entrega ayuda y atención humanitaria a las víctimas del conflicto armado. La ayuda humanitaria se entrega a las víctimas de otros hechos diferentes al desplazamiento forzado y la atención humanitaria a víctimas de desplazamiento forzado.</t>
  </si>
  <si>
    <t>410102500</t>
  </si>
  <si>
    <t>Personas con asistencia humanitaria</t>
  </si>
  <si>
    <t>410102501</t>
  </si>
  <si>
    <t>Personas con carencia grave (emergencia) en alimentación con colocación</t>
  </si>
  <si>
    <t>410102502</t>
  </si>
  <si>
    <t>Personas con carencia leve (transición) en alimentación con colocación</t>
  </si>
  <si>
    <t>410102503</t>
  </si>
  <si>
    <t>Personas con carencia grave (emergencia) en alojamiento con colocación</t>
  </si>
  <si>
    <t>410102504</t>
  </si>
  <si>
    <t>Personas con carencia leve (transición) en alojamiento con colocación</t>
  </si>
  <si>
    <t>410102505</t>
  </si>
  <si>
    <t>Personas víctimas con atención humanitaria</t>
  </si>
  <si>
    <t>410102506</t>
  </si>
  <si>
    <t>410102507</t>
  </si>
  <si>
    <t>Recursos de atención humanitaria por subsidiariedad otorgados</t>
  </si>
  <si>
    <t>410102508</t>
  </si>
  <si>
    <t>Personas víctimas de comunidades negras, afrodescendientes, raizales y palanqueras con atención humanitaria</t>
  </si>
  <si>
    <t>410102509</t>
  </si>
  <si>
    <t>Personas víctimas de pueblos indígenas con atención humanitaria</t>
  </si>
  <si>
    <t>410102510</t>
  </si>
  <si>
    <t>Personas víctimas del pueblo Rom con atención humanitaria</t>
  </si>
  <si>
    <t>410102511</t>
  </si>
  <si>
    <t>410102512</t>
  </si>
  <si>
    <t xml:space="preserve">Personas con atención humanitaria por subsidiariedad </t>
  </si>
  <si>
    <t>410102513</t>
  </si>
  <si>
    <t>Hogares indígenas con colocación de  atención humanitaria</t>
  </si>
  <si>
    <t>410102514</t>
  </si>
  <si>
    <t>Hogares afro con colocación de  atención humanitaria</t>
  </si>
  <si>
    <t>410102515</t>
  </si>
  <si>
    <t>Hogares rom con colocación de  atención humanitaria</t>
  </si>
  <si>
    <t>410102516</t>
  </si>
  <si>
    <t>Comunidades étnicas víctimas con medición de subsistencia mínima</t>
  </si>
  <si>
    <t>410102517</t>
  </si>
  <si>
    <t>Consejos comunitarios con planes de ayuda, atención y protección elaborados</t>
  </si>
  <si>
    <t>410102518</t>
  </si>
  <si>
    <t>Comunidades étnicas víctimas con entrega efectiva de atención humanitaria</t>
  </si>
  <si>
    <t>Servicio de alojamiento temporal</t>
  </si>
  <si>
    <t>En el marco de la atención humanitaria inmediata se debe garantizar a las víctimas desplazadas por el conflicto, artículos de aseo, manejo de abastecimientos, utensilios de cocina y alojamiento transitorio, mientras se realiza el trámite de inscripción en el Registro Único de Víctimas.</t>
  </si>
  <si>
    <t>410102600</t>
  </si>
  <si>
    <t>Hogares acompañados en Servicio de alojamiento temporal</t>
  </si>
  <si>
    <t>La asistencia funeraria se entrega a los familiares de las víctimas de desaparición forzada y homicidio  en el marco de un proceso de entrega de cuerpos o restos óseos.</t>
  </si>
  <si>
    <t>Porcentaje de procesos de entrega de cuerpos o restos óseos</t>
  </si>
  <si>
    <t>410102700</t>
  </si>
  <si>
    <t>410102701</t>
  </si>
  <si>
    <t>410102702</t>
  </si>
  <si>
    <t>Recursos entregados en asistencia funeraria</t>
  </si>
  <si>
    <t>Servicio de asistencia técnica para el uso adecuado de recursos de la indemnización administrativa</t>
  </si>
  <si>
    <t>Acompañamiento y orientación a las víctimas que reciben indemnización administrativa. Incluye asesoría para la toma de decisiones adecuadas sobre el uso de estos recursos (educación financiera a víctimas, gestión ante oferta de recursos para cierre financiero, inversión en proyectos productivos entre otros.)</t>
  </si>
  <si>
    <t>410102800</t>
  </si>
  <si>
    <t>Servicios para la Indemnización Administrativa y Judicial</t>
  </si>
  <si>
    <t xml:space="preserve">Corresponde al pago de la indemnización por vía administrativa y a los trámites operativos requeridos para su entrega a las víctimas del conflicto armado sujetos de indemnización </t>
  </si>
  <si>
    <t>410102900</t>
  </si>
  <si>
    <t>Indemnizaciones otorgadas a víctimas del conflicto armado</t>
  </si>
  <si>
    <t>410102901</t>
  </si>
  <si>
    <t>Recursos entregados en indemnizaciones por vía administrativa</t>
  </si>
  <si>
    <t>410102902</t>
  </si>
  <si>
    <t>Mujeres Víctimas de violencia sexual con indemnización otorgada</t>
  </si>
  <si>
    <t>410102903</t>
  </si>
  <si>
    <t xml:space="preserve">Recursos entregados en indemnizaciones </t>
  </si>
  <si>
    <t>410102904</t>
  </si>
  <si>
    <t>Personas con pertenencia étnica indígena, con avance en el proceso de documentación</t>
  </si>
  <si>
    <t>410102905</t>
  </si>
  <si>
    <t>Personas con pertenencia étnica afrocolombiana, palenquera y/o raizal con avance en el proceso de documentación</t>
  </si>
  <si>
    <t>410102906</t>
  </si>
  <si>
    <t>Personas con pertenencia étnica indígena acompañadas en la inversión adecuada de los recursos</t>
  </si>
  <si>
    <t>410102907</t>
  </si>
  <si>
    <t>Personas con pertenencia étnica afrocolombiana, palenquera y/o raizal acompañadas en la inversión adecuada de los recursos</t>
  </si>
  <si>
    <t>410102909</t>
  </si>
  <si>
    <t>Víctimas documentadas para avanzar en el acceso a la medida de indemnización administrativa</t>
  </si>
  <si>
    <t>410102910</t>
  </si>
  <si>
    <t>Víctimas documentadas para avanzar en el acceso a la medida de indemnización  administrativa</t>
  </si>
  <si>
    <t>410102911</t>
  </si>
  <si>
    <t>Víctimas acompañadas en la inversión adecuada de los recursos de la Indemnización Administrativa</t>
  </si>
  <si>
    <t>Servicio de recuperación emocional a víctimas del conflicto armado</t>
  </si>
  <si>
    <t>Corresponde a los Servicio de recuperación emociona que se brindan a las víctimas  del conflicto en la modalidad individual, familiar comunitaria y grupal.</t>
  </si>
  <si>
    <t>410103000</t>
  </si>
  <si>
    <t>Víctimas con atención psicosocial en modalidad individual, familiar, comunitaria y grupal.</t>
  </si>
  <si>
    <t>Acciones concertadas de dignificación, reconocimiento y conmemoración a víctimas del conflicto armado. Incluye reconocimiento de víctima ante la comunidad y el ofensor; reconocimiento de responsabilidad de los hechos y solicitudes de perdón; homenajes y actos conmemorativos; monumentos; apoyo a reconstrucción del movimiento y tejido social; difusión del relato de víctimas;  apoyo psicosocial en entrega de restos a familiares de víctimas de desaparición forzada</t>
  </si>
  <si>
    <t>410103100</t>
  </si>
  <si>
    <t>410103101</t>
  </si>
  <si>
    <t>Víctimas que han recibido el mensaje estatal de reconocimiento y dignificación como medida de satisfacción.</t>
  </si>
  <si>
    <t>410103102</t>
  </si>
  <si>
    <t>410103103</t>
  </si>
  <si>
    <t>Personas víctimas de comunidades negras, afrodescendientes, raizales y palanqueras beneficiadas</t>
  </si>
  <si>
    <t>410103104</t>
  </si>
  <si>
    <t>Personas víctimas de pueblos indígenas beneficiadas</t>
  </si>
  <si>
    <t>410103105</t>
  </si>
  <si>
    <t>Personas víctimas del pueblo Rom beneficiadas</t>
  </si>
  <si>
    <t>410103106</t>
  </si>
  <si>
    <t>Niños, niñas y adolescentes víctimas beneficiadas</t>
  </si>
  <si>
    <t>410103107</t>
  </si>
  <si>
    <t>Mujeres Víctimas de violencia sexual beneficiadas</t>
  </si>
  <si>
    <t>410103108</t>
  </si>
  <si>
    <t>Personas con pertenencia étnica indígena acompañadas con enfoque diferencial  en el proceso de reparación integral</t>
  </si>
  <si>
    <t>410103109</t>
  </si>
  <si>
    <t>Personas con pertenencia étnica afrocolombiana, palenquera y/o raizal acompañadas con enfoque diferencial en el proceso de reparación integral</t>
  </si>
  <si>
    <t>410103110</t>
  </si>
  <si>
    <t>Victimas con acompañamiento diferencial en el marco del proceso de reparación integral individual</t>
  </si>
  <si>
    <t>Servicio de asistencia técnica en la formulación de proyectos a entidades territoriales</t>
  </si>
  <si>
    <t>Atendiendo al principio de concurrencia, el Gobierno Nacional apoya la formulación de proyectos a las entidades territoriales para la asistencia, atención y reparación integral a las víctimas.</t>
  </si>
  <si>
    <t>410103200</t>
  </si>
  <si>
    <t>Servicio de apoyo financiero para cofinanciación de proyectos territoriales de asistencia, atención y reparación integral</t>
  </si>
  <si>
    <t>Recursos entregados a las entidades territoriales que presenten proyectos para la  asistencia, atención y reparación integral a las víctimas del conflicto armado.</t>
  </si>
  <si>
    <t>410103300</t>
  </si>
  <si>
    <t>Proyectos territoriales de asistencia,  atención  y reparación cofinanciados</t>
  </si>
  <si>
    <t>410103301</t>
  </si>
  <si>
    <t>Entidades territoriales cofinanciadas</t>
  </si>
  <si>
    <t>410103302</t>
  </si>
  <si>
    <t>Recursos de cofinanciación otorgados</t>
  </si>
  <si>
    <t>410103303</t>
  </si>
  <si>
    <t>Personas víctimas atendidas a través de la ejecución de proyectos territoriales  cofinanciados</t>
  </si>
  <si>
    <t>Servicio de atención a víctimas que se encuentran en el exterior</t>
  </si>
  <si>
    <t>Servicio ofrecidos a las víctimas colombianas en el exterior, para que puedan acceder a la ruta de atención, asistencia y reparación víctimas  ante el consulado del país donde se encuentren.</t>
  </si>
  <si>
    <t>410103400</t>
  </si>
  <si>
    <t>Víctimas connacionales atendidas en el exterior</t>
  </si>
  <si>
    <t>410103401</t>
  </si>
  <si>
    <t>Servicio de coordinación y fortalecimiento a las entidades del Sistema Nacional de Atención y Reparación Integral a Víctimas</t>
  </si>
  <si>
    <t>Mediante los cuales se trabaja en el fortalecimiento y coordinación de las entidades nacionales y territoriales que conforman el Sistema Nacional de Atención y Reparación Integral a las Víctimas, las cuales deben trabajar de forma conjunta en la atención a las víctimas y la garantía de sus derechos.</t>
  </si>
  <si>
    <t>410103500</t>
  </si>
  <si>
    <t>Entidades certificadas</t>
  </si>
  <si>
    <t>410103501</t>
  </si>
  <si>
    <t xml:space="preserve">Entidades nacionales del Sistema Nacional de Atención y Reparación Integral a las Víctimas fortalecidas </t>
  </si>
  <si>
    <t>410103502</t>
  </si>
  <si>
    <t xml:space="preserve">Entidades territoriales del Sistema Nacional de Atención y Reparación Integral a las Víctimas fortalecidas </t>
  </si>
  <si>
    <t>410103503</t>
  </si>
  <si>
    <t>Entidades asistidas en el modelo de gestión de oferta</t>
  </si>
  <si>
    <t>Servicio de asistencia técnica en la formulación de planes integrales de reparación colectiva</t>
  </si>
  <si>
    <t>Apoyo técnico para identificar y determinar planes de reparación colectiva para grupos, comunidades y organizaciones sociales, sindicales y políticas, que han sufrido eventos definidos en el art. 151 de la Ley 1448. Las medidas que pueden incluir los planes son: restitución, indemnización, rehabilitación, satisfacción y garantías de no repetición, en los componentes político, material y simbólico</t>
  </si>
  <si>
    <t>Número de sujetos colectivos</t>
  </si>
  <si>
    <t>410103600</t>
  </si>
  <si>
    <t>Sujetos colectivos asistidos técnicamente</t>
  </si>
  <si>
    <t>410103601</t>
  </si>
  <si>
    <t>Planes diseñados y formulados</t>
  </si>
  <si>
    <t>Servicio de implementación de medidas del Plan de Reparación Colectiva</t>
  </si>
  <si>
    <t>Acciones mediante las cuales se implementa el Plan de Reparación Colectiva para grupos, comunidades y organizaciones sociales, sindicales y políticas, que han sufrido eventos definidos en el art. 151 de la Ley 1448. Entre las medidas a implementar se encuentran: restitución, indemnización, rehabilitación, satisfacción y garantías de no repetición, en los componentes político, material y simbólico</t>
  </si>
  <si>
    <t>410103700</t>
  </si>
  <si>
    <t>Sujetos colectivos con el proceso de reparación colectiva finalizada</t>
  </si>
  <si>
    <t>410103701</t>
  </si>
  <si>
    <t>Medidas de reparación colectiva implementadas</t>
  </si>
  <si>
    <t>410103702</t>
  </si>
  <si>
    <t>Acciones voluntarias realizadas para la contribución a la reparación por los daños causados con ocasión del conflicto por parte de las FARC-EP, Agentes del Estado y Otros-Terceros</t>
  </si>
  <si>
    <t>410103703</t>
  </si>
  <si>
    <t>Medidas de reparación colectiva implementadas para sujetos de reparación colectiva indígenas con plan aprobado</t>
  </si>
  <si>
    <t>410103704</t>
  </si>
  <si>
    <t>Medidas de reparación colectiva implementadas para sujetos de reparación colectiva afros con plan aprobado</t>
  </si>
  <si>
    <t>410103705</t>
  </si>
  <si>
    <t xml:space="preserve">Medidas de reparación colectiva implementadas al sujeto de reparación colectiva ROM </t>
  </si>
  <si>
    <t>410103706</t>
  </si>
  <si>
    <t>Sujetos colectivos con seguimiento realizado</t>
  </si>
  <si>
    <t>410103707</t>
  </si>
  <si>
    <t>Sujetos colectivos con medidas de rehabilitación comunitaria implementadas</t>
  </si>
  <si>
    <t>410103708</t>
  </si>
  <si>
    <t>Sujetos colectivos con medidas de satisfacción y garantías de no repetición implementadas</t>
  </si>
  <si>
    <t>410103709</t>
  </si>
  <si>
    <t>Sujetos colectivos con medidas de restitución implementadas</t>
  </si>
  <si>
    <t>410103710</t>
  </si>
  <si>
    <t>Sujetos colectivos étnicos con medidas de indemnización económica implementadas</t>
  </si>
  <si>
    <t>Orientados a generar mecanismos mediante los cuales las víctimas tengan participación conjunta y activa en la determinación de las medidas y programas que se desarrollan en su proceso de atención y reparación.</t>
  </si>
  <si>
    <t>410103800</t>
  </si>
  <si>
    <t>Eventos de participación realizados</t>
  </si>
  <si>
    <t>410103801</t>
  </si>
  <si>
    <t>410103802</t>
  </si>
  <si>
    <t>410103803</t>
  </si>
  <si>
    <t>Mesas de participación de víctimas instaladas</t>
  </si>
  <si>
    <t>410103804</t>
  </si>
  <si>
    <t>Víctimas y organizaciones de víctimas asistidas técnicamente</t>
  </si>
  <si>
    <t>410103805</t>
  </si>
  <si>
    <t>Procesos de Memoria Histórica con poblaciones de atención prioritaria asistidos técnicamente</t>
  </si>
  <si>
    <t>410103806</t>
  </si>
  <si>
    <t>Servicio de acompañamiento para la población retornada o reubicada</t>
  </si>
  <si>
    <t>Los esquemas de acompañamiento incluirán acciones específicas de carácter comunitario y psicosocial dirigidas a generar capacidad en las víctimas en la adquisición de habilidades que les permitan garantizarse una subsistencia digna y una integración comunitaria satisfactoria. Son acciones que deben estar articuladas con los Planes de Retorno y Reubicación.</t>
  </si>
  <si>
    <t>410103900</t>
  </si>
  <si>
    <t>Comunidades con procesos de acompañamiento para retornos o reubicación</t>
  </si>
  <si>
    <t>410103901</t>
  </si>
  <si>
    <t>Comunidades étnicas intervenidas con procesos de acompañamiento para retornos o reubicación</t>
  </si>
  <si>
    <t>410103902</t>
  </si>
  <si>
    <t>Hogares víctimas en el exterior en proceso de retorno o reubicación en Colombia, que reciben acompañamiento de las entidades del SNARIV</t>
  </si>
  <si>
    <t>410103903</t>
  </si>
  <si>
    <t>Pueblos o comunidades indígenas que  han recibido asistencia en la formulación de sus planes de retorno o reubicación</t>
  </si>
  <si>
    <t>410103904</t>
  </si>
  <si>
    <t>Comunidades afro que  han recibido asistencia en la formulación de sus planes de retorno o reubicación</t>
  </si>
  <si>
    <t>410103905</t>
  </si>
  <si>
    <t>Cabildos indígenas con implementación de los planes de de retorno o reubicación</t>
  </si>
  <si>
    <t>410103906</t>
  </si>
  <si>
    <t>Consejos comunitarios con implementación de los planes de retorno o reubicación</t>
  </si>
  <si>
    <t>410103907</t>
  </si>
  <si>
    <t>Hogares víctimas acompañados en los procesos de retornos y reubicaciones</t>
  </si>
  <si>
    <t>410103908</t>
  </si>
  <si>
    <t>Hogares víctimas acompañados en el proceso de retornos y reubicaciones</t>
  </si>
  <si>
    <t>410103909</t>
  </si>
  <si>
    <t>Víctimas retornadas, reubicadas o integradas localmente</t>
  </si>
  <si>
    <t>Recursos entregados mediante transferencias monetarias o en especie destinadas a las víctimas en procesos de retorno o reubicación para la seguridad alimentaria</t>
  </si>
  <si>
    <t>410104200</t>
  </si>
  <si>
    <t>Hogares apoyados para seguridad alimentaria</t>
  </si>
  <si>
    <t>410104201</t>
  </si>
  <si>
    <t>Hogares víctimas con asistencia técnica para seguridad alimentaria</t>
  </si>
  <si>
    <t>410104202</t>
  </si>
  <si>
    <t>Hogares víctimas que reciben recursos monetarios para seguridad alimentaria</t>
  </si>
  <si>
    <t>410104203</t>
  </si>
  <si>
    <t>Servicio de transporte y traslado de enseres y bienes muebles</t>
  </si>
  <si>
    <t>Recursos entregados mediante transferencias monetarias o en especie destinadas a las víctimas en proceso de retorno o reubicación para su traslado y el de sus bienes y enseres</t>
  </si>
  <si>
    <t>410104300</t>
  </si>
  <si>
    <t>Hogares que han recibido recursos para el transporte de bienes</t>
  </si>
  <si>
    <t>410104301</t>
  </si>
  <si>
    <t>Hogares trasladados</t>
  </si>
  <si>
    <t>410104302</t>
  </si>
  <si>
    <t>Hogares de comunidades indígenas que han recibido recursos para el transporte de bienes</t>
  </si>
  <si>
    <t>410104303</t>
  </si>
  <si>
    <t>Hogares de comunidades afro que han recibido recursos para el transporte de bienes</t>
  </si>
  <si>
    <t>Servicio de información para el registro, atención, asistencia y reparación integral a víctimas</t>
  </si>
  <si>
    <t>Establece los procesos y procedimientos que permiten la interoperabilidad, trazabilidad y  flujo eficiente de información entre las entidades del Sistema Nacional de Atención y Reparación Integral a las Víctimas en el orden nacional y territorial, organismos de cooperación internacional, sociedad civil, organizaciones de víctimas, y otras entidades estatales. Incluye el Registro Único de Víctimas</t>
  </si>
  <si>
    <t>410104400</t>
  </si>
  <si>
    <t>Víctimas incluidas en el Registro Único de Víctimas</t>
  </si>
  <si>
    <t>410104401</t>
  </si>
  <si>
    <t>Víctimas con información actualizada</t>
  </si>
  <si>
    <t>410104402</t>
  </si>
  <si>
    <t>Entidades con intercambio de información</t>
  </si>
  <si>
    <t>410104403</t>
  </si>
  <si>
    <t>Declaraciones valoradas para población indígena</t>
  </si>
  <si>
    <t>410104404</t>
  </si>
  <si>
    <t xml:space="preserve">Declaraciones valoradas para población afro descendiente </t>
  </si>
  <si>
    <t>410104405</t>
  </si>
  <si>
    <t>Declaraciones valoradas para población ROM</t>
  </si>
  <si>
    <t>410104406</t>
  </si>
  <si>
    <t>Solicitudes de hogares indígenas solucionadas</t>
  </si>
  <si>
    <t>410104407</t>
  </si>
  <si>
    <t>Solicitudes de hogares afro  solucionadas</t>
  </si>
  <si>
    <t>410104408</t>
  </si>
  <si>
    <t>Solicitudes de hogares Rrom  solucionadas</t>
  </si>
  <si>
    <t>El diseño y la formulación de planes y proyectos  permite la identificación de actividades o acciones que a juicio del sujeto repararían el daño causado, buscando la proporcionalidad con las medidas  que conducen a la superación y resarcimiento del daño.</t>
  </si>
  <si>
    <t>410104500</t>
  </si>
  <si>
    <t>410104501</t>
  </si>
  <si>
    <t>Sujetos colectivos indígenas con proyecto o plan formulado</t>
  </si>
  <si>
    <t>410104502</t>
  </si>
  <si>
    <t>Sujetos colectivos afros con proyecto o plan formulado</t>
  </si>
  <si>
    <t>Documentos de diagnóstico y/o caracterización del daño colectivo</t>
  </si>
  <si>
    <t xml:space="preserve">Consiste en  identificar con precisión los hechos ocurridos, los posibles patrones de victimización, los derechos vulnerados y las afectaciones sufridas en todas las posibles dimensiones del daño (social, económico, cultural, político, psicosocial, institucional, territorial, ambiental) </t>
  </si>
  <si>
    <t>410104600</t>
  </si>
  <si>
    <t>Documento elaborado</t>
  </si>
  <si>
    <t>Servicio de divulgación y socialización para la implementación del proceso de reparación colectiva</t>
  </si>
  <si>
    <t>Corresponde a la  implementación de mecanismos para garantizar la participación de los Sujetos de Reparación Colectiva mediante información oportuna, clara y precisa. De igual manera permite la  identificación de necesidades y expectativas de la reparación, buscando la promoción del proceso de reparación colectiva a través de sus objetivos, componentes, mecanismos y alcances.</t>
  </si>
  <si>
    <t>Número de comites de impulso</t>
  </si>
  <si>
    <t>410104700</t>
  </si>
  <si>
    <t>Comités de impulso conformados</t>
  </si>
  <si>
    <t>410104701</t>
  </si>
  <si>
    <t>Grupos de apoyo conformados</t>
  </si>
  <si>
    <t>410104702</t>
  </si>
  <si>
    <t>Jornadas de alistamiento realizadas</t>
  </si>
  <si>
    <t>410104703</t>
  </si>
  <si>
    <t>Sujetos colectivos con fase de alistamiento finalizada</t>
  </si>
  <si>
    <t>Servicio de apoyo financiero para financiación obras de infraestructura social en los procesos de retorno y reubicación</t>
  </si>
  <si>
    <t>Orientados a financiar proyectos que promueven  la construcción de Infraestructura Social que contribuya a los procesos de retorno y reubicación</t>
  </si>
  <si>
    <t>410104800</t>
  </si>
  <si>
    <t>410104801</t>
  </si>
  <si>
    <t>Recursos otorgados</t>
  </si>
  <si>
    <t>Construcción de infraestructura dispuesta a la comunidad para que pueda desarrollar actividades culturales, sociales y de formación. Hace parte de la Infraestructura Social que contribuye a los procesos de retorno y reubicación.</t>
  </si>
  <si>
    <t>Número de centros comunitarios</t>
  </si>
  <si>
    <t>410105600</t>
  </si>
  <si>
    <t>Centros comunitarios ampliados</t>
  </si>
  <si>
    <t>Ampliación de infraestructura dispuesta a la comunidad para que pueda desarrollar actividades culturales, sociales y de formación. Hace parte de la Infraestructura Social que contribuye a los procesos de retorno y reubicación.</t>
  </si>
  <si>
    <t>410105700</t>
  </si>
  <si>
    <t>Centros comunitarios adecuados</t>
  </si>
  <si>
    <t>Adecuación de infraestructura dispuesta a la comunidad para que pueda desarrollar actividades culturales, sociales y de formación. Hace parte de la Infraestructura Social que contribuye a los procesos de retorno y reubicación.</t>
  </si>
  <si>
    <t>410105800</t>
  </si>
  <si>
    <t>Centros comunitarios modificados</t>
  </si>
  <si>
    <t>Modificación de infraestructura dispuesta a la comunidad para que pueda desarrollar actividades culturales, sociales y de formación. Hace parte de la Infraestructura Social que contribuye a los procesos de retorno y reubicación.</t>
  </si>
  <si>
    <t>410105900</t>
  </si>
  <si>
    <t>Centros comunitarios restaurados</t>
  </si>
  <si>
    <t>Restauración de infraestructura dispuesta a la comunidad para que pueda desarrollar actividades culturales, sociales y de formación. Hace parte de la Infraestructura Social que contribuye a los procesos de retorno y reubicación.</t>
  </si>
  <si>
    <t>410106000</t>
  </si>
  <si>
    <t>Centros comunitarios con reforzamiento estructural</t>
  </si>
  <si>
    <t>Reforzamiento estructural de infraestructura dispuesta a la comunidad para que pueda desarrollar actividades culturales, sociales y de formación. Hace parte de la Infraestructura Social que contribuye a los procesos de retorno y reubicación.</t>
  </si>
  <si>
    <t>410106100</t>
  </si>
  <si>
    <t>Centros comunitarios con  reforzamiento estructural</t>
  </si>
  <si>
    <t>Dotación de infraestructura dispuesta a la comunidad para que pueda desarrollar actividades culturales, sociales y de formación. Hace parte de la Infraestructura Social que contribuye a los procesos de retorno y reubicación.</t>
  </si>
  <si>
    <t>410106200</t>
  </si>
  <si>
    <t>Corresponde a los planes de acción de los subcomités y plan marco de implementación de los acuerdos que respondan al cumplimiento de la ley de víctimas</t>
  </si>
  <si>
    <t>Número de planes de acción articulados</t>
  </si>
  <si>
    <t>410106300</t>
  </si>
  <si>
    <t>410106301</t>
  </si>
  <si>
    <t>Entidades asistidas técnicamente en los Decretos Ley</t>
  </si>
  <si>
    <t>Servicios de apoyo financiero para la restitución de créditos y pasivos</t>
  </si>
  <si>
    <t>Facilita acceso al crédito de la población víctima, acorde con el   artículo 129 de la Ley 1448 de 2011.  Establece el derecho de las víctimas que desarrollen actividades formales del sector comercial y agropecuario, a acceder a líneas de redescuento de créditos en condiciones preferenciales.  La  Unidad  mediante el apalancamiento de recursos actúa articuladamente  con Bancoldex y Finagro ofreciendo una Línea  especial  de crédito  con una tasa de redescuento compensada.</t>
  </si>
  <si>
    <t>Número de Líneas de crédito diponibles</t>
  </si>
  <si>
    <t>410106500</t>
  </si>
  <si>
    <t>Líneas de crédito diponibles</t>
  </si>
  <si>
    <t>410106501</t>
  </si>
  <si>
    <t>Personas beneficiadas con servicios de Créditos y Pasivos</t>
  </si>
  <si>
    <t>410106502</t>
  </si>
  <si>
    <t>Víctimas beneficiadas con líneas de crédito para actividades agropecuarias</t>
  </si>
  <si>
    <t>410106503</t>
  </si>
  <si>
    <t>Mujeres víctimas beneficiadas con líneas de crédito para actividades agropecuarias</t>
  </si>
  <si>
    <t>Servicios de asistencia técnica para la implementación de la ruta de reparación colectiva</t>
  </si>
  <si>
    <t>Ruta integral de reparación colectiva, en la que participan actores del nivel local y nacional con los sujetos colectivos. Identifica la afectación causada por el conflicto y acuerda con el sujeto las medidas de reparación que se deben incluir en el plan de reparación colectiva. Algunos componentes del plan pueden ser medidas de restitución, indemnización, rehabilitación, satisfacción y garantías de no repetición, en los componentes político, material y simbólico.</t>
  </si>
  <si>
    <t>Número de Sujetos colectivos asistidos técnicamente en la implementación de la ruta de reparación colectiva</t>
  </si>
  <si>
    <t>410106600</t>
  </si>
  <si>
    <t>Sujetos colectivos asistidos técnicamente en la implementación de la ruta de reparación colectiva</t>
  </si>
  <si>
    <t>410106601</t>
  </si>
  <si>
    <t>Endidades nacionales y territoriales asistidas en la implementación de la ruta de reparación colectiva</t>
  </si>
  <si>
    <t>410106602</t>
  </si>
  <si>
    <t>Documento de diagnóstico elaborado</t>
  </si>
  <si>
    <t>410106603</t>
  </si>
  <si>
    <t>Documento de caracterización elaborado</t>
  </si>
  <si>
    <t>410106604</t>
  </si>
  <si>
    <t>410106700</t>
  </si>
  <si>
    <t>410106701</t>
  </si>
  <si>
    <t>Museo recibido</t>
  </si>
  <si>
    <t>410106702</t>
  </si>
  <si>
    <t>Museo recibido y dotado</t>
  </si>
  <si>
    <t>Servicios de divulgación de tematicas de memoria histórica</t>
  </si>
  <si>
    <t xml:space="preserve">Comprende las  acciones de socialización de memoria histórica  por medio audiovisual, pedagógico, periodístico, artístico e investigativo </t>
  </si>
  <si>
    <t>410106800</t>
  </si>
  <si>
    <t>410106801</t>
  </si>
  <si>
    <t>410106802</t>
  </si>
  <si>
    <t>410106803</t>
  </si>
  <si>
    <t>Dispositivos de apropiación social implementados</t>
  </si>
  <si>
    <t>Servicio de asistencia técnica para el desarrollo de acciones pedagógicas en memoria histórica</t>
  </si>
  <si>
    <t>Asistencia técnica que se  realiza a las instituciones y organizaciones en temas de pedagogía de memoria histórica.</t>
  </si>
  <si>
    <t>Número de instituciones y organizaciones</t>
  </si>
  <si>
    <t>410106900</t>
  </si>
  <si>
    <t>Instituciones y organizaciones asistidas técnicamente</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</si>
  <si>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</si>
  <si>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</si>
  <si>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410107300</t>
  </si>
  <si>
    <t>Hogares con asistencia técnica para la generación de ingresos</t>
  </si>
  <si>
    <t>410107301</t>
  </si>
  <si>
    <t>Hogares que reciben incentivos monetarios</t>
  </si>
  <si>
    <t>410107302</t>
  </si>
  <si>
    <t>Hogares que reciben incentivos en especie</t>
  </si>
  <si>
    <t>Servicio de acompañamiento comunitario a los hogares en riesgo de desplazamiento, retornados o reubicados</t>
  </si>
  <si>
    <t>El servicio corresponde a  un  proceso de acompañamiento a los hogares en riesgo de desplazamiento, o retornados, o reubicados que busca la implementación de iniciativas de reconstrucción del tejido social y la integración comunitaria,  realizando acciones como elaboración de plan de vida y la identificación e implementación de las iniciativas para el fortalecimiento social y comunitario.</t>
  </si>
  <si>
    <t>410107400</t>
  </si>
  <si>
    <t>Hogares apoyados con procesos de acompañamiento comunitario</t>
  </si>
  <si>
    <t>410107401</t>
  </si>
  <si>
    <t>Servicio de monitoreo y seguimiento a las intervenciones implementadas en los hogares en riesgo de desplazamiento o victimas del desplazamiento forzado</t>
  </si>
  <si>
    <t xml:space="preserve">Corresponde a las actividades de monitoreo y seguimiento a las  intervenciones dirigidas a la población en riesgo de desplazamiento o victimas de desplazamiento forzado. </t>
  </si>
  <si>
    <t>410107500</t>
  </si>
  <si>
    <t xml:space="preserve">Recursos entregados mediante transferencias monetarias o en especie destinadas a las víctimas en procesos de retorno o reubicación para el mejoramiento de sus condiciones de habitabilidad. </t>
  </si>
  <si>
    <t>410107600</t>
  </si>
  <si>
    <t>410107601</t>
  </si>
  <si>
    <t>Hogares víctimas con asistencia técnica para el mejoramiento de condiciones de habitabilidad</t>
  </si>
  <si>
    <t>410107602</t>
  </si>
  <si>
    <t>Hogares víctimas que reciben recursos monetarios para el mejoramiento de condiciones de habitabilidad</t>
  </si>
  <si>
    <t>410107603</t>
  </si>
  <si>
    <t>Hogares que reciben recursos en especie para el mejoramiento de habitabilidad</t>
  </si>
  <si>
    <t>Servicio de apoyo para las unidades productivas para el autoconsumo de hogares desplazados o en riesgo de desplazamiento, retornados o reubicados</t>
  </si>
  <si>
    <t xml:space="preserve">Corresponde a la entrega de recursos en especie para generación de huertas, cría de animales y pesca artesanal para el autoconsumo de hogares en situación de vulnerabilidad social. </t>
  </si>
  <si>
    <t>410107700</t>
  </si>
  <si>
    <t>Unidades productivas para el autoconsumo instaladas</t>
  </si>
  <si>
    <t>410107701</t>
  </si>
  <si>
    <t>Hogares con unidades productivas para autoconsumo instaladas</t>
  </si>
  <si>
    <t>Servicio de asistencia técnica para el autoconsumo de los hogares desplazados o en riesgo de desplazamiento, retornados o reubicados</t>
  </si>
  <si>
    <t>Mediante este servicio se busca  acompañar técnicamente a los hogares desplazados o en riesgo de desplazamiento, en la producción de alimentos para el autoconsumo.</t>
  </si>
  <si>
    <t>410107800</t>
  </si>
  <si>
    <t>Hogares en riesgo de desplazamiento, o victimas de desplazamiento retornadas o reubicadas,  con capacidades fortalecidas para la implementación de unidades  productivas  para el autoconsumo</t>
  </si>
  <si>
    <t>Incluye el desarrollo de acciones de intervención comunitaria,  transmisión de saberes intergeneracionales y acciones de formación comunitaria con enfoque diferencial, que fortalezcan la activación de la reconstrucción del tejido social y la participación ciudadana.</t>
  </si>
  <si>
    <t>410107900</t>
  </si>
  <si>
    <t>410107901</t>
  </si>
  <si>
    <t>410107902</t>
  </si>
  <si>
    <t>Familias pertenecientes a cada comunidad atendida</t>
  </si>
  <si>
    <t>410107903</t>
  </si>
  <si>
    <t>Familias pertenecientes a comunidades étnicas atendidas</t>
  </si>
  <si>
    <t>Servicio de asistencia técnica para la generación de ingresos</t>
  </si>
  <si>
    <t>Corresponde a la formación y acompañamiento a los hogares desplazados o en riesgo de desplazamiento, en temas que fortalezcan sus capacidades empresariales, organizacionales y productivas para la generación de ingresos.</t>
  </si>
  <si>
    <t>410108000</t>
  </si>
  <si>
    <t>Hogares asistidos técnicamente</t>
  </si>
  <si>
    <t>Corresponde a la entrega de recursos en especie  dirigidos a la implementación de iniciativas de reconstrucción del tejido social y la integración comunitaria de los hogares en riesgo de desplazamiento, retornados, o reubicados.</t>
  </si>
  <si>
    <t>410108100</t>
  </si>
  <si>
    <t>Edificaciones para alojamiento temporal de víctimas desplazadas por el conflicto construidas y dotadas</t>
  </si>
  <si>
    <t>Infraestructura construida, dotada y habilitada para  la prestación de servicios de alojamiento temporal en el marco de la atención humanitaria inmediata para las personas víctimas desplazadas del conflicto armado.</t>
  </si>
  <si>
    <t>Número de edificaciones</t>
  </si>
  <si>
    <t>410108200</t>
  </si>
  <si>
    <t>Infraestructura para alojamiento temporal de víctimas desplazadas por el conflicto construidas y dotadas</t>
  </si>
  <si>
    <t>Edificaciones para alojamiento temporal de víctimas desplazadas por el conflicto ampliadas</t>
  </si>
  <si>
    <t>Infraestructura intervenida con  obras de ampliación para  la prestación de servicios de alojamiento temporal en el marco de la atención humanitaria inmediata para las personas víctimas desplazadas del conflicto armado.</t>
  </si>
  <si>
    <t>410108300</t>
  </si>
  <si>
    <t>Infraestructura para alojamiento temporal de víctimas desplazadas por el conflicto ampliados</t>
  </si>
  <si>
    <t>Edificaciones para alojamiento temporal de víctimas desplazadas por el conflicto adecuadas</t>
  </si>
  <si>
    <t>Infraestructura intervenida con obras de adecuaciones para  la prestación de servicios de alojamiento temporal en el marco de la atención humanitaria inmediata para las personas víctimas desplazadas del conflicto armado.</t>
  </si>
  <si>
    <t>410108400</t>
  </si>
  <si>
    <t>Infraestructura para alojamiento temporal de víctimas desplazadas por el conflicto adecuados</t>
  </si>
  <si>
    <t>Edificaciones para alojamiento temporal de víctimas desplazadas por el conflicto modificadas</t>
  </si>
  <si>
    <t>Infraestructura intervenida con obras de modificación para  la prestación de servicios de alojamiento temporal en el marco de la atención humanitaria inmediata para las personas víctimas desplazadas del conflicto armado.</t>
  </si>
  <si>
    <t>410108500</t>
  </si>
  <si>
    <t>Infraestructura para alojamiento temporal de víctimas desplazadas por el conflicto modificados</t>
  </si>
  <si>
    <t>Edificaciones para alojamiento temporal de víctimas desplazadas por el conflicto restauradas</t>
  </si>
  <si>
    <t>Infraestructura intervenida con obras de restauración para  la prestación de servicios de alojamiento temporal en el marco de la atención humanitaria inmediata para las personas víctimas desplazadas del conflicto armado.</t>
  </si>
  <si>
    <t>410108600</t>
  </si>
  <si>
    <t>Infraestructura para alojamiento temporal de víctimas desplazadas por el conflicto restaurados</t>
  </si>
  <si>
    <t>Edificaciones para alojamiento temporal de víctimas desplazadas por el conflicto con reforzamiento estructural</t>
  </si>
  <si>
    <t>Infraestructura intervenida con obras de reforzamiento estructural para  la prestación de servicios de alojamiento temporal en el marco de la atención humanitaria inmediata para las personas víctimas desplazadas del conflicto armado.</t>
  </si>
  <si>
    <t>410108700</t>
  </si>
  <si>
    <t>Infraestructura para alojamiento temporal de víctimas desplazadas por el conflicto con reforzamiento estructural</t>
  </si>
  <si>
    <t>Servicio de contenidos virtuales del Museo Nacional de la Memoria</t>
  </si>
  <si>
    <t>Corresponde a la forma de producción y divulgación de conocimientos a través de herramientas digitales y a partir de la creación y experimentación de  mecanismos tecnológicos.</t>
  </si>
  <si>
    <t>410108800</t>
  </si>
  <si>
    <t>Contenidos virtuales realizados</t>
  </si>
  <si>
    <t>Servicios de museología</t>
  </si>
  <si>
    <t xml:space="preserve">Hace referencia a la planeación y ejecución de proyectos expositivos, a partir de la investigación, el ejercicio curatorial, la aplicación de técnicas museográficas y de diseño y la identificación de prácticas artísticas, para las dimensiones física, territorial y virtual del Museo de Memoria de Colombia. De igual manera contempla la conservación, difusión y preservación  de los bienes muebles que se alleguen y que tenga el Museo, la difusión y divulgación de la gestión museológica y los procesos de asistencia técnica en el ámbito museológico para los lugares de memoria a nivel local. </t>
  </si>
  <si>
    <t>410108900</t>
  </si>
  <si>
    <t>Proyectos expositivos realizados</t>
  </si>
  <si>
    <t>410108901</t>
  </si>
  <si>
    <t>Objetos y piezas museológicas de la Colección intervenidas</t>
  </si>
  <si>
    <t>410108902</t>
  </si>
  <si>
    <t>Organizaciones asistidas técnicamente en servicios de museología</t>
  </si>
  <si>
    <t>410108903</t>
  </si>
  <si>
    <t>Objetos y piezas de colección registradas</t>
  </si>
  <si>
    <t>Orientados al suministro en físico de materiales de construcción a las entidades territoriales para la ejecución de proyectos de infraestructura social y comunitaria que contribuya a los procesos de prevención y atención de emergencias humanitarias.</t>
  </si>
  <si>
    <t>410109000</t>
  </si>
  <si>
    <t>410109001</t>
  </si>
  <si>
    <t>Servicio de rehabilitación psicosocial a víctimas del conflicto armado</t>
  </si>
  <si>
    <t xml:space="preserve">Corresponde a la implementación de la medida de rehabilitación psicosocial dentro del proceso de Reparación Integral a las victimas del conflicto armado, que contribuye a la mitigación del daño psicosocial y el sufrimiento emocional, mediante la aplicación de los protocolos del Ministerio de Salud. </t>
  </si>
  <si>
    <t>410109100</t>
  </si>
  <si>
    <t>Víctimas con rehabilitación psicosocial</t>
  </si>
  <si>
    <t>Servicios de satisfacción y garantías de no repetición a víctimas del conflicto armado</t>
  </si>
  <si>
    <t>Corresponde a la implementación de medidas de satisfacción y garantías de no repetición a víctimas del conflicto armado dentro del proceso de Reparación Integral. Comprende la implementación de acciones concertadas y estrategias grupales en los componentes de memoria, dignificación y recuperación de prácticas sociales. Este incluye el reconocimiento de víctima ante la comunidad y el ofensor, reconocimiento de responsabilidad de los hechos y solicitudes de perdón, homenajes y actos conmemorativos a las victimas del conflicto armado, difusión del relato de víctimas y apoyo psicosocial en entrega de restos a familiares de víctimas de desaparición forzada, así como, acciones en el marco de la medida de garantías de no repetición a nivel individual enfocada en los componentes de pedagogía social y reconciliación.</t>
  </si>
  <si>
    <t>410109200</t>
  </si>
  <si>
    <t>Víctimas que acceden a medidas de satisfacción y de garantías de no repetición a nivel individual</t>
  </si>
  <si>
    <t>410109201</t>
  </si>
  <si>
    <t>Actos simbólicos y de dignificación implementados</t>
  </si>
  <si>
    <t>410109202</t>
  </si>
  <si>
    <t>Víctimas que acceden a medidas de satisfacción a nivel individual</t>
  </si>
  <si>
    <t>410109203</t>
  </si>
  <si>
    <t>Víctimas que acceden a medidas de garantías de no repetición a nivel individual</t>
  </si>
  <si>
    <t>Servicio de asistencia técnica para el acompañamiento al retorno, reubicación o integración local de víctimas del desplazamiento forzado</t>
  </si>
  <si>
    <t>Corresponde al apoyo técnico brindado a las entidades del Sistema Nacional de Atención y Reparación Integral a las Victimas (Niveles nacional y territorial) y a las víctimas de desplazamiento forzado para la definición e implementación de acciones que contribuyan a la superación de la situación de vulnerabilidad y al proceso de integración comunitaria y arraigo territorial dentro del acompañamiento a su retorno, reubicación o integración local.</t>
  </si>
  <si>
    <t>410109300</t>
  </si>
  <si>
    <t>Entidades del Sistema Nacional de Atención y Reparación Integral a las Víctimas asistidas técnicamente</t>
  </si>
  <si>
    <t>410109301</t>
  </si>
  <si>
    <t>Víctimas de desplazamiento forzado asistidas técnicamente</t>
  </si>
  <si>
    <t>Acciones mediante las cuales se implementa la reparación simbólica colectiva para grupos, comunidades y organizaciones sociales, sindicales y políticas. Entre las medidas a implementar se encuentran: satisfacción y garantías de no repetición en el componente simbólico.</t>
  </si>
  <si>
    <t>410109400</t>
  </si>
  <si>
    <t>410109401</t>
  </si>
  <si>
    <t>Medidas de reparación simbólica concertadas</t>
  </si>
  <si>
    <t>Servicio de apoyo a los esquemas especiales de acompañamiento comunitario</t>
  </si>
  <si>
    <t>Orientados al suministro de materiales de construcción, insumos y/o herramientas agropecuarias y dotaciones a las entidades territoriales para la implementación de los Esquemas Especiales de Acompañamiento Comunitario  definidos en  las siguientes líneas generación de ingresos, vivienda, salud, educación, medios de subsistencia, infraestructura social y comunitaria entre otros, a partir de las acciones identificadas en el marco de los Planes de Retorno y Reubicación aprobados ante los Comités Territoriales de Justicia Transicional (CTJT). Adicionalmente, comprende la asistencia técnica brindada a las entidades territoriales para la formulación e implementación de estos proyectos.</t>
  </si>
  <si>
    <t>Número de esquemas especiales</t>
  </si>
  <si>
    <t>410109500</t>
  </si>
  <si>
    <t>Esquemas especiales de acompañamiento comunitario apoyados</t>
  </si>
  <si>
    <t>410109501</t>
  </si>
  <si>
    <t>Comunidades étnicas con esquema especial de acompañamiento comunitario apoyados</t>
  </si>
  <si>
    <t>Servicio de apoyo a los esquemas especiales de acompañamiento familiar</t>
  </si>
  <si>
    <t>Orientados al suministro de materiales, maquinaria, equipos, materias primas y/o productos a los hogares incluidos en el registro único de víctimas por el hecho de desplazamiento forzado, que están siendo acompañados en su proceso de retorno, reubicación o integración local, a través de la implementación de los Esquemas Especiales de Acompañamiento Familiar dirigidos al mejoramiento de vivienda o al desarrollo de iniciativas de emprendimiento para la generación de ingresos. Comprende también, la entrega de un recurso económico de 1,74 SMMLV, dividido en tres giros, solamente para hogares acompañados en procesos de traslado, y que está orientado a apoyar su seguridad alimentaria en el municipio de arribo durante el primer año de acompañamiento.</t>
  </si>
  <si>
    <t>410109600</t>
  </si>
  <si>
    <t>Esquemas especiales de acompañamiento familiar apoyados</t>
  </si>
  <si>
    <t>410109601</t>
  </si>
  <si>
    <t>Giros entregados para el apoyo a la sostenibilidad del retorno y la reubicación</t>
  </si>
  <si>
    <t>Servicio de investigación de reconstrucción de hechos relacionados con el conflicto</t>
  </si>
  <si>
    <t xml:space="preserve">Corresponde a iniciativas de investigaciones de reconstrucción de memoria histórica que se implementan con las víctimas, victimarios, testigos de los hechos; y que apoyan las iniciativas y lugares de memoria para fortalecer la memoria colectiva sobre los hechos desarrollados en la historia reciente de la violencia. </t>
  </si>
  <si>
    <t>410109700</t>
  </si>
  <si>
    <t>Iniciativas de investigación de memoria histórica sobre el conflicto armado realizados</t>
  </si>
  <si>
    <t>410109701</t>
  </si>
  <si>
    <t>Iniciativas de lugares de memoria realizadas</t>
  </si>
  <si>
    <t>410109702</t>
  </si>
  <si>
    <t>Iniciativas de memoria histórica apoyadas</t>
  </si>
  <si>
    <t>410109703</t>
  </si>
  <si>
    <t>Documentos analíticos elaborados</t>
  </si>
  <si>
    <t>410109704</t>
  </si>
  <si>
    <t>Iniciativas de investigación de memoria histórica sobre el conflicto armado entregadas para  evaluación</t>
  </si>
  <si>
    <t>410109705</t>
  </si>
  <si>
    <t>Iniciativas de memoria histórica divulgadas</t>
  </si>
  <si>
    <t>Servicios de acompañamiento a la implementación de la política pública de Archivos de Derechos Humanos</t>
  </si>
  <si>
    <t>Incluye realizar jornadas de acompañamiento a la implementación de la política pública de Archivos de Derechos Humanos y la aplicación del protocolo de Gestión documental de los archivos referidos a las graves y manifiestas violaciones de los Derechos Humanos e infracciones al Derecho Internacional Humanitario en el marco del conflicto armado.</t>
  </si>
  <si>
    <t>410109800</t>
  </si>
  <si>
    <t>Jornadas de acompañamiento realizadas</t>
  </si>
  <si>
    <t>410109801</t>
  </si>
  <si>
    <t>Jornadas de apropiación de los procesos archivísticos y bibliográficos realizadas</t>
  </si>
  <si>
    <t>Servicio de ayuda humanitaria en prevención, inmediatez y  emergencia en especie</t>
  </si>
  <si>
    <t>Consiste en el suministro de bienes y/o productos (alimentarios y/o no alimentarios) con el fin de neutralizar o superar las circunstancias que generan riesgo en el marco del conflicto armado interno y así evitar la ocurrencia de violaciones de Derechos Humanos e infracciones al Derecho Internacional Humanitario.</t>
  </si>
  <si>
    <t>410109900</t>
  </si>
  <si>
    <t>Hogares víctimas con ayuda humanitaria en especie</t>
  </si>
  <si>
    <t xml:space="preserve">Mediante el cual se garantiza el derecho al mínimo vital a las víctimas para los tres componentes principales de alimentación, alojamiento temporal y salud. Las medidas de asistencia humanitaria para víctimas de desplazamiento forzado se denominan atención humanitaria. Las medidas de asistencia humanitaria para víctimas de otros hechos diferentes al desplazamiento forzado se denominan ayuda humanitaria. </t>
  </si>
  <si>
    <t>410110000</t>
  </si>
  <si>
    <t>410110001</t>
  </si>
  <si>
    <t>Hogares con atención humanitaria por subsidiariedad</t>
  </si>
  <si>
    <t>410110002</t>
  </si>
  <si>
    <t>Hogares víctimas con ayuda humanitaria por confinamiento</t>
  </si>
  <si>
    <t>410110003</t>
  </si>
  <si>
    <t xml:space="preserve">Servicio de programación artística, cultural y académica </t>
  </si>
  <si>
    <t>Desarrollo de prácticas artísticas, culturales y pedagógicas basadas en la sensibilidad, emotividad y comprensión de los mensajes y acciones del Museo, orientadas a víctimas y públicos diversos. La práctica artística se refiere al ejercicio de la profesión del artista. La práctica cultural se refiere a la forma en que se manifiesta la cultura de un grupo o población. La práctica pedagógica se refiere a las estrategias para promover el aprendizaje.</t>
  </si>
  <si>
    <t>Número de prácticas</t>
  </si>
  <si>
    <t>410110100</t>
  </si>
  <si>
    <t>Prácticas artísticas, culturales y pedagógicas implementadas</t>
  </si>
  <si>
    <t>410110200</t>
  </si>
  <si>
    <t>410110301</t>
  </si>
  <si>
    <t>Planes de prevención, protección y atención para comunidades Negras, Afrocolombianas Raizales y Palenqueras formulados</t>
  </si>
  <si>
    <t>Servicio de acompañamiento a la implementación de planes de prevención, protección y atención a las comunidades étnicas</t>
  </si>
  <si>
    <t xml:space="preserve">Corresponde al acompañamiento en la implementación de los planes para la prevención, protección y atención de las comunidades Negras, Afrocolombianas Raizales y Palenqueras víctimas del conflicto armado, con el fin de garantizar su pervivencia física y cultural. Incluye transferencia de conocimiento y seguimiento. </t>
  </si>
  <si>
    <t>410110400</t>
  </si>
  <si>
    <t>Planes de prevención, protección y atención para comunidades Negras, Afrocolombianas Raizales y Palenqueras acompañados en su implementación</t>
  </si>
  <si>
    <t>410110500</t>
  </si>
  <si>
    <t>410110501</t>
  </si>
  <si>
    <t>Solicitudes tramitadas por canal telefónico</t>
  </si>
  <si>
    <t>410110502</t>
  </si>
  <si>
    <t>410110503</t>
  </si>
  <si>
    <t>Solicitudes atendidas por canal virtual</t>
  </si>
  <si>
    <t>410110504</t>
  </si>
  <si>
    <t>410110505</t>
  </si>
  <si>
    <t>Asistentes al espacio o actividad de participación ciudadana</t>
  </si>
  <si>
    <t>410110600</t>
  </si>
  <si>
    <t>Servicio de acompañamiento a la conservación y aprovechamiento sostenible en los ecosistemas</t>
  </si>
  <si>
    <t xml:space="preserve">Corresponde al acompañamiento para el desarrollo de acciones en la gestión ambiental, para aprovechamiento prácticas sostenibles de los  recursos naturales, así como también la restauración de ecosistemas que contribuyan al mejoramiento de un desarrollo sostenible. </t>
  </si>
  <si>
    <t>410110700</t>
  </si>
  <si>
    <t>Acciones para la conservación y aprovechamiento sostenible implementadas</t>
  </si>
  <si>
    <t>410110701</t>
  </si>
  <si>
    <t>Servicio de construcción colectiva de los procesos de verdad histórica</t>
  </si>
  <si>
    <t>Corresponde al diseño y desarrollo metodologías y estrategias para la compilación, almacenamiento, clasificación y distribución por diferentes medios, de conocimientos sobre la verdad histórica desde las experiencias, archivo testimonial y hallazgos sobre la verdad histórica de los grupos armados ilegales que han operado en el país, enmarcados en las dimensiones comunicativa, pedagógica y experiencial, para comprender, reflexionar y apropiar, de manera crítica, el esclarecimiento sobre el conflicto en el país</t>
  </si>
  <si>
    <t>410110800</t>
  </si>
  <si>
    <t>Estrategias de construcción colectiva de los procesos de verdad histórica implementadas</t>
  </si>
  <si>
    <t>410110801</t>
  </si>
  <si>
    <t xml:space="preserve"> Dispositivos de apropiación social implementados</t>
  </si>
  <si>
    <t>Servicio de atención humanitaria inmediata</t>
  </si>
  <si>
    <t>Incluye la provisión de atención humanitaria para aquellas personas que manifiestan haber sido desplazadas y que se encuentran en situación de vulnerabilidad para alojamiento y alimentación</t>
  </si>
  <si>
    <t>410110900</t>
  </si>
  <si>
    <t>Personas víctimas de desplazamiento forzado que reciben atención humanitaria inmediata</t>
  </si>
  <si>
    <t>16.3Promover el estado de derecho en los planos nacional e internacional y garantizar la igualdad en el acceso a la justicia para todos</t>
  </si>
  <si>
    <t>Servicio de ayuda humanitaria inmediata</t>
  </si>
  <si>
    <t>Incluye la provisión de ayuda humanitaria que se brinda a las víctimas de hechos diferentes al desplazamiento forzado de acuerdo a las necesidades inmediatas que guarden relación directa con el hecho victimizante</t>
  </si>
  <si>
    <t>410111000</t>
  </si>
  <si>
    <t>Personas víctimas de hechos victimizantes diferentes al desplazamiento forzado que reciben ayuda humanitaria inmediata</t>
  </si>
  <si>
    <t>4102</t>
  </si>
  <si>
    <t xml:space="preserve"> Desarrollo integral de la primera infancia a la juventud, y fortalecimiento de las capacidades de las familias de niñas, niños y adolescentes</t>
  </si>
  <si>
    <t>Servicio de atención integral a la primera infancia</t>
  </si>
  <si>
    <t>Servicio dispuestos para atender a los niños y niñas en primera infancia, con el fin de promover su desarrollo integral a través de la atención en educación inicial, cuidado calificado, salud, nutrición, protección y acompañamiento familiar.</t>
  </si>
  <si>
    <t>Número de niños y niñas</t>
  </si>
  <si>
    <t>410200100</t>
  </si>
  <si>
    <t>Niños y niñas atendidos en Servicio integrales</t>
  </si>
  <si>
    <t>410200101</t>
  </si>
  <si>
    <t>Niños y niñas atendidos con servicio integrales en salud</t>
  </si>
  <si>
    <t>Servicio de atención tradicional a la primera infancia</t>
  </si>
  <si>
    <t>Servicio dispuestos para atender a los niños y niñas en primera infancia, en los Hogares Comunitarios que brindan  cuidado, nutrición y protección.</t>
  </si>
  <si>
    <t>410200200</t>
  </si>
  <si>
    <t>Niños y niñas atendidos en Servicio tradicionales</t>
  </si>
  <si>
    <t>Servicio de educación informal a los agentes educativos</t>
  </si>
  <si>
    <t>Servicio dirigidos a fortalecer las habilidades y competencias de los agentes educativos para brindar atención integral a la primera infancia.</t>
  </si>
  <si>
    <t>Número de agentes educativos</t>
  </si>
  <si>
    <t>410200300</t>
  </si>
  <si>
    <t>Agentes educativos cualificados</t>
  </si>
  <si>
    <t>Edificaciones para la atención integral a la primera infancia construidas</t>
  </si>
  <si>
    <t xml:space="preserve">Construcción de infraestructuras dirigidas  específicamente  a prestar Servicio de atención integral a los niños y niñas en primera infancia.  </t>
  </si>
  <si>
    <t>410200400</t>
  </si>
  <si>
    <t>Edificaciones de atención integral a la primera infancia construidas</t>
  </si>
  <si>
    <t xml:space="preserve">Adecuación de infraestructuras dirigidas  específicamente  a prestar Servicio de atención integral a la primera infancia.  </t>
  </si>
  <si>
    <t>Edificaciones de atención a la primera infancia dotadas</t>
  </si>
  <si>
    <t xml:space="preserve">Dotación de infraestructuras dirigidas  específicamente  a prestar Servicio de atención integral a la primera infancia.  </t>
  </si>
  <si>
    <t>410200600</t>
  </si>
  <si>
    <t>Edificaciones  de atención a la primera infancia dotadas</t>
  </si>
  <si>
    <t>Edificaciones de atención a la primera infancia remodeladas</t>
  </si>
  <si>
    <t xml:space="preserve">Remodelación de infraestructuras dirigidas  específicamente  a prestar Servicio de atención integral a la primera infancia.  </t>
  </si>
  <si>
    <t>410200700</t>
  </si>
  <si>
    <t>Edificaciones  de atención a la primera infancia remodeladas</t>
  </si>
  <si>
    <t>Edificaciones de atención a la primera infancia ampliadas</t>
  </si>
  <si>
    <t xml:space="preserve">Ampliación de infraestructuras dirigidas  específicamente  a prestar Servicio de atención integral a la primera infancia.  </t>
  </si>
  <si>
    <t>410200800</t>
  </si>
  <si>
    <t>Edificaciones de atención a la primera infancia modificadas</t>
  </si>
  <si>
    <t xml:space="preserve">Modificación de infraestructuras dirigidas  específicamente  a prestar Servicio de atención integral a la primera infancia.  </t>
  </si>
  <si>
    <t>410200900</t>
  </si>
  <si>
    <t>Edificaciones de atención a la primera infancia restauradas</t>
  </si>
  <si>
    <t xml:space="preserve">Restauración de infraestructuras dirigidas  específicamente  a prestar Servicio de atención integral a la primera infancia.  </t>
  </si>
  <si>
    <t>410201000</t>
  </si>
  <si>
    <t>Edificaciones de atención a la primera infancia con reforzamiento estructural</t>
  </si>
  <si>
    <t xml:space="preserve">Reforzamiento estructural de infraestructuras dirigidas  específicamente  a prestar Servicio de atención integral a la primera infancia.  </t>
  </si>
  <si>
    <t>410201100</t>
  </si>
  <si>
    <t>Centros de Atención Especializada - CAE para el restablecimiento de derechos construidos</t>
  </si>
  <si>
    <t>Construcción de centros que brindan atención a los adolescentes vinculados al Sistema de Responsabilidad Penal para Adolescentes brindándoles atención con Servicio de salud, educación, deporte, cultura, recreación y la restauración de los vínculos familiares.</t>
  </si>
  <si>
    <t>410202600</t>
  </si>
  <si>
    <t>Centros de Atención Especializada - CAE para el restablecimiento de derechos adecuados</t>
  </si>
  <si>
    <t>Adecuación de centros que brindan atención a los adolescentes vinculados al Sistema de Responsabilidad Penal para Adolescentes brindándoles atención con Servicio de salud, educación, deporte, cultura, recreación y la restauración de los vínculos familiares.</t>
  </si>
  <si>
    <t>410202700</t>
  </si>
  <si>
    <t>Centros de Atención Especializada - CAE para el restablecimiento de derechos dotados</t>
  </si>
  <si>
    <t>Dotación de centros que brindan atención a los adolescentes vinculados al Sistema de Responsabilidad Penal para Adolescentes brindándoles atención con Servicio de salud, educación, deporte, cultura, recreación y la restauración de los vínculos familiares.</t>
  </si>
  <si>
    <t>410202800</t>
  </si>
  <si>
    <t>Centros de Atención Especializada - CAE para el restablecimiento de derechos remodelados</t>
  </si>
  <si>
    <t>Remodelación de centros que brindan atención a los adolescentes vinculados al Sistema de Responsabilidad Penal para Adolescentes brindándoles atención con Servicio de salud, educación, deporte, cultura, recreación y la restauración de los vínculos familiares.</t>
  </si>
  <si>
    <t>410202900</t>
  </si>
  <si>
    <t>Centros de Atención Especializada - CAE para el restablecimiento de derechos ampliados</t>
  </si>
  <si>
    <t>Ampliación de centros que brindan atención a los adolescentes vinculados al Sistema de Responsabilidad Penal para Adolescentes brindándoles atención con Servicio de salud, educación, deporte, cultura, recreación y la restauración de los vínculos familiares.</t>
  </si>
  <si>
    <t>410203000</t>
  </si>
  <si>
    <t>Centros de Atención Especializada - CAE para el restablecimiento de derechos modificados</t>
  </si>
  <si>
    <t>Modificación de centros que brindan atención a los adolescentes vinculados al Sistema de Responsabilidad Penal para Adolescentes brindándoles atención con Servicio de salud, educación, deporte, cultura, recreación y la restauración de los vínculos familiares.</t>
  </si>
  <si>
    <t>410203100</t>
  </si>
  <si>
    <t>Centros de Atención Especializada -  CAE para el restablecimiento de derechos modificados</t>
  </si>
  <si>
    <t>Centros de Atención Especializada - CAE para el restablecimiento de derechos restaurados</t>
  </si>
  <si>
    <t>Restauración de centros que brindan atención a los adolescentes vinculados al Sistema de Responsabilidad Penal para Adolescentes brindándoles atención con Servicio de salud, educación, deporte, cultura, recreación y la restauración de los vínculos familiares.</t>
  </si>
  <si>
    <t>410203200</t>
  </si>
  <si>
    <t>Centros de Atención Especializada - CAE para el restablecimiento de derechos con reforzamiento estructural</t>
  </si>
  <si>
    <t>Reforzamiento estructural de centros que brindan atención a los adolescentes vinculados al Sistema de Responsabilidad Penal para Adolescentes brindándoles atención con Servicio de salud, educación, deporte, cultura, recreación y la restauración de los vínculos familiares.</t>
  </si>
  <si>
    <t>410203300</t>
  </si>
  <si>
    <t>Centros de Atención Especializada - CAE para el restablecimiento de derechos construidos y dotados</t>
  </si>
  <si>
    <t>Construcción y dotación de centros que brindan atención a los adolescentes vinculados al Sistema de Responsabilidad Penal para Adolescentes brindándoles atención con Servicio de salud, educación, deporte, cultura, recreación y la restauración de los vínculos familiares.</t>
  </si>
  <si>
    <t>410203400</t>
  </si>
  <si>
    <t>410203500</t>
  </si>
  <si>
    <t>Servicio dirigidos a la atención de niños, niñas, adolescentes y jóvenes, con enfoque pedagógico y restaurativo encaminados a la inclusión social.</t>
  </si>
  <si>
    <t>Número de niños, niñas y adolescentes</t>
  </si>
  <si>
    <t>Documentos que describen y explican métodos, herramientas analíticas o procesos que determinan la forma de realizar un análisis en particular.</t>
  </si>
  <si>
    <t>410204000</t>
  </si>
  <si>
    <t>Comprende la capacitación, asesoría y acompañamiento en el diseño e implementación de programas dirigidos a las familias y a la garantía de sus derechos y los de sus integrantes .</t>
  </si>
  <si>
    <t>410204101</t>
  </si>
  <si>
    <t>Instituciones de orden nacional asistidas técnicamente</t>
  </si>
  <si>
    <t>410204102</t>
  </si>
  <si>
    <t>Regionales del Instituto Colombiano de Bienestar Familiar asistidas técnicamente</t>
  </si>
  <si>
    <t>410204103</t>
  </si>
  <si>
    <t>Entes territoriales asistidos técnicamente</t>
  </si>
  <si>
    <t>Incluye el desarrollo de acciones de intervención comunitaria,  transmisión de saberes intergeneracionales y acciones de formación comunitaria con enfoque diferencial, que favorezcan la activación de redes sociales e institucionales de protección de derechos de los integrantes de las familias.</t>
  </si>
  <si>
    <t>410204200</t>
  </si>
  <si>
    <t>410204201</t>
  </si>
  <si>
    <t>Comunidades participantes</t>
  </si>
  <si>
    <t>410204202</t>
  </si>
  <si>
    <t>410204203</t>
  </si>
  <si>
    <t>Familias pertenecientes a comunidades étnicas atendida</t>
  </si>
  <si>
    <t>Incluye el desarrollo de acciones de asesoría, orientación y acompañamiento a las familias, que buscan  generar cultura en las familias y las comunidades sobre vínculos de cuidado mutuo en las situaciones de dinámica relacional o en aquellas que requieran apoyo ante situaciones de vulnerabilidad sociocultural o de garantía de derechos.</t>
  </si>
  <si>
    <t>410204300</t>
  </si>
  <si>
    <t>410204301</t>
  </si>
  <si>
    <t>Servicios de educación informal a niños, niñas, adolescentes  y jóvenes para el reconocimiento de sus derechos</t>
  </si>
  <si>
    <t>Servicios mediante los cuales se socializan a los niños, niñas, adolescentes y jóvenes;  al igual que a sus padres, madres, cuidadores y docentes, los temas relacionados con el reconocimiento de los derechos de la niñez, la adolescencia y la juventud.</t>
  </si>
  <si>
    <t>410204500</t>
  </si>
  <si>
    <t>410204501</t>
  </si>
  <si>
    <t>Adolescentes atendidos</t>
  </si>
  <si>
    <t>410204502</t>
  </si>
  <si>
    <t>Jóvenes atendidos</t>
  </si>
  <si>
    <t>410204503</t>
  </si>
  <si>
    <t>Adolescentes atendidos para la Construcción de Paz</t>
  </si>
  <si>
    <t>410204504</t>
  </si>
  <si>
    <t>Jóvenes atendidos para la Construcción de Paz</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</si>
  <si>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</si>
  <si>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410204600</t>
  </si>
  <si>
    <t>Servicios orientados a fortalecer técnicamente a los agentes de la institucionalidad de infancia, adolescencia y juventud  en la formulación e implementación de sus propuestas de política pública, estrategias, planes y proyectos dirigidas a garantizar la protección integral de los niños, niñas, adolescentes y jóvenes.</t>
  </si>
  <si>
    <t>Número de agentes</t>
  </si>
  <si>
    <t>410204700</t>
  </si>
  <si>
    <t xml:space="preserve">Edificaciones de atención a la adolescencia y juventud construidas </t>
  </si>
  <si>
    <t>Construcción de infraestructuras dirigidas  específicamente  a prestar servicio de atención a adolescencia y juventud.</t>
  </si>
  <si>
    <t>410204800</t>
  </si>
  <si>
    <t>Edificaciones de atención a la adolescencia y juventud construidas</t>
  </si>
  <si>
    <t>410204801</t>
  </si>
  <si>
    <t>Edificaciones de atención a la adolescencia y juventud construidas para la Construcción de Paz</t>
  </si>
  <si>
    <t>Edificaciones de atención a la adolescencia y juventud adecuadas</t>
  </si>
  <si>
    <t>Adecuación  de infraestructuras dirigidas  específicamente  a prestar servicio de atención a adolescencia y juventud.</t>
  </si>
  <si>
    <t>410204900</t>
  </si>
  <si>
    <t>410204901</t>
  </si>
  <si>
    <t>Edificaciones de atención a la adolescencia y juventud adecuadas para la Construcción de Paz</t>
  </si>
  <si>
    <t>Edificaciones de atención a la adolescencia y juventud dotadas</t>
  </si>
  <si>
    <t>Dotación de infraestructuras dirigidas  específicamente  a prestar servicio de atención a adolescencia y juventud.</t>
  </si>
  <si>
    <t>410205000</t>
  </si>
  <si>
    <t>410205001</t>
  </si>
  <si>
    <t>Edificaciones de atención a la adolescencia y juventud dotadas para la Construcción de Paz</t>
  </si>
  <si>
    <t>410205100</t>
  </si>
  <si>
    <t>Servicio de protección integral a niños, niñas, adolescentes y jóvenes</t>
  </si>
  <si>
    <t>Servicios enfocados a garantizar los derechos fundamentales , la prevención de amenazas o vulneración y restablecimiento de derechos.</t>
  </si>
  <si>
    <t>Número de niños, niñas, adolescentes y jóvenes</t>
  </si>
  <si>
    <t>410205200</t>
  </si>
  <si>
    <t>Niños, niñas, adolescentes y jóvenes beneficiados</t>
  </si>
  <si>
    <t>410205201</t>
  </si>
  <si>
    <t>Niños, niñas, adolescentes y jóvenes beneficiados con acciones de restablecimiento de derechos</t>
  </si>
  <si>
    <t>410205202</t>
  </si>
  <si>
    <t>Niños, niñas, adolescentes y jóvenes beneficiados con acciones de prevención de amenazas o vulneración de derechos</t>
  </si>
  <si>
    <t>Centros de recuperación nutricional construidos</t>
  </si>
  <si>
    <t>Corresponde a un inmueble resultado de obras de edificación en terrenos no construidos o cuya área esté libre por autorización de demolición total (corresponde a la licencia de construcción por obra nueva), a partir de centros nuevos o la construcción de centros por restitución total o reubicación total del existente, destinado a la atención intramural para la recuperación del estado nutricional de niños y niñas menores de 5 años</t>
  </si>
  <si>
    <t>Número de centros de recuperación</t>
  </si>
  <si>
    <t>410205400</t>
  </si>
  <si>
    <t>Centros de recuperación nutricional dotados</t>
  </si>
  <si>
    <t>Corresponde al proceso de identificación, adquisición e instalación de mobiliario y demás elementos no consumiblesde necesarios para la dotación administrativa, de alojamientos, cocina y sala de lactancia, requeridos para la atención intramural para la recuperación del estado nutricional de niños y niñas menores de 5 años</t>
  </si>
  <si>
    <t>410205500</t>
  </si>
  <si>
    <t>Centros de recuperación nutricional ampliados</t>
  </si>
  <si>
    <t>Corresponde a la ampliación de un inmueble existente resultado de incrementar áreas construidas entendiéndose por área construida la parte edificada que corresponde a la suma de las superficies de los pisos, excluyendo azoteas y áreas sin cubrir o techar. (Corresponde a la licencia de construcción por ampliación), para centros de recuperación nutricional destinado a la atención intramural para la recuperación del estado nutricional de niños y niñas menores de 5 años</t>
  </si>
  <si>
    <t>410205600</t>
  </si>
  <si>
    <t>Centros de recuperación nutricional restaurados</t>
  </si>
  <si>
    <t>Corresponde a un inmueble sobre el cual se adelantan obras tendientes a recuperarlo y adaptarlo, con el fin de conservar y revelar sus valores estéticos, históricos y simbólicos. Incluye las liberaciones o demoliciones parciales de agregados de los bienes de interés cultural aprobadas por parte de la autoridad competente en los anteproyectos que autoricen su intervención. (Corresponde a la licencia de construcción por restauración), para centros de recuperación nutricional destinado a la atención intramural para la recuperación del estado nutricional de niños y niñas menores de 5 años</t>
  </si>
  <si>
    <t>410205700</t>
  </si>
  <si>
    <t>Centros de recuperación nutricional mantenidos</t>
  </si>
  <si>
    <t>Corresponde a un inmueble sobre el cual se realizan obras, operaciones y cuidados necesarios para su conservación en buen estado o en una situación determinada para evitar su degradación en centros de recuperación nutricional destinado a la atención intramural para la recuperación del estado nutricional de niños y niñas menores de 5 años</t>
  </si>
  <si>
    <t>410205800</t>
  </si>
  <si>
    <t xml:space="preserve"> Centros de recuperación nutricional mantenidos</t>
  </si>
  <si>
    <t>Centros de recuperación nutricional con reforzamiento</t>
  </si>
  <si>
    <t>Corresponde a un inmueble sobre el cual se procede a intervenir o reforzar la estructura, con el objeto de acondicionarlo a niveles adecuados de seguridad sismo resistente de acuerdo con los requisitos. (Corresponde a la licencia de construcción por reforzamiento estructural), para centros de recuperación nutricional destinado a la atención intramural para la recuperación del estado nutricional de niños y niñas menores de 5 años</t>
  </si>
  <si>
    <t>410205900</t>
  </si>
  <si>
    <t xml:space="preserve"> Inclusión social y productiva para la población en situación de vulnerabilidad</t>
  </si>
  <si>
    <t>Servicio de educación para el trabajo a la población vulnerable</t>
  </si>
  <si>
    <t xml:space="preserve">Orientados a facilitar la inserción de la población vulnerable y desplazada al mercado de trabajo, mediante el fortalecimiento de capacidades y el acompañamiento para la superación de algunas barreras que tiene la población para conseguir trabajo.    </t>
  </si>
  <si>
    <t>410300400</t>
  </si>
  <si>
    <t>410300401</t>
  </si>
  <si>
    <t>Orientada a generar oportunidades y desarrollar capacidades para la creación y/o desarrollo de proyectos productivos, que se conviertan en un medio para la generación de ingresos.</t>
  </si>
  <si>
    <t>410300502</t>
  </si>
  <si>
    <t>Proyectos productivos formulados para población víctimas del desplazamiento forzado</t>
  </si>
  <si>
    <t>Son recursos que se entregan como transferencias que están condicionadas al cumplimiento de objetivos establecidos para los beneficiarios según el programa en el que están relacionados (Mas Familias en Acción; Jóvenes en Acción; Ingreso para la Prosperidad Social). Tienen como finalidad ser un   complemento a los ingresos de la población vulnerable.</t>
  </si>
  <si>
    <t>410300600</t>
  </si>
  <si>
    <t>Personas beneficiadas con transferencias monetarias condicionadas</t>
  </si>
  <si>
    <t>1.1 De aquí a 2030, erradicar para todas las personas y en todo el mundo la pobreza extrema (actualmente se considera que sufren pobreza extrema las personas que viven con menos de 1,25 dólares de los Estados Unidos al día)</t>
  </si>
  <si>
    <t>410300601</t>
  </si>
  <si>
    <t xml:space="preserve">Recursos entregados a familias </t>
  </si>
  <si>
    <t>410300602</t>
  </si>
  <si>
    <t>Recursos entregados a jóvenes</t>
  </si>
  <si>
    <t>410300603</t>
  </si>
  <si>
    <t>Recursos entregados a jóvenes entre 18 y 35 años</t>
  </si>
  <si>
    <t>410300604</t>
  </si>
  <si>
    <t>Familias beneficiadas de transferencias condicionadas</t>
  </si>
  <si>
    <t>410300605</t>
  </si>
  <si>
    <t xml:space="preserve">Jóvenes beneficiarios de transferencias </t>
  </si>
  <si>
    <t>410300606</t>
  </si>
  <si>
    <t>Personas entre 18 y 35 años beneficiarios de transferencias</t>
  </si>
  <si>
    <t>410300607</t>
  </si>
  <si>
    <t xml:space="preserve">Recursos monetarios entregados </t>
  </si>
  <si>
    <t>410300608</t>
  </si>
  <si>
    <t>Niños, niñas y adolescentes beneficiarios con  transferencias en educación</t>
  </si>
  <si>
    <t>410300609</t>
  </si>
  <si>
    <t>Niños y niñas beneficiarios con transferencias en salud</t>
  </si>
  <si>
    <t>410300610</t>
  </si>
  <si>
    <t>Personas con transferencia de ingreso social entregadas</t>
  </si>
  <si>
    <t>410300611</t>
  </si>
  <si>
    <t>Personas con transferencia de graduación del grado 11</t>
  </si>
  <si>
    <t>410300612</t>
  </si>
  <si>
    <t>Niños, niñas y adolescentes beneficiarios con transferencia de articulación de la educación media con la técnica</t>
  </si>
  <si>
    <t>410300613</t>
  </si>
  <si>
    <t>Niños, niñas y adolescentes beneficiarios con transferencia por condición de discapacidad</t>
  </si>
  <si>
    <t>410300614</t>
  </si>
  <si>
    <t>Jóvenes con transferencia de educación en Escuelas Normales Superiores</t>
  </si>
  <si>
    <t>410300615</t>
  </si>
  <si>
    <t>Mujeres titulares con transferencia de asistencia a controles prenatales</t>
  </si>
  <si>
    <t>410300616</t>
  </si>
  <si>
    <t>Jóvenes Transformadores con transferencias monetarias condicionadas</t>
  </si>
  <si>
    <t>410300617</t>
  </si>
  <si>
    <t>Jóvenes Consejeros con transferencias monetarias condicionadas</t>
  </si>
  <si>
    <t>410300618</t>
  </si>
  <si>
    <t>Jóvenes beneficiados con transferencias monetarias de Jóvenes en Paz</t>
  </si>
  <si>
    <t>Servicio de asistencia técnica en alianzas para la comercialización</t>
  </si>
  <si>
    <t>Consiste en acompañamiento técnico  a los planes de negocio de los participantes para contribuir a la sostenibilidad de losmismos mediante mecanismos y alianzas para la comercialización de sus productos.</t>
  </si>
  <si>
    <t>410300800</t>
  </si>
  <si>
    <t>Servicio de asistencia en temas de desarrollo de habilidades no cognitivas para la inclusión productiva</t>
  </si>
  <si>
    <t>Consiste en acompañamiento a las personas vulnerables para desarrollar habilidades que les permitan desempeñarse en su entorno social.</t>
  </si>
  <si>
    <t>410300900</t>
  </si>
  <si>
    <t xml:space="preserve">Personas asistidas en temas  de desarrollo de habilidades no cognitivas </t>
  </si>
  <si>
    <t>Servicio de gestión para la colocación de empleo</t>
  </si>
  <si>
    <t>Orientados  a conseguir que la población vulnerable tenga una vinculación laboral formal.</t>
  </si>
  <si>
    <t>410301000</t>
  </si>
  <si>
    <t>Personas vinculadas a empleo formal para población vulnerable</t>
  </si>
  <si>
    <t>Servicio de información para la atención de población vulnerable</t>
  </si>
  <si>
    <t>Mediante los cuales operan los sistemas de información para la identificación, registro y contraste de información de la población vulnerable. Incluye total o parcialmente actividades de: Diseño; Desarrollo;  Implantación (mesas de ayuda y asistencia técnica para la operación); Mantenimiento; y Adecuación de la plataforma tecnológica.</t>
  </si>
  <si>
    <t>410301500</t>
  </si>
  <si>
    <t>410301501</t>
  </si>
  <si>
    <t>Personas capacitadas en el sistema de información para la atención de población vulnerable</t>
  </si>
  <si>
    <t>410301502</t>
  </si>
  <si>
    <t>Personas asistidas técnicamente en el manejo del sistema de información para la atención de población vulnerable</t>
  </si>
  <si>
    <t>410301503</t>
  </si>
  <si>
    <t>410301504</t>
  </si>
  <si>
    <t>Avance del diseño del sistema de información</t>
  </si>
  <si>
    <t>410301505</t>
  </si>
  <si>
    <t>Avance del desarrollo del sistema de información</t>
  </si>
  <si>
    <t>Servicio de apoyo financiero para financiación de obras de infraestructura social</t>
  </si>
  <si>
    <t xml:space="preserve">Orientados a financiar proyectos que promueven  la construcción de Infraestructura Social que contribuya a la superación de la pobreza y pobreza extrema, la atención de grupos vulnerables, la atención integral a la primera infancia, la atención y reparación a víctimas del conflicto armado y las estrategias para el desarrollo territorial. </t>
  </si>
  <si>
    <t>410301601</t>
  </si>
  <si>
    <t>En el marco de seguridad alimentaria se suministran raciones de alimentos para comunidades vulnerables.</t>
  </si>
  <si>
    <t>Comedores comunitarios construidos</t>
  </si>
  <si>
    <t>Construcción de infraestructura en la cual se ofrecen los Servicio de entrega de raciones de alimentos para las comunidades vulnerables.</t>
  </si>
  <si>
    <t>Número de comedores</t>
  </si>
  <si>
    <t>410301800</t>
  </si>
  <si>
    <t>Comedores comunitarios ampliados</t>
  </si>
  <si>
    <t>Ampliación de infraestructura en la cual se ofrecen los Servicio de entrega de raciones de alimentos para las comunidades vulnerables.</t>
  </si>
  <si>
    <t>410301900</t>
  </si>
  <si>
    <t>Comedores comunitarios adecuados</t>
  </si>
  <si>
    <t>Adecuación de infraestructura en la cual se ofrecen los Servicio de entrega de raciones de alimentos para las comunidades vulnerables.</t>
  </si>
  <si>
    <t>410302000</t>
  </si>
  <si>
    <t>Comedores comunitarios modificados</t>
  </si>
  <si>
    <t>Modificación de infraestructura en la cual se ofrecen los Servicio de entrega de raciones de alimentos para las comunidades vulnerables.</t>
  </si>
  <si>
    <t>410302100</t>
  </si>
  <si>
    <t>Comedores comunitarios restaurados</t>
  </si>
  <si>
    <t>Restauración de infraestructura en la cual se ofrecen los Servicio de entrega de raciones de alimentos para las comunidades vulnerables.</t>
  </si>
  <si>
    <t>410302200</t>
  </si>
  <si>
    <t>Comedores comunitarios con reforzamiento estructural</t>
  </si>
  <si>
    <t>Reforzamiento estructural de infraestructura en la cual se ofrecen los Servicio de entrega de raciones de alimentos para las comunidades vulnerables.</t>
  </si>
  <si>
    <t>410302300</t>
  </si>
  <si>
    <t>Comedores comunitarios dotados</t>
  </si>
  <si>
    <t>Dotación de infraestructura en la cual se ofrecen los Servicio de entrega de raciones de alimentos para las comunidades vulnerables.</t>
  </si>
  <si>
    <t>410302400</t>
  </si>
  <si>
    <t xml:space="preserve">Construcción de infraestructura dispuesta a la comunidad para que pueda desarrollar actividades culturales, sociales y de formación. </t>
  </si>
  <si>
    <t xml:space="preserve">Ampliación de infraestructura dispuesta a la comunidad para que pueda desarrollar actividades culturales, sociales y de formación. </t>
  </si>
  <si>
    <t>410302600</t>
  </si>
  <si>
    <t xml:space="preserve">Adecuación de infraestructura dispuesta a la comunidad para que pueda desarrollar actividades culturales, sociales y de formación. </t>
  </si>
  <si>
    <t>410302700</t>
  </si>
  <si>
    <t xml:space="preserve">Modificación de infraestructura dispuesta a la comunidad para que pueda desarrollar actividades culturales, sociales y de formación. </t>
  </si>
  <si>
    <t>410302800</t>
  </si>
  <si>
    <t xml:space="preserve">Restauración de infraestructura dispuesta a la comunidad para que pueda desarrollar actividades culturales, sociales y de formación. </t>
  </si>
  <si>
    <t>410302900</t>
  </si>
  <si>
    <t xml:space="preserve">Reforzamiento estructural de infraestructura dispuesta a la comunidad para que pueda desarrollar actividades culturales, sociales y de formación. </t>
  </si>
  <si>
    <t>410303000</t>
  </si>
  <si>
    <t xml:space="preserve">Dotación de infraestructura dispuesta a la comunidad para que pueda desarrollar actividades culturales, sociales y de formación. </t>
  </si>
  <si>
    <t>Servicio de asistencia técnica en el componente de Bienestar Comunitario</t>
  </si>
  <si>
    <t>Bienestar Comunitario es el componente del programa Más Familias en Acción mediante el cual se contribuye al fortalecimiento del capital humano a través de dos líneas de acción: la participación social y la articulación institucional. De este modo, la asistencia técnica consiste en la difusión e implementación del componente de Bienestar Comunitario con las familias de Más Familias en Acción</t>
  </si>
  <si>
    <t>Servicio de asistencia técnica en proyectos de infraestructura social a entidades territoriales</t>
  </si>
  <si>
    <t>Orientado a mejorar las capacidades de las Entidades Territoriales en la formulación y contratación de proyectos de infraestructura social, al igual que orientarlos en las acciones de seguimiento en la ejecución de dichos proyectos.</t>
  </si>
  <si>
    <t>410304800</t>
  </si>
  <si>
    <t>410304801</t>
  </si>
  <si>
    <t>Proyectos asistidos técnicamente en ejecución de obras de infraestructura social</t>
  </si>
  <si>
    <t>410304802</t>
  </si>
  <si>
    <t>Proyectos de mejoramiento de vivienda asistidos técnicamente</t>
  </si>
  <si>
    <t>Servicio de asistencia técnica a las entidades territoriales en la formulación de sus marcos de lucha contra la pobreza</t>
  </si>
  <si>
    <t>Incluye el desarrollo de acciones mediante las cuales se fortalece a las entidades  territoriales en la formulación, implementación y seguimiento de los marcos de lucha contra la pobreza</t>
  </si>
  <si>
    <t>410304900</t>
  </si>
  <si>
    <t>410304901</t>
  </si>
  <si>
    <t>Entidades territoriales con asistencia técnica en la formulación del marco de lucha para la superación de la pobreza</t>
  </si>
  <si>
    <t>410304902</t>
  </si>
  <si>
    <t>Entidades territoriales con asistencia técnica para la implementación del marco de lucha para la superación de la pobreza</t>
  </si>
  <si>
    <t>410304903</t>
  </si>
  <si>
    <t>Entidades territoriales con asistencia técnica para el seguimiento del marco de lucha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</si>
  <si>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</si>
  <si>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410305000</t>
  </si>
  <si>
    <t>Hogares con acompañamiento familiar</t>
  </si>
  <si>
    <t>410305001</t>
  </si>
  <si>
    <t>Comunidades con acompañamiento familiar</t>
  </si>
  <si>
    <t>Talleres de orientación para el bienestar comunitario realizados</t>
  </si>
  <si>
    <t>410305003</t>
  </si>
  <si>
    <t>Hogares urbanos con acompañamiento familiar</t>
  </si>
  <si>
    <t>410305004</t>
  </si>
  <si>
    <t>Hogares beneficiarios del Subsidio Familiar de Vivienda en Especie (SFVE) con acompañamiento familiar</t>
  </si>
  <si>
    <t>410305005</t>
  </si>
  <si>
    <t>Hogares rurales con acompañamiento familiar</t>
  </si>
  <si>
    <t>410305006</t>
  </si>
  <si>
    <t>Comunidades beneficiarias del Subsidio Familiar de Vivienda en Especie (SFVE) con acompañamiento familiar</t>
  </si>
  <si>
    <t>410305007</t>
  </si>
  <si>
    <t>Comunidades étnicas con acompañamiento comunitario</t>
  </si>
  <si>
    <t>410305008</t>
  </si>
  <si>
    <t>Hogares víctimas vulnerables vinculados a iniciativas de fortalecimiento comunitario</t>
  </si>
  <si>
    <t>410305009</t>
  </si>
  <si>
    <t>Iniciativas de fortalecimiento comunitario apoyadas</t>
  </si>
  <si>
    <t>410305010</t>
  </si>
  <si>
    <t>Hogares víctimas vulnerables vinculados para acompañamiento integral</t>
  </si>
  <si>
    <t>410305011</t>
  </si>
  <si>
    <t>Hogares víctimas vulnerables atendidos con acompañamiento integral</t>
  </si>
  <si>
    <t>410305012</t>
  </si>
  <si>
    <t>Madres y padres cabeza de hogar atendidos</t>
  </si>
  <si>
    <t>Servicio de asistencia técnica para el autoconsumo de los hogares en situación de vulnerabilidad social</t>
  </si>
  <si>
    <t>Corresponde a las acciones de acompañamiento técnico para promover la producción de alimentos para el autoconsumo, mejorar los niveles de nutrición de la población y la satisfacción de sus necesidades alimentarias, para que sirvan de fundamento a procesos de generación productiva.</t>
  </si>
  <si>
    <t>410305100</t>
  </si>
  <si>
    <t>Incluye el desarrollo de acciones encaminadas a generar dinámicas de atención conjunta, articulada y eficiente entre las instituciones del estado hacia la población vulnerable.</t>
  </si>
  <si>
    <t>410305200</t>
  </si>
  <si>
    <t>Beneficiarios potenciales para quienes se gestiona la oferta social</t>
  </si>
  <si>
    <t>410305201</t>
  </si>
  <si>
    <t>Beneficiarios de la oferta social atendidos</t>
  </si>
  <si>
    <t>410305203</t>
  </si>
  <si>
    <t>Planes de acción territoriales de acompañamiento social para los proyectos del Subsidio Familiar de Vivienda en Especie  aprobados y con seguimiento</t>
  </si>
  <si>
    <t>410305204</t>
  </si>
  <si>
    <t>Mediante los cuales se realiza educación nutricional y alimentaria a las familias, con el objeto de lograr el cambio favorable de los hábitos, costumbres, tradiciones, creencias y prácticas de la comunidad sobre aspectos de nutrición y alimentación.</t>
  </si>
  <si>
    <t>410305300</t>
  </si>
  <si>
    <t>Hogares asistidos técnicamente para el mejoramiento de hábitos alimenticios</t>
  </si>
  <si>
    <t>410305301</t>
  </si>
  <si>
    <t>Hogares étnicos asistidos técnicamente para el mejoramiento de hábitos alimenticios</t>
  </si>
  <si>
    <t>Corresponde a las actividades de monitoreo y seguimiento realizados en la implementación de las intervenciones para la inclusión social y productiva de la población en situación de vulnerabilidad, así como las actividades de control social realizadas por los hogares beneficiarios.</t>
  </si>
  <si>
    <t>410305400</t>
  </si>
  <si>
    <t>410305401</t>
  </si>
  <si>
    <t>Hogares víctimas con asistencia técnica para el mejoramiento de vivienda</t>
  </si>
  <si>
    <t>410305402</t>
  </si>
  <si>
    <t>Hogares víctimas que reciben recursos monetarios para el mejoramiento de vivienda</t>
  </si>
  <si>
    <t>410305403</t>
  </si>
  <si>
    <t>Hogares víctimas que reciben recursos en especie para el mejoramiento de vivienda</t>
  </si>
  <si>
    <t>Corresponde a la entrega de recursos en especie o en efectivo para generación de huertas, cría de animales y pesca artesanal para el autoconsumo de hogares en situación de vulnerabilidad social.</t>
  </si>
  <si>
    <t>410305500</t>
  </si>
  <si>
    <t>410305501</t>
  </si>
  <si>
    <t>410305502</t>
  </si>
  <si>
    <t>Hogares étnicos con unidades productivas para autoconsumo instaladas</t>
  </si>
  <si>
    <t>Mejorar las capacidades en la formulación, implementación, seguimiento y evaluación de políticas, planes y programas en materia de seguridad alimentaria y nutricional de las entidades territoriales con altos niveles de inseguridad alimentaria y los focalizados en el Marco de la Implementación (PMI) del Acuerdo Final para la Terminación del Conflicto y la Construcción de una Paz Estable</t>
  </si>
  <si>
    <t>Servicio de apoyo a unidades productivas individuales para la generación de ingresos</t>
  </si>
  <si>
    <t>Corresponde a la entrega de recursos en especie o monetarios dirigidos a generar las condiciones para el emprendimiento individual.</t>
  </si>
  <si>
    <t>410305700</t>
  </si>
  <si>
    <t>Unidades productivas capitalizadas</t>
  </si>
  <si>
    <t>410305701</t>
  </si>
  <si>
    <t>Unidades productivas capitalizadas para víctimas del desplazamiento forzado</t>
  </si>
  <si>
    <t>410305702</t>
  </si>
  <si>
    <t>Unidades productivas vinculadas</t>
  </si>
  <si>
    <t>410305703</t>
  </si>
  <si>
    <t>Unidades productivas vinculadas para las víctimas del desplazamiento forzado</t>
  </si>
  <si>
    <t>410305704</t>
  </si>
  <si>
    <t>Estrategias de apoyo a unidades productivas implementadas</t>
  </si>
  <si>
    <t>Corresponde a la entrega de recursos en especie o monetarios mediante incentivos dirigidos a generar las condiciones para el fortalecimiento de las unidades productivas colectivas</t>
  </si>
  <si>
    <t>410305800</t>
  </si>
  <si>
    <t>Unidades productivas colectivas fortalecidas</t>
  </si>
  <si>
    <t>Corresponde a la formación y acompañamiento dirigidos a fortalecer las capacidades empresariales, organizacionales y productivas, tendientes al fortalecimiento de unidades productivas colectivas.</t>
  </si>
  <si>
    <t>410305900</t>
  </si>
  <si>
    <t>Unidades productivas colectivas con asistencia técnica</t>
  </si>
  <si>
    <t>410306000</t>
  </si>
  <si>
    <t>Servicio de apoyo financiero para la entrega de transferencias monetarias no condicionadas</t>
  </si>
  <si>
    <t>Corresponde al apoyo financiero otorgado a la población en situación de vulnerabilidad o pobreza, con el fin de ser un complemento a los ingresos de dicha población.</t>
  </si>
  <si>
    <t>410306100</t>
  </si>
  <si>
    <t>Familias beneficiadas con transferencias monetarias no condicionadas</t>
  </si>
  <si>
    <t>Servicio de apoyo para el mejoramiento de condiciones físicas o dotación de vivienda de hogares  vulnerables rurales</t>
  </si>
  <si>
    <t>Recursos entregados mediante transferencias monetarias o en especie destinadas a los hogares rurales vulnerables para el mejoramiento de las condiciones físicas de sus vivendas o para adquirir elementos de dotación para las mismas.</t>
  </si>
  <si>
    <t>410306200</t>
  </si>
  <si>
    <t>Hogares vulnerables con mejoramiento de las condiciones físicas o dotación de vivienda realizados</t>
  </si>
  <si>
    <t>410306201</t>
  </si>
  <si>
    <t>Hogares víctimas vulnerables con asistencia técnica para el mejoramiento de las  condiciones físicas o dotación de vivienda</t>
  </si>
  <si>
    <t>410306202</t>
  </si>
  <si>
    <t>Hogares víctimas vulnerables que reciben recursos monetarios para el mejoramiento de las  condiciones físicas o dotación de vivienda</t>
  </si>
  <si>
    <t>410306203</t>
  </si>
  <si>
    <t>Hogares víctimas vulnerables con mejoramiento de las  condiciones físicas o dotación de vivienda realizados</t>
  </si>
  <si>
    <t>410306204</t>
  </si>
  <si>
    <t>Hogares víctimas vulnerables que reciben recursos en especie para el mejoramiento de las  condiciones físicas o dotación de vivienda</t>
  </si>
  <si>
    <t>Hace referencia a investigaciones, estudios y otras herramientas de conocimiento en temas relacionados con la inclusión social y productiva para la población en situación de vulnerabilidad así como los efectos de las acciones de política pública (planes, programas y estrategias) dirigidas a los grupos de valor de la entidad.</t>
  </si>
  <si>
    <t>410306300</t>
  </si>
  <si>
    <t>Hace referencia al proceso de evaluación en el diseño, implementación y seguimiento de las recomendaciones de las evaluaciones de políticas, planes y programas en materia de inclusión social y productiva para la población en situación de vulnerabilidad, orientando las acciones de política y la toma de decisiones estratégicas, articuladas y pertinentes.</t>
  </si>
  <si>
    <t>410306400</t>
  </si>
  <si>
    <t>Documentos de evaluaciones realizados</t>
  </si>
  <si>
    <t>410306401</t>
  </si>
  <si>
    <t xml:space="preserve">Documentos de planes de mejoramiento elaborados </t>
  </si>
  <si>
    <t>410306500</t>
  </si>
  <si>
    <t>410306501</t>
  </si>
  <si>
    <t xml:space="preserve">Personas beneficiadas por el programa de Colombia Mayor </t>
  </si>
  <si>
    <t>Servicio de atención y acompañamiento integral a la población en flujos migratorios mixtos y retornados en situación de vulnerabilidad</t>
  </si>
  <si>
    <t>Incluye el desarrollo de acciones encaminadas a generar dinámicas de atención conjunta, articulada y eficiente entre los actores presentes en los territorios para la población en flujos migratorios mixtos y retornados en situación de vulnerabilidad.</t>
  </si>
  <si>
    <t>410306600</t>
  </si>
  <si>
    <t>Hogares atendidos</t>
  </si>
  <si>
    <t>410306800</t>
  </si>
  <si>
    <t>410306900</t>
  </si>
  <si>
    <t>410307000</t>
  </si>
  <si>
    <t>410307001</t>
  </si>
  <si>
    <t>Documentos de estudios técnicos sobre pobreza y vulnerabilidad social elaborados</t>
  </si>
  <si>
    <t>410307100</t>
  </si>
  <si>
    <t>410307200</t>
  </si>
  <si>
    <t>410307300</t>
  </si>
  <si>
    <t>410307301</t>
  </si>
  <si>
    <t xml:space="preserve">Personas asistidas en temas de desarrollo de competencias y habilidades </t>
  </si>
  <si>
    <t>410307302</t>
  </si>
  <si>
    <t>Personas caracterizadas para la inclusión productiva</t>
  </si>
  <si>
    <t>410307400</t>
  </si>
  <si>
    <t>Servicio de apoyo financiero para mejoramientos de vivienda</t>
  </si>
  <si>
    <t>Orientados a financiar proyectos para el mejoramiento de las condiciones de habitabilidad  de la viviendas que contribuyan a la solución de las carencias o deficiencias básicas habitacionales para mejorar la calidad de vida y reducir la vulnerabilidad de la población focalizada del Sector Administrativo de Inclusión Social y Reconciliación.</t>
  </si>
  <si>
    <t>410307500</t>
  </si>
  <si>
    <t>Número de  hogares beneficiados con mejoramientos de vivienda  terminados</t>
  </si>
  <si>
    <t>Servicio de apoyo financiero para la entrega de transferencias monetarias</t>
  </si>
  <si>
    <t>Corresponde al apoyo financiero otorgado a la población en situación de pobreza o vulnerabilidad, con el fin de ser un complemento a los ingresos de dicha población.</t>
  </si>
  <si>
    <t>410307600</t>
  </si>
  <si>
    <t>Hogares beneficiados con transferencias monetarias</t>
  </si>
  <si>
    <t>410307601</t>
  </si>
  <si>
    <t>Hogares beneficiados con transferencias monetarias de Renta Ciudadana</t>
  </si>
  <si>
    <t>410307602</t>
  </si>
  <si>
    <t>Adultos mayores beneficiados con transferencias monetarias</t>
  </si>
  <si>
    <t>410307603</t>
  </si>
  <si>
    <t>410307604</t>
  </si>
  <si>
    <t>Jóvenes beneficiados con transferencias monetarias de Jóvenes en Acción</t>
  </si>
  <si>
    <t>Servicio de fortalecimiento de capacidades para generación de ingresos</t>
  </si>
  <si>
    <t>Corresponde al servicio dirigido a la entrega de recursos a través de acciones complementarias para la implementación de alternativas de generación de ingresos</t>
  </si>
  <si>
    <t>410307700</t>
  </si>
  <si>
    <t>Personas fortalecidas con acciones complementarias para la generación de ingresos</t>
  </si>
  <si>
    <t>Servicio de apoyo a iniciativas productivas</t>
  </si>
  <si>
    <t>Corresponde a la entrega de recursos y el apoyo en términos de acompañamiento técnico a las iniciativas de generación de ingresos de subsistencia, individuales y / o colectivas</t>
  </si>
  <si>
    <t>410307800</t>
  </si>
  <si>
    <t>Servicio de apoyo para la subsistencia en materia de seguridad alimentaria</t>
  </si>
  <si>
    <t>Corresponde a la entrega de recursos para la subsistencia en el marco del derecho humano a la alimentación (se espera entregar a las personas recursos tales como bonos de mercado, kits de mercados).--posterior a la emergencia</t>
  </si>
  <si>
    <t>410307900</t>
  </si>
  <si>
    <t>Personas atendidas mediante entrega de recursos para las necesidades en materia de seguridad alimentaria</t>
  </si>
  <si>
    <t>Servicio de apoyo para remisión a rutas de atención complementarias</t>
  </si>
  <si>
    <t xml:space="preserve">Corresponde a las gestión y acciones encaminadas a la remisión a otras rutas de atención </t>
  </si>
  <si>
    <t>410308000</t>
  </si>
  <si>
    <t>Personas  con remisión a rutas de atención complementarias</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</si>
  <si>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</si>
  <si>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410308100</t>
  </si>
  <si>
    <t xml:space="preserve"> Personas capacitadas</t>
  </si>
  <si>
    <t>4.7De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</si>
  <si>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Servicio de asesoría productiva y empresarial</t>
  </si>
  <si>
    <t>Corresponde a la orientación, transferencia de conocimiento y apoyo operativo durante la puesta en marcha de unidades productivas y a las empresas en la generación o mejora de modelos de negocio y sus respectivas líneas de producción, establecimiento de procesos y procedimientos de estandarización de cadenas productivas, mejoramiento y consolidación del seguimiento y mejora continua para lograr los estándares establecidos para este tipo de negocio</t>
  </si>
  <si>
    <t>410308200</t>
  </si>
  <si>
    <t>8.3Promover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</si>
  <si>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4104</t>
  </si>
  <si>
    <t xml:space="preserve"> Atención integral de población en situación permanente de desprotección social y/o familiar</t>
  </si>
  <si>
    <t>Centros de protección social para el adulto mayor construidos y dotados</t>
  </si>
  <si>
    <t>Corresponde a la construcción y dotación de infraestructura destinada al ofrecimiento de servicios de hospedaje, bienestar social y cuidado integral de manera permanente o temporal a los adultos mayores en condicionesde descuido, abandono o víctimas de violencia intrafamiliar.</t>
  </si>
  <si>
    <t>410400100</t>
  </si>
  <si>
    <t>Centros de protección social para el adulto mayor adecuados</t>
  </si>
  <si>
    <t>Corresponde a la adecuación de infraestructura destinada al ofrecimiento de servicios de hospedaje, bienestar social y cuidado integral de manera permanente o temporal a los adultos mayores en condicionesde descuido, abandono o víctimas de violencia intrafamiliar.</t>
  </si>
  <si>
    <t>410400200</t>
  </si>
  <si>
    <t>Centros de protección social para el adulto mayor ampliados</t>
  </si>
  <si>
    <t>Corresponde a la ampliación de infraestructura destinada al ofrecimiento de servicios de hospedaje, bienestar social y cuidado integral de manera permanente o temporal a los adultos mayores en condicionesde descuido, abandono o víctimas de violencia intrafamiliar.</t>
  </si>
  <si>
    <t>410400300</t>
  </si>
  <si>
    <t>Centros de protección social para el adulto mayor con reforzamiento estructural</t>
  </si>
  <si>
    <t>Corresponde al reforzamiento estructural de infraestructura destinada al ofrecimiento de servicios de hospedaje, bienestar social y cuidado integral de manera permanente o temporal a los adultos mayores en condicionesde descuido, abandono o víctimas de violencia intrafamiliar.</t>
  </si>
  <si>
    <t>410400400</t>
  </si>
  <si>
    <t>Centros de protección social para el adulto mayor modificados</t>
  </si>
  <si>
    <t>Corresponde a la modificación de infraestructura destinada al ofrecimiento de servicios de hospedaje, bienestar social y cuidado integral de manera permanente o temporal a los adultos mayores en condicionesde descuido, abandono o víctimas de violencia intrafamiliar.</t>
  </si>
  <si>
    <t>410400500</t>
  </si>
  <si>
    <t>Centros de protección social para el adulto mayor construidos</t>
  </si>
  <si>
    <t>Corresponde a la construcción de infraestructura destinada al ofrecimiento de servicios de hospedaje, bienestar social y cuidado integral de manera permanente o temporal a los adultos mayores en condicionesde descuido, abandono o víctimas de violencia intrafamiliar.</t>
  </si>
  <si>
    <t>410400600</t>
  </si>
  <si>
    <t>Centros de protección social para el adulto mayor dotados</t>
  </si>
  <si>
    <t>Corresponde a la dotación destinada al ofrecimiento de servicios de hospedaje, bienestar social y cuidado integral de manera permanente o temporal a los adultos mayores en condicionesde descuido, abandono o víctimas de violencia intrafamiliar.</t>
  </si>
  <si>
    <t>410400700</t>
  </si>
  <si>
    <t>Servicio de atención y protección integral al adulto mayor</t>
  </si>
  <si>
    <t>Servicios integrales que incluyen aspectos relacionados con protección a la salud y bienestar social, educación, cultura, recreación, entorno físico y social favorable, productividad para los adultos mayores.</t>
  </si>
  <si>
    <t>Número de adultos mayores</t>
  </si>
  <si>
    <t>410400800</t>
  </si>
  <si>
    <t>Adultos mayores atendidos con servicios integrales</t>
  </si>
  <si>
    <t>Centros de protección social de día para el adulto mayor adecuados</t>
  </si>
  <si>
    <t>Corresponde a la adecuación de infraestructura destinada a brindar servicios diurnos para el cuidado, bienestar integral y asistencia social de los adultos mayores en condicionesde descuido, abandono o víctimas de violencia intrafamiliar.</t>
  </si>
  <si>
    <t>410400900</t>
  </si>
  <si>
    <t>Centros de día para el adulto mayor adecuados</t>
  </si>
  <si>
    <t>Servicio de educación informal a los cuidadores del adulto mayor</t>
  </si>
  <si>
    <t>Servicios dirigidos a fortalecer las habilidades y competencias de los cuidadores del adulto mayor en temas de protección y atención integral a esta población.</t>
  </si>
  <si>
    <t>Número de cuidadores</t>
  </si>
  <si>
    <t>410401000</t>
  </si>
  <si>
    <t>Cuidadores cualificados</t>
  </si>
  <si>
    <t>Servicio de caracterización demográfica y socioeconómica de las personas habitantes de la calle</t>
  </si>
  <si>
    <t>Servicios mediante los cuales se identifican y analizan los perfiles de la población habitante de la calle.</t>
  </si>
  <si>
    <t>410401100</t>
  </si>
  <si>
    <t>Personas caracterizadas</t>
  </si>
  <si>
    <t>Centros de protección social de día para el adulto mayor modificados</t>
  </si>
  <si>
    <t>Corresponde a la modificación de infraestructura destinada a brindar servicios diurnos para el cuidado, bienestar integral y asistencia social de los adultos mayores en condicionesde descuido, abandono o víctimas de violencia intrafamiliar.</t>
  </si>
  <si>
    <t>410401200</t>
  </si>
  <si>
    <t>Centros de día para el adulto mayor modificados</t>
  </si>
  <si>
    <t>Centros de protección social de día para el adulto mayor construidos</t>
  </si>
  <si>
    <t>Corresponde a la construcción de infraestructura destinada a brindar servicios diurnos para el cuidado, bienestar integral y asistencia social de los adultos mayores en condicionesde descuido, abandono o víctimas de violencia intrafamiliar.</t>
  </si>
  <si>
    <t>410401300</t>
  </si>
  <si>
    <t>Centros de día para el adulto mayor construidos</t>
  </si>
  <si>
    <t>Centros de protección social de día para el adulto mayor dotados</t>
  </si>
  <si>
    <t>Corresponde a la dotación destinada a brindar servicios diurnos para el cuidado, bienestar integral y asistencia social de los adultos mayores en condiciones de descuido, abandono o víctimas de violencia intrafamiliar.</t>
  </si>
  <si>
    <t>410401400</t>
  </si>
  <si>
    <t>Centros de día para el adulto mayor dotados</t>
  </si>
  <si>
    <t>Centros de protección social de día para el adulto mayor construidos y dotados</t>
  </si>
  <si>
    <t>Corresponde a la construcción y dotación de infraestructura destinada a brindar servicios diurnos para el cuidado, bienestar integral y asistencia social de los adultos mayores en condicionesde descuido, abandono o víctimas de violencia intrafamiliar.</t>
  </si>
  <si>
    <t>410401500</t>
  </si>
  <si>
    <t>Centros de día para el adulto mayor construidos y dotados</t>
  </si>
  <si>
    <t>Granjas para adultos mayores construidas y dotadas</t>
  </si>
  <si>
    <t>Corresponde a la construcción y dotación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</si>
  <si>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Número de granjas</t>
  </si>
  <si>
    <t>410401600</t>
  </si>
  <si>
    <t>Granjas para adultos mayores adecuadas</t>
  </si>
  <si>
    <t>Corresponde a la adecuación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</si>
  <si>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410401700</t>
  </si>
  <si>
    <t>Granjas para adultos mayores ampliadas</t>
  </si>
  <si>
    <t>Corresponde a la ampliación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</si>
  <si>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410401800</t>
  </si>
  <si>
    <t>Granjas para adultos mayores con reforzamiento estructural</t>
  </si>
  <si>
    <t>Corresponde al reforzamiento estructural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</si>
  <si>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410401900</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</si>
  <si>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</si>
  <si>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</si>
  <si>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410402000</t>
  </si>
  <si>
    <t>Personas con discapacidad atendidas con servicios integrales</t>
  </si>
  <si>
    <t>Granjas para adultos mayores construidas</t>
  </si>
  <si>
    <t>Corresponde a la construcción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</si>
  <si>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410402100</t>
  </si>
  <si>
    <t>Granjas para adultos mayores dotadas</t>
  </si>
  <si>
    <t>Corresponde a la dotación de la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y ambientales.</t>
  </si>
  <si>
    <t>410402200</t>
  </si>
  <si>
    <t>Servicio de asistencia técnica a proyectos productivos de las granjas para adultos mayores</t>
  </si>
  <si>
    <t>Servicios orientados a fortalecer técnicamente las granjas para adultos mayores en el desarrollo de proyectos productivos agrícolas, pecuarios, silvícolas y ambientales.</t>
  </si>
  <si>
    <t>410402300</t>
  </si>
  <si>
    <t>Proyectos productivos asistidos técnicamente</t>
  </si>
  <si>
    <t>Centros de protección social de día para el adulto mayor ampliados</t>
  </si>
  <si>
    <t>Corresponde a la ampliación de infraestructura destinada a brindar servicios diurnos para el cuidado, bienestar integral y asistencia social de los adultos mayores en condicionesde descuido, abandono o víctimas de violencia intrafamiliar.</t>
  </si>
  <si>
    <t>410402400</t>
  </si>
  <si>
    <t>Centros de día para el adulto mayor ampliados</t>
  </si>
  <si>
    <t>Centros de protección social de día para el adulto mayor con reforzamiento estructural</t>
  </si>
  <si>
    <t>Corresponde al reforzamiento estructural de infraestructura destinada a brindar servicios diurnos para el cuidado, bienestar integral y asistencia social de los adultos mayores en condicionesde descuido, abandono o víctimas de violencia intrafamiliar.</t>
  </si>
  <si>
    <t>410402500</t>
  </si>
  <si>
    <t>Centros de día para el adulto mayor con reforzamiento estructural</t>
  </si>
  <si>
    <t>Servicio de articulación de oferta social para la población habitante de calle</t>
  </si>
  <si>
    <t>Incluye el desarrollo de acciones encaminadas a generar dinámicas de atención conjunta, articulada y eficiente entre instituciones de carácter público y/o privado hacia la población habitante de la calle.</t>
  </si>
  <si>
    <t>410402600</t>
  </si>
  <si>
    <t>Personas atendidas con oferta institucional</t>
  </si>
  <si>
    <t>Servicio de atención integral al habitante de la calle</t>
  </si>
  <si>
    <t>Servicios integrales que incluyen aspectos relacionados con atención en salud, alimentación, hospedaje, formación para el trabajo, inclusión productiva, entre otros y que se ofrecen intra o extramuralmente para habitantes de la calle.</t>
  </si>
  <si>
    <t>410402700</t>
  </si>
  <si>
    <t xml:space="preserve">Personas atendidas con servicios integrales </t>
  </si>
  <si>
    <t>Centros de atención de habitantes de la calle construidos y dotados</t>
  </si>
  <si>
    <t>Corresponde a la construcción de infraestructura y dotación destinada al ofrecimiento de servicios de atención integral para población habitante de la calle.</t>
  </si>
  <si>
    <t>410402800</t>
  </si>
  <si>
    <t>Centros de atención de habitantes de calle construidos y dotados</t>
  </si>
  <si>
    <t>Centros de atención de habitantes de la calle adecuados</t>
  </si>
  <si>
    <t>Corresponde a la adecuación de infraestructura destinada al ofrecimiento de servicios de atención integral para población habitante de la calle.</t>
  </si>
  <si>
    <t>410402900</t>
  </si>
  <si>
    <t>Centros de atención de habitantes de la calle ampliados</t>
  </si>
  <si>
    <t>Corresponde a la ampliación de infraestructura destinada al ofrecimiento de servicios de atención integral para población habitante de la calle.</t>
  </si>
  <si>
    <t>410403000</t>
  </si>
  <si>
    <t>Centros de atención de habitantes de la calle con reforzamiento estructural</t>
  </si>
  <si>
    <t>Corresponde al reforzamiento estructural de infraestructura destinada al ofrecimiento de servicios de atención integral para población habitante de la calle.</t>
  </si>
  <si>
    <t>410403100</t>
  </si>
  <si>
    <t>Centros de atención de habitantes de la calle modificados</t>
  </si>
  <si>
    <t>Corresponde a la modificación de infraestructura destinada al ofrecimiento de servicios de atención integral para población habitante de la calle.</t>
  </si>
  <si>
    <t>410403200</t>
  </si>
  <si>
    <t xml:space="preserve">Centros de atención de habitantes de la calle construidos </t>
  </si>
  <si>
    <t>Corresponde a la construcción de infraestructura destinada al ofrecimiento de servicios de atención integral para población habitante de la calle.</t>
  </si>
  <si>
    <t>410403300</t>
  </si>
  <si>
    <t>Centros de atención de habitantes de la calle construidos</t>
  </si>
  <si>
    <t>Centros de atención de habitantes de la calle dotados</t>
  </si>
  <si>
    <t>Corresponde a la dotación destinada al ofrecimiento de servicios de atención integral para población habitante de la calle.</t>
  </si>
  <si>
    <t>410403400</t>
  </si>
  <si>
    <t>Granjas para adultos mayores modificadas</t>
  </si>
  <si>
    <t>Corresponde a la modificación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</si>
  <si>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410403500</t>
  </si>
  <si>
    <t>Centros de atención integral para personas con discapacidad construidos y dotados</t>
  </si>
  <si>
    <t>Corresponde a la construcción de infraestructura y dotación destinada al ofrecimiento de servicios de atención integral para población en condición de discapacidad.</t>
  </si>
  <si>
    <t>410403600</t>
  </si>
  <si>
    <t>Centros de atención integral para personas con discapacidad adecuados</t>
  </si>
  <si>
    <t>Corresponde a la adecuación de infraestructura destinada al ofrecimiento de servicios de atención integral para población en condición de discapacidad.</t>
  </si>
  <si>
    <t>410403700</t>
  </si>
  <si>
    <t>Centros de atención integral para personas con discapacidad ampliados</t>
  </si>
  <si>
    <t>Corresponde a la ampliación de infraestructura destinada al ofrecimiento de servicios de atención integral para población en condición de discapacidad.</t>
  </si>
  <si>
    <t>410403800</t>
  </si>
  <si>
    <t>Centros de atención integral para personas con discapacidad con reforzamiento estructural</t>
  </si>
  <si>
    <t>Corresponde al reforzamiento estructural de infraestructura destinada al ofrecimiento de servicios de atención integral para población en condición de discapacidad.</t>
  </si>
  <si>
    <t>410403900</t>
  </si>
  <si>
    <t>Centros de atención integral para personas con discapacidad modificados</t>
  </si>
  <si>
    <t>Corresponde a la modificación de infraestructura destinada al ofrecimiento de servicios de atención integral para población en condición de discapacidad.</t>
  </si>
  <si>
    <t>410404000</t>
  </si>
  <si>
    <t xml:space="preserve">Centros de atención integral para personas con discapacidad construidos </t>
  </si>
  <si>
    <t>Corresponde a la construcción de infraestructura destinada al ofrecimiento de servicios de atención integral para población en condición de discapacidad.</t>
  </si>
  <si>
    <t>410404100</t>
  </si>
  <si>
    <t>Centros de atención integral para personas con discapacidad construidos</t>
  </si>
  <si>
    <t>Centros de atención integral para personas con discapacidad dotados</t>
  </si>
  <si>
    <t>Corresponde a la dotación destinada al ofrecimiento de servicios de atención integral para población en condición de discapacidad.</t>
  </si>
  <si>
    <t>410404200</t>
  </si>
  <si>
    <t>4199</t>
  </si>
  <si>
    <t xml:space="preserve"> Fortalecimiento de la gestión y dirección del sector Inclusión Social y Reconciliación </t>
  </si>
  <si>
    <t>419900900</t>
  </si>
  <si>
    <t>419901000</t>
  </si>
  <si>
    <t>419901100</t>
  </si>
  <si>
    <t>419901101</t>
  </si>
  <si>
    <t>419901200</t>
  </si>
  <si>
    <t>419901300</t>
  </si>
  <si>
    <t>419901400</t>
  </si>
  <si>
    <t>419901500</t>
  </si>
  <si>
    <t>419901600</t>
  </si>
  <si>
    <t>419904400</t>
  </si>
  <si>
    <t>419905200</t>
  </si>
  <si>
    <t>419905201</t>
  </si>
  <si>
    <t>419905202</t>
  </si>
  <si>
    <t>419905203</t>
  </si>
  <si>
    <t>419905204</t>
  </si>
  <si>
    <t>419905205</t>
  </si>
  <si>
    <t>419905206</t>
  </si>
  <si>
    <t>419905207</t>
  </si>
  <si>
    <t>419905208</t>
  </si>
  <si>
    <t>419905209</t>
  </si>
  <si>
    <t>419905210</t>
  </si>
  <si>
    <t>419905211</t>
  </si>
  <si>
    <t>419905212</t>
  </si>
  <si>
    <t>419905213</t>
  </si>
  <si>
    <t>419905214</t>
  </si>
  <si>
    <t>419905215</t>
  </si>
  <si>
    <t>419905300</t>
  </si>
  <si>
    <t>419905301</t>
  </si>
  <si>
    <t>419905400</t>
  </si>
  <si>
    <t>419905401</t>
  </si>
  <si>
    <t>419905402</t>
  </si>
  <si>
    <t>419905500</t>
  </si>
  <si>
    <t>419905600</t>
  </si>
  <si>
    <t>419905601</t>
  </si>
  <si>
    <t>419905602</t>
  </si>
  <si>
    <t>419905700</t>
  </si>
  <si>
    <t>419905800</t>
  </si>
  <si>
    <t>419905801</t>
  </si>
  <si>
    <t>419906000</t>
  </si>
  <si>
    <t xml:space="preserve">Sistemas de información actualizados </t>
  </si>
  <si>
    <t>419906100</t>
  </si>
  <si>
    <t>419906101</t>
  </si>
  <si>
    <t>419906102</t>
  </si>
  <si>
    <t>419906103</t>
  </si>
  <si>
    <t>419906200</t>
  </si>
  <si>
    <t>419906300</t>
  </si>
  <si>
    <t>Servicio de implementación de sistemas de gestión</t>
  </si>
  <si>
    <t>419906400</t>
  </si>
  <si>
    <t>419906401</t>
  </si>
  <si>
    <t>419906402</t>
  </si>
  <si>
    <t>Informe final de implementación realizado</t>
  </si>
  <si>
    <t>419906403</t>
  </si>
  <si>
    <t>Sistema de gestión certificado</t>
  </si>
  <si>
    <t>419906404</t>
  </si>
  <si>
    <t>419906500</t>
  </si>
  <si>
    <t>419906600</t>
  </si>
  <si>
    <t>419906700</t>
  </si>
  <si>
    <t>419906800</t>
  </si>
  <si>
    <t>419906801</t>
  </si>
  <si>
    <t>419906900</t>
  </si>
  <si>
    <t>419907000</t>
  </si>
  <si>
    <t>42</t>
  </si>
  <si>
    <t>Inteligencia</t>
  </si>
  <si>
    <t>4201</t>
  </si>
  <si>
    <t xml:space="preserve"> Desarrollo de Inteligencia Estratégica y Contrainteligencia de Estado</t>
  </si>
  <si>
    <t>Servicios de tecnologías de la información y las comunicaciones de inteligencia estratégica</t>
  </si>
  <si>
    <t xml:space="preserve">Servicio que se presta al interior de la entidad entendido como el conjunto de recursos, herramientas, equipos, programas informáticos, aplicaciones, redes y medios; que permiten la compilación, procesamiento, almacenamiento, transmisión de información como: voz, datos, texto, video e imágenes. </t>
  </si>
  <si>
    <t>Número de plataformas tecnológicas</t>
  </si>
  <si>
    <t>420100200</t>
  </si>
  <si>
    <t>Plataformas tecnológicas con soporte técnico</t>
  </si>
  <si>
    <t>420100201</t>
  </si>
  <si>
    <t>Equipos de infraestructura tecnológica con soporte técnico</t>
  </si>
  <si>
    <t>420100202</t>
  </si>
  <si>
    <t>Plataformas tecnológicas actualizadas</t>
  </si>
  <si>
    <t>420100203</t>
  </si>
  <si>
    <t>Redes de comunicaciones con soporte técnico</t>
  </si>
  <si>
    <t>420100204</t>
  </si>
  <si>
    <t>Equipos tecnológicos con soporte técnico</t>
  </si>
  <si>
    <t>420100205</t>
  </si>
  <si>
    <t>Software implementado</t>
  </si>
  <si>
    <t>420100206</t>
  </si>
  <si>
    <t>Software actualizado</t>
  </si>
  <si>
    <t>420100207</t>
  </si>
  <si>
    <t>Módulos de sistemas de información actualizados</t>
  </si>
  <si>
    <t>420100208</t>
  </si>
  <si>
    <t xml:space="preserve">Módulos de sistemas de información desarrollados </t>
  </si>
  <si>
    <t>Servicios de seguridad y protección de activos institucionales</t>
  </si>
  <si>
    <t>Servicio propio de la entidad que garantiza la protección de los activos intitucionales (instalaciones físicas, personas, información, comunicación, entre otros) para prevenir la materialización de riesgos que afecten el desarrollo de las actividades de Inteligencia Estratégica y Contrainteligencia de Estado</t>
  </si>
  <si>
    <t>Número de equipos de seguridad y protección de activos</t>
  </si>
  <si>
    <t>420100300</t>
  </si>
  <si>
    <t xml:space="preserve">Equipos de  seguridad  y protección de  activos institucionales con soporte técnico </t>
  </si>
  <si>
    <t>420100301</t>
  </si>
  <si>
    <t>Equipos de  seguridad  y protección de  activos institucionales actualizados</t>
  </si>
  <si>
    <t>420100302</t>
  </si>
  <si>
    <t>Equipos de  seguridad  y protección de  activos institucionales implementados</t>
  </si>
  <si>
    <t>420100303</t>
  </si>
  <si>
    <t>420100304</t>
  </si>
  <si>
    <t>420100305</t>
  </si>
  <si>
    <t>Redes de comunicación segura soportadas</t>
  </si>
  <si>
    <t>Servicios de formación especializada, innovación y gestión del conocimiento</t>
  </si>
  <si>
    <t>Servicio para formar, instruir y capacitar al personal de inteligencia y contrainteligencia generando conocimiento, crecimiento, compromiso e identidad institucional, propiciando cambio e innovación permanente.</t>
  </si>
  <si>
    <t>420100400</t>
  </si>
  <si>
    <t>Funcionarios capacitados</t>
  </si>
  <si>
    <t>420100401</t>
  </si>
  <si>
    <t>Horas de capacitación impartidas</t>
  </si>
  <si>
    <t>420100402</t>
  </si>
  <si>
    <t>Ideas de innovación desarrolladas</t>
  </si>
  <si>
    <t>420100403</t>
  </si>
  <si>
    <t>Eventos de intercambio de conocimiento realizados</t>
  </si>
  <si>
    <t>420100404</t>
  </si>
  <si>
    <t>Centro operacional construido y dotado</t>
  </si>
  <si>
    <t>Corresponde a un inmueble resultado de obras de edificación en terrenos no construidos o cuya área está libre por autorización de demolición total. Este centro operacional cuenta con condiciones de sostenibilidad, autonomía, eficiencia y seguridad acordes al desarrollo de actividades de inteligencia  y contrainteligencia de Estado. Incluye la dotación del inmueble.</t>
  </si>
  <si>
    <t>420100600</t>
  </si>
  <si>
    <t>420100601</t>
  </si>
  <si>
    <t>420100602</t>
  </si>
  <si>
    <t>Componentes de infraestructura construidos y dotados</t>
  </si>
  <si>
    <t xml:space="preserve">Documentos de lineamientos técnicos </t>
  </si>
  <si>
    <t xml:space="preserve">Documentos cuyo objetivo es describir y explicar instrumentos, estándares, requisitos y condiciones necesarias para llevar a cabo un proceso o actividad </t>
  </si>
  <si>
    <t>420100700</t>
  </si>
  <si>
    <t xml:space="preserve">Servicio de educación para el trabajo y el desarrollo humano en inteligencia y contrainteligencia </t>
  </si>
  <si>
    <t xml:space="preserve">Acciones orientadas a completar, actualizar, suplir conocimientos y formar en aspectos académicos o laborales sin sujeción al sistema de niveles y grados para el desarrollo de labores de inteligencia  y contrainteligencia de Estado  </t>
  </si>
  <si>
    <t>420100800</t>
  </si>
  <si>
    <t>420100801</t>
  </si>
  <si>
    <t xml:space="preserve">Cursos realizados </t>
  </si>
  <si>
    <t>420100802</t>
  </si>
  <si>
    <t xml:space="preserve">Horas de capacitación impartidas </t>
  </si>
  <si>
    <t xml:space="preserve">Servicio de educación informal para el desarrollo de inteligencia y contrainteligencia </t>
  </si>
  <si>
    <t xml:space="preserve">Acciones orientadas a complementar, actualizar, perfeccionar, renovar o profundizar conocimientos, habilidades técnicas y prácticas para el desarrollo de las labores de inteligencia y contrainteligencia . Este conocimiento libre y espontáneo adquirido, proviene de personas, entidades, medios masivos de comunicación, medios impresos, tradiciones, costumbres, comportamientos sociales y otros no estructurados. </t>
  </si>
  <si>
    <t>420100900</t>
  </si>
  <si>
    <t>420100901</t>
  </si>
  <si>
    <t>420100902</t>
  </si>
  <si>
    <t>420101000</t>
  </si>
  <si>
    <t>420101100</t>
  </si>
  <si>
    <t>420101200</t>
  </si>
  <si>
    <t>Servicio de protección de activos institucionales dotados</t>
  </si>
  <si>
    <t>Corresponde a la adquisición de medios especializados como equipos de detección, equipos de visión, elementos ofensivos y defensivos, equipos discretos, equipos electrónicos, materiales, vehículos, aeronaves no tripuladas, sistemas de comunicación, dispositivos, entre otros  requeridos para la  protección de los activos institucionales.</t>
  </si>
  <si>
    <t>Número de medios técnicos especializados</t>
  </si>
  <si>
    <t>420101300</t>
  </si>
  <si>
    <t>Medios técnicos especializados dotados</t>
  </si>
  <si>
    <t>Servicio de protección de activos institucionales mejorados</t>
  </si>
  <si>
    <t>Corresponde a la mejora y/o soporte de los medios técnicos especializados existentes para el desarrollo de las actividades de protección de los activos institucionales.</t>
  </si>
  <si>
    <t>420101400</t>
  </si>
  <si>
    <t>Medios técnicos especializados mejorados</t>
  </si>
  <si>
    <t>420101500</t>
  </si>
  <si>
    <t>16.8 Ampliar y fortalecer la participación de los países en desarrollo en las instituciones de gobernanza mundial</t>
  </si>
  <si>
    <t>420101600</t>
  </si>
  <si>
    <t>Corresponde a las actividades para el diseño de estrategias de  identificación y transformación de los conocimientos generados por las personas en información que pueda ser almacenada, clasificada y distribuida para estar accesible para quien la necesite en determinado momento, orientada a la formalización de las mejores prácticas, la identificación y estandarización de competencias y procesos y la consolidación de comunidades del conocimiento</t>
  </si>
  <si>
    <t>420101700</t>
  </si>
  <si>
    <t>Estrategias de gestión del conocimiento implementadas</t>
  </si>
  <si>
    <t>Servicio de producción  de conocimiento e información especializada para el desarrollo de actividades de inteligencia  estratégica y contrainteligencia</t>
  </si>
  <si>
    <t>Corresponde a acciones orientadas a producir inteligencia estratégica y contrainteligencia derivadas del acceso, recolección, procesamiento, análisis y explotación de datos, información y conocimiento especializado</t>
  </si>
  <si>
    <t>420101800</t>
  </si>
  <si>
    <t xml:space="preserve"> Informes especializados generados</t>
  </si>
  <si>
    <t>17.9Poner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</si>
  <si>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Servicios técnicos especializados para el desarrollo de las actividades de inteligencia estratégica y contrainteligencia</t>
  </si>
  <si>
    <t>Corresponde a medios técnicos especializados entendidos como equipos, instrumentación para evaluar fuentes humanas, instrumentos de medición credibilidad y confiabilidad, laboratorios especializados, herramientas técnicas, materiales y suministros, aeronaves no tripuladas, sistemas de detección, equipos de seguridad, redes de comunicación, y otros requeridos para el desarrollo de las actividades de inteligencia y contrainteligencia</t>
  </si>
  <si>
    <t>Número de medios especializados</t>
  </si>
  <si>
    <t>420101900</t>
  </si>
  <si>
    <t>Medios especializados disponibles</t>
  </si>
  <si>
    <t>4299</t>
  </si>
  <si>
    <t xml:space="preserve"> Fortalecimiento de la gestión y dirección del sector Inteligencia</t>
  </si>
  <si>
    <t>429900900</t>
  </si>
  <si>
    <t>429901000</t>
  </si>
  <si>
    <t>429901100</t>
  </si>
  <si>
    <t>429901200</t>
  </si>
  <si>
    <t>429901300</t>
  </si>
  <si>
    <t>429901400</t>
  </si>
  <si>
    <t>429901500</t>
  </si>
  <si>
    <t>429901600</t>
  </si>
  <si>
    <t>429904400</t>
  </si>
  <si>
    <t>429904401</t>
  </si>
  <si>
    <t>429904402</t>
  </si>
  <si>
    <t>429905200</t>
  </si>
  <si>
    <t>429905201</t>
  </si>
  <si>
    <t>429905202</t>
  </si>
  <si>
    <t>429905203</t>
  </si>
  <si>
    <t>429905204</t>
  </si>
  <si>
    <t>429905205</t>
  </si>
  <si>
    <t>429905206</t>
  </si>
  <si>
    <t>429905207</t>
  </si>
  <si>
    <t>429905208</t>
  </si>
  <si>
    <t>429905209</t>
  </si>
  <si>
    <t>429905210</t>
  </si>
  <si>
    <t>429905211</t>
  </si>
  <si>
    <t>429905212</t>
  </si>
  <si>
    <t>429905213</t>
  </si>
  <si>
    <t>429905214</t>
  </si>
  <si>
    <t>429905215</t>
  </si>
  <si>
    <t>429905300</t>
  </si>
  <si>
    <t>429905301</t>
  </si>
  <si>
    <t>429905400</t>
  </si>
  <si>
    <t>429905401</t>
  </si>
  <si>
    <t>429905402</t>
  </si>
  <si>
    <t>429905403</t>
  </si>
  <si>
    <t>Documentos de planeación que definen la estrategia de tecnologías de la información de la entidad</t>
  </si>
  <si>
    <t>429905500</t>
  </si>
  <si>
    <t>429905600</t>
  </si>
  <si>
    <t>429905601</t>
  </si>
  <si>
    <t>429905602</t>
  </si>
  <si>
    <t>429905800</t>
  </si>
  <si>
    <t>429905801</t>
  </si>
  <si>
    <t>429906000</t>
  </si>
  <si>
    <t>429906100</t>
  </si>
  <si>
    <t>429906101</t>
  </si>
  <si>
    <t>429906102</t>
  </si>
  <si>
    <t>429906103</t>
  </si>
  <si>
    <t>429906200</t>
  </si>
  <si>
    <t>Documento cuyo objetivo es definir el marco de referencia que alinea la gestión de tecnologías de la información con las políticas de estado y sectoriales que se definan sobre la materia</t>
  </si>
  <si>
    <t>429906300</t>
  </si>
  <si>
    <t>43</t>
  </si>
  <si>
    <t>Deporte y Recreación</t>
  </si>
  <si>
    <t>4301</t>
  </si>
  <si>
    <t xml:space="preserve"> Fomento a la recreación, la actividad física y el deporte para desarrollar entornos de convivencia y paz</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</si>
  <si>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</si>
  <si>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430100100</t>
  </si>
  <si>
    <t>430100101</t>
  </si>
  <si>
    <t>Estímulos entregados</t>
  </si>
  <si>
    <t>430100102</t>
  </si>
  <si>
    <t>Artículos deportivos entregados</t>
  </si>
  <si>
    <t>430100103</t>
  </si>
  <si>
    <t>Artículos tecnológicos entregados</t>
  </si>
  <si>
    <t>Servicio de apoyo financiero para la profesionalización de deportistas</t>
  </si>
  <si>
    <t xml:space="preserve">Dentro del marco del Programa Supérate se entregan diferentes incentivos a los deportistas, docentes, entrenadores, establecimientos educativos, Juntas de Acción Comunal o resguardos que se hayan inscrito en las competencias del programa. El mayor estímulo otorgado a los ganadores en este programa es la entrega de créditos condonables del ICETEX  para el estudio de deportistas. </t>
  </si>
  <si>
    <t>430100200</t>
  </si>
  <si>
    <t>430100201</t>
  </si>
  <si>
    <t>Créditos entregados</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</si>
  <si>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</si>
  <si>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Número de infraestructuras deportivas</t>
  </si>
  <si>
    <t>430100301</t>
  </si>
  <si>
    <t>Personas que acceden a la infraestructura deportiva</t>
  </si>
  <si>
    <t>430100302</t>
  </si>
  <si>
    <t>Eventos  realizados en la infraestructura deportiva</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</si>
  <si>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</si>
  <si>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430100401</t>
  </si>
  <si>
    <t>Intervenciones realizadas a infraestructura deportiva</t>
  </si>
  <si>
    <t>Corresponde a la formulación o reformulación de políticas públicas o normatividad concerniente a la práctica de la actividad física, de la recreación y el deporte.</t>
  </si>
  <si>
    <t>430100601</t>
  </si>
  <si>
    <t>Proyectos de ley realizados</t>
  </si>
  <si>
    <t>430100602</t>
  </si>
  <si>
    <t>Decretos realizados</t>
  </si>
  <si>
    <t>430100603</t>
  </si>
  <si>
    <t>Resoluciones realizadas</t>
  </si>
  <si>
    <t>Corresponde a los procesos de iniciación, fundamentación y perfeccionamiento deportivos a partir de  las clases donde se practica la actividad física, la recreación y/o el deporte.</t>
  </si>
  <si>
    <t>430100700</t>
  </si>
  <si>
    <t>Niños, niñas, adolescentes y jóvenes inscritos en Escuelas Deportivas</t>
  </si>
  <si>
    <t>3.d  Reforzar la capacidad de todos los países, en particular los países en desarrollo, en materia de alerta temprana, reducción de riesgos y gestión de los riesgos para la salud nacional y mundial</t>
  </si>
  <si>
    <t>430100701</t>
  </si>
  <si>
    <t>Municipios con Escuelas Deportivas</t>
  </si>
  <si>
    <t>430100702</t>
  </si>
  <si>
    <t>Escuelas deportivas implementadas</t>
  </si>
  <si>
    <t>430100703</t>
  </si>
  <si>
    <t>Disciplinas por Escuela Deportiva</t>
  </si>
  <si>
    <t xml:space="preserve">Construcción de instalaciones y espacios físicos que permiten el desarrollo de diferentes actividades de tipo lúdico  o recreativo para cuya práctica no se requieren reglas ni implementos especiales  . </t>
  </si>
  <si>
    <t>430100900</t>
  </si>
  <si>
    <t>Construcción y dotación de infraestructura parques recreativos para garantizar  la práctica de la actividad física, la recreación y el deporte.</t>
  </si>
  <si>
    <t>430101000</t>
  </si>
  <si>
    <t>Obras necesarias para adaptar un inmueble o sus espacios o instalaciones a un nuevo uso, garantizando la preservación de sus características. Permiten modernizar las instalaciones, y optimizar y mejorar el uso de los espacios.</t>
  </si>
  <si>
    <t>430101100</t>
  </si>
  <si>
    <t>Parques recreativos mantenidos</t>
  </si>
  <si>
    <t>430101200</t>
  </si>
  <si>
    <t>Parques recreativos mejorados</t>
  </si>
  <si>
    <t>Obras que están destinadas a corregir las instalaciones existentes, a fin de garantizar mejores condiciones en la habitabilidad del espacio y la mejora consecuente en la prestación del servicio. Aumento de la cantidad de baterías sanitarias, la implementación de espacios de servicios que antes no se tenían.</t>
  </si>
  <si>
    <t>430101300</t>
  </si>
  <si>
    <t>Canchas multifuncionales construidas.</t>
  </si>
  <si>
    <t xml:space="preserve">Construcción de un escenario destinado para la práctica de baloncesto, voleibol y microfútbol, al cual se le ha construido una cubierta con el fin de optimizar su tiempo de uso. No tiene cerramientos laterales y habitualmente carece de graderías.  Las instalaciones cuentan con escenarios o tarimas de carácter fijo o móvil adecuadas para realizar actividades recreativas, cívicas o  culturales.   </t>
  </si>
  <si>
    <t>430101400</t>
  </si>
  <si>
    <t>Construcción y dotación de canchas multiformes para garantizar  la práctica de la actividad física, la recreación y el deporte.</t>
  </si>
  <si>
    <t>430101500</t>
  </si>
  <si>
    <t>Canchas multifuncionales adecuadas</t>
  </si>
  <si>
    <t>430101600</t>
  </si>
  <si>
    <t>Canchas multifuncionales mantenidas</t>
  </si>
  <si>
    <t>430101700</t>
  </si>
  <si>
    <t>Canchas multifuncionales mejoradas</t>
  </si>
  <si>
    <t>430101800</t>
  </si>
  <si>
    <t>Canchas de eventos recreativos mejorados</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</si>
  <si>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</si>
  <si>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430101900</t>
  </si>
  <si>
    <t>Placa polideportiva construida</t>
  </si>
  <si>
    <t>430101901</t>
  </si>
  <si>
    <t>430101902</t>
  </si>
  <si>
    <t>430101903</t>
  </si>
  <si>
    <t>Placa deportiva con cubierta y sin graderías construida</t>
  </si>
  <si>
    <t>430102000</t>
  </si>
  <si>
    <t>430102001</t>
  </si>
  <si>
    <t>430102002</t>
  </si>
  <si>
    <t>430102003</t>
  </si>
  <si>
    <t>Placa deportiva adecuada</t>
  </si>
  <si>
    <t>430102100</t>
  </si>
  <si>
    <t>430102101</t>
  </si>
  <si>
    <t>Placa deportiva sin cubierta y sin graderías adecuada</t>
  </si>
  <si>
    <t>430102102</t>
  </si>
  <si>
    <t>Placa deportiva con cubierta y con graderías adecuada</t>
  </si>
  <si>
    <t>430102103</t>
  </si>
  <si>
    <t>Placa deportiva con cubierta y sin graderías adecuada</t>
  </si>
  <si>
    <t>Placa deportiva mantenida</t>
  </si>
  <si>
    <t>430102200</t>
  </si>
  <si>
    <t>430102201</t>
  </si>
  <si>
    <t>Placa deportiva sin cubierta y sin graderías mantenida</t>
  </si>
  <si>
    <t>430102202</t>
  </si>
  <si>
    <t>Placa deportiva con cubierta y con graderías mantenida</t>
  </si>
  <si>
    <t>430102203</t>
  </si>
  <si>
    <t>Placa deportiva con cubierta y sin graderías mantenida</t>
  </si>
  <si>
    <t>430102300</t>
  </si>
  <si>
    <t>430102301</t>
  </si>
  <si>
    <t>Placa deportiva sin cubierta y sin graderías mejorada</t>
  </si>
  <si>
    <t>430102302</t>
  </si>
  <si>
    <t>Placa deportiva con cubierta y con graderías  mejorada</t>
  </si>
  <si>
    <t>430102303</t>
  </si>
  <si>
    <t>Placa deportiva con cubierta y sin graderías  mejorada</t>
  </si>
  <si>
    <t>Gimnasios al aire libre estáticos</t>
  </si>
  <si>
    <t>Se realizan en el marco de la construcción de la modalidad de parques donde se habilita un sector para implementación de parques biosaludables  (mobiliario  para la practica de  ejercicios son estáticos)</t>
  </si>
  <si>
    <t>Número de gimnasios</t>
  </si>
  <si>
    <t>430102400</t>
  </si>
  <si>
    <t>Gimnasios al aire libre construidos</t>
  </si>
  <si>
    <t>Cancha construida</t>
  </si>
  <si>
    <t>Construcción de canchas, entendidas como el lugar específico donde se realiza una práctica deportiva, que puede ser cubierto o descubierto de acuerdo con la disciplina deportiva</t>
  </si>
  <si>
    <t>430102500</t>
  </si>
  <si>
    <t>430102600</t>
  </si>
  <si>
    <t>Cancha adecuada</t>
  </si>
  <si>
    <t>430102700</t>
  </si>
  <si>
    <t>Cancha adecuadas</t>
  </si>
  <si>
    <t>Cancha mantenida</t>
  </si>
  <si>
    <t>430102800</t>
  </si>
  <si>
    <t>Cancha mantenidas</t>
  </si>
  <si>
    <t>Cancha mejorada</t>
  </si>
  <si>
    <t>430102900</t>
  </si>
  <si>
    <t>Parque recreo-deportivo construido y dotado</t>
  </si>
  <si>
    <t>Construcción y dotación de un parque recreo-deportivo que contiene zona de juegos infantiles, área de gimnasio, pista de trote, bebederos y demás equipamientos destinados a la recreación y el deporte al aire libre.</t>
  </si>
  <si>
    <t>Número de parques recreo-deportivos</t>
  </si>
  <si>
    <t>430103000</t>
  </si>
  <si>
    <t>Estudios y diseños de infraestructura recreo-deportiva</t>
  </si>
  <si>
    <t>Corresponde a todos los productos relacionados a la etapa de preinversión en infraestructura recreo-deportiva, como son estudios de factibilidad, diseños arquitectónicos, planos, estudio de suelos y otros estudios y/o instrumentos similares.</t>
  </si>
  <si>
    <t>430103100</t>
  </si>
  <si>
    <t>Corresponde a la planeación, organización y realización de eventos deportivos en las diferentes disciplinas con la comunidad.</t>
  </si>
  <si>
    <t>430103200</t>
  </si>
  <si>
    <t>Eventos deportivos comunitarios realizados</t>
  </si>
  <si>
    <t>Servicio de apoyo financiero a organismos deportivos</t>
  </si>
  <si>
    <t>Corresponde al apoyo a los organismos integrantes del sistema nacional del deporte para la participación y/o organización de competencias regionales, nacionales e internacionales.</t>
  </si>
  <si>
    <t>Número de organismos deportivos</t>
  </si>
  <si>
    <t>430103401</t>
  </si>
  <si>
    <t>Clubes deportivos apoyados</t>
  </si>
  <si>
    <t>Corresponde a la formación a la ciudadanía  en recreación, actividad física, deportes social comunitario y/o aprovechamiento del tiempo libre con enfoque diferencial.</t>
  </si>
  <si>
    <t>430103500</t>
  </si>
  <si>
    <t>430103501</t>
  </si>
  <si>
    <t>Centro de alto rendimiento construido</t>
  </si>
  <si>
    <t>Instalación con nivel de cobertura poblacional más amplia (de menos exigencia en el nivel) que las de un complejo deportivo. Cuenta con escenarios cubiertos y al aire libre que brindan al deportista la formación y el perfeccionamiento basados en capacitación y desarrollo deportivo en una disciplina específica del deporte. </t>
  </si>
  <si>
    <t>Número de centros de alto rendimiento</t>
  </si>
  <si>
    <t>430103600</t>
  </si>
  <si>
    <t>Centro de alto rendimiento construido</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</si>
  <si>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</si>
  <si>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430103700</t>
  </si>
  <si>
    <t>Personas que acceden a servicios deportivos, recreativos y de actividad física</t>
  </si>
  <si>
    <t>430103702</t>
  </si>
  <si>
    <t>Instituciones educativas vinculadas al programa Supérate-Intercolegiados</t>
  </si>
  <si>
    <t>430103703</t>
  </si>
  <si>
    <t xml:space="preserve"> Personas atendidas por los programas de recreación, deporte social comunitario, actividad física y aprovechamiento del tiempo libre</t>
  </si>
  <si>
    <t>430103704</t>
  </si>
  <si>
    <t>Municipios implementando  programas de recreación, actividad física y deporte social comunitario</t>
  </si>
  <si>
    <t>430103705</t>
  </si>
  <si>
    <t>Sedes educativas apoyadas con programas de fomento</t>
  </si>
  <si>
    <t>430103706</t>
  </si>
  <si>
    <t>Mecanismos de divulgación deportiva desarrollados</t>
  </si>
  <si>
    <t>430103707</t>
  </si>
  <si>
    <t>Programas recreativos, deportivos y de actividad física realizados</t>
  </si>
  <si>
    <t>Corresponde a la planeación, organización y realización de eventos recreativos y de esparcimiento del tiempo libre con la comunidad.</t>
  </si>
  <si>
    <t>430103800</t>
  </si>
  <si>
    <t>430103900</t>
  </si>
  <si>
    <t>430104000</t>
  </si>
  <si>
    <t>4302</t>
  </si>
  <si>
    <t xml:space="preserve"> Formación y preparación de deportistas</t>
  </si>
  <si>
    <t>Corresponde a la preparación para las competencias de alto rendimiento deportivas que debe garantizarle al deportista un entrenador, una concentración deportiva para su entrenamiento y hospedaje</t>
  </si>
  <si>
    <t>Número de atletas</t>
  </si>
  <si>
    <t>430200100</t>
  </si>
  <si>
    <t>Corresponde a los estímulos económicos entregados a los deportistas para que éstos tengan una buena preparación y oportunidades para competir.</t>
  </si>
  <si>
    <t>430200201</t>
  </si>
  <si>
    <t>Atletas beneficiados con estímulos financieros</t>
  </si>
  <si>
    <t xml:space="preserve">Corresponde a la atención médica especializada a deportistas. Ésta incluye atención psicosocial, nutricional, fisioterapéutica.(El servicio se presta por demanda de  acuerdo a la necesidad del deportista) </t>
  </si>
  <si>
    <t>430200301</t>
  </si>
  <si>
    <t>Consultas médicas especializadas atendidas</t>
  </si>
  <si>
    <t>Corresponde a la planeación, organización y realización de eventos deportivos con sede en Colombia</t>
  </si>
  <si>
    <t>Número de deportistas</t>
  </si>
  <si>
    <t>430200400</t>
  </si>
  <si>
    <t xml:space="preserve">Deportistas que participan en eventos deportivos de alto rendimiento con sede en Colombia </t>
  </si>
  <si>
    <t>Eventos deportivos de alto rendimiento con sede en Colombia realizados</t>
  </si>
  <si>
    <t>430200600</t>
  </si>
  <si>
    <t>Corresponde a las investigaciones en deporte.</t>
  </si>
  <si>
    <t>430200700</t>
  </si>
  <si>
    <t>Servicio de posicionamiento institucional</t>
  </si>
  <si>
    <t>Corresponde a las estrategias para posicionar la imagen de Coldeportes. Incluye campañas publicitarias, entre otras actividades</t>
  </si>
  <si>
    <t>430200800</t>
  </si>
  <si>
    <t>Estrategias publicitarias realizadas</t>
  </si>
  <si>
    <t>430200900</t>
  </si>
  <si>
    <t>Estadios construidos</t>
  </si>
  <si>
    <t>Construcción de escenarios con graderías, destinados a la realización de competiciones o espectáculos de carácter deportivo, cultural, artístico o actos cívicos al aire libre Todo estadio contará con servicios complementarios. La capacidad de un estadio no podrá ser inferior a 3.000 espectadores acomodados en tribunas de carácter permanente.</t>
  </si>
  <si>
    <t>Número de estadios</t>
  </si>
  <si>
    <t>430201000</t>
  </si>
  <si>
    <t>430201001</t>
  </si>
  <si>
    <t>Estadios de béisbol construidos</t>
  </si>
  <si>
    <t>430201002</t>
  </si>
  <si>
    <t>Estadios de fútbol  construidos</t>
  </si>
  <si>
    <t>430201003</t>
  </si>
  <si>
    <t>Estadios de rugby construidos</t>
  </si>
  <si>
    <t>430201004</t>
  </si>
  <si>
    <t>Estadios de softbol  construidos</t>
  </si>
  <si>
    <t>430201005</t>
  </si>
  <si>
    <t>Estadios de tenis de campo construidos</t>
  </si>
  <si>
    <t>430201006</t>
  </si>
  <si>
    <t>Estadios de atletismo construidos</t>
  </si>
  <si>
    <t>Estadios construidos y dotados</t>
  </si>
  <si>
    <t>Infraestructura construida y dotada con los instrumentos necesarios para la óptima realización del deporte.</t>
  </si>
  <si>
    <t>430201100</t>
  </si>
  <si>
    <t>430201101</t>
  </si>
  <si>
    <t>Estadios de atletismo construidos y dotados</t>
  </si>
  <si>
    <t>430201102</t>
  </si>
  <si>
    <t>Estadios de béisbol construidos y dotados</t>
  </si>
  <si>
    <t>430201103</t>
  </si>
  <si>
    <t>Estadios de fútbol  construidos y dotados</t>
  </si>
  <si>
    <t>430201104</t>
  </si>
  <si>
    <t>Estadios de rugby construidos y dotados</t>
  </si>
  <si>
    <t>430201105</t>
  </si>
  <si>
    <t>Estadios de softbol  construidos y dotados</t>
  </si>
  <si>
    <t>430201106</t>
  </si>
  <si>
    <t>Estadios de tenis de campo construidos y dotados</t>
  </si>
  <si>
    <t>Estadios mantenidos</t>
  </si>
  <si>
    <t>430201200</t>
  </si>
  <si>
    <t>430201201</t>
  </si>
  <si>
    <t>Estadios de atletismo mantenidos</t>
  </si>
  <si>
    <t>430201202</t>
  </si>
  <si>
    <t>Estadios de béisbol mantenidos</t>
  </si>
  <si>
    <t>430201203</t>
  </si>
  <si>
    <t>Estadios de fútbol  mantenidos</t>
  </si>
  <si>
    <t>430201204</t>
  </si>
  <si>
    <t>Estadios de rugby mantenidos</t>
  </si>
  <si>
    <t>430201205</t>
  </si>
  <si>
    <t>Estadios de softbol  mantenidos</t>
  </si>
  <si>
    <t>430201206</t>
  </si>
  <si>
    <t>Estadios de tenis de campo mantenidos</t>
  </si>
  <si>
    <t>Estadios mejorados</t>
  </si>
  <si>
    <t>430201300</t>
  </si>
  <si>
    <t>430201301</t>
  </si>
  <si>
    <t>Estadios de atletismo mejorados</t>
  </si>
  <si>
    <t>430201302</t>
  </si>
  <si>
    <t>Estadios de béisbol mejorados</t>
  </si>
  <si>
    <t>430201303</t>
  </si>
  <si>
    <t>Estadios de fútbol mejorados</t>
  </si>
  <si>
    <t>430201304</t>
  </si>
  <si>
    <t>Estadios de rugby mejorados</t>
  </si>
  <si>
    <t>430201305</t>
  </si>
  <si>
    <t>Estadios de softbol  mejorados</t>
  </si>
  <si>
    <t>430201306</t>
  </si>
  <si>
    <t>Estadios de tenis de campo mejorados</t>
  </si>
  <si>
    <t>Pistas construidas</t>
  </si>
  <si>
    <t>Construcción de un escenario para la práctica deportiva de Atletismo, Bicicross, bolos,  ciclismo, Karts, motocross y patinaje. De acuerdo con la disciplina que en ella se practica tiene diferentes características técnicas tanto de construcción como de acabados que están determinadas internacionalmente: asfalto, sintético, madera, carbonilla, concreto, césped etc.</t>
  </si>
  <si>
    <t>Número de pistas</t>
  </si>
  <si>
    <t>430201400</t>
  </si>
  <si>
    <t>430201401</t>
  </si>
  <si>
    <t>Pistas de atletismo construidas</t>
  </si>
  <si>
    <t>430201402</t>
  </si>
  <si>
    <t>Pistas de automovilismo construidas</t>
  </si>
  <si>
    <t>430201403</t>
  </si>
  <si>
    <t>Pistas de bicicross construidas</t>
  </si>
  <si>
    <t>430201404</t>
  </si>
  <si>
    <t>Pistas de ciclismo construidas</t>
  </si>
  <si>
    <t>430201405</t>
  </si>
  <si>
    <t>Pistas de coleo construidas</t>
  </si>
  <si>
    <t>430201406</t>
  </si>
  <si>
    <t>Pistas de ecuestre  construidas</t>
  </si>
  <si>
    <t>430201407</t>
  </si>
  <si>
    <t>Pistas de karts construidas</t>
  </si>
  <si>
    <t>430201408</t>
  </si>
  <si>
    <t>Pistas de motocross  construidas</t>
  </si>
  <si>
    <t>430201409</t>
  </si>
  <si>
    <t>Pistas de patinaje construidas</t>
  </si>
  <si>
    <t>430201410</t>
  </si>
  <si>
    <t>Pistas de Skate Park construidas y dotadas</t>
  </si>
  <si>
    <t>Pistas construidas y dotadas</t>
  </si>
  <si>
    <t>430201500</t>
  </si>
  <si>
    <t>430201501</t>
  </si>
  <si>
    <t>Pistas de atletismo construidas y dotadas</t>
  </si>
  <si>
    <t>430201502</t>
  </si>
  <si>
    <t>Pistas de automovilismo construidas y dotadas</t>
  </si>
  <si>
    <t>430201503</t>
  </si>
  <si>
    <t>Pistas de bicicross construidas y dotadas</t>
  </si>
  <si>
    <t>430201504</t>
  </si>
  <si>
    <t>Pistas de ciclismo construidas y dotadas</t>
  </si>
  <si>
    <t>430201505</t>
  </si>
  <si>
    <t>Pistas de coleo construidas y dotadas</t>
  </si>
  <si>
    <t>430201506</t>
  </si>
  <si>
    <t>Pistas de ecuestre  construidas y dotadas</t>
  </si>
  <si>
    <t>430201507</t>
  </si>
  <si>
    <t>Pistas de karts construidas y dotadas</t>
  </si>
  <si>
    <t>430201508</t>
  </si>
  <si>
    <t>Pistas de motocross  construidas y dotadas</t>
  </si>
  <si>
    <t>430201509</t>
  </si>
  <si>
    <t>Pistas de patinaje construidas y dotadas</t>
  </si>
  <si>
    <t>430201510</t>
  </si>
  <si>
    <t>Pistas adecuadas</t>
  </si>
  <si>
    <t>Obras necesarias para adaptar un inmueble o sus espacios o instalaciones a un nuevo uso, garantizando la preservación de sus características. Permiten modernizar las instalaciones, y optimizar y mejorar el uso de los espacios. Enfocadas principalmente en lo correspondiente.</t>
  </si>
  <si>
    <t>430201600</t>
  </si>
  <si>
    <t>430201601</t>
  </si>
  <si>
    <t>Pistas de atletismo adecuadas</t>
  </si>
  <si>
    <t>430201602</t>
  </si>
  <si>
    <t>Pistas de automovilismo adecuadas</t>
  </si>
  <si>
    <t>430201603</t>
  </si>
  <si>
    <t>Pistas de bicicross adecuadas</t>
  </si>
  <si>
    <t>430201604</t>
  </si>
  <si>
    <t>Pistas de ciclismo adecuadas</t>
  </si>
  <si>
    <t>430201605</t>
  </si>
  <si>
    <t>Pistas de coleo adecuadas</t>
  </si>
  <si>
    <t>430201606</t>
  </si>
  <si>
    <t>Pistas de ecuestre adecuadas</t>
  </si>
  <si>
    <t>430201607</t>
  </si>
  <si>
    <t>Pistas de karts adecuadas</t>
  </si>
  <si>
    <t>430201608</t>
  </si>
  <si>
    <t>Pistas de motocross  adecuadas</t>
  </si>
  <si>
    <t>430201609</t>
  </si>
  <si>
    <t>Pistas de patinaje adecuadas</t>
  </si>
  <si>
    <t>430201610</t>
  </si>
  <si>
    <t>Pistas de Skate Park adecuadas</t>
  </si>
  <si>
    <t>Pistas mantenidas</t>
  </si>
  <si>
    <t>430201700</t>
  </si>
  <si>
    <t>430201701</t>
  </si>
  <si>
    <t>Pistas de atletismo mantenidas</t>
  </si>
  <si>
    <t>430201702</t>
  </si>
  <si>
    <t>Pistas de automovilismo mantenidas</t>
  </si>
  <si>
    <t>430201703</t>
  </si>
  <si>
    <t>Pistas de bicicross mantenidas</t>
  </si>
  <si>
    <t>430201704</t>
  </si>
  <si>
    <t>Pistas de ciclismo mantenidas</t>
  </si>
  <si>
    <t>430201705</t>
  </si>
  <si>
    <t>Pistas de coleo mantenidas</t>
  </si>
  <si>
    <t>430201706</t>
  </si>
  <si>
    <t>Pistas de ecuestre mantenidas</t>
  </si>
  <si>
    <t>430201707</t>
  </si>
  <si>
    <t>Pistas de karts mantenidas</t>
  </si>
  <si>
    <t>430201708</t>
  </si>
  <si>
    <t>Pistas de motocross  mantenidas</t>
  </si>
  <si>
    <t>430201709</t>
  </si>
  <si>
    <t>Pistas de patinaje mantenidas</t>
  </si>
  <si>
    <t>430201710</t>
  </si>
  <si>
    <t>Pistas de Skate Park mantenidas</t>
  </si>
  <si>
    <t>Pistas mejoradas</t>
  </si>
  <si>
    <t>430201800</t>
  </si>
  <si>
    <t>430201801</t>
  </si>
  <si>
    <t>Pistas de atletismo mejoradas</t>
  </si>
  <si>
    <t>430201802</t>
  </si>
  <si>
    <t>Pistas de automovilismo mejoradas</t>
  </si>
  <si>
    <t>430201803</t>
  </si>
  <si>
    <t>Pistas de bicicross mejoradas</t>
  </si>
  <si>
    <t>430201804</t>
  </si>
  <si>
    <t>Pistas de ciclismo mejoradas</t>
  </si>
  <si>
    <t>430201805</t>
  </si>
  <si>
    <t>Pistas de coleo mejoradas</t>
  </si>
  <si>
    <t>430201806</t>
  </si>
  <si>
    <t>Pistas de ecuestre mejoradas</t>
  </si>
  <si>
    <t>430201807</t>
  </si>
  <si>
    <t>Pistas de karts mejoradas</t>
  </si>
  <si>
    <t>430201808</t>
  </si>
  <si>
    <t>Pistas de motocross  mejoradas</t>
  </si>
  <si>
    <t>430201809</t>
  </si>
  <si>
    <t>Pistas de patinaje mejoradas</t>
  </si>
  <si>
    <t>430201810</t>
  </si>
  <si>
    <t>Pistas de Skate Park mejoradas</t>
  </si>
  <si>
    <t>Piscinas construidas</t>
  </si>
  <si>
    <t>Construcción de un escenario para el deporte de la natación. Corresponde a una estructura capaz de contener agua que es auto-regenerada en sus condiciones químicas natural o mecánicamente, se compone de tres partes diferenciadas: la estructura o vaso de la piscina, el equipo de tratamiento del agua y los elementos auxiliares. De acuerdo con su uso existen varios tipos de piscinas.</t>
  </si>
  <si>
    <t>Número de piscinas</t>
  </si>
  <si>
    <t>430201900</t>
  </si>
  <si>
    <t>430201901</t>
  </si>
  <si>
    <t>Piscinas de clavados construidas</t>
  </si>
  <si>
    <t>430201902</t>
  </si>
  <si>
    <t>Piscinas de natación olímpica construidas</t>
  </si>
  <si>
    <t>430201903</t>
  </si>
  <si>
    <t>Piscinas de natación semiolímpica construidas</t>
  </si>
  <si>
    <t>430201904</t>
  </si>
  <si>
    <t>Piscinas de complejo acuático construidas</t>
  </si>
  <si>
    <t>430201905</t>
  </si>
  <si>
    <t>Piscinas recreativas construidas</t>
  </si>
  <si>
    <t>Piscinas construidas y dotadas</t>
  </si>
  <si>
    <t>430202000</t>
  </si>
  <si>
    <t>430202001</t>
  </si>
  <si>
    <t>Piscinas de clavados construidas y dotadas</t>
  </si>
  <si>
    <t>430202002</t>
  </si>
  <si>
    <t>Piscinas de natación olímpica construidas y dotadas</t>
  </si>
  <si>
    <t>430202003</t>
  </si>
  <si>
    <t>Piscinas de natación semiolímpica construidas y dotadas</t>
  </si>
  <si>
    <t>430202004</t>
  </si>
  <si>
    <t>Piscinas de complejo acuático construidas y dotadas</t>
  </si>
  <si>
    <t>430202005</t>
  </si>
  <si>
    <t>Piscinas recreativas construidas y dotadas</t>
  </si>
  <si>
    <t>Piscinas adecuadas</t>
  </si>
  <si>
    <t>430202100</t>
  </si>
  <si>
    <t>430202101</t>
  </si>
  <si>
    <t>Piscinas de clavados  adecuadas</t>
  </si>
  <si>
    <t>430202102</t>
  </si>
  <si>
    <t>Piscinas de natación olímpica  adecuadas</t>
  </si>
  <si>
    <t>430202103</t>
  </si>
  <si>
    <t>Piscinas de natación semiolímpica  adecuadas</t>
  </si>
  <si>
    <t>430202104</t>
  </si>
  <si>
    <t>Piscinas de complejo acuático  adecuadas</t>
  </si>
  <si>
    <t>430202105</t>
  </si>
  <si>
    <t>Piscinas recreativas ampliadas</t>
  </si>
  <si>
    <t>Piscinas mantenidas</t>
  </si>
  <si>
    <t>430202200</t>
  </si>
  <si>
    <t>430202201</t>
  </si>
  <si>
    <t>Piscinas de clavados  mantenidas</t>
  </si>
  <si>
    <t>430202202</t>
  </si>
  <si>
    <t>Piscinas de natación olímpica  mantenidas</t>
  </si>
  <si>
    <t>430202203</t>
  </si>
  <si>
    <t>Piscinas de natación semiolímpica  mantenidas</t>
  </si>
  <si>
    <t>430202204</t>
  </si>
  <si>
    <t>Piscinas de complejo acuático mantenidas</t>
  </si>
  <si>
    <t>430202205</t>
  </si>
  <si>
    <t>Piscinas mejoradas</t>
  </si>
  <si>
    <t>430202300</t>
  </si>
  <si>
    <t>430202301</t>
  </si>
  <si>
    <t>Piscinas de clavados  mejoradas</t>
  </si>
  <si>
    <t>430202302</t>
  </si>
  <si>
    <t>Piscinas de natación olímpica  mejoradas</t>
  </si>
  <si>
    <t>430202303</t>
  </si>
  <si>
    <t>Piscinas de natación semiolímpica mejoradas</t>
  </si>
  <si>
    <t>430202304</t>
  </si>
  <si>
    <t>Piscinas de complejo acuático  mejoradas</t>
  </si>
  <si>
    <t>430202305</t>
  </si>
  <si>
    <t>Piscinas recreativas mejoradas</t>
  </si>
  <si>
    <t>Coliseos cubiertos construidos</t>
  </si>
  <si>
    <t>Construcción de una instalación deportiva cerrada y cubierta donde se realizan actividades de carácter deportivo con capacidad superior a 500 personas acomodadas en graderías de carácter permanente Cuenta con cerramiento, zonas de parqueo, servicios de camerinos baterías sanitarias y servicios complementarios Estos escenarios se utilizan para realizar actividades recreativas  culturales o cívicas</t>
  </si>
  <si>
    <t>Número de coliseos</t>
  </si>
  <si>
    <t>430202400</t>
  </si>
  <si>
    <t>Coliseos construidos</t>
  </si>
  <si>
    <t>430202401</t>
  </si>
  <si>
    <t>Coliseos de boxeo construidos</t>
  </si>
  <si>
    <t>430202402</t>
  </si>
  <si>
    <t>Coliseos de gimnasia construidos</t>
  </si>
  <si>
    <t>430202403</t>
  </si>
  <si>
    <t>Coliseos de basquetbol construidos</t>
  </si>
  <si>
    <t>430202404</t>
  </si>
  <si>
    <t>Coliseos de futbol sala construidos</t>
  </si>
  <si>
    <t>Coliseos cubiertos construidos y dotados</t>
  </si>
  <si>
    <t>430202500</t>
  </si>
  <si>
    <t>Coliseos construidos y dotados</t>
  </si>
  <si>
    <t>430202501</t>
  </si>
  <si>
    <t>Coliseos de boxeo construidos y dotados</t>
  </si>
  <si>
    <t>430202502</t>
  </si>
  <si>
    <t>Coliseos de gimnasia construidos y dotados</t>
  </si>
  <si>
    <t>430202503</t>
  </si>
  <si>
    <t>Coliseos de basquetbol construidos y dotados</t>
  </si>
  <si>
    <t>430202504</t>
  </si>
  <si>
    <t>Coliseos de futbol sala construidos y dotados</t>
  </si>
  <si>
    <t>Coliseos cubiertos adecuados</t>
  </si>
  <si>
    <t>430202600</t>
  </si>
  <si>
    <t>Coliseos adecuados</t>
  </si>
  <si>
    <t>430202601</t>
  </si>
  <si>
    <t>Coliseos de boxeo adecuados</t>
  </si>
  <si>
    <t>430202602</t>
  </si>
  <si>
    <t>Coliseos de gimnasia adecuados</t>
  </si>
  <si>
    <t>430202603</t>
  </si>
  <si>
    <t>Coliseos de basquetbol adecuados</t>
  </si>
  <si>
    <t>430202604</t>
  </si>
  <si>
    <t>Coliseos de futbol sala adecuados</t>
  </si>
  <si>
    <t>Coliseos cubiertos mantenidos</t>
  </si>
  <si>
    <t>430202700</t>
  </si>
  <si>
    <t>Coliseos mantenidos</t>
  </si>
  <si>
    <t>430202701</t>
  </si>
  <si>
    <t>Coliseos de boxeo mantenidos</t>
  </si>
  <si>
    <t>430202702</t>
  </si>
  <si>
    <t>Coliseos de gimnasia  mantenidos</t>
  </si>
  <si>
    <t>430202703</t>
  </si>
  <si>
    <t>Coliseos de basquetbol  mantenidos</t>
  </si>
  <si>
    <t>430202704</t>
  </si>
  <si>
    <t>Coliseos de futbol sala  mantenidos</t>
  </si>
  <si>
    <t>Coliseos cubiertos mejorados</t>
  </si>
  <si>
    <t>430202800</t>
  </si>
  <si>
    <t>Coliseos mejorados</t>
  </si>
  <si>
    <t>430202801</t>
  </si>
  <si>
    <t>Coliseos de boxeo mejorados</t>
  </si>
  <si>
    <t>430202802</t>
  </si>
  <si>
    <t>Coliseos de gimnasia  mejorados</t>
  </si>
  <si>
    <t>430202803</t>
  </si>
  <si>
    <t>Coliseos de basquetbol  mejorados</t>
  </si>
  <si>
    <t>430202804</t>
  </si>
  <si>
    <t>Coliseos de futbol sala  mejorados</t>
  </si>
  <si>
    <t>Polideportivos cubiertos de alto rendimiento construidos</t>
  </si>
  <si>
    <t>Construcción de una instalación deportiva cubierta con capacidad inferior o igual a 500 personas acomodadas en graderías de carácter permanente, en la cual se pueden realizar actividades de tipo deportivo. En forma ocasional estos escenarios se utilizan para realizar actividades recreativas y culturales. Cuando no contempla graderías e instalaciones anexas se denomina placa cubierta.</t>
  </si>
  <si>
    <t>430202900</t>
  </si>
  <si>
    <t>430202901</t>
  </si>
  <si>
    <t>Polideportivos cubiertos de alto rendimiento de boxeo construidos</t>
  </si>
  <si>
    <t>430202902</t>
  </si>
  <si>
    <t>Polideportivos cubiertos de alto rendimiento de gimnasia construidos</t>
  </si>
  <si>
    <t>430202903</t>
  </si>
  <si>
    <t>Polideportivos cubiertos de alto rendimiento de basquetbol construidos</t>
  </si>
  <si>
    <t>430202904</t>
  </si>
  <si>
    <t>Polideportivos cubiertos de alto rendimiento de futbol sala construidos</t>
  </si>
  <si>
    <t>430202905</t>
  </si>
  <si>
    <t>Polideportivos cubiertos de alto rendimiento  de voleibol construidos</t>
  </si>
  <si>
    <t>Polideportivos cubiertos de alto rendimiento construidos y dotados</t>
  </si>
  <si>
    <t>430203000</t>
  </si>
  <si>
    <t>Polideportivos cubiertos de alto rendimiento  construidos y dotados</t>
  </si>
  <si>
    <t>430203001</t>
  </si>
  <si>
    <t>Polideportivos cubiertos de alto rendimiento de boxeo construidos y dotados</t>
  </si>
  <si>
    <t>430203002</t>
  </si>
  <si>
    <t>Polideportivos cubiertos de alto rendimiento de gimnasia construidos y dotados</t>
  </si>
  <si>
    <t>430203003</t>
  </si>
  <si>
    <t>Polideportivos cubiertos de alto rendimiento de basquetbol construidos y dotados</t>
  </si>
  <si>
    <t>430203004</t>
  </si>
  <si>
    <t>Polideportivos cubiertos de alto rendimiento de futbol sala construidos y dotados</t>
  </si>
  <si>
    <t>430203005</t>
  </si>
  <si>
    <t>Polideportivos cubiertos de alto rendimiento de voleibol construidos y dotados</t>
  </si>
  <si>
    <t>Polideportivos cubiertos de alto rendimiento adecuados</t>
  </si>
  <si>
    <t>430203100</t>
  </si>
  <si>
    <t>430203101</t>
  </si>
  <si>
    <t>Polideportivos cubiertos de alto rendimiento de boxeo adecuados</t>
  </si>
  <si>
    <t>430203102</t>
  </si>
  <si>
    <t>Polideportivos cubiertos de alto rendimiento de gimnasia adecuados</t>
  </si>
  <si>
    <t>430203103</t>
  </si>
  <si>
    <t>Polideportivos cubiertos de alto rendimiento de basquetbol adecuados</t>
  </si>
  <si>
    <t>430203104</t>
  </si>
  <si>
    <t>Polideportivos cubiertos de alto rendimiento de futbol sala adecuados</t>
  </si>
  <si>
    <t>430203105</t>
  </si>
  <si>
    <t>Polideportivos cubiertos de alto rendimiento de voleibol adecuados</t>
  </si>
  <si>
    <t>Polideportivos cubiertos de alto rendimiento mantenidos</t>
  </si>
  <si>
    <t>430203200</t>
  </si>
  <si>
    <t>430203201</t>
  </si>
  <si>
    <t>Polideportivos cubiertos de alto rendimiento de boxeo mantenidos</t>
  </si>
  <si>
    <t>430203202</t>
  </si>
  <si>
    <t>Polideportivos cubiertos de alto rendimiento de gimnasia mantenidos</t>
  </si>
  <si>
    <t>430203203</t>
  </si>
  <si>
    <t>Polideportivos cubiertos de alto rendimiento de basquetbol mantenidos</t>
  </si>
  <si>
    <t>430203204</t>
  </si>
  <si>
    <t>Polideportivos cubiertos de alto rendimiento de futbol sala mantenidos</t>
  </si>
  <si>
    <t>430203205</t>
  </si>
  <si>
    <t>Polideportivos cubiertos de alto rendimiento de voleibol mantenidos</t>
  </si>
  <si>
    <t>Polideportivos cubiertos de alto rendimiento mejorados</t>
  </si>
  <si>
    <t>430203300</t>
  </si>
  <si>
    <t>430203301</t>
  </si>
  <si>
    <t>Polideportivos cubiertos de alto rendimiento de boxeo mejorados</t>
  </si>
  <si>
    <t>430203302</t>
  </si>
  <si>
    <t>Polideportivos cubiertos de alto rendimiento de gimnasia mejorados</t>
  </si>
  <si>
    <t>430203303</t>
  </si>
  <si>
    <t>Polideportivos cubiertos de alto rendimiento de basquetbol mejorados</t>
  </si>
  <si>
    <t>430203304</t>
  </si>
  <si>
    <t>Polideportivos cubiertos de alto rendimiento de futbol sala mejorados</t>
  </si>
  <si>
    <t>430203305</t>
  </si>
  <si>
    <t>Polideportivos cubiertos de alto rendimiento de voleibol mejorados</t>
  </si>
  <si>
    <t>Canchas de alto rendimiento construidas</t>
  </si>
  <si>
    <t>Construcción de cancha cubierta o descubierta de acuerdo con la disciplina deportiva. No contempla servicios anexos. Se realiza Bádminton, Baloncesto, Béisbol, Chaza, Fútbol, Golf, Jockey, Microfútbol, Múltiple, Ráquetbol, Squash, Softbol, Tejo, Tenis de campo, Tiro con arco, Tiro deportivo, Voleibol  Las características de medidas dotación estarán determinados por las federaciones deportivas.</t>
  </si>
  <si>
    <t>430203400</t>
  </si>
  <si>
    <t>Canchas construidas</t>
  </si>
  <si>
    <t>430203401</t>
  </si>
  <si>
    <t>Canchas de bádminton construidas</t>
  </si>
  <si>
    <t>430203402</t>
  </si>
  <si>
    <t>Canchas de baloncesto construidas</t>
  </si>
  <si>
    <t>430203403</t>
  </si>
  <si>
    <t>Canchas de béisbol construidas</t>
  </si>
  <si>
    <t>430203404</t>
  </si>
  <si>
    <t>Canchas de chaza construidas</t>
  </si>
  <si>
    <t>430203405</t>
  </si>
  <si>
    <t>Canchas de fútbol  construidas</t>
  </si>
  <si>
    <t>430203406</t>
  </si>
  <si>
    <t>Canchas de golf construidas</t>
  </si>
  <si>
    <t>430203407</t>
  </si>
  <si>
    <t>Canchas de hockey  construidas</t>
  </si>
  <si>
    <t>430203408</t>
  </si>
  <si>
    <t>Canchas de microfútbol construidas</t>
  </si>
  <si>
    <t>430203409</t>
  </si>
  <si>
    <t>Canchas múltiple construidas</t>
  </si>
  <si>
    <t>430203410</t>
  </si>
  <si>
    <t xml:space="preserve">Canchas de polo construidas </t>
  </si>
  <si>
    <t>430203411</t>
  </si>
  <si>
    <t>Canchas de ráquetbol construidas</t>
  </si>
  <si>
    <t>430203412</t>
  </si>
  <si>
    <t>Canchas de squash construidas</t>
  </si>
  <si>
    <t>430203413</t>
  </si>
  <si>
    <t>Canchas de softbol  construidas</t>
  </si>
  <si>
    <t>430203414</t>
  </si>
  <si>
    <t>Canchas de tejo construidas</t>
  </si>
  <si>
    <t>430203415</t>
  </si>
  <si>
    <t>Canchas de tenis de campo construidas</t>
  </si>
  <si>
    <t>430203416</t>
  </si>
  <si>
    <t>Canchas de tiro con arco construidas</t>
  </si>
  <si>
    <t>430203417</t>
  </si>
  <si>
    <t>Canchas de tiro deportivo (polígono) construidas</t>
  </si>
  <si>
    <t>430203418</t>
  </si>
  <si>
    <t>Canchas de voleibol construidas</t>
  </si>
  <si>
    <t>430203419</t>
  </si>
  <si>
    <t>Canchas de voleibol de playa construidas</t>
  </si>
  <si>
    <t>Canchas de alto rendimiento construidas y dotadas</t>
  </si>
  <si>
    <t>430203500</t>
  </si>
  <si>
    <t>Canchas construidas y dotadas</t>
  </si>
  <si>
    <t>430203501</t>
  </si>
  <si>
    <t>Canchas de bádminton construidas  y dotadas</t>
  </si>
  <si>
    <t>430203502</t>
  </si>
  <si>
    <t>Canchas de baloncesto construidas  y dotadas</t>
  </si>
  <si>
    <t>430203503</t>
  </si>
  <si>
    <t>Canchas de béisbol construidas  y dotadas</t>
  </si>
  <si>
    <t>430203504</t>
  </si>
  <si>
    <t>Canchas de chaza construidas  y dotadas</t>
  </si>
  <si>
    <t>430203505</t>
  </si>
  <si>
    <t>Canchas de fútbol  construidas  y dotadas</t>
  </si>
  <si>
    <t>430203506</t>
  </si>
  <si>
    <t>Canchas de golf construidas  y dotadas</t>
  </si>
  <si>
    <t>430203507</t>
  </si>
  <si>
    <t>Canchas de hockey  construidas  y dotadas</t>
  </si>
  <si>
    <t>430203508</t>
  </si>
  <si>
    <t>Canchas de microfútbol construidas  y dotadas</t>
  </si>
  <si>
    <t>430203509</t>
  </si>
  <si>
    <t>Canchas múltiple construidas  y dotadas</t>
  </si>
  <si>
    <t>430203510</t>
  </si>
  <si>
    <t>Canchas de polo construidas  y dotadas</t>
  </si>
  <si>
    <t>430203511</t>
  </si>
  <si>
    <t>Canchas de ráquetbol construidas  y dotadas</t>
  </si>
  <si>
    <t>430203512</t>
  </si>
  <si>
    <t>Canchas de squash construidas  y dotadas</t>
  </si>
  <si>
    <t>430203513</t>
  </si>
  <si>
    <t>Canchas de softbol  construidas  y dotadas</t>
  </si>
  <si>
    <t>430203514</t>
  </si>
  <si>
    <t xml:space="preserve">Canchas de tejo construidas  y dotadas </t>
  </si>
  <si>
    <t>430203515</t>
  </si>
  <si>
    <t>Canchas de tenis de campo construidas  y dotadas</t>
  </si>
  <si>
    <t>430203516</t>
  </si>
  <si>
    <t>Canchas de tiro con arco construidas  y dotadas</t>
  </si>
  <si>
    <t>430203517</t>
  </si>
  <si>
    <t>Canchas de tiro deportivo (polígono) construidas  y dotadas</t>
  </si>
  <si>
    <t>430203518</t>
  </si>
  <si>
    <t>Canchas de voleibol construidas  y dotadas</t>
  </si>
  <si>
    <t>430203519</t>
  </si>
  <si>
    <t>Canchas de alto rendimiento adecuadas</t>
  </si>
  <si>
    <t>430203600</t>
  </si>
  <si>
    <t>Canchas adecuadas</t>
  </si>
  <si>
    <t>430203601</t>
  </si>
  <si>
    <t>Canchas de bádminton adecuadas</t>
  </si>
  <si>
    <t>430203602</t>
  </si>
  <si>
    <t>Canchas de baloncesto adecuadas</t>
  </si>
  <si>
    <t>430203603</t>
  </si>
  <si>
    <t>Canchas de béisbol adecuadas</t>
  </si>
  <si>
    <t>430203604</t>
  </si>
  <si>
    <t>Canchas de chaza adecuadas</t>
  </si>
  <si>
    <t>430203605</t>
  </si>
  <si>
    <t>Canchas de fútbol  adecuadas</t>
  </si>
  <si>
    <t>430203606</t>
  </si>
  <si>
    <t>Canchas de golf adecuadas</t>
  </si>
  <si>
    <t>430203607</t>
  </si>
  <si>
    <t>Canchas de hockey  adecuadas</t>
  </si>
  <si>
    <t>430203608</t>
  </si>
  <si>
    <t>Canchas de microfútbol adecuadas</t>
  </si>
  <si>
    <t>430203609</t>
  </si>
  <si>
    <t>Canchas múltiple adecuadas</t>
  </si>
  <si>
    <t>430203610</t>
  </si>
  <si>
    <t>Canchas de polo adecuadas</t>
  </si>
  <si>
    <t>430203611</t>
  </si>
  <si>
    <t>Canchas de ráquetbol adecuadas</t>
  </si>
  <si>
    <t>430203612</t>
  </si>
  <si>
    <t>Canchas de squash adecuadas</t>
  </si>
  <si>
    <t>430203613</t>
  </si>
  <si>
    <t>Canchas de softbol  adecuadas</t>
  </si>
  <si>
    <t>430203614</t>
  </si>
  <si>
    <t>Canchas de tejo adecuadas</t>
  </si>
  <si>
    <t>430203615</t>
  </si>
  <si>
    <t>Canchas de tenis de campo adecuadas</t>
  </si>
  <si>
    <t>430203616</t>
  </si>
  <si>
    <t>Canchas de tiro con arco adecuadas</t>
  </si>
  <si>
    <t>430203617</t>
  </si>
  <si>
    <t>Canchas de tiro deportivo (polígono) adecuadas</t>
  </si>
  <si>
    <t>430203618</t>
  </si>
  <si>
    <t>Canchas de voleibol adecuadas</t>
  </si>
  <si>
    <t>430203619</t>
  </si>
  <si>
    <t>Canchas de voleibol de playa adecuadas</t>
  </si>
  <si>
    <t>Canchas de alto rendimiento mantenidas</t>
  </si>
  <si>
    <t>430203700</t>
  </si>
  <si>
    <t>Canchas mantenidas</t>
  </si>
  <si>
    <t>430203701</t>
  </si>
  <si>
    <t>Canchas de bádminton mantenidas</t>
  </si>
  <si>
    <t>430203702</t>
  </si>
  <si>
    <t>Canchas de baloncesto mantenidas</t>
  </si>
  <si>
    <t>430203703</t>
  </si>
  <si>
    <t>Canchas de béisbol mantenidas</t>
  </si>
  <si>
    <t>430203704</t>
  </si>
  <si>
    <t>Canchas de chaza mantenidas</t>
  </si>
  <si>
    <t>430203705</t>
  </si>
  <si>
    <t>Canchas de fútbol  mantenidas</t>
  </si>
  <si>
    <t>430203706</t>
  </si>
  <si>
    <t>Canchas de golf mantenidas</t>
  </si>
  <si>
    <t>430203707</t>
  </si>
  <si>
    <t>Canchas de hockey  mantenidas</t>
  </si>
  <si>
    <t>430203708</t>
  </si>
  <si>
    <t>Canchas de microfútbol mantenidas</t>
  </si>
  <si>
    <t>430203709</t>
  </si>
  <si>
    <t>Canchas múltiple mantenidas</t>
  </si>
  <si>
    <t>430203710</t>
  </si>
  <si>
    <t>Canchas de polo mantenidas</t>
  </si>
  <si>
    <t>430203711</t>
  </si>
  <si>
    <t>Canchas de ráquetbol mantenidas</t>
  </si>
  <si>
    <t>430203712</t>
  </si>
  <si>
    <t>Canchas de squash mantenidas</t>
  </si>
  <si>
    <t>430203713</t>
  </si>
  <si>
    <t>Canchas de softbol  mantenidas</t>
  </si>
  <si>
    <t>430203714</t>
  </si>
  <si>
    <t>Canchas de tejo mantenidas</t>
  </si>
  <si>
    <t>430203715</t>
  </si>
  <si>
    <t>Canchas de tenis de campo mantenidas</t>
  </si>
  <si>
    <t>430203716</t>
  </si>
  <si>
    <t>Canchas de tiro con arco mantenidas</t>
  </si>
  <si>
    <t>430203717</t>
  </si>
  <si>
    <t>Canchas de tiro deportivo (polígono) mantenidas</t>
  </si>
  <si>
    <t>430203718</t>
  </si>
  <si>
    <t>Canchas de voleibol mantenidas</t>
  </si>
  <si>
    <t>430203719</t>
  </si>
  <si>
    <t>Canchas de voleibol de playa mantenidas</t>
  </si>
  <si>
    <t>Canchas de alto rendimiento mejoradas</t>
  </si>
  <si>
    <t>430203800</t>
  </si>
  <si>
    <t>Canchas mejoradas</t>
  </si>
  <si>
    <t>430203801</t>
  </si>
  <si>
    <t>Canchas de bádminton mejoradas</t>
  </si>
  <si>
    <t>430203802</t>
  </si>
  <si>
    <t>Canchas de baloncesto mejoradas</t>
  </si>
  <si>
    <t>430203803</t>
  </si>
  <si>
    <t>Canchas de béisbol mejoradas</t>
  </si>
  <si>
    <t>430203804</t>
  </si>
  <si>
    <t>Canchas de chaza mejoradas</t>
  </si>
  <si>
    <t>430203805</t>
  </si>
  <si>
    <t>Canchas de fútbol  mejoradas</t>
  </si>
  <si>
    <t>430203806</t>
  </si>
  <si>
    <t>Canchas de golf mejoradas</t>
  </si>
  <si>
    <t>430203807</t>
  </si>
  <si>
    <t>Canchas de hockey mejoradas</t>
  </si>
  <si>
    <t>430203808</t>
  </si>
  <si>
    <t>Canchas de microfútbol mejoradas</t>
  </si>
  <si>
    <t>430203809</t>
  </si>
  <si>
    <t>Canchas múltiple mejoradas</t>
  </si>
  <si>
    <t>430203810</t>
  </si>
  <si>
    <t>Canchas de polo mejoradas</t>
  </si>
  <si>
    <t>430203811</t>
  </si>
  <si>
    <t>Canchas de ráquetbol mejoradas</t>
  </si>
  <si>
    <t>430203812</t>
  </si>
  <si>
    <t>Canchas de squash mejoradas</t>
  </si>
  <si>
    <t>430203813</t>
  </si>
  <si>
    <t>Canchas de softbol  mejoradas</t>
  </si>
  <si>
    <t>430203814</t>
  </si>
  <si>
    <t>Canchas de tejo mejoradas</t>
  </si>
  <si>
    <t>430203815</t>
  </si>
  <si>
    <t>Canchas de tenis de campo mejoradas</t>
  </si>
  <si>
    <t>430203816</t>
  </si>
  <si>
    <t>Canchas de tiro con arco mejoradas</t>
  </si>
  <si>
    <t>430203817</t>
  </si>
  <si>
    <t>Canchas de tiro deportivo (polígono) mejoradas</t>
  </si>
  <si>
    <t>430203818</t>
  </si>
  <si>
    <t>Canchas de voleibol mejoradas</t>
  </si>
  <si>
    <t>430203819</t>
  </si>
  <si>
    <t>Canchas de voleibol de playa mejoradas</t>
  </si>
  <si>
    <t>Centros de recreación construidos</t>
  </si>
  <si>
    <t xml:space="preserve">Construcción de aquellas instalaciones y espacios físicos que permiten el desarrollo de diferentes actividades de tipo lúdico  o recreativo para cuya práctica no se requieren reglas ni implementos especiales  </t>
  </si>
  <si>
    <t>Número de centros de recreación</t>
  </si>
  <si>
    <t>430203900</t>
  </si>
  <si>
    <t>430203901</t>
  </si>
  <si>
    <t>Centros de recreación infantil construidos</t>
  </si>
  <si>
    <t>430203902</t>
  </si>
  <si>
    <t>Centros de recreación para la tercera edad construidos</t>
  </si>
  <si>
    <t>Centros de recreación construidos y dotados</t>
  </si>
  <si>
    <t>430204000</t>
  </si>
  <si>
    <t>430204001</t>
  </si>
  <si>
    <t>Centros de recreación infantil construidos y dotados</t>
  </si>
  <si>
    <t>430204002</t>
  </si>
  <si>
    <t>Centros de recreación para la tercera edad construidos y dotados</t>
  </si>
  <si>
    <t>Centros de recreación adecuados</t>
  </si>
  <si>
    <t>430204100</t>
  </si>
  <si>
    <t>430204101</t>
  </si>
  <si>
    <t>Centros de recreación infantil adecuados</t>
  </si>
  <si>
    <t>430204102</t>
  </si>
  <si>
    <t>Centros de recreación para la tercera edad adecuados</t>
  </si>
  <si>
    <t>Centros de recreación mantenidas</t>
  </si>
  <si>
    <t>430204200</t>
  </si>
  <si>
    <t>Centros de recreación mantenidos</t>
  </si>
  <si>
    <t>430204201</t>
  </si>
  <si>
    <t>Centros de recreación infantil mantenidas</t>
  </si>
  <si>
    <t>430204202</t>
  </si>
  <si>
    <t>Centros de recreación para la tercera edad mantenidas</t>
  </si>
  <si>
    <t>Centros de recreación mejorados</t>
  </si>
  <si>
    <t>430204300</t>
  </si>
  <si>
    <t>430204301</t>
  </si>
  <si>
    <t>Centros de recreación infantil mejorados</t>
  </si>
  <si>
    <t>430204302</t>
  </si>
  <si>
    <t>Centros de recreación para la tercera edad mejorados</t>
  </si>
  <si>
    <t>Unideportivo construido</t>
  </si>
  <si>
    <t xml:space="preserve">Construcción de una instalación deportiva cubierta con capacidad inferior o igual a 5 personas acomodadas en graderías de carácter permanente, con Servicio anexos, en la cual se pueden realizar actividades de tipo deportivo. </t>
  </si>
  <si>
    <t>Número de unideportivos</t>
  </si>
  <si>
    <t>430204400</t>
  </si>
  <si>
    <t>Unideportivos construidos</t>
  </si>
  <si>
    <t>430204401</t>
  </si>
  <si>
    <t>Bolera construida</t>
  </si>
  <si>
    <t>430204402</t>
  </si>
  <si>
    <t>Tejódromo construido</t>
  </si>
  <si>
    <t>430204403</t>
  </si>
  <si>
    <t>Kartódromo construido</t>
  </si>
  <si>
    <t>Unideportivo construido y dotado</t>
  </si>
  <si>
    <t>430204500</t>
  </si>
  <si>
    <t>Unideportivos construidos y dotados</t>
  </si>
  <si>
    <t>430204501</t>
  </si>
  <si>
    <t>Bolera construida y dotada</t>
  </si>
  <si>
    <t>430204502</t>
  </si>
  <si>
    <t>Tejodromo construido y dotado</t>
  </si>
  <si>
    <t>430204503</t>
  </si>
  <si>
    <t>Kartódromo construido y dotado</t>
  </si>
  <si>
    <t>Unideportivo adecuado</t>
  </si>
  <si>
    <t>430204600</t>
  </si>
  <si>
    <t>Unideportivos adecuados</t>
  </si>
  <si>
    <t>430204601</t>
  </si>
  <si>
    <t>Bolera  adecuado</t>
  </si>
  <si>
    <t>430204602</t>
  </si>
  <si>
    <t>Tejodromo  adecuado</t>
  </si>
  <si>
    <t>430204603</t>
  </si>
  <si>
    <t>Kartódromo  adecuado</t>
  </si>
  <si>
    <t>Unideportivo mantenido</t>
  </si>
  <si>
    <t>430204700</t>
  </si>
  <si>
    <t>Unideportivos mantenidos</t>
  </si>
  <si>
    <t>430204701</t>
  </si>
  <si>
    <t>Bolera  mantenida</t>
  </si>
  <si>
    <t>430204702</t>
  </si>
  <si>
    <t>Tejodromo mantenido</t>
  </si>
  <si>
    <t>430204703</t>
  </si>
  <si>
    <t>Kartódromo  mantenido</t>
  </si>
  <si>
    <t>Unideportivo mejorado</t>
  </si>
  <si>
    <t>430204800</t>
  </si>
  <si>
    <t>Unideportivos mejorados</t>
  </si>
  <si>
    <t>430204801</t>
  </si>
  <si>
    <t>Bolera mejorado</t>
  </si>
  <si>
    <t>430204802</t>
  </si>
  <si>
    <t>Tejodromo mejorado</t>
  </si>
  <si>
    <t>430204803</t>
  </si>
  <si>
    <t>Kartódromo  mejorado</t>
  </si>
  <si>
    <t>Salas de juego construidas</t>
  </si>
  <si>
    <t>Construcción de un escenario cubierto donde se realizan actividades de tipo deportivo para práctica formal o informal, generalmente sin asistencia de público Los principales son : Ajedrez, Billar, Boxeo, Bridge, Esgrima, Gimnasia, Judo, Karate do, Lucha, Pesas, Taekwondo, Tenis de mesa, etc.</t>
  </si>
  <si>
    <t>Número de salas de juego</t>
  </si>
  <si>
    <t>430204900</t>
  </si>
  <si>
    <t>430204901</t>
  </si>
  <si>
    <t>Salas de ajedrez construidas</t>
  </si>
  <si>
    <t>430204902</t>
  </si>
  <si>
    <t>Salas de boxeo construidas</t>
  </si>
  <si>
    <t>430204903</t>
  </si>
  <si>
    <t>Salas de pesas construidas</t>
  </si>
  <si>
    <t>430204904</t>
  </si>
  <si>
    <t>Salas de billar construidas</t>
  </si>
  <si>
    <t>430204905</t>
  </si>
  <si>
    <t>Salas de gimnasia construidas</t>
  </si>
  <si>
    <t>430204906</t>
  </si>
  <si>
    <t>Salas de judo construidas</t>
  </si>
  <si>
    <t>430204907</t>
  </si>
  <si>
    <t>Salas de karate do construidas</t>
  </si>
  <si>
    <t>430204908</t>
  </si>
  <si>
    <t>Salas d taekwondo construidas</t>
  </si>
  <si>
    <t>430204909</t>
  </si>
  <si>
    <t>Salas de tenis de mesa construidas</t>
  </si>
  <si>
    <t>430204910</t>
  </si>
  <si>
    <t>Salas de juegos de mesa construidas</t>
  </si>
  <si>
    <t>430204911</t>
  </si>
  <si>
    <t>Salas de juegos tradicionales construidas</t>
  </si>
  <si>
    <t>Salas de juego construidas y dotadas</t>
  </si>
  <si>
    <t>430205000</t>
  </si>
  <si>
    <t>430205001</t>
  </si>
  <si>
    <t>Salas de ajedrez construidas y dotadas</t>
  </si>
  <si>
    <t>430205002</t>
  </si>
  <si>
    <t>Salas de boxeo construidas y dotadas</t>
  </si>
  <si>
    <t>430205003</t>
  </si>
  <si>
    <t>Salas de pesas construidas y dotadas</t>
  </si>
  <si>
    <t>430205004</t>
  </si>
  <si>
    <t>Salas de billar construidas y dotadas</t>
  </si>
  <si>
    <t>430205005</t>
  </si>
  <si>
    <t>Salas de gimnasia construidas y dotadas</t>
  </si>
  <si>
    <t>430205006</t>
  </si>
  <si>
    <t>Salas de judo construidas y dotadas</t>
  </si>
  <si>
    <t>430205007</t>
  </si>
  <si>
    <t>Salas de karate do construidas y dotadas</t>
  </si>
  <si>
    <t>430205008</t>
  </si>
  <si>
    <t>Salas d taekwondo construidas y dotadas</t>
  </si>
  <si>
    <t>430205009</t>
  </si>
  <si>
    <t>Salas de tenis de mesa construidas y dotadas</t>
  </si>
  <si>
    <t>430205010</t>
  </si>
  <si>
    <t>Salas de juegos de mesa construidas y dotadas</t>
  </si>
  <si>
    <t>430205011</t>
  </si>
  <si>
    <t>Salas de juegos tradicionales construidas y dotadas</t>
  </si>
  <si>
    <t>Salas de juego adecuadas</t>
  </si>
  <si>
    <t>430205100</t>
  </si>
  <si>
    <t>430205101</t>
  </si>
  <si>
    <t>Salas de ajedrez  adecuadas</t>
  </si>
  <si>
    <t>430205102</t>
  </si>
  <si>
    <t>Salas de boxeo adecuadas</t>
  </si>
  <si>
    <t>430205103</t>
  </si>
  <si>
    <t>Salas de pesas  adecuadas</t>
  </si>
  <si>
    <t>430205104</t>
  </si>
  <si>
    <t>Salas de billar adecuadas</t>
  </si>
  <si>
    <t>430205105</t>
  </si>
  <si>
    <t>Salas de gimnasia  adecuadas</t>
  </si>
  <si>
    <t>430205106</t>
  </si>
  <si>
    <t>Salas de judo  adecuadas</t>
  </si>
  <si>
    <t>430205107</t>
  </si>
  <si>
    <t>Salas de karate do  adecuadas</t>
  </si>
  <si>
    <t>430205108</t>
  </si>
  <si>
    <t>Salas d taekwondo  adecuadas</t>
  </si>
  <si>
    <t>430205109</t>
  </si>
  <si>
    <t>Salas de tenis de mesa  adecuadas</t>
  </si>
  <si>
    <t>430205110</t>
  </si>
  <si>
    <t>Salas de juegos de mesa adecuadas</t>
  </si>
  <si>
    <t>430205111</t>
  </si>
  <si>
    <t>Salas de juegos tradicionales  adecuadas</t>
  </si>
  <si>
    <t>Salas de juego mantenidas</t>
  </si>
  <si>
    <t>430205200</t>
  </si>
  <si>
    <t>430205201</t>
  </si>
  <si>
    <t>Salas de ajedrez mantenidas</t>
  </si>
  <si>
    <t>430205202</t>
  </si>
  <si>
    <t>Salas de boxeo mantenidas</t>
  </si>
  <si>
    <t>430205203</t>
  </si>
  <si>
    <t>Salas de pesas  mantenidas</t>
  </si>
  <si>
    <t>430205204</t>
  </si>
  <si>
    <t>Salas de billar mantenidas</t>
  </si>
  <si>
    <t>430205205</t>
  </si>
  <si>
    <t>Salas de gimnasia  mantenidas</t>
  </si>
  <si>
    <t>430205206</t>
  </si>
  <si>
    <t>Salas de judo  mantenidas</t>
  </si>
  <si>
    <t>430205207</t>
  </si>
  <si>
    <t>Salas de karate do mantenidas</t>
  </si>
  <si>
    <t>430205208</t>
  </si>
  <si>
    <t>Salas d taekwondo  mantenidas</t>
  </si>
  <si>
    <t>430205209</t>
  </si>
  <si>
    <t>Salas de tenis de mesa  mantenidas</t>
  </si>
  <si>
    <t>430205210</t>
  </si>
  <si>
    <t>Salas de juegos de mesa mantenidas</t>
  </si>
  <si>
    <t>430205211</t>
  </si>
  <si>
    <t>Salas de juegos tradicionales mantenidas</t>
  </si>
  <si>
    <t>Salas de juego mejoradas</t>
  </si>
  <si>
    <t>430205400</t>
  </si>
  <si>
    <t>430205401</t>
  </si>
  <si>
    <t>Salas de ajedrez  mejoradas</t>
  </si>
  <si>
    <t>430205402</t>
  </si>
  <si>
    <t>Salas de boxeo mejoradas</t>
  </si>
  <si>
    <t>430205403</t>
  </si>
  <si>
    <t>Salas de pesas  mejoradas</t>
  </si>
  <si>
    <t>430205404</t>
  </si>
  <si>
    <t>Salas de billar mejoradas</t>
  </si>
  <si>
    <t>430205405</t>
  </si>
  <si>
    <t>Salas de gimnasia  mejoradas</t>
  </si>
  <si>
    <t>430205406</t>
  </si>
  <si>
    <t>Salas de judo  mejoradas</t>
  </si>
  <si>
    <t>430205407</t>
  </si>
  <si>
    <t>Salas de karate do  mejoradas</t>
  </si>
  <si>
    <t>430205408</t>
  </si>
  <si>
    <t>Salas d taekwondo  mejoradas</t>
  </si>
  <si>
    <t>430205409</t>
  </si>
  <si>
    <t>Salas de tenis de mesa  mejoradas</t>
  </si>
  <si>
    <t>430205410</t>
  </si>
  <si>
    <t>Salas de juegos de mesa mejoradas</t>
  </si>
  <si>
    <t>430205411</t>
  </si>
  <si>
    <t>Salas de juegos tradicionales  mejoradas</t>
  </si>
  <si>
    <t>Gimnasios construidos</t>
  </si>
  <si>
    <t>Infraestructura construida  para la óptima realización del deporte.</t>
  </si>
  <si>
    <t>430205500</t>
  </si>
  <si>
    <t>430205501</t>
  </si>
  <si>
    <t>Gimnasios de gimnasia rítmica construidos</t>
  </si>
  <si>
    <t>430205502</t>
  </si>
  <si>
    <t>Gimnasios de cultura física construidos</t>
  </si>
  <si>
    <t>Gimnasios construidos y dotados</t>
  </si>
  <si>
    <t>430205600</t>
  </si>
  <si>
    <t>430205601</t>
  </si>
  <si>
    <t>Gimnasios de gimnasia rítmica construidos y dotados</t>
  </si>
  <si>
    <t>430205602</t>
  </si>
  <si>
    <t>Gimnasios de cultura física construidos y dotados</t>
  </si>
  <si>
    <t>Gimnasios adecuados</t>
  </si>
  <si>
    <t>430205700</t>
  </si>
  <si>
    <t>430205701</t>
  </si>
  <si>
    <t>Gimnasios de gimnasia rítmica adecuados</t>
  </si>
  <si>
    <t>430205702</t>
  </si>
  <si>
    <t>Gimnasios de cultura física adecuados</t>
  </si>
  <si>
    <t>Gimnasios mantenidos</t>
  </si>
  <si>
    <t>430205800</t>
  </si>
  <si>
    <t>430205801</t>
  </si>
  <si>
    <t>Gimnasios de gimnasia rítmica mantenidos</t>
  </si>
  <si>
    <t>430205802</t>
  </si>
  <si>
    <t>Gimnasios de cultura física mantenidos</t>
  </si>
  <si>
    <t>Gimnasios mejorados</t>
  </si>
  <si>
    <t>430205900</t>
  </si>
  <si>
    <t>430205901</t>
  </si>
  <si>
    <t>Gimnasios de gimnasia rítmica mejorados</t>
  </si>
  <si>
    <t>430205902</t>
  </si>
  <si>
    <t>Gimnasios de cultura física mejorados</t>
  </si>
  <si>
    <t>Capacitaciones en deporte, en hábitos de salud, en recreación, entre otros.</t>
  </si>
  <si>
    <t>430206200</t>
  </si>
  <si>
    <t>Capacitaciones realizada</t>
  </si>
  <si>
    <t>430206201</t>
  </si>
  <si>
    <t>Servicio de atención al ciudadano</t>
  </si>
  <si>
    <t>Atención a preguntas e inquietudes sobre asuntos del Sistema Nacional de Deporte. la agenda de recreación y deporte, entre otras.</t>
  </si>
  <si>
    <t>430206300</t>
  </si>
  <si>
    <t>Polideportivos construidos</t>
  </si>
  <si>
    <t>Construcción de una instalación deportiva con capacidad inferior o igual a 5 personas acomodadas en graderías de carácter permanente, con Servicio anexos, en la cual se pueden realizar actividades de tipo deportivo. En forma ocasional estos escenarios se utilizan para realizar actividades recreativas y culturales. Cuando no contempla graderías e instalaciones anexas se denomina placa cubierta.</t>
  </si>
  <si>
    <t>430206400</t>
  </si>
  <si>
    <t>430206401</t>
  </si>
  <si>
    <t>Polideportivos de boxeo construidos</t>
  </si>
  <si>
    <t>430206402</t>
  </si>
  <si>
    <t>Polideportivos   de gimnasia construidos</t>
  </si>
  <si>
    <t>430206403</t>
  </si>
  <si>
    <t>Polideportivos  de basquetbol construidos</t>
  </si>
  <si>
    <t>430206404</t>
  </si>
  <si>
    <t>Polideportivos   de futbol sala construidos</t>
  </si>
  <si>
    <t>430206405</t>
  </si>
  <si>
    <t>Polideportivos de voleibol construidos</t>
  </si>
  <si>
    <t>430206600</t>
  </si>
  <si>
    <t>430206601</t>
  </si>
  <si>
    <t>Polideportivos de boxeo construidos y dotados</t>
  </si>
  <si>
    <t>430206602</t>
  </si>
  <si>
    <t>Polideportivos de gimnasia construidos y dotados</t>
  </si>
  <si>
    <t>430206603</t>
  </si>
  <si>
    <t>Polideportivos de basquetbol construidos y dotados</t>
  </si>
  <si>
    <t>430206604</t>
  </si>
  <si>
    <t>Polideportivos de futbol sala construidos y dotados</t>
  </si>
  <si>
    <t>430206605</t>
  </si>
  <si>
    <t>Polideportivos de voleibol construidos y dotados</t>
  </si>
  <si>
    <t>Polideportivos adecuados</t>
  </si>
  <si>
    <t>430206700</t>
  </si>
  <si>
    <t>430206701</t>
  </si>
  <si>
    <t>Polideportivos de boxeo adecuados</t>
  </si>
  <si>
    <t>430206702</t>
  </si>
  <si>
    <t>Polideportivos de gimnasia adecuados</t>
  </si>
  <si>
    <t>430206703</t>
  </si>
  <si>
    <t>Polideportivos de basquetbol adecuados</t>
  </si>
  <si>
    <t>430206704</t>
  </si>
  <si>
    <t>Polideportivos de futbol sala adecuados</t>
  </si>
  <si>
    <t>430206705</t>
  </si>
  <si>
    <t>Polideportivos de voleibol adecuados</t>
  </si>
  <si>
    <t>Polideportivos mantenidos</t>
  </si>
  <si>
    <t>430206800</t>
  </si>
  <si>
    <t>430206801</t>
  </si>
  <si>
    <t>Polideportivos de boxeo mantenidos</t>
  </si>
  <si>
    <t>430206802</t>
  </si>
  <si>
    <t>Polideportivos de gimnasia mantenidos</t>
  </si>
  <si>
    <t>430206803</t>
  </si>
  <si>
    <t>Polideportivos de basquetbol mantenidos</t>
  </si>
  <si>
    <t>430206804</t>
  </si>
  <si>
    <t>Polideportivos de futbol sala mantenidos</t>
  </si>
  <si>
    <t>430206805</t>
  </si>
  <si>
    <t>Polideportivos de voleibol mantenidos</t>
  </si>
  <si>
    <t>Polideportivos mejorados</t>
  </si>
  <si>
    <t>430206900</t>
  </si>
  <si>
    <t>430206901</t>
  </si>
  <si>
    <t>Polideportivos de boxeo mejorados</t>
  </si>
  <si>
    <t>430206902</t>
  </si>
  <si>
    <t>Polideportivos de gimnasia mejorados</t>
  </si>
  <si>
    <t>430206903</t>
  </si>
  <si>
    <t>Polideportivos de basquetbol mejorados</t>
  </si>
  <si>
    <t>430206904</t>
  </si>
  <si>
    <t>Polideportivos de futbol sala mejorados</t>
  </si>
  <si>
    <t>430206905</t>
  </si>
  <si>
    <t>Polideportivos de voleibol mejorados</t>
  </si>
  <si>
    <t>Servicio de mantenimiento a la infraestructura deportiva de alto rendimiento</t>
  </si>
  <si>
    <t xml:space="preserve">Corresponde al mantenimiento de la infraestructura deportiva competencia de las Entidades Territoriales.  Definición de mantenimiento: garantizar las condiciones de funcionalidad del escenario deportivo ( mejoramiento en pintura ajustes de obras civiles en actividades menores, recuperación de implementación deportiva, mejoramiento de condiciones de cerramiento, funcionalidad de los Servicio públicos, recuperación de mobiliario, mantenimiento de las zonas de juego)Incluir la definición de mantenimiento </t>
  </si>
  <si>
    <t>430207000</t>
  </si>
  <si>
    <t>Infraestructura deportiva de alto rendimiento mantenida</t>
  </si>
  <si>
    <t>Servicio de apoyo financiero para el fomento de la infraestructura deportiva</t>
  </si>
  <si>
    <t>Corresponde a la cofinanciación de proyectos de infraestructura deportiva presentados por las entidades territoriales. </t>
  </si>
  <si>
    <t>430207100</t>
  </si>
  <si>
    <t>Proyectos de infraestructura deportiva cofinanciados</t>
  </si>
  <si>
    <t>Estudios y diseños de infraestructura deportiva de alto rendimiento</t>
  </si>
  <si>
    <t>Corresponde a todos los productos relacionados a la etapa de preinversión en infraestructura deportiva de alto rendimiento, como son estudios de factibilidad, diseños arquitectónicos, planos, estudio de suelos y otros estudios y/o instrumentos similares.</t>
  </si>
  <si>
    <t>430207200</t>
  </si>
  <si>
    <t>Servicio de identificación de talentos deportivos</t>
  </si>
  <si>
    <t>Es el proceso a través del cual se individualizan personas dotadas de talento y actitudes favorables para el deporte con ayuda de entrenadores especializados y pruebas físicas, fisiológicas y de destrezas. </t>
  </si>
  <si>
    <t>430207300</t>
  </si>
  <si>
    <t>Personas con talento deportivo identificadas</t>
  </si>
  <si>
    <t>Centro de alto rendimiento construido y dotado</t>
  </si>
  <si>
    <t>430207400</t>
  </si>
  <si>
    <t>Centro de alto Rendimiento construido y dotado</t>
  </si>
  <si>
    <t>Corresponde al fortalecimiento de las Federaciones, Clubes y Ligas deportivas en Colombia. Incluye la capacitación y formación del recurso humano técnico, de jueces y de dirigentes deportivos.</t>
  </si>
  <si>
    <t>430207500</t>
  </si>
  <si>
    <t xml:space="preserve">Organismos deportivos asistidos </t>
  </si>
  <si>
    <t>430207501</t>
  </si>
  <si>
    <t>Asistencias técnicas realizadas a los organismos deportivos</t>
  </si>
  <si>
    <t>Servicio de inspección, vigilancia y control al Sistema Nacional del Deporte</t>
  </si>
  <si>
    <t>Seguimiento a los organismos del Sistema Nacional del Deporte por medio de la inspección, la vigilancia y el control para el cumplimiento normativo y estatutario.</t>
  </si>
  <si>
    <t>430207600</t>
  </si>
  <si>
    <t>Servicio de análisis de muestras</t>
  </si>
  <si>
    <t>Análisis de muestras biológicas de control dopaje </t>
  </si>
  <si>
    <t>Número de muestras</t>
  </si>
  <si>
    <t>430207700</t>
  </si>
  <si>
    <t>Muestras analizadas</t>
  </si>
  <si>
    <t>Servicio de control de dopaje</t>
  </si>
  <si>
    <t>Incluye el proceso de toma de muestras biológicas, seguimiento a métodos dopantes, seguimiento a deportistas, autorizaciones de uso terapéutico y gestión de resultados  de control al dopaje </t>
  </si>
  <si>
    <t>430207800</t>
  </si>
  <si>
    <t>Muestras tomadas</t>
  </si>
  <si>
    <t>Complejo deportivo de alto rendimiento construido</t>
  </si>
  <si>
    <t>Instalación con destinación específica para el desarrollo del deporte de alto rendimiento. Cuenta con escenarios cubiertos y descubiertos especializados para el desarrollo, capacitación, entrenamiento, perfeccionamiento  y concentración de deportistas de alto rendimiento en variadas disciplinas simultáneamente</t>
  </si>
  <si>
    <t>Número de complejos deportivos</t>
  </si>
  <si>
    <t>430208200</t>
  </si>
  <si>
    <t>Complejo deportivo de alto rendimiento construido y dotado</t>
  </si>
  <si>
    <t>430208300</t>
  </si>
  <si>
    <t>Complejo deportivo de alto rendimiento mantenido</t>
  </si>
  <si>
    <t>430208400</t>
  </si>
  <si>
    <t>Complejo deportivo de alto rendimiento adecuado</t>
  </si>
  <si>
    <t>430208600</t>
  </si>
  <si>
    <t>430208700</t>
  </si>
  <si>
    <t>Centro de alto Rendimiento construido</t>
  </si>
  <si>
    <t>Corresponde a la cofinanciación de proyectos de infraestructura deportiva presentados por las entidades territoriales.</t>
  </si>
  <si>
    <t>430208800</t>
  </si>
  <si>
    <t>430208900</t>
  </si>
  <si>
    <t>430209000</t>
  </si>
  <si>
    <t>Estadios Adquiridos</t>
  </si>
  <si>
    <t>Inmueble adquirido , cuya función es la prestación de servicios asociados a la entidad pública que lo requiere</t>
  </si>
  <si>
    <t>430209100</t>
  </si>
  <si>
    <t>Estadio adquirido</t>
  </si>
  <si>
    <t>4399</t>
  </si>
  <si>
    <t xml:space="preserve"> Fortalecimiento de la gestión y dirección del sector Deporte y Recreación </t>
  </si>
  <si>
    <t>439900900</t>
  </si>
  <si>
    <t>439901000</t>
  </si>
  <si>
    <t>439901100</t>
  </si>
  <si>
    <t>439901101</t>
  </si>
  <si>
    <t>439901200</t>
  </si>
  <si>
    <t>439901300</t>
  </si>
  <si>
    <t>439901400</t>
  </si>
  <si>
    <t>439901500</t>
  </si>
  <si>
    <t>439901600</t>
  </si>
  <si>
    <t>439904400</t>
  </si>
  <si>
    <t>439904401</t>
  </si>
  <si>
    <t>439904402</t>
  </si>
  <si>
    <t>439905200</t>
  </si>
  <si>
    <t>439905201</t>
  </si>
  <si>
    <t>439905202</t>
  </si>
  <si>
    <t>439905203</t>
  </si>
  <si>
    <t>439905204</t>
  </si>
  <si>
    <t>439905205</t>
  </si>
  <si>
    <t>439905206</t>
  </si>
  <si>
    <t>439905207</t>
  </si>
  <si>
    <t>439905208</t>
  </si>
  <si>
    <t>439905209</t>
  </si>
  <si>
    <t>439905210</t>
  </si>
  <si>
    <t>439905211</t>
  </si>
  <si>
    <t>439905212</t>
  </si>
  <si>
    <t>439905213</t>
  </si>
  <si>
    <t>439905214</t>
  </si>
  <si>
    <t>439905215</t>
  </si>
  <si>
    <t>439905300</t>
  </si>
  <si>
    <t>439905301</t>
  </si>
  <si>
    <t>439905400</t>
  </si>
  <si>
    <t>439905401</t>
  </si>
  <si>
    <t>439905402</t>
  </si>
  <si>
    <t>439905500</t>
  </si>
  <si>
    <t>439905600</t>
  </si>
  <si>
    <t>439905601</t>
  </si>
  <si>
    <t>439905602</t>
  </si>
  <si>
    <t>439905800</t>
  </si>
  <si>
    <t>439905801</t>
  </si>
  <si>
    <t>439906000</t>
  </si>
  <si>
    <t>439906100</t>
  </si>
  <si>
    <t>439906101</t>
  </si>
  <si>
    <t>439906102</t>
  </si>
  <si>
    <t>439906103</t>
  </si>
  <si>
    <t>439906200</t>
  </si>
  <si>
    <t>439906300</t>
  </si>
  <si>
    <t>439906400</t>
  </si>
  <si>
    <t>439906500</t>
  </si>
  <si>
    <t>439906600</t>
  </si>
  <si>
    <t>439906700</t>
  </si>
  <si>
    <t>439906701</t>
  </si>
  <si>
    <t>439906800</t>
  </si>
  <si>
    <t>439906900</t>
  </si>
  <si>
    <t>44</t>
  </si>
  <si>
    <t xml:space="preserve">Sistema Integral de Verdad, Justicia, Reparación y No Repetición (SIVJRNR) </t>
  </si>
  <si>
    <t>4401</t>
  </si>
  <si>
    <t xml:space="preserve"> Jurisdicción especial para la paz</t>
  </si>
  <si>
    <t>Servicios de asesoría y representación judicial</t>
  </si>
  <si>
    <t>Comprende todas las intervenciones que desde la Secretaria Ejecutiva de la Jurisdicción Especial para la Paz estén encaminadas a brindar a las víctimas la asesoría y representación jurídica que requieran cuando carezcan de recursos económicos suficientes. La representación jurídica, por su naturaleza, se da en el marco de una audiencia jurídica.</t>
  </si>
  <si>
    <t>440100100</t>
  </si>
  <si>
    <t>Asistencia judicial a victimas realizadas</t>
  </si>
  <si>
    <t>440100101</t>
  </si>
  <si>
    <t>Representación judicial a victimas realizadas</t>
  </si>
  <si>
    <t>440100102</t>
  </si>
  <si>
    <t>Asesoría judicial a victimas realizadas</t>
  </si>
  <si>
    <t>Servicios de asesoría y defensa judicial</t>
  </si>
  <si>
    <t>Comprende todas las intervenciones que desde la Secretaria Ejecutiva de la Jurisdicción Especial para la Paz aseguren el derecho de defensa de todas las personas que se sometan ante la Jurisdicción Especial para la paz cuando carezcan de recursos económicos suficientes.La defensa jurídica, por su naturaleza, se da en el marco de una audiencia jurídica.</t>
  </si>
  <si>
    <t>440100200</t>
  </si>
  <si>
    <t>Asistencia judicial a procesados realizadas</t>
  </si>
  <si>
    <t>440100201</t>
  </si>
  <si>
    <t>Defensa jurídica a procesados realizadas</t>
  </si>
  <si>
    <t>440100202</t>
  </si>
  <si>
    <t>Asesoría judicial a procesados realizadas</t>
  </si>
  <si>
    <t>440100300</t>
  </si>
  <si>
    <t>440100400</t>
  </si>
  <si>
    <t>Documentos cuyo objetivo es plasmar una visión de futuro a nivel país, entidad territorial, comunidad, sector, región, entidad o cualquier nivel de desagregación que se requiera. Incluye objetivos, estrategias, metas e indicadores, además de aquellos documentos con el objetivo de dar una orientación frente a las acciones que el Estado debe realizar en el marco de una tema específico con el fin de suplir necesidades de interés público.</t>
  </si>
  <si>
    <t>440100500</t>
  </si>
  <si>
    <t>Documento de análisis conceptual y/o empírico que contribuya a la comprensión de las condiciones institucionales y misionales de la entidad, y a la documentación de situaciones externas relevantes para la operación de la Jurisdicción Especial para la Paz.</t>
  </si>
  <si>
    <t>440100600</t>
  </si>
  <si>
    <t>Servicios de educación informal en temáticas de la Jurisdicción Especial para la Paz</t>
  </si>
  <si>
    <t>Contempla todos los talleres de formación, capacitaciones y eventos con contenido pedagógico que la Jurisdicción Especial para la Paz realice en el marco del cumplimiento de sus funciones realice.</t>
  </si>
  <si>
    <t>440100700</t>
  </si>
  <si>
    <t>Servicio de acompañamiento psicosocial</t>
  </si>
  <si>
    <t>Corresponde a los servicios de apoyo para la recuperación emocional de las víctimas del conflicto que se hayan priorizado en la Jurisdicción Especial para la Paz.</t>
  </si>
  <si>
    <t>440100800</t>
  </si>
  <si>
    <t>Asistencia psicosocial realizadas</t>
  </si>
  <si>
    <t>440100801</t>
  </si>
  <si>
    <t>Asistencia psicosocial individual realizada</t>
  </si>
  <si>
    <t>440100802</t>
  </si>
  <si>
    <t>Asistencia psicosocial grupal realizada</t>
  </si>
  <si>
    <t>Servicio de información de la Jurisdicción Especial para la Paz implementado</t>
  </si>
  <si>
    <t>Dar a conocer a la población civil el avance y registro de los procesos de investigación, acusación, juzgamiento de la Jurisdicción Especial para la Paz a través de la grabación, intervención, producción, distribución y archivo de la información pública (audiencias) manejada en la Jurisdicción Especial para la Paz. De acuerdo a los artículos Transitorio 1, Parágrafo 1 y Transitorio 12 de la Constitución Política (Acto Legislativo 01 de 2017)</t>
  </si>
  <si>
    <t>440100900</t>
  </si>
  <si>
    <t>Sistema de información de la Jurisdicción Especial para la Paz implementado</t>
  </si>
  <si>
    <t>440100901</t>
  </si>
  <si>
    <t>Sistema de transmisión de audiencias implementado</t>
  </si>
  <si>
    <t>Servicio de asistencia técnica a la verificación de las intervenciones con contenido reparador</t>
  </si>
  <si>
    <t>La Jurisdicción Especial para la Paz verifica la realización de trabajos, obras o actividades con contenido reparador por parte de los comparecientes de FARC, durante su permanencia en zonas veredales transitorias o espacios territoriales de capacitación y reincorporación, para efectos de descontar tiempo de cumplimiento de la sanción propia a que hubiere lugar. Esto de acuerdo Acto Legislativo 01 del 4 de Abril de 2017, art. 134:  DESCUENTO DE LA SANCIÓN PROPIA. Respecto a los integrantes de las FARC-EP acreditados por el Gobierno Nacional, el período de permanencia en las Zonas Veredales Transitorias de Normalización (ZVTN) o en una ubicación territorial perfectamente definida y verificable, será considerado en su caso como tiempo de cumplimiento de la sanción propia, siempre que durante dicha permanencia se hubieran realizado trabajos, obras o actividades con contenido reparador.Parágrafo. La corresponsabilidad entre las actividades referidas en el presente artículo y las deducciones del tiempo de las sanciones propias del sistema de la Jurisdicción Especial para la Paz, serán conforme al análisis que realice el Tribunal para la Paz, caso a caso, siempre y cuando estas sean debidamente verificadas por el Secretario Ejecutivo de la Jurisdicción Especial para la Paz, quien podrá pedir la colaboración de la Oficina del Alto Comisionado de las Naciones Unidas para los Derechos Humanos en Colombia.</t>
  </si>
  <si>
    <t>440101100</t>
  </si>
  <si>
    <t>Asistencias técnicas con contenido reparador brindadas</t>
  </si>
  <si>
    <t>Servicio de asistencia técnica para la atención a víctimas y comparecientes en territorio</t>
  </si>
  <si>
    <t>Servicios en territorio  que contribuyan a garantizar el acompañamiento de comparecientes y víctimas en las regiones priorizadas.</t>
  </si>
  <si>
    <t>440101200</t>
  </si>
  <si>
    <t>Asistencias técnicas brindadas</t>
  </si>
  <si>
    <t>Servicio de atención a víctimas en el exterior</t>
  </si>
  <si>
    <t>Comprende la elaboración e implementación del portafolio de actividades para las víctimas: representación judicial, asistencia material para garantizar su participación en las audiencias en la que sean requeridos (as), acompañamiento psicosocial, capacitación a líderes de las organizaciones de víctimas que se encuentren el exterior y a cónsules para que conozcan y tengan claridades sobre el  proceso para acceder a la Justicia Especial para la Paz para las victimas que residen fuera de Colombia.</t>
  </si>
  <si>
    <t>440101300</t>
  </si>
  <si>
    <t>Asistencias a victimas en el exterior realizadas</t>
  </si>
  <si>
    <t>440101301</t>
  </si>
  <si>
    <t>Asistencias psicosocial a victimas en el exterior realizadas</t>
  </si>
  <si>
    <t>440101302</t>
  </si>
  <si>
    <t>Asistencia judicial a victimas en el exterior realizadas</t>
  </si>
  <si>
    <t>440101303</t>
  </si>
  <si>
    <t>Servicio de apoyo en protección individual</t>
  </si>
  <si>
    <t>Consiste en la valoración de riesgo, definición e implementación de medidas de protección individual a víctimas, testigos, intervinientes, de acuerdo al proyecto de Ley Estatutaria 08 de 2017, Art. 17, "De oficio o a solicitud de parte, por cuenta propia o a tráves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</si>
  <si>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440101400</t>
  </si>
  <si>
    <t>Esquemas de protección a personas implementados</t>
  </si>
  <si>
    <t>Servicio de apoyo en protección colectiva</t>
  </si>
  <si>
    <t>Consiste en la valoración de riesgo, definición e implementación de medidas de protección colectiva, de acuerdo al proyecto de Ley Estatutaria 08 de 2017, Art. 17, "De oficio o a solicitud de parte, por cuenta propia o a través del representante en la Jurisdicción Especial para la Paz se adoptarán medidas adecuadas y necesarias, conforme lo establezca la Ley procedimental, para proteger los derechos de los procesados, las víctimas, testigos e intervinientes que ante ella concurran, los cuales podrán ser vinculados a los programas de Protección de la Unidad Nacional de Protección con debido respeto de las garantías procesales, cuando sus derechos fundamentales a la vida y seguridad personal se encuentren amenazados por su participación en el proceso antes la Jurisdicción Especial para la Paz."</t>
  </si>
  <si>
    <t>440101500</t>
  </si>
  <si>
    <t>Esquemas de protección a grupos implementados</t>
  </si>
  <si>
    <t>Servicios de apoyo a la investigación y acusación judicial</t>
  </si>
  <si>
    <t>Incluye todas las actividades necesarias para realizar los procesos de investigación y el ejercicio de la acción penal ante el tribunal para la paz, así como el apoyo a la misionalidad de las salas y secciones de la Jurisdicción Especial para la Paz .</t>
  </si>
  <si>
    <t>Número de acusaciones y/o informes</t>
  </si>
  <si>
    <t>440101600</t>
  </si>
  <si>
    <t>Investigaciones judiciales apoyadas</t>
  </si>
  <si>
    <t>440101601</t>
  </si>
  <si>
    <t>Documentos de apoyo a la investigación judicial presentados</t>
  </si>
  <si>
    <t>Servicio de asistencia técnica a las actuaciones y  decisiones judiciales de la justicia transicional y restaurativa</t>
  </si>
  <si>
    <t>Incluye los procesos de acompañamiento técnico que  requiera la magistratura de la Jurisdicción Especial para la Paz para seguir los postulados de justicia transicional y de justicia restaurativa en sus decisiones, contemplando las verificaciones técnicas necesarias para la toma de decisiones, los mecanismos para el monitoreo y seguimiento de decisiones en diferentes momentos procesales, y la sistematización y apropiación social de las sentencias como contribución a la construcción de una paz estable y duradera. Así, por ejemplo, las salas, secciones y Tribunal de la JEP requieres apoyo técnico para: i) verificar la realización de trabajos, obras o actividades con contenido reparador por parte de los comparecientes de FARC, durante su permanencia en zonas veredales transitorias o espacios territoriales de capacitación y reincorporación, para efectos de descontar tiempo de cumplimiento de la sanción propia a que hubiere lugar; ii) hacer monitoreo y seguimiento  quienes accedieron a libertad; iii) verificar el cumplimiento de régimen de condicionalidades; iv) establecer políticas de sanciones restaurativas, siendo sanciones protias o alternativas y su efectiva implementación, todo ello de acuerdo con las funciones establecidas en el Acto Legislativo 01 del 4 de Abril de 2017.</t>
  </si>
  <si>
    <t>440101700</t>
  </si>
  <si>
    <t>Asistencias técnicas en actuaciones y decisiones judiciales prestadas</t>
  </si>
  <si>
    <t>440101701</t>
  </si>
  <si>
    <t xml:space="preserve">Documentos de verificación, monitoreo y seguimiento elaborados </t>
  </si>
  <si>
    <t>Servicios para el relacionamiento y acompañamiento de las victimas en los procesos de investigación y acusación judicial</t>
  </si>
  <si>
    <t>Incluye todas las actividades necesarias para acompañar y atender a la víctimas en los procesos de investigación y acusación judicial, dando cumplimiento al artículo 87 de la ley 1957 de 2019. Las actividades consisten en todas las gestiones necesarias para que la Unidad de Investigación y Acusación establezca una comunicación fluida con las víctimas, sus representantes y las organizaciones, para lo cual es fundamental establecer canales y mecanismos de acceso a ellas, así como la materialización de ese relacionamiento, por medio de las gestiones logísticas necesarias para el desarrollo de las jornadas, eventos y todos los mecanismos necesarios para su cumplimiento.</t>
  </si>
  <si>
    <t>440101800</t>
  </si>
  <si>
    <t>Víctimas atendidas en la investigación y acusación judicial</t>
  </si>
  <si>
    <t>Servicio Gestión de Medios</t>
  </si>
  <si>
    <t>Involucra todas las actividades de preproducción, producción, postproducción, distribución, catalogación y almacenamiento de la información pública (audiencias) manejada en la Jurisdicción Especial para la Paz. Lo anterior para dar a conocer a la población civil el avance y registro de los procesos de investigación, acusación, juzgamiento de la Jurisdicción Especial para la Paz.</t>
  </si>
  <si>
    <t>440101900</t>
  </si>
  <si>
    <t>Audiencias públicas  y reservadas grabadas</t>
  </si>
  <si>
    <t>440101901</t>
  </si>
  <si>
    <t>Eventos especiales transmitidos</t>
  </si>
  <si>
    <t>440102000</t>
  </si>
  <si>
    <t>440102100</t>
  </si>
  <si>
    <t>Servicios de medidas prevención territoriales y colectivas</t>
  </si>
  <si>
    <t>Son el conjunto de medidas dirigidas a las víctimas, testigos y demás intervinientes que permitan identificar situaciones que puedan generar algún riesgo. Su manejo y control contribuyen a evitar que se materialice algún tipo de riesgo ocasionando daños irreparables a las personas, grupos o comunidades.</t>
  </si>
  <si>
    <t>440102200</t>
  </si>
  <si>
    <t>Medidas de prevención implementadas</t>
  </si>
  <si>
    <t>Servicios de medidas protección individuales y colectivas</t>
  </si>
  <si>
    <t xml:space="preserve">Son el conjunto medidas dirigidas a los sujetos de protección de la Jurisdicción Especial para la Paz (JEP), teniendo en cuenta los enfoques diferenciales y territoriales, que están encaminadas a la protección individual y colectiva, con el objetivo de mitigar los riesgos de carácter Extraordinarios o extremos, de acuerdo con el resultado del estudio de seguridad, con el fin de salvaguardar sus derechos fundamentales a la vida, libertad, seguridad e integridad personal. </t>
  </si>
  <si>
    <t>440102300</t>
  </si>
  <si>
    <t>Medidas de protección implementadas</t>
  </si>
  <si>
    <t>4402</t>
  </si>
  <si>
    <t xml:space="preserve"> Esclarecimiento de la verdad, la convivencia y la no repetición.
</t>
  </si>
  <si>
    <t>Documento de la Comisión para el Esclarecimiento de la Verdad</t>
  </si>
  <si>
    <t xml:space="preserve">En cumplimiento del numeral 5 del articulo 13 del Decreto 588 de 2017, es función de la Comisión de la Verdad elaborar un informe final, que tenga en cuenta los enfoques diferenciales y refleje las investigaciones en torno a todos los componentes del mandato de la Comisión para el esclarecimiento de la Verdad y que contenga las conclusiones y recomendaciones de su trabajo, incluyendo garantías de no repetición. </t>
  </si>
  <si>
    <t>440200100</t>
  </si>
  <si>
    <t>Documento de la Comisión para el Esclarecimiento de la Verdad Presentado</t>
  </si>
  <si>
    <t>440200101</t>
  </si>
  <si>
    <t>Testimonios de esclarecimiento recolectados</t>
  </si>
  <si>
    <t>440200102</t>
  </si>
  <si>
    <t>Patrones del conflicto armado interno esclarecidos</t>
  </si>
  <si>
    <t>Documentos de investigación y de diagnóstico que se construirán a partir de un trabajo en campo complementado con la contrastación y análisis de la información. Los cuales podrán ser publicados o no. Tales  documentos se emplearán como insumo para el documento final de la Comisión para el  Esclarecimiento de la Verdad.</t>
  </si>
  <si>
    <t>440200200</t>
  </si>
  <si>
    <t>Documentos cuyo objetivo es describir y explicar métodos, herramientas analíticas o procesos que determinan un camino o forma de realizar una acción o un análisis en particular para desarrollar las acciones misionales, estratégicas e institucionales de la Comisión para el Esclarecimiento de la Verdad.</t>
  </si>
  <si>
    <t>440200300</t>
  </si>
  <si>
    <t>Documentos cuya finalidad es orientar o recomendar la operatividad en el marco del trabajo misional de la Comisión para el esclarecimiento de la verdad y para las entidades que puedan hacer uso de sus recomendaciones.</t>
  </si>
  <si>
    <t>440200400</t>
  </si>
  <si>
    <t>440200401</t>
  </si>
  <si>
    <t>Documento de lineamientos técnicos para la creación del Comité de seguimiento y monitoreo elaborado</t>
  </si>
  <si>
    <t>Casas de la verdad adecuadas y dotadas</t>
  </si>
  <si>
    <t>Se modificará el uso parcial o total de un inmueble garantizando la permanencia parcial o total del inmueble original .</t>
  </si>
  <si>
    <t>Número de casas de la verdad</t>
  </si>
  <si>
    <t>440200500</t>
  </si>
  <si>
    <t>Casas de la verdad adecuadas</t>
  </si>
  <si>
    <t>440200501</t>
  </si>
  <si>
    <t>Casas de la verdad dotadas</t>
  </si>
  <si>
    <t>Servicio de información para la gestión del conocimiento</t>
  </si>
  <si>
    <t>Corresponde a los sistemas de información diseñados, implementados, gestionados y actualizados por la Comisión para el esclarecimiento de la Verdad, que se encuentran integrados a los procesos misionales y estratégicos de la Comisión y alineados con los requerimientos y necesidades de otras entidades públicas y privadas.</t>
  </si>
  <si>
    <t>440200600</t>
  </si>
  <si>
    <t>Sistema de información para la gestión del conocimiento implementado</t>
  </si>
  <si>
    <t>440200601</t>
  </si>
  <si>
    <t>Repositorio de información misional implementado</t>
  </si>
  <si>
    <t>Servicio de reconocimiento del impacto del conflicto armado interno en la sociedad</t>
  </si>
  <si>
    <t>En cumplimiento del Numeral 2 del Artículo 2 del Decreto 588/17, corresponde al conjunto de actividades, iniciativas y procesos para el reconocimiento de las víctimas del conflicto armado interno como ciudadanos y sujetos políticos en perspectiva de dignificación, para el reconocimento voluntario de las responsabilidades por parte de los victimarios, y en general el reconocimiento por parte de toda la sociedad de las violaciones e infracciones producto del conflicto armado interno.</t>
  </si>
  <si>
    <t>440200700</t>
  </si>
  <si>
    <t>Procesos de reconocimiento de responsabilidades en el marco del conflicto armado interno realizados</t>
  </si>
  <si>
    <t>440200701</t>
  </si>
  <si>
    <t>Iniciativas para el reconocimiento social de las victimas implementadas</t>
  </si>
  <si>
    <t>4403</t>
  </si>
  <si>
    <t xml:space="preserve"> Búsqueda humanitaria de personas dadas por desaparecidas en el contexto y en razón del conflicto armado en Colombia</t>
  </si>
  <si>
    <t>Recolección, depuración y procesamiento de información para la búsqueda de personas dadas por desaparecidas.</t>
  </si>
  <si>
    <t>440300100</t>
  </si>
  <si>
    <t>440300101</t>
  </si>
  <si>
    <t>Documentos de investigación sobre el universo de personas dadas por desaparecidas elaborado</t>
  </si>
  <si>
    <t>Formulación y seguimiento de planes de carácter nacional, regional, individual y/o colectivo para la búsqueda de personas dadas por desaparecidas .</t>
  </si>
  <si>
    <t>440300200</t>
  </si>
  <si>
    <t>440300201</t>
  </si>
  <si>
    <t>Documentos metodológicos de planes de búsqueda de personas dadas por desaparecidas elaborados</t>
  </si>
  <si>
    <t>Servicio de recuperación de cuerpos</t>
  </si>
  <si>
    <t>Esto incluye un acercamiento preliminar al terreno que se conoce como prospección, recuperaciones de cuerpos  y elaboración de informes. Aquí se contempla el encuentro de un cuerpo completo, incompleto o elementos asociados al cadáver.</t>
  </si>
  <si>
    <t>440300300</t>
  </si>
  <si>
    <t>Diligencias de recuperación de cuerpos realizadas</t>
  </si>
  <si>
    <t>Servicio de contacto de personas vivas dadas por desaparecidas</t>
  </si>
  <si>
    <t>Acercamiento preliminar, localización, acompañamiento a familiares  y elaboración de informes. La persona que estaba dada por desaparecida decide si desea reencontrase con sus familiares.</t>
  </si>
  <si>
    <t>440300400</t>
  </si>
  <si>
    <t>Personas vivas dadas por desaparecidas contactadas</t>
  </si>
  <si>
    <t>Servicio de reencuentro de personas vivas dadas por desaparecidas</t>
  </si>
  <si>
    <t>Acercamiento preliminar, contacto con la persona desaparecida, incorporación de las necesidades de los familiares en el reencuentro con su ser querido y elaboración de informes.</t>
  </si>
  <si>
    <t>Número de reencuentros</t>
  </si>
  <si>
    <t>440300500</t>
  </si>
  <si>
    <t>Reencuentro de personas dadas por desaparecidas</t>
  </si>
  <si>
    <t>Servicio de validación de los informes de identificación</t>
  </si>
  <si>
    <t>Expertos revisan los informes de identificación elaborados por medicina legal y concluyen la validación a través de un informe en el cual se integran actividades relacionadas con el mandato establecido en el artículo 5  Numeral 3 del decreto 589 de 2017.</t>
  </si>
  <si>
    <t>440300600</t>
  </si>
  <si>
    <t>Informes de validación de la identificación elaborados</t>
  </si>
  <si>
    <t>Servicio de entrega digna de cuerpos</t>
  </si>
  <si>
    <t>Incluye los diferentes tipos de actos para la entrega digna de cuerpos a los familiares, incorporando  enfoques diferenciales y tradiciones culturales según los requerimientos de los familiares.</t>
  </si>
  <si>
    <t>440300700</t>
  </si>
  <si>
    <t>Actos de entrega digna de cuerpos realizados</t>
  </si>
  <si>
    <t>440300701</t>
  </si>
  <si>
    <t>Cuerpos entregados dignamente</t>
  </si>
  <si>
    <t>Servicio de información para la búsqueda de personas dadas por desaparecidas</t>
  </si>
  <si>
    <t xml:space="preserve">Sistemas de información que soporta el acopio y procesamiento de datos para la búsqueda de personas dadas por desaparecidas. </t>
  </si>
  <si>
    <t>440300900</t>
  </si>
  <si>
    <t>Sistemas de información para los procesos de búsqueda de personas implementados</t>
  </si>
  <si>
    <t>Servicios de prospección de lugares y recuperación de cuerpos</t>
  </si>
  <si>
    <t>Son misiones humanitarias que buscan explorar zonas y confirmar o descartar sitios de interés forense, mediante equipos especializados y técnicas de arqueología y geofísica. Estas misiones también implican intervenir los lugares para encontrar cuerpos o elementos asociados al  cadáver, pese a que no siempre puedan ser encontrarlos o recuperados efectivamente por múltiples factores</t>
  </si>
  <si>
    <t>440301000</t>
  </si>
  <si>
    <t>Misiones humanitarias de prospección o recuperación realizadas</t>
  </si>
  <si>
    <t>440301001</t>
  </si>
  <si>
    <t xml:space="preserve">Cuerpos y estructuras oseas recuperados </t>
  </si>
  <si>
    <t xml:space="preserve">Servicio de seguimiento al proceso de identificación humana </t>
  </si>
  <si>
    <t>Hace referencia a las actividades que la entidad hace frente al proceso de identificación de los cuerpos, incluyendo los que la Unidad de Búsqueda de Personas dadas por desaparecidas recupera y sobre los que Instituto Nacional de Medicina Legal y Ciencias Forences  ha realizado necropsia médico legal y aún no  han logrado ser identificados. Dado que la identificación debe ser realizada directamente por el Instituto Nacional de Medicina Legal y Ciencias Forences, la responsabilidad de la Unidad de Búsqueda de Personsas dadas por Desaparecidas al respecto es hacer seguimiento al desarrollo y avance de las acciones técnicas de identificación correspondiente</t>
  </si>
  <si>
    <t>440301100</t>
  </si>
  <si>
    <t xml:space="preserve"> Informes de seguimiento al proceso de identificación humana elaborados</t>
  </si>
  <si>
    <t>Servicio de asesoría y orientación  en la participación del proceso de búsqueda</t>
  </si>
  <si>
    <t xml:space="preserve">Corresponde al  conjunto de acciones (Diálogos  y actividades de asesoría, orientación y apoyo) que realiza la Unidad de Búsqueda Personas Desaparecidas (UBPD) para garantizar la participación de las personas que buscan en todas las etapas del proceso y partiendo siempre de sus necesidades y expectativas. </t>
  </si>
  <si>
    <t>440301200</t>
  </si>
  <si>
    <t>Asesorías realizadas</t>
  </si>
  <si>
    <t>Servicio de promoción de la oferta institucional de búsqueda de personas dadas por desaparecidas</t>
  </si>
  <si>
    <t>Corresponde a las acciones para impulsar, divulgar y realizar pedagogía orientadas al posicionamiento de las actividades de la búsqueda de personas dadas por desaparecidas desarrolladas por las entidades del Estado</t>
  </si>
  <si>
    <t>440301300</t>
  </si>
  <si>
    <t xml:space="preserve">  Acciones de promoción implementadas</t>
  </si>
  <si>
    <t>Servicio de investigación interdisciplinaria para la búsqueda de personas dadas por desaparecidas</t>
  </si>
  <si>
    <t>Corresponde a las actividades interdisciplinarias para la planeación, recolección, análisis de información, localización, prospección, recuperación, identificación y contacto o entrega digna, necesarias para adelantar la investigación relacionada con la búsqueda de personas dadas por desaparecidas</t>
  </si>
  <si>
    <t>440301400</t>
  </si>
  <si>
    <t xml:space="preserve"> Investigaciones interdisciplinarias desarrolladas</t>
  </si>
  <si>
    <t>Bases de datos para la búsqueda humanitaria y extrajudicial</t>
  </si>
  <si>
    <t>Corresponde al conjunto de datos organizados de manera sistemática a partir de fuentes estructuradas y no estructuradas a los que se les aplican criterios de calidad, para su actualización, depuración, aprovechamiento y generación de analíticas que contribuyan a la investigación humanitaria extrajudicial. Incluye las acciones que se realizan con aportantes de información, estructuración de fondos documentales y cruces referenciales con las diferentes entidades que contribuyen a la búsqueda</t>
  </si>
  <si>
    <t>440301500</t>
  </si>
  <si>
    <t>Bases de datos con criterios de calidad incorporados</t>
  </si>
  <si>
    <t>440301600</t>
  </si>
  <si>
    <t>Servicio de articulación interinstitucional para la búsqueda de personas</t>
  </si>
  <si>
    <t>Corresponde a  la gestión, participación y seguimiento a los diferentes espacios e instrumentos para establecer y desarrollar acuerdos, estrategias y planes conjuntos que contribuyan a la solución de necesidades de la búsqueda humanitaria y extrajudicial de personas dadas por desaparecidas. Este producto está destinado a crear capacidades a nivel interinstitucional, o para el establecimiento y formalización de canales y herramientas marco permanentes a través de los cuales se materialice la colaboración armónica para optimizar la acciones de búsqueda. Incluye instrumentos tales como actas, acuerdos, estrategias, convenios, memorandos de entendimientos, mesas de articulación y demás soportes resultantes de las actividades de articulación entre los actores involucrados</t>
  </si>
  <si>
    <t>440301700</t>
  </si>
  <si>
    <t>Acciones de articulación realizadas</t>
  </si>
  <si>
    <t>Servicio de búsqueda participativa de personas dadas por desaparecidas</t>
  </si>
  <si>
    <t>Corresponde al apoyo técnico y operativo para la consolidación de la red de apoyo a la búsqueda de personas desaparecidas, integrada por el Estado, las personas y organizaciones buscadoras. Así mismo, incluye las acciones para mantener un contacto permanente y efectivo con las personas y organizaciones buscadoras, garantizando su derecho al acceso a la información</t>
  </si>
  <si>
    <t>Número de personas u organizaciones</t>
  </si>
  <si>
    <t>440301800</t>
  </si>
  <si>
    <t>Personas y organizaciones vinculadas a la red de apoyo</t>
  </si>
  <si>
    <t>4499</t>
  </si>
  <si>
    <t xml:space="preserve"> Fortalecimiento de la gestión y dirección del sector Justicia Especial para la Paz</t>
  </si>
  <si>
    <t>449900100</t>
  </si>
  <si>
    <t>449900101</t>
  </si>
  <si>
    <t>449900102</t>
  </si>
  <si>
    <t>449900103</t>
  </si>
  <si>
    <t>449900104</t>
  </si>
  <si>
    <t>449900105</t>
  </si>
  <si>
    <t>449900106</t>
  </si>
  <si>
    <t>449900107</t>
  </si>
  <si>
    <t>449900108</t>
  </si>
  <si>
    <t>449900109</t>
  </si>
  <si>
    <t>449900110</t>
  </si>
  <si>
    <t>449900111</t>
  </si>
  <si>
    <t>449900112</t>
  </si>
  <si>
    <t>449900113</t>
  </si>
  <si>
    <t>449900114</t>
  </si>
  <si>
    <t>449900115</t>
  </si>
  <si>
    <t>449900200</t>
  </si>
  <si>
    <t>449900201</t>
  </si>
  <si>
    <t>449900300</t>
  </si>
  <si>
    <t>449900301</t>
  </si>
  <si>
    <t>449900302</t>
  </si>
  <si>
    <t>449900400</t>
  </si>
  <si>
    <t>449900500</t>
  </si>
  <si>
    <t>449900501</t>
  </si>
  <si>
    <t>449900502</t>
  </si>
  <si>
    <t>449900600</t>
  </si>
  <si>
    <t>449900601</t>
  </si>
  <si>
    <t>449900602</t>
  </si>
  <si>
    <t>Informe final de implementación elaborado</t>
  </si>
  <si>
    <t>449900603</t>
  </si>
  <si>
    <t>449900604</t>
  </si>
  <si>
    <t>449900700</t>
  </si>
  <si>
    <t>449900800</t>
  </si>
  <si>
    <t>449900801</t>
  </si>
  <si>
    <t>449900802</t>
  </si>
  <si>
    <t>449900803</t>
  </si>
  <si>
    <t>449900900</t>
  </si>
  <si>
    <t>449901000</t>
  </si>
  <si>
    <t>449901100</t>
  </si>
  <si>
    <t>449901101</t>
  </si>
  <si>
    <t>Corresponde a un inmueble resultado de obras de edificación en terrenos no construidos o cuya área esté libre por autorización de demolición total. Incluye la dotación del inmueble.  (Corresponde a la licencia de construcción por obra nueva)</t>
  </si>
  <si>
    <t>449901200</t>
  </si>
  <si>
    <t>449901201</t>
  </si>
  <si>
    <t>449901202</t>
  </si>
  <si>
    <t>449901300</t>
  </si>
  <si>
    <t>449901301</t>
  </si>
  <si>
    <t>449901400</t>
  </si>
  <si>
    <t>449901500</t>
  </si>
  <si>
    <t>449901501</t>
  </si>
  <si>
    <t>449901600</t>
  </si>
  <si>
    <t>449901700</t>
  </si>
  <si>
    <t>449901701</t>
  </si>
  <si>
    <t>449901800</t>
  </si>
  <si>
    <t>449901900</t>
  </si>
  <si>
    <t>449902000</t>
  </si>
  <si>
    <t>449902100</t>
  </si>
  <si>
    <t>449902200</t>
  </si>
  <si>
    <t>449902300</t>
  </si>
  <si>
    <t>449902400</t>
  </si>
  <si>
    <t>449902500</t>
  </si>
  <si>
    <t>449902600</t>
  </si>
  <si>
    <t>449902601</t>
  </si>
  <si>
    <t>449902700</t>
  </si>
  <si>
    <t>449902800</t>
  </si>
  <si>
    <t>45</t>
  </si>
  <si>
    <t xml:space="preserve"> Fortalecimiento de la convivencia y la seguridad ciudadana</t>
  </si>
  <si>
    <t xml:space="preserve">Incluye las acciones de transferencia de conocimientos y procesos para la implementación de políticas y lineamientos sobre convivencia y seguridad ciudadana, prestados por los actores competentes. </t>
  </si>
  <si>
    <t xml:space="preserve">Número de instancias </t>
  </si>
  <si>
    <t>450100100</t>
  </si>
  <si>
    <t>Acciones enfocadas a dotar a la ciudadanía de conocimientos, herramientas, habilidades y destrezas que  aporten a su desarrollo personal, social, político y cultural ,  con énfasis en la construcción de la paz, la convivencia y la reconciliación.</t>
  </si>
  <si>
    <t>450100300</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</si>
  <si>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</si>
  <si>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450100400</t>
  </si>
  <si>
    <t>450100402</t>
  </si>
  <si>
    <t>450100600</t>
  </si>
  <si>
    <t>Servicio información implementado</t>
  </si>
  <si>
    <t>Diseño e implementación de las Tics orientadas a atender las necesidades de las dependencias de la entidad en Sistemas de Información, infraestructura computacional, y  redes, que apoyen los proceso de toma de decisiones y la accesibilidad a la ciudadanía.</t>
  </si>
  <si>
    <t>450100700</t>
  </si>
  <si>
    <t>450100701</t>
  </si>
  <si>
    <t>450100702</t>
  </si>
  <si>
    <t>450100800</t>
  </si>
  <si>
    <t>450100801</t>
  </si>
  <si>
    <t>450100802</t>
  </si>
  <si>
    <t>Comisarías de familia construidas y dotadas</t>
  </si>
  <si>
    <t xml:space="preserve">Incluye la construcción de comisarias de familia en terrenos no construidos o cuya área esté libre por autorización de demolición total. A su vez, contiene la dotación a la infraestructura construida. </t>
  </si>
  <si>
    <t>Número de comisarías</t>
  </si>
  <si>
    <t>450101200</t>
  </si>
  <si>
    <t>Comisarías de familia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</si>
  <si>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</si>
  <si>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450101300</t>
  </si>
  <si>
    <t>Comisarías de familia adecuada</t>
  </si>
  <si>
    <t>Comisarías de familia ampliadas</t>
  </si>
  <si>
    <t>450101400</t>
  </si>
  <si>
    <t>Comisarías de familia ampliada</t>
  </si>
  <si>
    <t>Comisarías de familia con reforzamiento estructural</t>
  </si>
  <si>
    <t>450101500</t>
  </si>
  <si>
    <t>Comisarías de familia con reforzamiento modificadas</t>
  </si>
  <si>
    <t>450101600</t>
  </si>
  <si>
    <t>Comisarías de familia modificada</t>
  </si>
  <si>
    <t>Comisarías de familia construidas</t>
  </si>
  <si>
    <t xml:space="preserve">Incluye la construcción de Comisarías de familia en terrenos no construidos o cuya área esté libre por autorización de demolición total. </t>
  </si>
  <si>
    <t>450101700</t>
  </si>
  <si>
    <t>Comisarías de familia construida</t>
  </si>
  <si>
    <t>Comisarías de familia dotadas</t>
  </si>
  <si>
    <t xml:space="preserve">Incluye la dotación a la infraestructura construida. </t>
  </si>
  <si>
    <t>450101800</t>
  </si>
  <si>
    <t>Comisarías de familia dotada</t>
  </si>
  <si>
    <t>Inspecciones de policía adecuadas</t>
  </si>
  <si>
    <t xml:space="preserve">Acciones orientadas a  cambiar el uso de una edificación o parte de ella, garantizando la permanencia total o parcial del inmueble original de acuerdo con las necesidades focalizadas en materia del programa en las zonas rurales y urbanas. </t>
  </si>
  <si>
    <t>Número de Inspecciones de policia</t>
  </si>
  <si>
    <t>450102000</t>
  </si>
  <si>
    <t>Inspecciones de policia adecuadas</t>
  </si>
  <si>
    <t>Inspecciones de policía ampliadas</t>
  </si>
  <si>
    <t>450102100</t>
  </si>
  <si>
    <t>Inspecciones de policía con reforzamiento estructural</t>
  </si>
  <si>
    <t>450102200</t>
  </si>
  <si>
    <t>Inspecciones de policía con reforzamiento modificadas</t>
  </si>
  <si>
    <t>450102300</t>
  </si>
  <si>
    <t>Inspecciones de policía construidas</t>
  </si>
  <si>
    <t xml:space="preserve">Incluye la construcción de inspecciones de policía en terrenos no construidos o cuya área esté libre por autorización de demolición total. </t>
  </si>
  <si>
    <t>450102400</t>
  </si>
  <si>
    <t>Inspecciones de policía dotadas</t>
  </si>
  <si>
    <t>450102500</t>
  </si>
  <si>
    <t>Documentos cuyo objetivo es plasmar una visión de futuro a anivel de entidad territorial, comunidad, sector, región, entidad o cualquier nivel de desagregación que se requiera. Incluye objetivos, estrategias, metas e indicadores.</t>
  </si>
  <si>
    <t>450102600</t>
  </si>
  <si>
    <t>450102601</t>
  </si>
  <si>
    <t>450102602</t>
  </si>
  <si>
    <t>Incluye la disposición tecnológica de cámaras de seguridad para la implementación de estrategias de convivencia y seguridad ciudadana.</t>
  </si>
  <si>
    <t>450102800</t>
  </si>
  <si>
    <t>450102801</t>
  </si>
  <si>
    <t>Incluye la financiación monetaria de iniciativas ciudadanas que promuevan la convivencia y  seguridad ciudadana.</t>
  </si>
  <si>
    <t>450102900</t>
  </si>
  <si>
    <t xml:space="preserve"> Servicio de vigilancia a través de aeronaves remotamente tripuladas</t>
  </si>
  <si>
    <t>Incluye la disposición tecnológica de aeronaves remotamente tripuladas para la implementación de estrategias de convivencia y seguridad ciudadana.</t>
  </si>
  <si>
    <t>Números de aeronaves remotamente tripuladas</t>
  </si>
  <si>
    <t>450103000</t>
  </si>
  <si>
    <t>Aeronaves remotamente tripuladas instaladas</t>
  </si>
  <si>
    <t>450103001</t>
  </si>
  <si>
    <t>Aeronaves remotamente tripuladas mantenidas</t>
  </si>
  <si>
    <t>450103002</t>
  </si>
  <si>
    <t>Aeronaves contramedidas antidron adquiridas</t>
  </si>
  <si>
    <t>450103101</t>
  </si>
  <si>
    <t>Actos administrativos</t>
  </si>
  <si>
    <t>450103102</t>
  </si>
  <si>
    <t>Acuerdos municipales</t>
  </si>
  <si>
    <t>Servicio de atención de seguridad y emergencias de los Centros de Información Estratégica Policía Seccional</t>
  </si>
  <si>
    <t>Incluye la instalaciòn y dotación de Centros de Información Estratégica Policial Seccional – CIEPS los cuales son el espacio estratégico del orden operacional de la estación de policía, en el cual se desarrolla el análisis de la información para la planeación, orientación, evaluación y retroalimentación del servicio de policía, dirigido a la solución de las problemáticas que afectan la convivencia y seguridad de la jurisdicción.</t>
  </si>
  <si>
    <t>450103200</t>
  </si>
  <si>
    <t>Infraestructura para la promoción a la cultura de la legalidad y a la convivencia ampliada</t>
  </si>
  <si>
    <t>450103700</t>
  </si>
  <si>
    <t>Infraestructura para la promoción a la cultura de la legalidad y a la convivencia modificada</t>
  </si>
  <si>
    <t>450103900</t>
  </si>
  <si>
    <t>Infraestructura para la promoción a la cultura de la legalidad y a la convivencia construida</t>
  </si>
  <si>
    <t>Incluye la construcción de Infraestructura para el alojamiento temporal en terrenos no construidos o cuya área esté libre por autorización de demolición total.</t>
  </si>
  <si>
    <t>450104000</t>
  </si>
  <si>
    <t>Infraestructura para la promoción a la cultura de la legalidad y a la convivencia dotada</t>
  </si>
  <si>
    <t>450104100</t>
  </si>
  <si>
    <t>Infraestructura para la promoción a la cultura de la legalidad y a la convivencia construida y dotada</t>
  </si>
  <si>
    <t xml:space="preserve">Incluye la construcción de Infraestructura para la promoción a la cultura de la legalidad y a la convivencia en terrenos no construidos o cuya área esté libre por autorización de demolición total. A su vez, contiene la dotación a la infraestructura construida. </t>
  </si>
  <si>
    <t>450104200</t>
  </si>
  <si>
    <t>Infraestructura para la promoción a la cultura de la legalidad y a la convivencia adecuada</t>
  </si>
  <si>
    <t>450104300</t>
  </si>
  <si>
    <t>Infraestructurapara la promoción a la cultura de la legalidad y a la convivencia  adecuada</t>
  </si>
  <si>
    <t>450104400</t>
  </si>
  <si>
    <t>450104500</t>
  </si>
  <si>
    <t>450104600</t>
  </si>
  <si>
    <t>450104601</t>
  </si>
  <si>
    <t>Corresponde a las actividades relacionadas con la investigación disciplinaria por posibles conductas irregulares y/o violatorias de la politica marco de convivencia y seguridad ciudadana . Así como, el ejercicio de las funciones propias de control y vigilancia.</t>
  </si>
  <si>
    <t>450104700</t>
  </si>
  <si>
    <t>Comprende la estructuración , definición , implementacion y evaluación de estrategias que permitan garantizar el  efectivo cumplimiento de las normas para la prestación de los servicios de justicia policiva.</t>
  </si>
  <si>
    <t>450104800</t>
  </si>
  <si>
    <t>Corresponde al diseño y desarrollo de estrategias educativas que tienen como objetivo brindar oportunidades para apropiar, complementar, actualizar, perfeccionar, renovar o profundizar conocimientos, habilidades, técnicas y prácticas de la prevención y la participación, como herramientas para la convivencia y la seguridad ciudadana. Este conocimiento libre y espontáneo adquirido por ciudadanos, puede provenir de personas, entidades, medios de comunicación masiva, medios impresos, tradiciones, costumbres, comportamientos sociales y otros no estructurados y su duración es inferior a 160 horas</t>
  </si>
  <si>
    <t>450104900</t>
  </si>
  <si>
    <t>450104901</t>
  </si>
  <si>
    <t>Entidades territoriales capacitadas en la formulación de Planes Integrales de Seguridad y Convivencia</t>
  </si>
  <si>
    <t>450104902</t>
  </si>
  <si>
    <t>Funcionarios capacitados en el manejo de las situaciones de alteración de convivencia ciudadana</t>
  </si>
  <si>
    <t>450104903</t>
  </si>
  <si>
    <t>Programas de educación informal en seguridad y convivencia ciudadana con enfoque de género realizados</t>
  </si>
  <si>
    <t>450104904</t>
  </si>
  <si>
    <t>Programas de educación informal realizados</t>
  </si>
  <si>
    <t>450104905</t>
  </si>
  <si>
    <t>450104906</t>
  </si>
  <si>
    <t>Espacios pedagógicos de convivencia creados</t>
  </si>
  <si>
    <t>Servicio de orientación a casos de violencia de género</t>
  </si>
  <si>
    <t>Servicio enfocado a dar orientación en casos de cualquier acción o conducta que se desarrolle a partir de las relaciones de poder asimétricas basadas en el género, identidad sexual, sexo u orientación a través de líneas de atención.</t>
  </si>
  <si>
    <t>450105000</t>
  </si>
  <si>
    <t>Casos atendidos</t>
  </si>
  <si>
    <t>450105001</t>
  </si>
  <si>
    <t>Mujeres atendidas</t>
  </si>
  <si>
    <t>450105002</t>
  </si>
  <si>
    <t>Hombres atendidos</t>
  </si>
  <si>
    <t>450105003</t>
  </si>
  <si>
    <t>Personas de la comunidad LGBTIQ atendidos.</t>
  </si>
  <si>
    <t>Servicio de dotación de munición de guerra</t>
  </si>
  <si>
    <t>Acciones orientadas a la dotación de material de Guerra a la fuerza publica.</t>
  </si>
  <si>
    <t>450105100</t>
  </si>
  <si>
    <t>Municiones de guerra adquiridas</t>
  </si>
  <si>
    <t>Corresponde a la adquisicion y montaje de equipos de inteligencia que contribuyan a la seguridad ciudadana.</t>
  </si>
  <si>
    <t>450105200</t>
  </si>
  <si>
    <t>Equipos para inteligencia adquiridos</t>
  </si>
  <si>
    <t>Servicio de apoyo financiero para la formación en carreras militares y policiales</t>
  </si>
  <si>
    <t>Corresponde al diseño y desarrollo de programas de apoyo para el acceso a la formación en carreras militares y policiales</t>
  </si>
  <si>
    <t>450105300</t>
  </si>
  <si>
    <t>Servicio de sanidad animal</t>
  </si>
  <si>
    <t>Corresponde a la atención médica veterinaria recibida en el coso municipal para prevenir, diagnosticar y curar las enfermedades de los animales recuperados por el ente territorial.</t>
  </si>
  <si>
    <t>450105400</t>
  </si>
  <si>
    <t>Animales atendidos en el coso municipal</t>
  </si>
  <si>
    <t>Servicio de apoyo financiero para la justicia y seguridad</t>
  </si>
  <si>
    <t>Corresponde a los recursos destinados a compensar a personas que colaboren con la justicia y a contribuir a la seguridad de las mismas.</t>
  </si>
  <si>
    <t>450105600</t>
  </si>
  <si>
    <t>Servicio de apoyo financiero para dotar a miembros de la fuerza publica</t>
  </si>
  <si>
    <t>Corresponde a los recursos del Fondos de Seguridad de las Entidades Territoriales (FONSET) destinados a la adquisición de dotación para nuevos policias, soldados y auxiliares en tanto se inicia la nueva vigencia.</t>
  </si>
  <si>
    <t>Número de miembros de la fuerza pública</t>
  </si>
  <si>
    <t>450105700</t>
  </si>
  <si>
    <t>Miembros de la fuerza publica apoyados</t>
  </si>
  <si>
    <t>Infraestructura para el bienestar animal construida y dotada</t>
  </si>
  <si>
    <t>Corresponde a un inmueble resultado de obras de edificación en terrenos no construidos o cuya área esté libre por autorización de demolición total, con destino a la atención integral de los animales que se encuentren en condición de abandono, pérdida, desatención estatal o de  tenencia irresponsable o en situación de vulnerabilidad y aprehendidos por la policía o en riesgo que ello suceda. Incluye la dotación para la operación del inmueble tanto para el desarrollo de sus actividades misionales como de las administrativas requeridas para la prestación del servicio.</t>
  </si>
  <si>
    <t>450105800</t>
  </si>
  <si>
    <t>Infraestructura para el bienestar animal construida</t>
  </si>
  <si>
    <t>450105801</t>
  </si>
  <si>
    <t>Infraestructura para el bienestar animal dotada</t>
  </si>
  <si>
    <t>450105802</t>
  </si>
  <si>
    <t>Infraestructura para el bienestar animal ampliada</t>
  </si>
  <si>
    <t>Corresponde a las gestiones para la ampliación de albergues donde se deben llevar a aquellos animales que se encuentran en vías públicas, o se encuentren en predios ajenos, desconociéndose quien sea el propietario</t>
  </si>
  <si>
    <t>450105900</t>
  </si>
  <si>
    <t>Infraestructura para el bienestar animal ampliados</t>
  </si>
  <si>
    <t>450106000</t>
  </si>
  <si>
    <t>Corresponde a la atención médica y de urgencias médico veterinarias para el bienestar animal para prevenir, diagnosticar y curar las enfermedades de los animales domésticos,  silvestres y  de producción recuperados por el ente territorial, que se encuentren en condición de abandono, pérdida, desatención estatal o de  tenencia irresponsable o en situación de vulnerabilidad y aprehendidos por la policía o en riesgo que ello suceda. Para tal efecto, incluye también los programas de adopción, custodia, atención del maltrato animal, comportamiento animal, registro e identificacion y las demas que garanticen la atención integral a la Fauna en el cumplimiento de la normatividad vigente</t>
  </si>
  <si>
    <t>450106100</t>
  </si>
  <si>
    <t>450106101</t>
  </si>
  <si>
    <t>Animales entregados en adopción</t>
  </si>
  <si>
    <t>450106102</t>
  </si>
  <si>
    <t>Animales atendidos por urgencias veterinarias</t>
  </si>
  <si>
    <t>450106103</t>
  </si>
  <si>
    <t>450106104</t>
  </si>
  <si>
    <t>Animales con identificación y registro oficial</t>
  </si>
  <si>
    <t>450106105</t>
  </si>
  <si>
    <t>Animales atendidos por presunto maltrato</t>
  </si>
  <si>
    <t>450106106</t>
  </si>
  <si>
    <t>Animales con tratamiento cognitivo o etológico</t>
  </si>
  <si>
    <t>450106107</t>
  </si>
  <si>
    <t xml:space="preserve">Animales sinantrópicos atendidos </t>
  </si>
  <si>
    <t>Servicio de apoyo financiero para la atención integral de animales</t>
  </si>
  <si>
    <t>Corresponde al apoyo financiero entregado para el desarrollo de las labores de refugios o fundaciones que reciban animales vulnerables</t>
  </si>
  <si>
    <t>450106300</t>
  </si>
  <si>
    <t>Prestadores del servicio de atención integral de animales apoyados</t>
  </si>
  <si>
    <t>Servicio de apoyo financiero para la construcción de Infraestructura para el bienestar animal</t>
  </si>
  <si>
    <t>Incluye el apoyo financiero para la construcción de albergues donde se deben llevar a aquellos animales que se encuentran en vías públicas, o se encuentren en predios ajenos, desconociéndose quien sea el propietario.</t>
  </si>
  <si>
    <t>450106400</t>
  </si>
  <si>
    <t>Infraestructura para el bienestar animal cofinanciados construidos</t>
  </si>
  <si>
    <t>Comandos  de policía construidas y dotadas</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</si>
  <si>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</si>
  <si>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450106500</t>
  </si>
  <si>
    <t>Comandos de policía construidos y dotadas</t>
  </si>
  <si>
    <t>Corresponde a un inmueble resultado de obras de edificación en terrenos no construidos o cuya área esté libre por autorización de demolición total, en áreas priorizadas por la Policía Nacional de acuerdo con las necesidades focalizadas en materia de convivencia y seguridad ciudadana. Incluye la dotación.</t>
  </si>
  <si>
    <t>450106600</t>
  </si>
  <si>
    <t>Acciones orientadas a  cambiar el uso de una edificación o parte de ella, garantizando la permanencia total o parcial del inmueble original de acuerdo con las necesidades focalizadas en materia de convivencia y seguridad ciudadana en la zona urbana. Incluye la dotación.</t>
  </si>
  <si>
    <t>450106700</t>
  </si>
  <si>
    <t>Gestión de realizar mantenimiento a la infraestructura de de bases militares, vías, líneas férrea, pistas de aterrizaje y helipuertos para mantener o mejorar sus condiciones operativas.</t>
  </si>
  <si>
    <t>450106800</t>
  </si>
  <si>
    <t>450106900</t>
  </si>
  <si>
    <t>450107000</t>
  </si>
  <si>
    <t>450107100</t>
  </si>
  <si>
    <t>Corresponde a un inmueble resultado de obras de edificación en terrenos no construidos o cuya área esté libre por autorización de demolición total para la infaestructura de soporte de la Policía. Incluye la dotación.</t>
  </si>
  <si>
    <t>450107200</t>
  </si>
  <si>
    <t>Corresponde a la adquisición  y actualización de equipos tecnologicos a bordo para el  patrullaje aéreo y el mantenimiento de las aeronaves de ala rotatoria.</t>
  </si>
  <si>
    <t>450107300</t>
  </si>
  <si>
    <t>Cascos, Chalecos, Lentes</t>
  </si>
  <si>
    <t>450107400</t>
  </si>
  <si>
    <t>Corresponde a la adquisición de medios marítimos que contribuyan a las operaciones de búsqueda y rescate, interdicción, patrullaje, y vigilancia, inspecciones subacuáticas a motonaves con destino internacional que desarrollan las estaciones de guardacostas y la Policía Nacional atrevés de sus unidades que desarrollan las estaciones de guardacostas, así como las embarcaciones menores para patrullaje marítimo enfocadas al desarrollo de acciones de prevención y control en las áreas turísticas que requieren mayor atención.</t>
  </si>
  <si>
    <t>450107500</t>
  </si>
  <si>
    <t>Corresponde a la adquisición de medios fluviales que contribuyan a las operaciones de búsqueda y rescate, interdicción, patrullaje,  inspección de motonaves y vigilancia, que desarrollan la Fuerza Naval del Sur, la Fuerza Naval del Oriente y la Policía Nacional, asi como  las embarcaciones menores para patrullaje fluvial asignadas para el desarrollo de acciones de prevención y control en las áreas turísticas que requieren mayor atención</t>
  </si>
  <si>
    <t>450107600</t>
  </si>
  <si>
    <t xml:space="preserve">Corresponde a la dotación de los medios de transporte terrestre, fluvial y marítimo  que apoyan el desarrollo de las operaciones </t>
  </si>
  <si>
    <t>450107700</t>
  </si>
  <si>
    <t>Acciones encaminadas a la adquisición de equipos de protección  (cascos, escudos,  camisillas y chalecos de protección balística, cascos, escudos y armaduras de protección corporal antimotín) para el fortalecimiento del servicio de Policía y su contribución a la convivencia y seguridad ciudadana.</t>
  </si>
  <si>
    <t>450107800</t>
  </si>
  <si>
    <t>450107900</t>
  </si>
  <si>
    <t>Servicio de dotación de munición policial</t>
  </si>
  <si>
    <t>Acciones orientadas a la dotacion de municiones para armas portatiles y municiones para vehiculos especiales de uso policial.</t>
  </si>
  <si>
    <t>450108000</t>
  </si>
  <si>
    <t>Unidades policiales dotadas con munición</t>
  </si>
  <si>
    <t>Servicio de apoyo para la atención de contravenciones y solución de conflictos de convivencia ciudadana</t>
  </si>
  <si>
    <t>Recursos para garantizar la atención de contravenciones y de más actividades de policía a nivel municipal a cargo de los inspectores de policía y corregidores del municipio.</t>
  </si>
  <si>
    <t>450108100</t>
  </si>
  <si>
    <t>Servicio de apoyo para la atención especializada e interdisciplinaria en las comisarias de familia</t>
  </si>
  <si>
    <t>Recursos para garantizar la atención de las comisarías de familia a aquellas personas que han sido victimas de violencia en el contexto familiar según lo establecido en la normatividad vigente.</t>
  </si>
  <si>
    <t>450108200</t>
  </si>
  <si>
    <t>450108201</t>
  </si>
  <si>
    <t>Trabajadores de la comisaria de familia beneficiados</t>
  </si>
  <si>
    <t>Acciones orientadas a cambiar el uso de la infraestructura de soporte o parte de ella, garantizando la permanencia total o parcial del inmueble original para mejorar sus condiciones operativas.</t>
  </si>
  <si>
    <t>450108300</t>
  </si>
  <si>
    <t>Infraestructura de promoción de convivencia y seguridad ciudadana ampliada</t>
  </si>
  <si>
    <t>450108400</t>
  </si>
  <si>
    <t>Infraestructura de promoción de convivencia y seguridad ciudadana con reforzamiento estructural</t>
  </si>
  <si>
    <t>450108500</t>
  </si>
  <si>
    <t>Infraestructura de promoción de la convivencia y seguridad ciudadana con reforzamiento estructural</t>
  </si>
  <si>
    <t>Infraestructura de promoción de convivencia y seguridad ciudadana modificada</t>
  </si>
  <si>
    <t>450108600</t>
  </si>
  <si>
    <t>Infraestructura de promoción de la convivencia y seguridad ciudadana dotada</t>
  </si>
  <si>
    <t>Incluye el proceso de identificación de necesidades de dotación administrativa, así como la adquisición e instalación de mobiliario y demás elementos no consumibles requeridos para apoyar la prestación de los servicios de la infraestructura</t>
  </si>
  <si>
    <t>450108700</t>
  </si>
  <si>
    <t>Infraestructura de promoción de convivencia y seguridad ciudadana dotada</t>
  </si>
  <si>
    <t>Infraestructura de promoción de convivencia y seguridad ciudadana construida</t>
  </si>
  <si>
    <t>Corresponde a un inmueble resultado de obras de edificación en terrenos no construidos o cuya área esté libre por autorización de demolición total. No incluye la dotación del inmueble</t>
  </si>
  <si>
    <t>450108800</t>
  </si>
  <si>
    <t>Infraestructura de promoción de la convivencia y seguridad ciudadana construida y dotada</t>
  </si>
  <si>
    <t>450108900</t>
  </si>
  <si>
    <t>Infraestructura de promoción de la convivencia y seguridad ciudadana adecuada</t>
  </si>
  <si>
    <t>Corresponde a un inmueble sobre el cual se adelantan obras de edificación que cambian, de manera completa o parcial, el uso del inmueble, garantizando la permanencia Corresponde al proceso de ajuste o adaptación de un sitio, espacio o área de una edificación con las especificaciones técnicas requeridas para el desarrollo de las actividades definidas en dicho espacio, así mismo incluye acciones de remodelación o ampliación o modificación, entendidas como cambios de la infraestructura o arquitectura de una edificación</t>
  </si>
  <si>
    <t>450109000</t>
  </si>
  <si>
    <t xml:space="preserve"> Infraestructura de promoción de la convivencia y seguridad ciudadana adecuada</t>
  </si>
  <si>
    <t>Servicio de dotación de elementos de protección de la fuerza pública</t>
  </si>
  <si>
    <t>Corresponde a la adquisición de equipos de protección como: chalecos blindados, cascos blindados, escudos y camisillas blindados, protectores corporales, cascos antidisturbios, canilleras antidisturbios, mascaras antigás, escudos y armaduras de protección corporal antimotín, para el fortalecimiento del servicio de la fuerza pública y su contribución a la convivencia y seguridad ciudadana</t>
  </si>
  <si>
    <t>450109100</t>
  </si>
  <si>
    <t>Unidades de fuerza pública dotadas</t>
  </si>
  <si>
    <t>Servicio de dotación para la formación inicial de la fuerza pública</t>
  </si>
  <si>
    <t>Corresponde a la adquisición de equipos y elementos para entrenamiento y capacitación para la  fuerza pública encaminadas a la adquisición de equipos y elementos de entrenamiento y capacitación  para el fortalecimiento de competencias y profesionalizacion en pro del servicio de policia y su contribucion a la convivencia y seguridad ciudadana  (pistola de entrenamiento táctica sig sauer sp 2022, cargadores de entrenamiento para pistola, bastón de entrenamiento asp en goma, esposas metálicas, tonfa, linterna, cinturones multipropósito, funda de extracción, porta esposas, porta proveedor, porta tonfa, porta linterna, cuchillos shock – knife, cuchillos de entrenamiento plástico o de goma, redman completo, cascos de protección paintball. guantes de mma, lamina tatami de 1mx1m esp 2.5, mitss medidas 50x70x15 con refuerzo, mitss de brazos pad boxing, saco de entrenamiento, protectores inferiores de mma)  y demás  elementos que se requieran para reforzar habilidades y destrezas de los funcionarios de la fuerza pública</t>
  </si>
  <si>
    <t>450109200</t>
  </si>
  <si>
    <t>Unidades de fuerza pública en formación inicial dotadas</t>
  </si>
  <si>
    <t>Servicios técnicos especializados para la promoción de la convivencia y la seguridad ciudadana</t>
  </si>
  <si>
    <t>Corresponde a la disposición de elementos técnicos especializados como: infraestructura computacional, redes de comunicación de voz, redes de comunicación de datos, sistemas de videovigilancia, tecnologías avanzadas (IA, Biometría, RF), seguridad digital, entre otras para atender y fortalecer la convivencia y seguridad ciudadana, y optimizar la eficiencia en la prestación del servicio de la fuerza pública. Este producto contempla el mantenimiento preventivo y correctivo, así como la renovación de los sistemas e infraestructura tecnológica</t>
  </si>
  <si>
    <t>Número de elemento técnicos especializados</t>
  </si>
  <si>
    <t>450109300</t>
  </si>
  <si>
    <t>Elementos técnicos especializados disponibles</t>
  </si>
  <si>
    <t>450109301</t>
  </si>
  <si>
    <t>Infraestructura tecnólogica adquirida</t>
  </si>
  <si>
    <t>450109302</t>
  </si>
  <si>
    <t>Sistemas de videovigilancia instalados</t>
  </si>
  <si>
    <t>Servicio de promoción a los gestores de convivencia ciudadana</t>
  </si>
  <si>
    <t>Corresponde al desarrollo de acciones orientadas a capacitar y dotar con elementos de seguridad a los gestores de convivencia encargados de acompañar y servir de intermediarios entre las autoridades y las personas que participan en eventos de asistencia masiva, con el fin de prevenir cualquier tipo de alteración que impida ejercer los derechos al esparcimiento o a la protesta</t>
  </si>
  <si>
    <t>Número de gestores</t>
  </si>
  <si>
    <t>450109400</t>
  </si>
  <si>
    <t xml:space="preserve"> Gestores capacitados y dotados</t>
  </si>
  <si>
    <t>450109401</t>
  </si>
  <si>
    <t>Gestores capacitados</t>
  </si>
  <si>
    <t>450109402</t>
  </si>
  <si>
    <t>Gestores dotados</t>
  </si>
  <si>
    <t xml:space="preserve"> Fortalecimiento del buen gobierno para el respeto y garantía de los derechos humanos.</t>
  </si>
  <si>
    <t>Corresponde al diseño e implementación de acciones y estrategias que promuevan el ejercicio de la participación ciudadana para el respeto y garantía de los derechos humanos</t>
  </si>
  <si>
    <t>450200101</t>
  </si>
  <si>
    <t>450200107</t>
  </si>
  <si>
    <t>450200108</t>
  </si>
  <si>
    <t>450200109</t>
  </si>
  <si>
    <t>450200111</t>
  </si>
  <si>
    <t>Estrategia de acompañamiento sobre capacidades democráticas y organizativas  implementada</t>
  </si>
  <si>
    <t>450200112</t>
  </si>
  <si>
    <t>450200113</t>
  </si>
  <si>
    <t>Salón comunal construido y dotado</t>
  </si>
  <si>
    <t xml:space="preserve">Incluye la construcción de Salones comunales en terrenos no construidos o cuya área esté libre por autorización de demolición total. A su vez, contiene la dotación a la infraestructura construida. </t>
  </si>
  <si>
    <t>Número de salones comunales</t>
  </si>
  <si>
    <t>450200200</t>
  </si>
  <si>
    <t>Salones comunales construidos y dotados</t>
  </si>
  <si>
    <t>Salón comunal adecuado</t>
  </si>
  <si>
    <t>450200300</t>
  </si>
  <si>
    <t>Salones comunales adecuados</t>
  </si>
  <si>
    <t>Salón comunal ampliado</t>
  </si>
  <si>
    <t>450200400</t>
  </si>
  <si>
    <t>Salones comunales ampliados</t>
  </si>
  <si>
    <t>Salón comunal con reforzamiento estructural</t>
  </si>
  <si>
    <t>450200500</t>
  </si>
  <si>
    <t>Salones comunales con reforzamiento estructural</t>
  </si>
  <si>
    <t>Salón comunal modificado</t>
  </si>
  <si>
    <t>Variación en el diseño arquitectónico o estructural de la infraestructura existente, sin incrementar su área construida</t>
  </si>
  <si>
    <t>450200600</t>
  </si>
  <si>
    <t>Salones comunales modificados</t>
  </si>
  <si>
    <t>Salón comunal construido</t>
  </si>
  <si>
    <t xml:space="preserve">Incluye la construcción de Salones comunales en terrenos no construidos o cuya área esté libre por autorización de demolición total. </t>
  </si>
  <si>
    <t>450200700</t>
  </si>
  <si>
    <t>Salones comunales construidos</t>
  </si>
  <si>
    <t>Salón comunal dotado</t>
  </si>
  <si>
    <t>450200800</t>
  </si>
  <si>
    <t>Salones comunales dotados</t>
  </si>
  <si>
    <t xml:space="preserve">Incluye la construcción de oficinas para la atención y orientación ciudadana en terrenos no construidos o cuya área esté libre por autorización de demolición total. A su vez, contiene la dotación a la infraestructura construida. </t>
  </si>
  <si>
    <t>Número de oficinas para la atención y orientación ciudadana</t>
  </si>
  <si>
    <t>Oficina para la atención y orientación ciudadana adecuada</t>
  </si>
  <si>
    <t>450201000</t>
  </si>
  <si>
    <t>Oficinas para la atención y orientación ciudadana adecuada</t>
  </si>
  <si>
    <t>Oficina para la atención y orientación ciudadana ampliada</t>
  </si>
  <si>
    <t>450201100</t>
  </si>
  <si>
    <t>Oficinas para la atención y orientación ciudadana ampliadas</t>
  </si>
  <si>
    <t>Oficina para la atención y orientación ciudadana con reforzamiento estructural</t>
  </si>
  <si>
    <t>450201200</t>
  </si>
  <si>
    <t>Oficinas para la atención y orientación ciudadana con reforzamiento estructural</t>
  </si>
  <si>
    <t>Oficina para la atención y orientación ciudadana modificada</t>
  </si>
  <si>
    <t>450201300</t>
  </si>
  <si>
    <t>Oficinas para la atención y orientación ciudadana modificadas</t>
  </si>
  <si>
    <t>Oficina para la atención y orientación ciudadana construida</t>
  </si>
  <si>
    <t xml:space="preserve">Incluye la construcción de Oficinas para la atención y orientación ciudadana en terrenos no construidos o cuya área esté libre por autorización de demolición total. </t>
  </si>
  <si>
    <t>450201400</t>
  </si>
  <si>
    <t>Oficina para la atención y orientación ciudadana dotada</t>
  </si>
  <si>
    <t>450201500</t>
  </si>
  <si>
    <t>Oficinas para la atención y orientación ciudadana dotadas</t>
  </si>
  <si>
    <t>450201600</t>
  </si>
  <si>
    <t>450201601</t>
  </si>
  <si>
    <t>450201602</t>
  </si>
  <si>
    <t>450201700</t>
  </si>
  <si>
    <t>450201701</t>
  </si>
  <si>
    <t>450201702</t>
  </si>
  <si>
    <t>450201800</t>
  </si>
  <si>
    <t>450201801</t>
  </si>
  <si>
    <t>450201802</t>
  </si>
  <si>
    <t xml:space="preserve">Mediante los cuales se activan mecanismos que permiten neutralizar o superar las causas y circunstancias que generan riesgo en el marco del conflicto armado interno y así evitar la ocurrencia de violaciones de Derechos Humanos e infracciones al Derecho Internacional Humanitario </t>
  </si>
  <si>
    <t>450201901</t>
  </si>
  <si>
    <t>450202000</t>
  </si>
  <si>
    <t>450202001</t>
  </si>
  <si>
    <t>Contempla la asignación de recursos financieros a iniciativas en temas relacionados con derechos humanos y el Derecho Internacional Humanitario.</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</si>
  <si>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</si>
  <si>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450202200</t>
  </si>
  <si>
    <t>450202201</t>
  </si>
  <si>
    <t>450202202</t>
  </si>
  <si>
    <t>Comunidades indigenas asistidas técnicamente</t>
  </si>
  <si>
    <t>450202203</t>
  </si>
  <si>
    <t>Comunidad Rom asistida técnicamente</t>
  </si>
  <si>
    <t>450202204</t>
  </si>
  <si>
    <t>Comunidad afrocolombiana asistida técnicamente</t>
  </si>
  <si>
    <t>450202205</t>
  </si>
  <si>
    <t>Entidades, organismos y dependencias para la transversalización de los enfoques de género e interseccionalidad asistidos técnicamente</t>
  </si>
  <si>
    <t>450202206</t>
  </si>
  <si>
    <t>Estrategias de asistencia técnica para la transversalización de los enfoques de género e interseccionalidad implementadas</t>
  </si>
  <si>
    <t>450202208</t>
  </si>
  <si>
    <t>450202209</t>
  </si>
  <si>
    <t>450202210</t>
  </si>
  <si>
    <t>450202211</t>
  </si>
  <si>
    <t>Asesorías a las consejerías de la Organización Nacional Indígena de Colombia en su gobernabilidad realizadas</t>
  </si>
  <si>
    <t xml:space="preserve"> Implementar decisiones de instancias internacionales frente a violaciones de Derechos Humanos para el cumplimiento de las obligaciones que tiene el Estado colombiano.</t>
  </si>
  <si>
    <t>450202401</t>
  </si>
  <si>
    <t>Espacios generados para el fortalecimiento de capacidades institucionales del Estado</t>
  </si>
  <si>
    <t>450202402</t>
  </si>
  <si>
    <t>Casas de Igualdad de oportunidades para la mujer y el joven</t>
  </si>
  <si>
    <t xml:space="preserve">Incluye la disposición de los espacios y la logística para el desarrollo de procesos electorales. </t>
  </si>
  <si>
    <t>450202500</t>
  </si>
  <si>
    <t>450202600</t>
  </si>
  <si>
    <t>450202602</t>
  </si>
  <si>
    <t>Documentos normativos para la garantía de derechos de la población LGTBI formulados</t>
  </si>
  <si>
    <t>Se refieren a los instrumentos diseñados para realizar seguimiento al diseño, implementación y evaluación de la política pública de víctimas en el nivel territorial, pasando por las acciones propias que realizan las alcaldías y gobernaciones hasta las necesidades de articulación requeridas para fortalecerla.</t>
  </si>
  <si>
    <t>450202701</t>
  </si>
  <si>
    <t>450202900</t>
  </si>
  <si>
    <t>450203001</t>
  </si>
  <si>
    <t>Documentos de investigación para la equidad de género para las mujeres elaborados</t>
  </si>
  <si>
    <t>450203002</t>
  </si>
  <si>
    <t>450203003</t>
  </si>
  <si>
    <t>450203004</t>
  </si>
  <si>
    <t>Documento de análisis tendiente a subsanar el déficit de protección de derechos humanos a nivel nacional realizados</t>
  </si>
  <si>
    <t>450203005</t>
  </si>
  <si>
    <t>Documentos de investigación de comunidades negras, afrocolombianas, raizales y palenqueras desarrollados</t>
  </si>
  <si>
    <t>450203006</t>
  </si>
  <si>
    <t>Documentos de caracterización de los territorio de las comunidades negras elaborados</t>
  </si>
  <si>
    <t>450203007</t>
  </si>
  <si>
    <t>450203008</t>
  </si>
  <si>
    <t>Documento con diagnostico técnico de la situación nacional de las personas Lesbianas, Gays, Bisexuales, Transgénero e Intersexuales elaborados</t>
  </si>
  <si>
    <t>450203009</t>
  </si>
  <si>
    <t>Documentos de Investigación y promoción para el conocimiento cultural y ancestral de los pueblos indígenas elaborados</t>
  </si>
  <si>
    <t>450203010</t>
  </si>
  <si>
    <t>Informe de resultados de la situación nacional de derechos humanos de  Lesbianas, Gays, Bisexuales, Transgénero e Intersexuales realizados</t>
  </si>
  <si>
    <t>450203201</t>
  </si>
  <si>
    <t>450203202</t>
  </si>
  <si>
    <t>Corresponde al diseño e implementación de espacios que articulen la oferta institucional para que los ciudadanos conozcan sus derechos y deberes y los mecanismos de acceso a la oferta publica.</t>
  </si>
  <si>
    <t>450203300</t>
  </si>
  <si>
    <t>450203301</t>
  </si>
  <si>
    <t>Personas atendidas con oferta institucional articulada</t>
  </si>
  <si>
    <t>450203302</t>
  </si>
  <si>
    <t>450203303</t>
  </si>
  <si>
    <t>450203400</t>
  </si>
  <si>
    <t>450203401</t>
  </si>
  <si>
    <t>Instancias territoriales capacitadas</t>
  </si>
  <si>
    <t>450203402</t>
  </si>
  <si>
    <t>450203403</t>
  </si>
  <si>
    <t>Campañas de cultura de la legalidad realizadas</t>
  </si>
  <si>
    <t>450203405</t>
  </si>
  <si>
    <t>Estrategias implementadas en promoción de los derechos sexuales y reproductivos</t>
  </si>
  <si>
    <t>450203406</t>
  </si>
  <si>
    <t>Estrategias de prevención de violencia de género implementadas</t>
  </si>
  <si>
    <t>450203407</t>
  </si>
  <si>
    <t>Estrategias de fomento de participación para las mujeres</t>
  </si>
  <si>
    <t>450203408</t>
  </si>
  <si>
    <t>Estrategias para el ejercicio de derechos desde un enfoque diferencial implementadas</t>
  </si>
  <si>
    <t>450203409</t>
  </si>
  <si>
    <t>Estrategias para la transformación de imaginarios, representaciones y estereotipos de discriminación implementadas</t>
  </si>
  <si>
    <t>450203410</t>
  </si>
  <si>
    <t>450203411</t>
  </si>
  <si>
    <t>Funcionarios capacitados en mecanismos de participación ciudadana</t>
  </si>
  <si>
    <t>450203412</t>
  </si>
  <si>
    <t>450203413</t>
  </si>
  <si>
    <t>450203414</t>
  </si>
  <si>
    <t>450203415</t>
  </si>
  <si>
    <t>Comunidades negras capacitadas</t>
  </si>
  <si>
    <t>450203416</t>
  </si>
  <si>
    <t>450203417</t>
  </si>
  <si>
    <t>Consejos Comunitarios y Organizaciones de Base de las comunidades negras, afrocolombianas, raizales y palenqueras capacitados en temas de gobernabilidad</t>
  </si>
  <si>
    <t>450203418</t>
  </si>
  <si>
    <t>450203419</t>
  </si>
  <si>
    <t>450203420</t>
  </si>
  <si>
    <t>450203500</t>
  </si>
  <si>
    <t>450203503</t>
  </si>
  <si>
    <t>Corresponde al diseño y desarrollo de programas de educación para el trabajo y el desarrollo humano en el campo de la participación ciudadana y comunitaria el cual tiene como objeto preparar a la persona para impulsar procesos de autogestión, de participación, de formación democrática y en general, de organización del trabajo comunitario e institucional.en las instituciones educativas del Estado o en instituciones privadas, debidamente autorizadas.</t>
  </si>
  <si>
    <t>450203700</t>
  </si>
  <si>
    <t>Personas beneficiadas de servicios de educación para el trabajo y el desarrollo humano</t>
  </si>
  <si>
    <t>450203701</t>
  </si>
  <si>
    <t>Programas de educación en promoción de los derechos sexuales y reproductivos implementados</t>
  </si>
  <si>
    <t>Incluye el desarrollo de acciones orientadas a divulgar y promover los mecanismos de atención, protección y ejercicio de los derechos de las mujeres, población LGTBI y personas y comunidades en riesgo así como la prevención de su vulneración.</t>
  </si>
  <si>
    <t>450203801</t>
  </si>
  <si>
    <t xml:space="preserve">Comprende el apoyo con recursos monetarios para el fortalecimiento de empresas y el desarrollo de emprendimientos de personas y comunidades en riesgo, mujeres y población LGTBI. </t>
  </si>
  <si>
    <t>450203900</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</si>
  <si>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</si>
  <si>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450203901</t>
  </si>
  <si>
    <t>450203902</t>
  </si>
  <si>
    <t>Corresponde a la atención médica veterinaria recibida en el albergue municipal para fauna o el centro de bienestar animal para prevenir, diagnosticar y curar las enfermedades de los animales recuperados por el ente territorial</t>
  </si>
  <si>
    <t>450204000</t>
  </si>
  <si>
    <t>Animales atendidos en el albergue municipal para fauna o en los centros de bienestar animal</t>
  </si>
  <si>
    <t>4503</t>
  </si>
  <si>
    <t xml:space="preserve"> Gestión del riesgo de desastres y emergencias</t>
  </si>
  <si>
    <t>450300201</t>
  </si>
  <si>
    <t>Campañas de educación para la prevención y atención de desastres desarrolladas</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</si>
  <si>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</si>
  <si>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Número de instancias territoriales</t>
  </si>
  <si>
    <t>Instancias territoriales asistidas</t>
  </si>
  <si>
    <t>450300400</t>
  </si>
  <si>
    <t>450300401</t>
  </si>
  <si>
    <t>Organismos de atención de emergencias equipados</t>
  </si>
  <si>
    <t>Infraestructura para alojamiento temporal construida y dotada</t>
  </si>
  <si>
    <t xml:space="preserve">Incluye la construcción de Infraestructura para alojamiento temporal en terrenos no construidos o cuya área esté libre por autorización de demolición total. A su vez, contiene la dotación a la infraestructura construida. </t>
  </si>
  <si>
    <t>450300500</t>
  </si>
  <si>
    <t>Infraestructura para alojamiento temporal adecuada</t>
  </si>
  <si>
    <t>450300600</t>
  </si>
  <si>
    <t>Infraestructura para alojamiento temporal ampliada</t>
  </si>
  <si>
    <t>450300700</t>
  </si>
  <si>
    <t>Infraestructura para alojamiento temporal con reforzamiento estructural</t>
  </si>
  <si>
    <t>450300800</t>
  </si>
  <si>
    <t>Infraestructura para alojamiento temporal modificada</t>
  </si>
  <si>
    <t>450300900</t>
  </si>
  <si>
    <t>Infraestructura para alojamiento temporal construida</t>
  </si>
  <si>
    <t>450301000</t>
  </si>
  <si>
    <t>Infraestructura para alojamiento temporal dotada</t>
  </si>
  <si>
    <t>450301100</t>
  </si>
  <si>
    <t>450301200</t>
  </si>
  <si>
    <t>450301201</t>
  </si>
  <si>
    <t>450301202</t>
  </si>
  <si>
    <t>450301203</t>
  </si>
  <si>
    <t>450301204</t>
  </si>
  <si>
    <t>450301205</t>
  </si>
  <si>
    <t>450301400</t>
  </si>
  <si>
    <t xml:space="preserve">Incluye la construcción de Estaciones de bomberos en terrenos no construidos o cuya área esté libre por autorización de demolición total. A su vez, contiene la dotación a la infraestructura construida. </t>
  </si>
  <si>
    <t>450301500</t>
  </si>
  <si>
    <t>450301600</t>
  </si>
  <si>
    <t xml:space="preserve">Estudios cuyo propósito es conocer las condiciones de riesgo de un territorio, analizar (valorar) la amenaza y la vulnerabilidad de los elementos expuestos, realizar análisis de riesgo a diferentes escalas con el propósito de definir tipos de intervención y alcance de la reducción del riesgo y el manejo post desastre. </t>
  </si>
  <si>
    <t>Estudios de riesgo de desastres elaborados</t>
  </si>
  <si>
    <t>"Servicio de monitoreo y seguimiento para la gestión del riesgo"</t>
  </si>
  <si>
    <t>Acciones para generar datos e información sobre el comportamiento de los fenómenos amenazantes, la vulnerabilidad y la dinámica de las condiciones de riesgo en el territorio que orienten la toma de decisiones.</t>
  </si>
  <si>
    <t>Sistemas de Alerta Temprana implementados</t>
  </si>
  <si>
    <t>"Servicios de información implementados"</t>
  </si>
  <si>
    <t>Servicio de fortalecimiento a Seccionales de Defensa Civil</t>
  </si>
  <si>
    <t>Incluye la dotación a las diferentes Seccionales de Defensa Civil con vehículos, equipos de protección personal y equipos, herramientas y accesorios para la atención de emergencias, así como el aseguramiento del personal misional.</t>
  </si>
  <si>
    <t>Número de Seccionales de Defensa Civil</t>
  </si>
  <si>
    <t>450302100</t>
  </si>
  <si>
    <t>Intervenciones que buscan reducir el nivel de riesgo existente en un determinado sitio, mediante acciones de carácter estructural – físicas que conlleven a corregir o reducir las condiciones de amenaza, cuando esto sea posible, y/o la vulnerabilidad de los elementos expuestos.</t>
  </si>
  <si>
    <t>Obras de infraestructura para la reducción del riesgo de desastres realizadas</t>
  </si>
  <si>
    <t>450302202</t>
  </si>
  <si>
    <t>450302203</t>
  </si>
  <si>
    <t>450302204</t>
  </si>
  <si>
    <t>450302205</t>
  </si>
  <si>
    <t>450302206</t>
  </si>
  <si>
    <t>450302207</t>
  </si>
  <si>
    <t>450302301</t>
  </si>
  <si>
    <t>Plan de gestión del riesgo de desastres formulado</t>
  </si>
  <si>
    <t>450302302</t>
  </si>
  <si>
    <t>Estrategia para la respuesta a emergencias actualizada</t>
  </si>
  <si>
    <t>450302303</t>
  </si>
  <si>
    <t>Estrategia para la respuesta a emergencias formulada</t>
  </si>
  <si>
    <t>450302400</t>
  </si>
  <si>
    <t>450302401</t>
  </si>
  <si>
    <t xml:space="preserve">Incluye la construcción de centros logísticos en terrenos no construidos o cuya área esté libre por autorización de demolición total. A su vez, contiene la dotación a la infraestructura construida. </t>
  </si>
  <si>
    <t>Número de centros logisticos</t>
  </si>
  <si>
    <t>450302600</t>
  </si>
  <si>
    <t>Corresponde a la entrega de recursos en especie o monetarios dirigidos a la población afectada por situaciones  de emergencias sanitarias, naturales,  eventos catastróficos o calamidad pública declarada.</t>
  </si>
  <si>
    <t>450302800</t>
  </si>
  <si>
    <t>Personas afectadas por situaciones de emergencia, desastre o declaratorias de calamidad pública apoyadas</t>
  </si>
  <si>
    <t>450302801</t>
  </si>
  <si>
    <t>Personas apoyadas con ayudas humanitarias</t>
  </si>
  <si>
    <t>450302802</t>
  </si>
  <si>
    <t>Hogares apoyados con ayudas humanitarias</t>
  </si>
  <si>
    <t>450302803</t>
  </si>
  <si>
    <t>450302804</t>
  </si>
  <si>
    <t>Hogares apoyados</t>
  </si>
  <si>
    <t>450302805</t>
  </si>
  <si>
    <t>Hogares apoyados con recursos monetarios</t>
  </si>
  <si>
    <t>450302806</t>
  </si>
  <si>
    <t>Personas apoyadas con recursos monetarios</t>
  </si>
  <si>
    <t>450302807</t>
  </si>
  <si>
    <t>Hogares apoyados con recursos en especie</t>
  </si>
  <si>
    <t>450302808</t>
  </si>
  <si>
    <t>Personas apoyadas con recursos en especie</t>
  </si>
  <si>
    <t>450302809</t>
  </si>
  <si>
    <t>Hogares apoyados para el pago de servicios públicos básicos</t>
  </si>
  <si>
    <t>450302810</t>
  </si>
  <si>
    <t>Usuarios apoyados para el pago de servicios públicos básicos</t>
  </si>
  <si>
    <t>450302811</t>
  </si>
  <si>
    <t>Hogares apoyados con suministro en especie de servicios públicos básicos</t>
  </si>
  <si>
    <t>450302812</t>
  </si>
  <si>
    <t>Personas apoyadas con suministro en especie de servicios públicos básicos</t>
  </si>
  <si>
    <t>450302813</t>
  </si>
  <si>
    <t>Hogares apoyados con recursos monetarios para alimentación</t>
  </si>
  <si>
    <t>450302814</t>
  </si>
  <si>
    <t>Personas apoyadas con recursos monetarios para alimentación</t>
  </si>
  <si>
    <t>450302815</t>
  </si>
  <si>
    <t>Hogares apoyados con canasta básica familiar</t>
  </si>
  <si>
    <t>450302816</t>
  </si>
  <si>
    <t>Personas apoyadas con canasta básica familiar</t>
  </si>
  <si>
    <t>450302817</t>
  </si>
  <si>
    <t>Hogares apoyados con alimentos preparados</t>
  </si>
  <si>
    <t>450302818</t>
  </si>
  <si>
    <t>Personas apoyadas con alimentos preparados</t>
  </si>
  <si>
    <t>450302819</t>
  </si>
  <si>
    <t>Mineros apoyados durante situaciones de emergencia, desastre o declaratorias de calamidad pública</t>
  </si>
  <si>
    <t>450302900</t>
  </si>
  <si>
    <t>450303000</t>
  </si>
  <si>
    <t>450303100</t>
  </si>
  <si>
    <t>450303200</t>
  </si>
  <si>
    <t>450303201</t>
  </si>
  <si>
    <t>450303202</t>
  </si>
  <si>
    <t>450303300</t>
  </si>
  <si>
    <t>450303301</t>
  </si>
  <si>
    <t>450303302</t>
  </si>
  <si>
    <t>Corresponde a la elaboración de documentos técnicos en donde se realiza el seguimiento y el análisis de resultados e impactos de una política pública a través de indicadores, índices y tasas y otras herramientas técnicas para la toma de decisiones.</t>
  </si>
  <si>
    <t>450303400</t>
  </si>
  <si>
    <t>Servicio prevención y control de incendios</t>
  </si>
  <si>
    <t xml:space="preserve">Incluye las acciones desarrolladas para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t>
  </si>
  <si>
    <t>450303500</t>
  </si>
  <si>
    <t>Cuerpos de bomberos disponibles para la prevención y control de incendios en la entidad territorial</t>
  </si>
  <si>
    <t>Servicio de apoyo financiero para la prevención y control de incendios en los municipios</t>
  </si>
  <si>
    <t>Contempla la asignación de recursos financieros a iniciativas en temas relacionados a la disposición de los cuerpos de bomberos en el desarrollo de las acciones orientadas a la gestión integral del riesgo contra incendio, los preparativos y atención de rescates en todas sus modalidades y la atención de incidentes con materiales peligrosos, las campañas preventivas, dotación, maquinaria, equipos y otros insumos en los municipios.</t>
  </si>
  <si>
    <t>450303600</t>
  </si>
  <si>
    <t xml:space="preserve"> Fortalecimiento a la gestión y dirección de la administración pública territorial</t>
  </si>
  <si>
    <t xml:space="preserve">Corresponde a la ejecución del programa integral, institucional, financiero y administrativo que cubra la entidad territorial y que tenga por objeto restablecer la solidez económica y financiera de la misma mediante la adopción de medidas de reorganización administrativa, racionalización del gasto, reestructuración de la deuda, saneamiento de pasivos y fortalecimiento de los ingresos. </t>
  </si>
  <si>
    <t>459900200</t>
  </si>
  <si>
    <t>Programa de sanemiento fiscal y financiero ejecutado</t>
  </si>
  <si>
    <t>Servicio de reeestructuracion de pasivos</t>
  </si>
  <si>
    <t>Corresponde a la ejecución del programa integral, institucional, financiero y administrativo que cubra la entidad territorial y las Empresas Sociales y del Estado que tenga por objeto restablecer la solidez económica y financiera de la misma mediante la adopción de medidas de reorganización administrativa, racionalización del gasto, reestructuración de la deuda, saneamiento de pasivos y fortalecimiento de los ingresos</t>
  </si>
  <si>
    <t>459900300</t>
  </si>
  <si>
    <t>Acuerdo de reestructuración de pasivos ejecutado</t>
  </si>
  <si>
    <t>459900600</t>
  </si>
  <si>
    <t>Corresponde al proceso que asegura la disponibilidad del servicio a través de la infraestructura informática tanto de software como de hardware, lo relacionado con seguridad informática, así como la instalación, adecuación y mejoramiento de redes de conectividad y comunicación (LAN, WAN)</t>
  </si>
  <si>
    <t>459900700</t>
  </si>
  <si>
    <t>459900800</t>
  </si>
  <si>
    <t>459900801</t>
  </si>
  <si>
    <t>459900802</t>
  </si>
  <si>
    <t>459900900</t>
  </si>
  <si>
    <t>459901000</t>
  </si>
  <si>
    <t>459901101</t>
  </si>
  <si>
    <t>459901102</t>
  </si>
  <si>
    <t>459901103</t>
  </si>
  <si>
    <t>459901200</t>
  </si>
  <si>
    <t>459901300</t>
  </si>
  <si>
    <t>459901400</t>
  </si>
  <si>
    <t>459901500</t>
  </si>
  <si>
    <t>459901600</t>
  </si>
  <si>
    <t>459901700</t>
  </si>
  <si>
    <t>459901701</t>
  </si>
  <si>
    <t>459901702</t>
  </si>
  <si>
    <t>459901703</t>
  </si>
  <si>
    <t>459901704</t>
  </si>
  <si>
    <t>459901705</t>
  </si>
  <si>
    <t>459901706</t>
  </si>
  <si>
    <t>459901707</t>
  </si>
  <si>
    <t>459901708</t>
  </si>
  <si>
    <t>459901709</t>
  </si>
  <si>
    <t>459901710</t>
  </si>
  <si>
    <t>459901711</t>
  </si>
  <si>
    <t>459901712</t>
  </si>
  <si>
    <t>459901713</t>
  </si>
  <si>
    <t>459901714</t>
  </si>
  <si>
    <t>459901715</t>
  </si>
  <si>
    <t>459901802</t>
  </si>
  <si>
    <t>459902101</t>
  </si>
  <si>
    <t>459902102</t>
  </si>
  <si>
    <t>Contempla actividades de apoyo, necesarias para el diseño e implementación de sistemas de gestión y de desempeño institucional en el marco del Modelo Integrado de Planeación y Gestión - MIPG y otros instrumentos de certificación de calidad a la gestion 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</si>
  <si>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459902301</t>
  </si>
  <si>
    <t>459902302</t>
  </si>
  <si>
    <t>459902303</t>
  </si>
  <si>
    <t>459902304</t>
  </si>
  <si>
    <t>459902501</t>
  </si>
  <si>
    <t>459902502</t>
  </si>
  <si>
    <t>459902503</t>
  </si>
  <si>
    <t>459902504</t>
  </si>
  <si>
    <t>459902600</t>
  </si>
  <si>
    <t>459902800</t>
  </si>
  <si>
    <t>459902801</t>
  </si>
  <si>
    <t>459902802</t>
  </si>
  <si>
    <t>459902901</t>
  </si>
  <si>
    <t>459902902</t>
  </si>
  <si>
    <t>459902903</t>
  </si>
  <si>
    <t>459903000</t>
  </si>
  <si>
    <t>459903002</t>
  </si>
  <si>
    <t>Campañas de gestión tributaria realizadas</t>
  </si>
  <si>
    <t>459903003</t>
  </si>
  <si>
    <t>Campañas de socialización de programas y proyectos realizadas</t>
  </si>
  <si>
    <t>Corresponde al acompañamiento,apoyo,  asesoría y seguimiento técnico para la transferencia de herramientas de gestión y conocimiento en políticas, planes , proyectos y programas de apoyo a la dirección y gestión de la administración territorial.</t>
  </si>
  <si>
    <t>Número de entidades, organismos y dependencias</t>
  </si>
  <si>
    <t>459903101</t>
  </si>
  <si>
    <t>459903102</t>
  </si>
  <si>
    <t>Dependencias asistidas técnicamente</t>
  </si>
  <si>
    <t>459903103</t>
  </si>
  <si>
    <t>Planes asistidos técnicamente</t>
  </si>
  <si>
    <t>459903105</t>
  </si>
  <si>
    <t>Programas asistidos técnicamente</t>
  </si>
  <si>
    <t>459903106</t>
  </si>
  <si>
    <t>Organismos asistidos técnicamente</t>
  </si>
  <si>
    <t>Servicio de información para el registro administrativo de SISBEN</t>
  </si>
  <si>
    <t>Corresponde al desarrollo de acciones orientadas a la actualización y suministro de la información alimentada en la base de datos del Sisbén  bajo la modalidad de barrido, demanda y por acción de tutela, según las orientaciones del Departamento Nacional de Planeación (DNP) y del Comité Técnico del Sisbén.</t>
  </si>
  <si>
    <t>459903300</t>
  </si>
  <si>
    <t>Hogares que realizaron la encuesta</t>
  </si>
  <si>
    <t>459903400</t>
  </si>
  <si>
    <t>Servicio de saneamiento laboral y prestacional</t>
  </si>
  <si>
    <t>Recursos destinados a financiar el pago de deudas de carácter laboral y prestacional originadas en la prestación de los servicios de competencia de las entidades territoriales.</t>
  </si>
  <si>
    <t>459903500</t>
  </si>
  <si>
    <t>Personas beneficiadas con el pago de deudas laborales</t>
  </si>
  <si>
    <t>459903501</t>
  </si>
  <si>
    <t>Docentes y directivos docentes beneficiados con el pago de pasivos laborales</t>
  </si>
  <si>
    <t>459903502</t>
  </si>
  <si>
    <t>Administrativos de las instituciones educativas beneficiados con el pago de pasivos laborales</t>
  </si>
  <si>
    <t>459903503</t>
  </si>
  <si>
    <t>Funcionarios beneficiados con el pago de pasivos laborales</t>
  </si>
  <si>
    <t>459903504</t>
  </si>
  <si>
    <t>Pago de pasivos laborales de la administración pública territorial realizados</t>
  </si>
  <si>
    <t>459903505</t>
  </si>
  <si>
    <t>Personas beneficiadas con confinanciación para el pago de Pasivos laborales del Plan Departamental de Agua</t>
  </si>
  <si>
    <t>459903600</t>
  </si>
  <si>
    <t>459903700</t>
  </si>
  <si>
    <t>459903800</t>
  </si>
  <si>
    <t>46</t>
  </si>
  <si>
    <t>Igualdad y Equidad</t>
  </si>
  <si>
    <t>4601</t>
  </si>
  <si>
    <t xml:space="preserve"> Cierre de brechas para el goce efectivo de derechos fundamentales de la población en condición de discapacidad - Sector igualdad y equidad</t>
  </si>
  <si>
    <t>460100300</t>
  </si>
  <si>
    <t>Servicio de educación Informal</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</si>
  <si>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</si>
  <si>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460100400</t>
  </si>
  <si>
    <t>460100800</t>
  </si>
  <si>
    <t>460100900</t>
  </si>
  <si>
    <t>Corresponde al acompañamiento, asesoría y seguimiento técnico para la transferencia de herramientas de gestión y conocimiento a los diferentes actores púlicos y privados en procesos, procedimientos y trámites de su competencia.</t>
  </si>
  <si>
    <t>460101200</t>
  </si>
  <si>
    <t>4602</t>
  </si>
  <si>
    <t xml:space="preserve"> Desarrollo integral de la primera infancia a la juventud, y fortalecimiento de las capacidades de las familias de niñas, niños y adolescentes - Sector igualdad y equidad</t>
  </si>
  <si>
    <t>460200100</t>
  </si>
  <si>
    <t>460200200</t>
  </si>
  <si>
    <t>460200201</t>
  </si>
  <si>
    <t>Documentos desarrollados en el marco de la atención a la primera infancia</t>
  </si>
  <si>
    <t>460200202</t>
  </si>
  <si>
    <t>Documentos desarrollados en el marco de la atención integral</t>
  </si>
  <si>
    <t>460200300</t>
  </si>
  <si>
    <t>460200400</t>
  </si>
  <si>
    <t xml:space="preserve">16.3 De aquí a 2030, potenciar y promover la inclusión social, económica y política de todas las personas, independientemente de su edad, sexo, discapacidad, raza, etnia, origen, religión o situación económica u otra
condición </t>
  </si>
  <si>
    <t>460200500</t>
  </si>
  <si>
    <t>460200600</t>
  </si>
  <si>
    <t>460200700</t>
  </si>
  <si>
    <t>460200800</t>
  </si>
  <si>
    <t>460200900</t>
  </si>
  <si>
    <t>460201000</t>
  </si>
  <si>
    <t>460201100</t>
  </si>
  <si>
    <t>460201101</t>
  </si>
  <si>
    <t>Entidades priorizadas que reciben asistencia técnica</t>
  </si>
  <si>
    <t>460201102</t>
  </si>
  <si>
    <t>Agentes del sistema nacional de bienestar familiar asistidos técnicamente para la promoción del desarrollo integral.</t>
  </si>
  <si>
    <t>460201103</t>
  </si>
  <si>
    <t>Entidades territoriales o instituciones acompañadas técnicamente para la gestión de su ruta integral de atenciones (PES ) para atender servicios relacionados con la primera infancia</t>
  </si>
  <si>
    <t>460201200</t>
  </si>
  <si>
    <t>Servicio de atención integral a adolescentes y jóvenes vinculados en procesos de responsabilidad penal y/o medidas de restablecimiento en administración de justicia.</t>
  </si>
  <si>
    <t>Incluye el alojamiento a adolescentes y jóvenes privados de la libertad o que por situación de riesgo están distanciados de sus familias, así como el apoyo psicosocial a los adolescentes, jóvenes y familias que están vinculados con los procesos de responsabilidad penal o atendidos con medidas de restablecimiento y administración de justicia.</t>
  </si>
  <si>
    <t>Número de adolescentes y jóvenes</t>
  </si>
  <si>
    <t>460201300</t>
  </si>
  <si>
    <t>Adolescentes y jóvenes vinculados en procesos de responsabilidad penal y/o medidas de restablecimiento en administración de justicia</t>
  </si>
  <si>
    <t>Servicio de protección para el restablecimiento de derechos de niños, niñas, adolescentes</t>
  </si>
  <si>
    <t>"Incluye el apoyo psicosocial y/o alojamiento a niños, niñas, adolescentes  en situación de amenaza y/o vulneración de derechos, según determine la autoridad administrativa en un proceso administrativo de restablecimiento de derechos"</t>
  </si>
  <si>
    <t>460201400</t>
  </si>
  <si>
    <t>Niños, niñas y adolescentes atendidos en procesos de restablecimiento de derechos</t>
  </si>
  <si>
    <t>Servicio de apoyo técnico para la articulación con los actores del Sistema Nacional de Bienestar Familiar</t>
  </si>
  <si>
    <t>Incluye el acompañamiento técnico a los agentes del Sistema Nacional de Bienestar Familiar en el diseño, ajuste, implementación y evaluación conjunta de referentes técnicos para la oferta de servicios, rutas de atención, procesos y procedimientos, requisitos y demás aspectos necesarios para generar sinergias que favorezcan el desarrollo de procesos integrales de atención de niños niñas adolescentes, jóvenes, familias y comunidades.</t>
  </si>
  <si>
    <t>460201500</t>
  </si>
  <si>
    <t>Actores del Sistema Nacional de Bienestar Familiar con servicio de apoyo técnico</t>
  </si>
  <si>
    <t>Obras de infraestructura social construidas</t>
  </si>
  <si>
    <t>Construcción de nuevas edificaciones  destinadas para la prestación de los servicios misionales de la entidad.</t>
  </si>
  <si>
    <t>460201600</t>
  </si>
  <si>
    <t>460201601</t>
  </si>
  <si>
    <t>Obras de infraestructura de primera infancia construidas</t>
  </si>
  <si>
    <t>460201602</t>
  </si>
  <si>
    <t>Obras de infraestructura social diferentes a las de primera infancia construidas</t>
  </si>
  <si>
    <t>Obras de infraestructura social mejoradas</t>
  </si>
  <si>
    <t>Incluye las intervenciones en infraestructura para mejorar las especificaciones técnicas con las que fueron construidas.</t>
  </si>
  <si>
    <t>460201700</t>
  </si>
  <si>
    <t>460201701</t>
  </si>
  <si>
    <t>Obras de infraestructura de primera infancia mejoradas</t>
  </si>
  <si>
    <t>460201702</t>
  </si>
  <si>
    <t>Obras de infraestructura social diferentes a las de primera infancia mejoradas</t>
  </si>
  <si>
    <t>Obras de infraestructura social mantenidas</t>
  </si>
  <si>
    <t>Incluye las intervenciones en infraestructura para conservar o recuperar las especificaciones técnicas con las que fueron construidas</t>
  </si>
  <si>
    <t>460201800</t>
  </si>
  <si>
    <t>460201801</t>
  </si>
  <si>
    <t>Obras de infraestructura de primera infancia mantenidas</t>
  </si>
  <si>
    <t>460201802</t>
  </si>
  <si>
    <t>Obras de infraestructura social diferentes a las de primera infancia mantenidas</t>
  </si>
  <si>
    <t>Obras de infraestructura social dotadas</t>
  </si>
  <si>
    <t>460201900</t>
  </si>
  <si>
    <t>460201901</t>
  </si>
  <si>
    <t>Obras de infraestructura de primera infancia dotadas</t>
  </si>
  <si>
    <t>460201902</t>
  </si>
  <si>
    <t>Obras de infraestructura social diferentes a las de primera infancia dotadas</t>
  </si>
  <si>
    <t>Servicio de atención integral a la Primera Infancia para la promoción de derechos y prevención de vulneraciones y amenazas</t>
  </si>
  <si>
    <t xml:space="preserve">Incluye acciones de educación inicial, nutrición, desarrollo autónomo y cuidado mutuos, para la  garantía de derechos de las niñas, niños entre 0 - 5 años y 11 meses, mujeres gestantes  o en periodo de  lactancia materna, para atender y prevenir la desnutrición bajo estrategias que incluyen la atención nutricional, médica y psicosocial. </t>
  </si>
  <si>
    <t>Número de Niñas, niños y mujeres gestantes</t>
  </si>
  <si>
    <t>460202000</t>
  </si>
  <si>
    <t>Niñas, niños, mujeres gestantes y lactantes atendidas</t>
  </si>
  <si>
    <t>460202001</t>
  </si>
  <si>
    <t>Niños y niñas atendidos en la modalidad integral</t>
  </si>
  <si>
    <t>460202002</t>
  </si>
  <si>
    <t>Niños y niñas atendidos en la modalidad tradicional</t>
  </si>
  <si>
    <t>460202003</t>
  </si>
  <si>
    <t>Mujeres gestantes y lactantes atendidas</t>
  </si>
  <si>
    <t>Servicio de atención integral para la promoción de derechos y prevención de vulneraciones de niñas, niños y adolescentes</t>
  </si>
  <si>
    <t>Comprende acciones encaminadas a impulsar los intereses, vocaciones y talentos de las niñas, niños (6 a 13 años 11 meses y 29 días) y adolescentes de (14 a 17 años, 11 meses 29 días) alrededor de lo artístico, cultural, deportivo, científico, tecnológico y ambiental, como parte fundamental para la construcción integral de los planes de vida.</t>
  </si>
  <si>
    <t>460202100</t>
  </si>
  <si>
    <t>Niñas, niños y adolescentes atendidos</t>
  </si>
  <si>
    <t>460202101</t>
  </si>
  <si>
    <t>Niñas y niños atendidos entre los 6 y 13 años</t>
  </si>
  <si>
    <t>460202102</t>
  </si>
  <si>
    <t>Adolescentes atendidos entre los 14 y 17 años</t>
  </si>
  <si>
    <t>Servicio de atención integral a las familias y comunidades</t>
  </si>
  <si>
    <t>Incluye acciones de acompañamiento psicosocial, gestiones de red y demás esfuerzos de atención para el reconocimiento y garantía de los derechos de las familias,en su diversidad y pluralidad, y para el fortalecimiento de sus capacidades como agentes del desarrollo social.</t>
  </si>
  <si>
    <t>460202200</t>
  </si>
  <si>
    <t>Familias atendidas y comunidades participantes</t>
  </si>
  <si>
    <t>460202201</t>
  </si>
  <si>
    <t>Familias  atendidas</t>
  </si>
  <si>
    <t>460202202</t>
  </si>
  <si>
    <t>4603</t>
  </si>
  <si>
    <t xml:space="preserve"> Cierre de brechas de desigualdad e inequidad para el goce efectivo de derechos fundamentales de los sujetos de especial protección constitucional</t>
  </si>
  <si>
    <t>460300100</t>
  </si>
  <si>
    <t>460300200</t>
  </si>
  <si>
    <t>460300300</t>
  </si>
  <si>
    <t>Comprende el desarrollo de acciones orientadas a complementar, actualizar, perfeccionar, renovar o profundizar conocimientos, habilidades, técnicas y prácticas.  Este conocimiento libre y espontáneo adquirido, proveniente de personas, entidades, medios masivos de comunicación, medios impresos, tradiciones, costumbres, comportamientos sociales y otros no estructurados. Tienen una duración inferior a 160 horas.</t>
  </si>
  <si>
    <t>460300400</t>
  </si>
  <si>
    <t>460300500</t>
  </si>
  <si>
    <t>460300600</t>
  </si>
  <si>
    <t>460300700</t>
  </si>
  <si>
    <t>460300800</t>
  </si>
  <si>
    <t>460300900</t>
  </si>
  <si>
    <t>Corresponde al acompañamiento, asesoría y seguimiento técnico para la transferencia de herramientas de gestión y conocimiento a los diferentes actores públicos y privados en procesos, procedimientos y trámites de su competencia.</t>
  </si>
  <si>
    <t>460301000</t>
  </si>
  <si>
    <t>460301001</t>
  </si>
  <si>
    <t>Organizaciones con asistencia técnica</t>
  </si>
  <si>
    <t>460301100</t>
  </si>
  <si>
    <t>A través de este servicio se financian o cofinancian proyectos de inversión para el cierre de brechas de desigualdad e inequidad, a través de diferentes estrategias y demás instrumentos de estructuración.</t>
  </si>
  <si>
    <t>460301200</t>
  </si>
  <si>
    <t>460301300</t>
  </si>
  <si>
    <t>460301400</t>
  </si>
  <si>
    <t>Servicio de atención móvil para personas cuidadoras y para quienes ellas cuidan o apoyan</t>
  </si>
  <si>
    <t>Corresponde a la prestación de servicios de atención psicojurídica, monitorias y/o talleres de cambio cultural y cuidado comunitario para las personas cuidadoras y para quienes requieren cuidado en territorios excluidos con baja oferta institucional.</t>
  </si>
  <si>
    <t>460301500</t>
  </si>
  <si>
    <t>Rutas del cuidado implementadas</t>
  </si>
  <si>
    <t>Sistema de abastecimiento de agua no convencional construido</t>
  </si>
  <si>
    <t>Corresponde a la disposición de infraestructura no convencional de abastecimiento de agua para consumo humano compuestos principalmente por soluciones individuales o multifamiliares, dirigidas a aprovechar pequeñas fuentes de agua que normalmente demandan el transporte,  almacenamiento, clarificación y desinfección del agua a nivel intradomiciliario. Esta infraestructura puede estar compuestas por los siguientes componentes: captación de agua superficial como solución individual, captación de agua subterránea como solución individual o multifamiliar, captación y almacenamiento de agua lluvia, medios alternativos de almacenamiento de agua, elevación de agua, captación de agua de neblina, desalinización, pretratamientos, clarificación del agua, filtración y desinfección</t>
  </si>
  <si>
    <t>460301600</t>
  </si>
  <si>
    <t>Sistemas de abastecimiento de agua no convencional construidos</t>
  </si>
  <si>
    <t>Sistema de alcantarillado sanitario no convencional para evacuación de aguas residuales construido</t>
  </si>
  <si>
    <t>Corresponde a la disposición infraestructura no convencional de alcantarillado para el tratamiento de aguas residuales o servidas, basados en tecnologías apropiadas que permiten ahorros en agua y en varios aspectos de su construcción como excavaciones poco profundas, entibados de zanja sencillos, diámetros menores que los utilizados en los convencionales y reducción en la cantidad y tamaño de las estructuras de mantenimiento con base en las características propias de esas tecnologías que permite reducir costos de construcción ofreciendo una solución técnicamente adecuada. Estos pueden ser sistemas de alcantarillados simplificados, alcantarillados condominiales y alcantarillados sin arrastre de sólidos</t>
  </si>
  <si>
    <t>460301700</t>
  </si>
  <si>
    <t>Sistemas de tratamiento de aguas residuales no convencional construidos</t>
  </si>
  <si>
    <t>6.2De aquí a 2030, lograr el acceso a servicios de
saneamiento e higiene adecuados y equitativos para todos y
poner fin a la defecación al aire libre, prestando especial
atención a las necesidades de las mujeres y las niñas y las
personas en situaciones de vulnerabilidad</t>
  </si>
  <si>
    <t>Servicio de apoyo técnico para el fortalecimiento de organizaciones comunitarias</t>
  </si>
  <si>
    <t>Contempla diagnósticos organizacionales, asistencia técnica y aportes en capital productivo como maquinaria, equipos, insumos, paquetes tecnológicos, registros, permisos, certificaciones y/o adecuaciones locativas, entre otros necesarios, con el fin de fortalecer y acompañar a las organizaciones comunitarias, potenciando sus capacidades y habilidades y mejorando el desempeño de sus actividades relacionadas con los servicios de cuidado</t>
  </si>
  <si>
    <t>460301800</t>
  </si>
  <si>
    <t>Organizaciones beneficiadas con apoyo técnico</t>
  </si>
  <si>
    <t>460301801</t>
  </si>
  <si>
    <t>Organizaciones comunitarias de cuidado apoyadas técnicamente</t>
  </si>
  <si>
    <t>Servicio de atención psicosocial en violencias</t>
  </si>
  <si>
    <t>Incluye la recepción de solicitudes de apoyo por parte de personas víctimas de violencia sexual, física, de género, intrafamiliar, emocional, por perjuicio, entre otras y su gestión bien sea a través de la canalización a las entidades competentes de acuerdo con la solicitud específica o el acogimiento en los espacios físicos de refugio en los cuales se provee orientación sicológica, cobertura de necesidades primarias y canalización a instituciones según competencia</t>
  </si>
  <si>
    <t>460301900</t>
  </si>
  <si>
    <t>Personas atendidas</t>
  </si>
  <si>
    <t>16.1 Reducir significativamente todas las formas de
violencia y las correspondientes tasas de mortalidad en todo
el mundo</t>
  </si>
  <si>
    <t>Servicio de promoción al acceso a servicios sociales</t>
  </si>
  <si>
    <t>Corresponde al desarrollo de acciones que apoyen la oferta estatal de acceso y permanencia a la educación inicial, prescolar, básica, media y superior, a los servicios integrales de salud, a las condiciones dignas en ambientes sociolabores y a los servicios recreativos y culturales</t>
  </si>
  <si>
    <t>460302000</t>
  </si>
  <si>
    <t xml:space="preserve"> Personas beneficiadas</t>
  </si>
  <si>
    <t>4699</t>
  </si>
  <si>
    <t xml:space="preserve"> Fortalecimiento de la gestión y direccióndel sector igualdad y equidad</t>
  </si>
  <si>
    <t>469900400</t>
  </si>
  <si>
    <t>469900500</t>
  </si>
  <si>
    <t>469901300</t>
  </si>
  <si>
    <t>469901400</t>
  </si>
  <si>
    <t>469901401</t>
  </si>
  <si>
    <t xml:space="preserve"> Áreas físicas adecuadas</t>
  </si>
  <si>
    <t>469901500</t>
  </si>
  <si>
    <t>469901600</t>
  </si>
  <si>
    <t>469901700</t>
  </si>
  <si>
    <t>469901800</t>
  </si>
  <si>
    <t xml:space="preserve"> Número de sistemas</t>
  </si>
  <si>
    <t>469901801</t>
  </si>
  <si>
    <t>469901802</t>
  </si>
  <si>
    <t>469901803</t>
  </si>
  <si>
    <t>469901900</t>
  </si>
  <si>
    <t>469902000</t>
  </si>
  <si>
    <t>469902001</t>
  </si>
  <si>
    <t>469902100</t>
  </si>
  <si>
    <t xml:space="preserve"> Documentos de planeación realizados</t>
  </si>
  <si>
    <t>469902101</t>
  </si>
  <si>
    <t>469902102</t>
  </si>
  <si>
    <t>469902200</t>
  </si>
  <si>
    <t>469902300</t>
  </si>
  <si>
    <t>469902301</t>
  </si>
  <si>
    <t>469902302</t>
  </si>
  <si>
    <t>469902303</t>
  </si>
  <si>
    <t>469902400</t>
  </si>
  <si>
    <t>469902500</t>
  </si>
  <si>
    <t>469902600</t>
  </si>
  <si>
    <t>469902700</t>
  </si>
  <si>
    <t>Consiste en la formulación de documento cuyo objetivo es definir el marco de referencia que alinea la gestión de tecnologías  de la información con las políticas de estado y sectoriales que se definan en la materia</t>
  </si>
  <si>
    <t>469902800</t>
  </si>
  <si>
    <t>469902900</t>
  </si>
  <si>
    <t>469903000</t>
  </si>
  <si>
    <t>469903100</t>
  </si>
  <si>
    <t xml:space="preserve"> Documentos de política elaborados</t>
  </si>
  <si>
    <t>469903200</t>
  </si>
  <si>
    <t>Incluye el proceso de identificación de necesidades de dotación administrativa, así como la adquisición e instalación de mobiliario y demás elementos no consumibles requeridos para apoyar la prestación de los servicios de la entidad</t>
  </si>
  <si>
    <t>469903300</t>
  </si>
  <si>
    <t xml:space="preserve"> Sedes dotadas</t>
  </si>
  <si>
    <t>Corresponde al acompañamiento, asesoría y seguimiento técnico para la transferencia de herramientas de gestión y conocimiento a entidades nacionales y territoriales en procedimientos y trámites institucionales de competencia de la entidad</t>
  </si>
  <si>
    <t>469903400</t>
  </si>
  <si>
    <t>469903401</t>
  </si>
  <si>
    <t>Contempla el conjunto de actividades administrativas y técnicas tendientes a la actualización de los procesos, procedimientos de la planificación, manejo y organización de la documentación producida y recibida por las entidades, desde su origen hasta su destino final, con el objeto de facilitar su utilización y conservación</t>
  </si>
  <si>
    <t>469903500</t>
  </si>
  <si>
    <t>Servicio de actualización del sistema de gestión</t>
  </si>
  <si>
    <t>Contempla actividades de apoyo, necesarias para la actualización del sistema de gestión y de desempeño institucional en el marco del Modelo Integrado de Planeación y Gestión – MIPG</t>
  </si>
  <si>
    <t>469903600</t>
  </si>
  <si>
    <t>OFICINA DE ASUNTOS INTERNACIONALES Y COOPERACIÓN</t>
  </si>
  <si>
    <t>Realizadas jornadas descentralizadas de servicio para acceso a la oferta institucional dirigidas a víctimas.</t>
  </si>
  <si>
    <t>1903023</t>
  </si>
  <si>
    <t>1905037</t>
  </si>
  <si>
    <t>Presentar solicitud al DNP</t>
  </si>
  <si>
    <t>3202002</t>
  </si>
  <si>
    <t>TODOS</t>
  </si>
  <si>
    <t>2406059</t>
  </si>
  <si>
    <t xml:space="preserve"> Infraestructura educativa dotada</t>
  </si>
  <si>
    <t xml:space="preserve">Servicio de promocion a la participacion ciudadana </t>
  </si>
  <si>
    <t xml:space="preserve"> Servicio de asistencia técnica a comunidades en temas de fortalecimiento del tejido social y construcción de escenarios comunitarios protectores de derechos</t>
  </si>
  <si>
    <t>4101007</t>
  </si>
  <si>
    <t xml:space="preserve"> Documentos normativos</t>
  </si>
  <si>
    <t>Servicio de apoyo pedagógico para la oferta de educación inclusiva para preescolar, básica y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</si>
</sst>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00;[Red]\-&quot;$&quot;#,##0.00"/>
    <numFmt numFmtId="165" formatCode="0.0%"/>
    <numFmt numFmtId="166" formatCode="_-* #,##0_-;\-* #,##0_-;_-* &quot;-&quot;_-;_-@"/>
    <numFmt numFmtId="167" formatCode="0.0"/>
    <numFmt numFmtId="168" formatCode="_-[$$-240A]\ * #,##0_-;\-[$$-240A]\ * #,##0_-;_-[$$-240A]\ * &quot;-&quot;??_-;_-@"/>
    <numFmt numFmtId="169" formatCode="_-* #,##0_-;\-* #,##0_-;_-* &quot;-&quot;??_-;_-@_-"/>
    <numFmt numFmtId="170" formatCode="_-* #,##0.00_-;\-* #,##0.00_-;_-* &quot;-&quot;_-;_-@"/>
    <numFmt numFmtId="171" formatCode="#,##0_ ;\-#,##0\ "/>
    <numFmt numFmtId="172" formatCode="#,##0.0"/>
    <numFmt numFmtId="173" formatCode="&quot;$&quot;\ #,##0.00"/>
  </numFmts>
  <fonts count="92" x14ac:knownFonts="1">
    <font>
      <sz val="11"/>
      <color theme="1"/>
      <name val="Calibri"/>
      <family val="2"/>
      <scheme val="minor"/>
    </font>
    <font>
      <sz val="11"/>
      <color theme="1"/>
      <name val="Calibri"/>
      <family val="2"/>
      <scheme val="minor"/>
    </font>
    <font>
      <b/>
      <sz val="11"/>
      <color theme="1"/>
      <name val="Calibri"/>
      <family val="2"/>
      <scheme val="minor"/>
    </font>
    <font>
      <b/>
      <sz val="12"/>
      <color rgb="FFFFFFFF"/>
      <name val="Calibri"/>
      <family val="2"/>
    </font>
    <font>
      <sz val="10"/>
      <color rgb="FF000000"/>
      <name val="Arial"/>
      <family val="2"/>
    </font>
    <font>
      <b/>
      <sz val="12"/>
      <color theme="1"/>
      <name val="Calibri Light"/>
      <family val="2"/>
      <scheme val="major"/>
    </font>
    <font>
      <sz val="12"/>
      <color theme="1"/>
      <name val="Calibri Light"/>
      <family val="2"/>
      <scheme val="major"/>
    </font>
    <font>
      <sz val="16"/>
      <color rgb="FF000000"/>
      <name val="Calibri Light"/>
      <family val="2"/>
      <scheme val="major"/>
    </font>
    <font>
      <sz val="12"/>
      <color rgb="FF000000"/>
      <name val="Calibri Light"/>
      <family val="2"/>
      <scheme val="major"/>
    </font>
    <font>
      <sz val="12"/>
      <color rgb="FF1F1F1F"/>
      <name val="Calibri Light"/>
      <family val="2"/>
      <scheme val="major"/>
    </font>
    <font>
      <sz val="12"/>
      <name val="Calibri Light"/>
      <family val="2"/>
      <scheme val="major"/>
    </font>
    <font>
      <b/>
      <sz val="16"/>
      <color theme="1"/>
      <name val="Calibri Light"/>
      <family val="2"/>
      <scheme val="major"/>
    </font>
    <font>
      <b/>
      <sz val="12"/>
      <color rgb="FF000000"/>
      <name val="Calibri Light"/>
      <family val="2"/>
      <scheme val="major"/>
    </font>
    <font>
      <sz val="10"/>
      <color rgb="FF000000"/>
      <name val="Calibri"/>
      <family val="2"/>
      <scheme val="minor"/>
    </font>
    <font>
      <b/>
      <sz val="16"/>
      <color rgb="FF000000"/>
      <name val="Calibri Light"/>
      <family val="2"/>
      <scheme val="major"/>
    </font>
    <font>
      <sz val="10"/>
      <color theme="1"/>
      <name val="Arial"/>
      <family val="2"/>
    </font>
    <font>
      <sz val="10"/>
      <color rgb="FF000000"/>
      <name val="Calibri"/>
      <family val="2"/>
    </font>
    <font>
      <sz val="12"/>
      <color theme="1"/>
      <name val="Calibri"/>
      <family val="2"/>
    </font>
    <font>
      <b/>
      <sz val="16"/>
      <color theme="1"/>
      <name val="Calibri"/>
      <family val="2"/>
    </font>
    <font>
      <sz val="12"/>
      <color rgb="FF000000"/>
      <name val="Calibri"/>
      <family val="2"/>
    </font>
    <font>
      <sz val="12"/>
      <color theme="1"/>
      <name val="Arial"/>
      <family val="2"/>
    </font>
    <font>
      <sz val="12"/>
      <color rgb="FFFF0000"/>
      <name val="Calibri"/>
      <family val="2"/>
    </font>
    <font>
      <b/>
      <sz val="16"/>
      <name val="Calibri"/>
      <family val="2"/>
    </font>
    <font>
      <sz val="12"/>
      <name val="Calibri"/>
      <family val="2"/>
    </font>
    <font>
      <b/>
      <sz val="16"/>
      <color rgb="FF000000"/>
      <name val="Calibri"/>
      <family val="2"/>
    </font>
    <font>
      <sz val="12"/>
      <name val="Arial"/>
      <family val="2"/>
    </font>
    <font>
      <b/>
      <sz val="12"/>
      <color theme="1"/>
      <name val="Calibri"/>
      <family val="2"/>
    </font>
    <font>
      <sz val="11"/>
      <name val="Calibri"/>
      <family val="2"/>
    </font>
    <font>
      <b/>
      <sz val="18"/>
      <color theme="1"/>
      <name val="Arial"/>
      <family val="2"/>
    </font>
    <font>
      <sz val="14"/>
      <color theme="1"/>
      <name val="Arial"/>
      <family val="2"/>
    </font>
    <font>
      <sz val="12"/>
      <color rgb="FF000000"/>
      <name val="Arial"/>
      <family val="2"/>
    </font>
    <font>
      <sz val="11"/>
      <color theme="1"/>
      <name val="Calibri"/>
      <family val="2"/>
    </font>
    <font>
      <b/>
      <sz val="18"/>
      <name val="Calibri"/>
      <family val="2"/>
    </font>
    <font>
      <sz val="14"/>
      <name val="Calibri"/>
      <family val="2"/>
    </font>
    <font>
      <sz val="11"/>
      <color rgb="FF000000"/>
      <name val="Arial"/>
      <family val="2"/>
    </font>
    <font>
      <sz val="11"/>
      <color rgb="FF000000"/>
      <name val="Calibri"/>
      <family val="2"/>
      <scheme val="minor"/>
    </font>
    <font>
      <b/>
      <sz val="14"/>
      <color theme="1"/>
      <name val="Calibri"/>
      <family val="2"/>
    </font>
    <font>
      <sz val="14"/>
      <color theme="1"/>
      <name val="Calibri"/>
      <family val="2"/>
    </font>
    <font>
      <b/>
      <sz val="18"/>
      <color theme="1"/>
      <name val="Calibri"/>
      <family val="2"/>
    </font>
    <font>
      <b/>
      <sz val="12"/>
      <color rgb="FFFF0000"/>
      <name val="Calibri"/>
      <family val="2"/>
    </font>
    <font>
      <b/>
      <sz val="14"/>
      <name val="Calibri"/>
      <family val="2"/>
    </font>
    <font>
      <b/>
      <sz val="14"/>
      <color theme="1"/>
      <name val="Times New Roman"/>
      <family val="1"/>
    </font>
    <font>
      <sz val="11"/>
      <color theme="1"/>
      <name val="Times New Roman"/>
      <family val="1"/>
    </font>
    <font>
      <sz val="11"/>
      <color rgb="FF000000"/>
      <name val="Calibri"/>
      <family val="2"/>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sz val="12"/>
      <color rgb="FF000000"/>
      <name val="Calibri"/>
      <family val="2"/>
      <scheme val="minor"/>
    </font>
    <font>
      <vertAlign val="superscript"/>
      <sz val="12"/>
      <color theme="1"/>
      <name val="Calibri"/>
      <family val="2"/>
      <scheme val="minor"/>
    </font>
    <font>
      <i/>
      <sz val="12"/>
      <color rgb="FF000000"/>
      <name val="Calibri"/>
      <family val="2"/>
      <scheme val="minor"/>
    </font>
    <font>
      <b/>
      <sz val="11"/>
      <name val="Calibri"/>
      <family val="2"/>
    </font>
    <font>
      <b/>
      <sz val="12"/>
      <color rgb="FF000000"/>
      <name val="Calibri"/>
      <family val="2"/>
    </font>
    <font>
      <b/>
      <sz val="16"/>
      <color theme="1"/>
      <name val="Calibri"/>
      <family val="2"/>
      <scheme val="minor"/>
    </font>
    <font>
      <sz val="16"/>
      <color theme="1"/>
      <name val="Calibri"/>
      <family val="2"/>
      <scheme val="minor"/>
    </font>
    <font>
      <b/>
      <sz val="10"/>
      <color theme="0"/>
      <name val="Calibri"/>
      <family val="2"/>
    </font>
    <font>
      <sz val="14"/>
      <color rgb="FF000000"/>
      <name val="Calibri"/>
      <family val="2"/>
    </font>
    <font>
      <sz val="16"/>
      <color theme="1"/>
      <name val="Calibri"/>
      <family val="2"/>
    </font>
    <font>
      <sz val="16"/>
      <name val="Calibri"/>
      <family val="2"/>
    </font>
    <font>
      <sz val="11"/>
      <name val="Calibri"/>
      <family val="2"/>
      <scheme val="minor"/>
    </font>
    <font>
      <sz val="16"/>
      <color rgb="FF000000"/>
      <name val="Calibri"/>
      <family val="2"/>
    </font>
    <font>
      <sz val="12"/>
      <color rgb="FF000000"/>
      <name val="Century Gothic"/>
      <family val="2"/>
    </font>
    <font>
      <sz val="12"/>
      <color rgb="FFFFFFFF"/>
      <name val="Calibri"/>
      <family val="2"/>
    </font>
    <font>
      <sz val="12"/>
      <color rgb="FFFFFFFF"/>
      <name val="Century Gothic"/>
      <family val="2"/>
    </font>
    <font>
      <b/>
      <sz val="12"/>
      <color theme="1"/>
      <name val="Century Gothic"/>
      <family val="2"/>
    </font>
    <font>
      <sz val="12"/>
      <color theme="1"/>
      <name val="Century Gothic"/>
      <family val="2"/>
    </font>
    <font>
      <sz val="12"/>
      <color rgb="FF1F1F1F"/>
      <name val="Century Gothic"/>
      <family val="2"/>
    </font>
    <font>
      <sz val="12"/>
      <name val="Century Gothic"/>
      <family val="2"/>
    </font>
    <font>
      <sz val="12"/>
      <color rgb="FFFF0000"/>
      <name val="Century Gothic"/>
      <family val="2"/>
    </font>
    <font>
      <vertAlign val="superscript"/>
      <sz val="12"/>
      <color theme="1"/>
      <name val="Century Gothic"/>
      <family val="2"/>
    </font>
    <font>
      <i/>
      <sz val="12"/>
      <color rgb="FF000000"/>
      <name val="Century Gothic"/>
      <family val="2"/>
    </font>
    <font>
      <sz val="8"/>
      <color theme="1"/>
      <name val="Calibri Light"/>
      <family val="2"/>
      <scheme val="major"/>
    </font>
    <font>
      <b/>
      <sz val="8"/>
      <name val="Calibri Light"/>
      <family val="2"/>
      <scheme val="major"/>
    </font>
    <font>
      <b/>
      <sz val="8"/>
      <color theme="1"/>
      <name val="Calibri Light"/>
      <family val="2"/>
      <scheme val="major"/>
    </font>
    <font>
      <sz val="8"/>
      <name val="Calibri Light"/>
      <family val="2"/>
      <scheme val="major"/>
    </font>
    <font>
      <sz val="8"/>
      <color theme="4"/>
      <name val="Calibri Light"/>
      <family val="2"/>
      <scheme val="major"/>
    </font>
    <font>
      <sz val="8"/>
      <color theme="4" tint="-0.249977111117893"/>
      <name val="Calibri Light"/>
      <family val="2"/>
      <scheme val="major"/>
    </font>
    <font>
      <sz val="8"/>
      <color rgb="FFFF0000"/>
      <name val="Calibri Light"/>
      <family val="2"/>
      <scheme val="major"/>
    </font>
    <font>
      <sz val="8"/>
      <color rgb="FF00B0F0"/>
      <name val="Calibri Light"/>
      <family val="2"/>
      <scheme val="major"/>
    </font>
    <font>
      <sz val="8"/>
      <color theme="4" tint="-0.499984740745262"/>
      <name val="Calibri Light"/>
      <family val="2"/>
      <scheme val="major"/>
    </font>
    <font>
      <b/>
      <sz val="9"/>
      <color indexed="81"/>
      <name val="Tahoma"/>
      <family val="2"/>
    </font>
    <font>
      <b/>
      <sz val="12"/>
      <color rgb="FF000000"/>
      <name val="Century Gothic"/>
      <family val="2"/>
    </font>
    <font>
      <sz val="9"/>
      <color indexed="81"/>
      <name val="Tahoma"/>
      <family val="2"/>
    </font>
    <font>
      <sz val="8"/>
      <color rgb="FF0070C0"/>
      <name val="Calibri Light"/>
      <family val="2"/>
      <scheme val="major"/>
    </font>
    <font>
      <sz val="12"/>
      <color rgb="FF00B050"/>
      <name val="Century Gothic"/>
      <family val="2"/>
    </font>
    <font>
      <sz val="12"/>
      <color theme="2" tint="-0.499984740745262"/>
      <name val="Century Gothic"/>
      <family val="2"/>
    </font>
    <font>
      <sz val="8"/>
      <name val="Calibri"/>
      <family val="2"/>
      <scheme val="minor"/>
    </font>
    <font>
      <sz val="10"/>
      <name val="Arial"/>
      <family val="2"/>
    </font>
    <font>
      <b/>
      <sz val="18"/>
      <color theme="1"/>
      <name val="Century Gothic"/>
      <family val="2"/>
    </font>
    <font>
      <b/>
      <sz val="10"/>
      <name val="Arial"/>
      <family val="2"/>
    </font>
    <font>
      <b/>
      <sz val="12"/>
      <name val="Century Gothic"/>
      <family val="2"/>
    </font>
    <font>
      <b/>
      <sz val="18"/>
      <name val="Century Gothic"/>
      <family val="2"/>
    </font>
  </fonts>
  <fills count="52">
    <fill>
      <patternFill patternType="none"/>
    </fill>
    <fill>
      <patternFill patternType="gray125"/>
    </fill>
    <fill>
      <patternFill patternType="solid">
        <fgColor rgb="FF00B050"/>
        <bgColor rgb="FF00B050"/>
      </patternFill>
    </fill>
    <fill>
      <patternFill patternType="solid">
        <fgColor theme="5" tint="0.79998168889431442"/>
        <bgColor indexed="64"/>
      </patternFill>
    </fill>
    <fill>
      <patternFill patternType="solid">
        <fgColor theme="0"/>
        <bgColor theme="0"/>
      </patternFill>
    </fill>
    <fill>
      <patternFill patternType="solid">
        <fgColor theme="0" tint="-0.14999847407452621"/>
        <bgColor indexed="64"/>
      </patternFill>
    </fill>
    <fill>
      <patternFill patternType="solid">
        <fgColor rgb="FFFFFFFF"/>
        <bgColor rgb="FFFFFFFF"/>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theme="0"/>
      </patternFill>
    </fill>
    <fill>
      <patternFill patternType="solid">
        <fgColor rgb="FF00B0F0"/>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39997558519241921"/>
        <bgColor theme="0"/>
      </patternFill>
    </fill>
    <fill>
      <patternFill patternType="solid">
        <fgColor theme="4" tint="0.39997558519241921"/>
        <bgColor indexed="64"/>
      </patternFill>
    </fill>
    <fill>
      <patternFill patternType="solid">
        <fgColor theme="9" tint="0.59999389629810485"/>
        <bgColor theme="0"/>
      </patternFill>
    </fill>
    <fill>
      <patternFill patternType="solid">
        <fgColor theme="5" tint="0.39997558519241921"/>
        <bgColor theme="0"/>
      </patternFill>
    </fill>
    <fill>
      <patternFill patternType="solid">
        <fgColor theme="3"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bgColor rgb="FFCAEDFB"/>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rgb="FFFFFFFF"/>
      </patternFill>
    </fill>
    <fill>
      <patternFill patternType="solid">
        <fgColor theme="2" tint="-0.14999847407452621"/>
        <bgColor indexed="64"/>
      </patternFill>
    </fill>
    <fill>
      <patternFill patternType="solid">
        <fgColor theme="9" tint="0.39997558519241921"/>
        <bgColor indexed="64"/>
      </patternFill>
    </fill>
    <fill>
      <patternFill patternType="solid">
        <fgColor theme="5"/>
        <bgColor indexed="64"/>
      </patternFill>
    </fill>
    <fill>
      <patternFill patternType="solid">
        <fgColor theme="0"/>
        <bgColor rgb="FFFFFF00"/>
      </patternFill>
    </fill>
    <fill>
      <patternFill patternType="solid">
        <fgColor theme="0"/>
        <bgColor rgb="FFFFE598"/>
      </patternFill>
    </fill>
    <fill>
      <patternFill patternType="solid">
        <fgColor theme="7" tint="0.59999389629810485"/>
        <bgColor rgb="FFFFE598"/>
      </patternFill>
    </fill>
    <fill>
      <patternFill patternType="solid">
        <fgColor theme="0"/>
        <bgColor rgb="FFFFE599"/>
      </patternFill>
    </fill>
    <fill>
      <patternFill patternType="solid">
        <fgColor theme="4" tint="0.59999389629810485"/>
        <bgColor rgb="FFE1F4FF"/>
      </patternFill>
    </fill>
    <fill>
      <patternFill patternType="solid">
        <fgColor theme="0"/>
        <bgColor rgb="FFE1F4FF"/>
      </patternFill>
    </fill>
    <fill>
      <patternFill patternType="solid">
        <fgColor theme="0"/>
        <bgColor rgb="FFFF00FF"/>
      </patternFill>
    </fill>
    <fill>
      <patternFill patternType="solid">
        <fgColor theme="0"/>
        <bgColor rgb="FFDEEAF6"/>
      </patternFill>
    </fill>
    <fill>
      <patternFill patternType="solid">
        <fgColor theme="9" tint="0.59999389629810485"/>
        <bgColor rgb="FFFFE4C9"/>
      </patternFill>
    </fill>
    <fill>
      <patternFill patternType="solid">
        <fgColor theme="0"/>
        <bgColor rgb="FFFFE4C9"/>
      </patternFill>
    </fill>
    <fill>
      <patternFill patternType="solid">
        <fgColor theme="7" tint="0.79998168889431442"/>
        <bgColor indexed="64"/>
      </patternFill>
    </fill>
    <fill>
      <patternFill patternType="solid">
        <fgColor theme="7" tint="0.79998168889431442"/>
        <bgColor theme="0"/>
      </patternFill>
    </fill>
    <fill>
      <patternFill patternType="solid">
        <fgColor rgb="FFC00000"/>
        <bgColor indexed="64"/>
      </patternFill>
    </fill>
    <fill>
      <patternFill patternType="solid">
        <fgColor theme="0"/>
        <bgColor rgb="FFEFEFEF"/>
      </patternFill>
    </fill>
    <fill>
      <patternFill patternType="solid">
        <fgColor theme="0" tint="-0.34998626667073579"/>
        <bgColor indexed="64"/>
      </patternFill>
    </fill>
    <fill>
      <patternFill patternType="solid">
        <fgColor theme="6" tint="0.79998168889431442"/>
        <bgColor indexed="64"/>
      </patternFill>
    </fill>
    <fill>
      <patternFill patternType="solid">
        <fgColor rgb="FFFFC000"/>
        <bgColor indexed="64"/>
      </patternFill>
    </fill>
    <fill>
      <patternFill patternType="solid">
        <fgColor theme="2"/>
        <bgColor indexed="64"/>
      </patternFill>
    </fill>
    <fill>
      <patternFill patternType="solid">
        <fgColor theme="9" tint="0.79998168889431442"/>
        <bgColor indexed="64"/>
      </patternFill>
    </fill>
    <fill>
      <patternFill patternType="solid">
        <fgColor rgb="FF92D050"/>
        <bgColor indexed="64"/>
      </patternFill>
    </fill>
    <fill>
      <patternFill patternType="solid">
        <fgColor rgb="FF00B050"/>
        <bgColor indexed="64"/>
      </patternFill>
    </fill>
  </fills>
  <borders count="1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rgb="FF000000"/>
      </right>
      <top style="medium">
        <color indexed="64"/>
      </top>
      <bottom/>
      <diagonal/>
    </border>
    <border>
      <left style="thin">
        <color rgb="FF000000"/>
      </left>
      <right style="thin">
        <color indexed="64"/>
      </right>
      <top style="medium">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rgb="FF000000"/>
      </right>
      <top/>
      <bottom/>
      <diagonal/>
    </border>
    <border>
      <left style="thin">
        <color rgb="FF000000"/>
      </left>
      <right/>
      <top/>
      <bottom/>
      <diagonal/>
    </border>
    <border>
      <left style="medium">
        <color indexed="64"/>
      </left>
      <right style="thin">
        <color rgb="FF000000"/>
      </right>
      <top/>
      <bottom/>
      <diagonal/>
    </border>
    <border>
      <left style="thin">
        <color rgb="FF000000"/>
      </left>
      <right style="thin">
        <color indexed="64"/>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style="medium">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style="thin">
        <color rgb="FF000000"/>
      </left>
      <right/>
      <top/>
      <bottom style="medium">
        <color indexed="64"/>
      </bottom>
      <diagonal/>
    </border>
    <border>
      <left/>
      <right style="thin">
        <color rgb="FF000000"/>
      </right>
      <top style="thin">
        <color rgb="FF000000"/>
      </top>
      <bottom style="medium">
        <color indexed="64"/>
      </bottom>
      <diagonal/>
    </border>
    <border>
      <left style="thin">
        <color indexed="64"/>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rgb="FF000000"/>
      </left>
      <right style="medium">
        <color indexed="64"/>
      </right>
      <top style="thin">
        <color rgb="FF000000"/>
      </top>
      <bottom/>
      <diagonal/>
    </border>
    <border>
      <left/>
      <right/>
      <top style="medium">
        <color indexed="64"/>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dotted">
        <color rgb="FF000000"/>
      </left>
      <right style="dotted">
        <color rgb="FF000000"/>
      </right>
      <top style="dotted">
        <color rgb="FF000000"/>
      </top>
      <bottom style="dotted">
        <color rgb="FF000000"/>
      </bottom>
      <diagonal/>
    </border>
    <border>
      <left/>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top/>
      <bottom style="thin">
        <color indexed="64"/>
      </bottom>
      <diagonal/>
    </border>
    <border>
      <left style="thin">
        <color indexed="64"/>
      </left>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indexed="64"/>
      </right>
      <top style="thin">
        <color indexed="64"/>
      </top>
      <bottom style="thin">
        <color indexed="64"/>
      </bottom>
      <diagonal/>
    </border>
    <border>
      <left style="dotted">
        <color rgb="FF000000"/>
      </left>
      <right style="dotted">
        <color rgb="FF000000"/>
      </right>
      <top/>
      <bottom/>
      <diagonal/>
    </border>
    <border>
      <left/>
      <right/>
      <top style="thin">
        <color rgb="FF000000"/>
      </top>
      <bottom style="thin">
        <color rgb="FF000000"/>
      </bottom>
      <diagonal/>
    </border>
    <border>
      <left style="dotted">
        <color rgb="FF000000"/>
      </left>
      <right style="dotted">
        <color rgb="FF000000"/>
      </right>
      <top style="dotted">
        <color rgb="FF000000"/>
      </top>
      <bottom/>
      <diagonal/>
    </border>
    <border>
      <left/>
      <right style="thin">
        <color indexed="64"/>
      </right>
      <top/>
      <bottom style="thin">
        <color indexed="64"/>
      </bottom>
      <diagonal/>
    </border>
    <border>
      <left/>
      <right/>
      <top style="thin">
        <color indexed="64"/>
      </top>
      <bottom/>
      <diagonal/>
    </border>
    <border>
      <left/>
      <right/>
      <top/>
      <bottom style="thin">
        <color rgb="FF000000"/>
      </bottom>
      <diagonal/>
    </border>
    <border>
      <left style="thin">
        <color rgb="FF000000"/>
      </left>
      <right style="thin">
        <color indexed="64"/>
      </right>
      <top style="thin">
        <color indexed="64"/>
      </top>
      <bottom/>
      <diagonal/>
    </border>
    <border>
      <left/>
      <right style="medium">
        <color rgb="FFCCCCCC"/>
      </right>
      <top/>
      <bottom style="medium">
        <color rgb="FFCCCCCC"/>
      </bottom>
      <diagonal/>
    </border>
    <border>
      <left style="medium">
        <color rgb="FFCCCCCC"/>
      </left>
      <right style="dotted">
        <color rgb="FF000000"/>
      </right>
      <top/>
      <bottom style="medium">
        <color rgb="FFCCCCCC"/>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right style="medium">
        <color rgb="FF000000"/>
      </right>
      <top/>
      <bottom style="medium">
        <color rgb="FF000000"/>
      </bottom>
      <diagonal/>
    </border>
    <border>
      <left style="medium">
        <color rgb="FFCCCCCC"/>
      </left>
      <right style="medium">
        <color rgb="FF000000"/>
      </right>
      <top/>
      <bottom style="medium">
        <color rgb="FF000000"/>
      </bottom>
      <diagonal/>
    </border>
    <border>
      <left style="medium">
        <color rgb="FFCCCCCC"/>
      </left>
      <right/>
      <top/>
      <bottom style="medium">
        <color rgb="FF000000"/>
      </bottom>
      <diagonal/>
    </border>
    <border>
      <left/>
      <right style="thin">
        <color indexed="64"/>
      </right>
      <top style="thin">
        <color indexed="64"/>
      </top>
      <bottom/>
      <diagonal/>
    </border>
    <border>
      <left/>
      <right style="medium">
        <color rgb="FFCCCCCC"/>
      </right>
      <top style="medium">
        <color rgb="FFCCCCCC"/>
      </top>
      <bottom/>
      <diagonal/>
    </border>
    <border>
      <left style="medium">
        <color rgb="FFCCCCCC"/>
      </left>
      <right style="dotted">
        <color rgb="FF000000"/>
      </right>
      <top style="medium">
        <color rgb="FFCCCCCC"/>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top style="medium">
        <color rgb="FFCCCCCC"/>
      </top>
      <bottom style="medium">
        <color rgb="FF000000"/>
      </bottom>
      <diagonal/>
    </border>
    <border>
      <left/>
      <right/>
      <top style="dotted">
        <color rgb="FF000000"/>
      </top>
      <bottom style="medium">
        <color rgb="FF000000"/>
      </bottom>
      <diagonal/>
    </border>
    <border>
      <left/>
      <right/>
      <top style="dotted">
        <color rgb="FF000000"/>
      </top>
      <bottom/>
      <diagonal/>
    </border>
    <border>
      <left/>
      <right style="dotted">
        <color rgb="FF000000"/>
      </right>
      <top/>
      <bottom/>
      <diagonal/>
    </border>
    <border>
      <left style="dotted">
        <color rgb="FF000000"/>
      </left>
      <right/>
      <top/>
      <bottom/>
      <diagonal/>
    </border>
    <border>
      <left style="dotted">
        <color indexed="64"/>
      </left>
      <right style="dotted">
        <color indexed="64"/>
      </right>
      <top style="dotted">
        <color indexed="64"/>
      </top>
      <bottom style="dotted">
        <color indexed="64"/>
      </bottom>
      <diagonal/>
    </border>
    <border>
      <left style="dotted">
        <color rgb="FF000000"/>
      </left>
      <right/>
      <top style="dotted">
        <color rgb="FF000000"/>
      </top>
      <bottom/>
      <diagonal/>
    </border>
    <border>
      <left/>
      <right style="dotted">
        <color rgb="FF000000"/>
      </right>
      <top style="dotted">
        <color rgb="FF000000"/>
      </top>
      <bottom style="dotted">
        <color rgb="FF000000"/>
      </bottom>
      <diagonal/>
    </border>
    <border>
      <left/>
      <right style="thin">
        <color indexed="64"/>
      </right>
      <top/>
      <bottom style="thin">
        <color rgb="FF000000"/>
      </bottom>
      <diagonal/>
    </border>
    <border>
      <left/>
      <right/>
      <top/>
      <bottom style="medium">
        <color indexed="64"/>
      </bottom>
      <diagonal/>
    </border>
    <border>
      <left style="thin">
        <color rgb="FF000000"/>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dotted">
        <color rgb="FF000000"/>
      </right>
      <top style="medium">
        <color indexed="64"/>
      </top>
      <bottom/>
      <diagonal/>
    </border>
    <border>
      <left style="dotted">
        <color rgb="FF000000"/>
      </left>
      <right style="dotted">
        <color rgb="FF000000"/>
      </right>
      <top style="medium">
        <color indexed="64"/>
      </top>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right style="dotted">
        <color rgb="FF000000"/>
      </right>
      <top style="medium">
        <color indexed="64"/>
      </top>
      <bottom/>
      <diagonal/>
    </border>
    <border>
      <left style="dotted">
        <color rgb="FF000000"/>
      </left>
      <right style="thin">
        <color rgb="FF000000"/>
      </right>
      <top style="medium">
        <color indexed="64"/>
      </top>
      <bottom/>
      <diagonal/>
    </border>
    <border>
      <left style="thin">
        <color rgb="FF000000"/>
      </left>
      <right style="thin">
        <color indexed="64"/>
      </right>
      <top/>
      <bottom style="thin">
        <color indexed="64"/>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thin">
        <color rgb="FF000000"/>
      </right>
      <top/>
      <bottom/>
      <diagonal/>
    </border>
    <border>
      <left style="dotted">
        <color rgb="FF000000"/>
      </left>
      <right style="dotted">
        <color rgb="FF000000"/>
      </right>
      <top/>
      <bottom style="medium">
        <color indexed="64"/>
      </bottom>
      <diagonal/>
    </border>
    <border>
      <left style="dotted">
        <color rgb="FF000000"/>
      </left>
      <right style="dotted">
        <color rgb="FF000000"/>
      </right>
      <top style="dotted">
        <color rgb="FF000000"/>
      </top>
      <bottom style="medium">
        <color indexed="64"/>
      </bottom>
      <diagonal/>
    </border>
    <border>
      <left style="dotted">
        <color rgb="FF000000"/>
      </left>
      <right/>
      <top style="dotted">
        <color rgb="FF000000"/>
      </top>
      <bottom style="medium">
        <color indexed="64"/>
      </bottom>
      <diagonal/>
    </border>
    <border>
      <left style="dotted">
        <color rgb="FF000000"/>
      </left>
      <right style="dotted">
        <color rgb="FF000000"/>
      </right>
      <top style="medium">
        <color indexed="64"/>
      </top>
      <bottom style="dotted">
        <color rgb="FF000000"/>
      </bottom>
      <diagonal/>
    </border>
    <border>
      <left/>
      <right style="dotted">
        <color rgb="FF000000"/>
      </right>
      <top/>
      <bottom style="medium">
        <color indexed="64"/>
      </bottom>
      <diagonal/>
    </border>
    <border>
      <left/>
      <right style="thin">
        <color rgb="FF000000"/>
      </right>
      <top style="thin">
        <color indexed="64"/>
      </top>
      <bottom/>
      <diagonal/>
    </border>
    <border>
      <left style="hair">
        <color rgb="FF000000"/>
      </left>
      <right style="hair">
        <color rgb="FF000000"/>
      </right>
      <top style="hair">
        <color rgb="FF000000"/>
      </top>
      <bottom style="hair">
        <color rgb="FF000000"/>
      </bottom>
      <diagonal/>
    </border>
    <border>
      <left/>
      <right/>
      <top style="thin">
        <color rgb="FF000000"/>
      </top>
      <bottom style="medium">
        <color indexed="64"/>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medium">
        <color indexed="64"/>
      </top>
      <bottom style="thin">
        <color rgb="FF000000"/>
      </bottom>
      <diagonal/>
    </border>
    <border>
      <left style="medium">
        <color indexed="64"/>
      </left>
      <right style="thin">
        <color indexed="64"/>
      </right>
      <top style="thin">
        <color rgb="FF000000"/>
      </top>
      <bottom style="thin">
        <color rgb="FF000000"/>
      </bottom>
      <diagonal/>
    </border>
    <border>
      <left style="medium">
        <color indexed="64"/>
      </left>
      <right style="thin">
        <color indexed="64"/>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rgb="FF000000"/>
      </bottom>
      <diagonal/>
    </border>
    <border>
      <left/>
      <right style="medium">
        <color indexed="64"/>
      </right>
      <top/>
      <bottom style="thin">
        <color rgb="FF000000"/>
      </bottom>
      <diagonal/>
    </border>
    <border>
      <left/>
      <right style="thin">
        <color rgb="FF000000"/>
      </right>
      <top/>
      <bottom style="medium">
        <color indexed="64"/>
      </bottom>
      <diagonal/>
    </border>
    <border>
      <left/>
      <right style="medium">
        <color indexed="64"/>
      </right>
      <top/>
      <bottom style="medium">
        <color indexed="64"/>
      </bottom>
      <diagonal/>
    </border>
    <border>
      <left style="thin">
        <color rgb="FF000000"/>
      </left>
      <right/>
      <top style="medium">
        <color indexed="64"/>
      </top>
      <bottom/>
      <diagonal/>
    </border>
    <border>
      <left/>
      <right style="thin">
        <color rgb="FF000000"/>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31">
    <xf numFmtId="0" fontId="0" fillId="0" borderId="0"/>
    <xf numFmtId="43" fontId="1" fillId="0" borderId="0" applyFont="0" applyFill="0" applyBorder="0" applyAlignment="0" applyProtection="0"/>
    <xf numFmtId="0" fontId="1" fillId="0" borderId="0"/>
    <xf numFmtId="0" fontId="13" fillId="0" borderId="0"/>
    <xf numFmtId="9" fontId="1" fillId="0" borderId="0" applyFont="0" applyFill="0" applyBorder="0" applyAlignment="0" applyProtection="0"/>
    <xf numFmtId="0" fontId="35" fillId="0" borderId="0"/>
    <xf numFmtId="0" fontId="1" fillId="0" borderId="0"/>
    <xf numFmtId="0" fontId="44" fillId="0" borderId="0"/>
    <xf numFmtId="44"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8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086">
    <xf numFmtId="0" fontId="0" fillId="0" borderId="0" xfId="0"/>
    <xf numFmtId="0" fontId="3" fillId="2" borderId="1" xfId="2" applyFont="1" applyFill="1" applyBorder="1" applyAlignment="1">
      <alignment horizontal="center" vertical="center" wrapText="1"/>
    </xf>
    <xf numFmtId="0" fontId="4" fillId="0" borderId="0" xfId="2" applyFont="1" applyAlignment="1">
      <alignment horizontal="center" vertical="center" wrapText="1"/>
    </xf>
    <xf numFmtId="0" fontId="1" fillId="0" borderId="0" xfId="2"/>
    <xf numFmtId="0" fontId="6" fillId="0" borderId="1" xfId="2" applyFont="1" applyBorder="1" applyAlignment="1">
      <alignment horizontal="center" vertical="center" wrapText="1"/>
    </xf>
    <xf numFmtId="0" fontId="8" fillId="4" borderId="1" xfId="2" applyFont="1" applyFill="1" applyBorder="1" applyAlignment="1">
      <alignment horizontal="center" vertical="center" wrapText="1"/>
    </xf>
    <xf numFmtId="0" fontId="8" fillId="0" borderId="1" xfId="2" applyFont="1" applyBorder="1" applyAlignment="1">
      <alignment horizontal="center" vertical="center" wrapText="1"/>
    </xf>
    <xf numFmtId="0" fontId="8" fillId="0" borderId="1" xfId="2" applyFont="1" applyBorder="1" applyAlignment="1">
      <alignment horizontal="justify" vertical="center" wrapText="1"/>
    </xf>
    <xf numFmtId="0" fontId="9" fillId="0" borderId="1" xfId="2" applyFont="1" applyBorder="1" applyAlignment="1">
      <alignment horizontal="justify" vertical="center" wrapText="1"/>
    </xf>
    <xf numFmtId="0" fontId="10" fillId="0" borderId="1" xfId="2" applyFont="1" applyBorder="1" applyAlignment="1">
      <alignment horizontal="center" vertical="center" wrapText="1"/>
    </xf>
    <xf numFmtId="0" fontId="10" fillId="0" borderId="1" xfId="2" applyFont="1" applyBorder="1" applyAlignment="1">
      <alignment horizontal="justify" vertical="center" wrapText="1"/>
    </xf>
    <xf numFmtId="0" fontId="6" fillId="0" borderId="1" xfId="2" applyFont="1" applyBorder="1" applyAlignment="1">
      <alignment horizontal="center" vertical="center"/>
    </xf>
    <xf numFmtId="0" fontId="6" fillId="0" borderId="1" xfId="2" applyFont="1" applyBorder="1" applyAlignment="1">
      <alignment horizontal="justify" vertical="center" wrapText="1"/>
    </xf>
    <xf numFmtId="0" fontId="8" fillId="0" borderId="1" xfId="2" applyFont="1" applyBorder="1" applyAlignment="1">
      <alignment vertical="center" wrapText="1"/>
    </xf>
    <xf numFmtId="0" fontId="12" fillId="4" borderId="1" xfId="2" applyFont="1" applyFill="1" applyBorder="1" applyAlignment="1">
      <alignment horizontal="center" vertical="center" wrapText="1"/>
    </xf>
    <xf numFmtId="0" fontId="4" fillId="0" borderId="0" xfId="2" applyFont="1"/>
    <xf numFmtId="0" fontId="6" fillId="0" borderId="1" xfId="3" applyFont="1" applyBorder="1" applyAlignment="1">
      <alignment horizontal="justify" vertical="center" wrapText="1"/>
    </xf>
    <xf numFmtId="0" fontId="8" fillId="0" borderId="1" xfId="3" applyFont="1" applyBorder="1" applyAlignment="1">
      <alignment horizontal="center" vertical="center" wrapText="1"/>
    </xf>
    <xf numFmtId="0" fontId="8" fillId="0" borderId="1" xfId="2" applyFont="1" applyBorder="1" applyAlignment="1">
      <alignment horizontal="center" vertical="center"/>
    </xf>
    <xf numFmtId="0" fontId="8" fillId="0" borderId="1" xfId="2" applyFont="1" applyBorder="1" applyAlignment="1">
      <alignment wrapText="1"/>
    </xf>
    <xf numFmtId="0" fontId="6" fillId="0" borderId="1" xfId="2" applyFont="1" applyBorder="1" applyAlignment="1">
      <alignment vertical="center" wrapText="1"/>
    </xf>
    <xf numFmtId="3" fontId="6" fillId="0" borderId="1" xfId="2" applyNumberFormat="1" applyFont="1" applyBorder="1" applyAlignment="1">
      <alignment horizontal="center" vertical="center" wrapText="1"/>
    </xf>
    <xf numFmtId="0" fontId="6" fillId="6" borderId="1" xfId="2" applyFont="1" applyFill="1" applyBorder="1" applyAlignment="1">
      <alignment horizontal="center" vertical="center" wrapText="1"/>
    </xf>
    <xf numFmtId="0" fontId="6" fillId="6" borderId="1" xfId="2" applyFont="1" applyFill="1" applyBorder="1" applyAlignment="1">
      <alignment horizontal="left" vertical="center" wrapText="1"/>
    </xf>
    <xf numFmtId="166" fontId="6" fillId="0" borderId="1" xfId="2" applyNumberFormat="1" applyFont="1" applyBorder="1" applyAlignment="1">
      <alignment horizontal="center" vertical="center"/>
    </xf>
    <xf numFmtId="49" fontId="6" fillId="0" borderId="1" xfId="2" applyNumberFormat="1" applyFont="1" applyBorder="1" applyAlignment="1">
      <alignment horizontal="center" vertical="center" wrapText="1"/>
    </xf>
    <xf numFmtId="0" fontId="6" fillId="0" borderId="1" xfId="2" applyFont="1" applyBorder="1" applyAlignment="1">
      <alignment horizontal="center" vertical="top" wrapText="1"/>
    </xf>
    <xf numFmtId="0" fontId="6" fillId="0" borderId="1" xfId="2" applyFont="1" applyBorder="1" applyAlignment="1">
      <alignment horizontal="left" vertical="top" wrapText="1"/>
    </xf>
    <xf numFmtId="49" fontId="6" fillId="0" borderId="1" xfId="2" applyNumberFormat="1" applyFont="1" applyBorder="1" applyAlignment="1">
      <alignment horizontal="center" vertical="top" wrapText="1"/>
    </xf>
    <xf numFmtId="49" fontId="6" fillId="0" borderId="1" xfId="2" applyNumberFormat="1" applyFont="1" applyBorder="1" applyAlignment="1">
      <alignment horizontal="left" vertical="center" wrapText="1"/>
    </xf>
    <xf numFmtId="0" fontId="8" fillId="0" borderId="1" xfId="2" applyFont="1" applyBorder="1" applyAlignment="1">
      <alignment horizontal="left" vertical="center"/>
    </xf>
    <xf numFmtId="0" fontId="6" fillId="0" borderId="1" xfId="2" applyFont="1" applyBorder="1" applyAlignment="1">
      <alignment horizontal="left" vertical="center" wrapText="1"/>
    </xf>
    <xf numFmtId="0" fontId="6" fillId="0" borderId="1" xfId="2" applyFont="1" applyBorder="1" applyAlignment="1">
      <alignment horizontal="center" vertical="top"/>
    </xf>
    <xf numFmtId="0" fontId="8" fillId="0" borderId="1" xfId="2" applyFont="1" applyBorder="1" applyAlignment="1">
      <alignment horizontal="center" wrapText="1"/>
    </xf>
    <xf numFmtId="0" fontId="8" fillId="0" borderId="1" xfId="2" applyFont="1" applyBorder="1" applyAlignment="1">
      <alignment horizontal="center"/>
    </xf>
    <xf numFmtId="0" fontId="6" fillId="4" borderId="1" xfId="2" applyFont="1" applyFill="1" applyBorder="1" applyAlignment="1">
      <alignment horizontal="justify" vertical="center" wrapText="1"/>
    </xf>
    <xf numFmtId="0" fontId="15" fillId="0" borderId="0" xfId="2" applyFont="1" applyAlignment="1">
      <alignment horizontal="center" vertical="center" wrapText="1"/>
    </xf>
    <xf numFmtId="0" fontId="16" fillId="0" borderId="0" xfId="2" applyFont="1"/>
    <xf numFmtId="0" fontId="15" fillId="11" borderId="0" xfId="2" applyFont="1" applyFill="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7" fillId="0" borderId="9" xfId="0" applyFont="1" applyBorder="1" applyAlignment="1">
      <alignment horizontal="justify" vertical="center" wrapText="1"/>
    </xf>
    <xf numFmtId="0" fontId="17" fillId="0" borderId="9" xfId="0" applyFont="1" applyBorder="1" applyAlignment="1">
      <alignment horizontal="right" vertical="center" wrapText="1"/>
    </xf>
    <xf numFmtId="0" fontId="17" fillId="0" borderId="9" xfId="0" applyFont="1" applyBorder="1" applyAlignment="1">
      <alignment horizontal="center" vertical="center" wrapText="1"/>
    </xf>
    <xf numFmtId="0" fontId="20" fillId="0" borderId="9" xfId="0" applyFont="1" applyBorder="1" applyAlignment="1">
      <alignment horizontal="right" vertical="center" wrapText="1"/>
    </xf>
    <xf numFmtId="0" fontId="20" fillId="0" borderId="9"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17" xfId="0" applyFont="1" applyBorder="1" applyAlignment="1">
      <alignment horizontal="justify" vertical="center" wrapText="1"/>
    </xf>
    <xf numFmtId="0" fontId="17" fillId="0" borderId="17" xfId="0" applyFont="1" applyBorder="1" applyAlignment="1">
      <alignment horizontal="right" vertical="center" wrapText="1"/>
    </xf>
    <xf numFmtId="0" fontId="17" fillId="0" borderId="17" xfId="0" applyFont="1" applyBorder="1" applyAlignment="1">
      <alignment horizontal="center" vertical="center" wrapText="1"/>
    </xf>
    <xf numFmtId="0" fontId="20" fillId="0" borderId="17" xfId="0" applyFont="1" applyBorder="1" applyAlignment="1">
      <alignment horizontal="right" vertical="center" wrapText="1"/>
    </xf>
    <xf numFmtId="0" fontId="20" fillId="0" borderId="17" xfId="0" applyFont="1" applyBorder="1" applyAlignment="1">
      <alignment horizontal="center" vertical="center" wrapText="1"/>
    </xf>
    <xf numFmtId="0" fontId="17" fillId="0" borderId="18" xfId="0" applyFont="1" applyBorder="1" applyAlignment="1">
      <alignment horizontal="left" vertical="center" wrapText="1"/>
    </xf>
    <xf numFmtId="0" fontId="17" fillId="0" borderId="22" xfId="0" applyFont="1" applyBorder="1" applyAlignment="1">
      <alignment horizontal="justify" vertical="center" wrapText="1"/>
    </xf>
    <xf numFmtId="0" fontId="17" fillId="0" borderId="22" xfId="0" applyFont="1" applyBorder="1" applyAlignment="1">
      <alignment horizontal="right" vertical="center" wrapText="1"/>
    </xf>
    <xf numFmtId="0" fontId="17" fillId="0" borderId="22" xfId="0" applyFont="1" applyBorder="1" applyAlignment="1">
      <alignment horizontal="center" vertical="center" wrapText="1"/>
    </xf>
    <xf numFmtId="0" fontId="20" fillId="0" borderId="22" xfId="0" applyFont="1" applyBorder="1" applyAlignment="1">
      <alignment horizontal="right" vertical="center" wrapText="1"/>
    </xf>
    <xf numFmtId="0" fontId="20" fillId="0" borderId="22" xfId="0" applyFont="1" applyBorder="1" applyAlignment="1">
      <alignment horizontal="center" vertical="center" wrapText="1"/>
    </xf>
    <xf numFmtId="0" fontId="17" fillId="0" borderId="23" xfId="0" applyFont="1" applyBorder="1" applyAlignment="1">
      <alignment horizontal="left" vertical="center" wrapText="1"/>
    </xf>
    <xf numFmtId="0" fontId="17" fillId="0" borderId="10" xfId="0" applyFont="1" applyBorder="1" applyAlignment="1">
      <alignment horizontal="justify" vertical="center" wrapText="1"/>
    </xf>
    <xf numFmtId="0" fontId="25" fillId="0" borderId="17" xfId="0" applyFont="1" applyBorder="1" applyAlignment="1">
      <alignment horizontal="right" vertical="center" wrapText="1"/>
    </xf>
    <xf numFmtId="0" fontId="17" fillId="0" borderId="18" xfId="0" applyFont="1" applyBorder="1" applyAlignment="1">
      <alignment horizontal="justify" vertical="center" wrapText="1"/>
    </xf>
    <xf numFmtId="0" fontId="17" fillId="0" borderId="17" xfId="0" applyFont="1" applyBorder="1" applyAlignment="1">
      <alignment horizontal="left" vertical="center" wrapText="1"/>
    </xf>
    <xf numFmtId="0" fontId="17" fillId="0" borderId="22" xfId="0" applyFont="1" applyBorder="1" applyAlignment="1">
      <alignment horizontal="left" vertical="center" wrapText="1"/>
    </xf>
    <xf numFmtId="0" fontId="25" fillId="0" borderId="22" xfId="0" applyFont="1" applyBorder="1" applyAlignment="1">
      <alignment horizontal="right" vertical="center" wrapText="1"/>
    </xf>
    <xf numFmtId="0" fontId="17" fillId="0" borderId="23" xfId="0" applyFont="1" applyBorder="1" applyAlignment="1">
      <alignment horizontal="justify" vertical="center" wrapText="1"/>
    </xf>
    <xf numFmtId="0" fontId="17" fillId="0" borderId="9" xfId="0" applyFont="1" applyBorder="1" applyAlignment="1">
      <alignment horizontal="left" vertical="center" wrapText="1"/>
    </xf>
    <xf numFmtId="0" fontId="17" fillId="4" borderId="22" xfId="0" applyFont="1" applyFill="1" applyBorder="1" applyAlignment="1">
      <alignment horizontal="right" vertical="center" wrapText="1"/>
    </xf>
    <xf numFmtId="0" fontId="20" fillId="4" borderId="22" xfId="0" applyFont="1" applyFill="1" applyBorder="1" applyAlignment="1">
      <alignment horizontal="right" vertical="center" wrapText="1"/>
    </xf>
    <xf numFmtId="0" fontId="20" fillId="4" borderId="22" xfId="0" applyFont="1" applyFill="1" applyBorder="1" applyAlignment="1">
      <alignment horizontal="center" vertical="center" wrapText="1"/>
    </xf>
    <xf numFmtId="0" fontId="17" fillId="0" borderId="17" xfId="0" applyFont="1" applyBorder="1" applyAlignment="1">
      <alignment horizontal="justify" wrapText="1"/>
    </xf>
    <xf numFmtId="0" fontId="17" fillId="6" borderId="17" xfId="0" applyFont="1" applyFill="1" applyBorder="1" applyAlignment="1">
      <alignment horizontal="right" vertical="center" wrapText="1"/>
    </xf>
    <xf numFmtId="0" fontId="19" fillId="0" borderId="22" xfId="0" applyFont="1" applyBorder="1" applyAlignment="1">
      <alignment horizontal="justify" vertical="center" wrapText="1"/>
    </xf>
    <xf numFmtId="0" fontId="19" fillId="0" borderId="22" xfId="0" applyFont="1" applyBorder="1" applyAlignment="1">
      <alignment horizontal="right" vertical="center"/>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19" fillId="0" borderId="9" xfId="0" applyFont="1" applyBorder="1" applyAlignment="1">
      <alignment horizontal="justify" vertical="center" wrapText="1"/>
    </xf>
    <xf numFmtId="0" fontId="17" fillId="0" borderId="33" xfId="0" applyFont="1" applyBorder="1" applyAlignment="1">
      <alignment horizontal="center" vertical="center" wrapText="1"/>
    </xf>
    <xf numFmtId="0" fontId="17" fillId="0" borderId="10" xfId="0" applyFont="1" applyBorder="1" applyAlignment="1">
      <alignment horizontal="center" vertical="center" wrapText="1"/>
    </xf>
    <xf numFmtId="0" fontId="19" fillId="0" borderId="17" xfId="0" applyFont="1" applyBorder="1" applyAlignment="1">
      <alignment horizontal="justify" vertical="center" wrapText="1"/>
    </xf>
    <xf numFmtId="0" fontId="17" fillId="0" borderId="34" xfId="0" applyFont="1" applyBorder="1" applyAlignment="1">
      <alignment horizontal="center" vertical="center" wrapText="1"/>
    </xf>
    <xf numFmtId="49" fontId="17" fillId="0" borderId="17" xfId="0" applyNumberFormat="1" applyFont="1" applyBorder="1" applyAlignment="1">
      <alignment horizontal="center" vertical="center" wrapText="1"/>
    </xf>
    <xf numFmtId="0" fontId="17" fillId="0" borderId="18" xfId="0" applyFont="1" applyBorder="1" applyAlignment="1">
      <alignment horizontal="center" vertical="center" wrapText="1"/>
    </xf>
    <xf numFmtId="0" fontId="19" fillId="0" borderId="7" xfId="0" applyFont="1" applyBorder="1" applyAlignment="1">
      <alignment horizontal="center" vertical="center" wrapText="1"/>
    </xf>
    <xf numFmtId="0" fontId="17" fillId="6" borderId="17" xfId="0" applyFont="1" applyFill="1" applyBorder="1" applyAlignment="1">
      <alignment horizontal="center" vertical="center" wrapText="1"/>
    </xf>
    <xf numFmtId="0" fontId="19" fillId="0" borderId="3" xfId="0" applyFont="1" applyBorder="1" applyAlignment="1">
      <alignment horizontal="justify" vertical="center" wrapText="1"/>
    </xf>
    <xf numFmtId="0" fontId="19" fillId="0" borderId="17" xfId="0" applyFont="1" applyBorder="1" applyAlignment="1">
      <alignment horizontal="center" vertical="center"/>
    </xf>
    <xf numFmtId="0" fontId="19" fillId="0" borderId="17" xfId="0" applyFont="1" applyBorder="1" applyAlignment="1">
      <alignment horizontal="center" vertical="center" wrapText="1"/>
    </xf>
    <xf numFmtId="0" fontId="19" fillId="6" borderId="17"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9" fillId="0" borderId="32" xfId="0" applyFont="1" applyBorder="1" applyAlignment="1">
      <alignment horizontal="center" vertical="center" wrapText="1"/>
    </xf>
    <xf numFmtId="0" fontId="17" fillId="6" borderId="17" xfId="0" applyFont="1" applyFill="1" applyBorder="1" applyAlignment="1">
      <alignment horizontal="center" vertical="center"/>
    </xf>
    <xf numFmtId="0" fontId="17" fillId="0" borderId="17" xfId="0" applyFont="1" applyBorder="1" applyAlignment="1">
      <alignment horizontal="center" vertical="center"/>
    </xf>
    <xf numFmtId="0" fontId="17" fillId="0" borderId="7" xfId="0" applyFont="1" applyBorder="1" applyAlignment="1">
      <alignment horizontal="justify" vertical="center" wrapText="1"/>
    </xf>
    <xf numFmtId="0" fontId="17" fillId="0" borderId="15" xfId="0" applyFont="1" applyBorder="1" applyAlignment="1">
      <alignment horizontal="center" vertical="center" wrapText="1"/>
    </xf>
    <xf numFmtId="0" fontId="17" fillId="0" borderId="1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7" xfId="0" applyFont="1" applyBorder="1" applyAlignment="1">
      <alignment horizontal="justify" vertical="center" wrapText="1"/>
    </xf>
    <xf numFmtId="0" fontId="19" fillId="4" borderId="17" xfId="0" applyFont="1" applyFill="1" applyBorder="1" applyAlignment="1">
      <alignment horizontal="justify" vertical="center" wrapText="1"/>
    </xf>
    <xf numFmtId="0" fontId="19" fillId="0" borderId="35" xfId="0" applyFont="1" applyBorder="1" applyAlignment="1">
      <alignment horizontal="justify" vertical="center" wrapText="1"/>
    </xf>
    <xf numFmtId="0" fontId="17" fillId="0" borderId="22" xfId="0" applyFont="1" applyBorder="1" applyAlignment="1">
      <alignment horizontal="center" vertical="center"/>
    </xf>
    <xf numFmtId="0" fontId="17" fillId="0" borderId="36" xfId="0" applyFont="1" applyBorder="1" applyAlignment="1">
      <alignment horizontal="center" vertical="center" wrapText="1"/>
    </xf>
    <xf numFmtId="0" fontId="17" fillId="0" borderId="23" xfId="0" applyFont="1" applyBorder="1" applyAlignment="1">
      <alignment horizontal="center" vertical="center" wrapText="1"/>
    </xf>
    <xf numFmtId="0" fontId="19" fillId="0" borderId="33" xfId="0" applyFont="1" applyBorder="1" applyAlignment="1">
      <alignment horizontal="center" vertical="center"/>
    </xf>
    <xf numFmtId="0" fontId="19" fillId="0" borderId="9" xfId="0" applyFont="1" applyBorder="1" applyAlignment="1">
      <alignment horizontal="center" vertical="center" wrapText="1"/>
    </xf>
    <xf numFmtId="0" fontId="19" fillId="0" borderId="9" xfId="0" applyFont="1" applyBorder="1" applyAlignment="1">
      <alignment horizontal="center" vertical="center"/>
    </xf>
    <xf numFmtId="0" fontId="19" fillId="0" borderId="34" xfId="0" applyFont="1" applyBorder="1" applyAlignment="1">
      <alignment horizontal="center" vertical="center"/>
    </xf>
    <xf numFmtId="0" fontId="17" fillId="4" borderId="17" xfId="0" applyFont="1" applyFill="1" applyBorder="1" applyAlignment="1">
      <alignment horizontal="center" vertical="center" wrapText="1"/>
    </xf>
    <xf numFmtId="49" fontId="17" fillId="0" borderId="7" xfId="0" applyNumberFormat="1" applyFont="1" applyBorder="1" applyAlignment="1">
      <alignment horizontal="center" vertical="center" wrapText="1"/>
    </xf>
    <xf numFmtId="0" fontId="17" fillId="4" borderId="7" xfId="0" applyFont="1" applyFill="1" applyBorder="1" applyAlignment="1">
      <alignment horizontal="center" vertical="center" wrapText="1"/>
    </xf>
    <xf numFmtId="49" fontId="17" fillId="0" borderId="22" xfId="0" applyNumberFormat="1" applyFont="1" applyBorder="1" applyAlignment="1">
      <alignment horizontal="center" vertical="center" wrapText="1"/>
    </xf>
    <xf numFmtId="0" fontId="17" fillId="4" borderId="22" xfId="0" applyFont="1" applyFill="1" applyBorder="1" applyAlignment="1">
      <alignment horizontal="center" vertical="center" wrapText="1"/>
    </xf>
    <xf numFmtId="0" fontId="30" fillId="4" borderId="9" xfId="0" applyFont="1" applyFill="1" applyBorder="1" applyAlignment="1">
      <alignment horizontal="justify" vertical="center" wrapText="1"/>
    </xf>
    <xf numFmtId="0" fontId="20" fillId="4" borderId="9" xfId="0" applyFont="1" applyFill="1" applyBorder="1" applyAlignment="1">
      <alignment horizontal="center" vertical="center"/>
    </xf>
    <xf numFmtId="0" fontId="20" fillId="4" borderId="9" xfId="0" applyFont="1" applyFill="1" applyBorder="1" applyAlignment="1">
      <alignment horizontal="center" vertical="center" wrapText="1"/>
    </xf>
    <xf numFmtId="0" fontId="31" fillId="4" borderId="9" xfId="0" applyFont="1" applyFill="1" applyBorder="1" applyAlignment="1">
      <alignment horizontal="center" vertical="center"/>
    </xf>
    <xf numFmtId="1" fontId="17" fillId="4" borderId="9" xfId="0" applyNumberFormat="1" applyFont="1" applyFill="1" applyBorder="1" applyAlignment="1">
      <alignment horizontal="center" vertical="center" wrapText="1"/>
    </xf>
    <xf numFmtId="0" fontId="17" fillId="4" borderId="9" xfId="0" applyFont="1" applyFill="1" applyBorder="1" applyAlignment="1">
      <alignment horizontal="center" vertical="center" wrapText="1"/>
    </xf>
    <xf numFmtId="1" fontId="31" fillId="4" borderId="9" xfId="0" applyNumberFormat="1" applyFont="1" applyFill="1" applyBorder="1" applyAlignment="1">
      <alignment horizontal="center" vertical="center"/>
    </xf>
    <xf numFmtId="0" fontId="31" fillId="4" borderId="9" xfId="0" applyFont="1" applyFill="1" applyBorder="1" applyAlignment="1">
      <alignment horizontal="center" vertical="center" wrapText="1"/>
    </xf>
    <xf numFmtId="0" fontId="31" fillId="4" borderId="9" xfId="0" applyFont="1" applyFill="1" applyBorder="1" applyAlignment="1">
      <alignment horizontal="left" vertical="center" wrapText="1"/>
    </xf>
    <xf numFmtId="0" fontId="31" fillId="4" borderId="10" xfId="0" applyFont="1" applyFill="1" applyBorder="1" applyAlignment="1">
      <alignment horizontal="left" vertical="center" wrapText="1"/>
    </xf>
    <xf numFmtId="0" fontId="30" fillId="4" borderId="17" xfId="0" applyFont="1" applyFill="1" applyBorder="1" applyAlignment="1">
      <alignment horizontal="justify" vertical="center" wrapText="1"/>
    </xf>
    <xf numFmtId="0" fontId="30" fillId="4" borderId="17" xfId="0" applyFont="1" applyFill="1" applyBorder="1" applyAlignment="1">
      <alignment horizontal="center" vertical="center"/>
    </xf>
    <xf numFmtId="0" fontId="20" fillId="4" borderId="17" xfId="0" applyFont="1" applyFill="1" applyBorder="1" applyAlignment="1">
      <alignment horizontal="center" vertical="center" wrapText="1"/>
    </xf>
    <xf numFmtId="1" fontId="20" fillId="4" borderId="17" xfId="0" applyNumberFormat="1" applyFont="1" applyFill="1" applyBorder="1" applyAlignment="1">
      <alignment horizontal="center" vertical="center" wrapText="1"/>
    </xf>
    <xf numFmtId="1" fontId="31" fillId="4" borderId="17" xfId="0" applyNumberFormat="1" applyFont="1" applyFill="1" applyBorder="1" applyAlignment="1">
      <alignment horizontal="center" vertical="center"/>
    </xf>
    <xf numFmtId="0" fontId="31" fillId="4" borderId="17" xfId="0" applyFont="1" applyFill="1" applyBorder="1" applyAlignment="1">
      <alignment horizontal="center" vertical="center" wrapText="1"/>
    </xf>
    <xf numFmtId="0" fontId="31" fillId="4" borderId="17" xfId="0" applyFont="1" applyFill="1" applyBorder="1" applyAlignment="1">
      <alignment horizontal="left" vertical="center" wrapText="1"/>
    </xf>
    <xf numFmtId="0" fontId="31" fillId="4" borderId="18"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30" fillId="4" borderId="17" xfId="0" applyFont="1" applyFill="1" applyBorder="1" applyAlignment="1">
      <alignment horizontal="center" vertical="center" wrapText="1"/>
    </xf>
    <xf numFmtId="0" fontId="30" fillId="4" borderId="7" xfId="0" applyFont="1" applyFill="1" applyBorder="1" applyAlignment="1">
      <alignment horizontal="center" vertical="center"/>
    </xf>
    <xf numFmtId="0" fontId="30" fillId="4" borderId="7" xfId="0" applyFont="1" applyFill="1" applyBorder="1" applyAlignment="1">
      <alignment horizontal="center" vertical="center" wrapText="1"/>
    </xf>
    <xf numFmtId="0" fontId="34" fillId="4" borderId="7" xfId="0" applyFont="1" applyFill="1" applyBorder="1" applyAlignment="1">
      <alignment horizontal="center" vertical="center"/>
    </xf>
    <xf numFmtId="0" fontId="31" fillId="4" borderId="7" xfId="0" applyFont="1" applyFill="1" applyBorder="1" applyAlignment="1">
      <alignment horizontal="center" vertical="center" wrapText="1"/>
    </xf>
    <xf numFmtId="0" fontId="30" fillId="4" borderId="22" xfId="0" applyFont="1" applyFill="1" applyBorder="1" applyAlignment="1">
      <alignment horizontal="justify" vertical="center" wrapText="1"/>
    </xf>
    <xf numFmtId="0" fontId="30" fillId="4" borderId="22" xfId="0" applyFont="1" applyFill="1" applyBorder="1" applyAlignment="1">
      <alignment horizontal="center" vertical="center"/>
    </xf>
    <xf numFmtId="0" fontId="30" fillId="4" borderId="22" xfId="0" applyFont="1" applyFill="1" applyBorder="1" applyAlignment="1">
      <alignment horizontal="center" vertical="center" wrapText="1"/>
    </xf>
    <xf numFmtId="0" fontId="34" fillId="4" borderId="22" xfId="0" applyFont="1" applyFill="1" applyBorder="1" applyAlignment="1">
      <alignment horizontal="center" vertical="center"/>
    </xf>
    <xf numFmtId="0" fontId="31" fillId="4" borderId="22" xfId="0" applyFont="1" applyFill="1" applyBorder="1" applyAlignment="1">
      <alignment horizontal="center" vertical="center" wrapText="1"/>
    </xf>
    <xf numFmtId="0" fontId="31" fillId="4" borderId="23" xfId="0" applyFont="1" applyFill="1" applyBorder="1" applyAlignment="1">
      <alignment horizontal="left" vertical="center" wrapText="1"/>
    </xf>
    <xf numFmtId="0" fontId="15" fillId="13" borderId="0" xfId="2" applyFont="1" applyFill="1" applyAlignment="1">
      <alignment horizontal="center" vertical="center" wrapText="1"/>
    </xf>
    <xf numFmtId="0" fontId="20" fillId="0" borderId="7" xfId="3" applyFont="1" applyBorder="1" applyAlignment="1">
      <alignment horizontal="center" vertical="center" wrapText="1"/>
    </xf>
    <xf numFmtId="0" fontId="17" fillId="0" borderId="9" xfId="3" applyFont="1" applyBorder="1" applyAlignment="1">
      <alignment horizontal="justify" vertical="center" wrapText="1"/>
    </xf>
    <xf numFmtId="0" fontId="19" fillId="0" borderId="9" xfId="3" applyFont="1" applyBorder="1" applyAlignment="1">
      <alignment horizontal="right" vertical="center"/>
    </xf>
    <xf numFmtId="0" fontId="19" fillId="0" borderId="9" xfId="3" applyFont="1" applyBorder="1" applyAlignment="1">
      <alignment horizontal="center" vertical="center" wrapText="1"/>
    </xf>
    <xf numFmtId="3" fontId="17" fillId="0" borderId="9" xfId="1" applyNumberFormat="1" applyFont="1" applyBorder="1" applyAlignment="1">
      <alignment horizontal="center" vertical="center"/>
    </xf>
    <xf numFmtId="3" fontId="17" fillId="0" borderId="9" xfId="1" applyNumberFormat="1" applyFont="1" applyBorder="1" applyAlignment="1">
      <alignment horizontal="center" vertical="center" wrapText="1"/>
    </xf>
    <xf numFmtId="0" fontId="20" fillId="0" borderId="9"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0" xfId="3" applyFont="1" applyBorder="1" applyAlignment="1">
      <alignment horizontal="left" vertical="center" wrapText="1"/>
    </xf>
    <xf numFmtId="0" fontId="17" fillId="0" borderId="17" xfId="3" applyFont="1" applyBorder="1" applyAlignment="1">
      <alignment horizontal="justify" vertical="center" wrapText="1"/>
    </xf>
    <xf numFmtId="0" fontId="19" fillId="0" borderId="17" xfId="3" applyFont="1" applyBorder="1" applyAlignment="1">
      <alignment horizontal="right" vertical="center"/>
    </xf>
    <xf numFmtId="0" fontId="17" fillId="0" borderId="17" xfId="3" applyFont="1" applyBorder="1" applyAlignment="1">
      <alignment horizontal="center" vertical="center" wrapText="1"/>
    </xf>
    <xf numFmtId="0" fontId="17" fillId="0" borderId="17" xfId="3" applyFont="1" applyBorder="1" applyAlignment="1">
      <alignment horizontal="right" vertical="center" wrapText="1"/>
    </xf>
    <xf numFmtId="0" fontId="20" fillId="0" borderId="17" xfId="3" applyFont="1" applyBorder="1" applyAlignment="1">
      <alignment horizontal="center" vertical="center" wrapText="1"/>
    </xf>
    <xf numFmtId="0" fontId="19" fillId="0" borderId="17" xfId="3" applyFont="1" applyBorder="1" applyAlignment="1">
      <alignment horizontal="center" vertical="center" wrapText="1"/>
    </xf>
    <xf numFmtId="0" fontId="17" fillId="0" borderId="18" xfId="3" applyFont="1" applyBorder="1" applyAlignment="1">
      <alignment horizontal="left" vertical="center" wrapText="1"/>
    </xf>
    <xf numFmtId="0" fontId="23" fillId="0" borderId="17" xfId="3" applyFont="1" applyBorder="1" applyAlignment="1">
      <alignment horizontal="center" vertical="center" wrapText="1"/>
    </xf>
    <xf numFmtId="0" fontId="19" fillId="0" borderId="17" xfId="3" applyFont="1" applyBorder="1" applyAlignment="1">
      <alignment horizontal="right" vertical="center" wrapText="1"/>
    </xf>
    <xf numFmtId="0" fontId="19" fillId="0" borderId="7" xfId="3" applyFont="1" applyBorder="1" applyAlignment="1">
      <alignment horizontal="center" vertical="center" wrapText="1"/>
    </xf>
    <xf numFmtId="3" fontId="17" fillId="0" borderId="17" xfId="3" applyNumberFormat="1" applyFont="1" applyBorder="1" applyAlignment="1">
      <alignment horizontal="center" vertical="center" wrapText="1"/>
    </xf>
    <xf numFmtId="0" fontId="17" fillId="0" borderId="7" xfId="3" applyFont="1" applyBorder="1" applyAlignment="1">
      <alignment horizontal="center" vertical="center" wrapText="1"/>
    </xf>
    <xf numFmtId="0" fontId="19" fillId="0" borderId="38" xfId="3" applyFont="1" applyBorder="1" applyAlignment="1">
      <alignment horizontal="center" vertical="center" wrapText="1"/>
    </xf>
    <xf numFmtId="0" fontId="17" fillId="0" borderId="1" xfId="3" applyFont="1" applyBorder="1" applyAlignment="1">
      <alignment horizontal="center" vertical="center" wrapText="1"/>
    </xf>
    <xf numFmtId="0" fontId="17" fillId="0" borderId="34" xfId="3" applyFont="1" applyBorder="1" applyAlignment="1">
      <alignment horizontal="center" vertical="center" wrapText="1"/>
    </xf>
    <xf numFmtId="0" fontId="17" fillId="0" borderId="22" xfId="3" applyFont="1" applyBorder="1" applyAlignment="1">
      <alignment horizontal="justify" vertical="center" wrapText="1"/>
    </xf>
    <xf numFmtId="0" fontId="19" fillId="0" borderId="22" xfId="3" applyFont="1" applyBorder="1" applyAlignment="1">
      <alignment horizontal="right" vertical="center"/>
    </xf>
    <xf numFmtId="0" fontId="19" fillId="0" borderId="22" xfId="3" applyFont="1" applyBorder="1" applyAlignment="1">
      <alignment horizontal="center" vertical="center" wrapText="1"/>
    </xf>
    <xf numFmtId="0" fontId="19" fillId="0" borderId="22" xfId="3" applyFont="1" applyBorder="1" applyAlignment="1">
      <alignment horizontal="right" vertical="center" wrapText="1"/>
    </xf>
    <xf numFmtId="3" fontId="17" fillId="0" borderId="32" xfId="1" applyNumberFormat="1" applyFont="1" applyBorder="1" applyAlignment="1">
      <alignment horizontal="center" vertical="center"/>
    </xf>
    <xf numFmtId="0" fontId="20"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17" fillId="0" borderId="23" xfId="3" applyFont="1" applyBorder="1" applyAlignment="1">
      <alignment horizontal="left" vertical="center" wrapText="1"/>
    </xf>
    <xf numFmtId="0" fontId="19" fillId="0" borderId="9" xfId="3" applyFont="1" applyBorder="1" applyAlignment="1">
      <alignment horizontal="right" vertical="center" wrapText="1"/>
    </xf>
    <xf numFmtId="3" fontId="17" fillId="0" borderId="9" xfId="3" applyNumberFormat="1" applyFont="1" applyBorder="1" applyAlignment="1">
      <alignment horizontal="center" vertical="center" wrapText="1"/>
    </xf>
    <xf numFmtId="0" fontId="20" fillId="0" borderId="22" xfId="3" applyFont="1" applyBorder="1" applyAlignment="1">
      <alignment horizontal="center" vertical="center" wrapText="1"/>
    </xf>
    <xf numFmtId="0" fontId="19" fillId="0" borderId="17" xfId="3" applyFont="1" applyBorder="1" applyAlignment="1">
      <alignment horizontal="center" vertical="center"/>
    </xf>
    <xf numFmtId="0" fontId="17" fillId="0" borderId="17" xfId="3" applyFont="1" applyBorder="1" applyAlignment="1">
      <alignment horizontal="center" vertical="center"/>
    </xf>
    <xf numFmtId="3" fontId="20" fillId="0" borderId="17" xfId="3" applyNumberFormat="1" applyFont="1" applyBorder="1" applyAlignment="1">
      <alignment horizontal="center" vertical="center" wrapText="1"/>
    </xf>
    <xf numFmtId="0" fontId="17" fillId="0" borderId="7" xfId="3" applyFont="1" applyBorder="1" applyAlignment="1">
      <alignment horizontal="justify" vertical="center" wrapText="1"/>
    </xf>
    <xf numFmtId="0" fontId="19" fillId="0" borderId="7" xfId="3" applyFont="1" applyBorder="1" applyAlignment="1">
      <alignment horizontal="right" vertical="center"/>
    </xf>
    <xf numFmtId="0" fontId="19" fillId="0" borderId="7" xfId="3" applyFont="1" applyBorder="1" applyAlignment="1">
      <alignment horizontal="right" vertical="center" wrapText="1"/>
    </xf>
    <xf numFmtId="0" fontId="17" fillId="0" borderId="45" xfId="3" applyFont="1" applyBorder="1" applyAlignment="1">
      <alignment horizontal="left" vertical="center" wrapText="1"/>
    </xf>
    <xf numFmtId="0" fontId="17" fillId="0" borderId="33" xfId="3" applyFont="1" applyBorder="1" applyAlignment="1">
      <alignment horizontal="justify" vertical="center" wrapText="1"/>
    </xf>
    <xf numFmtId="0" fontId="31" fillId="0" borderId="9" xfId="3" applyFont="1" applyBorder="1" applyAlignment="1">
      <alignment horizontal="center" vertical="center" wrapText="1"/>
    </xf>
    <xf numFmtId="0" fontId="42" fillId="0" borderId="9" xfId="3" applyFont="1" applyBorder="1" applyAlignment="1">
      <alignment horizontal="center" vertical="center"/>
    </xf>
    <xf numFmtId="0" fontId="42" fillId="0" borderId="46" xfId="3" applyFont="1" applyBorder="1" applyAlignment="1">
      <alignment horizontal="center" vertical="center"/>
    </xf>
    <xf numFmtId="0" fontId="42" fillId="0" borderId="9" xfId="3" applyFont="1" applyBorder="1" applyAlignment="1">
      <alignment horizontal="center" vertical="center" wrapText="1"/>
    </xf>
    <xf numFmtId="0" fontId="42" fillId="0" borderId="9" xfId="3" applyFont="1" applyBorder="1" applyAlignment="1">
      <alignment vertical="center"/>
    </xf>
    <xf numFmtId="0" fontId="17" fillId="0" borderId="34" xfId="3" applyFont="1" applyBorder="1" applyAlignment="1">
      <alignment horizontal="justify" vertical="center" wrapText="1"/>
    </xf>
    <xf numFmtId="0" fontId="42" fillId="0" borderId="17" xfId="3" applyFont="1" applyBorder="1" applyAlignment="1">
      <alignment horizontal="center" vertical="center"/>
    </xf>
    <xf numFmtId="0" fontId="42" fillId="0" borderId="17" xfId="3" applyFont="1" applyBorder="1" applyAlignment="1">
      <alignment horizontal="center" vertical="center" wrapText="1"/>
    </xf>
    <xf numFmtId="0" fontId="42" fillId="0" borderId="17" xfId="3" applyFont="1" applyBorder="1" applyAlignment="1">
      <alignment vertical="center"/>
    </xf>
    <xf numFmtId="0" fontId="17" fillId="0" borderId="32" xfId="3" applyFont="1" applyBorder="1" applyAlignment="1">
      <alignment horizontal="center" vertical="center" wrapText="1"/>
    </xf>
    <xf numFmtId="0" fontId="17" fillId="0" borderId="0" xfId="3" applyFont="1" applyAlignment="1">
      <alignment horizontal="center" vertical="center"/>
    </xf>
    <xf numFmtId="0" fontId="31" fillId="0" borderId="17" xfId="3" applyFont="1" applyBorder="1" applyAlignment="1">
      <alignment horizontal="center" vertical="center" wrapText="1"/>
    </xf>
    <xf numFmtId="0" fontId="17" fillId="4" borderId="17" xfId="3" applyFont="1" applyFill="1" applyBorder="1" applyAlignment="1">
      <alignment horizontal="center" vertical="center" wrapText="1"/>
    </xf>
    <xf numFmtId="0" fontId="42" fillId="0" borderId="7" xfId="3" applyFont="1" applyBorder="1" applyAlignment="1">
      <alignment horizontal="center" vertical="center" wrapText="1"/>
    </xf>
    <xf numFmtId="0" fontId="42" fillId="0" borderId="7" xfId="3" applyFont="1" applyBorder="1" applyAlignment="1">
      <alignment horizontal="center" vertical="center"/>
    </xf>
    <xf numFmtId="0" fontId="43" fillId="0" borderId="7" xfId="3" applyFont="1" applyBorder="1" applyAlignment="1">
      <alignment horizontal="center" vertical="center"/>
    </xf>
    <xf numFmtId="0" fontId="31" fillId="0" borderId="7" xfId="3" applyFont="1" applyBorder="1" applyAlignment="1">
      <alignment horizontal="center" vertical="center"/>
    </xf>
    <xf numFmtId="0" fontId="42" fillId="0" borderId="6" xfId="3" applyFont="1" applyBorder="1" applyAlignment="1">
      <alignment horizontal="center" vertical="center"/>
    </xf>
    <xf numFmtId="0" fontId="42" fillId="0" borderId="6" xfId="3" applyFont="1" applyBorder="1" applyAlignment="1">
      <alignment vertical="center"/>
    </xf>
    <xf numFmtId="0" fontId="42" fillId="0" borderId="7" xfId="3" applyFont="1" applyBorder="1" applyAlignment="1">
      <alignment vertical="center"/>
    </xf>
    <xf numFmtId="0" fontId="42" fillId="0" borderId="32" xfId="3" applyFont="1" applyBorder="1" applyAlignment="1">
      <alignment horizontal="center" vertical="center"/>
    </xf>
    <xf numFmtId="0" fontId="42" fillId="0" borderId="32" xfId="3" applyFont="1" applyBorder="1" applyAlignment="1">
      <alignment horizontal="center" vertical="center" wrapText="1"/>
    </xf>
    <xf numFmtId="0" fontId="42" fillId="0" borderId="32" xfId="3" applyFont="1" applyBorder="1" applyAlignment="1">
      <alignment vertical="center"/>
    </xf>
    <xf numFmtId="0" fontId="17" fillId="0" borderId="36" xfId="3" applyFont="1" applyBorder="1" applyAlignment="1">
      <alignment horizontal="justify" vertical="center" wrapText="1"/>
    </xf>
    <xf numFmtId="0" fontId="31" fillId="0" borderId="22" xfId="3" applyFont="1" applyBorder="1" applyAlignment="1">
      <alignment horizontal="center" vertical="center" wrapText="1"/>
    </xf>
    <xf numFmtId="0" fontId="42" fillId="0" borderId="22" xfId="3" applyFont="1" applyBorder="1" applyAlignment="1">
      <alignment horizontal="center" vertical="center" wrapText="1"/>
    </xf>
    <xf numFmtId="0" fontId="42" fillId="0" borderId="22" xfId="3" applyFont="1" applyBorder="1" applyAlignment="1">
      <alignment horizontal="center" vertical="center"/>
    </xf>
    <xf numFmtId="0" fontId="42" fillId="0" borderId="22" xfId="3" applyFont="1" applyBorder="1" applyAlignment="1">
      <alignment vertical="center"/>
    </xf>
    <xf numFmtId="0" fontId="17" fillId="15" borderId="22" xfId="3" applyFont="1" applyFill="1" applyBorder="1" applyAlignment="1">
      <alignment horizontal="center" vertical="center" wrapText="1"/>
    </xf>
    <xf numFmtId="0" fontId="4" fillId="13" borderId="0" xfId="2" applyFont="1" applyFill="1" applyAlignment="1">
      <alignment horizontal="center" vertical="center" wrapText="1"/>
    </xf>
    <xf numFmtId="0" fontId="44" fillId="4" borderId="48" xfId="5" applyFont="1" applyFill="1" applyBorder="1" applyAlignment="1">
      <alignment horizontal="center" vertical="center" wrapText="1"/>
    </xf>
    <xf numFmtId="0" fontId="44" fillId="4" borderId="34" xfId="5" applyFont="1" applyFill="1" applyBorder="1" applyAlignment="1">
      <alignment horizontal="center" vertical="center" wrapText="1"/>
    </xf>
    <xf numFmtId="0" fontId="44" fillId="4" borderId="17" xfId="5" applyFont="1" applyFill="1" applyBorder="1" applyAlignment="1">
      <alignment horizontal="center" vertical="center" wrapText="1"/>
    </xf>
    <xf numFmtId="167" fontId="44" fillId="16" borderId="17" xfId="5" applyNumberFormat="1" applyFont="1" applyFill="1" applyBorder="1" applyAlignment="1">
      <alignment horizontal="center" vertical="center" wrapText="1"/>
    </xf>
    <xf numFmtId="0" fontId="44" fillId="4" borderId="7" xfId="5" applyFont="1" applyFill="1" applyBorder="1" applyAlignment="1">
      <alignment horizontal="center" vertical="center" wrapText="1"/>
    </xf>
    <xf numFmtId="9" fontId="44" fillId="17" borderId="17" xfId="5" applyNumberFormat="1" applyFont="1" applyFill="1" applyBorder="1" applyAlignment="1">
      <alignment horizontal="center" vertical="center" wrapText="1"/>
    </xf>
    <xf numFmtId="0" fontId="46" fillId="4" borderId="17" xfId="5" applyFont="1" applyFill="1" applyBorder="1" applyAlignment="1">
      <alignment horizontal="justify" vertical="center" wrapText="1"/>
    </xf>
    <xf numFmtId="0" fontId="46" fillId="4" borderId="17" xfId="5" applyFont="1" applyFill="1" applyBorder="1" applyAlignment="1">
      <alignment horizontal="center" vertical="center" wrapText="1"/>
    </xf>
    <xf numFmtId="0" fontId="44" fillId="4" borderId="38" xfId="5" applyFont="1" applyFill="1" applyBorder="1" applyAlignment="1">
      <alignment horizontal="center" vertical="center" wrapText="1"/>
    </xf>
    <xf numFmtId="0" fontId="44" fillId="4" borderId="1" xfId="5" applyFont="1" applyFill="1" applyBorder="1" applyAlignment="1">
      <alignment horizontal="center" vertical="center" wrapText="1"/>
    </xf>
    <xf numFmtId="0" fontId="44" fillId="4" borderId="16" xfId="5" applyFont="1" applyFill="1" applyBorder="1" applyAlignment="1">
      <alignment horizontal="center" vertical="center" wrapText="1"/>
    </xf>
    <xf numFmtId="0" fontId="46" fillId="4" borderId="32" xfId="5" applyFont="1" applyFill="1" applyBorder="1" applyAlignment="1">
      <alignment horizontal="justify" vertical="center" wrapText="1"/>
    </xf>
    <xf numFmtId="0" fontId="44" fillId="4" borderId="32" xfId="5" applyFont="1" applyFill="1" applyBorder="1" applyAlignment="1">
      <alignment horizontal="center" vertical="center" wrapText="1"/>
    </xf>
    <xf numFmtId="0" fontId="44" fillId="4" borderId="29" xfId="5" applyFont="1" applyFill="1" applyBorder="1" applyAlignment="1">
      <alignment horizontal="center" vertical="center" wrapText="1"/>
    </xf>
    <xf numFmtId="0" fontId="44" fillId="4" borderId="3" xfId="5" applyFont="1" applyFill="1" applyBorder="1" applyAlignment="1">
      <alignment horizontal="center" vertical="center" wrapText="1"/>
    </xf>
    <xf numFmtId="0" fontId="44" fillId="4" borderId="7" xfId="5" applyFont="1" applyFill="1" applyBorder="1" applyAlignment="1">
      <alignment horizontal="justify" vertical="center" wrapText="1"/>
    </xf>
    <xf numFmtId="167" fontId="44" fillId="16" borderId="7" xfId="5" applyNumberFormat="1" applyFont="1" applyFill="1" applyBorder="1" applyAlignment="1">
      <alignment horizontal="center" vertical="center" wrapText="1"/>
    </xf>
    <xf numFmtId="0" fontId="46" fillId="4" borderId="16" xfId="5" applyFont="1" applyFill="1" applyBorder="1" applyAlignment="1">
      <alignment horizontal="justify" vertical="center" wrapText="1"/>
    </xf>
    <xf numFmtId="0" fontId="47" fillId="4" borderId="16" xfId="5" applyFont="1" applyFill="1" applyBorder="1" applyAlignment="1">
      <alignment horizontal="center" vertical="center" wrapText="1"/>
    </xf>
    <xf numFmtId="0" fontId="46" fillId="4" borderId="38" xfId="5" applyFont="1" applyFill="1" applyBorder="1" applyAlignment="1">
      <alignment horizontal="center" vertical="center" wrapText="1"/>
    </xf>
    <xf numFmtId="0" fontId="44" fillId="4" borderId="1" xfId="5" applyFont="1" applyFill="1" applyBorder="1" applyAlignment="1">
      <alignment vertical="center" wrapText="1"/>
    </xf>
    <xf numFmtId="0" fontId="44" fillId="4" borderId="16" xfId="5" applyFont="1" applyFill="1" applyBorder="1" applyAlignment="1">
      <alignment horizontal="justify" vertical="center" wrapText="1"/>
    </xf>
    <xf numFmtId="0" fontId="44" fillId="4" borderId="52" xfId="5" applyFont="1" applyFill="1" applyBorder="1" applyAlignment="1">
      <alignment horizontal="center" vertical="center" wrapText="1"/>
    </xf>
    <xf numFmtId="167" fontId="44" fillId="16" borderId="16" xfId="5" applyNumberFormat="1" applyFont="1" applyFill="1" applyBorder="1" applyAlignment="1">
      <alignment horizontal="center" vertical="center" wrapText="1"/>
    </xf>
    <xf numFmtId="0" fontId="44" fillId="16" borderId="16" xfId="5" applyFont="1" applyFill="1" applyBorder="1" applyAlignment="1">
      <alignment horizontal="center" vertical="center" wrapText="1"/>
    </xf>
    <xf numFmtId="0" fontId="46" fillId="0" borderId="17" xfId="5" applyFont="1" applyBorder="1" applyAlignment="1">
      <alignment horizontal="justify" vertical="center" wrapText="1"/>
    </xf>
    <xf numFmtId="0" fontId="44" fillId="4" borderId="53" xfId="5" applyFont="1" applyFill="1" applyBorder="1" applyAlignment="1">
      <alignment horizontal="center" vertical="center" wrapText="1"/>
    </xf>
    <xf numFmtId="0" fontId="44" fillId="4" borderId="54" xfId="5" applyFont="1" applyFill="1" applyBorder="1" applyAlignment="1">
      <alignment horizontal="center" vertical="center" wrapText="1"/>
    </xf>
    <xf numFmtId="0" fontId="46" fillId="0" borderId="34" xfId="5" applyFont="1" applyBorder="1" applyAlignment="1">
      <alignment horizontal="center" vertical="center" wrapText="1"/>
    </xf>
    <xf numFmtId="0" fontId="46" fillId="0" borderId="17" xfId="5" applyFont="1" applyBorder="1" applyAlignment="1">
      <alignment horizontal="center" vertical="center" wrapText="1"/>
    </xf>
    <xf numFmtId="9" fontId="44" fillId="16" borderId="7" xfId="5" applyNumberFormat="1" applyFont="1" applyFill="1" applyBorder="1" applyAlignment="1">
      <alignment horizontal="center" vertical="center" wrapText="1"/>
    </xf>
    <xf numFmtId="0" fontId="44" fillId="4" borderId="17" xfId="5" applyFont="1" applyFill="1" applyBorder="1" applyAlignment="1">
      <alignment horizontal="justify" vertical="center" wrapText="1"/>
    </xf>
    <xf numFmtId="0" fontId="44" fillId="4" borderId="6" xfId="5" applyFont="1" applyFill="1" applyBorder="1" applyAlignment="1">
      <alignment horizontal="center" vertical="center" wrapText="1"/>
    </xf>
    <xf numFmtId="0" fontId="44" fillId="4" borderId="59" xfId="5" applyFont="1" applyFill="1" applyBorder="1" applyAlignment="1">
      <alignment horizontal="center" vertical="center" wrapText="1"/>
    </xf>
    <xf numFmtId="0" fontId="44" fillId="4" borderId="32" xfId="5" applyFont="1" applyFill="1" applyBorder="1" applyAlignment="1">
      <alignment horizontal="justify" vertical="center" wrapText="1"/>
    </xf>
    <xf numFmtId="0" fontId="44" fillId="4" borderId="31" xfId="5" applyFont="1" applyFill="1" applyBorder="1" applyAlignment="1">
      <alignment horizontal="center" vertical="center" wrapText="1"/>
    </xf>
    <xf numFmtId="1" fontId="44" fillId="4" borderId="6" xfId="5" applyNumberFormat="1" applyFont="1" applyFill="1" applyBorder="1" applyAlignment="1">
      <alignment horizontal="center" vertical="center" wrapText="1"/>
    </xf>
    <xf numFmtId="9" fontId="44" fillId="16" borderId="17" xfId="5" applyNumberFormat="1" applyFont="1" applyFill="1" applyBorder="1" applyAlignment="1">
      <alignment horizontal="center" vertical="center" wrapText="1"/>
    </xf>
    <xf numFmtId="1" fontId="44" fillId="4" borderId="17" xfId="5" applyNumberFormat="1" applyFont="1" applyFill="1" applyBorder="1" applyAlignment="1">
      <alignment horizontal="center" vertical="center" wrapText="1"/>
    </xf>
    <xf numFmtId="0" fontId="44" fillId="4" borderId="31" xfId="5" applyFont="1" applyFill="1" applyBorder="1" applyAlignment="1">
      <alignment horizontal="justify" vertical="center" wrapText="1"/>
    </xf>
    <xf numFmtId="0" fontId="48" fillId="0" borderId="1" xfId="5" applyFont="1" applyBorder="1" applyAlignment="1">
      <alignment horizontal="center" vertical="center"/>
    </xf>
    <xf numFmtId="0" fontId="48" fillId="0" borderId="1" xfId="5" applyFont="1" applyBorder="1" applyAlignment="1">
      <alignment horizontal="center" vertical="center" wrapText="1"/>
    </xf>
    <xf numFmtId="0" fontId="44" fillId="4" borderId="34" xfId="5" applyFont="1" applyFill="1" applyBorder="1" applyAlignment="1">
      <alignment horizontal="justify" vertical="center" wrapText="1"/>
    </xf>
    <xf numFmtId="1" fontId="44" fillId="4" borderId="1" xfId="5" applyNumberFormat="1" applyFont="1" applyFill="1" applyBorder="1" applyAlignment="1">
      <alignment horizontal="center" vertical="center" wrapText="1"/>
    </xf>
    <xf numFmtId="0" fontId="48" fillId="4" borderId="63" xfId="5" applyFont="1" applyFill="1" applyBorder="1" applyAlignment="1">
      <alignment horizontal="center" vertical="center" wrapText="1"/>
    </xf>
    <xf numFmtId="1" fontId="44" fillId="4" borderId="32" xfId="5" applyNumberFormat="1" applyFont="1" applyFill="1" applyBorder="1" applyAlignment="1">
      <alignment horizontal="center" vertical="center" wrapText="1"/>
    </xf>
    <xf numFmtId="0" fontId="44" fillId="4" borderId="6" xfId="5" applyFont="1" applyFill="1" applyBorder="1" applyAlignment="1">
      <alignment horizontal="justify" vertical="center" wrapText="1"/>
    </xf>
    <xf numFmtId="0" fontId="44" fillId="4" borderId="15" xfId="5" applyFont="1" applyFill="1" applyBorder="1" applyAlignment="1">
      <alignment horizontal="center" vertical="center" wrapText="1"/>
    </xf>
    <xf numFmtId="1" fontId="44" fillId="4" borderId="16" xfId="5" applyNumberFormat="1" applyFont="1" applyFill="1" applyBorder="1" applyAlignment="1">
      <alignment horizontal="center" vertical="center" wrapText="1"/>
    </xf>
    <xf numFmtId="0" fontId="44" fillId="4" borderId="1" xfId="5" applyFont="1" applyFill="1" applyBorder="1" applyAlignment="1">
      <alignment horizontal="justify" vertical="center" wrapText="1"/>
    </xf>
    <xf numFmtId="0" fontId="44" fillId="4" borderId="69" xfId="5" applyFont="1" applyFill="1" applyBorder="1" applyAlignment="1">
      <alignment horizontal="center" vertical="center" wrapText="1"/>
    </xf>
    <xf numFmtId="167" fontId="44" fillId="16" borderId="1" xfId="5" applyNumberFormat="1" applyFont="1" applyFill="1" applyBorder="1" applyAlignment="1">
      <alignment horizontal="center" vertical="center" wrapText="1"/>
    </xf>
    <xf numFmtId="1" fontId="44" fillId="4" borderId="1" xfId="5" applyNumberFormat="1" applyFont="1" applyFill="1" applyBorder="1" applyAlignment="1">
      <alignment horizontal="center" vertical="center" wrapText="1" shrinkToFit="1"/>
    </xf>
    <xf numFmtId="0" fontId="44" fillId="16" borderId="1" xfId="5" applyFont="1" applyFill="1" applyBorder="1" applyAlignment="1">
      <alignment horizontal="center" vertical="center" wrapText="1"/>
    </xf>
    <xf numFmtId="0" fontId="44" fillId="0" borderId="54" xfId="5" applyFont="1" applyBorder="1" applyAlignment="1">
      <alignment horizontal="justify" vertical="center" wrapText="1"/>
    </xf>
    <xf numFmtId="0" fontId="44" fillId="0" borderId="69" xfId="5" applyFont="1" applyBorder="1" applyAlignment="1">
      <alignment horizontal="center" vertical="center" wrapText="1"/>
    </xf>
    <xf numFmtId="167" fontId="46" fillId="17" borderId="17" xfId="5" applyNumberFormat="1" applyFont="1" applyFill="1" applyBorder="1" applyAlignment="1">
      <alignment horizontal="center" vertical="center" wrapText="1"/>
    </xf>
    <xf numFmtId="1" fontId="46" fillId="0" borderId="17" xfId="5" applyNumberFormat="1" applyFont="1" applyBorder="1" applyAlignment="1">
      <alignment horizontal="center" vertical="center" shrinkToFit="1"/>
    </xf>
    <xf numFmtId="0" fontId="46" fillId="17" borderId="17" xfId="5" applyFont="1" applyFill="1" applyBorder="1" applyAlignment="1">
      <alignment horizontal="center" vertical="center" wrapText="1"/>
    </xf>
    <xf numFmtId="0" fontId="44" fillId="0" borderId="1" xfId="5" applyFont="1" applyBorder="1" applyAlignment="1">
      <alignment horizontal="justify" vertical="center" wrapText="1"/>
    </xf>
    <xf numFmtId="0" fontId="44" fillId="0" borderId="1" xfId="5" applyFont="1" applyBorder="1" applyAlignment="1">
      <alignment horizontal="center" vertical="center" wrapText="1"/>
    </xf>
    <xf numFmtId="0" fontId="46" fillId="0" borderId="38" xfId="5" applyFont="1" applyBorder="1" applyAlignment="1">
      <alignment horizontal="center" vertical="center" wrapText="1"/>
    </xf>
    <xf numFmtId="167" fontId="44" fillId="17" borderId="1" xfId="5" applyNumberFormat="1" applyFont="1" applyFill="1" applyBorder="1" applyAlignment="1">
      <alignment horizontal="center" vertical="center" wrapText="1"/>
    </xf>
    <xf numFmtId="0" fontId="44" fillId="17" borderId="1" xfId="5" applyFont="1" applyFill="1" applyBorder="1" applyAlignment="1">
      <alignment horizontal="center" vertical="center" wrapText="1"/>
    </xf>
    <xf numFmtId="0" fontId="44" fillId="4" borderId="70" xfId="5" applyFont="1" applyFill="1" applyBorder="1" applyAlignment="1">
      <alignment horizontal="center" vertical="center" wrapText="1"/>
    </xf>
    <xf numFmtId="0" fontId="44" fillId="4" borderId="71" xfId="5" applyFont="1" applyFill="1" applyBorder="1" applyAlignment="1">
      <alignment horizontal="center" vertical="center" wrapText="1"/>
    </xf>
    <xf numFmtId="9" fontId="44" fillId="16" borderId="1" xfId="5" applyNumberFormat="1" applyFont="1" applyFill="1" applyBorder="1" applyAlignment="1">
      <alignment horizontal="center" vertical="center" wrapText="1"/>
    </xf>
    <xf numFmtId="0" fontId="44" fillId="4" borderId="72" xfId="5" applyFont="1" applyFill="1" applyBorder="1" applyAlignment="1">
      <alignment horizontal="center" vertical="center" wrapText="1"/>
    </xf>
    <xf numFmtId="0" fontId="44" fillId="4" borderId="69" xfId="5" applyFont="1" applyFill="1" applyBorder="1" applyAlignment="1">
      <alignment horizontal="justify" vertical="center" wrapText="1"/>
    </xf>
    <xf numFmtId="0" fontId="44" fillId="4" borderId="73" xfId="5" applyFont="1" applyFill="1" applyBorder="1" applyAlignment="1">
      <alignment horizontal="justify" vertical="center" wrapText="1"/>
    </xf>
    <xf numFmtId="1" fontId="44" fillId="0" borderId="17" xfId="5" applyNumberFormat="1" applyFont="1" applyBorder="1" applyAlignment="1">
      <alignment horizontal="center" vertical="center" wrapText="1"/>
    </xf>
    <xf numFmtId="1" fontId="44" fillId="16" borderId="1" xfId="5" applyNumberFormat="1" applyFont="1" applyFill="1" applyBorder="1" applyAlignment="1">
      <alignment horizontal="center" vertical="center" wrapText="1"/>
    </xf>
    <xf numFmtId="0" fontId="44" fillId="4" borderId="77" xfId="5" applyFont="1" applyFill="1" applyBorder="1" applyAlignment="1">
      <alignment horizontal="center" vertical="center" wrapText="1"/>
    </xf>
    <xf numFmtId="0" fontId="44" fillId="4" borderId="78" xfId="5" applyFont="1" applyFill="1" applyBorder="1" applyAlignment="1">
      <alignment horizontal="center" vertical="center" wrapText="1"/>
    </xf>
    <xf numFmtId="0" fontId="44" fillId="4" borderId="79" xfId="5" applyFont="1" applyFill="1" applyBorder="1" applyAlignment="1">
      <alignment horizontal="center" vertical="center" wrapText="1"/>
    </xf>
    <xf numFmtId="0" fontId="44" fillId="4" borderId="80" xfId="5" applyFont="1" applyFill="1" applyBorder="1" applyAlignment="1">
      <alignment horizontal="center" vertical="center" wrapText="1"/>
    </xf>
    <xf numFmtId="0" fontId="44" fillId="4" borderId="81" xfId="5" applyFont="1" applyFill="1" applyBorder="1" applyAlignment="1">
      <alignment horizontal="center" vertical="center" wrapText="1"/>
    </xf>
    <xf numFmtId="0" fontId="44" fillId="4" borderId="82" xfId="5" applyFont="1" applyFill="1" applyBorder="1" applyAlignment="1">
      <alignment horizontal="center" vertical="center" wrapText="1"/>
    </xf>
    <xf numFmtId="0" fontId="44" fillId="4" borderId="83" xfId="5" applyFont="1" applyFill="1" applyBorder="1" applyAlignment="1">
      <alignment horizontal="center" vertical="center" wrapText="1"/>
    </xf>
    <xf numFmtId="0" fontId="44" fillId="4" borderId="84" xfId="5" applyFont="1" applyFill="1" applyBorder="1" applyAlignment="1">
      <alignment horizontal="justify" vertical="center" wrapText="1"/>
    </xf>
    <xf numFmtId="0" fontId="44" fillId="4" borderId="85" xfId="5" applyFont="1" applyFill="1" applyBorder="1" applyAlignment="1">
      <alignment horizontal="center" vertical="center" wrapText="1"/>
    </xf>
    <xf numFmtId="0" fontId="44" fillId="4" borderId="86" xfId="5" applyFont="1" applyFill="1" applyBorder="1" applyAlignment="1">
      <alignment horizontal="center" vertical="center" wrapText="1"/>
    </xf>
    <xf numFmtId="0" fontId="44" fillId="4" borderId="87" xfId="5" applyFont="1" applyFill="1" applyBorder="1" applyAlignment="1">
      <alignment horizontal="center" vertical="center" wrapText="1"/>
    </xf>
    <xf numFmtId="0" fontId="44" fillId="4" borderId="88" xfId="5" applyFont="1" applyFill="1" applyBorder="1" applyAlignment="1">
      <alignment horizontal="center" vertical="center" wrapText="1"/>
    </xf>
    <xf numFmtId="0" fontId="44" fillId="4" borderId="89" xfId="5" applyFont="1" applyFill="1" applyBorder="1" applyAlignment="1">
      <alignment horizontal="center" vertical="center" wrapText="1"/>
    </xf>
    <xf numFmtId="0" fontId="44" fillId="4" borderId="90" xfId="5" applyFont="1" applyFill="1" applyBorder="1" applyAlignment="1">
      <alignment horizontal="center" vertical="center" wrapText="1"/>
    </xf>
    <xf numFmtId="0" fontId="44" fillId="4" borderId="91" xfId="5" applyFont="1" applyFill="1" applyBorder="1" applyAlignment="1">
      <alignment horizontal="center" vertical="center" wrapText="1"/>
    </xf>
    <xf numFmtId="0" fontId="44" fillId="4" borderId="92" xfId="5" applyFont="1" applyFill="1" applyBorder="1" applyAlignment="1">
      <alignment horizontal="center" vertical="center" wrapText="1"/>
    </xf>
    <xf numFmtId="0" fontId="46" fillId="4" borderId="1" xfId="5" applyFont="1" applyFill="1" applyBorder="1" applyAlignment="1">
      <alignment horizontal="center" vertical="center" wrapText="1"/>
    </xf>
    <xf numFmtId="0" fontId="44" fillId="4" borderId="93" xfId="5" applyFont="1" applyFill="1" applyBorder="1" applyAlignment="1">
      <alignment horizontal="center" vertical="center" wrapText="1"/>
    </xf>
    <xf numFmtId="0" fontId="48" fillId="4" borderId="94" xfId="5" applyFont="1" applyFill="1" applyBorder="1" applyAlignment="1">
      <alignment horizontal="justify" vertical="center" wrapText="1"/>
    </xf>
    <xf numFmtId="0" fontId="48" fillId="4" borderId="70" xfId="5" applyFont="1" applyFill="1" applyBorder="1" applyAlignment="1">
      <alignment horizontal="center" vertical="center" wrapText="1"/>
    </xf>
    <xf numFmtId="0" fontId="48" fillId="4" borderId="72" xfId="5" applyFont="1" applyFill="1" applyBorder="1" applyAlignment="1">
      <alignment horizontal="center" vertical="center" wrapText="1"/>
    </xf>
    <xf numFmtId="0" fontId="48" fillId="4" borderId="95" xfId="5" applyFont="1" applyFill="1" applyBorder="1" applyAlignment="1">
      <alignment horizontal="center" vertical="center" wrapText="1"/>
    </xf>
    <xf numFmtId="0" fontId="44" fillId="4" borderId="0" xfId="5" applyFont="1" applyFill="1" applyAlignment="1">
      <alignment horizontal="center" vertical="center" wrapText="1"/>
    </xf>
    <xf numFmtId="10" fontId="44" fillId="16" borderId="1" xfId="5" applyNumberFormat="1" applyFont="1" applyFill="1" applyBorder="1" applyAlignment="1">
      <alignment horizontal="center" vertical="center" wrapText="1"/>
    </xf>
    <xf numFmtId="0" fontId="48" fillId="4" borderId="34" xfId="5" applyFont="1" applyFill="1" applyBorder="1" applyAlignment="1">
      <alignment horizontal="justify" vertical="center" wrapText="1"/>
    </xf>
    <xf numFmtId="0" fontId="48" fillId="4" borderId="17" xfId="5" applyFont="1" applyFill="1" applyBorder="1" applyAlignment="1">
      <alignment horizontal="center" vertical="center" wrapText="1"/>
    </xf>
    <xf numFmtId="49" fontId="44" fillId="0" borderId="96" xfId="5" applyNumberFormat="1" applyFont="1" applyBorder="1" applyAlignment="1">
      <alignment horizontal="center" vertical="center"/>
    </xf>
    <xf numFmtId="0" fontId="44" fillId="4" borderId="97" xfId="5" applyFont="1" applyFill="1" applyBorder="1" applyAlignment="1">
      <alignment horizontal="center" vertical="center" wrapText="1"/>
    </xf>
    <xf numFmtId="0" fontId="44" fillId="4" borderId="94" xfId="5" applyFont="1" applyFill="1" applyBorder="1" applyAlignment="1">
      <alignment horizontal="center" vertical="center" wrapText="1"/>
    </xf>
    <xf numFmtId="0" fontId="48" fillId="0" borderId="98" xfId="5" applyFont="1" applyBorder="1" applyAlignment="1">
      <alignment horizontal="center" vertical="center" wrapText="1"/>
    </xf>
    <xf numFmtId="0" fontId="44" fillId="0" borderId="17" xfId="5" applyFont="1" applyBorder="1" applyAlignment="1">
      <alignment horizontal="center" vertical="center" wrapText="1"/>
    </xf>
    <xf numFmtId="0" fontId="44" fillId="0" borderId="34" xfId="5" applyFont="1" applyBorder="1" applyAlignment="1">
      <alignment horizontal="center" vertical="center" wrapText="1"/>
    </xf>
    <xf numFmtId="0" fontId="48" fillId="0" borderId="34" xfId="5" applyFont="1" applyBorder="1" applyAlignment="1">
      <alignment horizontal="center" vertical="center" wrapText="1"/>
    </xf>
    <xf numFmtId="0" fontId="48" fillId="4" borderId="1" xfId="5" applyFont="1" applyFill="1" applyBorder="1" applyAlignment="1">
      <alignment horizontal="center" vertical="center" wrapText="1"/>
    </xf>
    <xf numFmtId="0" fontId="48" fillId="4" borderId="32" xfId="5" applyFont="1" applyFill="1" applyBorder="1" applyAlignment="1">
      <alignment horizontal="justify" vertical="center" wrapText="1"/>
    </xf>
    <xf numFmtId="0" fontId="48" fillId="4" borderId="32" xfId="5" applyFont="1" applyFill="1" applyBorder="1" applyAlignment="1">
      <alignment horizontal="center" vertical="center" wrapText="1"/>
    </xf>
    <xf numFmtId="0" fontId="48" fillId="4" borderId="75" xfId="5" applyFont="1" applyFill="1" applyBorder="1" applyAlignment="1">
      <alignment horizontal="center" vertical="center" wrapText="1"/>
    </xf>
    <xf numFmtId="0" fontId="44" fillId="4" borderId="75" xfId="5" applyFont="1" applyFill="1" applyBorder="1" applyAlignment="1">
      <alignment horizontal="center" vertical="center" wrapText="1"/>
    </xf>
    <xf numFmtId="0" fontId="48" fillId="4" borderId="17" xfId="5" applyFont="1" applyFill="1" applyBorder="1" applyAlignment="1">
      <alignment horizontal="justify" vertical="center" wrapText="1"/>
    </xf>
    <xf numFmtId="0" fontId="48" fillId="4" borderId="7" xfId="5" applyFont="1" applyFill="1" applyBorder="1" applyAlignment="1">
      <alignment horizontal="center" vertical="center" wrapText="1"/>
    </xf>
    <xf numFmtId="0" fontId="48" fillId="4" borderId="0" xfId="5" applyFont="1" applyFill="1" applyAlignment="1">
      <alignment horizontal="center" vertical="center" wrapText="1"/>
    </xf>
    <xf numFmtId="0" fontId="48" fillId="0" borderId="17" xfId="5" applyFont="1" applyBorder="1" applyAlignment="1">
      <alignment horizontal="justify" vertical="center" wrapText="1"/>
    </xf>
    <xf numFmtId="0" fontId="48" fillId="0" borderId="17" xfId="5" applyFont="1" applyBorder="1" applyAlignment="1">
      <alignment horizontal="center" vertical="center" wrapText="1"/>
    </xf>
    <xf numFmtId="0" fontId="48" fillId="0" borderId="7" xfId="5" applyFont="1" applyBorder="1" applyAlignment="1">
      <alignment horizontal="justify" vertical="center" wrapText="1"/>
    </xf>
    <xf numFmtId="0" fontId="48" fillId="0" borderId="7" xfId="5" applyFont="1" applyBorder="1" applyAlignment="1">
      <alignment horizontal="center" vertical="center" wrapText="1"/>
    </xf>
    <xf numFmtId="0" fontId="48" fillId="0" borderId="1" xfId="5" applyFont="1" applyBorder="1" applyAlignment="1">
      <alignment horizontal="justify" vertical="center" wrapText="1"/>
    </xf>
    <xf numFmtId="0" fontId="48" fillId="4" borderId="34" xfId="5" applyFont="1" applyFill="1" applyBorder="1" applyAlignment="1">
      <alignment horizontal="center" vertical="center" wrapText="1"/>
    </xf>
    <xf numFmtId="0" fontId="48" fillId="4" borderId="84" xfId="5" applyFont="1" applyFill="1" applyBorder="1" applyAlignment="1">
      <alignment horizontal="center" vertical="center" wrapText="1"/>
    </xf>
    <xf numFmtId="0" fontId="46" fillId="0" borderId="48" xfId="5" applyFont="1" applyBorder="1" applyAlignment="1">
      <alignment horizontal="center" vertical="center" wrapText="1"/>
    </xf>
    <xf numFmtId="1" fontId="46" fillId="0" borderId="48" xfId="5" applyNumberFormat="1" applyFont="1" applyBorder="1" applyAlignment="1">
      <alignment horizontal="center" vertical="center" shrinkToFit="1"/>
    </xf>
    <xf numFmtId="0" fontId="44" fillId="0" borderId="48" xfId="5" applyFont="1" applyBorder="1" applyAlignment="1">
      <alignment horizontal="justify" vertical="center" wrapText="1"/>
    </xf>
    <xf numFmtId="0" fontId="44" fillId="0" borderId="48" xfId="5" applyFont="1" applyBorder="1" applyAlignment="1">
      <alignment horizontal="center" vertical="center" wrapText="1"/>
    </xf>
    <xf numFmtId="0" fontId="46" fillId="0" borderId="6" xfId="5" applyFont="1" applyBorder="1" applyAlignment="1">
      <alignment horizontal="center" vertical="center" wrapText="1"/>
    </xf>
    <xf numFmtId="0" fontId="46" fillId="0" borderId="7" xfId="5" applyFont="1" applyBorder="1" applyAlignment="1">
      <alignment horizontal="center" vertical="center" wrapText="1"/>
    </xf>
    <xf numFmtId="0" fontId="46" fillId="0" borderId="1" xfId="5" applyFont="1" applyBorder="1" applyAlignment="1">
      <alignment horizontal="center" vertical="center" wrapText="1"/>
    </xf>
    <xf numFmtId="0" fontId="16" fillId="13" borderId="0" xfId="2" applyFont="1" applyFill="1"/>
    <xf numFmtId="0" fontId="17" fillId="0" borderId="9" xfId="6" applyFont="1" applyBorder="1" applyAlignment="1">
      <alignment horizontal="justify" vertical="center" wrapText="1"/>
    </xf>
    <xf numFmtId="0" fontId="17" fillId="0" borderId="9" xfId="6" applyFont="1" applyBorder="1" applyAlignment="1">
      <alignment horizontal="right" vertical="center"/>
    </xf>
    <xf numFmtId="0" fontId="17" fillId="0" borderId="9" xfId="6" applyFont="1" applyBorder="1" applyAlignment="1">
      <alignment horizontal="center" vertical="center"/>
    </xf>
    <xf numFmtId="0" fontId="17" fillId="0" borderId="9" xfId="6" applyFont="1" applyBorder="1" applyAlignment="1">
      <alignment horizontal="right" vertical="center" wrapText="1"/>
    </xf>
    <xf numFmtId="0" fontId="17" fillId="0" borderId="33" xfId="6" applyFont="1" applyBorder="1" applyAlignment="1">
      <alignment horizontal="right" vertical="center" wrapText="1"/>
    </xf>
    <xf numFmtId="0" fontId="17" fillId="0" borderId="9" xfId="6" applyFont="1" applyBorder="1" applyAlignment="1">
      <alignment horizontal="center" vertical="center" wrapText="1"/>
    </xf>
    <xf numFmtId="0" fontId="17" fillId="0" borderId="10" xfId="6" applyFont="1" applyBorder="1" applyAlignment="1">
      <alignment horizontal="left" vertical="center" wrapText="1"/>
    </xf>
    <xf numFmtId="0" fontId="17" fillId="0" borderId="17" xfId="6" applyFont="1" applyBorder="1" applyAlignment="1">
      <alignment horizontal="justify" vertical="center" wrapText="1"/>
    </xf>
    <xf numFmtId="0" fontId="17" fillId="0" borderId="17" xfId="6" applyFont="1" applyBorder="1" applyAlignment="1">
      <alignment horizontal="right" vertical="center"/>
    </xf>
    <xf numFmtId="0" fontId="17" fillId="0" borderId="17" xfId="6" applyFont="1" applyBorder="1" applyAlignment="1">
      <alignment horizontal="center" vertical="center"/>
    </xf>
    <xf numFmtId="0" fontId="17" fillId="0" borderId="17" xfId="6" applyFont="1" applyBorder="1" applyAlignment="1">
      <alignment horizontal="right" vertical="center" wrapText="1"/>
    </xf>
    <xf numFmtId="0" fontId="17" fillId="0" borderId="34" xfId="6" applyFont="1" applyBorder="1" applyAlignment="1">
      <alignment horizontal="right" vertical="center" wrapText="1"/>
    </xf>
    <xf numFmtId="0" fontId="17" fillId="0" borderId="17" xfId="6" applyFont="1" applyBorder="1" applyAlignment="1">
      <alignment horizontal="center" vertical="center" wrapText="1"/>
    </xf>
    <xf numFmtId="0" fontId="17" fillId="0" borderId="18" xfId="6" applyFont="1" applyBorder="1" applyAlignment="1">
      <alignment horizontal="left" vertical="center" wrapText="1"/>
    </xf>
    <xf numFmtId="0" fontId="19" fillId="0" borderId="17" xfId="6" applyFont="1" applyBorder="1" applyAlignment="1">
      <alignment horizontal="center" vertical="center" wrapText="1"/>
    </xf>
    <xf numFmtId="3" fontId="17" fillId="0" borderId="17" xfId="6" applyNumberFormat="1" applyFont="1" applyBorder="1" applyAlignment="1">
      <alignment horizontal="right" vertical="center" wrapText="1"/>
    </xf>
    <xf numFmtId="0" fontId="19" fillId="0" borderId="17" xfId="6" applyFont="1" applyBorder="1" applyAlignment="1">
      <alignment horizontal="center" vertical="center"/>
    </xf>
    <xf numFmtId="0" fontId="17" fillId="0" borderId="22" xfId="6" applyFont="1" applyBorder="1" applyAlignment="1">
      <alignment horizontal="justify" vertical="center" wrapText="1"/>
    </xf>
    <xf numFmtId="0" fontId="17" fillId="0" borderId="22" xfId="6" applyFont="1" applyBorder="1" applyAlignment="1">
      <alignment horizontal="right" vertical="center"/>
    </xf>
    <xf numFmtId="0" fontId="17" fillId="0" borderId="22" xfId="6" applyFont="1" applyBorder="1" applyAlignment="1">
      <alignment horizontal="center" vertical="center"/>
    </xf>
    <xf numFmtId="0" fontId="17" fillId="0" borderId="22" xfId="6" applyFont="1" applyBorder="1" applyAlignment="1">
      <alignment horizontal="right" vertical="center" wrapText="1"/>
    </xf>
    <xf numFmtId="0" fontId="17" fillId="0" borderId="36" xfId="6" applyFont="1" applyBorder="1" applyAlignment="1">
      <alignment horizontal="right" vertical="center" wrapText="1"/>
    </xf>
    <xf numFmtId="0" fontId="17" fillId="0" borderId="22" xfId="6" applyFont="1" applyBorder="1" applyAlignment="1">
      <alignment horizontal="center" vertical="center" wrapText="1"/>
    </xf>
    <xf numFmtId="0" fontId="17" fillId="0" borderId="23" xfId="6" applyFont="1" applyBorder="1" applyAlignment="1">
      <alignment horizontal="left" vertical="center" wrapText="1"/>
    </xf>
    <xf numFmtId="10" fontId="17" fillId="15" borderId="9" xfId="3" applyNumberFormat="1" applyFont="1" applyFill="1" applyBorder="1" applyAlignment="1">
      <alignment horizontal="justify" vertical="center" wrapText="1"/>
    </xf>
    <xf numFmtId="0" fontId="17" fillId="0" borderId="9" xfId="3" applyFont="1" applyBorder="1" applyAlignment="1">
      <alignment horizontal="center" vertical="center"/>
    </xf>
    <xf numFmtId="0" fontId="19" fillId="0" borderId="9" xfId="3" applyFont="1" applyBorder="1" applyAlignment="1">
      <alignment horizontal="center" vertical="center"/>
    </xf>
    <xf numFmtId="166" fontId="20" fillId="0" borderId="9" xfId="3" applyNumberFormat="1" applyFont="1" applyBorder="1" applyAlignment="1">
      <alignment horizontal="center" vertical="center" wrapText="1"/>
    </xf>
    <xf numFmtId="0" fontId="19" fillId="0" borderId="10" xfId="3" applyFont="1" applyBorder="1" applyAlignment="1">
      <alignment horizontal="left" vertical="center" wrapText="1"/>
    </xf>
    <xf numFmtId="10" fontId="17" fillId="15" borderId="17" xfId="3" applyNumberFormat="1" applyFont="1" applyFill="1" applyBorder="1" applyAlignment="1">
      <alignment horizontal="justify" vertical="center" wrapText="1"/>
    </xf>
    <xf numFmtId="166" fontId="20" fillId="0" borderId="17" xfId="3" applyNumberFormat="1" applyFont="1" applyBorder="1" applyAlignment="1">
      <alignment horizontal="center" vertical="center" wrapText="1"/>
    </xf>
    <xf numFmtId="0" fontId="19" fillId="0" borderId="18" xfId="3" applyFont="1" applyBorder="1" applyAlignment="1">
      <alignment horizontal="left" vertical="center" wrapText="1"/>
    </xf>
    <xf numFmtId="10" fontId="17" fillId="0" borderId="17" xfId="3" applyNumberFormat="1" applyFont="1" applyBorder="1" applyAlignment="1">
      <alignment horizontal="justify" vertical="center" wrapText="1"/>
    </xf>
    <xf numFmtId="10" fontId="17" fillId="0" borderId="22" xfId="3" applyNumberFormat="1" applyFont="1" applyBorder="1" applyAlignment="1">
      <alignment horizontal="justify" vertical="center" wrapText="1"/>
    </xf>
    <xf numFmtId="0" fontId="19" fillId="0" borderId="22" xfId="3" applyFont="1" applyBorder="1" applyAlignment="1">
      <alignment horizontal="center" vertical="center"/>
    </xf>
    <xf numFmtId="166" fontId="20" fillId="0" borderId="22" xfId="3" applyNumberFormat="1" applyFont="1" applyBorder="1" applyAlignment="1">
      <alignment horizontal="center" vertical="center" wrapText="1"/>
    </xf>
    <xf numFmtId="0" fontId="19" fillId="0" borderId="23" xfId="3" applyFont="1" applyBorder="1" applyAlignment="1">
      <alignment horizontal="left" vertical="center" wrapText="1"/>
    </xf>
    <xf numFmtId="0" fontId="19" fillId="0" borderId="9" xfId="3" applyFont="1" applyBorder="1" applyAlignment="1">
      <alignment horizontal="justify" vertical="center" wrapText="1"/>
    </xf>
    <xf numFmtId="0" fontId="43" fillId="0" borderId="9" xfId="3" applyFont="1" applyBorder="1" applyAlignment="1">
      <alignment horizontal="center" vertical="center" wrapText="1"/>
    </xf>
    <xf numFmtId="0" fontId="19" fillId="4" borderId="9" xfId="3" applyFont="1" applyFill="1" applyBorder="1" applyAlignment="1">
      <alignment horizontal="center" vertical="center"/>
    </xf>
    <xf numFmtId="0" fontId="19" fillId="0" borderId="17" xfId="3" applyFont="1" applyBorder="1" applyAlignment="1">
      <alignment horizontal="justify" vertical="center" wrapText="1"/>
    </xf>
    <xf numFmtId="0" fontId="19" fillId="0" borderId="17" xfId="3" applyFont="1" applyBorder="1" applyAlignment="1">
      <alignment horizontal="center" wrapText="1"/>
    </xf>
    <xf numFmtId="0" fontId="19" fillId="4" borderId="17" xfId="3" applyFont="1" applyFill="1" applyBorder="1" applyAlignment="1">
      <alignment horizontal="center" vertical="center"/>
    </xf>
    <xf numFmtId="0" fontId="19" fillId="0" borderId="22" xfId="3" applyFont="1" applyBorder="1" applyAlignment="1">
      <alignment horizontal="justify" vertical="center" wrapText="1"/>
    </xf>
    <xf numFmtId="0" fontId="19" fillId="4" borderId="22" xfId="3" applyFont="1" applyFill="1" applyBorder="1" applyAlignment="1">
      <alignment horizontal="center" vertical="center"/>
    </xf>
    <xf numFmtId="0" fontId="44" fillId="0" borderId="9" xfId="7" applyBorder="1" applyAlignment="1">
      <alignment horizontal="justify" vertical="center" wrapText="1"/>
    </xf>
    <xf numFmtId="0" fontId="44" fillId="0" borderId="9" xfId="7" applyBorder="1" applyAlignment="1">
      <alignment horizontal="center" vertical="center" wrapText="1"/>
    </xf>
    <xf numFmtId="9" fontId="44" fillId="0" borderId="9" xfId="7" applyNumberFormat="1" applyBorder="1" applyAlignment="1">
      <alignment horizontal="center" vertical="center" wrapText="1"/>
    </xf>
    <xf numFmtId="0" fontId="44" fillId="0" borderId="10" xfId="7" applyBorder="1" applyAlignment="1">
      <alignment horizontal="center" vertical="center" wrapText="1"/>
    </xf>
    <xf numFmtId="0" fontId="44" fillId="0" borderId="17" xfId="7" applyBorder="1" applyAlignment="1">
      <alignment horizontal="justify" vertical="center" wrapText="1"/>
    </xf>
    <xf numFmtId="0" fontId="44" fillId="0" borderId="17" xfId="7" applyBorder="1" applyAlignment="1">
      <alignment horizontal="center" vertical="center" wrapText="1"/>
    </xf>
    <xf numFmtId="0" fontId="48" fillId="0" borderId="17" xfId="7" applyFont="1" applyBorder="1" applyAlignment="1">
      <alignment horizontal="center" vertical="center" wrapText="1"/>
    </xf>
    <xf numFmtId="0" fontId="44" fillId="0" borderId="18" xfId="7" applyBorder="1" applyAlignment="1">
      <alignment horizontal="center" vertical="center" wrapText="1"/>
    </xf>
    <xf numFmtId="167" fontId="44" fillId="0" borderId="17" xfId="7" applyNumberFormat="1" applyBorder="1" applyAlignment="1">
      <alignment horizontal="center" vertical="center" wrapText="1"/>
    </xf>
    <xf numFmtId="1" fontId="44" fillId="0" borderId="17" xfId="7" applyNumberFormat="1" applyBorder="1" applyAlignment="1">
      <alignment horizontal="center" vertical="center" wrapText="1"/>
    </xf>
    <xf numFmtId="0" fontId="48" fillId="0" borderId="18" xfId="7" applyFont="1" applyBorder="1" applyAlignment="1">
      <alignment horizontal="center" vertical="center" wrapText="1"/>
    </xf>
    <xf numFmtId="0" fontId="48" fillId="0" borderId="100" xfId="7" applyFont="1" applyBorder="1" applyAlignment="1">
      <alignment horizontal="justify" vertical="center" wrapText="1"/>
    </xf>
    <xf numFmtId="0" fontId="44" fillId="0" borderId="22" xfId="7" applyBorder="1" applyAlignment="1">
      <alignment horizontal="center" vertical="center" wrapText="1"/>
    </xf>
    <xf numFmtId="0" fontId="44" fillId="0" borderId="23" xfId="7" applyBorder="1" applyAlignment="1">
      <alignment horizontal="center" vertical="center" wrapText="1"/>
    </xf>
    <xf numFmtId="0" fontId="44" fillId="0" borderId="22" xfId="7" applyBorder="1" applyAlignment="1">
      <alignment horizontal="justify" vertical="center" wrapText="1"/>
    </xf>
    <xf numFmtId="0" fontId="44" fillId="0" borderId="32" xfId="7" applyBorder="1" applyAlignment="1">
      <alignment horizontal="center" vertical="center" wrapText="1"/>
    </xf>
    <xf numFmtId="0" fontId="44" fillId="0" borderId="17" xfId="7" applyBorder="1" applyAlignment="1">
      <alignment horizontal="center" vertical="center"/>
    </xf>
    <xf numFmtId="0" fontId="46" fillId="0" borderId="22" xfId="7" applyFont="1" applyBorder="1" applyAlignment="1">
      <alignment horizontal="center" vertical="center" wrapText="1"/>
    </xf>
    <xf numFmtId="0" fontId="48" fillId="0" borderId="9" xfId="7" applyFont="1" applyBorder="1" applyAlignment="1">
      <alignment horizontal="center" vertical="center" wrapText="1"/>
    </xf>
    <xf numFmtId="0" fontId="48" fillId="0" borderId="10" xfId="7" applyFont="1" applyBorder="1" applyAlignment="1">
      <alignment horizontal="center" vertical="center" wrapText="1"/>
    </xf>
    <xf numFmtId="0" fontId="48" fillId="0" borderId="22" xfId="7" applyFont="1" applyBorder="1" applyAlignment="1">
      <alignment horizontal="center" vertical="center" wrapText="1"/>
    </xf>
    <xf numFmtId="0" fontId="48" fillId="0" borderId="23" xfId="7" applyFont="1" applyBorder="1" applyAlignment="1">
      <alignment horizontal="center" vertical="center" wrapText="1"/>
    </xf>
    <xf numFmtId="0" fontId="48" fillId="0" borderId="9" xfId="7" applyFont="1" applyBorder="1" applyAlignment="1">
      <alignment horizontal="center" vertical="center"/>
    </xf>
    <xf numFmtId="0" fontId="48" fillId="0" borderId="17" xfId="7" applyFont="1" applyBorder="1" applyAlignment="1">
      <alignment horizontal="center" vertical="center"/>
    </xf>
    <xf numFmtId="0" fontId="48" fillId="0" borderId="22" xfId="7" applyFont="1" applyBorder="1" applyAlignment="1">
      <alignment horizontal="center" vertical="center"/>
    </xf>
    <xf numFmtId="3" fontId="44" fillId="0" borderId="17" xfId="7" applyNumberFormat="1" applyBorder="1" applyAlignment="1">
      <alignment horizontal="center" vertical="center" wrapText="1"/>
    </xf>
    <xf numFmtId="0" fontId="48" fillId="15" borderId="17" xfId="7" applyFont="1" applyFill="1" applyBorder="1" applyAlignment="1">
      <alignment horizontal="center" vertical="center" wrapText="1"/>
    </xf>
    <xf numFmtId="0" fontId="55" fillId="23" borderId="0" xfId="2" applyFont="1" applyFill="1"/>
    <xf numFmtId="0" fontId="48" fillId="0" borderId="9" xfId="0" applyFont="1" applyBorder="1" applyAlignment="1">
      <alignment horizontal="justify" vertical="center" wrapText="1"/>
    </xf>
    <xf numFmtId="0" fontId="48" fillId="0" borderId="9" xfId="0" applyFont="1" applyBorder="1" applyAlignment="1">
      <alignment horizontal="center" vertical="center"/>
    </xf>
    <xf numFmtId="0" fontId="48" fillId="0" borderId="9" xfId="0" applyFont="1" applyBorder="1" applyAlignment="1">
      <alignment horizontal="center" vertical="center" wrapText="1"/>
    </xf>
    <xf numFmtId="0" fontId="44" fillId="4" borderId="9" xfId="0" applyFont="1" applyFill="1" applyBorder="1" applyAlignment="1">
      <alignment horizontal="center" vertical="center"/>
    </xf>
    <xf numFmtId="166" fontId="44" fillId="0" borderId="9" xfId="0" applyNumberFormat="1" applyFont="1" applyBorder="1" applyAlignment="1">
      <alignment horizontal="center" vertical="center" wrapText="1"/>
    </xf>
    <xf numFmtId="0" fontId="44" fillId="0" borderId="9" xfId="0" applyFont="1" applyBorder="1" applyAlignment="1">
      <alignment horizontal="center" vertical="center" wrapText="1"/>
    </xf>
    <xf numFmtId="0" fontId="44" fillId="0" borderId="10" xfId="0" applyFont="1" applyBorder="1" applyAlignment="1">
      <alignment horizontal="left" vertical="center" wrapText="1"/>
    </xf>
    <xf numFmtId="0" fontId="48" fillId="0" borderId="7" xfId="0" applyFont="1" applyBorder="1" applyAlignment="1">
      <alignment horizontal="justify" vertical="center" wrapText="1"/>
    </xf>
    <xf numFmtId="0" fontId="48" fillId="0" borderId="7" xfId="0" applyFont="1" applyBorder="1" applyAlignment="1">
      <alignment horizontal="center" vertical="center"/>
    </xf>
    <xf numFmtId="0" fontId="48" fillId="0" borderId="7" xfId="0" applyFont="1" applyBorder="1" applyAlignment="1">
      <alignment horizontal="center" vertical="center" wrapText="1"/>
    </xf>
    <xf numFmtId="0" fontId="44" fillId="4" borderId="7" xfId="0" applyFont="1" applyFill="1" applyBorder="1" applyAlignment="1">
      <alignment horizontal="center" vertical="center"/>
    </xf>
    <xf numFmtId="166" fontId="44" fillId="0" borderId="7" xfId="0" applyNumberFormat="1" applyFont="1" applyBorder="1" applyAlignment="1">
      <alignment horizontal="center" vertical="center" wrapText="1"/>
    </xf>
    <xf numFmtId="0" fontId="44" fillId="0" borderId="7" xfId="0" applyFont="1" applyBorder="1" applyAlignment="1">
      <alignment horizontal="center" vertical="center" wrapText="1"/>
    </xf>
    <xf numFmtId="0" fontId="44" fillId="24" borderId="7" xfId="0" applyFont="1" applyFill="1" applyBorder="1" applyAlignment="1">
      <alignment horizontal="center" vertical="center" wrapText="1"/>
    </xf>
    <xf numFmtId="0" fontId="44" fillId="0" borderId="45" xfId="0" applyFont="1" applyBorder="1" applyAlignment="1">
      <alignment horizontal="left" vertical="center" wrapText="1"/>
    </xf>
    <xf numFmtId="0" fontId="44" fillId="0" borderId="103" xfId="0" applyFont="1" applyBorder="1" applyAlignment="1">
      <alignment horizontal="center" vertical="center" wrapText="1"/>
    </xf>
    <xf numFmtId="0" fontId="44" fillId="0" borderId="103" xfId="0" applyFont="1" applyBorder="1" applyAlignment="1">
      <alignment horizontal="justify" vertical="center" wrapText="1"/>
    </xf>
    <xf numFmtId="0" fontId="44" fillId="0" borderId="103" xfId="0" applyFont="1" applyBorder="1" applyAlignment="1">
      <alignment horizontal="center" vertical="center"/>
    </xf>
    <xf numFmtId="0" fontId="44" fillId="0" borderId="104" xfId="0" applyFont="1" applyBorder="1" applyAlignment="1">
      <alignment horizontal="left" vertical="center" wrapText="1"/>
    </xf>
    <xf numFmtId="0" fontId="44" fillId="0" borderId="1" xfId="0" applyFont="1" applyBorder="1" applyAlignment="1">
      <alignment horizontal="justify" vertical="center" wrapText="1"/>
    </xf>
    <xf numFmtId="0" fontId="44" fillId="0" borderId="1" xfId="0" applyFont="1" applyBorder="1" applyAlignment="1">
      <alignment horizontal="center" vertical="center"/>
    </xf>
    <xf numFmtId="0" fontId="44" fillId="0" borderId="1" xfId="0" applyFont="1" applyBorder="1" applyAlignment="1">
      <alignment horizontal="center" vertical="center" wrapText="1"/>
    </xf>
    <xf numFmtId="0" fontId="44" fillId="4" borderId="1" xfId="0" applyFont="1" applyFill="1" applyBorder="1" applyAlignment="1">
      <alignment horizontal="center" vertical="center"/>
    </xf>
    <xf numFmtId="0" fontId="44" fillId="0" borderId="106" xfId="0" applyFont="1" applyBorder="1" applyAlignment="1">
      <alignment horizontal="left" vertical="center" wrapText="1"/>
    </xf>
    <xf numFmtId="166" fontId="44" fillId="0" borderId="1" xfId="0" applyNumberFormat="1" applyFont="1" applyBorder="1" applyAlignment="1">
      <alignment horizontal="center" vertical="center" wrapText="1"/>
    </xf>
    <xf numFmtId="0" fontId="44" fillId="0" borderId="42" xfId="0" applyFont="1" applyBorder="1" applyAlignment="1">
      <alignment horizontal="justify" vertical="center" wrapText="1"/>
    </xf>
    <xf numFmtId="0" fontId="44" fillId="15" borderId="42" xfId="0" applyFont="1" applyFill="1" applyBorder="1" applyAlignment="1">
      <alignment horizontal="center" vertical="center" wrapText="1"/>
    </xf>
    <xf numFmtId="0" fontId="44" fillId="0" borderId="42" xfId="0" applyFont="1" applyBorder="1" applyAlignment="1">
      <alignment horizontal="center" vertical="center" wrapText="1"/>
    </xf>
    <xf numFmtId="166" fontId="44" fillId="0" borderId="42" xfId="0" applyNumberFormat="1" applyFont="1" applyBorder="1" applyAlignment="1">
      <alignment horizontal="center" vertical="center" wrapText="1"/>
    </xf>
    <xf numFmtId="0" fontId="44" fillId="0" borderId="42" xfId="0" applyFont="1" applyBorder="1" applyAlignment="1">
      <alignment horizontal="center" vertical="center"/>
    </xf>
    <xf numFmtId="0" fontId="44" fillId="0" borderId="9" xfId="0" applyFont="1" applyBorder="1" applyAlignment="1">
      <alignment horizontal="justify" vertical="center" wrapText="1"/>
    </xf>
    <xf numFmtId="0" fontId="44" fillId="6" borderId="9" xfId="0" applyFont="1" applyFill="1" applyBorder="1" applyAlignment="1">
      <alignment horizontal="center" vertical="center" wrapText="1"/>
    </xf>
    <xf numFmtId="0" fontId="44" fillId="6" borderId="9" xfId="0" applyFont="1" applyFill="1" applyBorder="1" applyAlignment="1">
      <alignment horizontal="center" vertical="center"/>
    </xf>
    <xf numFmtId="166" fontId="44" fillId="6" borderId="9" xfId="0" applyNumberFormat="1" applyFont="1" applyFill="1" applyBorder="1" applyAlignment="1">
      <alignment horizontal="center" vertical="center" wrapText="1"/>
    </xf>
    <xf numFmtId="0" fontId="44" fillId="0" borderId="17" xfId="0" applyFont="1" applyBorder="1" applyAlignment="1">
      <alignment horizontal="justify" vertical="center" wrapText="1"/>
    </xf>
    <xf numFmtId="0" fontId="44" fillId="6" borderId="17" xfId="0" applyFont="1" applyFill="1" applyBorder="1" applyAlignment="1">
      <alignment horizontal="center" vertical="center" wrapText="1"/>
    </xf>
    <xf numFmtId="0" fontId="44" fillId="6" borderId="17" xfId="0" applyFont="1" applyFill="1" applyBorder="1" applyAlignment="1">
      <alignment horizontal="center" vertical="center"/>
    </xf>
    <xf numFmtId="166" fontId="44" fillId="6" borderId="32" xfId="0" applyNumberFormat="1" applyFont="1" applyFill="1" applyBorder="1" applyAlignment="1">
      <alignment horizontal="center" vertical="center" wrapText="1"/>
    </xf>
    <xf numFmtId="0" fontId="44" fillId="6" borderId="32" xfId="0" applyFont="1" applyFill="1" applyBorder="1" applyAlignment="1">
      <alignment horizontal="center" vertical="center" wrapText="1"/>
    </xf>
    <xf numFmtId="0" fontId="44" fillId="0" borderId="18" xfId="0" applyFont="1" applyBorder="1" applyAlignment="1">
      <alignment horizontal="left" vertical="center" wrapText="1"/>
    </xf>
    <xf numFmtId="0" fontId="48" fillId="0" borderId="34" xfId="0" applyFont="1" applyBorder="1" applyAlignment="1">
      <alignment horizontal="center" vertical="center"/>
    </xf>
    <xf numFmtId="0" fontId="48" fillId="0" borderId="17" xfId="0" applyFont="1" applyBorder="1" applyAlignment="1">
      <alignment horizontal="center" vertical="center" wrapText="1"/>
    </xf>
    <xf numFmtId="3" fontId="48" fillId="0" borderId="17" xfId="0" applyNumberFormat="1" applyFont="1" applyBorder="1" applyAlignment="1">
      <alignment horizontal="center" vertical="center"/>
    </xf>
    <xf numFmtId="3" fontId="44" fillId="0" borderId="17" xfId="0" applyNumberFormat="1" applyFont="1" applyBorder="1" applyAlignment="1">
      <alignment horizontal="center" vertical="center" wrapText="1"/>
    </xf>
    <xf numFmtId="0" fontId="44" fillId="0" borderId="17" xfId="0" applyFont="1" applyBorder="1" applyAlignment="1">
      <alignment horizontal="center" vertical="center" wrapText="1"/>
    </xf>
    <xf numFmtId="3" fontId="48" fillId="0" borderId="7" xfId="0" applyNumberFormat="1" applyFont="1" applyBorder="1" applyAlignment="1">
      <alignment horizontal="center" vertical="center"/>
    </xf>
    <xf numFmtId="3" fontId="44" fillId="0" borderId="7" xfId="0" applyNumberFormat="1" applyFont="1" applyBorder="1" applyAlignment="1">
      <alignment horizontal="center" vertical="center" wrapText="1"/>
    </xf>
    <xf numFmtId="0" fontId="48" fillId="0" borderId="22" xfId="0" applyFont="1" applyBorder="1" applyAlignment="1">
      <alignment horizontal="justify" vertical="center" wrapText="1"/>
    </xf>
    <xf numFmtId="0" fontId="48" fillId="0" borderId="22" xfId="0" applyFont="1" applyBorder="1" applyAlignment="1">
      <alignment horizontal="center" vertical="center" wrapText="1"/>
    </xf>
    <xf numFmtId="3" fontId="48" fillId="0" borderId="22" xfId="0" applyNumberFormat="1" applyFont="1" applyBorder="1" applyAlignment="1">
      <alignment horizontal="center" vertical="center"/>
    </xf>
    <xf numFmtId="3" fontId="44" fillId="0" borderId="22" xfId="0" applyNumberFormat="1" applyFont="1" applyBorder="1" applyAlignment="1">
      <alignment horizontal="center" vertical="center" wrapText="1"/>
    </xf>
    <xf numFmtId="0" fontId="44" fillId="0" borderId="22" xfId="0" applyFont="1" applyBorder="1" applyAlignment="1">
      <alignment horizontal="center" vertical="center" wrapText="1"/>
    </xf>
    <xf numFmtId="0" fontId="44" fillId="0" borderId="23" xfId="0" applyFont="1" applyBorder="1" applyAlignment="1">
      <alignment horizontal="left" vertical="center" wrapText="1"/>
    </xf>
    <xf numFmtId="0" fontId="48" fillId="0" borderId="120" xfId="0" applyFont="1" applyBorder="1" applyAlignment="1">
      <alignment horizontal="justify" vertical="center" wrapText="1"/>
    </xf>
    <xf numFmtId="0" fontId="48" fillId="0" borderId="121" xfId="0" applyFont="1" applyBorder="1" applyAlignment="1">
      <alignment horizontal="center" vertical="center" wrapText="1"/>
    </xf>
    <xf numFmtId="0" fontId="48" fillId="0" borderId="122" xfId="0" applyFont="1" applyBorder="1" applyAlignment="1">
      <alignment horizontal="center" vertical="center" wrapText="1"/>
    </xf>
    <xf numFmtId="166" fontId="44" fillId="0" borderId="22" xfId="0" applyNumberFormat="1" applyFont="1" applyBorder="1" applyAlignment="1">
      <alignment horizontal="center" vertical="center" wrapText="1"/>
    </xf>
    <xf numFmtId="0" fontId="48" fillId="0" borderId="17" xfId="0" applyFont="1" applyBorder="1" applyAlignment="1">
      <alignment horizontal="justify" vertical="center" wrapText="1"/>
    </xf>
    <xf numFmtId="0" fontId="48" fillId="0" borderId="17" xfId="0" applyFont="1" applyBorder="1" applyAlignment="1">
      <alignment horizontal="center" vertical="center"/>
    </xf>
    <xf numFmtId="166" fontId="44" fillId="0" borderId="17" xfId="0" applyNumberFormat="1" applyFont="1" applyBorder="1" applyAlignment="1">
      <alignment horizontal="center" vertical="center" wrapText="1"/>
    </xf>
    <xf numFmtId="0" fontId="44" fillId="0" borderId="17" xfId="0" applyFont="1" applyBorder="1" applyAlignment="1">
      <alignment horizontal="center" vertical="center"/>
    </xf>
    <xf numFmtId="0" fontId="48" fillId="0" borderId="120" xfId="0" applyFont="1" applyBorder="1" applyAlignment="1">
      <alignment horizontal="center" vertical="center" wrapText="1"/>
    </xf>
    <xf numFmtId="166" fontId="44" fillId="0" borderId="21" xfId="0" applyNumberFormat="1" applyFont="1" applyBorder="1" applyAlignment="1">
      <alignment horizontal="center" vertical="center" wrapText="1"/>
    </xf>
    <xf numFmtId="0" fontId="44" fillId="0" borderId="21" xfId="0" applyFont="1" applyBorder="1" applyAlignment="1">
      <alignment horizontal="center" vertical="center" wrapText="1"/>
    </xf>
    <xf numFmtId="0" fontId="48" fillId="0" borderId="123" xfId="0" applyFont="1" applyBorder="1" applyAlignment="1">
      <alignment horizontal="justify" vertical="center" wrapText="1"/>
    </xf>
    <xf numFmtId="49" fontId="44" fillId="0" borderId="9" xfId="0" applyNumberFormat="1" applyFont="1" applyBorder="1" applyAlignment="1">
      <alignment horizontal="center" vertical="center" wrapText="1"/>
    </xf>
    <xf numFmtId="0" fontId="48" fillId="0" borderId="118" xfId="0" applyFont="1" applyBorder="1" applyAlignment="1">
      <alignment horizontal="justify" vertical="center" wrapText="1"/>
    </xf>
    <xf numFmtId="49" fontId="44" fillId="0" borderId="17" xfId="0" applyNumberFormat="1" applyFont="1" applyBorder="1" applyAlignment="1">
      <alignment horizontal="center" vertical="center" wrapText="1"/>
    </xf>
    <xf numFmtId="49" fontId="44" fillId="0" borderId="17" xfId="0" applyNumberFormat="1" applyFont="1" applyBorder="1" applyAlignment="1">
      <alignment horizontal="justify" vertical="center" wrapText="1"/>
    </xf>
    <xf numFmtId="49" fontId="44" fillId="4" borderId="17" xfId="0" applyNumberFormat="1" applyFont="1" applyFill="1" applyBorder="1" applyAlignment="1">
      <alignment horizontal="center" vertical="center" wrapText="1"/>
    </xf>
    <xf numFmtId="0" fontId="44" fillId="4" borderId="17" xfId="0" applyFont="1" applyFill="1" applyBorder="1" applyAlignment="1">
      <alignment horizontal="center" vertical="center" wrapText="1"/>
    </xf>
    <xf numFmtId="49" fontId="44" fillId="24" borderId="17" xfId="0" applyNumberFormat="1" applyFont="1" applyFill="1" applyBorder="1" applyAlignment="1">
      <alignment horizontal="center" vertical="center" wrapText="1"/>
    </xf>
    <xf numFmtId="49" fontId="44" fillId="0" borderId="7" xfId="0" applyNumberFormat="1" applyFont="1" applyBorder="1" applyAlignment="1">
      <alignment horizontal="justify" vertical="center" wrapText="1"/>
    </xf>
    <xf numFmtId="0" fontId="48" fillId="0" borderId="1" xfId="0" applyFont="1" applyBorder="1" applyAlignment="1">
      <alignment horizontal="justify" vertical="center" wrapText="1"/>
    </xf>
    <xf numFmtId="49" fontId="44" fillId="0" borderId="34" xfId="0" applyNumberFormat="1" applyFont="1" applyBorder="1" applyAlignment="1">
      <alignment horizontal="center" vertical="center" wrapText="1"/>
    </xf>
    <xf numFmtId="0" fontId="48" fillId="0" borderId="124" xfId="0" applyFont="1" applyBorder="1" applyAlignment="1">
      <alignment horizontal="justify" vertical="center" wrapText="1"/>
    </xf>
    <xf numFmtId="49" fontId="44" fillId="0" borderId="22" xfId="0" applyNumberFormat="1" applyFont="1" applyBorder="1" applyAlignment="1">
      <alignment horizontal="center" vertical="center" wrapText="1"/>
    </xf>
    <xf numFmtId="0" fontId="6" fillId="0" borderId="17" xfId="0" applyFont="1" applyBorder="1" applyAlignment="1">
      <alignment horizontal="justify" vertical="center" wrapText="1"/>
    </xf>
    <xf numFmtId="0" fontId="8" fillId="0" borderId="17" xfId="0" applyFont="1" applyBorder="1" applyAlignment="1">
      <alignment horizontal="center" vertical="center" wrapText="1"/>
    </xf>
    <xf numFmtId="166" fontId="6" fillId="0" borderId="17"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4" borderId="17" xfId="0" applyFont="1" applyFill="1" applyBorder="1" applyAlignment="1">
      <alignment horizontal="center" vertical="center" wrapText="1"/>
    </xf>
    <xf numFmtId="0" fontId="8" fillId="0" borderId="17" xfId="0" applyFont="1" applyBorder="1" applyAlignment="1">
      <alignment horizontal="justify" vertical="center" wrapText="1"/>
    </xf>
    <xf numFmtId="1" fontId="6" fillId="0" borderId="17" xfId="0" applyNumberFormat="1" applyFont="1" applyBorder="1" applyAlignment="1">
      <alignment horizontal="center" vertical="center" wrapText="1"/>
    </xf>
    <xf numFmtId="0" fontId="6" fillId="0" borderId="17" xfId="0" applyFont="1" applyBorder="1" applyAlignment="1">
      <alignment horizontal="right" vertical="center" wrapText="1"/>
    </xf>
    <xf numFmtId="0" fontId="8" fillId="0" borderId="17" xfId="0" applyFont="1" applyBorder="1" applyAlignment="1">
      <alignment horizontal="center" vertical="center"/>
    </xf>
    <xf numFmtId="0" fontId="8" fillId="4" borderId="17" xfId="0" applyFont="1" applyFill="1" applyBorder="1" applyAlignment="1">
      <alignment horizontal="right" vertical="center"/>
    </xf>
    <xf numFmtId="0" fontId="8" fillId="4" borderId="17" xfId="0" applyFont="1" applyFill="1" applyBorder="1" applyAlignment="1">
      <alignment horizontal="center" vertical="center"/>
    </xf>
    <xf numFmtId="0" fontId="20" fillId="0" borderId="9" xfId="0" applyFont="1" applyBorder="1" applyAlignment="1">
      <alignment horizontal="justify" vertical="center" wrapText="1"/>
    </xf>
    <xf numFmtId="0" fontId="17" fillId="6" borderId="10" xfId="0" applyFont="1" applyFill="1" applyBorder="1" applyAlignment="1">
      <alignment horizontal="left" vertical="center" wrapText="1"/>
    </xf>
    <xf numFmtId="0" fontId="20" fillId="0" borderId="32" xfId="0" applyFont="1" applyBorder="1" applyAlignment="1">
      <alignment horizontal="justify" wrapText="1"/>
    </xf>
    <xf numFmtId="0" fontId="19" fillId="4" borderId="17" xfId="0" applyFont="1" applyFill="1" applyBorder="1" applyAlignment="1">
      <alignment horizontal="center" vertical="center" wrapText="1"/>
    </xf>
    <xf numFmtId="0" fontId="19" fillId="4" borderId="126" xfId="0" applyFont="1" applyFill="1" applyBorder="1" applyAlignment="1">
      <alignment horizontal="center" vertical="center"/>
    </xf>
    <xf numFmtId="0" fontId="17" fillId="6" borderId="18" xfId="0" applyFont="1" applyFill="1" applyBorder="1" applyAlignment="1">
      <alignment horizontal="left" vertical="center" wrapText="1"/>
    </xf>
    <xf numFmtId="0" fontId="20" fillId="0" borderId="17" xfId="0" applyFont="1" applyBorder="1" applyAlignment="1">
      <alignment horizontal="justify" vertical="center" wrapText="1"/>
    </xf>
    <xf numFmtId="0" fontId="19" fillId="0" borderId="0" xfId="0" applyFont="1" applyAlignment="1">
      <alignment horizontal="center" vertical="center"/>
    </xf>
    <xf numFmtId="0" fontId="20" fillId="0" borderId="32" xfId="0" applyFont="1" applyBorder="1" applyAlignment="1">
      <alignment horizontal="justify" vertical="center" wrapText="1"/>
    </xf>
    <xf numFmtId="0" fontId="19" fillId="4" borderId="22" xfId="0" applyFont="1" applyFill="1" applyBorder="1" applyAlignment="1">
      <alignment horizontal="center" vertical="center" wrapText="1"/>
    </xf>
    <xf numFmtId="0" fontId="17" fillId="0" borderId="127" xfId="0" applyFont="1" applyBorder="1" applyAlignment="1">
      <alignment horizontal="center" vertical="center" wrapText="1"/>
    </xf>
    <xf numFmtId="0" fontId="17" fillId="6" borderId="23" xfId="0" applyFont="1" applyFill="1" applyBorder="1" applyAlignment="1">
      <alignment horizontal="left" vertical="center" wrapText="1"/>
    </xf>
    <xf numFmtId="0" fontId="20" fillId="15" borderId="8" xfId="0" applyFont="1" applyFill="1" applyBorder="1" applyAlignment="1">
      <alignment horizontal="justify" vertical="center" wrapText="1"/>
    </xf>
    <xf numFmtId="0" fontId="19" fillId="15" borderId="9" xfId="0" applyFont="1" applyFill="1" applyBorder="1" applyAlignment="1">
      <alignment horizontal="center" vertical="center" wrapText="1"/>
    </xf>
    <xf numFmtId="0" fontId="20" fillId="27" borderId="9" xfId="0" applyFont="1" applyFill="1" applyBorder="1" applyAlignment="1">
      <alignment horizontal="center" vertical="center" wrapText="1"/>
    </xf>
    <xf numFmtId="0" fontId="17" fillId="27" borderId="9" xfId="0" applyFont="1" applyFill="1" applyBorder="1" applyAlignment="1">
      <alignment horizontal="center" vertical="center" wrapText="1"/>
    </xf>
    <xf numFmtId="0" fontId="20" fillId="15" borderId="9" xfId="0" applyFont="1" applyFill="1" applyBorder="1" applyAlignment="1">
      <alignment horizontal="center" vertical="center" wrapText="1"/>
    </xf>
    <xf numFmtId="0" fontId="20" fillId="15" borderId="7" xfId="0" applyFont="1" applyFill="1" applyBorder="1" applyAlignment="1">
      <alignment horizontal="justify" vertical="center" wrapText="1"/>
    </xf>
    <xf numFmtId="0" fontId="19" fillId="15" borderId="17" xfId="0" applyFont="1" applyFill="1" applyBorder="1" applyAlignment="1">
      <alignment horizontal="center" vertical="center" wrapText="1"/>
    </xf>
    <xf numFmtId="0" fontId="20" fillId="27" borderId="17" xfId="0" applyFont="1" applyFill="1" applyBorder="1" applyAlignment="1">
      <alignment horizontal="center" vertical="center" wrapText="1"/>
    </xf>
    <xf numFmtId="0" fontId="17" fillId="27" borderId="17" xfId="0" applyFont="1" applyFill="1" applyBorder="1" applyAlignment="1">
      <alignment horizontal="center" vertical="center" wrapText="1"/>
    </xf>
    <xf numFmtId="0" fontId="20" fillId="15" borderId="17" xfId="0" applyFont="1" applyFill="1" applyBorder="1" applyAlignment="1">
      <alignment horizontal="center" vertical="center" wrapText="1"/>
    </xf>
    <xf numFmtId="0" fontId="17" fillId="0" borderId="7" xfId="0" applyFont="1" applyBorder="1" applyAlignment="1">
      <alignment horizontal="center" vertical="center"/>
    </xf>
    <xf numFmtId="0" fontId="20" fillId="6" borderId="17" xfId="0" applyFont="1" applyFill="1" applyBorder="1" applyAlignment="1">
      <alignment horizontal="center" vertical="center" wrapText="1"/>
    </xf>
    <xf numFmtId="0" fontId="20" fillId="0" borderId="7" xfId="0" applyFont="1" applyBorder="1" applyAlignment="1">
      <alignment horizontal="center" vertical="center" wrapText="1"/>
    </xf>
    <xf numFmtId="0" fontId="30" fillId="0" borderId="17" xfId="0" applyFont="1" applyBorder="1" applyAlignment="1">
      <alignment horizontal="center" vertical="center" wrapText="1"/>
    </xf>
    <xf numFmtId="0" fontId="17" fillId="6" borderId="17" xfId="0" applyFont="1" applyFill="1" applyBorder="1" applyAlignment="1">
      <alignment horizontal="left" vertical="center" wrapText="1"/>
    </xf>
    <xf numFmtId="0" fontId="43" fillId="0" borderId="128" xfId="0" applyFont="1" applyBorder="1"/>
    <xf numFmtId="0" fontId="20" fillId="0" borderId="22" xfId="0" applyFont="1" applyBorder="1" applyAlignment="1">
      <alignment horizontal="justify" vertical="center" wrapText="1"/>
    </xf>
    <xf numFmtId="0" fontId="17" fillId="6" borderId="22" xfId="0" applyFont="1" applyFill="1" applyBorder="1" applyAlignment="1">
      <alignment horizontal="center" vertical="center" wrapText="1"/>
    </xf>
    <xf numFmtId="0" fontId="20" fillId="6" borderId="22" xfId="0" applyFont="1" applyFill="1" applyBorder="1" applyAlignment="1">
      <alignment horizontal="center" vertical="center" wrapText="1"/>
    </xf>
    <xf numFmtId="0" fontId="19" fillId="0" borderId="9" xfId="0" applyFont="1" applyBorder="1" applyAlignment="1">
      <alignment vertical="center" wrapText="1"/>
    </xf>
    <xf numFmtId="0" fontId="19" fillId="0" borderId="9" xfId="0" applyFont="1" applyBorder="1" applyAlignment="1">
      <alignment horizontal="center" wrapText="1"/>
    </xf>
    <xf numFmtId="3" fontId="17" fillId="0" borderId="9" xfId="0" applyNumberFormat="1" applyFont="1" applyBorder="1" applyAlignment="1">
      <alignment horizontal="center" vertical="center" wrapText="1"/>
    </xf>
    <xf numFmtId="3" fontId="20" fillId="0" borderId="9" xfId="0" applyNumberFormat="1" applyFont="1" applyBorder="1" applyAlignment="1">
      <alignment horizontal="center" vertical="center" wrapText="1"/>
    </xf>
    <xf numFmtId="0" fontId="17" fillId="6" borderId="10" xfId="0" applyFont="1" applyFill="1" applyBorder="1" applyAlignment="1">
      <alignment horizontal="center" vertical="center" wrapText="1"/>
    </xf>
    <xf numFmtId="0" fontId="19" fillId="0" borderId="17" xfId="0" applyFont="1" applyBorder="1" applyAlignment="1">
      <alignment vertical="center" wrapText="1"/>
    </xf>
    <xf numFmtId="3" fontId="17" fillId="0" borderId="17" xfId="0" applyNumberFormat="1" applyFont="1" applyBorder="1" applyAlignment="1">
      <alignment horizontal="center" vertical="center" wrapText="1"/>
    </xf>
    <xf numFmtId="3" fontId="20" fillId="0" borderId="17" xfId="0" applyNumberFormat="1" applyFont="1" applyBorder="1" applyAlignment="1">
      <alignment horizontal="center" vertical="center" wrapText="1"/>
    </xf>
    <xf numFmtId="0" fontId="17" fillId="6" borderId="18" xfId="0" applyFont="1" applyFill="1" applyBorder="1" applyAlignment="1">
      <alignment horizontal="center" vertical="center" wrapText="1"/>
    </xf>
    <xf numFmtId="3" fontId="23" fillId="0" borderId="17" xfId="0" applyNumberFormat="1" applyFont="1" applyBorder="1" applyAlignment="1">
      <alignment horizontal="center" vertical="center" wrapText="1"/>
    </xf>
    <xf numFmtId="0" fontId="23" fillId="0" borderId="17" xfId="0" applyFont="1" applyBorder="1" applyAlignment="1">
      <alignment horizontal="justify" vertical="center" wrapText="1"/>
    </xf>
    <xf numFmtId="3" fontId="17" fillId="0" borderId="22" xfId="0" applyNumberFormat="1" applyFont="1" applyBorder="1" applyAlignment="1">
      <alignment horizontal="center" vertical="center" wrapText="1"/>
    </xf>
    <xf numFmtId="3" fontId="20" fillId="0" borderId="22" xfId="0" applyNumberFormat="1" applyFont="1" applyBorder="1" applyAlignment="1">
      <alignment horizontal="center" vertical="center" wrapText="1"/>
    </xf>
    <xf numFmtId="0" fontId="17" fillId="6" borderId="23" xfId="0" applyFont="1" applyFill="1" applyBorder="1" applyAlignment="1">
      <alignment horizontal="center" vertical="center" wrapText="1"/>
    </xf>
    <xf numFmtId="0" fontId="19" fillId="0" borderId="131" xfId="0" applyFont="1" applyBorder="1" applyAlignment="1">
      <alignment horizontal="justify" wrapText="1"/>
    </xf>
    <xf numFmtId="0" fontId="19" fillId="0" borderId="33" xfId="0" applyFont="1" applyBorder="1" applyAlignment="1">
      <alignment horizontal="center" vertical="center" wrapText="1"/>
    </xf>
    <xf numFmtId="0" fontId="19" fillId="0" borderId="132" xfId="0" applyFont="1" applyBorder="1" applyAlignment="1">
      <alignment horizontal="justify" vertical="center" wrapText="1"/>
    </xf>
    <xf numFmtId="0" fontId="19" fillId="0" borderId="133" xfId="0" applyFont="1" applyBorder="1" applyAlignment="1">
      <alignment horizontal="justify" vertical="center" wrapText="1"/>
    </xf>
    <xf numFmtId="0" fontId="17" fillId="0" borderId="6" xfId="0" applyFont="1" applyBorder="1" applyAlignment="1">
      <alignment horizontal="center" vertical="center"/>
    </xf>
    <xf numFmtId="3" fontId="17" fillId="0" borderId="7" xfId="0" applyNumberFormat="1" applyFont="1" applyBorder="1" applyAlignment="1">
      <alignment horizontal="center" vertical="center" wrapText="1"/>
    </xf>
    <xf numFmtId="3" fontId="20" fillId="0" borderId="7" xfId="0" applyNumberFormat="1" applyFont="1" applyBorder="1" applyAlignment="1">
      <alignment horizontal="center" vertical="center" wrapText="1"/>
    </xf>
    <xf numFmtId="0" fontId="17" fillId="6" borderId="45" xfId="0" applyFont="1" applyFill="1" applyBorder="1" applyAlignment="1">
      <alignment horizontal="center" vertical="center" wrapText="1"/>
    </xf>
    <xf numFmtId="3" fontId="19" fillId="0" borderId="9" xfId="0" applyNumberFormat="1" applyFont="1" applyBorder="1" applyAlignment="1">
      <alignment vertical="center" wrapText="1"/>
    </xf>
    <xf numFmtId="0" fontId="23" fillId="15" borderId="17" xfId="0" applyFont="1" applyFill="1" applyBorder="1" applyAlignment="1">
      <alignment horizontal="justify" vertical="center" wrapText="1"/>
    </xf>
    <xf numFmtId="0" fontId="19" fillId="15" borderId="17" xfId="0" applyFont="1" applyFill="1" applyBorder="1" applyAlignment="1">
      <alignment horizontal="center" vertical="center"/>
    </xf>
    <xf numFmtId="3" fontId="19" fillId="0" borderId="17" xfId="0" applyNumberFormat="1" applyFont="1" applyBorder="1" applyAlignment="1">
      <alignment vertical="center" wrapText="1"/>
    </xf>
    <xf numFmtId="3" fontId="19" fillId="15" borderId="17" xfId="0" applyNumberFormat="1" applyFont="1" applyFill="1" applyBorder="1" applyAlignment="1">
      <alignment vertical="center" wrapText="1"/>
    </xf>
    <xf numFmtId="0" fontId="17" fillId="15" borderId="17" xfId="0" applyFont="1" applyFill="1" applyBorder="1" applyAlignment="1">
      <alignment horizontal="center" vertical="center"/>
    </xf>
    <xf numFmtId="0" fontId="17" fillId="15" borderId="17" xfId="0" applyFont="1" applyFill="1" applyBorder="1" applyAlignment="1">
      <alignment horizontal="center" vertical="center" wrapText="1"/>
    </xf>
    <xf numFmtId="3" fontId="19" fillId="15" borderId="17" xfId="0" applyNumberFormat="1" applyFont="1" applyFill="1" applyBorder="1" applyAlignment="1">
      <alignment horizontal="center" vertical="center" wrapText="1"/>
    </xf>
    <xf numFmtId="0" fontId="19" fillId="15" borderId="17" xfId="0" applyFont="1" applyFill="1" applyBorder="1" applyAlignment="1">
      <alignment vertical="center" wrapText="1"/>
    </xf>
    <xf numFmtId="4" fontId="19" fillId="0" borderId="17" xfId="0" applyNumberFormat="1" applyFont="1" applyBorder="1" applyAlignment="1">
      <alignment vertical="center" wrapText="1"/>
    </xf>
    <xf numFmtId="0" fontId="19" fillId="0" borderId="22" xfId="0" applyFont="1" applyBorder="1" applyAlignment="1">
      <alignment vertical="center" wrapText="1"/>
    </xf>
    <xf numFmtId="3" fontId="19" fillId="0" borderId="22" xfId="0" applyNumberFormat="1" applyFont="1" applyBorder="1" applyAlignment="1">
      <alignment vertical="center" wrapText="1"/>
    </xf>
    <xf numFmtId="0" fontId="17" fillId="21" borderId="134" xfId="0" applyFont="1" applyFill="1" applyBorder="1" applyAlignment="1">
      <alignment horizontal="center" vertical="center" wrapText="1"/>
    </xf>
    <xf numFmtId="0" fontId="19" fillId="0" borderId="135" xfId="0" applyFont="1" applyBorder="1" applyAlignment="1">
      <alignment horizontal="center" vertical="center" wrapText="1"/>
    </xf>
    <xf numFmtId="0" fontId="19" fillId="0" borderId="134" xfId="0" applyFont="1" applyBorder="1" applyAlignment="1">
      <alignment vertical="center" wrapText="1"/>
    </xf>
    <xf numFmtId="0" fontId="19" fillId="0" borderId="136" xfId="0" applyFont="1" applyBorder="1" applyAlignment="1">
      <alignment vertical="center" wrapText="1"/>
    </xf>
    <xf numFmtId="0" fontId="19" fillId="0" borderId="136" xfId="0" applyFont="1" applyBorder="1" applyAlignment="1">
      <alignment horizontal="justify" vertical="center" wrapText="1"/>
    </xf>
    <xf numFmtId="0" fontId="19" fillId="0" borderId="136" xfId="0" applyFont="1" applyBorder="1" applyAlignment="1">
      <alignment horizontal="center" vertical="center" wrapText="1"/>
    </xf>
    <xf numFmtId="10" fontId="19" fillId="0" borderId="136" xfId="0" applyNumberFormat="1" applyFont="1" applyBorder="1" applyAlignment="1">
      <alignment vertical="center" wrapText="1"/>
    </xf>
    <xf numFmtId="9" fontId="19" fillId="0" borderId="136" xfId="0" applyNumberFormat="1" applyFont="1" applyBorder="1" applyAlignment="1">
      <alignment horizontal="center" vertical="center" wrapText="1"/>
    </xf>
    <xf numFmtId="0" fontId="19" fillId="0" borderId="136" xfId="0" applyFont="1" applyBorder="1" applyAlignment="1">
      <alignment horizontal="center" vertical="center"/>
    </xf>
    <xf numFmtId="3" fontId="17" fillId="0" borderId="136" xfId="0" applyNumberFormat="1" applyFont="1" applyBorder="1" applyAlignment="1">
      <alignment horizontal="center" vertical="center" wrapText="1"/>
    </xf>
    <xf numFmtId="3" fontId="20" fillId="0" borderId="136" xfId="0" applyNumberFormat="1" applyFont="1" applyBorder="1" applyAlignment="1">
      <alignment horizontal="center" vertical="center" wrapText="1"/>
    </xf>
    <xf numFmtId="0" fontId="20" fillId="0" borderId="136" xfId="0" applyFont="1" applyBorder="1" applyAlignment="1">
      <alignment horizontal="center" vertical="center" wrapText="1"/>
    </xf>
    <xf numFmtId="0" fontId="17" fillId="0" borderId="136" xfId="0" applyFont="1" applyBorder="1" applyAlignment="1">
      <alignment horizontal="center" vertical="center" wrapText="1"/>
    </xf>
    <xf numFmtId="0" fontId="17" fillId="6" borderId="137" xfId="0" applyFont="1" applyFill="1" applyBorder="1" applyAlignment="1">
      <alignment horizontal="center" vertical="center" wrapText="1"/>
    </xf>
    <xf numFmtId="0" fontId="19" fillId="0" borderId="103" xfId="3" applyFont="1" applyBorder="1" applyAlignment="1">
      <alignment horizontal="center" vertical="center" wrapText="1"/>
    </xf>
    <xf numFmtId="0" fontId="19" fillId="15" borderId="103" xfId="3" applyFont="1" applyFill="1" applyBorder="1" applyAlignment="1">
      <alignment horizontal="justify" vertical="center" wrapText="1"/>
    </xf>
    <xf numFmtId="3" fontId="19" fillId="0" borderId="103" xfId="3" applyNumberFormat="1" applyFont="1" applyBorder="1" applyAlignment="1">
      <alignment vertical="center" wrapText="1"/>
    </xf>
    <xf numFmtId="0" fontId="19" fillId="0" borderId="103" xfId="3" applyFont="1" applyBorder="1" applyAlignment="1">
      <alignment vertical="center" wrapText="1"/>
    </xf>
    <xf numFmtId="0" fontId="19" fillId="0" borderId="103" xfId="3" applyFont="1" applyBorder="1" applyAlignment="1">
      <alignment horizontal="left" vertical="center" wrapText="1"/>
    </xf>
    <xf numFmtId="0" fontId="19" fillId="0" borderId="104" xfId="3" applyFont="1" applyBorder="1" applyAlignment="1">
      <alignment horizontal="left" vertical="center" wrapText="1"/>
    </xf>
    <xf numFmtId="0" fontId="19" fillId="0" borderId="1" xfId="3" applyFont="1" applyBorder="1" applyAlignment="1">
      <alignment horizontal="center" vertical="center" wrapText="1"/>
    </xf>
    <xf numFmtId="0" fontId="19" fillId="15" borderId="1" xfId="3" applyFont="1" applyFill="1" applyBorder="1" applyAlignment="1">
      <alignment horizontal="justify" vertical="center" wrapText="1"/>
    </xf>
    <xf numFmtId="0" fontId="19" fillId="0" borderId="1" xfId="3" applyFont="1" applyBorder="1" applyAlignment="1">
      <alignment vertical="center" wrapText="1"/>
    </xf>
    <xf numFmtId="0" fontId="19" fillId="0" borderId="1" xfId="3" applyFont="1" applyBorder="1" applyAlignment="1">
      <alignment horizontal="left" vertical="center" wrapText="1"/>
    </xf>
    <xf numFmtId="0" fontId="19" fillId="0" borderId="106" xfId="3" applyFont="1" applyBorder="1" applyAlignment="1">
      <alignment horizontal="left" vertical="center" wrapText="1"/>
    </xf>
    <xf numFmtId="0" fontId="19" fillId="0" borderId="109" xfId="3" applyFont="1" applyBorder="1" applyAlignment="1">
      <alignment horizontal="center" vertical="center" wrapText="1"/>
    </xf>
    <xf numFmtId="0" fontId="19" fillId="15" borderId="109" xfId="3" applyFont="1" applyFill="1" applyBorder="1" applyAlignment="1">
      <alignment horizontal="justify" vertical="center" wrapText="1"/>
    </xf>
    <xf numFmtId="0" fontId="19" fillId="4" borderId="109" xfId="3" applyFont="1" applyFill="1" applyBorder="1" applyAlignment="1">
      <alignment horizontal="center" vertical="center" wrapText="1"/>
    </xf>
    <xf numFmtId="0" fontId="19" fillId="0" borderId="109" xfId="3" applyFont="1" applyBorder="1" applyAlignment="1">
      <alignment vertical="center" wrapText="1"/>
    </xf>
    <xf numFmtId="0" fontId="17" fillId="0" borderId="109" xfId="3" applyFont="1" applyBorder="1" applyAlignment="1">
      <alignment vertical="center"/>
    </xf>
    <xf numFmtId="0" fontId="19" fillId="0" borderId="109" xfId="3" applyFont="1" applyBorder="1" applyAlignment="1">
      <alignment horizontal="left" vertical="center" wrapText="1"/>
    </xf>
    <xf numFmtId="0" fontId="19" fillId="0" borderId="139" xfId="3" applyFont="1" applyBorder="1" applyAlignment="1">
      <alignment horizontal="left" vertical="center" wrapText="1"/>
    </xf>
    <xf numFmtId="0" fontId="17" fillId="0" borderId="103" xfId="3" applyFont="1" applyBorder="1" applyAlignment="1">
      <alignment horizontal="center" vertical="center" wrapText="1"/>
    </xf>
    <xf numFmtId="169" fontId="19" fillId="0" borderId="103" xfId="1" applyNumberFormat="1" applyFont="1" applyBorder="1" applyAlignment="1">
      <alignment vertical="center" wrapText="1"/>
    </xf>
    <xf numFmtId="0" fontId="17" fillId="0" borderId="1" xfId="3" applyFont="1" applyBorder="1" applyAlignment="1">
      <alignment horizontal="center" vertical="center"/>
    </xf>
    <xf numFmtId="0" fontId="19" fillId="15" borderId="1" xfId="3" applyFont="1" applyFill="1" applyBorder="1" applyAlignment="1">
      <alignment vertical="center" wrapText="1"/>
    </xf>
    <xf numFmtId="0" fontId="19" fillId="0" borderId="1" xfId="3" applyFont="1" applyBorder="1" applyAlignment="1">
      <alignment horizontal="center" vertical="center"/>
    </xf>
    <xf numFmtId="3" fontId="19" fillId="0" borderId="1" xfId="3" applyNumberFormat="1" applyFont="1" applyBorder="1" applyAlignment="1">
      <alignment vertical="center" wrapText="1"/>
    </xf>
    <xf numFmtId="0" fontId="19" fillId="4" borderId="1" xfId="3" applyFont="1" applyFill="1" applyBorder="1" applyAlignment="1">
      <alignment vertical="center" wrapText="1"/>
    </xf>
    <xf numFmtId="0" fontId="19" fillId="4" borderId="1" xfId="3" applyFont="1" applyFill="1" applyBorder="1" applyAlignment="1">
      <alignment horizontal="center" vertical="center" wrapText="1"/>
    </xf>
    <xf numFmtId="0" fontId="19" fillId="0" borderId="1" xfId="3" applyFont="1" applyBorder="1" applyAlignment="1">
      <alignment horizontal="center" wrapText="1"/>
    </xf>
    <xf numFmtId="166" fontId="17" fillId="0" borderId="1" xfId="3" applyNumberFormat="1" applyFont="1" applyBorder="1" applyAlignment="1">
      <alignment vertical="center" wrapText="1"/>
    </xf>
    <xf numFmtId="0" fontId="17" fillId="0" borderId="1" xfId="3" applyFont="1" applyBorder="1" applyAlignment="1">
      <alignment horizontal="left" vertical="center" wrapText="1"/>
    </xf>
    <xf numFmtId="0" fontId="17" fillId="0" borderId="106" xfId="3" applyFont="1" applyBorder="1" applyAlignment="1">
      <alignment horizontal="left" vertical="center" wrapText="1"/>
    </xf>
    <xf numFmtId="0" fontId="17" fillId="0" borderId="109" xfId="3" applyFont="1" applyBorder="1" applyAlignment="1">
      <alignment horizontal="center" vertical="center" wrapText="1"/>
    </xf>
    <xf numFmtId="0" fontId="19" fillId="0" borderId="109" xfId="3" applyFont="1" applyBorder="1" applyAlignment="1">
      <alignment horizontal="center" vertical="center"/>
    </xf>
    <xf numFmtId="0" fontId="17" fillId="0" borderId="109" xfId="3" applyFont="1" applyBorder="1" applyAlignment="1">
      <alignment horizontal="center" vertical="center"/>
    </xf>
    <xf numFmtId="0" fontId="19" fillId="15" borderId="109" xfId="3" applyFont="1" applyFill="1" applyBorder="1" applyAlignment="1">
      <alignment vertical="center" wrapText="1"/>
    </xf>
    <xf numFmtId="0" fontId="19" fillId="0" borderId="109" xfId="3" applyFont="1" applyBorder="1" applyAlignment="1">
      <alignment vertical="center"/>
    </xf>
    <xf numFmtId="0" fontId="19" fillId="4" borderId="109" xfId="3" applyFont="1" applyFill="1" applyBorder="1" applyAlignment="1">
      <alignment horizontal="center" vertical="center"/>
    </xf>
    <xf numFmtId="0" fontId="19" fillId="0" borderId="103" xfId="3" applyFont="1" applyBorder="1" applyAlignment="1">
      <alignment horizontal="center" vertical="center"/>
    </xf>
    <xf numFmtId="0" fontId="19" fillId="0" borderId="103" xfId="3" applyFont="1" applyBorder="1" applyAlignment="1">
      <alignment horizontal="center" wrapText="1"/>
    </xf>
    <xf numFmtId="166" fontId="17" fillId="0" borderId="103" xfId="3" applyNumberFormat="1" applyFont="1" applyBorder="1" applyAlignment="1">
      <alignment vertical="center" wrapText="1"/>
    </xf>
    <xf numFmtId="0" fontId="17" fillId="0" borderId="103" xfId="3" applyFont="1" applyBorder="1" applyAlignment="1">
      <alignment horizontal="left" vertical="center" wrapText="1"/>
    </xf>
    <xf numFmtId="0" fontId="17" fillId="0" borderId="104" xfId="3" applyFont="1" applyBorder="1" applyAlignment="1">
      <alignment horizontal="left" vertical="center" wrapText="1"/>
    </xf>
    <xf numFmtId="0" fontId="19" fillId="0" borderId="1" xfId="3" applyFont="1" applyBorder="1" applyAlignment="1">
      <alignment vertical="center"/>
    </xf>
    <xf numFmtId="0" fontId="19" fillId="4" borderId="1" xfId="3" applyFont="1" applyFill="1" applyBorder="1" applyAlignment="1">
      <alignment vertical="center"/>
    </xf>
    <xf numFmtId="0" fontId="19" fillId="4" borderId="1" xfId="3" applyFont="1" applyFill="1" applyBorder="1" applyAlignment="1">
      <alignment horizontal="center" vertical="center"/>
    </xf>
    <xf numFmtId="0" fontId="17" fillId="0" borderId="109" xfId="3" applyFont="1" applyBorder="1" applyAlignment="1">
      <alignment wrapText="1"/>
    </xf>
    <xf numFmtId="0" fontId="17" fillId="0" borderId="109" xfId="3" applyFont="1" applyBorder="1" applyAlignment="1">
      <alignment horizontal="left" vertical="center" wrapText="1"/>
    </xf>
    <xf numFmtId="0" fontId="23" fillId="15" borderId="1" xfId="3" applyFont="1" applyFill="1" applyBorder="1" applyAlignment="1">
      <alignment horizontal="justify" vertical="center" wrapText="1"/>
    </xf>
    <xf numFmtId="0" fontId="31" fillId="0" borderId="1" xfId="3" applyFont="1" applyBorder="1" applyAlignment="1">
      <alignment vertical="center"/>
    </xf>
    <xf numFmtId="0" fontId="17" fillId="15" borderId="109" xfId="3" applyFont="1" applyFill="1" applyBorder="1" applyAlignment="1">
      <alignment horizontal="justify" vertical="center" wrapText="1"/>
    </xf>
    <xf numFmtId="1" fontId="17" fillId="0" borderId="1" xfId="3" applyNumberFormat="1" applyFont="1" applyBorder="1" applyAlignment="1">
      <alignment vertical="center" wrapText="1"/>
    </xf>
    <xf numFmtId="0" fontId="31" fillId="0" borderId="1" xfId="3" applyFont="1" applyBorder="1"/>
    <xf numFmtId="0" fontId="19" fillId="0" borderId="1" xfId="3" applyFont="1" applyBorder="1" applyAlignment="1">
      <alignment horizontal="justify" vertical="center" wrapText="1"/>
    </xf>
    <xf numFmtId="0" fontId="19" fillId="0" borderId="109" xfId="3" applyFont="1" applyBorder="1" applyAlignment="1">
      <alignment horizontal="justify" vertical="center" wrapText="1"/>
    </xf>
    <xf numFmtId="1" fontId="17" fillId="0" borderId="109" xfId="3" applyNumberFormat="1" applyFont="1" applyBorder="1" applyAlignment="1">
      <alignment vertical="center" wrapText="1"/>
    </xf>
    <xf numFmtId="166" fontId="17" fillId="0" borderId="109" xfId="3" applyNumberFormat="1" applyFont="1" applyBorder="1" applyAlignment="1">
      <alignment vertical="center" wrapText="1"/>
    </xf>
    <xf numFmtId="0" fontId="31" fillId="0" borderId="109" xfId="3" applyFont="1" applyBorder="1"/>
    <xf numFmtId="0" fontId="17" fillId="0" borderId="139" xfId="3" applyFont="1" applyBorder="1" applyAlignment="1">
      <alignment horizontal="left" vertical="center" wrapText="1"/>
    </xf>
    <xf numFmtId="0" fontId="55" fillId="29" borderId="0" xfId="2" applyFont="1" applyFill="1"/>
    <xf numFmtId="0" fontId="17" fillId="15" borderId="33" xfId="3" applyFont="1" applyFill="1" applyBorder="1" applyAlignment="1">
      <alignment horizontal="justify" vertical="center" wrapText="1"/>
    </xf>
    <xf numFmtId="0" fontId="17" fillId="0" borderId="33" xfId="3" applyFont="1" applyBorder="1" applyAlignment="1">
      <alignment horizontal="center" vertical="center" wrapText="1"/>
    </xf>
    <xf numFmtId="0" fontId="17" fillId="6" borderId="142" xfId="3" applyFont="1" applyFill="1" applyBorder="1" applyAlignment="1">
      <alignment horizontal="center" vertical="center" wrapText="1"/>
    </xf>
    <xf numFmtId="0" fontId="17" fillId="27" borderId="31" xfId="3" applyFont="1" applyFill="1" applyBorder="1" applyAlignment="1">
      <alignment horizontal="justify" vertical="center" wrapText="1"/>
    </xf>
    <xf numFmtId="0" fontId="17" fillId="0" borderId="31" xfId="3" applyFont="1" applyBorder="1" applyAlignment="1">
      <alignment horizontal="center" vertical="center" wrapText="1"/>
    </xf>
    <xf numFmtId="0" fontId="17" fillId="6" borderId="143" xfId="3" applyFont="1" applyFill="1" applyBorder="1" applyAlignment="1">
      <alignment horizontal="center" vertical="center" wrapText="1"/>
    </xf>
    <xf numFmtId="0" fontId="17" fillId="15" borderId="31" xfId="3" applyFont="1" applyFill="1" applyBorder="1" applyAlignment="1">
      <alignment horizontal="justify" vertical="center" wrapText="1"/>
    </xf>
    <xf numFmtId="0" fontId="17" fillId="15" borderId="144" xfId="3" applyFont="1" applyFill="1" applyBorder="1" applyAlignment="1">
      <alignment horizontal="justify" vertical="center" wrapText="1"/>
    </xf>
    <xf numFmtId="0" fontId="17" fillId="0" borderId="144" xfId="3" applyFont="1" applyBorder="1" applyAlignment="1">
      <alignment horizontal="center" vertical="center"/>
    </xf>
    <xf numFmtId="0" fontId="17" fillId="0" borderId="144" xfId="3" applyFont="1" applyBorder="1" applyAlignment="1">
      <alignment horizontal="center" vertical="center" wrapText="1"/>
    </xf>
    <xf numFmtId="0" fontId="17" fillId="6" borderId="145" xfId="3" applyFont="1" applyFill="1" applyBorder="1" applyAlignment="1">
      <alignment horizontal="center" vertical="center" wrapText="1"/>
    </xf>
    <xf numFmtId="0" fontId="17" fillId="4" borderId="9" xfId="3" applyFont="1" applyFill="1" applyBorder="1" applyAlignment="1">
      <alignment horizontal="justify" vertical="center" wrapText="1"/>
    </xf>
    <xf numFmtId="0" fontId="43" fillId="4" borderId="9" xfId="3" applyFont="1" applyFill="1" applyBorder="1" applyAlignment="1">
      <alignment horizontal="center" vertical="center"/>
    </xf>
    <xf numFmtId="0" fontId="43" fillId="4" borderId="9" xfId="3" applyFont="1" applyFill="1" applyBorder="1" applyAlignment="1">
      <alignment horizontal="center" vertical="center" wrapText="1"/>
    </xf>
    <xf numFmtId="0" fontId="17" fillId="4" borderId="9" xfId="3" applyFont="1" applyFill="1" applyBorder="1" applyAlignment="1">
      <alignment horizontal="center" vertical="center" wrapText="1"/>
    </xf>
    <xf numFmtId="0" fontId="17" fillId="4" borderId="9" xfId="3" applyFont="1" applyFill="1" applyBorder="1" applyAlignment="1">
      <alignment horizontal="right" vertical="center" wrapText="1"/>
    </xf>
    <xf numFmtId="0" fontId="20" fillId="4" borderId="9" xfId="3" applyFont="1" applyFill="1" applyBorder="1" applyAlignment="1">
      <alignment horizontal="center" vertical="center" wrapText="1"/>
    </xf>
    <xf numFmtId="0" fontId="17" fillId="4" borderId="10" xfId="3" applyFont="1" applyFill="1" applyBorder="1" applyAlignment="1">
      <alignment horizontal="center" vertical="center" wrapText="1"/>
    </xf>
    <xf numFmtId="0" fontId="17" fillId="4" borderId="17" xfId="3" applyFont="1" applyFill="1" applyBorder="1" applyAlignment="1">
      <alignment horizontal="justify" vertical="center" wrapText="1"/>
    </xf>
    <xf numFmtId="0" fontId="43" fillId="4" borderId="17" xfId="3" applyFont="1" applyFill="1" applyBorder="1" applyAlignment="1">
      <alignment horizontal="center" vertical="center"/>
    </xf>
    <xf numFmtId="0" fontId="43" fillId="0" borderId="17" xfId="3" applyFont="1" applyBorder="1" applyAlignment="1">
      <alignment horizontal="center" vertical="center" wrapText="1"/>
    </xf>
    <xf numFmtId="0" fontId="43" fillId="4" borderId="17" xfId="3" applyFont="1" applyFill="1" applyBorder="1" applyAlignment="1">
      <alignment horizontal="center" vertical="center" wrapText="1"/>
    </xf>
    <xf numFmtId="0" fontId="17" fillId="4" borderId="17" xfId="3" applyFont="1" applyFill="1" applyBorder="1" applyAlignment="1">
      <alignment horizontal="right" vertical="center" wrapText="1"/>
    </xf>
    <xf numFmtId="0" fontId="20" fillId="4" borderId="17" xfId="3" applyFont="1" applyFill="1" applyBorder="1" applyAlignment="1">
      <alignment horizontal="center" vertical="center" wrapText="1"/>
    </xf>
    <xf numFmtId="0" fontId="17" fillId="4" borderId="18" xfId="3" applyFont="1" applyFill="1" applyBorder="1" applyAlignment="1">
      <alignment horizontal="center" vertical="center" wrapText="1"/>
    </xf>
    <xf numFmtId="0" fontId="17" fillId="4" borderId="7" xfId="3" applyFont="1" applyFill="1" applyBorder="1" applyAlignment="1">
      <alignment horizontal="justify" vertical="center" wrapText="1"/>
    </xf>
    <xf numFmtId="0" fontId="23" fillId="4" borderId="17" xfId="3" applyFont="1" applyFill="1" applyBorder="1" applyAlignment="1">
      <alignment horizontal="center" vertical="center" wrapText="1"/>
    </xf>
    <xf numFmtId="0" fontId="17" fillId="15" borderId="17" xfId="3" applyFont="1" applyFill="1" applyBorder="1" applyAlignment="1">
      <alignment horizontal="justify" vertical="center" wrapText="1"/>
    </xf>
    <xf numFmtId="0" fontId="23" fillId="15" borderId="17" xfId="3" applyFont="1" applyFill="1" applyBorder="1" applyAlignment="1">
      <alignment horizontal="justify" vertical="center" wrapText="1"/>
    </xf>
    <xf numFmtId="0" fontId="23" fillId="0" borderId="17" xfId="3" applyFont="1" applyBorder="1" applyAlignment="1">
      <alignment horizontal="right" vertical="center" wrapText="1"/>
    </xf>
    <xf numFmtId="0" fontId="17" fillId="15" borderId="7" xfId="3" applyFont="1" applyFill="1" applyBorder="1" applyAlignment="1">
      <alignment horizontal="justify" vertical="center" wrapText="1"/>
    </xf>
    <xf numFmtId="0" fontId="23" fillId="4" borderId="22" xfId="3" applyFont="1" applyFill="1" applyBorder="1" applyAlignment="1">
      <alignment horizontal="justify" vertical="center" wrapText="1"/>
    </xf>
    <xf numFmtId="0" fontId="43" fillId="4" borderId="22" xfId="3" applyFont="1" applyFill="1" applyBorder="1" applyAlignment="1">
      <alignment horizontal="center" vertical="center"/>
    </xf>
    <xf numFmtId="0" fontId="43" fillId="4" borderId="22" xfId="3" applyFont="1" applyFill="1" applyBorder="1" applyAlignment="1">
      <alignment horizontal="center" vertical="center" wrapText="1"/>
    </xf>
    <xf numFmtId="0" fontId="17" fillId="4" borderId="22" xfId="3" applyFont="1" applyFill="1" applyBorder="1" applyAlignment="1">
      <alignment horizontal="center" vertical="center" wrapText="1"/>
    </xf>
    <xf numFmtId="0" fontId="17" fillId="4" borderId="22" xfId="3" applyFont="1" applyFill="1" applyBorder="1" applyAlignment="1">
      <alignment horizontal="right" vertical="center" wrapText="1"/>
    </xf>
    <xf numFmtId="0" fontId="44" fillId="4" borderId="22" xfId="3" applyFont="1" applyFill="1" applyBorder="1" applyAlignment="1">
      <alignment horizontal="center" vertical="center" wrapText="1"/>
    </xf>
    <xf numFmtId="0" fontId="17" fillId="4" borderId="23" xfId="3" applyFont="1" applyFill="1" applyBorder="1" applyAlignment="1">
      <alignment horizontal="center" vertical="center" wrapText="1"/>
    </xf>
    <xf numFmtId="0" fontId="23" fillId="15" borderId="9" xfId="3" applyFont="1" applyFill="1" applyBorder="1" applyAlignment="1">
      <alignment horizontal="justify" vertical="center" wrapText="1"/>
    </xf>
    <xf numFmtId="0" fontId="43" fillId="0" borderId="9" xfId="3" applyFont="1" applyBorder="1" applyAlignment="1">
      <alignment horizontal="center" vertical="center"/>
    </xf>
    <xf numFmtId="0" fontId="43" fillId="0" borderId="17" xfId="3" applyFont="1" applyBorder="1" applyAlignment="1">
      <alignment horizontal="center" vertical="center"/>
    </xf>
    <xf numFmtId="0" fontId="23" fillId="15" borderId="7" xfId="3" applyFont="1" applyFill="1" applyBorder="1" applyAlignment="1">
      <alignment horizontal="justify" vertical="center" wrapText="1"/>
    </xf>
    <xf numFmtId="0" fontId="43" fillId="0" borderId="7" xfId="3" applyFont="1" applyBorder="1" applyAlignment="1">
      <alignment horizontal="center" vertical="center" wrapText="1"/>
    </xf>
    <xf numFmtId="0" fontId="17" fillId="0" borderId="18" xfId="3" applyFont="1" applyBorder="1" applyAlignment="1">
      <alignment horizontal="center" vertical="center" wrapText="1"/>
    </xf>
    <xf numFmtId="0" fontId="23" fillId="15" borderId="22" xfId="3" applyFont="1" applyFill="1" applyBorder="1" applyAlignment="1">
      <alignment horizontal="justify" vertical="center" wrapText="1"/>
    </xf>
    <xf numFmtId="0" fontId="23" fillId="4" borderId="22" xfId="3" applyFont="1" applyFill="1" applyBorder="1" applyAlignment="1">
      <alignment horizontal="center" vertical="center"/>
    </xf>
    <xf numFmtId="0" fontId="31" fillId="4" borderId="9" xfId="3" applyFont="1" applyFill="1" applyBorder="1" applyAlignment="1">
      <alignment horizontal="center" vertical="center" wrapText="1"/>
    </xf>
    <xf numFmtId="3" fontId="17" fillId="4" borderId="9" xfId="3" applyNumberFormat="1" applyFont="1" applyFill="1" applyBorder="1" applyAlignment="1">
      <alignment horizontal="center" vertical="center" wrapText="1"/>
    </xf>
    <xf numFmtId="3" fontId="17" fillId="4" borderId="9" xfId="3" applyNumberFormat="1" applyFont="1" applyFill="1" applyBorder="1" applyAlignment="1">
      <alignment horizontal="right" vertical="center" wrapText="1"/>
    </xf>
    <xf numFmtId="0" fontId="19" fillId="4" borderId="17" xfId="3" applyFont="1" applyFill="1" applyBorder="1" applyAlignment="1">
      <alignment vertical="center"/>
    </xf>
    <xf numFmtId="0" fontId="19" fillId="4" borderId="17" xfId="3" applyFont="1" applyFill="1" applyBorder="1" applyAlignment="1">
      <alignment horizontal="center" vertical="center" wrapText="1"/>
    </xf>
    <xf numFmtId="0" fontId="19" fillId="4" borderId="17" xfId="3" applyFont="1" applyFill="1" applyBorder="1" applyAlignment="1">
      <alignment vertical="center" wrapText="1"/>
    </xf>
    <xf numFmtId="0" fontId="19" fillId="0" borderId="17" xfId="3" applyFont="1" applyBorder="1" applyAlignment="1">
      <alignment vertical="center" wrapText="1"/>
    </xf>
    <xf numFmtId="0" fontId="23" fillId="4" borderId="17" xfId="3" applyFont="1" applyFill="1" applyBorder="1" applyAlignment="1">
      <alignment vertical="center" wrapText="1"/>
    </xf>
    <xf numFmtId="0" fontId="23" fillId="4" borderId="17" xfId="3" applyFont="1" applyFill="1" applyBorder="1" applyAlignment="1">
      <alignment horizontal="right" vertical="center" wrapText="1"/>
    </xf>
    <xf numFmtId="0" fontId="19" fillId="0" borderId="22" xfId="3" applyFont="1" applyBorder="1" applyAlignment="1">
      <alignment vertical="center" wrapText="1"/>
    </xf>
    <xf numFmtId="0" fontId="19" fillId="4" borderId="22" xfId="3" applyFont="1" applyFill="1" applyBorder="1" applyAlignment="1">
      <alignment horizontal="center" vertical="center" wrapText="1"/>
    </xf>
    <xf numFmtId="0" fontId="17" fillId="6" borderId="23" xfId="3" applyFont="1" applyFill="1" applyBorder="1" applyAlignment="1">
      <alignment horizontal="center" vertical="center" wrapText="1"/>
    </xf>
    <xf numFmtId="0" fontId="55" fillId="30" borderId="0" xfId="2" applyFont="1" applyFill="1"/>
    <xf numFmtId="0" fontId="8" fillId="0" borderId="9" xfId="0" applyFont="1" applyBorder="1" applyAlignment="1">
      <alignment horizontal="justify" vertical="center" wrapText="1"/>
    </xf>
    <xf numFmtId="0" fontId="6" fillId="4" borderId="9" xfId="0" applyFont="1" applyFill="1" applyBorder="1" applyAlignment="1">
      <alignment horizontal="center" vertical="center" wrapText="1"/>
    </xf>
    <xf numFmtId="1" fontId="6" fillId="4" borderId="9" xfId="0" applyNumberFormat="1" applyFont="1" applyFill="1" applyBorder="1" applyAlignment="1">
      <alignment horizontal="right" vertical="center" wrapText="1"/>
    </xf>
    <xf numFmtId="0" fontId="6" fillId="0" borderId="9" xfId="0" applyFont="1" applyBorder="1" applyAlignment="1">
      <alignment horizontal="right" vertical="center" wrapText="1"/>
    </xf>
    <xf numFmtId="0" fontId="8" fillId="4" borderId="9" xfId="0" applyFont="1" applyFill="1" applyBorder="1" applyAlignment="1">
      <alignment horizontal="left" vertical="top"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1" fontId="6" fillId="4" borderId="17" xfId="0" applyNumberFormat="1" applyFont="1" applyFill="1" applyBorder="1" applyAlignment="1">
      <alignment horizontal="right" vertical="center" wrapText="1"/>
    </xf>
    <xf numFmtId="0" fontId="8" fillId="4" borderId="17" xfId="0" applyFont="1" applyFill="1" applyBorder="1" applyAlignment="1">
      <alignment horizontal="left" vertical="top" wrapText="1"/>
    </xf>
    <xf numFmtId="0" fontId="6" fillId="4" borderId="17"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8" fillId="0" borderId="34" xfId="0" applyFont="1" applyBorder="1" applyAlignment="1">
      <alignment horizontal="center" vertical="center"/>
    </xf>
    <xf numFmtId="0" fontId="8" fillId="0" borderId="34" xfId="0" applyFont="1" applyBorder="1" applyAlignment="1">
      <alignment horizontal="center" vertical="center" wrapText="1"/>
    </xf>
    <xf numFmtId="1" fontId="8" fillId="0" borderId="34" xfId="0" applyNumberFormat="1" applyFont="1" applyBorder="1" applyAlignment="1">
      <alignment horizontal="right" vertical="center"/>
    </xf>
    <xf numFmtId="0" fontId="6" fillId="0" borderId="34" xfId="0" applyFont="1" applyBorder="1" applyAlignment="1">
      <alignment horizontal="right" vertical="center"/>
    </xf>
    <xf numFmtId="0" fontId="8" fillId="6" borderId="34" xfId="0" applyFont="1" applyFill="1" applyBorder="1" applyAlignment="1">
      <alignment horizontal="center"/>
    </xf>
    <xf numFmtId="1" fontId="6" fillId="0" borderId="17" xfId="0" applyNumberFormat="1" applyFont="1" applyBorder="1" applyAlignment="1">
      <alignment horizontal="right" vertical="center" wrapText="1"/>
    </xf>
    <xf numFmtId="0" fontId="8" fillId="0" borderId="17" xfId="0" applyFont="1" applyBorder="1" applyAlignment="1">
      <alignment horizontal="left" vertical="top" wrapText="1"/>
    </xf>
    <xf numFmtId="0" fontId="6" fillId="0" borderId="17" xfId="0" applyFont="1" applyBorder="1" applyAlignment="1">
      <alignment horizontal="left" vertical="center" wrapText="1"/>
    </xf>
    <xf numFmtId="0" fontId="6" fillId="6" borderId="18" xfId="0" applyFont="1" applyFill="1" applyBorder="1" applyAlignment="1">
      <alignment horizontal="left" vertical="center" wrapText="1"/>
    </xf>
    <xf numFmtId="9" fontId="6" fillId="0" borderId="17" xfId="0" applyNumberFormat="1" applyFont="1" applyBorder="1" applyAlignment="1">
      <alignment horizontal="right" vertical="center" wrapText="1"/>
    </xf>
    <xf numFmtId="0" fontId="8" fillId="31" borderId="17" xfId="0" applyFont="1" applyFill="1" applyBorder="1" applyAlignment="1">
      <alignment horizontal="center" vertical="center" wrapText="1"/>
    </xf>
    <xf numFmtId="0" fontId="8" fillId="6" borderId="17" xfId="0" applyFont="1" applyFill="1" applyBorder="1" applyAlignment="1">
      <alignment horizontal="center" vertical="center" wrapText="1"/>
    </xf>
    <xf numFmtId="1" fontId="8" fillId="0" borderId="17" xfId="0" applyNumberFormat="1" applyFont="1" applyBorder="1" applyAlignment="1">
      <alignment horizontal="right" vertical="center" wrapText="1"/>
    </xf>
    <xf numFmtId="0" fontId="8" fillId="0" borderId="17" xfId="0" applyFont="1" applyBorder="1" applyAlignment="1">
      <alignment horizontal="right" vertical="center" wrapText="1"/>
    </xf>
    <xf numFmtId="0" fontId="6" fillId="6" borderId="17" xfId="0" applyFont="1" applyFill="1" applyBorder="1" applyAlignment="1">
      <alignment horizontal="center" vertical="center" wrapText="1"/>
    </xf>
    <xf numFmtId="0" fontId="6" fillId="0" borderId="22" xfId="0" applyFont="1" applyBorder="1" applyAlignment="1">
      <alignment horizontal="justify" vertical="center" wrapText="1"/>
    </xf>
    <xf numFmtId="0" fontId="8" fillId="4" borderId="22" xfId="0" applyFont="1" applyFill="1" applyBorder="1" applyAlignment="1">
      <alignment horizontal="center" vertical="center" wrapText="1"/>
    </xf>
    <xf numFmtId="1" fontId="8" fillId="4" borderId="22" xfId="0" applyNumberFormat="1" applyFont="1" applyFill="1" applyBorder="1" applyAlignment="1">
      <alignment horizontal="right" vertical="center" wrapText="1"/>
    </xf>
    <xf numFmtId="0" fontId="8" fillId="0" borderId="22" xfId="0" applyFont="1" applyBorder="1" applyAlignment="1">
      <alignment horizontal="right" vertical="center" wrapText="1"/>
    </xf>
    <xf numFmtId="0" fontId="6" fillId="0" borderId="22" xfId="0" applyFont="1" applyBorder="1" applyAlignment="1">
      <alignment horizontal="right" vertical="center" wrapText="1"/>
    </xf>
    <xf numFmtId="0" fontId="6" fillId="4" borderId="22" xfId="0" applyFont="1" applyFill="1" applyBorder="1" applyAlignment="1">
      <alignment horizontal="center" vertical="center" wrapText="1"/>
    </xf>
    <xf numFmtId="0" fontId="8" fillId="4" borderId="22" xfId="0" applyFont="1" applyFill="1" applyBorder="1" applyAlignment="1">
      <alignment horizontal="left" vertical="top" wrapText="1"/>
    </xf>
    <xf numFmtId="0" fontId="6" fillId="4" borderId="22"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8" fillId="4" borderId="9" xfId="0" applyFont="1" applyFill="1" applyBorder="1" applyAlignment="1">
      <alignment horizontal="center" vertical="center" wrapText="1"/>
    </xf>
    <xf numFmtId="1" fontId="8" fillId="0" borderId="9" xfId="0" applyNumberFormat="1" applyFont="1" applyBorder="1" applyAlignment="1">
      <alignment horizontal="right" vertical="center" wrapText="1"/>
    </xf>
    <xf numFmtId="0" fontId="8" fillId="0" borderId="9" xfId="0" applyFont="1" applyBorder="1" applyAlignment="1">
      <alignment horizontal="right" vertical="center" wrapText="1"/>
    </xf>
    <xf numFmtId="0" fontId="6" fillId="0" borderId="9" xfId="0" applyFont="1" applyBorder="1" applyAlignment="1">
      <alignment horizontal="center" vertical="center" wrapText="1"/>
    </xf>
    <xf numFmtId="0" fontId="8" fillId="0" borderId="8" xfId="0" applyFont="1" applyBorder="1" applyAlignment="1">
      <alignment horizontal="left" vertical="top" wrapText="1"/>
    </xf>
    <xf numFmtId="0" fontId="8" fillId="0" borderId="8" xfId="0" applyFont="1" applyBorder="1" applyAlignment="1">
      <alignment horizontal="left" vertical="center" wrapText="1"/>
    </xf>
    <xf numFmtId="0" fontId="8" fillId="0" borderId="26" xfId="0" applyFont="1" applyBorder="1" applyAlignment="1">
      <alignment horizontal="left" vertical="center" wrapText="1"/>
    </xf>
    <xf numFmtId="0" fontId="8" fillId="4" borderId="17" xfId="0" applyFont="1" applyFill="1" applyBorder="1" applyAlignment="1">
      <alignment horizontal="center" vertical="center" wrapText="1"/>
    </xf>
    <xf numFmtId="0" fontId="8" fillId="0" borderId="7" xfId="0" applyFont="1" applyBorder="1" applyAlignment="1">
      <alignment horizontal="left" vertical="top" wrapText="1"/>
    </xf>
    <xf numFmtId="0" fontId="8" fillId="0" borderId="7" xfId="0" applyFont="1" applyBorder="1" applyAlignment="1">
      <alignment horizontal="left" vertical="center" wrapText="1"/>
    </xf>
    <xf numFmtId="0" fontId="8" fillId="0" borderId="45" xfId="0" applyFont="1" applyBorder="1" applyAlignment="1">
      <alignment horizontal="left" vertical="center" wrapText="1"/>
    </xf>
    <xf numFmtId="0" fontId="8" fillId="0" borderId="22" xfId="0" applyFont="1" applyBorder="1" applyAlignment="1">
      <alignment horizontal="center" vertical="center" wrapText="1"/>
    </xf>
    <xf numFmtId="1" fontId="8" fillId="0" borderId="22" xfId="0" applyNumberFormat="1" applyFont="1" applyBorder="1" applyAlignment="1">
      <alignment horizontal="right" vertical="center" wrapText="1"/>
    </xf>
    <xf numFmtId="0" fontId="6" fillId="0" borderId="22" xfId="0" applyFont="1" applyBorder="1" applyAlignment="1">
      <alignment horizontal="center" vertical="center" wrapText="1"/>
    </xf>
    <xf numFmtId="0" fontId="8" fillId="0" borderId="22" xfId="0" applyFont="1" applyBorder="1" applyAlignment="1">
      <alignment horizontal="left" vertical="top" wrapText="1"/>
    </xf>
    <xf numFmtId="0" fontId="6" fillId="0" borderId="22" xfId="0" applyFont="1" applyBorder="1" applyAlignment="1">
      <alignment horizontal="left" vertical="center" wrapText="1"/>
    </xf>
    <xf numFmtId="0" fontId="6" fillId="6" borderId="23" xfId="0" applyFont="1" applyFill="1" applyBorder="1" applyAlignment="1">
      <alignment horizontal="left" vertical="center" wrapText="1"/>
    </xf>
    <xf numFmtId="0" fontId="44" fillId="32" borderId="9" xfId="0" applyFont="1" applyFill="1" applyBorder="1" applyAlignment="1">
      <alignment horizontal="justify" vertical="center" wrapText="1"/>
    </xf>
    <xf numFmtId="0" fontId="44" fillId="34" borderId="9" xfId="0" applyFont="1" applyFill="1" applyBorder="1" applyAlignment="1">
      <alignment horizontal="center" vertical="center"/>
    </xf>
    <xf numFmtId="0" fontId="44" fillId="32" borderId="9" xfId="0" applyFont="1" applyFill="1" applyBorder="1" applyAlignment="1">
      <alignment horizontal="center" vertical="center" wrapText="1"/>
    </xf>
    <xf numFmtId="0" fontId="44" fillId="32" borderId="9" xfId="0" applyFont="1" applyFill="1" applyBorder="1" applyAlignment="1">
      <alignment horizontal="right" vertical="center" wrapText="1"/>
    </xf>
    <xf numFmtId="170" fontId="44" fillId="32" borderId="8" xfId="0" applyNumberFormat="1" applyFont="1" applyFill="1" applyBorder="1" applyAlignment="1">
      <alignment horizontal="center" vertical="center" wrapText="1"/>
    </xf>
    <xf numFmtId="170" fontId="44" fillId="32" borderId="9" xfId="0" applyNumberFormat="1" applyFont="1" applyFill="1" applyBorder="1" applyAlignment="1">
      <alignment horizontal="left" vertical="center" wrapText="1"/>
    </xf>
    <xf numFmtId="0" fontId="44" fillId="32" borderId="10" xfId="0" applyFont="1" applyFill="1" applyBorder="1" applyAlignment="1">
      <alignment horizontal="left" vertical="center" wrapText="1"/>
    </xf>
    <xf numFmtId="0" fontId="44" fillId="32" borderId="34" xfId="0" applyFont="1" applyFill="1" applyBorder="1" applyAlignment="1">
      <alignment horizontal="justify" vertical="center" wrapText="1"/>
    </xf>
    <xf numFmtId="0" fontId="44" fillId="32" borderId="6" xfId="0" applyFont="1" applyFill="1" applyBorder="1" applyAlignment="1">
      <alignment horizontal="center" vertical="center" wrapText="1"/>
    </xf>
    <xf numFmtId="0" fontId="44" fillId="32" borderId="17" xfId="0" applyFont="1" applyFill="1" applyBorder="1" applyAlignment="1">
      <alignment horizontal="center" vertical="center" wrapText="1"/>
    </xf>
    <xf numFmtId="0" fontId="44" fillId="32" borderId="34" xfId="0" applyFont="1" applyFill="1" applyBorder="1" applyAlignment="1">
      <alignment horizontal="center" vertical="center" wrapText="1"/>
    </xf>
    <xf numFmtId="0" fontId="44" fillId="32" borderId="34" xfId="0" applyFont="1" applyFill="1" applyBorder="1" applyAlignment="1">
      <alignment horizontal="right" vertical="center" wrapText="1"/>
    </xf>
    <xf numFmtId="171" fontId="44" fillId="32" borderId="7" xfId="0" applyNumberFormat="1" applyFont="1" applyFill="1" applyBorder="1" applyAlignment="1">
      <alignment horizontal="right" vertical="center" wrapText="1"/>
    </xf>
    <xf numFmtId="170" fontId="44" fillId="32" borderId="7" xfId="0" applyNumberFormat="1" applyFont="1" applyFill="1" applyBorder="1" applyAlignment="1">
      <alignment horizontal="center" vertical="center" wrapText="1"/>
    </xf>
    <xf numFmtId="170" fontId="44" fillId="32" borderId="17" xfId="0" applyNumberFormat="1" applyFont="1" applyFill="1" applyBorder="1" applyAlignment="1">
      <alignment horizontal="left" vertical="center" wrapText="1"/>
    </xf>
    <xf numFmtId="0" fontId="44" fillId="32" borderId="18" xfId="0" applyFont="1" applyFill="1" applyBorder="1" applyAlignment="1">
      <alignment horizontal="left" vertical="center" wrapText="1"/>
    </xf>
    <xf numFmtId="0" fontId="44" fillId="34" borderId="127" xfId="0" applyFont="1" applyFill="1" applyBorder="1" applyAlignment="1">
      <alignment horizontal="justify" vertical="center" wrapText="1"/>
    </xf>
    <xf numFmtId="0" fontId="44" fillId="32" borderId="22" xfId="0" applyFont="1" applyFill="1" applyBorder="1" applyAlignment="1">
      <alignment horizontal="center" vertical="center" wrapText="1"/>
    </xf>
    <xf numFmtId="0" fontId="44" fillId="32" borderId="36" xfId="0" applyFont="1" applyFill="1" applyBorder="1" applyAlignment="1">
      <alignment horizontal="center" vertical="center" wrapText="1"/>
    </xf>
    <xf numFmtId="171" fontId="44" fillId="32" borderId="22" xfId="0" applyNumberFormat="1" applyFont="1" applyFill="1" applyBorder="1" applyAlignment="1">
      <alignment horizontal="right" vertical="center" wrapText="1"/>
    </xf>
    <xf numFmtId="170" fontId="44" fillId="32" borderId="22" xfId="0" applyNumberFormat="1" applyFont="1" applyFill="1" applyBorder="1" applyAlignment="1">
      <alignment horizontal="center" vertical="center" wrapText="1"/>
    </xf>
    <xf numFmtId="0" fontId="44" fillId="32" borderId="22" xfId="0" applyFont="1" applyFill="1" applyBorder="1" applyAlignment="1">
      <alignment horizontal="left" vertical="center" wrapText="1"/>
    </xf>
    <xf numFmtId="0" fontId="44" fillId="32" borderId="23" xfId="0" applyFont="1" applyFill="1" applyBorder="1" applyAlignment="1">
      <alignment horizontal="left" vertical="center" wrapText="1"/>
    </xf>
    <xf numFmtId="0" fontId="44" fillId="36" borderId="9" xfId="0" applyFont="1" applyFill="1" applyBorder="1" applyAlignment="1">
      <alignment horizontal="justify" vertical="center" wrapText="1"/>
    </xf>
    <xf numFmtId="0" fontId="44" fillId="36" borderId="9" xfId="0" applyFont="1" applyFill="1" applyBorder="1" applyAlignment="1">
      <alignment horizontal="center" vertical="center" wrapText="1"/>
    </xf>
    <xf numFmtId="0" fontId="44" fillId="36" borderId="9" xfId="0" applyFont="1" applyFill="1" applyBorder="1" applyAlignment="1">
      <alignment horizontal="right" vertical="center" wrapText="1"/>
    </xf>
    <xf numFmtId="0" fontId="44" fillId="37" borderId="9" xfId="0" applyFont="1" applyFill="1" applyBorder="1" applyAlignment="1">
      <alignment horizontal="right" vertical="center" wrapText="1"/>
    </xf>
    <xf numFmtId="0" fontId="44" fillId="36" borderId="9" xfId="0" applyFont="1" applyFill="1" applyBorder="1" applyAlignment="1">
      <alignment horizontal="left" vertical="center" wrapText="1"/>
    </xf>
    <xf numFmtId="0" fontId="44" fillId="36" borderId="10" xfId="0" applyFont="1" applyFill="1" applyBorder="1" applyAlignment="1">
      <alignment horizontal="left" vertical="center" wrapText="1"/>
    </xf>
    <xf numFmtId="0" fontId="44" fillId="36" borderId="17" xfId="0" applyFont="1" applyFill="1" applyBorder="1" applyAlignment="1">
      <alignment horizontal="justify" vertical="center" wrapText="1"/>
    </xf>
    <xf numFmtId="0" fontId="44" fillId="36" borderId="17" xfId="0" applyFont="1" applyFill="1" applyBorder="1" applyAlignment="1">
      <alignment horizontal="center" vertical="center" wrapText="1"/>
    </xf>
    <xf numFmtId="0" fontId="44" fillId="36" borderId="17" xfId="0" applyFont="1" applyFill="1" applyBorder="1" applyAlignment="1">
      <alignment horizontal="right" vertical="center" wrapText="1"/>
    </xf>
    <xf numFmtId="0" fontId="44" fillId="38" borderId="17" xfId="0" applyFont="1" applyFill="1" applyBorder="1" applyAlignment="1">
      <alignment horizontal="right" vertical="center" wrapText="1"/>
    </xf>
    <xf numFmtId="0" fontId="44" fillId="36" borderId="17" xfId="0" applyFont="1" applyFill="1" applyBorder="1" applyAlignment="1">
      <alignment horizontal="left" vertical="center" wrapText="1"/>
    </xf>
    <xf numFmtId="0" fontId="44" fillId="36" borderId="18" xfId="0" applyFont="1" applyFill="1" applyBorder="1" applyAlignment="1">
      <alignment horizontal="left" vertical="center" wrapText="1"/>
    </xf>
    <xf numFmtId="0" fontId="44" fillId="36" borderId="17" xfId="0" applyFont="1" applyFill="1" applyBorder="1" applyAlignment="1">
      <alignment horizontal="right" vertical="center"/>
    </xf>
    <xf numFmtId="0" fontId="44" fillId="36" borderId="17" xfId="0" applyFont="1" applyFill="1" applyBorder="1" applyAlignment="1">
      <alignment horizontal="center" vertical="center"/>
    </xf>
    <xf numFmtId="0" fontId="44" fillId="36" borderId="22" xfId="0" applyFont="1" applyFill="1" applyBorder="1" applyAlignment="1">
      <alignment horizontal="justify" vertical="center" wrapText="1"/>
    </xf>
    <xf numFmtId="0" fontId="44" fillId="36" borderId="22" xfId="0" applyFont="1" applyFill="1" applyBorder="1" applyAlignment="1">
      <alignment horizontal="center" vertical="center" wrapText="1"/>
    </xf>
    <xf numFmtId="0" fontId="44" fillId="36" borderId="22" xfId="0" applyFont="1" applyFill="1" applyBorder="1" applyAlignment="1">
      <alignment horizontal="right" vertical="center" wrapText="1"/>
    </xf>
    <xf numFmtId="0" fontId="44" fillId="36" borderId="22" xfId="0" applyFont="1" applyFill="1" applyBorder="1" applyAlignment="1">
      <alignment horizontal="right" vertical="center"/>
    </xf>
    <xf numFmtId="0" fontId="44" fillId="36" borderId="22" xfId="0" applyFont="1" applyFill="1" applyBorder="1" applyAlignment="1">
      <alignment horizontal="left" vertical="center" wrapText="1"/>
    </xf>
    <xf numFmtId="0" fontId="44" fillId="36" borderId="23" xfId="0" applyFont="1" applyFill="1" applyBorder="1" applyAlignment="1">
      <alignment horizontal="left" vertical="center" wrapText="1"/>
    </xf>
    <xf numFmtId="0" fontId="44" fillId="40" borderId="9" xfId="0" applyFont="1" applyFill="1" applyBorder="1" applyAlignment="1">
      <alignment horizontal="justify" vertical="center" wrapText="1"/>
    </xf>
    <xf numFmtId="0" fontId="44" fillId="40" borderId="9" xfId="0" applyFont="1" applyFill="1" applyBorder="1" applyAlignment="1">
      <alignment horizontal="center" vertical="center" wrapText="1"/>
    </xf>
    <xf numFmtId="0" fontId="44" fillId="40" borderId="9" xfId="0" applyFont="1" applyFill="1" applyBorder="1" applyAlignment="1">
      <alignment horizontal="right" vertical="center"/>
    </xf>
    <xf numFmtId="0" fontId="44" fillId="40" borderId="9" xfId="0" applyFont="1" applyFill="1" applyBorder="1" applyAlignment="1">
      <alignment horizontal="left" vertical="center" wrapText="1"/>
    </xf>
    <xf numFmtId="0" fontId="44" fillId="40" borderId="10" xfId="0" applyFont="1" applyFill="1" applyBorder="1" applyAlignment="1">
      <alignment horizontal="left" vertical="center" wrapText="1"/>
    </xf>
    <xf numFmtId="0" fontId="44" fillId="40" borderId="21" xfId="0" applyFont="1" applyFill="1" applyBorder="1" applyAlignment="1">
      <alignment horizontal="justify" vertical="center" wrapText="1"/>
    </xf>
    <xf numFmtId="0" fontId="44" fillId="40" borderId="22" xfId="0" applyFont="1" applyFill="1" applyBorder="1" applyAlignment="1">
      <alignment horizontal="center" vertical="center" wrapText="1"/>
    </xf>
    <xf numFmtId="0" fontId="44" fillId="40" borderId="22" xfId="0" applyFont="1" applyFill="1" applyBorder="1" applyAlignment="1">
      <alignment horizontal="right" vertical="center"/>
    </xf>
    <xf numFmtId="0" fontId="44" fillId="40" borderId="22" xfId="0" applyFont="1" applyFill="1" applyBorder="1" applyAlignment="1">
      <alignment horizontal="left" vertical="center" wrapText="1"/>
    </xf>
    <xf numFmtId="0" fontId="44" fillId="40" borderId="23" xfId="0" applyFont="1" applyFill="1" applyBorder="1" applyAlignment="1">
      <alignment horizontal="left" vertical="center" wrapText="1"/>
    </xf>
    <xf numFmtId="1" fontId="17" fillId="0" borderId="9" xfId="0" applyNumberFormat="1" applyFont="1" applyBorder="1" applyAlignment="1">
      <alignment horizontal="right" vertical="center" wrapText="1"/>
    </xf>
    <xf numFmtId="1" fontId="17" fillId="0" borderId="9" xfId="0" applyNumberFormat="1" applyFont="1" applyBorder="1" applyAlignment="1">
      <alignment horizontal="center" vertical="center" wrapText="1"/>
    </xf>
    <xf numFmtId="1" fontId="17" fillId="0" borderId="17" xfId="0" applyNumberFormat="1" applyFont="1" applyBorder="1" applyAlignment="1">
      <alignment horizontal="center" vertical="center" wrapText="1"/>
    </xf>
    <xf numFmtId="0" fontId="19" fillId="0" borderId="17" xfId="0" applyFont="1" applyBorder="1" applyAlignment="1">
      <alignment horizontal="center" vertical="center" wrapText="1" readingOrder="1"/>
    </xf>
    <xf numFmtId="1" fontId="20" fillId="0" borderId="17" xfId="0" applyNumberFormat="1" applyFont="1" applyBorder="1" applyAlignment="1">
      <alignment horizontal="center" vertical="center" wrapText="1"/>
    </xf>
    <xf numFmtId="0" fontId="19" fillId="0" borderId="36" xfId="0" applyFont="1" applyBorder="1" applyAlignment="1">
      <alignment horizontal="center" vertical="center"/>
    </xf>
    <xf numFmtId="1" fontId="17" fillId="0" borderId="22" xfId="0" applyNumberFormat="1" applyFont="1" applyBorder="1" applyAlignment="1">
      <alignment horizontal="center" vertical="center" wrapText="1"/>
    </xf>
    <xf numFmtId="0" fontId="19" fillId="0" borderId="22" xfId="0" applyFont="1" applyBorder="1" applyAlignment="1">
      <alignment horizontal="center" vertical="center" wrapText="1" readingOrder="1"/>
    </xf>
    <xf numFmtId="0" fontId="6" fillId="4" borderId="38" xfId="0" applyFont="1" applyFill="1" applyBorder="1" applyAlignment="1">
      <alignment horizontal="justify"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8" fillId="0" borderId="38" xfId="0" applyFont="1" applyBorder="1" applyAlignment="1">
      <alignment horizontal="justify" vertical="center" wrapText="1"/>
    </xf>
    <xf numFmtId="0" fontId="55" fillId="43" borderId="0" xfId="2" applyFont="1" applyFill="1"/>
    <xf numFmtId="0" fontId="19" fillId="0" borderId="9" xfId="0" applyFont="1" applyBorder="1" applyAlignment="1">
      <alignment horizontal="right" vertical="center"/>
    </xf>
    <xf numFmtId="0" fontId="17" fillId="4" borderId="22" xfId="0" applyFont="1" applyFill="1" applyBorder="1" applyAlignment="1">
      <alignment horizontal="left" vertical="center" wrapText="1"/>
    </xf>
    <xf numFmtId="0" fontId="19" fillId="0" borderId="17" xfId="0" applyFont="1" applyBorder="1" applyAlignment="1">
      <alignment horizontal="right" vertical="center"/>
    </xf>
    <xf numFmtId="0" fontId="17" fillId="0" borderId="17" xfId="0" applyFont="1" applyBorder="1" applyAlignment="1">
      <alignment horizontal="right" vertical="center"/>
    </xf>
    <xf numFmtId="0" fontId="17" fillId="0" borderId="22" xfId="0" applyFont="1" applyBorder="1" applyAlignment="1">
      <alignment horizontal="right" vertical="center"/>
    </xf>
    <xf numFmtId="3" fontId="17" fillId="6" borderId="17" xfId="0" applyNumberFormat="1" applyFont="1" applyFill="1" applyBorder="1" applyAlignment="1">
      <alignment horizontal="center" vertical="center" wrapText="1"/>
    </xf>
    <xf numFmtId="0" fontId="17" fillId="0" borderId="17" xfId="0" applyFont="1" applyBorder="1" applyAlignment="1">
      <alignment horizontal="center" vertical="top" wrapText="1"/>
    </xf>
    <xf numFmtId="9" fontId="19" fillId="6" borderId="17" xfId="0" applyNumberFormat="1" applyFont="1" applyFill="1" applyBorder="1" applyAlignment="1">
      <alignment horizontal="center" vertical="center"/>
    </xf>
    <xf numFmtId="10" fontId="19" fillId="0" borderId="17" xfId="0" applyNumberFormat="1" applyFont="1" applyBorder="1" applyAlignment="1">
      <alignment horizontal="center" vertical="center"/>
    </xf>
    <xf numFmtId="10" fontId="17" fillId="0" borderId="17" xfId="0" applyNumberFormat="1" applyFont="1" applyBorder="1" applyAlignment="1">
      <alignment horizontal="center" vertical="center" wrapText="1"/>
    </xf>
    <xf numFmtId="9" fontId="17" fillId="6" borderId="17" xfId="0" applyNumberFormat="1" applyFont="1" applyFill="1" applyBorder="1" applyAlignment="1">
      <alignment horizontal="center" vertical="center" wrapText="1"/>
    </xf>
    <xf numFmtId="9" fontId="17" fillId="0" borderId="17" xfId="0" applyNumberFormat="1" applyFont="1" applyBorder="1" applyAlignment="1">
      <alignment horizontal="center" vertical="center" wrapText="1"/>
    </xf>
    <xf numFmtId="0" fontId="26" fillId="6" borderId="17" xfId="0" applyFont="1" applyFill="1" applyBorder="1" applyAlignment="1">
      <alignment horizontal="center" vertical="center" wrapText="1"/>
    </xf>
    <xf numFmtId="0" fontId="17" fillId="4" borderId="17" xfId="0" applyFont="1" applyFill="1" applyBorder="1" applyAlignment="1">
      <alignment horizontal="justify" vertical="center" wrapText="1"/>
    </xf>
    <xf numFmtId="0" fontId="17" fillId="4" borderId="17" xfId="0" applyFont="1" applyFill="1" applyBorder="1" applyAlignment="1">
      <alignment horizontal="right" vertical="center"/>
    </xf>
    <xf numFmtId="0" fontId="17" fillId="4" borderId="31" xfId="0" applyFont="1" applyFill="1" applyBorder="1" applyAlignment="1">
      <alignment horizontal="right" vertical="center" wrapText="1"/>
    </xf>
    <xf numFmtId="0" fontId="17" fillId="4" borderId="32" xfId="0" applyFont="1" applyFill="1" applyBorder="1" applyAlignment="1">
      <alignment horizontal="right" vertical="center" wrapText="1"/>
    </xf>
    <xf numFmtId="0" fontId="19" fillId="44" borderId="1" xfId="0" applyFont="1" applyFill="1" applyBorder="1" applyAlignment="1">
      <alignment horizontal="center" vertical="center" wrapText="1"/>
    </xf>
    <xf numFmtId="0" fontId="19" fillId="44" borderId="71" xfId="0" applyFont="1" applyFill="1" applyBorder="1" applyAlignment="1">
      <alignment horizontal="right" vertical="center" wrapText="1"/>
    </xf>
    <xf numFmtId="0" fontId="17" fillId="0" borderId="34" xfId="0" applyFont="1" applyBorder="1" applyAlignment="1">
      <alignment horizontal="right" vertical="center" wrapText="1"/>
    </xf>
    <xf numFmtId="0" fontId="27" fillId="15" borderId="32" xfId="0" applyFont="1" applyFill="1" applyBorder="1" applyAlignment="1">
      <alignment horizontal="center" vertical="center"/>
    </xf>
    <xf numFmtId="0" fontId="19" fillId="44" borderId="38" xfId="0" applyFont="1" applyFill="1" applyBorder="1" applyAlignment="1">
      <alignment horizontal="right" vertical="center" wrapText="1"/>
    </xf>
    <xf numFmtId="0" fontId="19" fillId="0" borderId="38" xfId="0" applyFont="1" applyBorder="1" applyAlignment="1">
      <alignment horizontal="right" vertical="center" wrapText="1"/>
    </xf>
    <xf numFmtId="0" fontId="6" fillId="0" borderId="32" xfId="0" applyFont="1" applyBorder="1" applyAlignment="1">
      <alignment horizontal="justify" vertical="center" wrapText="1"/>
    </xf>
    <xf numFmtId="0" fontId="55" fillId="45" borderId="0" xfId="2" applyFont="1" applyFill="1"/>
    <xf numFmtId="0" fontId="62" fillId="2" borderId="1" xfId="2" applyFont="1" applyFill="1" applyBorder="1" applyAlignment="1">
      <alignment horizontal="center" vertical="center" wrapText="1"/>
    </xf>
    <xf numFmtId="0" fontId="1" fillId="0" borderId="0" xfId="2" applyAlignment="1">
      <alignment horizontal="center" vertical="center"/>
    </xf>
    <xf numFmtId="0" fontId="2" fillId="0" borderId="0" xfId="2" applyFont="1" applyAlignment="1">
      <alignment horizontal="center" vertical="center"/>
    </xf>
    <xf numFmtId="0" fontId="63" fillId="2" borderId="1" xfId="2" applyFont="1" applyFill="1" applyBorder="1" applyAlignment="1">
      <alignment horizontal="center" vertical="center" wrapText="1"/>
    </xf>
    <xf numFmtId="0" fontId="65" fillId="0" borderId="1" xfId="2" applyFont="1" applyBorder="1" applyAlignment="1">
      <alignment vertical="center" wrapText="1"/>
    </xf>
    <xf numFmtId="0" fontId="65" fillId="0" borderId="1" xfId="0" applyFont="1" applyBorder="1" applyAlignment="1">
      <alignment vertical="center" wrapText="1"/>
    </xf>
    <xf numFmtId="0" fontId="65" fillId="4" borderId="1" xfId="0" applyFont="1" applyFill="1" applyBorder="1" applyAlignment="1">
      <alignment vertical="center" wrapText="1"/>
    </xf>
    <xf numFmtId="0" fontId="65" fillId="0" borderId="1" xfId="3" applyFont="1" applyBorder="1" applyAlignment="1">
      <alignment vertical="center" wrapText="1"/>
    </xf>
    <xf numFmtId="0" fontId="65" fillId="4" borderId="1" xfId="5" applyFont="1" applyFill="1" applyBorder="1" applyAlignment="1">
      <alignment vertical="center" wrapText="1"/>
    </xf>
    <xf numFmtId="0" fontId="67" fillId="0" borderId="1" xfId="0" applyFont="1" applyBorder="1" applyAlignment="1">
      <alignment vertical="center" wrapText="1"/>
    </xf>
    <xf numFmtId="0" fontId="64" fillId="0" borderId="1" xfId="2" applyFont="1" applyBorder="1" applyAlignment="1">
      <alignment horizontal="center" vertical="center"/>
    </xf>
    <xf numFmtId="0" fontId="65" fillId="0" borderId="0" xfId="2" applyFont="1" applyAlignment="1">
      <alignment vertical="center"/>
    </xf>
    <xf numFmtId="0" fontId="65" fillId="0" borderId="0" xfId="2" applyFont="1" applyAlignment="1">
      <alignment horizontal="center" vertical="center"/>
    </xf>
    <xf numFmtId="0" fontId="61" fillId="0" borderId="0" xfId="2" applyFont="1" applyAlignment="1">
      <alignment vertical="center"/>
    </xf>
    <xf numFmtId="0" fontId="61" fillId="0" borderId="0" xfId="2" applyFont="1" applyAlignment="1">
      <alignment horizontal="center" vertical="center"/>
    </xf>
    <xf numFmtId="0" fontId="71" fillId="0" borderId="0" xfId="2" applyFont="1"/>
    <xf numFmtId="0" fontId="71" fillId="0" borderId="0" xfId="2" applyFont="1" applyAlignment="1">
      <alignment horizontal="center"/>
    </xf>
    <xf numFmtId="49" fontId="71" fillId="0" borderId="0" xfId="2" applyNumberFormat="1" applyFont="1" applyAlignment="1">
      <alignment horizontal="center"/>
    </xf>
    <xf numFmtId="3" fontId="72" fillId="15" borderId="1" xfId="2" applyNumberFormat="1" applyFont="1" applyFill="1" applyBorder="1" applyAlignment="1">
      <alignment vertical="center"/>
    </xf>
    <xf numFmtId="0" fontId="73" fillId="48" borderId="1" xfId="2" applyFont="1" applyFill="1" applyBorder="1" applyAlignment="1">
      <alignment horizontal="center" vertical="center" wrapText="1"/>
    </xf>
    <xf numFmtId="0" fontId="73" fillId="48" borderId="84" xfId="2" applyFont="1" applyFill="1" applyBorder="1" applyAlignment="1">
      <alignment horizontal="center" vertical="center" wrapText="1"/>
    </xf>
    <xf numFmtId="0" fontId="73" fillId="48" borderId="48" xfId="2" applyFont="1" applyFill="1" applyBorder="1" applyAlignment="1">
      <alignment horizontal="center" vertical="center" wrapText="1"/>
    </xf>
    <xf numFmtId="49" fontId="73" fillId="48" borderId="48" xfId="2" applyNumberFormat="1" applyFont="1" applyFill="1" applyBorder="1" applyAlignment="1">
      <alignment horizontal="center" vertical="center" wrapText="1"/>
    </xf>
    <xf numFmtId="49" fontId="73" fillId="48" borderId="1" xfId="2" applyNumberFormat="1" applyFont="1" applyFill="1" applyBorder="1" applyAlignment="1">
      <alignment horizontal="center" vertical="center" wrapText="1"/>
    </xf>
    <xf numFmtId="49" fontId="73" fillId="20" borderId="1" xfId="2" applyNumberFormat="1" applyFont="1" applyFill="1" applyBorder="1" applyAlignment="1">
      <alignment horizontal="center" vertical="center" wrapText="1"/>
    </xf>
    <xf numFmtId="0" fontId="74" fillId="9" borderId="69" xfId="2" applyFont="1" applyFill="1" applyBorder="1" applyAlignment="1">
      <alignment horizontal="center" vertical="center"/>
    </xf>
    <xf numFmtId="0" fontId="74" fillId="9" borderId="1" xfId="2" applyFont="1" applyFill="1" applyBorder="1" applyAlignment="1">
      <alignment horizontal="center" vertical="center"/>
    </xf>
    <xf numFmtId="0" fontId="74" fillId="9" borderId="1" xfId="2" applyFont="1" applyFill="1" applyBorder="1" applyAlignment="1">
      <alignment horizontal="center" vertical="center" wrapText="1"/>
    </xf>
    <xf numFmtId="49" fontId="74" fillId="9" borderId="1" xfId="2" applyNumberFormat="1" applyFont="1" applyFill="1" applyBorder="1" applyAlignment="1">
      <alignment horizontal="center" vertical="center"/>
    </xf>
    <xf numFmtId="3" fontId="74" fillId="9" borderId="1" xfId="2" applyNumberFormat="1" applyFont="1" applyFill="1" applyBorder="1" applyAlignment="1">
      <alignment horizontal="right" vertical="center"/>
    </xf>
    <xf numFmtId="0" fontId="74" fillId="9" borderId="1" xfId="2" applyFont="1" applyFill="1" applyBorder="1" applyAlignment="1">
      <alignment horizontal="right" vertical="center"/>
    </xf>
    <xf numFmtId="3" fontId="75" fillId="9" borderId="1" xfId="2" applyNumberFormat="1" applyFont="1" applyFill="1" applyBorder="1" applyAlignment="1">
      <alignment horizontal="right" vertical="center"/>
    </xf>
    <xf numFmtId="0" fontId="75" fillId="9" borderId="1" xfId="2" applyFont="1" applyFill="1" applyBorder="1" applyAlignment="1">
      <alignment horizontal="right" vertical="center"/>
    </xf>
    <xf numFmtId="0" fontId="74" fillId="41" borderId="1" xfId="2" applyFont="1" applyFill="1" applyBorder="1" applyAlignment="1">
      <alignment horizontal="center" vertical="center" wrapText="1"/>
    </xf>
    <xf numFmtId="0" fontId="71" fillId="41" borderId="1" xfId="2" applyFont="1" applyFill="1" applyBorder="1" applyAlignment="1">
      <alignment horizontal="center" vertical="center" wrapText="1"/>
    </xf>
    <xf numFmtId="3" fontId="76" fillId="9" borderId="1" xfId="2" applyNumberFormat="1" applyFont="1" applyFill="1" applyBorder="1" applyAlignment="1">
      <alignment horizontal="right" vertical="center"/>
    </xf>
    <xf numFmtId="3" fontId="74" fillId="9" borderId="1" xfId="2" applyNumberFormat="1" applyFont="1" applyFill="1" applyBorder="1" applyAlignment="1">
      <alignment horizontal="center" vertical="center" wrapText="1"/>
    </xf>
    <xf numFmtId="3" fontId="74" fillId="9" borderId="1" xfId="2" applyNumberFormat="1" applyFont="1" applyFill="1" applyBorder="1" applyAlignment="1">
      <alignment horizontal="right" vertical="center" wrapText="1"/>
    </xf>
    <xf numFmtId="0" fontId="74" fillId="9" borderId="1" xfId="2" quotePrefix="1" applyFont="1" applyFill="1" applyBorder="1" applyAlignment="1">
      <alignment horizontal="center" vertical="center" wrapText="1"/>
    </xf>
    <xf numFmtId="3" fontId="78" fillId="9" borderId="1" xfId="2" applyNumberFormat="1" applyFont="1" applyFill="1" applyBorder="1" applyAlignment="1">
      <alignment horizontal="right" vertical="center"/>
    </xf>
    <xf numFmtId="3" fontId="74" fillId="26" borderId="1" xfId="2" applyNumberFormat="1" applyFont="1" applyFill="1" applyBorder="1" applyAlignment="1">
      <alignment horizontal="right" vertical="center"/>
    </xf>
    <xf numFmtId="0" fontId="74" fillId="26" borderId="1" xfId="2" applyFont="1" applyFill="1" applyBorder="1" applyAlignment="1">
      <alignment horizontal="right" vertical="center"/>
    </xf>
    <xf numFmtId="3" fontId="79" fillId="26" borderId="1" xfId="2" applyNumberFormat="1" applyFont="1" applyFill="1" applyBorder="1" applyAlignment="1">
      <alignment horizontal="right" vertical="center"/>
    </xf>
    <xf numFmtId="4" fontId="74" fillId="26" borderId="1" xfId="2" applyNumberFormat="1" applyFont="1" applyFill="1" applyBorder="1" applyAlignment="1">
      <alignment horizontal="right" vertical="center"/>
    </xf>
    <xf numFmtId="3" fontId="78" fillId="26" borderId="1" xfId="2" applyNumberFormat="1" applyFont="1" applyFill="1" applyBorder="1" applyAlignment="1">
      <alignment horizontal="right" vertical="center"/>
    </xf>
    <xf numFmtId="3" fontId="75" fillId="26" borderId="1" xfId="2" applyNumberFormat="1" applyFont="1" applyFill="1" applyBorder="1" applyAlignment="1">
      <alignment horizontal="right" vertical="center"/>
    </xf>
    <xf numFmtId="0" fontId="74" fillId="26" borderId="1" xfId="2" applyFont="1" applyFill="1" applyBorder="1" applyAlignment="1">
      <alignment horizontal="center" vertical="center" wrapText="1"/>
    </xf>
    <xf numFmtId="49" fontId="74" fillId="26" borderId="69" xfId="2" applyNumberFormat="1" applyFont="1" applyFill="1" applyBorder="1" applyAlignment="1">
      <alignment horizontal="center" vertical="center" wrapText="1"/>
    </xf>
    <xf numFmtId="3" fontId="74" fillId="26" borderId="1" xfId="2" applyNumberFormat="1" applyFont="1" applyFill="1" applyBorder="1" applyAlignment="1">
      <alignment vertical="center" wrapText="1"/>
    </xf>
    <xf numFmtId="0" fontId="74" fillId="26" borderId="69" xfId="2" applyFont="1" applyFill="1" applyBorder="1" applyAlignment="1">
      <alignment horizontal="center" vertical="center"/>
    </xf>
    <xf numFmtId="0" fontId="74" fillId="26" borderId="1" xfId="2" quotePrefix="1" applyFont="1" applyFill="1" applyBorder="1" applyAlignment="1">
      <alignment horizontal="center" vertical="center" wrapText="1"/>
    </xf>
    <xf numFmtId="3" fontId="74" fillId="26" borderId="1" xfId="2" applyNumberFormat="1" applyFont="1" applyFill="1" applyBorder="1" applyAlignment="1">
      <alignment horizontal="right" vertical="center" wrapText="1"/>
    </xf>
    <xf numFmtId="0" fontId="71" fillId="49" borderId="69" xfId="2" applyFont="1" applyFill="1" applyBorder="1" applyAlignment="1">
      <alignment horizontal="center" vertical="center"/>
    </xf>
    <xf numFmtId="0" fontId="71" fillId="49" borderId="1" xfId="2" applyFont="1" applyFill="1" applyBorder="1" applyAlignment="1">
      <alignment horizontal="center" vertical="center" wrapText="1"/>
    </xf>
    <xf numFmtId="0" fontId="74" fillId="49" borderId="1" xfId="2" applyFont="1" applyFill="1" applyBorder="1" applyAlignment="1">
      <alignment horizontal="center" vertical="center" wrapText="1"/>
    </xf>
    <xf numFmtId="49" fontId="71" fillId="49" borderId="1" xfId="2" applyNumberFormat="1" applyFont="1" applyFill="1" applyBorder="1" applyAlignment="1">
      <alignment horizontal="center" vertical="center"/>
    </xf>
    <xf numFmtId="49" fontId="71" fillId="49" borderId="1" xfId="2" applyNumberFormat="1" applyFont="1" applyFill="1" applyBorder="1" applyAlignment="1">
      <alignment horizontal="center" vertical="center" wrapText="1"/>
    </xf>
    <xf numFmtId="49" fontId="71" fillId="49" borderId="48" xfId="2" applyNumberFormat="1" applyFont="1" applyFill="1" applyBorder="1" applyAlignment="1">
      <alignment vertical="center" wrapText="1"/>
    </xf>
    <xf numFmtId="3" fontId="74" fillId="49" borderId="1" xfId="2" applyNumberFormat="1" applyFont="1" applyFill="1" applyBorder="1" applyAlignment="1">
      <alignment vertical="center"/>
    </xf>
    <xf numFmtId="3" fontId="74" fillId="49" borderId="1" xfId="2" applyNumberFormat="1" applyFont="1" applyFill="1" applyBorder="1" applyAlignment="1">
      <alignment vertical="center" wrapText="1"/>
    </xf>
    <xf numFmtId="0" fontId="71" fillId="49" borderId="1" xfId="2" applyFont="1" applyFill="1" applyBorder="1" applyAlignment="1">
      <alignment horizontal="center" vertical="center"/>
    </xf>
    <xf numFmtId="3" fontId="75" fillId="49" borderId="1" xfId="2" applyNumberFormat="1" applyFont="1" applyFill="1" applyBorder="1" applyAlignment="1">
      <alignment vertical="center"/>
    </xf>
    <xf numFmtId="3" fontId="74" fillId="49" borderId="54" xfId="2" applyNumberFormat="1" applyFont="1" applyFill="1" applyBorder="1" applyAlignment="1">
      <alignment vertical="center"/>
    </xf>
    <xf numFmtId="3" fontId="74" fillId="49" borderId="54" xfId="2" applyNumberFormat="1" applyFont="1" applyFill="1" applyBorder="1" applyAlignment="1">
      <alignment vertical="center" wrapText="1"/>
    </xf>
    <xf numFmtId="0" fontId="71" fillId="49" borderId="73" xfId="2" applyFont="1" applyFill="1" applyBorder="1" applyAlignment="1">
      <alignment horizontal="center" vertical="center"/>
    </xf>
    <xf numFmtId="0" fontId="71" fillId="49" borderId="54" xfId="2" applyFont="1" applyFill="1" applyBorder="1" applyAlignment="1">
      <alignment horizontal="center" vertical="center" wrapText="1"/>
    </xf>
    <xf numFmtId="0" fontId="74" fillId="49" borderId="54" xfId="2" applyFont="1" applyFill="1" applyBorder="1" applyAlignment="1">
      <alignment horizontal="center" vertical="center" wrapText="1"/>
    </xf>
    <xf numFmtId="49" fontId="71" fillId="49" borderId="54" xfId="2" applyNumberFormat="1" applyFont="1" applyFill="1" applyBorder="1" applyAlignment="1">
      <alignment horizontal="center" vertical="center"/>
    </xf>
    <xf numFmtId="49" fontId="71" fillId="49" borderId="54" xfId="2" applyNumberFormat="1" applyFont="1" applyFill="1" applyBorder="1" applyAlignment="1">
      <alignment horizontal="center" vertical="center" wrapText="1"/>
    </xf>
    <xf numFmtId="49" fontId="77" fillId="49" borderId="1" xfId="2" applyNumberFormat="1" applyFont="1" applyFill="1" applyBorder="1" applyAlignment="1">
      <alignment horizontal="center" vertical="center" wrapText="1"/>
    </xf>
    <xf numFmtId="49" fontId="77" fillId="49" borderId="54" xfId="2" applyNumberFormat="1" applyFont="1" applyFill="1" applyBorder="1" applyAlignment="1">
      <alignment horizontal="center" vertical="center" wrapText="1"/>
    </xf>
    <xf numFmtId="3" fontId="74" fillId="49" borderId="1" xfId="2" applyNumberFormat="1" applyFont="1" applyFill="1" applyBorder="1" applyAlignment="1">
      <alignment horizontal="right" vertical="center" wrapText="1"/>
    </xf>
    <xf numFmtId="3" fontId="74" fillId="49" borderId="1" xfId="2" applyNumberFormat="1" applyFont="1" applyFill="1" applyBorder="1" applyAlignment="1">
      <alignment horizontal="right" vertical="center"/>
    </xf>
    <xf numFmtId="3" fontId="78" fillId="49" borderId="1" xfId="2" applyNumberFormat="1" applyFont="1" applyFill="1" applyBorder="1" applyAlignment="1">
      <alignment vertical="center"/>
    </xf>
    <xf numFmtId="0" fontId="74" fillId="41" borderId="69" xfId="2" applyFont="1" applyFill="1" applyBorder="1" applyAlignment="1">
      <alignment horizontal="center" vertical="center"/>
    </xf>
    <xf numFmtId="0" fontId="71" fillId="41" borderId="1" xfId="2" applyFont="1" applyFill="1" applyBorder="1" applyAlignment="1">
      <alignment horizontal="center" vertical="center"/>
    </xf>
    <xf numFmtId="0" fontId="74" fillId="41" borderId="1" xfId="2" quotePrefix="1" applyFont="1" applyFill="1" applyBorder="1" applyAlignment="1">
      <alignment horizontal="center" vertical="center" wrapText="1"/>
    </xf>
    <xf numFmtId="3" fontId="74" fillId="41" borderId="1" xfId="2" applyNumberFormat="1" applyFont="1" applyFill="1" applyBorder="1" applyAlignment="1">
      <alignment horizontal="right" vertical="center" wrapText="1"/>
    </xf>
    <xf numFmtId="3" fontId="74" fillId="41" borderId="1" xfId="2" applyNumberFormat="1" applyFont="1" applyFill="1" applyBorder="1" applyAlignment="1">
      <alignment horizontal="right" vertical="center"/>
    </xf>
    <xf numFmtId="0" fontId="74" fillId="41" borderId="1" xfId="2" applyFont="1" applyFill="1" applyBorder="1" applyAlignment="1">
      <alignment horizontal="center" vertical="center"/>
    </xf>
    <xf numFmtId="0" fontId="77" fillId="41" borderId="1" xfId="2" applyFont="1" applyFill="1" applyBorder="1" applyAlignment="1">
      <alignment horizontal="center" vertical="center" wrapText="1"/>
    </xf>
    <xf numFmtId="0" fontId="71" fillId="41" borderId="69" xfId="2" applyFont="1" applyFill="1" applyBorder="1" applyAlignment="1">
      <alignment horizontal="center" vertical="center"/>
    </xf>
    <xf numFmtId="49" fontId="74" fillId="41" borderId="1" xfId="2" applyNumberFormat="1" applyFont="1" applyFill="1" applyBorder="1" applyAlignment="1">
      <alignment horizontal="center" vertical="center"/>
    </xf>
    <xf numFmtId="0" fontId="71" fillId="7" borderId="69" xfId="2" applyFont="1" applyFill="1" applyBorder="1" applyAlignment="1">
      <alignment horizontal="center" vertical="center"/>
    </xf>
    <xf numFmtId="0" fontId="71" fillId="7" borderId="1" xfId="2" applyFont="1" applyFill="1" applyBorder="1" applyAlignment="1">
      <alignment horizontal="center" vertical="center" wrapText="1"/>
    </xf>
    <xf numFmtId="0" fontId="71" fillId="7" borderId="1" xfId="2" applyFont="1" applyFill="1" applyBorder="1" applyAlignment="1">
      <alignment horizontal="center" vertical="center"/>
    </xf>
    <xf numFmtId="49" fontId="71" fillId="7" borderId="1" xfId="2" applyNumberFormat="1" applyFont="1" applyFill="1" applyBorder="1" applyAlignment="1">
      <alignment horizontal="center" vertical="center"/>
    </xf>
    <xf numFmtId="3" fontId="74" fillId="7" borderId="1" xfId="2" applyNumberFormat="1" applyFont="1" applyFill="1" applyBorder="1" applyAlignment="1">
      <alignment vertical="center"/>
    </xf>
    <xf numFmtId="0" fontId="74" fillId="7" borderId="1" xfId="2" applyFont="1" applyFill="1" applyBorder="1" applyAlignment="1">
      <alignment vertical="center"/>
    </xf>
    <xf numFmtId="3" fontId="75" fillId="7" borderId="1" xfId="2" applyNumberFormat="1" applyFont="1" applyFill="1" applyBorder="1" applyAlignment="1">
      <alignment vertical="center"/>
    </xf>
    <xf numFmtId="0" fontId="74" fillId="7" borderId="69" xfId="2" applyFont="1" applyFill="1" applyBorder="1" applyAlignment="1">
      <alignment horizontal="center" vertical="center"/>
    </xf>
    <xf numFmtId="0" fontId="74" fillId="7" borderId="1" xfId="2" applyFont="1" applyFill="1" applyBorder="1" applyAlignment="1">
      <alignment horizontal="center" vertical="center" wrapText="1"/>
    </xf>
    <xf numFmtId="0" fontId="77" fillId="7" borderId="1" xfId="2" applyFont="1" applyFill="1" applyBorder="1" applyAlignment="1">
      <alignment horizontal="center" vertical="center" wrapText="1"/>
    </xf>
    <xf numFmtId="3" fontId="77" fillId="7" borderId="1" xfId="2" applyNumberFormat="1" applyFont="1" applyFill="1" applyBorder="1" applyAlignment="1">
      <alignment vertical="center"/>
    </xf>
    <xf numFmtId="3" fontId="74" fillId="7" borderId="1" xfId="2" applyNumberFormat="1" applyFont="1" applyFill="1" applyBorder="1" applyAlignment="1">
      <alignment horizontal="center" vertical="center" wrapText="1"/>
    </xf>
    <xf numFmtId="3" fontId="74" fillId="7" borderId="1" xfId="2" applyNumberFormat="1" applyFont="1" applyFill="1" applyBorder="1" applyAlignment="1">
      <alignment horizontal="right" vertical="center" wrapText="1"/>
    </xf>
    <xf numFmtId="3" fontId="74" fillId="7" borderId="1" xfId="2" applyNumberFormat="1" applyFont="1" applyFill="1" applyBorder="1" applyAlignment="1">
      <alignment horizontal="right" vertical="center"/>
    </xf>
    <xf numFmtId="0" fontId="74" fillId="48" borderId="1" xfId="2" applyFont="1" applyFill="1" applyBorder="1" applyAlignment="1">
      <alignment horizontal="center" vertical="center" wrapText="1"/>
    </xf>
    <xf numFmtId="3" fontId="74" fillId="48" borderId="1" xfId="2" applyNumberFormat="1" applyFont="1" applyFill="1" applyBorder="1" applyAlignment="1">
      <alignment horizontal="center" vertical="center" wrapText="1"/>
    </xf>
    <xf numFmtId="3" fontId="74" fillId="48" borderId="1" xfId="2" applyNumberFormat="1" applyFont="1" applyFill="1" applyBorder="1" applyAlignment="1">
      <alignment horizontal="right" vertical="center" wrapText="1"/>
    </xf>
    <xf numFmtId="3" fontId="74" fillId="48" borderId="1" xfId="2" applyNumberFormat="1" applyFont="1" applyFill="1" applyBorder="1" applyAlignment="1">
      <alignment horizontal="right" vertical="center"/>
    </xf>
    <xf numFmtId="3" fontId="73" fillId="8" borderId="148" xfId="2" applyNumberFormat="1" applyFont="1" applyFill="1" applyBorder="1" applyAlignment="1">
      <alignment horizontal="center"/>
    </xf>
    <xf numFmtId="3" fontId="73" fillId="8" borderId="149" xfId="2" applyNumberFormat="1" applyFont="1" applyFill="1" applyBorder="1" applyAlignment="1">
      <alignment horizontal="center"/>
    </xf>
    <xf numFmtId="44" fontId="71" fillId="0" borderId="0" xfId="8" applyFont="1" applyFill="1" applyBorder="1" applyAlignment="1">
      <alignment horizontal="center"/>
    </xf>
    <xf numFmtId="3" fontId="71" fillId="0" borderId="0" xfId="2" applyNumberFormat="1" applyFont="1" applyAlignment="1">
      <alignment horizontal="center"/>
    </xf>
    <xf numFmtId="44" fontId="71" fillId="0" borderId="0" xfId="2" applyNumberFormat="1" applyFont="1" applyAlignment="1">
      <alignment horizontal="center"/>
    </xf>
    <xf numFmtId="0" fontId="71" fillId="47" borderId="0" xfId="2" applyFont="1" applyFill="1" applyAlignment="1">
      <alignment horizontal="center"/>
    </xf>
    <xf numFmtId="0" fontId="65" fillId="0" borderId="0" xfId="2" applyFont="1" applyAlignment="1">
      <alignment horizontal="center" vertical="center" wrapText="1"/>
    </xf>
    <xf numFmtId="3" fontId="65" fillId="0" borderId="0" xfId="2" applyNumberFormat="1" applyFont="1" applyAlignment="1">
      <alignment horizontal="center" vertical="center" wrapText="1"/>
    </xf>
    <xf numFmtId="3" fontId="65" fillId="0" borderId="0" xfId="2" applyNumberFormat="1" applyFont="1" applyAlignment="1">
      <alignment vertical="center"/>
    </xf>
    <xf numFmtId="49" fontId="74" fillId="9" borderId="1" xfId="2" applyNumberFormat="1" applyFont="1" applyFill="1" applyBorder="1" applyAlignment="1">
      <alignment horizontal="center" vertical="center" wrapText="1"/>
    </xf>
    <xf numFmtId="49" fontId="74" fillId="26" borderId="1" xfId="2" applyNumberFormat="1" applyFont="1" applyFill="1" applyBorder="1" applyAlignment="1">
      <alignment horizontal="center" vertical="center" wrapText="1"/>
    </xf>
    <xf numFmtId="0" fontId="74" fillId="26" borderId="1" xfId="2" applyFont="1" applyFill="1" applyBorder="1" applyAlignment="1">
      <alignment horizontal="center" vertical="center"/>
    </xf>
    <xf numFmtId="49" fontId="74" fillId="49" borderId="1" xfId="2" applyNumberFormat="1" applyFont="1" applyFill="1" applyBorder="1" applyAlignment="1">
      <alignment horizontal="center" vertical="center" wrapText="1"/>
    </xf>
    <xf numFmtId="49" fontId="74" fillId="49" borderId="54" xfId="2" applyNumberFormat="1" applyFont="1" applyFill="1" applyBorder="1" applyAlignment="1">
      <alignment horizontal="center" vertical="center" wrapText="1"/>
    </xf>
    <xf numFmtId="49" fontId="74" fillId="41" borderId="1" xfId="2" applyNumberFormat="1" applyFont="1" applyFill="1" applyBorder="1" applyAlignment="1">
      <alignment horizontal="center" vertical="center" wrapText="1"/>
    </xf>
    <xf numFmtId="0" fontId="74" fillId="7" borderId="1" xfId="2" applyFont="1" applyFill="1" applyBorder="1" applyAlignment="1">
      <alignment horizontal="center" vertical="center"/>
    </xf>
    <xf numFmtId="49" fontId="74" fillId="7" borderId="1" xfId="2" applyNumberFormat="1" applyFont="1" applyFill="1" applyBorder="1" applyAlignment="1">
      <alignment horizontal="center" vertical="center" wrapText="1"/>
    </xf>
    <xf numFmtId="3" fontId="74" fillId="41" borderId="1" xfId="2" applyNumberFormat="1" applyFont="1" applyFill="1" applyBorder="1" applyAlignment="1">
      <alignment horizontal="center" vertical="center" wrapText="1"/>
    </xf>
    <xf numFmtId="3" fontId="74" fillId="49" borderId="1" xfId="2" applyNumberFormat="1" applyFont="1" applyFill="1" applyBorder="1" applyAlignment="1">
      <alignment horizontal="center" vertical="center" wrapText="1"/>
    </xf>
    <xf numFmtId="3" fontId="83" fillId="7" borderId="1" xfId="2" applyNumberFormat="1" applyFont="1" applyFill="1" applyBorder="1" applyAlignment="1">
      <alignment horizontal="right" vertical="center" wrapText="1"/>
    </xf>
    <xf numFmtId="49" fontId="74" fillId="26" borderId="1" xfId="2" applyNumberFormat="1" applyFont="1" applyFill="1" applyBorder="1" applyAlignment="1">
      <alignment horizontal="center" vertical="center"/>
    </xf>
    <xf numFmtId="49" fontId="74" fillId="49" borderId="1" xfId="2" applyNumberFormat="1" applyFont="1" applyFill="1" applyBorder="1" applyAlignment="1">
      <alignment horizontal="center" vertical="center"/>
    </xf>
    <xf numFmtId="49" fontId="74" fillId="48" borderId="1" xfId="2" applyNumberFormat="1" applyFont="1" applyFill="1" applyBorder="1" applyAlignment="1">
      <alignment horizontal="center" vertical="center"/>
    </xf>
    <xf numFmtId="0" fontId="74" fillId="48" borderId="69" xfId="2" applyFont="1" applyFill="1" applyBorder="1" applyAlignment="1">
      <alignment horizontal="center" vertical="center"/>
    </xf>
    <xf numFmtId="0" fontId="74" fillId="48" borderId="1" xfId="2" applyFont="1" applyFill="1" applyBorder="1" applyAlignment="1">
      <alignment horizontal="center" vertical="center"/>
    </xf>
    <xf numFmtId="0" fontId="73" fillId="48" borderId="42" xfId="2" applyFont="1" applyFill="1" applyBorder="1" applyAlignment="1">
      <alignment horizontal="center" vertical="center" wrapText="1"/>
    </xf>
    <xf numFmtId="0" fontId="71" fillId="49" borderId="50" xfId="2"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11" borderId="1"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wrapText="1"/>
    </xf>
    <xf numFmtId="3" fontId="0" fillId="0" borderId="1" xfId="0" applyNumberFormat="1" applyBorder="1" applyAlignment="1">
      <alignment vertical="center" wrapText="1"/>
    </xf>
    <xf numFmtId="164" fontId="0" fillId="0" borderId="0" xfId="0" applyNumberFormat="1"/>
    <xf numFmtId="0" fontId="0" fillId="0" borderId="0" xfId="0" applyAlignment="1">
      <alignment vertical="center" wrapText="1"/>
    </xf>
    <xf numFmtId="0" fontId="0" fillId="13" borderId="1" xfId="0" applyFill="1" applyBorder="1" applyAlignment="1">
      <alignment vertical="center" wrapText="1"/>
    </xf>
    <xf numFmtId="3" fontId="0" fillId="13" borderId="1" xfId="0" applyNumberFormat="1" applyFill="1" applyBorder="1" applyAlignment="1">
      <alignment vertical="center" wrapText="1"/>
    </xf>
    <xf numFmtId="0" fontId="2" fillId="51" borderId="1" xfId="0" applyFont="1" applyFill="1" applyBorder="1" applyAlignment="1">
      <alignment horizontal="center" vertical="center" wrapText="1"/>
    </xf>
    <xf numFmtId="0" fontId="2" fillId="51" borderId="1" xfId="0" applyFont="1" applyFill="1" applyBorder="1" applyAlignment="1">
      <alignment horizontal="center" vertical="center"/>
    </xf>
    <xf numFmtId="0" fontId="2" fillId="51" borderId="0" xfId="0" applyFont="1" applyFill="1" applyAlignment="1">
      <alignment horizontal="center" vertical="center" wrapText="1"/>
    </xf>
    <xf numFmtId="3" fontId="65" fillId="0" borderId="1" xfId="1" applyNumberFormat="1" applyFont="1" applyFill="1" applyBorder="1" applyAlignment="1">
      <alignment horizontal="right" vertical="center"/>
    </xf>
    <xf numFmtId="3" fontId="65" fillId="0" borderId="1" xfId="8" applyNumberFormat="1" applyFont="1" applyFill="1" applyBorder="1" applyAlignment="1">
      <alignment horizontal="right" vertical="center"/>
    </xf>
    <xf numFmtId="169" fontId="65" fillId="0" borderId="1" xfId="1" applyNumberFormat="1" applyFont="1" applyFill="1" applyBorder="1" applyAlignment="1">
      <alignment vertical="center"/>
    </xf>
    <xf numFmtId="3" fontId="65" fillId="50" borderId="0" xfId="2" applyNumberFormat="1" applyFont="1" applyFill="1" applyAlignment="1">
      <alignment vertical="center"/>
    </xf>
    <xf numFmtId="0" fontId="65" fillId="50" borderId="0" xfId="2" applyFont="1" applyFill="1" applyAlignment="1">
      <alignment vertical="center"/>
    </xf>
    <xf numFmtId="3" fontId="65" fillId="14" borderId="0" xfId="2" applyNumberFormat="1" applyFont="1" applyFill="1" applyAlignment="1">
      <alignment vertical="center"/>
    </xf>
    <xf numFmtId="0" fontId="65" fillId="14" borderId="0" xfId="2" applyFont="1" applyFill="1" applyAlignment="1">
      <alignment vertical="center"/>
    </xf>
    <xf numFmtId="3" fontId="0" fillId="0" borderId="0" xfId="0" applyNumberFormat="1"/>
    <xf numFmtId="3" fontId="65" fillId="0" borderId="1" xfId="9" applyNumberFormat="1" applyFont="1" applyFill="1" applyBorder="1" applyAlignment="1">
      <alignment horizontal="right" vertical="center"/>
    </xf>
    <xf numFmtId="3" fontId="65" fillId="14" borderId="0" xfId="2" applyNumberFormat="1" applyFont="1" applyFill="1" applyAlignment="1">
      <alignment horizontal="right" vertical="center"/>
    </xf>
    <xf numFmtId="3" fontId="67" fillId="0" borderId="1" xfId="8" applyNumberFormat="1" applyFont="1" applyFill="1" applyBorder="1" applyAlignment="1">
      <alignment horizontal="right" vertical="center"/>
    </xf>
    <xf numFmtId="3" fontId="84" fillId="0" borderId="1" xfId="8" applyNumberFormat="1" applyFont="1" applyFill="1" applyBorder="1" applyAlignment="1">
      <alignment horizontal="right" vertical="center"/>
    </xf>
    <xf numFmtId="3" fontId="65" fillId="0" borderId="1" xfId="10" applyNumberFormat="1" applyFont="1" applyFill="1" applyBorder="1" applyAlignment="1">
      <alignment horizontal="right" vertical="center"/>
    </xf>
    <xf numFmtId="3" fontId="74" fillId="11" borderId="1" xfId="2" applyNumberFormat="1" applyFont="1" applyFill="1" applyBorder="1" applyAlignment="1">
      <alignment horizontal="right" vertical="center" wrapText="1"/>
    </xf>
    <xf numFmtId="0" fontId="65" fillId="8" borderId="1" xfId="2" applyFont="1" applyFill="1" applyBorder="1" applyAlignment="1">
      <alignment horizontal="center" vertical="center" wrapText="1"/>
    </xf>
    <xf numFmtId="3" fontId="65" fillId="0" borderId="69" xfId="9" applyNumberFormat="1" applyFont="1" applyFill="1" applyBorder="1" applyAlignment="1">
      <alignment horizontal="right" vertical="center"/>
    </xf>
    <xf numFmtId="3" fontId="65" fillId="0" borderId="69" xfId="8" applyNumberFormat="1" applyFont="1" applyFill="1" applyBorder="1" applyAlignment="1">
      <alignment horizontal="right" vertical="center"/>
    </xf>
    <xf numFmtId="3" fontId="65" fillId="0" borderId="69" xfId="1" applyNumberFormat="1" applyFont="1" applyFill="1" applyBorder="1" applyAlignment="1">
      <alignment horizontal="right" vertical="center"/>
    </xf>
    <xf numFmtId="169" fontId="65" fillId="0" borderId="69" xfId="1" applyNumberFormat="1" applyFont="1" applyFill="1" applyBorder="1" applyAlignment="1">
      <alignment vertical="center"/>
    </xf>
    <xf numFmtId="3" fontId="44" fillId="0" borderId="69" xfId="8" applyNumberFormat="1" applyFont="1" applyFill="1" applyBorder="1" applyAlignment="1">
      <alignment horizontal="right" vertical="center"/>
    </xf>
    <xf numFmtId="0" fontId="2" fillId="0" borderId="0" xfId="0" applyFont="1"/>
    <xf numFmtId="0" fontId="89" fillId="0" borderId="0" xfId="0" applyFont="1"/>
    <xf numFmtId="0" fontId="1" fillId="0" borderId="0" xfId="0" applyFont="1"/>
    <xf numFmtId="0" fontId="0" fillId="0" borderId="0" xfId="0" quotePrefix="1"/>
    <xf numFmtId="0" fontId="65" fillId="23" borderId="0" xfId="2" applyFont="1" applyFill="1" applyAlignment="1">
      <alignment vertical="center"/>
    </xf>
    <xf numFmtId="3" fontId="0" fillId="0" borderId="1" xfId="8" applyNumberFormat="1" applyFont="1" applyFill="1" applyBorder="1" applyAlignment="1">
      <alignment horizontal="right" vertical="center"/>
    </xf>
    <xf numFmtId="0" fontId="65" fillId="0" borderId="1" xfId="5" applyFont="1" applyBorder="1" applyAlignment="1">
      <alignment vertical="center" wrapText="1"/>
    </xf>
    <xf numFmtId="0" fontId="67" fillId="0" borderId="1" xfId="2" applyFont="1" applyBorder="1" applyAlignment="1">
      <alignment vertical="center" wrapText="1"/>
    </xf>
    <xf numFmtId="0" fontId="90" fillId="0" borderId="1" xfId="2" applyFont="1" applyBorder="1" applyAlignment="1">
      <alignment horizontal="center" vertical="center"/>
    </xf>
    <xf numFmtId="0" fontId="67" fillId="0" borderId="1" xfId="5" applyFont="1" applyBorder="1" applyAlignment="1">
      <alignment vertical="center" wrapText="1"/>
    </xf>
    <xf numFmtId="0" fontId="67" fillId="0" borderId="0" xfId="2" applyFont="1" applyAlignment="1">
      <alignment vertical="center"/>
    </xf>
    <xf numFmtId="3" fontId="67" fillId="0" borderId="69" xfId="1" applyNumberFormat="1" applyFont="1" applyFill="1" applyBorder="1" applyAlignment="1">
      <alignment horizontal="right" vertical="center"/>
    </xf>
    <xf numFmtId="3" fontId="67" fillId="0" borderId="1" xfId="1" applyNumberFormat="1" applyFont="1" applyFill="1" applyBorder="1" applyAlignment="1">
      <alignment horizontal="right" vertical="center"/>
    </xf>
    <xf numFmtId="0" fontId="61" fillId="0" borderId="1" xfId="2" applyFont="1" applyBorder="1" applyAlignment="1">
      <alignment vertical="center" wrapText="1"/>
    </xf>
    <xf numFmtId="0" fontId="61" fillId="0" borderId="1" xfId="2" applyFont="1" applyBorder="1" applyAlignment="1">
      <alignment horizontal="center" vertical="center" wrapText="1"/>
    </xf>
    <xf numFmtId="10" fontId="61" fillId="0" borderId="1" xfId="2" applyNumberFormat="1" applyFont="1" applyBorder="1" applyAlignment="1">
      <alignment horizontal="center" vertical="center" wrapText="1"/>
    </xf>
    <xf numFmtId="9" fontId="61" fillId="0" borderId="1" xfId="2" applyNumberFormat="1" applyFont="1" applyBorder="1" applyAlignment="1">
      <alignment horizontal="center" vertical="center" wrapText="1"/>
    </xf>
    <xf numFmtId="0" fontId="67" fillId="0" borderId="1" xfId="2" applyFont="1" applyBorder="1" applyAlignment="1">
      <alignment horizontal="center" vertical="center" wrapText="1"/>
    </xf>
    <xf numFmtId="0" fontId="61" fillId="0" borderId="1" xfId="2" applyFont="1" applyBorder="1" applyAlignment="1">
      <alignment horizontal="justify" vertical="center" wrapText="1"/>
    </xf>
    <xf numFmtId="0" fontId="61" fillId="0" borderId="1" xfId="2" quotePrefix="1" applyFont="1" applyBorder="1" applyAlignment="1">
      <alignment horizontal="center" vertical="center" wrapText="1"/>
    </xf>
    <xf numFmtId="0" fontId="61" fillId="0" borderId="138" xfId="2" applyFont="1" applyBorder="1" applyAlignment="1">
      <alignment horizontal="center" vertical="center" wrapText="1"/>
    </xf>
    <xf numFmtId="0" fontId="65" fillId="0" borderId="1" xfId="2" applyFont="1" applyBorder="1" applyAlignment="1">
      <alignment horizontal="center" vertical="center" wrapText="1"/>
    </xf>
    <xf numFmtId="3" fontId="65" fillId="0" borderId="69" xfId="2" applyNumberFormat="1" applyFont="1" applyBorder="1" applyAlignment="1">
      <alignment horizontal="right" vertical="center"/>
    </xf>
    <xf numFmtId="3" fontId="31" fillId="0" borderId="1" xfId="0" applyNumberFormat="1" applyFont="1" applyBorder="1" applyAlignment="1">
      <alignment horizontal="right" vertical="center" wrapText="1"/>
    </xf>
    <xf numFmtId="3" fontId="65" fillId="0" borderId="1" xfId="2" applyNumberFormat="1" applyFont="1" applyBorder="1" applyAlignment="1">
      <alignment horizontal="right" vertical="center"/>
    </xf>
    <xf numFmtId="0" fontId="66" fillId="0" borderId="1" xfId="2" applyFont="1" applyBorder="1" applyAlignment="1">
      <alignment horizontal="justify" vertical="center" wrapText="1"/>
    </xf>
    <xf numFmtId="3" fontId="65" fillId="0" borderId="0" xfId="2" applyNumberFormat="1" applyFont="1" applyAlignment="1">
      <alignment horizontal="right" vertical="center"/>
    </xf>
    <xf numFmtId="0" fontId="67" fillId="0" borderId="1" xfId="2" applyFont="1" applyBorder="1" applyAlignment="1">
      <alignment horizontal="justify" vertical="center" wrapText="1"/>
    </xf>
    <xf numFmtId="0" fontId="65" fillId="0" borderId="1" xfId="2" applyFont="1" applyBorder="1" applyAlignment="1">
      <alignment horizontal="center" vertical="center"/>
    </xf>
    <xf numFmtId="0" fontId="65" fillId="0" borderId="1" xfId="2" applyFont="1" applyBorder="1" applyAlignment="1">
      <alignment horizontal="justify" vertical="center" wrapText="1"/>
    </xf>
    <xf numFmtId="1" fontId="65" fillId="0" borderId="1" xfId="2" applyNumberFormat="1" applyFont="1" applyBorder="1" applyAlignment="1">
      <alignment horizontal="center" vertical="center" wrapText="1"/>
    </xf>
    <xf numFmtId="0" fontId="61" fillId="0" borderId="1" xfId="3" applyFont="1" applyBorder="1" applyAlignment="1">
      <alignment horizontal="center" vertical="center" wrapText="1"/>
    </xf>
    <xf numFmtId="0" fontId="67" fillId="0" borderId="1" xfId="3" applyFont="1" applyBorder="1" applyAlignment="1">
      <alignment horizontal="center" vertical="center" wrapText="1"/>
    </xf>
    <xf numFmtId="0" fontId="65" fillId="0" borderId="1" xfId="3" applyFont="1" applyBorder="1" applyAlignment="1">
      <alignment horizontal="justify" vertical="center" wrapText="1"/>
    </xf>
    <xf numFmtId="0" fontId="61" fillId="0" borderId="1" xfId="2" applyFont="1" applyBorder="1" applyAlignment="1">
      <alignment horizontal="center" vertical="center"/>
    </xf>
    <xf numFmtId="0" fontId="67" fillId="0" borderId="1" xfId="2" applyFont="1" applyBorder="1" applyAlignment="1">
      <alignment horizontal="center" vertical="center"/>
    </xf>
    <xf numFmtId="0" fontId="61" fillId="0" borderId="1" xfId="2" quotePrefix="1" applyFont="1" applyBorder="1" applyAlignment="1">
      <alignment horizontal="center" vertical="center"/>
    </xf>
    <xf numFmtId="0" fontId="65" fillId="0" borderId="1" xfId="2" quotePrefix="1" applyFont="1" applyBorder="1" applyAlignment="1">
      <alignment horizontal="center" vertical="center" wrapText="1"/>
    </xf>
    <xf numFmtId="0" fontId="65" fillId="0" borderId="1" xfId="7" applyFont="1" applyBorder="1" applyAlignment="1">
      <alignment horizontal="center" vertical="center" wrapText="1"/>
    </xf>
    <xf numFmtId="10" fontId="65" fillId="0" borderId="1" xfId="2" applyNumberFormat="1" applyFont="1" applyBorder="1" applyAlignment="1">
      <alignment horizontal="center" vertical="center" wrapText="1"/>
    </xf>
    <xf numFmtId="10" fontId="65" fillId="0" borderId="1" xfId="4" applyNumberFormat="1" applyFont="1" applyFill="1" applyBorder="1" applyAlignment="1">
      <alignment horizontal="center" vertical="center" wrapText="1"/>
    </xf>
    <xf numFmtId="3" fontId="44" fillId="0" borderId="69" xfId="2" applyNumberFormat="1" applyFont="1" applyBorder="1" applyAlignment="1">
      <alignment horizontal="right" vertical="center"/>
    </xf>
    <xf numFmtId="3" fontId="67" fillId="0" borderId="1" xfId="2" applyNumberFormat="1" applyFont="1" applyBorder="1" applyAlignment="1">
      <alignment horizontal="center" vertical="center" wrapText="1"/>
    </xf>
    <xf numFmtId="3" fontId="44" fillId="0" borderId="1" xfId="8" applyNumberFormat="1" applyFont="1" applyFill="1" applyBorder="1" applyAlignment="1">
      <alignment horizontal="right" vertical="center"/>
    </xf>
    <xf numFmtId="165" fontId="65" fillId="0" borderId="1" xfId="2" applyNumberFormat="1" applyFont="1" applyBorder="1" applyAlignment="1">
      <alignment horizontal="center" vertical="center" wrapText="1"/>
    </xf>
    <xf numFmtId="0" fontId="65" fillId="0" borderId="1" xfId="2" applyFont="1" applyBorder="1" applyAlignment="1">
      <alignment horizontal="left" vertical="center" wrapText="1"/>
    </xf>
    <xf numFmtId="166" fontId="65" fillId="0" borderId="1" xfId="2" applyNumberFormat="1" applyFont="1" applyBorder="1" applyAlignment="1">
      <alignment horizontal="center" vertical="center"/>
    </xf>
    <xf numFmtId="49" fontId="65" fillId="0" borderId="1" xfId="2" applyNumberFormat="1" applyFont="1" applyBorder="1" applyAlignment="1">
      <alignment horizontal="center" vertical="center" wrapText="1"/>
    </xf>
    <xf numFmtId="0" fontId="67" fillId="0" borderId="1" xfId="2" applyFont="1" applyBorder="1" applyAlignment="1">
      <alignment horizontal="left" vertical="center" wrapText="1"/>
    </xf>
    <xf numFmtId="49" fontId="65" fillId="0" borderId="1" xfId="2" applyNumberFormat="1" applyFont="1" applyBorder="1" applyAlignment="1">
      <alignment horizontal="left" vertical="center" wrapText="1"/>
    </xf>
    <xf numFmtId="0" fontId="61" fillId="0" borderId="1" xfId="2" applyFont="1" applyBorder="1" applyAlignment="1">
      <alignment horizontal="left" vertical="center"/>
    </xf>
    <xf numFmtId="49" fontId="67" fillId="0" borderId="1" xfId="2" applyNumberFormat="1" applyFont="1" applyBorder="1" applyAlignment="1">
      <alignment horizontal="center" vertical="center" wrapText="1"/>
    </xf>
    <xf numFmtId="0" fontId="65" fillId="0" borderId="1" xfId="0" applyFont="1" applyBorder="1" applyAlignment="1">
      <alignment horizontal="center" vertical="center" wrapText="1"/>
    </xf>
    <xf numFmtId="0" fontId="61" fillId="0" borderId="1" xfId="0" applyFont="1" applyBorder="1" applyAlignment="1">
      <alignment horizontal="center" vertical="center"/>
    </xf>
    <xf numFmtId="0" fontId="61" fillId="0" borderId="1" xfId="0" applyFont="1" applyBorder="1" applyAlignment="1">
      <alignment horizontal="center" vertical="center" wrapText="1"/>
    </xf>
    <xf numFmtId="0" fontId="61" fillId="0" borderId="1" xfId="0" applyFont="1" applyBorder="1" applyAlignment="1">
      <alignment vertical="center" wrapText="1"/>
    </xf>
    <xf numFmtId="0" fontId="67" fillId="0" borderId="1" xfId="0" applyFont="1" applyBorder="1" applyAlignment="1">
      <alignment horizontal="right" vertical="center" wrapText="1"/>
    </xf>
    <xf numFmtId="0" fontId="67" fillId="0" borderId="1" xfId="0" applyFont="1" applyBorder="1" applyAlignment="1">
      <alignment horizontal="center" vertical="center" wrapText="1"/>
    </xf>
    <xf numFmtId="0" fontId="65" fillId="0" borderId="1" xfId="0" applyFont="1" applyBorder="1" applyAlignment="1">
      <alignment horizontal="justify" vertical="center" wrapText="1"/>
    </xf>
    <xf numFmtId="0" fontId="65" fillId="0" borderId="1" xfId="0" applyFont="1" applyBorder="1" applyAlignment="1">
      <alignment horizontal="right" vertical="center" wrapText="1"/>
    </xf>
    <xf numFmtId="0" fontId="65" fillId="0" borderId="1" xfId="0" applyFont="1" applyBorder="1" applyAlignment="1">
      <alignment horizontal="left" vertical="center" wrapText="1"/>
    </xf>
    <xf numFmtId="41" fontId="65" fillId="0" borderId="1" xfId="9" applyFont="1" applyFill="1" applyBorder="1" applyAlignment="1">
      <alignment vertical="center"/>
    </xf>
    <xf numFmtId="0" fontId="61" fillId="0" borderId="1" xfId="0" applyFont="1" applyBorder="1" applyAlignment="1">
      <alignment horizontal="right" vertical="center"/>
    </xf>
    <xf numFmtId="0" fontId="61" fillId="0" borderId="1" xfId="0" applyFont="1" applyBorder="1" applyAlignment="1">
      <alignment horizontal="justify" vertical="center" wrapText="1"/>
    </xf>
    <xf numFmtId="3" fontId="65" fillId="0" borderId="1" xfId="0" applyNumberFormat="1" applyFont="1" applyBorder="1" applyAlignment="1">
      <alignment horizontal="center" vertical="center" wrapText="1"/>
    </xf>
    <xf numFmtId="49" fontId="65" fillId="0" borderId="1" xfId="0" applyNumberFormat="1" applyFont="1" applyBorder="1" applyAlignment="1">
      <alignment horizontal="center" vertical="center" wrapText="1"/>
    </xf>
    <xf numFmtId="0" fontId="65" fillId="0" borderId="1" xfId="0" applyFont="1" applyBorder="1" applyAlignment="1">
      <alignment horizontal="center" vertical="center"/>
    </xf>
    <xf numFmtId="1" fontId="65" fillId="0" borderId="1" xfId="0" applyNumberFormat="1" applyFont="1" applyBorder="1" applyAlignment="1">
      <alignment horizontal="center" vertical="center" wrapText="1"/>
    </xf>
    <xf numFmtId="1" fontId="65" fillId="0" borderId="1" xfId="0" applyNumberFormat="1" applyFont="1" applyBorder="1" applyAlignment="1">
      <alignment horizontal="center" vertical="center"/>
    </xf>
    <xf numFmtId="0" fontId="65" fillId="0" borderId="1" xfId="3" applyFont="1" applyBorder="1" applyAlignment="1">
      <alignment horizontal="center" vertical="center" wrapText="1"/>
    </xf>
    <xf numFmtId="10" fontId="65" fillId="0" borderId="1" xfId="3" applyNumberFormat="1" applyFont="1" applyBorder="1" applyAlignment="1">
      <alignment horizontal="center" vertical="center" wrapText="1"/>
    </xf>
    <xf numFmtId="0" fontId="61" fillId="0" borderId="1" xfId="3" applyFont="1" applyBorder="1" applyAlignment="1">
      <alignment horizontal="right" vertical="center"/>
    </xf>
    <xf numFmtId="3" fontId="65" fillId="0" borderId="1" xfId="1" applyNumberFormat="1" applyFont="1" applyFill="1" applyBorder="1" applyAlignment="1">
      <alignment horizontal="center" vertical="center"/>
    </xf>
    <xf numFmtId="3" fontId="65" fillId="0" borderId="1" xfId="1" applyNumberFormat="1" applyFont="1" applyFill="1" applyBorder="1" applyAlignment="1">
      <alignment horizontal="center" vertical="center" wrapText="1"/>
    </xf>
    <xf numFmtId="0" fontId="65" fillId="0" borderId="1" xfId="3" applyFont="1" applyBorder="1" applyAlignment="1">
      <alignment horizontal="left" vertical="center" wrapText="1"/>
    </xf>
    <xf numFmtId="0" fontId="65" fillId="0" borderId="1" xfId="3" applyFont="1" applyBorder="1" applyAlignment="1">
      <alignment horizontal="right" vertical="center" wrapText="1"/>
    </xf>
    <xf numFmtId="0" fontId="61" fillId="0" borderId="1" xfId="3" applyFont="1" applyBorder="1" applyAlignment="1">
      <alignment horizontal="right" vertical="center" wrapText="1"/>
    </xf>
    <xf numFmtId="0" fontId="61" fillId="0" borderId="1" xfId="3" applyFont="1" applyBorder="1" applyAlignment="1">
      <alignment vertical="center" wrapText="1"/>
    </xf>
    <xf numFmtId="0" fontId="61" fillId="0" borderId="1" xfId="3" applyFont="1" applyBorder="1" applyAlignment="1">
      <alignment horizontal="center" vertical="center"/>
    </xf>
    <xf numFmtId="10" fontId="61" fillId="0" borderId="1" xfId="3" applyNumberFormat="1" applyFont="1" applyBorder="1" applyAlignment="1">
      <alignment horizontal="center" vertical="center"/>
    </xf>
    <xf numFmtId="3" fontId="65" fillId="0" borderId="1" xfId="3" applyNumberFormat="1" applyFont="1" applyBorder="1" applyAlignment="1">
      <alignment horizontal="center" vertical="center" wrapText="1"/>
    </xf>
    <xf numFmtId="10" fontId="65" fillId="0" borderId="1" xfId="3" applyNumberFormat="1" applyFont="1" applyBorder="1" applyAlignment="1">
      <alignment horizontal="center" vertical="center"/>
    </xf>
    <xf numFmtId="0" fontId="67" fillId="0" borderId="1" xfId="3" applyFont="1" applyBorder="1" applyAlignment="1">
      <alignment horizontal="center" vertical="center"/>
    </xf>
    <xf numFmtId="0" fontId="67" fillId="0" borderId="1" xfId="3" applyFont="1" applyBorder="1" applyAlignment="1">
      <alignment vertical="center" wrapText="1"/>
    </xf>
    <xf numFmtId="0" fontId="65" fillId="0" borderId="1" xfId="3" applyFont="1" applyBorder="1" applyAlignment="1">
      <alignment horizontal="center" vertical="center"/>
    </xf>
    <xf numFmtId="0" fontId="65" fillId="0" borderId="1" xfId="3" applyFont="1" applyBorder="1" applyAlignment="1">
      <alignment vertical="center"/>
    </xf>
    <xf numFmtId="0" fontId="65" fillId="0" borderId="1" xfId="5" applyFont="1" applyBorder="1" applyAlignment="1">
      <alignment horizontal="center" vertical="center" wrapText="1"/>
    </xf>
    <xf numFmtId="167" fontId="65" fillId="0" borderId="1" xfId="5" applyNumberFormat="1" applyFont="1" applyBorder="1" applyAlignment="1">
      <alignment horizontal="center" vertical="center" wrapText="1"/>
    </xf>
    <xf numFmtId="9" fontId="65" fillId="0" borderId="1" xfId="5" applyNumberFormat="1" applyFont="1" applyBorder="1" applyAlignment="1">
      <alignment horizontal="center" vertical="center" wrapText="1"/>
    </xf>
    <xf numFmtId="0" fontId="67" fillId="0" borderId="1" xfId="5" applyFont="1" applyBorder="1" applyAlignment="1">
      <alignment horizontal="center" vertical="center" wrapText="1"/>
    </xf>
    <xf numFmtId="0" fontId="67" fillId="0" borderId="1" xfId="5" applyFont="1" applyBorder="1" applyAlignment="1">
      <alignment horizontal="justify" vertical="center" wrapText="1"/>
    </xf>
    <xf numFmtId="0" fontId="65" fillId="0" borderId="1" xfId="5" applyFont="1" applyBorder="1" applyAlignment="1">
      <alignment horizontal="justify" vertical="center" wrapText="1"/>
    </xf>
    <xf numFmtId="10" fontId="65" fillId="0" borderId="1" xfId="5" applyNumberFormat="1" applyFont="1" applyBorder="1" applyAlignment="1">
      <alignment horizontal="center" vertical="center" wrapText="1"/>
    </xf>
    <xf numFmtId="9" fontId="65" fillId="0" borderId="1" xfId="5" applyNumberFormat="1" applyFont="1" applyBorder="1" applyAlignment="1">
      <alignment horizontal="center" vertical="center" wrapText="1" shrinkToFit="1"/>
    </xf>
    <xf numFmtId="1" fontId="65" fillId="0" borderId="1" xfId="5" applyNumberFormat="1" applyFont="1" applyBorder="1" applyAlignment="1">
      <alignment horizontal="center" vertical="center" wrapText="1" shrinkToFit="1"/>
    </xf>
    <xf numFmtId="2" fontId="65" fillId="0" borderId="1" xfId="5" applyNumberFormat="1" applyFont="1" applyBorder="1" applyAlignment="1">
      <alignment horizontal="center" vertical="center" wrapText="1"/>
    </xf>
    <xf numFmtId="3" fontId="25" fillId="0" borderId="1" xfId="1" applyNumberFormat="1" applyFont="1" applyFill="1" applyBorder="1" applyAlignment="1">
      <alignment horizontal="right" vertical="center"/>
    </xf>
    <xf numFmtId="1" fontId="65" fillId="0" borderId="1" xfId="5" applyNumberFormat="1" applyFont="1" applyBorder="1" applyAlignment="1">
      <alignment horizontal="center" vertical="center" wrapText="1"/>
    </xf>
    <xf numFmtId="0" fontId="61" fillId="0" borderId="1" xfId="5" applyFont="1" applyBorder="1" applyAlignment="1">
      <alignment vertical="center" wrapText="1"/>
    </xf>
    <xf numFmtId="165" fontId="65" fillId="0" borderId="1" xfId="5" applyNumberFormat="1" applyFont="1" applyBorder="1" applyAlignment="1">
      <alignment horizontal="center" vertical="center" wrapText="1"/>
    </xf>
    <xf numFmtId="0" fontId="61" fillId="0" borderId="1" xfId="5" applyFont="1" applyBorder="1" applyAlignment="1">
      <alignment horizontal="center" vertical="center"/>
    </xf>
    <xf numFmtId="0" fontId="61" fillId="0" borderId="1" xfId="5" applyFont="1" applyBorder="1" applyAlignment="1">
      <alignment horizontal="center" vertical="center" wrapText="1"/>
    </xf>
    <xf numFmtId="167" fontId="65" fillId="0" borderId="1" xfId="5" applyNumberFormat="1" applyFont="1" applyBorder="1" applyAlignment="1">
      <alignment horizontal="center" vertical="center" wrapText="1" shrinkToFit="1"/>
    </xf>
    <xf numFmtId="2" fontId="65" fillId="0" borderId="1" xfId="5" applyNumberFormat="1" applyFont="1" applyBorder="1" applyAlignment="1">
      <alignment horizontal="center" vertical="center" wrapText="1" shrinkToFit="1"/>
    </xf>
    <xf numFmtId="3" fontId="65" fillId="0" borderId="1" xfId="1" applyNumberFormat="1" applyFont="1" applyFill="1" applyBorder="1" applyAlignment="1">
      <alignment horizontal="right" vertical="center" wrapText="1"/>
    </xf>
    <xf numFmtId="3" fontId="65" fillId="0" borderId="69" xfId="1" applyNumberFormat="1" applyFont="1" applyFill="1" applyBorder="1" applyAlignment="1">
      <alignment horizontal="right" vertical="center" wrapText="1"/>
    </xf>
    <xf numFmtId="167" fontId="67" fillId="0" borderId="1" xfId="5" applyNumberFormat="1" applyFont="1" applyBorder="1" applyAlignment="1">
      <alignment horizontal="center" vertical="center" wrapText="1"/>
    </xf>
    <xf numFmtId="1" fontId="67" fillId="0" borderId="1" xfId="5" applyNumberFormat="1" applyFont="1" applyBorder="1" applyAlignment="1">
      <alignment horizontal="center" vertical="center" shrinkToFit="1"/>
    </xf>
    <xf numFmtId="167" fontId="65" fillId="0" borderId="1" xfId="5" applyNumberFormat="1" applyFont="1" applyBorder="1" applyAlignment="1">
      <alignment vertical="center" wrapText="1"/>
    </xf>
    <xf numFmtId="1" fontId="65" fillId="0" borderId="1" xfId="5" applyNumberFormat="1" applyFont="1" applyBorder="1" applyAlignment="1">
      <alignment vertical="center" wrapText="1"/>
    </xf>
    <xf numFmtId="0" fontId="61" fillId="0" borderId="1" xfId="5" applyFont="1" applyBorder="1" applyAlignment="1">
      <alignment horizontal="justify" vertical="center" wrapText="1"/>
    </xf>
    <xf numFmtId="49" fontId="65" fillId="0" borderId="1" xfId="5" applyNumberFormat="1" applyFont="1" applyBorder="1" applyAlignment="1">
      <alignment horizontal="center" vertical="center"/>
    </xf>
    <xf numFmtId="165" fontId="61" fillId="0" borderId="1" xfId="5" applyNumberFormat="1" applyFont="1" applyBorder="1" applyAlignment="1">
      <alignment horizontal="center" vertical="center" wrapText="1"/>
    </xf>
    <xf numFmtId="10" fontId="61" fillId="0" borderId="1" xfId="5" applyNumberFormat="1" applyFont="1" applyBorder="1" applyAlignment="1">
      <alignment horizontal="center" vertical="center" wrapText="1"/>
    </xf>
    <xf numFmtId="0" fontId="67" fillId="0" borderId="1" xfId="6" applyFont="1" applyBorder="1" applyAlignment="1">
      <alignment vertical="center" wrapText="1"/>
    </xf>
    <xf numFmtId="0" fontId="65" fillId="0" borderId="1" xfId="6" applyFont="1" applyBorder="1" applyAlignment="1">
      <alignment vertical="center" wrapText="1"/>
    </xf>
    <xf numFmtId="0" fontId="65" fillId="0" borderId="1" xfId="6" applyFont="1" applyBorder="1" applyAlignment="1">
      <alignment horizontal="center" vertical="center" wrapText="1"/>
    </xf>
    <xf numFmtId="10" fontId="65" fillId="0" borderId="1" xfId="6" applyNumberFormat="1" applyFont="1" applyBorder="1" applyAlignment="1">
      <alignment horizontal="center" vertical="center"/>
    </xf>
    <xf numFmtId="0" fontId="65" fillId="0" borderId="1" xfId="6" applyFont="1" applyBorder="1" applyAlignment="1">
      <alignment horizontal="center" vertical="center"/>
    </xf>
    <xf numFmtId="9" fontId="65" fillId="0" borderId="1" xfId="6" applyNumberFormat="1" applyFont="1" applyBorder="1" applyAlignment="1">
      <alignment horizontal="center" vertical="center"/>
    </xf>
    <xf numFmtId="0" fontId="65" fillId="0" borderId="1" xfId="6" applyFont="1" applyBorder="1" applyAlignment="1">
      <alignment horizontal="right" vertical="center"/>
    </xf>
    <xf numFmtId="0" fontId="65" fillId="0" borderId="1" xfId="6" applyFont="1" applyBorder="1" applyAlignment="1">
      <alignment horizontal="justify" vertical="center" wrapText="1"/>
    </xf>
    <xf numFmtId="0" fontId="65" fillId="0" borderId="1" xfId="6" applyFont="1" applyBorder="1" applyAlignment="1">
      <alignment horizontal="right" vertical="center" wrapText="1"/>
    </xf>
    <xf numFmtId="0" fontId="65" fillId="0" borderId="1" xfId="6" applyFont="1" applyBorder="1" applyAlignment="1">
      <alignment horizontal="left" vertical="center" wrapText="1"/>
    </xf>
    <xf numFmtId="10" fontId="65" fillId="0" borderId="1" xfId="6" applyNumberFormat="1" applyFont="1" applyBorder="1" applyAlignment="1">
      <alignment horizontal="center" vertical="center" wrapText="1"/>
    </xf>
    <xf numFmtId="9" fontId="65" fillId="0" borderId="1" xfId="6" applyNumberFormat="1" applyFont="1" applyBorder="1" applyAlignment="1">
      <alignment horizontal="center" vertical="center" wrapText="1"/>
    </xf>
    <xf numFmtId="2" fontId="65" fillId="0" borderId="1" xfId="6" applyNumberFormat="1" applyFont="1" applyBorder="1" applyAlignment="1">
      <alignment horizontal="center" vertical="center" wrapText="1"/>
    </xf>
    <xf numFmtId="1" fontId="65" fillId="0" borderId="1" xfId="6" applyNumberFormat="1" applyFont="1" applyBorder="1" applyAlignment="1">
      <alignment horizontal="center" vertical="center" wrapText="1"/>
    </xf>
    <xf numFmtId="0" fontId="61" fillId="0" borderId="1" xfId="6" applyFont="1" applyBorder="1" applyAlignment="1">
      <alignment horizontal="center" vertical="center" wrapText="1"/>
    </xf>
    <xf numFmtId="3" fontId="65" fillId="0" borderId="1" xfId="6" applyNumberFormat="1" applyFont="1" applyBorder="1" applyAlignment="1">
      <alignment horizontal="right" vertical="center" wrapText="1"/>
    </xf>
    <xf numFmtId="0" fontId="61" fillId="0" borderId="1" xfId="6" applyFont="1" applyBorder="1" applyAlignment="1">
      <alignment horizontal="center" vertical="center"/>
    </xf>
    <xf numFmtId="0" fontId="67" fillId="0" borderId="1" xfId="6" applyFont="1" applyBorder="1" applyAlignment="1">
      <alignment horizontal="center" vertical="center" wrapText="1"/>
    </xf>
    <xf numFmtId="0" fontId="67" fillId="0" borderId="1" xfId="6" applyFont="1" applyBorder="1" applyAlignment="1">
      <alignment horizontal="center" vertical="center"/>
    </xf>
    <xf numFmtId="9" fontId="65" fillId="0" borderId="1" xfId="3" applyNumberFormat="1" applyFont="1" applyBorder="1" applyAlignment="1">
      <alignment horizontal="center" vertical="center" wrapText="1"/>
    </xf>
    <xf numFmtId="10" fontId="65" fillId="0" borderId="1" xfId="3" applyNumberFormat="1" applyFont="1" applyBorder="1" applyAlignment="1">
      <alignment horizontal="justify" vertical="center" wrapText="1"/>
    </xf>
    <xf numFmtId="166" fontId="65" fillId="0" borderId="1" xfId="3" applyNumberFormat="1" applyFont="1" applyBorder="1" applyAlignment="1">
      <alignment horizontal="center" vertical="center" wrapText="1"/>
    </xf>
    <xf numFmtId="0" fontId="61" fillId="0" borderId="1" xfId="3" applyFont="1" applyBorder="1" applyAlignment="1">
      <alignment horizontal="left" vertical="center" wrapText="1"/>
    </xf>
    <xf numFmtId="165" fontId="65" fillId="0" borderId="1" xfId="3" applyNumberFormat="1" applyFont="1" applyBorder="1" applyAlignment="1">
      <alignment horizontal="center" vertical="center" wrapText="1"/>
    </xf>
    <xf numFmtId="0" fontId="61" fillId="0" borderId="1" xfId="3" applyFont="1" applyBorder="1" applyAlignment="1">
      <alignment horizontal="justify" vertical="center" wrapText="1"/>
    </xf>
    <xf numFmtId="0" fontId="65" fillId="0" borderId="1" xfId="7" applyFont="1" applyBorder="1" applyAlignment="1">
      <alignment vertical="center" wrapText="1"/>
    </xf>
    <xf numFmtId="0" fontId="67" fillId="0" borderId="1" xfId="7" applyFont="1" applyBorder="1" applyAlignment="1">
      <alignment horizontal="center" vertical="center" wrapText="1"/>
    </xf>
    <xf numFmtId="0" fontId="65" fillId="0" borderId="1" xfId="7" applyFont="1" applyBorder="1" applyAlignment="1">
      <alignment horizontal="justify" vertical="center" wrapText="1"/>
    </xf>
    <xf numFmtId="9" fontId="65" fillId="0" borderId="1" xfId="7" applyNumberFormat="1" applyFont="1" applyBorder="1" applyAlignment="1">
      <alignment horizontal="center" vertical="center" wrapText="1"/>
    </xf>
    <xf numFmtId="0" fontId="68" fillId="0" borderId="1" xfId="7" applyFont="1" applyBorder="1" applyAlignment="1">
      <alignment horizontal="center" vertical="center" wrapText="1"/>
    </xf>
    <xf numFmtId="0" fontId="61" fillId="0" borderId="1" xfId="7" applyFont="1" applyBorder="1" applyAlignment="1">
      <alignment horizontal="center" vertical="center" wrapText="1"/>
    </xf>
    <xf numFmtId="167" fontId="65" fillId="0" borderId="1" xfId="7" applyNumberFormat="1" applyFont="1" applyBorder="1" applyAlignment="1">
      <alignment horizontal="center" vertical="center" wrapText="1"/>
    </xf>
    <xf numFmtId="1" fontId="65" fillId="0" borderId="1" xfId="7" applyNumberFormat="1" applyFont="1" applyBorder="1" applyAlignment="1">
      <alignment horizontal="center" vertical="center" wrapText="1"/>
    </xf>
    <xf numFmtId="0" fontId="65" fillId="0" borderId="1" xfId="7" applyFont="1" applyBorder="1" applyAlignment="1">
      <alignment horizontal="center" vertical="center"/>
    </xf>
    <xf numFmtId="165" fontId="65" fillId="0" borderId="1" xfId="7" applyNumberFormat="1" applyFont="1" applyBorder="1" applyAlignment="1">
      <alignment horizontal="center" vertical="center" wrapText="1"/>
    </xf>
    <xf numFmtId="0" fontId="61" fillId="0" borderId="1" xfId="7" applyFont="1" applyBorder="1" applyAlignment="1">
      <alignment horizontal="justify" vertical="center" wrapText="1"/>
    </xf>
    <xf numFmtId="0" fontId="61" fillId="0" borderId="1" xfId="7" applyFont="1" applyBorder="1" applyAlignment="1">
      <alignment vertical="center" wrapText="1"/>
    </xf>
    <xf numFmtId="9" fontId="61" fillId="0" borderId="1" xfId="7" applyNumberFormat="1" applyFont="1" applyBorder="1" applyAlignment="1">
      <alignment horizontal="center" vertical="center" wrapText="1"/>
    </xf>
    <xf numFmtId="0" fontId="67" fillId="0" borderId="1" xfId="7" applyFont="1" applyBorder="1" applyAlignment="1">
      <alignment vertical="center" wrapText="1"/>
    </xf>
    <xf numFmtId="1" fontId="61" fillId="0" borderId="1" xfId="7" applyNumberFormat="1" applyFont="1" applyBorder="1" applyAlignment="1">
      <alignment horizontal="center" vertical="center" wrapText="1"/>
    </xf>
    <xf numFmtId="3" fontId="61" fillId="0" borderId="1" xfId="7" applyNumberFormat="1" applyFont="1" applyBorder="1" applyAlignment="1">
      <alignment horizontal="center" vertical="center" wrapText="1"/>
    </xf>
    <xf numFmtId="0" fontId="61" fillId="0" borderId="1" xfId="7" applyFont="1" applyBorder="1" applyAlignment="1">
      <alignment horizontal="center" vertical="center"/>
    </xf>
    <xf numFmtId="1" fontId="61" fillId="0" borderId="1" xfId="7" applyNumberFormat="1" applyFont="1" applyBorder="1" applyAlignment="1">
      <alignment horizontal="center" vertical="center"/>
    </xf>
    <xf numFmtId="3" fontId="65" fillId="0" borderId="1" xfId="7" applyNumberFormat="1" applyFont="1" applyBorder="1" applyAlignment="1">
      <alignment horizontal="center" vertical="center" wrapText="1"/>
    </xf>
    <xf numFmtId="3" fontId="67" fillId="0" borderId="1" xfId="2" applyNumberFormat="1" applyFont="1" applyBorder="1" applyAlignment="1">
      <alignment horizontal="right" vertical="center"/>
    </xf>
    <xf numFmtId="9" fontId="65" fillId="0" borderId="1" xfId="0" applyNumberFormat="1" applyFont="1" applyBorder="1" applyAlignment="1">
      <alignment horizontal="center" vertical="center" wrapText="1"/>
    </xf>
    <xf numFmtId="0" fontId="85" fillId="0" borderId="1" xfId="0" applyFont="1" applyBorder="1" applyAlignment="1">
      <alignment vertical="center" wrapText="1"/>
    </xf>
    <xf numFmtId="166" fontId="65" fillId="0" borderId="1" xfId="0" applyNumberFormat="1" applyFont="1" applyBorder="1" applyAlignment="1">
      <alignment horizontal="center" vertical="center" wrapText="1"/>
    </xf>
    <xf numFmtId="3" fontId="67" fillId="0" borderId="69" xfId="2" applyNumberFormat="1" applyFont="1" applyBorder="1" applyAlignment="1">
      <alignment vertical="center"/>
    </xf>
    <xf numFmtId="10" fontId="65" fillId="0" borderId="1" xfId="0" applyNumberFormat="1" applyFont="1" applyBorder="1" applyAlignment="1">
      <alignment horizontal="center" vertical="center" wrapText="1"/>
    </xf>
    <xf numFmtId="168" fontId="65" fillId="0" borderId="1" xfId="0" applyNumberFormat="1" applyFont="1" applyBorder="1" applyAlignment="1">
      <alignment horizontal="center" vertical="center" wrapText="1"/>
    </xf>
    <xf numFmtId="173" fontId="67" fillId="0" borderId="69" xfId="2" applyNumberFormat="1" applyFont="1" applyBorder="1" applyAlignment="1">
      <alignment vertical="center"/>
    </xf>
    <xf numFmtId="3" fontId="61" fillId="0" borderId="1" xfId="0" applyNumberFormat="1" applyFont="1" applyBorder="1" applyAlignment="1">
      <alignment horizontal="center" vertical="center"/>
    </xf>
    <xf numFmtId="0" fontId="65" fillId="0" borderId="1" xfId="2" applyFont="1" applyBorder="1" applyAlignment="1">
      <alignment vertical="center"/>
    </xf>
    <xf numFmtId="49" fontId="65" fillId="0" borderId="1" xfId="0" applyNumberFormat="1" applyFont="1" applyBorder="1" applyAlignment="1">
      <alignment vertical="center" wrapText="1"/>
    </xf>
    <xf numFmtId="49" fontId="67" fillId="0" borderId="1" xfId="0" applyNumberFormat="1" applyFont="1" applyBorder="1" applyAlignment="1">
      <alignment horizontal="center" vertical="center" wrapText="1"/>
    </xf>
    <xf numFmtId="49" fontId="65" fillId="0" borderId="1" xfId="0" applyNumberFormat="1" applyFont="1" applyBorder="1" applyAlignment="1">
      <alignment horizontal="justify" vertical="center" wrapText="1"/>
    </xf>
    <xf numFmtId="2" fontId="65" fillId="0" borderId="1" xfId="0" applyNumberFormat="1" applyFont="1" applyBorder="1" applyAlignment="1">
      <alignment horizontal="center" vertical="center" wrapText="1"/>
    </xf>
    <xf numFmtId="3" fontId="67" fillId="0" borderId="69" xfId="8" applyNumberFormat="1" applyFont="1" applyFill="1" applyBorder="1" applyAlignment="1">
      <alignment horizontal="right" vertical="center"/>
    </xf>
    <xf numFmtId="2" fontId="65" fillId="0" borderId="1" xfId="0" applyNumberFormat="1" applyFont="1" applyBorder="1" applyAlignment="1">
      <alignment horizontal="center" vertical="center"/>
    </xf>
    <xf numFmtId="10" fontId="65" fillId="0" borderId="1" xfId="0" applyNumberFormat="1" applyFont="1" applyBorder="1" applyAlignment="1">
      <alignment horizontal="center" vertical="center"/>
    </xf>
    <xf numFmtId="9" fontId="65" fillId="0" borderId="1" xfId="0" applyNumberFormat="1" applyFont="1" applyBorder="1" applyAlignment="1">
      <alignment horizontal="center" vertical="center"/>
    </xf>
    <xf numFmtId="167" fontId="65" fillId="0" borderId="1" xfId="0" applyNumberFormat="1" applyFont="1" applyBorder="1" applyAlignment="1">
      <alignment horizontal="center" vertical="center"/>
    </xf>
    <xf numFmtId="3" fontId="67" fillId="0" borderId="1" xfId="0" applyNumberFormat="1" applyFont="1" applyBorder="1" applyAlignment="1">
      <alignment horizontal="center" vertical="center" wrapText="1"/>
    </xf>
    <xf numFmtId="0" fontId="67" fillId="0" borderId="1" xfId="0" applyFont="1" applyBorder="1" applyAlignment="1">
      <alignment horizontal="justify" vertical="center" wrapText="1"/>
    </xf>
    <xf numFmtId="10" fontId="61" fillId="0" borderId="1" xfId="0" applyNumberFormat="1" applyFont="1" applyBorder="1" applyAlignment="1">
      <alignment horizontal="center" vertical="center"/>
    </xf>
    <xf numFmtId="9" fontId="61" fillId="0" borderId="1" xfId="0" applyNumberFormat="1" applyFont="1" applyBorder="1" applyAlignment="1">
      <alignment horizontal="center" vertical="center"/>
    </xf>
    <xf numFmtId="10" fontId="61" fillId="0" borderId="1" xfId="0" applyNumberFormat="1" applyFont="1" applyBorder="1" applyAlignment="1">
      <alignment horizontal="center" vertical="center" wrapText="1"/>
    </xf>
    <xf numFmtId="9" fontId="61" fillId="0" borderId="1" xfId="0" applyNumberFormat="1" applyFont="1" applyBorder="1" applyAlignment="1">
      <alignment horizontal="center" vertical="center" wrapText="1"/>
    </xf>
    <xf numFmtId="3" fontId="61" fillId="0" borderId="1" xfId="0" applyNumberFormat="1" applyFont="1" applyBorder="1" applyAlignment="1">
      <alignment vertical="center" wrapText="1"/>
    </xf>
    <xf numFmtId="3" fontId="61" fillId="0" borderId="1" xfId="0" applyNumberFormat="1" applyFont="1" applyBorder="1" applyAlignment="1">
      <alignment horizontal="center" vertical="center" wrapText="1"/>
    </xf>
    <xf numFmtId="4" fontId="61" fillId="0" borderId="1" xfId="0" applyNumberFormat="1" applyFont="1" applyBorder="1" applyAlignment="1">
      <alignment vertical="center" wrapText="1"/>
    </xf>
    <xf numFmtId="3" fontId="61" fillId="0" borderId="1" xfId="3" applyNumberFormat="1" applyFont="1" applyBorder="1" applyAlignment="1">
      <alignment horizontal="center" vertical="center" wrapText="1"/>
    </xf>
    <xf numFmtId="3" fontId="61" fillId="0" borderId="1" xfId="3" applyNumberFormat="1" applyFont="1" applyBorder="1" applyAlignment="1">
      <alignment vertical="center" wrapText="1"/>
    </xf>
    <xf numFmtId="169" fontId="61" fillId="0" borderId="1" xfId="1" applyNumberFormat="1" applyFont="1" applyFill="1" applyBorder="1" applyAlignment="1">
      <alignment vertical="center" wrapText="1"/>
    </xf>
    <xf numFmtId="166" fontId="65" fillId="0" borderId="1" xfId="3" applyNumberFormat="1" applyFont="1" applyBorder="1" applyAlignment="1">
      <alignment vertical="center" wrapText="1"/>
    </xf>
    <xf numFmtId="0" fontId="61" fillId="0" borderId="1" xfId="3" applyFont="1" applyBorder="1" applyAlignment="1">
      <alignment vertical="center"/>
    </xf>
    <xf numFmtId="0" fontId="81" fillId="0" borderId="1" xfId="3" applyFont="1" applyBorder="1" applyAlignment="1">
      <alignment horizontal="center" vertical="center" wrapText="1"/>
    </xf>
    <xf numFmtId="0" fontId="67" fillId="0" borderId="1" xfId="3" applyFont="1" applyBorder="1" applyAlignment="1">
      <alignment horizontal="justify" vertical="center" wrapText="1"/>
    </xf>
    <xf numFmtId="1" fontId="65" fillId="0" borderId="1" xfId="3" applyNumberFormat="1" applyFont="1" applyBorder="1" applyAlignment="1">
      <alignment horizontal="center" vertical="center" wrapText="1"/>
    </xf>
    <xf numFmtId="1" fontId="65" fillId="0" borderId="1" xfId="3" applyNumberFormat="1" applyFont="1" applyBorder="1" applyAlignment="1">
      <alignment vertical="center" wrapText="1"/>
    </xf>
    <xf numFmtId="0" fontId="67" fillId="0" borderId="1" xfId="3" applyFont="1" applyBorder="1" applyAlignment="1">
      <alignment horizontal="right" vertical="center" wrapText="1"/>
    </xf>
    <xf numFmtId="9" fontId="61" fillId="0" borderId="1" xfId="3" applyNumberFormat="1" applyFont="1" applyBorder="1" applyAlignment="1">
      <alignment horizontal="center" vertical="center"/>
    </xf>
    <xf numFmtId="10" fontId="61" fillId="0" borderId="1" xfId="3" applyNumberFormat="1" applyFont="1" applyBorder="1" applyAlignment="1">
      <alignment horizontal="center" vertical="center" wrapText="1"/>
    </xf>
    <xf numFmtId="9" fontId="61" fillId="0" borderId="1" xfId="3" applyNumberFormat="1" applyFont="1" applyBorder="1" applyAlignment="1">
      <alignment horizontal="center" vertical="center" wrapText="1"/>
    </xf>
    <xf numFmtId="3" fontId="65" fillId="0" borderId="1" xfId="3" applyNumberFormat="1" applyFont="1" applyBorder="1" applyAlignment="1">
      <alignment horizontal="right" vertical="center" wrapText="1"/>
    </xf>
    <xf numFmtId="1" fontId="65" fillId="0" borderId="1" xfId="0" applyNumberFormat="1" applyFont="1" applyBorder="1" applyAlignment="1">
      <alignment horizontal="right" vertical="center" wrapText="1"/>
    </xf>
    <xf numFmtId="0" fontId="61" fillId="0" borderId="1" xfId="0" applyFont="1" applyBorder="1" applyAlignment="1">
      <alignment horizontal="left" vertical="center" wrapText="1"/>
    </xf>
    <xf numFmtId="1" fontId="61" fillId="0" borderId="1" xfId="0" applyNumberFormat="1" applyFont="1" applyBorder="1" applyAlignment="1">
      <alignment horizontal="right" vertical="center"/>
    </xf>
    <xf numFmtId="0" fontId="65" fillId="0" borderId="1" xfId="0" applyFont="1" applyBorder="1" applyAlignment="1">
      <alignment horizontal="right" vertical="center"/>
    </xf>
    <xf numFmtId="9" fontId="65" fillId="0" borderId="1" xfId="0" applyNumberFormat="1" applyFont="1" applyBorder="1" applyAlignment="1">
      <alignment horizontal="right" vertical="center" wrapText="1"/>
    </xf>
    <xf numFmtId="1" fontId="61" fillId="0" borderId="1" xfId="0" applyNumberFormat="1" applyFont="1" applyBorder="1" applyAlignment="1">
      <alignment horizontal="right" vertical="center" wrapText="1"/>
    </xf>
    <xf numFmtId="0" fontId="61" fillId="0" borderId="1" xfId="0" applyFont="1" applyBorder="1" applyAlignment="1">
      <alignment horizontal="right" vertical="center" wrapText="1"/>
    </xf>
    <xf numFmtId="4" fontId="65" fillId="0" borderId="1" xfId="0" applyNumberFormat="1" applyFont="1" applyBorder="1" applyAlignment="1">
      <alignment vertical="center" wrapText="1"/>
    </xf>
    <xf numFmtId="10" fontId="65" fillId="0" borderId="1" xfId="0" applyNumberFormat="1" applyFont="1" applyBorder="1" applyAlignment="1">
      <alignment vertical="center" wrapText="1"/>
    </xf>
    <xf numFmtId="170" fontId="65" fillId="0" borderId="1" xfId="0" applyNumberFormat="1" applyFont="1" applyBorder="1" applyAlignment="1">
      <alignment horizontal="center" vertical="center" wrapText="1"/>
    </xf>
    <xf numFmtId="170" fontId="65" fillId="0" borderId="1" xfId="0" applyNumberFormat="1" applyFont="1" applyBorder="1" applyAlignment="1">
      <alignment horizontal="left" vertical="center" wrapText="1"/>
    </xf>
    <xf numFmtId="171" fontId="65" fillId="0" borderId="1" xfId="0" applyNumberFormat="1" applyFont="1" applyBorder="1" applyAlignment="1">
      <alignment horizontal="right" vertical="center" wrapText="1"/>
    </xf>
    <xf numFmtId="171" fontId="65" fillId="0" borderId="1" xfId="1" applyNumberFormat="1" applyFont="1" applyFill="1" applyBorder="1" applyAlignment="1">
      <alignment vertical="center"/>
    </xf>
    <xf numFmtId="165" fontId="65" fillId="0" borderId="1" xfId="0" applyNumberFormat="1" applyFont="1" applyBorder="1" applyAlignment="1">
      <alignment horizontal="center" vertical="center" wrapText="1"/>
    </xf>
    <xf numFmtId="3" fontId="44" fillId="0" borderId="69" xfId="0" applyNumberFormat="1" applyFont="1" applyBorder="1" applyAlignment="1">
      <alignment horizontal="right" vertical="center"/>
    </xf>
    <xf numFmtId="3" fontId="44" fillId="0" borderId="1" xfId="0" applyNumberFormat="1" applyFont="1" applyBorder="1" applyAlignment="1">
      <alignment horizontal="right" vertical="center"/>
    </xf>
    <xf numFmtId="165" fontId="67" fillId="0" borderId="1" xfId="0" applyNumberFormat="1" applyFont="1" applyBorder="1" applyAlignment="1">
      <alignment horizontal="center" vertical="center" wrapText="1"/>
    </xf>
    <xf numFmtId="0" fontId="67" fillId="0" borderId="1" xfId="0" applyFont="1" applyBorder="1" applyAlignment="1">
      <alignment horizontal="right" vertical="center"/>
    </xf>
    <xf numFmtId="0" fontId="67" fillId="0" borderId="1" xfId="0" applyFont="1" applyBorder="1" applyAlignment="1">
      <alignment horizontal="left" vertical="center" wrapText="1"/>
    </xf>
    <xf numFmtId="3" fontId="46" fillId="0" borderId="69" xfId="0" applyNumberFormat="1" applyFont="1" applyBorder="1" applyAlignment="1">
      <alignment horizontal="right" vertical="center"/>
    </xf>
    <xf numFmtId="3" fontId="46" fillId="0" borderId="1" xfId="0" applyNumberFormat="1" applyFont="1" applyBorder="1" applyAlignment="1">
      <alignment horizontal="right" vertical="center"/>
    </xf>
    <xf numFmtId="4" fontId="65" fillId="0" borderId="1" xfId="0" applyNumberFormat="1" applyFont="1" applyBorder="1" applyAlignment="1">
      <alignment horizontal="center" vertical="center" wrapText="1"/>
    </xf>
    <xf numFmtId="0" fontId="61" fillId="0" borderId="1" xfId="0" applyFont="1" applyBorder="1" applyAlignment="1">
      <alignment horizontal="center" vertical="center" wrapText="1" readingOrder="1"/>
    </xf>
    <xf numFmtId="172" fontId="65" fillId="0" borderId="1" xfId="0" applyNumberFormat="1" applyFont="1" applyBorder="1" applyAlignment="1">
      <alignment horizontal="center" vertical="center" wrapText="1"/>
    </xf>
    <xf numFmtId="3" fontId="65" fillId="0" borderId="69" xfId="10" applyNumberFormat="1" applyFont="1" applyFill="1" applyBorder="1" applyAlignment="1">
      <alignment horizontal="right" vertical="center"/>
    </xf>
    <xf numFmtId="10" fontId="67" fillId="0" borderId="1" xfId="0" applyNumberFormat="1" applyFont="1" applyBorder="1" applyAlignment="1">
      <alignment horizontal="center" vertical="center" wrapText="1"/>
    </xf>
    <xf numFmtId="9" fontId="67" fillId="0" borderId="1" xfId="0" applyNumberFormat="1" applyFont="1" applyBorder="1" applyAlignment="1">
      <alignment horizontal="center" vertical="center" wrapText="1"/>
    </xf>
    <xf numFmtId="0" fontId="67" fillId="0" borderId="1" xfId="0" applyFont="1" applyBorder="1" applyAlignment="1">
      <alignment horizontal="center" vertical="center"/>
    </xf>
    <xf numFmtId="167" fontId="67" fillId="0" borderId="1" xfId="0" applyNumberFormat="1" applyFont="1" applyBorder="1" applyAlignment="1">
      <alignment horizontal="center" vertical="center" wrapText="1"/>
    </xf>
    <xf numFmtId="167" fontId="61" fillId="0" borderId="1" xfId="0" applyNumberFormat="1" applyFont="1" applyBorder="1" applyAlignment="1">
      <alignment horizontal="center" vertical="center" wrapText="1"/>
    </xf>
    <xf numFmtId="0" fontId="90" fillId="15" borderId="1" xfId="2" applyFont="1" applyFill="1" applyBorder="1" applyAlignment="1">
      <alignment horizontal="center" vertical="center"/>
    </xf>
    <xf numFmtId="0" fontId="67" fillId="15" borderId="1" xfId="2" applyFont="1" applyFill="1" applyBorder="1" applyAlignment="1">
      <alignment vertical="center" wrapText="1"/>
    </xf>
    <xf numFmtId="0" fontId="64" fillId="15" borderId="1" xfId="2" applyFont="1" applyFill="1" applyBorder="1" applyAlignment="1">
      <alignment horizontal="center" vertical="center"/>
    </xf>
    <xf numFmtId="0" fontId="65" fillId="15" borderId="1" xfId="2" applyFont="1" applyFill="1" applyBorder="1" applyAlignment="1">
      <alignment vertical="center" wrapText="1"/>
    </xf>
    <xf numFmtId="0" fontId="65" fillId="15" borderId="1" xfId="3" applyFont="1" applyFill="1" applyBorder="1" applyAlignment="1">
      <alignment vertical="center" wrapText="1"/>
    </xf>
    <xf numFmtId="0" fontId="65" fillId="15" borderId="1" xfId="0" applyFont="1" applyFill="1" applyBorder="1" applyAlignment="1">
      <alignment vertical="center" wrapText="1"/>
    </xf>
    <xf numFmtId="0" fontId="61" fillId="15" borderId="1" xfId="2" applyFont="1" applyFill="1" applyBorder="1" applyAlignment="1">
      <alignment vertical="center" wrapText="1"/>
    </xf>
    <xf numFmtId="0" fontId="61" fillId="15" borderId="1" xfId="0" applyFont="1" applyFill="1" applyBorder="1" applyAlignment="1">
      <alignment vertical="center" wrapText="1"/>
    </xf>
    <xf numFmtId="0" fontId="65" fillId="15" borderId="1" xfId="5" applyFont="1" applyFill="1" applyBorder="1" applyAlignment="1">
      <alignment vertical="center" wrapText="1"/>
    </xf>
    <xf numFmtId="0" fontId="67" fillId="15" borderId="1" xfId="5" applyFont="1" applyFill="1" applyBorder="1" applyAlignment="1">
      <alignment vertical="center" wrapText="1"/>
    </xf>
    <xf numFmtId="0" fontId="61" fillId="15" borderId="0" xfId="2" applyFont="1" applyFill="1" applyAlignment="1">
      <alignment vertical="center"/>
    </xf>
    <xf numFmtId="0" fontId="65" fillId="15" borderId="0" xfId="2" applyFont="1" applyFill="1" applyAlignment="1">
      <alignment vertical="center"/>
    </xf>
    <xf numFmtId="9" fontId="8"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8" fillId="4" borderId="1" xfId="2" applyFont="1" applyFill="1" applyBorder="1" applyAlignment="1">
      <alignment horizontal="center" vertical="center" wrapText="1"/>
    </xf>
    <xf numFmtId="0" fontId="11" fillId="5" borderId="1" xfId="2" applyFont="1" applyFill="1" applyBorder="1" applyAlignment="1">
      <alignment horizontal="center" vertical="center" wrapText="1"/>
    </xf>
    <xf numFmtId="0" fontId="6" fillId="0" borderId="1" xfId="2" applyFont="1" applyBorder="1" applyAlignment="1">
      <alignment horizontal="center" vertical="center" wrapText="1"/>
    </xf>
    <xf numFmtId="9" fontId="8" fillId="4" borderId="1" xfId="2" applyNumberFormat="1" applyFont="1" applyFill="1" applyBorder="1" applyAlignment="1">
      <alignment horizontal="center" vertical="center" wrapText="1"/>
    </xf>
    <xf numFmtId="10" fontId="8" fillId="0" borderId="1" xfId="2" applyNumberFormat="1" applyFont="1" applyBorder="1" applyAlignment="1">
      <alignment horizontal="center" vertical="center" wrapText="1"/>
    </xf>
    <xf numFmtId="10" fontId="8" fillId="4" borderId="1" xfId="2" applyNumberFormat="1" applyFont="1" applyFill="1" applyBorder="1" applyAlignment="1">
      <alignment horizontal="center" vertical="center" wrapText="1"/>
    </xf>
    <xf numFmtId="0" fontId="7" fillId="3" borderId="1" xfId="2" applyFont="1" applyFill="1" applyBorder="1" applyAlignment="1">
      <alignment horizontal="center" vertical="center" wrapText="1"/>
    </xf>
    <xf numFmtId="0" fontId="8" fillId="6" borderId="1" xfId="2" applyFont="1" applyFill="1" applyBorder="1" applyAlignment="1">
      <alignment horizontal="center" vertical="center" wrapText="1"/>
    </xf>
    <xf numFmtId="0" fontId="11" fillId="7" borderId="1" xfId="2" applyFont="1" applyFill="1" applyBorder="1" applyAlignment="1">
      <alignment horizontal="center" vertical="center" wrapText="1"/>
    </xf>
    <xf numFmtId="0" fontId="6" fillId="4" borderId="1" xfId="2" applyFont="1" applyFill="1" applyBorder="1" applyAlignment="1">
      <alignment horizontal="center" vertical="center" wrapText="1"/>
    </xf>
    <xf numFmtId="1" fontId="6" fillId="4" borderId="1" xfId="2" applyNumberFormat="1" applyFont="1" applyFill="1" applyBorder="1" applyAlignment="1">
      <alignment horizontal="center" vertical="center" wrapText="1"/>
    </xf>
    <xf numFmtId="0" fontId="6" fillId="0" borderId="1" xfId="2" applyFont="1" applyBorder="1" applyAlignment="1">
      <alignment horizontal="center" vertical="center"/>
    </xf>
    <xf numFmtId="0" fontId="8" fillId="0" borderId="1" xfId="2" applyFont="1" applyBorder="1" applyAlignment="1">
      <alignment horizontal="center" vertical="center"/>
    </xf>
    <xf numFmtId="0" fontId="14" fillId="9" borderId="1" xfId="2" applyFont="1" applyFill="1" applyBorder="1" applyAlignment="1">
      <alignment horizontal="center" vertical="center" wrapText="1"/>
    </xf>
    <xf numFmtId="0" fontId="11" fillId="8" borderId="1" xfId="2" applyFont="1" applyFill="1" applyBorder="1" applyAlignment="1">
      <alignment horizontal="center" vertical="center" wrapText="1"/>
    </xf>
    <xf numFmtId="10" fontId="6" fillId="0" borderId="1" xfId="4" applyNumberFormat="1" applyFont="1" applyBorder="1" applyAlignment="1">
      <alignment horizontal="center" vertical="center" wrapText="1"/>
    </xf>
    <xf numFmtId="0" fontId="11" fillId="10" borderId="1" xfId="2" applyFont="1" applyFill="1" applyBorder="1" applyAlignment="1">
      <alignment horizontal="center" vertical="center" wrapText="1"/>
    </xf>
    <xf numFmtId="0" fontId="5" fillId="0" borderId="1" xfId="2" applyFont="1" applyBorder="1" applyAlignment="1">
      <alignment horizontal="center" vertical="center" wrapText="1"/>
    </xf>
    <xf numFmtId="10" fontId="6" fillId="0" borderId="1" xfId="2" applyNumberFormat="1" applyFont="1" applyBorder="1" applyAlignment="1">
      <alignment horizontal="center" vertical="center" wrapText="1"/>
    </xf>
    <xf numFmtId="165" fontId="6" fillId="0" borderId="1" xfId="2" applyNumberFormat="1" applyFont="1" applyBorder="1" applyAlignment="1">
      <alignment horizontal="center" vertical="center" wrapText="1"/>
    </xf>
    <xf numFmtId="0" fontId="5" fillId="6" borderId="1" xfId="2" applyFont="1" applyFill="1" applyBorder="1" applyAlignment="1">
      <alignment horizontal="center" vertical="center" wrapText="1"/>
    </xf>
    <xf numFmtId="0" fontId="6" fillId="6" borderId="1" xfId="2"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0" xfId="0" applyFont="1" applyBorder="1" applyAlignment="1">
      <alignment horizontal="center" vertical="center" wrapText="1"/>
    </xf>
    <xf numFmtId="0" fontId="17" fillId="0" borderId="3"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9" xfId="0" applyFont="1" applyBorder="1" applyAlignment="1">
      <alignment horizontal="center" vertical="center" wrapText="1"/>
    </xf>
    <xf numFmtId="0" fontId="18" fillId="9" borderId="4" xfId="0" applyFont="1" applyFill="1" applyBorder="1" applyAlignment="1">
      <alignment horizontal="center" vertical="center" wrapText="1"/>
    </xf>
    <xf numFmtId="0" fontId="22" fillId="9" borderId="13" xfId="0" applyFont="1" applyFill="1" applyBorder="1"/>
    <xf numFmtId="0" fontId="22" fillId="9" borderId="19" xfId="0" applyFont="1" applyFill="1" applyBorder="1"/>
    <xf numFmtId="0" fontId="17" fillId="0" borderId="5" xfId="0" applyFont="1" applyBorder="1" applyAlignment="1">
      <alignment horizontal="center" vertical="center" wrapText="1"/>
    </xf>
    <xf numFmtId="0" fontId="23" fillId="0" borderId="14" xfId="0" applyFont="1" applyBorder="1"/>
    <xf numFmtId="0" fontId="23" fillId="0" borderId="20" xfId="0" applyFont="1" applyBorder="1"/>
    <xf numFmtId="0" fontId="19" fillId="0" borderId="6" xfId="0" applyFont="1" applyBorder="1" applyAlignment="1">
      <alignment horizontal="center" vertical="center"/>
    </xf>
    <xf numFmtId="0" fontId="23" fillId="0" borderId="15" xfId="0" applyFont="1" applyBorder="1"/>
    <xf numFmtId="0" fontId="23" fillId="0" borderId="31" xfId="0" applyFont="1" applyBorder="1"/>
    <xf numFmtId="0" fontId="19" fillId="0" borderId="7" xfId="0" applyFont="1" applyBorder="1" applyAlignment="1">
      <alignment horizontal="center" vertical="center"/>
    </xf>
    <xf numFmtId="0" fontId="23" fillId="0" borderId="16" xfId="0" applyFont="1" applyBorder="1"/>
    <xf numFmtId="0" fontId="23" fillId="0" borderId="32" xfId="0" applyFont="1" applyBorder="1"/>
    <xf numFmtId="0" fontId="19" fillId="0" borderId="8" xfId="0" applyFont="1" applyBorder="1" applyAlignment="1">
      <alignment horizontal="center" vertical="center"/>
    </xf>
    <xf numFmtId="0" fontId="23" fillId="0" borderId="21" xfId="0" applyFont="1" applyBorder="1"/>
    <xf numFmtId="0" fontId="24" fillId="10" borderId="4" xfId="0" applyFont="1" applyFill="1" applyBorder="1" applyAlignment="1">
      <alignment horizontal="center" vertical="center" wrapText="1"/>
    </xf>
    <xf numFmtId="0" fontId="22" fillId="10" borderId="13" xfId="0" applyFont="1" applyFill="1" applyBorder="1"/>
    <xf numFmtId="0" fontId="22" fillId="10" borderId="19" xfId="0" applyFont="1" applyFill="1" applyBorder="1"/>
    <xf numFmtId="0" fontId="19" fillId="0" borderId="24" xfId="0" applyFont="1" applyBorder="1" applyAlignment="1">
      <alignment horizontal="center" vertical="center" wrapText="1"/>
    </xf>
    <xf numFmtId="0" fontId="23" fillId="0" borderId="11" xfId="0" applyFont="1" applyBorder="1"/>
    <xf numFmtId="0" fontId="23" fillId="0" borderId="25" xfId="0" applyFont="1" applyBorder="1"/>
    <xf numFmtId="0" fontId="19"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24" fillId="7" borderId="4" xfId="0" applyFont="1" applyFill="1" applyBorder="1" applyAlignment="1">
      <alignment horizontal="center" vertical="center" wrapText="1"/>
    </xf>
    <xf numFmtId="0" fontId="22" fillId="7" borderId="13" xfId="0" applyFont="1" applyFill="1" applyBorder="1"/>
    <xf numFmtId="0" fontId="22" fillId="7" borderId="19" xfId="0" applyFont="1" applyFill="1" applyBorder="1"/>
    <xf numFmtId="0" fontId="23" fillId="0" borderId="12" xfId="0" applyFont="1" applyBorder="1"/>
    <xf numFmtId="0" fontId="23" fillId="0" borderId="29" xfId="0" applyFont="1" applyBorder="1"/>
    <xf numFmtId="0" fontId="19" fillId="0" borderId="4" xfId="0" applyFont="1" applyBorder="1" applyAlignment="1">
      <alignment horizontal="center" vertical="center" wrapText="1"/>
    </xf>
    <xf numFmtId="0" fontId="23" fillId="0" borderId="13" xfId="0" applyFont="1" applyBorder="1"/>
    <xf numFmtId="0" fontId="23" fillId="0" borderId="19" xfId="0" applyFont="1" applyBorder="1"/>
    <xf numFmtId="0" fontId="27" fillId="0" borderId="12" xfId="0" applyFont="1" applyBorder="1"/>
    <xf numFmtId="0" fontId="27" fillId="0" borderId="29" xfId="0" applyFont="1" applyBorder="1"/>
    <xf numFmtId="0" fontId="18" fillId="8" borderId="4" xfId="0" applyFont="1" applyFill="1" applyBorder="1" applyAlignment="1">
      <alignment horizontal="center" vertical="center" wrapText="1"/>
    </xf>
    <xf numFmtId="0" fontId="22" fillId="8" borderId="13" xfId="0" applyFont="1" applyFill="1" applyBorder="1"/>
    <xf numFmtId="0" fontId="22" fillId="8" borderId="19" xfId="0" applyFont="1" applyFill="1" applyBorder="1"/>
    <xf numFmtId="0" fontId="27" fillId="0" borderId="16" xfId="0" applyFont="1" applyBorder="1"/>
    <xf numFmtId="0" fontId="27" fillId="0" borderId="21" xfId="0" applyFont="1" applyBorder="1"/>
    <xf numFmtId="0" fontId="26" fillId="0" borderId="8" xfId="0" applyFont="1" applyBorder="1" applyAlignment="1">
      <alignment horizontal="center" vertical="center" wrapText="1"/>
    </xf>
    <xf numFmtId="0" fontId="24" fillId="8" borderId="4" xfId="0" applyFont="1" applyFill="1" applyBorder="1" applyAlignment="1">
      <alignment horizontal="center" vertical="center" wrapText="1"/>
    </xf>
    <xf numFmtId="0" fontId="19" fillId="0" borderId="5" xfId="0" applyFont="1" applyBorder="1" applyAlignment="1">
      <alignment horizontal="center" vertical="center" wrapText="1"/>
    </xf>
    <xf numFmtId="0" fontId="24" fillId="9" borderId="4" xfId="0" applyFont="1" applyFill="1" applyBorder="1" applyAlignment="1">
      <alignment horizontal="center" vertical="center" wrapText="1"/>
    </xf>
    <xf numFmtId="0" fontId="17" fillId="0" borderId="26" xfId="0" applyFont="1" applyBorder="1" applyAlignment="1">
      <alignment horizontal="center" vertical="center" wrapText="1"/>
    </xf>
    <xf numFmtId="0" fontId="23" fillId="0" borderId="27" xfId="0" applyFont="1" applyBorder="1"/>
    <xf numFmtId="0" fontId="23" fillId="0" borderId="28" xfId="0" applyFont="1" applyBorder="1"/>
    <xf numFmtId="1" fontId="17" fillId="0" borderId="8" xfId="0" applyNumberFormat="1" applyFont="1" applyBorder="1" applyAlignment="1">
      <alignment horizontal="center" vertical="center" wrapText="1"/>
    </xf>
    <xf numFmtId="0" fontId="17" fillId="4" borderId="8" xfId="0" applyFont="1" applyFill="1" applyBorder="1" applyAlignment="1">
      <alignment horizontal="center" vertical="center" wrapText="1"/>
    </xf>
    <xf numFmtId="3" fontId="26" fillId="0" borderId="8" xfId="0" applyNumberFormat="1" applyFont="1" applyBorder="1" applyAlignment="1">
      <alignment horizontal="center" vertical="center" wrapText="1"/>
    </xf>
    <xf numFmtId="0" fontId="20" fillId="4" borderId="8" xfId="0" applyFont="1" applyFill="1" applyBorder="1" applyAlignment="1">
      <alignment horizontal="center" vertical="center" wrapText="1"/>
    </xf>
    <xf numFmtId="0" fontId="27" fillId="0" borderId="32" xfId="0" applyFont="1" applyBorder="1"/>
    <xf numFmtId="1" fontId="20" fillId="6" borderId="8" xfId="0" applyNumberFormat="1" applyFont="1" applyFill="1" applyBorder="1" applyAlignment="1">
      <alignment horizontal="center" vertical="center" wrapText="1"/>
    </xf>
    <xf numFmtId="0" fontId="20" fillId="4" borderId="7" xfId="0" applyFont="1" applyFill="1" applyBorder="1" applyAlignment="1">
      <alignment horizontal="center" vertical="center" wrapText="1"/>
    </xf>
    <xf numFmtId="1" fontId="20" fillId="4" borderId="7" xfId="0" applyNumberFormat="1" applyFont="1" applyFill="1" applyBorder="1" applyAlignment="1">
      <alignment horizontal="center" vertical="center" wrapText="1"/>
    </xf>
    <xf numFmtId="1" fontId="20" fillId="6" borderId="7" xfId="0" applyNumberFormat="1" applyFont="1" applyFill="1" applyBorder="1" applyAlignment="1">
      <alignment horizontal="center" vertical="center" wrapText="1"/>
    </xf>
    <xf numFmtId="0" fontId="29" fillId="4" borderId="8" xfId="0" applyFont="1" applyFill="1" applyBorder="1" applyAlignment="1">
      <alignment horizontal="center" vertical="center" wrapText="1"/>
    </xf>
    <xf numFmtId="0" fontId="33" fillId="0" borderId="16" xfId="0" applyFont="1" applyBorder="1"/>
    <xf numFmtId="0" fontId="33" fillId="0" borderId="21" xfId="0" applyFont="1" applyBorder="1"/>
    <xf numFmtId="1" fontId="20" fillId="4" borderId="8" xfId="0" applyNumberFormat="1" applyFont="1" applyFill="1" applyBorder="1" applyAlignment="1">
      <alignment horizontal="center" vertical="center" wrapText="1"/>
    </xf>
    <xf numFmtId="0" fontId="19" fillId="0" borderId="2" xfId="3" applyFont="1" applyBorder="1" applyAlignment="1">
      <alignment horizontal="center" vertical="center" wrapText="1"/>
    </xf>
    <xf numFmtId="0" fontId="27" fillId="0" borderId="11" xfId="3" applyFont="1" applyBorder="1"/>
    <xf numFmtId="0" fontId="27" fillId="0" borderId="37" xfId="3" applyFont="1" applyBorder="1"/>
    <xf numFmtId="0" fontId="19" fillId="0" borderId="7" xfId="3" applyFont="1" applyBorder="1" applyAlignment="1">
      <alignment horizontal="center" vertical="center"/>
    </xf>
    <xf numFmtId="0" fontId="27" fillId="0" borderId="16" xfId="3" applyFont="1" applyBorder="1"/>
    <xf numFmtId="0" fontId="27" fillId="0" borderId="32" xfId="3" applyFont="1" applyBorder="1"/>
    <xf numFmtId="10" fontId="19" fillId="0" borderId="7" xfId="3" applyNumberFormat="1" applyFont="1" applyBorder="1" applyAlignment="1">
      <alignment horizontal="center" vertical="center"/>
    </xf>
    <xf numFmtId="0" fontId="19" fillId="0" borderId="7" xfId="3" applyFont="1" applyBorder="1" applyAlignment="1">
      <alignment horizontal="center" vertical="center" wrapText="1"/>
    </xf>
    <xf numFmtId="0" fontId="19" fillId="0" borderId="7" xfId="3" applyFont="1" applyBorder="1" applyAlignment="1">
      <alignment vertical="center"/>
    </xf>
    <xf numFmtId="10" fontId="17" fillId="0" borderId="7" xfId="3" applyNumberFormat="1" applyFont="1" applyBorder="1" applyAlignment="1">
      <alignment horizontal="center" vertical="center" wrapText="1"/>
    </xf>
    <xf numFmtId="0" fontId="17" fillId="0" borderId="24" xfId="3" applyFont="1" applyBorder="1" applyAlignment="1">
      <alignment horizontal="center" vertical="center" wrapText="1"/>
    </xf>
    <xf numFmtId="0" fontId="27" fillId="0" borderId="11" xfId="3" applyFont="1" applyBorder="1" applyAlignment="1">
      <alignment vertical="center"/>
    </xf>
    <xf numFmtId="0" fontId="27" fillId="0" borderId="37" xfId="3" applyFont="1" applyBorder="1" applyAlignment="1">
      <alignment vertical="center"/>
    </xf>
    <xf numFmtId="0" fontId="17" fillId="0" borderId="8" xfId="3" applyFont="1" applyBorder="1" applyAlignment="1">
      <alignment horizontal="center" vertical="center" wrapText="1"/>
    </xf>
    <xf numFmtId="10" fontId="17" fillId="0" borderId="8" xfId="3" applyNumberFormat="1" applyFont="1" applyBorder="1" applyAlignment="1">
      <alignment horizontal="center" vertical="center" wrapText="1"/>
    </xf>
    <xf numFmtId="0" fontId="20" fillId="4" borderId="7" xfId="0" applyFont="1" applyFill="1" applyBorder="1" applyAlignment="1">
      <alignment horizontal="center" vertical="center"/>
    </xf>
    <xf numFmtId="0" fontId="36" fillId="0" borderId="7" xfId="3" applyFont="1" applyBorder="1" applyAlignment="1">
      <alignment horizontal="center" vertical="center" wrapText="1"/>
    </xf>
    <xf numFmtId="0" fontId="33" fillId="0" borderId="16" xfId="3" applyFont="1" applyBorder="1"/>
    <xf numFmtId="0" fontId="33" fillId="0" borderId="32" xfId="3" applyFont="1" applyBorder="1"/>
    <xf numFmtId="0" fontId="37" fillId="0" borderId="3" xfId="3" applyFont="1" applyBorder="1" applyAlignment="1">
      <alignment horizontal="center" vertical="center" wrapText="1"/>
    </xf>
    <xf numFmtId="0" fontId="37" fillId="0" borderId="12" xfId="3" applyFont="1" applyBorder="1" applyAlignment="1">
      <alignment horizontal="center" vertical="center" wrapText="1"/>
    </xf>
    <xf numFmtId="0" fontId="37" fillId="0" borderId="29" xfId="3" applyFont="1" applyBorder="1" applyAlignment="1">
      <alignment horizontal="center" vertical="center" wrapText="1"/>
    </xf>
    <xf numFmtId="0" fontId="38" fillId="9" borderId="4" xfId="3" applyFont="1" applyFill="1" applyBorder="1" applyAlignment="1">
      <alignment horizontal="center" vertical="center" wrapText="1"/>
    </xf>
    <xf numFmtId="0" fontId="32" fillId="9" borderId="13" xfId="3" applyFont="1" applyFill="1" applyBorder="1"/>
    <xf numFmtId="0" fontId="32" fillId="9" borderId="19" xfId="3" applyFont="1" applyFill="1" applyBorder="1"/>
    <xf numFmtId="0" fontId="37" fillId="0" borderId="5" xfId="3" applyFont="1" applyBorder="1" applyAlignment="1">
      <alignment horizontal="center" vertical="center" wrapText="1"/>
    </xf>
    <xf numFmtId="0" fontId="37" fillId="0" borderId="14" xfId="3" applyFont="1" applyBorder="1" applyAlignment="1">
      <alignment horizontal="center" vertical="center" wrapText="1"/>
    </xf>
    <xf numFmtId="0" fontId="37" fillId="0" borderId="20" xfId="3" applyFont="1" applyBorder="1" applyAlignment="1">
      <alignment horizontal="center" vertical="center" wrapText="1"/>
    </xf>
    <xf numFmtId="0" fontId="20" fillId="0" borderId="6" xfId="3" applyFont="1" applyBorder="1" applyAlignment="1">
      <alignment horizontal="center" vertical="center" wrapText="1"/>
    </xf>
    <xf numFmtId="0" fontId="27" fillId="0" borderId="15" xfId="3" applyFont="1" applyBorder="1"/>
    <xf numFmtId="0" fontId="27" fillId="0" borderId="31" xfId="3" applyFont="1" applyBorder="1"/>
    <xf numFmtId="0" fontId="20" fillId="0" borderId="7" xfId="3" applyFont="1" applyBorder="1" applyAlignment="1">
      <alignment horizontal="center" vertical="center" wrapText="1"/>
    </xf>
    <xf numFmtId="0" fontId="27" fillId="0" borderId="12" xfId="3" applyFont="1" applyBorder="1"/>
    <xf numFmtId="0" fontId="27" fillId="0" borderId="29" xfId="3" applyFont="1" applyBorder="1"/>
    <xf numFmtId="0" fontId="26" fillId="0" borderId="7" xfId="3" applyFont="1" applyBorder="1" applyAlignment="1">
      <alignment horizontal="center" vertical="center" wrapText="1"/>
    </xf>
    <xf numFmtId="0" fontId="17" fillId="0" borderId="3" xfId="3"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30" xfId="0" applyFont="1" applyBorder="1" applyAlignment="1">
      <alignment horizontal="center" vertical="center" wrapText="1"/>
    </xf>
    <xf numFmtId="0" fontId="17" fillId="4" borderId="3" xfId="0" applyFont="1" applyFill="1" applyBorder="1" applyAlignment="1">
      <alignment horizontal="center" vertical="center" wrapText="1"/>
    </xf>
    <xf numFmtId="0" fontId="23" fillId="0" borderId="12" xfId="0" applyFont="1" applyBorder="1" applyAlignment="1">
      <alignment wrapText="1"/>
    </xf>
    <xf numFmtId="0" fontId="23" fillId="0" borderId="29" xfId="0" applyFont="1" applyBorder="1" applyAlignment="1">
      <alignment wrapText="1"/>
    </xf>
    <xf numFmtId="0" fontId="28" fillId="12" borderId="4" xfId="0" applyFont="1" applyFill="1" applyBorder="1" applyAlignment="1">
      <alignment horizontal="center" vertical="center" wrapText="1"/>
    </xf>
    <xf numFmtId="0" fontId="32" fillId="9" borderId="13" xfId="0" applyFont="1" applyFill="1" applyBorder="1"/>
    <xf numFmtId="0" fontId="32" fillId="9" borderId="19" xfId="0" applyFont="1" applyFill="1" applyBorder="1"/>
    <xf numFmtId="0" fontId="19" fillId="0" borderId="8" xfId="3" applyFont="1" applyBorder="1" applyAlignment="1">
      <alignment horizontal="center" vertical="center"/>
    </xf>
    <xf numFmtId="0" fontId="19" fillId="0" borderId="16" xfId="3" applyFont="1" applyBorder="1" applyAlignment="1">
      <alignment horizontal="center" vertical="center"/>
    </xf>
    <xf numFmtId="0" fontId="19" fillId="0" borderId="8" xfId="3" applyFont="1" applyBorder="1" applyAlignment="1">
      <alignment horizontal="center" vertical="center" wrapText="1"/>
    </xf>
    <xf numFmtId="0" fontId="19" fillId="0" borderId="16" xfId="3" applyFont="1" applyBorder="1" applyAlignment="1">
      <alignment horizontal="center" vertical="center" wrapText="1"/>
    </xf>
    <xf numFmtId="0" fontId="31" fillId="0" borderId="2" xfId="3" applyFont="1" applyBorder="1" applyAlignment="1">
      <alignment horizontal="center" vertical="center" wrapText="1"/>
    </xf>
    <xf numFmtId="0" fontId="27" fillId="0" borderId="25" xfId="3" applyFont="1" applyBorder="1"/>
    <xf numFmtId="0" fontId="31" fillId="0" borderId="7" xfId="3" applyFont="1" applyBorder="1" applyAlignment="1">
      <alignment horizontal="center" vertical="center" wrapText="1"/>
    </xf>
    <xf numFmtId="0" fontId="27" fillId="0" borderId="21" xfId="3" applyFont="1" applyBorder="1"/>
    <xf numFmtId="0" fontId="18" fillId="14" borderId="39" xfId="3" applyFont="1" applyFill="1" applyBorder="1" applyAlignment="1">
      <alignment horizontal="center" vertical="center" wrapText="1"/>
    </xf>
    <xf numFmtId="0" fontId="18" fillId="14" borderId="41" xfId="3" applyFont="1" applyFill="1" applyBorder="1" applyAlignment="1">
      <alignment horizontal="center" vertical="center" wrapText="1"/>
    </xf>
    <xf numFmtId="0" fontId="22" fillId="14" borderId="41" xfId="3" applyFont="1" applyFill="1" applyBorder="1"/>
    <xf numFmtId="0" fontId="22" fillId="14" borderId="43" xfId="3" applyFont="1" applyFill="1" applyBorder="1"/>
    <xf numFmtId="0" fontId="27" fillId="0" borderId="40" xfId="3" applyFont="1" applyBorder="1" applyAlignment="1">
      <alignment horizontal="center" vertical="center" wrapText="1"/>
    </xf>
    <xf numFmtId="0" fontId="27" fillId="0" borderId="42" xfId="3" applyFont="1" applyBorder="1" applyAlignment="1">
      <alignment horizontal="center" vertical="center" wrapText="1"/>
    </xf>
    <xf numFmtId="0" fontId="27" fillId="0" borderId="44" xfId="3" applyFont="1" applyBorder="1" applyAlignment="1">
      <alignment horizontal="center" vertical="center" wrapText="1"/>
    </xf>
    <xf numFmtId="0" fontId="19" fillId="0" borderId="24" xfId="3" applyFont="1" applyBorder="1" applyAlignment="1">
      <alignment horizontal="center" vertical="center" wrapText="1"/>
    </xf>
    <xf numFmtId="0" fontId="19" fillId="0" borderId="11" xfId="3" applyFont="1" applyBorder="1" applyAlignment="1">
      <alignment horizontal="center" vertical="center" wrapText="1"/>
    </xf>
    <xf numFmtId="0" fontId="17" fillId="0" borderId="16" xfId="3" applyFont="1" applyBorder="1" applyAlignment="1">
      <alignment horizontal="center" vertical="center" wrapText="1"/>
    </xf>
    <xf numFmtId="10" fontId="17" fillId="0" borderId="7" xfId="3" applyNumberFormat="1" applyFont="1" applyBorder="1" applyAlignment="1">
      <alignment horizontal="center" vertical="center"/>
    </xf>
    <xf numFmtId="0" fontId="42" fillId="0" borderId="8" xfId="3" applyFont="1" applyBorder="1" applyAlignment="1">
      <alignment horizontal="center" vertical="center" wrapText="1"/>
    </xf>
    <xf numFmtId="0" fontId="31" fillId="0" borderId="7" xfId="3" applyFont="1" applyBorder="1" applyAlignment="1">
      <alignment horizontal="center" vertical="center"/>
    </xf>
    <xf numFmtId="0" fontId="41" fillId="5" borderId="4" xfId="3" applyFont="1" applyFill="1" applyBorder="1" applyAlignment="1">
      <alignment horizontal="center" vertical="center" wrapText="1"/>
    </xf>
    <xf numFmtId="0" fontId="40" fillId="5" borderId="13" xfId="3" applyFont="1" applyFill="1" applyBorder="1"/>
    <xf numFmtId="0" fontId="40" fillId="5" borderId="19" xfId="3" applyFont="1" applyFill="1" applyBorder="1"/>
    <xf numFmtId="0" fontId="42" fillId="0" borderId="5" xfId="3" applyFont="1" applyBorder="1" applyAlignment="1">
      <alignment horizontal="center" vertical="center" wrapText="1"/>
    </xf>
    <xf numFmtId="0" fontId="27" fillId="0" borderId="14" xfId="3" applyFont="1" applyBorder="1" applyAlignment="1">
      <alignment horizontal="center" wrapText="1"/>
    </xf>
    <xf numFmtId="0" fontId="27" fillId="0" borderId="20" xfId="3" applyFont="1" applyBorder="1" applyAlignment="1">
      <alignment horizontal="center" wrapText="1"/>
    </xf>
    <xf numFmtId="0" fontId="42" fillId="0" borderId="24" xfId="3" applyFont="1" applyBorder="1" applyAlignment="1">
      <alignment horizontal="center" vertical="center" wrapText="1"/>
    </xf>
    <xf numFmtId="0" fontId="42" fillId="0" borderId="8" xfId="3" applyFont="1" applyBorder="1" applyAlignment="1">
      <alignment horizontal="center" vertical="center"/>
    </xf>
    <xf numFmtId="0" fontId="36" fillId="7" borderId="4" xfId="3" applyFont="1" applyFill="1" applyBorder="1" applyAlignment="1">
      <alignment horizontal="center" vertical="center" wrapText="1"/>
    </xf>
    <xf numFmtId="0" fontId="40" fillId="7" borderId="13" xfId="3" applyFont="1" applyFill="1" applyBorder="1"/>
    <xf numFmtId="0" fontId="40" fillId="7" borderId="19" xfId="3" applyFont="1" applyFill="1" applyBorder="1"/>
    <xf numFmtId="0" fontId="27" fillId="0" borderId="5" xfId="3" applyFont="1" applyBorder="1" applyAlignment="1">
      <alignment horizontal="center" vertical="center" wrapText="1"/>
    </xf>
    <xf numFmtId="0" fontId="27" fillId="0" borderId="14" xfId="3" applyFont="1" applyBorder="1" applyAlignment="1">
      <alignment horizontal="center" vertical="center" wrapText="1"/>
    </xf>
    <xf numFmtId="0" fontId="27" fillId="0" borderId="20" xfId="3" applyFont="1" applyBorder="1" applyAlignment="1">
      <alignment horizontal="center" vertical="center" wrapText="1"/>
    </xf>
    <xf numFmtId="0" fontId="44" fillId="4" borderId="7" xfId="5" applyFont="1" applyFill="1" applyBorder="1" applyAlignment="1">
      <alignment horizontal="center" vertical="center" wrapText="1"/>
    </xf>
    <xf numFmtId="0" fontId="44" fillId="4" borderId="32" xfId="5" applyFont="1" applyFill="1" applyBorder="1" applyAlignment="1">
      <alignment horizontal="center" vertical="center" wrapText="1"/>
    </xf>
    <xf numFmtId="0" fontId="44" fillId="16" borderId="7" xfId="5" applyFont="1" applyFill="1" applyBorder="1" applyAlignment="1">
      <alignment horizontal="center" vertical="center" wrapText="1"/>
    </xf>
    <xf numFmtId="0" fontId="44" fillId="16" borderId="32" xfId="5" applyFont="1" applyFill="1" applyBorder="1" applyAlignment="1">
      <alignment horizontal="center" vertical="center" wrapText="1"/>
    </xf>
    <xf numFmtId="0" fontId="44" fillId="4" borderId="2" xfId="5" applyFont="1" applyFill="1" applyBorder="1" applyAlignment="1">
      <alignment horizontal="center" vertical="center" wrapText="1"/>
    </xf>
    <xf numFmtId="0" fontId="44" fillId="4" borderId="11" xfId="5" applyFont="1" applyFill="1" applyBorder="1" applyAlignment="1">
      <alignment horizontal="center" vertical="center" wrapText="1"/>
    </xf>
    <xf numFmtId="0" fontId="44" fillId="4" borderId="37" xfId="5" applyFont="1" applyFill="1" applyBorder="1" applyAlignment="1">
      <alignment horizontal="center" vertical="center" wrapText="1"/>
    </xf>
    <xf numFmtId="0" fontId="44" fillId="4" borderId="16" xfId="5" applyFont="1" applyFill="1" applyBorder="1" applyAlignment="1">
      <alignment horizontal="center" vertical="center" wrapText="1"/>
    </xf>
    <xf numFmtId="167" fontId="44" fillId="16" borderId="7" xfId="5" applyNumberFormat="1" applyFont="1" applyFill="1" applyBorder="1" applyAlignment="1">
      <alignment horizontal="center" vertical="center" wrapText="1"/>
    </xf>
    <xf numFmtId="167" fontId="44" fillId="16" borderId="16" xfId="5" applyNumberFormat="1" applyFont="1" applyFill="1" applyBorder="1" applyAlignment="1">
      <alignment horizontal="center" vertical="center" wrapText="1"/>
    </xf>
    <xf numFmtId="167" fontId="44" fillId="16" borderId="32" xfId="5" applyNumberFormat="1" applyFont="1" applyFill="1" applyBorder="1" applyAlignment="1">
      <alignment horizontal="center" vertical="center" wrapText="1"/>
    </xf>
    <xf numFmtId="0" fontId="44" fillId="16" borderId="16" xfId="5" applyFont="1" applyFill="1" applyBorder="1" applyAlignment="1">
      <alignment horizontal="center" vertical="center" wrapText="1"/>
    </xf>
    <xf numFmtId="9" fontId="44" fillId="4" borderId="7" xfId="5" applyNumberFormat="1" applyFont="1" applyFill="1" applyBorder="1" applyAlignment="1">
      <alignment horizontal="center" vertical="center" wrapText="1"/>
    </xf>
    <xf numFmtId="9" fontId="44" fillId="4" borderId="16" xfId="5" applyNumberFormat="1" applyFont="1" applyFill="1" applyBorder="1" applyAlignment="1">
      <alignment horizontal="center" vertical="center" wrapText="1"/>
    </xf>
    <xf numFmtId="9" fontId="44" fillId="4" borderId="32" xfId="5" applyNumberFormat="1" applyFont="1" applyFill="1" applyBorder="1" applyAlignment="1">
      <alignment horizontal="center" vertical="center" wrapText="1"/>
    </xf>
    <xf numFmtId="0" fontId="44" fillId="4" borderId="49" xfId="5" applyFont="1" applyFill="1" applyBorder="1" applyAlignment="1">
      <alignment horizontal="center" vertical="center" wrapText="1"/>
    </xf>
    <xf numFmtId="0" fontId="44" fillId="4" borderId="51" xfId="5" applyFont="1" applyFill="1" applyBorder="1" applyAlignment="1">
      <alignment horizontal="center" vertical="center" wrapText="1"/>
    </xf>
    <xf numFmtId="0" fontId="44" fillId="4" borderId="59" xfId="5" applyFont="1" applyFill="1" applyBorder="1" applyAlignment="1">
      <alignment horizontal="center" vertical="center" wrapText="1"/>
    </xf>
    <xf numFmtId="0" fontId="44" fillId="4" borderId="48" xfId="5" applyFont="1" applyFill="1" applyBorder="1" applyAlignment="1">
      <alignment horizontal="center" vertical="center" wrapText="1"/>
    </xf>
    <xf numFmtId="0" fontId="44" fillId="4" borderId="42" xfId="5" applyFont="1" applyFill="1" applyBorder="1" applyAlignment="1">
      <alignment horizontal="center" vertical="center" wrapText="1"/>
    </xf>
    <xf numFmtId="0" fontId="44" fillId="4" borderId="54" xfId="5" applyFont="1" applyFill="1" applyBorder="1" applyAlignment="1">
      <alignment horizontal="center" vertical="center" wrapText="1"/>
    </xf>
    <xf numFmtId="167" fontId="44" fillId="4" borderId="7" xfId="5" applyNumberFormat="1" applyFont="1" applyFill="1" applyBorder="1" applyAlignment="1">
      <alignment horizontal="center" vertical="center" wrapText="1"/>
    </xf>
    <xf numFmtId="167" fontId="44" fillId="4" borderId="16" xfId="5" applyNumberFormat="1" applyFont="1" applyFill="1" applyBorder="1" applyAlignment="1">
      <alignment horizontal="center" vertical="center" wrapText="1"/>
    </xf>
    <xf numFmtId="167" fontId="44" fillId="4" borderId="32" xfId="5" applyNumberFormat="1" applyFont="1" applyFill="1" applyBorder="1" applyAlignment="1">
      <alignment horizontal="center" vertical="center" wrapText="1"/>
    </xf>
    <xf numFmtId="167" fontId="44" fillId="16" borderId="53" xfId="5" applyNumberFormat="1" applyFont="1" applyFill="1" applyBorder="1" applyAlignment="1">
      <alignment horizontal="center" vertical="center" wrapText="1"/>
    </xf>
    <xf numFmtId="167" fontId="44" fillId="16" borderId="55" xfId="5" applyNumberFormat="1" applyFont="1" applyFill="1" applyBorder="1" applyAlignment="1">
      <alignment horizontal="center" vertical="center" wrapText="1"/>
    </xf>
    <xf numFmtId="0" fontId="44" fillId="4" borderId="53" xfId="5" applyFont="1" applyFill="1" applyBorder="1" applyAlignment="1">
      <alignment horizontal="center" vertical="center" wrapText="1"/>
    </xf>
    <xf numFmtId="0" fontId="44" fillId="4" borderId="55" xfId="5" applyFont="1" applyFill="1" applyBorder="1" applyAlignment="1">
      <alignment horizontal="center" vertical="center" wrapText="1"/>
    </xf>
    <xf numFmtId="0" fontId="44" fillId="16" borderId="6" xfId="5" applyFont="1" applyFill="1" applyBorder="1" applyAlignment="1">
      <alignment horizontal="center" vertical="center" wrapText="1"/>
    </xf>
    <xf numFmtId="0" fontId="44" fillId="16" borderId="56" xfId="5" applyFont="1" applyFill="1" applyBorder="1" applyAlignment="1">
      <alignment horizontal="center" vertical="center" wrapText="1"/>
    </xf>
    <xf numFmtId="9" fontId="44" fillId="16" borderId="7" xfId="5" applyNumberFormat="1" applyFont="1" applyFill="1" applyBorder="1" applyAlignment="1">
      <alignment horizontal="center" vertical="center" wrapText="1"/>
    </xf>
    <xf numFmtId="9" fontId="44" fillId="16" borderId="32" xfId="5" applyNumberFormat="1" applyFont="1" applyFill="1" applyBorder="1" applyAlignment="1">
      <alignment horizontal="center" vertical="center" wrapText="1"/>
    </xf>
    <xf numFmtId="0" fontId="44" fillId="4" borderId="57" xfId="5" applyFont="1" applyFill="1" applyBorder="1" applyAlignment="1">
      <alignment horizontal="center" vertical="center" wrapText="1"/>
    </xf>
    <xf numFmtId="0" fontId="44" fillId="4" borderId="58" xfId="5" applyFont="1" applyFill="1" applyBorder="1" applyAlignment="1">
      <alignment horizontal="center" vertical="center" wrapText="1"/>
    </xf>
    <xf numFmtId="10" fontId="44" fillId="16" borderId="58" xfId="5" applyNumberFormat="1" applyFont="1" applyFill="1" applyBorder="1" applyAlignment="1">
      <alignment horizontal="center" vertical="center" wrapText="1"/>
    </xf>
    <xf numFmtId="10" fontId="44" fillId="16" borderId="32" xfId="5" applyNumberFormat="1" applyFont="1" applyFill="1" applyBorder="1" applyAlignment="1">
      <alignment horizontal="center" vertical="center" wrapText="1"/>
    </xf>
    <xf numFmtId="9" fontId="44" fillId="16" borderId="58" xfId="5" applyNumberFormat="1" applyFont="1" applyFill="1" applyBorder="1" applyAlignment="1">
      <alignment horizontal="center" vertical="center" wrapText="1"/>
    </xf>
    <xf numFmtId="1" fontId="44" fillId="16" borderId="7" xfId="5" applyNumberFormat="1" applyFont="1" applyFill="1" applyBorder="1" applyAlignment="1">
      <alignment horizontal="center" vertical="center" wrapText="1" shrinkToFit="1"/>
    </xf>
    <xf numFmtId="1" fontId="44" fillId="16" borderId="32" xfId="5" applyNumberFormat="1" applyFont="1" applyFill="1" applyBorder="1" applyAlignment="1">
      <alignment horizontal="center" vertical="center" wrapText="1" shrinkToFit="1"/>
    </xf>
    <xf numFmtId="1" fontId="44" fillId="4" borderId="7" xfId="5" applyNumberFormat="1" applyFont="1" applyFill="1" applyBorder="1" applyAlignment="1">
      <alignment horizontal="center" vertical="center" wrapText="1" shrinkToFit="1"/>
    </xf>
    <xf numFmtId="1" fontId="44" fillId="4" borderId="32" xfId="5" applyNumberFormat="1" applyFont="1" applyFill="1" applyBorder="1" applyAlignment="1">
      <alignment horizontal="center" vertical="center" wrapText="1" shrinkToFit="1"/>
    </xf>
    <xf numFmtId="9" fontId="44" fillId="16" borderId="7" xfId="5" applyNumberFormat="1" applyFont="1" applyFill="1" applyBorder="1" applyAlignment="1">
      <alignment horizontal="center" vertical="center" wrapText="1" shrinkToFit="1"/>
    </xf>
    <xf numFmtId="9" fontId="44" fillId="16" borderId="32" xfId="5" applyNumberFormat="1" applyFont="1" applyFill="1" applyBorder="1" applyAlignment="1">
      <alignment horizontal="center" vertical="center" wrapText="1" shrinkToFit="1"/>
    </xf>
    <xf numFmtId="9" fontId="44" fillId="18" borderId="7" xfId="5" applyNumberFormat="1" applyFont="1" applyFill="1" applyBorder="1" applyAlignment="1">
      <alignment horizontal="center" vertical="center" wrapText="1"/>
    </xf>
    <xf numFmtId="9" fontId="44" fillId="18" borderId="32" xfId="5" applyNumberFormat="1" applyFont="1" applyFill="1" applyBorder="1" applyAlignment="1">
      <alignment horizontal="center" vertical="center" wrapText="1"/>
    </xf>
    <xf numFmtId="1" fontId="44" fillId="4" borderId="16" xfId="5" applyNumberFormat="1" applyFont="1" applyFill="1" applyBorder="1" applyAlignment="1">
      <alignment horizontal="center" vertical="center" wrapText="1" shrinkToFit="1"/>
    </xf>
    <xf numFmtId="1" fontId="44" fillId="16" borderId="7" xfId="5" applyNumberFormat="1" applyFont="1" applyFill="1" applyBorder="1" applyAlignment="1">
      <alignment horizontal="center" vertical="center" wrapText="1"/>
    </xf>
    <xf numFmtId="1" fontId="44" fillId="16" borderId="16" xfId="5" applyNumberFormat="1" applyFont="1" applyFill="1" applyBorder="1" applyAlignment="1">
      <alignment horizontal="center" vertical="center" wrapText="1"/>
    </xf>
    <xf numFmtId="1" fontId="44" fillId="16" borderId="32" xfId="5" applyNumberFormat="1" applyFont="1" applyFill="1" applyBorder="1" applyAlignment="1">
      <alignment horizontal="center" vertical="center" wrapText="1"/>
    </xf>
    <xf numFmtId="9" fontId="44" fillId="16" borderId="16" xfId="5" applyNumberFormat="1" applyFont="1" applyFill="1" applyBorder="1" applyAlignment="1">
      <alignment horizontal="center" vertical="center" wrapText="1"/>
    </xf>
    <xf numFmtId="0" fontId="45" fillId="4" borderId="49" xfId="5" applyFont="1" applyFill="1" applyBorder="1" applyAlignment="1">
      <alignment horizontal="center" vertical="center" wrapText="1"/>
    </xf>
    <xf numFmtId="0" fontId="45" fillId="4" borderId="51" xfId="5" applyFont="1" applyFill="1" applyBorder="1" applyAlignment="1">
      <alignment horizontal="center" vertical="center" wrapText="1"/>
    </xf>
    <xf numFmtId="0" fontId="45" fillId="4" borderId="60" xfId="5" applyFont="1" applyFill="1" applyBorder="1" applyAlignment="1">
      <alignment horizontal="center" vertical="center" wrapText="1"/>
    </xf>
    <xf numFmtId="2" fontId="44" fillId="0" borderId="7" xfId="5" applyNumberFormat="1" applyFont="1" applyBorder="1" applyAlignment="1">
      <alignment horizontal="center" vertical="center" wrapText="1"/>
    </xf>
    <xf numFmtId="2" fontId="44" fillId="0" borderId="16" xfId="5" applyNumberFormat="1" applyFont="1" applyBorder="1" applyAlignment="1">
      <alignment horizontal="center" vertical="center" wrapText="1"/>
    </xf>
    <xf numFmtId="2" fontId="44" fillId="0" borderId="32" xfId="5" applyNumberFormat="1" applyFont="1" applyBorder="1" applyAlignment="1">
      <alignment horizontal="center" vertical="center" wrapText="1"/>
    </xf>
    <xf numFmtId="9" fontId="44" fillId="16" borderId="48" xfId="5" applyNumberFormat="1" applyFont="1" applyFill="1" applyBorder="1" applyAlignment="1">
      <alignment horizontal="center" vertical="center" wrapText="1"/>
    </xf>
    <xf numFmtId="9" fontId="44" fillId="16" borderId="42" xfId="5" applyNumberFormat="1" applyFont="1" applyFill="1" applyBorder="1" applyAlignment="1">
      <alignment horizontal="center" vertical="center" wrapText="1"/>
    </xf>
    <xf numFmtId="9" fontId="44" fillId="16" borderId="54" xfId="5" applyNumberFormat="1" applyFont="1" applyFill="1" applyBorder="1" applyAlignment="1">
      <alignment horizontal="center" vertical="center" wrapText="1"/>
    </xf>
    <xf numFmtId="167" fontId="44" fillId="16" borderId="58" xfId="5" applyNumberFormat="1" applyFont="1" applyFill="1" applyBorder="1" applyAlignment="1">
      <alignment horizontal="center" vertical="center" wrapText="1" shrinkToFit="1"/>
    </xf>
    <xf numFmtId="167" fontId="44" fillId="16" borderId="32" xfId="5" applyNumberFormat="1" applyFont="1" applyFill="1" applyBorder="1" applyAlignment="1">
      <alignment horizontal="center" vertical="center" wrapText="1" shrinkToFit="1"/>
    </xf>
    <xf numFmtId="1" fontId="44" fillId="4" borderId="58" xfId="5" applyNumberFormat="1" applyFont="1" applyFill="1" applyBorder="1" applyAlignment="1">
      <alignment horizontal="center" vertical="center" wrapText="1" shrinkToFit="1"/>
    </xf>
    <xf numFmtId="2" fontId="44" fillId="16" borderId="58" xfId="5" applyNumberFormat="1" applyFont="1" applyFill="1" applyBorder="1" applyAlignment="1">
      <alignment horizontal="center" vertical="center" wrapText="1" shrinkToFit="1"/>
    </xf>
    <xf numFmtId="2" fontId="44" fillId="16" borderId="32" xfId="5" applyNumberFormat="1" applyFont="1" applyFill="1" applyBorder="1" applyAlignment="1">
      <alignment horizontal="center" vertical="center" wrapText="1" shrinkToFit="1"/>
    </xf>
    <xf numFmtId="0" fontId="44" fillId="4" borderId="64" xfId="5" applyFont="1" applyFill="1" applyBorder="1" applyAlignment="1">
      <alignment horizontal="center" vertical="center" wrapText="1"/>
    </xf>
    <xf numFmtId="0" fontId="44" fillId="4" borderId="60" xfId="5" applyFont="1" applyFill="1" applyBorder="1" applyAlignment="1">
      <alignment horizontal="center" vertical="center" wrapText="1"/>
    </xf>
    <xf numFmtId="0" fontId="48" fillId="4" borderId="65" xfId="5" applyFont="1" applyFill="1" applyBorder="1" applyAlignment="1">
      <alignment horizontal="center" vertical="center" wrapText="1"/>
    </xf>
    <xf numFmtId="0" fontId="48" fillId="4" borderId="42" xfId="5" applyFont="1" applyFill="1" applyBorder="1" applyAlignment="1">
      <alignment horizontal="center" vertical="center" wrapText="1"/>
    </xf>
    <xf numFmtId="0" fontId="48" fillId="4" borderId="66" xfId="5" applyFont="1" applyFill="1" applyBorder="1" applyAlignment="1">
      <alignment horizontal="center" vertical="center" wrapText="1"/>
    </xf>
    <xf numFmtId="165" fontId="44" fillId="16" borderId="48" xfId="5" applyNumberFormat="1" applyFont="1" applyFill="1" applyBorder="1" applyAlignment="1">
      <alignment horizontal="center" vertical="center" wrapText="1"/>
    </xf>
    <xf numFmtId="165" fontId="44" fillId="16" borderId="42" xfId="5" applyNumberFormat="1" applyFont="1" applyFill="1" applyBorder="1" applyAlignment="1">
      <alignment horizontal="center" vertical="center" wrapText="1"/>
    </xf>
    <xf numFmtId="165" fontId="44" fillId="16" borderId="54" xfId="5" applyNumberFormat="1" applyFont="1" applyFill="1" applyBorder="1" applyAlignment="1">
      <alignment horizontal="center" vertical="center" wrapText="1"/>
    </xf>
    <xf numFmtId="0" fontId="48" fillId="4" borderId="61" xfId="5" applyFont="1" applyFill="1" applyBorder="1" applyAlignment="1">
      <alignment horizontal="center" vertical="center" wrapText="1"/>
    </xf>
    <xf numFmtId="0" fontId="48" fillId="4" borderId="14" xfId="5" applyFont="1" applyFill="1" applyBorder="1" applyAlignment="1">
      <alignment horizontal="center" vertical="center" wrapText="1"/>
    </xf>
    <xf numFmtId="0" fontId="48" fillId="4" borderId="62" xfId="5" applyFont="1" applyFill="1" applyBorder="1" applyAlignment="1">
      <alignment horizontal="center" vertical="center" wrapText="1"/>
    </xf>
    <xf numFmtId="0" fontId="45" fillId="4" borderId="59" xfId="5" applyFont="1" applyFill="1" applyBorder="1" applyAlignment="1">
      <alignment horizontal="center" vertical="center" wrapText="1"/>
    </xf>
    <xf numFmtId="167" fontId="44" fillId="16" borderId="58" xfId="5" applyNumberFormat="1" applyFont="1" applyFill="1" applyBorder="1" applyAlignment="1">
      <alignment horizontal="center" vertical="center" wrapText="1"/>
    </xf>
    <xf numFmtId="0" fontId="44" fillId="16" borderId="58" xfId="5" applyFont="1" applyFill="1" applyBorder="1" applyAlignment="1">
      <alignment horizontal="center" vertical="center" wrapText="1"/>
    </xf>
    <xf numFmtId="0" fontId="44" fillId="4" borderId="30" xfId="5" applyFont="1" applyFill="1" applyBorder="1" applyAlignment="1">
      <alignment horizontal="center" vertical="center" wrapText="1"/>
    </xf>
    <xf numFmtId="0" fontId="44" fillId="4" borderId="67" xfId="5" applyFont="1" applyFill="1" applyBorder="1" applyAlignment="1">
      <alignment horizontal="center" vertical="center" wrapText="1"/>
    </xf>
    <xf numFmtId="167" fontId="44" fillId="16" borderId="67" xfId="5" applyNumberFormat="1" applyFont="1" applyFill="1" applyBorder="1" applyAlignment="1">
      <alignment horizontal="center" vertical="center" wrapText="1"/>
    </xf>
    <xf numFmtId="1" fontId="44" fillId="4" borderId="67" xfId="5" applyNumberFormat="1" applyFont="1" applyFill="1" applyBorder="1" applyAlignment="1">
      <alignment horizontal="center" vertical="center" wrapText="1" shrinkToFit="1"/>
    </xf>
    <xf numFmtId="0" fontId="44" fillId="16" borderId="3" xfId="5" applyFont="1" applyFill="1" applyBorder="1" applyAlignment="1">
      <alignment horizontal="center" vertical="center" wrapText="1"/>
    </xf>
    <xf numFmtId="0" fontId="44" fillId="16" borderId="68" xfId="5" applyFont="1" applyFill="1" applyBorder="1" applyAlignment="1">
      <alignment horizontal="center" vertical="center" wrapText="1"/>
    </xf>
    <xf numFmtId="167" fontId="44" fillId="16" borderId="7" xfId="5" applyNumberFormat="1" applyFont="1" applyFill="1" applyBorder="1" applyAlignment="1">
      <alignment horizontal="center" vertical="center" wrapText="1" shrinkToFit="1"/>
    </xf>
    <xf numFmtId="2" fontId="44" fillId="16" borderId="7" xfId="5" applyNumberFormat="1" applyFont="1" applyFill="1" applyBorder="1" applyAlignment="1">
      <alignment horizontal="center" vertical="center" wrapText="1" shrinkToFit="1"/>
    </xf>
    <xf numFmtId="0" fontId="44" fillId="4" borderId="1" xfId="5" applyFont="1" applyFill="1" applyBorder="1" applyAlignment="1">
      <alignment horizontal="center" vertical="center" wrapText="1"/>
    </xf>
    <xf numFmtId="10" fontId="44" fillId="0" borderId="74" xfId="5" applyNumberFormat="1" applyFont="1" applyBorder="1" applyAlignment="1">
      <alignment horizontal="center" vertical="center" wrapText="1"/>
    </xf>
    <xf numFmtId="10" fontId="44" fillId="0" borderId="0" xfId="5" applyNumberFormat="1" applyFont="1" applyAlignment="1">
      <alignment horizontal="center" vertical="center" wrapText="1"/>
    </xf>
    <xf numFmtId="10" fontId="44" fillId="0" borderId="75" xfId="5" applyNumberFormat="1" applyFont="1" applyBorder="1" applyAlignment="1">
      <alignment horizontal="center" vertical="center" wrapText="1"/>
    </xf>
    <xf numFmtId="10" fontId="44" fillId="4" borderId="7" xfId="5" applyNumberFormat="1" applyFont="1" applyFill="1" applyBorder="1" applyAlignment="1">
      <alignment horizontal="center" vertical="center" wrapText="1"/>
    </xf>
    <xf numFmtId="10" fontId="44" fillId="4" borderId="16" xfId="5" applyNumberFormat="1" applyFont="1" applyFill="1" applyBorder="1" applyAlignment="1">
      <alignment horizontal="center" vertical="center" wrapText="1"/>
    </xf>
    <xf numFmtId="10" fontId="44" fillId="4" borderId="32" xfId="5" applyNumberFormat="1" applyFont="1" applyFill="1" applyBorder="1" applyAlignment="1">
      <alignment horizontal="center" vertical="center" wrapText="1"/>
    </xf>
    <xf numFmtId="1" fontId="44" fillId="4" borderId="58" xfId="5" applyNumberFormat="1" applyFont="1" applyFill="1" applyBorder="1" applyAlignment="1">
      <alignment horizontal="center" vertical="center" wrapText="1"/>
    </xf>
    <xf numFmtId="1" fontId="44" fillId="4" borderId="16" xfId="5" applyNumberFormat="1" applyFont="1" applyFill="1" applyBorder="1" applyAlignment="1">
      <alignment horizontal="center" vertical="center" wrapText="1"/>
    </xf>
    <xf numFmtId="1" fontId="44" fillId="4" borderId="67" xfId="5" applyNumberFormat="1" applyFont="1" applyFill="1" applyBorder="1" applyAlignment="1">
      <alignment horizontal="center" vertical="center" wrapText="1"/>
    </xf>
    <xf numFmtId="10" fontId="44" fillId="4" borderId="67" xfId="5" applyNumberFormat="1" applyFont="1" applyFill="1" applyBorder="1" applyAlignment="1">
      <alignment horizontal="center" vertical="center" wrapText="1"/>
    </xf>
    <xf numFmtId="9" fontId="44" fillId="16" borderId="1" xfId="5" applyNumberFormat="1" applyFont="1" applyFill="1" applyBorder="1" applyAlignment="1">
      <alignment horizontal="center" vertical="center" wrapText="1"/>
    </xf>
    <xf numFmtId="0" fontId="47" fillId="4" borderId="48" xfId="5" applyFont="1" applyFill="1" applyBorder="1" applyAlignment="1">
      <alignment horizontal="center" vertical="center" wrapText="1"/>
    </xf>
    <xf numFmtId="0" fontId="47" fillId="4" borderId="42" xfId="5" applyFont="1" applyFill="1" applyBorder="1" applyAlignment="1">
      <alignment horizontal="center" vertical="center" wrapText="1"/>
    </xf>
    <xf numFmtId="0" fontId="47" fillId="4" borderId="54" xfId="5" applyFont="1" applyFill="1" applyBorder="1" applyAlignment="1">
      <alignment horizontal="center" vertical="center" wrapText="1"/>
    </xf>
    <xf numFmtId="10" fontId="44" fillId="0" borderId="49" xfId="5" applyNumberFormat="1" applyFont="1" applyBorder="1" applyAlignment="1">
      <alignment horizontal="center" vertical="center" wrapText="1"/>
    </xf>
    <xf numFmtId="10" fontId="44" fillId="0" borderId="51" xfId="5" applyNumberFormat="1" applyFont="1" applyBorder="1" applyAlignment="1">
      <alignment horizontal="center" vertical="center" wrapText="1"/>
    </xf>
    <xf numFmtId="10" fontId="44" fillId="0" borderId="60" xfId="5" applyNumberFormat="1" applyFont="1" applyBorder="1" applyAlignment="1">
      <alignment horizontal="center" vertical="center" wrapText="1"/>
    </xf>
    <xf numFmtId="9" fontId="44" fillId="16" borderId="53" xfId="5" applyNumberFormat="1" applyFont="1" applyFill="1" applyBorder="1" applyAlignment="1">
      <alignment horizontal="center" vertical="center" wrapText="1"/>
    </xf>
    <xf numFmtId="9" fontId="44" fillId="16" borderId="0" xfId="5" applyNumberFormat="1" applyFont="1" applyFill="1" applyAlignment="1">
      <alignment horizontal="center" vertical="center" wrapText="1"/>
    </xf>
    <xf numFmtId="9" fontId="44" fillId="16" borderId="55" xfId="5" applyNumberFormat="1" applyFont="1" applyFill="1" applyBorder="1" applyAlignment="1">
      <alignment horizontal="center" vertical="center" wrapText="1"/>
    </xf>
    <xf numFmtId="167" fontId="44" fillId="16" borderId="48" xfId="5" applyNumberFormat="1" applyFont="1" applyFill="1" applyBorder="1" applyAlignment="1">
      <alignment horizontal="center" vertical="center" wrapText="1"/>
    </xf>
    <xf numFmtId="167" fontId="44" fillId="16" borderId="42" xfId="5" applyNumberFormat="1" applyFont="1" applyFill="1" applyBorder="1" applyAlignment="1">
      <alignment horizontal="center" vertical="center" wrapText="1"/>
    </xf>
    <xf numFmtId="167" fontId="44" fillId="16" borderId="54" xfId="5" applyNumberFormat="1" applyFont="1" applyFill="1" applyBorder="1" applyAlignment="1">
      <alignment horizontal="center" vertical="center" wrapText="1"/>
    </xf>
    <xf numFmtId="1" fontId="44" fillId="16" borderId="48" xfId="5" applyNumberFormat="1" applyFont="1" applyFill="1" applyBorder="1" applyAlignment="1">
      <alignment horizontal="center" vertical="center" wrapText="1"/>
    </xf>
    <xf numFmtId="1" fontId="44" fillId="16" borderId="42" xfId="5" applyNumberFormat="1" applyFont="1" applyFill="1" applyBorder="1" applyAlignment="1">
      <alignment horizontal="center" vertical="center" wrapText="1"/>
    </xf>
    <xf numFmtId="1" fontId="44" fillId="16" borderId="54" xfId="5" applyNumberFormat="1" applyFont="1" applyFill="1" applyBorder="1" applyAlignment="1">
      <alignment horizontal="center" vertical="center" wrapText="1"/>
    </xf>
    <xf numFmtId="0" fontId="44" fillId="4" borderId="74" xfId="5" applyFont="1" applyFill="1" applyBorder="1" applyAlignment="1">
      <alignment horizontal="center" vertical="center" wrapText="1"/>
    </xf>
    <xf numFmtId="0" fontId="44" fillId="4" borderId="0" xfId="5" applyFont="1" applyFill="1" applyAlignment="1">
      <alignment horizontal="center" vertical="center" wrapText="1"/>
    </xf>
    <xf numFmtId="10" fontId="44" fillId="19" borderId="74" xfId="5" applyNumberFormat="1" applyFont="1" applyFill="1" applyBorder="1" applyAlignment="1">
      <alignment horizontal="center" vertical="center" wrapText="1"/>
    </xf>
    <xf numFmtId="10" fontId="44" fillId="19" borderId="0" xfId="5" applyNumberFormat="1" applyFont="1" applyFill="1" applyAlignment="1">
      <alignment horizontal="center" vertical="center" wrapText="1"/>
    </xf>
    <xf numFmtId="10" fontId="44" fillId="19" borderId="55" xfId="5" applyNumberFormat="1" applyFont="1" applyFill="1" applyBorder="1" applyAlignment="1">
      <alignment horizontal="center" vertical="center" wrapText="1"/>
    </xf>
    <xf numFmtId="0" fontId="44" fillId="4" borderId="76" xfId="5" applyFont="1" applyFill="1" applyBorder="1" applyAlignment="1">
      <alignment horizontal="center" vertical="center" wrapText="1"/>
    </xf>
    <xf numFmtId="0" fontId="44" fillId="4" borderId="14" xfId="5" applyFont="1" applyFill="1" applyBorder="1" applyAlignment="1">
      <alignment horizontal="center" vertical="center" wrapText="1"/>
    </xf>
    <xf numFmtId="1" fontId="44" fillId="4" borderId="32" xfId="5" applyNumberFormat="1" applyFont="1" applyFill="1" applyBorder="1" applyAlignment="1">
      <alignment horizontal="center" vertical="center" wrapText="1"/>
    </xf>
    <xf numFmtId="1" fontId="44" fillId="4" borderId="3" xfId="5" applyNumberFormat="1" applyFont="1" applyFill="1" applyBorder="1" applyAlignment="1">
      <alignment horizontal="center" vertical="center" wrapText="1"/>
    </xf>
    <xf numFmtId="1" fontId="44" fillId="4" borderId="12" xfId="5" applyNumberFormat="1" applyFont="1" applyFill="1" applyBorder="1" applyAlignment="1">
      <alignment horizontal="center" vertical="center" wrapText="1"/>
    </xf>
    <xf numFmtId="0" fontId="44" fillId="16" borderId="53" xfId="5" applyFont="1" applyFill="1" applyBorder="1" applyAlignment="1">
      <alignment horizontal="center" vertical="center" wrapText="1"/>
    </xf>
    <xf numFmtId="0" fontId="44" fillId="16" borderId="55" xfId="5" applyFont="1" applyFill="1" applyBorder="1" applyAlignment="1">
      <alignment horizontal="center" vertical="center" wrapText="1"/>
    </xf>
    <xf numFmtId="0" fontId="44" fillId="4" borderId="66" xfId="5" applyFont="1" applyFill="1" applyBorder="1" applyAlignment="1">
      <alignment horizontal="center" vertical="center" wrapText="1"/>
    </xf>
    <xf numFmtId="0" fontId="26" fillId="0" borderId="7" xfId="6" applyFont="1" applyBorder="1" applyAlignment="1">
      <alignment horizontal="center" vertical="center" wrapText="1"/>
    </xf>
    <xf numFmtId="0" fontId="51" fillId="0" borderId="16" xfId="6" applyFont="1" applyBorder="1"/>
    <xf numFmtId="0" fontId="51" fillId="0" borderId="32" xfId="6" applyFont="1" applyBorder="1"/>
    <xf numFmtId="0" fontId="17" fillId="0" borderId="3" xfId="6" applyFont="1" applyBorder="1" applyAlignment="1">
      <alignment horizontal="center" vertical="center" wrapText="1"/>
    </xf>
    <xf numFmtId="0" fontId="27" fillId="0" borderId="12" xfId="6" applyFont="1" applyBorder="1"/>
    <xf numFmtId="0" fontId="27" fillId="0" borderId="29" xfId="6" applyFont="1" applyBorder="1"/>
    <xf numFmtId="0" fontId="17" fillId="7" borderId="4" xfId="6" applyFont="1" applyFill="1" applyBorder="1" applyAlignment="1">
      <alignment horizontal="center" vertical="center" wrapText="1"/>
    </xf>
    <xf numFmtId="0" fontId="27" fillId="7" borderId="13" xfId="6" applyFont="1" applyFill="1" applyBorder="1"/>
    <xf numFmtId="0" fontId="27" fillId="7" borderId="19" xfId="6" applyFont="1" applyFill="1" applyBorder="1"/>
    <xf numFmtId="0" fontId="17" fillId="0" borderId="8" xfId="6" applyFont="1" applyBorder="1" applyAlignment="1">
      <alignment horizontal="center" vertical="center" wrapText="1"/>
    </xf>
    <xf numFmtId="0" fontId="27" fillId="0" borderId="16" xfId="6" applyFont="1" applyBorder="1" applyAlignment="1">
      <alignment vertical="center"/>
    </xf>
    <xf numFmtId="0" fontId="27" fillId="0" borderId="21" xfId="6" applyFont="1" applyBorder="1" applyAlignment="1">
      <alignment vertical="center"/>
    </xf>
    <xf numFmtId="0" fontId="27" fillId="0" borderId="16" xfId="6" applyFont="1" applyBorder="1"/>
    <xf numFmtId="0" fontId="27" fillId="0" borderId="21" xfId="6" applyFont="1" applyBorder="1"/>
    <xf numFmtId="0" fontId="44" fillId="4" borderId="65" xfId="5" applyFont="1" applyFill="1" applyBorder="1" applyAlignment="1">
      <alignment horizontal="center" vertical="center" wrapText="1"/>
    </xf>
    <xf numFmtId="167" fontId="44" fillId="4" borderId="48" xfId="5" applyNumberFormat="1" applyFont="1" applyFill="1" applyBorder="1" applyAlignment="1">
      <alignment horizontal="center" vertical="center" wrapText="1"/>
    </xf>
    <xf numFmtId="167" fontId="44" fillId="4" borderId="54" xfId="5" applyNumberFormat="1" applyFont="1" applyFill="1" applyBorder="1" applyAlignment="1">
      <alignment horizontal="center" vertical="center" wrapText="1"/>
    </xf>
    <xf numFmtId="0" fontId="48" fillId="4" borderId="1" xfId="5" applyFont="1" applyFill="1" applyBorder="1" applyAlignment="1">
      <alignment horizontal="center" vertical="center" wrapText="1"/>
    </xf>
    <xf numFmtId="165" fontId="48" fillId="4" borderId="1" xfId="5" applyNumberFormat="1" applyFont="1" applyFill="1" applyBorder="1" applyAlignment="1">
      <alignment horizontal="center" vertical="center" wrapText="1"/>
    </xf>
    <xf numFmtId="10" fontId="48" fillId="4" borderId="74" xfId="5" applyNumberFormat="1" applyFont="1" applyFill="1" applyBorder="1" applyAlignment="1">
      <alignment horizontal="center" vertical="center" wrapText="1"/>
    </xf>
    <xf numFmtId="10" fontId="48" fillId="4" borderId="0" xfId="5" applyNumberFormat="1" applyFont="1" applyFill="1" applyAlignment="1">
      <alignment horizontal="center" vertical="center" wrapText="1"/>
    </xf>
    <xf numFmtId="10" fontId="48" fillId="4" borderId="55" xfId="5" applyNumberFormat="1" applyFont="1" applyFill="1" applyBorder="1" applyAlignment="1">
      <alignment horizontal="center" vertical="center" wrapText="1"/>
    </xf>
    <xf numFmtId="0" fontId="44" fillId="4" borderId="47" xfId="5" applyFont="1" applyFill="1" applyBorder="1" applyAlignment="1">
      <alignment horizontal="center" vertical="center" wrapText="1"/>
    </xf>
    <xf numFmtId="0" fontId="44" fillId="4" borderId="50" xfId="5" applyFont="1" applyFill="1" applyBorder="1" applyAlignment="1">
      <alignment horizontal="center" vertical="center" wrapText="1"/>
    </xf>
    <xf numFmtId="0" fontId="44" fillId="4" borderId="99" xfId="5" applyFont="1" applyFill="1" applyBorder="1" applyAlignment="1">
      <alignment horizontal="center" vertical="center" wrapText="1"/>
    </xf>
    <xf numFmtId="0" fontId="17" fillId="0" borderId="7" xfId="6" applyFont="1" applyBorder="1" applyAlignment="1">
      <alignment horizontal="center" vertical="center" wrapText="1"/>
    </xf>
    <xf numFmtId="0" fontId="27" fillId="0" borderId="32" xfId="6" applyFont="1" applyBorder="1"/>
    <xf numFmtId="10" fontId="17" fillId="0" borderId="7" xfId="6" applyNumberFormat="1" applyFont="1" applyBorder="1" applyAlignment="1">
      <alignment horizontal="center" vertical="center" wrapText="1"/>
    </xf>
    <xf numFmtId="9" fontId="17" fillId="0" borderId="7" xfId="6" applyNumberFormat="1" applyFont="1" applyBorder="1" applyAlignment="1">
      <alignment horizontal="center" vertical="center" wrapText="1"/>
    </xf>
    <xf numFmtId="9" fontId="27" fillId="0" borderId="32" xfId="6" applyNumberFormat="1" applyFont="1" applyBorder="1"/>
    <xf numFmtId="9" fontId="27" fillId="0" borderId="16" xfId="6" applyNumberFormat="1" applyFont="1" applyBorder="1"/>
    <xf numFmtId="2" fontId="17" fillId="0" borderId="7" xfId="6" applyNumberFormat="1" applyFont="1" applyBorder="1" applyAlignment="1">
      <alignment horizontal="center" vertical="center" wrapText="1"/>
    </xf>
    <xf numFmtId="1" fontId="17" fillId="0" borderId="7" xfId="6" applyNumberFormat="1" applyFont="1" applyBorder="1" applyAlignment="1">
      <alignment horizontal="center" vertical="center" wrapText="1"/>
    </xf>
    <xf numFmtId="1" fontId="27" fillId="0" borderId="16" xfId="6" applyNumberFormat="1" applyFont="1" applyBorder="1"/>
    <xf numFmtId="0" fontId="17" fillId="0" borderId="8" xfId="6" applyFont="1" applyBorder="1" applyAlignment="1">
      <alignment horizontal="center" vertical="center"/>
    </xf>
    <xf numFmtId="9" fontId="17" fillId="0" borderId="8" xfId="6" applyNumberFormat="1" applyFont="1" applyBorder="1" applyAlignment="1">
      <alignment horizontal="center" vertical="center"/>
    </xf>
    <xf numFmtId="10" fontId="17" fillId="0" borderId="8" xfId="6" applyNumberFormat="1" applyFont="1" applyBorder="1" applyAlignment="1">
      <alignment horizontal="center" vertical="center"/>
    </xf>
    <xf numFmtId="0" fontId="36" fillId="9" borderId="4" xfId="3" applyFont="1" applyFill="1" applyBorder="1" applyAlignment="1">
      <alignment horizontal="center" vertical="center" wrapText="1"/>
    </xf>
    <xf numFmtId="0" fontId="40" fillId="9" borderId="13" xfId="3" applyFont="1" applyFill="1" applyBorder="1"/>
    <xf numFmtId="0" fontId="40" fillId="9" borderId="19" xfId="3" applyFont="1" applyFill="1" applyBorder="1"/>
    <xf numFmtId="0" fontId="20" fillId="6" borderId="6" xfId="3" applyFont="1" applyFill="1" applyBorder="1" applyAlignment="1">
      <alignment horizontal="center" vertical="center" wrapText="1"/>
    </xf>
    <xf numFmtId="0" fontId="20" fillId="6" borderId="3" xfId="3" applyFont="1" applyFill="1" applyBorder="1" applyAlignment="1">
      <alignment horizontal="center" vertical="center" wrapText="1"/>
    </xf>
    <xf numFmtId="0" fontId="52" fillId="7" borderId="4" xfId="3" applyFont="1" applyFill="1" applyBorder="1" applyAlignment="1">
      <alignment horizontal="center" vertical="center" wrapText="1"/>
    </xf>
    <xf numFmtId="0" fontId="51" fillId="7" borderId="13" xfId="3" applyFont="1" applyFill="1" applyBorder="1"/>
    <xf numFmtId="0" fontId="51" fillId="7" borderId="19" xfId="3" applyFont="1" applyFill="1" applyBorder="1"/>
    <xf numFmtId="0" fontId="19" fillId="0" borderId="5" xfId="3" applyFont="1" applyBorder="1" applyAlignment="1">
      <alignment horizontal="center" vertical="center" wrapText="1"/>
    </xf>
    <xf numFmtId="0" fontId="23" fillId="0" borderId="14" xfId="3" applyFont="1" applyBorder="1"/>
    <xf numFmtId="0" fontId="23" fillId="0" borderId="20" xfId="3" applyFont="1" applyBorder="1"/>
    <xf numFmtId="0" fontId="27" fillId="0" borderId="16" xfId="6" applyFont="1" applyBorder="1" applyAlignment="1">
      <alignment horizontal="center"/>
    </xf>
    <xf numFmtId="0" fontId="27" fillId="0" borderId="21" xfId="6" applyFont="1" applyBorder="1" applyAlignment="1">
      <alignment horizontal="center"/>
    </xf>
    <xf numFmtId="0" fontId="17" fillId="0" borderId="16" xfId="6" applyFont="1" applyBorder="1" applyAlignment="1">
      <alignment horizontal="center" vertical="center" wrapText="1"/>
    </xf>
    <xf numFmtId="0" fontId="17" fillId="0" borderId="21" xfId="6" applyFont="1" applyBorder="1" applyAlignment="1">
      <alignment horizontal="center" vertical="center" wrapText="1"/>
    </xf>
    <xf numFmtId="10" fontId="17" fillId="0" borderId="16" xfId="6" applyNumberFormat="1" applyFont="1" applyBorder="1" applyAlignment="1">
      <alignment horizontal="center" vertical="center" wrapText="1"/>
    </xf>
    <xf numFmtId="10" fontId="17" fillId="0" borderId="21" xfId="6" applyNumberFormat="1" applyFont="1" applyBorder="1" applyAlignment="1">
      <alignment horizontal="center" vertical="center" wrapText="1"/>
    </xf>
    <xf numFmtId="9" fontId="17" fillId="0" borderId="16" xfId="6" applyNumberFormat="1" applyFont="1" applyBorder="1" applyAlignment="1">
      <alignment horizontal="center" vertical="center" wrapText="1"/>
    </xf>
    <xf numFmtId="9" fontId="17" fillId="0" borderId="21" xfId="6" applyNumberFormat="1" applyFont="1" applyBorder="1" applyAlignment="1">
      <alignment horizontal="center" vertical="center" wrapText="1"/>
    </xf>
    <xf numFmtId="0" fontId="53" fillId="6" borderId="7" xfId="7" applyFont="1" applyFill="1" applyBorder="1" applyAlignment="1">
      <alignment horizontal="center" vertical="center" wrapText="1"/>
    </xf>
    <xf numFmtId="0" fontId="53" fillId="6" borderId="16" xfId="7" applyFont="1" applyFill="1" applyBorder="1" applyAlignment="1">
      <alignment horizontal="center" vertical="center" wrapText="1"/>
    </xf>
    <xf numFmtId="0" fontId="53" fillId="6" borderId="32" xfId="7" applyFont="1" applyFill="1" applyBorder="1" applyAlignment="1">
      <alignment horizontal="center" vertical="center" wrapText="1"/>
    </xf>
    <xf numFmtId="0" fontId="54" fillId="0" borderId="45" xfId="7" applyFont="1" applyBorder="1" applyAlignment="1">
      <alignment horizontal="center" vertical="center" wrapText="1"/>
    </xf>
    <xf numFmtId="0" fontId="54" fillId="0" borderId="27" xfId="7" applyFont="1" applyBorder="1" applyAlignment="1">
      <alignment horizontal="center" vertical="center" wrapText="1"/>
    </xf>
    <xf numFmtId="0" fontId="54" fillId="0" borderId="101" xfId="7" applyFont="1" applyBorder="1" applyAlignment="1">
      <alignment horizontal="center" vertical="center" wrapText="1"/>
    </xf>
    <xf numFmtId="0" fontId="54" fillId="9" borderId="4" xfId="7" applyFont="1" applyFill="1" applyBorder="1" applyAlignment="1">
      <alignment horizontal="center" vertical="center" wrapText="1"/>
    </xf>
    <xf numFmtId="0" fontId="54" fillId="9" borderId="13" xfId="7" applyFont="1" applyFill="1" applyBorder="1" applyAlignment="1">
      <alignment horizontal="center" vertical="center" wrapText="1"/>
    </xf>
    <xf numFmtId="0" fontId="54" fillId="9" borderId="19" xfId="7" applyFont="1" applyFill="1" applyBorder="1" applyAlignment="1">
      <alignment horizontal="center" vertical="center" wrapText="1"/>
    </xf>
    <xf numFmtId="0" fontId="44" fillId="0" borderId="8" xfId="7" applyBorder="1" applyAlignment="1">
      <alignment horizontal="center" vertical="center" wrapText="1"/>
    </xf>
    <xf numFmtId="0" fontId="44" fillId="0" borderId="16" xfId="7" applyBorder="1" applyAlignment="1">
      <alignment horizontal="center" vertical="center" wrapText="1"/>
    </xf>
    <xf numFmtId="0" fontId="44" fillId="0" borderId="21" xfId="7" applyBorder="1" applyAlignment="1">
      <alignment horizontal="center" vertical="center" wrapText="1"/>
    </xf>
    <xf numFmtId="0" fontId="45" fillId="0" borderId="8" xfId="7" applyFont="1" applyBorder="1" applyAlignment="1">
      <alignment horizontal="center" vertical="center" wrapText="1"/>
    </xf>
    <xf numFmtId="0" fontId="45" fillId="0" borderId="16" xfId="7" applyFont="1" applyBorder="1" applyAlignment="1">
      <alignment horizontal="center" vertical="center" wrapText="1"/>
    </xf>
    <xf numFmtId="0" fontId="45" fillId="0" borderId="21" xfId="7" applyFont="1" applyBorder="1" applyAlignment="1">
      <alignment horizontal="center" vertical="center" wrapText="1"/>
    </xf>
    <xf numFmtId="0" fontId="19" fillId="0" borderId="4" xfId="3" applyFont="1" applyBorder="1" applyAlignment="1">
      <alignment horizontal="center" vertical="center"/>
    </xf>
    <xf numFmtId="0" fontId="27" fillId="0" borderId="13" xfId="3" applyFont="1" applyBorder="1"/>
    <xf numFmtId="0" fontId="27" fillId="0" borderId="19" xfId="3" applyFont="1" applyBorder="1"/>
    <xf numFmtId="9" fontId="17" fillId="0" borderId="8" xfId="3" applyNumberFormat="1" applyFont="1" applyBorder="1" applyAlignment="1">
      <alignment horizontal="center" vertical="center" wrapText="1"/>
    </xf>
    <xf numFmtId="0" fontId="17" fillId="0" borderId="7" xfId="3" applyFont="1" applyBorder="1" applyAlignment="1">
      <alignment horizontal="center" vertical="center" wrapText="1"/>
    </xf>
    <xf numFmtId="165" fontId="17" fillId="0" borderId="7" xfId="3" applyNumberFormat="1" applyFont="1" applyBorder="1" applyAlignment="1">
      <alignment horizontal="center" vertical="center" wrapText="1"/>
    </xf>
    <xf numFmtId="165" fontId="27" fillId="0" borderId="16" xfId="3" applyNumberFormat="1" applyFont="1" applyBorder="1"/>
    <xf numFmtId="165" fontId="27" fillId="0" borderId="21" xfId="3" applyNumberFormat="1" applyFont="1" applyBorder="1"/>
    <xf numFmtId="0" fontId="17" fillId="6" borderId="4" xfId="3" applyFont="1" applyFill="1" applyBorder="1" applyAlignment="1">
      <alignment horizontal="center" vertical="center" wrapText="1"/>
    </xf>
    <xf numFmtId="10" fontId="17" fillId="0" borderId="8" xfId="3" applyNumberFormat="1" applyFont="1" applyBorder="1" applyAlignment="1">
      <alignment horizontal="center" vertical="center"/>
    </xf>
    <xf numFmtId="0" fontId="18" fillId="0" borderId="7"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29" xfId="3" applyFont="1" applyBorder="1" applyAlignment="1">
      <alignment horizontal="center" vertical="center" wrapText="1"/>
    </xf>
    <xf numFmtId="0" fontId="44" fillId="0" borderId="7" xfId="7" applyBorder="1" applyAlignment="1">
      <alignment horizontal="center" vertical="center" wrapText="1"/>
    </xf>
    <xf numFmtId="165" fontId="44" fillId="0" borderId="7" xfId="7" applyNumberFormat="1" applyBorder="1" applyAlignment="1">
      <alignment horizontal="center" vertical="center" wrapText="1"/>
    </xf>
    <xf numFmtId="165" fontId="44" fillId="0" borderId="16" xfId="7" applyNumberFormat="1" applyBorder="1" applyAlignment="1">
      <alignment horizontal="center" vertical="center" wrapText="1"/>
    </xf>
    <xf numFmtId="165" fontId="44" fillId="0" borderId="21" xfId="7" applyNumberFormat="1" applyBorder="1" applyAlignment="1">
      <alignment horizontal="center" vertical="center" wrapText="1"/>
    </xf>
    <xf numFmtId="0" fontId="44" fillId="0" borderId="32" xfId="7" applyBorder="1" applyAlignment="1">
      <alignment horizontal="center" vertical="center" wrapText="1"/>
    </xf>
    <xf numFmtId="0" fontId="44" fillId="0" borderId="7" xfId="7" applyBorder="1" applyAlignment="1">
      <alignment horizontal="center" vertical="center"/>
    </xf>
    <xf numFmtId="0" fontId="44" fillId="0" borderId="16" xfId="7" applyBorder="1" applyAlignment="1">
      <alignment horizontal="center" vertical="center"/>
    </xf>
    <xf numFmtId="0" fontId="44" fillId="0" borderId="32" xfId="7" applyBorder="1" applyAlignment="1">
      <alignment horizontal="center" vertical="center"/>
    </xf>
    <xf numFmtId="0" fontId="44" fillId="20" borderId="4" xfId="7" applyFill="1" applyBorder="1" applyAlignment="1">
      <alignment horizontal="center" vertical="center" wrapText="1"/>
    </xf>
    <xf numFmtId="0" fontId="44" fillId="20" borderId="13" xfId="7" applyFill="1" applyBorder="1" applyAlignment="1">
      <alignment horizontal="center" vertical="center" wrapText="1"/>
    </xf>
    <xf numFmtId="0" fontId="44" fillId="20" borderId="19" xfId="7" applyFill="1" applyBorder="1" applyAlignment="1">
      <alignment horizontal="center" vertical="center" wrapText="1"/>
    </xf>
    <xf numFmtId="1" fontId="44" fillId="0" borderId="8" xfId="7" applyNumberFormat="1" applyBorder="1" applyAlignment="1">
      <alignment horizontal="center" vertical="center" wrapText="1"/>
    </xf>
    <xf numFmtId="1" fontId="44" fillId="0" borderId="16" xfId="7" applyNumberFormat="1" applyBorder="1" applyAlignment="1">
      <alignment horizontal="center" vertical="center" wrapText="1"/>
    </xf>
    <xf numFmtId="1" fontId="44" fillId="0" borderId="21" xfId="7" applyNumberFormat="1" applyBorder="1" applyAlignment="1">
      <alignment horizontal="center" vertical="center" wrapText="1"/>
    </xf>
    <xf numFmtId="0" fontId="44" fillId="8" borderId="4" xfId="7" applyFill="1" applyBorder="1" applyAlignment="1">
      <alignment horizontal="center" vertical="center" wrapText="1"/>
    </xf>
    <xf numFmtId="0" fontId="44" fillId="8" borderId="13" xfId="7" applyFill="1" applyBorder="1" applyAlignment="1">
      <alignment horizontal="center" vertical="center" wrapText="1"/>
    </xf>
    <xf numFmtId="0" fontId="44" fillId="8" borderId="19" xfId="7" applyFill="1" applyBorder="1" applyAlignment="1">
      <alignment horizontal="center" vertical="center" wrapText="1"/>
    </xf>
    <xf numFmtId="0" fontId="48" fillId="0" borderId="8" xfId="7" applyFont="1" applyBorder="1" applyAlignment="1">
      <alignment horizontal="center" vertical="center" wrapText="1"/>
    </xf>
    <xf numFmtId="0" fontId="48" fillId="0" borderId="32" xfId="7" applyFont="1" applyBorder="1" applyAlignment="1">
      <alignment horizontal="center" vertical="center" wrapText="1"/>
    </xf>
    <xf numFmtId="9" fontId="48" fillId="0" borderId="8" xfId="7" applyNumberFormat="1" applyFont="1" applyBorder="1" applyAlignment="1">
      <alignment horizontal="center" vertical="center" wrapText="1"/>
    </xf>
    <xf numFmtId="9" fontId="48" fillId="0" borderId="32" xfId="7" applyNumberFormat="1" applyFont="1" applyBorder="1" applyAlignment="1">
      <alignment horizontal="center" vertical="center" wrapText="1"/>
    </xf>
    <xf numFmtId="0" fontId="46" fillId="0" borderId="7" xfId="7" applyFont="1" applyBorder="1" applyAlignment="1">
      <alignment horizontal="center" vertical="center" wrapText="1"/>
    </xf>
    <xf numFmtId="0" fontId="46" fillId="0" borderId="16" xfId="7" applyFont="1" applyBorder="1" applyAlignment="1">
      <alignment horizontal="center" vertical="center" wrapText="1"/>
    </xf>
    <xf numFmtId="0" fontId="46" fillId="0" borderId="21" xfId="7" applyFont="1" applyBorder="1" applyAlignment="1">
      <alignment horizontal="center" vertical="center" wrapText="1"/>
    </xf>
    <xf numFmtId="0" fontId="48" fillId="0" borderId="7" xfId="7" applyFont="1" applyBorder="1" applyAlignment="1">
      <alignment horizontal="center" vertical="center" wrapText="1"/>
    </xf>
    <xf numFmtId="0" fontId="48" fillId="0" borderId="16" xfId="7" applyFont="1" applyBorder="1" applyAlignment="1">
      <alignment horizontal="center" vertical="center" wrapText="1"/>
    </xf>
    <xf numFmtId="0" fontId="48" fillId="0" borderId="21" xfId="7" applyFont="1" applyBorder="1" applyAlignment="1">
      <alignment horizontal="center" vertical="center" wrapText="1"/>
    </xf>
    <xf numFmtId="1" fontId="48" fillId="0" borderId="7" xfId="7" applyNumberFormat="1" applyFont="1" applyBorder="1" applyAlignment="1">
      <alignment horizontal="center" vertical="center" wrapText="1"/>
    </xf>
    <xf numFmtId="1" fontId="48" fillId="0" borderId="16" xfId="7" applyNumberFormat="1" applyFont="1" applyBorder="1" applyAlignment="1">
      <alignment horizontal="center" vertical="center" wrapText="1"/>
    </xf>
    <xf numFmtId="1" fontId="48" fillId="0" borderId="21" xfId="7" applyNumberFormat="1" applyFont="1" applyBorder="1" applyAlignment="1">
      <alignment horizontal="center" vertical="center" wrapText="1"/>
    </xf>
    <xf numFmtId="0" fontId="44" fillId="0" borderId="45" xfId="7" applyBorder="1" applyAlignment="1">
      <alignment horizontal="center" vertical="center" wrapText="1"/>
    </xf>
    <xf numFmtId="0" fontId="44" fillId="0" borderId="101" xfId="7" applyBorder="1" applyAlignment="1">
      <alignment horizontal="center" vertical="center" wrapText="1"/>
    </xf>
    <xf numFmtId="0" fontId="48" fillId="7" borderId="4" xfId="7" applyFont="1" applyFill="1" applyBorder="1" applyAlignment="1">
      <alignment horizontal="center" vertical="center" wrapText="1"/>
    </xf>
    <xf numFmtId="0" fontId="48" fillId="7" borderId="13" xfId="7" applyFont="1" applyFill="1" applyBorder="1" applyAlignment="1">
      <alignment horizontal="center" vertical="center" wrapText="1"/>
    </xf>
    <xf numFmtId="0" fontId="48" fillId="7" borderId="19" xfId="7" applyFont="1" applyFill="1" applyBorder="1" applyAlignment="1">
      <alignment horizontal="center" vertical="center" wrapText="1"/>
    </xf>
    <xf numFmtId="0" fontId="44" fillId="0" borderId="7" xfId="7" applyBorder="1" applyAlignment="1">
      <alignment horizontal="justify" vertical="center" wrapText="1"/>
    </xf>
    <xf numFmtId="0" fontId="44" fillId="0" borderId="32" xfId="7" applyBorder="1" applyAlignment="1">
      <alignment horizontal="justify" vertical="center" wrapText="1"/>
    </xf>
    <xf numFmtId="3" fontId="48" fillId="0" borderId="8" xfId="7" applyNumberFormat="1" applyFont="1" applyBorder="1" applyAlignment="1">
      <alignment horizontal="center" vertical="center" wrapText="1"/>
    </xf>
    <xf numFmtId="3" fontId="48" fillId="0" borderId="16" xfId="7" applyNumberFormat="1" applyFont="1" applyBorder="1" applyAlignment="1">
      <alignment horizontal="center" vertical="center" wrapText="1"/>
    </xf>
    <xf numFmtId="3" fontId="48" fillId="0" borderId="21" xfId="7" applyNumberFormat="1" applyFont="1" applyBorder="1" applyAlignment="1">
      <alignment horizontal="center" vertical="center" wrapText="1"/>
    </xf>
    <xf numFmtId="1" fontId="48" fillId="0" borderId="8" xfId="7" applyNumberFormat="1" applyFont="1" applyBorder="1" applyAlignment="1">
      <alignment horizontal="center" vertical="center" wrapText="1"/>
    </xf>
    <xf numFmtId="0" fontId="48" fillId="9" borderId="4" xfId="7" applyFont="1" applyFill="1" applyBorder="1" applyAlignment="1">
      <alignment horizontal="center" vertical="center" wrapText="1"/>
    </xf>
    <xf numFmtId="0" fontId="48" fillId="9" borderId="13" xfId="7" applyFont="1" applyFill="1" applyBorder="1" applyAlignment="1">
      <alignment horizontal="center" vertical="center" wrapText="1"/>
    </xf>
    <xf numFmtId="0" fontId="48" fillId="9" borderId="19" xfId="7" applyFont="1" applyFill="1" applyBorder="1" applyAlignment="1">
      <alignment horizontal="center" vertical="center" wrapText="1"/>
    </xf>
    <xf numFmtId="0" fontId="48" fillId="0" borderId="8" xfId="7" applyFont="1" applyBorder="1" applyAlignment="1">
      <alignment horizontal="center" vertical="center"/>
    </xf>
    <xf numFmtId="0" fontId="48" fillId="0" borderId="16" xfId="7" applyFont="1" applyBorder="1" applyAlignment="1">
      <alignment horizontal="center" vertical="center"/>
    </xf>
    <xf numFmtId="0" fontId="48" fillId="0" borderId="21" xfId="7" applyFont="1" applyBorder="1" applyAlignment="1">
      <alignment horizontal="center" vertical="center"/>
    </xf>
    <xf numFmtId="0" fontId="48" fillId="14" borderId="4" xfId="7" applyFont="1" applyFill="1" applyBorder="1" applyAlignment="1">
      <alignment horizontal="center" vertical="center" wrapText="1"/>
    </xf>
    <xf numFmtId="0" fontId="48" fillId="14" borderId="13" xfId="7" applyFont="1" applyFill="1" applyBorder="1" applyAlignment="1">
      <alignment horizontal="center" vertical="center" wrapText="1"/>
    </xf>
    <xf numFmtId="0" fontId="48" fillId="14" borderId="19" xfId="7" applyFont="1" applyFill="1" applyBorder="1" applyAlignment="1">
      <alignment horizontal="center" vertical="center" wrapText="1"/>
    </xf>
    <xf numFmtId="3" fontId="44" fillId="0" borderId="8" xfId="7" applyNumberFormat="1" applyBorder="1" applyAlignment="1">
      <alignment horizontal="center" vertical="center" wrapText="1"/>
    </xf>
    <xf numFmtId="3" fontId="44" fillId="0" borderId="16" xfId="7" applyNumberFormat="1" applyBorder="1" applyAlignment="1">
      <alignment horizontal="center" vertical="center" wrapText="1"/>
    </xf>
    <xf numFmtId="3" fontId="44" fillId="0" borderId="21" xfId="7" applyNumberFormat="1" applyBorder="1" applyAlignment="1">
      <alignment horizontal="center" vertical="center" wrapText="1"/>
    </xf>
    <xf numFmtId="0" fontId="44" fillId="21" borderId="4" xfId="7" applyFill="1" applyBorder="1" applyAlignment="1">
      <alignment horizontal="center" vertical="center" wrapText="1"/>
    </xf>
    <xf numFmtId="0" fontId="44" fillId="21" borderId="13" xfId="7" applyFill="1" applyBorder="1" applyAlignment="1">
      <alignment horizontal="center" vertical="center" wrapText="1"/>
    </xf>
    <xf numFmtId="0" fontId="44" fillId="21" borderId="19" xfId="7" applyFill="1" applyBorder="1" applyAlignment="1">
      <alignment horizontal="center" vertical="center" wrapText="1"/>
    </xf>
    <xf numFmtId="1" fontId="48" fillId="0" borderId="8" xfId="7" applyNumberFormat="1" applyFont="1" applyBorder="1" applyAlignment="1">
      <alignment horizontal="center" vertical="center"/>
    </xf>
    <xf numFmtId="1" fontId="48" fillId="0" borderId="16" xfId="7" applyNumberFormat="1" applyFont="1" applyBorder="1" applyAlignment="1">
      <alignment horizontal="center" vertical="center"/>
    </xf>
    <xf numFmtId="1" fontId="48" fillId="0" borderId="21" xfId="7" applyNumberFormat="1" applyFont="1" applyBorder="1" applyAlignment="1">
      <alignment horizontal="center" vertical="center"/>
    </xf>
    <xf numFmtId="0" fontId="45" fillId="0" borderId="53" xfId="0" applyFont="1" applyBorder="1" applyAlignment="1">
      <alignment horizontal="center" vertical="center" wrapText="1"/>
    </xf>
    <xf numFmtId="0" fontId="48" fillId="0" borderId="0" xfId="0" applyFont="1"/>
    <xf numFmtId="0" fontId="46" fillId="0" borderId="75" xfId="0" applyFont="1" applyBorder="1"/>
    <xf numFmtId="0" fontId="45" fillId="0" borderId="3" xfId="0" applyFont="1" applyBorder="1" applyAlignment="1">
      <alignment horizontal="center" vertical="center" wrapText="1"/>
    </xf>
    <xf numFmtId="0" fontId="46" fillId="0" borderId="12" xfId="0" applyFont="1" applyBorder="1"/>
    <xf numFmtId="0" fontId="46" fillId="0" borderId="29" xfId="0" applyFont="1" applyBorder="1"/>
    <xf numFmtId="0" fontId="44" fillId="3" borderId="4" xfId="0" applyFont="1" applyFill="1" applyBorder="1" applyAlignment="1">
      <alignment horizontal="center" vertical="center" wrapText="1"/>
    </xf>
    <xf numFmtId="0" fontId="46" fillId="3" borderId="13" xfId="0" applyFont="1" applyFill="1" applyBorder="1"/>
    <xf numFmtId="0" fontId="44" fillId="0" borderId="8" xfId="0" applyFont="1" applyBorder="1" applyAlignment="1">
      <alignment horizontal="center" vertical="center" wrapText="1"/>
    </xf>
    <xf numFmtId="0" fontId="46" fillId="0" borderId="16" xfId="0" applyFont="1" applyBorder="1"/>
    <xf numFmtId="0" fontId="48" fillId="22" borderId="4" xfId="7" applyFont="1" applyFill="1" applyBorder="1" applyAlignment="1">
      <alignment horizontal="center" vertical="center" wrapText="1"/>
    </xf>
    <xf numFmtId="0" fontId="48" fillId="22" borderId="19" xfId="7" applyFont="1" applyFill="1" applyBorder="1" applyAlignment="1">
      <alignment horizontal="center" vertical="center" wrapText="1"/>
    </xf>
    <xf numFmtId="0" fontId="46" fillId="0" borderId="32" xfId="0" applyFont="1" applyBorder="1"/>
    <xf numFmtId="168" fontId="44" fillId="0" borderId="8" xfId="0" applyNumberFormat="1" applyFont="1" applyBorder="1" applyAlignment="1">
      <alignment horizontal="center" vertical="center" wrapText="1"/>
    </xf>
    <xf numFmtId="168" fontId="46" fillId="0" borderId="32" xfId="0" applyNumberFormat="1" applyFont="1" applyBorder="1"/>
    <xf numFmtId="10" fontId="44" fillId="0" borderId="103" xfId="0" applyNumberFormat="1" applyFont="1" applyBorder="1" applyAlignment="1">
      <alignment horizontal="center" vertical="center" wrapText="1"/>
    </xf>
    <xf numFmtId="0" fontId="46" fillId="0" borderId="1" xfId="0" applyFont="1" applyBorder="1"/>
    <xf numFmtId="0" fontId="46" fillId="0" borderId="48" xfId="0" applyFont="1" applyBorder="1"/>
    <xf numFmtId="0" fontId="46" fillId="0" borderId="109" xfId="0" applyFont="1" applyBorder="1"/>
    <xf numFmtId="0" fontId="44" fillId="0" borderId="103" xfId="0" applyFont="1" applyBorder="1" applyAlignment="1">
      <alignment horizontal="center" vertical="center" wrapText="1"/>
    </xf>
    <xf numFmtId="0" fontId="44" fillId="26" borderId="4" xfId="0" applyFont="1" applyFill="1" applyBorder="1" applyAlignment="1">
      <alignment horizontal="center" vertical="center" wrapText="1"/>
    </xf>
    <xf numFmtId="0" fontId="46" fillId="26" borderId="13" xfId="0" applyFont="1" applyFill="1" applyBorder="1"/>
    <xf numFmtId="0" fontId="46" fillId="26" borderId="19" xfId="0" applyFont="1" applyFill="1" applyBorder="1"/>
    <xf numFmtId="0" fontId="46" fillId="0" borderId="21" xfId="0" applyFont="1" applyBorder="1"/>
    <xf numFmtId="0" fontId="44" fillId="0" borderId="110" xfId="0" applyFont="1" applyBorder="1" applyAlignment="1">
      <alignment horizontal="center" vertical="center"/>
    </xf>
    <xf numFmtId="0" fontId="46" fillId="0" borderId="112" xfId="0" applyFont="1" applyBorder="1"/>
    <xf numFmtId="0" fontId="44" fillId="0" borderId="111" xfId="0" applyFont="1" applyBorder="1" applyAlignment="1">
      <alignment horizontal="center" vertical="center" wrapText="1"/>
    </xf>
    <xf numFmtId="0" fontId="46" fillId="0" borderId="113" xfId="0" applyFont="1" applyBorder="1"/>
    <xf numFmtId="9" fontId="44" fillId="0" borderId="8" xfId="0" applyNumberFormat="1" applyFont="1" applyBorder="1" applyAlignment="1">
      <alignment horizontal="center" vertical="center" wrapText="1"/>
    </xf>
    <xf numFmtId="0" fontId="44" fillId="25" borderId="102" xfId="0" applyFont="1" applyFill="1" applyBorder="1" applyAlignment="1">
      <alignment horizontal="center" vertical="center" wrapText="1"/>
    </xf>
    <xf numFmtId="0" fontId="46" fillId="25" borderId="105" xfId="0" applyFont="1" applyFill="1" applyBorder="1"/>
    <xf numFmtId="0" fontId="46" fillId="25" borderId="107" xfId="0" applyFont="1" applyFill="1" applyBorder="1"/>
    <xf numFmtId="0" fontId="46" fillId="25" borderId="108" xfId="0" applyFont="1" applyFill="1" applyBorder="1"/>
    <xf numFmtId="0" fontId="46" fillId="0" borderId="8" xfId="0" applyFont="1" applyBorder="1" applyAlignment="1">
      <alignment horizontal="center" vertical="center" wrapText="1"/>
    </xf>
    <xf numFmtId="0" fontId="48" fillId="0" borderId="111" xfId="0" applyFont="1" applyBorder="1" applyAlignment="1">
      <alignment horizontal="center" vertical="center" wrapText="1"/>
    </xf>
    <xf numFmtId="0" fontId="46" fillId="0" borderId="70" xfId="0" applyFont="1" applyBorder="1"/>
    <xf numFmtId="0" fontId="48" fillId="0" borderId="115" xfId="0" applyFont="1" applyBorder="1" applyAlignment="1">
      <alignment horizontal="center" vertical="center" wrapText="1"/>
    </xf>
    <xf numFmtId="0" fontId="46" fillId="0" borderId="119" xfId="0" applyFont="1" applyBorder="1"/>
    <xf numFmtId="166" fontId="44" fillId="0" borderId="8" xfId="0" applyNumberFormat="1" applyFont="1" applyBorder="1" applyAlignment="1">
      <alignment horizontal="center" vertical="center" wrapText="1"/>
    </xf>
    <xf numFmtId="0" fontId="48" fillId="0" borderId="8" xfId="0" applyFont="1" applyBorder="1" applyAlignment="1">
      <alignment horizontal="center" vertical="center"/>
    </xf>
    <xf numFmtId="0" fontId="48" fillId="0" borderId="5" xfId="0" applyFont="1" applyBorder="1" applyAlignment="1">
      <alignment horizontal="justify" vertical="center" wrapText="1"/>
    </xf>
    <xf numFmtId="0" fontId="48" fillId="0" borderId="116" xfId="0" applyFont="1" applyBorder="1" applyAlignment="1">
      <alignment horizontal="justify" vertical="center" wrapText="1"/>
    </xf>
    <xf numFmtId="0" fontId="48" fillId="0" borderId="114" xfId="0" applyFont="1" applyBorder="1" applyAlignment="1">
      <alignment horizontal="center" vertical="center" wrapText="1"/>
    </xf>
    <xf numFmtId="0" fontId="46" fillId="0" borderId="117" xfId="0" applyFont="1" applyBorder="1"/>
    <xf numFmtId="0" fontId="44" fillId="0" borderId="7" xfId="0" applyFont="1" applyBorder="1" applyAlignment="1">
      <alignment horizontal="center" vertical="center" wrapText="1"/>
    </xf>
    <xf numFmtId="9" fontId="44" fillId="0" borderId="7" xfId="0" applyNumberFormat="1" applyFont="1" applyBorder="1" applyAlignment="1">
      <alignment horizontal="center" vertical="center" wrapText="1"/>
    </xf>
    <xf numFmtId="0" fontId="44" fillId="8" borderId="4" xfId="0" applyFont="1" applyFill="1" applyBorder="1" applyAlignment="1">
      <alignment horizontal="center" vertical="center" wrapText="1"/>
    </xf>
    <xf numFmtId="0" fontId="46" fillId="8" borderId="13" xfId="0" applyFont="1" applyFill="1" applyBorder="1"/>
    <xf numFmtId="0" fontId="46" fillId="8" borderId="19" xfId="0" applyFont="1" applyFill="1" applyBorder="1"/>
    <xf numFmtId="0" fontId="48" fillId="0" borderId="46" xfId="0" applyFont="1" applyBorder="1" applyAlignment="1">
      <alignment horizontal="center" vertical="center" wrapText="1"/>
    </xf>
    <xf numFmtId="0" fontId="46" fillId="0" borderId="100" xfId="0" applyFont="1" applyBorder="1"/>
    <xf numFmtId="0" fontId="6" fillId="0" borderId="48"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84" xfId="0" applyFont="1" applyBorder="1" applyAlignment="1">
      <alignment horizontal="center" vertical="top" wrapText="1"/>
    </xf>
    <xf numFmtId="0" fontId="6" fillId="0" borderId="50" xfId="0" applyFont="1" applyBorder="1" applyAlignment="1">
      <alignment horizontal="center" vertical="top" wrapText="1"/>
    </xf>
    <xf numFmtId="0" fontId="6" fillId="0" borderId="73" xfId="0" applyFont="1" applyBorder="1" applyAlignment="1">
      <alignment horizontal="center" vertical="top" wrapText="1"/>
    </xf>
    <xf numFmtId="0" fontId="8" fillId="0" borderId="6" xfId="0" applyFont="1" applyBorder="1" applyAlignment="1">
      <alignment horizontal="center" vertical="center" wrapText="1"/>
    </xf>
    <xf numFmtId="0" fontId="10" fillId="0" borderId="15" xfId="0" applyFont="1" applyBorder="1"/>
    <xf numFmtId="0" fontId="10" fillId="0" borderId="31" xfId="0" applyFont="1" applyBorder="1"/>
    <xf numFmtId="0" fontId="8" fillId="4" borderId="7" xfId="0" applyFont="1" applyFill="1" applyBorder="1" applyAlignment="1">
      <alignment horizontal="center" vertical="center" wrapText="1"/>
    </xf>
    <xf numFmtId="0" fontId="10" fillId="0" borderId="16" xfId="0" applyFont="1" applyBorder="1"/>
    <xf numFmtId="0" fontId="10" fillId="0" borderId="32" xfId="0" applyFont="1" applyBorder="1"/>
    <xf numFmtId="0" fontId="6" fillId="6" borderId="7" xfId="0" applyFont="1" applyFill="1" applyBorder="1" applyAlignment="1">
      <alignment horizontal="center" vertical="center" wrapText="1"/>
    </xf>
    <xf numFmtId="49" fontId="44" fillId="3" borderId="4" xfId="0" applyNumberFormat="1" applyFont="1" applyFill="1" applyBorder="1" applyAlignment="1">
      <alignment horizontal="center" vertical="center" wrapText="1"/>
    </xf>
    <xf numFmtId="0" fontId="46" fillId="3" borderId="19" xfId="0" applyFont="1" applyFill="1" applyBorder="1"/>
    <xf numFmtId="49" fontId="44" fillId="0" borderId="8" xfId="0" applyNumberFormat="1" applyFont="1" applyBorder="1" applyAlignment="1">
      <alignment horizontal="center" vertical="center" wrapText="1"/>
    </xf>
    <xf numFmtId="0" fontId="44" fillId="0" borderId="26" xfId="0" applyFont="1" applyBorder="1" applyAlignment="1">
      <alignment horizontal="left" vertical="center" wrapText="1"/>
    </xf>
    <xf numFmtId="0" fontId="46" fillId="0" borderId="101" xfId="0" applyFont="1" applyBorder="1"/>
    <xf numFmtId="0" fontId="44" fillId="5" borderId="4" xfId="0" applyFont="1" applyFill="1" applyBorder="1" applyAlignment="1">
      <alignment horizontal="center" vertical="center" wrapText="1"/>
    </xf>
    <xf numFmtId="0" fontId="46" fillId="5" borderId="13" xfId="0" applyFont="1" applyFill="1" applyBorder="1"/>
    <xf numFmtId="0" fontId="46" fillId="5" borderId="19" xfId="0" applyFont="1" applyFill="1" applyBorder="1"/>
    <xf numFmtId="0" fontId="48" fillId="0" borderId="8" xfId="0" applyFont="1" applyBorder="1" applyAlignment="1">
      <alignment horizontal="center" vertical="center" wrapText="1"/>
    </xf>
    <xf numFmtId="0" fontId="46" fillId="0" borderId="32" xfId="0" applyFont="1" applyBorder="1" applyAlignment="1">
      <alignment horizontal="center"/>
    </xf>
    <xf numFmtId="0" fontId="46" fillId="0" borderId="118" xfId="0" applyFont="1" applyBorder="1"/>
    <xf numFmtId="0" fontId="17" fillId="26" borderId="4" xfId="0" applyFont="1" applyFill="1" applyBorder="1" applyAlignment="1">
      <alignment horizontal="center" vertical="center" wrapText="1"/>
    </xf>
    <xf numFmtId="0" fontId="27" fillId="26" borderId="13" xfId="0" applyFont="1" applyFill="1" applyBorder="1"/>
    <xf numFmtId="0" fontId="27" fillId="26" borderId="19" xfId="0" applyFont="1" applyFill="1" applyBorder="1"/>
    <xf numFmtId="0" fontId="6" fillId="0" borderId="7" xfId="0" applyFont="1" applyBorder="1" applyAlignment="1">
      <alignment horizontal="center" vertical="center" wrapText="1"/>
    </xf>
    <xf numFmtId="2" fontId="6" fillId="0" borderId="7" xfId="0" applyNumberFormat="1" applyFont="1" applyBorder="1" applyAlignment="1">
      <alignment horizontal="center" vertical="center" wrapText="1"/>
    </xf>
    <xf numFmtId="2" fontId="10" fillId="0" borderId="16" xfId="0" applyNumberFormat="1" applyFont="1" applyBorder="1"/>
    <xf numFmtId="2" fontId="10" fillId="0" borderId="32" xfId="0" applyNumberFormat="1" applyFont="1" applyBorder="1"/>
    <xf numFmtId="0" fontId="6" fillId="6" borderId="7" xfId="0" applyFont="1" applyFill="1" applyBorder="1" applyAlignment="1">
      <alignment horizontal="left" vertical="center" wrapText="1"/>
    </xf>
    <xf numFmtId="49" fontId="6" fillId="4" borderId="7" xfId="0" applyNumberFormat="1" applyFont="1" applyFill="1" applyBorder="1" applyAlignment="1">
      <alignment horizontal="center" vertical="center" wrapText="1"/>
    </xf>
    <xf numFmtId="0" fontId="6" fillId="4" borderId="7" xfId="0" applyFont="1" applyFill="1" applyBorder="1" applyAlignment="1">
      <alignment horizontal="center" vertical="center" wrapText="1"/>
    </xf>
    <xf numFmtId="0" fontId="8" fillId="0" borderId="7" xfId="0" applyFont="1" applyBorder="1" applyAlignment="1">
      <alignment horizontal="center" vertical="center" wrapText="1"/>
    </xf>
    <xf numFmtId="2" fontId="10" fillId="0" borderId="16" xfId="0" applyNumberFormat="1" applyFont="1" applyBorder="1" applyAlignment="1">
      <alignment horizontal="center"/>
    </xf>
    <xf numFmtId="2" fontId="10" fillId="0" borderId="32" xfId="0" applyNumberFormat="1" applyFont="1" applyBorder="1" applyAlignment="1">
      <alignment horizontal="center"/>
    </xf>
    <xf numFmtId="0" fontId="17" fillId="0" borderId="8" xfId="0" applyFont="1" applyBorder="1" applyAlignment="1">
      <alignment horizontal="center" vertical="center"/>
    </xf>
    <xf numFmtId="9" fontId="17" fillId="0" borderId="8" xfId="0" applyNumberFormat="1" applyFont="1" applyBorder="1" applyAlignment="1">
      <alignment horizontal="center" vertical="center"/>
    </xf>
    <xf numFmtId="9" fontId="27" fillId="0" borderId="16" xfId="0" applyNumberFormat="1" applyFont="1" applyBorder="1"/>
    <xf numFmtId="9" fontId="27" fillId="0" borderId="32" xfId="0" applyNumberFormat="1" applyFont="1" applyBorder="1"/>
    <xf numFmtId="0" fontId="17" fillId="0" borderId="7" xfId="0" applyFont="1" applyBorder="1" applyAlignment="1">
      <alignment horizontal="center" vertical="center" wrapText="1"/>
    </xf>
    <xf numFmtId="9" fontId="17" fillId="0" borderId="7" xfId="0" applyNumberFormat="1" applyFont="1" applyBorder="1" applyAlignment="1">
      <alignment horizontal="center" vertical="center"/>
    </xf>
    <xf numFmtId="0" fontId="17" fillId="0" borderId="7" xfId="0" applyFont="1" applyBorder="1" applyAlignment="1">
      <alignment horizontal="center" vertical="center"/>
    </xf>
    <xf numFmtId="10" fontId="17" fillId="0" borderId="8" xfId="0" applyNumberFormat="1" applyFont="1" applyBorder="1" applyAlignment="1">
      <alignment horizontal="center" vertical="center"/>
    </xf>
    <xf numFmtId="2" fontId="17" fillId="0" borderId="8" xfId="0" applyNumberFormat="1" applyFont="1" applyBorder="1" applyAlignment="1">
      <alignment horizontal="center" vertical="center"/>
    </xf>
    <xf numFmtId="0" fontId="19" fillId="0" borderId="7" xfId="0" applyFont="1" applyBorder="1" applyAlignment="1">
      <alignment horizontal="center" vertical="center" wrapText="1"/>
    </xf>
    <xf numFmtId="0" fontId="27" fillId="0" borderId="16" xfId="0" applyFont="1" applyBorder="1" applyAlignment="1">
      <alignment wrapText="1"/>
    </xf>
    <xf numFmtId="0" fontId="27" fillId="0" borderId="21" xfId="0" applyFont="1" applyBorder="1" applyAlignment="1">
      <alignment wrapText="1"/>
    </xf>
    <xf numFmtId="10" fontId="17" fillId="0" borderId="8" xfId="0" applyNumberFormat="1" applyFont="1" applyBorder="1" applyAlignment="1">
      <alignment horizontal="center" vertical="center" wrapText="1"/>
    </xf>
    <xf numFmtId="0" fontId="19" fillId="0" borderId="130" xfId="0" applyFont="1" applyBorder="1" applyAlignment="1">
      <alignment horizontal="center" vertical="center"/>
    </xf>
    <xf numFmtId="0" fontId="17" fillId="28" borderId="4" xfId="0" applyFont="1" applyFill="1" applyBorder="1" applyAlignment="1">
      <alignment horizontal="center" vertical="center" wrapText="1"/>
    </xf>
    <xf numFmtId="0" fontId="23" fillId="28" borderId="13" xfId="0" applyFont="1" applyFill="1" applyBorder="1"/>
    <xf numFmtId="0" fontId="23" fillId="28" borderId="19" xfId="0" applyFont="1" applyFill="1" applyBorder="1"/>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8" xfId="0" applyFont="1" applyBorder="1" applyAlignment="1">
      <alignment horizontal="justify" vertical="center" wrapText="1"/>
    </xf>
    <xf numFmtId="0" fontId="23" fillId="0" borderId="16" xfId="0" applyFont="1" applyBorder="1" applyAlignment="1">
      <alignment horizontal="justify"/>
    </xf>
    <xf numFmtId="0" fontId="23" fillId="0" borderId="21" xfId="0" applyFont="1" applyBorder="1" applyAlignment="1">
      <alignment horizontal="justify"/>
    </xf>
    <xf numFmtId="167" fontId="20" fillId="0" borderId="7" xfId="0" applyNumberFormat="1" applyFont="1" applyBorder="1" applyAlignment="1">
      <alignment horizontal="center" vertical="center"/>
    </xf>
    <xf numFmtId="0" fontId="26" fillId="0" borderId="48" xfId="0" applyFont="1" applyBorder="1" applyAlignment="1">
      <alignment horizontal="center" vertical="center" wrapText="1"/>
    </xf>
    <xf numFmtId="0" fontId="23" fillId="0" borderId="42" xfId="0" applyFont="1" applyBorder="1"/>
    <xf numFmtId="0" fontId="23" fillId="0" borderId="54" xfId="0" applyFont="1" applyBorder="1"/>
    <xf numFmtId="0" fontId="19" fillId="0" borderId="53" xfId="0" applyFont="1" applyBorder="1" applyAlignment="1">
      <alignment horizontal="center"/>
    </xf>
    <xf numFmtId="0" fontId="19" fillId="0" borderId="0" xfId="0" applyFont="1" applyAlignment="1">
      <alignment horizontal="center"/>
    </xf>
    <xf numFmtId="0" fontId="19" fillId="0" borderId="75" xfId="0" applyFont="1" applyBorder="1" applyAlignment="1">
      <alignment horizontal="center"/>
    </xf>
    <xf numFmtId="0" fontId="17" fillId="9" borderId="4" xfId="0" applyFont="1" applyFill="1" applyBorder="1" applyAlignment="1">
      <alignment horizontal="center" vertical="center" wrapText="1"/>
    </xf>
    <xf numFmtId="0" fontId="23" fillId="9" borderId="13" xfId="0" applyFont="1" applyFill="1" applyBorder="1"/>
    <xf numFmtId="0" fontId="23" fillId="9" borderId="19" xfId="0" applyFont="1" applyFill="1" applyBorder="1"/>
    <xf numFmtId="0" fontId="19" fillId="0" borderId="84" xfId="0" applyFont="1" applyBorder="1" applyAlignment="1">
      <alignment vertical="center" wrapText="1"/>
    </xf>
    <xf numFmtId="0" fontId="23" fillId="0" borderId="50" xfId="0" applyFont="1" applyBorder="1"/>
    <xf numFmtId="0" fontId="23" fillId="0" borderId="73" xfId="0" applyFont="1" applyBorder="1"/>
    <xf numFmtId="0" fontId="19" fillId="0" borderId="49" xfId="0" applyFont="1" applyBorder="1" applyAlignment="1">
      <alignment horizontal="center" vertical="center" wrapText="1"/>
    </xf>
    <xf numFmtId="0" fontId="23" fillId="0" borderId="51" xfId="0" applyFont="1" applyBorder="1"/>
    <xf numFmtId="0" fontId="23" fillId="0" borderId="59" xfId="0" applyFont="1" applyBorder="1"/>
    <xf numFmtId="0" fontId="19" fillId="0" borderId="4" xfId="0" applyFont="1" applyBorder="1" applyAlignment="1">
      <alignment horizontal="center" vertical="center"/>
    </xf>
    <xf numFmtId="0" fontId="23" fillId="0" borderId="129" xfId="0" applyFont="1" applyBorder="1"/>
    <xf numFmtId="0" fontId="16" fillId="0" borderId="7" xfId="0" applyFont="1" applyBorder="1" applyAlignment="1">
      <alignment horizontal="center" vertical="center" wrapText="1"/>
    </xf>
    <xf numFmtId="0" fontId="20" fillId="0" borderId="7" xfId="0" applyFont="1" applyBorder="1" applyAlignment="1">
      <alignment horizontal="center" vertical="center" wrapText="1"/>
    </xf>
    <xf numFmtId="2" fontId="20" fillId="0" borderId="7" xfId="0" applyNumberFormat="1" applyFont="1" applyBorder="1" applyAlignment="1">
      <alignment horizontal="center" vertical="center" wrapText="1"/>
    </xf>
    <xf numFmtId="0" fontId="6" fillId="0" borderId="12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1"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101" xfId="0" applyFont="1" applyBorder="1" applyAlignment="1">
      <alignment horizontal="center" vertical="center" wrapText="1"/>
    </xf>
    <xf numFmtId="0" fontId="37" fillId="8" borderId="4" xfId="0" applyFont="1" applyFill="1" applyBorder="1" applyAlignment="1">
      <alignment horizontal="center" vertical="center" wrapText="1"/>
    </xf>
    <xf numFmtId="0" fontId="33" fillId="8" borderId="13" xfId="0" applyFont="1" applyFill="1" applyBorder="1" applyAlignment="1">
      <alignment vertical="center"/>
    </xf>
    <xf numFmtId="0" fontId="33" fillId="8" borderId="19" xfId="0" applyFont="1" applyFill="1" applyBorder="1" applyAlignment="1">
      <alignment vertical="center"/>
    </xf>
    <xf numFmtId="0" fontId="27" fillId="0" borderId="16" xfId="0" applyFont="1" applyBorder="1" applyAlignment="1">
      <alignment vertical="center"/>
    </xf>
    <xf numFmtId="0" fontId="27" fillId="0" borderId="21" xfId="0" applyFont="1" applyBorder="1" applyAlignment="1">
      <alignment vertical="center"/>
    </xf>
    <xf numFmtId="10" fontId="19" fillId="0" borderId="8" xfId="0" applyNumberFormat="1" applyFont="1" applyBorder="1" applyAlignment="1">
      <alignment horizontal="center" vertical="center" wrapText="1"/>
    </xf>
    <xf numFmtId="9" fontId="19" fillId="0" borderId="8" xfId="0" applyNumberFormat="1" applyFont="1" applyBorder="1" applyAlignment="1">
      <alignment horizontal="center" vertical="center" wrapText="1"/>
    </xf>
    <xf numFmtId="0" fontId="18" fillId="0" borderId="1" xfId="3" applyFont="1" applyBorder="1" applyAlignment="1">
      <alignment horizontal="center" vertical="center" wrapText="1"/>
    </xf>
    <xf numFmtId="0" fontId="52" fillId="0" borderId="138" xfId="3" applyFont="1" applyBorder="1" applyAlignment="1">
      <alignment horizontal="center" wrapText="1"/>
    </xf>
    <xf numFmtId="0" fontId="19" fillId="9" borderId="102" xfId="3" applyFont="1" applyFill="1" applyBorder="1" applyAlignment="1">
      <alignment horizontal="center" vertical="center" wrapText="1"/>
    </xf>
    <xf numFmtId="0" fontId="19" fillId="9" borderId="105" xfId="3" applyFont="1" applyFill="1" applyBorder="1" applyAlignment="1">
      <alignment horizontal="center" vertical="center" wrapText="1"/>
    </xf>
    <xf numFmtId="0" fontId="19" fillId="9" borderId="108" xfId="3" applyFont="1" applyFill="1" applyBorder="1" applyAlignment="1">
      <alignment horizontal="center" vertical="center" wrapText="1"/>
    </xf>
    <xf numFmtId="0" fontId="19" fillId="0" borderId="103" xfId="3" applyFont="1" applyBorder="1" applyAlignment="1">
      <alignment horizontal="center" vertical="center" wrapText="1"/>
    </xf>
    <xf numFmtId="0" fontId="19" fillId="0" borderId="1" xfId="3" applyFont="1" applyBorder="1" applyAlignment="1">
      <alignment horizontal="center" vertical="center" wrapText="1"/>
    </xf>
    <xf numFmtId="0" fontId="19" fillId="0" borderId="109" xfId="3" applyFont="1" applyBorder="1" applyAlignment="1">
      <alignment horizontal="center" vertical="center" wrapText="1"/>
    </xf>
    <xf numFmtId="0" fontId="17" fillId="14" borderId="4" xfId="0" applyFont="1" applyFill="1" applyBorder="1" applyAlignment="1">
      <alignment horizontal="center" vertical="center" wrapText="1"/>
    </xf>
    <xf numFmtId="0" fontId="23" fillId="14" borderId="13" xfId="0" applyFont="1" applyFill="1" applyBorder="1"/>
    <xf numFmtId="0" fontId="23" fillId="14" borderId="19" xfId="0" applyFont="1" applyFill="1" applyBorder="1"/>
    <xf numFmtId="0" fontId="19" fillId="0" borderId="16" xfId="0" applyFont="1" applyBorder="1" applyAlignment="1">
      <alignment horizontal="justify" vertical="center" wrapText="1"/>
    </xf>
    <xf numFmtId="0" fontId="19" fillId="0" borderId="16" xfId="0" applyFont="1" applyBorder="1" applyAlignment="1">
      <alignment horizontal="center" vertical="center"/>
    </xf>
    <xf numFmtId="10" fontId="19" fillId="0" borderId="16" xfId="0" applyNumberFormat="1" applyFont="1" applyBorder="1" applyAlignment="1">
      <alignment horizontal="center" vertical="center"/>
    </xf>
    <xf numFmtId="9" fontId="19" fillId="0" borderId="16" xfId="0" applyNumberFormat="1" applyFont="1" applyBorder="1" applyAlignment="1">
      <alignment horizontal="center" vertical="center"/>
    </xf>
    <xf numFmtId="0" fontId="17" fillId="15" borderId="103" xfId="3" applyFont="1" applyFill="1" applyBorder="1" applyAlignment="1">
      <alignment horizontal="center" vertical="center" wrapText="1"/>
    </xf>
    <xf numFmtId="0" fontId="17" fillId="15" borderId="1" xfId="3" applyFont="1" applyFill="1" applyBorder="1" applyAlignment="1">
      <alignment horizontal="center" vertical="center" wrapText="1"/>
    </xf>
    <xf numFmtId="0" fontId="17" fillId="15" borderId="109" xfId="3" applyFont="1" applyFill="1" applyBorder="1" applyAlignment="1">
      <alignment horizontal="center" vertical="center" wrapText="1"/>
    </xf>
    <xf numFmtId="0" fontId="17" fillId="0" borderId="103" xfId="3" applyFont="1" applyBorder="1" applyAlignment="1">
      <alignment horizontal="center" vertical="center" wrapText="1"/>
    </xf>
    <xf numFmtId="0" fontId="17" fillId="0" borderId="1" xfId="3" applyFont="1" applyBorder="1" applyAlignment="1">
      <alignment horizontal="center" vertical="center" wrapText="1"/>
    </xf>
    <xf numFmtId="0" fontId="17" fillId="0" borderId="109" xfId="3" applyFont="1" applyBorder="1" applyAlignment="1">
      <alignment horizontal="center" vertical="center" wrapText="1"/>
    </xf>
    <xf numFmtId="3" fontId="17" fillId="0" borderId="103" xfId="3" applyNumberFormat="1" applyFont="1" applyBorder="1" applyAlignment="1">
      <alignment horizontal="center" vertical="center" wrapText="1"/>
    </xf>
    <xf numFmtId="3" fontId="17" fillId="0" borderId="1" xfId="3" applyNumberFormat="1" applyFont="1" applyBorder="1" applyAlignment="1">
      <alignment horizontal="center" vertical="center" wrapText="1"/>
    </xf>
    <xf numFmtId="3" fontId="17" fillId="0" borderId="109" xfId="3" applyNumberFormat="1" applyFont="1" applyBorder="1" applyAlignment="1">
      <alignment horizontal="center" vertical="center" wrapText="1"/>
    </xf>
    <xf numFmtId="0" fontId="17" fillId="0" borderId="103" xfId="3" applyFont="1" applyBorder="1" applyAlignment="1">
      <alignment horizontal="center" vertical="center"/>
    </xf>
    <xf numFmtId="0" fontId="17" fillId="0" borderId="1" xfId="3" applyFont="1" applyBorder="1" applyAlignment="1">
      <alignment horizontal="center" vertical="center"/>
    </xf>
    <xf numFmtId="0" fontId="17" fillId="0" borderId="109" xfId="3" applyFont="1" applyBorder="1" applyAlignment="1">
      <alignment horizontal="center" vertical="center"/>
    </xf>
    <xf numFmtId="0" fontId="56" fillId="9" borderId="102" xfId="3" applyFont="1" applyFill="1" applyBorder="1" applyAlignment="1">
      <alignment horizontal="center" vertical="center" wrapText="1"/>
    </xf>
    <xf numFmtId="0" fontId="56" fillId="9" borderId="105" xfId="3" applyFont="1" applyFill="1" applyBorder="1" applyAlignment="1">
      <alignment horizontal="center" vertical="center" wrapText="1"/>
    </xf>
    <xf numFmtId="0" fontId="56" fillId="9" borderId="108" xfId="3" applyFont="1" applyFill="1" applyBorder="1" applyAlignment="1">
      <alignment horizontal="center" vertical="center" wrapText="1"/>
    </xf>
    <xf numFmtId="0" fontId="37" fillId="10" borderId="102" xfId="3" applyFont="1" applyFill="1" applyBorder="1" applyAlignment="1">
      <alignment horizontal="center" vertical="center" wrapText="1"/>
    </xf>
    <xf numFmtId="0" fontId="37" fillId="10" borderId="105" xfId="3" applyFont="1" applyFill="1" applyBorder="1" applyAlignment="1">
      <alignment horizontal="center" vertical="center" wrapText="1"/>
    </xf>
    <xf numFmtId="0" fontId="37" fillId="10" borderId="108" xfId="3" applyFont="1" applyFill="1" applyBorder="1" applyAlignment="1">
      <alignment horizontal="center" vertical="center" wrapText="1"/>
    </xf>
    <xf numFmtId="0" fontId="17" fillId="0" borderId="103" xfId="3" applyFont="1" applyBorder="1" applyAlignment="1">
      <alignment horizontal="justify" vertical="center" wrapText="1"/>
    </xf>
    <xf numFmtId="0" fontId="17" fillId="0" borderId="1" xfId="3" applyFont="1" applyBorder="1" applyAlignment="1">
      <alignment horizontal="justify" vertical="center" wrapText="1"/>
    </xf>
    <xf numFmtId="0" fontId="17" fillId="0" borderId="109" xfId="3" applyFont="1" applyBorder="1" applyAlignment="1">
      <alignment horizontal="justify" vertical="center" wrapText="1"/>
    </xf>
    <xf numFmtId="0" fontId="19" fillId="15" borderId="103" xfId="3" applyFont="1" applyFill="1" applyBorder="1" applyAlignment="1">
      <alignment horizontal="center" vertical="center" wrapText="1"/>
    </xf>
    <xf numFmtId="0" fontId="19" fillId="15" borderId="1" xfId="3" applyFont="1" applyFill="1" applyBorder="1" applyAlignment="1">
      <alignment horizontal="center" vertical="center" wrapText="1"/>
    </xf>
    <xf numFmtId="0" fontId="19" fillId="15" borderId="109" xfId="3" applyFont="1" applyFill="1" applyBorder="1" applyAlignment="1">
      <alignment horizontal="center" vertical="center" wrapText="1"/>
    </xf>
    <xf numFmtId="3" fontId="19" fillId="0" borderId="103" xfId="3" applyNumberFormat="1" applyFont="1" applyBorder="1" applyAlignment="1">
      <alignment horizontal="center" vertical="center" wrapText="1"/>
    </xf>
    <xf numFmtId="3" fontId="19" fillId="0" borderId="1" xfId="3" applyNumberFormat="1" applyFont="1" applyBorder="1" applyAlignment="1">
      <alignment horizontal="center" vertical="center" wrapText="1"/>
    </xf>
    <xf numFmtId="3" fontId="19" fillId="0" borderId="109" xfId="3" applyNumberFormat="1" applyFont="1" applyBorder="1" applyAlignment="1">
      <alignment horizontal="center" vertical="center" wrapText="1"/>
    </xf>
    <xf numFmtId="0" fontId="19" fillId="0" borderId="48" xfId="3" applyFont="1" applyBorder="1" applyAlignment="1">
      <alignment horizontal="center" vertical="center" wrapText="1"/>
    </xf>
    <xf numFmtId="0" fontId="19" fillId="0" borderId="44" xfId="3" applyFont="1" applyBorder="1" applyAlignment="1">
      <alignment horizontal="center" vertical="center" wrapText="1"/>
    </xf>
    <xf numFmtId="0" fontId="19" fillId="0" borderId="140" xfId="3" applyFont="1" applyBorder="1" applyAlignment="1">
      <alignment horizontal="center" vertical="center" wrapText="1"/>
    </xf>
    <xf numFmtId="0" fontId="19" fillId="0" borderId="141" xfId="3" applyFont="1" applyBorder="1" applyAlignment="1">
      <alignment horizontal="center" vertical="center" wrapText="1"/>
    </xf>
    <xf numFmtId="0" fontId="37" fillId="7" borderId="102" xfId="3" applyFont="1" applyFill="1" applyBorder="1" applyAlignment="1">
      <alignment horizontal="center" vertical="center" wrapText="1"/>
    </xf>
    <xf numFmtId="0" fontId="37" fillId="7" borderId="105" xfId="3" applyFont="1" applyFill="1" applyBorder="1" applyAlignment="1">
      <alignment horizontal="center" vertical="center" wrapText="1"/>
    </xf>
    <xf numFmtId="0" fontId="37" fillId="7" borderId="108" xfId="3" applyFont="1" applyFill="1" applyBorder="1" applyAlignment="1">
      <alignment horizontal="center" vertical="center" wrapText="1"/>
    </xf>
    <xf numFmtId="0" fontId="19" fillId="0" borderId="40" xfId="3" applyFont="1" applyBorder="1" applyAlignment="1">
      <alignment horizontal="center" vertical="center" wrapText="1"/>
    </xf>
    <xf numFmtId="0" fontId="19" fillId="0" borderId="54" xfId="3" applyFont="1" applyBorder="1" applyAlignment="1">
      <alignment horizontal="center" vertical="center" wrapText="1"/>
    </xf>
    <xf numFmtId="0" fontId="56" fillId="8" borderId="102" xfId="3" applyFont="1" applyFill="1" applyBorder="1" applyAlignment="1">
      <alignment horizontal="center" vertical="center" wrapText="1"/>
    </xf>
    <xf numFmtId="0" fontId="56" fillId="8" borderId="105" xfId="3" applyFont="1" applyFill="1" applyBorder="1" applyAlignment="1">
      <alignment horizontal="center" vertical="center" wrapText="1"/>
    </xf>
    <xf numFmtId="0" fontId="56" fillId="8" borderId="108" xfId="3" applyFont="1" applyFill="1" applyBorder="1" applyAlignment="1">
      <alignment horizontal="center" vertical="center" wrapText="1"/>
    </xf>
    <xf numFmtId="1" fontId="17" fillId="0" borderId="103" xfId="3" applyNumberFormat="1" applyFont="1" applyBorder="1" applyAlignment="1">
      <alignment horizontal="center" vertical="center" wrapText="1"/>
    </xf>
    <xf numFmtId="1" fontId="17" fillId="0" borderId="1" xfId="3" applyNumberFormat="1" applyFont="1" applyBorder="1" applyAlignment="1">
      <alignment horizontal="center" vertical="center" wrapText="1"/>
    </xf>
    <xf numFmtId="1" fontId="17" fillId="0" borderId="109" xfId="3" applyNumberFormat="1" applyFont="1" applyBorder="1" applyAlignment="1">
      <alignment horizontal="center" vertical="center" wrapText="1"/>
    </xf>
    <xf numFmtId="0" fontId="27" fillId="0" borderId="1" xfId="3" applyFont="1" applyBorder="1"/>
    <xf numFmtId="0" fontId="17" fillId="0" borderId="53" xfId="3" applyFont="1" applyBorder="1" applyAlignment="1">
      <alignment horizontal="center" vertical="center" wrapText="1"/>
    </xf>
    <xf numFmtId="0" fontId="27" fillId="0" borderId="0" xfId="3" applyFont="1"/>
    <xf numFmtId="0" fontId="27" fillId="0" borderId="75" xfId="3" applyFont="1" applyBorder="1"/>
    <xf numFmtId="0" fontId="17" fillId="7" borderId="102" xfId="3" applyFont="1" applyFill="1" applyBorder="1" applyAlignment="1">
      <alignment horizontal="center" vertical="center" wrapText="1"/>
    </xf>
    <xf numFmtId="0" fontId="27" fillId="7" borderId="105" xfId="3" applyFont="1" applyFill="1" applyBorder="1"/>
    <xf numFmtId="0" fontId="27" fillId="7" borderId="108" xfId="3" applyFont="1" applyFill="1" applyBorder="1"/>
    <xf numFmtId="0" fontId="27" fillId="0" borderId="109" xfId="3" applyFont="1" applyBorder="1"/>
    <xf numFmtId="0" fontId="17" fillId="6" borderId="103" xfId="3" applyFont="1" applyFill="1" applyBorder="1" applyAlignment="1">
      <alignment horizontal="center" vertical="center" wrapText="1"/>
    </xf>
    <xf numFmtId="0" fontId="57" fillId="7" borderId="4" xfId="3" applyFont="1" applyFill="1" applyBorder="1" applyAlignment="1">
      <alignment horizontal="center" vertical="center" wrapText="1"/>
    </xf>
    <xf numFmtId="0" fontId="58" fillId="7" borderId="13" xfId="3" applyFont="1" applyFill="1" applyBorder="1"/>
    <xf numFmtId="0" fontId="58" fillId="7" borderId="19" xfId="3" applyFont="1" applyFill="1" applyBorder="1"/>
    <xf numFmtId="0" fontId="19" fillId="15" borderId="8" xfId="3" applyFont="1" applyFill="1" applyBorder="1" applyAlignment="1">
      <alignment horizontal="center" vertical="center" wrapText="1"/>
    </xf>
    <xf numFmtId="0" fontId="27" fillId="15" borderId="16" xfId="3" applyFont="1" applyFill="1" applyBorder="1"/>
    <xf numFmtId="0" fontId="27" fillId="15" borderId="21" xfId="3" applyFont="1" applyFill="1" applyBorder="1"/>
    <xf numFmtId="0" fontId="44" fillId="6" borderId="8" xfId="3" applyFont="1" applyFill="1" applyBorder="1" applyAlignment="1">
      <alignment horizontal="center" vertical="center" wrapText="1"/>
    </xf>
    <xf numFmtId="0" fontId="59" fillId="0" borderId="16" xfId="3" applyFont="1" applyBorder="1"/>
    <xf numFmtId="0" fontId="59" fillId="0" borderId="21" xfId="3" applyFont="1" applyBorder="1"/>
    <xf numFmtId="0" fontId="17" fillId="6" borderId="8" xfId="3" applyFont="1" applyFill="1" applyBorder="1" applyAlignment="1">
      <alignment horizontal="center" vertical="center" wrapText="1"/>
    </xf>
    <xf numFmtId="0" fontId="17" fillId="15" borderId="8" xfId="3" applyFont="1" applyFill="1" applyBorder="1" applyAlignment="1">
      <alignment horizontal="center" vertical="center" wrapText="1"/>
    </xf>
    <xf numFmtId="1" fontId="17" fillId="6" borderId="103" xfId="3" applyNumberFormat="1" applyFont="1" applyFill="1" applyBorder="1" applyAlignment="1">
      <alignment horizontal="center" vertical="center" wrapText="1"/>
    </xf>
    <xf numFmtId="0" fontId="57" fillId="10" borderId="4" xfId="3" applyFont="1" applyFill="1" applyBorder="1" applyAlignment="1">
      <alignment horizontal="center" vertical="center" wrapText="1"/>
    </xf>
    <xf numFmtId="0" fontId="58" fillId="10" borderId="13" xfId="3" applyFont="1" applyFill="1" applyBorder="1"/>
    <xf numFmtId="0" fontId="58" fillId="10" borderId="19" xfId="3" applyFont="1" applyFill="1" applyBorder="1"/>
    <xf numFmtId="9" fontId="19" fillId="0" borderId="8" xfId="3" applyNumberFormat="1" applyFont="1" applyBorder="1" applyAlignment="1">
      <alignment horizontal="center" vertical="center" wrapText="1"/>
    </xf>
    <xf numFmtId="9" fontId="27" fillId="0" borderId="16" xfId="3" applyNumberFormat="1" applyFont="1" applyBorder="1"/>
    <xf numFmtId="9" fontId="27" fillId="0" borderId="21" xfId="3" applyNumberFormat="1" applyFont="1" applyBorder="1"/>
    <xf numFmtId="0" fontId="17" fillId="0" borderId="12" xfId="0" applyFont="1" applyBorder="1" applyAlignment="1">
      <alignment horizontal="center" vertical="center" wrapText="1"/>
    </xf>
    <xf numFmtId="0" fontId="17" fillId="0" borderId="29" xfId="0" applyFont="1" applyBorder="1" applyAlignment="1">
      <alignment horizontal="center" vertical="center" wrapText="1"/>
    </xf>
    <xf numFmtId="0" fontId="20" fillId="25" borderId="4" xfId="0" applyFont="1" applyFill="1" applyBorder="1" applyAlignment="1">
      <alignment horizontal="center" vertical="center" wrapText="1"/>
    </xf>
    <xf numFmtId="0" fontId="27" fillId="25" borderId="13" xfId="0" applyFont="1" applyFill="1" applyBorder="1"/>
    <xf numFmtId="0" fontId="27" fillId="25" borderId="19" xfId="0" applyFont="1" applyFill="1" applyBorder="1"/>
    <xf numFmtId="0" fontId="20" fillId="0" borderId="8" xfId="0" applyFont="1" applyBorder="1" applyAlignment="1">
      <alignment horizontal="left" vertical="center" wrapText="1"/>
    </xf>
    <xf numFmtId="0" fontId="20" fillId="6" borderId="8"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31" fillId="15" borderId="8" xfId="3" applyFont="1" applyFill="1" applyBorder="1" applyAlignment="1">
      <alignment horizontal="center" vertical="center" wrapText="1"/>
    </xf>
    <xf numFmtId="0" fontId="31" fillId="0" borderId="8" xfId="3" applyFont="1" applyBorder="1" applyAlignment="1">
      <alignment horizontal="center" vertical="center" wrapText="1"/>
    </xf>
    <xf numFmtId="10" fontId="19" fillId="0" borderId="8" xfId="3" applyNumberFormat="1" applyFont="1" applyBorder="1" applyAlignment="1">
      <alignment horizontal="center" vertical="center" wrapText="1"/>
    </xf>
    <xf numFmtId="10" fontId="19" fillId="0" borderId="8" xfId="3" applyNumberFormat="1" applyFont="1" applyBorder="1" applyAlignment="1">
      <alignment horizontal="center" vertical="center"/>
    </xf>
    <xf numFmtId="9" fontId="19" fillId="0" borderId="8" xfId="3" applyNumberFormat="1" applyFont="1" applyBorder="1" applyAlignment="1">
      <alignment horizontal="center" vertical="center"/>
    </xf>
    <xf numFmtId="0" fontId="60" fillId="8" borderId="4" xfId="3" applyFont="1" applyFill="1" applyBorder="1" applyAlignment="1">
      <alignment horizontal="center" vertical="center" wrapText="1"/>
    </xf>
    <xf numFmtId="0" fontId="58" fillId="8" borderId="13" xfId="3" applyFont="1" applyFill="1" applyBorder="1"/>
    <xf numFmtId="0" fontId="58" fillId="8" borderId="19" xfId="3" applyFont="1" applyFill="1" applyBorder="1"/>
    <xf numFmtId="0" fontId="19" fillId="0" borderId="146" xfId="3" applyFont="1" applyBorder="1" applyAlignment="1">
      <alignment horizontal="center" vertical="center" wrapText="1"/>
    </xf>
    <xf numFmtId="0" fontId="27" fillId="0" borderId="35" xfId="3" applyFont="1" applyBorder="1"/>
    <xf numFmtId="0" fontId="44" fillId="6" borderId="103" xfId="3" applyFont="1" applyFill="1" applyBorder="1" applyAlignment="1">
      <alignment horizontal="center" vertical="center" wrapText="1"/>
    </xf>
    <xf numFmtId="0" fontId="59" fillId="0" borderId="1" xfId="3" applyFont="1" applyBorder="1"/>
    <xf numFmtId="0" fontId="59" fillId="0" borderId="109" xfId="3" applyFont="1" applyBorder="1"/>
    <xf numFmtId="0" fontId="44" fillId="6" borderId="147" xfId="3" applyFont="1" applyFill="1" applyBorder="1" applyAlignment="1">
      <alignment horizontal="center" vertical="center" wrapText="1"/>
    </xf>
    <xf numFmtId="0" fontId="59" fillId="0" borderId="15" xfId="3" applyFont="1" applyBorder="1"/>
    <xf numFmtId="0" fontId="59" fillId="0" borderId="144" xfId="3" applyFont="1" applyBorder="1"/>
    <xf numFmtId="0" fontId="57" fillId="0" borderId="3" xfId="3" applyFont="1" applyBorder="1" applyAlignment="1">
      <alignment horizontal="center" vertical="center" wrapText="1"/>
    </xf>
    <xf numFmtId="0" fontId="57" fillId="0" borderId="12" xfId="3" applyFont="1" applyBorder="1" applyAlignment="1">
      <alignment horizontal="center" vertical="center" wrapText="1"/>
    </xf>
    <xf numFmtId="0" fontId="57" fillId="0" borderId="29" xfId="3" applyFont="1" applyBorder="1" applyAlignment="1">
      <alignment horizontal="center" vertical="center" wrapText="1"/>
    </xf>
    <xf numFmtId="0" fontId="17" fillId="0" borderId="49" xfId="3" applyFont="1" applyBorder="1" applyAlignment="1">
      <alignment horizontal="center" vertical="center" wrapText="1"/>
    </xf>
    <xf numFmtId="0" fontId="17" fillId="0" borderId="51" xfId="3" applyFont="1" applyBorder="1" applyAlignment="1">
      <alignment horizontal="center" vertical="center" wrapText="1"/>
    </xf>
    <xf numFmtId="0" fontId="17" fillId="0" borderId="59" xfId="3" applyFont="1" applyBorder="1" applyAlignment="1">
      <alignment horizontal="center" vertical="center" wrapText="1"/>
    </xf>
    <xf numFmtId="3" fontId="8" fillId="0" borderId="8" xfId="0" applyNumberFormat="1" applyFont="1" applyBorder="1" applyAlignment="1">
      <alignment horizontal="center" vertical="center" wrapText="1"/>
    </xf>
    <xf numFmtId="0" fontId="6" fillId="0" borderId="7" xfId="0" applyFont="1" applyBorder="1" applyAlignment="1">
      <alignment horizontal="center" vertical="center"/>
    </xf>
    <xf numFmtId="0" fontId="10" fillId="0" borderId="21" xfId="0" applyFont="1" applyBorder="1"/>
    <xf numFmtId="0" fontId="6" fillId="0" borderId="8" xfId="0" applyFont="1" applyBorder="1" applyAlignment="1">
      <alignment horizontal="justify" vertical="center" wrapText="1"/>
    </xf>
    <xf numFmtId="0" fontId="10" fillId="0" borderId="16" xfId="0" applyFont="1" applyBorder="1" applyAlignment="1">
      <alignment horizontal="justify"/>
    </xf>
    <xf numFmtId="0" fontId="10" fillId="0" borderId="32" xfId="0" applyFont="1" applyBorder="1" applyAlignment="1">
      <alignment horizontal="justify"/>
    </xf>
    <xf numFmtId="0" fontId="17" fillId="6" borderId="146" xfId="0" applyFont="1" applyFill="1" applyBorder="1" applyAlignment="1">
      <alignment horizontal="left"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4" borderId="8"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16" xfId="0" applyFont="1" applyBorder="1" applyAlignment="1">
      <alignment horizontal="center" vertical="center"/>
    </xf>
    <xf numFmtId="0" fontId="6" fillId="0" borderId="21" xfId="0" applyFont="1" applyBorder="1" applyAlignment="1">
      <alignment horizontal="center" vertical="center"/>
    </xf>
    <xf numFmtId="3" fontId="6" fillId="0" borderId="8" xfId="0" applyNumberFormat="1" applyFont="1" applyBorder="1" applyAlignment="1">
      <alignment horizontal="center" vertical="center" wrapText="1"/>
    </xf>
    <xf numFmtId="4" fontId="6" fillId="0" borderId="6" xfId="0" applyNumberFormat="1" applyFont="1" applyBorder="1" applyAlignment="1">
      <alignment horizontal="justify" vertical="center" wrapText="1"/>
    </xf>
    <xf numFmtId="0" fontId="10" fillId="0" borderId="144" xfId="0" applyFont="1" applyBorder="1" applyAlignment="1">
      <alignment horizontal="justify"/>
    </xf>
    <xf numFmtId="10" fontId="44" fillId="32" borderId="7" xfId="0" applyNumberFormat="1" applyFont="1" applyFill="1" applyBorder="1" applyAlignment="1">
      <alignment horizontal="center" vertical="center" wrapText="1"/>
    </xf>
    <xf numFmtId="10" fontId="44" fillId="32" borderId="16" xfId="0" applyNumberFormat="1" applyFont="1" applyFill="1" applyBorder="1" applyAlignment="1">
      <alignment horizontal="center" vertical="center" wrapText="1"/>
    </xf>
    <xf numFmtId="10" fontId="44" fillId="32" borderId="32" xfId="0" applyNumberFormat="1" applyFont="1" applyFill="1" applyBorder="1" applyAlignment="1">
      <alignment horizontal="center" vertical="center" wrapText="1"/>
    </xf>
    <xf numFmtId="10" fontId="44" fillId="32" borderId="3" xfId="0" applyNumberFormat="1" applyFont="1" applyFill="1" applyBorder="1" applyAlignment="1">
      <alignment horizontal="center" vertical="center" wrapText="1"/>
    </xf>
    <xf numFmtId="10" fontId="44" fillId="32" borderId="12" xfId="0" applyNumberFormat="1" applyFont="1" applyFill="1" applyBorder="1" applyAlignment="1">
      <alignment horizontal="center" vertical="center" wrapText="1"/>
    </xf>
    <xf numFmtId="10" fontId="44" fillId="32" borderId="29" xfId="0" applyNumberFormat="1" applyFont="1" applyFill="1" applyBorder="1" applyAlignment="1">
      <alignment horizontal="center" vertical="center" wrapText="1"/>
    </xf>
    <xf numFmtId="10" fontId="44" fillId="33" borderId="4" xfId="0" applyNumberFormat="1" applyFont="1" applyFill="1" applyBorder="1" applyAlignment="1">
      <alignment horizontal="center" vertical="center" wrapText="1"/>
    </xf>
    <xf numFmtId="0" fontId="46" fillId="7" borderId="13" xfId="0" applyFont="1" applyFill="1" applyBorder="1" applyAlignment="1">
      <alignment vertical="center"/>
    </xf>
    <xf numFmtId="0" fontId="46" fillId="7" borderId="19" xfId="0" applyFont="1" applyFill="1" applyBorder="1" applyAlignment="1">
      <alignment vertical="center"/>
    </xf>
    <xf numFmtId="10" fontId="44" fillId="32" borderId="8" xfId="0" applyNumberFormat="1" applyFont="1" applyFill="1" applyBorder="1" applyAlignment="1">
      <alignment horizontal="center" vertical="center" wrapText="1"/>
    </xf>
    <xf numFmtId="0" fontId="46" fillId="15" borderId="16" xfId="0" applyFont="1" applyFill="1" applyBorder="1"/>
    <xf numFmtId="0" fontId="46" fillId="15" borderId="21" xfId="0" applyFont="1" applyFill="1" applyBorder="1"/>
    <xf numFmtId="0" fontId="44" fillId="32" borderId="8" xfId="0" applyFont="1" applyFill="1" applyBorder="1" applyAlignment="1">
      <alignment horizontal="center" vertical="center" wrapText="1"/>
    </xf>
    <xf numFmtId="4" fontId="6" fillId="0" borderId="15" xfId="0" applyNumberFormat="1" applyFont="1" applyBorder="1" applyAlignment="1">
      <alignment horizontal="justify" vertical="center" wrapText="1"/>
    </xf>
    <xf numFmtId="0" fontId="10" fillId="0" borderId="31" xfId="0" applyFont="1" applyBorder="1" applyAlignment="1">
      <alignment horizontal="justify"/>
    </xf>
    <xf numFmtId="0" fontId="20" fillId="6" borderId="7" xfId="0" applyFont="1" applyFill="1" applyBorder="1" applyAlignment="1">
      <alignment horizontal="center" vertical="center" wrapText="1"/>
    </xf>
    <xf numFmtId="0" fontId="44" fillId="6" borderId="7" xfId="0" applyFont="1" applyFill="1" applyBorder="1" applyAlignment="1">
      <alignment horizontal="center" vertical="center" wrapText="1"/>
    </xf>
    <xf numFmtId="0" fontId="59" fillId="0" borderId="21" xfId="0" applyFont="1" applyBorder="1"/>
    <xf numFmtId="0" fontId="19" fillId="0" borderId="3" xfId="0" applyFont="1" applyBorder="1" applyAlignment="1">
      <alignment horizontal="center" vertical="center" wrapText="1"/>
    </xf>
    <xf numFmtId="0" fontId="27" fillId="0" borderId="35" xfId="0" applyFont="1" applyBorder="1"/>
    <xf numFmtId="0" fontId="46" fillId="0" borderId="21" xfId="0" applyFont="1" applyBorder="1" applyAlignment="1">
      <alignment vertical="center"/>
    </xf>
    <xf numFmtId="0" fontId="31" fillId="0" borderId="7" xfId="0" applyFont="1" applyBorder="1" applyAlignment="1">
      <alignment horizontal="center" vertical="center"/>
    </xf>
    <xf numFmtId="0" fontId="30" fillId="7" borderId="4" xfId="0" applyFont="1" applyFill="1" applyBorder="1" applyAlignment="1">
      <alignment horizontal="center" vertical="center" wrapText="1"/>
    </xf>
    <xf numFmtId="0" fontId="27" fillId="7" borderId="13" xfId="0" applyFont="1" applyFill="1" applyBorder="1"/>
    <xf numFmtId="0" fontId="27" fillId="7" borderId="19" xfId="0" applyFont="1" applyFill="1" applyBorder="1"/>
    <xf numFmtId="0" fontId="20" fillId="0" borderId="8" xfId="0" applyFont="1" applyBorder="1" applyAlignment="1">
      <alignment horizontal="center" vertical="center" wrapText="1"/>
    </xf>
    <xf numFmtId="0" fontId="44" fillId="40" borderId="8" xfId="0" applyFont="1" applyFill="1" applyBorder="1" applyAlignment="1">
      <alignment horizontal="center" vertical="center" wrapText="1"/>
    </xf>
    <xf numFmtId="165" fontId="44" fillId="40" borderId="8" xfId="0" applyNumberFormat="1" applyFont="1" applyFill="1" applyBorder="1" applyAlignment="1">
      <alignment horizontal="center" vertical="center" wrapText="1"/>
    </xf>
    <xf numFmtId="165" fontId="46" fillId="15" borderId="21" xfId="0" applyNumberFormat="1" applyFont="1" applyFill="1" applyBorder="1"/>
    <xf numFmtId="165" fontId="44" fillId="36" borderId="8" xfId="0" applyNumberFormat="1" applyFont="1" applyFill="1" applyBorder="1" applyAlignment="1">
      <alignment horizontal="center" vertical="center" wrapText="1"/>
    </xf>
    <xf numFmtId="165" fontId="46" fillId="15" borderId="16" xfId="0" applyNumberFormat="1" applyFont="1" applyFill="1" applyBorder="1"/>
    <xf numFmtId="0" fontId="44" fillId="36" borderId="8" xfId="0" applyFont="1" applyFill="1" applyBorder="1" applyAlignment="1">
      <alignment horizontal="center" vertical="center" wrapText="1"/>
    </xf>
    <xf numFmtId="0" fontId="44" fillId="39" borderId="4" xfId="0" applyFont="1" applyFill="1" applyBorder="1" applyAlignment="1">
      <alignment horizontal="center" vertical="center" wrapText="1"/>
    </xf>
    <xf numFmtId="0" fontId="44" fillId="32" borderId="8" xfId="0" applyFont="1" applyFill="1" applyBorder="1" applyAlignment="1">
      <alignment horizontal="center" vertical="center"/>
    </xf>
    <xf numFmtId="0" fontId="44" fillId="35" borderId="4" xfId="0" applyFont="1" applyFill="1" applyBorder="1" applyAlignment="1">
      <alignment horizontal="center" vertical="center" wrapText="1"/>
    </xf>
    <xf numFmtId="0" fontId="46" fillId="10" borderId="13" xfId="0" applyFont="1" applyFill="1" applyBorder="1"/>
    <xf numFmtId="0" fontId="46" fillId="10" borderId="19" xfId="0" applyFont="1" applyFill="1" applyBorder="1"/>
    <xf numFmtId="0" fontId="44" fillId="36" borderId="146" xfId="0" applyFont="1" applyFill="1" applyBorder="1" applyAlignment="1">
      <alignment horizontal="center" vertical="center" wrapText="1"/>
    </xf>
    <xf numFmtId="0" fontId="46" fillId="15" borderId="12" xfId="0" applyFont="1" applyFill="1" applyBorder="1"/>
    <xf numFmtId="0" fontId="46" fillId="15" borderId="35" xfId="0" applyFont="1" applyFill="1" applyBorder="1"/>
    <xf numFmtId="2" fontId="44" fillId="32" borderId="8" xfId="0" applyNumberFormat="1" applyFont="1" applyFill="1" applyBorder="1" applyAlignment="1">
      <alignment horizontal="center" vertical="center"/>
    </xf>
    <xf numFmtId="0" fontId="20" fillId="41" borderId="7" xfId="0" applyFont="1" applyFill="1" applyBorder="1" applyAlignment="1">
      <alignment horizontal="center" vertical="center" wrapText="1"/>
    </xf>
    <xf numFmtId="0" fontId="27" fillId="41" borderId="16" xfId="0" applyFont="1" applyFill="1" applyBorder="1"/>
    <xf numFmtId="0" fontId="27" fillId="41" borderId="32" xfId="0" applyFont="1" applyFill="1" applyBorder="1"/>
    <xf numFmtId="4" fontId="17" fillId="0" borderId="8" xfId="0" applyNumberFormat="1" applyFont="1" applyBorder="1" applyAlignment="1">
      <alignment horizontal="center" vertical="center" wrapText="1"/>
    </xf>
    <xf numFmtId="0" fontId="17" fillId="41" borderId="4" xfId="0" applyFont="1" applyFill="1" applyBorder="1" applyAlignment="1">
      <alignment horizontal="center" vertical="center" wrapText="1"/>
    </xf>
    <xf numFmtId="0" fontId="27" fillId="41" borderId="13" xfId="0" applyFont="1" applyFill="1" applyBorder="1" applyAlignment="1">
      <alignment vertical="center"/>
    </xf>
    <xf numFmtId="0" fontId="27" fillId="41" borderId="19" xfId="0" applyFont="1" applyFill="1" applyBorder="1" applyAlignment="1">
      <alignment vertical="center"/>
    </xf>
    <xf numFmtId="0" fontId="17" fillId="4" borderId="7" xfId="0" applyFont="1" applyFill="1" applyBorder="1" applyAlignment="1">
      <alignment horizontal="center" vertical="center" wrapText="1"/>
    </xf>
    <xf numFmtId="0" fontId="23" fillId="0" borderId="12" xfId="0" applyFont="1" applyBorder="1" applyAlignment="1">
      <alignment vertical="center"/>
    </xf>
    <xf numFmtId="0" fontId="23" fillId="0" borderId="29" xfId="0" applyFont="1" applyBorder="1" applyAlignment="1">
      <alignment vertical="center"/>
    </xf>
    <xf numFmtId="0" fontId="17" fillId="7" borderId="4" xfId="0" applyFont="1" applyFill="1" applyBorder="1" applyAlignment="1">
      <alignment horizontal="center" vertical="center" wrapText="1"/>
    </xf>
    <xf numFmtId="0" fontId="23" fillId="7" borderId="13" xfId="0" applyFont="1" applyFill="1" applyBorder="1"/>
    <xf numFmtId="0" fontId="23" fillId="7" borderId="19" xfId="0" applyFont="1" applyFill="1" applyBorder="1"/>
    <xf numFmtId="0" fontId="19" fillId="4" borderId="8"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4" borderId="7" xfId="0" applyFont="1" applyFill="1" applyBorder="1" applyAlignment="1">
      <alignment horizontal="center" vertical="center"/>
    </xf>
    <xf numFmtId="172" fontId="20" fillId="0" borderId="7" xfId="0"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16" xfId="0" applyFont="1" applyBorder="1" applyAlignment="1">
      <alignment horizontal="center" vertical="center"/>
    </xf>
    <xf numFmtId="0" fontId="8" fillId="0" borderId="32" xfId="0" applyFont="1" applyBorder="1" applyAlignment="1">
      <alignment horizontal="center" vertical="center"/>
    </xf>
    <xf numFmtId="0" fontId="6" fillId="42" borderId="7" xfId="0" applyFont="1" applyFill="1" applyBorder="1" applyAlignment="1">
      <alignment horizontal="center" vertical="center" wrapText="1"/>
    </xf>
    <xf numFmtId="0" fontId="10" fillId="41" borderId="16" xfId="0" applyFont="1" applyFill="1" applyBorder="1"/>
    <xf numFmtId="0" fontId="10" fillId="41" borderId="32" xfId="0" applyFont="1" applyFill="1" applyBorder="1"/>
    <xf numFmtId="0" fontId="17" fillId="6" borderId="7" xfId="0" applyFont="1" applyFill="1" applyBorder="1" applyAlignment="1">
      <alignment horizontal="center" vertical="center" wrapText="1"/>
    </xf>
    <xf numFmtId="0" fontId="30" fillId="6" borderId="7" xfId="0" applyFont="1" applyFill="1" applyBorder="1" applyAlignment="1">
      <alignment horizontal="center" vertical="center" wrapText="1"/>
    </xf>
    <xf numFmtId="0" fontId="61" fillId="4" borderId="7" xfId="0" applyFont="1" applyFill="1" applyBorder="1" applyAlignment="1">
      <alignment horizontal="center" vertical="center"/>
    </xf>
    <xf numFmtId="0" fontId="30" fillId="4" borderId="7" xfId="0" applyFont="1" applyFill="1" applyBorder="1" applyAlignment="1">
      <alignment horizontal="center" vertical="center" wrapText="1"/>
    </xf>
    <xf numFmtId="10" fontId="44" fillId="32" borderId="67" xfId="0" applyNumberFormat="1" applyFont="1" applyFill="1" applyBorder="1" applyAlignment="1">
      <alignment horizontal="center" vertical="center" wrapText="1"/>
    </xf>
    <xf numFmtId="9" fontId="17" fillId="0" borderId="8" xfId="0" applyNumberFormat="1" applyFont="1" applyBorder="1" applyAlignment="1">
      <alignment horizontal="center" vertical="center" wrapText="1"/>
    </xf>
    <xf numFmtId="0" fontId="19" fillId="10" borderId="4" xfId="0" applyFont="1" applyFill="1" applyBorder="1" applyAlignment="1">
      <alignment horizontal="center" vertical="center" wrapText="1"/>
    </xf>
    <xf numFmtId="0" fontId="23" fillId="10" borderId="13" xfId="0" applyFont="1" applyFill="1" applyBorder="1"/>
    <xf numFmtId="0" fontId="23" fillId="10" borderId="19" xfId="0" applyFont="1" applyFill="1" applyBorder="1"/>
    <xf numFmtId="0" fontId="30" fillId="0" borderId="8" xfId="0" applyFont="1" applyBorder="1" applyAlignment="1">
      <alignment horizontal="center" vertical="center" wrapText="1"/>
    </xf>
    <xf numFmtId="0" fontId="23" fillId="0" borderId="16" xfId="0" applyFont="1" applyBorder="1" applyAlignment="1">
      <alignment horizontal="center"/>
    </xf>
    <xf numFmtId="0" fontId="23" fillId="0" borderId="32" xfId="0" applyFont="1" applyBorder="1" applyAlignment="1">
      <alignment horizontal="center"/>
    </xf>
    <xf numFmtId="0" fontId="19" fillId="0" borderId="8" xfId="0" applyFont="1" applyBorder="1" applyAlignment="1">
      <alignment horizontal="left" vertical="center" wrapText="1"/>
    </xf>
    <xf numFmtId="0" fontId="19" fillId="0" borderId="26" xfId="0" applyFont="1" applyBorder="1" applyAlignment="1">
      <alignment horizontal="left" vertical="center" wrapText="1"/>
    </xf>
    <xf numFmtId="0" fontId="23" fillId="0" borderId="101" xfId="0" applyFont="1" applyBorder="1"/>
    <xf numFmtId="0" fontId="17" fillId="0" borderId="8" xfId="0" applyFont="1" applyBorder="1" applyAlignment="1">
      <alignment horizontal="right" vertical="center" wrapText="1"/>
    </xf>
    <xf numFmtId="167" fontId="19" fillId="0" borderId="8" xfId="0" applyNumberFormat="1" applyFont="1" applyBorder="1" applyAlignment="1">
      <alignment horizontal="center" vertical="center" wrapText="1"/>
    </xf>
    <xf numFmtId="0" fontId="17" fillId="4" borderId="48"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54" xfId="0" applyFont="1" applyFill="1" applyBorder="1" applyAlignment="1">
      <alignment horizontal="center" vertical="center" wrapText="1"/>
    </xf>
    <xf numFmtId="0" fontId="17" fillId="0" borderId="6" xfId="0" applyFont="1" applyBorder="1" applyAlignment="1">
      <alignment horizontal="center"/>
    </xf>
    <xf numFmtId="0" fontId="17" fillId="0" borderId="15" xfId="0" applyFont="1" applyBorder="1" applyAlignment="1">
      <alignment horizontal="center"/>
    </xf>
    <xf numFmtId="0" fontId="17" fillId="0" borderId="31" xfId="0" applyFont="1" applyBorder="1" applyAlignment="1">
      <alignment horizontal="center"/>
    </xf>
    <xf numFmtId="0" fontId="17" fillId="10" borderId="7" xfId="0" applyFont="1" applyFill="1" applyBorder="1" applyAlignment="1">
      <alignment horizontal="center" vertical="center" wrapText="1"/>
    </xf>
    <xf numFmtId="0" fontId="27" fillId="10" borderId="16" xfId="0" applyFont="1" applyFill="1" applyBorder="1"/>
    <xf numFmtId="0" fontId="27" fillId="10" borderId="32" xfId="0" applyFont="1" applyFill="1" applyBorder="1"/>
    <xf numFmtId="0" fontId="17" fillId="4" borderId="16" xfId="0" applyFont="1" applyFill="1" applyBorder="1" applyAlignment="1">
      <alignment horizontal="center" vertical="center" wrapText="1"/>
    </xf>
    <xf numFmtId="0" fontId="23" fillId="10" borderId="16" xfId="0" applyFont="1" applyFill="1" applyBorder="1" applyAlignment="1">
      <alignment horizontal="center"/>
    </xf>
    <xf numFmtId="0" fontId="23" fillId="10" borderId="32" xfId="0" applyFont="1" applyFill="1" applyBorder="1" applyAlignment="1">
      <alignment horizontal="center"/>
    </xf>
    <xf numFmtId="0" fontId="27" fillId="0" borderId="32" xfId="0" applyFont="1" applyBorder="1" applyAlignment="1">
      <alignment horizontal="center"/>
    </xf>
    <xf numFmtId="0" fontId="6" fillId="4" borderId="48"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54"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7" borderId="7" xfId="0" applyFont="1" applyFill="1" applyBorder="1" applyAlignment="1">
      <alignment horizontal="center" vertical="center" wrapText="1"/>
    </xf>
    <xf numFmtId="0" fontId="10" fillId="7" borderId="16" xfId="0" applyFont="1" applyFill="1" applyBorder="1"/>
    <xf numFmtId="0" fontId="10" fillId="7" borderId="32" xfId="0" applyFont="1" applyFill="1" applyBorder="1"/>
    <xf numFmtId="1" fontId="17" fillId="4" borderId="7" xfId="0" applyNumberFormat="1" applyFont="1" applyFill="1" applyBorder="1" applyAlignment="1">
      <alignment horizontal="center" vertical="center" wrapText="1"/>
    </xf>
    <xf numFmtId="1" fontId="17" fillId="0" borderId="7" xfId="0" applyNumberFormat="1" applyFont="1" applyBorder="1" applyAlignment="1">
      <alignment horizontal="center" vertical="center"/>
    </xf>
    <xf numFmtId="0" fontId="88" fillId="8" borderId="1" xfId="2" applyFont="1" applyFill="1" applyBorder="1" applyAlignment="1">
      <alignment horizontal="center" vertical="center"/>
    </xf>
    <xf numFmtId="0" fontId="88" fillId="8" borderId="153" xfId="2" applyFont="1" applyFill="1" applyBorder="1" applyAlignment="1">
      <alignment horizontal="center" vertical="center"/>
    </xf>
    <xf numFmtId="0" fontId="88" fillId="8" borderId="138" xfId="2" applyFont="1" applyFill="1" applyBorder="1" applyAlignment="1">
      <alignment horizontal="center" vertical="center"/>
    </xf>
    <xf numFmtId="0" fontId="91" fillId="8" borderId="153" xfId="2" applyFont="1" applyFill="1" applyBorder="1" applyAlignment="1">
      <alignment horizontal="center" vertical="center"/>
    </xf>
    <xf numFmtId="0" fontId="88" fillId="8" borderId="69" xfId="2" applyFont="1" applyFill="1" applyBorder="1" applyAlignment="1">
      <alignment horizontal="center" vertical="center"/>
    </xf>
    <xf numFmtId="10" fontId="61" fillId="0" borderId="1" xfId="3" applyNumberFormat="1" applyFont="1" applyBorder="1" applyAlignment="1">
      <alignment horizontal="center" vertical="center"/>
    </xf>
    <xf numFmtId="0" fontId="67" fillId="0" borderId="1" xfId="3" applyFont="1" applyBorder="1" applyAlignment="1">
      <alignment horizontal="center" vertical="center"/>
    </xf>
    <xf numFmtId="0" fontId="61" fillId="0" borderId="1" xfId="3" applyFont="1" applyBorder="1" applyAlignment="1">
      <alignment horizontal="center" vertical="center" wrapText="1"/>
    </xf>
    <xf numFmtId="0" fontId="61" fillId="0" borderId="1" xfId="3" applyFont="1" applyBorder="1" applyAlignment="1">
      <alignment horizontal="center" vertical="center"/>
    </xf>
    <xf numFmtId="10" fontId="65" fillId="0" borderId="1" xfId="3" applyNumberFormat="1" applyFont="1" applyBorder="1" applyAlignment="1">
      <alignment horizontal="center" vertical="center"/>
    </xf>
    <xf numFmtId="0" fontId="73" fillId="49" borderId="48" xfId="2" applyFont="1" applyFill="1" applyBorder="1" applyAlignment="1">
      <alignment horizontal="center" vertical="center" wrapText="1"/>
    </xf>
    <xf numFmtId="0" fontId="73" fillId="49" borderId="42" xfId="2" applyFont="1" applyFill="1" applyBorder="1" applyAlignment="1">
      <alignment horizontal="center" vertical="center" wrapText="1"/>
    </xf>
    <xf numFmtId="0" fontId="73" fillId="41" borderId="48" xfId="2" applyFont="1" applyFill="1" applyBorder="1" applyAlignment="1">
      <alignment horizontal="center" vertical="center" wrapText="1"/>
    </xf>
    <xf numFmtId="0" fontId="73" fillId="41" borderId="42" xfId="2" applyFont="1" applyFill="1" applyBorder="1" applyAlignment="1">
      <alignment horizontal="center" vertical="center" wrapText="1"/>
    </xf>
    <xf numFmtId="0" fontId="73" fillId="7" borderId="42" xfId="2" applyFont="1" applyFill="1" applyBorder="1" applyAlignment="1">
      <alignment horizontal="center" vertical="center" wrapText="1"/>
    </xf>
    <xf numFmtId="0" fontId="73" fillId="7" borderId="54" xfId="2" applyFont="1" applyFill="1" applyBorder="1" applyAlignment="1">
      <alignment horizontal="center" vertical="center" wrapText="1"/>
    </xf>
    <xf numFmtId="0" fontId="73" fillId="48" borderId="1" xfId="2" applyFont="1" applyFill="1" applyBorder="1" applyAlignment="1">
      <alignment horizontal="center" vertical="center" wrapText="1"/>
    </xf>
    <xf numFmtId="0" fontId="73" fillId="46" borderId="1" xfId="2" applyFont="1" applyFill="1" applyBorder="1" applyAlignment="1">
      <alignment horizontal="center"/>
    </xf>
    <xf numFmtId="0" fontId="73" fillId="9" borderId="48" xfId="2" applyFont="1" applyFill="1" applyBorder="1" applyAlignment="1">
      <alignment horizontal="center" vertical="center" wrapText="1"/>
    </xf>
    <xf numFmtId="0" fontId="73" fillId="9" borderId="42" xfId="2" applyFont="1" applyFill="1" applyBorder="1" applyAlignment="1">
      <alignment horizontal="center" vertical="center" wrapText="1"/>
    </xf>
    <xf numFmtId="0" fontId="73" fillId="26" borderId="48" xfId="2" applyFont="1" applyFill="1" applyBorder="1" applyAlignment="1">
      <alignment horizontal="center" vertical="center" wrapText="1"/>
    </xf>
    <xf numFmtId="0" fontId="73" fillId="26" borderId="42" xfId="2" applyFont="1" applyFill="1" applyBorder="1" applyAlignment="1">
      <alignment horizontal="center" vertical="center" wrapText="1"/>
    </xf>
    <xf numFmtId="0" fontId="2" fillId="0" borderId="150" xfId="0" applyFont="1" applyBorder="1" applyAlignment="1">
      <alignment horizontal="center"/>
    </xf>
    <xf numFmtId="0" fontId="2" fillId="0" borderId="151" xfId="0" applyFont="1" applyBorder="1" applyAlignment="1">
      <alignment horizontal="center"/>
    </xf>
    <xf numFmtId="0" fontId="2" fillId="0" borderId="152" xfId="0" applyFont="1" applyBorder="1" applyAlignment="1">
      <alignment horizontal="center"/>
    </xf>
  </cellXfs>
  <cellStyles count="31">
    <cellStyle name="Millares" xfId="1" builtinId="3"/>
    <cellStyle name="Millares [0]" xfId="9" builtinId="6"/>
    <cellStyle name="Millares [0] 2" xfId="20" xr:uid="{278C8B9B-4CE0-4150-BF79-201974D48D79}"/>
    <cellStyle name="Millares [0] 3" xfId="27" xr:uid="{E215A6FE-9734-4EBC-B4CF-055E3E79A504}"/>
    <cellStyle name="Millares 2" xfId="11" xr:uid="{9F463DCD-7402-461C-8541-FA6BC2A65612}"/>
    <cellStyle name="Millares 2 2" xfId="22" xr:uid="{35F532B7-AB1D-48DD-ABDA-3600711C5E12}"/>
    <cellStyle name="Millares 2 3" xfId="29" xr:uid="{923690AE-FE0C-4E99-9BE4-A1263AC9EDA6}"/>
    <cellStyle name="Millares 3" xfId="16" xr:uid="{0A6FFD56-4AC2-4FD4-8B56-E76C1665A633}"/>
    <cellStyle name="Millares 4" xfId="18" xr:uid="{03ADD19E-B1E5-48C2-9D14-67227F19D6F7}"/>
    <cellStyle name="Millares 5" xfId="24" xr:uid="{5555A7CB-1AD9-40F9-B1C5-96005BA8C837}"/>
    <cellStyle name="Millares 6" xfId="25" xr:uid="{17CCEC9D-8741-4094-88E3-95C0AE422FF6}"/>
    <cellStyle name="Moneda" xfId="8" builtinId="4"/>
    <cellStyle name="Moneda [0]" xfId="10" builtinId="7"/>
    <cellStyle name="Moneda [0] 2" xfId="21" xr:uid="{51F76B0B-796C-4292-A9FA-CAD48BD950EC}"/>
    <cellStyle name="Moneda [0] 3" xfId="28" xr:uid="{B710247B-9C68-4FFF-B7C2-459941C9711C}"/>
    <cellStyle name="Moneda 2" xfId="12" xr:uid="{FB9BF8C3-6794-4633-982B-07D43F823959}"/>
    <cellStyle name="Moneda 2 2" xfId="23" xr:uid="{8D4E4A27-074E-4862-AE30-0275D8D39DFC}"/>
    <cellStyle name="Moneda 2 3" xfId="30" xr:uid="{D54769C5-23A0-4001-8B8D-6160A457BB87}"/>
    <cellStyle name="Moneda 3" xfId="19" xr:uid="{0F04283C-9C4B-422E-8C21-9DA4124D0E0B}"/>
    <cellStyle name="Moneda 4" xfId="15" xr:uid="{41FF2AA4-D0D1-48F9-B9C3-61A36E80222A}"/>
    <cellStyle name="Moneda 5" xfId="17" xr:uid="{47C9F3F3-0BF6-4F75-B644-525D33440246}"/>
    <cellStyle name="Moneda 6" xfId="26" xr:uid="{8E6DE581-6B10-4099-B490-42F5D231CDB6}"/>
    <cellStyle name="Normal" xfId="0" builtinId="0"/>
    <cellStyle name="Normal 2" xfId="3" xr:uid="{5BD2CB16-2EDF-404A-8ADA-B6C888A73D9B}"/>
    <cellStyle name="Normal 2 5" xfId="14" xr:uid="{12839A2E-E319-4496-8B3B-5EB3FC1892A4}"/>
    <cellStyle name="Normal 3" xfId="13" xr:uid="{ADD00F04-8054-4AB3-9290-98B588CDD902}"/>
    <cellStyle name="Normal 3 2" xfId="2" xr:uid="{84147ADA-3DC7-4660-A1C2-50D0798D30C0}"/>
    <cellStyle name="Normal 4" xfId="6" xr:uid="{531F69E9-BB05-4740-889B-59914C3E7259}"/>
    <cellStyle name="Normal 5" xfId="7" xr:uid="{F4B863EA-74F4-412C-9B47-8F4551DD49FA}"/>
    <cellStyle name="Normal 6" xfId="5" xr:uid="{4E171CCD-A283-427A-A39C-F11C04B2BC2A}"/>
    <cellStyle name="Porcentaje 2 2" xfId="4" xr:uid="{FF4CA884-BEBB-44AD-AEA9-B9DD39BEC329}"/>
  </cellStyles>
  <dxfs count="4">
    <dxf>
      <fill>
        <patternFill patternType="solid">
          <fgColor rgb="FFFF8585"/>
          <bgColor rgb="FFFF8585"/>
        </patternFill>
      </fill>
    </dxf>
    <dxf>
      <fill>
        <patternFill patternType="solid">
          <fgColor rgb="FFFF8585"/>
          <bgColor rgb="FFFF8585"/>
        </patternFill>
      </fill>
    </dxf>
    <dxf>
      <fill>
        <patternFill patternType="solid">
          <fgColor rgb="FFFF8585"/>
          <bgColor rgb="FFFF8585"/>
        </patternFill>
      </fill>
    </dxf>
    <dxf>
      <fill>
        <patternFill patternType="solid">
          <fgColor rgb="FFFF8585"/>
          <bgColor rgb="FFFF8585"/>
        </patternFill>
      </fill>
    </dxf>
  </dxfs>
  <tableStyles count="0" defaultTableStyle="TableStyleMedium2" defaultPivotStyle="PivotStyleLight16"/>
  <colors>
    <mruColors>
      <color rgb="FF00FF00"/>
      <color rgb="FFF91B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2-%20DEPENDENCIAS%20PLAN%20INDICATIVO/16-%20Plan%20Indicativo%202024-2027%20Techos%20JUNI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2024\Plan%20de%20Acci&#243;n%202024\Nuevo%20Plan%20de%20Acci&#243;n%202024\Techos%20Plan%20Financiero%20Indicativo%202024-2027.xlsx" TargetMode="External"/><Relationship Id="rId1" Type="http://schemas.openxmlformats.org/officeDocument/2006/relationships/externalLinkPath" Target="file:///E:\2024\Plan%20de%20Acci&#243;n%202024\Nuevo%20Plan%20de%20Acci&#243;n%202024\Techos%20Plan%20Financiero%20Indicativo%202024-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Indicativo 24-27 BCK"/>
      <sheetName val="Plan Indicativo 24-27"/>
      <sheetName val="PLAN DE INVERSION"/>
    </sheetNames>
    <sheetDataSet>
      <sheetData sheetId="0" refreshError="1"/>
      <sheetData sheetId="1" refreshError="1"/>
      <sheetData sheetId="2" refreshError="1">
        <row r="117">
          <cell r="Q117">
            <v>10400000000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 DE INVERSION"/>
      <sheetName val="Ejecución"/>
      <sheetName val="Resumen"/>
      <sheetName val="Agricultura"/>
      <sheetName val="Ambiente"/>
      <sheetName val="Cooperación Internacional"/>
      <sheetName val="Cultura"/>
      <sheetName val="Deportes"/>
      <sheetName val="Despacho"/>
      <sheetName val="Gobierno"/>
      <sheetName val="Educación"/>
      <sheetName val="Fronteras"/>
      <sheetName val="General"/>
      <sheetName val="Gestión de Riesgo"/>
      <sheetName val="Hacienda"/>
      <sheetName val="Infraestructura"/>
      <sheetName val="Junín"/>
      <sheetName val="PDA"/>
      <sheetName val="Planeación"/>
      <sheetName val="Prensa"/>
      <sheetName val="Salud"/>
      <sheetName val="SEGIS"/>
      <sheetName val="Seguridad Alimentaria"/>
      <sheetName val="TIC"/>
      <sheetName val="Tránsito"/>
      <sheetName val="Turismo"/>
    </sheetNames>
    <sheetDataSet>
      <sheetData sheetId="0"/>
      <sheetData sheetId="1"/>
      <sheetData sheetId="2"/>
      <sheetData sheetId="3">
        <row r="5">
          <cell r="D5">
            <v>532093027</v>
          </cell>
        </row>
        <row r="6">
          <cell r="D6">
            <v>365000000</v>
          </cell>
        </row>
        <row r="7">
          <cell r="D7">
            <v>296000000</v>
          </cell>
        </row>
        <row r="8">
          <cell r="D8">
            <v>470000000</v>
          </cell>
        </row>
        <row r="9">
          <cell r="D9">
            <v>365000000</v>
          </cell>
        </row>
        <row r="10">
          <cell r="D10">
            <v>456000000</v>
          </cell>
        </row>
        <row r="11">
          <cell r="D11">
            <v>638000000</v>
          </cell>
        </row>
        <row r="12">
          <cell r="D12">
            <v>500444200</v>
          </cell>
        </row>
        <row r="13">
          <cell r="D13">
            <v>289129800</v>
          </cell>
        </row>
        <row r="14">
          <cell r="D14">
            <v>482710000</v>
          </cell>
        </row>
        <row r="15">
          <cell r="D15">
            <v>257508400</v>
          </cell>
        </row>
        <row r="16">
          <cell r="D16">
            <v>1152112000</v>
          </cell>
        </row>
        <row r="17">
          <cell r="D17">
            <v>1459645600</v>
          </cell>
        </row>
      </sheetData>
      <sheetData sheetId="4">
        <row r="5">
          <cell r="D5">
            <v>143000000</v>
          </cell>
        </row>
        <row r="6">
          <cell r="D6">
            <v>143000000</v>
          </cell>
        </row>
        <row r="7">
          <cell r="D7">
            <v>232000000</v>
          </cell>
        </row>
        <row r="8">
          <cell r="D8">
            <v>48000000</v>
          </cell>
        </row>
        <row r="9">
          <cell r="D9">
            <v>365000000</v>
          </cell>
        </row>
        <row r="10">
          <cell r="D10">
            <v>363500000</v>
          </cell>
        </row>
        <row r="11">
          <cell r="D11">
            <v>523500000</v>
          </cell>
        </row>
        <row r="12">
          <cell r="D12">
            <v>361800000</v>
          </cell>
        </row>
        <row r="13">
          <cell r="D13">
            <v>334200000</v>
          </cell>
        </row>
        <row r="14">
          <cell r="D14">
            <v>2065633079</v>
          </cell>
        </row>
        <row r="15">
          <cell r="D15">
            <v>238000000</v>
          </cell>
        </row>
        <row r="16">
          <cell r="D16">
            <v>273000000</v>
          </cell>
        </row>
      </sheetData>
      <sheetData sheetId="5">
        <row r="5">
          <cell r="D5">
            <v>243000000</v>
          </cell>
        </row>
        <row r="6">
          <cell r="D6">
            <v>36130000</v>
          </cell>
        </row>
      </sheetData>
      <sheetData sheetId="6">
        <row r="5">
          <cell r="D5">
            <v>80000000</v>
          </cell>
        </row>
        <row r="6">
          <cell r="D6">
            <v>1150000000</v>
          </cell>
        </row>
        <row r="7">
          <cell r="D7">
            <v>1230000000</v>
          </cell>
        </row>
        <row r="8">
          <cell r="D8">
            <v>562001710</v>
          </cell>
        </row>
        <row r="9">
          <cell r="D9">
            <v>624446345</v>
          </cell>
        </row>
        <row r="10">
          <cell r="D10">
            <v>254280800</v>
          </cell>
        </row>
        <row r="11">
          <cell r="D11">
            <v>1574824800</v>
          </cell>
        </row>
        <row r="12">
          <cell r="D12">
            <v>624446345</v>
          </cell>
        </row>
        <row r="13">
          <cell r="D13">
            <v>294429242</v>
          </cell>
        </row>
        <row r="14">
          <cell r="D14">
            <v>205570758</v>
          </cell>
        </row>
        <row r="15">
          <cell r="D15">
            <v>700000000</v>
          </cell>
        </row>
        <row r="20">
          <cell r="D20">
            <v>900000000</v>
          </cell>
        </row>
      </sheetData>
      <sheetData sheetId="7">
        <row r="5">
          <cell r="D5">
            <v>2586005443</v>
          </cell>
        </row>
        <row r="6">
          <cell r="B6" t="str">
            <v>2.3.2.02.02.008-43-4301-1604-4301001-2023003520144-83990-16-1.2.3.1.10</v>
          </cell>
          <cell r="D6">
            <v>713994557</v>
          </cell>
        </row>
        <row r="7">
          <cell r="B7" t="str">
            <v>2.3.2.02.02.009-43-4301-1604-4301001-2023003520144-97990-16-1.2.1.0.00</v>
          </cell>
          <cell r="D7">
            <v>1124550750</v>
          </cell>
        </row>
        <row r="8">
          <cell r="B8" t="str">
            <v>2.3.2.02.02.009-43-4301-1604-4301001-2023003520144-97990-16-1.2.3.1.10</v>
          </cell>
          <cell r="D8">
            <v>1833616102</v>
          </cell>
        </row>
        <row r="9">
          <cell r="B9" t="str">
            <v>2.3.2.02.02.009-43-4301-1604-4301001-2023003520148-97990-16-1.2.2.0.00</v>
          </cell>
          <cell r="D9">
            <v>4691000000</v>
          </cell>
        </row>
        <row r="10">
          <cell r="D10">
            <v>1091833148</v>
          </cell>
        </row>
      </sheetData>
      <sheetData sheetId="8">
        <row r="5">
          <cell r="D5">
            <v>2500000000</v>
          </cell>
        </row>
        <row r="6">
          <cell r="D6">
            <v>2500000000</v>
          </cell>
        </row>
        <row r="7">
          <cell r="D7">
            <v>3285516592</v>
          </cell>
        </row>
        <row r="8">
          <cell r="D8">
            <v>4000000000</v>
          </cell>
        </row>
        <row r="9">
          <cell r="B9" t="str">
            <v>2.3.2.01.01.001.03.19-43-4301-1604-4301004-2023003520155-53290-16-1.2.3.1.19</v>
          </cell>
          <cell r="D9">
            <v>3285516592</v>
          </cell>
        </row>
        <row r="10">
          <cell r="D10">
            <v>12600000000</v>
          </cell>
        </row>
      </sheetData>
      <sheetData sheetId="9">
        <row r="5">
          <cell r="D5">
            <v>274000000</v>
          </cell>
        </row>
        <row r="6">
          <cell r="D6">
            <v>550000000</v>
          </cell>
        </row>
        <row r="7">
          <cell r="D7">
            <v>172000000</v>
          </cell>
        </row>
        <row r="8">
          <cell r="D8">
            <v>126000000</v>
          </cell>
        </row>
        <row r="9">
          <cell r="D9">
            <v>46000000</v>
          </cell>
        </row>
        <row r="10">
          <cell r="D10">
            <v>491000000</v>
          </cell>
        </row>
        <row r="11">
          <cell r="D11">
            <v>137000000</v>
          </cell>
        </row>
        <row r="12">
          <cell r="D12">
            <v>560000000</v>
          </cell>
        </row>
        <row r="13">
          <cell r="D13">
            <v>526000000</v>
          </cell>
        </row>
        <row r="14">
          <cell r="D14">
            <v>162000000</v>
          </cell>
        </row>
        <row r="15">
          <cell r="D15">
            <v>230000000</v>
          </cell>
        </row>
        <row r="16">
          <cell r="D16">
            <v>303000000</v>
          </cell>
        </row>
        <row r="17">
          <cell r="D17">
            <v>1610352560</v>
          </cell>
        </row>
        <row r="18">
          <cell r="D18">
            <v>1961134400</v>
          </cell>
        </row>
        <row r="19">
          <cell r="D19">
            <v>89309600</v>
          </cell>
        </row>
        <row r="20">
          <cell r="D20">
            <v>150088200</v>
          </cell>
        </row>
        <row r="21">
          <cell r="D21">
            <v>1504308154</v>
          </cell>
        </row>
        <row r="22">
          <cell r="D22">
            <v>476860680</v>
          </cell>
        </row>
        <row r="23">
          <cell r="D23">
            <v>210786760</v>
          </cell>
        </row>
        <row r="24">
          <cell r="D24">
            <v>322386400</v>
          </cell>
        </row>
        <row r="25">
          <cell r="D25">
            <v>761613600</v>
          </cell>
        </row>
        <row r="26">
          <cell r="D26">
            <v>155636000</v>
          </cell>
        </row>
        <row r="27">
          <cell r="D27">
            <v>197556000</v>
          </cell>
        </row>
        <row r="28">
          <cell r="D28">
            <v>220003800</v>
          </cell>
        </row>
      </sheetData>
      <sheetData sheetId="10">
        <row r="5">
          <cell r="D5">
            <v>2559570153</v>
          </cell>
        </row>
        <row r="6">
          <cell r="D6">
            <v>5645362964</v>
          </cell>
        </row>
        <row r="7">
          <cell r="D7">
            <v>2100000000</v>
          </cell>
        </row>
        <row r="8">
          <cell r="D8">
            <v>25334400</v>
          </cell>
        </row>
        <row r="33">
          <cell r="D33">
            <v>912641152400</v>
          </cell>
        </row>
        <row r="34">
          <cell r="D34">
            <v>20104478000</v>
          </cell>
        </row>
        <row r="35">
          <cell r="D35">
            <v>22804682632</v>
          </cell>
        </row>
        <row r="36">
          <cell r="D36">
            <v>3000</v>
          </cell>
        </row>
        <row r="43">
          <cell r="D43">
            <v>1000</v>
          </cell>
        </row>
        <row r="44">
          <cell r="D44">
            <v>1000</v>
          </cell>
        </row>
      </sheetData>
      <sheetData sheetId="11">
        <row r="5">
          <cell r="D5">
            <v>197000000</v>
          </cell>
        </row>
        <row r="6">
          <cell r="D6">
            <v>108440000</v>
          </cell>
        </row>
      </sheetData>
      <sheetData sheetId="12">
        <row r="38">
          <cell r="D38">
            <v>116000000</v>
          </cell>
        </row>
        <row r="39">
          <cell r="D39">
            <v>155619000</v>
          </cell>
        </row>
        <row r="40">
          <cell r="D40">
            <v>115642800</v>
          </cell>
        </row>
        <row r="41">
          <cell r="D41">
            <v>263000000</v>
          </cell>
        </row>
        <row r="42">
          <cell r="D42">
            <v>299642800</v>
          </cell>
        </row>
        <row r="43">
          <cell r="D43">
            <v>1895103216</v>
          </cell>
        </row>
        <row r="44">
          <cell r="D44">
            <v>250095400</v>
          </cell>
        </row>
      </sheetData>
      <sheetData sheetId="13">
        <row r="6">
          <cell r="D6">
            <v>112000000</v>
          </cell>
        </row>
        <row r="7">
          <cell r="D7">
            <v>263000000</v>
          </cell>
        </row>
        <row r="8">
          <cell r="D8">
            <v>600000000</v>
          </cell>
        </row>
        <row r="9">
          <cell r="D9">
            <v>627736000</v>
          </cell>
        </row>
        <row r="10">
          <cell r="D10">
            <v>590000000</v>
          </cell>
        </row>
        <row r="11">
          <cell r="D11">
            <v>571360000</v>
          </cell>
        </row>
      </sheetData>
      <sheetData sheetId="14">
        <row r="10">
          <cell r="D10">
            <v>736000000</v>
          </cell>
        </row>
        <row r="11">
          <cell r="D11">
            <v>450000000</v>
          </cell>
        </row>
        <row r="12">
          <cell r="D12">
            <v>1185000000</v>
          </cell>
        </row>
        <row r="13">
          <cell r="D13">
            <v>132080000</v>
          </cell>
        </row>
        <row r="14">
          <cell r="D14">
            <v>2082115088</v>
          </cell>
        </row>
        <row r="15">
          <cell r="D15">
            <v>604804912</v>
          </cell>
        </row>
      </sheetData>
      <sheetData sheetId="15">
        <row r="5">
          <cell r="D5">
            <v>6717799506</v>
          </cell>
        </row>
        <row r="6">
          <cell r="D6">
            <v>379000000</v>
          </cell>
        </row>
        <row r="7">
          <cell r="D7">
            <v>2060000000</v>
          </cell>
        </row>
        <row r="8">
          <cell r="D8">
            <v>220000000</v>
          </cell>
        </row>
        <row r="9">
          <cell r="D9">
            <v>1000000000</v>
          </cell>
        </row>
        <row r="10">
          <cell r="D10">
            <v>603832000</v>
          </cell>
        </row>
        <row r="11">
          <cell r="D11">
            <v>940000000</v>
          </cell>
        </row>
        <row r="12">
          <cell r="D12">
            <v>2380000000</v>
          </cell>
        </row>
        <row r="13">
          <cell r="D13">
            <v>100000000</v>
          </cell>
        </row>
        <row r="38">
          <cell r="D38">
            <v>15000000000</v>
          </cell>
        </row>
      </sheetData>
      <sheetData sheetId="16">
        <row r="5">
          <cell r="D5">
            <v>653936000</v>
          </cell>
        </row>
        <row r="6">
          <cell r="D6">
            <v>1230000000</v>
          </cell>
        </row>
        <row r="31">
          <cell r="D31">
            <v>10400000000</v>
          </cell>
        </row>
      </sheetData>
      <sheetData sheetId="17">
        <row r="5">
          <cell r="D5">
            <v>533000000</v>
          </cell>
        </row>
        <row r="6">
          <cell r="D6">
            <v>297000000</v>
          </cell>
        </row>
        <row r="26">
          <cell r="D26">
            <v>21946690155</v>
          </cell>
        </row>
        <row r="27">
          <cell r="D27">
            <v>3915790779</v>
          </cell>
        </row>
        <row r="28">
          <cell r="D28">
            <v>198315900</v>
          </cell>
        </row>
        <row r="29">
          <cell r="D29">
            <v>693320920</v>
          </cell>
        </row>
        <row r="30">
          <cell r="D30">
            <v>77152595</v>
          </cell>
        </row>
        <row r="31">
          <cell r="D31">
            <v>359564761</v>
          </cell>
        </row>
        <row r="33">
          <cell r="D33">
            <v>3098786400</v>
          </cell>
        </row>
        <row r="38">
          <cell r="D38">
            <v>1000</v>
          </cell>
        </row>
      </sheetData>
      <sheetData sheetId="18">
        <row r="5">
          <cell r="D5">
            <v>319000000</v>
          </cell>
        </row>
        <row r="6">
          <cell r="D6">
            <v>92000000</v>
          </cell>
        </row>
        <row r="7">
          <cell r="D7">
            <v>695000000</v>
          </cell>
        </row>
        <row r="8">
          <cell r="D8">
            <v>1457000000</v>
          </cell>
        </row>
        <row r="9">
          <cell r="D9">
            <v>274000000</v>
          </cell>
        </row>
        <row r="10">
          <cell r="D10">
            <v>183000000</v>
          </cell>
        </row>
        <row r="11">
          <cell r="D11">
            <v>1563790147</v>
          </cell>
        </row>
        <row r="12">
          <cell r="D12">
            <v>16939111</v>
          </cell>
        </row>
        <row r="13">
          <cell r="D13">
            <v>15713531</v>
          </cell>
        </row>
        <row r="14">
          <cell r="D14">
            <v>802934313</v>
          </cell>
        </row>
        <row r="15">
          <cell r="D15">
            <v>89196417</v>
          </cell>
        </row>
        <row r="16">
          <cell r="D16">
            <v>35624144</v>
          </cell>
        </row>
        <row r="31">
          <cell r="D31">
            <v>96201720</v>
          </cell>
        </row>
        <row r="32">
          <cell r="D32">
            <v>162534930</v>
          </cell>
        </row>
      </sheetData>
      <sheetData sheetId="19">
        <row r="5">
          <cell r="D5">
            <v>732000000</v>
          </cell>
        </row>
        <row r="6">
          <cell r="D6">
            <v>1122067890</v>
          </cell>
        </row>
      </sheetData>
      <sheetData sheetId="20"/>
      <sheetData sheetId="21">
        <row r="5">
          <cell r="D5">
            <v>272000000</v>
          </cell>
        </row>
        <row r="6">
          <cell r="D6">
            <v>206000000</v>
          </cell>
        </row>
        <row r="7">
          <cell r="D7">
            <v>283000000</v>
          </cell>
        </row>
        <row r="8">
          <cell r="D8">
            <v>135000000</v>
          </cell>
        </row>
        <row r="9">
          <cell r="D9">
            <v>272000000</v>
          </cell>
        </row>
        <row r="10">
          <cell r="D10">
            <v>122000000</v>
          </cell>
        </row>
        <row r="11">
          <cell r="D11">
            <v>737000000</v>
          </cell>
        </row>
        <row r="12">
          <cell r="D12">
            <v>492000000</v>
          </cell>
        </row>
        <row r="13">
          <cell r="D13">
            <v>509000000</v>
          </cell>
        </row>
        <row r="14">
          <cell r="D14">
            <v>514000000</v>
          </cell>
        </row>
        <row r="15">
          <cell r="D15">
            <v>179000000</v>
          </cell>
        </row>
        <row r="16">
          <cell r="D16">
            <v>580000000</v>
          </cell>
        </row>
        <row r="17">
          <cell r="D17">
            <v>145000000</v>
          </cell>
        </row>
        <row r="18">
          <cell r="D18">
            <v>734000000</v>
          </cell>
        </row>
      </sheetData>
      <sheetData sheetId="22">
        <row r="5">
          <cell r="D5">
            <v>400000000</v>
          </cell>
        </row>
        <row r="6">
          <cell r="D6">
            <v>1175900000</v>
          </cell>
        </row>
      </sheetData>
      <sheetData sheetId="23">
        <row r="5">
          <cell r="D5">
            <v>1020000000</v>
          </cell>
        </row>
        <row r="6">
          <cell r="D6">
            <v>288000000</v>
          </cell>
        </row>
        <row r="7">
          <cell r="D7">
            <v>2837017000</v>
          </cell>
        </row>
        <row r="8">
          <cell r="D8">
            <v>174508303</v>
          </cell>
        </row>
        <row r="9">
          <cell r="D9">
            <v>729189924</v>
          </cell>
        </row>
      </sheetData>
      <sheetData sheetId="24">
        <row r="5">
          <cell r="D5">
            <v>1260000000</v>
          </cell>
        </row>
        <row r="6">
          <cell r="D6">
            <v>860000000</v>
          </cell>
        </row>
        <row r="7">
          <cell r="D7">
            <v>397367334</v>
          </cell>
        </row>
      </sheetData>
      <sheetData sheetId="25">
        <row r="5">
          <cell r="D5">
            <v>525000000</v>
          </cell>
        </row>
        <row r="6">
          <cell r="D6">
            <v>1645759335</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B1E85-FB60-4AA7-861D-0D0F623026CA}">
  <sheetPr codeName="Hoja1">
    <tabColor theme="0" tint="-0.34998626667073579"/>
    <outlinePr summaryBelow="0" summaryRight="0"/>
  </sheetPr>
  <dimension ref="A1:AF994"/>
  <sheetViews>
    <sheetView workbookViewId="0"/>
  </sheetViews>
  <sheetFormatPr baseColWidth="10" defaultColWidth="14.42578125" defaultRowHeight="15" customHeight="1" x14ac:dyDescent="0.25"/>
  <cols>
    <col min="1" max="1" width="14.42578125" style="846"/>
    <col min="2" max="2" width="29.85546875" style="3" customWidth="1"/>
    <col min="3" max="3" width="26.42578125" style="3" customWidth="1"/>
    <col min="4" max="4" width="30.140625" style="3" customWidth="1"/>
    <col min="5" max="5" width="41.42578125" style="3" customWidth="1"/>
    <col min="6" max="6" width="22.85546875" style="3" customWidth="1"/>
    <col min="7" max="7" width="18.7109375" style="3" customWidth="1"/>
    <col min="8" max="8" width="23.28515625" style="3" customWidth="1"/>
    <col min="9" max="9" width="26.140625" style="3" customWidth="1"/>
    <col min="10" max="10" width="26" style="3" customWidth="1"/>
    <col min="11" max="11" width="16.28515625" style="3" customWidth="1"/>
    <col min="12" max="12" width="12.5703125" style="3" customWidth="1"/>
    <col min="13" max="13" width="17.7109375" style="3" customWidth="1"/>
    <col min="14" max="14" width="12.5703125" style="3" customWidth="1"/>
    <col min="15" max="15" width="19.42578125" style="3" customWidth="1"/>
    <col min="16" max="16" width="46.140625" style="3" customWidth="1"/>
    <col min="17" max="17" width="24.7109375" style="3" customWidth="1"/>
    <col min="18" max="18" width="40.42578125" style="3" customWidth="1"/>
    <col min="19" max="19" width="25" style="3" customWidth="1"/>
    <col min="20" max="20" width="14.42578125" style="3" customWidth="1"/>
    <col min="21" max="21" width="21.42578125" style="3" customWidth="1"/>
    <col min="22" max="26" width="12.5703125" style="3" customWidth="1"/>
    <col min="27" max="27" width="18.42578125" style="3" customWidth="1"/>
    <col min="28" max="28" width="36.42578125" style="3" customWidth="1"/>
    <col min="29" max="29" width="18.42578125" style="3" customWidth="1"/>
    <col min="30" max="30" width="40.140625" style="3" customWidth="1"/>
    <col min="31" max="31" width="12.5703125" style="3" customWidth="1"/>
    <col min="32" max="32" width="19.42578125" style="3" customWidth="1"/>
    <col min="33" max="16384" width="14.42578125" style="3"/>
  </cols>
  <sheetData>
    <row r="1" spans="1:32" ht="63" x14ac:dyDescent="0.25">
      <c r="A1" s="845" t="s">
        <v>2580</v>
      </c>
      <c r="B1" s="1" t="s">
        <v>0</v>
      </c>
      <c r="C1" s="1" t="s">
        <v>1</v>
      </c>
      <c r="D1" s="1" t="s">
        <v>2</v>
      </c>
      <c r="E1" s="1" t="s">
        <v>3</v>
      </c>
      <c r="F1" s="1" t="s">
        <v>4</v>
      </c>
      <c r="G1" s="1" t="s">
        <v>5</v>
      </c>
      <c r="H1" s="1" t="s">
        <v>6</v>
      </c>
      <c r="I1" s="1" t="s">
        <v>7</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2"/>
      <c r="AF1" s="1" t="s">
        <v>8</v>
      </c>
    </row>
    <row r="2" spans="1:32" ht="86.25" customHeight="1" x14ac:dyDescent="0.25">
      <c r="A2" s="847">
        <v>1</v>
      </c>
      <c r="B2" s="1267" t="s">
        <v>30</v>
      </c>
      <c r="C2" s="1252" t="s">
        <v>31</v>
      </c>
      <c r="D2" s="1256" t="s">
        <v>32</v>
      </c>
      <c r="E2" s="1250" t="s">
        <v>33</v>
      </c>
      <c r="F2" s="1249">
        <v>12</v>
      </c>
      <c r="G2" s="1249" t="s">
        <v>34</v>
      </c>
      <c r="H2" s="1249">
        <v>1202</v>
      </c>
      <c r="I2" s="1249" t="s">
        <v>35</v>
      </c>
      <c r="J2" s="1249" t="s">
        <v>37</v>
      </c>
      <c r="K2" s="1250" t="s">
        <v>38</v>
      </c>
      <c r="L2" s="1255">
        <v>2.5000000000000001E-3</v>
      </c>
      <c r="M2" s="1250" t="s">
        <v>39</v>
      </c>
      <c r="N2" s="1250">
        <v>2023</v>
      </c>
      <c r="O2" s="1253">
        <v>0.01</v>
      </c>
      <c r="P2" s="7" t="s">
        <v>40</v>
      </c>
      <c r="Q2" s="6">
        <v>1202001</v>
      </c>
      <c r="R2" s="6" t="s">
        <v>41</v>
      </c>
      <c r="S2" s="6">
        <v>120200100</v>
      </c>
      <c r="T2" s="6" t="s">
        <v>42</v>
      </c>
      <c r="U2" s="6">
        <v>3</v>
      </c>
      <c r="V2" s="6">
        <v>3</v>
      </c>
      <c r="W2" s="6">
        <v>3</v>
      </c>
      <c r="X2" s="6">
        <v>4</v>
      </c>
      <c r="Y2" s="6">
        <v>4</v>
      </c>
      <c r="Z2" s="6">
        <v>4</v>
      </c>
      <c r="AA2" s="6" t="s">
        <v>43</v>
      </c>
      <c r="AB2" s="6" t="s">
        <v>44</v>
      </c>
      <c r="AC2" s="6" t="s">
        <v>45</v>
      </c>
      <c r="AD2" s="6" t="s">
        <v>46</v>
      </c>
      <c r="AE2" s="2"/>
      <c r="AF2" s="1249" t="s">
        <v>36</v>
      </c>
    </row>
    <row r="3" spans="1:32" ht="63" x14ac:dyDescent="0.25">
      <c r="A3" s="847">
        <v>2</v>
      </c>
      <c r="B3" s="1267"/>
      <c r="C3" s="1252"/>
      <c r="D3" s="1256"/>
      <c r="E3" s="1250"/>
      <c r="F3" s="1249"/>
      <c r="G3" s="1249"/>
      <c r="H3" s="1249"/>
      <c r="I3" s="1249"/>
      <c r="J3" s="1249"/>
      <c r="K3" s="1250"/>
      <c r="L3" s="1250"/>
      <c r="M3" s="1250"/>
      <c r="N3" s="1250"/>
      <c r="O3" s="1253"/>
      <c r="P3" s="7" t="s">
        <v>47</v>
      </c>
      <c r="Q3" s="6">
        <v>1202004</v>
      </c>
      <c r="R3" s="6" t="s">
        <v>48</v>
      </c>
      <c r="S3" s="6">
        <v>120200400</v>
      </c>
      <c r="T3" s="6" t="s">
        <v>49</v>
      </c>
      <c r="U3" s="6">
        <v>23</v>
      </c>
      <c r="V3" s="6">
        <v>23</v>
      </c>
      <c r="W3" s="6">
        <v>30</v>
      </c>
      <c r="X3" s="6">
        <v>30</v>
      </c>
      <c r="Y3" s="6">
        <v>30</v>
      </c>
      <c r="Z3" s="6">
        <v>30</v>
      </c>
      <c r="AA3" s="6" t="s">
        <v>43</v>
      </c>
      <c r="AB3" s="6" t="s">
        <v>44</v>
      </c>
      <c r="AC3" s="6" t="s">
        <v>45</v>
      </c>
      <c r="AD3" s="6" t="s">
        <v>46</v>
      </c>
      <c r="AE3" s="2"/>
      <c r="AF3" s="1249"/>
    </row>
    <row r="4" spans="1:32" ht="47.25" x14ac:dyDescent="0.25">
      <c r="A4" s="847">
        <v>3</v>
      </c>
      <c r="B4" s="1267"/>
      <c r="C4" s="1252"/>
      <c r="D4" s="1256"/>
      <c r="E4" s="1250"/>
      <c r="F4" s="1249"/>
      <c r="G4" s="1249"/>
      <c r="H4" s="1249"/>
      <c r="I4" s="1249"/>
      <c r="J4" s="1249"/>
      <c r="K4" s="1250"/>
      <c r="L4" s="1250"/>
      <c r="M4" s="1250"/>
      <c r="N4" s="1250"/>
      <c r="O4" s="1253"/>
      <c r="P4" s="7" t="s">
        <v>50</v>
      </c>
      <c r="Q4" s="6">
        <v>1202006</v>
      </c>
      <c r="R4" s="6" t="s">
        <v>51</v>
      </c>
      <c r="S4" s="6">
        <v>120200600</v>
      </c>
      <c r="T4" s="6" t="s">
        <v>52</v>
      </c>
      <c r="U4" s="6">
        <v>1</v>
      </c>
      <c r="V4" s="6">
        <v>1</v>
      </c>
      <c r="W4" s="6">
        <v>1</v>
      </c>
      <c r="X4" s="6">
        <v>1</v>
      </c>
      <c r="Y4" s="6">
        <v>1</v>
      </c>
      <c r="Z4" s="6">
        <v>1</v>
      </c>
      <c r="AA4" s="6" t="s">
        <v>53</v>
      </c>
      <c r="AB4" s="6" t="s">
        <v>44</v>
      </c>
      <c r="AC4" s="6" t="s">
        <v>45</v>
      </c>
      <c r="AD4" s="6" t="s">
        <v>46</v>
      </c>
      <c r="AE4" s="2"/>
      <c r="AF4" s="1249"/>
    </row>
    <row r="5" spans="1:32" ht="94.5" x14ac:dyDescent="0.25">
      <c r="A5" s="847">
        <v>4</v>
      </c>
      <c r="B5" s="1267"/>
      <c r="C5" s="1252"/>
      <c r="D5" s="1256"/>
      <c r="E5" s="1250"/>
      <c r="F5" s="1249"/>
      <c r="G5" s="1249"/>
      <c r="H5" s="1249"/>
      <c r="I5" s="1249"/>
      <c r="J5" s="1249"/>
      <c r="K5" s="1250"/>
      <c r="L5" s="1250"/>
      <c r="M5" s="1250"/>
      <c r="N5" s="1250"/>
      <c r="O5" s="1253"/>
      <c r="P5" s="8" t="s">
        <v>54</v>
      </c>
      <c r="Q5" s="6">
        <v>1202025</v>
      </c>
      <c r="R5" s="6" t="s">
        <v>55</v>
      </c>
      <c r="S5" s="6">
        <v>120202500</v>
      </c>
      <c r="T5" s="6" t="s">
        <v>56</v>
      </c>
      <c r="U5" s="9">
        <v>8</v>
      </c>
      <c r="V5" s="9">
        <v>3</v>
      </c>
      <c r="W5" s="9">
        <v>3</v>
      </c>
      <c r="X5" s="9">
        <v>3</v>
      </c>
      <c r="Y5" s="9">
        <v>3</v>
      </c>
      <c r="Z5" s="9">
        <v>12</v>
      </c>
      <c r="AA5" s="6" t="s">
        <v>43</v>
      </c>
      <c r="AB5" s="6" t="s">
        <v>44</v>
      </c>
      <c r="AC5" s="6" t="s">
        <v>45</v>
      </c>
      <c r="AD5" s="6" t="s">
        <v>46</v>
      </c>
      <c r="AE5" s="2"/>
      <c r="AF5" s="1249"/>
    </row>
    <row r="6" spans="1:32" ht="78.75" x14ac:dyDescent="0.25">
      <c r="A6" s="847">
        <v>5</v>
      </c>
      <c r="B6" s="1267"/>
      <c r="C6" s="1252"/>
      <c r="D6" s="1256"/>
      <c r="E6" s="1250"/>
      <c r="F6" s="1249"/>
      <c r="G6" s="1249"/>
      <c r="H6" s="1249"/>
      <c r="I6" s="1249"/>
      <c r="J6" s="1249"/>
      <c r="K6" s="1250"/>
      <c r="L6" s="1250"/>
      <c r="M6" s="1250"/>
      <c r="N6" s="1250"/>
      <c r="O6" s="1253"/>
      <c r="P6" s="7" t="s">
        <v>57</v>
      </c>
      <c r="Q6" s="6">
        <v>1202024</v>
      </c>
      <c r="R6" s="6" t="s">
        <v>58</v>
      </c>
      <c r="S6" s="6" t="s">
        <v>59</v>
      </c>
      <c r="T6" s="6" t="s">
        <v>60</v>
      </c>
      <c r="U6" s="6">
        <v>0</v>
      </c>
      <c r="V6" s="6">
        <v>5</v>
      </c>
      <c r="W6" s="6">
        <v>5</v>
      </c>
      <c r="X6" s="6">
        <v>5</v>
      </c>
      <c r="Y6" s="6">
        <v>5</v>
      </c>
      <c r="Z6" s="6">
        <v>20</v>
      </c>
      <c r="AA6" s="6" t="s">
        <v>43</v>
      </c>
      <c r="AB6" s="6" t="s">
        <v>44</v>
      </c>
      <c r="AC6" s="6" t="s">
        <v>45</v>
      </c>
      <c r="AD6" s="6" t="s">
        <v>46</v>
      </c>
      <c r="AE6" s="2"/>
      <c r="AF6" s="1249"/>
    </row>
    <row r="7" spans="1:32" ht="63" x14ac:dyDescent="0.25">
      <c r="A7" s="847">
        <v>6</v>
      </c>
      <c r="B7" s="1267"/>
      <c r="C7" s="1252"/>
      <c r="D7" s="1256"/>
      <c r="E7" s="1250"/>
      <c r="F7" s="1249"/>
      <c r="G7" s="1249"/>
      <c r="H7" s="1249"/>
      <c r="I7" s="1249"/>
      <c r="J7" s="1249"/>
      <c r="K7" s="1250"/>
      <c r="L7" s="1250"/>
      <c r="M7" s="1250"/>
      <c r="N7" s="1250"/>
      <c r="O7" s="1253"/>
      <c r="P7" s="7" t="s">
        <v>61</v>
      </c>
      <c r="Q7" s="6">
        <v>1202019</v>
      </c>
      <c r="R7" s="6" t="s">
        <v>62</v>
      </c>
      <c r="S7" s="6">
        <v>120201900</v>
      </c>
      <c r="T7" s="6" t="s">
        <v>63</v>
      </c>
      <c r="U7" s="6">
        <v>0</v>
      </c>
      <c r="V7" s="6">
        <v>1</v>
      </c>
      <c r="W7" s="6">
        <v>1</v>
      </c>
      <c r="X7" s="6">
        <v>1</v>
      </c>
      <c r="Y7" s="6">
        <v>1</v>
      </c>
      <c r="Z7" s="6">
        <v>1</v>
      </c>
      <c r="AA7" s="6" t="s">
        <v>43</v>
      </c>
      <c r="AB7" s="6" t="s">
        <v>44</v>
      </c>
      <c r="AC7" s="6" t="s">
        <v>45</v>
      </c>
      <c r="AD7" s="6" t="s">
        <v>46</v>
      </c>
      <c r="AE7" s="2"/>
      <c r="AF7" s="1249"/>
    </row>
    <row r="8" spans="1:32" ht="78.75" x14ac:dyDescent="0.25">
      <c r="A8" s="847">
        <v>7</v>
      </c>
      <c r="B8" s="1267"/>
      <c r="C8" s="1252"/>
      <c r="D8" s="1256"/>
      <c r="E8" s="1250"/>
      <c r="F8" s="1249"/>
      <c r="G8" s="1249"/>
      <c r="H8" s="1249"/>
      <c r="I8" s="1249"/>
      <c r="J8" s="1249"/>
      <c r="K8" s="1250"/>
      <c r="L8" s="1250"/>
      <c r="M8" s="1250"/>
      <c r="N8" s="1250"/>
      <c r="O8" s="1253"/>
      <c r="P8" s="7" t="s">
        <v>64</v>
      </c>
      <c r="Q8" s="6">
        <v>1202026</v>
      </c>
      <c r="R8" s="6" t="s">
        <v>65</v>
      </c>
      <c r="S8" s="6">
        <v>120202600</v>
      </c>
      <c r="T8" s="6" t="s">
        <v>66</v>
      </c>
      <c r="U8" s="6">
        <v>4</v>
      </c>
      <c r="V8" s="6">
        <v>1</v>
      </c>
      <c r="W8" s="6">
        <v>2</v>
      </c>
      <c r="X8" s="6">
        <v>2</v>
      </c>
      <c r="Y8" s="6">
        <v>2</v>
      </c>
      <c r="Z8" s="6">
        <v>7</v>
      </c>
      <c r="AA8" s="6" t="s">
        <v>43</v>
      </c>
      <c r="AB8" s="6" t="s">
        <v>44</v>
      </c>
      <c r="AC8" s="6" t="s">
        <v>45</v>
      </c>
      <c r="AD8" s="6" t="s">
        <v>46</v>
      </c>
      <c r="AE8" s="2"/>
      <c r="AF8" s="1249"/>
    </row>
    <row r="9" spans="1:32" ht="60.6" customHeight="1" x14ac:dyDescent="0.25">
      <c r="A9" s="847">
        <v>8</v>
      </c>
      <c r="B9" s="1267"/>
      <c r="C9" s="1252"/>
      <c r="D9" s="1256"/>
      <c r="E9" s="1250"/>
      <c r="F9" s="1249"/>
      <c r="G9" s="1249"/>
      <c r="H9" s="6">
        <v>1203</v>
      </c>
      <c r="I9" s="6" t="s">
        <v>67</v>
      </c>
      <c r="J9" s="1249"/>
      <c r="K9" s="1250"/>
      <c r="L9" s="1250"/>
      <c r="M9" s="1250"/>
      <c r="N9" s="1250"/>
      <c r="O9" s="1253"/>
      <c r="P9" s="7" t="s">
        <v>69</v>
      </c>
      <c r="Q9" s="6">
        <v>1203001</v>
      </c>
      <c r="R9" s="6" t="s">
        <v>70</v>
      </c>
      <c r="S9" s="6">
        <v>120300102</v>
      </c>
      <c r="T9" s="6" t="s">
        <v>71</v>
      </c>
      <c r="U9" s="6">
        <v>4</v>
      </c>
      <c r="V9" s="6">
        <v>2</v>
      </c>
      <c r="W9" s="6">
        <v>2</v>
      </c>
      <c r="X9" s="6">
        <v>2</v>
      </c>
      <c r="Y9" s="6">
        <v>2</v>
      </c>
      <c r="Z9" s="6">
        <v>8</v>
      </c>
      <c r="AA9" s="6" t="s">
        <v>43</v>
      </c>
      <c r="AB9" s="6" t="s">
        <v>44</v>
      </c>
      <c r="AC9" s="6" t="s">
        <v>45</v>
      </c>
      <c r="AD9" s="6" t="s">
        <v>46</v>
      </c>
      <c r="AE9" s="2"/>
      <c r="AF9" s="5" t="s">
        <v>68</v>
      </c>
    </row>
    <row r="10" spans="1:32" ht="69" customHeight="1" x14ac:dyDescent="0.25">
      <c r="A10" s="847">
        <v>9</v>
      </c>
      <c r="B10" s="1267"/>
      <c r="C10" s="1252"/>
      <c r="D10" s="1256"/>
      <c r="E10" s="1250"/>
      <c r="F10" s="1249"/>
      <c r="G10" s="1249"/>
      <c r="H10" s="1249">
        <v>1206</v>
      </c>
      <c r="I10" s="1249" t="s">
        <v>72</v>
      </c>
      <c r="J10" s="1249" t="s">
        <v>74</v>
      </c>
      <c r="K10" s="1249" t="s">
        <v>38</v>
      </c>
      <c r="L10" s="1254">
        <v>0.59699999999999998</v>
      </c>
      <c r="M10" s="1249" t="s">
        <v>75</v>
      </c>
      <c r="N10" s="1249">
        <v>2023</v>
      </c>
      <c r="O10" s="1248">
        <v>0.62</v>
      </c>
      <c r="P10" s="7" t="s">
        <v>76</v>
      </c>
      <c r="Q10" s="6">
        <v>1206011</v>
      </c>
      <c r="R10" s="6" t="s">
        <v>51</v>
      </c>
      <c r="S10" s="6">
        <v>120601100</v>
      </c>
      <c r="T10" s="6" t="s">
        <v>52</v>
      </c>
      <c r="U10" s="6">
        <v>1</v>
      </c>
      <c r="V10" s="6">
        <v>1</v>
      </c>
      <c r="W10" s="6">
        <v>1</v>
      </c>
      <c r="X10" s="6">
        <v>1</v>
      </c>
      <c r="Y10" s="6">
        <v>1</v>
      </c>
      <c r="Z10" s="6">
        <v>1</v>
      </c>
      <c r="AA10" s="6" t="s">
        <v>53</v>
      </c>
      <c r="AB10" s="6" t="s">
        <v>44</v>
      </c>
      <c r="AC10" s="6" t="s">
        <v>45</v>
      </c>
      <c r="AD10" s="6" t="s">
        <v>46</v>
      </c>
      <c r="AE10" s="2"/>
      <c r="AF10" s="1250" t="s">
        <v>73</v>
      </c>
    </row>
    <row r="11" spans="1:32" ht="126" x14ac:dyDescent="0.25">
      <c r="A11" s="847">
        <v>10</v>
      </c>
      <c r="B11" s="1267"/>
      <c r="C11" s="1252"/>
      <c r="D11" s="1256"/>
      <c r="E11" s="1250"/>
      <c r="F11" s="1249"/>
      <c r="G11" s="1249"/>
      <c r="H11" s="1249"/>
      <c r="I11" s="1249"/>
      <c r="J11" s="1249"/>
      <c r="K11" s="1249"/>
      <c r="L11" s="1249"/>
      <c r="M11" s="1249"/>
      <c r="N11" s="1249"/>
      <c r="O11" s="1249"/>
      <c r="P11" s="7" t="s">
        <v>77</v>
      </c>
      <c r="Q11" s="6">
        <v>1206003</v>
      </c>
      <c r="R11" s="6" t="s">
        <v>78</v>
      </c>
      <c r="S11" s="6">
        <v>120600300</v>
      </c>
      <c r="T11" s="6" t="s">
        <v>79</v>
      </c>
      <c r="U11" s="6">
        <v>0</v>
      </c>
      <c r="V11" s="6">
        <v>1</v>
      </c>
      <c r="W11" s="6">
        <v>1</v>
      </c>
      <c r="X11" s="6">
        <v>1</v>
      </c>
      <c r="Y11" s="6">
        <v>1</v>
      </c>
      <c r="Z11" s="6">
        <v>1</v>
      </c>
      <c r="AA11" s="6" t="s">
        <v>43</v>
      </c>
      <c r="AB11" s="6" t="s">
        <v>44</v>
      </c>
      <c r="AC11" s="6" t="s">
        <v>45</v>
      </c>
      <c r="AD11" s="6" t="s">
        <v>46</v>
      </c>
      <c r="AE11" s="2"/>
      <c r="AF11" s="1250"/>
    </row>
    <row r="12" spans="1:32" ht="90.6" customHeight="1" x14ac:dyDescent="0.25">
      <c r="A12" s="847">
        <v>11</v>
      </c>
      <c r="B12" s="1267"/>
      <c r="C12" s="1252"/>
      <c r="D12" s="1251" t="s">
        <v>80</v>
      </c>
      <c r="E12" s="1252" t="s">
        <v>81</v>
      </c>
      <c r="F12" s="1252">
        <v>12</v>
      </c>
      <c r="G12" s="1252" t="s">
        <v>34</v>
      </c>
      <c r="H12" s="6">
        <v>1207</v>
      </c>
      <c r="I12" s="1249" t="s">
        <v>82</v>
      </c>
      <c r="J12" s="1249" t="s">
        <v>83</v>
      </c>
      <c r="K12" s="1249" t="s">
        <v>84</v>
      </c>
      <c r="L12" s="1250">
        <v>2642</v>
      </c>
      <c r="M12" s="1249" t="s">
        <v>85</v>
      </c>
      <c r="N12" s="1249">
        <v>2022</v>
      </c>
      <c r="O12" s="1250">
        <v>2200</v>
      </c>
      <c r="P12" s="7" t="s">
        <v>86</v>
      </c>
      <c r="Q12" s="6">
        <v>1207009</v>
      </c>
      <c r="R12" s="6" t="s">
        <v>87</v>
      </c>
      <c r="S12" s="6">
        <v>120700902</v>
      </c>
      <c r="T12" s="6" t="s">
        <v>88</v>
      </c>
      <c r="U12" s="6">
        <v>0</v>
      </c>
      <c r="V12" s="6">
        <v>1</v>
      </c>
      <c r="W12" s="6">
        <v>1</v>
      </c>
      <c r="X12" s="6">
        <v>1</v>
      </c>
      <c r="Y12" s="6">
        <v>1</v>
      </c>
      <c r="Z12" s="6">
        <v>1</v>
      </c>
      <c r="AA12" s="6" t="s">
        <v>43</v>
      </c>
      <c r="AB12" s="6" t="s">
        <v>44</v>
      </c>
      <c r="AC12" s="6" t="s">
        <v>45</v>
      </c>
      <c r="AD12" s="6" t="s">
        <v>46</v>
      </c>
      <c r="AE12" s="2"/>
      <c r="AF12" s="1249"/>
    </row>
    <row r="13" spans="1:32" ht="64.5" customHeight="1" x14ac:dyDescent="0.25">
      <c r="A13" s="847">
        <v>12</v>
      </c>
      <c r="B13" s="1267"/>
      <c r="C13" s="1252"/>
      <c r="D13" s="1251"/>
      <c r="E13" s="1252"/>
      <c r="F13" s="1252"/>
      <c r="G13" s="1252"/>
      <c r="H13" s="6">
        <v>1206</v>
      </c>
      <c r="I13" s="1249"/>
      <c r="J13" s="1249"/>
      <c r="K13" s="1249"/>
      <c r="L13" s="1250"/>
      <c r="M13" s="1249"/>
      <c r="N13" s="1249"/>
      <c r="O13" s="1250"/>
      <c r="P13" s="10" t="s">
        <v>89</v>
      </c>
      <c r="Q13" s="6" t="s">
        <v>90</v>
      </c>
      <c r="R13" s="6" t="s">
        <v>91</v>
      </c>
      <c r="S13" s="6">
        <v>120600700</v>
      </c>
      <c r="T13" s="6" t="s">
        <v>92</v>
      </c>
      <c r="U13" s="4">
        <v>1200</v>
      </c>
      <c r="V13" s="4">
        <v>600</v>
      </c>
      <c r="W13" s="4">
        <v>1200</v>
      </c>
      <c r="X13" s="4">
        <v>1200</v>
      </c>
      <c r="Y13" s="4">
        <v>1200</v>
      </c>
      <c r="Z13" s="4">
        <v>4200</v>
      </c>
      <c r="AA13" s="4" t="s">
        <v>43</v>
      </c>
      <c r="AB13" s="6" t="s">
        <v>44</v>
      </c>
      <c r="AC13" s="6" t="s">
        <v>45</v>
      </c>
      <c r="AD13" s="6" t="s">
        <v>46</v>
      </c>
      <c r="AE13" s="2"/>
      <c r="AF13" s="1249"/>
    </row>
    <row r="14" spans="1:32" ht="126" x14ac:dyDescent="0.25">
      <c r="A14" s="847">
        <v>13</v>
      </c>
      <c r="B14" s="1267"/>
      <c r="C14" s="1252"/>
      <c r="D14" s="1251"/>
      <c r="E14" s="1252"/>
      <c r="F14" s="1261">
        <v>45</v>
      </c>
      <c r="G14" s="1252" t="s">
        <v>93</v>
      </c>
      <c r="H14" s="1249">
        <v>4501</v>
      </c>
      <c r="I14" s="1249"/>
      <c r="J14" s="1249"/>
      <c r="K14" s="1249"/>
      <c r="L14" s="1250"/>
      <c r="M14" s="1249"/>
      <c r="N14" s="1249"/>
      <c r="O14" s="1250"/>
      <c r="P14" s="7" t="s">
        <v>95</v>
      </c>
      <c r="Q14" s="6">
        <v>4501026</v>
      </c>
      <c r="R14" s="6" t="s">
        <v>96</v>
      </c>
      <c r="S14" s="6">
        <v>450102602</v>
      </c>
      <c r="T14" s="6" t="s">
        <v>97</v>
      </c>
      <c r="U14" s="6">
        <v>1</v>
      </c>
      <c r="V14" s="6">
        <v>1</v>
      </c>
      <c r="W14" s="6">
        <v>1</v>
      </c>
      <c r="X14" s="6">
        <v>1</v>
      </c>
      <c r="Y14" s="6">
        <v>1</v>
      </c>
      <c r="Z14" s="6">
        <v>1</v>
      </c>
      <c r="AA14" s="6" t="s">
        <v>53</v>
      </c>
      <c r="AB14" s="6" t="s">
        <v>44</v>
      </c>
      <c r="AC14" s="6" t="s">
        <v>45</v>
      </c>
      <c r="AD14" s="6" t="s">
        <v>46</v>
      </c>
      <c r="AE14" s="2"/>
      <c r="AF14" s="1249" t="s">
        <v>94</v>
      </c>
    </row>
    <row r="15" spans="1:32" ht="110.25" x14ac:dyDescent="0.25">
      <c r="A15" s="847">
        <v>14</v>
      </c>
      <c r="B15" s="1267"/>
      <c r="C15" s="1252"/>
      <c r="D15" s="1251"/>
      <c r="E15" s="1252"/>
      <c r="F15" s="1261"/>
      <c r="G15" s="1252"/>
      <c r="H15" s="1249"/>
      <c r="I15" s="1249"/>
      <c r="J15" s="1249"/>
      <c r="K15" s="1249"/>
      <c r="L15" s="1250"/>
      <c r="M15" s="1249"/>
      <c r="N15" s="1249"/>
      <c r="O15" s="1250"/>
      <c r="P15" s="7" t="s">
        <v>98</v>
      </c>
      <c r="Q15" s="6">
        <v>4501029</v>
      </c>
      <c r="R15" s="6" t="s">
        <v>99</v>
      </c>
      <c r="S15" s="6">
        <v>450102900</v>
      </c>
      <c r="T15" s="6" t="s">
        <v>100</v>
      </c>
      <c r="U15" s="6">
        <v>1</v>
      </c>
      <c r="V15" s="6">
        <v>3</v>
      </c>
      <c r="W15" s="6">
        <v>4</v>
      </c>
      <c r="X15" s="6">
        <v>4</v>
      </c>
      <c r="Y15" s="6">
        <v>4</v>
      </c>
      <c r="Z15" s="6">
        <v>15</v>
      </c>
      <c r="AA15" s="6" t="s">
        <v>43</v>
      </c>
      <c r="AB15" s="6" t="s">
        <v>44</v>
      </c>
      <c r="AC15" s="6" t="s">
        <v>45</v>
      </c>
      <c r="AD15" s="6" t="s">
        <v>46</v>
      </c>
      <c r="AE15" s="2"/>
      <c r="AF15" s="1249"/>
    </row>
    <row r="16" spans="1:32" ht="71.099999999999994" customHeight="1" x14ac:dyDescent="0.25">
      <c r="A16" s="847">
        <v>15</v>
      </c>
      <c r="B16" s="1267"/>
      <c r="C16" s="1252"/>
      <c r="D16" s="1251"/>
      <c r="E16" s="1252"/>
      <c r="F16" s="1261"/>
      <c r="G16" s="1252"/>
      <c r="H16" s="1249"/>
      <c r="I16" s="1249"/>
      <c r="J16" s="1249"/>
      <c r="K16" s="1249"/>
      <c r="L16" s="1250"/>
      <c r="M16" s="1249"/>
      <c r="N16" s="1249"/>
      <c r="O16" s="1250"/>
      <c r="P16" s="12" t="s">
        <v>101</v>
      </c>
      <c r="Q16" s="4">
        <v>4501046</v>
      </c>
      <c r="R16" s="4" t="s">
        <v>102</v>
      </c>
      <c r="S16" s="4">
        <v>450104600</v>
      </c>
      <c r="T16" s="4" t="s">
        <v>103</v>
      </c>
      <c r="U16" s="4">
        <v>0</v>
      </c>
      <c r="V16" s="4">
        <v>1</v>
      </c>
      <c r="W16" s="4">
        <v>1</v>
      </c>
      <c r="X16" s="4">
        <v>1</v>
      </c>
      <c r="Y16" s="4">
        <v>1</v>
      </c>
      <c r="Z16" s="4">
        <v>4</v>
      </c>
      <c r="AA16" s="4" t="s">
        <v>43</v>
      </c>
      <c r="AB16" s="4" t="s">
        <v>44</v>
      </c>
      <c r="AC16" s="4" t="s">
        <v>45</v>
      </c>
      <c r="AD16" s="4" t="s">
        <v>46</v>
      </c>
      <c r="AE16" s="2"/>
      <c r="AF16" s="1249"/>
    </row>
    <row r="17" spans="1:32" ht="67.5" customHeight="1" x14ac:dyDescent="0.25">
      <c r="A17" s="847">
        <v>16</v>
      </c>
      <c r="B17" s="1267"/>
      <c r="C17" s="1252"/>
      <c r="D17" s="1251"/>
      <c r="E17" s="1252"/>
      <c r="F17" s="1261"/>
      <c r="G17" s="1252"/>
      <c r="H17" s="1249"/>
      <c r="I17" s="1249"/>
      <c r="J17" s="1249"/>
      <c r="K17" s="1249"/>
      <c r="L17" s="1250"/>
      <c r="M17" s="1249"/>
      <c r="N17" s="1249"/>
      <c r="O17" s="1250"/>
      <c r="P17" s="7" t="s">
        <v>104</v>
      </c>
      <c r="Q17" s="6">
        <v>4501006</v>
      </c>
      <c r="R17" s="6" t="s">
        <v>105</v>
      </c>
      <c r="S17" s="6">
        <v>450100600</v>
      </c>
      <c r="T17" s="6" t="s">
        <v>106</v>
      </c>
      <c r="U17" s="6">
        <v>36</v>
      </c>
      <c r="V17" s="6">
        <v>30</v>
      </c>
      <c r="W17" s="6">
        <v>30</v>
      </c>
      <c r="X17" s="6">
        <v>30</v>
      </c>
      <c r="Y17" s="6">
        <v>30</v>
      </c>
      <c r="Z17" s="6">
        <v>120</v>
      </c>
      <c r="AA17" s="6" t="s">
        <v>43</v>
      </c>
      <c r="AB17" s="6" t="s">
        <v>44</v>
      </c>
      <c r="AC17" s="6" t="s">
        <v>45</v>
      </c>
      <c r="AD17" s="6" t="s">
        <v>107</v>
      </c>
      <c r="AE17" s="2"/>
      <c r="AF17" s="1249"/>
    </row>
    <row r="18" spans="1:32" ht="71.099999999999994" customHeight="1" x14ac:dyDescent="0.25">
      <c r="A18" s="847">
        <v>17</v>
      </c>
      <c r="B18" s="1267"/>
      <c r="C18" s="1252"/>
      <c r="D18" s="1251"/>
      <c r="E18" s="1252"/>
      <c r="F18" s="1261"/>
      <c r="G18" s="1252"/>
      <c r="H18" s="1249"/>
      <c r="I18" s="1249"/>
      <c r="J18" s="1249"/>
      <c r="K18" s="1249"/>
      <c r="L18" s="1250"/>
      <c r="M18" s="1249"/>
      <c r="N18" s="1249"/>
      <c r="O18" s="1250"/>
      <c r="P18" s="10" t="s">
        <v>108</v>
      </c>
      <c r="Q18" s="6">
        <v>4501046</v>
      </c>
      <c r="R18" s="6" t="s">
        <v>102</v>
      </c>
      <c r="S18" s="6">
        <v>450104600</v>
      </c>
      <c r="T18" s="4" t="s">
        <v>102</v>
      </c>
      <c r="U18" s="6">
        <v>0</v>
      </c>
      <c r="V18" s="6">
        <v>2</v>
      </c>
      <c r="W18" s="6">
        <v>2</v>
      </c>
      <c r="X18" s="6">
        <v>2</v>
      </c>
      <c r="Y18" s="6">
        <v>2</v>
      </c>
      <c r="Z18" s="6">
        <v>8</v>
      </c>
      <c r="AA18" s="6" t="s">
        <v>43</v>
      </c>
      <c r="AB18" s="6" t="s">
        <v>44</v>
      </c>
      <c r="AC18" s="6" t="s">
        <v>45</v>
      </c>
      <c r="AD18" s="6" t="s">
        <v>46</v>
      </c>
      <c r="AE18" s="2"/>
      <c r="AF18" s="1249"/>
    </row>
    <row r="19" spans="1:32" ht="54.75" customHeight="1" x14ac:dyDescent="0.25">
      <c r="A19" s="847">
        <v>18</v>
      </c>
      <c r="B19" s="1267"/>
      <c r="C19" s="1252"/>
      <c r="D19" s="1251"/>
      <c r="E19" s="1252"/>
      <c r="F19" s="1261"/>
      <c r="G19" s="1252"/>
      <c r="H19" s="1249"/>
      <c r="I19" s="1249"/>
      <c r="J19" s="1252" t="s">
        <v>109</v>
      </c>
      <c r="K19" s="1257" t="s">
        <v>110</v>
      </c>
      <c r="L19" s="1257">
        <v>159</v>
      </c>
      <c r="M19" s="1257" t="s">
        <v>111</v>
      </c>
      <c r="N19" s="1257">
        <v>2023</v>
      </c>
      <c r="O19" s="1250">
        <v>100</v>
      </c>
      <c r="P19" s="7" t="s">
        <v>112</v>
      </c>
      <c r="Q19" s="6" t="s">
        <v>113</v>
      </c>
      <c r="R19" s="6" t="s">
        <v>114</v>
      </c>
      <c r="S19" s="6" t="s">
        <v>115</v>
      </c>
      <c r="T19" s="6" t="s">
        <v>116</v>
      </c>
      <c r="U19" s="6">
        <v>0</v>
      </c>
      <c r="V19" s="6">
        <v>1</v>
      </c>
      <c r="W19" s="6">
        <v>1</v>
      </c>
      <c r="X19" s="6">
        <v>1</v>
      </c>
      <c r="Y19" s="6">
        <v>1</v>
      </c>
      <c r="Z19" s="6">
        <v>4</v>
      </c>
      <c r="AA19" s="6" t="s">
        <v>43</v>
      </c>
      <c r="AB19" s="6" t="s">
        <v>44</v>
      </c>
      <c r="AC19" s="6" t="s">
        <v>45</v>
      </c>
      <c r="AD19" s="6" t="s">
        <v>46</v>
      </c>
      <c r="AE19" s="2"/>
      <c r="AF19" s="13"/>
    </row>
    <row r="20" spans="1:32" ht="54.75" customHeight="1" x14ac:dyDescent="0.25">
      <c r="A20" s="847">
        <v>19</v>
      </c>
      <c r="B20" s="1267"/>
      <c r="C20" s="1252"/>
      <c r="D20" s="1251"/>
      <c r="E20" s="1252"/>
      <c r="F20" s="1261"/>
      <c r="G20" s="1252"/>
      <c r="H20" s="1249"/>
      <c r="I20" s="1249"/>
      <c r="J20" s="1252"/>
      <c r="K20" s="1257"/>
      <c r="L20" s="1257"/>
      <c r="M20" s="1257"/>
      <c r="N20" s="1257"/>
      <c r="O20" s="1250"/>
      <c r="P20" s="7" t="s">
        <v>117</v>
      </c>
      <c r="Q20" s="6">
        <v>4501044</v>
      </c>
      <c r="R20" s="6" t="s">
        <v>118</v>
      </c>
      <c r="S20" s="6">
        <v>450100400</v>
      </c>
      <c r="T20" s="6" t="s">
        <v>119</v>
      </c>
      <c r="U20" s="6">
        <v>1</v>
      </c>
      <c r="V20" s="6">
        <v>2</v>
      </c>
      <c r="W20" s="6">
        <v>2</v>
      </c>
      <c r="X20" s="6">
        <v>2</v>
      </c>
      <c r="Y20" s="6">
        <v>2</v>
      </c>
      <c r="Z20" s="6">
        <v>8</v>
      </c>
      <c r="AA20" s="6" t="s">
        <v>43</v>
      </c>
      <c r="AB20" s="6" t="s">
        <v>44</v>
      </c>
      <c r="AC20" s="6" t="s">
        <v>45</v>
      </c>
      <c r="AD20" s="6" t="s">
        <v>46</v>
      </c>
      <c r="AE20" s="2"/>
      <c r="AF20" s="13"/>
    </row>
    <row r="21" spans="1:32" ht="129" customHeight="1" x14ac:dyDescent="0.25">
      <c r="A21" s="847">
        <v>20</v>
      </c>
      <c r="B21" s="1267"/>
      <c r="C21" s="1252"/>
      <c r="D21" s="1258" t="s">
        <v>120</v>
      </c>
      <c r="E21" s="1259" t="s">
        <v>121</v>
      </c>
      <c r="F21" s="1261"/>
      <c r="G21" s="1252"/>
      <c r="H21" s="1249"/>
      <c r="I21" s="1252" t="s">
        <v>122</v>
      </c>
      <c r="J21" s="1259" t="s">
        <v>124</v>
      </c>
      <c r="K21" s="1259" t="s">
        <v>110</v>
      </c>
      <c r="L21" s="1260">
        <v>200</v>
      </c>
      <c r="M21" s="1259" t="s">
        <v>39</v>
      </c>
      <c r="N21" s="1259">
        <v>2023</v>
      </c>
      <c r="O21" s="1260">
        <v>750</v>
      </c>
      <c r="P21" s="7" t="s">
        <v>125</v>
      </c>
      <c r="Q21" s="6">
        <v>4501046</v>
      </c>
      <c r="R21" s="6" t="s">
        <v>102</v>
      </c>
      <c r="S21" s="6">
        <v>450104601</v>
      </c>
      <c r="T21" s="6" t="s">
        <v>126</v>
      </c>
      <c r="U21" s="6">
        <v>1</v>
      </c>
      <c r="V21" s="6">
        <v>1</v>
      </c>
      <c r="W21" s="6">
        <v>1</v>
      </c>
      <c r="X21" s="6">
        <v>1</v>
      </c>
      <c r="Y21" s="6">
        <v>1</v>
      </c>
      <c r="Z21" s="6">
        <v>1</v>
      </c>
      <c r="AA21" s="6" t="s">
        <v>53</v>
      </c>
      <c r="AB21" s="6" t="s">
        <v>44</v>
      </c>
      <c r="AC21" s="6" t="s">
        <v>45</v>
      </c>
      <c r="AD21" s="6" t="s">
        <v>46</v>
      </c>
      <c r="AE21" s="15"/>
      <c r="AF21" s="14" t="s">
        <v>123</v>
      </c>
    </row>
    <row r="22" spans="1:32" ht="129" customHeight="1" x14ac:dyDescent="0.25">
      <c r="A22" s="847">
        <v>21</v>
      </c>
      <c r="B22" s="1267"/>
      <c r="C22" s="1252"/>
      <c r="D22" s="1258"/>
      <c r="E22" s="1259"/>
      <c r="F22" s="1261"/>
      <c r="G22" s="1252"/>
      <c r="H22" s="1249"/>
      <c r="I22" s="1252"/>
      <c r="J22" s="1259"/>
      <c r="K22" s="1259"/>
      <c r="L22" s="1260"/>
      <c r="M22" s="1259"/>
      <c r="N22" s="1259"/>
      <c r="O22" s="1260"/>
      <c r="P22" s="16" t="s">
        <v>127</v>
      </c>
      <c r="Q22" s="17">
        <v>4501001</v>
      </c>
      <c r="R22" s="17" t="s">
        <v>128</v>
      </c>
      <c r="S22" s="17">
        <v>450100100</v>
      </c>
      <c r="T22" s="17" t="s">
        <v>129</v>
      </c>
      <c r="U22" s="17">
        <v>10</v>
      </c>
      <c r="V22" s="17">
        <v>5</v>
      </c>
      <c r="W22" s="17">
        <v>3</v>
      </c>
      <c r="X22" s="17">
        <v>7</v>
      </c>
      <c r="Y22" s="17">
        <v>10</v>
      </c>
      <c r="Z22" s="17">
        <v>35</v>
      </c>
      <c r="AA22" s="17" t="s">
        <v>43</v>
      </c>
      <c r="AB22" s="17" t="s">
        <v>44</v>
      </c>
      <c r="AC22" s="17" t="s">
        <v>45</v>
      </c>
      <c r="AD22" s="17" t="s">
        <v>46</v>
      </c>
      <c r="AE22" s="15"/>
      <c r="AF22" s="14"/>
    </row>
    <row r="23" spans="1:32" ht="79.5" customHeight="1" x14ac:dyDescent="0.25">
      <c r="A23" s="847">
        <v>22</v>
      </c>
      <c r="B23" s="1267"/>
      <c r="C23" s="1252"/>
      <c r="D23" s="1264" t="s">
        <v>130</v>
      </c>
      <c r="E23" s="1249" t="s">
        <v>131</v>
      </c>
      <c r="F23" s="1262">
        <v>45</v>
      </c>
      <c r="G23" s="1249" t="s">
        <v>93</v>
      </c>
      <c r="H23" s="1262">
        <v>4502</v>
      </c>
      <c r="I23" s="1249" t="s">
        <v>132</v>
      </c>
      <c r="J23" s="1249" t="s">
        <v>134</v>
      </c>
      <c r="K23" s="1249" t="s">
        <v>135</v>
      </c>
      <c r="L23" s="1262" t="s">
        <v>136</v>
      </c>
      <c r="M23" s="1249" t="s">
        <v>137</v>
      </c>
      <c r="N23" s="1262">
        <v>2021</v>
      </c>
      <c r="O23" s="1249" t="s">
        <v>138</v>
      </c>
      <c r="P23" s="7" t="s">
        <v>139</v>
      </c>
      <c r="Q23" s="18">
        <v>4502018</v>
      </c>
      <c r="R23" s="6" t="s">
        <v>140</v>
      </c>
      <c r="S23" s="18">
        <v>450201801</v>
      </c>
      <c r="T23" s="6" t="s">
        <v>141</v>
      </c>
      <c r="U23" s="18">
        <v>4</v>
      </c>
      <c r="V23" s="6">
        <v>3</v>
      </c>
      <c r="W23" s="18">
        <v>3</v>
      </c>
      <c r="X23" s="6">
        <v>3</v>
      </c>
      <c r="Y23" s="18">
        <v>3</v>
      </c>
      <c r="Z23" s="6">
        <v>16</v>
      </c>
      <c r="AA23" s="18" t="s">
        <v>43</v>
      </c>
      <c r="AB23" s="19" t="s">
        <v>142</v>
      </c>
      <c r="AC23" s="6" t="s">
        <v>143</v>
      </c>
      <c r="AD23" s="4" t="s">
        <v>144</v>
      </c>
      <c r="AE23" s="2"/>
      <c r="AF23" s="1249" t="s">
        <v>133</v>
      </c>
    </row>
    <row r="24" spans="1:32" ht="110.25" x14ac:dyDescent="0.25">
      <c r="A24" s="847">
        <v>23</v>
      </c>
      <c r="B24" s="1267"/>
      <c r="C24" s="1252"/>
      <c r="D24" s="1264"/>
      <c r="E24" s="1249"/>
      <c r="F24" s="1262"/>
      <c r="G24" s="1249"/>
      <c r="H24" s="1262"/>
      <c r="I24" s="1249"/>
      <c r="J24" s="1249"/>
      <c r="K24" s="1249"/>
      <c r="L24" s="1262"/>
      <c r="M24" s="1249"/>
      <c r="N24" s="1262"/>
      <c r="O24" s="1249"/>
      <c r="P24" s="7" t="s">
        <v>145</v>
      </c>
      <c r="Q24" s="18">
        <v>4502022</v>
      </c>
      <c r="R24" s="6" t="s">
        <v>128</v>
      </c>
      <c r="S24" s="18">
        <v>450202200</v>
      </c>
      <c r="T24" s="6" t="s">
        <v>146</v>
      </c>
      <c r="U24" s="18">
        <v>18</v>
      </c>
      <c r="V24" s="6">
        <v>7</v>
      </c>
      <c r="W24" s="18">
        <v>7</v>
      </c>
      <c r="X24" s="6">
        <v>6</v>
      </c>
      <c r="Y24" s="18">
        <v>5</v>
      </c>
      <c r="Z24" s="6">
        <v>25</v>
      </c>
      <c r="AA24" s="18" t="s">
        <v>43</v>
      </c>
      <c r="AB24" s="19" t="s">
        <v>142</v>
      </c>
      <c r="AC24" s="6" t="s">
        <v>143</v>
      </c>
      <c r="AD24" s="4" t="s">
        <v>144</v>
      </c>
      <c r="AE24" s="2"/>
      <c r="AF24" s="1249"/>
    </row>
    <row r="25" spans="1:32" ht="78.75" x14ac:dyDescent="0.25">
      <c r="A25" s="847">
        <v>24</v>
      </c>
      <c r="B25" s="1267"/>
      <c r="C25" s="1252"/>
      <c r="D25" s="1264"/>
      <c r="E25" s="1249"/>
      <c r="F25" s="1262"/>
      <c r="G25" s="1249"/>
      <c r="H25" s="1262"/>
      <c r="I25" s="1249"/>
      <c r="J25" s="1249"/>
      <c r="K25" s="1249"/>
      <c r="L25" s="1262"/>
      <c r="M25" s="1249"/>
      <c r="N25" s="1262"/>
      <c r="O25" s="1249"/>
      <c r="P25" s="7" t="s">
        <v>147</v>
      </c>
      <c r="Q25" s="18" t="s">
        <v>148</v>
      </c>
      <c r="R25" s="6" t="s">
        <v>149</v>
      </c>
      <c r="S25" s="18" t="s">
        <v>150</v>
      </c>
      <c r="T25" s="6" t="s">
        <v>151</v>
      </c>
      <c r="U25" s="18">
        <v>0</v>
      </c>
      <c r="V25" s="6">
        <v>2</v>
      </c>
      <c r="W25" s="18">
        <v>2</v>
      </c>
      <c r="X25" s="6">
        <v>2</v>
      </c>
      <c r="Y25" s="18">
        <v>2</v>
      </c>
      <c r="Z25" s="6">
        <v>8</v>
      </c>
      <c r="AA25" s="18" t="s">
        <v>43</v>
      </c>
      <c r="AB25" s="19" t="s">
        <v>142</v>
      </c>
      <c r="AC25" s="6" t="s">
        <v>143</v>
      </c>
      <c r="AD25" s="4" t="s">
        <v>144</v>
      </c>
      <c r="AE25" s="2"/>
      <c r="AF25" s="1249"/>
    </row>
    <row r="26" spans="1:32" ht="78.75" x14ac:dyDescent="0.25">
      <c r="A26" s="847">
        <v>25</v>
      </c>
      <c r="B26" s="1267"/>
      <c r="C26" s="1252"/>
      <c r="D26" s="1264"/>
      <c r="E26" s="1249"/>
      <c r="F26" s="1262"/>
      <c r="G26" s="1249"/>
      <c r="H26" s="1262"/>
      <c r="I26" s="1249"/>
      <c r="J26" s="1249"/>
      <c r="K26" s="1249"/>
      <c r="L26" s="1262"/>
      <c r="M26" s="1249"/>
      <c r="N26" s="1262"/>
      <c r="O26" s="1249"/>
      <c r="P26" s="7" t="s">
        <v>152</v>
      </c>
      <c r="Q26" s="6">
        <v>4502030</v>
      </c>
      <c r="R26" s="6" t="s">
        <v>153</v>
      </c>
      <c r="S26" s="18">
        <v>450203000</v>
      </c>
      <c r="T26" s="6" t="s">
        <v>154</v>
      </c>
      <c r="U26" s="18">
        <v>0</v>
      </c>
      <c r="V26" s="6">
        <v>1</v>
      </c>
      <c r="W26" s="18">
        <v>1</v>
      </c>
      <c r="X26" s="6">
        <v>1</v>
      </c>
      <c r="Y26" s="18">
        <v>1</v>
      </c>
      <c r="Z26" s="6">
        <v>4</v>
      </c>
      <c r="AA26" s="18" t="s">
        <v>43</v>
      </c>
      <c r="AB26" s="19" t="s">
        <v>142</v>
      </c>
      <c r="AC26" s="6" t="s">
        <v>143</v>
      </c>
      <c r="AD26" s="4" t="s">
        <v>144</v>
      </c>
      <c r="AE26" s="2"/>
      <c r="AF26" s="1249"/>
    </row>
    <row r="27" spans="1:32" ht="78.75" x14ac:dyDescent="0.25">
      <c r="A27" s="847">
        <v>26</v>
      </c>
      <c r="B27" s="1267"/>
      <c r="C27" s="1252"/>
      <c r="D27" s="1264"/>
      <c r="E27" s="1249"/>
      <c r="F27" s="1262"/>
      <c r="G27" s="1249"/>
      <c r="H27" s="1262"/>
      <c r="I27" s="1249"/>
      <c r="J27" s="1249"/>
      <c r="K27" s="1249"/>
      <c r="L27" s="1262"/>
      <c r="M27" s="1249"/>
      <c r="N27" s="1262"/>
      <c r="O27" s="1249"/>
      <c r="P27" s="7" t="s">
        <v>155</v>
      </c>
      <c r="Q27" s="18">
        <v>4502034</v>
      </c>
      <c r="R27" s="6" t="s">
        <v>156</v>
      </c>
      <c r="S27" s="18">
        <v>450203404</v>
      </c>
      <c r="T27" s="18" t="s">
        <v>157</v>
      </c>
      <c r="U27" s="18" t="s">
        <v>158</v>
      </c>
      <c r="V27" s="6">
        <v>1</v>
      </c>
      <c r="W27" s="18">
        <v>1</v>
      </c>
      <c r="X27" s="6">
        <v>1</v>
      </c>
      <c r="Y27" s="18">
        <v>1</v>
      </c>
      <c r="Z27" s="6">
        <v>1</v>
      </c>
      <c r="AA27" s="18" t="s">
        <v>43</v>
      </c>
      <c r="AB27" s="19" t="s">
        <v>142</v>
      </c>
      <c r="AC27" s="6" t="s">
        <v>143</v>
      </c>
      <c r="AD27" s="4" t="s">
        <v>144</v>
      </c>
      <c r="AE27" s="2"/>
      <c r="AF27" s="1249"/>
    </row>
    <row r="28" spans="1:32" ht="78.75" x14ac:dyDescent="0.25">
      <c r="A28" s="847">
        <v>27</v>
      </c>
      <c r="B28" s="1267"/>
      <c r="C28" s="1252"/>
      <c r="D28" s="1264"/>
      <c r="E28" s="1249"/>
      <c r="F28" s="1262"/>
      <c r="G28" s="1249"/>
      <c r="H28" s="1262"/>
      <c r="I28" s="1249"/>
      <c r="J28" s="1249"/>
      <c r="K28" s="1249"/>
      <c r="L28" s="1262"/>
      <c r="M28" s="1249"/>
      <c r="N28" s="1262"/>
      <c r="O28" s="1249"/>
      <c r="P28" s="7" t="s">
        <v>159</v>
      </c>
      <c r="Q28" s="18">
        <v>4502033</v>
      </c>
      <c r="R28" s="6" t="s">
        <v>160</v>
      </c>
      <c r="S28" s="18">
        <v>450203302</v>
      </c>
      <c r="T28" s="6" t="s">
        <v>161</v>
      </c>
      <c r="U28" s="18">
        <v>0</v>
      </c>
      <c r="V28" s="18">
        <v>0</v>
      </c>
      <c r="W28" s="18">
        <v>1</v>
      </c>
      <c r="X28" s="6">
        <v>1</v>
      </c>
      <c r="Y28" s="18">
        <v>1</v>
      </c>
      <c r="Z28" s="6">
        <v>1</v>
      </c>
      <c r="AA28" s="18" t="s">
        <v>43</v>
      </c>
      <c r="AB28" s="19" t="s">
        <v>142</v>
      </c>
      <c r="AC28" s="6" t="s">
        <v>162</v>
      </c>
      <c r="AD28" s="4" t="s">
        <v>144</v>
      </c>
      <c r="AE28" s="2"/>
      <c r="AF28" s="1249"/>
    </row>
    <row r="29" spans="1:32" ht="94.5" x14ac:dyDescent="0.25">
      <c r="A29" s="847">
        <v>28</v>
      </c>
      <c r="B29" s="1267"/>
      <c r="C29" s="1252"/>
      <c r="D29" s="1264"/>
      <c r="E29" s="1249"/>
      <c r="F29" s="1262"/>
      <c r="G29" s="1249"/>
      <c r="H29" s="1262"/>
      <c r="I29" s="1249"/>
      <c r="J29" s="1249"/>
      <c r="K29" s="1249"/>
      <c r="L29" s="1262"/>
      <c r="M29" s="1249"/>
      <c r="N29" s="1262"/>
      <c r="O29" s="1249"/>
      <c r="P29" s="7" t="s">
        <v>163</v>
      </c>
      <c r="Q29" s="18" t="s">
        <v>164</v>
      </c>
      <c r="R29" s="6" t="s">
        <v>165</v>
      </c>
      <c r="S29" s="18" t="s">
        <v>166</v>
      </c>
      <c r="T29" s="6" t="s">
        <v>167</v>
      </c>
      <c r="U29" s="18">
        <v>0</v>
      </c>
      <c r="V29" s="6">
        <v>1</v>
      </c>
      <c r="W29" s="18">
        <v>1</v>
      </c>
      <c r="X29" s="6">
        <v>1</v>
      </c>
      <c r="Y29" s="18">
        <v>1</v>
      </c>
      <c r="Z29" s="6">
        <v>1</v>
      </c>
      <c r="AA29" s="18" t="s">
        <v>43</v>
      </c>
      <c r="AB29" s="19" t="s">
        <v>142</v>
      </c>
      <c r="AC29" s="6" t="s">
        <v>162</v>
      </c>
      <c r="AD29" s="4" t="s">
        <v>144</v>
      </c>
      <c r="AE29" s="2"/>
      <c r="AF29" s="1249"/>
    </row>
    <row r="30" spans="1:32" ht="116.1" customHeight="1" x14ac:dyDescent="0.25">
      <c r="A30" s="847">
        <v>29</v>
      </c>
      <c r="B30" s="1267"/>
      <c r="C30" s="1252"/>
      <c r="D30" s="1264"/>
      <c r="E30" s="1249"/>
      <c r="F30" s="1262"/>
      <c r="G30" s="1249"/>
      <c r="H30" s="1262"/>
      <c r="I30" s="1249"/>
      <c r="J30" s="1249"/>
      <c r="K30" s="1249"/>
      <c r="L30" s="1262"/>
      <c r="M30" s="1249"/>
      <c r="N30" s="1262"/>
      <c r="O30" s="1249"/>
      <c r="P30" s="12" t="s">
        <v>168</v>
      </c>
      <c r="Q30" s="4" t="s">
        <v>169</v>
      </c>
      <c r="R30" s="4" t="s">
        <v>170</v>
      </c>
      <c r="S30" s="4" t="s">
        <v>171</v>
      </c>
      <c r="T30" s="4" t="s">
        <v>172</v>
      </c>
      <c r="U30" s="11">
        <v>0</v>
      </c>
      <c r="V30" s="4">
        <v>1</v>
      </c>
      <c r="W30" s="4">
        <v>1</v>
      </c>
      <c r="X30" s="4">
        <v>1</v>
      </c>
      <c r="Y30" s="4">
        <v>1</v>
      </c>
      <c r="Z30" s="4">
        <v>1</v>
      </c>
      <c r="AA30" s="4" t="s">
        <v>43</v>
      </c>
      <c r="AB30" s="4" t="s">
        <v>173</v>
      </c>
      <c r="AC30" s="4" t="s">
        <v>174</v>
      </c>
      <c r="AD30" s="4" t="s">
        <v>175</v>
      </c>
      <c r="AE30" s="2"/>
      <c r="AF30" s="1249"/>
    </row>
    <row r="31" spans="1:32" ht="94.5" x14ac:dyDescent="0.25">
      <c r="A31" s="847">
        <v>30</v>
      </c>
      <c r="B31" s="1267"/>
      <c r="C31" s="1252"/>
      <c r="D31" s="1264"/>
      <c r="E31" s="1249"/>
      <c r="F31" s="1262"/>
      <c r="G31" s="1249"/>
      <c r="H31" s="1262">
        <v>4501</v>
      </c>
      <c r="I31" s="1249" t="s">
        <v>176</v>
      </c>
      <c r="J31" s="1249"/>
      <c r="K31" s="1249"/>
      <c r="L31" s="1262"/>
      <c r="M31" s="1249"/>
      <c r="N31" s="1262"/>
      <c r="O31" s="1249"/>
      <c r="P31" s="7" t="s">
        <v>177</v>
      </c>
      <c r="Q31" s="18">
        <v>4501004</v>
      </c>
      <c r="R31" s="6" t="s">
        <v>118</v>
      </c>
      <c r="S31" s="18">
        <v>450100400</v>
      </c>
      <c r="T31" s="6" t="s">
        <v>119</v>
      </c>
      <c r="U31" s="18">
        <v>18</v>
      </c>
      <c r="V31" s="6">
        <v>20</v>
      </c>
      <c r="W31" s="18">
        <v>20</v>
      </c>
      <c r="X31" s="6">
        <v>20</v>
      </c>
      <c r="Y31" s="18">
        <v>22</v>
      </c>
      <c r="Z31" s="6">
        <v>100</v>
      </c>
      <c r="AA31" s="18" t="s">
        <v>43</v>
      </c>
      <c r="AB31" s="19" t="s">
        <v>142</v>
      </c>
      <c r="AC31" s="6" t="s">
        <v>178</v>
      </c>
      <c r="AD31" s="4" t="s">
        <v>144</v>
      </c>
      <c r="AE31" s="2"/>
      <c r="AF31" s="1249"/>
    </row>
    <row r="32" spans="1:32" ht="94.5" x14ac:dyDescent="0.25">
      <c r="A32" s="847">
        <v>31</v>
      </c>
      <c r="B32" s="1267"/>
      <c r="C32" s="1252"/>
      <c r="D32" s="1264"/>
      <c r="E32" s="1249"/>
      <c r="F32" s="1262"/>
      <c r="G32" s="1249"/>
      <c r="H32" s="1262"/>
      <c r="I32" s="1249"/>
      <c r="J32" s="1249"/>
      <c r="K32" s="1249"/>
      <c r="L32" s="1262"/>
      <c r="M32" s="1249"/>
      <c r="N32" s="1262"/>
      <c r="O32" s="1249"/>
      <c r="P32" s="7" t="s">
        <v>179</v>
      </c>
      <c r="Q32" s="18">
        <v>4501003</v>
      </c>
      <c r="R32" s="6" t="s">
        <v>180</v>
      </c>
      <c r="S32" s="18">
        <v>450100300</v>
      </c>
      <c r="T32" s="6" t="s">
        <v>181</v>
      </c>
      <c r="U32" s="18">
        <v>0</v>
      </c>
      <c r="V32" s="6">
        <v>1</v>
      </c>
      <c r="W32" s="18">
        <v>1</v>
      </c>
      <c r="X32" s="6">
        <v>1</v>
      </c>
      <c r="Y32" s="18">
        <v>1</v>
      </c>
      <c r="Z32" s="6">
        <v>1</v>
      </c>
      <c r="AA32" s="18" t="s">
        <v>43</v>
      </c>
      <c r="AB32" s="19" t="s">
        <v>142</v>
      </c>
      <c r="AC32" s="6" t="s">
        <v>182</v>
      </c>
      <c r="AD32" s="4" t="s">
        <v>144</v>
      </c>
      <c r="AE32" s="2"/>
      <c r="AF32" s="1249"/>
    </row>
    <row r="33" spans="1:32" ht="78.75" x14ac:dyDescent="0.25">
      <c r="A33" s="847">
        <v>32</v>
      </c>
      <c r="B33" s="1267"/>
      <c r="C33" s="1252"/>
      <c r="D33" s="1264"/>
      <c r="E33" s="1249"/>
      <c r="F33" s="1262"/>
      <c r="G33" s="1249"/>
      <c r="H33" s="1262"/>
      <c r="I33" s="1249"/>
      <c r="J33" s="1249"/>
      <c r="K33" s="1249"/>
      <c r="L33" s="1262"/>
      <c r="M33" s="1249"/>
      <c r="N33" s="1262"/>
      <c r="O33" s="1249"/>
      <c r="P33" s="7" t="s">
        <v>183</v>
      </c>
      <c r="Q33" s="18" t="s">
        <v>184</v>
      </c>
      <c r="R33" s="6" t="s">
        <v>118</v>
      </c>
      <c r="S33" s="18" t="s">
        <v>185</v>
      </c>
      <c r="T33" s="6" t="s">
        <v>186</v>
      </c>
      <c r="U33" s="18">
        <v>0</v>
      </c>
      <c r="V33" s="6">
        <v>1</v>
      </c>
      <c r="W33" s="18">
        <v>1</v>
      </c>
      <c r="X33" s="6">
        <v>0</v>
      </c>
      <c r="Y33" s="18">
        <v>0</v>
      </c>
      <c r="Z33" s="6">
        <v>2</v>
      </c>
      <c r="AA33" s="18" t="s">
        <v>43</v>
      </c>
      <c r="AB33" s="19" t="s">
        <v>142</v>
      </c>
      <c r="AC33" s="6" t="s">
        <v>182</v>
      </c>
      <c r="AD33" s="4" t="s">
        <v>144</v>
      </c>
      <c r="AE33" s="2"/>
      <c r="AF33" s="1249"/>
    </row>
    <row r="34" spans="1:32" ht="78.75" x14ac:dyDescent="0.25">
      <c r="A34" s="847">
        <v>33</v>
      </c>
      <c r="B34" s="1267"/>
      <c r="C34" s="1252"/>
      <c r="D34" s="1263" t="s">
        <v>187</v>
      </c>
      <c r="E34" s="1249" t="s">
        <v>188</v>
      </c>
      <c r="F34" s="1262">
        <v>45</v>
      </c>
      <c r="G34" s="1249" t="s">
        <v>93</v>
      </c>
      <c r="H34" s="1262">
        <v>4502</v>
      </c>
      <c r="I34" s="1249" t="s">
        <v>189</v>
      </c>
      <c r="J34" s="1249" t="s">
        <v>191</v>
      </c>
      <c r="K34" s="1249" t="s">
        <v>192</v>
      </c>
      <c r="L34" s="1262">
        <v>140</v>
      </c>
      <c r="M34" s="1249" t="s">
        <v>193</v>
      </c>
      <c r="N34" s="1262">
        <v>2023</v>
      </c>
      <c r="O34" s="1262">
        <v>300</v>
      </c>
      <c r="P34" s="7" t="s">
        <v>194</v>
      </c>
      <c r="Q34" s="4">
        <v>4502021</v>
      </c>
      <c r="R34" s="4" t="s">
        <v>195</v>
      </c>
      <c r="S34" s="4">
        <v>450202100</v>
      </c>
      <c r="T34" s="4" t="s">
        <v>151</v>
      </c>
      <c r="U34" s="6">
        <v>3</v>
      </c>
      <c r="V34" s="4">
        <v>1</v>
      </c>
      <c r="W34" s="4">
        <v>2</v>
      </c>
      <c r="X34" s="4">
        <v>2</v>
      </c>
      <c r="Y34" s="4">
        <v>1</v>
      </c>
      <c r="Z34" s="4">
        <v>9</v>
      </c>
      <c r="AA34" s="6" t="s">
        <v>43</v>
      </c>
      <c r="AB34" s="4" t="s">
        <v>196</v>
      </c>
      <c r="AC34" s="6" t="s">
        <v>174</v>
      </c>
      <c r="AD34" s="4" t="s">
        <v>197</v>
      </c>
      <c r="AE34" s="2"/>
      <c r="AF34" s="1249" t="s">
        <v>190</v>
      </c>
    </row>
    <row r="35" spans="1:32" ht="92.45" customHeight="1" x14ac:dyDescent="0.25">
      <c r="A35" s="847">
        <v>34</v>
      </c>
      <c r="B35" s="1267"/>
      <c r="C35" s="1252"/>
      <c r="D35" s="1263"/>
      <c r="E35" s="1249"/>
      <c r="F35" s="1262"/>
      <c r="G35" s="1249"/>
      <c r="H35" s="1262"/>
      <c r="I35" s="1249"/>
      <c r="J35" s="1249"/>
      <c r="K35" s="1249"/>
      <c r="L35" s="1262"/>
      <c r="M35" s="1249"/>
      <c r="N35" s="1262"/>
      <c r="O35" s="1262"/>
      <c r="P35" s="7" t="s">
        <v>198</v>
      </c>
      <c r="Q35" s="6">
        <v>4502034</v>
      </c>
      <c r="R35" s="6" t="s">
        <v>199</v>
      </c>
      <c r="S35" s="6">
        <v>450203400</v>
      </c>
      <c r="T35" s="6" t="s">
        <v>200</v>
      </c>
      <c r="U35" s="6">
        <v>0</v>
      </c>
      <c r="V35" s="6">
        <v>25</v>
      </c>
      <c r="W35" s="6">
        <v>25</v>
      </c>
      <c r="X35" s="6">
        <v>25</v>
      </c>
      <c r="Y35" s="6">
        <v>25</v>
      </c>
      <c r="Z35" s="6">
        <v>100</v>
      </c>
      <c r="AA35" s="6" t="s">
        <v>43</v>
      </c>
      <c r="AB35" s="6" t="s">
        <v>196</v>
      </c>
      <c r="AC35" s="6" t="s">
        <v>174</v>
      </c>
      <c r="AD35" s="6" t="s">
        <v>201</v>
      </c>
      <c r="AE35" s="2"/>
      <c r="AF35" s="1249"/>
    </row>
    <row r="36" spans="1:32" ht="125.1" customHeight="1" x14ac:dyDescent="0.25">
      <c r="A36" s="847">
        <v>35</v>
      </c>
      <c r="B36" s="1267"/>
      <c r="C36" s="1252"/>
      <c r="D36" s="1263"/>
      <c r="E36" s="1249"/>
      <c r="F36" s="1262"/>
      <c r="G36" s="1249"/>
      <c r="H36" s="1262"/>
      <c r="I36" s="1249"/>
      <c r="J36" s="1249"/>
      <c r="K36" s="1249"/>
      <c r="L36" s="1262"/>
      <c r="M36" s="1249"/>
      <c r="N36" s="1262"/>
      <c r="O36" s="1262"/>
      <c r="P36" s="7" t="s">
        <v>202</v>
      </c>
      <c r="Q36" s="6">
        <v>4502001</v>
      </c>
      <c r="R36" s="6" t="s">
        <v>203</v>
      </c>
      <c r="S36" s="6">
        <v>450200100</v>
      </c>
      <c r="T36" s="6" t="s">
        <v>172</v>
      </c>
      <c r="U36" s="6">
        <v>0</v>
      </c>
      <c r="V36" s="6">
        <v>2</v>
      </c>
      <c r="W36" s="6">
        <v>2</v>
      </c>
      <c r="X36" s="6">
        <v>2</v>
      </c>
      <c r="Y36" s="6">
        <v>2</v>
      </c>
      <c r="Z36" s="6">
        <v>8</v>
      </c>
      <c r="AA36" s="6" t="s">
        <v>43</v>
      </c>
      <c r="AB36" s="6" t="s">
        <v>196</v>
      </c>
      <c r="AC36" s="6" t="s">
        <v>174</v>
      </c>
      <c r="AD36" s="6" t="s">
        <v>204</v>
      </c>
      <c r="AE36" s="2"/>
      <c r="AF36" s="1249"/>
    </row>
    <row r="37" spans="1:32" ht="75.599999999999994" customHeight="1" x14ac:dyDescent="0.25">
      <c r="A37" s="847">
        <v>36</v>
      </c>
      <c r="B37" s="1267"/>
      <c r="C37" s="1252"/>
      <c r="D37" s="1263"/>
      <c r="E37" s="1249"/>
      <c r="F37" s="1262"/>
      <c r="G37" s="1249"/>
      <c r="H37" s="1262"/>
      <c r="I37" s="1249"/>
      <c r="J37" s="1249"/>
      <c r="K37" s="1249"/>
      <c r="L37" s="1262"/>
      <c r="M37" s="1249"/>
      <c r="N37" s="1262"/>
      <c r="O37" s="1262"/>
      <c r="P37" s="7" t="s">
        <v>205</v>
      </c>
      <c r="Q37" s="6">
        <v>4502038</v>
      </c>
      <c r="R37" s="6" t="s">
        <v>165</v>
      </c>
      <c r="S37" s="6">
        <v>450203800</v>
      </c>
      <c r="T37" s="6" t="s">
        <v>167</v>
      </c>
      <c r="U37" s="6">
        <v>1</v>
      </c>
      <c r="V37" s="6">
        <v>2</v>
      </c>
      <c r="W37" s="6">
        <v>1</v>
      </c>
      <c r="X37" s="6">
        <v>1</v>
      </c>
      <c r="Y37" s="6">
        <v>1</v>
      </c>
      <c r="Z37" s="6">
        <v>6</v>
      </c>
      <c r="AA37" s="6" t="s">
        <v>43</v>
      </c>
      <c r="AB37" s="6" t="s">
        <v>196</v>
      </c>
      <c r="AC37" s="6" t="s">
        <v>174</v>
      </c>
      <c r="AD37" s="6" t="s">
        <v>204</v>
      </c>
      <c r="AE37" s="2"/>
      <c r="AF37" s="1249"/>
    </row>
    <row r="38" spans="1:32" ht="110.25" x14ac:dyDescent="0.25">
      <c r="A38" s="847">
        <v>37</v>
      </c>
      <c r="B38" s="1267"/>
      <c r="C38" s="1252"/>
      <c r="D38" s="1263"/>
      <c r="E38" s="1249"/>
      <c r="F38" s="1262"/>
      <c r="G38" s="1249"/>
      <c r="H38" s="1262"/>
      <c r="I38" s="1249"/>
      <c r="J38" s="1249"/>
      <c r="K38" s="1249"/>
      <c r="L38" s="1262"/>
      <c r="M38" s="1249"/>
      <c r="N38" s="1262"/>
      <c r="O38" s="1262"/>
      <c r="P38" s="7" t="s">
        <v>206</v>
      </c>
      <c r="Q38" s="6">
        <v>4502022</v>
      </c>
      <c r="R38" s="6" t="s">
        <v>128</v>
      </c>
      <c r="S38" s="6">
        <v>450202200</v>
      </c>
      <c r="T38" s="6" t="s">
        <v>146</v>
      </c>
      <c r="U38" s="6">
        <v>1</v>
      </c>
      <c r="V38" s="6">
        <v>1</v>
      </c>
      <c r="W38" s="6">
        <v>1</v>
      </c>
      <c r="X38" s="6">
        <v>1</v>
      </c>
      <c r="Y38" s="6">
        <v>1</v>
      </c>
      <c r="Z38" s="6">
        <v>1</v>
      </c>
      <c r="AA38" s="6" t="s">
        <v>53</v>
      </c>
      <c r="AB38" s="6" t="s">
        <v>196</v>
      </c>
      <c r="AC38" s="6" t="s">
        <v>174</v>
      </c>
      <c r="AD38" s="6" t="s">
        <v>207</v>
      </c>
      <c r="AE38" s="2"/>
      <c r="AF38" s="1249"/>
    </row>
    <row r="39" spans="1:32" ht="157.5" x14ac:dyDescent="0.25">
      <c r="A39" s="847">
        <v>38</v>
      </c>
      <c r="B39" s="1267"/>
      <c r="C39" s="1252"/>
      <c r="D39" s="1263"/>
      <c r="E39" s="1249"/>
      <c r="F39" s="1262"/>
      <c r="G39" s="1249"/>
      <c r="H39" s="1262"/>
      <c r="I39" s="1249"/>
      <c r="J39" s="1249"/>
      <c r="K39" s="1249"/>
      <c r="L39" s="1262"/>
      <c r="M39" s="1249"/>
      <c r="N39" s="1262"/>
      <c r="O39" s="1262"/>
      <c r="P39" s="7" t="s">
        <v>208</v>
      </c>
      <c r="Q39" s="6">
        <v>4502032</v>
      </c>
      <c r="R39" s="6" t="s">
        <v>102</v>
      </c>
      <c r="S39" s="6">
        <v>450203201</v>
      </c>
      <c r="T39" s="6" t="s">
        <v>209</v>
      </c>
      <c r="U39" s="6">
        <v>0</v>
      </c>
      <c r="V39" s="6">
        <v>1</v>
      </c>
      <c r="W39" s="6">
        <v>1</v>
      </c>
      <c r="X39" s="6">
        <v>1</v>
      </c>
      <c r="Y39" s="6">
        <v>1</v>
      </c>
      <c r="Z39" s="6">
        <v>1</v>
      </c>
      <c r="AA39" s="6" t="s">
        <v>43</v>
      </c>
      <c r="AB39" s="6" t="s">
        <v>196</v>
      </c>
      <c r="AC39" s="6" t="s">
        <v>174</v>
      </c>
      <c r="AD39" s="6" t="s">
        <v>210</v>
      </c>
      <c r="AE39" s="2"/>
      <c r="AF39" s="1249"/>
    </row>
    <row r="40" spans="1:32" ht="129" customHeight="1" x14ac:dyDescent="0.25">
      <c r="A40" s="847">
        <v>39</v>
      </c>
      <c r="B40" s="1267"/>
      <c r="C40" s="1252"/>
      <c r="D40" s="1263"/>
      <c r="E40" s="1249"/>
      <c r="F40" s="1262"/>
      <c r="G40" s="1249"/>
      <c r="H40" s="1262"/>
      <c r="I40" s="1249"/>
      <c r="J40" s="1249"/>
      <c r="K40" s="1249"/>
      <c r="L40" s="1262"/>
      <c r="M40" s="1249"/>
      <c r="N40" s="1262"/>
      <c r="O40" s="1262"/>
      <c r="P40" s="7" t="s">
        <v>211</v>
      </c>
      <c r="Q40" s="4">
        <v>4502021</v>
      </c>
      <c r="R40" s="4" t="s">
        <v>195</v>
      </c>
      <c r="S40" s="4">
        <v>450202100</v>
      </c>
      <c r="T40" s="4" t="s">
        <v>151</v>
      </c>
      <c r="U40" s="6">
        <v>3</v>
      </c>
      <c r="V40" s="6">
        <v>4</v>
      </c>
      <c r="W40" s="6">
        <v>4</v>
      </c>
      <c r="X40" s="6">
        <v>4</v>
      </c>
      <c r="Y40" s="6">
        <v>4</v>
      </c>
      <c r="Z40" s="6">
        <v>16</v>
      </c>
      <c r="AA40" s="6" t="s">
        <v>43</v>
      </c>
      <c r="AB40" s="6" t="s">
        <v>196</v>
      </c>
      <c r="AC40" s="6" t="s">
        <v>174</v>
      </c>
      <c r="AD40" s="6" t="s">
        <v>210</v>
      </c>
      <c r="AE40" s="2"/>
      <c r="AF40" s="1249"/>
    </row>
    <row r="41" spans="1:32" ht="78.75" x14ac:dyDescent="0.25">
      <c r="A41" s="847">
        <v>40</v>
      </c>
      <c r="B41" s="1267"/>
      <c r="C41" s="1252"/>
      <c r="D41" s="1263"/>
      <c r="E41" s="1249"/>
      <c r="F41" s="1262"/>
      <c r="G41" s="1249"/>
      <c r="H41" s="1262"/>
      <c r="I41" s="1249"/>
      <c r="J41" s="1249"/>
      <c r="K41" s="1249"/>
      <c r="L41" s="1262"/>
      <c r="M41" s="1249"/>
      <c r="N41" s="1262"/>
      <c r="O41" s="1262"/>
      <c r="P41" s="7" t="s">
        <v>212</v>
      </c>
      <c r="Q41" s="18">
        <v>4501006</v>
      </c>
      <c r="R41" s="6" t="s">
        <v>105</v>
      </c>
      <c r="S41" s="18">
        <v>450100600</v>
      </c>
      <c r="T41" s="6" t="s">
        <v>106</v>
      </c>
      <c r="U41" s="6">
        <v>23</v>
      </c>
      <c r="V41" s="6">
        <v>8</v>
      </c>
      <c r="W41" s="6">
        <v>8</v>
      </c>
      <c r="X41" s="6">
        <v>8</v>
      </c>
      <c r="Y41" s="6">
        <v>8</v>
      </c>
      <c r="Z41" s="6">
        <v>55</v>
      </c>
      <c r="AA41" s="6" t="s">
        <v>43</v>
      </c>
      <c r="AB41" s="6" t="s">
        <v>196</v>
      </c>
      <c r="AC41" s="6" t="s">
        <v>174</v>
      </c>
      <c r="AD41" s="6" t="s">
        <v>213</v>
      </c>
      <c r="AE41" s="2"/>
      <c r="AF41" s="1249"/>
    </row>
    <row r="42" spans="1:32" ht="94.5" x14ac:dyDescent="0.25">
      <c r="A42" s="847">
        <v>41</v>
      </c>
      <c r="B42" s="1267"/>
      <c r="C42" s="1252"/>
      <c r="D42" s="1263"/>
      <c r="E42" s="1249"/>
      <c r="F42" s="1262"/>
      <c r="G42" s="1249"/>
      <c r="H42" s="1262"/>
      <c r="I42" s="1249"/>
      <c r="J42" s="1249"/>
      <c r="K42" s="1249"/>
      <c r="L42" s="1262"/>
      <c r="M42" s="1249"/>
      <c r="N42" s="1262"/>
      <c r="O42" s="1262"/>
      <c r="P42" s="7" t="s">
        <v>214</v>
      </c>
      <c r="Q42" s="18">
        <v>4501004</v>
      </c>
      <c r="R42" s="6" t="s">
        <v>118</v>
      </c>
      <c r="S42" s="18">
        <v>450100400</v>
      </c>
      <c r="T42" s="6" t="s">
        <v>119</v>
      </c>
      <c r="U42" s="6">
        <v>0</v>
      </c>
      <c r="V42" s="6">
        <v>2</v>
      </c>
      <c r="W42" s="6">
        <v>2</v>
      </c>
      <c r="X42" s="6">
        <v>2</v>
      </c>
      <c r="Y42" s="6">
        <v>2</v>
      </c>
      <c r="Z42" s="6">
        <v>2</v>
      </c>
      <c r="AA42" s="6" t="s">
        <v>43</v>
      </c>
      <c r="AB42" s="6" t="s">
        <v>196</v>
      </c>
      <c r="AC42" s="6" t="s">
        <v>174</v>
      </c>
      <c r="AD42" s="6" t="s">
        <v>213</v>
      </c>
      <c r="AE42" s="2"/>
      <c r="AF42" s="1249"/>
    </row>
    <row r="43" spans="1:32" ht="63" x14ac:dyDescent="0.25">
      <c r="A43" s="847">
        <v>42</v>
      </c>
      <c r="B43" s="1267"/>
      <c r="C43" s="1252"/>
      <c r="D43" s="1263"/>
      <c r="E43" s="1249"/>
      <c r="F43" s="1262"/>
      <c r="G43" s="1249"/>
      <c r="H43" s="1262"/>
      <c r="I43" s="1249"/>
      <c r="J43" s="1249"/>
      <c r="K43" s="1249"/>
      <c r="L43" s="1262"/>
      <c r="M43" s="1249"/>
      <c r="N43" s="1262"/>
      <c r="O43" s="1262"/>
      <c r="P43" s="7" t="s">
        <v>215</v>
      </c>
      <c r="Q43" s="18">
        <v>4501026</v>
      </c>
      <c r="R43" s="18" t="s">
        <v>96</v>
      </c>
      <c r="S43" s="18">
        <v>450102600</v>
      </c>
      <c r="T43" s="18" t="s">
        <v>216</v>
      </c>
      <c r="U43" s="6">
        <v>1</v>
      </c>
      <c r="V43" s="4">
        <v>1</v>
      </c>
      <c r="W43" s="4">
        <v>1</v>
      </c>
      <c r="X43" s="4">
        <v>1</v>
      </c>
      <c r="Y43" s="4">
        <v>1</v>
      </c>
      <c r="Z43" s="4">
        <v>1</v>
      </c>
      <c r="AA43" s="6" t="s">
        <v>53</v>
      </c>
      <c r="AB43" s="4" t="s">
        <v>196</v>
      </c>
      <c r="AC43" s="6" t="s">
        <v>174</v>
      </c>
      <c r="AD43" s="4" t="s">
        <v>217</v>
      </c>
      <c r="AE43" s="2"/>
      <c r="AF43" s="1249"/>
    </row>
    <row r="44" spans="1:32" ht="72.95" customHeight="1" x14ac:dyDescent="0.25">
      <c r="A44" s="847">
        <v>43</v>
      </c>
      <c r="B44" s="1267"/>
      <c r="C44" s="1252"/>
      <c r="D44" s="1266" t="s">
        <v>218</v>
      </c>
      <c r="E44" s="1252" t="s">
        <v>219</v>
      </c>
      <c r="F44" s="1267">
        <v>45</v>
      </c>
      <c r="G44" s="1252" t="s">
        <v>93</v>
      </c>
      <c r="H44" s="1261">
        <v>4502</v>
      </c>
      <c r="I44" s="1252" t="s">
        <v>132</v>
      </c>
      <c r="J44" s="1252" t="s">
        <v>221</v>
      </c>
      <c r="K44" s="1252" t="s">
        <v>38</v>
      </c>
      <c r="L44" s="1268">
        <v>2.5000000000000001E-3</v>
      </c>
      <c r="M44" s="1252" t="s">
        <v>39</v>
      </c>
      <c r="N44" s="1252">
        <v>2023</v>
      </c>
      <c r="O44" s="1265">
        <v>3.0000000000000001E-3</v>
      </c>
      <c r="P44" s="12" t="s">
        <v>222</v>
      </c>
      <c r="Q44" s="18" t="s">
        <v>223</v>
      </c>
      <c r="R44" s="11" t="s">
        <v>51</v>
      </c>
      <c r="S44" s="11">
        <v>450203500</v>
      </c>
      <c r="T44" s="4" t="s">
        <v>224</v>
      </c>
      <c r="U44" s="4">
        <v>1</v>
      </c>
      <c r="V44" s="4">
        <v>1</v>
      </c>
      <c r="W44" s="4">
        <v>1</v>
      </c>
      <c r="X44" s="4">
        <v>1</v>
      </c>
      <c r="Y44" s="4">
        <v>1</v>
      </c>
      <c r="Z44" s="4">
        <v>1</v>
      </c>
      <c r="AA44" s="4" t="s">
        <v>53</v>
      </c>
      <c r="AB44" s="4" t="s">
        <v>173</v>
      </c>
      <c r="AC44" s="4" t="s">
        <v>174</v>
      </c>
      <c r="AD44" s="4" t="s">
        <v>144</v>
      </c>
      <c r="AE44" s="2"/>
      <c r="AF44" s="1252" t="s">
        <v>220</v>
      </c>
    </row>
    <row r="45" spans="1:32" ht="86.1" customHeight="1" x14ac:dyDescent="0.25">
      <c r="A45" s="847">
        <v>44</v>
      </c>
      <c r="B45" s="1267"/>
      <c r="C45" s="1252"/>
      <c r="D45" s="1266"/>
      <c r="E45" s="1252"/>
      <c r="F45" s="1267"/>
      <c r="G45" s="1252"/>
      <c r="H45" s="1261"/>
      <c r="I45" s="1252"/>
      <c r="J45" s="1252"/>
      <c r="K45" s="1252"/>
      <c r="L45" s="1252"/>
      <c r="M45" s="1252"/>
      <c r="N45" s="1252"/>
      <c r="O45" s="1265"/>
      <c r="P45" s="12" t="s">
        <v>225</v>
      </c>
      <c r="Q45" s="4">
        <v>4502038</v>
      </c>
      <c r="R45" s="4" t="s">
        <v>165</v>
      </c>
      <c r="S45" s="4">
        <v>450203801</v>
      </c>
      <c r="T45" s="4" t="s">
        <v>226</v>
      </c>
      <c r="U45" s="4">
        <v>25</v>
      </c>
      <c r="V45" s="4">
        <v>25</v>
      </c>
      <c r="W45" s="4">
        <v>25</v>
      </c>
      <c r="X45" s="4">
        <v>25</v>
      </c>
      <c r="Y45" s="4">
        <v>25</v>
      </c>
      <c r="Z45" s="4">
        <v>25</v>
      </c>
      <c r="AA45" s="4" t="s">
        <v>53</v>
      </c>
      <c r="AB45" s="20" t="s">
        <v>173</v>
      </c>
      <c r="AC45" s="20" t="s">
        <v>174</v>
      </c>
      <c r="AD45" s="20" t="s">
        <v>227</v>
      </c>
      <c r="AE45" s="2"/>
      <c r="AF45" s="1252"/>
    </row>
    <row r="46" spans="1:32" ht="92.45" customHeight="1" x14ac:dyDescent="0.25">
      <c r="A46" s="847">
        <v>45</v>
      </c>
      <c r="B46" s="1267"/>
      <c r="C46" s="1252"/>
      <c r="D46" s="1266"/>
      <c r="E46" s="1252"/>
      <c r="F46" s="1267"/>
      <c r="G46" s="1252"/>
      <c r="H46" s="1261"/>
      <c r="I46" s="1252"/>
      <c r="J46" s="1252"/>
      <c r="K46" s="1252"/>
      <c r="L46" s="1252"/>
      <c r="M46" s="1252"/>
      <c r="N46" s="1252"/>
      <c r="O46" s="1265"/>
      <c r="P46" s="12" t="s">
        <v>228</v>
      </c>
      <c r="Q46" s="4">
        <v>4501004</v>
      </c>
      <c r="R46" s="4" t="s">
        <v>118</v>
      </c>
      <c r="S46" s="4">
        <v>450100402</v>
      </c>
      <c r="T46" s="4" t="s">
        <v>229</v>
      </c>
      <c r="U46" s="4">
        <v>11</v>
      </c>
      <c r="V46" s="4">
        <v>7</v>
      </c>
      <c r="W46" s="4">
        <v>8</v>
      </c>
      <c r="X46" s="4">
        <v>8</v>
      </c>
      <c r="Y46" s="4">
        <v>8</v>
      </c>
      <c r="Z46" s="4">
        <v>42</v>
      </c>
      <c r="AA46" s="4" t="s">
        <v>43</v>
      </c>
      <c r="AB46" s="4" t="s">
        <v>173</v>
      </c>
      <c r="AC46" s="4" t="s">
        <v>174</v>
      </c>
      <c r="AD46" s="4" t="s">
        <v>175</v>
      </c>
      <c r="AE46" s="2"/>
      <c r="AF46" s="1252"/>
    </row>
    <row r="47" spans="1:32" ht="204.75" x14ac:dyDescent="0.25">
      <c r="A47" s="847">
        <v>46</v>
      </c>
      <c r="B47" s="1267"/>
      <c r="C47" s="1252"/>
      <c r="D47" s="1266"/>
      <c r="E47" s="1252"/>
      <c r="F47" s="1267"/>
      <c r="G47" s="1252"/>
      <c r="H47" s="1261"/>
      <c r="I47" s="1252"/>
      <c r="J47" s="1252"/>
      <c r="K47" s="1252"/>
      <c r="L47" s="1252"/>
      <c r="M47" s="1252"/>
      <c r="N47" s="1252"/>
      <c r="O47" s="1265"/>
      <c r="P47" s="12" t="s">
        <v>230</v>
      </c>
      <c r="Q47" s="11">
        <v>4502024</v>
      </c>
      <c r="R47" s="4" t="s">
        <v>231</v>
      </c>
      <c r="S47" s="4">
        <v>450202400</v>
      </c>
      <c r="T47" s="4" t="s">
        <v>232</v>
      </c>
      <c r="U47" s="4">
        <v>1</v>
      </c>
      <c r="V47" s="4">
        <v>1</v>
      </c>
      <c r="W47" s="4">
        <v>1</v>
      </c>
      <c r="X47" s="4">
        <v>1</v>
      </c>
      <c r="Y47" s="4">
        <v>1</v>
      </c>
      <c r="Z47" s="4">
        <v>1</v>
      </c>
      <c r="AA47" s="4" t="s">
        <v>53</v>
      </c>
      <c r="AB47" s="4" t="s">
        <v>173</v>
      </c>
      <c r="AC47" s="4" t="s">
        <v>174</v>
      </c>
      <c r="AD47" s="4" t="s">
        <v>175</v>
      </c>
      <c r="AE47" s="2"/>
      <c r="AF47" s="1252"/>
    </row>
    <row r="48" spans="1:32" ht="63" x14ac:dyDescent="0.25">
      <c r="A48" s="847">
        <v>47</v>
      </c>
      <c r="B48" s="1267"/>
      <c r="C48" s="1252"/>
      <c r="D48" s="1266"/>
      <c r="E48" s="1252"/>
      <c r="F48" s="1267"/>
      <c r="G48" s="1252"/>
      <c r="H48" s="1261"/>
      <c r="I48" s="1252"/>
      <c r="J48" s="1252"/>
      <c r="K48" s="1252"/>
      <c r="L48" s="1252"/>
      <c r="M48" s="1252"/>
      <c r="N48" s="1252"/>
      <c r="O48" s="1265"/>
      <c r="P48" s="12" t="s">
        <v>233</v>
      </c>
      <c r="Q48" s="18">
        <v>4501026</v>
      </c>
      <c r="R48" s="18" t="s">
        <v>96</v>
      </c>
      <c r="S48" s="18">
        <v>450102600</v>
      </c>
      <c r="T48" s="18" t="s">
        <v>216</v>
      </c>
      <c r="U48" s="4">
        <v>1</v>
      </c>
      <c r="V48" s="4">
        <v>1</v>
      </c>
      <c r="W48" s="4">
        <v>1</v>
      </c>
      <c r="X48" s="4">
        <v>1</v>
      </c>
      <c r="Y48" s="4">
        <v>1</v>
      </c>
      <c r="Z48" s="4">
        <v>1</v>
      </c>
      <c r="AA48" s="4" t="s">
        <v>53</v>
      </c>
      <c r="AB48" s="4" t="s">
        <v>173</v>
      </c>
      <c r="AC48" s="4" t="s">
        <v>174</v>
      </c>
      <c r="AD48" s="4" t="s">
        <v>175</v>
      </c>
      <c r="AE48" s="2"/>
      <c r="AF48" s="1252"/>
    </row>
    <row r="49" spans="1:32" ht="63" x14ac:dyDescent="0.25">
      <c r="A49" s="847">
        <v>48</v>
      </c>
      <c r="B49" s="1267"/>
      <c r="C49" s="1252"/>
      <c r="D49" s="1266"/>
      <c r="E49" s="1252"/>
      <c r="F49" s="1252">
        <v>41</v>
      </c>
      <c r="G49" s="1252" t="s">
        <v>234</v>
      </c>
      <c r="H49" s="1252">
        <v>4101</v>
      </c>
      <c r="I49" s="1252" t="s">
        <v>235</v>
      </c>
      <c r="J49" s="1252" t="s">
        <v>237</v>
      </c>
      <c r="K49" s="1252" t="s">
        <v>38</v>
      </c>
      <c r="L49" s="1268">
        <v>0.27529999999999999</v>
      </c>
      <c r="M49" s="1252" t="s">
        <v>238</v>
      </c>
      <c r="N49" s="1252">
        <v>2023</v>
      </c>
      <c r="O49" s="1252" t="s">
        <v>239</v>
      </c>
      <c r="P49" s="12" t="s">
        <v>240</v>
      </c>
      <c r="Q49" s="4">
        <v>4101025</v>
      </c>
      <c r="R49" s="4" t="s">
        <v>241</v>
      </c>
      <c r="S49" s="4">
        <v>410102506</v>
      </c>
      <c r="T49" s="4" t="s">
        <v>242</v>
      </c>
      <c r="U49" s="21">
        <v>34212</v>
      </c>
      <c r="V49" s="21">
        <v>8533</v>
      </c>
      <c r="W49" s="21">
        <v>7697</v>
      </c>
      <c r="X49" s="21">
        <v>7270</v>
      </c>
      <c r="Y49" s="21">
        <v>6842</v>
      </c>
      <c r="Z49" s="21">
        <v>30342</v>
      </c>
      <c r="AA49" s="4" t="s">
        <v>43</v>
      </c>
      <c r="AB49" s="4" t="s">
        <v>173</v>
      </c>
      <c r="AC49" s="4" t="s">
        <v>174</v>
      </c>
      <c r="AD49" s="4" t="s">
        <v>243</v>
      </c>
      <c r="AE49" s="2"/>
      <c r="AF49" s="1252" t="s">
        <v>236</v>
      </c>
    </row>
    <row r="50" spans="1:32" ht="78.75" x14ac:dyDescent="0.25">
      <c r="A50" s="847">
        <v>49</v>
      </c>
      <c r="B50" s="1267"/>
      <c r="C50" s="1252"/>
      <c r="D50" s="1266"/>
      <c r="E50" s="1252"/>
      <c r="F50" s="1252"/>
      <c r="G50" s="1252"/>
      <c r="H50" s="1252"/>
      <c r="I50" s="1252"/>
      <c r="J50" s="1252"/>
      <c r="K50" s="1252"/>
      <c r="L50" s="1268"/>
      <c r="M50" s="1252"/>
      <c r="N50" s="1252"/>
      <c r="O50" s="1252"/>
      <c r="P50" s="12" t="s">
        <v>244</v>
      </c>
      <c r="Q50" s="4">
        <v>4101100</v>
      </c>
      <c r="R50" s="4" t="s">
        <v>245</v>
      </c>
      <c r="S50" s="4">
        <v>410110003</v>
      </c>
      <c r="T50" s="4" t="s">
        <v>246</v>
      </c>
      <c r="U50" s="4">
        <v>1</v>
      </c>
      <c r="V50" s="4">
        <v>5</v>
      </c>
      <c r="W50" s="4">
        <v>5</v>
      </c>
      <c r="X50" s="4">
        <v>5</v>
      </c>
      <c r="Y50" s="4">
        <v>5</v>
      </c>
      <c r="Z50" s="4">
        <v>20</v>
      </c>
      <c r="AA50" s="4" t="s">
        <v>43</v>
      </c>
      <c r="AB50" s="4" t="s">
        <v>173</v>
      </c>
      <c r="AC50" s="4" t="s">
        <v>174</v>
      </c>
      <c r="AD50" s="4" t="s">
        <v>247</v>
      </c>
      <c r="AE50" s="2"/>
      <c r="AF50" s="1252"/>
    </row>
    <row r="51" spans="1:32" ht="63" x14ac:dyDescent="0.25">
      <c r="A51" s="847">
        <v>50</v>
      </c>
      <c r="B51" s="1267"/>
      <c r="C51" s="1252"/>
      <c r="D51" s="1266"/>
      <c r="E51" s="1252"/>
      <c r="F51" s="1252"/>
      <c r="G51" s="1252"/>
      <c r="H51" s="1252"/>
      <c r="I51" s="1252"/>
      <c r="J51" s="1252"/>
      <c r="K51" s="1252"/>
      <c r="L51" s="1268"/>
      <c r="M51" s="1252"/>
      <c r="N51" s="1252"/>
      <c r="O51" s="1252"/>
      <c r="P51" s="12" t="s">
        <v>248</v>
      </c>
      <c r="Q51" s="4">
        <v>4101027</v>
      </c>
      <c r="R51" s="4" t="s">
        <v>249</v>
      </c>
      <c r="S51" s="4">
        <v>410102701</v>
      </c>
      <c r="T51" s="4" t="s">
        <v>250</v>
      </c>
      <c r="U51" s="4">
        <v>20</v>
      </c>
      <c r="V51" s="4">
        <v>5</v>
      </c>
      <c r="W51" s="4">
        <v>5</v>
      </c>
      <c r="X51" s="4">
        <v>5</v>
      </c>
      <c r="Y51" s="4">
        <v>5</v>
      </c>
      <c r="Z51" s="4">
        <v>20</v>
      </c>
      <c r="AA51" s="4" t="s">
        <v>43</v>
      </c>
      <c r="AB51" s="4" t="s">
        <v>173</v>
      </c>
      <c r="AC51" s="4" t="s">
        <v>174</v>
      </c>
      <c r="AD51" s="4" t="s">
        <v>144</v>
      </c>
      <c r="AE51" s="2"/>
      <c r="AF51" s="1252"/>
    </row>
    <row r="52" spans="1:32" ht="94.5" x14ac:dyDescent="0.25">
      <c r="A52" s="847">
        <v>51</v>
      </c>
      <c r="B52" s="1267"/>
      <c r="C52" s="1252"/>
      <c r="D52" s="1266"/>
      <c r="E52" s="1252"/>
      <c r="F52" s="1252"/>
      <c r="G52" s="1252"/>
      <c r="H52" s="1252"/>
      <c r="I52" s="1252"/>
      <c r="J52" s="1252"/>
      <c r="K52" s="1252"/>
      <c r="L52" s="1268"/>
      <c r="M52" s="1252"/>
      <c r="N52" s="1252"/>
      <c r="O52" s="1252"/>
      <c r="P52" s="12" t="s">
        <v>251</v>
      </c>
      <c r="Q52" s="4">
        <v>4101081</v>
      </c>
      <c r="R52" s="4" t="s">
        <v>252</v>
      </c>
      <c r="S52" s="4">
        <v>410108100</v>
      </c>
      <c r="T52" s="4" t="s">
        <v>253</v>
      </c>
      <c r="U52" s="4">
        <v>20</v>
      </c>
      <c r="V52" s="4">
        <v>7</v>
      </c>
      <c r="W52" s="4">
        <v>10</v>
      </c>
      <c r="X52" s="4">
        <v>10</v>
      </c>
      <c r="Y52" s="4">
        <v>12</v>
      </c>
      <c r="Z52" s="4">
        <v>39</v>
      </c>
      <c r="AA52" s="4" t="s">
        <v>254</v>
      </c>
      <c r="AB52" s="4" t="s">
        <v>173</v>
      </c>
      <c r="AC52" s="4" t="s">
        <v>174</v>
      </c>
      <c r="AD52" s="4" t="s">
        <v>255</v>
      </c>
      <c r="AE52" s="2"/>
      <c r="AF52" s="1252"/>
    </row>
    <row r="53" spans="1:32" ht="110.25" x14ac:dyDescent="0.25">
      <c r="A53" s="847">
        <v>52</v>
      </c>
      <c r="B53" s="1267"/>
      <c r="C53" s="1252"/>
      <c r="D53" s="1266"/>
      <c r="E53" s="1252"/>
      <c r="F53" s="1252"/>
      <c r="G53" s="1252"/>
      <c r="H53" s="1252"/>
      <c r="I53" s="1252"/>
      <c r="J53" s="1252"/>
      <c r="K53" s="1252"/>
      <c r="L53" s="1268"/>
      <c r="M53" s="1252"/>
      <c r="N53" s="1252"/>
      <c r="O53" s="1252"/>
      <c r="P53" s="12" t="s">
        <v>256</v>
      </c>
      <c r="Q53" s="4">
        <v>4101042</v>
      </c>
      <c r="R53" s="4" t="s">
        <v>257</v>
      </c>
      <c r="S53" s="4">
        <v>410104203</v>
      </c>
      <c r="T53" s="4" t="s">
        <v>258</v>
      </c>
      <c r="U53" s="4">
        <v>0</v>
      </c>
      <c r="V53" s="4">
        <v>10</v>
      </c>
      <c r="W53" s="4">
        <v>10</v>
      </c>
      <c r="X53" s="4">
        <v>10</v>
      </c>
      <c r="Y53" s="4">
        <v>10</v>
      </c>
      <c r="Z53" s="4">
        <v>40</v>
      </c>
      <c r="AA53" s="4" t="s">
        <v>254</v>
      </c>
      <c r="AB53" s="4" t="s">
        <v>173</v>
      </c>
      <c r="AC53" s="4" t="s">
        <v>174</v>
      </c>
      <c r="AD53" s="4" t="s">
        <v>259</v>
      </c>
      <c r="AE53" s="2"/>
      <c r="AF53" s="1252"/>
    </row>
    <row r="54" spans="1:32" ht="134.44999999999999" customHeight="1" x14ac:dyDescent="0.25">
      <c r="A54" s="847">
        <v>53</v>
      </c>
      <c r="B54" s="1267"/>
      <c r="C54" s="1252"/>
      <c r="D54" s="1266"/>
      <c r="E54" s="1252"/>
      <c r="F54" s="1252"/>
      <c r="G54" s="1252"/>
      <c r="H54" s="1252"/>
      <c r="I54" s="1252"/>
      <c r="J54" s="1252"/>
      <c r="K54" s="1252"/>
      <c r="L54" s="1268"/>
      <c r="M54" s="1252"/>
      <c r="N54" s="1252"/>
      <c r="O54" s="1252"/>
      <c r="P54" s="12" t="s">
        <v>260</v>
      </c>
      <c r="Q54" s="4">
        <v>4101079</v>
      </c>
      <c r="R54" s="4" t="s">
        <v>261</v>
      </c>
      <c r="S54" s="4">
        <v>410107900</v>
      </c>
      <c r="T54" s="4" t="s">
        <v>262</v>
      </c>
      <c r="U54" s="4" t="s">
        <v>158</v>
      </c>
      <c r="V54" s="4">
        <v>1</v>
      </c>
      <c r="W54" s="4">
        <v>1</v>
      </c>
      <c r="X54" s="4">
        <v>1</v>
      </c>
      <c r="Y54" s="4">
        <v>1</v>
      </c>
      <c r="Z54" s="4">
        <v>4</v>
      </c>
      <c r="AA54" s="4" t="s">
        <v>263</v>
      </c>
      <c r="AB54" s="4" t="s">
        <v>173</v>
      </c>
      <c r="AC54" s="4" t="s">
        <v>174</v>
      </c>
      <c r="AD54" s="4" t="s">
        <v>175</v>
      </c>
      <c r="AE54" s="2"/>
      <c r="AF54" s="1252"/>
    </row>
    <row r="55" spans="1:32" ht="91.5" customHeight="1" x14ac:dyDescent="0.25">
      <c r="A55" s="847">
        <v>54</v>
      </c>
      <c r="B55" s="1267"/>
      <c r="C55" s="1252"/>
      <c r="D55" s="1266"/>
      <c r="E55" s="1252"/>
      <c r="F55" s="1252"/>
      <c r="G55" s="1252"/>
      <c r="H55" s="1252"/>
      <c r="I55" s="1252"/>
      <c r="J55" s="1252"/>
      <c r="K55" s="1252"/>
      <c r="L55" s="1268"/>
      <c r="M55" s="1252"/>
      <c r="N55" s="1252"/>
      <c r="O55" s="1252"/>
      <c r="P55" s="12" t="s">
        <v>264</v>
      </c>
      <c r="Q55" s="4">
        <v>4101031</v>
      </c>
      <c r="R55" s="4" t="s">
        <v>265</v>
      </c>
      <c r="S55" s="4">
        <v>410103100</v>
      </c>
      <c r="T55" s="4" t="s">
        <v>266</v>
      </c>
      <c r="U55" s="4" t="s">
        <v>158</v>
      </c>
      <c r="V55" s="4">
        <v>3</v>
      </c>
      <c r="W55" s="4">
        <v>3</v>
      </c>
      <c r="X55" s="4">
        <v>3</v>
      </c>
      <c r="Y55" s="4">
        <v>3</v>
      </c>
      <c r="Z55" s="4">
        <v>3</v>
      </c>
      <c r="AA55" s="4" t="s">
        <v>267</v>
      </c>
      <c r="AB55" s="4" t="s">
        <v>173</v>
      </c>
      <c r="AC55" s="4" t="s">
        <v>174</v>
      </c>
      <c r="AD55" s="4" t="s">
        <v>175</v>
      </c>
      <c r="AE55" s="2"/>
      <c r="AF55" s="1252"/>
    </row>
    <row r="56" spans="1:32" ht="117" customHeight="1" x14ac:dyDescent="0.25">
      <c r="A56" s="847">
        <v>55</v>
      </c>
      <c r="B56" s="1267"/>
      <c r="C56" s="1252"/>
      <c r="D56" s="1266"/>
      <c r="E56" s="1252"/>
      <c r="F56" s="1252"/>
      <c r="G56" s="1252"/>
      <c r="H56" s="1252"/>
      <c r="I56" s="1252"/>
      <c r="J56" s="1252"/>
      <c r="K56" s="1252"/>
      <c r="L56" s="1268"/>
      <c r="M56" s="1252"/>
      <c r="N56" s="1252"/>
      <c r="O56" s="1252"/>
      <c r="P56" s="12" t="s">
        <v>268</v>
      </c>
      <c r="Q56" s="4">
        <v>4101031</v>
      </c>
      <c r="R56" s="4" t="s">
        <v>265</v>
      </c>
      <c r="S56" s="4">
        <v>410103102</v>
      </c>
      <c r="T56" s="4" t="s">
        <v>269</v>
      </c>
      <c r="U56" s="4">
        <v>4</v>
      </c>
      <c r="V56" s="4">
        <v>4</v>
      </c>
      <c r="W56" s="4">
        <v>4</v>
      </c>
      <c r="X56" s="4">
        <v>4</v>
      </c>
      <c r="Y56" s="4">
        <v>4</v>
      </c>
      <c r="Z56" s="4">
        <v>4</v>
      </c>
      <c r="AA56" s="4" t="s">
        <v>53</v>
      </c>
      <c r="AB56" s="4" t="s">
        <v>173</v>
      </c>
      <c r="AC56" s="4" t="s">
        <v>174</v>
      </c>
      <c r="AD56" s="4" t="s">
        <v>175</v>
      </c>
      <c r="AE56" s="2"/>
      <c r="AF56" s="1252"/>
    </row>
    <row r="57" spans="1:32" ht="141.75" x14ac:dyDescent="0.25">
      <c r="A57" s="847">
        <v>56</v>
      </c>
      <c r="B57" s="1267"/>
      <c r="C57" s="1252"/>
      <c r="D57" s="1266"/>
      <c r="E57" s="1252"/>
      <c r="F57" s="1252"/>
      <c r="G57" s="1252"/>
      <c r="H57" s="1252"/>
      <c r="I57" s="1252"/>
      <c r="J57" s="1252"/>
      <c r="K57" s="1252"/>
      <c r="L57" s="1268"/>
      <c r="M57" s="1252"/>
      <c r="N57" s="1252"/>
      <c r="O57" s="1252"/>
      <c r="P57" s="12" t="s">
        <v>270</v>
      </c>
      <c r="Q57" s="4">
        <v>4101027</v>
      </c>
      <c r="R57" s="4" t="s">
        <v>249</v>
      </c>
      <c r="S57" s="4">
        <v>410102700</v>
      </c>
      <c r="T57" s="4" t="s">
        <v>271</v>
      </c>
      <c r="U57" s="4" t="s">
        <v>158</v>
      </c>
      <c r="V57" s="4">
        <v>1</v>
      </c>
      <c r="W57" s="4">
        <v>2</v>
      </c>
      <c r="X57" s="4">
        <v>2</v>
      </c>
      <c r="Y57" s="4">
        <v>2</v>
      </c>
      <c r="Z57" s="4">
        <v>2</v>
      </c>
      <c r="AA57" s="4" t="s">
        <v>267</v>
      </c>
      <c r="AB57" s="4" t="s">
        <v>173</v>
      </c>
      <c r="AC57" s="4" t="s">
        <v>174</v>
      </c>
      <c r="AD57" s="4" t="s">
        <v>175</v>
      </c>
      <c r="AE57" s="2"/>
      <c r="AF57" s="1252"/>
    </row>
    <row r="58" spans="1:32" ht="64.5" customHeight="1" x14ac:dyDescent="0.25">
      <c r="A58" s="847">
        <v>57</v>
      </c>
      <c r="B58" s="1267"/>
      <c r="C58" s="1252"/>
      <c r="D58" s="1266"/>
      <c r="E58" s="1252"/>
      <c r="F58" s="1252"/>
      <c r="G58" s="1252"/>
      <c r="H58" s="1252"/>
      <c r="I58" s="1252"/>
      <c r="J58" s="1252"/>
      <c r="K58" s="1252"/>
      <c r="L58" s="1268"/>
      <c r="M58" s="1252"/>
      <c r="N58" s="1252"/>
      <c r="O58" s="1252"/>
      <c r="P58" s="12" t="s">
        <v>272</v>
      </c>
      <c r="Q58" s="4">
        <v>4101038</v>
      </c>
      <c r="R58" s="4" t="s">
        <v>273</v>
      </c>
      <c r="S58" s="4">
        <v>410103802</v>
      </c>
      <c r="T58" s="4" t="s">
        <v>274</v>
      </c>
      <c r="U58" s="4" t="s">
        <v>158</v>
      </c>
      <c r="V58" s="4">
        <v>7</v>
      </c>
      <c r="W58" s="4">
        <v>10</v>
      </c>
      <c r="X58" s="4">
        <v>5</v>
      </c>
      <c r="Y58" s="4">
        <v>1</v>
      </c>
      <c r="Z58" s="4">
        <v>23</v>
      </c>
      <c r="AA58" s="4" t="s">
        <v>267</v>
      </c>
      <c r="AB58" s="4" t="s">
        <v>173</v>
      </c>
      <c r="AC58" s="4" t="s">
        <v>174</v>
      </c>
      <c r="AD58" s="4" t="s">
        <v>175</v>
      </c>
      <c r="AE58" s="2"/>
      <c r="AF58" s="1252"/>
    </row>
    <row r="59" spans="1:32" ht="141.75" x14ac:dyDescent="0.25">
      <c r="A59" s="847">
        <v>58</v>
      </c>
      <c r="B59" s="1267"/>
      <c r="C59" s="1252"/>
      <c r="D59" s="1266"/>
      <c r="E59" s="1252"/>
      <c r="F59" s="1252"/>
      <c r="G59" s="1252"/>
      <c r="H59" s="1252"/>
      <c r="I59" s="1252"/>
      <c r="J59" s="1252"/>
      <c r="K59" s="1252"/>
      <c r="L59" s="1268"/>
      <c r="M59" s="1252"/>
      <c r="N59" s="1252"/>
      <c r="O59" s="1252"/>
      <c r="P59" s="12" t="s">
        <v>275</v>
      </c>
      <c r="Q59" s="4">
        <v>4101076</v>
      </c>
      <c r="R59" s="4" t="s">
        <v>276</v>
      </c>
      <c r="S59" s="4">
        <v>410107600</v>
      </c>
      <c r="T59" s="4" t="s">
        <v>277</v>
      </c>
      <c r="U59" s="4">
        <v>30</v>
      </c>
      <c r="V59" s="4">
        <v>0</v>
      </c>
      <c r="W59" s="4">
        <v>0</v>
      </c>
      <c r="X59" s="4">
        <v>15</v>
      </c>
      <c r="Y59" s="4">
        <v>15</v>
      </c>
      <c r="Z59" s="4">
        <v>30</v>
      </c>
      <c r="AA59" s="4" t="s">
        <v>254</v>
      </c>
      <c r="AB59" s="4" t="s">
        <v>173</v>
      </c>
      <c r="AC59" s="4" t="s">
        <v>174</v>
      </c>
      <c r="AD59" s="4" t="s">
        <v>278</v>
      </c>
      <c r="AE59" s="2"/>
      <c r="AF59" s="1252"/>
    </row>
    <row r="60" spans="1:32" ht="110.25" x14ac:dyDescent="0.25">
      <c r="A60" s="847">
        <v>59</v>
      </c>
      <c r="B60" s="1267"/>
      <c r="C60" s="1252"/>
      <c r="D60" s="1266"/>
      <c r="E60" s="1252"/>
      <c r="F60" s="1252"/>
      <c r="G60" s="1252"/>
      <c r="H60" s="1252"/>
      <c r="I60" s="1252"/>
      <c r="J60" s="1252"/>
      <c r="K60" s="1252"/>
      <c r="L60" s="1268"/>
      <c r="M60" s="1252"/>
      <c r="N60" s="1252"/>
      <c r="O60" s="1252"/>
      <c r="P60" s="12" t="s">
        <v>279</v>
      </c>
      <c r="Q60" s="4">
        <v>4101007</v>
      </c>
      <c r="R60" s="4" t="s">
        <v>280</v>
      </c>
      <c r="S60" s="4">
        <v>410100701</v>
      </c>
      <c r="T60" s="4" t="s">
        <v>281</v>
      </c>
      <c r="U60" s="4">
        <v>8</v>
      </c>
      <c r="V60" s="4">
        <v>2</v>
      </c>
      <c r="W60" s="4">
        <v>2</v>
      </c>
      <c r="X60" s="4">
        <v>2</v>
      </c>
      <c r="Y60" s="4">
        <v>2</v>
      </c>
      <c r="Z60" s="4">
        <v>16</v>
      </c>
      <c r="AA60" s="4" t="s">
        <v>254</v>
      </c>
      <c r="AB60" s="4" t="s">
        <v>173</v>
      </c>
      <c r="AC60" s="4" t="s">
        <v>174</v>
      </c>
      <c r="AD60" s="4" t="s">
        <v>282</v>
      </c>
      <c r="AE60" s="2"/>
      <c r="AF60" s="1252"/>
    </row>
    <row r="61" spans="1:32" ht="47.25" x14ac:dyDescent="0.25">
      <c r="A61" s="847">
        <v>60</v>
      </c>
      <c r="B61" s="1267"/>
      <c r="C61" s="1252"/>
      <c r="D61" s="1266"/>
      <c r="E61" s="1252"/>
      <c r="F61" s="1252"/>
      <c r="G61" s="1252"/>
      <c r="H61" s="1252"/>
      <c r="I61" s="1252"/>
      <c r="J61" s="1252"/>
      <c r="K61" s="1252"/>
      <c r="L61" s="1268"/>
      <c r="M61" s="1252"/>
      <c r="N61" s="1252"/>
      <c r="O61" s="1252"/>
      <c r="P61" s="12" t="s">
        <v>283</v>
      </c>
      <c r="Q61" s="4">
        <v>4101068</v>
      </c>
      <c r="R61" s="4" t="s">
        <v>284</v>
      </c>
      <c r="S61" s="4">
        <v>410106802</v>
      </c>
      <c r="T61" s="4" t="s">
        <v>285</v>
      </c>
      <c r="U61" s="4">
        <v>5</v>
      </c>
      <c r="V61" s="4">
        <v>5</v>
      </c>
      <c r="W61" s="4">
        <v>5</v>
      </c>
      <c r="X61" s="4">
        <v>5</v>
      </c>
      <c r="Y61" s="4">
        <v>5</v>
      </c>
      <c r="Z61" s="4">
        <v>5</v>
      </c>
      <c r="AA61" s="4" t="s">
        <v>286</v>
      </c>
      <c r="AB61" s="4" t="s">
        <v>173</v>
      </c>
      <c r="AC61" s="4" t="s">
        <v>174</v>
      </c>
      <c r="AD61" s="4" t="s">
        <v>287</v>
      </c>
      <c r="AE61" s="2"/>
      <c r="AF61" s="1252"/>
    </row>
    <row r="62" spans="1:32" ht="63" x14ac:dyDescent="0.25">
      <c r="A62" s="847">
        <v>61</v>
      </c>
      <c r="B62" s="1267"/>
      <c r="C62" s="1252"/>
      <c r="D62" s="1266"/>
      <c r="E62" s="1252"/>
      <c r="F62" s="1252"/>
      <c r="G62" s="1252"/>
      <c r="H62" s="1252"/>
      <c r="I62" s="1252"/>
      <c r="J62" s="1252"/>
      <c r="K62" s="1252"/>
      <c r="L62" s="1268"/>
      <c r="M62" s="1252"/>
      <c r="N62" s="1252"/>
      <c r="O62" s="1252"/>
      <c r="P62" s="12" t="s">
        <v>288</v>
      </c>
      <c r="Q62" s="4">
        <v>4101094</v>
      </c>
      <c r="R62" s="4" t="s">
        <v>289</v>
      </c>
      <c r="S62" s="4">
        <v>410109400</v>
      </c>
      <c r="T62" s="4" t="s">
        <v>290</v>
      </c>
      <c r="U62" s="4">
        <v>25</v>
      </c>
      <c r="V62" s="4">
        <v>7</v>
      </c>
      <c r="W62" s="4">
        <v>7</v>
      </c>
      <c r="X62" s="4">
        <v>7</v>
      </c>
      <c r="Y62" s="4">
        <v>7</v>
      </c>
      <c r="Z62" s="4">
        <v>53</v>
      </c>
      <c r="AA62" s="4" t="s">
        <v>43</v>
      </c>
      <c r="AB62" s="4" t="s">
        <v>173</v>
      </c>
      <c r="AC62" s="4" t="s">
        <v>174</v>
      </c>
      <c r="AD62" s="4" t="s">
        <v>287</v>
      </c>
      <c r="AE62" s="2"/>
      <c r="AF62" s="1252"/>
    </row>
    <row r="63" spans="1:32" ht="78.75" x14ac:dyDescent="0.25">
      <c r="A63" s="847">
        <v>62</v>
      </c>
      <c r="B63" s="1267"/>
      <c r="C63" s="1252"/>
      <c r="D63" s="1266"/>
      <c r="E63" s="1252"/>
      <c r="F63" s="1252"/>
      <c r="G63" s="1252"/>
      <c r="H63" s="1252"/>
      <c r="I63" s="1252"/>
      <c r="J63" s="1252"/>
      <c r="K63" s="1252"/>
      <c r="L63" s="1268"/>
      <c r="M63" s="1252"/>
      <c r="N63" s="1252"/>
      <c r="O63" s="1252"/>
      <c r="P63" s="12" t="s">
        <v>291</v>
      </c>
      <c r="Q63" s="4">
        <v>4101045</v>
      </c>
      <c r="R63" s="4" t="s">
        <v>292</v>
      </c>
      <c r="S63" s="4">
        <v>410104500</v>
      </c>
      <c r="T63" s="4" t="s">
        <v>293</v>
      </c>
      <c r="U63" s="4">
        <v>21</v>
      </c>
      <c r="V63" s="4">
        <v>5</v>
      </c>
      <c r="W63" s="4">
        <v>7</v>
      </c>
      <c r="X63" s="4">
        <v>7</v>
      </c>
      <c r="Y63" s="4">
        <v>9</v>
      </c>
      <c r="Z63" s="4">
        <v>49</v>
      </c>
      <c r="AA63" s="4" t="s">
        <v>294</v>
      </c>
      <c r="AB63" s="4" t="s">
        <v>173</v>
      </c>
      <c r="AC63" s="4" t="s">
        <v>174</v>
      </c>
      <c r="AD63" s="4" t="s">
        <v>295</v>
      </c>
      <c r="AE63" s="2"/>
      <c r="AF63" s="1252"/>
    </row>
    <row r="64" spans="1:32" ht="94.5" x14ac:dyDescent="0.25">
      <c r="A64" s="847">
        <v>63</v>
      </c>
      <c r="B64" s="1267"/>
      <c r="C64" s="1252"/>
      <c r="D64" s="1266"/>
      <c r="E64" s="1252"/>
      <c r="F64" s="1252"/>
      <c r="G64" s="1252"/>
      <c r="H64" s="1252"/>
      <c r="I64" s="1252"/>
      <c r="J64" s="1252"/>
      <c r="K64" s="1252"/>
      <c r="L64" s="1268"/>
      <c r="M64" s="1252"/>
      <c r="N64" s="1252"/>
      <c r="O64" s="1252"/>
      <c r="P64" s="12" t="s">
        <v>296</v>
      </c>
      <c r="Q64" s="4">
        <v>4101090</v>
      </c>
      <c r="R64" s="4" t="s">
        <v>297</v>
      </c>
      <c r="S64" s="4">
        <v>410109000</v>
      </c>
      <c r="T64" s="4" t="s">
        <v>298</v>
      </c>
      <c r="U64" s="4">
        <v>12</v>
      </c>
      <c r="V64" s="4">
        <v>2</v>
      </c>
      <c r="W64" s="4">
        <v>3</v>
      </c>
      <c r="X64" s="4">
        <v>3</v>
      </c>
      <c r="Y64" s="4">
        <v>4</v>
      </c>
      <c r="Z64" s="4">
        <v>24</v>
      </c>
      <c r="AA64" s="4" t="s">
        <v>254</v>
      </c>
      <c r="AB64" s="4" t="s">
        <v>173</v>
      </c>
      <c r="AC64" s="4" t="s">
        <v>174</v>
      </c>
      <c r="AD64" s="4" t="s">
        <v>299</v>
      </c>
      <c r="AE64" s="2"/>
      <c r="AF64" s="1252"/>
    </row>
    <row r="65" spans="1:32" ht="84" customHeight="1" x14ac:dyDescent="0.25">
      <c r="A65" s="847">
        <v>64</v>
      </c>
      <c r="B65" s="1267"/>
      <c r="C65" s="1252"/>
      <c r="D65" s="1266"/>
      <c r="E65" s="1252"/>
      <c r="F65" s="1252"/>
      <c r="G65" s="1252"/>
      <c r="H65" s="1252"/>
      <c r="I65" s="1252"/>
      <c r="J65" s="1252"/>
      <c r="K65" s="1252"/>
      <c r="L65" s="1268"/>
      <c r="M65" s="1252"/>
      <c r="N65" s="1252"/>
      <c r="O65" s="1252"/>
      <c r="P65" s="12" t="s">
        <v>300</v>
      </c>
      <c r="Q65" s="4">
        <v>4101063</v>
      </c>
      <c r="R65" s="4" t="s">
        <v>301</v>
      </c>
      <c r="S65" s="4">
        <v>410106300</v>
      </c>
      <c r="T65" s="4" t="s">
        <v>302</v>
      </c>
      <c r="U65" s="4">
        <v>1</v>
      </c>
      <c r="V65" s="4">
        <v>1</v>
      </c>
      <c r="W65" s="4">
        <v>1</v>
      </c>
      <c r="X65" s="4">
        <v>1</v>
      </c>
      <c r="Y65" s="4">
        <v>1</v>
      </c>
      <c r="Z65" s="4">
        <v>1</v>
      </c>
      <c r="AA65" s="4" t="s">
        <v>53</v>
      </c>
      <c r="AB65" s="4" t="s">
        <v>173</v>
      </c>
      <c r="AC65" s="4" t="s">
        <v>174</v>
      </c>
      <c r="AD65" s="4" t="s">
        <v>303</v>
      </c>
      <c r="AE65" s="2"/>
      <c r="AF65" s="1252"/>
    </row>
    <row r="66" spans="1:32" ht="47.25" x14ac:dyDescent="0.25">
      <c r="A66" s="847">
        <v>65</v>
      </c>
      <c r="B66" s="1267"/>
      <c r="C66" s="1252"/>
      <c r="D66" s="1266"/>
      <c r="E66" s="1252"/>
      <c r="F66" s="1252"/>
      <c r="G66" s="1252"/>
      <c r="H66" s="1252"/>
      <c r="I66" s="1252"/>
      <c r="J66" s="1252"/>
      <c r="K66" s="1252"/>
      <c r="L66" s="1268"/>
      <c r="M66" s="1252"/>
      <c r="N66" s="1252"/>
      <c r="O66" s="1252"/>
      <c r="P66" s="12" t="s">
        <v>304</v>
      </c>
      <c r="Q66" s="4">
        <v>410103</v>
      </c>
      <c r="R66" s="4" t="s">
        <v>305</v>
      </c>
      <c r="S66" s="4">
        <v>410110300</v>
      </c>
      <c r="T66" s="4" t="s">
        <v>306</v>
      </c>
      <c r="U66" s="4">
        <v>1</v>
      </c>
      <c r="V66" s="4">
        <v>1</v>
      </c>
      <c r="W66" s="4">
        <v>1</v>
      </c>
      <c r="X66" s="4">
        <v>1</v>
      </c>
      <c r="Y66" s="4">
        <v>1</v>
      </c>
      <c r="Z66" s="4">
        <v>1</v>
      </c>
      <c r="AA66" s="4" t="s">
        <v>53</v>
      </c>
      <c r="AB66" s="4" t="s">
        <v>173</v>
      </c>
      <c r="AC66" s="4" t="s">
        <v>174</v>
      </c>
      <c r="AD66" s="4" t="s">
        <v>307</v>
      </c>
      <c r="AE66" s="2"/>
      <c r="AF66" s="1252"/>
    </row>
    <row r="67" spans="1:32" ht="78.75" x14ac:dyDescent="0.25">
      <c r="A67" s="847">
        <v>66</v>
      </c>
      <c r="B67" s="1267"/>
      <c r="C67" s="1252"/>
      <c r="D67" s="1266"/>
      <c r="E67" s="1252"/>
      <c r="F67" s="1252"/>
      <c r="G67" s="1252"/>
      <c r="H67" s="1252"/>
      <c r="I67" s="1252"/>
      <c r="J67" s="1252"/>
      <c r="K67" s="1252"/>
      <c r="L67" s="1268"/>
      <c r="M67" s="1252"/>
      <c r="N67" s="1252"/>
      <c r="O67" s="1252"/>
      <c r="P67" s="12" t="s">
        <v>308</v>
      </c>
      <c r="Q67" s="4">
        <v>4101038</v>
      </c>
      <c r="R67" s="20" t="s">
        <v>273</v>
      </c>
      <c r="S67" s="4">
        <v>410103801</v>
      </c>
      <c r="T67" s="4" t="s">
        <v>309</v>
      </c>
      <c r="U67" s="4">
        <v>1</v>
      </c>
      <c r="V67" s="4">
        <v>1</v>
      </c>
      <c r="W67" s="4">
        <v>1</v>
      </c>
      <c r="X67" s="4">
        <v>1</v>
      </c>
      <c r="Y67" s="4">
        <v>1</v>
      </c>
      <c r="Z67" s="4">
        <v>1</v>
      </c>
      <c r="AA67" s="4" t="s">
        <v>53</v>
      </c>
      <c r="AB67" s="4" t="s">
        <v>173</v>
      </c>
      <c r="AC67" s="4" t="s">
        <v>174</v>
      </c>
      <c r="AD67" s="4" t="s">
        <v>310</v>
      </c>
      <c r="AE67" s="2"/>
      <c r="AF67" s="1252"/>
    </row>
    <row r="68" spans="1:32" ht="63" x14ac:dyDescent="0.25">
      <c r="A68" s="847">
        <v>67</v>
      </c>
      <c r="B68" s="1267"/>
      <c r="C68" s="1252"/>
      <c r="D68" s="1266"/>
      <c r="E68" s="1252"/>
      <c r="F68" s="1252"/>
      <c r="G68" s="1252"/>
      <c r="H68" s="1252"/>
      <c r="I68" s="1252"/>
      <c r="J68" s="1252"/>
      <c r="K68" s="1252"/>
      <c r="L68" s="1268"/>
      <c r="M68" s="1252"/>
      <c r="N68" s="1252"/>
      <c r="O68" s="1252"/>
      <c r="P68" s="12" t="s">
        <v>311</v>
      </c>
      <c r="Q68" s="4" t="s">
        <v>312</v>
      </c>
      <c r="R68" s="20" t="s">
        <v>51</v>
      </c>
      <c r="S68" s="4" t="s">
        <v>313</v>
      </c>
      <c r="T68" s="4" t="s">
        <v>224</v>
      </c>
      <c r="U68" s="4">
        <v>1</v>
      </c>
      <c r="V68" s="4">
        <v>1</v>
      </c>
      <c r="W68" s="4">
        <v>1</v>
      </c>
      <c r="X68" s="4">
        <v>1</v>
      </c>
      <c r="Y68" s="4">
        <v>1</v>
      </c>
      <c r="Z68" s="4">
        <v>1</v>
      </c>
      <c r="AA68" s="4" t="s">
        <v>53</v>
      </c>
      <c r="AB68" s="4" t="s">
        <v>173</v>
      </c>
      <c r="AC68" s="4" t="s">
        <v>174</v>
      </c>
      <c r="AD68" s="4" t="s">
        <v>310</v>
      </c>
      <c r="AE68" s="2"/>
      <c r="AF68" s="1252"/>
    </row>
    <row r="69" spans="1:32" ht="78.75" x14ac:dyDescent="0.25">
      <c r="A69" s="847">
        <v>68</v>
      </c>
      <c r="B69" s="1267"/>
      <c r="C69" s="1252"/>
      <c r="D69" s="1258" t="s">
        <v>314</v>
      </c>
      <c r="E69" s="1252" t="s">
        <v>315</v>
      </c>
      <c r="F69" s="1252">
        <v>45</v>
      </c>
      <c r="G69" s="1252" t="s">
        <v>93</v>
      </c>
      <c r="H69" s="1252">
        <v>4502</v>
      </c>
      <c r="I69" s="1252" t="s">
        <v>132</v>
      </c>
      <c r="J69" s="1252" t="s">
        <v>317</v>
      </c>
      <c r="K69" s="1252" t="s">
        <v>38</v>
      </c>
      <c r="L69" s="1268">
        <v>6.9999999999999999E-4</v>
      </c>
      <c r="M69" s="1252" t="s">
        <v>318</v>
      </c>
      <c r="N69" s="1252">
        <v>2023</v>
      </c>
      <c r="O69" s="1269">
        <v>1E-3</v>
      </c>
      <c r="P69" s="12" t="s">
        <v>319</v>
      </c>
      <c r="Q69" s="4">
        <v>4502035</v>
      </c>
      <c r="R69" s="4" t="s">
        <v>51</v>
      </c>
      <c r="S69" s="4">
        <v>450203501</v>
      </c>
      <c r="T69" s="4" t="s">
        <v>216</v>
      </c>
      <c r="U69" s="4">
        <v>4</v>
      </c>
      <c r="V69" s="4">
        <v>1</v>
      </c>
      <c r="W69" s="4">
        <v>1</v>
      </c>
      <c r="X69" s="4">
        <v>1</v>
      </c>
      <c r="Y69" s="4">
        <v>1</v>
      </c>
      <c r="Z69" s="4">
        <v>4</v>
      </c>
      <c r="AA69" s="4" t="s">
        <v>53</v>
      </c>
      <c r="AB69" s="4" t="s">
        <v>173</v>
      </c>
      <c r="AC69" s="4" t="s">
        <v>174</v>
      </c>
      <c r="AD69" s="4" t="s">
        <v>175</v>
      </c>
      <c r="AE69" s="2"/>
      <c r="AF69" s="1252" t="s">
        <v>316</v>
      </c>
    </row>
    <row r="70" spans="1:32" ht="110.25" x14ac:dyDescent="0.25">
      <c r="A70" s="847">
        <v>69</v>
      </c>
      <c r="B70" s="1267"/>
      <c r="C70" s="1252"/>
      <c r="D70" s="1258"/>
      <c r="E70" s="1252"/>
      <c r="F70" s="1252"/>
      <c r="G70" s="1252"/>
      <c r="H70" s="1252"/>
      <c r="I70" s="1252"/>
      <c r="J70" s="1252"/>
      <c r="K70" s="1252"/>
      <c r="L70" s="1252"/>
      <c r="M70" s="1252"/>
      <c r="N70" s="1252"/>
      <c r="O70" s="1269"/>
      <c r="P70" s="12" t="s">
        <v>320</v>
      </c>
      <c r="Q70" s="11">
        <v>4502022</v>
      </c>
      <c r="R70" s="4" t="s">
        <v>128</v>
      </c>
      <c r="S70" s="11">
        <v>450202200</v>
      </c>
      <c r="T70" s="4" t="s">
        <v>146</v>
      </c>
      <c r="U70" s="4">
        <v>64</v>
      </c>
      <c r="V70" s="4">
        <v>10</v>
      </c>
      <c r="W70" s="4">
        <v>18</v>
      </c>
      <c r="X70" s="4">
        <v>18</v>
      </c>
      <c r="Y70" s="4">
        <v>18</v>
      </c>
      <c r="Z70" s="4">
        <v>64</v>
      </c>
      <c r="AA70" s="4" t="s">
        <v>263</v>
      </c>
      <c r="AB70" s="4" t="s">
        <v>173</v>
      </c>
      <c r="AC70" s="4" t="s">
        <v>174</v>
      </c>
      <c r="AD70" s="4" t="s">
        <v>175</v>
      </c>
      <c r="AE70" s="2"/>
      <c r="AF70" s="1252"/>
    </row>
    <row r="71" spans="1:32" ht="94.5" x14ac:dyDescent="0.25">
      <c r="A71" s="847">
        <v>70</v>
      </c>
      <c r="B71" s="1267"/>
      <c r="C71" s="1252"/>
      <c r="D71" s="1258"/>
      <c r="E71" s="1252"/>
      <c r="F71" s="1252"/>
      <c r="G71" s="1252"/>
      <c r="H71" s="1252"/>
      <c r="I71" s="1252"/>
      <c r="J71" s="1252"/>
      <c r="K71" s="1252"/>
      <c r="L71" s="1252"/>
      <c r="M71" s="1252"/>
      <c r="N71" s="1252"/>
      <c r="O71" s="1269"/>
      <c r="P71" s="12" t="s">
        <v>321</v>
      </c>
      <c r="Q71" s="11">
        <v>4502038</v>
      </c>
      <c r="R71" s="4" t="s">
        <v>165</v>
      </c>
      <c r="S71" s="4">
        <v>450203800</v>
      </c>
      <c r="T71" s="4" t="s">
        <v>167</v>
      </c>
      <c r="U71" s="4">
        <v>4</v>
      </c>
      <c r="V71" s="4">
        <v>1</v>
      </c>
      <c r="W71" s="4">
        <v>1</v>
      </c>
      <c r="X71" s="4">
        <v>1</v>
      </c>
      <c r="Y71" s="4">
        <v>1</v>
      </c>
      <c r="Z71" s="4">
        <v>4</v>
      </c>
      <c r="AA71" s="4" t="s">
        <v>43</v>
      </c>
      <c r="AB71" s="4" t="s">
        <v>173</v>
      </c>
      <c r="AC71" s="4" t="s">
        <v>174</v>
      </c>
      <c r="AD71" s="4" t="s">
        <v>322</v>
      </c>
      <c r="AE71" s="2"/>
      <c r="AF71" s="1252"/>
    </row>
    <row r="72" spans="1:32" ht="78.75" x14ac:dyDescent="0.25">
      <c r="A72" s="847">
        <v>71</v>
      </c>
      <c r="B72" s="1267"/>
      <c r="C72" s="1252"/>
      <c r="D72" s="1258"/>
      <c r="E72" s="1252"/>
      <c r="F72" s="1252"/>
      <c r="G72" s="1252"/>
      <c r="H72" s="1252"/>
      <c r="I72" s="1252"/>
      <c r="J72" s="1252"/>
      <c r="K72" s="1252"/>
      <c r="L72" s="1252"/>
      <c r="M72" s="1252"/>
      <c r="N72" s="1252"/>
      <c r="O72" s="1269"/>
      <c r="P72" s="12" t="s">
        <v>323</v>
      </c>
      <c r="Q72" s="4">
        <v>4502020</v>
      </c>
      <c r="R72" s="4" t="s">
        <v>324</v>
      </c>
      <c r="S72" s="4">
        <v>450202001</v>
      </c>
      <c r="T72" s="4" t="s">
        <v>325</v>
      </c>
      <c r="U72" s="4">
        <v>1</v>
      </c>
      <c r="V72" s="4">
        <v>2</v>
      </c>
      <c r="W72" s="4">
        <v>4</v>
      </c>
      <c r="X72" s="4">
        <v>4</v>
      </c>
      <c r="Y72" s="4">
        <v>4</v>
      </c>
      <c r="Z72" s="4">
        <v>14</v>
      </c>
      <c r="AA72" s="4" t="s">
        <v>53</v>
      </c>
      <c r="AB72" s="4" t="s">
        <v>173</v>
      </c>
      <c r="AC72" s="4" t="s">
        <v>174</v>
      </c>
      <c r="AD72" s="4" t="s">
        <v>322</v>
      </c>
      <c r="AE72" s="2"/>
      <c r="AF72" s="1252"/>
    </row>
    <row r="73" spans="1:32" ht="78.75" x14ac:dyDescent="0.25">
      <c r="A73" s="847">
        <v>72</v>
      </c>
      <c r="B73" s="1267"/>
      <c r="C73" s="1252"/>
      <c r="D73" s="1258"/>
      <c r="E73" s="1252"/>
      <c r="F73" s="1252"/>
      <c r="G73" s="1252"/>
      <c r="H73" s="1252"/>
      <c r="I73" s="1252"/>
      <c r="J73" s="1252"/>
      <c r="K73" s="1252"/>
      <c r="L73" s="1252"/>
      <c r="M73" s="1252"/>
      <c r="N73" s="1252"/>
      <c r="O73" s="1269"/>
      <c r="P73" s="12" t="s">
        <v>326</v>
      </c>
      <c r="Q73" s="18" t="s">
        <v>169</v>
      </c>
      <c r="R73" s="4" t="s">
        <v>170</v>
      </c>
      <c r="S73" s="18" t="s">
        <v>327</v>
      </c>
      <c r="T73" s="4" t="s">
        <v>328</v>
      </c>
      <c r="U73" s="4">
        <v>4</v>
      </c>
      <c r="V73" s="4">
        <v>4</v>
      </c>
      <c r="W73" s="4">
        <v>4</v>
      </c>
      <c r="X73" s="4">
        <v>4</v>
      </c>
      <c r="Y73" s="4">
        <v>4</v>
      </c>
      <c r="Z73" s="4">
        <v>4</v>
      </c>
      <c r="AA73" s="4" t="s">
        <v>53</v>
      </c>
      <c r="AB73" s="4" t="s">
        <v>173</v>
      </c>
      <c r="AC73" s="4" t="s">
        <v>174</v>
      </c>
      <c r="AD73" s="4" t="s">
        <v>322</v>
      </c>
      <c r="AE73" s="2"/>
      <c r="AF73" s="1252"/>
    </row>
    <row r="74" spans="1:32" ht="63" x14ac:dyDescent="0.25">
      <c r="A74" s="847">
        <v>73</v>
      </c>
      <c r="B74" s="1267"/>
      <c r="C74" s="1252"/>
      <c r="D74" s="1258"/>
      <c r="E74" s="1252"/>
      <c r="F74" s="1252"/>
      <c r="G74" s="1252"/>
      <c r="H74" s="1252"/>
      <c r="I74" s="1252"/>
      <c r="J74" s="1252"/>
      <c r="K74" s="1252"/>
      <c r="L74" s="1252"/>
      <c r="M74" s="1252"/>
      <c r="N74" s="1252"/>
      <c r="O74" s="1269"/>
      <c r="P74" s="12" t="s">
        <v>329</v>
      </c>
      <c r="Q74" s="11">
        <v>4502021</v>
      </c>
      <c r="R74" s="4" t="s">
        <v>149</v>
      </c>
      <c r="S74" s="11">
        <v>4502001</v>
      </c>
      <c r="T74" s="4" t="s">
        <v>330</v>
      </c>
      <c r="U74" s="4">
        <v>1</v>
      </c>
      <c r="V74" s="4">
        <v>1</v>
      </c>
      <c r="W74" s="4">
        <v>1</v>
      </c>
      <c r="X74" s="4">
        <v>1</v>
      </c>
      <c r="Y74" s="4">
        <v>1</v>
      </c>
      <c r="Z74" s="4">
        <v>4</v>
      </c>
      <c r="AA74" s="4" t="s">
        <v>43</v>
      </c>
      <c r="AB74" s="4" t="s">
        <v>173</v>
      </c>
      <c r="AC74" s="4" t="s">
        <v>174</v>
      </c>
      <c r="AD74" s="4" t="s">
        <v>322</v>
      </c>
      <c r="AE74" s="2"/>
      <c r="AF74" s="1252"/>
    </row>
    <row r="75" spans="1:32" ht="63" x14ac:dyDescent="0.25">
      <c r="A75" s="847">
        <v>74</v>
      </c>
      <c r="B75" s="1267"/>
      <c r="C75" s="1252"/>
      <c r="D75" s="1258"/>
      <c r="E75" s="1252"/>
      <c r="F75" s="1252"/>
      <c r="G75" s="1252"/>
      <c r="H75" s="1252"/>
      <c r="I75" s="1252"/>
      <c r="J75" s="1252"/>
      <c r="K75" s="1252"/>
      <c r="L75" s="1252"/>
      <c r="M75" s="1252"/>
      <c r="N75" s="1252"/>
      <c r="O75" s="1269"/>
      <c r="P75" s="12" t="s">
        <v>331</v>
      </c>
      <c r="Q75" s="18">
        <v>4502035</v>
      </c>
      <c r="R75" s="6" t="s">
        <v>51</v>
      </c>
      <c r="S75" s="4">
        <v>450203501</v>
      </c>
      <c r="T75" s="4" t="s">
        <v>216</v>
      </c>
      <c r="U75" s="4">
        <v>4</v>
      </c>
      <c r="V75" s="4">
        <v>4</v>
      </c>
      <c r="W75" s="4">
        <v>4</v>
      </c>
      <c r="X75" s="4">
        <v>4</v>
      </c>
      <c r="Y75" s="4">
        <v>4</v>
      </c>
      <c r="Z75" s="4">
        <v>4</v>
      </c>
      <c r="AA75" s="4" t="s">
        <v>53</v>
      </c>
      <c r="AB75" s="4" t="s">
        <v>173</v>
      </c>
      <c r="AC75" s="4" t="s">
        <v>174</v>
      </c>
      <c r="AD75" s="4" t="s">
        <v>322</v>
      </c>
      <c r="AE75" s="2"/>
      <c r="AF75" s="1252"/>
    </row>
    <row r="76" spans="1:32" ht="47.25" x14ac:dyDescent="0.25">
      <c r="A76" s="847">
        <v>75</v>
      </c>
      <c r="B76" s="1267"/>
      <c r="C76" s="1252"/>
      <c r="D76" s="1258"/>
      <c r="E76" s="1252"/>
      <c r="F76" s="1252"/>
      <c r="G76" s="1252"/>
      <c r="H76" s="1252"/>
      <c r="I76" s="1252"/>
      <c r="J76" s="1252"/>
      <c r="K76" s="1252"/>
      <c r="L76" s="1252"/>
      <c r="M76" s="1252"/>
      <c r="N76" s="1252"/>
      <c r="O76" s="1269"/>
      <c r="P76" s="12" t="s">
        <v>332</v>
      </c>
      <c r="Q76" s="4">
        <v>4502021</v>
      </c>
      <c r="R76" s="4" t="s">
        <v>149</v>
      </c>
      <c r="S76" s="4">
        <v>450202100</v>
      </c>
      <c r="T76" s="4" t="s">
        <v>151</v>
      </c>
      <c r="U76" s="4">
        <v>0</v>
      </c>
      <c r="V76" s="22">
        <v>1</v>
      </c>
      <c r="W76" s="22">
        <v>1</v>
      </c>
      <c r="X76" s="22">
        <v>1</v>
      </c>
      <c r="Y76" s="22">
        <v>1</v>
      </c>
      <c r="Z76" s="22">
        <v>1</v>
      </c>
      <c r="AA76" s="22" t="s">
        <v>43</v>
      </c>
      <c r="AB76" s="23" t="s">
        <v>333</v>
      </c>
      <c r="AC76" s="23" t="s">
        <v>334</v>
      </c>
      <c r="AD76" s="22" t="s">
        <v>335</v>
      </c>
      <c r="AE76" s="2"/>
      <c r="AF76" s="1252"/>
    </row>
    <row r="77" spans="1:32" ht="220.5" x14ac:dyDescent="0.25">
      <c r="A77" s="847">
        <v>76</v>
      </c>
      <c r="B77" s="1267"/>
      <c r="C77" s="1252"/>
      <c r="D77" s="1258"/>
      <c r="E77" s="1252"/>
      <c r="F77" s="1252"/>
      <c r="G77" s="1252"/>
      <c r="H77" s="1252"/>
      <c r="I77" s="1252"/>
      <c r="J77" s="1252"/>
      <c r="K77" s="1252"/>
      <c r="L77" s="1252"/>
      <c r="M77" s="1252"/>
      <c r="N77" s="1252"/>
      <c r="O77" s="1269"/>
      <c r="P77" s="12" t="s">
        <v>336</v>
      </c>
      <c r="Q77" s="4">
        <v>4502034</v>
      </c>
      <c r="R77" s="4" t="s">
        <v>199</v>
      </c>
      <c r="S77" s="4">
        <v>450203414</v>
      </c>
      <c r="T77" s="4" t="s">
        <v>337</v>
      </c>
      <c r="U77" s="4" t="s">
        <v>158</v>
      </c>
      <c r="V77" s="4">
        <v>1</v>
      </c>
      <c r="W77" s="4">
        <v>1</v>
      </c>
      <c r="X77" s="4">
        <v>1</v>
      </c>
      <c r="Y77" s="4">
        <v>1</v>
      </c>
      <c r="Z77" s="4">
        <v>4</v>
      </c>
      <c r="AA77" s="4" t="s">
        <v>294</v>
      </c>
      <c r="AB77" s="4" t="s">
        <v>173</v>
      </c>
      <c r="AC77" s="4" t="s">
        <v>174</v>
      </c>
      <c r="AD77" s="4" t="s">
        <v>175</v>
      </c>
      <c r="AE77" s="2"/>
      <c r="AF77" s="1252"/>
    </row>
    <row r="78" spans="1:32" ht="74.45" customHeight="1" x14ac:dyDescent="0.25">
      <c r="A78" s="847">
        <v>77</v>
      </c>
      <c r="B78" s="1267"/>
      <c r="C78" s="1252"/>
      <c r="D78" s="1258"/>
      <c r="E78" s="1252"/>
      <c r="F78" s="1252"/>
      <c r="G78" s="1252"/>
      <c r="H78" s="1252"/>
      <c r="I78" s="1252"/>
      <c r="J78" s="1252"/>
      <c r="K78" s="1252"/>
      <c r="L78" s="1252"/>
      <c r="M78" s="1252"/>
      <c r="N78" s="1252"/>
      <c r="O78" s="1269"/>
      <c r="P78" s="12" t="s">
        <v>338</v>
      </c>
      <c r="Q78" s="4">
        <v>4502034</v>
      </c>
      <c r="R78" s="4" t="s">
        <v>199</v>
      </c>
      <c r="S78" s="4">
        <v>450203413</v>
      </c>
      <c r="T78" s="4" t="s">
        <v>339</v>
      </c>
      <c r="U78" s="4" t="s">
        <v>158</v>
      </c>
      <c r="V78" s="4">
        <v>20</v>
      </c>
      <c r="W78" s="4">
        <v>20</v>
      </c>
      <c r="X78" s="4">
        <v>20</v>
      </c>
      <c r="Y78" s="4">
        <v>20</v>
      </c>
      <c r="Z78" s="4">
        <v>80</v>
      </c>
      <c r="AA78" s="4" t="s">
        <v>43</v>
      </c>
      <c r="AB78" s="4" t="s">
        <v>173</v>
      </c>
      <c r="AC78" s="4" t="s">
        <v>174</v>
      </c>
      <c r="AD78" s="4" t="s">
        <v>175</v>
      </c>
      <c r="AE78" s="2"/>
      <c r="AF78" s="1252"/>
    </row>
    <row r="79" spans="1:32" ht="109.5" customHeight="1" x14ac:dyDescent="0.25">
      <c r="A79" s="847">
        <v>78</v>
      </c>
      <c r="B79" s="1267"/>
      <c r="C79" s="1252"/>
      <c r="D79" s="1258"/>
      <c r="E79" s="1252"/>
      <c r="F79" s="1252"/>
      <c r="G79" s="1252"/>
      <c r="H79" s="1252"/>
      <c r="I79" s="1252"/>
      <c r="J79" s="1252"/>
      <c r="K79" s="1252"/>
      <c r="L79" s="1252"/>
      <c r="M79" s="1252"/>
      <c r="N79" s="1252"/>
      <c r="O79" s="1269"/>
      <c r="P79" s="12" t="s">
        <v>340</v>
      </c>
      <c r="Q79" s="4">
        <v>4502001</v>
      </c>
      <c r="R79" s="4" t="s">
        <v>170</v>
      </c>
      <c r="S79" s="4">
        <v>450200113</v>
      </c>
      <c r="T79" s="4" t="s">
        <v>341</v>
      </c>
      <c r="U79" s="4">
        <v>0</v>
      </c>
      <c r="V79" s="4">
        <v>1</v>
      </c>
      <c r="W79" s="4">
        <v>1</v>
      </c>
      <c r="X79" s="4">
        <v>1</v>
      </c>
      <c r="Y79" s="4">
        <v>1</v>
      </c>
      <c r="Z79" s="4">
        <v>1</v>
      </c>
      <c r="AA79" s="4" t="s">
        <v>43</v>
      </c>
      <c r="AB79" s="4" t="s">
        <v>173</v>
      </c>
      <c r="AC79" s="4" t="s">
        <v>174</v>
      </c>
      <c r="AD79" s="4" t="s">
        <v>175</v>
      </c>
      <c r="AE79" s="2"/>
      <c r="AF79" s="1252"/>
    </row>
    <row r="80" spans="1:32" ht="78.75" x14ac:dyDescent="0.25">
      <c r="A80" s="847">
        <v>79</v>
      </c>
      <c r="B80" s="1267"/>
      <c r="C80" s="1252"/>
      <c r="D80" s="1258"/>
      <c r="E80" s="1252"/>
      <c r="F80" s="1252"/>
      <c r="G80" s="1252"/>
      <c r="H80" s="1252"/>
      <c r="I80" s="1252"/>
      <c r="J80" s="1252"/>
      <c r="K80" s="1252"/>
      <c r="L80" s="1252"/>
      <c r="M80" s="1252"/>
      <c r="N80" s="1252"/>
      <c r="O80" s="1269"/>
      <c r="P80" s="12" t="s">
        <v>342</v>
      </c>
      <c r="Q80" s="4" t="s">
        <v>343</v>
      </c>
      <c r="R80" s="4" t="s">
        <v>102</v>
      </c>
      <c r="S80" s="4" t="s">
        <v>344</v>
      </c>
      <c r="T80" s="4" t="s">
        <v>103</v>
      </c>
      <c r="U80" s="4">
        <v>1</v>
      </c>
      <c r="V80" s="4">
        <v>1</v>
      </c>
      <c r="W80" s="4">
        <v>1</v>
      </c>
      <c r="X80" s="4">
        <v>1</v>
      </c>
      <c r="Y80" s="4">
        <v>1</v>
      </c>
      <c r="Z80" s="4">
        <v>1</v>
      </c>
      <c r="AA80" s="4" t="s">
        <v>345</v>
      </c>
      <c r="AB80" s="4" t="s">
        <v>173</v>
      </c>
      <c r="AC80" s="4" t="s">
        <v>174</v>
      </c>
      <c r="AD80" s="4" t="s">
        <v>175</v>
      </c>
      <c r="AE80" s="2"/>
      <c r="AF80" s="1252"/>
    </row>
    <row r="81" spans="1:32" ht="95.25" customHeight="1" x14ac:dyDescent="0.25">
      <c r="A81" s="847">
        <v>80</v>
      </c>
      <c r="B81" s="1267"/>
      <c r="C81" s="1252"/>
      <c r="D81" s="1264" t="s">
        <v>346</v>
      </c>
      <c r="E81" s="1249" t="s">
        <v>347</v>
      </c>
      <c r="F81" s="1270">
        <v>45</v>
      </c>
      <c r="G81" s="1271" t="s">
        <v>348</v>
      </c>
      <c r="H81" s="1271">
        <v>4502</v>
      </c>
      <c r="I81" s="1271" t="s">
        <v>349</v>
      </c>
      <c r="J81" s="1252" t="s">
        <v>351</v>
      </c>
      <c r="K81" s="1252" t="s">
        <v>352</v>
      </c>
      <c r="L81" s="1252" t="s">
        <v>353</v>
      </c>
      <c r="M81" s="1252" t="s">
        <v>354</v>
      </c>
      <c r="N81" s="1252">
        <v>2021</v>
      </c>
      <c r="O81" s="1252" t="s">
        <v>355</v>
      </c>
      <c r="P81" s="12" t="s">
        <v>356</v>
      </c>
      <c r="Q81" s="4">
        <v>4502038</v>
      </c>
      <c r="R81" s="4" t="s">
        <v>165</v>
      </c>
      <c r="S81" s="4">
        <v>450203800</v>
      </c>
      <c r="T81" s="4" t="s">
        <v>167</v>
      </c>
      <c r="U81" s="4">
        <v>0</v>
      </c>
      <c r="V81" s="4">
        <v>0</v>
      </c>
      <c r="W81" s="24">
        <v>1</v>
      </c>
      <c r="X81" s="4">
        <v>1</v>
      </c>
      <c r="Y81" s="4">
        <v>1</v>
      </c>
      <c r="Z81" s="4">
        <v>1</v>
      </c>
      <c r="AA81" s="4" t="s">
        <v>43</v>
      </c>
      <c r="AB81" s="4" t="s">
        <v>357</v>
      </c>
      <c r="AC81" s="4" t="s">
        <v>358</v>
      </c>
      <c r="AD81" s="22" t="s">
        <v>359</v>
      </c>
      <c r="AE81" s="2"/>
      <c r="AF81" s="1252" t="s">
        <v>350</v>
      </c>
    </row>
    <row r="82" spans="1:32" ht="78.75" x14ac:dyDescent="0.25">
      <c r="A82" s="847">
        <v>81</v>
      </c>
      <c r="B82" s="1267"/>
      <c r="C82" s="1252"/>
      <c r="D82" s="1264"/>
      <c r="E82" s="1249"/>
      <c r="F82" s="1270"/>
      <c r="G82" s="1271"/>
      <c r="H82" s="1271"/>
      <c r="I82" s="1271"/>
      <c r="J82" s="1252"/>
      <c r="K82" s="1252"/>
      <c r="L82" s="1252"/>
      <c r="M82" s="1252"/>
      <c r="N82" s="1252"/>
      <c r="O82" s="1252"/>
      <c r="P82" s="7" t="s">
        <v>360</v>
      </c>
      <c r="Q82" s="4">
        <v>4502001</v>
      </c>
      <c r="R82" s="4" t="s">
        <v>170</v>
      </c>
      <c r="S82" s="4">
        <v>450200100</v>
      </c>
      <c r="T82" s="6" t="s">
        <v>172</v>
      </c>
      <c r="U82" s="4">
        <v>0</v>
      </c>
      <c r="V82" s="4">
        <v>2</v>
      </c>
      <c r="W82" s="4">
        <v>4</v>
      </c>
      <c r="X82" s="4">
        <v>4</v>
      </c>
      <c r="Y82" s="4">
        <v>4</v>
      </c>
      <c r="Z82" s="4">
        <v>14</v>
      </c>
      <c r="AA82" s="4" t="s">
        <v>43</v>
      </c>
      <c r="AB82" s="4" t="s">
        <v>357</v>
      </c>
      <c r="AC82" s="4" t="s">
        <v>358</v>
      </c>
      <c r="AD82" s="22" t="s">
        <v>359</v>
      </c>
      <c r="AE82" s="2"/>
      <c r="AF82" s="1252"/>
    </row>
    <row r="83" spans="1:32" ht="94.5" x14ac:dyDescent="0.25">
      <c r="A83" s="847">
        <v>82</v>
      </c>
      <c r="B83" s="1267"/>
      <c r="C83" s="1252"/>
      <c r="D83" s="1264"/>
      <c r="E83" s="1249"/>
      <c r="F83" s="1270"/>
      <c r="G83" s="1271"/>
      <c r="H83" s="1271"/>
      <c r="I83" s="1271"/>
      <c r="J83" s="1252"/>
      <c r="K83" s="1252"/>
      <c r="L83" s="1252"/>
      <c r="M83" s="1252"/>
      <c r="N83" s="1252"/>
      <c r="O83" s="1252"/>
      <c r="P83" s="12" t="s">
        <v>361</v>
      </c>
      <c r="Q83" s="4">
        <v>4502022</v>
      </c>
      <c r="R83" s="4" t="s">
        <v>128</v>
      </c>
      <c r="S83" s="4">
        <v>450202201</v>
      </c>
      <c r="T83" s="25" t="s">
        <v>362</v>
      </c>
      <c r="U83" s="4">
        <v>0</v>
      </c>
      <c r="V83" s="4">
        <v>4</v>
      </c>
      <c r="W83" s="4">
        <v>4</v>
      </c>
      <c r="X83" s="4">
        <v>4</v>
      </c>
      <c r="Y83" s="4">
        <v>4</v>
      </c>
      <c r="Z83" s="4">
        <v>4</v>
      </c>
      <c r="AA83" s="4" t="s">
        <v>43</v>
      </c>
      <c r="AB83" s="4" t="s">
        <v>357</v>
      </c>
      <c r="AC83" s="4" t="s">
        <v>358</v>
      </c>
      <c r="AD83" s="22" t="s">
        <v>359</v>
      </c>
      <c r="AE83" s="2"/>
      <c r="AF83" s="1252"/>
    </row>
    <row r="84" spans="1:32" ht="126" x14ac:dyDescent="0.25">
      <c r="A84" s="847">
        <v>83</v>
      </c>
      <c r="B84" s="1267"/>
      <c r="C84" s="1252"/>
      <c r="D84" s="1264"/>
      <c r="E84" s="1249"/>
      <c r="F84" s="1270"/>
      <c r="G84" s="1271"/>
      <c r="H84" s="1271"/>
      <c r="I84" s="1271"/>
      <c r="J84" s="1252"/>
      <c r="K84" s="1252"/>
      <c r="L84" s="1252"/>
      <c r="M84" s="1252"/>
      <c r="N84" s="1252"/>
      <c r="O84" s="1252"/>
      <c r="P84" s="12" t="s">
        <v>363</v>
      </c>
      <c r="Q84" s="11">
        <v>4502034</v>
      </c>
      <c r="R84" s="11" t="s">
        <v>199</v>
      </c>
      <c r="S84" s="11">
        <v>450203418</v>
      </c>
      <c r="T84" s="4" t="s">
        <v>364</v>
      </c>
      <c r="U84" s="4" t="s">
        <v>158</v>
      </c>
      <c r="V84" s="4">
        <v>100</v>
      </c>
      <c r="W84" s="4">
        <v>100</v>
      </c>
      <c r="X84" s="4">
        <v>100</v>
      </c>
      <c r="Y84" s="4">
        <v>100</v>
      </c>
      <c r="Z84" s="4">
        <v>400</v>
      </c>
      <c r="AA84" s="4" t="s">
        <v>43</v>
      </c>
      <c r="AB84" s="4" t="s">
        <v>357</v>
      </c>
      <c r="AC84" s="4" t="s">
        <v>358</v>
      </c>
      <c r="AD84" s="22" t="s">
        <v>359</v>
      </c>
      <c r="AE84" s="2"/>
      <c r="AF84" s="1252"/>
    </row>
    <row r="85" spans="1:32" ht="78.75" x14ac:dyDescent="0.25">
      <c r="A85" s="847">
        <v>84</v>
      </c>
      <c r="B85" s="1267"/>
      <c r="C85" s="1252"/>
      <c r="D85" s="1264"/>
      <c r="E85" s="1249"/>
      <c r="F85" s="1270"/>
      <c r="G85" s="1271"/>
      <c r="H85" s="1271"/>
      <c r="I85" s="1271"/>
      <c r="J85" s="1252"/>
      <c r="K85" s="1252"/>
      <c r="L85" s="1252"/>
      <c r="M85" s="1252"/>
      <c r="N85" s="1252"/>
      <c r="O85" s="1252"/>
      <c r="P85" s="12" t="s">
        <v>365</v>
      </c>
      <c r="Q85" s="18">
        <v>4502001</v>
      </c>
      <c r="R85" s="18" t="s">
        <v>366</v>
      </c>
      <c r="S85" s="18">
        <v>450200110</v>
      </c>
      <c r="T85" s="6" t="s">
        <v>328</v>
      </c>
      <c r="U85" s="4">
        <v>3</v>
      </c>
      <c r="V85" s="4">
        <v>1</v>
      </c>
      <c r="W85" s="4">
        <v>1</v>
      </c>
      <c r="X85" s="4">
        <v>1</v>
      </c>
      <c r="Y85" s="4">
        <v>1</v>
      </c>
      <c r="Z85" s="4">
        <v>7</v>
      </c>
      <c r="AA85" s="4" t="s">
        <v>43</v>
      </c>
      <c r="AB85" s="4" t="s">
        <v>357</v>
      </c>
      <c r="AC85" s="4" t="s">
        <v>358</v>
      </c>
      <c r="AD85" s="22" t="s">
        <v>359</v>
      </c>
      <c r="AE85" s="2"/>
      <c r="AF85" s="1252"/>
    </row>
    <row r="86" spans="1:32" ht="78.75" x14ac:dyDescent="0.25">
      <c r="A86" s="847">
        <v>85</v>
      </c>
      <c r="B86" s="1267"/>
      <c r="C86" s="1252"/>
      <c r="D86" s="1264"/>
      <c r="E86" s="1249"/>
      <c r="F86" s="1270"/>
      <c r="G86" s="1271"/>
      <c r="H86" s="1271"/>
      <c r="I86" s="1271"/>
      <c r="J86" s="1252"/>
      <c r="K86" s="1252"/>
      <c r="L86" s="1252"/>
      <c r="M86" s="1252"/>
      <c r="N86" s="1252"/>
      <c r="O86" s="1252"/>
      <c r="P86" s="12" t="s">
        <v>367</v>
      </c>
      <c r="Q86" s="4">
        <v>4502022</v>
      </c>
      <c r="R86" s="4" t="s">
        <v>128</v>
      </c>
      <c r="S86" s="4">
        <v>450202203</v>
      </c>
      <c r="T86" s="25" t="s">
        <v>368</v>
      </c>
      <c r="U86" s="18">
        <v>1</v>
      </c>
      <c r="V86" s="4">
        <v>1</v>
      </c>
      <c r="W86" s="4">
        <v>1</v>
      </c>
      <c r="X86" s="4">
        <v>1</v>
      </c>
      <c r="Y86" s="4">
        <v>1</v>
      </c>
      <c r="Z86" s="4">
        <v>1</v>
      </c>
      <c r="AA86" s="4" t="s">
        <v>369</v>
      </c>
      <c r="AB86" s="4" t="s">
        <v>357</v>
      </c>
      <c r="AC86" s="4" t="s">
        <v>358</v>
      </c>
      <c r="AD86" s="22" t="s">
        <v>359</v>
      </c>
      <c r="AE86" s="2"/>
      <c r="AF86" s="1252"/>
    </row>
    <row r="87" spans="1:32" ht="94.5" x14ac:dyDescent="0.25">
      <c r="A87" s="847">
        <v>86</v>
      </c>
      <c r="B87" s="1267"/>
      <c r="C87" s="1252"/>
      <c r="D87" s="1264"/>
      <c r="E87" s="1249"/>
      <c r="F87" s="1270"/>
      <c r="G87" s="1271"/>
      <c r="H87" s="1271"/>
      <c r="I87" s="1271"/>
      <c r="J87" s="1252"/>
      <c r="K87" s="1252"/>
      <c r="L87" s="1252"/>
      <c r="M87" s="1252"/>
      <c r="N87" s="1252"/>
      <c r="O87" s="1252"/>
      <c r="P87" s="12" t="s">
        <v>370</v>
      </c>
      <c r="Q87" s="4">
        <v>4502035</v>
      </c>
      <c r="R87" s="4" t="s">
        <v>51</v>
      </c>
      <c r="S87" s="4">
        <v>450203503</v>
      </c>
      <c r="T87" s="25" t="s">
        <v>371</v>
      </c>
      <c r="U87" s="4">
        <v>0</v>
      </c>
      <c r="V87" s="4">
        <v>5</v>
      </c>
      <c r="W87" s="4">
        <v>5</v>
      </c>
      <c r="X87" s="4">
        <v>5</v>
      </c>
      <c r="Y87" s="4">
        <v>5</v>
      </c>
      <c r="Z87" s="4">
        <v>20</v>
      </c>
      <c r="AA87" s="4" t="s">
        <v>43</v>
      </c>
      <c r="AB87" s="4" t="s">
        <v>372</v>
      </c>
      <c r="AC87" s="4" t="s">
        <v>358</v>
      </c>
      <c r="AD87" s="22" t="s">
        <v>359</v>
      </c>
      <c r="AE87" s="2"/>
      <c r="AF87" s="1252"/>
    </row>
    <row r="88" spans="1:32" ht="110.25" x14ac:dyDescent="0.25">
      <c r="A88" s="847">
        <v>87</v>
      </c>
      <c r="B88" s="1267"/>
      <c r="C88" s="1252"/>
      <c r="D88" s="1264"/>
      <c r="E88" s="1249"/>
      <c r="F88" s="1270"/>
      <c r="G88" s="1271"/>
      <c r="H88" s="1271"/>
      <c r="I88" s="1271"/>
      <c r="J88" s="1252"/>
      <c r="K88" s="1252"/>
      <c r="L88" s="1252"/>
      <c r="M88" s="1252"/>
      <c r="N88" s="1252"/>
      <c r="O88" s="1252"/>
      <c r="P88" s="12" t="s">
        <v>373</v>
      </c>
      <c r="Q88" s="26">
        <v>4502001</v>
      </c>
      <c r="R88" s="27" t="s">
        <v>170</v>
      </c>
      <c r="S88" s="26">
        <v>450200113</v>
      </c>
      <c r="T88" s="28" t="s">
        <v>341</v>
      </c>
      <c r="U88" s="4">
        <v>6</v>
      </c>
      <c r="V88" s="4">
        <v>6</v>
      </c>
      <c r="W88" s="4">
        <v>4</v>
      </c>
      <c r="X88" s="4">
        <v>4</v>
      </c>
      <c r="Y88" s="4">
        <v>4</v>
      </c>
      <c r="Z88" s="4">
        <f>V88+W88+X88+Y88</f>
        <v>18</v>
      </c>
      <c r="AA88" s="4" t="s">
        <v>43</v>
      </c>
      <c r="AB88" s="4" t="s">
        <v>372</v>
      </c>
      <c r="AC88" s="4" t="s">
        <v>358</v>
      </c>
      <c r="AD88" s="22" t="s">
        <v>359</v>
      </c>
      <c r="AE88" s="2"/>
      <c r="AF88" s="1252"/>
    </row>
    <row r="89" spans="1:32" ht="126" x14ac:dyDescent="0.25">
      <c r="A89" s="847">
        <v>88</v>
      </c>
      <c r="B89" s="1267"/>
      <c r="C89" s="1252"/>
      <c r="D89" s="1264"/>
      <c r="E89" s="1249"/>
      <c r="F89" s="1270"/>
      <c r="G89" s="1271"/>
      <c r="H89" s="1271"/>
      <c r="I89" s="1271"/>
      <c r="J89" s="1252"/>
      <c r="K89" s="1252"/>
      <c r="L89" s="1252"/>
      <c r="M89" s="1252"/>
      <c r="N89" s="1252"/>
      <c r="O89" s="1252"/>
      <c r="P89" s="12" t="s">
        <v>374</v>
      </c>
      <c r="Q89" s="4">
        <v>4502030</v>
      </c>
      <c r="R89" s="4" t="s">
        <v>375</v>
      </c>
      <c r="S89" s="4">
        <v>450203007</v>
      </c>
      <c r="T89" s="25" t="s">
        <v>376</v>
      </c>
      <c r="U89" s="4">
        <v>0</v>
      </c>
      <c r="V89" s="4">
        <v>1</v>
      </c>
      <c r="W89" s="4">
        <v>2</v>
      </c>
      <c r="X89" s="4">
        <v>3</v>
      </c>
      <c r="Y89" s="4">
        <v>3</v>
      </c>
      <c r="Z89" s="4">
        <v>9</v>
      </c>
      <c r="AA89" s="4" t="s">
        <v>43</v>
      </c>
      <c r="AB89" s="4" t="s">
        <v>357</v>
      </c>
      <c r="AC89" s="4" t="s">
        <v>358</v>
      </c>
      <c r="AD89" s="22" t="s">
        <v>359</v>
      </c>
      <c r="AE89" s="2"/>
      <c r="AF89" s="1252"/>
    </row>
    <row r="90" spans="1:32" ht="94.5" x14ac:dyDescent="0.25">
      <c r="A90" s="847">
        <v>89</v>
      </c>
      <c r="B90" s="1267"/>
      <c r="C90" s="1252"/>
      <c r="D90" s="1264"/>
      <c r="E90" s="1249"/>
      <c r="F90" s="1270"/>
      <c r="G90" s="1271"/>
      <c r="H90" s="1271"/>
      <c r="I90" s="1271"/>
      <c r="J90" s="1252"/>
      <c r="K90" s="1252"/>
      <c r="L90" s="1252"/>
      <c r="M90" s="1252"/>
      <c r="N90" s="1252"/>
      <c r="O90" s="1252"/>
      <c r="P90" s="7" t="s">
        <v>377</v>
      </c>
      <c r="Q90" s="4">
        <v>4502022</v>
      </c>
      <c r="R90" s="4" t="s">
        <v>128</v>
      </c>
      <c r="S90" s="4">
        <v>450202201</v>
      </c>
      <c r="T90" s="25" t="s">
        <v>362</v>
      </c>
      <c r="U90" s="4">
        <v>0</v>
      </c>
      <c r="V90" s="4">
        <v>2</v>
      </c>
      <c r="W90" s="4">
        <v>5</v>
      </c>
      <c r="X90" s="4">
        <v>5</v>
      </c>
      <c r="Y90" s="4">
        <v>5</v>
      </c>
      <c r="Z90" s="4">
        <v>17</v>
      </c>
      <c r="AA90" s="4" t="s">
        <v>43</v>
      </c>
      <c r="AB90" s="4" t="s">
        <v>357</v>
      </c>
      <c r="AC90" s="4" t="s">
        <v>358</v>
      </c>
      <c r="AD90" s="22" t="s">
        <v>359</v>
      </c>
      <c r="AE90" s="2"/>
      <c r="AF90" s="1252"/>
    </row>
    <row r="91" spans="1:32" ht="236.25" x14ac:dyDescent="0.25">
      <c r="A91" s="847">
        <v>90</v>
      </c>
      <c r="B91" s="1267"/>
      <c r="C91" s="1252"/>
      <c r="D91" s="1264"/>
      <c r="E91" s="1249"/>
      <c r="F91" s="1270"/>
      <c r="G91" s="1271"/>
      <c r="H91" s="1271"/>
      <c r="I91" s="1271"/>
      <c r="J91" s="1252"/>
      <c r="K91" s="1252"/>
      <c r="L91" s="1252"/>
      <c r="M91" s="1252"/>
      <c r="N91" s="1252"/>
      <c r="O91" s="1252"/>
      <c r="P91" s="7" t="s">
        <v>378</v>
      </c>
      <c r="Q91" s="4">
        <v>4502001</v>
      </c>
      <c r="R91" s="4" t="s">
        <v>170</v>
      </c>
      <c r="S91" s="4">
        <v>450200108</v>
      </c>
      <c r="T91" s="25" t="s">
        <v>379</v>
      </c>
      <c r="U91" s="4">
        <v>0</v>
      </c>
      <c r="V91" s="4">
        <v>0</v>
      </c>
      <c r="W91" s="4">
        <v>1</v>
      </c>
      <c r="X91" s="4">
        <v>1</v>
      </c>
      <c r="Y91" s="4">
        <v>0</v>
      </c>
      <c r="Z91" s="4">
        <v>2</v>
      </c>
      <c r="AA91" s="4" t="s">
        <v>43</v>
      </c>
      <c r="AB91" s="4" t="s">
        <v>357</v>
      </c>
      <c r="AC91" s="4" t="s">
        <v>358</v>
      </c>
      <c r="AD91" s="22" t="s">
        <v>359</v>
      </c>
      <c r="AE91" s="2"/>
      <c r="AF91" s="1252"/>
    </row>
    <row r="92" spans="1:32" ht="78.75" x14ac:dyDescent="0.25">
      <c r="A92" s="847">
        <v>91</v>
      </c>
      <c r="B92" s="1267"/>
      <c r="C92" s="1252"/>
      <c r="D92" s="1266" t="s">
        <v>380</v>
      </c>
      <c r="E92" s="1249" t="s">
        <v>381</v>
      </c>
      <c r="F92" s="1270">
        <v>45</v>
      </c>
      <c r="G92" s="1271"/>
      <c r="H92" s="1271"/>
      <c r="I92" s="1271"/>
      <c r="J92" s="1252"/>
      <c r="K92" s="1252"/>
      <c r="L92" s="1252"/>
      <c r="M92" s="1252"/>
      <c r="N92" s="1252"/>
      <c r="O92" s="1252"/>
      <c r="P92" s="12" t="s">
        <v>383</v>
      </c>
      <c r="Q92" s="4">
        <v>4502001</v>
      </c>
      <c r="R92" s="4" t="s">
        <v>170</v>
      </c>
      <c r="S92" s="4">
        <v>450200107</v>
      </c>
      <c r="T92" s="29" t="s">
        <v>330</v>
      </c>
      <c r="U92" s="18">
        <v>0</v>
      </c>
      <c r="V92" s="4">
        <v>2</v>
      </c>
      <c r="W92" s="4">
        <v>5</v>
      </c>
      <c r="X92" s="4">
        <v>5</v>
      </c>
      <c r="Y92" s="4">
        <v>5</v>
      </c>
      <c r="Z92" s="4">
        <v>17</v>
      </c>
      <c r="AA92" s="4" t="s">
        <v>369</v>
      </c>
      <c r="AB92" s="4" t="s">
        <v>357</v>
      </c>
      <c r="AC92" s="4" t="s">
        <v>358</v>
      </c>
      <c r="AD92" s="22" t="s">
        <v>359</v>
      </c>
      <c r="AE92" s="2"/>
      <c r="AF92" s="1249" t="s">
        <v>382</v>
      </c>
    </row>
    <row r="93" spans="1:32" ht="94.5" x14ac:dyDescent="0.25">
      <c r="A93" s="847">
        <v>92</v>
      </c>
      <c r="B93" s="1267"/>
      <c r="C93" s="1252"/>
      <c r="D93" s="1266"/>
      <c r="E93" s="1249"/>
      <c r="F93" s="1270"/>
      <c r="G93" s="1271"/>
      <c r="H93" s="1271"/>
      <c r="I93" s="1271"/>
      <c r="J93" s="1252"/>
      <c r="K93" s="1252"/>
      <c r="L93" s="1252"/>
      <c r="M93" s="1252"/>
      <c r="N93" s="1252"/>
      <c r="O93" s="1252"/>
      <c r="P93" s="12" t="s">
        <v>384</v>
      </c>
      <c r="Q93" s="4">
        <v>4502034</v>
      </c>
      <c r="R93" s="4" t="s">
        <v>156</v>
      </c>
      <c r="S93" s="4">
        <v>450203413</v>
      </c>
      <c r="T93" s="29" t="s">
        <v>339</v>
      </c>
      <c r="U93" s="18">
        <v>0</v>
      </c>
      <c r="V93" s="4">
        <v>100</v>
      </c>
      <c r="W93" s="4">
        <v>100</v>
      </c>
      <c r="X93" s="4">
        <v>100</v>
      </c>
      <c r="Y93" s="4">
        <v>100</v>
      </c>
      <c r="Z93" s="4">
        <v>400</v>
      </c>
      <c r="AA93" s="4" t="s">
        <v>43</v>
      </c>
      <c r="AB93" s="4" t="s">
        <v>357</v>
      </c>
      <c r="AC93" s="4" t="s">
        <v>358</v>
      </c>
      <c r="AD93" s="22" t="s">
        <v>359</v>
      </c>
      <c r="AE93" s="2"/>
      <c r="AF93" s="1249"/>
    </row>
    <row r="94" spans="1:32" ht="78.75" x14ac:dyDescent="0.25">
      <c r="A94" s="847">
        <v>93</v>
      </c>
      <c r="B94" s="1267"/>
      <c r="C94" s="1252"/>
      <c r="D94" s="1266"/>
      <c r="E94" s="1249"/>
      <c r="F94" s="1270"/>
      <c r="G94" s="1271"/>
      <c r="H94" s="1271"/>
      <c r="I94" s="1271"/>
      <c r="J94" s="1252"/>
      <c r="K94" s="1252"/>
      <c r="L94" s="1252"/>
      <c r="M94" s="1252"/>
      <c r="N94" s="1252"/>
      <c r="O94" s="1252"/>
      <c r="P94" s="12" t="s">
        <v>385</v>
      </c>
      <c r="Q94" s="4">
        <v>4502022</v>
      </c>
      <c r="R94" s="4" t="s">
        <v>128</v>
      </c>
      <c r="S94" s="4" t="s">
        <v>386</v>
      </c>
      <c r="T94" s="30" t="s">
        <v>387</v>
      </c>
      <c r="U94" s="4">
        <v>64</v>
      </c>
      <c r="V94" s="4">
        <v>16</v>
      </c>
      <c r="W94" s="4">
        <v>16</v>
      </c>
      <c r="X94" s="4">
        <v>16</v>
      </c>
      <c r="Y94" s="4">
        <v>16</v>
      </c>
      <c r="Z94" s="4">
        <v>64</v>
      </c>
      <c r="AA94" s="31" t="s">
        <v>369</v>
      </c>
      <c r="AB94" s="4" t="s">
        <v>357</v>
      </c>
      <c r="AC94" s="4" t="s">
        <v>358</v>
      </c>
      <c r="AD94" s="22" t="s">
        <v>359</v>
      </c>
      <c r="AE94" s="2"/>
      <c r="AF94" s="1249"/>
    </row>
    <row r="95" spans="1:32" ht="78.75" x14ac:dyDescent="0.25">
      <c r="A95" s="847">
        <v>94</v>
      </c>
      <c r="B95" s="1267"/>
      <c r="C95" s="1252"/>
      <c r="D95" s="1266"/>
      <c r="E95" s="1249"/>
      <c r="F95" s="1270"/>
      <c r="G95" s="1271"/>
      <c r="H95" s="1271"/>
      <c r="I95" s="1271"/>
      <c r="J95" s="1252"/>
      <c r="K95" s="1252"/>
      <c r="L95" s="1252"/>
      <c r="M95" s="1252"/>
      <c r="N95" s="1252"/>
      <c r="O95" s="1252"/>
      <c r="P95" s="12" t="s">
        <v>388</v>
      </c>
      <c r="Q95" s="4">
        <v>4502001</v>
      </c>
      <c r="R95" s="4" t="s">
        <v>170</v>
      </c>
      <c r="S95" s="4">
        <v>450200109</v>
      </c>
      <c r="T95" s="30" t="s">
        <v>389</v>
      </c>
      <c r="U95" s="4">
        <v>0</v>
      </c>
      <c r="V95" s="4">
        <v>1</v>
      </c>
      <c r="W95" s="4">
        <v>1</v>
      </c>
      <c r="X95" s="4">
        <v>1</v>
      </c>
      <c r="Y95" s="4">
        <v>1</v>
      </c>
      <c r="Z95" s="4">
        <v>1</v>
      </c>
      <c r="AA95" s="4" t="s">
        <v>43</v>
      </c>
      <c r="AB95" s="4" t="s">
        <v>357</v>
      </c>
      <c r="AC95" s="4" t="s">
        <v>358</v>
      </c>
      <c r="AD95" s="22" t="s">
        <v>359</v>
      </c>
      <c r="AE95" s="2"/>
      <c r="AF95" s="1249"/>
    </row>
    <row r="96" spans="1:32" ht="236.25" x14ac:dyDescent="0.25">
      <c r="A96" s="847">
        <v>95</v>
      </c>
      <c r="B96" s="1267"/>
      <c r="C96" s="1252"/>
      <c r="D96" s="1266"/>
      <c r="E96" s="1249"/>
      <c r="F96" s="1270"/>
      <c r="G96" s="1271"/>
      <c r="H96" s="1271"/>
      <c r="I96" s="1271"/>
      <c r="J96" s="1252"/>
      <c r="K96" s="1252"/>
      <c r="L96" s="1252"/>
      <c r="M96" s="1252"/>
      <c r="N96" s="1252"/>
      <c r="O96" s="1252"/>
      <c r="P96" s="12" t="s">
        <v>390</v>
      </c>
      <c r="Q96" s="4">
        <v>4502001</v>
      </c>
      <c r="R96" s="4" t="s">
        <v>366</v>
      </c>
      <c r="S96" s="4">
        <v>450200112</v>
      </c>
      <c r="T96" s="6" t="s">
        <v>379</v>
      </c>
      <c r="U96" s="4">
        <v>0</v>
      </c>
      <c r="V96" s="4">
        <v>1</v>
      </c>
      <c r="W96" s="4">
        <v>1</v>
      </c>
      <c r="X96" s="4">
        <v>1</v>
      </c>
      <c r="Y96" s="4">
        <v>1</v>
      </c>
      <c r="Z96" s="4">
        <f t="shared" ref="Z96:Z101" si="0">V96+W96+X96+Y96</f>
        <v>4</v>
      </c>
      <c r="AA96" s="4" t="s">
        <v>391</v>
      </c>
      <c r="AB96" s="4" t="s">
        <v>357</v>
      </c>
      <c r="AC96" s="4" t="s">
        <v>358</v>
      </c>
      <c r="AD96" s="22" t="s">
        <v>359</v>
      </c>
      <c r="AE96" s="2"/>
      <c r="AF96" s="1249"/>
    </row>
    <row r="97" spans="1:32" ht="157.5" x14ac:dyDescent="0.25">
      <c r="A97" s="847">
        <v>96</v>
      </c>
      <c r="B97" s="1267"/>
      <c r="C97" s="1252"/>
      <c r="D97" s="1266"/>
      <c r="E97" s="1249"/>
      <c r="F97" s="1270"/>
      <c r="G97" s="1271"/>
      <c r="H97" s="1271"/>
      <c r="I97" s="1271"/>
      <c r="J97" s="1252"/>
      <c r="K97" s="1252"/>
      <c r="L97" s="1252"/>
      <c r="M97" s="1252"/>
      <c r="N97" s="1252"/>
      <c r="O97" s="1252"/>
      <c r="P97" s="7" t="s">
        <v>392</v>
      </c>
      <c r="Q97" s="32">
        <v>4502022</v>
      </c>
      <c r="R97" s="4" t="s">
        <v>128</v>
      </c>
      <c r="S97" s="32">
        <v>450202208</v>
      </c>
      <c r="T97" s="26" t="s">
        <v>393</v>
      </c>
      <c r="U97" s="4">
        <v>4</v>
      </c>
      <c r="V97" s="4">
        <v>1</v>
      </c>
      <c r="W97" s="4">
        <v>1</v>
      </c>
      <c r="X97" s="4">
        <v>1</v>
      </c>
      <c r="Y97" s="4">
        <v>1</v>
      </c>
      <c r="Z97" s="4">
        <v>8</v>
      </c>
      <c r="AA97" s="4" t="s">
        <v>369</v>
      </c>
      <c r="AB97" s="4" t="s">
        <v>394</v>
      </c>
      <c r="AC97" s="20"/>
      <c r="AD97" s="4" t="s">
        <v>359</v>
      </c>
      <c r="AE97" s="2"/>
      <c r="AF97" s="1249"/>
    </row>
    <row r="98" spans="1:32" ht="94.5" x14ac:dyDescent="0.25">
      <c r="A98" s="847">
        <v>97</v>
      </c>
      <c r="B98" s="1267"/>
      <c r="C98" s="1252"/>
      <c r="D98" s="1266"/>
      <c r="E98" s="1249"/>
      <c r="F98" s="1270"/>
      <c r="G98" s="1271"/>
      <c r="H98" s="1271"/>
      <c r="I98" s="1271"/>
      <c r="J98" s="1252"/>
      <c r="K98" s="1252"/>
      <c r="L98" s="1252"/>
      <c r="M98" s="1252"/>
      <c r="N98" s="1252"/>
      <c r="O98" s="1252"/>
      <c r="P98" s="7" t="s">
        <v>395</v>
      </c>
      <c r="Q98" s="32">
        <v>4502022</v>
      </c>
      <c r="R98" s="6" t="s">
        <v>128</v>
      </c>
      <c r="S98" s="32">
        <v>450202209</v>
      </c>
      <c r="T98" s="26" t="s">
        <v>396</v>
      </c>
      <c r="U98" s="18">
        <v>0</v>
      </c>
      <c r="V98" s="18">
        <v>50</v>
      </c>
      <c r="W98" s="18">
        <v>50</v>
      </c>
      <c r="X98" s="18">
        <v>50</v>
      </c>
      <c r="Y98" s="18">
        <v>50</v>
      </c>
      <c r="Z98" s="18">
        <f>V98+W98+X98+Y98</f>
        <v>200</v>
      </c>
      <c r="AA98" s="4" t="s">
        <v>43</v>
      </c>
      <c r="AB98" s="4" t="s">
        <v>394</v>
      </c>
      <c r="AC98" s="4" t="s">
        <v>358</v>
      </c>
      <c r="AD98" s="4" t="s">
        <v>359</v>
      </c>
      <c r="AE98" s="2"/>
      <c r="AF98" s="1249"/>
    </row>
    <row r="99" spans="1:32" ht="78.75" x14ac:dyDescent="0.25">
      <c r="A99" s="847">
        <v>98</v>
      </c>
      <c r="B99" s="1267"/>
      <c r="C99" s="1252"/>
      <c r="D99" s="1266"/>
      <c r="E99" s="1249"/>
      <c r="F99" s="1270"/>
      <c r="G99" s="1271"/>
      <c r="H99" s="1271"/>
      <c r="I99" s="1271"/>
      <c r="J99" s="1252"/>
      <c r="K99" s="1252"/>
      <c r="L99" s="1252"/>
      <c r="M99" s="1252"/>
      <c r="N99" s="1252"/>
      <c r="O99" s="1252"/>
      <c r="P99" s="7" t="s">
        <v>397</v>
      </c>
      <c r="Q99" s="11" t="s">
        <v>169</v>
      </c>
      <c r="R99" s="6" t="s">
        <v>170</v>
      </c>
      <c r="S99" s="11" t="s">
        <v>171</v>
      </c>
      <c r="T99" s="26" t="s">
        <v>172</v>
      </c>
      <c r="U99" s="18">
        <v>0</v>
      </c>
      <c r="V99" s="18">
        <v>4</v>
      </c>
      <c r="W99" s="18">
        <v>4</v>
      </c>
      <c r="X99" s="18">
        <v>4</v>
      </c>
      <c r="Y99" s="18">
        <v>4</v>
      </c>
      <c r="Z99" s="18">
        <v>16</v>
      </c>
      <c r="AA99" s="4" t="s">
        <v>43</v>
      </c>
      <c r="AB99" s="4" t="s">
        <v>357</v>
      </c>
      <c r="AC99" s="4" t="s">
        <v>358</v>
      </c>
      <c r="AD99" s="4" t="s">
        <v>359</v>
      </c>
      <c r="AE99" s="2"/>
      <c r="AF99" s="1249"/>
    </row>
    <row r="100" spans="1:32" ht="47.25" x14ac:dyDescent="0.25">
      <c r="A100" s="847">
        <v>99</v>
      </c>
      <c r="B100" s="1267"/>
      <c r="C100" s="1252"/>
      <c r="D100" s="1266"/>
      <c r="E100" s="1249"/>
      <c r="F100" s="1270"/>
      <c r="G100" s="1271"/>
      <c r="H100" s="1271"/>
      <c r="I100" s="1271"/>
      <c r="J100" s="1252"/>
      <c r="K100" s="1252"/>
      <c r="L100" s="1252"/>
      <c r="M100" s="1252"/>
      <c r="N100" s="1252"/>
      <c r="O100" s="1252"/>
      <c r="P100" s="7" t="s">
        <v>398</v>
      </c>
      <c r="Q100" s="6">
        <v>4502025</v>
      </c>
      <c r="R100" s="6" t="s">
        <v>399</v>
      </c>
      <c r="S100" s="6">
        <v>450202500</v>
      </c>
      <c r="T100" s="6" t="s">
        <v>400</v>
      </c>
      <c r="U100" s="6">
        <v>5</v>
      </c>
      <c r="V100" s="6">
        <v>1</v>
      </c>
      <c r="W100" s="6">
        <v>0</v>
      </c>
      <c r="X100" s="6">
        <v>3</v>
      </c>
      <c r="Y100" s="6">
        <v>1</v>
      </c>
      <c r="Z100" s="6">
        <v>5</v>
      </c>
      <c r="AA100" s="4" t="s">
        <v>369</v>
      </c>
      <c r="AB100" s="33" t="s">
        <v>44</v>
      </c>
      <c r="AC100" s="33" t="s">
        <v>401</v>
      </c>
      <c r="AD100" s="33" t="s">
        <v>46</v>
      </c>
      <c r="AE100" s="2"/>
      <c r="AF100" s="1249"/>
    </row>
    <row r="101" spans="1:32" ht="78.75" x14ac:dyDescent="0.25">
      <c r="A101" s="847">
        <v>100</v>
      </c>
      <c r="B101" s="1267"/>
      <c r="C101" s="1252"/>
      <c r="D101" s="1266"/>
      <c r="E101" s="1249"/>
      <c r="F101" s="1270"/>
      <c r="G101" s="1271"/>
      <c r="H101" s="1271"/>
      <c r="I101" s="1271"/>
      <c r="J101" s="1252"/>
      <c r="K101" s="1252"/>
      <c r="L101" s="1252"/>
      <c r="M101" s="1252"/>
      <c r="N101" s="1252"/>
      <c r="O101" s="1252"/>
      <c r="P101" s="12" t="s">
        <v>402</v>
      </c>
      <c r="Q101" s="18">
        <v>4502033</v>
      </c>
      <c r="R101" s="6" t="s">
        <v>160</v>
      </c>
      <c r="S101" s="18">
        <v>450203302</v>
      </c>
      <c r="T101" s="6" t="s">
        <v>161</v>
      </c>
      <c r="U101" s="4">
        <v>0</v>
      </c>
      <c r="V101" s="4">
        <v>3</v>
      </c>
      <c r="W101" s="4">
        <v>4</v>
      </c>
      <c r="X101" s="4">
        <v>3</v>
      </c>
      <c r="Y101" s="4">
        <v>3</v>
      </c>
      <c r="Z101" s="4">
        <f t="shared" si="0"/>
        <v>13</v>
      </c>
      <c r="AA101" s="4" t="s">
        <v>43</v>
      </c>
      <c r="AB101" s="4" t="s">
        <v>357</v>
      </c>
      <c r="AC101" s="4" t="s">
        <v>358</v>
      </c>
      <c r="AD101" s="22" t="s">
        <v>359</v>
      </c>
      <c r="AE101" s="2"/>
      <c r="AF101" s="1249"/>
    </row>
    <row r="102" spans="1:32" ht="78.75" x14ac:dyDescent="0.25">
      <c r="A102" s="847">
        <v>101</v>
      </c>
      <c r="B102" s="1267"/>
      <c r="C102" s="1252"/>
      <c r="D102" s="1263" t="s">
        <v>403</v>
      </c>
      <c r="E102" s="1249" t="s">
        <v>404</v>
      </c>
      <c r="F102" s="1270">
        <v>45</v>
      </c>
      <c r="G102" s="1271"/>
      <c r="H102" s="1271"/>
      <c r="I102" s="1271"/>
      <c r="J102" s="1252"/>
      <c r="K102" s="1252"/>
      <c r="L102" s="1252"/>
      <c r="M102" s="1252"/>
      <c r="N102" s="1252"/>
      <c r="O102" s="1252"/>
      <c r="P102" s="12" t="s">
        <v>406</v>
      </c>
      <c r="Q102" s="4" t="s">
        <v>407</v>
      </c>
      <c r="R102" s="4" t="s">
        <v>156</v>
      </c>
      <c r="S102" s="4">
        <v>450203410</v>
      </c>
      <c r="T102" s="4" t="s">
        <v>408</v>
      </c>
      <c r="U102" s="4">
        <v>0</v>
      </c>
      <c r="V102" s="4">
        <v>5</v>
      </c>
      <c r="W102" s="4">
        <v>10</v>
      </c>
      <c r="X102" s="4">
        <v>10</v>
      </c>
      <c r="Y102" s="4">
        <v>10</v>
      </c>
      <c r="Z102" s="4">
        <v>35</v>
      </c>
      <c r="AA102" s="31" t="s">
        <v>43</v>
      </c>
      <c r="AB102" s="4" t="s">
        <v>357</v>
      </c>
      <c r="AC102" s="4" t="s">
        <v>358</v>
      </c>
      <c r="AD102" s="22" t="s">
        <v>359</v>
      </c>
      <c r="AE102" s="2"/>
      <c r="AF102" s="1249" t="s">
        <v>405</v>
      </c>
    </row>
    <row r="103" spans="1:32" ht="78.75" x14ac:dyDescent="0.25">
      <c r="A103" s="847">
        <v>102</v>
      </c>
      <c r="B103" s="1267"/>
      <c r="C103" s="1252"/>
      <c r="D103" s="1263"/>
      <c r="E103" s="1249"/>
      <c r="F103" s="1270"/>
      <c r="G103" s="1271"/>
      <c r="H103" s="1271"/>
      <c r="I103" s="1271"/>
      <c r="J103" s="1252"/>
      <c r="K103" s="1252"/>
      <c r="L103" s="1252"/>
      <c r="M103" s="1252"/>
      <c r="N103" s="1252"/>
      <c r="O103" s="1252"/>
      <c r="P103" s="7" t="s">
        <v>409</v>
      </c>
      <c r="Q103" s="11">
        <v>4502034</v>
      </c>
      <c r="R103" s="4" t="s">
        <v>156</v>
      </c>
      <c r="S103" s="4">
        <v>450203413</v>
      </c>
      <c r="T103" s="4" t="s">
        <v>339</v>
      </c>
      <c r="U103" s="4">
        <v>0</v>
      </c>
      <c r="V103" s="4">
        <v>50</v>
      </c>
      <c r="W103" s="4">
        <v>50</v>
      </c>
      <c r="X103" s="4">
        <v>50</v>
      </c>
      <c r="Y103" s="4">
        <v>50</v>
      </c>
      <c r="Z103" s="4">
        <v>200</v>
      </c>
      <c r="AA103" s="31" t="s">
        <v>43</v>
      </c>
      <c r="AB103" s="4" t="s">
        <v>357</v>
      </c>
      <c r="AC103" s="4" t="s">
        <v>358</v>
      </c>
      <c r="AD103" s="22" t="s">
        <v>359</v>
      </c>
      <c r="AE103" s="2"/>
      <c r="AF103" s="1249"/>
    </row>
    <row r="104" spans="1:32" ht="94.5" x14ac:dyDescent="0.25">
      <c r="A104" s="847">
        <v>103</v>
      </c>
      <c r="B104" s="1267"/>
      <c r="C104" s="1252"/>
      <c r="D104" s="1263"/>
      <c r="E104" s="1249"/>
      <c r="F104" s="1270"/>
      <c r="G104" s="1271"/>
      <c r="H104" s="1271"/>
      <c r="I104" s="1271"/>
      <c r="J104" s="1252"/>
      <c r="K104" s="1252"/>
      <c r="L104" s="1252"/>
      <c r="M104" s="1252"/>
      <c r="N104" s="1252"/>
      <c r="O104" s="1252"/>
      <c r="P104" s="7" t="s">
        <v>410</v>
      </c>
      <c r="Q104" s="6">
        <v>4502038</v>
      </c>
      <c r="R104" s="6" t="s">
        <v>165</v>
      </c>
      <c r="S104" s="6">
        <v>450203800</v>
      </c>
      <c r="T104" s="6" t="s">
        <v>411</v>
      </c>
      <c r="U104" s="6">
        <v>0</v>
      </c>
      <c r="V104" s="6">
        <v>0</v>
      </c>
      <c r="W104" s="6">
        <v>1</v>
      </c>
      <c r="X104" s="6">
        <v>1</v>
      </c>
      <c r="Y104" s="6">
        <v>1</v>
      </c>
      <c r="Z104" s="6">
        <v>1</v>
      </c>
      <c r="AA104" s="13" t="s">
        <v>43</v>
      </c>
      <c r="AB104" s="4" t="s">
        <v>357</v>
      </c>
      <c r="AC104" s="4" t="s">
        <v>358</v>
      </c>
      <c r="AD104" s="22" t="s">
        <v>359</v>
      </c>
      <c r="AE104" s="2"/>
      <c r="AF104" s="1249"/>
    </row>
    <row r="105" spans="1:32" ht="110.25" x14ac:dyDescent="0.25">
      <c r="A105" s="847">
        <v>104</v>
      </c>
      <c r="B105" s="1267"/>
      <c r="C105" s="1252"/>
      <c r="D105" s="1263"/>
      <c r="E105" s="1249"/>
      <c r="F105" s="1270"/>
      <c r="G105" s="1271"/>
      <c r="H105" s="1271"/>
      <c r="I105" s="1271"/>
      <c r="J105" s="1252"/>
      <c r="K105" s="1252"/>
      <c r="L105" s="1252"/>
      <c r="M105" s="1252"/>
      <c r="N105" s="1252"/>
      <c r="O105" s="1252"/>
      <c r="P105" s="7" t="s">
        <v>412</v>
      </c>
      <c r="Q105" s="11">
        <v>4502034</v>
      </c>
      <c r="R105" s="4" t="s">
        <v>156</v>
      </c>
      <c r="S105" s="4">
        <v>450203413</v>
      </c>
      <c r="T105" s="4" t="s">
        <v>339</v>
      </c>
      <c r="U105" s="18">
        <v>0</v>
      </c>
      <c r="V105" s="18">
        <v>0</v>
      </c>
      <c r="W105" s="18">
        <v>50</v>
      </c>
      <c r="X105" s="18">
        <v>50</v>
      </c>
      <c r="Y105" s="18">
        <v>50</v>
      </c>
      <c r="Z105" s="18">
        <v>150</v>
      </c>
      <c r="AA105" s="34" t="s">
        <v>43</v>
      </c>
      <c r="AB105" s="4" t="s">
        <v>357</v>
      </c>
      <c r="AC105" s="4" t="s">
        <v>358</v>
      </c>
      <c r="AD105" s="22" t="s">
        <v>359</v>
      </c>
      <c r="AE105" s="2"/>
      <c r="AF105" s="1249"/>
    </row>
    <row r="106" spans="1:32" ht="78.75" x14ac:dyDescent="0.25">
      <c r="A106" s="847">
        <v>105</v>
      </c>
      <c r="B106" s="1267"/>
      <c r="C106" s="1252"/>
      <c r="D106" s="1263"/>
      <c r="E106" s="1249"/>
      <c r="F106" s="1270"/>
      <c r="G106" s="1271"/>
      <c r="H106" s="1267">
        <v>4599</v>
      </c>
      <c r="I106" s="1249" t="s">
        <v>413</v>
      </c>
      <c r="J106" s="1252"/>
      <c r="K106" s="1252"/>
      <c r="L106" s="1252"/>
      <c r="M106" s="1252"/>
      <c r="N106" s="1252"/>
      <c r="O106" s="1252"/>
      <c r="P106" s="12" t="s">
        <v>414</v>
      </c>
      <c r="Q106" s="4">
        <v>4599018</v>
      </c>
      <c r="R106" s="4" t="s">
        <v>102</v>
      </c>
      <c r="S106" s="4">
        <v>459901800</v>
      </c>
      <c r="T106" s="25" t="s">
        <v>103</v>
      </c>
      <c r="U106" s="18">
        <v>0</v>
      </c>
      <c r="V106" s="18">
        <v>0</v>
      </c>
      <c r="W106" s="18">
        <v>1</v>
      </c>
      <c r="X106" s="18">
        <v>0</v>
      </c>
      <c r="Y106" s="18">
        <v>0</v>
      </c>
      <c r="Z106" s="18">
        <v>1</v>
      </c>
      <c r="AA106" s="34" t="s">
        <v>43</v>
      </c>
      <c r="AB106" s="4" t="s">
        <v>357</v>
      </c>
      <c r="AC106" s="4" t="s">
        <v>358</v>
      </c>
      <c r="AD106" s="22" t="s">
        <v>359</v>
      </c>
      <c r="AE106" s="2"/>
      <c r="AF106" s="1249"/>
    </row>
    <row r="107" spans="1:32" ht="47.25" customHeight="1" x14ac:dyDescent="0.25">
      <c r="A107" s="847">
        <v>106</v>
      </c>
      <c r="B107" s="1267"/>
      <c r="C107" s="1252"/>
      <c r="D107" s="1263"/>
      <c r="E107" s="1249"/>
      <c r="F107" s="1270"/>
      <c r="G107" s="1271"/>
      <c r="H107" s="1267"/>
      <c r="I107" s="1249"/>
      <c r="J107" s="1252"/>
      <c r="K107" s="1252"/>
      <c r="L107" s="1252"/>
      <c r="M107" s="1252"/>
      <c r="N107" s="1252"/>
      <c r="O107" s="1252"/>
      <c r="P107" s="35" t="s">
        <v>415</v>
      </c>
      <c r="Q107" s="4">
        <v>4599018</v>
      </c>
      <c r="R107" s="4" t="s">
        <v>102</v>
      </c>
      <c r="S107" s="4">
        <v>459901800</v>
      </c>
      <c r="T107" s="25" t="s">
        <v>103</v>
      </c>
      <c r="U107" s="4">
        <v>0</v>
      </c>
      <c r="V107" s="4">
        <v>1</v>
      </c>
      <c r="W107" s="4">
        <v>0</v>
      </c>
      <c r="X107" s="4">
        <v>0</v>
      </c>
      <c r="Y107" s="4">
        <v>0</v>
      </c>
      <c r="Z107" s="4">
        <v>1</v>
      </c>
      <c r="AA107" s="4" t="s">
        <v>43</v>
      </c>
      <c r="AB107" s="4" t="s">
        <v>357</v>
      </c>
      <c r="AC107" s="4" t="s">
        <v>358</v>
      </c>
      <c r="AD107" s="22" t="s">
        <v>359</v>
      </c>
      <c r="AE107" s="2"/>
      <c r="AF107" s="1249"/>
    </row>
    <row r="108" spans="1:32" ht="15.75" customHeight="1" thickBot="1" x14ac:dyDescent="0.3">
      <c r="A108" s="847">
        <v>107</v>
      </c>
      <c r="B108" s="38"/>
      <c r="C108" s="36"/>
      <c r="D108" s="36"/>
      <c r="E108" s="36"/>
      <c r="F108" s="36"/>
      <c r="G108" s="36"/>
      <c r="H108" s="36"/>
      <c r="I108" s="36"/>
      <c r="J108" s="38"/>
      <c r="K108" s="36"/>
      <c r="L108" s="36"/>
      <c r="M108" s="36"/>
      <c r="N108" s="36"/>
      <c r="O108" s="36"/>
      <c r="P108" s="36"/>
      <c r="Q108" s="36"/>
      <c r="R108" s="36"/>
      <c r="S108" s="36"/>
      <c r="T108" s="36"/>
      <c r="U108" s="36"/>
      <c r="V108" s="36"/>
      <c r="W108" s="36"/>
      <c r="X108" s="36"/>
      <c r="Y108" s="36"/>
      <c r="Z108" s="36"/>
      <c r="AA108" s="36"/>
      <c r="AB108" s="36"/>
      <c r="AC108" s="36"/>
      <c r="AD108" s="36"/>
      <c r="AE108" s="2"/>
      <c r="AF108" s="36"/>
    </row>
    <row r="109" spans="1:32" ht="15.75" customHeight="1" x14ac:dyDescent="0.25">
      <c r="A109" s="847">
        <v>108</v>
      </c>
      <c r="B109" s="1272" t="s">
        <v>30</v>
      </c>
      <c r="C109" s="1275" t="s">
        <v>31</v>
      </c>
      <c r="D109" s="1278" t="s">
        <v>416</v>
      </c>
      <c r="E109" s="1281" t="s">
        <v>417</v>
      </c>
      <c r="F109" s="1284">
        <v>33</v>
      </c>
      <c r="G109" s="1287" t="s">
        <v>418</v>
      </c>
      <c r="H109" s="1275" t="s">
        <v>419</v>
      </c>
      <c r="I109" s="1305" t="s">
        <v>420</v>
      </c>
      <c r="J109" s="1299" t="s">
        <v>421</v>
      </c>
      <c r="K109" s="1299" t="s">
        <v>110</v>
      </c>
      <c r="L109" s="1290">
        <v>65</v>
      </c>
      <c r="M109" s="1298" t="s">
        <v>422</v>
      </c>
      <c r="N109" s="1290">
        <v>2023</v>
      </c>
      <c r="O109" s="1290">
        <v>69</v>
      </c>
      <c r="P109" s="41" t="s">
        <v>423</v>
      </c>
      <c r="Q109" s="42" t="s">
        <v>424</v>
      </c>
      <c r="R109" s="43" t="s">
        <v>51</v>
      </c>
      <c r="S109" s="42" t="s">
        <v>425</v>
      </c>
      <c r="T109" s="43" t="s">
        <v>52</v>
      </c>
      <c r="U109" s="42">
        <v>1</v>
      </c>
      <c r="V109" s="42">
        <v>1</v>
      </c>
      <c r="W109" s="42">
        <v>3</v>
      </c>
      <c r="X109" s="42">
        <v>3</v>
      </c>
      <c r="Y109" s="42">
        <v>2</v>
      </c>
      <c r="Z109" s="44">
        <f t="shared" ref="Z109:Z111" si="1">SUM(V109:Y109)</f>
        <v>9</v>
      </c>
      <c r="AA109" s="45" t="s">
        <v>43</v>
      </c>
      <c r="AB109" s="41" t="s">
        <v>426</v>
      </c>
      <c r="AC109" s="41" t="s">
        <v>427</v>
      </c>
      <c r="AD109" s="46" t="s">
        <v>428</v>
      </c>
      <c r="AE109" s="2"/>
      <c r="AF109" s="36"/>
    </row>
    <row r="110" spans="1:32" ht="15.75" customHeight="1" x14ac:dyDescent="0.25">
      <c r="A110" s="847">
        <v>109</v>
      </c>
      <c r="B110" s="1273"/>
      <c r="C110" s="1276"/>
      <c r="D110" s="1279"/>
      <c r="E110" s="1282"/>
      <c r="F110" s="1285"/>
      <c r="G110" s="1288"/>
      <c r="H110" s="1303"/>
      <c r="I110" s="1306"/>
      <c r="J110" s="1288"/>
      <c r="K110" s="1288"/>
      <c r="L110" s="1288"/>
      <c r="M110" s="1288"/>
      <c r="N110" s="1288"/>
      <c r="O110" s="1288"/>
      <c r="P110" s="47" t="s">
        <v>429</v>
      </c>
      <c r="Q110" s="48" t="s">
        <v>430</v>
      </c>
      <c r="R110" s="49" t="s">
        <v>431</v>
      </c>
      <c r="S110" s="48" t="s">
        <v>432</v>
      </c>
      <c r="T110" s="49" t="s">
        <v>433</v>
      </c>
      <c r="U110" s="48">
        <v>4</v>
      </c>
      <c r="V110" s="48">
        <v>6</v>
      </c>
      <c r="W110" s="48">
        <v>12</v>
      </c>
      <c r="X110" s="48">
        <v>12</v>
      </c>
      <c r="Y110" s="48">
        <v>12</v>
      </c>
      <c r="Z110" s="50">
        <f t="shared" si="1"/>
        <v>42</v>
      </c>
      <c r="AA110" s="51" t="s">
        <v>43</v>
      </c>
      <c r="AB110" s="47" t="s">
        <v>426</v>
      </c>
      <c r="AC110" s="47" t="s">
        <v>427</v>
      </c>
      <c r="AD110" s="52" t="s">
        <v>434</v>
      </c>
      <c r="AE110" s="2"/>
      <c r="AF110" s="36"/>
    </row>
    <row r="111" spans="1:32" ht="15.75" customHeight="1" thickBot="1" x14ac:dyDescent="0.3">
      <c r="A111" s="847">
        <v>110</v>
      </c>
      <c r="B111" s="1273"/>
      <c r="C111" s="1276"/>
      <c r="D111" s="1280"/>
      <c r="E111" s="1283"/>
      <c r="F111" s="1285"/>
      <c r="G111" s="1288"/>
      <c r="H111" s="1303"/>
      <c r="I111" s="1307"/>
      <c r="J111" s="1291"/>
      <c r="K111" s="1291"/>
      <c r="L111" s="1291"/>
      <c r="M111" s="1291"/>
      <c r="N111" s="1291"/>
      <c r="O111" s="1291"/>
      <c r="P111" s="53" t="s">
        <v>435</v>
      </c>
      <c r="Q111" s="54" t="s">
        <v>436</v>
      </c>
      <c r="R111" s="55" t="s">
        <v>437</v>
      </c>
      <c r="S111" s="54" t="s">
        <v>438</v>
      </c>
      <c r="T111" s="55" t="s">
        <v>439</v>
      </c>
      <c r="U111" s="54">
        <v>35</v>
      </c>
      <c r="V111" s="54">
        <v>35</v>
      </c>
      <c r="W111" s="54">
        <v>35</v>
      </c>
      <c r="X111" s="54">
        <v>35</v>
      </c>
      <c r="Y111" s="54">
        <v>35</v>
      </c>
      <c r="Z111" s="56">
        <f t="shared" si="1"/>
        <v>140</v>
      </c>
      <c r="AA111" s="57" t="s">
        <v>43</v>
      </c>
      <c r="AB111" s="53" t="s">
        <v>426</v>
      </c>
      <c r="AC111" s="53" t="s">
        <v>427</v>
      </c>
      <c r="AD111" s="58" t="s">
        <v>434</v>
      </c>
      <c r="AE111" s="2"/>
      <c r="AF111" s="36"/>
    </row>
    <row r="112" spans="1:32" ht="15.75" customHeight="1" x14ac:dyDescent="0.25">
      <c r="A112" s="847">
        <v>111</v>
      </c>
      <c r="B112" s="1273"/>
      <c r="C112" s="1276"/>
      <c r="D112" s="1300" t="s">
        <v>440</v>
      </c>
      <c r="E112" s="1281" t="s">
        <v>441</v>
      </c>
      <c r="F112" s="1285"/>
      <c r="G112" s="1288"/>
      <c r="H112" s="1303"/>
      <c r="I112" s="1295" t="s">
        <v>420</v>
      </c>
      <c r="J112" s="1298" t="s">
        <v>442</v>
      </c>
      <c r="K112" s="1299" t="s">
        <v>110</v>
      </c>
      <c r="L112" s="1290">
        <v>33</v>
      </c>
      <c r="M112" s="1298" t="s">
        <v>422</v>
      </c>
      <c r="N112" s="1290">
        <v>2023</v>
      </c>
      <c r="O112" s="1290">
        <v>64</v>
      </c>
      <c r="P112" s="41" t="s">
        <v>443</v>
      </c>
      <c r="Q112" s="42" t="s">
        <v>444</v>
      </c>
      <c r="R112" s="43" t="s">
        <v>445</v>
      </c>
      <c r="S112" s="42" t="s">
        <v>446</v>
      </c>
      <c r="T112" s="43" t="s">
        <v>447</v>
      </c>
      <c r="U112" s="42">
        <v>120</v>
      </c>
      <c r="V112" s="42">
        <v>110</v>
      </c>
      <c r="W112" s="42">
        <v>130</v>
      </c>
      <c r="X112" s="42">
        <v>130</v>
      </c>
      <c r="Y112" s="42">
        <v>130</v>
      </c>
      <c r="Z112" s="44">
        <v>500</v>
      </c>
      <c r="AA112" s="45" t="s">
        <v>43</v>
      </c>
      <c r="AB112" s="41" t="s">
        <v>426</v>
      </c>
      <c r="AC112" s="41" t="s">
        <v>427</v>
      </c>
      <c r="AD112" s="59" t="s">
        <v>434</v>
      </c>
      <c r="AE112" s="2"/>
      <c r="AF112" s="36"/>
    </row>
    <row r="113" spans="1:32" ht="15.75" customHeight="1" x14ac:dyDescent="0.25">
      <c r="A113" s="847">
        <v>112</v>
      </c>
      <c r="B113" s="1273"/>
      <c r="C113" s="1276"/>
      <c r="D113" s="1301"/>
      <c r="E113" s="1282"/>
      <c r="F113" s="1285"/>
      <c r="G113" s="1288"/>
      <c r="H113" s="1303"/>
      <c r="I113" s="1296"/>
      <c r="J113" s="1288"/>
      <c r="K113" s="1288"/>
      <c r="L113" s="1288"/>
      <c r="M113" s="1288"/>
      <c r="N113" s="1288"/>
      <c r="O113" s="1288"/>
      <c r="P113" s="47" t="s">
        <v>448</v>
      </c>
      <c r="Q113" s="48" t="s">
        <v>449</v>
      </c>
      <c r="R113" s="49" t="s">
        <v>450</v>
      </c>
      <c r="S113" s="48" t="s">
        <v>451</v>
      </c>
      <c r="T113" s="49" t="s">
        <v>452</v>
      </c>
      <c r="U113" s="48">
        <v>10</v>
      </c>
      <c r="V113" s="48">
        <v>15</v>
      </c>
      <c r="W113" s="48">
        <v>15</v>
      </c>
      <c r="X113" s="48">
        <v>15</v>
      </c>
      <c r="Y113" s="48">
        <v>15</v>
      </c>
      <c r="Z113" s="60">
        <v>60</v>
      </c>
      <c r="AA113" s="51" t="s">
        <v>43</v>
      </c>
      <c r="AB113" s="47" t="s">
        <v>426</v>
      </c>
      <c r="AC113" s="47" t="s">
        <v>427</v>
      </c>
      <c r="AD113" s="61" t="s">
        <v>434</v>
      </c>
      <c r="AE113" s="2"/>
      <c r="AF113" s="36"/>
    </row>
    <row r="114" spans="1:32" ht="15.75" customHeight="1" x14ac:dyDescent="0.25">
      <c r="A114" s="847">
        <v>113</v>
      </c>
      <c r="B114" s="1273"/>
      <c r="C114" s="1276"/>
      <c r="D114" s="1301"/>
      <c r="E114" s="1282"/>
      <c r="F114" s="1285"/>
      <c r="G114" s="1288"/>
      <c r="H114" s="1303"/>
      <c r="I114" s="1296"/>
      <c r="J114" s="1288"/>
      <c r="K114" s="1288"/>
      <c r="L114" s="1288"/>
      <c r="M114" s="1288"/>
      <c r="N114" s="1288"/>
      <c r="O114" s="1288"/>
      <c r="P114" s="47" t="s">
        <v>453</v>
      </c>
      <c r="Q114" s="48" t="s">
        <v>454</v>
      </c>
      <c r="R114" s="49" t="s">
        <v>455</v>
      </c>
      <c r="S114" s="48" t="s">
        <v>456</v>
      </c>
      <c r="T114" s="62" t="s">
        <v>457</v>
      </c>
      <c r="U114" s="48">
        <v>314</v>
      </c>
      <c r="V114" s="48">
        <v>320</v>
      </c>
      <c r="W114" s="48">
        <v>320</v>
      </c>
      <c r="X114" s="48">
        <v>320</v>
      </c>
      <c r="Y114" s="48">
        <v>320</v>
      </c>
      <c r="Z114" s="60">
        <v>1280</v>
      </c>
      <c r="AA114" s="51" t="s">
        <v>43</v>
      </c>
      <c r="AB114" s="47" t="s">
        <v>426</v>
      </c>
      <c r="AC114" s="47" t="s">
        <v>427</v>
      </c>
      <c r="AD114" s="61" t="s">
        <v>434</v>
      </c>
      <c r="AE114" s="2"/>
      <c r="AF114" s="36"/>
    </row>
    <row r="115" spans="1:32" ht="15.75" customHeight="1" x14ac:dyDescent="0.25">
      <c r="A115" s="847">
        <v>114</v>
      </c>
      <c r="B115" s="1273"/>
      <c r="C115" s="1276"/>
      <c r="D115" s="1301"/>
      <c r="E115" s="1282"/>
      <c r="F115" s="1285"/>
      <c r="G115" s="1288"/>
      <c r="H115" s="1303"/>
      <c r="I115" s="1296"/>
      <c r="J115" s="1288"/>
      <c r="K115" s="1288"/>
      <c r="L115" s="1288"/>
      <c r="M115" s="1288"/>
      <c r="N115" s="1288"/>
      <c r="O115" s="1288"/>
      <c r="P115" s="47" t="s">
        <v>458</v>
      </c>
      <c r="Q115" s="48" t="s">
        <v>459</v>
      </c>
      <c r="R115" s="49" t="s">
        <v>375</v>
      </c>
      <c r="S115" s="48" t="s">
        <v>460</v>
      </c>
      <c r="T115" s="62" t="s">
        <v>461</v>
      </c>
      <c r="U115" s="48">
        <v>0</v>
      </c>
      <c r="V115" s="48">
        <v>1</v>
      </c>
      <c r="W115" s="48">
        <v>1</v>
      </c>
      <c r="X115" s="48">
        <v>1</v>
      </c>
      <c r="Y115" s="48">
        <v>1</v>
      </c>
      <c r="Z115" s="60">
        <v>1</v>
      </c>
      <c r="AA115" s="51" t="s">
        <v>43</v>
      </c>
      <c r="AB115" s="47" t="s">
        <v>426</v>
      </c>
      <c r="AC115" s="47" t="s">
        <v>427</v>
      </c>
      <c r="AD115" s="61" t="s">
        <v>428</v>
      </c>
      <c r="AE115" s="2"/>
      <c r="AF115" s="36"/>
    </row>
    <row r="116" spans="1:32" ht="15.75" customHeight="1" thickBot="1" x14ac:dyDescent="0.3">
      <c r="A116" s="847">
        <v>115</v>
      </c>
      <c r="B116" s="1273"/>
      <c r="C116" s="1276"/>
      <c r="D116" s="1302"/>
      <c r="E116" s="1283"/>
      <c r="F116" s="1285"/>
      <c r="G116" s="1288"/>
      <c r="H116" s="1303"/>
      <c r="I116" s="1297"/>
      <c r="J116" s="1291"/>
      <c r="K116" s="1291"/>
      <c r="L116" s="1291"/>
      <c r="M116" s="1291"/>
      <c r="N116" s="1291"/>
      <c r="O116" s="1291"/>
      <c r="P116" s="53" t="s">
        <v>462</v>
      </c>
      <c r="Q116" s="54" t="s">
        <v>463</v>
      </c>
      <c r="R116" s="55" t="s">
        <v>464</v>
      </c>
      <c r="S116" s="54" t="s">
        <v>465</v>
      </c>
      <c r="T116" s="63" t="s">
        <v>466</v>
      </c>
      <c r="U116" s="54">
        <v>26</v>
      </c>
      <c r="V116" s="54">
        <v>30</v>
      </c>
      <c r="W116" s="54">
        <v>40</v>
      </c>
      <c r="X116" s="54">
        <v>40</v>
      </c>
      <c r="Y116" s="54">
        <v>40</v>
      </c>
      <c r="Z116" s="64">
        <v>150</v>
      </c>
      <c r="AA116" s="57" t="s">
        <v>43</v>
      </c>
      <c r="AB116" s="53" t="s">
        <v>426</v>
      </c>
      <c r="AC116" s="53" t="s">
        <v>427</v>
      </c>
      <c r="AD116" s="65" t="s">
        <v>428</v>
      </c>
      <c r="AE116" s="2"/>
      <c r="AF116" s="36"/>
    </row>
    <row r="117" spans="1:32" ht="15.75" customHeight="1" x14ac:dyDescent="0.25">
      <c r="A117" s="847">
        <v>116</v>
      </c>
      <c r="B117" s="1273"/>
      <c r="C117" s="1276"/>
      <c r="D117" s="1292" t="s">
        <v>467</v>
      </c>
      <c r="E117" s="1281" t="s">
        <v>468</v>
      </c>
      <c r="F117" s="1285"/>
      <c r="G117" s="1288"/>
      <c r="H117" s="1303"/>
      <c r="I117" s="1295" t="s">
        <v>420</v>
      </c>
      <c r="J117" s="1298" t="s">
        <v>469</v>
      </c>
      <c r="K117" s="1299" t="s">
        <v>110</v>
      </c>
      <c r="L117" s="1290">
        <f>84+89+20+110+30</f>
        <v>333</v>
      </c>
      <c r="M117" s="1298" t="s">
        <v>422</v>
      </c>
      <c r="N117" s="1290">
        <v>2023</v>
      </c>
      <c r="O117" s="1290">
        <v>340</v>
      </c>
      <c r="P117" s="41" t="s">
        <v>470</v>
      </c>
      <c r="Q117" s="42" t="s">
        <v>471</v>
      </c>
      <c r="R117" s="43" t="s">
        <v>472</v>
      </c>
      <c r="S117" s="42" t="s">
        <v>473</v>
      </c>
      <c r="T117" s="66" t="s">
        <v>474</v>
      </c>
      <c r="U117" s="42">
        <v>9000</v>
      </c>
      <c r="V117" s="42">
        <v>9000</v>
      </c>
      <c r="W117" s="42">
        <v>12000</v>
      </c>
      <c r="X117" s="42">
        <v>12000</v>
      </c>
      <c r="Y117" s="42">
        <v>13000</v>
      </c>
      <c r="Z117" s="44">
        <f t="shared" ref="Z117:Z125" si="2">SUM(V117:Y117)</f>
        <v>46000</v>
      </c>
      <c r="AA117" s="45" t="s">
        <v>43</v>
      </c>
      <c r="AB117" s="41" t="s">
        <v>426</v>
      </c>
      <c r="AC117" s="41" t="s">
        <v>427</v>
      </c>
      <c r="AD117" s="46" t="s">
        <v>428</v>
      </c>
      <c r="AE117" s="2"/>
      <c r="AF117" s="36"/>
    </row>
    <row r="118" spans="1:32" ht="15.75" customHeight="1" x14ac:dyDescent="0.25">
      <c r="A118" s="847">
        <v>117</v>
      </c>
      <c r="B118" s="1273"/>
      <c r="C118" s="1276"/>
      <c r="D118" s="1293"/>
      <c r="E118" s="1282"/>
      <c r="F118" s="1285"/>
      <c r="G118" s="1288"/>
      <c r="H118" s="1303"/>
      <c r="I118" s="1296"/>
      <c r="J118" s="1288"/>
      <c r="K118" s="1288"/>
      <c r="L118" s="1288"/>
      <c r="M118" s="1288"/>
      <c r="N118" s="1288"/>
      <c r="O118" s="1288"/>
      <c r="P118" s="47" t="s">
        <v>475</v>
      </c>
      <c r="Q118" s="48" t="s">
        <v>476</v>
      </c>
      <c r="R118" s="49" t="s">
        <v>477</v>
      </c>
      <c r="S118" s="48" t="s">
        <v>478</v>
      </c>
      <c r="T118" s="62" t="s">
        <v>477</v>
      </c>
      <c r="U118" s="48">
        <v>89</v>
      </c>
      <c r="V118" s="48">
        <v>100</v>
      </c>
      <c r="W118" s="48">
        <v>100</v>
      </c>
      <c r="X118" s="48">
        <v>100</v>
      </c>
      <c r="Y118" s="48">
        <v>100</v>
      </c>
      <c r="Z118" s="50">
        <f t="shared" si="2"/>
        <v>400</v>
      </c>
      <c r="AA118" s="51" t="s">
        <v>43</v>
      </c>
      <c r="AB118" s="47" t="s">
        <v>426</v>
      </c>
      <c r="AC118" s="47" t="s">
        <v>427</v>
      </c>
      <c r="AD118" s="52" t="s">
        <v>428</v>
      </c>
      <c r="AE118" s="2"/>
      <c r="AF118" s="36"/>
    </row>
    <row r="119" spans="1:32" ht="15.75" customHeight="1" x14ac:dyDescent="0.25">
      <c r="A119" s="847">
        <v>118</v>
      </c>
      <c r="B119" s="1273"/>
      <c r="C119" s="1276"/>
      <c r="D119" s="1293"/>
      <c r="E119" s="1282"/>
      <c r="F119" s="1285"/>
      <c r="G119" s="1288"/>
      <c r="H119" s="1303"/>
      <c r="I119" s="1296"/>
      <c r="J119" s="1288"/>
      <c r="K119" s="1288"/>
      <c r="L119" s="1288"/>
      <c r="M119" s="1288"/>
      <c r="N119" s="1288"/>
      <c r="O119" s="1288"/>
      <c r="P119" s="47" t="s">
        <v>479</v>
      </c>
      <c r="Q119" s="48">
        <v>3301068</v>
      </c>
      <c r="R119" s="49" t="s">
        <v>480</v>
      </c>
      <c r="S119" s="48">
        <v>330106800</v>
      </c>
      <c r="T119" s="62" t="s">
        <v>481</v>
      </c>
      <c r="U119" s="48" t="s">
        <v>158</v>
      </c>
      <c r="V119" s="48">
        <v>4</v>
      </c>
      <c r="W119" s="48">
        <v>4</v>
      </c>
      <c r="X119" s="48">
        <v>4</v>
      </c>
      <c r="Y119" s="48">
        <v>4</v>
      </c>
      <c r="Z119" s="50">
        <f t="shared" si="2"/>
        <v>16</v>
      </c>
      <c r="AA119" s="51" t="s">
        <v>43</v>
      </c>
      <c r="AB119" s="47" t="s">
        <v>426</v>
      </c>
      <c r="AC119" s="47" t="s">
        <v>427</v>
      </c>
      <c r="AD119" s="52" t="s">
        <v>428</v>
      </c>
      <c r="AE119" s="2"/>
      <c r="AF119" s="36"/>
    </row>
    <row r="120" spans="1:32" ht="15.75" customHeight="1" thickBot="1" x14ac:dyDescent="0.3">
      <c r="A120" s="847">
        <v>119</v>
      </c>
      <c r="B120" s="1273"/>
      <c r="C120" s="1276"/>
      <c r="D120" s="1294"/>
      <c r="E120" s="1283"/>
      <c r="F120" s="1285"/>
      <c r="G120" s="1288"/>
      <c r="H120" s="1303"/>
      <c r="I120" s="1297"/>
      <c r="J120" s="1291"/>
      <c r="K120" s="1291"/>
      <c r="L120" s="1291"/>
      <c r="M120" s="1291"/>
      <c r="N120" s="1291"/>
      <c r="O120" s="1291"/>
      <c r="P120" s="53" t="s">
        <v>482</v>
      </c>
      <c r="Q120" s="54">
        <v>3301088</v>
      </c>
      <c r="R120" s="55" t="s">
        <v>483</v>
      </c>
      <c r="S120" s="54">
        <v>330108800</v>
      </c>
      <c r="T120" s="63" t="s">
        <v>484</v>
      </c>
      <c r="U120" s="67">
        <v>2</v>
      </c>
      <c r="V120" s="67">
        <v>0</v>
      </c>
      <c r="W120" s="67">
        <v>1</v>
      </c>
      <c r="X120" s="67">
        <v>0</v>
      </c>
      <c r="Y120" s="67">
        <v>1</v>
      </c>
      <c r="Z120" s="68">
        <f t="shared" si="2"/>
        <v>2</v>
      </c>
      <c r="AA120" s="69" t="s">
        <v>43</v>
      </c>
      <c r="AB120" s="53" t="s">
        <v>426</v>
      </c>
      <c r="AC120" s="53" t="s">
        <v>427</v>
      </c>
      <c r="AD120" s="58" t="s">
        <v>428</v>
      </c>
      <c r="AE120" s="2"/>
      <c r="AF120" s="36"/>
    </row>
    <row r="121" spans="1:32" ht="15.75" customHeight="1" x14ac:dyDescent="0.25">
      <c r="A121" s="847">
        <v>120</v>
      </c>
      <c r="B121" s="1273"/>
      <c r="C121" s="1276"/>
      <c r="D121" s="1318" t="s">
        <v>485</v>
      </c>
      <c r="E121" s="1319" t="s">
        <v>486</v>
      </c>
      <c r="F121" s="1285"/>
      <c r="G121" s="1288"/>
      <c r="H121" s="1303"/>
      <c r="I121" s="1305" t="s">
        <v>420</v>
      </c>
      <c r="J121" s="1298" t="s">
        <v>487</v>
      </c>
      <c r="K121" s="1299" t="s">
        <v>110</v>
      </c>
      <c r="L121" s="1290">
        <v>64</v>
      </c>
      <c r="M121" s="1298" t="s">
        <v>422</v>
      </c>
      <c r="N121" s="1290">
        <v>2023</v>
      </c>
      <c r="O121" s="1290">
        <v>64</v>
      </c>
      <c r="P121" s="41" t="s">
        <v>488</v>
      </c>
      <c r="Q121" s="42" t="s">
        <v>463</v>
      </c>
      <c r="R121" s="43" t="s">
        <v>464</v>
      </c>
      <c r="S121" s="42" t="s">
        <v>465</v>
      </c>
      <c r="T121" s="66" t="s">
        <v>466</v>
      </c>
      <c r="U121" s="42">
        <v>20</v>
      </c>
      <c r="V121" s="42">
        <v>30</v>
      </c>
      <c r="W121" s="42">
        <v>40</v>
      </c>
      <c r="X121" s="42">
        <v>40</v>
      </c>
      <c r="Y121" s="42">
        <v>40</v>
      </c>
      <c r="Z121" s="44">
        <f t="shared" si="2"/>
        <v>150</v>
      </c>
      <c r="AA121" s="45" t="s">
        <v>43</v>
      </c>
      <c r="AB121" s="41" t="s">
        <v>426</v>
      </c>
      <c r="AC121" s="41" t="s">
        <v>427</v>
      </c>
      <c r="AD121" s="46" t="s">
        <v>428</v>
      </c>
      <c r="AE121" s="2"/>
      <c r="AF121" s="36"/>
    </row>
    <row r="122" spans="1:32" ht="15.75" customHeight="1" x14ac:dyDescent="0.25">
      <c r="A122" s="847">
        <v>121</v>
      </c>
      <c r="B122" s="1273"/>
      <c r="C122" s="1276"/>
      <c r="D122" s="1279"/>
      <c r="E122" s="1320"/>
      <c r="F122" s="1285"/>
      <c r="G122" s="1288"/>
      <c r="H122" s="1303"/>
      <c r="I122" s="1306"/>
      <c r="J122" s="1288"/>
      <c r="K122" s="1288"/>
      <c r="L122" s="1288"/>
      <c r="M122" s="1288"/>
      <c r="N122" s="1288"/>
      <c r="O122" s="1288"/>
      <c r="P122" s="47" t="s">
        <v>489</v>
      </c>
      <c r="Q122" s="48" t="s">
        <v>444</v>
      </c>
      <c r="R122" s="49" t="s">
        <v>445</v>
      </c>
      <c r="S122" s="48" t="s">
        <v>446</v>
      </c>
      <c r="T122" s="62" t="s">
        <v>447</v>
      </c>
      <c r="U122" s="48" t="s">
        <v>158</v>
      </c>
      <c r="V122" s="48">
        <v>20</v>
      </c>
      <c r="W122" s="48">
        <v>40</v>
      </c>
      <c r="X122" s="48">
        <v>40</v>
      </c>
      <c r="Y122" s="48">
        <v>40</v>
      </c>
      <c r="Z122" s="50">
        <f t="shared" si="2"/>
        <v>140</v>
      </c>
      <c r="AA122" s="51" t="s">
        <v>43</v>
      </c>
      <c r="AB122" s="47" t="s">
        <v>426</v>
      </c>
      <c r="AC122" s="47" t="s">
        <v>427</v>
      </c>
      <c r="AD122" s="52" t="s">
        <v>428</v>
      </c>
      <c r="AE122" s="2"/>
      <c r="AF122" s="36"/>
    </row>
    <row r="123" spans="1:32" ht="15.75" customHeight="1" x14ac:dyDescent="0.25">
      <c r="A123" s="847">
        <v>122</v>
      </c>
      <c r="B123" s="1273"/>
      <c r="C123" s="1276"/>
      <c r="D123" s="1279"/>
      <c r="E123" s="1320"/>
      <c r="F123" s="1285"/>
      <c r="G123" s="1288"/>
      <c r="H123" s="1303"/>
      <c r="I123" s="1306"/>
      <c r="J123" s="1288"/>
      <c r="K123" s="1288"/>
      <c r="L123" s="1288"/>
      <c r="M123" s="1288"/>
      <c r="N123" s="1288"/>
      <c r="O123" s="1288"/>
      <c r="P123" s="70" t="s">
        <v>490</v>
      </c>
      <c r="Q123" s="48" t="s">
        <v>491</v>
      </c>
      <c r="R123" s="49" t="s">
        <v>492</v>
      </c>
      <c r="S123" s="48" t="s">
        <v>493</v>
      </c>
      <c r="T123" s="62" t="s">
        <v>494</v>
      </c>
      <c r="U123" s="48">
        <v>5</v>
      </c>
      <c r="V123" s="71">
        <v>5</v>
      </c>
      <c r="W123" s="71">
        <v>8</v>
      </c>
      <c r="X123" s="71">
        <v>8</v>
      </c>
      <c r="Y123" s="71">
        <v>8</v>
      </c>
      <c r="Z123" s="50">
        <f t="shared" si="2"/>
        <v>29</v>
      </c>
      <c r="AA123" s="51" t="s">
        <v>43</v>
      </c>
      <c r="AB123" s="47" t="s">
        <v>426</v>
      </c>
      <c r="AC123" s="47" t="s">
        <v>427</v>
      </c>
      <c r="AD123" s="52" t="s">
        <v>434</v>
      </c>
      <c r="AE123" s="2"/>
      <c r="AF123" s="36"/>
    </row>
    <row r="124" spans="1:32" ht="15.75" customHeight="1" x14ac:dyDescent="0.25">
      <c r="A124" s="847">
        <v>123</v>
      </c>
      <c r="B124" s="1273"/>
      <c r="C124" s="1276"/>
      <c r="D124" s="1279"/>
      <c r="E124" s="1320"/>
      <c r="F124" s="1285"/>
      <c r="G124" s="1288"/>
      <c r="H124" s="1303"/>
      <c r="I124" s="1306"/>
      <c r="J124" s="1288"/>
      <c r="K124" s="1288"/>
      <c r="L124" s="1288"/>
      <c r="M124" s="1288"/>
      <c r="N124" s="1288"/>
      <c r="O124" s="1288"/>
      <c r="P124" s="47" t="s">
        <v>495</v>
      </c>
      <c r="Q124" s="48" t="s">
        <v>449</v>
      </c>
      <c r="R124" s="49" t="s">
        <v>450</v>
      </c>
      <c r="S124" s="48" t="s">
        <v>451</v>
      </c>
      <c r="T124" s="62" t="s">
        <v>452</v>
      </c>
      <c r="U124" s="48">
        <v>1</v>
      </c>
      <c r="V124" s="48">
        <v>3</v>
      </c>
      <c r="W124" s="48">
        <v>5</v>
      </c>
      <c r="X124" s="48">
        <v>5</v>
      </c>
      <c r="Y124" s="48">
        <v>5</v>
      </c>
      <c r="Z124" s="50">
        <f t="shared" si="2"/>
        <v>18</v>
      </c>
      <c r="AA124" s="51" t="s">
        <v>43</v>
      </c>
      <c r="AB124" s="47" t="s">
        <v>426</v>
      </c>
      <c r="AC124" s="47" t="s">
        <v>427</v>
      </c>
      <c r="AD124" s="52" t="s">
        <v>434</v>
      </c>
      <c r="AE124" s="2"/>
      <c r="AF124" s="36"/>
    </row>
    <row r="125" spans="1:32" ht="15.75" customHeight="1" thickBot="1" x14ac:dyDescent="0.3">
      <c r="A125" s="847">
        <v>124</v>
      </c>
      <c r="B125" s="1273"/>
      <c r="C125" s="1276"/>
      <c r="D125" s="1280"/>
      <c r="E125" s="1321"/>
      <c r="F125" s="1285"/>
      <c r="G125" s="1288"/>
      <c r="H125" s="1304"/>
      <c r="I125" s="1307"/>
      <c r="J125" s="1291"/>
      <c r="K125" s="1291"/>
      <c r="L125" s="1291"/>
      <c r="M125" s="1291"/>
      <c r="N125" s="1291"/>
      <c r="O125" s="1291"/>
      <c r="P125" s="53" t="s">
        <v>496</v>
      </c>
      <c r="Q125" s="54" t="s">
        <v>430</v>
      </c>
      <c r="R125" s="55" t="s">
        <v>431</v>
      </c>
      <c r="S125" s="54" t="s">
        <v>432</v>
      </c>
      <c r="T125" s="63" t="s">
        <v>433</v>
      </c>
      <c r="U125" s="54" t="s">
        <v>158</v>
      </c>
      <c r="V125" s="54">
        <v>12</v>
      </c>
      <c r="W125" s="54">
        <v>16</v>
      </c>
      <c r="X125" s="54">
        <v>16</v>
      </c>
      <c r="Y125" s="54">
        <v>16</v>
      </c>
      <c r="Z125" s="56">
        <f t="shared" si="2"/>
        <v>60</v>
      </c>
      <c r="AA125" s="57" t="s">
        <v>391</v>
      </c>
      <c r="AB125" s="53" t="s">
        <v>426</v>
      </c>
      <c r="AC125" s="53" t="s">
        <v>427</v>
      </c>
      <c r="AD125" s="58" t="s">
        <v>434</v>
      </c>
      <c r="AE125" s="2"/>
      <c r="AF125" s="36"/>
    </row>
    <row r="126" spans="1:32" ht="15.75" customHeight="1" x14ac:dyDescent="0.25">
      <c r="A126" s="847">
        <v>125</v>
      </c>
      <c r="B126" s="1273"/>
      <c r="C126" s="1276"/>
      <c r="D126" s="1316" t="s">
        <v>497</v>
      </c>
      <c r="E126" s="1317" t="s">
        <v>498</v>
      </c>
      <c r="F126" s="1285"/>
      <c r="G126" s="1288"/>
      <c r="H126" s="1275" t="s">
        <v>499</v>
      </c>
      <c r="I126" s="1305" t="s">
        <v>500</v>
      </c>
      <c r="J126" s="1298" t="s">
        <v>501</v>
      </c>
      <c r="K126" s="1299" t="s">
        <v>110</v>
      </c>
      <c r="L126" s="1290">
        <v>19</v>
      </c>
      <c r="M126" s="1298" t="s">
        <v>422</v>
      </c>
      <c r="N126" s="1290">
        <v>2023</v>
      </c>
      <c r="O126" s="1290">
        <v>19</v>
      </c>
      <c r="P126" s="41" t="s">
        <v>502</v>
      </c>
      <c r="Q126" s="42">
        <v>3302049</v>
      </c>
      <c r="R126" s="43" t="s">
        <v>503</v>
      </c>
      <c r="S126" s="43" t="s">
        <v>504</v>
      </c>
      <c r="T126" s="43" t="s">
        <v>505</v>
      </c>
      <c r="U126" s="42">
        <v>19</v>
      </c>
      <c r="V126" s="42">
        <v>19</v>
      </c>
      <c r="W126" s="42">
        <v>19</v>
      </c>
      <c r="X126" s="42">
        <v>19</v>
      </c>
      <c r="Y126" s="42">
        <v>19</v>
      </c>
      <c r="Z126" s="44">
        <v>19</v>
      </c>
      <c r="AA126" s="45" t="s">
        <v>53</v>
      </c>
      <c r="AB126" s="41" t="s">
        <v>426</v>
      </c>
      <c r="AC126" s="41" t="s">
        <v>427</v>
      </c>
      <c r="AD126" s="46" t="s">
        <v>428</v>
      </c>
      <c r="AE126" s="2"/>
      <c r="AF126" s="36"/>
    </row>
    <row r="127" spans="1:32" ht="15.75" customHeight="1" thickBot="1" x14ac:dyDescent="0.3">
      <c r="A127" s="847">
        <v>126</v>
      </c>
      <c r="B127" s="1274"/>
      <c r="C127" s="1277"/>
      <c r="D127" s="1312"/>
      <c r="E127" s="1283"/>
      <c r="F127" s="1286"/>
      <c r="G127" s="1289"/>
      <c r="H127" s="1304"/>
      <c r="I127" s="1307"/>
      <c r="J127" s="1291"/>
      <c r="K127" s="1291"/>
      <c r="L127" s="1291"/>
      <c r="M127" s="1291"/>
      <c r="N127" s="1291"/>
      <c r="O127" s="1291"/>
      <c r="P127" s="72" t="s">
        <v>506</v>
      </c>
      <c r="Q127" s="73" t="s">
        <v>507</v>
      </c>
      <c r="R127" s="74" t="s">
        <v>508</v>
      </c>
      <c r="S127" s="75" t="s">
        <v>509</v>
      </c>
      <c r="T127" s="74" t="s">
        <v>510</v>
      </c>
      <c r="U127" s="54">
        <v>10</v>
      </c>
      <c r="V127" s="54">
        <v>16</v>
      </c>
      <c r="W127" s="54">
        <v>16</v>
      </c>
      <c r="X127" s="54">
        <v>16</v>
      </c>
      <c r="Y127" s="54">
        <v>16</v>
      </c>
      <c r="Z127" s="56">
        <f>SUM(V127:Y127)</f>
        <v>64</v>
      </c>
      <c r="AA127" s="57" t="s">
        <v>43</v>
      </c>
      <c r="AB127" s="53" t="s">
        <v>426</v>
      </c>
      <c r="AC127" s="53" t="s">
        <v>427</v>
      </c>
      <c r="AD127" s="58" t="s">
        <v>428</v>
      </c>
      <c r="AE127" s="2"/>
      <c r="AF127" s="36"/>
    </row>
    <row r="128" spans="1:32" ht="15.75" customHeight="1" thickBot="1" x14ac:dyDescent="0.3">
      <c r="A128" s="847">
        <v>127</v>
      </c>
      <c r="B128" s="38"/>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2"/>
      <c r="AF128" s="36"/>
    </row>
    <row r="129" spans="1:32" ht="15.75" customHeight="1" x14ac:dyDescent="0.25">
      <c r="A129" s="847">
        <v>128</v>
      </c>
      <c r="B129" s="1272" t="s">
        <v>30</v>
      </c>
      <c r="C129" s="1275" t="s">
        <v>31</v>
      </c>
      <c r="D129" s="1310" t="s">
        <v>579</v>
      </c>
      <c r="E129" s="1299" t="s">
        <v>580</v>
      </c>
      <c r="F129" s="1315">
        <v>43</v>
      </c>
      <c r="G129" s="1299" t="s">
        <v>511</v>
      </c>
      <c r="H129" s="1299">
        <v>4301</v>
      </c>
      <c r="I129" s="1299" t="s">
        <v>512</v>
      </c>
      <c r="J129" s="1299" t="s">
        <v>513</v>
      </c>
      <c r="K129" s="1299" t="s">
        <v>110</v>
      </c>
      <c r="L129" s="1299">
        <v>34633</v>
      </c>
      <c r="M129" s="1299" t="s">
        <v>39</v>
      </c>
      <c r="N129" s="1299">
        <v>2023</v>
      </c>
      <c r="O129" s="1324">
        <v>260000</v>
      </c>
      <c r="P129" s="76" t="s">
        <v>514</v>
      </c>
      <c r="Q129" s="77">
        <v>4301015</v>
      </c>
      <c r="R129" s="43" t="s">
        <v>515</v>
      </c>
      <c r="S129" s="43">
        <v>430101500</v>
      </c>
      <c r="T129" s="43" t="s">
        <v>515</v>
      </c>
      <c r="U129" s="43" t="s">
        <v>158</v>
      </c>
      <c r="V129" s="43">
        <v>0</v>
      </c>
      <c r="W129" s="43">
        <v>3</v>
      </c>
      <c r="X129" s="43">
        <v>3</v>
      </c>
      <c r="Y129" s="43">
        <v>3</v>
      </c>
      <c r="Z129" s="43">
        <f>V129+W129+X129+Y129</f>
        <v>9</v>
      </c>
      <c r="AA129" s="43" t="s">
        <v>43</v>
      </c>
      <c r="AB129" s="43" t="s">
        <v>516</v>
      </c>
      <c r="AC129" s="43" t="s">
        <v>517</v>
      </c>
      <c r="AD129" s="78" t="s">
        <v>518</v>
      </c>
      <c r="AE129" s="2"/>
      <c r="AF129" s="36"/>
    </row>
    <row r="130" spans="1:32" ht="15.75" customHeight="1" x14ac:dyDescent="0.25">
      <c r="A130" s="847">
        <v>129</v>
      </c>
      <c r="B130" s="1273"/>
      <c r="C130" s="1308"/>
      <c r="D130" s="1311"/>
      <c r="E130" s="1313"/>
      <c r="F130" s="1313"/>
      <c r="G130" s="1313"/>
      <c r="H130" s="1313"/>
      <c r="I130" s="1313"/>
      <c r="J130" s="1313"/>
      <c r="K130" s="1313"/>
      <c r="L130" s="1313"/>
      <c r="M130" s="1313"/>
      <c r="N130" s="1313"/>
      <c r="O130" s="1313"/>
      <c r="P130" s="79" t="s">
        <v>519</v>
      </c>
      <c r="Q130" s="80">
        <v>4301004</v>
      </c>
      <c r="R130" s="49" t="s">
        <v>520</v>
      </c>
      <c r="S130" s="81" t="s">
        <v>521</v>
      </c>
      <c r="T130" s="81" t="s">
        <v>522</v>
      </c>
      <c r="U130" s="49">
        <v>10</v>
      </c>
      <c r="V130" s="49">
        <v>16</v>
      </c>
      <c r="W130" s="49">
        <v>16</v>
      </c>
      <c r="X130" s="49">
        <v>16</v>
      </c>
      <c r="Y130" s="49">
        <v>16</v>
      </c>
      <c r="Z130" s="49">
        <v>64</v>
      </c>
      <c r="AA130" s="49" t="s">
        <v>43</v>
      </c>
      <c r="AB130" s="49" t="s">
        <v>516</v>
      </c>
      <c r="AC130" s="49" t="s">
        <v>517</v>
      </c>
      <c r="AD130" s="82" t="s">
        <v>518</v>
      </c>
      <c r="AE130" s="2"/>
      <c r="AF130" s="36"/>
    </row>
    <row r="131" spans="1:32" ht="15.75" customHeight="1" x14ac:dyDescent="0.25">
      <c r="A131" s="847">
        <v>130</v>
      </c>
      <c r="B131" s="1273"/>
      <c r="C131" s="1308"/>
      <c r="D131" s="1311"/>
      <c r="E131" s="1313"/>
      <c r="F131" s="1313"/>
      <c r="G131" s="1313"/>
      <c r="H131" s="1313"/>
      <c r="I131" s="1313"/>
      <c r="J131" s="1313"/>
      <c r="K131" s="1313"/>
      <c r="L131" s="1313"/>
      <c r="M131" s="1313"/>
      <c r="N131" s="1313"/>
      <c r="O131" s="1313"/>
      <c r="P131" s="79" t="s">
        <v>523</v>
      </c>
      <c r="Q131" s="39">
        <v>4301007</v>
      </c>
      <c r="R131" s="83" t="s">
        <v>524</v>
      </c>
      <c r="S131" s="40">
        <v>430100701</v>
      </c>
      <c r="T131" s="83" t="s">
        <v>525</v>
      </c>
      <c r="U131" s="49">
        <v>10</v>
      </c>
      <c r="V131" s="84">
        <v>64</v>
      </c>
      <c r="W131" s="49">
        <v>64</v>
      </c>
      <c r="X131" s="49">
        <v>64</v>
      </c>
      <c r="Y131" s="49">
        <v>64</v>
      </c>
      <c r="Z131" s="49">
        <v>64</v>
      </c>
      <c r="AA131" s="49" t="s">
        <v>43</v>
      </c>
      <c r="AB131" s="49" t="s">
        <v>516</v>
      </c>
      <c r="AC131" s="49" t="s">
        <v>517</v>
      </c>
      <c r="AD131" s="82" t="s">
        <v>518</v>
      </c>
      <c r="AE131" s="2"/>
      <c r="AF131" s="36"/>
    </row>
    <row r="132" spans="1:32" ht="15.75" customHeight="1" x14ac:dyDescent="0.25">
      <c r="A132" s="847">
        <v>131</v>
      </c>
      <c r="B132" s="1273"/>
      <c r="C132" s="1308"/>
      <c r="D132" s="1311"/>
      <c r="E132" s="1313"/>
      <c r="F132" s="1313"/>
      <c r="G132" s="1313"/>
      <c r="H132" s="1313"/>
      <c r="I132" s="1313"/>
      <c r="J132" s="1313"/>
      <c r="K132" s="1313"/>
      <c r="L132" s="1313"/>
      <c r="M132" s="1313"/>
      <c r="N132" s="1313"/>
      <c r="O132" s="1313"/>
      <c r="P132" s="85" t="s">
        <v>526</v>
      </c>
      <c r="Q132" s="86" t="s">
        <v>527</v>
      </c>
      <c r="R132" s="87" t="s">
        <v>528</v>
      </c>
      <c r="S132" s="87" t="s">
        <v>529</v>
      </c>
      <c r="T132" s="88" t="s">
        <v>530</v>
      </c>
      <c r="U132" s="89">
        <v>33</v>
      </c>
      <c r="V132" s="90">
        <v>40</v>
      </c>
      <c r="W132" s="90">
        <v>64</v>
      </c>
      <c r="X132" s="90">
        <v>64</v>
      </c>
      <c r="Y132" s="90">
        <v>64</v>
      </c>
      <c r="Z132" s="90">
        <v>64</v>
      </c>
      <c r="AA132" s="49" t="s">
        <v>43</v>
      </c>
      <c r="AB132" s="49" t="s">
        <v>516</v>
      </c>
      <c r="AC132" s="49" t="s">
        <v>517</v>
      </c>
      <c r="AD132" s="82" t="s">
        <v>518</v>
      </c>
      <c r="AE132" s="2"/>
      <c r="AF132" s="36"/>
    </row>
    <row r="133" spans="1:32" ht="15.75" customHeight="1" x14ac:dyDescent="0.25">
      <c r="A133" s="847">
        <v>132</v>
      </c>
      <c r="B133" s="1273"/>
      <c r="C133" s="1308"/>
      <c r="D133" s="1311"/>
      <c r="E133" s="1313"/>
      <c r="F133" s="1313"/>
      <c r="G133" s="1313"/>
      <c r="H133" s="1313"/>
      <c r="I133" s="1313"/>
      <c r="J133" s="1313"/>
      <c r="K133" s="1313"/>
      <c r="L133" s="1313"/>
      <c r="M133" s="1313"/>
      <c r="N133" s="1313"/>
      <c r="O133" s="1313"/>
      <c r="P133" s="79" t="s">
        <v>531</v>
      </c>
      <c r="Q133" s="91" t="s">
        <v>532</v>
      </c>
      <c r="R133" s="91" t="s">
        <v>533</v>
      </c>
      <c r="S133" s="91" t="s">
        <v>534</v>
      </c>
      <c r="T133" s="91" t="s">
        <v>535</v>
      </c>
      <c r="U133" s="49">
        <v>0</v>
      </c>
      <c r="V133" s="84">
        <v>40</v>
      </c>
      <c r="W133" s="49">
        <v>50</v>
      </c>
      <c r="X133" s="49">
        <v>64</v>
      </c>
      <c r="Y133" s="49">
        <v>64</v>
      </c>
      <c r="Z133" s="49">
        <v>64</v>
      </c>
      <c r="AA133" s="80" t="s">
        <v>43</v>
      </c>
      <c r="AB133" s="49" t="s">
        <v>516</v>
      </c>
      <c r="AC133" s="49" t="s">
        <v>517</v>
      </c>
      <c r="AD133" s="82" t="s">
        <v>518</v>
      </c>
      <c r="AE133" s="2"/>
      <c r="AF133" s="36"/>
    </row>
    <row r="134" spans="1:32" ht="15.75" customHeight="1" x14ac:dyDescent="0.25">
      <c r="A134" s="847">
        <v>133</v>
      </c>
      <c r="B134" s="1273"/>
      <c r="C134" s="1308"/>
      <c r="D134" s="1311"/>
      <c r="E134" s="1313"/>
      <c r="F134" s="1313"/>
      <c r="G134" s="1313"/>
      <c r="H134" s="1313"/>
      <c r="I134" s="1313"/>
      <c r="J134" s="1313"/>
      <c r="K134" s="1313"/>
      <c r="L134" s="1313"/>
      <c r="M134" s="1313"/>
      <c r="N134" s="1313"/>
      <c r="O134" s="1313"/>
      <c r="P134" s="79" t="s">
        <v>536</v>
      </c>
      <c r="Q134" s="86">
        <v>4301035</v>
      </c>
      <c r="R134" s="87" t="s">
        <v>537</v>
      </c>
      <c r="S134" s="86">
        <v>430103501</v>
      </c>
      <c r="T134" s="87" t="s">
        <v>538</v>
      </c>
      <c r="U134" s="92">
        <v>0</v>
      </c>
      <c r="V134" s="93">
        <v>1</v>
      </c>
      <c r="W134" s="93">
        <v>1</v>
      </c>
      <c r="X134" s="93">
        <v>1</v>
      </c>
      <c r="Y134" s="93">
        <v>1</v>
      </c>
      <c r="Z134" s="93">
        <v>1</v>
      </c>
      <c r="AA134" s="80" t="s">
        <v>43</v>
      </c>
      <c r="AB134" s="49" t="s">
        <v>516</v>
      </c>
      <c r="AC134" s="49" t="s">
        <v>517</v>
      </c>
      <c r="AD134" s="82" t="s">
        <v>518</v>
      </c>
      <c r="AE134" s="2"/>
      <c r="AF134" s="36"/>
    </row>
    <row r="135" spans="1:32" ht="15.75" customHeight="1" x14ac:dyDescent="0.25">
      <c r="A135" s="847">
        <v>134</v>
      </c>
      <c r="B135" s="1273"/>
      <c r="C135" s="1308"/>
      <c r="D135" s="1311"/>
      <c r="E135" s="1313"/>
      <c r="F135" s="1313"/>
      <c r="G135" s="1313"/>
      <c r="H135" s="1313"/>
      <c r="I135" s="1313"/>
      <c r="J135" s="1313"/>
      <c r="K135" s="1313"/>
      <c r="L135" s="1313"/>
      <c r="M135" s="1313"/>
      <c r="N135" s="1313"/>
      <c r="O135" s="1313"/>
      <c r="P135" s="79" t="s">
        <v>539</v>
      </c>
      <c r="Q135" s="86" t="s">
        <v>540</v>
      </c>
      <c r="R135" s="87" t="s">
        <v>541</v>
      </c>
      <c r="S135" s="86" t="s">
        <v>542</v>
      </c>
      <c r="T135" s="86" t="s">
        <v>543</v>
      </c>
      <c r="U135" s="49">
        <v>1315</v>
      </c>
      <c r="V135" s="84">
        <v>2600</v>
      </c>
      <c r="W135" s="84">
        <v>2700</v>
      </c>
      <c r="X135" s="84">
        <v>2800</v>
      </c>
      <c r="Y135" s="84">
        <v>2900</v>
      </c>
      <c r="Z135" s="49">
        <v>11000</v>
      </c>
      <c r="AA135" s="80" t="s">
        <v>43</v>
      </c>
      <c r="AB135" s="49" t="s">
        <v>516</v>
      </c>
      <c r="AC135" s="49" t="s">
        <v>517</v>
      </c>
      <c r="AD135" s="82" t="s">
        <v>518</v>
      </c>
      <c r="AE135" s="2"/>
      <c r="AF135" s="36"/>
    </row>
    <row r="136" spans="1:32" ht="15.75" customHeight="1" x14ac:dyDescent="0.25">
      <c r="A136" s="847">
        <v>135</v>
      </c>
      <c r="B136" s="1273"/>
      <c r="C136" s="1308"/>
      <c r="D136" s="1311"/>
      <c r="E136" s="1313"/>
      <c r="F136" s="1313"/>
      <c r="G136" s="1313"/>
      <c r="H136" s="1313"/>
      <c r="I136" s="1313"/>
      <c r="J136" s="1313"/>
      <c r="K136" s="1313"/>
      <c r="L136" s="1313"/>
      <c r="M136" s="1313"/>
      <c r="N136" s="1313"/>
      <c r="O136" s="1313"/>
      <c r="P136" s="94" t="s">
        <v>544</v>
      </c>
      <c r="Q136" s="40" t="s">
        <v>545</v>
      </c>
      <c r="R136" s="83" t="s">
        <v>546</v>
      </c>
      <c r="S136" s="40" t="s">
        <v>547</v>
      </c>
      <c r="T136" s="83" t="s">
        <v>548</v>
      </c>
      <c r="U136" s="90">
        <v>64</v>
      </c>
      <c r="V136" s="90">
        <v>64</v>
      </c>
      <c r="W136" s="95">
        <v>64</v>
      </c>
      <c r="X136" s="96">
        <v>64</v>
      </c>
      <c r="Y136" s="97">
        <v>64</v>
      </c>
      <c r="Z136" s="97">
        <v>64</v>
      </c>
      <c r="AA136" s="86" t="s">
        <v>369</v>
      </c>
      <c r="AB136" s="49" t="s">
        <v>516</v>
      </c>
      <c r="AC136" s="49" t="s">
        <v>517</v>
      </c>
      <c r="AD136" s="82" t="s">
        <v>518</v>
      </c>
      <c r="AE136" s="2"/>
      <c r="AF136" s="36"/>
    </row>
    <row r="137" spans="1:32" ht="15.75" customHeight="1" x14ac:dyDescent="0.25">
      <c r="A137" s="847">
        <v>136</v>
      </c>
      <c r="B137" s="1273"/>
      <c r="C137" s="1308"/>
      <c r="D137" s="1311"/>
      <c r="E137" s="1313"/>
      <c r="F137" s="1313"/>
      <c r="G137" s="1313"/>
      <c r="H137" s="1313"/>
      <c r="I137" s="1313"/>
      <c r="J137" s="1313"/>
      <c r="K137" s="1313"/>
      <c r="L137" s="1313"/>
      <c r="M137" s="1313"/>
      <c r="N137" s="1313"/>
      <c r="O137" s="1313"/>
      <c r="P137" s="98" t="s">
        <v>549</v>
      </c>
      <c r="Q137" s="40">
        <v>4301001</v>
      </c>
      <c r="R137" s="83" t="s">
        <v>533</v>
      </c>
      <c r="S137" s="40">
        <v>430100100</v>
      </c>
      <c r="T137" s="83" t="s">
        <v>550</v>
      </c>
      <c r="U137" s="90">
        <v>2470</v>
      </c>
      <c r="V137" s="90">
        <v>13170</v>
      </c>
      <c r="W137" s="90">
        <v>14770</v>
      </c>
      <c r="X137" s="90">
        <v>16270</v>
      </c>
      <c r="Y137" s="90">
        <v>17850</v>
      </c>
      <c r="Z137" s="90">
        <f t="shared" ref="Z137" si="3">V137+W137+X137+Y137</f>
        <v>62060</v>
      </c>
      <c r="AA137" s="39" t="s">
        <v>43</v>
      </c>
      <c r="AB137" s="49" t="s">
        <v>516</v>
      </c>
      <c r="AC137" s="49" t="s">
        <v>517</v>
      </c>
      <c r="AD137" s="82" t="s">
        <v>518</v>
      </c>
      <c r="AE137" s="2"/>
      <c r="AF137" s="36"/>
    </row>
    <row r="138" spans="1:32" ht="15.75" customHeight="1" x14ac:dyDescent="0.25">
      <c r="A138" s="847">
        <v>137</v>
      </c>
      <c r="B138" s="1273"/>
      <c r="C138" s="1308"/>
      <c r="D138" s="1311"/>
      <c r="E138" s="1313"/>
      <c r="F138" s="1313"/>
      <c r="G138" s="1313"/>
      <c r="H138" s="1313"/>
      <c r="I138" s="1313"/>
      <c r="J138" s="1313"/>
      <c r="K138" s="1313"/>
      <c r="L138" s="1313"/>
      <c r="M138" s="1313"/>
      <c r="N138" s="1313"/>
      <c r="O138" s="1313"/>
      <c r="P138" s="99" t="s">
        <v>551</v>
      </c>
      <c r="Q138" s="49">
        <v>4301006</v>
      </c>
      <c r="R138" s="49" t="s">
        <v>116</v>
      </c>
      <c r="S138" s="81" t="s">
        <v>552</v>
      </c>
      <c r="T138" s="87" t="s">
        <v>116</v>
      </c>
      <c r="U138" s="49">
        <v>0</v>
      </c>
      <c r="V138" s="49">
        <v>0</v>
      </c>
      <c r="W138" s="49">
        <v>1</v>
      </c>
      <c r="X138" s="49">
        <v>1</v>
      </c>
      <c r="Y138" s="49">
        <v>1</v>
      </c>
      <c r="Z138" s="49">
        <v>1</v>
      </c>
      <c r="AA138" s="49" t="s">
        <v>43</v>
      </c>
      <c r="AB138" s="80" t="s">
        <v>516</v>
      </c>
      <c r="AC138" s="49" t="s">
        <v>517</v>
      </c>
      <c r="AD138" s="82" t="s">
        <v>518</v>
      </c>
      <c r="AE138" s="2"/>
      <c r="AF138" s="36"/>
    </row>
    <row r="139" spans="1:32" ht="15.75" customHeight="1" thickBot="1" x14ac:dyDescent="0.3">
      <c r="A139" s="847">
        <v>138</v>
      </c>
      <c r="B139" s="1273"/>
      <c r="C139" s="1308"/>
      <c r="D139" s="1312"/>
      <c r="E139" s="1314"/>
      <c r="F139" s="1314"/>
      <c r="G139" s="1314"/>
      <c r="H139" s="1314"/>
      <c r="I139" s="1314"/>
      <c r="J139" s="1314"/>
      <c r="K139" s="1314"/>
      <c r="L139" s="1314"/>
      <c r="M139" s="1314"/>
      <c r="N139" s="1314"/>
      <c r="O139" s="1314"/>
      <c r="P139" s="100" t="s">
        <v>553</v>
      </c>
      <c r="Q139" s="75" t="s">
        <v>554</v>
      </c>
      <c r="R139" s="74" t="s">
        <v>555</v>
      </c>
      <c r="S139" s="75" t="s">
        <v>556</v>
      </c>
      <c r="T139" s="74" t="s">
        <v>557</v>
      </c>
      <c r="U139" s="101">
        <v>0</v>
      </c>
      <c r="V139" s="101">
        <v>0</v>
      </c>
      <c r="W139" s="101">
        <v>1</v>
      </c>
      <c r="X139" s="101">
        <v>1</v>
      </c>
      <c r="Y139" s="101">
        <v>1</v>
      </c>
      <c r="Z139" s="101">
        <v>1</v>
      </c>
      <c r="AA139" s="55" t="s">
        <v>43</v>
      </c>
      <c r="AB139" s="102" t="s">
        <v>516</v>
      </c>
      <c r="AC139" s="55" t="s">
        <v>517</v>
      </c>
      <c r="AD139" s="103" t="s">
        <v>518</v>
      </c>
      <c r="AE139" s="2"/>
      <c r="AF139" s="36"/>
    </row>
    <row r="140" spans="1:32" ht="15.75" customHeight="1" x14ac:dyDescent="0.25">
      <c r="A140" s="847">
        <v>139</v>
      </c>
      <c r="B140" s="1273"/>
      <c r="C140" s="1308"/>
      <c r="D140" s="1278" t="s">
        <v>581</v>
      </c>
      <c r="E140" s="1299" t="s">
        <v>582</v>
      </c>
      <c r="F140" s="1299">
        <v>43</v>
      </c>
      <c r="G140" s="1299" t="s">
        <v>511</v>
      </c>
      <c r="H140" s="1299">
        <v>4302</v>
      </c>
      <c r="I140" s="1299" t="s">
        <v>558</v>
      </c>
      <c r="J140" s="1299" t="s">
        <v>559</v>
      </c>
      <c r="K140" s="1299" t="s">
        <v>110</v>
      </c>
      <c r="L140" s="1322">
        <v>20</v>
      </c>
      <c r="M140" s="1299" t="s">
        <v>560</v>
      </c>
      <c r="N140" s="1299">
        <v>2023</v>
      </c>
      <c r="O140" s="1323">
        <v>10</v>
      </c>
      <c r="P140" s="76" t="s">
        <v>561</v>
      </c>
      <c r="Q140" s="104">
        <v>4302075</v>
      </c>
      <c r="R140" s="105" t="s">
        <v>562</v>
      </c>
      <c r="S140" s="106">
        <v>430207500</v>
      </c>
      <c r="T140" s="105" t="s">
        <v>563</v>
      </c>
      <c r="U140" s="43">
        <v>38</v>
      </c>
      <c r="V140" s="43">
        <v>38</v>
      </c>
      <c r="W140" s="43">
        <v>38</v>
      </c>
      <c r="X140" s="43">
        <v>38</v>
      </c>
      <c r="Y140" s="43">
        <v>38</v>
      </c>
      <c r="Z140" s="43">
        <v>38</v>
      </c>
      <c r="AA140" s="43" t="s">
        <v>369</v>
      </c>
      <c r="AB140" s="43" t="s">
        <v>516</v>
      </c>
      <c r="AC140" s="43" t="s">
        <v>517</v>
      </c>
      <c r="AD140" s="78" t="s">
        <v>518</v>
      </c>
      <c r="AE140" s="2"/>
      <c r="AF140" s="36"/>
    </row>
    <row r="141" spans="1:32" ht="15.75" customHeight="1" x14ac:dyDescent="0.25">
      <c r="A141" s="847">
        <v>140</v>
      </c>
      <c r="B141" s="1273"/>
      <c r="C141" s="1308"/>
      <c r="D141" s="1279"/>
      <c r="E141" s="1313"/>
      <c r="F141" s="1313"/>
      <c r="G141" s="1313"/>
      <c r="H141" s="1313"/>
      <c r="I141" s="1313"/>
      <c r="J141" s="1313"/>
      <c r="K141" s="1313"/>
      <c r="L141" s="1313"/>
      <c r="M141" s="1313"/>
      <c r="N141" s="1313"/>
      <c r="O141" s="1313"/>
      <c r="P141" s="79" t="s">
        <v>564</v>
      </c>
      <c r="Q141" s="107">
        <v>4302001</v>
      </c>
      <c r="R141" s="87" t="s">
        <v>565</v>
      </c>
      <c r="S141" s="86">
        <v>430200100</v>
      </c>
      <c r="T141" s="49" t="s">
        <v>566</v>
      </c>
      <c r="U141" s="49">
        <v>0</v>
      </c>
      <c r="V141" s="49">
        <v>50</v>
      </c>
      <c r="W141" s="49">
        <v>70</v>
      </c>
      <c r="X141" s="108">
        <v>90</v>
      </c>
      <c r="Y141" s="108">
        <v>120</v>
      </c>
      <c r="Z141" s="108">
        <v>330</v>
      </c>
      <c r="AA141" s="108" t="s">
        <v>43</v>
      </c>
      <c r="AB141" s="49" t="s">
        <v>516</v>
      </c>
      <c r="AC141" s="49" t="s">
        <v>517</v>
      </c>
      <c r="AD141" s="82" t="s">
        <v>518</v>
      </c>
      <c r="AE141" s="2"/>
      <c r="AF141" s="36"/>
    </row>
    <row r="142" spans="1:32" ht="15.75" customHeight="1" x14ac:dyDescent="0.25">
      <c r="A142" s="847">
        <v>141</v>
      </c>
      <c r="B142" s="1273"/>
      <c r="C142" s="1308"/>
      <c r="D142" s="1279"/>
      <c r="E142" s="1313"/>
      <c r="F142" s="1313"/>
      <c r="G142" s="1313"/>
      <c r="H142" s="1313"/>
      <c r="I142" s="1313"/>
      <c r="J142" s="1313"/>
      <c r="K142" s="1313"/>
      <c r="L142" s="1313"/>
      <c r="M142" s="1313"/>
      <c r="N142" s="1313"/>
      <c r="O142" s="1313"/>
      <c r="P142" s="79" t="s">
        <v>567</v>
      </c>
      <c r="Q142" s="80">
        <v>4302002</v>
      </c>
      <c r="R142" s="49" t="s">
        <v>568</v>
      </c>
      <c r="S142" s="81" t="s">
        <v>569</v>
      </c>
      <c r="T142" s="81" t="s">
        <v>570</v>
      </c>
      <c r="U142" s="49">
        <v>40</v>
      </c>
      <c r="V142" s="49">
        <v>40</v>
      </c>
      <c r="W142" s="49">
        <v>40</v>
      </c>
      <c r="X142" s="108">
        <v>40</v>
      </c>
      <c r="Y142" s="108">
        <v>40</v>
      </c>
      <c r="Z142" s="108">
        <v>40</v>
      </c>
      <c r="AA142" s="108" t="s">
        <v>369</v>
      </c>
      <c r="AB142" s="49" t="s">
        <v>516</v>
      </c>
      <c r="AC142" s="49" t="s">
        <v>517</v>
      </c>
      <c r="AD142" s="82" t="s">
        <v>518</v>
      </c>
      <c r="AE142" s="2"/>
      <c r="AF142" s="36"/>
    </row>
    <row r="143" spans="1:32" ht="15.75" customHeight="1" x14ac:dyDescent="0.25">
      <c r="A143" s="847">
        <v>142</v>
      </c>
      <c r="B143" s="1273"/>
      <c r="C143" s="1308"/>
      <c r="D143" s="1279"/>
      <c r="E143" s="1313"/>
      <c r="F143" s="1313"/>
      <c r="G143" s="1313"/>
      <c r="H143" s="1313"/>
      <c r="I143" s="1313"/>
      <c r="J143" s="1313"/>
      <c r="K143" s="1313"/>
      <c r="L143" s="1313"/>
      <c r="M143" s="1313"/>
      <c r="N143" s="1313"/>
      <c r="O143" s="1313"/>
      <c r="P143" s="79" t="s">
        <v>571</v>
      </c>
      <c r="Q143" s="89">
        <v>4302004</v>
      </c>
      <c r="R143" s="90" t="s">
        <v>572</v>
      </c>
      <c r="S143" s="109" t="s">
        <v>573</v>
      </c>
      <c r="T143" s="109" t="s">
        <v>574</v>
      </c>
      <c r="U143" s="90">
        <v>8</v>
      </c>
      <c r="V143" s="90">
        <v>2</v>
      </c>
      <c r="W143" s="90">
        <v>2</v>
      </c>
      <c r="X143" s="110">
        <v>2</v>
      </c>
      <c r="Y143" s="110">
        <v>3</v>
      </c>
      <c r="Z143" s="110">
        <f>V143+W143+X143+Y143</f>
        <v>9</v>
      </c>
      <c r="AA143" s="108" t="s">
        <v>43</v>
      </c>
      <c r="AB143" s="49" t="s">
        <v>516</v>
      </c>
      <c r="AC143" s="49" t="s">
        <v>517</v>
      </c>
      <c r="AD143" s="82" t="s">
        <v>518</v>
      </c>
      <c r="AE143" s="2"/>
      <c r="AF143" s="36"/>
    </row>
    <row r="144" spans="1:32" ht="15.75" customHeight="1" thickBot="1" x14ac:dyDescent="0.3">
      <c r="A144" s="847">
        <v>143</v>
      </c>
      <c r="B144" s="1274"/>
      <c r="C144" s="1309"/>
      <c r="D144" s="1280"/>
      <c r="E144" s="1314"/>
      <c r="F144" s="1314"/>
      <c r="G144" s="1314"/>
      <c r="H144" s="1314"/>
      <c r="I144" s="1314"/>
      <c r="J144" s="1314"/>
      <c r="K144" s="1314"/>
      <c r="L144" s="1314"/>
      <c r="M144" s="1314"/>
      <c r="N144" s="1314"/>
      <c r="O144" s="1314"/>
      <c r="P144" s="72" t="s">
        <v>575</v>
      </c>
      <c r="Q144" s="102">
        <v>4302003</v>
      </c>
      <c r="R144" s="55" t="s">
        <v>576</v>
      </c>
      <c r="S144" s="111" t="s">
        <v>577</v>
      </c>
      <c r="T144" s="111" t="s">
        <v>578</v>
      </c>
      <c r="U144" s="112">
        <v>2411</v>
      </c>
      <c r="V144" s="55">
        <v>1100</v>
      </c>
      <c r="W144" s="55">
        <v>1150</v>
      </c>
      <c r="X144" s="55">
        <v>1200</v>
      </c>
      <c r="Y144" s="55">
        <v>1250</v>
      </c>
      <c r="Z144" s="55">
        <f>Y144+X144+W144+V144</f>
        <v>4700</v>
      </c>
      <c r="AA144" s="55" t="s">
        <v>43</v>
      </c>
      <c r="AB144" s="55" t="s">
        <v>516</v>
      </c>
      <c r="AC144" s="55" t="s">
        <v>517</v>
      </c>
      <c r="AD144" s="103" t="s">
        <v>518</v>
      </c>
      <c r="AE144" s="2"/>
      <c r="AF144" s="36"/>
    </row>
    <row r="145" spans="1:32" ht="15.75" customHeight="1" thickBot="1" x14ac:dyDescent="0.3">
      <c r="A145" s="847">
        <v>144</v>
      </c>
      <c r="B145" s="38"/>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2"/>
      <c r="AF145" s="36"/>
    </row>
    <row r="146" spans="1:32" ht="15.75" customHeight="1" x14ac:dyDescent="0.25">
      <c r="A146" s="847">
        <v>145</v>
      </c>
      <c r="B146" s="1371" t="s">
        <v>30</v>
      </c>
      <c r="C146" s="1374" t="s">
        <v>31</v>
      </c>
      <c r="D146" s="1377" t="s">
        <v>583</v>
      </c>
      <c r="E146" s="1331" t="s">
        <v>584</v>
      </c>
      <c r="F146" s="1331">
        <v>24</v>
      </c>
      <c r="G146" s="1331" t="s">
        <v>585</v>
      </c>
      <c r="H146" s="1331">
        <v>2409</v>
      </c>
      <c r="I146" s="1331" t="s">
        <v>586</v>
      </c>
      <c r="J146" s="1325" t="s">
        <v>587</v>
      </c>
      <c r="K146" s="1325" t="s">
        <v>110</v>
      </c>
      <c r="L146" s="1334">
        <v>263</v>
      </c>
      <c r="M146" s="1325" t="s">
        <v>588</v>
      </c>
      <c r="N146" s="1325">
        <v>2023</v>
      </c>
      <c r="O146" s="1327">
        <v>183</v>
      </c>
      <c r="P146" s="113" t="s">
        <v>589</v>
      </c>
      <c r="Q146" s="114">
        <v>2409008</v>
      </c>
      <c r="R146" s="115" t="s">
        <v>102</v>
      </c>
      <c r="S146" s="115">
        <v>240900801</v>
      </c>
      <c r="T146" s="115" t="s">
        <v>590</v>
      </c>
      <c r="U146" s="116">
        <v>0</v>
      </c>
      <c r="V146" s="117">
        <v>1</v>
      </c>
      <c r="W146" s="118">
        <v>1</v>
      </c>
      <c r="X146" s="118">
        <v>1</v>
      </c>
      <c r="Y146" s="118">
        <v>1</v>
      </c>
      <c r="Z146" s="119">
        <v>1</v>
      </c>
      <c r="AA146" s="115" t="s">
        <v>43</v>
      </c>
      <c r="AB146" s="120" t="s">
        <v>591</v>
      </c>
      <c r="AC146" s="121" t="s">
        <v>174</v>
      </c>
      <c r="AD146" s="122" t="s">
        <v>592</v>
      </c>
      <c r="AE146" s="2"/>
      <c r="AF146" s="36"/>
    </row>
    <row r="147" spans="1:32" ht="15.75" customHeight="1" x14ac:dyDescent="0.25">
      <c r="A147" s="847">
        <v>146</v>
      </c>
      <c r="B147" s="1372"/>
      <c r="C147" s="1375"/>
      <c r="D147" s="1378"/>
      <c r="E147" s="1332"/>
      <c r="F147" s="1332"/>
      <c r="G147" s="1332"/>
      <c r="H147" s="1332"/>
      <c r="I147" s="1332"/>
      <c r="J147" s="1326"/>
      <c r="K147" s="1326"/>
      <c r="L147" s="1326"/>
      <c r="M147" s="1326"/>
      <c r="N147" s="1326"/>
      <c r="O147" s="1326"/>
      <c r="P147" s="123" t="s">
        <v>593</v>
      </c>
      <c r="Q147" s="124" t="s">
        <v>594</v>
      </c>
      <c r="R147" s="125" t="s">
        <v>595</v>
      </c>
      <c r="S147" s="125">
        <v>240903900</v>
      </c>
      <c r="T147" s="125" t="s">
        <v>596</v>
      </c>
      <c r="U147" s="126">
        <v>30</v>
      </c>
      <c r="V147" s="108">
        <v>6</v>
      </c>
      <c r="W147" s="108">
        <v>10</v>
      </c>
      <c r="X147" s="108">
        <v>8</v>
      </c>
      <c r="Y147" s="108">
        <v>8</v>
      </c>
      <c r="Z147" s="127">
        <v>32</v>
      </c>
      <c r="AA147" s="125" t="s">
        <v>43</v>
      </c>
      <c r="AB147" s="128" t="s">
        <v>591</v>
      </c>
      <c r="AC147" s="129" t="s">
        <v>174</v>
      </c>
      <c r="AD147" s="130" t="s">
        <v>592</v>
      </c>
      <c r="AE147" s="2"/>
      <c r="AF147" s="36"/>
    </row>
    <row r="148" spans="1:32" ht="15.75" customHeight="1" x14ac:dyDescent="0.25">
      <c r="A148" s="847">
        <v>147</v>
      </c>
      <c r="B148" s="1372"/>
      <c r="C148" s="1375"/>
      <c r="D148" s="1378"/>
      <c r="E148" s="1332"/>
      <c r="F148" s="1332"/>
      <c r="G148" s="1332"/>
      <c r="H148" s="1332"/>
      <c r="I148" s="1332"/>
      <c r="J148" s="1328" t="s">
        <v>597</v>
      </c>
      <c r="K148" s="1328" t="s">
        <v>110</v>
      </c>
      <c r="L148" s="1329">
        <v>777</v>
      </c>
      <c r="M148" s="1328" t="s">
        <v>588</v>
      </c>
      <c r="N148" s="1328">
        <v>2023</v>
      </c>
      <c r="O148" s="1330">
        <v>544</v>
      </c>
      <c r="P148" s="123" t="s">
        <v>598</v>
      </c>
      <c r="Q148" s="124" t="s">
        <v>599</v>
      </c>
      <c r="R148" s="132" t="s">
        <v>600</v>
      </c>
      <c r="S148" s="125" t="s">
        <v>601</v>
      </c>
      <c r="T148" s="125" t="s">
        <v>602</v>
      </c>
      <c r="U148" s="125">
        <v>0</v>
      </c>
      <c r="V148" s="125">
        <v>3</v>
      </c>
      <c r="W148" s="125">
        <v>3</v>
      </c>
      <c r="X148" s="125">
        <v>3</v>
      </c>
      <c r="Y148" s="125">
        <v>3</v>
      </c>
      <c r="Z148" s="125">
        <v>12</v>
      </c>
      <c r="AA148" s="125" t="s">
        <v>43</v>
      </c>
      <c r="AB148" s="128" t="s">
        <v>591</v>
      </c>
      <c r="AC148" s="129" t="s">
        <v>174</v>
      </c>
      <c r="AD148" s="130" t="s">
        <v>592</v>
      </c>
      <c r="AE148" s="2"/>
      <c r="AF148" s="36"/>
    </row>
    <row r="149" spans="1:32" ht="15.75" customHeight="1" x14ac:dyDescent="0.25">
      <c r="A149" s="847">
        <v>148</v>
      </c>
      <c r="B149" s="1372"/>
      <c r="C149" s="1375"/>
      <c r="D149" s="1378"/>
      <c r="E149" s="1332"/>
      <c r="F149" s="1332"/>
      <c r="G149" s="1332"/>
      <c r="H149" s="1332"/>
      <c r="I149" s="1332"/>
      <c r="J149" s="1326"/>
      <c r="K149" s="1326"/>
      <c r="L149" s="1326"/>
      <c r="M149" s="1326"/>
      <c r="N149" s="1326"/>
      <c r="O149" s="1326"/>
      <c r="P149" s="123" t="s">
        <v>603</v>
      </c>
      <c r="Q149" s="124">
        <v>2409007</v>
      </c>
      <c r="R149" s="132" t="s">
        <v>604</v>
      </c>
      <c r="S149" s="125">
        <v>240900700</v>
      </c>
      <c r="T149" s="125" t="s">
        <v>605</v>
      </c>
      <c r="U149" s="125">
        <v>24</v>
      </c>
      <c r="V149" s="125">
        <v>24</v>
      </c>
      <c r="W149" s="125">
        <v>24</v>
      </c>
      <c r="X149" s="125">
        <v>24</v>
      </c>
      <c r="Y149" s="125">
        <v>24</v>
      </c>
      <c r="Z149" s="125">
        <v>24</v>
      </c>
      <c r="AA149" s="125" t="s">
        <v>53</v>
      </c>
      <c r="AB149" s="128" t="s">
        <v>591</v>
      </c>
      <c r="AC149" s="129" t="s">
        <v>174</v>
      </c>
      <c r="AD149" s="130" t="s">
        <v>592</v>
      </c>
      <c r="AE149" s="2"/>
      <c r="AF149" s="36"/>
    </row>
    <row r="150" spans="1:32" ht="15.75" customHeight="1" x14ac:dyDescent="0.25">
      <c r="A150" s="847">
        <v>149</v>
      </c>
      <c r="B150" s="1372"/>
      <c r="C150" s="1375"/>
      <c r="D150" s="1378"/>
      <c r="E150" s="1332"/>
      <c r="F150" s="1332"/>
      <c r="G150" s="1332"/>
      <c r="H150" s="1332"/>
      <c r="I150" s="1332"/>
      <c r="J150" s="1328" t="s">
        <v>606</v>
      </c>
      <c r="K150" s="1328" t="s">
        <v>110</v>
      </c>
      <c r="L150" s="1329">
        <v>29</v>
      </c>
      <c r="M150" s="1328" t="s">
        <v>607</v>
      </c>
      <c r="N150" s="1328">
        <v>2023</v>
      </c>
      <c r="O150" s="1350">
        <v>35</v>
      </c>
      <c r="P150" s="123" t="s">
        <v>608</v>
      </c>
      <c r="Q150" s="124">
        <v>2409002</v>
      </c>
      <c r="R150" s="132" t="s">
        <v>609</v>
      </c>
      <c r="S150" s="133">
        <v>240900200</v>
      </c>
      <c r="T150" s="134" t="s">
        <v>610</v>
      </c>
      <c r="U150" s="135">
        <v>29</v>
      </c>
      <c r="V150" s="135">
        <v>5</v>
      </c>
      <c r="W150" s="135">
        <v>10</v>
      </c>
      <c r="X150" s="135">
        <v>10</v>
      </c>
      <c r="Y150" s="135">
        <v>10</v>
      </c>
      <c r="Z150" s="135">
        <v>35</v>
      </c>
      <c r="AA150" s="131" t="s">
        <v>43</v>
      </c>
      <c r="AB150" s="136" t="s">
        <v>591</v>
      </c>
      <c r="AC150" s="136" t="s">
        <v>174</v>
      </c>
      <c r="AD150" s="130" t="s">
        <v>592</v>
      </c>
      <c r="AE150" s="2"/>
      <c r="AF150" s="36"/>
    </row>
    <row r="151" spans="1:32" ht="15.75" customHeight="1" thickBot="1" x14ac:dyDescent="0.3">
      <c r="A151" s="847">
        <v>150</v>
      </c>
      <c r="B151" s="1373"/>
      <c r="C151" s="1376"/>
      <c r="D151" s="1379"/>
      <c r="E151" s="1333"/>
      <c r="F151" s="1333"/>
      <c r="G151" s="1333"/>
      <c r="H151" s="1333"/>
      <c r="I151" s="1333"/>
      <c r="J151" s="1314"/>
      <c r="K151" s="1314"/>
      <c r="L151" s="1314"/>
      <c r="M151" s="1314"/>
      <c r="N151" s="1314"/>
      <c r="O151" s="1314"/>
      <c r="P151" s="137" t="s">
        <v>611</v>
      </c>
      <c r="Q151" s="138" t="s">
        <v>612</v>
      </c>
      <c r="R151" s="139" t="s">
        <v>613</v>
      </c>
      <c r="S151" s="138" t="s">
        <v>614</v>
      </c>
      <c r="T151" s="139" t="s">
        <v>157</v>
      </c>
      <c r="U151" s="140">
        <v>0</v>
      </c>
      <c r="V151" s="140">
        <v>0</v>
      </c>
      <c r="W151" s="140">
        <v>8</v>
      </c>
      <c r="X151" s="140">
        <v>0</v>
      </c>
      <c r="Y151" s="140">
        <v>0</v>
      </c>
      <c r="Z151" s="140">
        <v>8</v>
      </c>
      <c r="AA151" s="69" t="s">
        <v>43</v>
      </c>
      <c r="AB151" s="141" t="s">
        <v>591</v>
      </c>
      <c r="AC151" s="141" t="s">
        <v>174</v>
      </c>
      <c r="AD151" s="142" t="s">
        <v>592</v>
      </c>
      <c r="AE151" s="2"/>
      <c r="AF151" s="36"/>
    </row>
    <row r="152" spans="1:32" ht="15.75" customHeight="1" thickBot="1" x14ac:dyDescent="0.3">
      <c r="A152" s="847">
        <v>151</v>
      </c>
      <c r="B152" s="143"/>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2"/>
      <c r="AF152" s="36"/>
    </row>
    <row r="153" spans="1:32" ht="15.75" customHeight="1" x14ac:dyDescent="0.25">
      <c r="A153" s="847">
        <v>152</v>
      </c>
      <c r="B153" s="1351" t="s">
        <v>615</v>
      </c>
      <c r="C153" s="1354" t="s">
        <v>616</v>
      </c>
      <c r="D153" s="1357" t="s">
        <v>617</v>
      </c>
      <c r="E153" s="1360" t="s">
        <v>618</v>
      </c>
      <c r="F153" s="1363">
        <v>22</v>
      </c>
      <c r="G153" s="1366" t="s">
        <v>619</v>
      </c>
      <c r="H153" s="1369">
        <v>2201</v>
      </c>
      <c r="I153" s="1370" t="s">
        <v>620</v>
      </c>
      <c r="J153" s="1345" t="s">
        <v>621</v>
      </c>
      <c r="K153" s="1348" t="s">
        <v>38</v>
      </c>
      <c r="L153" s="1349" t="s">
        <v>622</v>
      </c>
      <c r="M153" s="1348" t="s">
        <v>623</v>
      </c>
      <c r="N153" s="1348">
        <v>2023</v>
      </c>
      <c r="O153" s="1348" t="s">
        <v>624</v>
      </c>
      <c r="P153" s="145" t="s">
        <v>625</v>
      </c>
      <c r="Q153" s="146">
        <v>2201084</v>
      </c>
      <c r="R153" s="147" t="s">
        <v>626</v>
      </c>
      <c r="S153" s="146">
        <v>220108401</v>
      </c>
      <c r="T153" s="147" t="s">
        <v>627</v>
      </c>
      <c r="U153" s="148">
        <v>3082</v>
      </c>
      <c r="V153" s="149">
        <f t="shared" ref="V153:Y153" si="4">+U153+305</f>
        <v>3387</v>
      </c>
      <c r="W153" s="149">
        <f t="shared" si="4"/>
        <v>3692</v>
      </c>
      <c r="X153" s="149">
        <f t="shared" si="4"/>
        <v>3997</v>
      </c>
      <c r="Y153" s="149">
        <f t="shared" si="4"/>
        <v>4302</v>
      </c>
      <c r="Z153" s="149">
        <v>4302</v>
      </c>
      <c r="AA153" s="150" t="s">
        <v>43</v>
      </c>
      <c r="AB153" s="147" t="s">
        <v>628</v>
      </c>
      <c r="AC153" s="151" t="s">
        <v>629</v>
      </c>
      <c r="AD153" s="152" t="s">
        <v>630</v>
      </c>
      <c r="AE153" s="2"/>
      <c r="AF153" s="36"/>
    </row>
    <row r="154" spans="1:32" ht="15.75" customHeight="1" x14ac:dyDescent="0.25">
      <c r="A154" s="847">
        <v>153</v>
      </c>
      <c r="B154" s="1352"/>
      <c r="C154" s="1355"/>
      <c r="D154" s="1358"/>
      <c r="E154" s="1361"/>
      <c r="F154" s="1364"/>
      <c r="G154" s="1339"/>
      <c r="H154" s="1339"/>
      <c r="I154" s="1367"/>
      <c r="J154" s="1346"/>
      <c r="K154" s="1339"/>
      <c r="L154" s="1339"/>
      <c r="M154" s="1339"/>
      <c r="N154" s="1339"/>
      <c r="O154" s="1339"/>
      <c r="P154" s="153" t="s">
        <v>631</v>
      </c>
      <c r="Q154" s="154">
        <v>2201002</v>
      </c>
      <c r="R154" s="155" t="s">
        <v>632</v>
      </c>
      <c r="S154" s="156">
        <v>220100200</v>
      </c>
      <c r="T154" s="155" t="s">
        <v>633</v>
      </c>
      <c r="U154" s="155">
        <v>4</v>
      </c>
      <c r="V154" s="155">
        <v>1</v>
      </c>
      <c r="W154" s="155">
        <v>1</v>
      </c>
      <c r="X154" s="155">
        <v>1</v>
      </c>
      <c r="Y154" s="155">
        <v>1</v>
      </c>
      <c r="Z154" s="157">
        <v>4</v>
      </c>
      <c r="AA154" s="157" t="s">
        <v>369</v>
      </c>
      <c r="AB154" s="158" t="s">
        <v>628</v>
      </c>
      <c r="AC154" s="155" t="s">
        <v>629</v>
      </c>
      <c r="AD154" s="159" t="s">
        <v>630</v>
      </c>
      <c r="AE154" s="2"/>
      <c r="AF154" s="36"/>
    </row>
    <row r="155" spans="1:32" ht="15.75" customHeight="1" x14ac:dyDescent="0.25">
      <c r="A155" s="847">
        <v>154</v>
      </c>
      <c r="B155" s="1352"/>
      <c r="C155" s="1355"/>
      <c r="D155" s="1358"/>
      <c r="E155" s="1361"/>
      <c r="F155" s="1364"/>
      <c r="G155" s="1339"/>
      <c r="H155" s="1339"/>
      <c r="I155" s="1367"/>
      <c r="J155" s="1346"/>
      <c r="K155" s="1339"/>
      <c r="L155" s="1339"/>
      <c r="M155" s="1339"/>
      <c r="N155" s="1339"/>
      <c r="O155" s="1339"/>
      <c r="P155" s="153" t="s">
        <v>634</v>
      </c>
      <c r="Q155" s="154" t="s">
        <v>635</v>
      </c>
      <c r="R155" s="158" t="s">
        <v>636</v>
      </c>
      <c r="S155" s="154">
        <v>220102200</v>
      </c>
      <c r="T155" s="158" t="s">
        <v>637</v>
      </c>
      <c r="U155" s="160" t="s">
        <v>158</v>
      </c>
      <c r="V155" s="155">
        <v>1</v>
      </c>
      <c r="W155" s="155">
        <v>2</v>
      </c>
      <c r="X155" s="155">
        <v>3</v>
      </c>
      <c r="Y155" s="155">
        <v>4</v>
      </c>
      <c r="Z155" s="157">
        <v>10</v>
      </c>
      <c r="AA155" s="157" t="s">
        <v>43</v>
      </c>
      <c r="AB155" s="158" t="s">
        <v>628</v>
      </c>
      <c r="AC155" s="155" t="s">
        <v>629</v>
      </c>
      <c r="AD155" s="159" t="s">
        <v>630</v>
      </c>
      <c r="AE155" s="2"/>
      <c r="AF155" s="36"/>
    </row>
    <row r="156" spans="1:32" ht="15.75" customHeight="1" x14ac:dyDescent="0.25">
      <c r="A156" s="847">
        <v>155</v>
      </c>
      <c r="B156" s="1352"/>
      <c r="C156" s="1355"/>
      <c r="D156" s="1358"/>
      <c r="E156" s="1361"/>
      <c r="F156" s="1364"/>
      <c r="G156" s="1339"/>
      <c r="H156" s="1339"/>
      <c r="I156" s="1367"/>
      <c r="J156" s="1346"/>
      <c r="K156" s="1339"/>
      <c r="L156" s="1339"/>
      <c r="M156" s="1339"/>
      <c r="N156" s="1339"/>
      <c r="O156" s="1339"/>
      <c r="P156" s="153" t="s">
        <v>638</v>
      </c>
      <c r="Q156" s="154">
        <v>2201023</v>
      </c>
      <c r="R156" s="158" t="s">
        <v>639</v>
      </c>
      <c r="S156" s="154">
        <v>220102300</v>
      </c>
      <c r="T156" s="158" t="s">
        <v>640</v>
      </c>
      <c r="U156" s="160" t="s">
        <v>158</v>
      </c>
      <c r="V156" s="155">
        <v>5</v>
      </c>
      <c r="W156" s="155">
        <v>5</v>
      </c>
      <c r="X156" s="155">
        <v>5</v>
      </c>
      <c r="Y156" s="155">
        <v>5</v>
      </c>
      <c r="Z156" s="157">
        <v>20</v>
      </c>
      <c r="AA156" s="157" t="s">
        <v>43</v>
      </c>
      <c r="AB156" s="158" t="s">
        <v>628</v>
      </c>
      <c r="AC156" s="155" t="s">
        <v>629</v>
      </c>
      <c r="AD156" s="159" t="s">
        <v>630</v>
      </c>
      <c r="AE156" s="2"/>
      <c r="AF156" s="36"/>
    </row>
    <row r="157" spans="1:32" ht="15.75" customHeight="1" x14ac:dyDescent="0.25">
      <c r="A157" s="847">
        <v>156</v>
      </c>
      <c r="B157" s="1352"/>
      <c r="C157" s="1355"/>
      <c r="D157" s="1358"/>
      <c r="E157" s="1361"/>
      <c r="F157" s="1364"/>
      <c r="G157" s="1339"/>
      <c r="H157" s="1339"/>
      <c r="I157" s="1367"/>
      <c r="J157" s="1346"/>
      <c r="K157" s="1339"/>
      <c r="L157" s="1339"/>
      <c r="M157" s="1339"/>
      <c r="N157" s="1339"/>
      <c r="O157" s="1339"/>
      <c r="P157" s="153" t="s">
        <v>641</v>
      </c>
      <c r="Q157" s="154">
        <v>2201070</v>
      </c>
      <c r="R157" s="158" t="s">
        <v>642</v>
      </c>
      <c r="S157" s="154">
        <v>220107000</v>
      </c>
      <c r="T157" s="158" t="s">
        <v>643</v>
      </c>
      <c r="U157" s="155">
        <v>223</v>
      </c>
      <c r="V157" s="155">
        <v>47</v>
      </c>
      <c r="W157" s="155">
        <v>82</v>
      </c>
      <c r="X157" s="155">
        <v>82</v>
      </c>
      <c r="Y157" s="155">
        <v>62</v>
      </c>
      <c r="Z157" s="157">
        <v>273</v>
      </c>
      <c r="AA157" s="157" t="s">
        <v>43</v>
      </c>
      <c r="AB157" s="158" t="s">
        <v>628</v>
      </c>
      <c r="AC157" s="155" t="s">
        <v>629</v>
      </c>
      <c r="AD157" s="159" t="s">
        <v>630</v>
      </c>
      <c r="AE157" s="2"/>
      <c r="AF157" s="36"/>
    </row>
    <row r="158" spans="1:32" ht="15.75" customHeight="1" x14ac:dyDescent="0.25">
      <c r="A158" s="847">
        <v>157</v>
      </c>
      <c r="B158" s="1352"/>
      <c r="C158" s="1355"/>
      <c r="D158" s="1358"/>
      <c r="E158" s="1361"/>
      <c r="F158" s="1364"/>
      <c r="G158" s="1339"/>
      <c r="H158" s="1339"/>
      <c r="I158" s="1367"/>
      <c r="J158" s="1346"/>
      <c r="K158" s="1339"/>
      <c r="L158" s="1339"/>
      <c r="M158" s="1339"/>
      <c r="N158" s="1339"/>
      <c r="O158" s="1339"/>
      <c r="P158" s="153" t="s">
        <v>644</v>
      </c>
      <c r="Q158" s="154">
        <v>2201026</v>
      </c>
      <c r="R158" s="158" t="s">
        <v>645</v>
      </c>
      <c r="S158" s="154">
        <v>220102600</v>
      </c>
      <c r="T158" s="158" t="s">
        <v>646</v>
      </c>
      <c r="U158" s="155">
        <f>5+242</f>
        <v>247</v>
      </c>
      <c r="V158" s="155">
        <f>3+32</f>
        <v>35</v>
      </c>
      <c r="W158" s="155">
        <f>4+80</f>
        <v>84</v>
      </c>
      <c r="X158" s="155">
        <f>4+70</f>
        <v>74</v>
      </c>
      <c r="Y158" s="155">
        <f>4+60</f>
        <v>64</v>
      </c>
      <c r="Z158" s="155">
        <f>15+242</f>
        <v>257</v>
      </c>
      <c r="AA158" s="157" t="s">
        <v>43</v>
      </c>
      <c r="AB158" s="155" t="s">
        <v>628</v>
      </c>
      <c r="AC158" s="155" t="s">
        <v>629</v>
      </c>
      <c r="AD158" s="159" t="s">
        <v>630</v>
      </c>
      <c r="AE158" s="2"/>
      <c r="AF158" s="36"/>
    </row>
    <row r="159" spans="1:32" ht="15.75" customHeight="1" x14ac:dyDescent="0.25">
      <c r="A159" s="847">
        <v>158</v>
      </c>
      <c r="B159" s="1352"/>
      <c r="C159" s="1355"/>
      <c r="D159" s="1358"/>
      <c r="E159" s="1361"/>
      <c r="F159" s="1364"/>
      <c r="G159" s="1339"/>
      <c r="H159" s="1339"/>
      <c r="I159" s="1367"/>
      <c r="J159" s="1346"/>
      <c r="K159" s="1339"/>
      <c r="L159" s="1339"/>
      <c r="M159" s="1339"/>
      <c r="N159" s="1339"/>
      <c r="O159" s="1339"/>
      <c r="P159" s="153" t="s">
        <v>647</v>
      </c>
      <c r="Q159" s="154">
        <v>2201037</v>
      </c>
      <c r="R159" s="158" t="s">
        <v>648</v>
      </c>
      <c r="S159" s="161">
        <v>220103700</v>
      </c>
      <c r="T159" s="158" t="s">
        <v>649</v>
      </c>
      <c r="U159" s="155">
        <v>18</v>
      </c>
      <c r="V159" s="155">
        <v>6</v>
      </c>
      <c r="W159" s="155">
        <v>6</v>
      </c>
      <c r="X159" s="155">
        <v>6</v>
      </c>
      <c r="Y159" s="155">
        <v>6</v>
      </c>
      <c r="Z159" s="155">
        <v>42</v>
      </c>
      <c r="AA159" s="157" t="s">
        <v>43</v>
      </c>
      <c r="AB159" s="155" t="s">
        <v>628</v>
      </c>
      <c r="AC159" s="155" t="s">
        <v>629</v>
      </c>
      <c r="AD159" s="159" t="s">
        <v>630</v>
      </c>
      <c r="AE159" s="2"/>
      <c r="AF159" s="36"/>
    </row>
    <row r="160" spans="1:32" ht="15.75" customHeight="1" x14ac:dyDescent="0.25">
      <c r="A160" s="847">
        <v>159</v>
      </c>
      <c r="B160" s="1352"/>
      <c r="C160" s="1355"/>
      <c r="D160" s="1358"/>
      <c r="E160" s="1361"/>
      <c r="F160" s="1364"/>
      <c r="G160" s="1339"/>
      <c r="H160" s="1339"/>
      <c r="I160" s="1367"/>
      <c r="J160" s="1347"/>
      <c r="K160" s="1340"/>
      <c r="L160" s="1340"/>
      <c r="M160" s="1340"/>
      <c r="N160" s="1340"/>
      <c r="O160" s="1340"/>
      <c r="P160" s="153" t="s">
        <v>650</v>
      </c>
      <c r="Q160" s="154" t="s">
        <v>651</v>
      </c>
      <c r="R160" s="158" t="s">
        <v>652</v>
      </c>
      <c r="S160" s="161" t="s">
        <v>653</v>
      </c>
      <c r="T160" s="158" t="s">
        <v>654</v>
      </c>
      <c r="U160" s="155">
        <v>1</v>
      </c>
      <c r="V160" s="155">
        <v>1</v>
      </c>
      <c r="W160" s="155">
        <v>1</v>
      </c>
      <c r="X160" s="155">
        <v>1</v>
      </c>
      <c r="Y160" s="155">
        <v>1</v>
      </c>
      <c r="Z160" s="155">
        <v>4</v>
      </c>
      <c r="AA160" s="157" t="s">
        <v>43</v>
      </c>
      <c r="AB160" s="155" t="s">
        <v>655</v>
      </c>
      <c r="AC160" s="155" t="s">
        <v>629</v>
      </c>
      <c r="AD160" s="159" t="s">
        <v>630</v>
      </c>
      <c r="AE160" s="2"/>
      <c r="AF160" s="36"/>
    </row>
    <row r="161" spans="1:32" ht="15.75" customHeight="1" x14ac:dyDescent="0.25">
      <c r="A161" s="847">
        <v>160</v>
      </c>
      <c r="B161" s="1352"/>
      <c r="C161" s="1355"/>
      <c r="D161" s="1358"/>
      <c r="E161" s="1361"/>
      <c r="F161" s="1364"/>
      <c r="G161" s="1339"/>
      <c r="H161" s="1339"/>
      <c r="I161" s="1367"/>
      <c r="J161" s="1335" t="s">
        <v>656</v>
      </c>
      <c r="K161" s="1338" t="s">
        <v>38</v>
      </c>
      <c r="L161" s="1341">
        <v>1.9300000000000001E-2</v>
      </c>
      <c r="M161" s="1342" t="s">
        <v>657</v>
      </c>
      <c r="N161" s="1343">
        <v>2023</v>
      </c>
      <c r="O161" s="1344">
        <v>1.4999999999999999E-2</v>
      </c>
      <c r="P161" s="153" t="s">
        <v>658</v>
      </c>
      <c r="Q161" s="154">
        <v>2201028</v>
      </c>
      <c r="R161" s="158" t="s">
        <v>659</v>
      </c>
      <c r="S161" s="161">
        <v>220102805</v>
      </c>
      <c r="T161" s="158" t="s">
        <v>660</v>
      </c>
      <c r="U161" s="163">
        <v>126552</v>
      </c>
      <c r="V161" s="163">
        <f>126552+305</f>
        <v>126857</v>
      </c>
      <c r="W161" s="163">
        <f t="shared" ref="W161:X161" si="5">V161+305</f>
        <v>127162</v>
      </c>
      <c r="X161" s="163">
        <f t="shared" si="5"/>
        <v>127467</v>
      </c>
      <c r="Y161" s="163">
        <f>+X161+305</f>
        <v>127772</v>
      </c>
      <c r="Z161" s="163">
        <f>+Y161</f>
        <v>127772</v>
      </c>
      <c r="AA161" s="157" t="s">
        <v>43</v>
      </c>
      <c r="AB161" s="155" t="s">
        <v>661</v>
      </c>
      <c r="AC161" s="155" t="s">
        <v>629</v>
      </c>
      <c r="AD161" s="159" t="s">
        <v>630</v>
      </c>
      <c r="AE161" s="2"/>
      <c r="AF161" s="36"/>
    </row>
    <row r="162" spans="1:32" ht="15.75" customHeight="1" x14ac:dyDescent="0.25">
      <c r="A162" s="847">
        <v>161</v>
      </c>
      <c r="B162" s="1352"/>
      <c r="C162" s="1355"/>
      <c r="D162" s="1358"/>
      <c r="E162" s="1361"/>
      <c r="F162" s="1364"/>
      <c r="G162" s="1339"/>
      <c r="H162" s="1339"/>
      <c r="I162" s="1367"/>
      <c r="J162" s="1336"/>
      <c r="K162" s="1339"/>
      <c r="L162" s="1339"/>
      <c r="M162" s="1339"/>
      <c r="N162" s="1339"/>
      <c r="O162" s="1339"/>
      <c r="P162" s="153" t="s">
        <v>662</v>
      </c>
      <c r="Q162" s="154">
        <v>2201050</v>
      </c>
      <c r="R162" s="158" t="s">
        <v>663</v>
      </c>
      <c r="S162" s="161">
        <v>220105001</v>
      </c>
      <c r="T162" s="158" t="s">
        <v>664</v>
      </c>
      <c r="U162" s="155">
        <v>166</v>
      </c>
      <c r="V162" s="155">
        <v>166</v>
      </c>
      <c r="W162" s="155">
        <v>93</v>
      </c>
      <c r="X162" s="155">
        <v>93</v>
      </c>
      <c r="Y162" s="155">
        <v>93</v>
      </c>
      <c r="Z162" s="155">
        <f>SUM(V162:Y162)</f>
        <v>445</v>
      </c>
      <c r="AA162" s="157" t="s">
        <v>43</v>
      </c>
      <c r="AB162" s="155" t="s">
        <v>628</v>
      </c>
      <c r="AC162" s="155" t="s">
        <v>629</v>
      </c>
      <c r="AD162" s="159" t="s">
        <v>630</v>
      </c>
      <c r="AE162" s="2"/>
      <c r="AF162" s="36"/>
    </row>
    <row r="163" spans="1:32" ht="15.75" customHeight="1" x14ac:dyDescent="0.25">
      <c r="A163" s="847">
        <v>162</v>
      </c>
      <c r="B163" s="1352"/>
      <c r="C163" s="1355"/>
      <c r="D163" s="1358"/>
      <c r="E163" s="1361"/>
      <c r="F163" s="1364"/>
      <c r="G163" s="1339"/>
      <c r="H163" s="1339"/>
      <c r="I163" s="1367"/>
      <c r="J163" s="1336"/>
      <c r="K163" s="1339"/>
      <c r="L163" s="1339"/>
      <c r="M163" s="1339"/>
      <c r="N163" s="1339"/>
      <c r="O163" s="1339"/>
      <c r="P163" s="153" t="s">
        <v>665</v>
      </c>
      <c r="Q163" s="154">
        <v>2201029</v>
      </c>
      <c r="R163" s="158" t="s">
        <v>666</v>
      </c>
      <c r="S163" s="161">
        <v>220102902</v>
      </c>
      <c r="T163" s="158" t="s">
        <v>667</v>
      </c>
      <c r="U163" s="155">
        <v>1</v>
      </c>
      <c r="V163" s="155">
        <v>1</v>
      </c>
      <c r="W163" s="155">
        <v>1</v>
      </c>
      <c r="X163" s="155">
        <v>1</v>
      </c>
      <c r="Y163" s="155">
        <v>1</v>
      </c>
      <c r="Z163" s="155">
        <v>4</v>
      </c>
      <c r="AA163" s="157" t="s">
        <v>43</v>
      </c>
      <c r="AB163" s="155" t="s">
        <v>655</v>
      </c>
      <c r="AC163" s="155" t="s">
        <v>629</v>
      </c>
      <c r="AD163" s="159" t="s">
        <v>630</v>
      </c>
      <c r="AE163" s="2"/>
      <c r="AF163" s="36"/>
    </row>
    <row r="164" spans="1:32" ht="15.75" customHeight="1" x14ac:dyDescent="0.25">
      <c r="A164" s="847">
        <v>163</v>
      </c>
      <c r="B164" s="1352"/>
      <c r="C164" s="1355"/>
      <c r="D164" s="1358"/>
      <c r="E164" s="1361"/>
      <c r="F164" s="1364"/>
      <c r="G164" s="1339"/>
      <c r="H164" s="1339"/>
      <c r="I164" s="1367"/>
      <c r="J164" s="1336"/>
      <c r="K164" s="1339"/>
      <c r="L164" s="1339"/>
      <c r="M164" s="1339"/>
      <c r="N164" s="1339"/>
      <c r="O164" s="1339"/>
      <c r="P164" s="153" t="s">
        <v>668</v>
      </c>
      <c r="Q164" s="154">
        <v>2201077</v>
      </c>
      <c r="R164" s="158" t="s">
        <v>669</v>
      </c>
      <c r="S164" s="161">
        <v>220107700</v>
      </c>
      <c r="T164" s="158" t="s">
        <v>670</v>
      </c>
      <c r="U164" s="155" t="s">
        <v>158</v>
      </c>
      <c r="V164" s="155">
        <v>1</v>
      </c>
      <c r="W164" s="155">
        <v>1</v>
      </c>
      <c r="X164" s="155">
        <v>1</v>
      </c>
      <c r="Y164" s="155">
        <v>1</v>
      </c>
      <c r="Z164" s="155">
        <v>1</v>
      </c>
      <c r="AA164" s="157" t="s">
        <v>43</v>
      </c>
      <c r="AB164" s="155" t="s">
        <v>628</v>
      </c>
      <c r="AC164" s="155" t="s">
        <v>629</v>
      </c>
      <c r="AD164" s="159" t="s">
        <v>630</v>
      </c>
      <c r="AE164" s="2"/>
      <c r="AF164" s="36"/>
    </row>
    <row r="165" spans="1:32" ht="15.75" customHeight="1" x14ac:dyDescent="0.25">
      <c r="A165" s="847">
        <v>164</v>
      </c>
      <c r="B165" s="1352"/>
      <c r="C165" s="1355"/>
      <c r="D165" s="1358"/>
      <c r="E165" s="1361"/>
      <c r="F165" s="1364"/>
      <c r="G165" s="1339"/>
      <c r="H165" s="1339"/>
      <c r="I165" s="1367"/>
      <c r="J165" s="1337"/>
      <c r="K165" s="1340"/>
      <c r="L165" s="1340"/>
      <c r="M165" s="1340"/>
      <c r="N165" s="1340"/>
      <c r="O165" s="1340"/>
      <c r="P165" s="153" t="s">
        <v>671</v>
      </c>
      <c r="Q165" s="154" t="s">
        <v>672</v>
      </c>
      <c r="R165" s="158" t="s">
        <v>673</v>
      </c>
      <c r="S165" s="161" t="s">
        <v>674</v>
      </c>
      <c r="T165" s="158" t="s">
        <v>675</v>
      </c>
      <c r="U165" s="164">
        <v>1</v>
      </c>
      <c r="V165" s="164">
        <v>1</v>
      </c>
      <c r="W165" s="164">
        <v>1</v>
      </c>
      <c r="X165" s="164">
        <v>1</v>
      </c>
      <c r="Y165" s="164">
        <v>1</v>
      </c>
      <c r="Z165" s="164">
        <v>1</v>
      </c>
      <c r="AA165" s="164" t="s">
        <v>369</v>
      </c>
      <c r="AB165" s="155" t="s">
        <v>628</v>
      </c>
      <c r="AC165" s="155" t="s">
        <v>629</v>
      </c>
      <c r="AD165" s="159" t="s">
        <v>630</v>
      </c>
      <c r="AE165" s="2"/>
      <c r="AF165" s="36"/>
    </row>
    <row r="166" spans="1:32" ht="15.75" customHeight="1" x14ac:dyDescent="0.25">
      <c r="A166" s="847">
        <v>165</v>
      </c>
      <c r="B166" s="1352"/>
      <c r="C166" s="1355"/>
      <c r="D166" s="1358"/>
      <c r="E166" s="1361"/>
      <c r="F166" s="1364"/>
      <c r="G166" s="1339"/>
      <c r="H166" s="1339"/>
      <c r="I166" s="1367"/>
      <c r="J166" s="1335" t="s">
        <v>676</v>
      </c>
      <c r="K166" s="1338" t="s">
        <v>38</v>
      </c>
      <c r="L166" s="1341">
        <v>7.5399999999999995E-2</v>
      </c>
      <c r="M166" s="1342" t="s">
        <v>657</v>
      </c>
      <c r="N166" s="1338">
        <v>2020</v>
      </c>
      <c r="O166" s="1398">
        <v>6.5000000000000002E-2</v>
      </c>
      <c r="P166" s="153" t="s">
        <v>677</v>
      </c>
      <c r="Q166" s="154" t="s">
        <v>678</v>
      </c>
      <c r="R166" s="158" t="s">
        <v>679</v>
      </c>
      <c r="S166" s="161" t="s">
        <v>680</v>
      </c>
      <c r="T166" s="165" t="s">
        <v>681</v>
      </c>
      <c r="U166" s="166">
        <v>1</v>
      </c>
      <c r="V166" s="166">
        <v>1</v>
      </c>
      <c r="W166" s="166">
        <v>1</v>
      </c>
      <c r="X166" s="166">
        <v>1</v>
      </c>
      <c r="Y166" s="166">
        <v>1</v>
      </c>
      <c r="Z166" s="166">
        <v>1</v>
      </c>
      <c r="AA166" s="166" t="s">
        <v>369</v>
      </c>
      <c r="AB166" s="167" t="s">
        <v>628</v>
      </c>
      <c r="AC166" s="155" t="s">
        <v>629</v>
      </c>
      <c r="AD166" s="159" t="s">
        <v>630</v>
      </c>
      <c r="AE166" s="2"/>
      <c r="AF166" s="36"/>
    </row>
    <row r="167" spans="1:32" ht="15.75" customHeight="1" thickBot="1" x14ac:dyDescent="0.3">
      <c r="A167" s="847">
        <v>166</v>
      </c>
      <c r="B167" s="1352"/>
      <c r="C167" s="1355"/>
      <c r="D167" s="1359"/>
      <c r="E167" s="1362"/>
      <c r="F167" s="1364"/>
      <c r="G167" s="1339"/>
      <c r="H167" s="1339"/>
      <c r="I167" s="1367"/>
      <c r="J167" s="1385"/>
      <c r="K167" s="1387"/>
      <c r="L167" s="1387"/>
      <c r="M167" s="1387"/>
      <c r="N167" s="1387"/>
      <c r="O167" s="1387"/>
      <c r="P167" s="168" t="s">
        <v>682</v>
      </c>
      <c r="Q167" s="169">
        <v>2201031</v>
      </c>
      <c r="R167" s="170" t="s">
        <v>683</v>
      </c>
      <c r="S167" s="171">
        <v>220103100</v>
      </c>
      <c r="T167" s="170" t="s">
        <v>684</v>
      </c>
      <c r="U167" s="172">
        <v>3730</v>
      </c>
      <c r="V167" s="172">
        <v>3730</v>
      </c>
      <c r="W167" s="172">
        <v>3730</v>
      </c>
      <c r="X167" s="172">
        <v>3730</v>
      </c>
      <c r="Y167" s="172">
        <v>3730</v>
      </c>
      <c r="Z167" s="172">
        <v>3730</v>
      </c>
      <c r="AA167" s="173" t="s">
        <v>53</v>
      </c>
      <c r="AB167" s="174" t="s">
        <v>628</v>
      </c>
      <c r="AC167" s="174" t="s">
        <v>629</v>
      </c>
      <c r="AD167" s="175" t="s">
        <v>630</v>
      </c>
      <c r="AE167" s="2"/>
      <c r="AF167" s="36"/>
    </row>
    <row r="168" spans="1:32" ht="15.75" customHeight="1" x14ac:dyDescent="0.25">
      <c r="A168" s="847">
        <v>167</v>
      </c>
      <c r="B168" s="1352"/>
      <c r="C168" s="1355"/>
      <c r="D168" s="1388" t="s">
        <v>685</v>
      </c>
      <c r="E168" s="1392" t="s">
        <v>686</v>
      </c>
      <c r="F168" s="1364"/>
      <c r="G168" s="1339"/>
      <c r="H168" s="1339"/>
      <c r="I168" s="1367"/>
      <c r="J168" s="1395" t="s">
        <v>687</v>
      </c>
      <c r="K168" s="1382" t="s">
        <v>688</v>
      </c>
      <c r="L168" s="1382" t="s">
        <v>689</v>
      </c>
      <c r="M168" s="1348" t="s">
        <v>690</v>
      </c>
      <c r="N168" s="1380">
        <v>2023</v>
      </c>
      <c r="O168" s="1382" t="s">
        <v>691</v>
      </c>
      <c r="P168" s="145" t="s">
        <v>692</v>
      </c>
      <c r="Q168" s="146">
        <v>2201044</v>
      </c>
      <c r="R168" s="147" t="s">
        <v>693</v>
      </c>
      <c r="S168" s="176">
        <v>220104400</v>
      </c>
      <c r="T168" s="147" t="s">
        <v>694</v>
      </c>
      <c r="U168" s="177">
        <v>7000</v>
      </c>
      <c r="V168" s="177">
        <v>7000</v>
      </c>
      <c r="W168" s="177">
        <v>7000</v>
      </c>
      <c r="X168" s="177">
        <v>7000</v>
      </c>
      <c r="Y168" s="177">
        <v>7000</v>
      </c>
      <c r="Z168" s="177">
        <v>7000</v>
      </c>
      <c r="AA168" s="150" t="s">
        <v>53</v>
      </c>
      <c r="AB168" s="151" t="s">
        <v>655</v>
      </c>
      <c r="AC168" s="151" t="s">
        <v>629</v>
      </c>
      <c r="AD168" s="152" t="s">
        <v>630</v>
      </c>
      <c r="AE168" s="2"/>
      <c r="AF168" s="36"/>
    </row>
    <row r="169" spans="1:32" ht="15.75" customHeight="1" x14ac:dyDescent="0.25">
      <c r="A169" s="847">
        <v>168</v>
      </c>
      <c r="B169" s="1352"/>
      <c r="C169" s="1355"/>
      <c r="D169" s="1389"/>
      <c r="E169" s="1393"/>
      <c r="F169" s="1364"/>
      <c r="G169" s="1339"/>
      <c r="H169" s="1339"/>
      <c r="I169" s="1367"/>
      <c r="J169" s="1396"/>
      <c r="K169" s="1383"/>
      <c r="L169" s="1383"/>
      <c r="M169" s="1397"/>
      <c r="N169" s="1381"/>
      <c r="O169" s="1383"/>
      <c r="P169" s="153" t="s">
        <v>695</v>
      </c>
      <c r="Q169" s="154">
        <v>2201035</v>
      </c>
      <c r="R169" s="158" t="s">
        <v>696</v>
      </c>
      <c r="S169" s="161">
        <v>220103500</v>
      </c>
      <c r="T169" s="158" t="s">
        <v>697</v>
      </c>
      <c r="U169" s="155">
        <v>0</v>
      </c>
      <c r="V169" s="155">
        <v>1</v>
      </c>
      <c r="W169" s="155">
        <v>1</v>
      </c>
      <c r="X169" s="155">
        <v>1</v>
      </c>
      <c r="Y169" s="155">
        <v>1</v>
      </c>
      <c r="Z169" s="155">
        <v>1</v>
      </c>
      <c r="AA169" s="157" t="s">
        <v>43</v>
      </c>
      <c r="AB169" s="155" t="s">
        <v>628</v>
      </c>
      <c r="AC169" s="155" t="s">
        <v>629</v>
      </c>
      <c r="AD169" s="159" t="s">
        <v>630</v>
      </c>
      <c r="AE169" s="2"/>
      <c r="AF169" s="36"/>
    </row>
    <row r="170" spans="1:32" ht="15.75" customHeight="1" x14ac:dyDescent="0.25">
      <c r="A170" s="847">
        <v>169</v>
      </c>
      <c r="B170" s="1352"/>
      <c r="C170" s="1355"/>
      <c r="D170" s="1390"/>
      <c r="E170" s="1393"/>
      <c r="F170" s="1364"/>
      <c r="G170" s="1339"/>
      <c r="H170" s="1339"/>
      <c r="I170" s="1367"/>
      <c r="J170" s="1336"/>
      <c r="K170" s="1339"/>
      <c r="L170" s="1339"/>
      <c r="M170" s="1339"/>
      <c r="N170" s="1339"/>
      <c r="O170" s="1339"/>
      <c r="P170" s="153" t="s">
        <v>698</v>
      </c>
      <c r="Q170" s="154">
        <v>2201001</v>
      </c>
      <c r="R170" s="158" t="s">
        <v>51</v>
      </c>
      <c r="S170" s="161">
        <v>220100103</v>
      </c>
      <c r="T170" s="158" t="s">
        <v>699</v>
      </c>
      <c r="U170" s="155">
        <v>1</v>
      </c>
      <c r="V170" s="155">
        <v>1</v>
      </c>
      <c r="W170" s="155">
        <v>1</v>
      </c>
      <c r="X170" s="155">
        <v>1</v>
      </c>
      <c r="Y170" s="155">
        <v>1</v>
      </c>
      <c r="Z170" s="155">
        <v>1</v>
      </c>
      <c r="AA170" s="157" t="s">
        <v>53</v>
      </c>
      <c r="AB170" s="155" t="s">
        <v>655</v>
      </c>
      <c r="AC170" s="155" t="s">
        <v>629</v>
      </c>
      <c r="AD170" s="159" t="s">
        <v>630</v>
      </c>
      <c r="AE170" s="2"/>
      <c r="AF170" s="36"/>
    </row>
    <row r="171" spans="1:32" ht="15.75" customHeight="1" x14ac:dyDescent="0.25">
      <c r="A171" s="847">
        <v>170</v>
      </c>
      <c r="B171" s="1352"/>
      <c r="C171" s="1355"/>
      <c r="D171" s="1390"/>
      <c r="E171" s="1393"/>
      <c r="F171" s="1364"/>
      <c r="G171" s="1339"/>
      <c r="H171" s="1339"/>
      <c r="I171" s="1367"/>
      <c r="J171" s="1336"/>
      <c r="K171" s="1339"/>
      <c r="L171" s="1339"/>
      <c r="M171" s="1339"/>
      <c r="N171" s="1339"/>
      <c r="O171" s="1339"/>
      <c r="P171" s="153" t="s">
        <v>700</v>
      </c>
      <c r="Q171" s="154">
        <v>2201005</v>
      </c>
      <c r="R171" s="155" t="s">
        <v>102</v>
      </c>
      <c r="S171" s="156">
        <v>220100500</v>
      </c>
      <c r="T171" s="155" t="s">
        <v>701</v>
      </c>
      <c r="U171" s="155">
        <v>2</v>
      </c>
      <c r="V171" s="155">
        <v>2</v>
      </c>
      <c r="W171" s="155">
        <v>2</v>
      </c>
      <c r="X171" s="155">
        <v>2</v>
      </c>
      <c r="Y171" s="155">
        <v>2</v>
      </c>
      <c r="Z171" s="157">
        <v>2</v>
      </c>
      <c r="AA171" s="157" t="s">
        <v>369</v>
      </c>
      <c r="AB171" s="158" t="s">
        <v>628</v>
      </c>
      <c r="AC171" s="155" t="s">
        <v>629</v>
      </c>
      <c r="AD171" s="159" t="s">
        <v>630</v>
      </c>
      <c r="AE171" s="2"/>
      <c r="AF171" s="36"/>
    </row>
    <row r="172" spans="1:32" ht="15.75" customHeight="1" x14ac:dyDescent="0.25">
      <c r="A172" s="847">
        <v>171</v>
      </c>
      <c r="B172" s="1352"/>
      <c r="C172" s="1355"/>
      <c r="D172" s="1390"/>
      <c r="E172" s="1393"/>
      <c r="F172" s="1364"/>
      <c r="G172" s="1339"/>
      <c r="H172" s="1339"/>
      <c r="I172" s="1367"/>
      <c r="J172" s="1336"/>
      <c r="K172" s="1339"/>
      <c r="L172" s="1339"/>
      <c r="M172" s="1339"/>
      <c r="N172" s="1339"/>
      <c r="O172" s="1339"/>
      <c r="P172" s="153" t="s">
        <v>702</v>
      </c>
      <c r="Q172" s="154">
        <v>2201061</v>
      </c>
      <c r="R172" s="158" t="s">
        <v>703</v>
      </c>
      <c r="S172" s="161">
        <v>220106100</v>
      </c>
      <c r="T172" s="158" t="s">
        <v>704</v>
      </c>
      <c r="U172" s="155">
        <v>72</v>
      </c>
      <c r="V172" s="155">
        <v>242</v>
      </c>
      <c r="W172" s="155">
        <v>242</v>
      </c>
      <c r="X172" s="155">
        <v>242</v>
      </c>
      <c r="Y172" s="155">
        <v>242</v>
      </c>
      <c r="Z172" s="155">
        <v>242</v>
      </c>
      <c r="AA172" s="157" t="s">
        <v>43</v>
      </c>
      <c r="AB172" s="155" t="s">
        <v>655</v>
      </c>
      <c r="AC172" s="155" t="s">
        <v>629</v>
      </c>
      <c r="AD172" s="159" t="s">
        <v>630</v>
      </c>
      <c r="AE172" s="2"/>
      <c r="AF172" s="36"/>
    </row>
    <row r="173" spans="1:32" ht="15.75" customHeight="1" x14ac:dyDescent="0.25">
      <c r="A173" s="847">
        <v>172</v>
      </c>
      <c r="B173" s="1352"/>
      <c r="C173" s="1355"/>
      <c r="D173" s="1390"/>
      <c r="E173" s="1393"/>
      <c r="F173" s="1364"/>
      <c r="G173" s="1339"/>
      <c r="H173" s="1339"/>
      <c r="I173" s="1367"/>
      <c r="J173" s="1336"/>
      <c r="K173" s="1339"/>
      <c r="L173" s="1339"/>
      <c r="M173" s="1339"/>
      <c r="N173" s="1339"/>
      <c r="O173" s="1339"/>
      <c r="P173" s="153" t="s">
        <v>705</v>
      </c>
      <c r="Q173" s="154">
        <v>2201068</v>
      </c>
      <c r="R173" s="158" t="s">
        <v>706</v>
      </c>
      <c r="S173" s="161">
        <v>220106801</v>
      </c>
      <c r="T173" s="158" t="s">
        <v>707</v>
      </c>
      <c r="U173" s="155">
        <v>5</v>
      </c>
      <c r="V173" s="155">
        <v>5</v>
      </c>
      <c r="W173" s="155">
        <v>5</v>
      </c>
      <c r="X173" s="155">
        <v>5</v>
      </c>
      <c r="Y173" s="155">
        <v>5</v>
      </c>
      <c r="Z173" s="155">
        <v>5</v>
      </c>
      <c r="AA173" s="157" t="s">
        <v>53</v>
      </c>
      <c r="AB173" s="155" t="s">
        <v>655</v>
      </c>
      <c r="AC173" s="155" t="s">
        <v>629</v>
      </c>
      <c r="AD173" s="159" t="s">
        <v>630</v>
      </c>
      <c r="AE173" s="2"/>
      <c r="AF173" s="36"/>
    </row>
    <row r="174" spans="1:32" ht="15.75" customHeight="1" x14ac:dyDescent="0.25">
      <c r="A174" s="847">
        <v>173</v>
      </c>
      <c r="B174" s="1352"/>
      <c r="C174" s="1355"/>
      <c r="D174" s="1390"/>
      <c r="E174" s="1393"/>
      <c r="F174" s="1364"/>
      <c r="G174" s="1339"/>
      <c r="H174" s="1339"/>
      <c r="I174" s="1367"/>
      <c r="J174" s="1337"/>
      <c r="K174" s="1340"/>
      <c r="L174" s="1340"/>
      <c r="M174" s="1340"/>
      <c r="N174" s="1340"/>
      <c r="O174" s="1340"/>
      <c r="P174" s="153" t="s">
        <v>708</v>
      </c>
      <c r="Q174" s="154" t="s">
        <v>651</v>
      </c>
      <c r="R174" s="158" t="s">
        <v>652</v>
      </c>
      <c r="S174" s="161" t="s">
        <v>653</v>
      </c>
      <c r="T174" s="158" t="s">
        <v>654</v>
      </c>
      <c r="U174" s="155">
        <v>0</v>
      </c>
      <c r="V174" s="155">
        <v>3</v>
      </c>
      <c r="W174" s="155">
        <v>3</v>
      </c>
      <c r="X174" s="155">
        <v>3</v>
      </c>
      <c r="Y174" s="155">
        <v>3</v>
      </c>
      <c r="Z174" s="155">
        <v>3</v>
      </c>
      <c r="AA174" s="157" t="s">
        <v>43</v>
      </c>
      <c r="AB174" s="155" t="s">
        <v>655</v>
      </c>
      <c r="AC174" s="155" t="s">
        <v>629</v>
      </c>
      <c r="AD174" s="159" t="s">
        <v>630</v>
      </c>
      <c r="AE174" s="2"/>
      <c r="AF174" s="36"/>
    </row>
    <row r="175" spans="1:32" ht="15.75" customHeight="1" x14ac:dyDescent="0.25">
      <c r="A175" s="847">
        <v>174</v>
      </c>
      <c r="B175" s="1352"/>
      <c r="C175" s="1355"/>
      <c r="D175" s="1390"/>
      <c r="E175" s="1393"/>
      <c r="F175" s="1364"/>
      <c r="G175" s="1339"/>
      <c r="H175" s="1339"/>
      <c r="I175" s="1367"/>
      <c r="J175" s="1384" t="s">
        <v>709</v>
      </c>
      <c r="K175" s="1386" t="s">
        <v>688</v>
      </c>
      <c r="L175" s="1386" t="s">
        <v>710</v>
      </c>
      <c r="M175" s="1386" t="s">
        <v>711</v>
      </c>
      <c r="N175" s="1386">
        <v>2023</v>
      </c>
      <c r="O175" s="1386" t="s">
        <v>712</v>
      </c>
      <c r="P175" s="153" t="s">
        <v>713</v>
      </c>
      <c r="Q175" s="154">
        <v>2201052</v>
      </c>
      <c r="R175" s="158" t="s">
        <v>714</v>
      </c>
      <c r="S175" s="161">
        <v>220105200</v>
      </c>
      <c r="T175" s="158" t="s">
        <v>715</v>
      </c>
      <c r="U175" s="155" t="s">
        <v>158</v>
      </c>
      <c r="V175" s="155">
        <v>2</v>
      </c>
      <c r="W175" s="155">
        <v>4</v>
      </c>
      <c r="X175" s="155">
        <v>4</v>
      </c>
      <c r="Y175" s="155">
        <v>3</v>
      </c>
      <c r="Z175" s="155">
        <v>13</v>
      </c>
      <c r="AA175" s="157" t="s">
        <v>43</v>
      </c>
      <c r="AB175" s="155" t="s">
        <v>628</v>
      </c>
      <c r="AC175" s="155" t="s">
        <v>629</v>
      </c>
      <c r="AD175" s="159" t="s">
        <v>630</v>
      </c>
      <c r="AE175" s="2"/>
      <c r="AF175" s="36"/>
    </row>
    <row r="176" spans="1:32" ht="15.75" customHeight="1" x14ac:dyDescent="0.25">
      <c r="A176" s="847">
        <v>175</v>
      </c>
      <c r="B176" s="1352"/>
      <c r="C176" s="1355"/>
      <c r="D176" s="1390"/>
      <c r="E176" s="1393"/>
      <c r="F176" s="1364"/>
      <c r="G176" s="1339"/>
      <c r="H176" s="1339"/>
      <c r="I176" s="1367"/>
      <c r="J176" s="1336"/>
      <c r="K176" s="1339"/>
      <c r="L176" s="1339"/>
      <c r="M176" s="1339"/>
      <c r="N176" s="1339"/>
      <c r="O176" s="1339"/>
      <c r="P176" s="153" t="s">
        <v>716</v>
      </c>
      <c r="Q176" s="154">
        <v>2201047</v>
      </c>
      <c r="R176" s="158" t="s">
        <v>717</v>
      </c>
      <c r="S176" s="161">
        <v>220104700</v>
      </c>
      <c r="T176" s="158" t="s">
        <v>718</v>
      </c>
      <c r="U176" s="155" t="s">
        <v>158</v>
      </c>
      <c r="V176" s="155">
        <v>242</v>
      </c>
      <c r="W176" s="155">
        <v>242</v>
      </c>
      <c r="X176" s="155">
        <v>242</v>
      </c>
      <c r="Y176" s="155">
        <v>242</v>
      </c>
      <c r="Z176" s="155">
        <v>242</v>
      </c>
      <c r="AA176" s="157" t="s">
        <v>43</v>
      </c>
      <c r="AB176" s="155" t="s">
        <v>655</v>
      </c>
      <c r="AC176" s="155" t="s">
        <v>629</v>
      </c>
      <c r="AD176" s="159" t="s">
        <v>630</v>
      </c>
      <c r="AE176" s="2"/>
      <c r="AF176" s="36"/>
    </row>
    <row r="177" spans="1:32" ht="15.75" customHeight="1" x14ac:dyDescent="0.25">
      <c r="A177" s="847">
        <v>176</v>
      </c>
      <c r="B177" s="1352"/>
      <c r="C177" s="1355"/>
      <c r="D177" s="1390"/>
      <c r="E177" s="1393"/>
      <c r="F177" s="1364"/>
      <c r="G177" s="1339"/>
      <c r="H177" s="1339"/>
      <c r="I177" s="1367"/>
      <c r="J177" s="1336"/>
      <c r="K177" s="1339"/>
      <c r="L177" s="1339"/>
      <c r="M177" s="1339"/>
      <c r="N177" s="1339"/>
      <c r="O177" s="1339"/>
      <c r="P177" s="153" t="s">
        <v>719</v>
      </c>
      <c r="Q177" s="154">
        <v>2201006</v>
      </c>
      <c r="R177" s="158" t="s">
        <v>720</v>
      </c>
      <c r="S177" s="161">
        <v>220100600</v>
      </c>
      <c r="T177" s="158" t="s">
        <v>721</v>
      </c>
      <c r="U177" s="155">
        <v>50</v>
      </c>
      <c r="V177" s="155">
        <v>242</v>
      </c>
      <c r="W177" s="155">
        <v>242</v>
      </c>
      <c r="X177" s="155">
        <v>242</v>
      </c>
      <c r="Y177" s="155">
        <v>242</v>
      </c>
      <c r="Z177" s="155">
        <v>242</v>
      </c>
      <c r="AA177" s="157" t="s">
        <v>43</v>
      </c>
      <c r="AB177" s="155" t="s">
        <v>655</v>
      </c>
      <c r="AC177" s="155" t="s">
        <v>629</v>
      </c>
      <c r="AD177" s="159" t="s">
        <v>630</v>
      </c>
      <c r="AE177" s="2"/>
      <c r="AF177" s="36"/>
    </row>
    <row r="178" spans="1:32" ht="15.75" customHeight="1" thickBot="1" x14ac:dyDescent="0.3">
      <c r="A178" s="847">
        <v>177</v>
      </c>
      <c r="B178" s="1352"/>
      <c r="C178" s="1355"/>
      <c r="D178" s="1391"/>
      <c r="E178" s="1394"/>
      <c r="F178" s="1364"/>
      <c r="G178" s="1339"/>
      <c r="H178" s="1339"/>
      <c r="I178" s="1367"/>
      <c r="J178" s="1385"/>
      <c r="K178" s="1387"/>
      <c r="L178" s="1387"/>
      <c r="M178" s="1387"/>
      <c r="N178" s="1387"/>
      <c r="O178" s="1387"/>
      <c r="P178" s="168" t="s">
        <v>722</v>
      </c>
      <c r="Q178" s="169">
        <v>2201085</v>
      </c>
      <c r="R178" s="170" t="s">
        <v>723</v>
      </c>
      <c r="S178" s="171">
        <v>220108500</v>
      </c>
      <c r="T178" s="170" t="s">
        <v>724</v>
      </c>
      <c r="U178" s="174">
        <v>20</v>
      </c>
      <c r="V178" s="174">
        <v>125</v>
      </c>
      <c r="W178" s="174">
        <v>125</v>
      </c>
      <c r="X178" s="174">
        <v>125</v>
      </c>
      <c r="Y178" s="174">
        <v>125</v>
      </c>
      <c r="Z178" s="174">
        <f>SUM(U178:Y178)</f>
        <v>520</v>
      </c>
      <c r="AA178" s="178" t="s">
        <v>43</v>
      </c>
      <c r="AB178" s="174" t="s">
        <v>655</v>
      </c>
      <c r="AC178" s="174" t="s">
        <v>629</v>
      </c>
      <c r="AD178" s="175" t="s">
        <v>630</v>
      </c>
      <c r="AE178" s="2"/>
      <c r="AF178" s="36"/>
    </row>
    <row r="179" spans="1:32" ht="15.75" customHeight="1" x14ac:dyDescent="0.25">
      <c r="A179" s="847">
        <v>178</v>
      </c>
      <c r="B179" s="1352"/>
      <c r="C179" s="1355"/>
      <c r="D179" s="1409" t="s">
        <v>725</v>
      </c>
      <c r="E179" s="1412" t="s">
        <v>726</v>
      </c>
      <c r="F179" s="1364"/>
      <c r="G179" s="1339"/>
      <c r="H179" s="1339"/>
      <c r="I179" s="1367"/>
      <c r="J179" s="1395" t="s">
        <v>727</v>
      </c>
      <c r="K179" s="1382" t="s">
        <v>688</v>
      </c>
      <c r="L179" s="1380">
        <v>44.81</v>
      </c>
      <c r="M179" s="1380" t="s">
        <v>728</v>
      </c>
      <c r="N179" s="1380">
        <v>2021</v>
      </c>
      <c r="O179" s="1380">
        <v>46</v>
      </c>
      <c r="P179" s="145" t="s">
        <v>729</v>
      </c>
      <c r="Q179" s="146" t="s">
        <v>730</v>
      </c>
      <c r="R179" s="147" t="s">
        <v>102</v>
      </c>
      <c r="S179" s="176" t="s">
        <v>731</v>
      </c>
      <c r="T179" s="147" t="s">
        <v>701</v>
      </c>
      <c r="U179" s="151">
        <v>4</v>
      </c>
      <c r="V179" s="151">
        <v>4</v>
      </c>
      <c r="W179" s="151">
        <v>4</v>
      </c>
      <c r="X179" s="151">
        <v>4</v>
      </c>
      <c r="Y179" s="151">
        <v>4</v>
      </c>
      <c r="Z179" s="151">
        <v>4</v>
      </c>
      <c r="AA179" s="150" t="s">
        <v>369</v>
      </c>
      <c r="AB179" s="151" t="s">
        <v>628</v>
      </c>
      <c r="AC179" s="151" t="s">
        <v>629</v>
      </c>
      <c r="AD179" s="152" t="s">
        <v>630</v>
      </c>
      <c r="AE179" s="2"/>
      <c r="AF179" s="36"/>
    </row>
    <row r="180" spans="1:32" ht="15.75" customHeight="1" x14ac:dyDescent="0.25">
      <c r="A180" s="847">
        <v>179</v>
      </c>
      <c r="B180" s="1352"/>
      <c r="C180" s="1355"/>
      <c r="D180" s="1410"/>
      <c r="E180" s="1413"/>
      <c r="F180" s="1364"/>
      <c r="G180" s="1339"/>
      <c r="H180" s="1339"/>
      <c r="I180" s="1367"/>
      <c r="J180" s="1336"/>
      <c r="K180" s="1339"/>
      <c r="L180" s="1339"/>
      <c r="M180" s="1339"/>
      <c r="N180" s="1339"/>
      <c r="O180" s="1339"/>
      <c r="P180" s="153" t="s">
        <v>732</v>
      </c>
      <c r="Q180" s="154">
        <v>2201048</v>
      </c>
      <c r="R180" s="158" t="s">
        <v>733</v>
      </c>
      <c r="S180" s="161">
        <v>220104800</v>
      </c>
      <c r="T180" s="158" t="s">
        <v>734</v>
      </c>
      <c r="U180" s="155">
        <v>0</v>
      </c>
      <c r="V180" s="155">
        <v>1</v>
      </c>
      <c r="W180" s="155">
        <v>1</v>
      </c>
      <c r="X180" s="155">
        <v>1</v>
      </c>
      <c r="Y180" s="155">
        <v>1</v>
      </c>
      <c r="Z180" s="155">
        <v>1</v>
      </c>
      <c r="AA180" s="157" t="s">
        <v>43</v>
      </c>
      <c r="AB180" s="155" t="s">
        <v>628</v>
      </c>
      <c r="AC180" s="155" t="s">
        <v>629</v>
      </c>
      <c r="AD180" s="159" t="s">
        <v>630</v>
      </c>
      <c r="AE180" s="2"/>
      <c r="AF180" s="36"/>
    </row>
    <row r="181" spans="1:32" ht="15.75" customHeight="1" x14ac:dyDescent="0.25">
      <c r="A181" s="847">
        <v>180</v>
      </c>
      <c r="B181" s="1352"/>
      <c r="C181" s="1355"/>
      <c r="D181" s="1410"/>
      <c r="E181" s="1413"/>
      <c r="F181" s="1364"/>
      <c r="G181" s="1339"/>
      <c r="H181" s="1339"/>
      <c r="I181" s="1367"/>
      <c r="J181" s="1336"/>
      <c r="K181" s="1339"/>
      <c r="L181" s="1339"/>
      <c r="M181" s="1339"/>
      <c r="N181" s="1339"/>
      <c r="O181" s="1339"/>
      <c r="P181" s="153" t="s">
        <v>735</v>
      </c>
      <c r="Q181" s="154" t="s">
        <v>736</v>
      </c>
      <c r="R181" s="158" t="s">
        <v>737</v>
      </c>
      <c r="S181" s="161">
        <v>220106400</v>
      </c>
      <c r="T181" s="158" t="s">
        <v>738</v>
      </c>
      <c r="U181" s="163">
        <v>1393</v>
      </c>
      <c r="V181" s="163">
        <v>1393</v>
      </c>
      <c r="W181" s="163">
        <v>1393</v>
      </c>
      <c r="X181" s="163">
        <v>1393</v>
      </c>
      <c r="Y181" s="163">
        <v>1393</v>
      </c>
      <c r="Z181" s="163">
        <v>1393</v>
      </c>
      <c r="AA181" s="157" t="s">
        <v>53</v>
      </c>
      <c r="AB181" s="155" t="s">
        <v>655</v>
      </c>
      <c r="AC181" s="155" t="s">
        <v>629</v>
      </c>
      <c r="AD181" s="159" t="s">
        <v>630</v>
      </c>
      <c r="AE181" s="2"/>
      <c r="AF181" s="36"/>
    </row>
    <row r="182" spans="1:32" ht="15.75" customHeight="1" x14ac:dyDescent="0.25">
      <c r="A182" s="847">
        <v>181</v>
      </c>
      <c r="B182" s="1352"/>
      <c r="C182" s="1355"/>
      <c r="D182" s="1410"/>
      <c r="E182" s="1413"/>
      <c r="F182" s="1364"/>
      <c r="G182" s="1339"/>
      <c r="H182" s="1339"/>
      <c r="I182" s="1367"/>
      <c r="J182" s="1336"/>
      <c r="K182" s="1339"/>
      <c r="L182" s="1339"/>
      <c r="M182" s="1339"/>
      <c r="N182" s="1339"/>
      <c r="O182" s="1339"/>
      <c r="P182" s="153" t="s">
        <v>739</v>
      </c>
      <c r="Q182" s="154" t="s">
        <v>740</v>
      </c>
      <c r="R182" s="158" t="s">
        <v>741</v>
      </c>
      <c r="S182" s="161" t="s">
        <v>742</v>
      </c>
      <c r="T182" s="158" t="s">
        <v>743</v>
      </c>
      <c r="U182" s="179">
        <v>37</v>
      </c>
      <c r="V182" s="179">
        <v>37</v>
      </c>
      <c r="W182" s="179">
        <v>37</v>
      </c>
      <c r="X182" s="179">
        <v>37</v>
      </c>
      <c r="Y182" s="179">
        <v>37</v>
      </c>
      <c r="Z182" s="179">
        <v>37</v>
      </c>
      <c r="AA182" s="179" t="s">
        <v>43</v>
      </c>
      <c r="AB182" s="158" t="s">
        <v>628</v>
      </c>
      <c r="AC182" s="155" t="s">
        <v>629</v>
      </c>
      <c r="AD182" s="159" t="s">
        <v>630</v>
      </c>
      <c r="AE182" s="2"/>
      <c r="AF182" s="36"/>
    </row>
    <row r="183" spans="1:32" ht="15.75" customHeight="1" x14ac:dyDescent="0.25">
      <c r="A183" s="847">
        <v>182</v>
      </c>
      <c r="B183" s="1352"/>
      <c r="C183" s="1355"/>
      <c r="D183" s="1410"/>
      <c r="E183" s="1413"/>
      <c r="F183" s="1364"/>
      <c r="G183" s="1339"/>
      <c r="H183" s="1339"/>
      <c r="I183" s="1367"/>
      <c r="J183" s="1336"/>
      <c r="K183" s="1339"/>
      <c r="L183" s="1339"/>
      <c r="M183" s="1339"/>
      <c r="N183" s="1339"/>
      <c r="O183" s="1339"/>
      <c r="P183" s="153" t="s">
        <v>744</v>
      </c>
      <c r="Q183" s="154">
        <v>2201038</v>
      </c>
      <c r="R183" s="158" t="s">
        <v>745</v>
      </c>
      <c r="S183" s="154">
        <v>220103800</v>
      </c>
      <c r="T183" s="158" t="s">
        <v>746</v>
      </c>
      <c r="U183" s="180">
        <v>7685</v>
      </c>
      <c r="V183" s="180">
        <v>7685</v>
      </c>
      <c r="W183" s="155" t="s">
        <v>747</v>
      </c>
      <c r="X183" s="180">
        <f>+U183+50</f>
        <v>7735</v>
      </c>
      <c r="Y183" s="180">
        <f>+U183+50</f>
        <v>7735</v>
      </c>
      <c r="Z183" s="180">
        <f>+Y183</f>
        <v>7735</v>
      </c>
      <c r="AA183" s="157" t="s">
        <v>43</v>
      </c>
      <c r="AB183" s="158" t="s">
        <v>628</v>
      </c>
      <c r="AC183" s="155" t="s">
        <v>629</v>
      </c>
      <c r="AD183" s="159" t="s">
        <v>630</v>
      </c>
      <c r="AE183" s="2"/>
      <c r="AF183" s="36"/>
    </row>
    <row r="184" spans="1:32" ht="15.75" customHeight="1" x14ac:dyDescent="0.25">
      <c r="A184" s="847">
        <v>183</v>
      </c>
      <c r="B184" s="1352"/>
      <c r="C184" s="1355"/>
      <c r="D184" s="1410"/>
      <c r="E184" s="1413"/>
      <c r="F184" s="1364"/>
      <c r="G184" s="1339"/>
      <c r="H184" s="1339"/>
      <c r="I184" s="1367"/>
      <c r="J184" s="1336"/>
      <c r="K184" s="1339"/>
      <c r="L184" s="1339"/>
      <c r="M184" s="1339"/>
      <c r="N184" s="1339"/>
      <c r="O184" s="1339"/>
      <c r="P184" s="153" t="s">
        <v>748</v>
      </c>
      <c r="Q184" s="154">
        <v>2201071</v>
      </c>
      <c r="R184" s="155" t="s">
        <v>749</v>
      </c>
      <c r="S184" s="161" t="s">
        <v>750</v>
      </c>
      <c r="T184" s="158" t="s">
        <v>751</v>
      </c>
      <c r="U184" s="163">
        <v>2039</v>
      </c>
      <c r="V184" s="163">
        <v>2039</v>
      </c>
      <c r="W184" s="163">
        <v>2039</v>
      </c>
      <c r="X184" s="163">
        <v>2039</v>
      </c>
      <c r="Y184" s="163">
        <v>2039</v>
      </c>
      <c r="Z184" s="181">
        <v>2039</v>
      </c>
      <c r="AA184" s="157" t="s">
        <v>369</v>
      </c>
      <c r="AB184" s="158" t="s">
        <v>628</v>
      </c>
      <c r="AC184" s="155" t="s">
        <v>629</v>
      </c>
      <c r="AD184" s="159" t="s">
        <v>630</v>
      </c>
      <c r="AE184" s="2"/>
      <c r="AF184" s="36"/>
    </row>
    <row r="185" spans="1:32" ht="15.75" customHeight="1" x14ac:dyDescent="0.25">
      <c r="A185" s="847">
        <v>184</v>
      </c>
      <c r="B185" s="1352"/>
      <c r="C185" s="1355"/>
      <c r="D185" s="1410"/>
      <c r="E185" s="1413"/>
      <c r="F185" s="1364"/>
      <c r="G185" s="1339"/>
      <c r="H185" s="1339"/>
      <c r="I185" s="1367"/>
      <c r="J185" s="1336"/>
      <c r="K185" s="1339"/>
      <c r="L185" s="1339"/>
      <c r="M185" s="1339"/>
      <c r="N185" s="1339"/>
      <c r="O185" s="1339"/>
      <c r="P185" s="153" t="s">
        <v>752</v>
      </c>
      <c r="Q185" s="154">
        <v>2201015</v>
      </c>
      <c r="R185" s="158" t="s">
        <v>753</v>
      </c>
      <c r="S185" s="161">
        <v>220101500</v>
      </c>
      <c r="T185" s="158" t="s">
        <v>754</v>
      </c>
      <c r="U185" s="155">
        <v>1</v>
      </c>
      <c r="V185" s="155">
        <v>1</v>
      </c>
      <c r="W185" s="155">
        <v>1</v>
      </c>
      <c r="X185" s="155">
        <v>1</v>
      </c>
      <c r="Y185" s="155">
        <v>1</v>
      </c>
      <c r="Z185" s="155">
        <v>1</v>
      </c>
      <c r="AA185" s="157" t="s">
        <v>369</v>
      </c>
      <c r="AB185" s="155" t="s">
        <v>628</v>
      </c>
      <c r="AC185" s="155" t="s">
        <v>629</v>
      </c>
      <c r="AD185" s="159" t="s">
        <v>630</v>
      </c>
      <c r="AE185" s="2"/>
      <c r="AF185" s="36"/>
    </row>
    <row r="186" spans="1:32" ht="15.75" customHeight="1" x14ac:dyDescent="0.25">
      <c r="A186" s="847">
        <v>185</v>
      </c>
      <c r="B186" s="1352"/>
      <c r="C186" s="1355"/>
      <c r="D186" s="1410"/>
      <c r="E186" s="1413"/>
      <c r="F186" s="1364"/>
      <c r="G186" s="1339"/>
      <c r="H186" s="1339"/>
      <c r="I186" s="1367"/>
      <c r="J186" s="1336"/>
      <c r="K186" s="1339"/>
      <c r="L186" s="1339"/>
      <c r="M186" s="1339"/>
      <c r="N186" s="1339"/>
      <c r="O186" s="1339"/>
      <c r="P186" s="153" t="s">
        <v>755</v>
      </c>
      <c r="Q186" s="154" t="s">
        <v>756</v>
      </c>
      <c r="R186" s="158" t="s">
        <v>757</v>
      </c>
      <c r="S186" s="161" t="s">
        <v>758</v>
      </c>
      <c r="T186" s="158" t="s">
        <v>759</v>
      </c>
      <c r="U186" s="155">
        <v>0</v>
      </c>
      <c r="V186" s="155">
        <v>1</v>
      </c>
      <c r="W186" s="155">
        <v>1</v>
      </c>
      <c r="X186" s="155">
        <v>1</v>
      </c>
      <c r="Y186" s="155">
        <v>1</v>
      </c>
      <c r="Z186" s="155">
        <v>1</v>
      </c>
      <c r="AA186" s="157" t="s">
        <v>43</v>
      </c>
      <c r="AB186" s="155" t="s">
        <v>628</v>
      </c>
      <c r="AC186" s="155" t="s">
        <v>629</v>
      </c>
      <c r="AD186" s="159" t="s">
        <v>630</v>
      </c>
      <c r="AE186" s="2"/>
      <c r="AF186" s="36"/>
    </row>
    <row r="187" spans="1:32" ht="15.75" customHeight="1" x14ac:dyDescent="0.25">
      <c r="A187" s="847">
        <v>186</v>
      </c>
      <c r="B187" s="1352"/>
      <c r="C187" s="1355"/>
      <c r="D187" s="1410"/>
      <c r="E187" s="1413"/>
      <c r="F187" s="1364"/>
      <c r="G187" s="1339"/>
      <c r="H187" s="1339"/>
      <c r="I187" s="1367"/>
      <c r="J187" s="1336"/>
      <c r="K187" s="1339"/>
      <c r="L187" s="1339"/>
      <c r="M187" s="1339"/>
      <c r="N187" s="1339"/>
      <c r="O187" s="1339"/>
      <c r="P187" s="153" t="s">
        <v>760</v>
      </c>
      <c r="Q187" s="154" t="s">
        <v>761</v>
      </c>
      <c r="R187" s="158" t="s">
        <v>762</v>
      </c>
      <c r="S187" s="161" t="s">
        <v>763</v>
      </c>
      <c r="T187" s="158" t="s">
        <v>764</v>
      </c>
      <c r="U187" s="155">
        <v>1</v>
      </c>
      <c r="V187" s="155">
        <v>1</v>
      </c>
      <c r="W187" s="155">
        <v>1</v>
      </c>
      <c r="X187" s="155">
        <v>1</v>
      </c>
      <c r="Y187" s="155">
        <v>1</v>
      </c>
      <c r="Z187" s="155">
        <v>1</v>
      </c>
      <c r="AA187" s="157" t="s">
        <v>369</v>
      </c>
      <c r="AB187" s="155" t="s">
        <v>628</v>
      </c>
      <c r="AC187" s="155" t="s">
        <v>629</v>
      </c>
      <c r="AD187" s="159" t="s">
        <v>630</v>
      </c>
      <c r="AE187" s="2"/>
      <c r="AF187" s="36"/>
    </row>
    <row r="188" spans="1:32" ht="15.75" customHeight="1" x14ac:dyDescent="0.25">
      <c r="A188" s="847">
        <v>187</v>
      </c>
      <c r="B188" s="1352"/>
      <c r="C188" s="1355"/>
      <c r="D188" s="1410"/>
      <c r="E188" s="1413"/>
      <c r="F188" s="1364"/>
      <c r="G188" s="1339"/>
      <c r="H188" s="1339"/>
      <c r="I188" s="1367"/>
      <c r="J188" s="1336"/>
      <c r="K188" s="1339"/>
      <c r="L188" s="1339"/>
      <c r="M188" s="1339"/>
      <c r="N188" s="1339"/>
      <c r="O188" s="1339"/>
      <c r="P188" s="153" t="s">
        <v>765</v>
      </c>
      <c r="Q188" s="154">
        <v>2201013</v>
      </c>
      <c r="R188" s="158" t="s">
        <v>766</v>
      </c>
      <c r="S188" s="161">
        <v>220101300</v>
      </c>
      <c r="T188" s="158" t="s">
        <v>767</v>
      </c>
      <c r="U188" s="155">
        <v>18</v>
      </c>
      <c r="V188" s="155">
        <v>25</v>
      </c>
      <c r="W188" s="155">
        <v>35</v>
      </c>
      <c r="X188" s="155">
        <v>40</v>
      </c>
      <c r="Y188" s="155">
        <v>43</v>
      </c>
      <c r="Z188" s="155">
        <f>SUM(V188:Y188)</f>
        <v>143</v>
      </c>
      <c r="AA188" s="157" t="s">
        <v>43</v>
      </c>
      <c r="AB188" s="155" t="s">
        <v>628</v>
      </c>
      <c r="AC188" s="155" t="s">
        <v>629</v>
      </c>
      <c r="AD188" s="159" t="s">
        <v>630</v>
      </c>
      <c r="AE188" s="2"/>
      <c r="AF188" s="36"/>
    </row>
    <row r="189" spans="1:32" ht="15.75" customHeight="1" x14ac:dyDescent="0.25">
      <c r="A189" s="847">
        <v>188</v>
      </c>
      <c r="B189" s="1352"/>
      <c r="C189" s="1355"/>
      <c r="D189" s="1410"/>
      <c r="E189" s="1413"/>
      <c r="F189" s="1364"/>
      <c r="G189" s="1339"/>
      <c r="H189" s="1339"/>
      <c r="I189" s="1367"/>
      <c r="J189" s="1336"/>
      <c r="K189" s="1339"/>
      <c r="L189" s="1339"/>
      <c r="M189" s="1339"/>
      <c r="N189" s="1339"/>
      <c r="O189" s="1339"/>
      <c r="P189" s="153" t="s">
        <v>768</v>
      </c>
      <c r="Q189" s="154">
        <v>2201014</v>
      </c>
      <c r="R189" s="158" t="s">
        <v>769</v>
      </c>
      <c r="S189" s="161">
        <v>220101400</v>
      </c>
      <c r="T189" s="158" t="s">
        <v>770</v>
      </c>
      <c r="U189" s="155">
        <f>242+143</f>
        <v>385</v>
      </c>
      <c r="V189" s="155">
        <v>385</v>
      </c>
      <c r="W189" s="155">
        <v>385</v>
      </c>
      <c r="X189" s="155">
        <v>385</v>
      </c>
      <c r="Y189" s="155">
        <v>385</v>
      </c>
      <c r="Z189" s="155">
        <v>385</v>
      </c>
      <c r="AA189" s="157" t="s">
        <v>53</v>
      </c>
      <c r="AB189" s="155" t="s">
        <v>628</v>
      </c>
      <c r="AC189" s="155" t="s">
        <v>629</v>
      </c>
      <c r="AD189" s="159" t="s">
        <v>630</v>
      </c>
      <c r="AE189" s="2"/>
      <c r="AF189" s="36"/>
    </row>
    <row r="190" spans="1:32" ht="15.75" customHeight="1" x14ac:dyDescent="0.25">
      <c r="A190" s="847">
        <v>189</v>
      </c>
      <c r="B190" s="1352"/>
      <c r="C190" s="1355"/>
      <c r="D190" s="1410"/>
      <c r="E190" s="1413"/>
      <c r="F190" s="1364"/>
      <c r="G190" s="1339"/>
      <c r="H190" s="1339"/>
      <c r="I190" s="1367"/>
      <c r="J190" s="1336"/>
      <c r="K190" s="1339"/>
      <c r="L190" s="1339"/>
      <c r="M190" s="1339"/>
      <c r="N190" s="1339"/>
      <c r="O190" s="1339"/>
      <c r="P190" s="153" t="s">
        <v>771</v>
      </c>
      <c r="Q190" s="154">
        <v>2299057</v>
      </c>
      <c r="R190" s="158" t="s">
        <v>772</v>
      </c>
      <c r="S190" s="161">
        <v>229905700</v>
      </c>
      <c r="T190" s="158" t="s">
        <v>773</v>
      </c>
      <c r="U190" s="163">
        <v>9068</v>
      </c>
      <c r="V190" s="163">
        <v>9068</v>
      </c>
      <c r="W190" s="163">
        <v>9068</v>
      </c>
      <c r="X190" s="163">
        <v>9068</v>
      </c>
      <c r="Y190" s="163">
        <v>9068</v>
      </c>
      <c r="Z190" s="163">
        <v>9068</v>
      </c>
      <c r="AA190" s="157" t="s">
        <v>369</v>
      </c>
      <c r="AB190" s="155" t="s">
        <v>628</v>
      </c>
      <c r="AC190" s="155" t="s">
        <v>629</v>
      </c>
      <c r="AD190" s="159" t="s">
        <v>630</v>
      </c>
      <c r="AE190" s="2"/>
      <c r="AF190" s="36"/>
    </row>
    <row r="191" spans="1:32" ht="15.75" customHeight="1" x14ac:dyDescent="0.25">
      <c r="A191" s="847">
        <v>190</v>
      </c>
      <c r="B191" s="1352"/>
      <c r="C191" s="1355"/>
      <c r="D191" s="1410"/>
      <c r="E191" s="1413"/>
      <c r="F191" s="1364"/>
      <c r="G191" s="1339"/>
      <c r="H191" s="1339"/>
      <c r="I191" s="1367"/>
      <c r="J191" s="1336"/>
      <c r="K191" s="1339"/>
      <c r="L191" s="1339"/>
      <c r="M191" s="1339"/>
      <c r="N191" s="1339"/>
      <c r="O191" s="1339"/>
      <c r="P191" s="153" t="s">
        <v>774</v>
      </c>
      <c r="Q191" s="154">
        <v>2201004</v>
      </c>
      <c r="R191" s="158" t="s">
        <v>114</v>
      </c>
      <c r="S191" s="161">
        <v>220100400</v>
      </c>
      <c r="T191" s="158" t="s">
        <v>775</v>
      </c>
      <c r="U191" s="155">
        <v>0</v>
      </c>
      <c r="V191" s="155">
        <v>1</v>
      </c>
      <c r="W191" s="155">
        <v>1</v>
      </c>
      <c r="X191" s="155">
        <v>1</v>
      </c>
      <c r="Y191" s="155">
        <v>1</v>
      </c>
      <c r="Z191" s="155">
        <v>1</v>
      </c>
      <c r="AA191" s="157" t="s">
        <v>43</v>
      </c>
      <c r="AB191" s="155" t="s">
        <v>628</v>
      </c>
      <c r="AC191" s="155" t="s">
        <v>629</v>
      </c>
      <c r="AD191" s="159" t="s">
        <v>630</v>
      </c>
      <c r="AE191" s="2"/>
      <c r="AF191" s="36"/>
    </row>
    <row r="192" spans="1:32" ht="15.75" customHeight="1" x14ac:dyDescent="0.25">
      <c r="A192" s="847">
        <v>191</v>
      </c>
      <c r="B192" s="1352"/>
      <c r="C192" s="1355"/>
      <c r="D192" s="1410"/>
      <c r="E192" s="1413"/>
      <c r="F192" s="1364"/>
      <c r="G192" s="1339"/>
      <c r="H192" s="1339"/>
      <c r="I192" s="1367"/>
      <c r="J192" s="1336"/>
      <c r="K192" s="1339"/>
      <c r="L192" s="1339"/>
      <c r="M192" s="1339"/>
      <c r="N192" s="1339"/>
      <c r="O192" s="1339"/>
      <c r="P192" s="153" t="s">
        <v>776</v>
      </c>
      <c r="Q192" s="154" t="s">
        <v>777</v>
      </c>
      <c r="R192" s="158" t="s">
        <v>778</v>
      </c>
      <c r="S192" s="161" t="s">
        <v>779</v>
      </c>
      <c r="T192" s="158" t="s">
        <v>780</v>
      </c>
      <c r="U192" s="155">
        <v>0</v>
      </c>
      <c r="V192" s="155">
        <v>1</v>
      </c>
      <c r="W192" s="155">
        <v>1</v>
      </c>
      <c r="X192" s="155">
        <v>1</v>
      </c>
      <c r="Y192" s="155">
        <v>1</v>
      </c>
      <c r="Z192" s="155">
        <v>1</v>
      </c>
      <c r="AA192" s="157" t="s">
        <v>43</v>
      </c>
      <c r="AB192" s="155" t="s">
        <v>628</v>
      </c>
      <c r="AC192" s="155" t="s">
        <v>629</v>
      </c>
      <c r="AD192" s="159" t="s">
        <v>630</v>
      </c>
      <c r="AE192" s="2"/>
      <c r="AF192" s="36"/>
    </row>
    <row r="193" spans="1:32" ht="15.75" customHeight="1" thickBot="1" x14ac:dyDescent="0.3">
      <c r="A193" s="847">
        <v>192</v>
      </c>
      <c r="B193" s="1352"/>
      <c r="C193" s="1355"/>
      <c r="D193" s="1411"/>
      <c r="E193" s="1414"/>
      <c r="F193" s="1364"/>
      <c r="G193" s="1339"/>
      <c r="H193" s="1339"/>
      <c r="I193" s="1367"/>
      <c r="J193" s="1336"/>
      <c r="K193" s="1339"/>
      <c r="L193" s="1339"/>
      <c r="M193" s="1339"/>
      <c r="N193" s="1339"/>
      <c r="O193" s="1339"/>
      <c r="P193" s="182" t="s">
        <v>781</v>
      </c>
      <c r="Q193" s="183" t="s">
        <v>782</v>
      </c>
      <c r="R193" s="162" t="s">
        <v>783</v>
      </c>
      <c r="S193" s="184" t="s">
        <v>784</v>
      </c>
      <c r="T193" s="162" t="s">
        <v>785</v>
      </c>
      <c r="U193" s="164">
        <v>0</v>
      </c>
      <c r="V193" s="164">
        <v>0</v>
      </c>
      <c r="W193" s="164">
        <v>0</v>
      </c>
      <c r="X193" s="164">
        <v>1</v>
      </c>
      <c r="Y193" s="164">
        <v>1</v>
      </c>
      <c r="Z193" s="164">
        <v>1</v>
      </c>
      <c r="AA193" s="144" t="s">
        <v>43</v>
      </c>
      <c r="AB193" s="164" t="s">
        <v>628</v>
      </c>
      <c r="AC193" s="164" t="s">
        <v>629</v>
      </c>
      <c r="AD193" s="185" t="s">
        <v>630</v>
      </c>
      <c r="AE193" s="2"/>
      <c r="AF193" s="36"/>
    </row>
    <row r="194" spans="1:32" ht="15.75" customHeight="1" x14ac:dyDescent="0.25">
      <c r="A194" s="847">
        <v>193</v>
      </c>
      <c r="B194" s="1352"/>
      <c r="C194" s="1355"/>
      <c r="D194" s="1401" t="s">
        <v>786</v>
      </c>
      <c r="E194" s="1404" t="s">
        <v>787</v>
      </c>
      <c r="F194" s="1364"/>
      <c r="G194" s="1367"/>
      <c r="H194" s="1407">
        <v>2202</v>
      </c>
      <c r="I194" s="1399" t="s">
        <v>788</v>
      </c>
      <c r="J194" s="1408" t="s">
        <v>789</v>
      </c>
      <c r="K194" s="1399" t="s">
        <v>790</v>
      </c>
      <c r="L194" s="1399" t="s">
        <v>791</v>
      </c>
      <c r="M194" s="1399" t="s">
        <v>792</v>
      </c>
      <c r="N194" s="1399">
        <v>2022</v>
      </c>
      <c r="O194" s="1399" t="s">
        <v>793</v>
      </c>
      <c r="P194" s="186" t="s">
        <v>794</v>
      </c>
      <c r="Q194" s="151">
        <v>2202086</v>
      </c>
      <c r="R194" s="187" t="s">
        <v>795</v>
      </c>
      <c r="S194" s="151">
        <v>220208600</v>
      </c>
      <c r="T194" s="187" t="s">
        <v>796</v>
      </c>
      <c r="U194" s="188">
        <v>0</v>
      </c>
      <c r="V194" s="189">
        <v>83</v>
      </c>
      <c r="W194" s="190">
        <v>83</v>
      </c>
      <c r="X194" s="190">
        <v>83</v>
      </c>
      <c r="Y194" s="190">
        <v>83</v>
      </c>
      <c r="Z194" s="190">
        <v>83</v>
      </c>
      <c r="AA194" s="188" t="s">
        <v>43</v>
      </c>
      <c r="AB194" s="191" t="s">
        <v>173</v>
      </c>
      <c r="AC194" s="191" t="s">
        <v>797</v>
      </c>
      <c r="AD194" s="152" t="s">
        <v>630</v>
      </c>
      <c r="AE194" s="2"/>
      <c r="AF194" s="36"/>
    </row>
    <row r="195" spans="1:32" ht="15.75" customHeight="1" x14ac:dyDescent="0.25">
      <c r="A195" s="847">
        <v>194</v>
      </c>
      <c r="B195" s="1352"/>
      <c r="C195" s="1355"/>
      <c r="D195" s="1402"/>
      <c r="E195" s="1405"/>
      <c r="F195" s="1364"/>
      <c r="G195" s="1367"/>
      <c r="H195" s="1336"/>
      <c r="I195" s="1339"/>
      <c r="J195" s="1339"/>
      <c r="K195" s="1339"/>
      <c r="L195" s="1339"/>
      <c r="M195" s="1339"/>
      <c r="N195" s="1339"/>
      <c r="O195" s="1339"/>
      <c r="P195" s="192" t="s">
        <v>798</v>
      </c>
      <c r="Q195" s="155">
        <v>2202073</v>
      </c>
      <c r="R195" s="155" t="s">
        <v>799</v>
      </c>
      <c r="S195" s="155">
        <v>220207300</v>
      </c>
      <c r="T195" s="155" t="s">
        <v>800</v>
      </c>
      <c r="U195" s="193">
        <v>1</v>
      </c>
      <c r="V195" s="194">
        <v>1</v>
      </c>
      <c r="W195" s="194">
        <v>2</v>
      </c>
      <c r="X195" s="194">
        <v>2</v>
      </c>
      <c r="Y195" s="194">
        <v>2</v>
      </c>
      <c r="Z195" s="194">
        <v>2</v>
      </c>
      <c r="AA195" s="193" t="s">
        <v>43</v>
      </c>
      <c r="AB195" s="195" t="s">
        <v>173</v>
      </c>
      <c r="AC195" s="195" t="s">
        <v>797</v>
      </c>
      <c r="AD195" s="159" t="s">
        <v>630</v>
      </c>
      <c r="AE195" s="2"/>
      <c r="AF195" s="2"/>
    </row>
    <row r="196" spans="1:32" ht="15.75" customHeight="1" x14ac:dyDescent="0.25">
      <c r="A196" s="847">
        <v>195</v>
      </c>
      <c r="B196" s="1352"/>
      <c r="C196" s="1355"/>
      <c r="D196" s="1402"/>
      <c r="E196" s="1405"/>
      <c r="F196" s="1364"/>
      <c r="G196" s="1367"/>
      <c r="H196" s="1336"/>
      <c r="I196" s="1339"/>
      <c r="J196" s="1339"/>
      <c r="K196" s="1339"/>
      <c r="L196" s="1339"/>
      <c r="M196" s="1339"/>
      <c r="N196" s="1339"/>
      <c r="O196" s="1339"/>
      <c r="P196" s="192" t="s">
        <v>801</v>
      </c>
      <c r="Q196" s="196">
        <v>2202067</v>
      </c>
      <c r="R196" s="155" t="s">
        <v>802</v>
      </c>
      <c r="S196" s="196">
        <v>220206701</v>
      </c>
      <c r="T196" s="155" t="s">
        <v>803</v>
      </c>
      <c r="U196" s="193">
        <v>0</v>
      </c>
      <c r="V196" s="194">
        <v>0</v>
      </c>
      <c r="W196" s="194">
        <v>4</v>
      </c>
      <c r="X196" s="194">
        <v>4</v>
      </c>
      <c r="Y196" s="194">
        <v>2</v>
      </c>
      <c r="Z196" s="194">
        <v>10</v>
      </c>
      <c r="AA196" s="193" t="s">
        <v>43</v>
      </c>
      <c r="AB196" s="195" t="s">
        <v>173</v>
      </c>
      <c r="AC196" s="195" t="s">
        <v>797</v>
      </c>
      <c r="AD196" s="159" t="s">
        <v>630</v>
      </c>
      <c r="AE196" s="2"/>
      <c r="AF196" s="2"/>
    </row>
    <row r="197" spans="1:32" ht="15.75" customHeight="1" x14ac:dyDescent="0.25">
      <c r="A197" s="847">
        <v>196</v>
      </c>
      <c r="B197" s="1352"/>
      <c r="C197" s="1355"/>
      <c r="D197" s="1402"/>
      <c r="E197" s="1405"/>
      <c r="F197" s="1364"/>
      <c r="G197" s="1367"/>
      <c r="H197" s="1336"/>
      <c r="I197" s="1339"/>
      <c r="J197" s="1339"/>
      <c r="K197" s="1339"/>
      <c r="L197" s="1339"/>
      <c r="M197" s="1339"/>
      <c r="N197" s="1339"/>
      <c r="O197" s="1339"/>
      <c r="P197" s="192" t="s">
        <v>804</v>
      </c>
      <c r="Q197" s="197">
        <v>2202082</v>
      </c>
      <c r="R197" s="198" t="s">
        <v>114</v>
      </c>
      <c r="S197" s="197">
        <v>220208200</v>
      </c>
      <c r="T197" s="198" t="s">
        <v>805</v>
      </c>
      <c r="U197" s="193">
        <v>0</v>
      </c>
      <c r="V197" s="194">
        <v>1</v>
      </c>
      <c r="W197" s="194">
        <v>1</v>
      </c>
      <c r="X197" s="194">
        <v>1</v>
      </c>
      <c r="Y197" s="194">
        <v>1</v>
      </c>
      <c r="Z197" s="194">
        <v>1</v>
      </c>
      <c r="AA197" s="193" t="s">
        <v>43</v>
      </c>
      <c r="AB197" s="195" t="s">
        <v>173</v>
      </c>
      <c r="AC197" s="195" t="s">
        <v>797</v>
      </c>
      <c r="AD197" s="159" t="s">
        <v>630</v>
      </c>
      <c r="AE197" s="2"/>
      <c r="AF197" s="2"/>
    </row>
    <row r="198" spans="1:32" ht="15.75" customHeight="1" x14ac:dyDescent="0.25">
      <c r="A198" s="847">
        <v>197</v>
      </c>
      <c r="B198" s="1352"/>
      <c r="C198" s="1355"/>
      <c r="D198" s="1402"/>
      <c r="E198" s="1405"/>
      <c r="F198" s="1364"/>
      <c r="G198" s="1367"/>
      <c r="H198" s="1336"/>
      <c r="I198" s="1339"/>
      <c r="J198" s="1339"/>
      <c r="K198" s="1339"/>
      <c r="L198" s="1339"/>
      <c r="M198" s="1339"/>
      <c r="N198" s="1339"/>
      <c r="O198" s="1339"/>
      <c r="P198" s="192" t="s">
        <v>806</v>
      </c>
      <c r="Q198" s="155">
        <v>2202071</v>
      </c>
      <c r="R198" s="198" t="s">
        <v>807</v>
      </c>
      <c r="S198" s="155">
        <v>220207100</v>
      </c>
      <c r="T198" s="198" t="s">
        <v>807</v>
      </c>
      <c r="U198" s="193">
        <v>4</v>
      </c>
      <c r="V198" s="194">
        <v>0</v>
      </c>
      <c r="W198" s="194">
        <v>3</v>
      </c>
      <c r="X198" s="194">
        <v>3</v>
      </c>
      <c r="Y198" s="193">
        <v>3</v>
      </c>
      <c r="Z198" s="194">
        <v>9</v>
      </c>
      <c r="AA198" s="193" t="s">
        <v>43</v>
      </c>
      <c r="AB198" s="195" t="s">
        <v>173</v>
      </c>
      <c r="AC198" s="195" t="s">
        <v>797</v>
      </c>
      <c r="AD198" s="159" t="s">
        <v>630</v>
      </c>
      <c r="AE198" s="2"/>
      <c r="AF198" s="2"/>
    </row>
    <row r="199" spans="1:32" ht="15.75" customHeight="1" x14ac:dyDescent="0.25">
      <c r="A199" s="847">
        <v>198</v>
      </c>
      <c r="B199" s="1352"/>
      <c r="C199" s="1355"/>
      <c r="D199" s="1402"/>
      <c r="E199" s="1405"/>
      <c r="F199" s="1364"/>
      <c r="G199" s="1367"/>
      <c r="H199" s="1336"/>
      <c r="I199" s="1339"/>
      <c r="J199" s="1339"/>
      <c r="K199" s="1339"/>
      <c r="L199" s="1339"/>
      <c r="M199" s="1339"/>
      <c r="N199" s="1339"/>
      <c r="O199" s="1339"/>
      <c r="P199" s="192" t="s">
        <v>808</v>
      </c>
      <c r="Q199" s="199">
        <v>2202072</v>
      </c>
      <c r="R199" s="198" t="s">
        <v>809</v>
      </c>
      <c r="S199" s="199">
        <v>220207200</v>
      </c>
      <c r="T199" s="198" t="s">
        <v>810</v>
      </c>
      <c r="U199" s="194">
        <v>2</v>
      </c>
      <c r="V199" s="193">
        <v>1</v>
      </c>
      <c r="W199" s="193">
        <v>1</v>
      </c>
      <c r="X199" s="193">
        <v>2</v>
      </c>
      <c r="Y199" s="193">
        <v>2</v>
      </c>
      <c r="Z199" s="193">
        <v>2</v>
      </c>
      <c r="AA199" s="193" t="s">
        <v>53</v>
      </c>
      <c r="AB199" s="195" t="s">
        <v>173</v>
      </c>
      <c r="AC199" s="195" t="s">
        <v>797</v>
      </c>
      <c r="AD199" s="159" t="s">
        <v>630</v>
      </c>
      <c r="AE199" s="2"/>
      <c r="AF199" s="2"/>
    </row>
    <row r="200" spans="1:32" ht="15.75" customHeight="1" x14ac:dyDescent="0.25">
      <c r="A200" s="847">
        <v>199</v>
      </c>
      <c r="B200" s="1352"/>
      <c r="C200" s="1355"/>
      <c r="D200" s="1402"/>
      <c r="E200" s="1405"/>
      <c r="F200" s="1364"/>
      <c r="G200" s="1367"/>
      <c r="H200" s="1336"/>
      <c r="I200" s="1339"/>
      <c r="J200" s="1339"/>
      <c r="K200" s="1339"/>
      <c r="L200" s="1339"/>
      <c r="M200" s="1339"/>
      <c r="N200" s="1339"/>
      <c r="O200" s="1339"/>
      <c r="P200" s="192" t="s">
        <v>811</v>
      </c>
      <c r="Q200" s="155">
        <v>2202079</v>
      </c>
      <c r="R200" s="198" t="s">
        <v>812</v>
      </c>
      <c r="S200" s="155">
        <v>220207904</v>
      </c>
      <c r="T200" s="198" t="s">
        <v>813</v>
      </c>
      <c r="U200" s="200">
        <v>0</v>
      </c>
      <c r="V200" s="201">
        <v>1</v>
      </c>
      <c r="W200" s="201">
        <v>1</v>
      </c>
      <c r="X200" s="201">
        <v>1</v>
      </c>
      <c r="Y200" s="201">
        <v>8</v>
      </c>
      <c r="Z200" s="201">
        <v>8</v>
      </c>
      <c r="AA200" s="193" t="s">
        <v>43</v>
      </c>
      <c r="AB200" s="195" t="s">
        <v>173</v>
      </c>
      <c r="AC200" s="195" t="s">
        <v>797</v>
      </c>
      <c r="AD200" s="159" t="s">
        <v>630</v>
      </c>
      <c r="AE200" s="2"/>
      <c r="AF200" s="2"/>
    </row>
    <row r="201" spans="1:32" ht="15.75" customHeight="1" x14ac:dyDescent="0.25">
      <c r="A201" s="847">
        <v>200</v>
      </c>
      <c r="B201" s="1352"/>
      <c r="C201" s="1355"/>
      <c r="D201" s="1402"/>
      <c r="E201" s="1405"/>
      <c r="F201" s="1364"/>
      <c r="G201" s="1367"/>
      <c r="H201" s="1336"/>
      <c r="I201" s="1339"/>
      <c r="J201" s="1339"/>
      <c r="K201" s="1339"/>
      <c r="L201" s="1339"/>
      <c r="M201" s="1339"/>
      <c r="N201" s="1339"/>
      <c r="O201" s="1339"/>
      <c r="P201" s="192" t="s">
        <v>814</v>
      </c>
      <c r="Q201" s="155">
        <v>2202050</v>
      </c>
      <c r="R201" s="198" t="s">
        <v>815</v>
      </c>
      <c r="S201" s="155" t="s">
        <v>816</v>
      </c>
      <c r="T201" s="198" t="s">
        <v>815</v>
      </c>
      <c r="U201" s="202">
        <v>0</v>
      </c>
      <c r="V201" s="203">
        <v>8</v>
      </c>
      <c r="W201" s="203">
        <v>8</v>
      </c>
      <c r="X201" s="203">
        <v>8</v>
      </c>
      <c r="Y201" s="203">
        <v>8</v>
      </c>
      <c r="Z201" s="203">
        <v>8</v>
      </c>
      <c r="AA201" s="204" t="s">
        <v>43</v>
      </c>
      <c r="AB201" s="205" t="s">
        <v>173</v>
      </c>
      <c r="AC201" s="206" t="s">
        <v>797</v>
      </c>
      <c r="AD201" s="159" t="s">
        <v>630</v>
      </c>
      <c r="AE201" s="2"/>
      <c r="AF201" s="2"/>
    </row>
    <row r="202" spans="1:32" ht="15.75" customHeight="1" x14ac:dyDescent="0.25">
      <c r="A202" s="847">
        <v>201</v>
      </c>
      <c r="B202" s="1352"/>
      <c r="C202" s="1355"/>
      <c r="D202" s="1402"/>
      <c r="E202" s="1405"/>
      <c r="F202" s="1364"/>
      <c r="G202" s="1367"/>
      <c r="H202" s="1336"/>
      <c r="I202" s="1339"/>
      <c r="J202" s="1339"/>
      <c r="K202" s="1339"/>
      <c r="L202" s="1339"/>
      <c r="M202" s="1339"/>
      <c r="N202" s="1339"/>
      <c r="O202" s="1339"/>
      <c r="P202" s="192" t="s">
        <v>817</v>
      </c>
      <c r="Q202" s="155" t="s">
        <v>818</v>
      </c>
      <c r="R202" s="198" t="s">
        <v>819</v>
      </c>
      <c r="S202" s="155" t="s">
        <v>820</v>
      </c>
      <c r="T202" s="198" t="s">
        <v>821</v>
      </c>
      <c r="U202" s="202">
        <v>0</v>
      </c>
      <c r="V202" s="202">
        <v>8</v>
      </c>
      <c r="W202" s="202">
        <v>8</v>
      </c>
      <c r="X202" s="202">
        <v>8</v>
      </c>
      <c r="Y202" s="202">
        <v>8</v>
      </c>
      <c r="Z202" s="202">
        <v>8</v>
      </c>
      <c r="AA202" s="204" t="s">
        <v>43</v>
      </c>
      <c r="AB202" s="205" t="s">
        <v>173</v>
      </c>
      <c r="AC202" s="206" t="s">
        <v>797</v>
      </c>
      <c r="AD202" s="159" t="s">
        <v>630</v>
      </c>
      <c r="AE202" s="2"/>
      <c r="AF202" s="2"/>
    </row>
    <row r="203" spans="1:32" ht="15.75" customHeight="1" x14ac:dyDescent="0.25">
      <c r="A203" s="847">
        <v>202</v>
      </c>
      <c r="B203" s="1352"/>
      <c r="C203" s="1355"/>
      <c r="D203" s="1402"/>
      <c r="E203" s="1405"/>
      <c r="F203" s="1364"/>
      <c r="G203" s="1367"/>
      <c r="H203" s="1336"/>
      <c r="I203" s="1339"/>
      <c r="J203" s="1339"/>
      <c r="K203" s="1339"/>
      <c r="L203" s="1339"/>
      <c r="M203" s="1339"/>
      <c r="N203" s="1339"/>
      <c r="O203" s="1339"/>
      <c r="P203" s="192" t="s">
        <v>822</v>
      </c>
      <c r="Q203" s="155">
        <v>2202062</v>
      </c>
      <c r="R203" s="198" t="s">
        <v>823</v>
      </c>
      <c r="S203" s="155">
        <v>220206204</v>
      </c>
      <c r="T203" s="198" t="s">
        <v>824</v>
      </c>
      <c r="U203" s="194">
        <v>0</v>
      </c>
      <c r="V203" s="193">
        <v>0</v>
      </c>
      <c r="W203" s="193">
        <v>8</v>
      </c>
      <c r="X203" s="193">
        <v>8</v>
      </c>
      <c r="Y203" s="193">
        <v>8</v>
      </c>
      <c r="Z203" s="193">
        <v>8</v>
      </c>
      <c r="AA203" s="193" t="s">
        <v>43</v>
      </c>
      <c r="AB203" s="195" t="s">
        <v>173</v>
      </c>
      <c r="AC203" s="195" t="s">
        <v>797</v>
      </c>
      <c r="AD203" s="159" t="s">
        <v>630</v>
      </c>
      <c r="AE203" s="2"/>
      <c r="AF203" s="2"/>
    </row>
    <row r="204" spans="1:32" ht="15.75" customHeight="1" x14ac:dyDescent="0.25">
      <c r="A204" s="847">
        <v>203</v>
      </c>
      <c r="B204" s="1352"/>
      <c r="C204" s="1355"/>
      <c r="D204" s="1402"/>
      <c r="E204" s="1405"/>
      <c r="F204" s="1364"/>
      <c r="G204" s="1367"/>
      <c r="H204" s="1336"/>
      <c r="I204" s="1339"/>
      <c r="J204" s="1340"/>
      <c r="K204" s="1340"/>
      <c r="L204" s="1340"/>
      <c r="M204" s="1340"/>
      <c r="N204" s="1340"/>
      <c r="O204" s="1340"/>
      <c r="P204" s="192" t="s">
        <v>825</v>
      </c>
      <c r="Q204" s="155">
        <v>2202069</v>
      </c>
      <c r="R204" s="198" t="s">
        <v>826</v>
      </c>
      <c r="S204" s="155">
        <v>220206901</v>
      </c>
      <c r="T204" s="198" t="s">
        <v>827</v>
      </c>
      <c r="U204" s="194" t="s">
        <v>158</v>
      </c>
      <c r="V204" s="193">
        <v>64</v>
      </c>
      <c r="W204" s="193">
        <v>231</v>
      </c>
      <c r="X204" s="193">
        <v>346</v>
      </c>
      <c r="Y204" s="193">
        <v>359</v>
      </c>
      <c r="Z204" s="193">
        <v>1000</v>
      </c>
      <c r="AA204" s="193" t="s">
        <v>43</v>
      </c>
      <c r="AB204" s="195" t="s">
        <v>173</v>
      </c>
      <c r="AC204" s="195" t="s">
        <v>797</v>
      </c>
      <c r="AD204" s="159" t="s">
        <v>630</v>
      </c>
      <c r="AE204" s="2"/>
      <c r="AF204" s="2"/>
    </row>
    <row r="205" spans="1:32" ht="15.75" customHeight="1" x14ac:dyDescent="0.25">
      <c r="A205" s="847">
        <v>204</v>
      </c>
      <c r="B205" s="1352"/>
      <c r="C205" s="1355"/>
      <c r="D205" s="1402"/>
      <c r="E205" s="1405"/>
      <c r="F205" s="1364"/>
      <c r="G205" s="1367"/>
      <c r="H205" s="1336"/>
      <c r="I205" s="1339"/>
      <c r="J205" s="1400" t="s">
        <v>828</v>
      </c>
      <c r="K205" s="1386" t="s">
        <v>790</v>
      </c>
      <c r="L205" s="1386" t="s">
        <v>829</v>
      </c>
      <c r="M205" s="1386" t="s">
        <v>830</v>
      </c>
      <c r="N205" s="1386">
        <v>2022</v>
      </c>
      <c r="O205" s="1386" t="s">
        <v>831</v>
      </c>
      <c r="P205" s="192" t="s">
        <v>832</v>
      </c>
      <c r="Q205" s="155">
        <v>2202063</v>
      </c>
      <c r="R205" s="198" t="s">
        <v>833</v>
      </c>
      <c r="S205" s="155">
        <v>220206300</v>
      </c>
      <c r="T205" s="198" t="s">
        <v>834</v>
      </c>
      <c r="U205" s="207">
        <v>0</v>
      </c>
      <c r="V205" s="208">
        <v>1</v>
      </c>
      <c r="W205" s="208">
        <v>1</v>
      </c>
      <c r="X205" s="208">
        <v>1</v>
      </c>
      <c r="Y205" s="208">
        <v>1</v>
      </c>
      <c r="Z205" s="208">
        <v>1</v>
      </c>
      <c r="AA205" s="207" t="s">
        <v>43</v>
      </c>
      <c r="AB205" s="209" t="s">
        <v>173</v>
      </c>
      <c r="AC205" s="209" t="s">
        <v>797</v>
      </c>
      <c r="AD205" s="159" t="s">
        <v>630</v>
      </c>
      <c r="AE205" s="2"/>
      <c r="AF205" s="2"/>
    </row>
    <row r="206" spans="1:32" ht="15.75" customHeight="1" x14ac:dyDescent="0.25">
      <c r="A206" s="847">
        <v>205</v>
      </c>
      <c r="B206" s="1352"/>
      <c r="C206" s="1355"/>
      <c r="D206" s="1402"/>
      <c r="E206" s="1405"/>
      <c r="F206" s="1364"/>
      <c r="G206" s="1367"/>
      <c r="H206" s="1336"/>
      <c r="I206" s="1339"/>
      <c r="J206" s="1339"/>
      <c r="K206" s="1339"/>
      <c r="L206" s="1339"/>
      <c r="M206" s="1339"/>
      <c r="N206" s="1339"/>
      <c r="O206" s="1339"/>
      <c r="P206" s="192" t="s">
        <v>835</v>
      </c>
      <c r="Q206" s="155">
        <v>2202084</v>
      </c>
      <c r="R206" s="198" t="s">
        <v>836</v>
      </c>
      <c r="S206" s="155">
        <v>220208400</v>
      </c>
      <c r="T206" s="198" t="s">
        <v>837</v>
      </c>
      <c r="U206" s="193">
        <v>0</v>
      </c>
      <c r="V206" s="194">
        <v>3</v>
      </c>
      <c r="W206" s="194">
        <v>9</v>
      </c>
      <c r="X206" s="194">
        <v>9</v>
      </c>
      <c r="Y206" s="194">
        <v>9</v>
      </c>
      <c r="Z206" s="194">
        <v>9</v>
      </c>
      <c r="AA206" s="207" t="s">
        <v>43</v>
      </c>
      <c r="AB206" s="209" t="s">
        <v>173</v>
      </c>
      <c r="AC206" s="209" t="s">
        <v>797</v>
      </c>
      <c r="AD206" s="159" t="s">
        <v>630</v>
      </c>
      <c r="AE206" s="2"/>
      <c r="AF206" s="2"/>
    </row>
    <row r="207" spans="1:32" ht="15.75" customHeight="1" thickBot="1" x14ac:dyDescent="0.3">
      <c r="A207" s="847">
        <v>206</v>
      </c>
      <c r="B207" s="1352"/>
      <c r="C207" s="1355"/>
      <c r="D207" s="1402"/>
      <c r="E207" s="1405"/>
      <c r="F207" s="1364"/>
      <c r="G207" s="1367"/>
      <c r="H207" s="1336"/>
      <c r="I207" s="1339"/>
      <c r="J207" s="1339"/>
      <c r="K207" s="1339"/>
      <c r="L207" s="1339"/>
      <c r="M207" s="1339"/>
      <c r="N207" s="1339"/>
      <c r="O207" s="1339"/>
      <c r="P207" s="210" t="s">
        <v>838</v>
      </c>
      <c r="Q207" s="174">
        <v>2202067</v>
      </c>
      <c r="R207" s="211" t="s">
        <v>839</v>
      </c>
      <c r="S207" s="174">
        <v>220206799</v>
      </c>
      <c r="T207" s="211" t="s">
        <v>840</v>
      </c>
      <c r="U207" s="212">
        <v>0</v>
      </c>
      <c r="V207" s="213">
        <v>0</v>
      </c>
      <c r="W207" s="213">
        <v>3</v>
      </c>
      <c r="X207" s="213">
        <v>3</v>
      </c>
      <c r="Y207" s="213">
        <v>3</v>
      </c>
      <c r="Z207" s="213">
        <v>3</v>
      </c>
      <c r="AA207" s="213" t="s">
        <v>53</v>
      </c>
      <c r="AB207" s="214" t="s">
        <v>173</v>
      </c>
      <c r="AC207" s="214" t="s">
        <v>797</v>
      </c>
      <c r="AD207" s="175" t="s">
        <v>630</v>
      </c>
      <c r="AE207" s="2"/>
      <c r="AF207" s="2"/>
    </row>
    <row r="208" spans="1:32" ht="15.75" customHeight="1" thickBot="1" x14ac:dyDescent="0.3">
      <c r="A208" s="847">
        <v>207</v>
      </c>
      <c r="B208" s="1353"/>
      <c r="C208" s="1356"/>
      <c r="D208" s="1403"/>
      <c r="E208" s="1406"/>
      <c r="F208" s="1365"/>
      <c r="G208" s="1368"/>
      <c r="H208" s="1385"/>
      <c r="I208" s="1387"/>
      <c r="J208" s="1387"/>
      <c r="K208" s="1387"/>
      <c r="L208" s="1387"/>
      <c r="M208" s="1387"/>
      <c r="N208" s="1387"/>
      <c r="O208" s="1387"/>
      <c r="P208" s="210" t="s">
        <v>841</v>
      </c>
      <c r="Q208" s="215">
        <v>2202068</v>
      </c>
      <c r="R208" s="211" t="s">
        <v>842</v>
      </c>
      <c r="S208" s="215">
        <v>220206800</v>
      </c>
      <c r="T208" s="211" t="s">
        <v>843</v>
      </c>
      <c r="U208" s="212" t="s">
        <v>158</v>
      </c>
      <c r="V208" s="213">
        <v>0</v>
      </c>
      <c r="W208" s="213">
        <v>1</v>
      </c>
      <c r="X208" s="213">
        <v>1</v>
      </c>
      <c r="Y208" s="213">
        <v>1</v>
      </c>
      <c r="Z208" s="213">
        <v>3</v>
      </c>
      <c r="AA208" s="213" t="s">
        <v>43</v>
      </c>
      <c r="AB208" s="214" t="s">
        <v>173</v>
      </c>
      <c r="AC208" s="214" t="s">
        <v>797</v>
      </c>
      <c r="AD208" s="175" t="s">
        <v>630</v>
      </c>
      <c r="AE208" s="2"/>
      <c r="AF208" s="2"/>
    </row>
    <row r="209" spans="1:32" ht="15.75" customHeight="1" x14ac:dyDescent="0.25">
      <c r="A209" s="847">
        <v>208</v>
      </c>
      <c r="B209" s="216"/>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5.75" customHeight="1" x14ac:dyDescent="0.25">
      <c r="A210" s="847">
        <v>209</v>
      </c>
      <c r="B210" s="1563" t="s">
        <v>844</v>
      </c>
      <c r="C210" s="1433"/>
      <c r="D210" s="1433" t="s">
        <v>845</v>
      </c>
      <c r="E210" s="1433" t="s">
        <v>846</v>
      </c>
      <c r="F210" s="1465">
        <v>19</v>
      </c>
      <c r="G210" s="1433" t="s">
        <v>847</v>
      </c>
      <c r="H210" s="1430">
        <v>1905</v>
      </c>
      <c r="I210" s="1433" t="s">
        <v>848</v>
      </c>
      <c r="J210" s="218" t="s">
        <v>849</v>
      </c>
      <c r="K210" s="219" t="s">
        <v>38</v>
      </c>
      <c r="L210" s="220">
        <v>23</v>
      </c>
      <c r="M210" s="1415" t="s">
        <v>850</v>
      </c>
      <c r="N210" s="1415">
        <v>2022</v>
      </c>
      <c r="O210" s="222">
        <v>0.8</v>
      </c>
      <c r="P210" s="223" t="s">
        <v>851</v>
      </c>
      <c r="Q210" s="224">
        <v>1905050</v>
      </c>
      <c r="R210" s="224" t="s">
        <v>128</v>
      </c>
      <c r="S210" s="224">
        <v>190505002</v>
      </c>
      <c r="T210" s="224" t="s">
        <v>49</v>
      </c>
      <c r="U210" s="224">
        <v>64</v>
      </c>
      <c r="V210" s="224">
        <v>64</v>
      </c>
      <c r="W210" s="224">
        <v>64</v>
      </c>
      <c r="X210" s="224">
        <v>64</v>
      </c>
      <c r="Y210" s="224">
        <v>64</v>
      </c>
      <c r="Z210" s="224">
        <v>64</v>
      </c>
      <c r="AA210" s="225" t="s">
        <v>53</v>
      </c>
      <c r="AB210" s="226" t="s">
        <v>173</v>
      </c>
      <c r="AC210" s="226" t="s">
        <v>852</v>
      </c>
      <c r="AD210" s="226" t="s">
        <v>853</v>
      </c>
      <c r="AE210" s="2"/>
      <c r="AF210" s="2"/>
    </row>
    <row r="211" spans="1:32" ht="15.75" customHeight="1" x14ac:dyDescent="0.25">
      <c r="A211" s="847">
        <v>210</v>
      </c>
      <c r="B211" s="1564"/>
      <c r="C211" s="1434"/>
      <c r="D211" s="1434"/>
      <c r="E211" s="1434"/>
      <c r="F211" s="1466"/>
      <c r="G211" s="1434"/>
      <c r="H211" s="1431"/>
      <c r="I211" s="1434"/>
      <c r="J211" s="1419" t="s">
        <v>854</v>
      </c>
      <c r="K211" s="1415" t="s">
        <v>38</v>
      </c>
      <c r="L211" s="1436">
        <v>23</v>
      </c>
      <c r="M211" s="1422"/>
      <c r="N211" s="1422"/>
      <c r="O211" s="1427">
        <v>0.5</v>
      </c>
      <c r="P211" s="228" t="s">
        <v>855</v>
      </c>
      <c r="Q211" s="229">
        <v>1905050</v>
      </c>
      <c r="R211" s="229" t="s">
        <v>128</v>
      </c>
      <c r="S211" s="229">
        <v>190505002</v>
      </c>
      <c r="T211" s="229" t="s">
        <v>49</v>
      </c>
      <c r="U211" s="229">
        <v>32</v>
      </c>
      <c r="V211" s="229">
        <v>43</v>
      </c>
      <c r="W211" s="229">
        <v>43</v>
      </c>
      <c r="X211" s="229">
        <v>43</v>
      </c>
      <c r="Y211" s="229">
        <v>43</v>
      </c>
      <c r="Z211" s="229">
        <v>43</v>
      </c>
      <c r="AA211" s="230" t="s">
        <v>43</v>
      </c>
      <c r="AB211" s="226" t="s">
        <v>173</v>
      </c>
      <c r="AC211" s="226" t="s">
        <v>852</v>
      </c>
      <c r="AD211" s="226" t="s">
        <v>853</v>
      </c>
      <c r="AE211" s="2"/>
      <c r="AF211" s="2"/>
    </row>
    <row r="212" spans="1:32" ht="15.75" customHeight="1" x14ac:dyDescent="0.25">
      <c r="A212" s="847">
        <v>211</v>
      </c>
      <c r="B212" s="1564"/>
      <c r="C212" s="1434"/>
      <c r="D212" s="1434"/>
      <c r="E212" s="1434"/>
      <c r="F212" s="1466"/>
      <c r="G212" s="1434"/>
      <c r="H212" s="1431"/>
      <c r="I212" s="1434"/>
      <c r="J212" s="1420"/>
      <c r="K212" s="1422"/>
      <c r="L212" s="1437"/>
      <c r="M212" s="1422"/>
      <c r="N212" s="1422"/>
      <c r="O212" s="1428"/>
      <c r="P212" s="223" t="s">
        <v>856</v>
      </c>
      <c r="Q212" s="219">
        <v>1905050</v>
      </c>
      <c r="R212" s="219" t="s">
        <v>128</v>
      </c>
      <c r="S212" s="219">
        <v>190505002</v>
      </c>
      <c r="T212" s="219" t="s">
        <v>49</v>
      </c>
      <c r="U212" s="219">
        <v>64</v>
      </c>
      <c r="V212" s="219">
        <v>64</v>
      </c>
      <c r="W212" s="219">
        <v>64</v>
      </c>
      <c r="X212" s="219">
        <v>64</v>
      </c>
      <c r="Y212" s="219">
        <v>64</v>
      </c>
      <c r="Z212" s="219">
        <v>64</v>
      </c>
      <c r="AA212" s="231" t="s">
        <v>53</v>
      </c>
      <c r="AB212" s="226" t="s">
        <v>173</v>
      </c>
      <c r="AC212" s="226" t="s">
        <v>852</v>
      </c>
      <c r="AD212" s="226" t="s">
        <v>853</v>
      </c>
      <c r="AE212" s="2"/>
      <c r="AF212" s="2"/>
    </row>
    <row r="213" spans="1:32" ht="15.75" customHeight="1" x14ac:dyDescent="0.25">
      <c r="A213" s="847">
        <v>212</v>
      </c>
      <c r="B213" s="1564"/>
      <c r="C213" s="1434"/>
      <c r="D213" s="1434"/>
      <c r="E213" s="1434"/>
      <c r="F213" s="1466"/>
      <c r="G213" s="1434"/>
      <c r="H213" s="1431"/>
      <c r="I213" s="1434"/>
      <c r="J213" s="1421"/>
      <c r="K213" s="1416"/>
      <c r="L213" s="1438"/>
      <c r="M213" s="1416"/>
      <c r="N213" s="1416"/>
      <c r="O213" s="1429"/>
      <c r="P213" s="232" t="s">
        <v>857</v>
      </c>
      <c r="Q213" s="221">
        <v>1905049</v>
      </c>
      <c r="R213" s="221" t="s">
        <v>858</v>
      </c>
      <c r="S213" s="221">
        <v>190504900</v>
      </c>
      <c r="T213" s="221" t="s">
        <v>859</v>
      </c>
      <c r="U213" s="221">
        <v>4</v>
      </c>
      <c r="V213" s="221">
        <v>4</v>
      </c>
      <c r="W213" s="221">
        <v>4</v>
      </c>
      <c r="X213" s="221">
        <v>4</v>
      </c>
      <c r="Y213" s="221">
        <v>4</v>
      </c>
      <c r="Z213" s="221">
        <v>4</v>
      </c>
      <c r="AA213" s="231" t="s">
        <v>53</v>
      </c>
      <c r="AB213" s="226" t="s">
        <v>173</v>
      </c>
      <c r="AC213" s="226" t="s">
        <v>852</v>
      </c>
      <c r="AD213" s="226" t="s">
        <v>853</v>
      </c>
      <c r="AE213" s="2"/>
      <c r="AF213" s="2"/>
    </row>
    <row r="214" spans="1:32" ht="15.75" customHeight="1" x14ac:dyDescent="0.25">
      <c r="A214" s="847">
        <v>213</v>
      </c>
      <c r="B214" s="1564"/>
      <c r="C214" s="1434"/>
      <c r="D214" s="1434"/>
      <c r="E214" s="1434"/>
      <c r="F214" s="1466"/>
      <c r="G214" s="1434"/>
      <c r="H214" s="1431"/>
      <c r="I214" s="1434"/>
      <c r="J214" s="1419" t="s">
        <v>860</v>
      </c>
      <c r="K214" s="1415" t="s">
        <v>861</v>
      </c>
      <c r="L214" s="1423">
        <v>21.12</v>
      </c>
      <c r="M214" s="1415" t="s">
        <v>862</v>
      </c>
      <c r="N214" s="1415">
        <v>2022</v>
      </c>
      <c r="O214" s="1417">
        <v>19</v>
      </c>
      <c r="P214" s="223" t="s">
        <v>863</v>
      </c>
      <c r="Q214" s="219">
        <v>1905014</v>
      </c>
      <c r="R214" s="219" t="s">
        <v>102</v>
      </c>
      <c r="S214" s="219">
        <v>190501400</v>
      </c>
      <c r="T214" s="219" t="s">
        <v>864</v>
      </c>
      <c r="U214" s="224">
        <v>61</v>
      </c>
      <c r="V214" s="224">
        <v>61</v>
      </c>
      <c r="W214" s="224">
        <v>62</v>
      </c>
      <c r="X214" s="224">
        <v>63</v>
      </c>
      <c r="Y214" s="224">
        <v>64</v>
      </c>
      <c r="Z214" s="219">
        <v>64</v>
      </c>
      <c r="AA214" s="219" t="s">
        <v>43</v>
      </c>
      <c r="AB214" s="227" t="s">
        <v>173</v>
      </c>
      <c r="AC214" s="227" t="s">
        <v>852</v>
      </c>
      <c r="AD214" s="227" t="s">
        <v>853</v>
      </c>
      <c r="AE214" s="2"/>
      <c r="AF214" s="2"/>
    </row>
    <row r="215" spans="1:32" ht="15.75" customHeight="1" x14ac:dyDescent="0.25">
      <c r="A215" s="847">
        <v>214</v>
      </c>
      <c r="B215" s="1564"/>
      <c r="C215" s="1434"/>
      <c r="D215" s="1434"/>
      <c r="E215" s="1434"/>
      <c r="F215" s="1466"/>
      <c r="G215" s="1434"/>
      <c r="H215" s="1431"/>
      <c r="I215" s="1434"/>
      <c r="J215" s="1421"/>
      <c r="K215" s="1416"/>
      <c r="L215" s="1425"/>
      <c r="M215" s="1416"/>
      <c r="N215" s="1416"/>
      <c r="O215" s="1418"/>
      <c r="P215" s="234" t="s">
        <v>865</v>
      </c>
      <c r="Q215" s="227" t="s">
        <v>866</v>
      </c>
      <c r="R215" s="227" t="s">
        <v>867</v>
      </c>
      <c r="S215" s="227" t="s">
        <v>868</v>
      </c>
      <c r="T215" s="227" t="s">
        <v>869</v>
      </c>
      <c r="U215" s="235">
        <v>64</v>
      </c>
      <c r="V215" s="235">
        <v>64</v>
      </c>
      <c r="W215" s="235">
        <v>64</v>
      </c>
      <c r="X215" s="235">
        <v>64</v>
      </c>
      <c r="Y215" s="235">
        <v>64</v>
      </c>
      <c r="Z215" s="227">
        <v>64</v>
      </c>
      <c r="AA215" s="227" t="s">
        <v>870</v>
      </c>
      <c r="AB215" s="227" t="s">
        <v>173</v>
      </c>
      <c r="AC215" s="227" t="s">
        <v>852</v>
      </c>
      <c r="AD215" s="227" t="s">
        <v>853</v>
      </c>
      <c r="AE215" s="2"/>
      <c r="AF215" s="2"/>
    </row>
    <row r="216" spans="1:32" ht="15.75" customHeight="1" x14ac:dyDescent="0.25">
      <c r="A216" s="847">
        <v>215</v>
      </c>
      <c r="B216" s="1564"/>
      <c r="C216" s="1434"/>
      <c r="D216" s="1434"/>
      <c r="E216" s="1434"/>
      <c r="F216" s="1466"/>
      <c r="G216" s="1434"/>
      <c r="H216" s="1431"/>
      <c r="I216" s="1434"/>
      <c r="J216" s="1419" t="s">
        <v>871</v>
      </c>
      <c r="K216" s="1415" t="s">
        <v>872</v>
      </c>
      <c r="L216" s="1423" t="s">
        <v>873</v>
      </c>
      <c r="M216" s="1415" t="s">
        <v>862</v>
      </c>
      <c r="N216" s="1415">
        <v>2022</v>
      </c>
      <c r="O216" s="1417">
        <v>12</v>
      </c>
      <c r="P216" s="223" t="s">
        <v>874</v>
      </c>
      <c r="Q216" s="224">
        <v>1905053</v>
      </c>
      <c r="R216" s="224" t="s">
        <v>875</v>
      </c>
      <c r="S216" s="224">
        <v>190505300</v>
      </c>
      <c r="T216" s="224" t="s">
        <v>876</v>
      </c>
      <c r="U216" s="224">
        <v>61</v>
      </c>
      <c r="V216" s="224">
        <v>61</v>
      </c>
      <c r="W216" s="224">
        <v>62</v>
      </c>
      <c r="X216" s="224">
        <v>63</v>
      </c>
      <c r="Y216" s="224">
        <v>64</v>
      </c>
      <c r="Z216" s="236">
        <v>64</v>
      </c>
      <c r="AA216" s="226" t="s">
        <v>43</v>
      </c>
      <c r="AB216" s="237" t="s">
        <v>173</v>
      </c>
      <c r="AC216" s="226" t="s">
        <v>852</v>
      </c>
      <c r="AD216" s="226" t="s">
        <v>853</v>
      </c>
      <c r="AE216" s="2"/>
      <c r="AF216" s="2"/>
    </row>
    <row r="217" spans="1:32" ht="15.75" customHeight="1" x14ac:dyDescent="0.25">
      <c r="A217" s="847">
        <v>216</v>
      </c>
      <c r="B217" s="1564"/>
      <c r="C217" s="1434"/>
      <c r="D217" s="1434"/>
      <c r="E217" s="1434"/>
      <c r="F217" s="1466"/>
      <c r="G217" s="1434"/>
      <c r="H217" s="1431"/>
      <c r="I217" s="1434"/>
      <c r="J217" s="1421"/>
      <c r="K217" s="1416"/>
      <c r="L217" s="1425"/>
      <c r="M217" s="1416"/>
      <c r="N217" s="1416"/>
      <c r="O217" s="1418"/>
      <c r="P217" s="238" t="s">
        <v>877</v>
      </c>
      <c r="Q217" s="227">
        <v>1905054</v>
      </c>
      <c r="R217" s="227" t="s">
        <v>878</v>
      </c>
      <c r="S217" s="227">
        <v>190505400</v>
      </c>
      <c r="T217" s="227" t="s">
        <v>879</v>
      </c>
      <c r="U217" s="227" t="s">
        <v>158</v>
      </c>
      <c r="V217" s="227">
        <v>2</v>
      </c>
      <c r="W217" s="227">
        <v>5</v>
      </c>
      <c r="X217" s="227">
        <v>10</v>
      </c>
      <c r="Y217" s="227">
        <v>12</v>
      </c>
      <c r="Z217" s="227">
        <v>12</v>
      </c>
      <c r="AA217" s="227" t="s">
        <v>43</v>
      </c>
      <c r="AB217" s="237" t="s">
        <v>173</v>
      </c>
      <c r="AC217" s="226" t="s">
        <v>852</v>
      </c>
      <c r="AD217" s="226" t="s">
        <v>853</v>
      </c>
      <c r="AE217" s="2"/>
      <c r="AF217" s="2"/>
    </row>
    <row r="218" spans="1:32" ht="15.75" customHeight="1" x14ac:dyDescent="0.25">
      <c r="A218" s="847">
        <v>217</v>
      </c>
      <c r="B218" s="1564"/>
      <c r="C218" s="1434"/>
      <c r="D218" s="1434"/>
      <c r="E218" s="1434"/>
      <c r="F218" s="1466"/>
      <c r="G218" s="1434"/>
      <c r="H218" s="1431"/>
      <c r="I218" s="1434"/>
      <c r="J218" s="1419" t="s">
        <v>880</v>
      </c>
      <c r="K218" s="1415" t="s">
        <v>881</v>
      </c>
      <c r="L218" s="1423">
        <v>79.599999999999994</v>
      </c>
      <c r="M218" s="1415" t="s">
        <v>882</v>
      </c>
      <c r="N218" s="1415">
        <v>2023</v>
      </c>
      <c r="O218" s="1417">
        <v>95</v>
      </c>
      <c r="P218" s="223" t="s">
        <v>883</v>
      </c>
      <c r="Q218" s="219">
        <v>1905027</v>
      </c>
      <c r="R218" s="219" t="s">
        <v>884</v>
      </c>
      <c r="S218" s="239">
        <v>190502702</v>
      </c>
      <c r="T218" s="239" t="s">
        <v>885</v>
      </c>
      <c r="U218" s="224">
        <v>64</v>
      </c>
      <c r="V218" s="224">
        <v>64</v>
      </c>
      <c r="W218" s="224">
        <v>64</v>
      </c>
      <c r="X218" s="224">
        <v>64</v>
      </c>
      <c r="Y218" s="224">
        <v>64</v>
      </c>
      <c r="Z218" s="219">
        <v>64</v>
      </c>
      <c r="AA218" s="219" t="s">
        <v>53</v>
      </c>
      <c r="AB218" s="219" t="s">
        <v>173</v>
      </c>
      <c r="AC218" s="219" t="s">
        <v>886</v>
      </c>
      <c r="AD218" s="219" t="s">
        <v>887</v>
      </c>
      <c r="AE218" s="2"/>
      <c r="AF218" s="2"/>
    </row>
    <row r="219" spans="1:32" ht="15.75" customHeight="1" x14ac:dyDescent="0.25">
      <c r="A219" s="847">
        <v>218</v>
      </c>
      <c r="B219" s="1564"/>
      <c r="C219" s="1434"/>
      <c r="D219" s="1434"/>
      <c r="E219" s="1434"/>
      <c r="F219" s="1466"/>
      <c r="G219" s="1434"/>
      <c r="H219" s="1431"/>
      <c r="I219" s="1434"/>
      <c r="J219" s="1420"/>
      <c r="K219" s="1422"/>
      <c r="L219" s="1424"/>
      <c r="M219" s="1422"/>
      <c r="N219" s="1422"/>
      <c r="O219" s="1426"/>
      <c r="P219" s="223" t="s">
        <v>888</v>
      </c>
      <c r="Q219" s="219">
        <v>1905029</v>
      </c>
      <c r="R219" s="219" t="s">
        <v>889</v>
      </c>
      <c r="S219" s="219" t="s">
        <v>890</v>
      </c>
      <c r="T219" s="219" t="s">
        <v>891</v>
      </c>
      <c r="U219" s="224">
        <v>64</v>
      </c>
      <c r="V219" s="224">
        <v>64</v>
      </c>
      <c r="W219" s="224">
        <v>64</v>
      </c>
      <c r="X219" s="224">
        <v>64</v>
      </c>
      <c r="Y219" s="224">
        <v>64</v>
      </c>
      <c r="Z219" s="219">
        <v>64</v>
      </c>
      <c r="AA219" s="219" t="s">
        <v>53</v>
      </c>
      <c r="AB219" s="219" t="s">
        <v>173</v>
      </c>
      <c r="AC219" s="219" t="s">
        <v>886</v>
      </c>
      <c r="AD219" s="219" t="s">
        <v>887</v>
      </c>
      <c r="AE219" s="2"/>
      <c r="AF219" s="2"/>
    </row>
    <row r="220" spans="1:32" ht="15.75" customHeight="1" x14ac:dyDescent="0.25">
      <c r="A220" s="847">
        <v>219</v>
      </c>
      <c r="B220" s="1564"/>
      <c r="C220" s="1434"/>
      <c r="D220" s="1434"/>
      <c r="E220" s="1434"/>
      <c r="F220" s="1466"/>
      <c r="G220" s="1434"/>
      <c r="H220" s="1431"/>
      <c r="I220" s="1434"/>
      <c r="J220" s="1421"/>
      <c r="K220" s="1416"/>
      <c r="L220" s="1425"/>
      <c r="M220" s="1416"/>
      <c r="N220" s="1416"/>
      <c r="O220" s="1418"/>
      <c r="P220" s="242" t="s">
        <v>892</v>
      </c>
      <c r="Q220" s="219">
        <v>1905051</v>
      </c>
      <c r="R220" s="219" t="s">
        <v>893</v>
      </c>
      <c r="S220" s="219" t="s">
        <v>894</v>
      </c>
      <c r="T220" s="219" t="s">
        <v>895</v>
      </c>
      <c r="U220" s="224">
        <v>1</v>
      </c>
      <c r="V220" s="224">
        <v>1</v>
      </c>
      <c r="W220" s="224">
        <v>1</v>
      </c>
      <c r="X220" s="224">
        <v>1</v>
      </c>
      <c r="Y220" s="224">
        <v>1</v>
      </c>
      <c r="Z220" s="219">
        <v>1</v>
      </c>
      <c r="AA220" s="219" t="s">
        <v>53</v>
      </c>
      <c r="AB220" s="219" t="s">
        <v>173</v>
      </c>
      <c r="AC220" s="219" t="s">
        <v>886</v>
      </c>
      <c r="AD220" s="219" t="s">
        <v>887</v>
      </c>
      <c r="AE220" s="2"/>
      <c r="AF220" s="2"/>
    </row>
    <row r="221" spans="1:32" ht="15.75" customHeight="1" x14ac:dyDescent="0.25">
      <c r="A221" s="847">
        <v>220</v>
      </c>
      <c r="B221" s="1564"/>
      <c r="C221" s="1434"/>
      <c r="D221" s="1434"/>
      <c r="E221" s="1434"/>
      <c r="F221" s="1466"/>
      <c r="G221" s="1434"/>
      <c r="H221" s="1431"/>
      <c r="I221" s="1434"/>
      <c r="J221" s="1419" t="s">
        <v>896</v>
      </c>
      <c r="K221" s="1415" t="s">
        <v>897</v>
      </c>
      <c r="L221" s="1423">
        <v>42.6</v>
      </c>
      <c r="M221" s="1415" t="s">
        <v>898</v>
      </c>
      <c r="N221" s="1415">
        <v>2022</v>
      </c>
      <c r="O221" s="1417">
        <v>0</v>
      </c>
      <c r="P221" s="242" t="s">
        <v>899</v>
      </c>
      <c r="Q221" s="219">
        <v>1905014</v>
      </c>
      <c r="R221" s="219" t="s">
        <v>102</v>
      </c>
      <c r="S221" s="219">
        <v>190501400</v>
      </c>
      <c r="T221" s="219" t="s">
        <v>864</v>
      </c>
      <c r="U221" s="224">
        <v>1</v>
      </c>
      <c r="V221" s="224">
        <v>1</v>
      </c>
      <c r="W221" s="224">
        <v>1</v>
      </c>
      <c r="X221" s="224">
        <v>1</v>
      </c>
      <c r="Y221" s="224">
        <v>1</v>
      </c>
      <c r="Z221" s="219">
        <v>1</v>
      </c>
      <c r="AA221" s="219" t="s">
        <v>53</v>
      </c>
      <c r="AB221" s="219" t="s">
        <v>173</v>
      </c>
      <c r="AC221" s="219" t="s">
        <v>900</v>
      </c>
      <c r="AD221" s="218" t="s">
        <v>853</v>
      </c>
      <c r="AE221" s="2"/>
      <c r="AF221" s="2"/>
    </row>
    <row r="222" spans="1:32" ht="15.75" customHeight="1" x14ac:dyDescent="0.25">
      <c r="A222" s="847">
        <v>221</v>
      </c>
      <c r="B222" s="1564"/>
      <c r="C222" s="1434"/>
      <c r="D222" s="1434"/>
      <c r="E222" s="1434"/>
      <c r="F222" s="1466"/>
      <c r="G222" s="1434"/>
      <c r="H222" s="1431"/>
      <c r="I222" s="1434"/>
      <c r="J222" s="1421"/>
      <c r="K222" s="1416"/>
      <c r="L222" s="1425"/>
      <c r="M222" s="1416"/>
      <c r="N222" s="1416"/>
      <c r="O222" s="1418"/>
      <c r="P222" s="242" t="s">
        <v>901</v>
      </c>
      <c r="Q222" s="219">
        <v>1905021</v>
      </c>
      <c r="R222" s="219" t="s">
        <v>902</v>
      </c>
      <c r="S222" s="219">
        <v>190502102</v>
      </c>
      <c r="T222" s="219" t="s">
        <v>903</v>
      </c>
      <c r="U222" s="219">
        <v>0</v>
      </c>
      <c r="V222" s="219">
        <v>1</v>
      </c>
      <c r="W222" s="219">
        <v>1</v>
      </c>
      <c r="X222" s="219">
        <v>1</v>
      </c>
      <c r="Y222" s="219">
        <v>1</v>
      </c>
      <c r="Z222" s="219">
        <v>1</v>
      </c>
      <c r="AA222" s="219" t="s">
        <v>43</v>
      </c>
      <c r="AB222" s="219" t="s">
        <v>173</v>
      </c>
      <c r="AC222" s="219" t="s">
        <v>900</v>
      </c>
      <c r="AD222" s="218" t="s">
        <v>853</v>
      </c>
      <c r="AE222" s="2"/>
      <c r="AF222" s="2"/>
    </row>
    <row r="223" spans="1:32" ht="15.75" customHeight="1" x14ac:dyDescent="0.25">
      <c r="A223" s="847">
        <v>222</v>
      </c>
      <c r="B223" s="1564"/>
      <c r="C223" s="1434"/>
      <c r="D223" s="1434"/>
      <c r="E223" s="1434"/>
      <c r="F223" s="1466"/>
      <c r="G223" s="1434"/>
      <c r="H223" s="1431"/>
      <c r="I223" s="1434"/>
      <c r="J223" s="1419" t="s">
        <v>904</v>
      </c>
      <c r="K223" s="1415" t="s">
        <v>905</v>
      </c>
      <c r="L223" s="1423">
        <v>2.5</v>
      </c>
      <c r="M223" s="1415" t="s">
        <v>906</v>
      </c>
      <c r="N223" s="1415">
        <v>2022</v>
      </c>
      <c r="O223" s="1417">
        <v>2</v>
      </c>
      <c r="P223" s="242" t="s">
        <v>907</v>
      </c>
      <c r="Q223" s="219">
        <v>1905015</v>
      </c>
      <c r="R223" s="219" t="s">
        <v>51</v>
      </c>
      <c r="S223" s="219">
        <v>190501506</v>
      </c>
      <c r="T223" s="219" t="s">
        <v>908</v>
      </c>
      <c r="U223" s="219">
        <v>1</v>
      </c>
      <c r="V223" s="219">
        <v>1</v>
      </c>
      <c r="W223" s="219">
        <v>1</v>
      </c>
      <c r="X223" s="219">
        <v>1</v>
      </c>
      <c r="Y223" s="219">
        <v>1</v>
      </c>
      <c r="Z223" s="219">
        <v>1</v>
      </c>
      <c r="AA223" s="219" t="s">
        <v>53</v>
      </c>
      <c r="AB223" s="219" t="s">
        <v>173</v>
      </c>
      <c r="AC223" s="219" t="s">
        <v>900</v>
      </c>
      <c r="AD223" s="218" t="s">
        <v>853</v>
      </c>
      <c r="AE223" s="2"/>
      <c r="AF223" s="2"/>
    </row>
    <row r="224" spans="1:32" ht="15.75" customHeight="1" x14ac:dyDescent="0.25">
      <c r="A224" s="847">
        <v>223</v>
      </c>
      <c r="B224" s="1564"/>
      <c r="C224" s="1434"/>
      <c r="D224" s="1434"/>
      <c r="E224" s="1434"/>
      <c r="F224" s="1466"/>
      <c r="G224" s="1434"/>
      <c r="H224" s="1431"/>
      <c r="I224" s="1434"/>
      <c r="J224" s="1421"/>
      <c r="K224" s="1416"/>
      <c r="L224" s="1425"/>
      <c r="M224" s="1416"/>
      <c r="N224" s="1416"/>
      <c r="O224" s="1418"/>
      <c r="P224" s="242" t="s">
        <v>909</v>
      </c>
      <c r="Q224" s="219">
        <v>1905049</v>
      </c>
      <c r="R224" s="219" t="s">
        <v>858</v>
      </c>
      <c r="S224" s="219">
        <v>1905049</v>
      </c>
      <c r="T224" s="219" t="s">
        <v>910</v>
      </c>
      <c r="U224" s="219">
        <v>18</v>
      </c>
      <c r="V224" s="219">
        <v>18</v>
      </c>
      <c r="W224" s="219">
        <v>20</v>
      </c>
      <c r="X224" s="219">
        <v>14</v>
      </c>
      <c r="Y224" s="219">
        <v>12</v>
      </c>
      <c r="Z224" s="219">
        <v>64</v>
      </c>
      <c r="AA224" s="219" t="s">
        <v>43</v>
      </c>
      <c r="AB224" s="219" t="s">
        <v>173</v>
      </c>
      <c r="AC224" s="219" t="s">
        <v>900</v>
      </c>
      <c r="AD224" s="218" t="s">
        <v>853</v>
      </c>
      <c r="AE224" s="2"/>
      <c r="AF224" s="2"/>
    </row>
    <row r="225" spans="1:32" ht="15.75" customHeight="1" x14ac:dyDescent="0.25">
      <c r="A225" s="847">
        <v>224</v>
      </c>
      <c r="B225" s="1564"/>
      <c r="C225" s="1434"/>
      <c r="D225" s="1434"/>
      <c r="E225" s="1434"/>
      <c r="F225" s="1466"/>
      <c r="G225" s="1434"/>
      <c r="H225" s="1431"/>
      <c r="I225" s="1434"/>
      <c r="J225" s="1419" t="s">
        <v>911</v>
      </c>
      <c r="K225" s="1415" t="s">
        <v>912</v>
      </c>
      <c r="L225" s="1423">
        <v>36.4</v>
      </c>
      <c r="M225" s="1415" t="s">
        <v>906</v>
      </c>
      <c r="N225" s="1415">
        <v>2022</v>
      </c>
      <c r="O225" s="1417">
        <v>30</v>
      </c>
      <c r="P225" s="242" t="s">
        <v>913</v>
      </c>
      <c r="Q225" s="219">
        <v>1905021</v>
      </c>
      <c r="R225" s="219" t="s">
        <v>902</v>
      </c>
      <c r="S225" s="219">
        <v>190502100</v>
      </c>
      <c r="T225" s="219" t="s">
        <v>914</v>
      </c>
      <c r="U225" s="219">
        <v>1</v>
      </c>
      <c r="V225" s="219">
        <v>1</v>
      </c>
      <c r="W225" s="219">
        <v>2</v>
      </c>
      <c r="X225" s="219">
        <v>1</v>
      </c>
      <c r="Y225" s="219">
        <v>1</v>
      </c>
      <c r="Z225" s="219">
        <v>5</v>
      </c>
      <c r="AA225" s="219" t="s">
        <v>43</v>
      </c>
      <c r="AB225" s="219" t="s">
        <v>173</v>
      </c>
      <c r="AC225" s="219" t="s">
        <v>900</v>
      </c>
      <c r="AD225" s="218" t="s">
        <v>853</v>
      </c>
      <c r="AE225" s="2"/>
      <c r="AF225" s="2"/>
    </row>
    <row r="226" spans="1:32" ht="15.75" customHeight="1" x14ac:dyDescent="0.25">
      <c r="A226" s="847">
        <v>225</v>
      </c>
      <c r="B226" s="1564"/>
      <c r="C226" s="1434"/>
      <c r="D226" s="1434"/>
      <c r="E226" s="1434"/>
      <c r="F226" s="1466"/>
      <c r="G226" s="1434"/>
      <c r="H226" s="1431"/>
      <c r="I226" s="1434"/>
      <c r="J226" s="1421"/>
      <c r="K226" s="1416"/>
      <c r="L226" s="1425"/>
      <c r="M226" s="1416"/>
      <c r="N226" s="1416"/>
      <c r="O226" s="1418"/>
      <c r="P226" s="242" t="s">
        <v>915</v>
      </c>
      <c r="Q226" s="219">
        <v>1905050</v>
      </c>
      <c r="R226" s="219" t="s">
        <v>128</v>
      </c>
      <c r="S226" s="219">
        <v>190505000</v>
      </c>
      <c r="T226" s="219" t="s">
        <v>916</v>
      </c>
      <c r="U226" s="219">
        <v>18</v>
      </c>
      <c r="V226" s="219">
        <v>18</v>
      </c>
      <c r="W226" s="219">
        <v>20</v>
      </c>
      <c r="X226" s="219">
        <v>14</v>
      </c>
      <c r="Y226" s="219">
        <v>14</v>
      </c>
      <c r="Z226" s="219">
        <v>64</v>
      </c>
      <c r="AA226" s="219" t="s">
        <v>917</v>
      </c>
      <c r="AB226" s="219" t="s">
        <v>173</v>
      </c>
      <c r="AC226" s="219" t="s">
        <v>900</v>
      </c>
      <c r="AD226" s="218" t="s">
        <v>853</v>
      </c>
      <c r="AE226" s="2"/>
      <c r="AF226" s="2"/>
    </row>
    <row r="227" spans="1:32" ht="15.75" customHeight="1" x14ac:dyDescent="0.25">
      <c r="A227" s="847">
        <v>226</v>
      </c>
      <c r="B227" s="1564"/>
      <c r="C227" s="1434"/>
      <c r="D227" s="1434"/>
      <c r="E227" s="1434"/>
      <c r="F227" s="1466"/>
      <c r="G227" s="1434"/>
      <c r="H227" s="1431"/>
      <c r="I227" s="1434"/>
      <c r="J227" s="1419" t="s">
        <v>918</v>
      </c>
      <c r="K227" s="1415" t="s">
        <v>38</v>
      </c>
      <c r="L227" s="1423">
        <v>80</v>
      </c>
      <c r="M227" s="1415" t="s">
        <v>919</v>
      </c>
      <c r="N227" s="1415">
        <v>2023</v>
      </c>
      <c r="O227" s="1417">
        <v>90</v>
      </c>
      <c r="P227" s="242" t="s">
        <v>920</v>
      </c>
      <c r="Q227" s="219">
        <v>1905053</v>
      </c>
      <c r="R227" s="219" t="s">
        <v>921</v>
      </c>
      <c r="S227" s="219">
        <v>190505300</v>
      </c>
      <c r="T227" s="219" t="s">
        <v>876</v>
      </c>
      <c r="U227" s="219">
        <v>1</v>
      </c>
      <c r="V227" s="219">
        <v>1</v>
      </c>
      <c r="W227" s="219">
        <v>1</v>
      </c>
      <c r="X227" s="219">
        <v>1</v>
      </c>
      <c r="Y227" s="219">
        <v>1</v>
      </c>
      <c r="Z227" s="219">
        <v>1</v>
      </c>
      <c r="AA227" s="219" t="s">
        <v>53</v>
      </c>
      <c r="AB227" s="219" t="s">
        <v>173</v>
      </c>
      <c r="AC227" s="219" t="s">
        <v>900</v>
      </c>
      <c r="AD227" s="218" t="s">
        <v>853</v>
      </c>
      <c r="AE227" s="2"/>
      <c r="AF227" s="2"/>
    </row>
    <row r="228" spans="1:32" ht="15.75" customHeight="1" x14ac:dyDescent="0.25">
      <c r="A228" s="847">
        <v>227</v>
      </c>
      <c r="B228" s="1564"/>
      <c r="C228" s="1434"/>
      <c r="D228" s="1434"/>
      <c r="E228" s="1434"/>
      <c r="F228" s="1466"/>
      <c r="G228" s="1434"/>
      <c r="H228" s="1431"/>
      <c r="I228" s="1434"/>
      <c r="J228" s="1421"/>
      <c r="K228" s="1416"/>
      <c r="L228" s="1425"/>
      <c r="M228" s="1416"/>
      <c r="N228" s="1416"/>
      <c r="O228" s="1418"/>
      <c r="P228" s="242" t="s">
        <v>922</v>
      </c>
      <c r="Q228" s="219">
        <v>1905050</v>
      </c>
      <c r="R228" s="219" t="s">
        <v>128</v>
      </c>
      <c r="S228" s="219">
        <v>190505002</v>
      </c>
      <c r="T228" s="219" t="s">
        <v>49</v>
      </c>
      <c r="U228" s="219">
        <v>64</v>
      </c>
      <c r="V228" s="219">
        <v>64</v>
      </c>
      <c r="W228" s="219">
        <v>64</v>
      </c>
      <c r="X228" s="219">
        <v>64</v>
      </c>
      <c r="Y228" s="219">
        <v>64</v>
      </c>
      <c r="Z228" s="219">
        <v>64</v>
      </c>
      <c r="AA228" s="219" t="s">
        <v>53</v>
      </c>
      <c r="AB228" s="219" t="s">
        <v>173</v>
      </c>
      <c r="AC228" s="219" t="s">
        <v>900</v>
      </c>
      <c r="AD228" s="218" t="s">
        <v>853</v>
      </c>
      <c r="AE228" s="2"/>
      <c r="AF228" s="2"/>
    </row>
    <row r="229" spans="1:32" ht="15.75" customHeight="1" x14ac:dyDescent="0.25">
      <c r="A229" s="847">
        <v>228</v>
      </c>
      <c r="B229" s="1564"/>
      <c r="C229" s="1434"/>
      <c r="D229" s="1434"/>
      <c r="E229" s="1434"/>
      <c r="F229" s="1466"/>
      <c r="G229" s="1434"/>
      <c r="H229" s="1431"/>
      <c r="I229" s="1434"/>
      <c r="J229" s="1419" t="s">
        <v>923</v>
      </c>
      <c r="K229" s="1415" t="s">
        <v>924</v>
      </c>
      <c r="L229" s="1423">
        <v>1.6</v>
      </c>
      <c r="M229" s="1415" t="s">
        <v>919</v>
      </c>
      <c r="N229" s="1415">
        <v>2022</v>
      </c>
      <c r="O229" s="1417">
        <v>1</v>
      </c>
      <c r="P229" s="242" t="s">
        <v>925</v>
      </c>
      <c r="Q229" s="219">
        <v>1905050</v>
      </c>
      <c r="R229" s="219" t="s">
        <v>128</v>
      </c>
      <c r="S229" s="219">
        <v>190505000</v>
      </c>
      <c r="T229" s="219" t="s">
        <v>916</v>
      </c>
      <c r="U229" s="219">
        <v>10</v>
      </c>
      <c r="V229" s="219">
        <v>10</v>
      </c>
      <c r="W229" s="219">
        <v>10</v>
      </c>
      <c r="X229" s="219">
        <v>10</v>
      </c>
      <c r="Y229" s="219">
        <v>30</v>
      </c>
      <c r="Z229" s="219">
        <v>30</v>
      </c>
      <c r="AA229" s="219" t="s">
        <v>43</v>
      </c>
      <c r="AB229" s="219" t="s">
        <v>173</v>
      </c>
      <c r="AC229" s="219" t="s">
        <v>900</v>
      </c>
      <c r="AD229" s="218" t="s">
        <v>853</v>
      </c>
      <c r="AE229" s="2"/>
      <c r="AF229" s="2"/>
    </row>
    <row r="230" spans="1:32" ht="15.75" customHeight="1" x14ac:dyDescent="0.25">
      <c r="A230" s="847">
        <v>229</v>
      </c>
      <c r="B230" s="1564"/>
      <c r="C230" s="1434"/>
      <c r="D230" s="1434"/>
      <c r="E230" s="1434"/>
      <c r="F230" s="1466"/>
      <c r="G230" s="1434"/>
      <c r="H230" s="1431"/>
      <c r="I230" s="1434"/>
      <c r="J230" s="1420"/>
      <c r="K230" s="1422"/>
      <c r="L230" s="1425"/>
      <c r="M230" s="1422"/>
      <c r="N230" s="1416"/>
      <c r="O230" s="1418"/>
      <c r="P230" s="242" t="s">
        <v>926</v>
      </c>
      <c r="Q230" s="219">
        <v>1905053</v>
      </c>
      <c r="R230" s="219" t="s">
        <v>921</v>
      </c>
      <c r="S230" s="219">
        <v>190505300</v>
      </c>
      <c r="T230" s="219" t="s">
        <v>876</v>
      </c>
      <c r="U230" s="219">
        <v>0</v>
      </c>
      <c r="V230" s="219">
        <v>1</v>
      </c>
      <c r="W230" s="219">
        <v>1</v>
      </c>
      <c r="X230" s="219">
        <v>1</v>
      </c>
      <c r="Y230" s="219">
        <v>1</v>
      </c>
      <c r="Z230" s="219">
        <v>1</v>
      </c>
      <c r="AA230" s="219" t="s">
        <v>43</v>
      </c>
      <c r="AB230" s="219" t="s">
        <v>173</v>
      </c>
      <c r="AC230" s="219" t="s">
        <v>900</v>
      </c>
      <c r="AD230" s="218" t="s">
        <v>853</v>
      </c>
      <c r="AE230" s="2"/>
      <c r="AF230" s="2"/>
    </row>
    <row r="231" spans="1:32" ht="15.75" customHeight="1" x14ac:dyDescent="0.25">
      <c r="A231" s="847">
        <v>230</v>
      </c>
      <c r="B231" s="1564"/>
      <c r="C231" s="1434"/>
      <c r="D231" s="1434"/>
      <c r="E231" s="1434"/>
      <c r="F231" s="1466"/>
      <c r="G231" s="1434"/>
      <c r="H231" s="1431"/>
      <c r="I231" s="1434"/>
      <c r="J231" s="1433" t="s">
        <v>927</v>
      </c>
      <c r="K231" s="1433" t="s">
        <v>881</v>
      </c>
      <c r="L231" s="1439">
        <v>0</v>
      </c>
      <c r="M231" s="1433" t="s">
        <v>928</v>
      </c>
      <c r="N231" s="1441" t="s">
        <v>929</v>
      </c>
      <c r="O231" s="1443">
        <v>20</v>
      </c>
      <c r="P231" s="242" t="s">
        <v>930</v>
      </c>
      <c r="Q231" s="219">
        <v>1905050</v>
      </c>
      <c r="R231" s="219" t="s">
        <v>128</v>
      </c>
      <c r="S231" s="219">
        <v>190505000</v>
      </c>
      <c r="T231" s="219" t="s">
        <v>916</v>
      </c>
      <c r="U231" s="219">
        <v>0</v>
      </c>
      <c r="V231" s="219">
        <v>10</v>
      </c>
      <c r="W231" s="219">
        <v>20</v>
      </c>
      <c r="X231" s="219">
        <v>20</v>
      </c>
      <c r="Y231" s="219">
        <v>14</v>
      </c>
      <c r="Z231" s="219">
        <v>64</v>
      </c>
      <c r="AA231" s="219" t="s">
        <v>43</v>
      </c>
      <c r="AB231" s="219" t="s">
        <v>173</v>
      </c>
      <c r="AC231" s="219" t="s">
        <v>900</v>
      </c>
      <c r="AD231" s="218" t="s">
        <v>853</v>
      </c>
      <c r="AE231" s="2"/>
      <c r="AF231" s="2"/>
    </row>
    <row r="232" spans="1:32" ht="15.75" customHeight="1" x14ac:dyDescent="0.25">
      <c r="A232" s="847">
        <v>231</v>
      </c>
      <c r="B232" s="1564"/>
      <c r="C232" s="1434"/>
      <c r="D232" s="1434"/>
      <c r="E232" s="1434"/>
      <c r="F232" s="1466"/>
      <c r="G232" s="1434"/>
      <c r="H232" s="1431"/>
      <c r="I232" s="1434"/>
      <c r="J232" s="1435"/>
      <c r="K232" s="1435"/>
      <c r="L232" s="1440"/>
      <c r="M232" s="1435"/>
      <c r="N232" s="1442"/>
      <c r="O232" s="1444"/>
      <c r="P232" s="242" t="s">
        <v>931</v>
      </c>
      <c r="Q232" s="219">
        <v>1905053</v>
      </c>
      <c r="R232" s="219" t="s">
        <v>921</v>
      </c>
      <c r="S232" s="219">
        <v>190505300</v>
      </c>
      <c r="T232" s="219" t="s">
        <v>876</v>
      </c>
      <c r="U232" s="219">
        <v>0</v>
      </c>
      <c r="V232" s="219">
        <v>1</v>
      </c>
      <c r="W232" s="219">
        <v>1</v>
      </c>
      <c r="X232" s="219">
        <v>1</v>
      </c>
      <c r="Y232" s="219">
        <v>1</v>
      </c>
      <c r="Z232" s="219">
        <v>1</v>
      </c>
      <c r="AA232" s="219" t="s">
        <v>43</v>
      </c>
      <c r="AB232" s="219" t="s">
        <v>173</v>
      </c>
      <c r="AC232" s="219" t="s">
        <v>900</v>
      </c>
      <c r="AD232" s="218" t="s">
        <v>853</v>
      </c>
      <c r="AE232" s="2"/>
      <c r="AF232" s="2"/>
    </row>
    <row r="233" spans="1:32" ht="15.75" customHeight="1" x14ac:dyDescent="0.25">
      <c r="A233" s="847">
        <v>232</v>
      </c>
      <c r="B233" s="1564"/>
      <c r="C233" s="1434"/>
      <c r="D233" s="1434"/>
      <c r="E233" s="1434"/>
      <c r="F233" s="1466"/>
      <c r="G233" s="1434"/>
      <c r="H233" s="1431"/>
      <c r="I233" s="1434"/>
      <c r="J233" s="1447" t="s">
        <v>932</v>
      </c>
      <c r="K233" s="1448" t="s">
        <v>38</v>
      </c>
      <c r="L233" s="1449">
        <v>0.621</v>
      </c>
      <c r="M233" s="1448" t="s">
        <v>933</v>
      </c>
      <c r="N233" s="1448">
        <v>2023</v>
      </c>
      <c r="O233" s="1451">
        <v>0.72</v>
      </c>
      <c r="P233" s="242" t="s">
        <v>934</v>
      </c>
      <c r="Q233" s="245">
        <v>1903053</v>
      </c>
      <c r="R233" s="246" t="s">
        <v>128</v>
      </c>
      <c r="S233" s="246">
        <v>190305300</v>
      </c>
      <c r="T233" s="246" t="s">
        <v>935</v>
      </c>
      <c r="U233" s="219">
        <v>64</v>
      </c>
      <c r="V233" s="219">
        <v>64</v>
      </c>
      <c r="W233" s="219">
        <v>64</v>
      </c>
      <c r="X233" s="219">
        <v>64</v>
      </c>
      <c r="Y233" s="219">
        <v>64</v>
      </c>
      <c r="Z233" s="219">
        <v>64</v>
      </c>
      <c r="AA233" s="219" t="s">
        <v>53</v>
      </c>
      <c r="AB233" s="219" t="s">
        <v>173</v>
      </c>
      <c r="AC233" s="219" t="s">
        <v>852</v>
      </c>
      <c r="AD233" s="218" t="s">
        <v>853</v>
      </c>
      <c r="AE233" s="2"/>
      <c r="AF233" s="2"/>
    </row>
    <row r="234" spans="1:32" ht="15.75" customHeight="1" x14ac:dyDescent="0.25">
      <c r="A234" s="847">
        <v>233</v>
      </c>
      <c r="B234" s="1564"/>
      <c r="C234" s="1434"/>
      <c r="D234" s="1434"/>
      <c r="E234" s="1434"/>
      <c r="F234" s="1466"/>
      <c r="G234" s="1434"/>
      <c r="H234" s="1431"/>
      <c r="I234" s="1434"/>
      <c r="J234" s="1421"/>
      <c r="K234" s="1416"/>
      <c r="L234" s="1450"/>
      <c r="M234" s="1416"/>
      <c r="N234" s="1416"/>
      <c r="O234" s="1446"/>
      <c r="P234" s="242" t="s">
        <v>936</v>
      </c>
      <c r="Q234" s="246">
        <v>1903011</v>
      </c>
      <c r="R234" s="246" t="s">
        <v>937</v>
      </c>
      <c r="S234" s="246">
        <v>190301100</v>
      </c>
      <c r="T234" s="246" t="s">
        <v>938</v>
      </c>
      <c r="U234" s="219">
        <v>64</v>
      </c>
      <c r="V234" s="219">
        <v>64</v>
      </c>
      <c r="W234" s="219">
        <v>64</v>
      </c>
      <c r="X234" s="219">
        <v>64</v>
      </c>
      <c r="Y234" s="219">
        <v>64</v>
      </c>
      <c r="Z234" s="219">
        <v>64</v>
      </c>
      <c r="AA234" s="219" t="s">
        <v>53</v>
      </c>
      <c r="AB234" s="219" t="s">
        <v>173</v>
      </c>
      <c r="AC234" s="219" t="s">
        <v>852</v>
      </c>
      <c r="AD234" s="218" t="s">
        <v>853</v>
      </c>
      <c r="AE234" s="2"/>
      <c r="AF234" s="2"/>
    </row>
    <row r="235" spans="1:32" ht="15.75" customHeight="1" x14ac:dyDescent="0.25">
      <c r="A235" s="847">
        <v>234</v>
      </c>
      <c r="B235" s="1564"/>
      <c r="C235" s="1434"/>
      <c r="D235" s="1434"/>
      <c r="E235" s="1434"/>
      <c r="F235" s="1466"/>
      <c r="G235" s="1434"/>
      <c r="H235" s="1431"/>
      <c r="I235" s="1434"/>
      <c r="J235" s="1419" t="s">
        <v>939</v>
      </c>
      <c r="K235" s="1415" t="s">
        <v>38</v>
      </c>
      <c r="L235" s="1445">
        <v>0.59</v>
      </c>
      <c r="M235" s="1415" t="s">
        <v>933</v>
      </c>
      <c r="N235" s="1415">
        <v>2023</v>
      </c>
      <c r="O235" s="1445">
        <v>0.69</v>
      </c>
      <c r="P235" s="242" t="s">
        <v>940</v>
      </c>
      <c r="Q235" s="245">
        <v>1903053</v>
      </c>
      <c r="R235" s="246" t="s">
        <v>128</v>
      </c>
      <c r="S235" s="246">
        <v>190305300</v>
      </c>
      <c r="T235" s="246" t="s">
        <v>935</v>
      </c>
      <c r="U235" s="219">
        <v>64</v>
      </c>
      <c r="V235" s="219">
        <v>64</v>
      </c>
      <c r="W235" s="219">
        <v>64</v>
      </c>
      <c r="X235" s="219">
        <v>64</v>
      </c>
      <c r="Y235" s="219">
        <v>64</v>
      </c>
      <c r="Z235" s="219">
        <v>64</v>
      </c>
      <c r="AA235" s="219" t="s">
        <v>53</v>
      </c>
      <c r="AB235" s="219" t="s">
        <v>173</v>
      </c>
      <c r="AC235" s="219" t="s">
        <v>852</v>
      </c>
      <c r="AD235" s="218" t="s">
        <v>853</v>
      </c>
      <c r="AE235" s="2"/>
      <c r="AF235" s="2"/>
    </row>
    <row r="236" spans="1:32" ht="15.75" customHeight="1" x14ac:dyDescent="0.25">
      <c r="A236" s="847">
        <v>235</v>
      </c>
      <c r="B236" s="1564"/>
      <c r="C236" s="1434"/>
      <c r="D236" s="1434"/>
      <c r="E236" s="1434"/>
      <c r="F236" s="1466"/>
      <c r="G236" s="1434"/>
      <c r="H236" s="1431"/>
      <c r="I236" s="1434"/>
      <c r="J236" s="1421"/>
      <c r="K236" s="1416"/>
      <c r="L236" s="1446"/>
      <c r="M236" s="1416"/>
      <c r="N236" s="1416"/>
      <c r="O236" s="1446"/>
      <c r="P236" s="242" t="s">
        <v>941</v>
      </c>
      <c r="Q236" s="246">
        <v>1903011</v>
      </c>
      <c r="R236" s="246" t="s">
        <v>937</v>
      </c>
      <c r="S236" s="246">
        <v>190301100</v>
      </c>
      <c r="T236" s="246" t="s">
        <v>938</v>
      </c>
      <c r="U236" s="219">
        <v>64</v>
      </c>
      <c r="V236" s="219">
        <v>64</v>
      </c>
      <c r="W236" s="219">
        <v>64</v>
      </c>
      <c r="X236" s="219">
        <v>64</v>
      </c>
      <c r="Y236" s="219">
        <v>64</v>
      </c>
      <c r="Z236" s="219">
        <v>64</v>
      </c>
      <c r="AA236" s="219" t="s">
        <v>53</v>
      </c>
      <c r="AB236" s="219" t="s">
        <v>173</v>
      </c>
      <c r="AC236" s="219" t="s">
        <v>852</v>
      </c>
      <c r="AD236" s="218" t="s">
        <v>853</v>
      </c>
      <c r="AE236" s="2"/>
      <c r="AF236" s="2"/>
    </row>
    <row r="237" spans="1:32" ht="15.75" customHeight="1" x14ac:dyDescent="0.25">
      <c r="A237" s="847">
        <v>236</v>
      </c>
      <c r="B237" s="1564"/>
      <c r="C237" s="1434"/>
      <c r="D237" s="1434"/>
      <c r="E237" s="1434"/>
      <c r="F237" s="1466"/>
      <c r="G237" s="1434"/>
      <c r="H237" s="1431"/>
      <c r="I237" s="1434"/>
      <c r="J237" s="1419" t="s">
        <v>942</v>
      </c>
      <c r="K237" s="1415" t="s">
        <v>943</v>
      </c>
      <c r="L237" s="1423">
        <v>9.09</v>
      </c>
      <c r="M237" s="1415" t="s">
        <v>944</v>
      </c>
      <c r="N237" s="1415">
        <v>2023</v>
      </c>
      <c r="O237" s="1417">
        <v>8.18</v>
      </c>
      <c r="P237" s="248" t="s">
        <v>945</v>
      </c>
      <c r="Q237" s="219">
        <v>1905026</v>
      </c>
      <c r="R237" s="219" t="s">
        <v>946</v>
      </c>
      <c r="S237" s="219">
        <v>190502602</v>
      </c>
      <c r="T237" s="219" t="s">
        <v>947</v>
      </c>
      <c r="U237" s="219">
        <v>64</v>
      </c>
      <c r="V237" s="219">
        <v>64</v>
      </c>
      <c r="W237" s="219">
        <v>64</v>
      </c>
      <c r="X237" s="219">
        <v>64</v>
      </c>
      <c r="Y237" s="219">
        <v>64</v>
      </c>
      <c r="Z237" s="219">
        <v>64</v>
      </c>
      <c r="AA237" s="219" t="s">
        <v>53</v>
      </c>
      <c r="AB237" s="219" t="s">
        <v>173</v>
      </c>
      <c r="AC237" s="219" t="s">
        <v>948</v>
      </c>
      <c r="AD237" s="218" t="s">
        <v>853</v>
      </c>
      <c r="AE237" s="2"/>
      <c r="AF237" s="2"/>
    </row>
    <row r="238" spans="1:32" ht="15.75" customHeight="1" x14ac:dyDescent="0.25">
      <c r="A238" s="847">
        <v>237</v>
      </c>
      <c r="B238" s="1564"/>
      <c r="C238" s="1434"/>
      <c r="D238" s="1434"/>
      <c r="E238" s="1434"/>
      <c r="F238" s="1466"/>
      <c r="G238" s="1434"/>
      <c r="H238" s="1431"/>
      <c r="I238" s="1434"/>
      <c r="J238" s="1421"/>
      <c r="K238" s="1416"/>
      <c r="L238" s="1425"/>
      <c r="M238" s="1416"/>
      <c r="N238" s="1416"/>
      <c r="O238" s="1418"/>
      <c r="P238" s="248" t="s">
        <v>949</v>
      </c>
      <c r="Q238" s="219">
        <v>1905050</v>
      </c>
      <c r="R238" s="219" t="s">
        <v>128</v>
      </c>
      <c r="S238" s="219">
        <v>190505000</v>
      </c>
      <c r="T238" s="219" t="s">
        <v>916</v>
      </c>
      <c r="U238" s="219">
        <v>64</v>
      </c>
      <c r="V238" s="219">
        <v>64</v>
      </c>
      <c r="W238" s="219">
        <v>64</v>
      </c>
      <c r="X238" s="219">
        <v>64</v>
      </c>
      <c r="Y238" s="219">
        <v>64</v>
      </c>
      <c r="Z238" s="219">
        <v>64</v>
      </c>
      <c r="AA238" s="219" t="s">
        <v>53</v>
      </c>
      <c r="AB238" s="219" t="s">
        <v>173</v>
      </c>
      <c r="AC238" s="219" t="s">
        <v>948</v>
      </c>
      <c r="AD238" s="218" t="s">
        <v>853</v>
      </c>
      <c r="AE238" s="2"/>
      <c r="AF238" s="2"/>
    </row>
    <row r="239" spans="1:32" ht="15.75" customHeight="1" x14ac:dyDescent="0.25">
      <c r="A239" s="847">
        <v>238</v>
      </c>
      <c r="B239" s="1564"/>
      <c r="C239" s="1434"/>
      <c r="D239" s="1434"/>
      <c r="E239" s="1434"/>
      <c r="F239" s="1466"/>
      <c r="G239" s="1434"/>
      <c r="H239" s="1431"/>
      <c r="I239" s="1434"/>
      <c r="J239" s="1419" t="s">
        <v>950</v>
      </c>
      <c r="K239" s="1415" t="s">
        <v>951</v>
      </c>
      <c r="L239" s="1423">
        <v>13.9</v>
      </c>
      <c r="M239" s="1415" t="s">
        <v>952</v>
      </c>
      <c r="N239" s="1415">
        <v>2023</v>
      </c>
      <c r="O239" s="1417">
        <v>12.51</v>
      </c>
      <c r="P239" s="248" t="s">
        <v>953</v>
      </c>
      <c r="Q239" s="219">
        <v>1905015</v>
      </c>
      <c r="R239" s="219" t="s">
        <v>51</v>
      </c>
      <c r="S239" s="219">
        <v>190501505</v>
      </c>
      <c r="T239" s="219" t="s">
        <v>216</v>
      </c>
      <c r="U239" s="219">
        <v>1</v>
      </c>
      <c r="V239" s="219">
        <v>1</v>
      </c>
      <c r="W239" s="219">
        <v>1</v>
      </c>
      <c r="X239" s="219">
        <v>1</v>
      </c>
      <c r="Y239" s="219">
        <v>1</v>
      </c>
      <c r="Z239" s="219">
        <v>1</v>
      </c>
      <c r="AA239" s="219" t="s">
        <v>53</v>
      </c>
      <c r="AB239" s="219" t="s">
        <v>173</v>
      </c>
      <c r="AC239" s="219" t="s">
        <v>948</v>
      </c>
      <c r="AD239" s="218" t="s">
        <v>853</v>
      </c>
      <c r="AE239" s="2"/>
      <c r="AF239" s="2"/>
    </row>
    <row r="240" spans="1:32" ht="15.75" customHeight="1" x14ac:dyDescent="0.25">
      <c r="A240" s="847">
        <v>239</v>
      </c>
      <c r="B240" s="1564"/>
      <c r="C240" s="1434"/>
      <c r="D240" s="1434"/>
      <c r="E240" s="1434"/>
      <c r="F240" s="1466"/>
      <c r="G240" s="1434"/>
      <c r="H240" s="1431"/>
      <c r="I240" s="1434"/>
      <c r="J240" s="1421"/>
      <c r="K240" s="1416"/>
      <c r="L240" s="1425"/>
      <c r="M240" s="1416"/>
      <c r="N240" s="1416"/>
      <c r="O240" s="1418"/>
      <c r="P240" s="248" t="s">
        <v>954</v>
      </c>
      <c r="Q240" s="219">
        <v>1905053</v>
      </c>
      <c r="R240" s="219" t="s">
        <v>875</v>
      </c>
      <c r="S240" s="219">
        <v>190505300</v>
      </c>
      <c r="T240" s="219" t="s">
        <v>955</v>
      </c>
      <c r="U240" s="219">
        <v>64</v>
      </c>
      <c r="V240" s="219">
        <v>64</v>
      </c>
      <c r="W240" s="219">
        <v>64</v>
      </c>
      <c r="X240" s="219">
        <v>64</v>
      </c>
      <c r="Y240" s="219">
        <v>64</v>
      </c>
      <c r="Z240" s="219">
        <v>64</v>
      </c>
      <c r="AA240" s="219" t="s">
        <v>53</v>
      </c>
      <c r="AB240" s="219" t="s">
        <v>173</v>
      </c>
      <c r="AC240" s="219" t="s">
        <v>948</v>
      </c>
      <c r="AD240" s="218" t="s">
        <v>853</v>
      </c>
      <c r="AE240" s="2"/>
      <c r="AF240" s="2"/>
    </row>
    <row r="241" spans="1:32" ht="15.75" customHeight="1" x14ac:dyDescent="0.25">
      <c r="A241" s="847">
        <v>240</v>
      </c>
      <c r="B241" s="1564"/>
      <c r="C241" s="1434"/>
      <c r="D241" s="1434"/>
      <c r="E241" s="1434"/>
      <c r="F241" s="1466"/>
      <c r="G241" s="1434"/>
      <c r="H241" s="1431"/>
      <c r="I241" s="1434"/>
      <c r="J241" s="1419" t="s">
        <v>956</v>
      </c>
      <c r="K241" s="1415" t="s">
        <v>38</v>
      </c>
      <c r="L241" s="1456">
        <v>1</v>
      </c>
      <c r="M241" s="1454" t="s">
        <v>957</v>
      </c>
      <c r="N241" s="1454">
        <v>2023</v>
      </c>
      <c r="O241" s="1456">
        <v>1</v>
      </c>
      <c r="P241" s="248" t="s">
        <v>958</v>
      </c>
      <c r="Q241" s="219">
        <v>1905026</v>
      </c>
      <c r="R241" s="219" t="s">
        <v>959</v>
      </c>
      <c r="S241" s="219">
        <v>190502602</v>
      </c>
      <c r="T241" s="219" t="s">
        <v>960</v>
      </c>
      <c r="U241" s="219">
        <v>13</v>
      </c>
      <c r="V241" s="219">
        <v>13</v>
      </c>
      <c r="W241" s="219">
        <v>13</v>
      </c>
      <c r="X241" s="219">
        <v>13</v>
      </c>
      <c r="Y241" s="219">
        <v>13</v>
      </c>
      <c r="Z241" s="219">
        <v>13</v>
      </c>
      <c r="AA241" s="221" t="s">
        <v>53</v>
      </c>
      <c r="AB241" s="219" t="s">
        <v>173</v>
      </c>
      <c r="AC241" s="219" t="s">
        <v>948</v>
      </c>
      <c r="AD241" s="218" t="s">
        <v>853</v>
      </c>
      <c r="AE241" s="2"/>
      <c r="AF241" s="2"/>
    </row>
    <row r="242" spans="1:32" ht="15.75" customHeight="1" x14ac:dyDescent="0.25">
      <c r="A242" s="847">
        <v>241</v>
      </c>
      <c r="B242" s="1564"/>
      <c r="C242" s="1434"/>
      <c r="D242" s="1434"/>
      <c r="E242" s="1434"/>
      <c r="F242" s="1466"/>
      <c r="G242" s="1434"/>
      <c r="H242" s="1431"/>
      <c r="I242" s="1434"/>
      <c r="J242" s="1421"/>
      <c r="K242" s="1416"/>
      <c r="L242" s="1457"/>
      <c r="M242" s="1455"/>
      <c r="N242" s="1455"/>
      <c r="O242" s="1457"/>
      <c r="P242" s="248" t="s">
        <v>961</v>
      </c>
      <c r="Q242" s="219">
        <v>1905053</v>
      </c>
      <c r="R242" s="219" t="s">
        <v>875</v>
      </c>
      <c r="S242" s="219">
        <v>190505300</v>
      </c>
      <c r="T242" s="219" t="s">
        <v>876</v>
      </c>
      <c r="U242" s="219">
        <v>13</v>
      </c>
      <c r="V242" s="219">
        <v>13</v>
      </c>
      <c r="W242" s="219">
        <v>13</v>
      </c>
      <c r="X242" s="219">
        <v>13</v>
      </c>
      <c r="Y242" s="219">
        <v>13</v>
      </c>
      <c r="Z242" s="219">
        <v>13</v>
      </c>
      <c r="AA242" s="221" t="s">
        <v>53</v>
      </c>
      <c r="AB242" s="219" t="s">
        <v>173</v>
      </c>
      <c r="AC242" s="219" t="s">
        <v>948</v>
      </c>
      <c r="AD242" s="218" t="s">
        <v>853</v>
      </c>
      <c r="AE242" s="2"/>
      <c r="AF242" s="2"/>
    </row>
    <row r="243" spans="1:32" ht="15.75" customHeight="1" x14ac:dyDescent="0.25">
      <c r="A243" s="847">
        <v>242</v>
      </c>
      <c r="B243" s="1564"/>
      <c r="C243" s="1434"/>
      <c r="D243" s="1434"/>
      <c r="E243" s="1434"/>
      <c r="F243" s="1466"/>
      <c r="G243" s="1434"/>
      <c r="H243" s="1431"/>
      <c r="I243" s="1434"/>
      <c r="J243" s="1419" t="s">
        <v>962</v>
      </c>
      <c r="K243" s="1415" t="s">
        <v>963</v>
      </c>
      <c r="L243" s="1452">
        <v>0</v>
      </c>
      <c r="M243" s="1454" t="s">
        <v>964</v>
      </c>
      <c r="N243" s="1454">
        <v>2023</v>
      </c>
      <c r="O243" s="1417">
        <v>0</v>
      </c>
      <c r="P243" s="248" t="s">
        <v>965</v>
      </c>
      <c r="Q243" s="219">
        <v>1905015</v>
      </c>
      <c r="R243" s="219" t="s">
        <v>51</v>
      </c>
      <c r="S243" s="219">
        <v>190501500</v>
      </c>
      <c r="T243" s="219" t="s">
        <v>966</v>
      </c>
      <c r="U243" s="221">
        <v>1</v>
      </c>
      <c r="V243" s="221">
        <v>1</v>
      </c>
      <c r="W243" s="221">
        <v>1</v>
      </c>
      <c r="X243" s="221">
        <v>1</v>
      </c>
      <c r="Y243" s="221">
        <v>1</v>
      </c>
      <c r="Z243" s="221">
        <v>1</v>
      </c>
      <c r="AA243" s="221" t="s">
        <v>53</v>
      </c>
      <c r="AB243" s="221" t="s">
        <v>173</v>
      </c>
      <c r="AC243" s="221" t="s">
        <v>948</v>
      </c>
      <c r="AD243" s="249" t="s">
        <v>853</v>
      </c>
      <c r="AE243" s="2"/>
      <c r="AF243" s="2"/>
    </row>
    <row r="244" spans="1:32" ht="15.75" customHeight="1" x14ac:dyDescent="0.25">
      <c r="A244" s="847">
        <v>243</v>
      </c>
      <c r="B244" s="1564"/>
      <c r="C244" s="1434"/>
      <c r="D244" s="1434"/>
      <c r="E244" s="1434"/>
      <c r="F244" s="1466"/>
      <c r="G244" s="1434"/>
      <c r="H244" s="1432"/>
      <c r="I244" s="1435"/>
      <c r="J244" s="1421"/>
      <c r="K244" s="1416"/>
      <c r="L244" s="1453"/>
      <c r="M244" s="1455"/>
      <c r="N244" s="1455"/>
      <c r="O244" s="1418"/>
      <c r="P244" s="248" t="s">
        <v>967</v>
      </c>
      <c r="Q244" s="219">
        <v>1905053</v>
      </c>
      <c r="R244" s="219" t="s">
        <v>875</v>
      </c>
      <c r="S244" s="219">
        <v>190505300</v>
      </c>
      <c r="T244" s="225" t="s">
        <v>876</v>
      </c>
      <c r="U244" s="226">
        <v>19</v>
      </c>
      <c r="V244" s="226">
        <v>19</v>
      </c>
      <c r="W244" s="226">
        <v>19</v>
      </c>
      <c r="X244" s="226">
        <v>19</v>
      </c>
      <c r="Y244" s="226">
        <v>19</v>
      </c>
      <c r="Z244" s="226">
        <v>19</v>
      </c>
      <c r="AA244" s="226" t="s">
        <v>53</v>
      </c>
      <c r="AB244" s="249" t="s">
        <v>173</v>
      </c>
      <c r="AC244" s="221" t="s">
        <v>948</v>
      </c>
      <c r="AD244" s="249" t="s">
        <v>853</v>
      </c>
      <c r="AE244" s="2"/>
      <c r="AF244" s="2"/>
    </row>
    <row r="245" spans="1:32" ht="15.75" customHeight="1" x14ac:dyDescent="0.25">
      <c r="A245" s="847">
        <v>244</v>
      </c>
      <c r="B245" s="1564"/>
      <c r="C245" s="1434"/>
      <c r="D245" s="1434"/>
      <c r="E245" s="1434"/>
      <c r="F245" s="1466"/>
      <c r="G245" s="1434"/>
      <c r="H245" s="1465">
        <v>1903</v>
      </c>
      <c r="I245" s="1433" t="s">
        <v>968</v>
      </c>
      <c r="J245" s="1419" t="s">
        <v>969</v>
      </c>
      <c r="K245" s="1415" t="s">
        <v>970</v>
      </c>
      <c r="L245" s="1468">
        <v>0.16</v>
      </c>
      <c r="M245" s="1454" t="s">
        <v>971</v>
      </c>
      <c r="N245" s="1454">
        <v>2023</v>
      </c>
      <c r="O245" s="1417">
        <v>0.13</v>
      </c>
      <c r="P245" s="248" t="s">
        <v>972</v>
      </c>
      <c r="Q245" s="219">
        <v>1903040</v>
      </c>
      <c r="R245" s="219" t="s">
        <v>973</v>
      </c>
      <c r="S245" s="219">
        <v>190304000</v>
      </c>
      <c r="T245" s="219" t="s">
        <v>974</v>
      </c>
      <c r="U245" s="229">
        <v>64</v>
      </c>
      <c r="V245" s="229">
        <v>64</v>
      </c>
      <c r="W245" s="229">
        <v>64</v>
      </c>
      <c r="X245" s="229">
        <v>64</v>
      </c>
      <c r="Y245" s="229">
        <v>64</v>
      </c>
      <c r="Z245" s="229">
        <v>64</v>
      </c>
      <c r="AA245" s="244" t="s">
        <v>53</v>
      </c>
      <c r="AB245" s="218" t="s">
        <v>173</v>
      </c>
      <c r="AC245" s="219" t="s">
        <v>948</v>
      </c>
      <c r="AD245" s="219" t="s">
        <v>853</v>
      </c>
      <c r="AE245" s="2"/>
      <c r="AF245" s="2"/>
    </row>
    <row r="246" spans="1:32" ht="15.75" customHeight="1" x14ac:dyDescent="0.25">
      <c r="A246" s="847">
        <v>245</v>
      </c>
      <c r="B246" s="1564"/>
      <c r="C246" s="1434"/>
      <c r="D246" s="1434"/>
      <c r="E246" s="1434"/>
      <c r="F246" s="1466"/>
      <c r="G246" s="1434"/>
      <c r="H246" s="1466"/>
      <c r="I246" s="1434"/>
      <c r="J246" s="1420"/>
      <c r="K246" s="1422"/>
      <c r="L246" s="1469"/>
      <c r="M246" s="1460"/>
      <c r="N246" s="1460"/>
      <c r="O246" s="1426"/>
      <c r="P246" s="251" t="s">
        <v>975</v>
      </c>
      <c r="Q246" s="252">
        <v>1903042</v>
      </c>
      <c r="R246" s="219" t="s">
        <v>976</v>
      </c>
      <c r="S246" s="219">
        <v>190304200</v>
      </c>
      <c r="T246" s="219" t="s">
        <v>977</v>
      </c>
      <c r="U246" s="229">
        <v>64</v>
      </c>
      <c r="V246" s="229">
        <v>64</v>
      </c>
      <c r="W246" s="229">
        <v>64</v>
      </c>
      <c r="X246" s="230">
        <v>64</v>
      </c>
      <c r="Y246" s="219">
        <v>64</v>
      </c>
      <c r="Z246" s="219">
        <v>64</v>
      </c>
      <c r="AA246" s="229" t="s">
        <v>53</v>
      </c>
      <c r="AB246" s="219" t="s">
        <v>173</v>
      </c>
      <c r="AC246" s="219" t="s">
        <v>978</v>
      </c>
      <c r="AD246" s="219" t="s">
        <v>853</v>
      </c>
      <c r="AE246" s="2"/>
      <c r="AF246" s="2"/>
    </row>
    <row r="247" spans="1:32" ht="15.75" customHeight="1" x14ac:dyDescent="0.25">
      <c r="A247" s="847">
        <v>246</v>
      </c>
      <c r="B247" s="1564"/>
      <c r="C247" s="1434"/>
      <c r="D247" s="1434"/>
      <c r="E247" s="1434"/>
      <c r="F247" s="1466"/>
      <c r="G247" s="1434"/>
      <c r="H247" s="1466"/>
      <c r="I247" s="1434"/>
      <c r="J247" s="1421"/>
      <c r="K247" s="1416"/>
      <c r="L247" s="1470"/>
      <c r="M247" s="1455"/>
      <c r="N247" s="1455"/>
      <c r="O247" s="1418"/>
      <c r="P247" s="248" t="s">
        <v>979</v>
      </c>
      <c r="Q247" s="218">
        <v>1903027</v>
      </c>
      <c r="R247" s="219" t="s">
        <v>980</v>
      </c>
      <c r="S247" s="219">
        <v>190302700</v>
      </c>
      <c r="T247" s="219" t="s">
        <v>981</v>
      </c>
      <c r="U247" s="229">
        <v>64</v>
      </c>
      <c r="V247" s="229">
        <v>64</v>
      </c>
      <c r="W247" s="229">
        <v>64</v>
      </c>
      <c r="X247" s="230">
        <v>64</v>
      </c>
      <c r="Y247" s="219">
        <v>64</v>
      </c>
      <c r="Z247" s="219">
        <v>64</v>
      </c>
      <c r="AA247" s="229" t="s">
        <v>53</v>
      </c>
      <c r="AB247" s="229" t="s">
        <v>173</v>
      </c>
      <c r="AC247" s="229" t="s">
        <v>978</v>
      </c>
      <c r="AD247" s="229" t="s">
        <v>982</v>
      </c>
      <c r="AE247" s="2"/>
      <c r="AF247" s="2"/>
    </row>
    <row r="248" spans="1:32" ht="15.75" customHeight="1" x14ac:dyDescent="0.25">
      <c r="A248" s="847">
        <v>247</v>
      </c>
      <c r="B248" s="1564"/>
      <c r="C248" s="1434"/>
      <c r="D248" s="1434"/>
      <c r="E248" s="1434"/>
      <c r="F248" s="1466"/>
      <c r="G248" s="1434"/>
      <c r="H248" s="1466"/>
      <c r="I248" s="1434"/>
      <c r="J248" s="1419" t="s">
        <v>983</v>
      </c>
      <c r="K248" s="1415" t="s">
        <v>38</v>
      </c>
      <c r="L248" s="1461">
        <v>0</v>
      </c>
      <c r="M248" s="1415" t="s">
        <v>984</v>
      </c>
      <c r="N248" s="1415">
        <v>2024</v>
      </c>
      <c r="O248" s="1445">
        <v>0.4</v>
      </c>
      <c r="P248" s="248" t="s">
        <v>985</v>
      </c>
      <c r="Q248" s="219">
        <v>1903023</v>
      </c>
      <c r="R248" s="219" t="s">
        <v>986</v>
      </c>
      <c r="S248" s="219">
        <v>190302300</v>
      </c>
      <c r="T248" s="219" t="s">
        <v>987</v>
      </c>
      <c r="U248" s="218">
        <v>64</v>
      </c>
      <c r="V248" s="219">
        <v>64</v>
      </c>
      <c r="W248" s="219">
        <v>64</v>
      </c>
      <c r="X248" s="219">
        <v>64</v>
      </c>
      <c r="Y248" s="219">
        <v>64</v>
      </c>
      <c r="Z248" s="219">
        <v>64</v>
      </c>
      <c r="AA248" s="219" t="s">
        <v>53</v>
      </c>
      <c r="AB248" s="219" t="s">
        <v>173</v>
      </c>
      <c r="AC248" s="219" t="s">
        <v>978</v>
      </c>
      <c r="AD248" s="218" t="s">
        <v>853</v>
      </c>
      <c r="AE248" s="2"/>
      <c r="AF248" s="2"/>
    </row>
    <row r="249" spans="1:32" ht="15.75" customHeight="1" x14ac:dyDescent="0.25">
      <c r="A249" s="847">
        <v>248</v>
      </c>
      <c r="B249" s="1564"/>
      <c r="C249" s="1434"/>
      <c r="D249" s="1434"/>
      <c r="E249" s="1434"/>
      <c r="F249" s="1466"/>
      <c r="G249" s="1434"/>
      <c r="H249" s="1466"/>
      <c r="I249" s="1434"/>
      <c r="J249" s="1420"/>
      <c r="K249" s="1422"/>
      <c r="L249" s="1462"/>
      <c r="M249" s="1422"/>
      <c r="N249" s="1422"/>
      <c r="O249" s="1464"/>
      <c r="P249" s="248" t="s">
        <v>988</v>
      </c>
      <c r="Q249" s="219">
        <v>1903051</v>
      </c>
      <c r="R249" s="219" t="s">
        <v>51</v>
      </c>
      <c r="S249" s="219">
        <v>190305102</v>
      </c>
      <c r="T249" s="219" t="s">
        <v>989</v>
      </c>
      <c r="U249" s="252">
        <v>1</v>
      </c>
      <c r="V249" s="229">
        <v>1</v>
      </c>
      <c r="W249" s="229">
        <v>1</v>
      </c>
      <c r="X249" s="229">
        <v>1</v>
      </c>
      <c r="Y249" s="229">
        <v>1</v>
      </c>
      <c r="Z249" s="229">
        <v>1</v>
      </c>
      <c r="AA249" s="229" t="s">
        <v>53</v>
      </c>
      <c r="AB249" s="229" t="s">
        <v>173</v>
      </c>
      <c r="AC249" s="229" t="s">
        <v>978</v>
      </c>
      <c r="AD249" s="218" t="s">
        <v>853</v>
      </c>
      <c r="AE249" s="2"/>
      <c r="AF249" s="2"/>
    </row>
    <row r="250" spans="1:32" ht="15.75" customHeight="1" x14ac:dyDescent="0.25">
      <c r="A250" s="847">
        <v>249</v>
      </c>
      <c r="B250" s="1564"/>
      <c r="C250" s="1434"/>
      <c r="D250" s="1434"/>
      <c r="E250" s="1434"/>
      <c r="F250" s="1466"/>
      <c r="G250" s="1434"/>
      <c r="H250" s="1466"/>
      <c r="I250" s="1434"/>
      <c r="J250" s="1420"/>
      <c r="K250" s="1422"/>
      <c r="L250" s="1462"/>
      <c r="M250" s="1422"/>
      <c r="N250" s="1422"/>
      <c r="O250" s="1464"/>
      <c r="P250" s="248" t="s">
        <v>990</v>
      </c>
      <c r="Q250" s="219">
        <v>1903001</v>
      </c>
      <c r="R250" s="219" t="s">
        <v>102</v>
      </c>
      <c r="S250" s="219">
        <v>190300103</v>
      </c>
      <c r="T250" s="219" t="s">
        <v>991</v>
      </c>
      <c r="U250" s="218">
        <v>3</v>
      </c>
      <c r="V250" s="219">
        <v>3</v>
      </c>
      <c r="W250" s="219">
        <v>4</v>
      </c>
      <c r="X250" s="219">
        <v>4</v>
      </c>
      <c r="Y250" s="219">
        <v>5</v>
      </c>
      <c r="Z250" s="219">
        <v>5</v>
      </c>
      <c r="AA250" s="219" t="s">
        <v>43</v>
      </c>
      <c r="AB250" s="219" t="s">
        <v>173</v>
      </c>
      <c r="AC250" s="219" t="s">
        <v>978</v>
      </c>
      <c r="AD250" s="218" t="s">
        <v>853</v>
      </c>
      <c r="AE250" s="2"/>
      <c r="AF250" s="2"/>
    </row>
    <row r="251" spans="1:32" ht="15.75" customHeight="1" x14ac:dyDescent="0.25">
      <c r="A251" s="847">
        <v>250</v>
      </c>
      <c r="B251" s="1564"/>
      <c r="C251" s="1434"/>
      <c r="D251" s="1434"/>
      <c r="E251" s="1434"/>
      <c r="F251" s="1466"/>
      <c r="G251" s="1434"/>
      <c r="H251" s="1466"/>
      <c r="I251" s="1434"/>
      <c r="J251" s="1420"/>
      <c r="K251" s="1422"/>
      <c r="L251" s="1462"/>
      <c r="M251" s="1422"/>
      <c r="N251" s="1422"/>
      <c r="O251" s="1464"/>
      <c r="P251" s="248" t="s">
        <v>992</v>
      </c>
      <c r="Q251" s="219">
        <v>1903045</v>
      </c>
      <c r="R251" s="219" t="s">
        <v>993</v>
      </c>
      <c r="S251" s="219">
        <v>190304500</v>
      </c>
      <c r="T251" s="219" t="s">
        <v>994</v>
      </c>
      <c r="U251" s="218">
        <v>0</v>
      </c>
      <c r="V251" s="219">
        <v>64</v>
      </c>
      <c r="W251" s="219">
        <v>64</v>
      </c>
      <c r="X251" s="219">
        <v>64</v>
      </c>
      <c r="Y251" s="219">
        <v>64</v>
      </c>
      <c r="Z251" s="219">
        <v>64</v>
      </c>
      <c r="AA251" s="219" t="s">
        <v>43</v>
      </c>
      <c r="AB251" s="219" t="s">
        <v>173</v>
      </c>
      <c r="AC251" s="219" t="s">
        <v>978</v>
      </c>
      <c r="AD251" s="218" t="s">
        <v>853</v>
      </c>
      <c r="AE251" s="2"/>
      <c r="AF251" s="2"/>
    </row>
    <row r="252" spans="1:32" ht="15.75" customHeight="1" x14ac:dyDescent="0.25">
      <c r="A252" s="847">
        <v>251</v>
      </c>
      <c r="B252" s="1564"/>
      <c r="C252" s="1434"/>
      <c r="D252" s="1434"/>
      <c r="E252" s="1434"/>
      <c r="F252" s="1466"/>
      <c r="G252" s="1434"/>
      <c r="H252" s="1466"/>
      <c r="I252" s="1434"/>
      <c r="J252" s="1421"/>
      <c r="K252" s="1416"/>
      <c r="L252" s="1463"/>
      <c r="M252" s="1416"/>
      <c r="N252" s="1416"/>
      <c r="O252" s="1446"/>
      <c r="P252" s="232" t="s">
        <v>995</v>
      </c>
      <c r="Q252" s="221">
        <v>1903006</v>
      </c>
      <c r="R252" s="221" t="s">
        <v>996</v>
      </c>
      <c r="S252" s="221">
        <v>190300600</v>
      </c>
      <c r="T252" s="221" t="s">
        <v>997</v>
      </c>
      <c r="U252" s="253">
        <v>63</v>
      </c>
      <c r="V252" s="253">
        <v>16</v>
      </c>
      <c r="W252" s="253">
        <v>16</v>
      </c>
      <c r="X252" s="253">
        <v>16</v>
      </c>
      <c r="Y252" s="253">
        <v>15</v>
      </c>
      <c r="Z252" s="253">
        <v>64</v>
      </c>
      <c r="AA252" s="221" t="s">
        <v>53</v>
      </c>
      <c r="AB252" s="221" t="s">
        <v>173</v>
      </c>
      <c r="AC252" s="221" t="s">
        <v>978</v>
      </c>
      <c r="AD252" s="249" t="s">
        <v>853</v>
      </c>
      <c r="AE252" s="2"/>
      <c r="AF252" s="2"/>
    </row>
    <row r="253" spans="1:32" ht="15.75" customHeight="1" x14ac:dyDescent="0.25">
      <c r="A253" s="847">
        <v>252</v>
      </c>
      <c r="B253" s="1564"/>
      <c r="C253" s="1434"/>
      <c r="D253" s="1434"/>
      <c r="E253" s="1434"/>
      <c r="F253" s="1466"/>
      <c r="G253" s="1434"/>
      <c r="H253" s="1466"/>
      <c r="I253" s="1434"/>
      <c r="J253" s="1419" t="s">
        <v>998</v>
      </c>
      <c r="K253" s="1415" t="s">
        <v>999</v>
      </c>
      <c r="L253" s="1423">
        <v>0</v>
      </c>
      <c r="M253" s="1415" t="s">
        <v>1000</v>
      </c>
      <c r="N253" s="1415">
        <v>2023</v>
      </c>
      <c r="O253" s="1417">
        <v>0</v>
      </c>
      <c r="P253" s="248" t="s">
        <v>1001</v>
      </c>
      <c r="Q253" s="219">
        <v>1903057</v>
      </c>
      <c r="R253" s="219" t="s">
        <v>1002</v>
      </c>
      <c r="S253" s="219">
        <v>190305700</v>
      </c>
      <c r="T253" s="219" t="s">
        <v>1003</v>
      </c>
      <c r="U253" s="219">
        <v>64</v>
      </c>
      <c r="V253" s="219">
        <v>64</v>
      </c>
      <c r="W253" s="219">
        <v>64</v>
      </c>
      <c r="X253" s="219">
        <v>64</v>
      </c>
      <c r="Y253" s="219">
        <v>64</v>
      </c>
      <c r="Z253" s="253">
        <v>64</v>
      </c>
      <c r="AA253" s="221" t="s">
        <v>53</v>
      </c>
      <c r="AB253" s="219" t="s">
        <v>173</v>
      </c>
      <c r="AC253" s="219" t="s">
        <v>978</v>
      </c>
      <c r="AD253" s="219" t="s">
        <v>853</v>
      </c>
      <c r="AE253" s="2"/>
      <c r="AF253" s="2"/>
    </row>
    <row r="254" spans="1:32" ht="15.75" customHeight="1" x14ac:dyDescent="0.25">
      <c r="A254" s="847">
        <v>253</v>
      </c>
      <c r="B254" s="1564"/>
      <c r="C254" s="1434"/>
      <c r="D254" s="1434"/>
      <c r="E254" s="1434"/>
      <c r="F254" s="1466"/>
      <c r="G254" s="1434"/>
      <c r="H254" s="1467"/>
      <c r="I254" s="1435"/>
      <c r="J254" s="1421"/>
      <c r="K254" s="1416"/>
      <c r="L254" s="1425"/>
      <c r="M254" s="1416"/>
      <c r="N254" s="1416"/>
      <c r="O254" s="1418"/>
      <c r="P254" s="248" t="s">
        <v>1004</v>
      </c>
      <c r="Q254" s="219">
        <v>1903031</v>
      </c>
      <c r="R254" s="219" t="s">
        <v>1005</v>
      </c>
      <c r="S254" s="219">
        <v>190303100</v>
      </c>
      <c r="T254" s="219" t="s">
        <v>1006</v>
      </c>
      <c r="U254" s="219">
        <v>64</v>
      </c>
      <c r="V254" s="219">
        <v>64</v>
      </c>
      <c r="W254" s="219">
        <v>64</v>
      </c>
      <c r="X254" s="219">
        <v>64</v>
      </c>
      <c r="Y254" s="219">
        <v>64</v>
      </c>
      <c r="Z254" s="219">
        <v>64</v>
      </c>
      <c r="AA254" s="221" t="s">
        <v>53</v>
      </c>
      <c r="AB254" s="219" t="s">
        <v>173</v>
      </c>
      <c r="AC254" s="219" t="s">
        <v>978</v>
      </c>
      <c r="AD254" s="219" t="s">
        <v>853</v>
      </c>
      <c r="AE254" s="2"/>
      <c r="AF254" s="2"/>
    </row>
    <row r="255" spans="1:32" ht="15.75" customHeight="1" x14ac:dyDescent="0.25">
      <c r="A255" s="847">
        <v>254</v>
      </c>
      <c r="B255" s="1564"/>
      <c r="C255" s="1434"/>
      <c r="D255" s="1434"/>
      <c r="E255" s="1434"/>
      <c r="F255" s="1466"/>
      <c r="G255" s="1434"/>
      <c r="H255" s="218">
        <v>1905</v>
      </c>
      <c r="I255" s="229" t="s">
        <v>1007</v>
      </c>
      <c r="J255" s="219" t="s">
        <v>1008</v>
      </c>
      <c r="K255" s="219" t="s">
        <v>38</v>
      </c>
      <c r="L255" s="254">
        <v>0.23</v>
      </c>
      <c r="M255" s="219" t="s">
        <v>850</v>
      </c>
      <c r="N255" s="219">
        <v>2022</v>
      </c>
      <c r="O255" s="254">
        <v>0.7</v>
      </c>
      <c r="P255" s="248" t="s">
        <v>1009</v>
      </c>
      <c r="Q255" s="219">
        <v>1905050</v>
      </c>
      <c r="R255" s="219" t="s">
        <v>128</v>
      </c>
      <c r="S255" s="219">
        <v>190505000</v>
      </c>
      <c r="T255" s="219" t="s">
        <v>935</v>
      </c>
      <c r="U255" s="255">
        <v>68</v>
      </c>
      <c r="V255" s="255">
        <v>68</v>
      </c>
      <c r="W255" s="255">
        <v>68</v>
      </c>
      <c r="X255" s="255">
        <v>68</v>
      </c>
      <c r="Y255" s="255">
        <v>68</v>
      </c>
      <c r="Z255" s="255">
        <v>68</v>
      </c>
      <c r="AA255" s="219" t="s">
        <v>1010</v>
      </c>
      <c r="AB255" s="219" t="s">
        <v>173</v>
      </c>
      <c r="AC255" s="219" t="s">
        <v>886</v>
      </c>
      <c r="AD255" s="219" t="s">
        <v>853</v>
      </c>
      <c r="AE255" s="2"/>
      <c r="AF255" s="2"/>
    </row>
    <row r="256" spans="1:32" ht="15.75" customHeight="1" x14ac:dyDescent="0.25">
      <c r="A256" s="847">
        <v>255</v>
      </c>
      <c r="B256" s="1564"/>
      <c r="C256" s="1434"/>
      <c r="D256" s="1434"/>
      <c r="E256" s="1434"/>
      <c r="F256" s="1466"/>
      <c r="G256" s="1434"/>
      <c r="H256" s="1419">
        <v>1903</v>
      </c>
      <c r="I256" s="1415" t="s">
        <v>968</v>
      </c>
      <c r="J256" s="1415" t="s">
        <v>1011</v>
      </c>
      <c r="K256" s="1415" t="s">
        <v>38</v>
      </c>
      <c r="L256" s="1445">
        <v>0.23</v>
      </c>
      <c r="M256" s="1415" t="s">
        <v>850</v>
      </c>
      <c r="N256" s="1415">
        <v>2022</v>
      </c>
      <c r="O256" s="1458">
        <v>0.8</v>
      </c>
      <c r="P256" s="248" t="s">
        <v>1012</v>
      </c>
      <c r="Q256" s="219">
        <v>1903011</v>
      </c>
      <c r="R256" s="219" t="s">
        <v>937</v>
      </c>
      <c r="S256" s="219" t="s">
        <v>1013</v>
      </c>
      <c r="T256" s="219" t="s">
        <v>938</v>
      </c>
      <c r="U256" s="219">
        <v>1564</v>
      </c>
      <c r="V256" s="219">
        <v>1600</v>
      </c>
      <c r="W256" s="219">
        <v>1750</v>
      </c>
      <c r="X256" s="219">
        <v>1850</v>
      </c>
      <c r="Y256" s="219">
        <v>2000</v>
      </c>
      <c r="Z256" s="219">
        <v>2000</v>
      </c>
      <c r="AA256" s="219" t="s">
        <v>43</v>
      </c>
      <c r="AB256" s="219" t="s">
        <v>173</v>
      </c>
      <c r="AC256" s="219" t="s">
        <v>886</v>
      </c>
      <c r="AD256" s="219" t="s">
        <v>853</v>
      </c>
      <c r="AE256" s="2"/>
      <c r="AF256" s="2"/>
    </row>
    <row r="257" spans="1:32" ht="15.75" customHeight="1" x14ac:dyDescent="0.25">
      <c r="A257" s="847">
        <v>256</v>
      </c>
      <c r="B257" s="1564"/>
      <c r="C257" s="1434"/>
      <c r="D257" s="1434"/>
      <c r="E257" s="1434"/>
      <c r="F257" s="1466"/>
      <c r="G257" s="1434"/>
      <c r="H257" s="1421"/>
      <c r="I257" s="1416"/>
      <c r="J257" s="1416"/>
      <c r="K257" s="1416"/>
      <c r="L257" s="1446"/>
      <c r="M257" s="1416"/>
      <c r="N257" s="1416"/>
      <c r="O257" s="1459"/>
      <c r="P257" s="248" t="s">
        <v>1014</v>
      </c>
      <c r="Q257" s="219">
        <v>1903023</v>
      </c>
      <c r="R257" s="219" t="s">
        <v>986</v>
      </c>
      <c r="S257" s="219" t="s">
        <v>1015</v>
      </c>
      <c r="T257" s="219" t="s">
        <v>1016</v>
      </c>
      <c r="U257" s="219">
        <v>12</v>
      </c>
      <c r="V257" s="219">
        <v>12</v>
      </c>
      <c r="W257" s="219">
        <v>16</v>
      </c>
      <c r="X257" s="219">
        <v>20</v>
      </c>
      <c r="Y257" s="219">
        <v>24</v>
      </c>
      <c r="Z257" s="219">
        <v>24</v>
      </c>
      <c r="AA257" s="219" t="s">
        <v>43</v>
      </c>
      <c r="AB257" s="219" t="s">
        <v>173</v>
      </c>
      <c r="AC257" s="219" t="s">
        <v>886</v>
      </c>
      <c r="AD257" s="219" t="s">
        <v>853</v>
      </c>
      <c r="AE257" s="2"/>
      <c r="AF257" s="2"/>
    </row>
    <row r="258" spans="1:32" ht="15.75" customHeight="1" x14ac:dyDescent="0.25">
      <c r="A258" s="847">
        <v>257</v>
      </c>
      <c r="B258" s="1564"/>
      <c r="C258" s="1434"/>
      <c r="D258" s="1435"/>
      <c r="E258" s="1435"/>
      <c r="F258" s="1466"/>
      <c r="G258" s="1434"/>
      <c r="H258" s="218">
        <v>1905</v>
      </c>
      <c r="I258" s="219" t="s">
        <v>1017</v>
      </c>
      <c r="J258" s="219" t="s">
        <v>1011</v>
      </c>
      <c r="K258" s="221" t="s">
        <v>38</v>
      </c>
      <c r="L258" s="247">
        <v>0.23</v>
      </c>
      <c r="M258" s="221" t="s">
        <v>850</v>
      </c>
      <c r="N258" s="221">
        <v>2022</v>
      </c>
      <c r="O258" s="247">
        <v>0.7</v>
      </c>
      <c r="P258" s="248" t="s">
        <v>1018</v>
      </c>
      <c r="Q258" s="219" t="s">
        <v>1019</v>
      </c>
      <c r="R258" s="219" t="s">
        <v>1020</v>
      </c>
      <c r="S258" s="219" t="s">
        <v>1021</v>
      </c>
      <c r="T258" s="219" t="s">
        <v>876</v>
      </c>
      <c r="U258" s="221">
        <v>0</v>
      </c>
      <c r="V258" s="221">
        <v>68</v>
      </c>
      <c r="W258" s="221">
        <v>68</v>
      </c>
      <c r="X258" s="221">
        <v>68</v>
      </c>
      <c r="Y258" s="221">
        <v>68</v>
      </c>
      <c r="Z258" s="221">
        <v>68</v>
      </c>
      <c r="AA258" s="221" t="s">
        <v>43</v>
      </c>
      <c r="AB258" s="219" t="s">
        <v>173</v>
      </c>
      <c r="AC258" s="219" t="s">
        <v>886</v>
      </c>
      <c r="AD258" s="219" t="s">
        <v>853</v>
      </c>
      <c r="AE258" s="2"/>
      <c r="AF258" s="2"/>
    </row>
    <row r="259" spans="1:32" ht="15.75" customHeight="1" x14ac:dyDescent="0.25">
      <c r="A259" s="847">
        <v>258</v>
      </c>
      <c r="B259" s="1564"/>
      <c r="C259" s="1434"/>
      <c r="D259" s="1433" t="s">
        <v>1022</v>
      </c>
      <c r="E259" s="1433" t="s">
        <v>1023</v>
      </c>
      <c r="F259" s="1466"/>
      <c r="G259" s="1434"/>
      <c r="H259" s="1419">
        <v>1903</v>
      </c>
      <c r="I259" s="1415" t="s">
        <v>968</v>
      </c>
      <c r="J259" s="1487" t="s">
        <v>1024</v>
      </c>
      <c r="K259" s="1433" t="s">
        <v>38</v>
      </c>
      <c r="L259" s="1484">
        <v>0.89900000000000002</v>
      </c>
      <c r="M259" s="1433" t="s">
        <v>1025</v>
      </c>
      <c r="N259" s="1433">
        <v>2022</v>
      </c>
      <c r="O259" s="1471">
        <v>0.92</v>
      </c>
      <c r="P259" s="256" t="s">
        <v>1026</v>
      </c>
      <c r="Q259" s="257">
        <v>1903031</v>
      </c>
      <c r="R259" s="258" t="s">
        <v>1005</v>
      </c>
      <c r="S259" s="257">
        <v>190303100</v>
      </c>
      <c r="T259" s="258" t="s">
        <v>1006</v>
      </c>
      <c r="U259" s="226">
        <v>4</v>
      </c>
      <c r="V259" s="226">
        <v>4</v>
      </c>
      <c r="W259" s="226">
        <v>4</v>
      </c>
      <c r="X259" s="226">
        <v>4</v>
      </c>
      <c r="Y259" s="226">
        <v>4</v>
      </c>
      <c r="Z259" s="226">
        <v>4</v>
      </c>
      <c r="AA259" s="226" t="s">
        <v>1027</v>
      </c>
      <c r="AB259" s="252" t="s">
        <v>173</v>
      </c>
      <c r="AC259" s="229" t="s">
        <v>886</v>
      </c>
      <c r="AD259" s="230" t="s">
        <v>1028</v>
      </c>
      <c r="AE259" s="2"/>
      <c r="AF259" s="2"/>
    </row>
    <row r="260" spans="1:32" ht="15.75" customHeight="1" thickBot="1" x14ac:dyDescent="0.3">
      <c r="A260" s="847">
        <v>259</v>
      </c>
      <c r="B260" s="1564"/>
      <c r="C260" s="1434"/>
      <c r="D260" s="1434"/>
      <c r="E260" s="1434"/>
      <c r="F260" s="1466"/>
      <c r="G260" s="1434"/>
      <c r="H260" s="1420"/>
      <c r="I260" s="1422"/>
      <c r="J260" s="1488"/>
      <c r="K260" s="1434"/>
      <c r="L260" s="1485"/>
      <c r="M260" s="1434"/>
      <c r="N260" s="1434"/>
      <c r="O260" s="1472"/>
      <c r="P260" s="259" t="s">
        <v>1029</v>
      </c>
      <c r="Q260" s="257">
        <v>1903052</v>
      </c>
      <c r="R260" s="258" t="s">
        <v>875</v>
      </c>
      <c r="S260" s="257">
        <v>190305200</v>
      </c>
      <c r="T260" s="258" t="s">
        <v>876</v>
      </c>
      <c r="U260" s="260">
        <v>64</v>
      </c>
      <c r="V260" s="260">
        <v>64</v>
      </c>
      <c r="W260" s="260">
        <v>64</v>
      </c>
      <c r="X260" s="260">
        <v>64</v>
      </c>
      <c r="Y260" s="260">
        <v>64</v>
      </c>
      <c r="Z260" s="260">
        <v>64</v>
      </c>
      <c r="AA260" s="226" t="s">
        <v>1027</v>
      </c>
      <c r="AB260" s="218" t="s">
        <v>173</v>
      </c>
      <c r="AC260" s="219" t="s">
        <v>886</v>
      </c>
      <c r="AD260" s="225" t="s">
        <v>1028</v>
      </c>
      <c r="AE260" s="2"/>
      <c r="AF260" s="2"/>
    </row>
    <row r="261" spans="1:32" ht="15.75" customHeight="1" thickBot="1" x14ac:dyDescent="0.3">
      <c r="A261" s="847">
        <v>260</v>
      </c>
      <c r="B261" s="1564"/>
      <c r="C261" s="1434"/>
      <c r="D261" s="1435"/>
      <c r="E261" s="1435"/>
      <c r="F261" s="1466"/>
      <c r="G261" s="1434"/>
      <c r="H261" s="1421"/>
      <c r="I261" s="1422"/>
      <c r="J261" s="1489"/>
      <c r="K261" s="1435"/>
      <c r="L261" s="1486"/>
      <c r="M261" s="1435"/>
      <c r="N261" s="1435"/>
      <c r="O261" s="1473"/>
      <c r="P261" s="259" t="s">
        <v>1030</v>
      </c>
      <c r="Q261" s="261">
        <v>1903023</v>
      </c>
      <c r="R261" s="218" t="s">
        <v>986</v>
      </c>
      <c r="S261" s="261">
        <v>190302300</v>
      </c>
      <c r="T261" s="225" t="s">
        <v>1031</v>
      </c>
      <c r="U261" s="260">
        <v>64</v>
      </c>
      <c r="V261" s="260">
        <v>64</v>
      </c>
      <c r="W261" s="260">
        <v>64</v>
      </c>
      <c r="X261" s="260">
        <v>64</v>
      </c>
      <c r="Y261" s="260">
        <v>64</v>
      </c>
      <c r="Z261" s="260">
        <v>64</v>
      </c>
      <c r="AA261" s="226" t="s">
        <v>1027</v>
      </c>
      <c r="AB261" s="218" t="s">
        <v>173</v>
      </c>
      <c r="AC261" s="219" t="s">
        <v>886</v>
      </c>
      <c r="AD261" s="225" t="s">
        <v>1028</v>
      </c>
      <c r="AE261" s="2"/>
      <c r="AF261" s="2"/>
    </row>
    <row r="262" spans="1:32" ht="15.75" customHeight="1" x14ac:dyDescent="0.25">
      <c r="A262" s="847">
        <v>261</v>
      </c>
      <c r="B262" s="1564"/>
      <c r="C262" s="1434"/>
      <c r="D262" s="1433" t="s">
        <v>845</v>
      </c>
      <c r="E262" s="1433" t="s">
        <v>846</v>
      </c>
      <c r="F262" s="1466"/>
      <c r="G262" s="1434"/>
      <c r="H262" s="1479">
        <v>1905</v>
      </c>
      <c r="I262" s="1433" t="s">
        <v>1017</v>
      </c>
      <c r="J262" s="1481" t="s">
        <v>1024</v>
      </c>
      <c r="K262" s="1433" t="s">
        <v>38</v>
      </c>
      <c r="L262" s="1484">
        <v>0.89900000000000002</v>
      </c>
      <c r="M262" s="1433" t="s">
        <v>850</v>
      </c>
      <c r="N262" s="1433">
        <v>2022</v>
      </c>
      <c r="O262" s="1471">
        <v>0.92</v>
      </c>
      <c r="P262" s="259" t="s">
        <v>1032</v>
      </c>
      <c r="Q262" s="219">
        <v>1905015</v>
      </c>
      <c r="R262" s="219" t="s">
        <v>51</v>
      </c>
      <c r="S262" s="219" t="s">
        <v>1033</v>
      </c>
      <c r="T262" s="219" t="s">
        <v>989</v>
      </c>
      <c r="U262" s="229">
        <v>64</v>
      </c>
      <c r="V262" s="229">
        <v>64</v>
      </c>
      <c r="W262" s="229">
        <v>64</v>
      </c>
      <c r="X262" s="229">
        <v>64</v>
      </c>
      <c r="Y262" s="229">
        <v>64</v>
      </c>
      <c r="Z262" s="229">
        <v>64</v>
      </c>
      <c r="AA262" s="229" t="s">
        <v>53</v>
      </c>
      <c r="AB262" s="219" t="s">
        <v>173</v>
      </c>
      <c r="AC262" s="219" t="s">
        <v>886</v>
      </c>
      <c r="AD262" s="219" t="s">
        <v>1034</v>
      </c>
      <c r="AE262" s="2"/>
      <c r="AF262" s="2"/>
    </row>
    <row r="263" spans="1:32" ht="15.75" customHeight="1" x14ac:dyDescent="0.25">
      <c r="A263" s="847">
        <v>262</v>
      </c>
      <c r="B263" s="1564"/>
      <c r="C263" s="1434"/>
      <c r="D263" s="1434"/>
      <c r="E263" s="1434"/>
      <c r="F263" s="1466"/>
      <c r="G263" s="1434"/>
      <c r="H263" s="1431"/>
      <c r="I263" s="1434"/>
      <c r="J263" s="1482"/>
      <c r="K263" s="1434"/>
      <c r="L263" s="1485"/>
      <c r="M263" s="1434"/>
      <c r="N263" s="1434"/>
      <c r="O263" s="1472"/>
      <c r="P263" s="259" t="s">
        <v>1035</v>
      </c>
      <c r="Q263" s="219" t="s">
        <v>1036</v>
      </c>
      <c r="R263" s="219" t="s">
        <v>128</v>
      </c>
      <c r="S263" s="219">
        <v>190505005</v>
      </c>
      <c r="T263" s="219" t="s">
        <v>1037</v>
      </c>
      <c r="U263" s="219">
        <v>64</v>
      </c>
      <c r="V263" s="219">
        <v>64</v>
      </c>
      <c r="W263" s="219">
        <v>64</v>
      </c>
      <c r="X263" s="219">
        <v>64</v>
      </c>
      <c r="Y263" s="219">
        <v>64</v>
      </c>
      <c r="Z263" s="219">
        <v>64</v>
      </c>
      <c r="AA263" s="219" t="s">
        <v>53</v>
      </c>
      <c r="AB263" s="219" t="s">
        <v>173</v>
      </c>
      <c r="AC263" s="219" t="s">
        <v>886</v>
      </c>
      <c r="AD263" s="219" t="s">
        <v>1034</v>
      </c>
      <c r="AE263" s="2"/>
      <c r="AF263" s="2"/>
    </row>
    <row r="264" spans="1:32" ht="15.75" customHeight="1" x14ac:dyDescent="0.25">
      <c r="A264" s="847">
        <v>263</v>
      </c>
      <c r="B264" s="1564"/>
      <c r="C264" s="1434"/>
      <c r="D264" s="1434"/>
      <c r="E264" s="1434"/>
      <c r="F264" s="1466"/>
      <c r="G264" s="1434"/>
      <c r="H264" s="1431"/>
      <c r="I264" s="1434"/>
      <c r="J264" s="1483"/>
      <c r="K264" s="1435"/>
      <c r="L264" s="1486"/>
      <c r="M264" s="1435"/>
      <c r="N264" s="1435"/>
      <c r="O264" s="1473"/>
      <c r="P264" s="259" t="s">
        <v>1038</v>
      </c>
      <c r="Q264" s="219">
        <v>1905053</v>
      </c>
      <c r="R264" s="219" t="s">
        <v>875</v>
      </c>
      <c r="S264" s="219">
        <v>190505300</v>
      </c>
      <c r="T264" s="219" t="s">
        <v>876</v>
      </c>
      <c r="U264" s="219">
        <v>64</v>
      </c>
      <c r="V264" s="219">
        <v>64</v>
      </c>
      <c r="W264" s="219">
        <v>64</v>
      </c>
      <c r="X264" s="219">
        <v>64</v>
      </c>
      <c r="Y264" s="219">
        <v>64</v>
      </c>
      <c r="Z264" s="219">
        <v>64</v>
      </c>
      <c r="AA264" s="219" t="s">
        <v>53</v>
      </c>
      <c r="AB264" s="219" t="s">
        <v>173</v>
      </c>
      <c r="AC264" s="219" t="s">
        <v>886</v>
      </c>
      <c r="AD264" s="219" t="s">
        <v>1034</v>
      </c>
      <c r="AE264" s="2"/>
      <c r="AF264" s="2"/>
    </row>
    <row r="265" spans="1:32" ht="15.75" customHeight="1" x14ac:dyDescent="0.25">
      <c r="A265" s="847">
        <v>264</v>
      </c>
      <c r="B265" s="1564"/>
      <c r="C265" s="1434"/>
      <c r="D265" s="1434"/>
      <c r="E265" s="1434"/>
      <c r="F265" s="1466"/>
      <c r="G265" s="1434"/>
      <c r="H265" s="1431"/>
      <c r="I265" s="1434"/>
      <c r="J265" s="1419" t="s">
        <v>1039</v>
      </c>
      <c r="K265" s="1448" t="s">
        <v>1040</v>
      </c>
      <c r="L265" s="1474">
        <v>7</v>
      </c>
      <c r="M265" s="1448" t="s">
        <v>1041</v>
      </c>
      <c r="N265" s="1476">
        <v>2023</v>
      </c>
      <c r="O265" s="1477">
        <v>5.95</v>
      </c>
      <c r="P265" s="256" t="s">
        <v>1042</v>
      </c>
      <c r="Q265" s="252">
        <v>1905050</v>
      </c>
      <c r="R265" s="229" t="s">
        <v>1043</v>
      </c>
      <c r="S265" s="229">
        <v>190505004</v>
      </c>
      <c r="T265" s="229" t="s">
        <v>1044</v>
      </c>
      <c r="U265" s="262">
        <v>15</v>
      </c>
      <c r="V265" s="229">
        <v>6</v>
      </c>
      <c r="W265" s="229">
        <v>7</v>
      </c>
      <c r="X265" s="229">
        <v>8</v>
      </c>
      <c r="Y265" s="229">
        <v>9</v>
      </c>
      <c r="Z265" s="229">
        <v>30</v>
      </c>
      <c r="AA265" s="229" t="s">
        <v>43</v>
      </c>
      <c r="AB265" s="229" t="s">
        <v>173</v>
      </c>
      <c r="AC265" s="229" t="s">
        <v>886</v>
      </c>
      <c r="AD265" s="218" t="s">
        <v>1034</v>
      </c>
      <c r="AE265" s="2"/>
      <c r="AF265" s="2"/>
    </row>
    <row r="266" spans="1:32" ht="15.75" customHeight="1" x14ac:dyDescent="0.25">
      <c r="A266" s="847">
        <v>265</v>
      </c>
      <c r="B266" s="1564"/>
      <c r="C266" s="1434"/>
      <c r="D266" s="1434"/>
      <c r="E266" s="1434"/>
      <c r="F266" s="1466"/>
      <c r="G266" s="1434"/>
      <c r="H266" s="1431"/>
      <c r="I266" s="1434"/>
      <c r="J266" s="1421"/>
      <c r="K266" s="1416"/>
      <c r="L266" s="1475"/>
      <c r="M266" s="1416"/>
      <c r="N266" s="1455"/>
      <c r="O266" s="1478"/>
      <c r="P266" s="263" t="s">
        <v>1045</v>
      </c>
      <c r="Q266" s="221">
        <v>1905050</v>
      </c>
      <c r="R266" s="221" t="s">
        <v>128</v>
      </c>
      <c r="S266" s="221">
        <v>190505000</v>
      </c>
      <c r="T266" s="221" t="s">
        <v>1046</v>
      </c>
      <c r="U266" s="221">
        <v>5</v>
      </c>
      <c r="V266" s="229">
        <v>64</v>
      </c>
      <c r="W266" s="229">
        <v>64</v>
      </c>
      <c r="X266" s="229">
        <v>64</v>
      </c>
      <c r="Y266" s="229">
        <v>64</v>
      </c>
      <c r="Z266" s="221">
        <v>64</v>
      </c>
      <c r="AA266" s="221" t="s">
        <v>43</v>
      </c>
      <c r="AB266" s="221" t="s">
        <v>173</v>
      </c>
      <c r="AC266" s="221" t="s">
        <v>886</v>
      </c>
      <c r="AD266" s="249" t="s">
        <v>1034</v>
      </c>
      <c r="AE266" s="2"/>
      <c r="AF266" s="2"/>
    </row>
    <row r="267" spans="1:32" ht="15.75" customHeight="1" x14ac:dyDescent="0.25">
      <c r="A267" s="847">
        <v>266</v>
      </c>
      <c r="B267" s="1564"/>
      <c r="C267" s="1434"/>
      <c r="D267" s="1434"/>
      <c r="E267" s="1434"/>
      <c r="F267" s="1466"/>
      <c r="G267" s="1434"/>
      <c r="H267" s="1431"/>
      <c r="I267" s="1434"/>
      <c r="J267" s="1419" t="s">
        <v>1047</v>
      </c>
      <c r="K267" s="1415" t="s">
        <v>1040</v>
      </c>
      <c r="L267" s="1499">
        <v>13.77</v>
      </c>
      <c r="M267" s="1415" t="s">
        <v>1041</v>
      </c>
      <c r="N267" s="1454">
        <v>2022</v>
      </c>
      <c r="O267" s="1500">
        <v>12.3</v>
      </c>
      <c r="P267" s="232" t="s">
        <v>1048</v>
      </c>
      <c r="Q267" s="221">
        <v>1905022</v>
      </c>
      <c r="R267" s="221" t="s">
        <v>1049</v>
      </c>
      <c r="S267" s="221">
        <v>190502202</v>
      </c>
      <c r="T267" s="221" t="s">
        <v>1050</v>
      </c>
      <c r="U267" s="221">
        <v>1</v>
      </c>
      <c r="V267" s="221">
        <v>1</v>
      </c>
      <c r="W267" s="221">
        <v>1</v>
      </c>
      <c r="X267" s="221">
        <v>1</v>
      </c>
      <c r="Y267" s="221">
        <v>1</v>
      </c>
      <c r="Z267" s="221">
        <v>1</v>
      </c>
      <c r="AA267" s="221" t="s">
        <v>1051</v>
      </c>
      <c r="AB267" s="221" t="s">
        <v>173</v>
      </c>
      <c r="AC267" s="221" t="s">
        <v>886</v>
      </c>
      <c r="AD267" s="221" t="s">
        <v>1034</v>
      </c>
      <c r="AE267" s="2"/>
      <c r="AF267" s="2"/>
    </row>
    <row r="268" spans="1:32" ht="15.75" customHeight="1" x14ac:dyDescent="0.25">
      <c r="A268" s="847">
        <v>267</v>
      </c>
      <c r="B268" s="1564"/>
      <c r="C268" s="1434"/>
      <c r="D268" s="1434"/>
      <c r="E268" s="1434"/>
      <c r="F268" s="1466"/>
      <c r="G268" s="1434"/>
      <c r="H268" s="1431"/>
      <c r="I268" s="1434"/>
      <c r="J268" s="1421"/>
      <c r="K268" s="1416"/>
      <c r="L268" s="1475"/>
      <c r="M268" s="1416"/>
      <c r="N268" s="1455"/>
      <c r="O268" s="1478"/>
      <c r="P268" s="248" t="s">
        <v>1052</v>
      </c>
      <c r="Q268" s="219">
        <v>1905050</v>
      </c>
      <c r="R268" s="219" t="s">
        <v>1043</v>
      </c>
      <c r="S268" s="219">
        <v>190505002</v>
      </c>
      <c r="T268" s="219" t="s">
        <v>1053</v>
      </c>
      <c r="U268" s="219">
        <v>64</v>
      </c>
      <c r="V268" s="219">
        <v>64</v>
      </c>
      <c r="W268" s="219">
        <v>64</v>
      </c>
      <c r="X268" s="219">
        <v>64</v>
      </c>
      <c r="Y268" s="219">
        <v>64</v>
      </c>
      <c r="Z268" s="219">
        <v>64</v>
      </c>
      <c r="AA268" s="219" t="s">
        <v>53</v>
      </c>
      <c r="AB268" s="219" t="s">
        <v>173</v>
      </c>
      <c r="AC268" s="219" t="s">
        <v>886</v>
      </c>
      <c r="AD268" s="219" t="s">
        <v>1034</v>
      </c>
      <c r="AE268" s="2"/>
      <c r="AF268" s="2"/>
    </row>
    <row r="269" spans="1:32" ht="15.75" customHeight="1" x14ac:dyDescent="0.25">
      <c r="A269" s="847">
        <v>268</v>
      </c>
      <c r="B269" s="1564"/>
      <c r="C269" s="1434"/>
      <c r="D269" s="1434"/>
      <c r="E269" s="1434"/>
      <c r="F269" s="1466"/>
      <c r="G269" s="1434"/>
      <c r="H269" s="1431"/>
      <c r="I269" s="1434"/>
      <c r="J269" s="1419" t="s">
        <v>1054</v>
      </c>
      <c r="K269" s="1415" t="s">
        <v>1040</v>
      </c>
      <c r="L269" s="1423">
        <v>15.8</v>
      </c>
      <c r="M269" s="1415" t="s">
        <v>1055</v>
      </c>
      <c r="N269" s="1454">
        <v>2022</v>
      </c>
      <c r="O269" s="1497">
        <v>14.2</v>
      </c>
      <c r="P269" s="263" t="s">
        <v>1056</v>
      </c>
      <c r="Q269" s="264">
        <v>1905050</v>
      </c>
      <c r="R269" s="227" t="s">
        <v>128</v>
      </c>
      <c r="S269" s="227">
        <v>190505000</v>
      </c>
      <c r="T269" s="227" t="s">
        <v>935</v>
      </c>
      <c r="U269" s="265">
        <v>5</v>
      </c>
      <c r="V269" s="265">
        <v>6</v>
      </c>
      <c r="W269" s="265">
        <v>7</v>
      </c>
      <c r="X269" s="265">
        <v>8</v>
      </c>
      <c r="Y269" s="265">
        <v>9</v>
      </c>
      <c r="Z269" s="265">
        <v>30</v>
      </c>
      <c r="AA269" s="227" t="s">
        <v>43</v>
      </c>
      <c r="AB269" s="227" t="s">
        <v>173</v>
      </c>
      <c r="AC269" s="227" t="s">
        <v>886</v>
      </c>
      <c r="AD269" s="264" t="s">
        <v>1034</v>
      </c>
      <c r="AE269" s="2"/>
      <c r="AF269" s="2"/>
    </row>
    <row r="270" spans="1:32" ht="15.75" customHeight="1" x14ac:dyDescent="0.25">
      <c r="A270" s="847">
        <v>269</v>
      </c>
      <c r="B270" s="1564"/>
      <c r="C270" s="1434"/>
      <c r="D270" s="1434"/>
      <c r="E270" s="1434"/>
      <c r="F270" s="1466"/>
      <c r="G270" s="1434"/>
      <c r="H270" s="1431"/>
      <c r="I270" s="1434"/>
      <c r="J270" s="1493"/>
      <c r="K270" s="1494"/>
      <c r="L270" s="1495"/>
      <c r="M270" s="1494"/>
      <c r="N270" s="1496"/>
      <c r="O270" s="1498"/>
      <c r="P270" s="266" t="s">
        <v>1057</v>
      </c>
      <c r="Q270" s="226">
        <v>1905053</v>
      </c>
      <c r="R270" s="226" t="s">
        <v>128</v>
      </c>
      <c r="S270" s="249">
        <v>190505300</v>
      </c>
      <c r="T270" s="219" t="s">
        <v>1058</v>
      </c>
      <c r="U270" s="219">
        <v>40</v>
      </c>
      <c r="V270" s="219">
        <v>45</v>
      </c>
      <c r="W270" s="219">
        <v>50</v>
      </c>
      <c r="X270" s="219">
        <v>55</v>
      </c>
      <c r="Y270" s="219">
        <v>60</v>
      </c>
      <c r="Z270" s="219">
        <v>60</v>
      </c>
      <c r="AA270" s="219" t="s">
        <v>43</v>
      </c>
      <c r="AB270" s="219" t="s">
        <v>173</v>
      </c>
      <c r="AC270" s="219" t="s">
        <v>886</v>
      </c>
      <c r="AD270" s="219" t="s">
        <v>1034</v>
      </c>
      <c r="AE270" s="2"/>
      <c r="AF270" s="2"/>
    </row>
    <row r="271" spans="1:32" ht="15.75" customHeight="1" x14ac:dyDescent="0.25">
      <c r="A271" s="847">
        <v>270</v>
      </c>
      <c r="B271" s="1564"/>
      <c r="C271" s="1434"/>
      <c r="D271" s="1434"/>
      <c r="E271" s="1434"/>
      <c r="F271" s="1466"/>
      <c r="G271" s="1434"/>
      <c r="H271" s="1431"/>
      <c r="I271" s="1434"/>
      <c r="J271" s="267" t="s">
        <v>1059</v>
      </c>
      <c r="K271" s="226" t="s">
        <v>1060</v>
      </c>
      <c r="L271" s="268">
        <v>852.9</v>
      </c>
      <c r="M271" s="226" t="s">
        <v>1061</v>
      </c>
      <c r="N271" s="269">
        <v>2023</v>
      </c>
      <c r="O271" s="270">
        <v>682</v>
      </c>
      <c r="P271" s="271" t="s">
        <v>1062</v>
      </c>
      <c r="Q271" s="229">
        <v>1905054</v>
      </c>
      <c r="R271" s="229" t="s">
        <v>878</v>
      </c>
      <c r="S271" s="219">
        <v>190505400</v>
      </c>
      <c r="T271" s="219" t="s">
        <v>879</v>
      </c>
      <c r="U271" s="218">
        <v>18</v>
      </c>
      <c r="V271" s="219">
        <v>19</v>
      </c>
      <c r="W271" s="219">
        <v>20</v>
      </c>
      <c r="X271" s="219">
        <v>21</v>
      </c>
      <c r="Y271" s="219">
        <v>22</v>
      </c>
      <c r="Z271" s="219">
        <v>22</v>
      </c>
      <c r="AA271" s="219" t="s">
        <v>43</v>
      </c>
      <c r="AB271" s="219" t="s">
        <v>173</v>
      </c>
      <c r="AC271" s="219" t="s">
        <v>886</v>
      </c>
      <c r="AD271" s="219" t="s">
        <v>1063</v>
      </c>
      <c r="AE271" s="2"/>
      <c r="AF271" s="2"/>
    </row>
    <row r="272" spans="1:32" ht="15.75" customHeight="1" x14ac:dyDescent="0.25">
      <c r="A272" s="847">
        <v>271</v>
      </c>
      <c r="B272" s="1564"/>
      <c r="C272" s="1434"/>
      <c r="D272" s="1434"/>
      <c r="E272" s="1434"/>
      <c r="F272" s="1466"/>
      <c r="G272" s="1434"/>
      <c r="H272" s="1431"/>
      <c r="I272" s="1434"/>
      <c r="J272" s="272" t="s">
        <v>1064</v>
      </c>
      <c r="K272" s="246" t="s">
        <v>38</v>
      </c>
      <c r="L272" s="273">
        <v>0.21</v>
      </c>
      <c r="M272" s="274" t="s">
        <v>919</v>
      </c>
      <c r="N272" s="274">
        <v>2023</v>
      </c>
      <c r="O272" s="275">
        <v>0.13</v>
      </c>
      <c r="P272" s="276" t="s">
        <v>1065</v>
      </c>
      <c r="Q272" s="277">
        <v>1905050</v>
      </c>
      <c r="R272" s="277" t="s">
        <v>128</v>
      </c>
      <c r="S272" s="277">
        <v>190505000</v>
      </c>
      <c r="T272" s="277" t="s">
        <v>935</v>
      </c>
      <c r="U272" s="245">
        <v>19</v>
      </c>
      <c r="V272" s="246">
        <v>20</v>
      </c>
      <c r="W272" s="246">
        <v>21</v>
      </c>
      <c r="X272" s="246">
        <v>22</v>
      </c>
      <c r="Y272" s="246">
        <v>23</v>
      </c>
      <c r="Z272" s="246">
        <v>23</v>
      </c>
      <c r="AA272" s="278" t="s">
        <v>917</v>
      </c>
      <c r="AB272" s="226" t="s">
        <v>173</v>
      </c>
      <c r="AC272" s="226" t="s">
        <v>886</v>
      </c>
      <c r="AD272" s="226" t="s">
        <v>1063</v>
      </c>
      <c r="AE272" s="2"/>
      <c r="AF272" s="2"/>
    </row>
    <row r="273" spans="1:32" ht="15.75" customHeight="1" x14ac:dyDescent="0.25">
      <c r="A273" s="847">
        <v>272</v>
      </c>
      <c r="B273" s="1564"/>
      <c r="C273" s="1434"/>
      <c r="D273" s="1434"/>
      <c r="E273" s="1434"/>
      <c r="F273" s="1466"/>
      <c r="G273" s="1434"/>
      <c r="H273" s="1431"/>
      <c r="I273" s="1434"/>
      <c r="J273" s="267" t="s">
        <v>1066</v>
      </c>
      <c r="K273" s="226" t="s">
        <v>1060</v>
      </c>
      <c r="L273" s="268">
        <v>0.2</v>
      </c>
      <c r="M273" s="269" t="s">
        <v>919</v>
      </c>
      <c r="N273" s="269">
        <v>2023</v>
      </c>
      <c r="O273" s="270">
        <v>0</v>
      </c>
      <c r="P273" s="276" t="s">
        <v>1067</v>
      </c>
      <c r="Q273" s="229">
        <v>1905053</v>
      </c>
      <c r="R273" s="277" t="s">
        <v>875</v>
      </c>
      <c r="S273" s="277">
        <v>190505300</v>
      </c>
      <c r="T273" s="277" t="s">
        <v>876</v>
      </c>
      <c r="U273" s="245">
        <v>19</v>
      </c>
      <c r="V273" s="246">
        <v>20</v>
      </c>
      <c r="W273" s="246">
        <v>21</v>
      </c>
      <c r="X273" s="246">
        <v>22</v>
      </c>
      <c r="Y273" s="246">
        <v>23</v>
      </c>
      <c r="Z273" s="246">
        <v>23</v>
      </c>
      <c r="AA273" s="278" t="s">
        <v>917</v>
      </c>
      <c r="AB273" s="219" t="s">
        <v>173</v>
      </c>
      <c r="AC273" s="219" t="s">
        <v>886</v>
      </c>
      <c r="AD273" s="219" t="s">
        <v>1063</v>
      </c>
      <c r="AE273" s="2"/>
      <c r="AF273" s="2"/>
    </row>
    <row r="274" spans="1:32" ht="15.75" customHeight="1" x14ac:dyDescent="0.25">
      <c r="A274" s="847">
        <v>273</v>
      </c>
      <c r="B274" s="1564"/>
      <c r="C274" s="1434"/>
      <c r="D274" s="1434"/>
      <c r="E274" s="1434"/>
      <c r="F274" s="1466"/>
      <c r="G274" s="1434"/>
      <c r="H274" s="1431"/>
      <c r="I274" s="1434"/>
      <c r="J274" s="264" t="s">
        <v>1068</v>
      </c>
      <c r="K274" s="227" t="s">
        <v>1069</v>
      </c>
      <c r="L274" s="240">
        <v>52.9</v>
      </c>
      <c r="M274" s="227" t="s">
        <v>1070</v>
      </c>
      <c r="N274" s="227">
        <v>2022</v>
      </c>
      <c r="O274" s="241">
        <v>45</v>
      </c>
      <c r="P274" s="248" t="s">
        <v>1071</v>
      </c>
      <c r="Q274" s="219">
        <v>1905053</v>
      </c>
      <c r="R274" s="219" t="s">
        <v>937</v>
      </c>
      <c r="S274" s="219">
        <v>190505300</v>
      </c>
      <c r="T274" s="219" t="s">
        <v>1072</v>
      </c>
      <c r="U274" s="219">
        <v>30</v>
      </c>
      <c r="V274" s="219">
        <v>35</v>
      </c>
      <c r="W274" s="219">
        <v>40</v>
      </c>
      <c r="X274" s="219">
        <v>45</v>
      </c>
      <c r="Y274" s="219">
        <v>50</v>
      </c>
      <c r="Z274" s="219">
        <v>50</v>
      </c>
      <c r="AA274" s="219" t="s">
        <v>1073</v>
      </c>
      <c r="AB274" s="219" t="s">
        <v>173</v>
      </c>
      <c r="AC274" s="219" t="s">
        <v>886</v>
      </c>
      <c r="AD274" s="219" t="s">
        <v>1034</v>
      </c>
      <c r="AE274" s="2"/>
      <c r="AF274" s="2"/>
    </row>
    <row r="275" spans="1:32" ht="15.75" customHeight="1" x14ac:dyDescent="0.25">
      <c r="A275" s="847">
        <v>274</v>
      </c>
      <c r="B275" s="1564"/>
      <c r="C275" s="1434"/>
      <c r="D275" s="1434"/>
      <c r="E275" s="1434"/>
      <c r="F275" s="1466"/>
      <c r="G275" s="1434"/>
      <c r="H275" s="1431"/>
      <c r="I275" s="1434"/>
      <c r="J275" s="267" t="s">
        <v>1074</v>
      </c>
      <c r="K275" s="226" t="s">
        <v>1075</v>
      </c>
      <c r="L275" s="279">
        <v>8.1</v>
      </c>
      <c r="M275" s="226" t="s">
        <v>1070</v>
      </c>
      <c r="N275" s="226">
        <v>2022</v>
      </c>
      <c r="O275" s="280">
        <v>50</v>
      </c>
      <c r="P275" s="259" t="s">
        <v>1076</v>
      </c>
      <c r="Q275" s="219">
        <v>1905049</v>
      </c>
      <c r="R275" s="219" t="s">
        <v>858</v>
      </c>
      <c r="S275" s="219">
        <v>190504900</v>
      </c>
      <c r="T275" s="219" t="s">
        <v>859</v>
      </c>
      <c r="U275" s="219">
        <v>1</v>
      </c>
      <c r="V275" s="219">
        <v>1</v>
      </c>
      <c r="W275" s="219">
        <v>1</v>
      </c>
      <c r="X275" s="219">
        <v>1</v>
      </c>
      <c r="Y275" s="219">
        <v>1</v>
      </c>
      <c r="Z275" s="219">
        <v>1</v>
      </c>
      <c r="AA275" s="219" t="s">
        <v>53</v>
      </c>
      <c r="AB275" s="219" t="s">
        <v>173</v>
      </c>
      <c r="AC275" s="219" t="s">
        <v>886</v>
      </c>
      <c r="AD275" s="219" t="s">
        <v>1034</v>
      </c>
      <c r="AE275" s="2"/>
      <c r="AF275" s="2"/>
    </row>
    <row r="276" spans="1:32" ht="15.75" customHeight="1" x14ac:dyDescent="0.25">
      <c r="A276" s="847">
        <v>275</v>
      </c>
      <c r="B276" s="1564"/>
      <c r="C276" s="1434"/>
      <c r="D276" s="1434"/>
      <c r="E276" s="1434"/>
      <c r="F276" s="1466"/>
      <c r="G276" s="1434"/>
      <c r="H276" s="1431"/>
      <c r="I276" s="1434"/>
      <c r="J276" s="1447" t="s">
        <v>1077</v>
      </c>
      <c r="K276" s="1448" t="s">
        <v>1078</v>
      </c>
      <c r="L276" s="1491" t="s">
        <v>1079</v>
      </c>
      <c r="M276" s="1448" t="s">
        <v>1080</v>
      </c>
      <c r="N276" s="1448">
        <v>2023</v>
      </c>
      <c r="O276" s="1492" t="s">
        <v>1081</v>
      </c>
      <c r="P276" s="251" t="s">
        <v>1082</v>
      </c>
      <c r="Q276" s="227">
        <v>1905015</v>
      </c>
      <c r="R276" s="281" t="s">
        <v>51</v>
      </c>
      <c r="S276" s="227">
        <v>190501502</v>
      </c>
      <c r="T276" s="227" t="s">
        <v>1083</v>
      </c>
      <c r="U276" s="227">
        <v>0</v>
      </c>
      <c r="V276" s="227">
        <v>1</v>
      </c>
      <c r="W276" s="227">
        <v>1</v>
      </c>
      <c r="X276" s="227">
        <v>1</v>
      </c>
      <c r="Y276" s="227">
        <v>1</v>
      </c>
      <c r="Z276" s="227">
        <v>1</v>
      </c>
      <c r="AA276" s="227" t="s">
        <v>43</v>
      </c>
      <c r="AB276" s="264" t="s">
        <v>173</v>
      </c>
      <c r="AC276" s="264" t="s">
        <v>886</v>
      </c>
      <c r="AD276" s="252" t="s">
        <v>1034</v>
      </c>
      <c r="AE276" s="2"/>
      <c r="AF276" s="2"/>
    </row>
    <row r="277" spans="1:32" ht="15.75" customHeight="1" x14ac:dyDescent="0.25">
      <c r="A277" s="847">
        <v>276</v>
      </c>
      <c r="B277" s="1564"/>
      <c r="C277" s="1434"/>
      <c r="D277" s="1435"/>
      <c r="E277" s="1434"/>
      <c r="F277" s="1466"/>
      <c r="G277" s="1434"/>
      <c r="H277" s="1480"/>
      <c r="I277" s="1434"/>
      <c r="J277" s="1420"/>
      <c r="K277" s="1422"/>
      <c r="L277" s="1425"/>
      <c r="M277" s="1422"/>
      <c r="N277" s="1422"/>
      <c r="O277" s="1426"/>
      <c r="P277" s="248" t="s">
        <v>1084</v>
      </c>
      <c r="Q277" s="219">
        <v>1905035</v>
      </c>
      <c r="R277" s="219" t="s">
        <v>1085</v>
      </c>
      <c r="S277" s="219">
        <v>190503505</v>
      </c>
      <c r="T277" s="225" t="s">
        <v>1086</v>
      </c>
      <c r="U277" s="226">
        <v>0</v>
      </c>
      <c r="V277" s="226">
        <v>1</v>
      </c>
      <c r="W277" s="226">
        <v>1</v>
      </c>
      <c r="X277" s="226">
        <v>1</v>
      </c>
      <c r="Y277" s="226">
        <v>1</v>
      </c>
      <c r="Z277" s="226">
        <v>1</v>
      </c>
      <c r="AA277" s="226" t="s">
        <v>43</v>
      </c>
      <c r="AB277" s="218" t="s">
        <v>173</v>
      </c>
      <c r="AC277" s="219" t="s">
        <v>886</v>
      </c>
      <c r="AD277" s="282" t="s">
        <v>1034</v>
      </c>
      <c r="AE277" s="2"/>
      <c r="AF277" s="2"/>
    </row>
    <row r="278" spans="1:32" ht="15.75" customHeight="1" x14ac:dyDescent="0.25">
      <c r="A278" s="847">
        <v>277</v>
      </c>
      <c r="B278" s="1564"/>
      <c r="C278" s="1434"/>
      <c r="D278" s="1430" t="s">
        <v>1022</v>
      </c>
      <c r="E278" s="1433" t="s">
        <v>1023</v>
      </c>
      <c r="F278" s="1466"/>
      <c r="G278" s="1434"/>
      <c r="H278" s="1479">
        <v>1903</v>
      </c>
      <c r="I278" s="1501" t="s">
        <v>1087</v>
      </c>
      <c r="J278" s="1501" t="s">
        <v>1088</v>
      </c>
      <c r="K278" s="1501" t="s">
        <v>38</v>
      </c>
      <c r="L278" s="1519">
        <v>0.23</v>
      </c>
      <c r="M278" s="1501" t="s">
        <v>850</v>
      </c>
      <c r="N278" s="1501">
        <v>2022</v>
      </c>
      <c r="O278" s="1512">
        <v>0.8</v>
      </c>
      <c r="P278" s="259" t="s">
        <v>1089</v>
      </c>
      <c r="Q278" s="219">
        <v>1903016</v>
      </c>
      <c r="R278" s="219" t="s">
        <v>1090</v>
      </c>
      <c r="S278" s="219">
        <v>190301600</v>
      </c>
      <c r="T278" s="225" t="s">
        <v>1091</v>
      </c>
      <c r="U278" s="260">
        <v>12</v>
      </c>
      <c r="V278" s="260">
        <v>17</v>
      </c>
      <c r="W278" s="260">
        <v>19</v>
      </c>
      <c r="X278" s="260">
        <v>21</v>
      </c>
      <c r="Y278" s="260">
        <v>23</v>
      </c>
      <c r="Z278" s="260">
        <v>23</v>
      </c>
      <c r="AA278" s="226" t="s">
        <v>43</v>
      </c>
      <c r="AB278" s="218" t="s">
        <v>173</v>
      </c>
      <c r="AC278" s="219" t="s">
        <v>886</v>
      </c>
      <c r="AD278" s="243" t="s">
        <v>1034</v>
      </c>
      <c r="AE278" s="2"/>
      <c r="AF278" s="2"/>
    </row>
    <row r="279" spans="1:32" ht="15.75" customHeight="1" x14ac:dyDescent="0.25">
      <c r="A279" s="847">
        <v>278</v>
      </c>
      <c r="B279" s="1564"/>
      <c r="C279" s="1434"/>
      <c r="D279" s="1431"/>
      <c r="E279" s="1434"/>
      <c r="F279" s="1466"/>
      <c r="G279" s="1434"/>
      <c r="H279" s="1431"/>
      <c r="I279" s="1501"/>
      <c r="J279" s="1501"/>
      <c r="K279" s="1501"/>
      <c r="L279" s="1520"/>
      <c r="M279" s="1501"/>
      <c r="N279" s="1501"/>
      <c r="O279" s="1512"/>
      <c r="P279" s="263" t="s">
        <v>1092</v>
      </c>
      <c r="Q279" s="284">
        <v>1903012</v>
      </c>
      <c r="R279" s="284" t="s">
        <v>1093</v>
      </c>
      <c r="S279" s="249">
        <v>190301200</v>
      </c>
      <c r="T279" s="243" t="s">
        <v>1094</v>
      </c>
      <c r="U279" s="226">
        <v>14000</v>
      </c>
      <c r="V279" s="226">
        <v>16000</v>
      </c>
      <c r="W279" s="226">
        <v>16000</v>
      </c>
      <c r="X279" s="226">
        <v>16000</v>
      </c>
      <c r="Y279" s="226">
        <v>16000</v>
      </c>
      <c r="Z279" s="226">
        <v>16000</v>
      </c>
      <c r="AA279" s="217" t="s">
        <v>43</v>
      </c>
      <c r="AB279" s="249" t="s">
        <v>173</v>
      </c>
      <c r="AC279" s="221" t="s">
        <v>886</v>
      </c>
      <c r="AD279" s="231" t="s">
        <v>1034</v>
      </c>
      <c r="AE279" s="2"/>
      <c r="AF279" s="2"/>
    </row>
    <row r="280" spans="1:32" ht="15.75" customHeight="1" x14ac:dyDescent="0.25">
      <c r="A280" s="847">
        <v>279</v>
      </c>
      <c r="B280" s="1564"/>
      <c r="C280" s="1434"/>
      <c r="D280" s="1431"/>
      <c r="E280" s="1434"/>
      <c r="F280" s="1466"/>
      <c r="G280" s="1434"/>
      <c r="H280" s="1431"/>
      <c r="I280" s="1501"/>
      <c r="J280" s="1501"/>
      <c r="K280" s="1501"/>
      <c r="L280" s="1520"/>
      <c r="M280" s="1501"/>
      <c r="N280" s="1501"/>
      <c r="O280" s="1512"/>
      <c r="P280" s="285" t="s">
        <v>1095</v>
      </c>
      <c r="Q280" s="226">
        <v>1903034</v>
      </c>
      <c r="R280" s="226" t="s">
        <v>128</v>
      </c>
      <c r="S280" s="226">
        <v>190303400</v>
      </c>
      <c r="T280" s="226" t="s">
        <v>935</v>
      </c>
      <c r="U280" s="226">
        <v>141</v>
      </c>
      <c r="V280" s="226">
        <v>150</v>
      </c>
      <c r="W280" s="226">
        <v>150</v>
      </c>
      <c r="X280" s="226">
        <v>150</v>
      </c>
      <c r="Y280" s="226">
        <v>150</v>
      </c>
      <c r="Z280" s="226">
        <v>150</v>
      </c>
      <c r="AA280" s="226" t="s">
        <v>43</v>
      </c>
      <c r="AB280" s="226" t="s">
        <v>173</v>
      </c>
      <c r="AC280" s="226" t="s">
        <v>886</v>
      </c>
      <c r="AD280" s="226" t="s">
        <v>1034</v>
      </c>
      <c r="AE280" s="2"/>
      <c r="AF280" s="2"/>
    </row>
    <row r="281" spans="1:32" ht="15.75" customHeight="1" x14ac:dyDescent="0.25">
      <c r="A281" s="847">
        <v>280</v>
      </c>
      <c r="B281" s="1564"/>
      <c r="C281" s="1434"/>
      <c r="D281" s="1432"/>
      <c r="E281" s="1435"/>
      <c r="F281" s="1466"/>
      <c r="G281" s="1434"/>
      <c r="H281" s="1432"/>
      <c r="I281" s="1501"/>
      <c r="J281" s="1501"/>
      <c r="K281" s="1501"/>
      <c r="L281" s="1521"/>
      <c r="M281" s="1501"/>
      <c r="N281" s="1501"/>
      <c r="O281" s="1512"/>
      <c r="P281" s="286" t="s">
        <v>1096</v>
      </c>
      <c r="Q281" s="252">
        <v>1903047</v>
      </c>
      <c r="R281" s="229" t="s">
        <v>1097</v>
      </c>
      <c r="S281" s="229">
        <v>190304700</v>
      </c>
      <c r="T281" s="230" t="s">
        <v>1098</v>
      </c>
      <c r="U281" s="260">
        <v>460</v>
      </c>
      <c r="V281" s="260">
        <v>700</v>
      </c>
      <c r="W281" s="260">
        <v>750</v>
      </c>
      <c r="X281" s="260">
        <v>800</v>
      </c>
      <c r="Y281" s="260">
        <v>850</v>
      </c>
      <c r="Z281" s="260">
        <v>850</v>
      </c>
      <c r="AA281" s="244" t="s">
        <v>43</v>
      </c>
      <c r="AB281" s="252" t="s">
        <v>173</v>
      </c>
      <c r="AC281" s="229" t="s">
        <v>886</v>
      </c>
      <c r="AD281" s="230" t="s">
        <v>853</v>
      </c>
      <c r="AE281" s="2"/>
      <c r="AF281" s="2"/>
    </row>
    <row r="282" spans="1:32" ht="15.75" customHeight="1" x14ac:dyDescent="0.25">
      <c r="A282" s="847">
        <v>281</v>
      </c>
      <c r="B282" s="1564"/>
      <c r="C282" s="1434"/>
      <c r="D282" s="1433" t="s">
        <v>1099</v>
      </c>
      <c r="E282" s="1513" t="s">
        <v>1100</v>
      </c>
      <c r="F282" s="1466"/>
      <c r="G282" s="1434"/>
      <c r="H282" s="1430">
        <v>1906</v>
      </c>
      <c r="I282" s="1501" t="s">
        <v>1101</v>
      </c>
      <c r="J282" s="1430" t="s">
        <v>1102</v>
      </c>
      <c r="K282" s="1501" t="s">
        <v>38</v>
      </c>
      <c r="L282" s="1516">
        <v>0.9839</v>
      </c>
      <c r="M282" s="1501" t="s">
        <v>1103</v>
      </c>
      <c r="N282" s="1501">
        <v>2023</v>
      </c>
      <c r="O282" s="1502">
        <v>0.98799999999999999</v>
      </c>
      <c r="P282" s="266" t="s">
        <v>1104</v>
      </c>
      <c r="Q282" s="252">
        <v>1906040</v>
      </c>
      <c r="R282" s="229" t="s">
        <v>875</v>
      </c>
      <c r="S282" s="229">
        <v>190604000</v>
      </c>
      <c r="T282" s="229" t="s">
        <v>876</v>
      </c>
      <c r="U282" s="262">
        <v>100</v>
      </c>
      <c r="V282" s="262">
        <v>100</v>
      </c>
      <c r="W282" s="262">
        <v>105</v>
      </c>
      <c r="X282" s="262">
        <v>110</v>
      </c>
      <c r="Y282" s="262">
        <v>115</v>
      </c>
      <c r="Z282" s="262">
        <v>115</v>
      </c>
      <c r="AA282" s="229" t="s">
        <v>254</v>
      </c>
      <c r="AB282" s="229" t="s">
        <v>173</v>
      </c>
      <c r="AC282" s="229" t="s">
        <v>886</v>
      </c>
      <c r="AD282" s="229" t="s">
        <v>1034</v>
      </c>
      <c r="AE282" s="2"/>
      <c r="AF282" s="2"/>
    </row>
    <row r="283" spans="1:32" ht="15.75" customHeight="1" x14ac:dyDescent="0.25">
      <c r="A283" s="847">
        <v>282</v>
      </c>
      <c r="B283" s="1564"/>
      <c r="C283" s="1434"/>
      <c r="D283" s="1434"/>
      <c r="E283" s="1514"/>
      <c r="F283" s="1466"/>
      <c r="G283" s="1434"/>
      <c r="H283" s="1431"/>
      <c r="I283" s="1501"/>
      <c r="J283" s="1431"/>
      <c r="K283" s="1501"/>
      <c r="L283" s="1517"/>
      <c r="M283" s="1501"/>
      <c r="N283" s="1501"/>
      <c r="O283" s="1503"/>
      <c r="P283" s="266" t="s">
        <v>1105</v>
      </c>
      <c r="Q283" s="218">
        <v>1906035</v>
      </c>
      <c r="R283" s="219" t="s">
        <v>1106</v>
      </c>
      <c r="S283" s="219">
        <v>190603500</v>
      </c>
      <c r="T283" s="219" t="s">
        <v>1107</v>
      </c>
      <c r="U283" s="255">
        <v>64</v>
      </c>
      <c r="V283" s="255">
        <v>64</v>
      </c>
      <c r="W283" s="255">
        <v>64</v>
      </c>
      <c r="X283" s="255">
        <v>64</v>
      </c>
      <c r="Y283" s="255">
        <v>64</v>
      </c>
      <c r="Z283" s="255">
        <v>64</v>
      </c>
      <c r="AA283" s="219" t="s">
        <v>1108</v>
      </c>
      <c r="AB283" s="219" t="s">
        <v>173</v>
      </c>
      <c r="AC283" s="219" t="s">
        <v>886</v>
      </c>
      <c r="AD283" s="219" t="s">
        <v>1034</v>
      </c>
      <c r="AE283" s="2"/>
      <c r="AF283" s="2"/>
    </row>
    <row r="284" spans="1:32" ht="15.75" customHeight="1" x14ac:dyDescent="0.25">
      <c r="A284" s="847">
        <v>283</v>
      </c>
      <c r="B284" s="1564"/>
      <c r="C284" s="1434"/>
      <c r="D284" s="1434"/>
      <c r="E284" s="1514"/>
      <c r="F284" s="1466"/>
      <c r="G284" s="1434"/>
      <c r="H284" s="1431"/>
      <c r="I284" s="1501"/>
      <c r="J284" s="1480"/>
      <c r="K284" s="1501"/>
      <c r="L284" s="1518"/>
      <c r="M284" s="1501"/>
      <c r="N284" s="1501"/>
      <c r="O284" s="1504"/>
      <c r="P284" s="251" t="s">
        <v>1109</v>
      </c>
      <c r="Q284" s="219">
        <v>1906041</v>
      </c>
      <c r="R284" s="221" t="s">
        <v>128</v>
      </c>
      <c r="S284" s="219">
        <v>190604100</v>
      </c>
      <c r="T284" s="219" t="s">
        <v>935</v>
      </c>
      <c r="U284" s="255">
        <v>32</v>
      </c>
      <c r="V284" s="287">
        <v>32</v>
      </c>
      <c r="W284" s="287">
        <v>34</v>
      </c>
      <c r="X284" s="287">
        <v>36</v>
      </c>
      <c r="Y284" s="287">
        <v>38</v>
      </c>
      <c r="Z284" s="287">
        <v>38</v>
      </c>
      <c r="AA284" s="219" t="s">
        <v>1110</v>
      </c>
      <c r="AB284" s="219" t="s">
        <v>173</v>
      </c>
      <c r="AC284" s="219" t="s">
        <v>886</v>
      </c>
      <c r="AD284" s="219" t="s">
        <v>1034</v>
      </c>
      <c r="AE284" s="2"/>
      <c r="AF284" s="2"/>
    </row>
    <row r="285" spans="1:32" ht="15.75" customHeight="1" x14ac:dyDescent="0.25">
      <c r="A285" s="847">
        <v>284</v>
      </c>
      <c r="B285" s="1564"/>
      <c r="C285" s="1434"/>
      <c r="D285" s="1434"/>
      <c r="E285" s="1514"/>
      <c r="F285" s="1466"/>
      <c r="G285" s="1434"/>
      <c r="H285" s="1431"/>
      <c r="I285" s="1501"/>
      <c r="J285" s="1419" t="s">
        <v>1111</v>
      </c>
      <c r="K285" s="1448" t="s">
        <v>1112</v>
      </c>
      <c r="L285" s="1505">
        <v>0.92500000000000004</v>
      </c>
      <c r="M285" s="1448" t="s">
        <v>1113</v>
      </c>
      <c r="N285" s="1508">
        <v>2023</v>
      </c>
      <c r="O285" s="1505">
        <v>0.95</v>
      </c>
      <c r="P285" s="248" t="s">
        <v>1114</v>
      </c>
      <c r="Q285" s="231">
        <v>1906040</v>
      </c>
      <c r="R285" s="226" t="s">
        <v>875</v>
      </c>
      <c r="S285" s="249">
        <v>190604000</v>
      </c>
      <c r="T285" s="219" t="s">
        <v>1115</v>
      </c>
      <c r="U285" s="219">
        <v>100</v>
      </c>
      <c r="V285" s="219">
        <v>150</v>
      </c>
      <c r="W285" s="219">
        <v>225</v>
      </c>
      <c r="X285" s="219">
        <v>250</v>
      </c>
      <c r="Y285" s="219">
        <v>275</v>
      </c>
      <c r="Z285" s="219">
        <v>275</v>
      </c>
      <c r="AA285" s="219" t="s">
        <v>43</v>
      </c>
      <c r="AB285" s="219" t="s">
        <v>173</v>
      </c>
      <c r="AC285" s="219" t="s">
        <v>173</v>
      </c>
      <c r="AD285" s="219" t="s">
        <v>1034</v>
      </c>
      <c r="AE285" s="2"/>
      <c r="AF285" s="2"/>
    </row>
    <row r="286" spans="1:32" ht="15.75" customHeight="1" x14ac:dyDescent="0.25">
      <c r="A286" s="847">
        <v>285</v>
      </c>
      <c r="B286" s="1564"/>
      <c r="C286" s="1434"/>
      <c r="D286" s="1434"/>
      <c r="E286" s="1514"/>
      <c r="F286" s="1466"/>
      <c r="G286" s="1434"/>
      <c r="H286" s="1431"/>
      <c r="I286" s="1501"/>
      <c r="J286" s="1420"/>
      <c r="K286" s="1422"/>
      <c r="L286" s="1506"/>
      <c r="M286" s="1422"/>
      <c r="N286" s="1509"/>
      <c r="O286" s="1506"/>
      <c r="P286" s="248" t="s">
        <v>1116</v>
      </c>
      <c r="Q286" s="231">
        <v>1906040</v>
      </c>
      <c r="R286" s="226" t="s">
        <v>875</v>
      </c>
      <c r="S286" s="249">
        <v>190604000</v>
      </c>
      <c r="T286" s="219" t="s">
        <v>1117</v>
      </c>
      <c r="U286" s="219">
        <v>40</v>
      </c>
      <c r="V286" s="219">
        <v>43</v>
      </c>
      <c r="W286" s="219">
        <v>45</v>
      </c>
      <c r="X286" s="219">
        <v>49</v>
      </c>
      <c r="Y286" s="219">
        <v>52</v>
      </c>
      <c r="Z286" s="219">
        <v>52</v>
      </c>
      <c r="AA286" s="219" t="s">
        <v>43</v>
      </c>
      <c r="AB286" s="219" t="s">
        <v>173</v>
      </c>
      <c r="AC286" s="219" t="s">
        <v>173</v>
      </c>
      <c r="AD286" s="219" t="s">
        <v>1034</v>
      </c>
      <c r="AE286" s="2"/>
      <c r="AF286" s="2"/>
    </row>
    <row r="287" spans="1:32" ht="15.75" customHeight="1" x14ac:dyDescent="0.25">
      <c r="A287" s="847">
        <v>286</v>
      </c>
      <c r="B287" s="1564"/>
      <c r="C287" s="1434"/>
      <c r="D287" s="1434"/>
      <c r="E287" s="1514"/>
      <c r="F287" s="1466"/>
      <c r="G287" s="1434"/>
      <c r="H287" s="1431"/>
      <c r="I287" s="1501"/>
      <c r="J287" s="1420"/>
      <c r="K287" s="1422"/>
      <c r="L287" s="1506"/>
      <c r="M287" s="1422"/>
      <c r="N287" s="1509"/>
      <c r="O287" s="1506"/>
      <c r="P287" s="248" t="s">
        <v>1118</v>
      </c>
      <c r="Q287" s="231">
        <v>1906040</v>
      </c>
      <c r="R287" s="217" t="s">
        <v>875</v>
      </c>
      <c r="S287" s="249">
        <v>190604000</v>
      </c>
      <c r="T287" s="221" t="s">
        <v>1119</v>
      </c>
      <c r="U287" s="221">
        <v>21</v>
      </c>
      <c r="V287" s="221">
        <v>21</v>
      </c>
      <c r="W287" s="221">
        <v>21</v>
      </c>
      <c r="X287" s="221">
        <v>21</v>
      </c>
      <c r="Y287" s="221">
        <v>21</v>
      </c>
      <c r="Z287" s="221">
        <v>21</v>
      </c>
      <c r="AA287" s="221" t="s">
        <v>53</v>
      </c>
      <c r="AB287" s="219" t="s">
        <v>173</v>
      </c>
      <c r="AC287" s="219" t="s">
        <v>173</v>
      </c>
      <c r="AD287" s="219" t="s">
        <v>1034</v>
      </c>
      <c r="AE287" s="2"/>
      <c r="AF287" s="2"/>
    </row>
    <row r="288" spans="1:32" ht="15.75" customHeight="1" x14ac:dyDescent="0.25">
      <c r="A288" s="847">
        <v>287</v>
      </c>
      <c r="B288" s="1564"/>
      <c r="C288" s="1434"/>
      <c r="D288" s="1434"/>
      <c r="E288" s="1514"/>
      <c r="F288" s="1466"/>
      <c r="G288" s="1434"/>
      <c r="H288" s="1431"/>
      <c r="I288" s="1501"/>
      <c r="J288" s="1421"/>
      <c r="K288" s="1416"/>
      <c r="L288" s="1507"/>
      <c r="M288" s="1416"/>
      <c r="N288" s="1510"/>
      <c r="O288" s="1511"/>
      <c r="P288" s="248" t="s">
        <v>1120</v>
      </c>
      <c r="Q288" s="231">
        <v>1906040</v>
      </c>
      <c r="R288" s="226" t="s">
        <v>875</v>
      </c>
      <c r="S288" s="226">
        <v>190604000</v>
      </c>
      <c r="T288" s="226" t="s">
        <v>1121</v>
      </c>
      <c r="U288" s="226">
        <v>44</v>
      </c>
      <c r="V288" s="226">
        <v>44</v>
      </c>
      <c r="W288" s="226">
        <v>44</v>
      </c>
      <c r="X288" s="226">
        <v>44</v>
      </c>
      <c r="Y288" s="226">
        <v>44</v>
      </c>
      <c r="Z288" s="226">
        <v>44</v>
      </c>
      <c r="AA288" s="226" t="s">
        <v>53</v>
      </c>
      <c r="AB288" s="218" t="s">
        <v>173</v>
      </c>
      <c r="AC288" s="219" t="s">
        <v>886</v>
      </c>
      <c r="AD288" s="219" t="s">
        <v>1034</v>
      </c>
      <c r="AE288" s="2"/>
      <c r="AF288" s="2"/>
    </row>
    <row r="289" spans="1:32" ht="15.75" customHeight="1" x14ac:dyDescent="0.25">
      <c r="A289" s="847">
        <v>288</v>
      </c>
      <c r="B289" s="1564"/>
      <c r="C289" s="1434"/>
      <c r="D289" s="1435"/>
      <c r="E289" s="1515"/>
      <c r="F289" s="1466"/>
      <c r="G289" s="1434"/>
      <c r="H289" s="1480"/>
      <c r="I289" s="1501"/>
      <c r="J289" s="249" t="s">
        <v>1122</v>
      </c>
      <c r="K289" s="221" t="s">
        <v>352</v>
      </c>
      <c r="L289" s="233">
        <v>62.1</v>
      </c>
      <c r="M289" s="231" t="s">
        <v>1123</v>
      </c>
      <c r="N289" s="226">
        <v>2022</v>
      </c>
      <c r="O289" s="288">
        <v>65</v>
      </c>
      <c r="P289" s="263" t="s">
        <v>1124</v>
      </c>
      <c r="Q289" s="219">
        <v>1906039</v>
      </c>
      <c r="R289" s="229" t="s">
        <v>102</v>
      </c>
      <c r="S289" s="229">
        <v>190603900</v>
      </c>
      <c r="T289" s="230" t="s">
        <v>52</v>
      </c>
      <c r="U289" s="244">
        <v>1</v>
      </c>
      <c r="V289" s="244">
        <v>1</v>
      </c>
      <c r="W289" s="244">
        <v>1</v>
      </c>
      <c r="X289" s="244">
        <v>1</v>
      </c>
      <c r="Y289" s="244">
        <v>1</v>
      </c>
      <c r="Z289" s="244">
        <v>1</v>
      </c>
      <c r="AA289" s="244" t="s">
        <v>53</v>
      </c>
      <c r="AB289" s="218" t="s">
        <v>173</v>
      </c>
      <c r="AC289" s="219" t="s">
        <v>886</v>
      </c>
      <c r="AD289" s="225" t="s">
        <v>1034</v>
      </c>
      <c r="AE289" s="2"/>
      <c r="AF289" s="2"/>
    </row>
    <row r="290" spans="1:32" ht="15.75" customHeight="1" thickBot="1" x14ac:dyDescent="0.3">
      <c r="A290" s="847">
        <v>289</v>
      </c>
      <c r="B290" s="1564"/>
      <c r="C290" s="1434"/>
      <c r="D290" s="1433" t="s">
        <v>1022</v>
      </c>
      <c r="E290" s="1433" t="s">
        <v>1023</v>
      </c>
      <c r="F290" s="1466"/>
      <c r="G290" s="1434"/>
      <c r="H290" s="1419">
        <v>1905</v>
      </c>
      <c r="I290" s="1533" t="s">
        <v>1007</v>
      </c>
      <c r="J290" s="1433" t="s">
        <v>1122</v>
      </c>
      <c r="K290" s="1433" t="s">
        <v>352</v>
      </c>
      <c r="L290" s="1522">
        <v>62.1</v>
      </c>
      <c r="M290" s="1433" t="s">
        <v>1123</v>
      </c>
      <c r="N290" s="1433">
        <v>2022</v>
      </c>
      <c r="O290" s="1525">
        <v>65</v>
      </c>
      <c r="P290" s="285" t="s">
        <v>1125</v>
      </c>
      <c r="Q290" s="289">
        <v>1905052</v>
      </c>
      <c r="R290" s="290" t="s">
        <v>1126</v>
      </c>
      <c r="S290" s="291">
        <v>190505200</v>
      </c>
      <c r="T290" s="292" t="s">
        <v>1127</v>
      </c>
      <c r="U290" s="244">
        <v>10</v>
      </c>
      <c r="V290" s="244">
        <v>10</v>
      </c>
      <c r="W290" s="244">
        <v>15</v>
      </c>
      <c r="X290" s="244">
        <v>15</v>
      </c>
      <c r="Y290" s="244">
        <v>15</v>
      </c>
      <c r="Z290" s="244">
        <v>15</v>
      </c>
      <c r="AA290" s="244" t="s">
        <v>254</v>
      </c>
      <c r="AB290" s="293" t="s">
        <v>173</v>
      </c>
      <c r="AC290" s="294" t="s">
        <v>886</v>
      </c>
      <c r="AD290" s="295" t="s">
        <v>1034</v>
      </c>
      <c r="AE290" s="2"/>
      <c r="AF290" s="2"/>
    </row>
    <row r="291" spans="1:32" ht="15.75" customHeight="1" thickBot="1" x14ac:dyDescent="0.3">
      <c r="A291" s="847">
        <v>290</v>
      </c>
      <c r="B291" s="1564"/>
      <c r="C291" s="1434"/>
      <c r="D291" s="1435"/>
      <c r="E291" s="1435"/>
      <c r="F291" s="1466"/>
      <c r="G291" s="1434"/>
      <c r="H291" s="1421"/>
      <c r="I291" s="1534"/>
      <c r="J291" s="1435"/>
      <c r="K291" s="1435"/>
      <c r="L291" s="1524"/>
      <c r="M291" s="1435"/>
      <c r="N291" s="1435"/>
      <c r="O291" s="1527"/>
      <c r="P291" s="296" t="s">
        <v>1128</v>
      </c>
      <c r="Q291" s="297">
        <v>1905015</v>
      </c>
      <c r="R291" s="298" t="s">
        <v>51</v>
      </c>
      <c r="S291" s="299">
        <v>190501505</v>
      </c>
      <c r="T291" s="300" t="s">
        <v>216</v>
      </c>
      <c r="U291" s="217">
        <v>3</v>
      </c>
      <c r="V291" s="217">
        <v>3</v>
      </c>
      <c r="W291" s="217">
        <v>3</v>
      </c>
      <c r="X291" s="217">
        <v>3</v>
      </c>
      <c r="Y291" s="217">
        <v>3</v>
      </c>
      <c r="Z291" s="217">
        <v>3</v>
      </c>
      <c r="AA291" s="217" t="s">
        <v>1108</v>
      </c>
      <c r="AB291" s="301" t="s">
        <v>173</v>
      </c>
      <c r="AC291" s="302" t="s">
        <v>886</v>
      </c>
      <c r="AD291" s="303" t="s">
        <v>1034</v>
      </c>
      <c r="AE291" s="2"/>
      <c r="AF291" s="2"/>
    </row>
    <row r="292" spans="1:32" ht="15.75" customHeight="1" thickBot="1" x14ac:dyDescent="0.3">
      <c r="A292" s="847">
        <v>291</v>
      </c>
      <c r="B292" s="1564"/>
      <c r="C292" s="1434"/>
      <c r="D292" s="1433" t="s">
        <v>1129</v>
      </c>
      <c r="E292" s="1513" t="s">
        <v>1100</v>
      </c>
      <c r="F292" s="1466"/>
      <c r="G292" s="1434"/>
      <c r="H292" s="1479">
        <v>1906</v>
      </c>
      <c r="I292" s="1501" t="s">
        <v>1101</v>
      </c>
      <c r="J292" s="1433" t="s">
        <v>1122</v>
      </c>
      <c r="K292" s="1433" t="s">
        <v>352</v>
      </c>
      <c r="L292" s="1522">
        <v>62.1</v>
      </c>
      <c r="M292" s="1433" t="s">
        <v>1123</v>
      </c>
      <c r="N292" s="1433">
        <v>2022</v>
      </c>
      <c r="O292" s="1525">
        <v>65</v>
      </c>
      <c r="P292" s="266" t="s">
        <v>1130</v>
      </c>
      <c r="Q292" s="226">
        <v>1906024</v>
      </c>
      <c r="R292" s="226" t="s">
        <v>1131</v>
      </c>
      <c r="S292" s="304">
        <v>190602400</v>
      </c>
      <c r="T292" s="226" t="s">
        <v>1132</v>
      </c>
      <c r="U292" s="305">
        <v>296</v>
      </c>
      <c r="V292" s="305">
        <v>296</v>
      </c>
      <c r="W292" s="305">
        <v>296</v>
      </c>
      <c r="X292" s="305">
        <v>296</v>
      </c>
      <c r="Y292" s="305">
        <v>296</v>
      </c>
      <c r="Z292" s="226">
        <v>296</v>
      </c>
      <c r="AA292" s="226" t="s">
        <v>1108</v>
      </c>
      <c r="AB292" s="218" t="s">
        <v>173</v>
      </c>
      <c r="AC292" s="219" t="s">
        <v>886</v>
      </c>
      <c r="AD292" s="225" t="s">
        <v>1034</v>
      </c>
      <c r="AE292" s="2"/>
      <c r="AF292" s="2"/>
    </row>
    <row r="293" spans="1:32" ht="15.75" customHeight="1" x14ac:dyDescent="0.25">
      <c r="A293" s="847">
        <v>292</v>
      </c>
      <c r="B293" s="1564"/>
      <c r="C293" s="1434"/>
      <c r="D293" s="1434"/>
      <c r="E293" s="1514"/>
      <c r="F293" s="1466"/>
      <c r="G293" s="1434"/>
      <c r="H293" s="1431"/>
      <c r="I293" s="1501"/>
      <c r="J293" s="1434"/>
      <c r="K293" s="1434"/>
      <c r="L293" s="1523"/>
      <c r="M293" s="1434"/>
      <c r="N293" s="1434"/>
      <c r="O293" s="1526"/>
      <c r="P293" s="266" t="s">
        <v>1133</v>
      </c>
      <c r="Q293" s="226">
        <v>1906045</v>
      </c>
      <c r="R293" s="226" t="s">
        <v>1133</v>
      </c>
      <c r="S293" s="306">
        <v>190604500</v>
      </c>
      <c r="T293" s="226" t="s">
        <v>116</v>
      </c>
      <c r="U293" s="305">
        <v>0</v>
      </c>
      <c r="V293" s="305">
        <v>1</v>
      </c>
      <c r="W293" s="305">
        <v>1</v>
      </c>
      <c r="X293" s="305">
        <v>1</v>
      </c>
      <c r="Y293" s="305">
        <v>1</v>
      </c>
      <c r="Z293" s="226">
        <v>1</v>
      </c>
      <c r="AA293" s="226" t="s">
        <v>43</v>
      </c>
      <c r="AB293" s="218" t="s">
        <v>173</v>
      </c>
      <c r="AC293" s="219" t="s">
        <v>886</v>
      </c>
      <c r="AD293" s="225" t="s">
        <v>1034</v>
      </c>
      <c r="AE293" s="2"/>
      <c r="AF293" s="2"/>
    </row>
    <row r="294" spans="1:32" ht="15.75" customHeight="1" thickBot="1" x14ac:dyDescent="0.3">
      <c r="A294" s="847">
        <v>293</v>
      </c>
      <c r="B294" s="1564"/>
      <c r="C294" s="1434"/>
      <c r="D294" s="1435"/>
      <c r="E294" s="1515"/>
      <c r="F294" s="1466"/>
      <c r="G294" s="1434"/>
      <c r="H294" s="1431"/>
      <c r="I294" s="1501"/>
      <c r="J294" s="1434"/>
      <c r="K294" s="1434"/>
      <c r="L294" s="1523"/>
      <c r="M294" s="1434"/>
      <c r="N294" s="1434"/>
      <c r="O294" s="1526"/>
      <c r="P294" s="266" t="s">
        <v>1134</v>
      </c>
      <c r="Q294" s="226" t="s">
        <v>1135</v>
      </c>
      <c r="R294" s="226" t="s">
        <v>1136</v>
      </c>
      <c r="S294" s="304" t="s">
        <v>1137</v>
      </c>
      <c r="T294" s="226" t="s">
        <v>876</v>
      </c>
      <c r="U294" s="305">
        <v>1</v>
      </c>
      <c r="V294" s="305">
        <v>1</v>
      </c>
      <c r="W294" s="305">
        <v>1</v>
      </c>
      <c r="X294" s="305">
        <v>1</v>
      </c>
      <c r="Y294" s="305">
        <v>1</v>
      </c>
      <c r="Z294" s="226">
        <v>1</v>
      </c>
      <c r="AA294" s="226" t="s">
        <v>53</v>
      </c>
      <c r="AB294" s="249" t="s">
        <v>173</v>
      </c>
      <c r="AC294" s="221" t="s">
        <v>886</v>
      </c>
      <c r="AD294" s="231" t="s">
        <v>1034</v>
      </c>
      <c r="AE294" s="2"/>
      <c r="AF294" s="2"/>
    </row>
    <row r="295" spans="1:32" ht="15.75" customHeight="1" x14ac:dyDescent="0.25">
      <c r="A295" s="847">
        <v>294</v>
      </c>
      <c r="B295" s="1564"/>
      <c r="C295" s="1434"/>
      <c r="D295" s="244" t="s">
        <v>1022</v>
      </c>
      <c r="E295" s="226" t="s">
        <v>1023</v>
      </c>
      <c r="F295" s="1466"/>
      <c r="G295" s="1434"/>
      <c r="H295" s="1431"/>
      <c r="I295" s="1501"/>
      <c r="J295" s="1435"/>
      <c r="K295" s="1435"/>
      <c r="L295" s="1524"/>
      <c r="M295" s="1435"/>
      <c r="N295" s="1435"/>
      <c r="O295" s="1527"/>
      <c r="P295" s="266" t="s">
        <v>1138</v>
      </c>
      <c r="Q295" s="226">
        <v>1906039</v>
      </c>
      <c r="R295" s="226" t="s">
        <v>1139</v>
      </c>
      <c r="S295" s="282">
        <v>190603900</v>
      </c>
      <c r="T295" s="250" t="s">
        <v>52</v>
      </c>
      <c r="U295" s="226">
        <v>1</v>
      </c>
      <c r="V295" s="226">
        <v>1</v>
      </c>
      <c r="W295" s="226">
        <v>1</v>
      </c>
      <c r="X295" s="226">
        <v>1</v>
      </c>
      <c r="Y295" s="226">
        <v>1</v>
      </c>
      <c r="Z295" s="226">
        <v>1</v>
      </c>
      <c r="AA295" s="226" t="s">
        <v>53</v>
      </c>
      <c r="AB295" s="226" t="s">
        <v>173</v>
      </c>
      <c r="AC295" s="226" t="s">
        <v>886</v>
      </c>
      <c r="AD295" s="226" t="s">
        <v>1034</v>
      </c>
      <c r="AE295" s="2"/>
      <c r="AF295" s="2"/>
    </row>
    <row r="296" spans="1:32" ht="15.75" customHeight="1" x14ac:dyDescent="0.25">
      <c r="A296" s="847">
        <v>295</v>
      </c>
      <c r="B296" s="1564"/>
      <c r="C296" s="1434"/>
      <c r="D296" s="1433" t="s">
        <v>1099</v>
      </c>
      <c r="E296" s="1513" t="s">
        <v>1100</v>
      </c>
      <c r="F296" s="1466"/>
      <c r="G296" s="1434"/>
      <c r="H296" s="1431"/>
      <c r="I296" s="1501"/>
      <c r="J296" s="1501" t="s">
        <v>1140</v>
      </c>
      <c r="K296" s="1528" t="s">
        <v>38</v>
      </c>
      <c r="L296" s="1530">
        <v>0.92500000000000004</v>
      </c>
      <c r="M296" s="1501" t="s">
        <v>1025</v>
      </c>
      <c r="N296" s="1501">
        <v>2023</v>
      </c>
      <c r="O296" s="1512">
        <v>0.95</v>
      </c>
      <c r="P296" s="307" t="s">
        <v>1141</v>
      </c>
      <c r="Q296" s="308" t="s">
        <v>1142</v>
      </c>
      <c r="R296" s="308" t="s">
        <v>51</v>
      </c>
      <c r="S296" s="309" t="s">
        <v>1143</v>
      </c>
      <c r="T296" s="310" t="s">
        <v>52</v>
      </c>
      <c r="U296" s="226">
        <v>1</v>
      </c>
      <c r="V296" s="226"/>
      <c r="W296" s="226">
        <v>1</v>
      </c>
      <c r="X296" s="226"/>
      <c r="Y296" s="226">
        <v>1</v>
      </c>
      <c r="Z296" s="226">
        <v>1</v>
      </c>
      <c r="AA296" s="226" t="s">
        <v>53</v>
      </c>
      <c r="AB296" s="252" t="s">
        <v>173</v>
      </c>
      <c r="AC296" s="229" t="s">
        <v>852</v>
      </c>
      <c r="AD296" s="230" t="s">
        <v>1034</v>
      </c>
      <c r="AE296" s="2"/>
      <c r="AF296" s="2"/>
    </row>
    <row r="297" spans="1:32" ht="15.75" customHeight="1" x14ac:dyDescent="0.25">
      <c r="A297" s="847">
        <v>296</v>
      </c>
      <c r="B297" s="1564"/>
      <c r="C297" s="1434"/>
      <c r="D297" s="1434"/>
      <c r="E297" s="1514"/>
      <c r="F297" s="1466"/>
      <c r="G297" s="1434"/>
      <c r="H297" s="1431"/>
      <c r="I297" s="1501"/>
      <c r="J297" s="1501"/>
      <c r="K297" s="1529"/>
      <c r="L297" s="1531"/>
      <c r="M297" s="1501"/>
      <c r="N297" s="1501"/>
      <c r="O297" s="1512"/>
      <c r="P297" s="259" t="s">
        <v>1144</v>
      </c>
      <c r="Q297" s="219">
        <v>1906002</v>
      </c>
      <c r="R297" s="219" t="s">
        <v>1145</v>
      </c>
      <c r="S297" s="219" t="s">
        <v>1146</v>
      </c>
      <c r="T297" s="219" t="s">
        <v>1145</v>
      </c>
      <c r="U297" s="229">
        <v>5</v>
      </c>
      <c r="V297" s="229">
        <v>0</v>
      </c>
      <c r="W297" s="229">
        <v>5</v>
      </c>
      <c r="X297" s="229">
        <v>5</v>
      </c>
      <c r="Y297" s="229">
        <v>5</v>
      </c>
      <c r="Z297" s="229">
        <f>SUBTOTAL(9,V297:Y297)</f>
        <v>15</v>
      </c>
      <c r="AA297" s="229" t="s">
        <v>43</v>
      </c>
      <c r="AB297" s="219" t="s">
        <v>173</v>
      </c>
      <c r="AC297" s="219" t="s">
        <v>886</v>
      </c>
      <c r="AD297" s="219" t="s">
        <v>1147</v>
      </c>
      <c r="AE297" s="2"/>
      <c r="AF297" s="2"/>
    </row>
    <row r="298" spans="1:32" ht="15.75" customHeight="1" x14ac:dyDescent="0.25">
      <c r="A298" s="847">
        <v>297</v>
      </c>
      <c r="B298" s="1564"/>
      <c r="C298" s="1434"/>
      <c r="D298" s="1434"/>
      <c r="E298" s="1514"/>
      <c r="F298" s="1466"/>
      <c r="G298" s="1434"/>
      <c r="H298" s="1431"/>
      <c r="I298" s="1501"/>
      <c r="J298" s="1501"/>
      <c r="K298" s="1529"/>
      <c r="L298" s="1531"/>
      <c r="M298" s="1501"/>
      <c r="N298" s="1501"/>
      <c r="O298" s="1512"/>
      <c r="P298" s="259" t="s">
        <v>1148</v>
      </c>
      <c r="Q298" s="219" t="s">
        <v>1149</v>
      </c>
      <c r="R298" s="219" t="s">
        <v>1150</v>
      </c>
      <c r="S298" s="219" t="s">
        <v>1151</v>
      </c>
      <c r="T298" s="219" t="s">
        <v>1150</v>
      </c>
      <c r="U298" s="219">
        <v>2</v>
      </c>
      <c r="V298" s="219">
        <v>0</v>
      </c>
      <c r="W298" s="219">
        <v>0</v>
      </c>
      <c r="X298" s="219">
        <v>2</v>
      </c>
      <c r="Y298" s="219">
        <v>2</v>
      </c>
      <c r="Z298" s="219">
        <f>SUBTOTAL(9,X298:Y298)</f>
        <v>4</v>
      </c>
      <c r="AA298" s="219" t="s">
        <v>43</v>
      </c>
      <c r="AB298" s="219" t="s">
        <v>173</v>
      </c>
      <c r="AC298" s="219" t="s">
        <v>886</v>
      </c>
      <c r="AD298" s="219" t="s">
        <v>1147</v>
      </c>
      <c r="AE298" s="2"/>
      <c r="AF298" s="2"/>
    </row>
    <row r="299" spans="1:32" ht="15.75" customHeight="1" x14ac:dyDescent="0.25">
      <c r="A299" s="847">
        <v>298</v>
      </c>
      <c r="B299" s="1564"/>
      <c r="C299" s="1434"/>
      <c r="D299" s="1434"/>
      <c r="E299" s="1514"/>
      <c r="F299" s="1466"/>
      <c r="G299" s="1434"/>
      <c r="H299" s="1431"/>
      <c r="I299" s="1501"/>
      <c r="J299" s="1501"/>
      <c r="K299" s="1529"/>
      <c r="L299" s="1531"/>
      <c r="M299" s="1501"/>
      <c r="N299" s="1501"/>
      <c r="O299" s="1512"/>
      <c r="P299" s="259" t="s">
        <v>1152</v>
      </c>
      <c r="Q299" s="219" t="s">
        <v>1153</v>
      </c>
      <c r="R299" s="219" t="s">
        <v>1154</v>
      </c>
      <c r="S299" s="219" t="s">
        <v>1155</v>
      </c>
      <c r="T299" s="219" t="s">
        <v>1154</v>
      </c>
      <c r="U299" s="219">
        <v>0</v>
      </c>
      <c r="V299" s="219">
        <v>0</v>
      </c>
      <c r="W299" s="219">
        <v>0</v>
      </c>
      <c r="X299" s="219">
        <v>0</v>
      </c>
      <c r="Y299" s="219">
        <v>2</v>
      </c>
      <c r="Z299" s="219">
        <v>2</v>
      </c>
      <c r="AA299" s="219" t="s">
        <v>43</v>
      </c>
      <c r="AB299" s="219" t="s">
        <v>173</v>
      </c>
      <c r="AC299" s="219" t="s">
        <v>886</v>
      </c>
      <c r="AD299" s="219" t="s">
        <v>1147</v>
      </c>
      <c r="AE299" s="2"/>
      <c r="AF299" s="2"/>
    </row>
    <row r="300" spans="1:32" ht="15.75" customHeight="1" x14ac:dyDescent="0.25">
      <c r="A300" s="847">
        <v>299</v>
      </c>
      <c r="B300" s="1564"/>
      <c r="C300" s="1434"/>
      <c r="D300" s="1434"/>
      <c r="E300" s="1514"/>
      <c r="F300" s="1466"/>
      <c r="G300" s="1434"/>
      <c r="H300" s="1431"/>
      <c r="I300" s="1501"/>
      <c r="J300" s="1501"/>
      <c r="K300" s="1529"/>
      <c r="L300" s="1531"/>
      <c r="M300" s="1501"/>
      <c r="N300" s="1501"/>
      <c r="O300" s="1512"/>
      <c r="P300" s="259" t="s">
        <v>1156</v>
      </c>
      <c r="Q300" s="219" t="s">
        <v>1157</v>
      </c>
      <c r="R300" s="219" t="s">
        <v>1158</v>
      </c>
      <c r="S300" s="219" t="s">
        <v>1159</v>
      </c>
      <c r="T300" s="219" t="s">
        <v>1160</v>
      </c>
      <c r="U300" s="219">
        <v>0</v>
      </c>
      <c r="V300" s="219">
        <v>0</v>
      </c>
      <c r="W300" s="219">
        <v>0</v>
      </c>
      <c r="X300" s="219">
        <v>0</v>
      </c>
      <c r="Y300" s="219">
        <v>2</v>
      </c>
      <c r="Z300" s="219">
        <v>2</v>
      </c>
      <c r="AA300" s="219" t="s">
        <v>43</v>
      </c>
      <c r="AB300" s="219" t="s">
        <v>173</v>
      </c>
      <c r="AC300" s="219" t="s">
        <v>886</v>
      </c>
      <c r="AD300" s="219" t="s">
        <v>1147</v>
      </c>
      <c r="AE300" s="2"/>
      <c r="AF300" s="2"/>
    </row>
    <row r="301" spans="1:32" ht="15.75" customHeight="1" x14ac:dyDescent="0.25">
      <c r="A301" s="847">
        <v>300</v>
      </c>
      <c r="B301" s="1564"/>
      <c r="C301" s="1434"/>
      <c r="D301" s="1434"/>
      <c r="E301" s="1514"/>
      <c r="F301" s="1466"/>
      <c r="G301" s="1434"/>
      <c r="H301" s="1431"/>
      <c r="I301" s="1501"/>
      <c r="J301" s="1501"/>
      <c r="K301" s="1529"/>
      <c r="L301" s="1531"/>
      <c r="M301" s="1501"/>
      <c r="N301" s="1501"/>
      <c r="O301" s="1512"/>
      <c r="P301" s="259" t="s">
        <v>1161</v>
      </c>
      <c r="Q301" s="219" t="s">
        <v>1162</v>
      </c>
      <c r="R301" s="219" t="s">
        <v>1163</v>
      </c>
      <c r="S301" s="219" t="s">
        <v>1164</v>
      </c>
      <c r="T301" s="219" t="s">
        <v>1165</v>
      </c>
      <c r="U301" s="219">
        <v>30</v>
      </c>
      <c r="V301" s="219">
        <v>9</v>
      </c>
      <c r="W301" s="219">
        <v>10</v>
      </c>
      <c r="X301" s="219">
        <v>10</v>
      </c>
      <c r="Y301" s="219">
        <v>10</v>
      </c>
      <c r="Z301" s="219">
        <f t="shared" ref="Z301:Z304" si="6">SUBTOTAL(9,V301:Y301)</f>
        <v>39</v>
      </c>
      <c r="AA301" s="219" t="s">
        <v>43</v>
      </c>
      <c r="AB301" s="219" t="s">
        <v>173</v>
      </c>
      <c r="AC301" s="219" t="s">
        <v>886</v>
      </c>
      <c r="AD301" s="219" t="s">
        <v>1147</v>
      </c>
      <c r="AE301" s="2"/>
      <c r="AF301" s="2"/>
    </row>
    <row r="302" spans="1:32" ht="15.75" customHeight="1" x14ac:dyDescent="0.25">
      <c r="A302" s="847">
        <v>301</v>
      </c>
      <c r="B302" s="1564"/>
      <c r="C302" s="1434"/>
      <c r="D302" s="1434"/>
      <c r="E302" s="1514"/>
      <c r="F302" s="1466"/>
      <c r="G302" s="1434"/>
      <c r="H302" s="1431"/>
      <c r="I302" s="1501"/>
      <c r="J302" s="1501"/>
      <c r="K302" s="1529"/>
      <c r="L302" s="1531"/>
      <c r="M302" s="1501"/>
      <c r="N302" s="1501"/>
      <c r="O302" s="1512"/>
      <c r="P302" s="259" t="s">
        <v>1166</v>
      </c>
      <c r="Q302" s="219" t="s">
        <v>1167</v>
      </c>
      <c r="R302" s="219" t="s">
        <v>1168</v>
      </c>
      <c r="S302" s="219" t="s">
        <v>1169</v>
      </c>
      <c r="T302" s="219" t="s">
        <v>1170</v>
      </c>
      <c r="U302" s="255">
        <v>5172</v>
      </c>
      <c r="V302" s="255">
        <v>500</v>
      </c>
      <c r="W302" s="255">
        <v>1000</v>
      </c>
      <c r="X302" s="255">
        <v>1000</v>
      </c>
      <c r="Y302" s="255">
        <v>1000</v>
      </c>
      <c r="Z302" s="255">
        <f t="shared" si="6"/>
        <v>3500</v>
      </c>
      <c r="AA302" s="219" t="s">
        <v>1171</v>
      </c>
      <c r="AB302" s="219" t="s">
        <v>173</v>
      </c>
      <c r="AC302" s="219" t="s">
        <v>886</v>
      </c>
      <c r="AD302" s="219" t="s">
        <v>1147</v>
      </c>
      <c r="AE302" s="2"/>
      <c r="AF302" s="2"/>
    </row>
    <row r="303" spans="1:32" ht="15.75" customHeight="1" x14ac:dyDescent="0.25">
      <c r="A303" s="847">
        <v>302</v>
      </c>
      <c r="B303" s="1564"/>
      <c r="C303" s="1434"/>
      <c r="D303" s="1434"/>
      <c r="E303" s="1514"/>
      <c r="F303" s="1466"/>
      <c r="G303" s="1434"/>
      <c r="H303" s="1431"/>
      <c r="I303" s="1501"/>
      <c r="J303" s="1501"/>
      <c r="K303" s="1529"/>
      <c r="L303" s="1531"/>
      <c r="M303" s="1501"/>
      <c r="N303" s="1501"/>
      <c r="O303" s="1512"/>
      <c r="P303" s="259" t="s">
        <v>1172</v>
      </c>
      <c r="Q303" s="219" t="s">
        <v>1173</v>
      </c>
      <c r="R303" s="219" t="s">
        <v>1174</v>
      </c>
      <c r="S303" s="219" t="s">
        <v>1175</v>
      </c>
      <c r="T303" s="219" t="s">
        <v>1174</v>
      </c>
      <c r="U303" s="219">
        <v>10</v>
      </c>
      <c r="V303" s="219">
        <v>5</v>
      </c>
      <c r="W303" s="219">
        <v>10</v>
      </c>
      <c r="X303" s="219">
        <v>10</v>
      </c>
      <c r="Y303" s="219">
        <v>10</v>
      </c>
      <c r="Z303" s="219">
        <f t="shared" si="6"/>
        <v>35</v>
      </c>
      <c r="AA303" s="219" t="s">
        <v>43</v>
      </c>
      <c r="AB303" s="219" t="s">
        <v>173</v>
      </c>
      <c r="AC303" s="219" t="s">
        <v>886</v>
      </c>
      <c r="AD303" s="219" t="s">
        <v>1147</v>
      </c>
      <c r="AE303" s="2"/>
      <c r="AF303" s="2"/>
    </row>
    <row r="304" spans="1:32" ht="15.75" customHeight="1" x14ac:dyDescent="0.25">
      <c r="A304" s="847">
        <v>303</v>
      </c>
      <c r="B304" s="1564"/>
      <c r="C304" s="1434"/>
      <c r="D304" s="1434"/>
      <c r="E304" s="1514"/>
      <c r="F304" s="1466"/>
      <c r="G304" s="1434"/>
      <c r="H304" s="1431"/>
      <c r="I304" s="1501"/>
      <c r="J304" s="1501"/>
      <c r="K304" s="1442"/>
      <c r="L304" s="1532"/>
      <c r="M304" s="1501"/>
      <c r="N304" s="1501"/>
      <c r="O304" s="1512"/>
      <c r="P304" s="259" t="s">
        <v>1176</v>
      </c>
      <c r="Q304" s="219" t="s">
        <v>1177</v>
      </c>
      <c r="R304" s="219" t="s">
        <v>1178</v>
      </c>
      <c r="S304" s="219" t="s">
        <v>1179</v>
      </c>
      <c r="T304" s="219" t="s">
        <v>1178</v>
      </c>
      <c r="U304" s="219">
        <v>6</v>
      </c>
      <c r="V304" s="219">
        <v>9</v>
      </c>
      <c r="W304" s="219">
        <v>5</v>
      </c>
      <c r="X304" s="219">
        <v>5</v>
      </c>
      <c r="Y304" s="219">
        <v>5</v>
      </c>
      <c r="Z304" s="219">
        <f t="shared" si="6"/>
        <v>24</v>
      </c>
      <c r="AA304" s="219" t="s">
        <v>43</v>
      </c>
      <c r="AB304" s="219" t="s">
        <v>173</v>
      </c>
      <c r="AC304" s="219" t="s">
        <v>886</v>
      </c>
      <c r="AD304" s="219" t="s">
        <v>1147</v>
      </c>
      <c r="AE304" s="2"/>
      <c r="AF304" s="2"/>
    </row>
    <row r="305" spans="1:32" ht="15.75" customHeight="1" x14ac:dyDescent="0.25">
      <c r="A305" s="847">
        <v>304</v>
      </c>
      <c r="B305" s="1564"/>
      <c r="C305" s="1434"/>
      <c r="D305" s="1435"/>
      <c r="E305" s="1515"/>
      <c r="F305" s="1466"/>
      <c r="G305" s="1434"/>
      <c r="H305" s="1432"/>
      <c r="I305" s="1501"/>
      <c r="J305" s="267" t="s">
        <v>1180</v>
      </c>
      <c r="K305" s="226" t="s">
        <v>38</v>
      </c>
      <c r="L305" s="312">
        <v>0.188</v>
      </c>
      <c r="M305" s="226">
        <v>6</v>
      </c>
      <c r="N305" s="226">
        <v>2022</v>
      </c>
      <c r="O305" s="283">
        <v>0.22</v>
      </c>
      <c r="P305" s="313" t="s">
        <v>1181</v>
      </c>
      <c r="Q305" s="314">
        <v>1906037</v>
      </c>
      <c r="R305" s="219" t="s">
        <v>51</v>
      </c>
      <c r="S305" s="314">
        <v>190603700</v>
      </c>
      <c r="T305" s="314" t="s">
        <v>1182</v>
      </c>
      <c r="U305" s="219">
        <v>0</v>
      </c>
      <c r="V305" s="219">
        <v>1</v>
      </c>
      <c r="W305" s="219">
        <v>1</v>
      </c>
      <c r="X305" s="219">
        <v>1</v>
      </c>
      <c r="Y305" s="255">
        <v>1</v>
      </c>
      <c r="Z305" s="255">
        <v>1</v>
      </c>
      <c r="AA305" s="219" t="s">
        <v>43</v>
      </c>
      <c r="AB305" s="219" t="s">
        <v>173</v>
      </c>
      <c r="AC305" s="219" t="s">
        <v>886</v>
      </c>
      <c r="AD305" s="219" t="s">
        <v>1034</v>
      </c>
      <c r="AE305" s="2"/>
      <c r="AF305" s="2"/>
    </row>
    <row r="306" spans="1:32" ht="15.75" customHeight="1" x14ac:dyDescent="0.25">
      <c r="A306" s="847">
        <v>305</v>
      </c>
      <c r="B306" s="1564"/>
      <c r="C306" s="1434"/>
      <c r="D306" s="1433" t="s">
        <v>845</v>
      </c>
      <c r="E306" s="1433" t="s">
        <v>846</v>
      </c>
      <c r="F306" s="1466"/>
      <c r="G306" s="1434"/>
      <c r="H306" s="1433">
        <v>1905</v>
      </c>
      <c r="I306" s="1433" t="s">
        <v>1007</v>
      </c>
      <c r="J306" s="1447" t="s">
        <v>1183</v>
      </c>
      <c r="K306" s="1448" t="s">
        <v>38</v>
      </c>
      <c r="L306" s="1451" t="s">
        <v>1184</v>
      </c>
      <c r="M306" s="1448" t="s">
        <v>1185</v>
      </c>
      <c r="N306" s="1508">
        <v>2022</v>
      </c>
      <c r="O306" s="1451" t="s">
        <v>1186</v>
      </c>
      <c r="P306" s="248" t="s">
        <v>1187</v>
      </c>
      <c r="Q306" s="219">
        <v>1905015</v>
      </c>
      <c r="R306" s="219" t="s">
        <v>51</v>
      </c>
      <c r="S306" s="219">
        <v>190501500</v>
      </c>
      <c r="T306" s="219" t="s">
        <v>224</v>
      </c>
      <c r="U306" s="219">
        <v>10</v>
      </c>
      <c r="V306" s="219">
        <v>12</v>
      </c>
      <c r="W306" s="219">
        <v>20</v>
      </c>
      <c r="X306" s="219">
        <v>35</v>
      </c>
      <c r="Y306" s="219">
        <v>50</v>
      </c>
      <c r="Z306" s="219">
        <v>50</v>
      </c>
      <c r="AA306" s="229" t="s">
        <v>254</v>
      </c>
      <c r="AB306" s="252" t="s">
        <v>173</v>
      </c>
      <c r="AC306" s="229" t="s">
        <v>886</v>
      </c>
      <c r="AD306" s="219" t="s">
        <v>853</v>
      </c>
      <c r="AE306" s="2"/>
      <c r="AF306" s="2"/>
    </row>
    <row r="307" spans="1:32" ht="15.75" customHeight="1" x14ac:dyDescent="0.25">
      <c r="A307" s="847">
        <v>306</v>
      </c>
      <c r="B307" s="1564"/>
      <c r="C307" s="1434"/>
      <c r="D307" s="1434"/>
      <c r="E307" s="1434"/>
      <c r="F307" s="1466"/>
      <c r="G307" s="1434"/>
      <c r="H307" s="1434"/>
      <c r="I307" s="1434"/>
      <c r="J307" s="1421"/>
      <c r="K307" s="1416"/>
      <c r="L307" s="1446"/>
      <c r="M307" s="1416"/>
      <c r="N307" s="1535"/>
      <c r="O307" s="1446"/>
      <c r="P307" s="248" t="s">
        <v>1188</v>
      </c>
      <c r="Q307" s="315" t="s">
        <v>1019</v>
      </c>
      <c r="R307" s="219" t="s">
        <v>875</v>
      </c>
      <c r="S307" s="219">
        <v>190505300</v>
      </c>
      <c r="T307" s="219" t="s">
        <v>876</v>
      </c>
      <c r="U307" s="219">
        <v>26</v>
      </c>
      <c r="V307" s="219">
        <v>29</v>
      </c>
      <c r="W307" s="219">
        <v>32</v>
      </c>
      <c r="X307" s="219">
        <v>35</v>
      </c>
      <c r="Y307" s="219">
        <v>38</v>
      </c>
      <c r="Z307" s="219">
        <v>38</v>
      </c>
      <c r="AA307" s="219" t="s">
        <v>254</v>
      </c>
      <c r="AB307" s="252" t="s">
        <v>173</v>
      </c>
      <c r="AC307" s="219" t="s">
        <v>886</v>
      </c>
      <c r="AD307" s="219" t="s">
        <v>853</v>
      </c>
      <c r="AE307" s="2"/>
      <c r="AF307" s="2"/>
    </row>
    <row r="308" spans="1:32" ht="15.75" customHeight="1" x14ac:dyDescent="0.25">
      <c r="A308" s="847">
        <v>307</v>
      </c>
      <c r="B308" s="1564"/>
      <c r="C308" s="1434"/>
      <c r="D308" s="1434"/>
      <c r="E308" s="1434"/>
      <c r="F308" s="1466"/>
      <c r="G308" s="1434"/>
      <c r="H308" s="1434"/>
      <c r="I308" s="1434"/>
      <c r="J308" s="1419" t="s">
        <v>1189</v>
      </c>
      <c r="K308" s="1415" t="s">
        <v>1190</v>
      </c>
      <c r="L308" s="1423">
        <v>4.0999999999999996</v>
      </c>
      <c r="M308" s="1415" t="s">
        <v>1191</v>
      </c>
      <c r="N308" s="1536">
        <v>2023</v>
      </c>
      <c r="O308" s="1538">
        <v>3.3</v>
      </c>
      <c r="P308" s="232" t="s">
        <v>1192</v>
      </c>
      <c r="Q308" s="316">
        <v>1905050</v>
      </c>
      <c r="R308" s="221" t="s">
        <v>128</v>
      </c>
      <c r="S308" s="317">
        <v>190505001</v>
      </c>
      <c r="T308" s="317" t="s">
        <v>1193</v>
      </c>
      <c r="U308" s="318">
        <v>64</v>
      </c>
      <c r="V308" s="319">
        <v>64</v>
      </c>
      <c r="W308" s="320">
        <v>64</v>
      </c>
      <c r="X308" s="320">
        <v>64</v>
      </c>
      <c r="Y308" s="320">
        <v>64</v>
      </c>
      <c r="Z308" s="321">
        <v>64</v>
      </c>
      <c r="AA308" s="321" t="s">
        <v>53</v>
      </c>
      <c r="AB308" s="249" t="s">
        <v>1194</v>
      </c>
      <c r="AC308" s="218" t="s">
        <v>886</v>
      </c>
      <c r="AD308" s="219" t="s">
        <v>853</v>
      </c>
      <c r="AE308" s="37"/>
      <c r="AF308" s="37"/>
    </row>
    <row r="309" spans="1:32" ht="15.75" customHeight="1" x14ac:dyDescent="0.25">
      <c r="A309" s="847">
        <v>308</v>
      </c>
      <c r="B309" s="1564"/>
      <c r="C309" s="1434"/>
      <c r="D309" s="1434"/>
      <c r="E309" s="1434"/>
      <c r="F309" s="1466"/>
      <c r="G309" s="1434"/>
      <c r="H309" s="1434"/>
      <c r="I309" s="1434"/>
      <c r="J309" s="1420"/>
      <c r="K309" s="1422"/>
      <c r="L309" s="1424"/>
      <c r="M309" s="1422"/>
      <c r="N309" s="1537"/>
      <c r="O309" s="1539"/>
      <c r="P309" s="266" t="s">
        <v>1195</v>
      </c>
      <c r="Q309" s="226">
        <v>1905028</v>
      </c>
      <c r="R309" s="226" t="s">
        <v>1196</v>
      </c>
      <c r="S309" s="226">
        <v>190502802</v>
      </c>
      <c r="T309" s="226" t="s">
        <v>1197</v>
      </c>
      <c r="U309" s="226">
        <v>27</v>
      </c>
      <c r="V309" s="226">
        <v>30</v>
      </c>
      <c r="W309" s="226">
        <v>35</v>
      </c>
      <c r="X309" s="226">
        <v>40</v>
      </c>
      <c r="Y309" s="226">
        <v>45</v>
      </c>
      <c r="Z309" s="226">
        <v>45</v>
      </c>
      <c r="AA309" s="226" t="s">
        <v>254</v>
      </c>
      <c r="AB309" s="226" t="s">
        <v>1194</v>
      </c>
      <c r="AC309" s="252" t="s">
        <v>886</v>
      </c>
      <c r="AD309" s="219" t="s">
        <v>853</v>
      </c>
      <c r="AE309" s="37"/>
      <c r="AF309" s="37"/>
    </row>
    <row r="310" spans="1:32" ht="15.75" customHeight="1" x14ac:dyDescent="0.25">
      <c r="A310" s="847">
        <v>309</v>
      </c>
      <c r="B310" s="1564"/>
      <c r="C310" s="1434"/>
      <c r="D310" s="1434"/>
      <c r="E310" s="1434"/>
      <c r="F310" s="1466"/>
      <c r="G310" s="1434"/>
      <c r="H310" s="1434"/>
      <c r="I310" s="1434"/>
      <c r="J310" s="1558" t="s">
        <v>1198</v>
      </c>
      <c r="K310" s="1558" t="s">
        <v>38</v>
      </c>
      <c r="L310" s="1559">
        <v>0.27800000000000002</v>
      </c>
      <c r="M310" s="1558" t="s">
        <v>971</v>
      </c>
      <c r="N310" s="1558">
        <v>2023</v>
      </c>
      <c r="O310" s="1560">
        <v>0.35830000000000001</v>
      </c>
      <c r="P310" s="323" t="s">
        <v>1199</v>
      </c>
      <c r="Q310" s="324">
        <v>1905025</v>
      </c>
      <c r="R310" s="325" t="s">
        <v>1200</v>
      </c>
      <c r="S310" s="324">
        <v>190502503</v>
      </c>
      <c r="T310" s="324" t="s">
        <v>1201</v>
      </c>
      <c r="U310" s="324">
        <v>7</v>
      </c>
      <c r="V310" s="324">
        <v>7</v>
      </c>
      <c r="W310" s="324">
        <v>7</v>
      </c>
      <c r="X310" s="324">
        <v>7</v>
      </c>
      <c r="Y310" s="324">
        <v>7</v>
      </c>
      <c r="Z310" s="324">
        <v>7</v>
      </c>
      <c r="AA310" s="324" t="s">
        <v>53</v>
      </c>
      <c r="AB310" s="229" t="s">
        <v>1194</v>
      </c>
      <c r="AC310" s="326" t="s">
        <v>886</v>
      </c>
      <c r="AD310" s="219" t="s">
        <v>853</v>
      </c>
      <c r="AE310" s="37"/>
      <c r="AF310" s="37"/>
    </row>
    <row r="311" spans="1:32" ht="15.75" customHeight="1" x14ac:dyDescent="0.25">
      <c r="A311" s="847">
        <v>310</v>
      </c>
      <c r="B311" s="1564"/>
      <c r="C311" s="1434"/>
      <c r="D311" s="1434"/>
      <c r="E311" s="1434"/>
      <c r="F311" s="1466"/>
      <c r="G311" s="1434"/>
      <c r="H311" s="1434"/>
      <c r="I311" s="1434"/>
      <c r="J311" s="1558"/>
      <c r="K311" s="1558"/>
      <c r="L311" s="1559"/>
      <c r="M311" s="1558"/>
      <c r="N311" s="1558"/>
      <c r="O311" s="1561"/>
      <c r="P311" s="327" t="s">
        <v>1202</v>
      </c>
      <c r="Q311" s="328">
        <v>1905055</v>
      </c>
      <c r="R311" s="329" t="s">
        <v>1203</v>
      </c>
      <c r="S311" s="328">
        <v>190505500</v>
      </c>
      <c r="T311" s="328" t="s">
        <v>116</v>
      </c>
      <c r="U311" s="328">
        <v>64</v>
      </c>
      <c r="V311" s="328">
        <v>64</v>
      </c>
      <c r="W311" s="328">
        <v>64</v>
      </c>
      <c r="X311" s="328">
        <v>64</v>
      </c>
      <c r="Y311" s="328">
        <v>64</v>
      </c>
      <c r="Z311" s="328">
        <v>64</v>
      </c>
      <c r="AA311" s="314" t="s">
        <v>53</v>
      </c>
      <c r="AB311" s="219" t="s">
        <v>1194</v>
      </c>
      <c r="AC311" s="326" t="s">
        <v>886</v>
      </c>
      <c r="AD311" s="219" t="s">
        <v>853</v>
      </c>
      <c r="AE311" s="37"/>
      <c r="AF311" s="37"/>
    </row>
    <row r="312" spans="1:32" ht="15.75" customHeight="1" x14ac:dyDescent="0.25">
      <c r="A312" s="847">
        <v>311</v>
      </c>
      <c r="B312" s="1564"/>
      <c r="C312" s="1434"/>
      <c r="D312" s="1434"/>
      <c r="E312" s="1434"/>
      <c r="F312" s="1466"/>
      <c r="G312" s="1434"/>
      <c r="H312" s="1434"/>
      <c r="I312" s="1434"/>
      <c r="J312" s="1558"/>
      <c r="K312" s="1558"/>
      <c r="L312" s="1559"/>
      <c r="M312" s="1558"/>
      <c r="N312" s="1558"/>
      <c r="O312" s="1561"/>
      <c r="P312" s="330" t="s">
        <v>1204</v>
      </c>
      <c r="Q312" s="331">
        <v>1905049</v>
      </c>
      <c r="R312" s="331" t="s">
        <v>1205</v>
      </c>
      <c r="S312" s="331">
        <v>190504902</v>
      </c>
      <c r="T312" s="331" t="s">
        <v>910</v>
      </c>
      <c r="U312" s="328">
        <v>64</v>
      </c>
      <c r="V312" s="328">
        <v>64</v>
      </c>
      <c r="W312" s="328">
        <v>64</v>
      </c>
      <c r="X312" s="328">
        <v>64</v>
      </c>
      <c r="Y312" s="328">
        <v>64</v>
      </c>
      <c r="Z312" s="328">
        <v>64</v>
      </c>
      <c r="AA312" s="314" t="s">
        <v>53</v>
      </c>
      <c r="AB312" s="219" t="s">
        <v>1194</v>
      </c>
      <c r="AC312" s="326" t="s">
        <v>886</v>
      </c>
      <c r="AD312" s="219" t="s">
        <v>853</v>
      </c>
      <c r="AE312" s="37"/>
      <c r="AF312" s="37"/>
    </row>
    <row r="313" spans="1:32" ht="15.75" customHeight="1" x14ac:dyDescent="0.25">
      <c r="A313" s="847">
        <v>312</v>
      </c>
      <c r="B313" s="1564"/>
      <c r="C313" s="1434"/>
      <c r="D313" s="1434"/>
      <c r="E313" s="1434"/>
      <c r="F313" s="1466"/>
      <c r="G313" s="1434"/>
      <c r="H313" s="1434"/>
      <c r="I313" s="1434"/>
      <c r="J313" s="1558"/>
      <c r="K313" s="1558"/>
      <c r="L313" s="1559"/>
      <c r="M313" s="1558"/>
      <c r="N313" s="1558"/>
      <c r="O313" s="1561"/>
      <c r="P313" s="332" t="s">
        <v>1206</v>
      </c>
      <c r="Q313" s="333">
        <v>1905055</v>
      </c>
      <c r="R313" s="333" t="s">
        <v>1203</v>
      </c>
      <c r="S313" s="328">
        <v>190505500</v>
      </c>
      <c r="T313" s="328" t="s">
        <v>116</v>
      </c>
      <c r="U313" s="328">
        <v>34.67</v>
      </c>
      <c r="V313" s="328">
        <v>38.26</v>
      </c>
      <c r="W313" s="328">
        <v>41.86</v>
      </c>
      <c r="X313" s="328">
        <v>45.46</v>
      </c>
      <c r="Y313" s="328">
        <v>49.06</v>
      </c>
      <c r="Z313" s="328">
        <v>49.06</v>
      </c>
      <c r="AA313" s="314" t="s">
        <v>43</v>
      </c>
      <c r="AB313" s="249" t="s">
        <v>1194</v>
      </c>
      <c r="AC313" s="311" t="s">
        <v>886</v>
      </c>
      <c r="AD313" s="221" t="s">
        <v>853</v>
      </c>
      <c r="AE313" s="37"/>
      <c r="AF313" s="37"/>
    </row>
    <row r="314" spans="1:32" ht="15.75" customHeight="1" x14ac:dyDescent="0.25">
      <c r="A314" s="847">
        <v>313</v>
      </c>
      <c r="B314" s="1564"/>
      <c r="C314" s="1434"/>
      <c r="D314" s="1434"/>
      <c r="E314" s="1434"/>
      <c r="F314" s="1466"/>
      <c r="G314" s="1434"/>
      <c r="H314" s="1434"/>
      <c r="I314" s="1434"/>
      <c r="J314" s="1558"/>
      <c r="K314" s="1558"/>
      <c r="L314" s="1559"/>
      <c r="M314" s="1558"/>
      <c r="N314" s="1558"/>
      <c r="O314" s="1562"/>
      <c r="P314" s="334" t="s">
        <v>1207</v>
      </c>
      <c r="Q314" s="258">
        <v>1905050</v>
      </c>
      <c r="R314" s="258" t="s">
        <v>1043</v>
      </c>
      <c r="S314" s="258">
        <v>190505000</v>
      </c>
      <c r="T314" s="258" t="s">
        <v>1208</v>
      </c>
      <c r="U314" s="322">
        <v>64</v>
      </c>
      <c r="V314" s="322">
        <v>64</v>
      </c>
      <c r="W314" s="322">
        <v>64</v>
      </c>
      <c r="X314" s="322">
        <v>64</v>
      </c>
      <c r="Y314" s="322">
        <v>64</v>
      </c>
      <c r="Z314" s="322">
        <v>64</v>
      </c>
      <c r="AA314" s="335" t="s">
        <v>53</v>
      </c>
      <c r="AB314" s="226" t="s">
        <v>1194</v>
      </c>
      <c r="AC314" s="226" t="s">
        <v>886</v>
      </c>
      <c r="AD314" s="226" t="s">
        <v>853</v>
      </c>
      <c r="AE314" s="37"/>
      <c r="AF314" s="37"/>
    </row>
    <row r="315" spans="1:32" ht="15.75" customHeight="1" x14ac:dyDescent="0.25">
      <c r="A315" s="847">
        <v>314</v>
      </c>
      <c r="B315" s="1564"/>
      <c r="C315" s="1434"/>
      <c r="D315" s="1435"/>
      <c r="E315" s="1435"/>
      <c r="F315" s="1466"/>
      <c r="G315" s="1434"/>
      <c r="H315" s="1540"/>
      <c r="I315" s="1435"/>
      <c r="J315" s="336" t="s">
        <v>1209</v>
      </c>
      <c r="K315" s="337" t="s">
        <v>1210</v>
      </c>
      <c r="L315" s="338">
        <v>10</v>
      </c>
      <c r="M315" s="338" t="s">
        <v>919</v>
      </c>
      <c r="N315" s="338" t="s">
        <v>929</v>
      </c>
      <c r="O315" s="337">
        <v>8</v>
      </c>
      <c r="P315" s="339" t="s">
        <v>1211</v>
      </c>
      <c r="Q315" s="227">
        <v>1905043</v>
      </c>
      <c r="R315" s="340" t="s">
        <v>1212</v>
      </c>
      <c r="S315" s="340">
        <v>190504300</v>
      </c>
      <c r="T315" s="340" t="s">
        <v>1213</v>
      </c>
      <c r="U315" s="341">
        <v>18</v>
      </c>
      <c r="V315" s="342">
        <v>19</v>
      </c>
      <c r="W315" s="342">
        <v>20</v>
      </c>
      <c r="X315" s="342">
        <v>21</v>
      </c>
      <c r="Y315" s="342">
        <v>22</v>
      </c>
      <c r="Z315" s="342">
        <v>22</v>
      </c>
      <c r="AA315" s="342" t="s">
        <v>917</v>
      </c>
      <c r="AB315" s="221" t="s">
        <v>173</v>
      </c>
      <c r="AC315" s="221" t="s">
        <v>886</v>
      </c>
      <c r="AD315" s="221" t="s">
        <v>1063</v>
      </c>
      <c r="AE315" s="37"/>
      <c r="AF315" s="37"/>
    </row>
    <row r="316" spans="1:32" ht="15.75" customHeight="1" x14ac:dyDescent="0.25">
      <c r="A316" s="847">
        <v>315</v>
      </c>
      <c r="B316" s="1564"/>
      <c r="C316" s="1434"/>
      <c r="D316" s="1433" t="s">
        <v>1022</v>
      </c>
      <c r="E316" s="1433" t="s">
        <v>1023</v>
      </c>
      <c r="F316" s="1466"/>
      <c r="G316" s="1434"/>
      <c r="H316" s="1555">
        <v>1903</v>
      </c>
      <c r="I316" s="1556" t="s">
        <v>968</v>
      </c>
      <c r="J316" s="1481" t="s">
        <v>1024</v>
      </c>
      <c r="K316" s="1433" t="s">
        <v>38</v>
      </c>
      <c r="L316" s="1484">
        <v>0.89900000000000002</v>
      </c>
      <c r="M316" s="1433" t="s">
        <v>1025</v>
      </c>
      <c r="N316" s="1433">
        <v>2022</v>
      </c>
      <c r="O316" s="1471">
        <v>0.92</v>
      </c>
      <c r="P316" s="276" t="s">
        <v>1214</v>
      </c>
      <c r="Q316" s="226">
        <v>1903001</v>
      </c>
      <c r="R316" s="277" t="s">
        <v>102</v>
      </c>
      <c r="S316" s="277">
        <v>190300100</v>
      </c>
      <c r="T316" s="277" t="s">
        <v>1215</v>
      </c>
      <c r="U316" s="343">
        <v>5</v>
      </c>
      <c r="V316" s="343">
        <v>5</v>
      </c>
      <c r="W316" s="343">
        <v>5</v>
      </c>
      <c r="X316" s="343">
        <v>5</v>
      </c>
      <c r="Y316" s="343">
        <v>5</v>
      </c>
      <c r="Z316" s="343">
        <v>5</v>
      </c>
      <c r="AA316" s="226" t="s">
        <v>1027</v>
      </c>
      <c r="AB316" s="218" t="s">
        <v>173</v>
      </c>
      <c r="AC316" s="219" t="s">
        <v>886</v>
      </c>
      <c r="AD316" s="225" t="s">
        <v>1028</v>
      </c>
      <c r="AE316" s="37"/>
      <c r="AF316" s="37"/>
    </row>
    <row r="317" spans="1:32" ht="15.75" customHeight="1" x14ac:dyDescent="0.25">
      <c r="A317" s="847">
        <v>316</v>
      </c>
      <c r="B317" s="1565"/>
      <c r="C317" s="1435"/>
      <c r="D317" s="1435"/>
      <c r="E317" s="1435"/>
      <c r="F317" s="1490"/>
      <c r="G317" s="1435"/>
      <c r="H317" s="1540"/>
      <c r="I317" s="1557"/>
      <c r="J317" s="1483"/>
      <c r="K317" s="1435"/>
      <c r="L317" s="1486"/>
      <c r="M317" s="1435"/>
      <c r="N317" s="1435"/>
      <c r="O317" s="1473"/>
      <c r="P317" s="276" t="s">
        <v>1216</v>
      </c>
      <c r="Q317" s="226">
        <v>1903046</v>
      </c>
      <c r="R317" s="277" t="s">
        <v>867</v>
      </c>
      <c r="S317" s="277">
        <v>190304600</v>
      </c>
      <c r="T317" s="277" t="s">
        <v>1217</v>
      </c>
      <c r="U317" s="343">
        <v>4</v>
      </c>
      <c r="V317" s="343">
        <v>1</v>
      </c>
      <c r="W317" s="343">
        <v>1</v>
      </c>
      <c r="X317" s="343">
        <v>1</v>
      </c>
      <c r="Y317" s="343">
        <v>1</v>
      </c>
      <c r="Z317" s="343">
        <v>4</v>
      </c>
      <c r="AA317" s="226" t="s">
        <v>1027</v>
      </c>
      <c r="AB317" s="218" t="s">
        <v>173</v>
      </c>
      <c r="AC317" s="219" t="s">
        <v>886</v>
      </c>
      <c r="AD317" s="225" t="s">
        <v>1028</v>
      </c>
      <c r="AE317" s="37"/>
      <c r="AF317" s="37"/>
    </row>
    <row r="318" spans="1:32" ht="15.75" customHeight="1" thickBot="1" x14ac:dyDescent="0.3">
      <c r="A318" s="847">
        <v>317</v>
      </c>
      <c r="B318" s="344"/>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c r="AA318" s="37"/>
      <c r="AB318" s="37"/>
      <c r="AC318" s="37"/>
      <c r="AD318" s="37"/>
      <c r="AE318" s="37"/>
      <c r="AF318" s="37"/>
    </row>
    <row r="319" spans="1:32" ht="15.75" customHeight="1" x14ac:dyDescent="0.25">
      <c r="A319" s="847">
        <v>318</v>
      </c>
      <c r="B319" s="1541" t="s">
        <v>615</v>
      </c>
      <c r="C319" s="1544" t="s">
        <v>1218</v>
      </c>
      <c r="D319" s="1547" t="s">
        <v>1219</v>
      </c>
      <c r="E319" s="1550" t="s">
        <v>1220</v>
      </c>
      <c r="F319" s="1550">
        <v>40</v>
      </c>
      <c r="G319" s="1550" t="s">
        <v>1221</v>
      </c>
      <c r="H319" s="1550">
        <v>4003</v>
      </c>
      <c r="I319" s="1550" t="s">
        <v>1222</v>
      </c>
      <c r="J319" s="1550" t="s">
        <v>1223</v>
      </c>
      <c r="K319" s="1550" t="s">
        <v>38</v>
      </c>
      <c r="L319" s="1577">
        <v>0.60743397724303239</v>
      </c>
      <c r="M319" s="1575" t="s">
        <v>1224</v>
      </c>
      <c r="N319" s="1575">
        <v>2023</v>
      </c>
      <c r="O319" s="1576">
        <v>0.7</v>
      </c>
      <c r="P319" s="345" t="s">
        <v>1225</v>
      </c>
      <c r="Q319" s="346" t="s">
        <v>1226</v>
      </c>
      <c r="R319" s="347" t="s">
        <v>1227</v>
      </c>
      <c r="S319" s="346" t="s">
        <v>1228</v>
      </c>
      <c r="T319" s="347" t="s">
        <v>1227</v>
      </c>
      <c r="U319" s="348">
        <v>4</v>
      </c>
      <c r="V319" s="348">
        <v>3</v>
      </c>
      <c r="W319" s="348">
        <v>3</v>
      </c>
      <c r="X319" s="348">
        <v>2</v>
      </c>
      <c r="Y319" s="348">
        <v>2</v>
      </c>
      <c r="Z319" s="349">
        <f t="shared" ref="Z319:Z339" si="7">SUM(V319:Y319)</f>
        <v>10</v>
      </c>
      <c r="AA319" s="350" t="s">
        <v>43</v>
      </c>
      <c r="AB319" s="350" t="s">
        <v>1229</v>
      </c>
      <c r="AC319" s="350" t="s">
        <v>1229</v>
      </c>
      <c r="AD319" s="351" t="s">
        <v>1230</v>
      </c>
      <c r="AE319" s="37"/>
      <c r="AF319" s="37"/>
    </row>
    <row r="320" spans="1:32" ht="15.75" customHeight="1" x14ac:dyDescent="0.25">
      <c r="A320" s="847">
        <v>319</v>
      </c>
      <c r="B320" s="1542"/>
      <c r="C320" s="1545"/>
      <c r="D320" s="1548"/>
      <c r="E320" s="1551"/>
      <c r="F320" s="1553"/>
      <c r="G320" s="1553"/>
      <c r="H320" s="1553"/>
      <c r="I320" s="1553"/>
      <c r="J320" s="1553"/>
      <c r="K320" s="1553"/>
      <c r="L320" s="1553"/>
      <c r="M320" s="1553"/>
      <c r="N320" s="1553"/>
      <c r="O320" s="1571"/>
      <c r="P320" s="352" t="s">
        <v>1231</v>
      </c>
      <c r="Q320" s="353">
        <v>4003042</v>
      </c>
      <c r="R320" s="354" t="s">
        <v>1232</v>
      </c>
      <c r="S320" s="353" t="s">
        <v>1233</v>
      </c>
      <c r="T320" s="354" t="s">
        <v>1234</v>
      </c>
      <c r="U320" s="355">
        <v>11</v>
      </c>
      <c r="V320" s="355">
        <v>6</v>
      </c>
      <c r="W320" s="355">
        <v>10</v>
      </c>
      <c r="X320" s="355">
        <v>10</v>
      </c>
      <c r="Y320" s="355">
        <v>4</v>
      </c>
      <c r="Z320" s="356">
        <f t="shared" si="7"/>
        <v>30</v>
      </c>
      <c r="AA320" s="357" t="s">
        <v>43</v>
      </c>
      <c r="AB320" s="357" t="s">
        <v>1229</v>
      </c>
      <c r="AC320" s="357" t="s">
        <v>1229</v>
      </c>
      <c r="AD320" s="358" t="s">
        <v>1230</v>
      </c>
      <c r="AE320" s="37"/>
      <c r="AF320" s="37"/>
    </row>
    <row r="321" spans="1:32" ht="15.75" customHeight="1" x14ac:dyDescent="0.25">
      <c r="A321" s="847">
        <v>320</v>
      </c>
      <c r="B321" s="1542"/>
      <c r="C321" s="1545"/>
      <c r="D321" s="1548"/>
      <c r="E321" s="1551"/>
      <c r="F321" s="1553"/>
      <c r="G321" s="1553"/>
      <c r="H321" s="1553"/>
      <c r="I321" s="1553"/>
      <c r="J321" s="1553"/>
      <c r="K321" s="1553"/>
      <c r="L321" s="1553"/>
      <c r="M321" s="1553"/>
      <c r="N321" s="1553"/>
      <c r="O321" s="1571"/>
      <c r="P321" s="352" t="s">
        <v>1235</v>
      </c>
      <c r="Q321" s="353" t="s">
        <v>1236</v>
      </c>
      <c r="R321" s="357" t="s">
        <v>1237</v>
      </c>
      <c r="S321" s="353">
        <v>400305300</v>
      </c>
      <c r="T321" s="357" t="s">
        <v>1238</v>
      </c>
      <c r="U321" s="355">
        <v>300</v>
      </c>
      <c r="V321" s="355">
        <v>10</v>
      </c>
      <c r="W321" s="355">
        <v>180</v>
      </c>
      <c r="X321" s="355">
        <v>180</v>
      </c>
      <c r="Y321" s="355">
        <v>160</v>
      </c>
      <c r="Z321" s="356">
        <f t="shared" si="7"/>
        <v>530</v>
      </c>
      <c r="AA321" s="357" t="s">
        <v>43</v>
      </c>
      <c r="AB321" s="357" t="s">
        <v>1229</v>
      </c>
      <c r="AC321" s="357" t="s">
        <v>1229</v>
      </c>
      <c r="AD321" s="358" t="s">
        <v>1230</v>
      </c>
      <c r="AE321" s="37"/>
      <c r="AF321" s="37"/>
    </row>
    <row r="322" spans="1:32" ht="15.75" customHeight="1" x14ac:dyDescent="0.25">
      <c r="A322" s="847">
        <v>321</v>
      </c>
      <c r="B322" s="1542"/>
      <c r="C322" s="1545"/>
      <c r="D322" s="1548"/>
      <c r="E322" s="1551"/>
      <c r="F322" s="1553"/>
      <c r="G322" s="1553"/>
      <c r="H322" s="1553"/>
      <c r="I322" s="1553"/>
      <c r="J322" s="1567"/>
      <c r="K322" s="1567"/>
      <c r="L322" s="1567"/>
      <c r="M322" s="1567"/>
      <c r="N322" s="1567"/>
      <c r="O322" s="1570"/>
      <c r="P322" s="352" t="s">
        <v>1239</v>
      </c>
      <c r="Q322" s="353" t="s">
        <v>1240</v>
      </c>
      <c r="R322" s="354" t="s">
        <v>1241</v>
      </c>
      <c r="S322" s="353" t="s">
        <v>1242</v>
      </c>
      <c r="T322" s="354" t="s">
        <v>1241</v>
      </c>
      <c r="U322" s="355">
        <v>13</v>
      </c>
      <c r="V322" s="355">
        <v>10</v>
      </c>
      <c r="W322" s="355">
        <v>15</v>
      </c>
      <c r="X322" s="355">
        <v>15</v>
      </c>
      <c r="Y322" s="355">
        <v>10</v>
      </c>
      <c r="Z322" s="356">
        <f t="shared" si="7"/>
        <v>50</v>
      </c>
      <c r="AA322" s="357" t="s">
        <v>43</v>
      </c>
      <c r="AB322" s="357" t="s">
        <v>1229</v>
      </c>
      <c r="AC322" s="357" t="s">
        <v>1229</v>
      </c>
      <c r="AD322" s="358" t="s">
        <v>1230</v>
      </c>
      <c r="AE322" s="37"/>
      <c r="AF322" s="37"/>
    </row>
    <row r="323" spans="1:32" ht="15.75" customHeight="1" x14ac:dyDescent="0.25">
      <c r="A323" s="847">
        <v>322</v>
      </c>
      <c r="B323" s="1542"/>
      <c r="C323" s="1545"/>
      <c r="D323" s="1548"/>
      <c r="E323" s="1551"/>
      <c r="F323" s="1553"/>
      <c r="G323" s="1553"/>
      <c r="H323" s="1553"/>
      <c r="I323" s="1553"/>
      <c r="J323" s="1566" t="s">
        <v>1243</v>
      </c>
      <c r="K323" s="1566" t="s">
        <v>38</v>
      </c>
      <c r="L323" s="1568">
        <v>0.91132064834299276</v>
      </c>
      <c r="M323" s="1566" t="s">
        <v>1224</v>
      </c>
      <c r="N323" s="1566">
        <v>2023</v>
      </c>
      <c r="O323" s="1569">
        <v>0.93</v>
      </c>
      <c r="P323" s="352" t="s">
        <v>1244</v>
      </c>
      <c r="Q323" s="353">
        <v>4003042</v>
      </c>
      <c r="R323" s="357" t="s">
        <v>1232</v>
      </c>
      <c r="S323" s="353" t="s">
        <v>1233</v>
      </c>
      <c r="T323" s="354" t="s">
        <v>1234</v>
      </c>
      <c r="U323" s="355">
        <v>4</v>
      </c>
      <c r="V323" s="355">
        <v>3</v>
      </c>
      <c r="W323" s="355">
        <v>5</v>
      </c>
      <c r="X323" s="355">
        <v>2</v>
      </c>
      <c r="Y323" s="355">
        <v>0</v>
      </c>
      <c r="Z323" s="356">
        <f t="shared" si="7"/>
        <v>10</v>
      </c>
      <c r="AA323" s="357" t="s">
        <v>43</v>
      </c>
      <c r="AB323" s="357" t="s">
        <v>1229</v>
      </c>
      <c r="AC323" s="357" t="s">
        <v>1229</v>
      </c>
      <c r="AD323" s="358" t="s">
        <v>1230</v>
      </c>
      <c r="AE323" s="37"/>
      <c r="AF323" s="37"/>
    </row>
    <row r="324" spans="1:32" ht="15.75" customHeight="1" x14ac:dyDescent="0.25">
      <c r="A324" s="847">
        <v>323</v>
      </c>
      <c r="B324" s="1542"/>
      <c r="C324" s="1545"/>
      <c r="D324" s="1548"/>
      <c r="E324" s="1551"/>
      <c r="F324" s="1553"/>
      <c r="G324" s="1553"/>
      <c r="H324" s="1553"/>
      <c r="I324" s="1553"/>
      <c r="J324" s="1567"/>
      <c r="K324" s="1553"/>
      <c r="L324" s="1553"/>
      <c r="M324" s="1553"/>
      <c r="N324" s="1553"/>
      <c r="O324" s="1571"/>
      <c r="P324" s="352" t="s">
        <v>1245</v>
      </c>
      <c r="Q324" s="353" t="s">
        <v>1240</v>
      </c>
      <c r="R324" s="354" t="s">
        <v>1241</v>
      </c>
      <c r="S324" s="353" t="s">
        <v>1242</v>
      </c>
      <c r="T324" s="354" t="s">
        <v>1241</v>
      </c>
      <c r="U324" s="355">
        <v>3</v>
      </c>
      <c r="V324" s="355">
        <v>1</v>
      </c>
      <c r="W324" s="355">
        <v>4</v>
      </c>
      <c r="X324" s="355">
        <v>4</v>
      </c>
      <c r="Y324" s="355">
        <v>1</v>
      </c>
      <c r="Z324" s="356">
        <f t="shared" si="7"/>
        <v>10</v>
      </c>
      <c r="AA324" s="357" t="s">
        <v>43</v>
      </c>
      <c r="AB324" s="357" t="s">
        <v>1229</v>
      </c>
      <c r="AC324" s="357" t="s">
        <v>1229</v>
      </c>
      <c r="AD324" s="358" t="s">
        <v>1230</v>
      </c>
      <c r="AE324" s="37"/>
      <c r="AF324" s="37"/>
    </row>
    <row r="325" spans="1:32" ht="15.75" customHeight="1" x14ac:dyDescent="0.25">
      <c r="A325" s="847">
        <v>324</v>
      </c>
      <c r="B325" s="1542"/>
      <c r="C325" s="1545"/>
      <c r="D325" s="1548"/>
      <c r="E325" s="1551"/>
      <c r="F325" s="1553"/>
      <c r="G325" s="1553"/>
      <c r="H325" s="1553"/>
      <c r="I325" s="1553"/>
      <c r="J325" s="1566" t="s">
        <v>1246</v>
      </c>
      <c r="K325" s="1566" t="s">
        <v>110</v>
      </c>
      <c r="L325" s="1572">
        <v>23.492187500000007</v>
      </c>
      <c r="M325" s="1566" t="s">
        <v>971</v>
      </c>
      <c r="N325" s="1566">
        <v>2023</v>
      </c>
      <c r="O325" s="1572">
        <v>14</v>
      </c>
      <c r="P325" s="352" t="s">
        <v>1247</v>
      </c>
      <c r="Q325" s="353" t="s">
        <v>1226</v>
      </c>
      <c r="R325" s="354" t="s">
        <v>1227</v>
      </c>
      <c r="S325" s="353">
        <v>400301503</v>
      </c>
      <c r="T325" s="354" t="s">
        <v>1248</v>
      </c>
      <c r="U325" s="355">
        <v>1</v>
      </c>
      <c r="V325" s="355">
        <v>0</v>
      </c>
      <c r="W325" s="355">
        <v>1</v>
      </c>
      <c r="X325" s="355">
        <v>1</v>
      </c>
      <c r="Y325" s="355">
        <v>1</v>
      </c>
      <c r="Z325" s="356">
        <f t="shared" si="7"/>
        <v>3</v>
      </c>
      <c r="AA325" s="357" t="s">
        <v>43</v>
      </c>
      <c r="AB325" s="357" t="s">
        <v>1229</v>
      </c>
      <c r="AC325" s="357" t="s">
        <v>1229</v>
      </c>
      <c r="AD325" s="358" t="s">
        <v>1230</v>
      </c>
      <c r="AE325" s="37"/>
      <c r="AF325" s="37"/>
    </row>
    <row r="326" spans="1:32" ht="15.75" customHeight="1" x14ac:dyDescent="0.25">
      <c r="A326" s="847">
        <v>325</v>
      </c>
      <c r="B326" s="1542"/>
      <c r="C326" s="1545"/>
      <c r="D326" s="1548"/>
      <c r="E326" s="1551"/>
      <c r="F326" s="1553"/>
      <c r="G326" s="1553"/>
      <c r="H326" s="1553"/>
      <c r="I326" s="1553"/>
      <c r="J326" s="1567"/>
      <c r="K326" s="1567"/>
      <c r="L326" s="1567"/>
      <c r="M326" s="1567"/>
      <c r="N326" s="1567"/>
      <c r="O326" s="1567"/>
      <c r="P326" s="352" t="s">
        <v>1249</v>
      </c>
      <c r="Q326" s="353" t="s">
        <v>1240</v>
      </c>
      <c r="R326" s="354" t="s">
        <v>1241</v>
      </c>
      <c r="S326" s="353" t="s">
        <v>1250</v>
      </c>
      <c r="T326" s="354" t="s">
        <v>1251</v>
      </c>
      <c r="U326" s="355">
        <v>2</v>
      </c>
      <c r="V326" s="355">
        <v>0</v>
      </c>
      <c r="W326" s="355">
        <v>1</v>
      </c>
      <c r="X326" s="355">
        <v>2</v>
      </c>
      <c r="Y326" s="355">
        <v>2</v>
      </c>
      <c r="Z326" s="356">
        <f t="shared" si="7"/>
        <v>5</v>
      </c>
      <c r="AA326" s="357" t="s">
        <v>43</v>
      </c>
      <c r="AB326" s="357" t="s">
        <v>1229</v>
      </c>
      <c r="AC326" s="357" t="s">
        <v>1229</v>
      </c>
      <c r="AD326" s="358" t="s">
        <v>1230</v>
      </c>
      <c r="AE326" s="37"/>
      <c r="AF326" s="37"/>
    </row>
    <row r="327" spans="1:32" ht="15.75" customHeight="1" x14ac:dyDescent="0.25">
      <c r="A327" s="847">
        <v>326</v>
      </c>
      <c r="B327" s="1542"/>
      <c r="C327" s="1545"/>
      <c r="D327" s="1548"/>
      <c r="E327" s="1551"/>
      <c r="F327" s="1553"/>
      <c r="G327" s="1553"/>
      <c r="H327" s="1553"/>
      <c r="I327" s="1553"/>
      <c r="J327" s="1566" t="s">
        <v>1252</v>
      </c>
      <c r="K327" s="1566" t="s">
        <v>110</v>
      </c>
      <c r="L327" s="1572">
        <v>54.340350877192982</v>
      </c>
      <c r="M327" s="1566" t="s">
        <v>971</v>
      </c>
      <c r="N327" s="1566">
        <v>2023</v>
      </c>
      <c r="O327" s="1573">
        <v>35</v>
      </c>
      <c r="P327" s="352" t="s">
        <v>1253</v>
      </c>
      <c r="Q327" s="353" t="s">
        <v>1226</v>
      </c>
      <c r="R327" s="354" t="s">
        <v>1227</v>
      </c>
      <c r="S327" s="353" t="s">
        <v>1254</v>
      </c>
      <c r="T327" s="354" t="s">
        <v>1248</v>
      </c>
      <c r="U327" s="355">
        <v>1</v>
      </c>
      <c r="V327" s="355">
        <v>1</v>
      </c>
      <c r="W327" s="355">
        <v>1</v>
      </c>
      <c r="X327" s="355">
        <v>1</v>
      </c>
      <c r="Y327" s="355">
        <v>1</v>
      </c>
      <c r="Z327" s="356">
        <f t="shared" si="7"/>
        <v>4</v>
      </c>
      <c r="AA327" s="357" t="s">
        <v>43</v>
      </c>
      <c r="AB327" s="357" t="s">
        <v>1229</v>
      </c>
      <c r="AC327" s="357" t="s">
        <v>1229</v>
      </c>
      <c r="AD327" s="358" t="s">
        <v>1230</v>
      </c>
      <c r="AE327" s="37"/>
      <c r="AF327" s="37"/>
    </row>
    <row r="328" spans="1:32" ht="15.75" customHeight="1" x14ac:dyDescent="0.25">
      <c r="A328" s="847">
        <v>327</v>
      </c>
      <c r="B328" s="1542"/>
      <c r="C328" s="1545"/>
      <c r="D328" s="1548"/>
      <c r="E328" s="1551"/>
      <c r="F328" s="1553"/>
      <c r="G328" s="1553"/>
      <c r="H328" s="1553"/>
      <c r="I328" s="1553"/>
      <c r="J328" s="1553"/>
      <c r="K328" s="1553"/>
      <c r="L328" s="1553"/>
      <c r="M328" s="1553"/>
      <c r="N328" s="1553"/>
      <c r="O328" s="1574"/>
      <c r="P328" s="352" t="s">
        <v>1255</v>
      </c>
      <c r="Q328" s="353" t="s">
        <v>1240</v>
      </c>
      <c r="R328" s="354" t="s">
        <v>1241</v>
      </c>
      <c r="S328" s="353" t="s">
        <v>1250</v>
      </c>
      <c r="T328" s="354" t="s">
        <v>1251</v>
      </c>
      <c r="U328" s="355">
        <v>3</v>
      </c>
      <c r="V328" s="355">
        <v>0</v>
      </c>
      <c r="W328" s="355">
        <v>2</v>
      </c>
      <c r="X328" s="355">
        <v>2</v>
      </c>
      <c r="Y328" s="355">
        <v>1</v>
      </c>
      <c r="Z328" s="356">
        <f t="shared" si="7"/>
        <v>5</v>
      </c>
      <c r="AA328" s="357" t="s">
        <v>43</v>
      </c>
      <c r="AB328" s="357" t="s">
        <v>1229</v>
      </c>
      <c r="AC328" s="357" t="s">
        <v>1229</v>
      </c>
      <c r="AD328" s="358" t="s">
        <v>1230</v>
      </c>
      <c r="AE328" s="37"/>
      <c r="AF328" s="37"/>
    </row>
    <row r="329" spans="1:32" ht="15.75" customHeight="1" x14ac:dyDescent="0.25">
      <c r="A329" s="847">
        <v>328</v>
      </c>
      <c r="B329" s="1542"/>
      <c r="C329" s="1545"/>
      <c r="D329" s="1548"/>
      <c r="E329" s="1551"/>
      <c r="F329" s="1553"/>
      <c r="G329" s="1553"/>
      <c r="H329" s="1553"/>
      <c r="I329" s="1553"/>
      <c r="J329" s="1566" t="s">
        <v>1256</v>
      </c>
      <c r="K329" s="1566" t="s">
        <v>38</v>
      </c>
      <c r="L329" s="1568">
        <v>0.83492074793459081</v>
      </c>
      <c r="M329" s="1566" t="s">
        <v>1224</v>
      </c>
      <c r="N329" s="1566">
        <v>2023</v>
      </c>
      <c r="O329" s="1569">
        <v>0.86</v>
      </c>
      <c r="P329" s="352" t="s">
        <v>1257</v>
      </c>
      <c r="Q329" s="355" t="s">
        <v>1258</v>
      </c>
      <c r="R329" s="357" t="s">
        <v>1259</v>
      </c>
      <c r="S329" s="353" t="s">
        <v>1260</v>
      </c>
      <c r="T329" s="354" t="s">
        <v>1259</v>
      </c>
      <c r="U329" s="355">
        <v>5</v>
      </c>
      <c r="V329" s="355">
        <v>0</v>
      </c>
      <c r="W329" s="355">
        <v>3</v>
      </c>
      <c r="X329" s="355">
        <v>3</v>
      </c>
      <c r="Y329" s="355">
        <v>3</v>
      </c>
      <c r="Z329" s="356">
        <f t="shared" si="7"/>
        <v>9</v>
      </c>
      <c r="AA329" s="357" t="s">
        <v>43</v>
      </c>
      <c r="AB329" s="357" t="s">
        <v>1229</v>
      </c>
      <c r="AC329" s="357" t="s">
        <v>1229</v>
      </c>
      <c r="AD329" s="358" t="s">
        <v>1230</v>
      </c>
      <c r="AE329" s="37"/>
      <c r="AF329" s="37"/>
    </row>
    <row r="330" spans="1:32" ht="15.75" customHeight="1" x14ac:dyDescent="0.25">
      <c r="A330" s="847">
        <v>329</v>
      </c>
      <c r="B330" s="1542"/>
      <c r="C330" s="1545"/>
      <c r="D330" s="1548"/>
      <c r="E330" s="1551"/>
      <c r="F330" s="1553"/>
      <c r="G330" s="1553"/>
      <c r="H330" s="1553"/>
      <c r="I330" s="1553"/>
      <c r="J330" s="1567"/>
      <c r="K330" s="1567"/>
      <c r="L330" s="1567"/>
      <c r="M330" s="1567"/>
      <c r="N330" s="1567"/>
      <c r="O330" s="1570"/>
      <c r="P330" s="352" t="s">
        <v>1261</v>
      </c>
      <c r="Q330" s="353" t="s">
        <v>1262</v>
      </c>
      <c r="R330" s="354" t="s">
        <v>1232</v>
      </c>
      <c r="S330" s="353">
        <v>400304200</v>
      </c>
      <c r="T330" s="354" t="s">
        <v>1234</v>
      </c>
      <c r="U330" s="355">
        <v>7</v>
      </c>
      <c r="V330" s="355">
        <v>5</v>
      </c>
      <c r="W330" s="355">
        <v>3</v>
      </c>
      <c r="X330" s="355">
        <v>2</v>
      </c>
      <c r="Y330" s="355">
        <v>2</v>
      </c>
      <c r="Z330" s="356">
        <f t="shared" si="7"/>
        <v>12</v>
      </c>
      <c r="AA330" s="357" t="s">
        <v>43</v>
      </c>
      <c r="AB330" s="357" t="s">
        <v>1229</v>
      </c>
      <c r="AC330" s="357" t="s">
        <v>1229</v>
      </c>
      <c r="AD330" s="358" t="s">
        <v>1230</v>
      </c>
      <c r="AE330" s="37"/>
      <c r="AF330" s="37"/>
    </row>
    <row r="331" spans="1:32" ht="15.75" customHeight="1" x14ac:dyDescent="0.25">
      <c r="A331" s="847">
        <v>330</v>
      </c>
      <c r="B331" s="1542"/>
      <c r="C331" s="1545"/>
      <c r="D331" s="1548"/>
      <c r="E331" s="1551"/>
      <c r="F331" s="1553"/>
      <c r="G331" s="1553"/>
      <c r="H331" s="1553"/>
      <c r="I331" s="1553"/>
      <c r="J331" s="1566" t="s">
        <v>1263</v>
      </c>
      <c r="K331" s="1566" t="s">
        <v>38</v>
      </c>
      <c r="L331" s="1568">
        <v>0.19827196689919549</v>
      </c>
      <c r="M331" s="1566" t="s">
        <v>1224</v>
      </c>
      <c r="N331" s="1566">
        <v>2023</v>
      </c>
      <c r="O331" s="1569">
        <v>0.3</v>
      </c>
      <c r="P331" s="352" t="s">
        <v>1264</v>
      </c>
      <c r="Q331" s="353">
        <v>4003018</v>
      </c>
      <c r="R331" s="359" t="s">
        <v>1265</v>
      </c>
      <c r="S331" s="353" t="s">
        <v>1266</v>
      </c>
      <c r="T331" s="354" t="s">
        <v>1265</v>
      </c>
      <c r="U331" s="355">
        <v>5</v>
      </c>
      <c r="V331" s="355">
        <v>0</v>
      </c>
      <c r="W331" s="355">
        <v>4</v>
      </c>
      <c r="X331" s="355">
        <v>3</v>
      </c>
      <c r="Y331" s="355">
        <v>2</v>
      </c>
      <c r="Z331" s="356">
        <f t="shared" si="7"/>
        <v>9</v>
      </c>
      <c r="AA331" s="357" t="s">
        <v>43</v>
      </c>
      <c r="AB331" s="357" t="s">
        <v>1229</v>
      </c>
      <c r="AC331" s="357" t="s">
        <v>1229</v>
      </c>
      <c r="AD331" s="358" t="s">
        <v>1230</v>
      </c>
      <c r="AE331" s="37"/>
      <c r="AF331" s="37"/>
    </row>
    <row r="332" spans="1:32" ht="15.75" customHeight="1" x14ac:dyDescent="0.25">
      <c r="A332" s="847">
        <v>331</v>
      </c>
      <c r="B332" s="1542"/>
      <c r="C332" s="1545"/>
      <c r="D332" s="1548"/>
      <c r="E332" s="1551"/>
      <c r="F332" s="1553"/>
      <c r="G332" s="1553"/>
      <c r="H332" s="1553"/>
      <c r="I332" s="1553"/>
      <c r="J332" s="1553"/>
      <c r="K332" s="1553"/>
      <c r="L332" s="1553"/>
      <c r="M332" s="1553"/>
      <c r="N332" s="1553"/>
      <c r="O332" s="1571"/>
      <c r="P332" s="352" t="s">
        <v>1267</v>
      </c>
      <c r="Q332" s="355" t="s">
        <v>1258</v>
      </c>
      <c r="R332" s="357" t="s">
        <v>1259</v>
      </c>
      <c r="S332" s="353" t="s">
        <v>1260</v>
      </c>
      <c r="T332" s="354" t="s">
        <v>1259</v>
      </c>
      <c r="U332" s="355">
        <v>6</v>
      </c>
      <c r="V332" s="355">
        <v>0</v>
      </c>
      <c r="W332" s="355">
        <v>5</v>
      </c>
      <c r="X332" s="355">
        <v>3</v>
      </c>
      <c r="Y332" s="355">
        <v>2</v>
      </c>
      <c r="Z332" s="356">
        <f t="shared" si="7"/>
        <v>10</v>
      </c>
      <c r="AA332" s="357" t="s">
        <v>43</v>
      </c>
      <c r="AB332" s="357" t="s">
        <v>1229</v>
      </c>
      <c r="AC332" s="357" t="s">
        <v>1229</v>
      </c>
      <c r="AD332" s="358" t="s">
        <v>1230</v>
      </c>
      <c r="AE332" s="37"/>
      <c r="AF332" s="37"/>
    </row>
    <row r="333" spans="1:32" ht="15.75" customHeight="1" x14ac:dyDescent="0.25">
      <c r="A333" s="847">
        <v>332</v>
      </c>
      <c r="B333" s="1542"/>
      <c r="C333" s="1545"/>
      <c r="D333" s="1548"/>
      <c r="E333" s="1551"/>
      <c r="F333" s="1553"/>
      <c r="G333" s="1553"/>
      <c r="H333" s="1553"/>
      <c r="I333" s="1553"/>
      <c r="J333" s="1553"/>
      <c r="K333" s="1553"/>
      <c r="L333" s="1553"/>
      <c r="M333" s="1553"/>
      <c r="N333" s="1553"/>
      <c r="O333" s="1571"/>
      <c r="P333" s="352" t="s">
        <v>1268</v>
      </c>
      <c r="Q333" s="355" t="s">
        <v>1269</v>
      </c>
      <c r="R333" s="357" t="s">
        <v>1270</v>
      </c>
      <c r="S333" s="353" t="s">
        <v>1271</v>
      </c>
      <c r="T333" s="357" t="s">
        <v>1272</v>
      </c>
      <c r="U333" s="355">
        <v>290</v>
      </c>
      <c r="V333" s="355">
        <v>0</v>
      </c>
      <c r="W333" s="355">
        <v>150</v>
      </c>
      <c r="X333" s="355">
        <v>150</v>
      </c>
      <c r="Y333" s="355">
        <v>100</v>
      </c>
      <c r="Z333" s="356">
        <f t="shared" si="7"/>
        <v>400</v>
      </c>
      <c r="AA333" s="357" t="s">
        <v>43</v>
      </c>
      <c r="AB333" s="357" t="s">
        <v>1229</v>
      </c>
      <c r="AC333" s="357" t="s">
        <v>1229</v>
      </c>
      <c r="AD333" s="358" t="s">
        <v>1230</v>
      </c>
      <c r="AE333" s="37"/>
      <c r="AF333" s="37"/>
    </row>
    <row r="334" spans="1:32" ht="15.75" customHeight="1" x14ac:dyDescent="0.25">
      <c r="A334" s="847">
        <v>333</v>
      </c>
      <c r="B334" s="1542"/>
      <c r="C334" s="1545"/>
      <c r="D334" s="1548"/>
      <c r="E334" s="1551"/>
      <c r="F334" s="1553"/>
      <c r="G334" s="1553"/>
      <c r="H334" s="1553"/>
      <c r="I334" s="1553"/>
      <c r="J334" s="1566" t="s">
        <v>1273</v>
      </c>
      <c r="K334" s="1566" t="s">
        <v>38</v>
      </c>
      <c r="L334" s="1568">
        <v>0.13831249999999998</v>
      </c>
      <c r="M334" s="1566" t="s">
        <v>1224</v>
      </c>
      <c r="N334" s="1566">
        <v>2023</v>
      </c>
      <c r="O334" s="1569">
        <v>0.2</v>
      </c>
      <c r="P334" s="352" t="s">
        <v>1274</v>
      </c>
      <c r="Q334" s="353">
        <v>4003018</v>
      </c>
      <c r="R334" s="359" t="s">
        <v>1265</v>
      </c>
      <c r="S334" s="353" t="s">
        <v>1275</v>
      </c>
      <c r="T334" s="354" t="s">
        <v>1276</v>
      </c>
      <c r="U334" s="355">
        <v>0</v>
      </c>
      <c r="V334" s="355">
        <v>0</v>
      </c>
      <c r="W334" s="355">
        <v>3</v>
      </c>
      <c r="X334" s="355">
        <v>2</v>
      </c>
      <c r="Y334" s="355">
        <v>2</v>
      </c>
      <c r="Z334" s="356">
        <f t="shared" si="7"/>
        <v>7</v>
      </c>
      <c r="AA334" s="357" t="s">
        <v>43</v>
      </c>
      <c r="AB334" s="357" t="s">
        <v>1229</v>
      </c>
      <c r="AC334" s="357" t="s">
        <v>1229</v>
      </c>
      <c r="AD334" s="358" t="s">
        <v>1230</v>
      </c>
      <c r="AE334" s="37"/>
      <c r="AF334" s="37"/>
    </row>
    <row r="335" spans="1:32" ht="15.75" customHeight="1" x14ac:dyDescent="0.25">
      <c r="A335" s="847">
        <v>334</v>
      </c>
      <c r="B335" s="1542"/>
      <c r="C335" s="1545"/>
      <c r="D335" s="1548"/>
      <c r="E335" s="1551"/>
      <c r="F335" s="1553"/>
      <c r="G335" s="1553"/>
      <c r="H335" s="1553"/>
      <c r="I335" s="1553"/>
      <c r="J335" s="1567"/>
      <c r="K335" s="1567"/>
      <c r="L335" s="1567"/>
      <c r="M335" s="1567"/>
      <c r="N335" s="1567"/>
      <c r="O335" s="1570"/>
      <c r="P335" s="352" t="s">
        <v>1277</v>
      </c>
      <c r="Q335" s="355" t="s">
        <v>1258</v>
      </c>
      <c r="R335" s="357" t="s">
        <v>1259</v>
      </c>
      <c r="S335" s="353" t="s">
        <v>1278</v>
      </c>
      <c r="T335" s="354" t="s">
        <v>1279</v>
      </c>
      <c r="U335" s="355">
        <v>0</v>
      </c>
      <c r="V335" s="355">
        <v>0</v>
      </c>
      <c r="W335" s="355">
        <v>2</v>
      </c>
      <c r="X335" s="355">
        <v>2</v>
      </c>
      <c r="Y335" s="355">
        <v>2</v>
      </c>
      <c r="Z335" s="356">
        <f t="shared" si="7"/>
        <v>6</v>
      </c>
      <c r="AA335" s="357" t="s">
        <v>43</v>
      </c>
      <c r="AB335" s="357" t="s">
        <v>1229</v>
      </c>
      <c r="AC335" s="357" t="s">
        <v>1229</v>
      </c>
      <c r="AD335" s="358" t="s">
        <v>1230</v>
      </c>
      <c r="AE335" s="37"/>
      <c r="AF335" s="37"/>
    </row>
    <row r="336" spans="1:32" ht="15.75" customHeight="1" x14ac:dyDescent="0.25">
      <c r="A336" s="847">
        <v>335</v>
      </c>
      <c r="B336" s="1542"/>
      <c r="C336" s="1545"/>
      <c r="D336" s="1548"/>
      <c r="E336" s="1551"/>
      <c r="F336" s="1553"/>
      <c r="G336" s="1553"/>
      <c r="H336" s="1553"/>
      <c r="I336" s="1553"/>
      <c r="J336" s="1566" t="s">
        <v>1280</v>
      </c>
      <c r="K336" s="1566" t="s">
        <v>38</v>
      </c>
      <c r="L336" s="1568">
        <v>0.11475</v>
      </c>
      <c r="M336" s="1566" t="s">
        <v>1224</v>
      </c>
      <c r="N336" s="1566">
        <v>2023</v>
      </c>
      <c r="O336" s="1569">
        <v>0.2</v>
      </c>
      <c r="P336" s="352" t="s">
        <v>1281</v>
      </c>
      <c r="Q336" s="353">
        <v>4003018</v>
      </c>
      <c r="R336" s="359" t="s">
        <v>1265</v>
      </c>
      <c r="S336" s="353" t="s">
        <v>1275</v>
      </c>
      <c r="T336" s="354" t="s">
        <v>1276</v>
      </c>
      <c r="U336" s="355">
        <v>1</v>
      </c>
      <c r="V336" s="355">
        <v>0</v>
      </c>
      <c r="W336" s="355">
        <v>3</v>
      </c>
      <c r="X336" s="355">
        <v>3</v>
      </c>
      <c r="Y336" s="355">
        <v>2</v>
      </c>
      <c r="Z336" s="356">
        <f t="shared" si="7"/>
        <v>8</v>
      </c>
      <c r="AA336" s="357" t="s">
        <v>43</v>
      </c>
      <c r="AB336" s="357" t="s">
        <v>1229</v>
      </c>
      <c r="AC336" s="357" t="s">
        <v>1229</v>
      </c>
      <c r="AD336" s="358" t="s">
        <v>1230</v>
      </c>
      <c r="AE336" s="37"/>
      <c r="AF336" s="37"/>
    </row>
    <row r="337" spans="1:32" ht="15.75" customHeight="1" x14ac:dyDescent="0.25">
      <c r="A337" s="847">
        <v>336</v>
      </c>
      <c r="B337" s="1542"/>
      <c r="C337" s="1545"/>
      <c r="D337" s="1548"/>
      <c r="E337" s="1551"/>
      <c r="F337" s="1553"/>
      <c r="G337" s="1553"/>
      <c r="H337" s="1553"/>
      <c r="I337" s="1553"/>
      <c r="J337" s="1567"/>
      <c r="K337" s="1567"/>
      <c r="L337" s="1567"/>
      <c r="M337" s="1567"/>
      <c r="N337" s="1567"/>
      <c r="O337" s="1570"/>
      <c r="P337" s="352" t="s">
        <v>1282</v>
      </c>
      <c r="Q337" s="355" t="s">
        <v>1258</v>
      </c>
      <c r="R337" s="357" t="s">
        <v>1259</v>
      </c>
      <c r="S337" s="353" t="s">
        <v>1278</v>
      </c>
      <c r="T337" s="354" t="s">
        <v>1279</v>
      </c>
      <c r="U337" s="355">
        <v>0</v>
      </c>
      <c r="V337" s="355">
        <v>0</v>
      </c>
      <c r="W337" s="355">
        <v>3</v>
      </c>
      <c r="X337" s="355">
        <v>4</v>
      </c>
      <c r="Y337" s="355">
        <v>3</v>
      </c>
      <c r="Z337" s="356">
        <f t="shared" si="7"/>
        <v>10</v>
      </c>
      <c r="AA337" s="357" t="s">
        <v>43</v>
      </c>
      <c r="AB337" s="357" t="s">
        <v>1229</v>
      </c>
      <c r="AC337" s="357" t="s">
        <v>1229</v>
      </c>
      <c r="AD337" s="358" t="s">
        <v>1230</v>
      </c>
      <c r="AE337" s="37"/>
      <c r="AF337" s="37"/>
    </row>
    <row r="338" spans="1:32" ht="15.75" customHeight="1" x14ac:dyDescent="0.25">
      <c r="A338" s="847">
        <v>337</v>
      </c>
      <c r="B338" s="1542"/>
      <c r="C338" s="1545"/>
      <c r="D338" s="1548"/>
      <c r="E338" s="1551"/>
      <c r="F338" s="1553"/>
      <c r="G338" s="1553"/>
      <c r="H338" s="1553"/>
      <c r="I338" s="1553"/>
      <c r="J338" s="1566" t="s">
        <v>1283</v>
      </c>
      <c r="K338" s="1566" t="s">
        <v>38</v>
      </c>
      <c r="L338" s="1568">
        <v>0.92674352224222378</v>
      </c>
      <c r="M338" s="1566" t="s">
        <v>1224</v>
      </c>
      <c r="N338" s="1566">
        <v>2023</v>
      </c>
      <c r="O338" s="1569">
        <v>0.95</v>
      </c>
      <c r="P338" s="352" t="s">
        <v>1284</v>
      </c>
      <c r="Q338" s="353">
        <v>4003010</v>
      </c>
      <c r="R338" s="354" t="s">
        <v>1285</v>
      </c>
      <c r="S338" s="353" t="s">
        <v>1286</v>
      </c>
      <c r="T338" s="354" t="s">
        <v>1287</v>
      </c>
      <c r="U338" s="360">
        <v>9</v>
      </c>
      <c r="V338" s="360">
        <v>0</v>
      </c>
      <c r="W338" s="360">
        <v>17</v>
      </c>
      <c r="X338" s="360">
        <v>17</v>
      </c>
      <c r="Y338" s="360">
        <v>0</v>
      </c>
      <c r="Z338" s="360">
        <f t="shared" si="7"/>
        <v>34</v>
      </c>
      <c r="AA338" s="357" t="s">
        <v>43</v>
      </c>
      <c r="AB338" s="357" t="s">
        <v>1229</v>
      </c>
      <c r="AC338" s="357" t="s">
        <v>1229</v>
      </c>
      <c r="AD338" s="358" t="s">
        <v>1230</v>
      </c>
      <c r="AE338" s="37"/>
      <c r="AF338" s="37"/>
    </row>
    <row r="339" spans="1:32" ht="15.75" customHeight="1" x14ac:dyDescent="0.25">
      <c r="A339" s="847">
        <v>338</v>
      </c>
      <c r="B339" s="1542"/>
      <c r="C339" s="1545"/>
      <c r="D339" s="1548"/>
      <c r="E339" s="1551"/>
      <c r="F339" s="1553"/>
      <c r="G339" s="1553"/>
      <c r="H339" s="1553"/>
      <c r="I339" s="1553"/>
      <c r="J339" s="1553"/>
      <c r="K339" s="1553"/>
      <c r="L339" s="1553"/>
      <c r="M339" s="1553"/>
      <c r="N339" s="1553"/>
      <c r="O339" s="1571"/>
      <c r="P339" s="352" t="s">
        <v>1288</v>
      </c>
      <c r="Q339" s="353" t="s">
        <v>1289</v>
      </c>
      <c r="R339" s="357" t="s">
        <v>1290</v>
      </c>
      <c r="S339" s="353">
        <v>400301200</v>
      </c>
      <c r="T339" s="361" t="s">
        <v>1291</v>
      </c>
      <c r="U339" s="360">
        <v>0</v>
      </c>
      <c r="V339" s="355">
        <v>0</v>
      </c>
      <c r="W339" s="355">
        <v>0</v>
      </c>
      <c r="X339" s="355">
        <v>0</v>
      </c>
      <c r="Y339" s="355">
        <v>1</v>
      </c>
      <c r="Z339" s="356">
        <f t="shared" si="7"/>
        <v>1</v>
      </c>
      <c r="AA339" s="357" t="s">
        <v>43</v>
      </c>
      <c r="AB339" s="357" t="s">
        <v>1229</v>
      </c>
      <c r="AC339" s="357" t="s">
        <v>1229</v>
      </c>
      <c r="AD339" s="358" t="s">
        <v>1230</v>
      </c>
      <c r="AE339" s="37"/>
      <c r="AF339" s="37"/>
    </row>
    <row r="340" spans="1:32" ht="15.75" customHeight="1" x14ac:dyDescent="0.25">
      <c r="A340" s="847">
        <v>339</v>
      </c>
      <c r="B340" s="1542"/>
      <c r="C340" s="1545"/>
      <c r="D340" s="1548"/>
      <c r="E340" s="1551"/>
      <c r="F340" s="1553"/>
      <c r="G340" s="1553"/>
      <c r="H340" s="1553"/>
      <c r="I340" s="1553"/>
      <c r="J340" s="1566" t="s">
        <v>1292</v>
      </c>
      <c r="K340" s="1566" t="s">
        <v>38</v>
      </c>
      <c r="L340" s="1568">
        <v>0.77500000000000002</v>
      </c>
      <c r="M340" s="1566" t="s">
        <v>1224</v>
      </c>
      <c r="N340" s="1566">
        <v>2022</v>
      </c>
      <c r="O340" s="1569">
        <v>0.8</v>
      </c>
      <c r="P340" s="352" t="s">
        <v>1293</v>
      </c>
      <c r="Q340" s="353">
        <v>4003052</v>
      </c>
      <c r="R340" s="357" t="s">
        <v>1294</v>
      </c>
      <c r="S340" s="355">
        <v>400305200</v>
      </c>
      <c r="T340" s="357" t="s">
        <v>935</v>
      </c>
      <c r="U340" s="355">
        <v>61</v>
      </c>
      <c r="V340" s="355">
        <v>64</v>
      </c>
      <c r="W340" s="355">
        <v>64</v>
      </c>
      <c r="X340" s="355">
        <v>64</v>
      </c>
      <c r="Y340" s="355">
        <v>64</v>
      </c>
      <c r="Z340" s="356">
        <v>64</v>
      </c>
      <c r="AA340" s="357" t="s">
        <v>53</v>
      </c>
      <c r="AB340" s="357" t="s">
        <v>1229</v>
      </c>
      <c r="AC340" s="357" t="s">
        <v>1229</v>
      </c>
      <c r="AD340" s="358" t="s">
        <v>1230</v>
      </c>
      <c r="AE340" s="37"/>
      <c r="AF340" s="37"/>
    </row>
    <row r="341" spans="1:32" ht="15.75" customHeight="1" x14ac:dyDescent="0.25">
      <c r="A341" s="847">
        <v>340</v>
      </c>
      <c r="B341" s="1542"/>
      <c r="C341" s="1545"/>
      <c r="D341" s="1548"/>
      <c r="E341" s="1551"/>
      <c r="F341" s="1553"/>
      <c r="G341" s="1553"/>
      <c r="H341" s="1553"/>
      <c r="I341" s="1553"/>
      <c r="J341" s="1589"/>
      <c r="K341" s="1591"/>
      <c r="L341" s="1593"/>
      <c r="M341" s="1591"/>
      <c r="N341" s="1591"/>
      <c r="O341" s="1595"/>
      <c r="P341" s="352" t="s">
        <v>1295</v>
      </c>
      <c r="Q341" s="353">
        <v>4003008</v>
      </c>
      <c r="R341" s="359" t="s">
        <v>1296</v>
      </c>
      <c r="S341" s="355">
        <v>400300800</v>
      </c>
      <c r="T341" s="359" t="s">
        <v>1297</v>
      </c>
      <c r="U341" s="355">
        <v>40</v>
      </c>
      <c r="V341" s="355">
        <v>10</v>
      </c>
      <c r="W341" s="355">
        <v>25</v>
      </c>
      <c r="X341" s="355">
        <v>25</v>
      </c>
      <c r="Y341" s="355">
        <v>20</v>
      </c>
      <c r="Z341" s="356">
        <f>SUM(V341:Y341)</f>
        <v>80</v>
      </c>
      <c r="AA341" s="357" t="s">
        <v>43</v>
      </c>
      <c r="AB341" s="357" t="s">
        <v>1229</v>
      </c>
      <c r="AC341" s="357" t="s">
        <v>1229</v>
      </c>
      <c r="AD341" s="358" t="s">
        <v>1230</v>
      </c>
      <c r="AE341" s="37"/>
      <c r="AF341" s="37"/>
    </row>
    <row r="342" spans="1:32" ht="15.75" customHeight="1" thickBot="1" x14ac:dyDescent="0.3">
      <c r="A342" s="847">
        <v>341</v>
      </c>
      <c r="B342" s="1543"/>
      <c r="C342" s="1546"/>
      <c r="D342" s="1549"/>
      <c r="E342" s="1552"/>
      <c r="F342" s="1554"/>
      <c r="G342" s="1554"/>
      <c r="H342" s="1554"/>
      <c r="I342" s="1554"/>
      <c r="J342" s="1590"/>
      <c r="K342" s="1592"/>
      <c r="L342" s="1594"/>
      <c r="M342" s="1592"/>
      <c r="N342" s="1592"/>
      <c r="O342" s="1596"/>
      <c r="P342" s="362" t="s">
        <v>1298</v>
      </c>
      <c r="Q342" s="363" t="s">
        <v>1299</v>
      </c>
      <c r="R342" s="364" t="s">
        <v>51</v>
      </c>
      <c r="S342" s="363" t="s">
        <v>1300</v>
      </c>
      <c r="T342" s="364" t="s">
        <v>224</v>
      </c>
      <c r="U342" s="365">
        <v>54</v>
      </c>
      <c r="V342" s="365">
        <v>59</v>
      </c>
      <c r="W342" s="365">
        <v>5</v>
      </c>
      <c r="X342" s="365">
        <v>0</v>
      </c>
      <c r="Y342" s="365">
        <v>0</v>
      </c>
      <c r="Z342" s="366">
        <f>SUM(V342:Y342)</f>
        <v>64</v>
      </c>
      <c r="AA342" s="367" t="s">
        <v>53</v>
      </c>
      <c r="AB342" s="367" t="s">
        <v>1229</v>
      </c>
      <c r="AC342" s="367" t="s">
        <v>1229</v>
      </c>
      <c r="AD342" s="368" t="s">
        <v>1230</v>
      </c>
      <c r="AE342" s="37"/>
      <c r="AF342" s="37"/>
    </row>
    <row r="343" spans="1:32" ht="15.75" customHeight="1" thickBot="1" x14ac:dyDescent="0.3">
      <c r="A343" s="847">
        <v>342</v>
      </c>
      <c r="B343" s="344"/>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c r="AA343" s="37"/>
      <c r="AB343" s="37"/>
      <c r="AC343" s="37"/>
      <c r="AD343" s="37"/>
      <c r="AE343" s="37"/>
      <c r="AF343" s="37"/>
    </row>
    <row r="344" spans="1:32" ht="15.75" customHeight="1" x14ac:dyDescent="0.25">
      <c r="A344" s="847">
        <v>343</v>
      </c>
      <c r="B344" s="1622" t="s">
        <v>1301</v>
      </c>
      <c r="C344" s="1370" t="s">
        <v>1302</v>
      </c>
      <c r="D344" s="1578" t="s">
        <v>1303</v>
      </c>
      <c r="E344" s="1360" t="s">
        <v>1304</v>
      </c>
      <c r="F344" s="1581">
        <v>40</v>
      </c>
      <c r="G344" s="1582" t="s">
        <v>1305</v>
      </c>
      <c r="H344" s="1620">
        <v>4001</v>
      </c>
      <c r="I344" s="1382" t="s">
        <v>1306</v>
      </c>
      <c r="J344" s="1348" t="s">
        <v>1307</v>
      </c>
      <c r="K344" s="1348" t="s">
        <v>1308</v>
      </c>
      <c r="L344" s="1621" t="s">
        <v>1309</v>
      </c>
      <c r="M344" s="1348" t="s">
        <v>906</v>
      </c>
      <c r="N344" s="1348">
        <v>2021</v>
      </c>
      <c r="O344" s="1615">
        <v>0.09</v>
      </c>
      <c r="P344" s="369" t="s">
        <v>1310</v>
      </c>
      <c r="Q344" s="151">
        <v>4001043</v>
      </c>
      <c r="R344" s="151" t="s">
        <v>1311</v>
      </c>
      <c r="S344" s="151">
        <v>400104301</v>
      </c>
      <c r="T344" s="151" t="s">
        <v>1312</v>
      </c>
      <c r="U344" s="370">
        <v>200</v>
      </c>
      <c r="V344" s="371">
        <v>200</v>
      </c>
      <c r="W344" s="151">
        <v>50</v>
      </c>
      <c r="X344" s="151">
        <v>50</v>
      </c>
      <c r="Y344" s="151">
        <v>50</v>
      </c>
      <c r="Z344" s="372">
        <f>+W344+X344+Y344+V344</f>
        <v>350</v>
      </c>
      <c r="AA344" s="151" t="s">
        <v>43</v>
      </c>
      <c r="AB344" s="147" t="s">
        <v>1313</v>
      </c>
      <c r="AC344" s="371" t="s">
        <v>517</v>
      </c>
      <c r="AD344" s="373" t="s">
        <v>1314</v>
      </c>
      <c r="AE344" s="37"/>
      <c r="AF344" s="37"/>
    </row>
    <row r="345" spans="1:32" ht="15.75" customHeight="1" x14ac:dyDescent="0.25">
      <c r="A345" s="847">
        <v>344</v>
      </c>
      <c r="B345" s="1339"/>
      <c r="C345" s="1623"/>
      <c r="D345" s="1579"/>
      <c r="E345" s="1361"/>
      <c r="F345" s="1364"/>
      <c r="G345" s="1367"/>
      <c r="H345" s="1613"/>
      <c r="I345" s="1339"/>
      <c r="J345" s="1339"/>
      <c r="K345" s="1339"/>
      <c r="L345" s="1339"/>
      <c r="M345" s="1339"/>
      <c r="N345" s="1339"/>
      <c r="O345" s="1339"/>
      <c r="P345" s="374" t="s">
        <v>1315</v>
      </c>
      <c r="Q345" s="155" t="s">
        <v>1316</v>
      </c>
      <c r="R345" s="155" t="s">
        <v>1317</v>
      </c>
      <c r="S345" s="155">
        <v>400103902</v>
      </c>
      <c r="T345" s="155" t="s">
        <v>1318</v>
      </c>
      <c r="U345" s="180" t="s">
        <v>158</v>
      </c>
      <c r="V345" s="179">
        <v>90</v>
      </c>
      <c r="W345" s="179">
        <v>90</v>
      </c>
      <c r="X345" s="179">
        <v>90</v>
      </c>
      <c r="Y345" s="179">
        <v>90</v>
      </c>
      <c r="Z345" s="375">
        <f>SUM(V345:Y345)</f>
        <v>360</v>
      </c>
      <c r="AA345" s="155" t="s">
        <v>43</v>
      </c>
      <c r="AB345" s="158" t="s">
        <v>1313</v>
      </c>
      <c r="AC345" s="179" t="s">
        <v>517</v>
      </c>
      <c r="AD345" s="376" t="s">
        <v>1314</v>
      </c>
      <c r="AE345" s="37"/>
      <c r="AF345" s="37"/>
    </row>
    <row r="346" spans="1:32" ht="15.75" customHeight="1" x14ac:dyDescent="0.25">
      <c r="A346" s="847">
        <v>345</v>
      </c>
      <c r="B346" s="1339"/>
      <c r="C346" s="1623"/>
      <c r="D346" s="1579"/>
      <c r="E346" s="1361"/>
      <c r="F346" s="1364"/>
      <c r="G346" s="1367"/>
      <c r="H346" s="1613"/>
      <c r="I346" s="1339"/>
      <c r="J346" s="1339"/>
      <c r="K346" s="1339"/>
      <c r="L346" s="1339"/>
      <c r="M346" s="1339"/>
      <c r="N346" s="1339"/>
      <c r="O346" s="1339"/>
      <c r="P346" s="374" t="s">
        <v>1319</v>
      </c>
      <c r="Q346" s="155">
        <v>4001039</v>
      </c>
      <c r="R346" s="155" t="s">
        <v>1320</v>
      </c>
      <c r="S346" s="155">
        <v>400103901</v>
      </c>
      <c r="T346" s="155" t="s">
        <v>1321</v>
      </c>
      <c r="U346" s="180">
        <v>100</v>
      </c>
      <c r="V346" s="179">
        <v>30</v>
      </c>
      <c r="W346" s="155">
        <v>40</v>
      </c>
      <c r="X346" s="155">
        <v>40</v>
      </c>
      <c r="Y346" s="155">
        <v>40</v>
      </c>
      <c r="Z346" s="375">
        <v>150</v>
      </c>
      <c r="AA346" s="155" t="s">
        <v>43</v>
      </c>
      <c r="AB346" s="158" t="s">
        <v>1313</v>
      </c>
      <c r="AC346" s="179" t="s">
        <v>517</v>
      </c>
      <c r="AD346" s="376" t="s">
        <v>1314</v>
      </c>
      <c r="AE346" s="37"/>
      <c r="AF346" s="37"/>
    </row>
    <row r="347" spans="1:32" ht="15.75" customHeight="1" x14ac:dyDescent="0.25">
      <c r="A347" s="847">
        <v>346</v>
      </c>
      <c r="B347" s="1339"/>
      <c r="C347" s="1623"/>
      <c r="D347" s="1579"/>
      <c r="E347" s="1361"/>
      <c r="F347" s="1364"/>
      <c r="G347" s="1367"/>
      <c r="H347" s="1613"/>
      <c r="I347" s="1339"/>
      <c r="J347" s="1340"/>
      <c r="K347" s="1340"/>
      <c r="L347" s="1340"/>
      <c r="M347" s="1340"/>
      <c r="N347" s="1340"/>
      <c r="O347" s="1340"/>
      <c r="P347" s="374" t="s">
        <v>1322</v>
      </c>
      <c r="Q347" s="155" t="s">
        <v>1323</v>
      </c>
      <c r="R347" s="155" t="s">
        <v>1324</v>
      </c>
      <c r="S347" s="155" t="s">
        <v>1325</v>
      </c>
      <c r="T347" s="155" t="s">
        <v>1326</v>
      </c>
      <c r="U347" s="180" t="s">
        <v>158</v>
      </c>
      <c r="V347" s="179">
        <v>0</v>
      </c>
      <c r="W347" s="155">
        <v>50</v>
      </c>
      <c r="X347" s="155">
        <v>50</v>
      </c>
      <c r="Y347" s="155">
        <v>50</v>
      </c>
      <c r="Z347" s="375">
        <v>150</v>
      </c>
      <c r="AA347" s="155" t="s">
        <v>43</v>
      </c>
      <c r="AB347" s="158" t="s">
        <v>1313</v>
      </c>
      <c r="AC347" s="179" t="s">
        <v>517</v>
      </c>
      <c r="AD347" s="376" t="s">
        <v>1314</v>
      </c>
      <c r="AE347" s="37"/>
      <c r="AF347" s="37"/>
    </row>
    <row r="348" spans="1:32" ht="15.75" customHeight="1" x14ac:dyDescent="0.25">
      <c r="A348" s="847">
        <v>347</v>
      </c>
      <c r="B348" s="1339"/>
      <c r="C348" s="1623"/>
      <c r="D348" s="1579"/>
      <c r="E348" s="1361"/>
      <c r="F348" s="1364"/>
      <c r="G348" s="1367"/>
      <c r="H348" s="1613"/>
      <c r="I348" s="1339"/>
      <c r="J348" s="1342" t="s">
        <v>1327</v>
      </c>
      <c r="K348" s="1338" t="s">
        <v>1328</v>
      </c>
      <c r="L348" s="1398" t="s">
        <v>1329</v>
      </c>
      <c r="M348" s="1616" t="s">
        <v>906</v>
      </c>
      <c r="N348" s="1616">
        <v>2021</v>
      </c>
      <c r="O348" s="1617">
        <v>3.6999999999999998E-2</v>
      </c>
      <c r="P348" s="377" t="s">
        <v>1330</v>
      </c>
      <c r="Q348" s="155">
        <v>4001041</v>
      </c>
      <c r="R348" s="155" t="s">
        <v>1331</v>
      </c>
      <c r="S348" s="155">
        <v>400104102</v>
      </c>
      <c r="T348" s="155" t="s">
        <v>1332</v>
      </c>
      <c r="U348" s="155">
        <v>0</v>
      </c>
      <c r="V348" s="179">
        <v>100</v>
      </c>
      <c r="W348" s="155">
        <v>100</v>
      </c>
      <c r="X348" s="155">
        <v>100</v>
      </c>
      <c r="Y348" s="155">
        <v>100</v>
      </c>
      <c r="Z348" s="375">
        <f t="shared" ref="Z348:Z351" si="8">+W348+X348+Y348+V348</f>
        <v>400</v>
      </c>
      <c r="AA348" s="155" t="s">
        <v>43</v>
      </c>
      <c r="AB348" s="158" t="s">
        <v>1313</v>
      </c>
      <c r="AC348" s="179" t="s">
        <v>517</v>
      </c>
      <c r="AD348" s="376" t="s">
        <v>1314</v>
      </c>
      <c r="AE348" s="37"/>
      <c r="AF348" s="37"/>
    </row>
    <row r="349" spans="1:32" ht="15.75" customHeight="1" x14ac:dyDescent="0.25">
      <c r="A349" s="847">
        <v>348</v>
      </c>
      <c r="B349" s="1339"/>
      <c r="C349" s="1623"/>
      <c r="D349" s="1579"/>
      <c r="E349" s="1361"/>
      <c r="F349" s="1364"/>
      <c r="G349" s="1367"/>
      <c r="H349" s="1613"/>
      <c r="I349" s="1339"/>
      <c r="J349" s="1339"/>
      <c r="K349" s="1339"/>
      <c r="L349" s="1339"/>
      <c r="M349" s="1339"/>
      <c r="N349" s="1339"/>
      <c r="O349" s="1618"/>
      <c r="P349" s="377" t="s">
        <v>1333</v>
      </c>
      <c r="Q349" s="155">
        <v>4001044</v>
      </c>
      <c r="R349" s="158" t="s">
        <v>1334</v>
      </c>
      <c r="S349" s="155" t="s">
        <v>1335</v>
      </c>
      <c r="T349" s="158" t="s">
        <v>1336</v>
      </c>
      <c r="U349" s="155">
        <v>0</v>
      </c>
      <c r="V349" s="179">
        <v>200</v>
      </c>
      <c r="W349" s="179">
        <v>300</v>
      </c>
      <c r="X349" s="179">
        <v>300</v>
      </c>
      <c r="Y349" s="179">
        <v>300</v>
      </c>
      <c r="Z349" s="375">
        <f t="shared" si="8"/>
        <v>1100</v>
      </c>
      <c r="AA349" s="155" t="s">
        <v>43</v>
      </c>
      <c r="AB349" s="158" t="s">
        <v>1313</v>
      </c>
      <c r="AC349" s="179" t="s">
        <v>517</v>
      </c>
      <c r="AD349" s="376" t="s">
        <v>1314</v>
      </c>
      <c r="AE349" s="37"/>
      <c r="AF349" s="37"/>
    </row>
    <row r="350" spans="1:32" ht="15.75" customHeight="1" x14ac:dyDescent="0.25">
      <c r="A350" s="847">
        <v>349</v>
      </c>
      <c r="B350" s="1339"/>
      <c r="C350" s="1623"/>
      <c r="D350" s="1579"/>
      <c r="E350" s="1361"/>
      <c r="F350" s="1364"/>
      <c r="G350" s="1367"/>
      <c r="H350" s="1613"/>
      <c r="I350" s="1339"/>
      <c r="J350" s="1339"/>
      <c r="K350" s="1339"/>
      <c r="L350" s="1339"/>
      <c r="M350" s="1339"/>
      <c r="N350" s="1339"/>
      <c r="O350" s="1618"/>
      <c r="P350" s="377" t="s">
        <v>1337</v>
      </c>
      <c r="Q350" s="155">
        <v>4001041</v>
      </c>
      <c r="R350" s="158" t="s">
        <v>1331</v>
      </c>
      <c r="S350" s="155">
        <v>400104101</v>
      </c>
      <c r="T350" s="158" t="s">
        <v>1338</v>
      </c>
      <c r="U350" s="155">
        <v>0</v>
      </c>
      <c r="V350" s="179">
        <v>88</v>
      </c>
      <c r="W350" s="179">
        <v>88</v>
      </c>
      <c r="X350" s="179">
        <v>88</v>
      </c>
      <c r="Y350" s="179">
        <v>88</v>
      </c>
      <c r="Z350" s="375">
        <f t="shared" si="8"/>
        <v>352</v>
      </c>
      <c r="AA350" s="155" t="s">
        <v>43</v>
      </c>
      <c r="AB350" s="158" t="s">
        <v>1313</v>
      </c>
      <c r="AC350" s="179" t="s">
        <v>517</v>
      </c>
      <c r="AD350" s="376" t="s">
        <v>1314</v>
      </c>
      <c r="AE350" s="37"/>
      <c r="AF350" s="37"/>
    </row>
    <row r="351" spans="1:32" ht="15.75" customHeight="1" thickBot="1" x14ac:dyDescent="0.3">
      <c r="A351" s="847">
        <v>350</v>
      </c>
      <c r="B351" s="1339"/>
      <c r="C351" s="1623"/>
      <c r="D351" s="1580"/>
      <c r="E351" s="1362"/>
      <c r="F351" s="1364"/>
      <c r="G351" s="1367"/>
      <c r="H351" s="1614"/>
      <c r="I351" s="1387"/>
      <c r="J351" s="1387"/>
      <c r="K351" s="1387"/>
      <c r="L351" s="1387"/>
      <c r="M351" s="1387"/>
      <c r="N351" s="1387"/>
      <c r="O351" s="1619"/>
      <c r="P351" s="378" t="s">
        <v>1339</v>
      </c>
      <c r="Q351" s="170" t="s">
        <v>1340</v>
      </c>
      <c r="R351" s="170" t="s">
        <v>1341</v>
      </c>
      <c r="S351" s="170" t="s">
        <v>1342</v>
      </c>
      <c r="T351" s="170" t="s">
        <v>1343</v>
      </c>
      <c r="U351" s="174">
        <v>284</v>
      </c>
      <c r="V351" s="379">
        <v>100</v>
      </c>
      <c r="W351" s="379">
        <v>100</v>
      </c>
      <c r="X351" s="379">
        <v>100</v>
      </c>
      <c r="Y351" s="379">
        <v>100</v>
      </c>
      <c r="Z351" s="380">
        <f t="shared" si="8"/>
        <v>400</v>
      </c>
      <c r="AA351" s="174" t="s">
        <v>43</v>
      </c>
      <c r="AB351" s="170" t="s">
        <v>1313</v>
      </c>
      <c r="AC351" s="379" t="s">
        <v>517</v>
      </c>
      <c r="AD351" s="381" t="s">
        <v>1314</v>
      </c>
      <c r="AE351" s="37"/>
      <c r="AF351" s="37"/>
    </row>
    <row r="352" spans="1:32" ht="15.75" customHeight="1" x14ac:dyDescent="0.25">
      <c r="A352" s="847">
        <v>351</v>
      </c>
      <c r="B352" s="1339"/>
      <c r="C352" s="1623"/>
      <c r="D352" s="1583" t="s">
        <v>1344</v>
      </c>
      <c r="E352" s="1586" t="s">
        <v>1345</v>
      </c>
      <c r="F352" s="1364"/>
      <c r="G352" s="1367"/>
      <c r="H352" s="1612">
        <v>4002</v>
      </c>
      <c r="I352" s="1382" t="s">
        <v>1346</v>
      </c>
      <c r="J352" s="1382" t="s">
        <v>1347</v>
      </c>
      <c r="K352" s="1380" t="s">
        <v>1348</v>
      </c>
      <c r="L352" s="1380">
        <v>1</v>
      </c>
      <c r="M352" s="1380" t="s">
        <v>1349</v>
      </c>
      <c r="N352" s="1380">
        <v>2023</v>
      </c>
      <c r="O352" s="1382">
        <v>1</v>
      </c>
      <c r="P352" s="382" t="s">
        <v>1350</v>
      </c>
      <c r="Q352" s="371">
        <v>4002015</v>
      </c>
      <c r="R352" s="147" t="s">
        <v>1351</v>
      </c>
      <c r="S352" s="371">
        <v>400201500</v>
      </c>
      <c r="T352" s="383" t="s">
        <v>864</v>
      </c>
      <c r="U352" s="147">
        <v>0</v>
      </c>
      <c r="V352" s="371">
        <v>1</v>
      </c>
      <c r="W352" s="371">
        <v>1</v>
      </c>
      <c r="X352" s="371">
        <v>1</v>
      </c>
      <c r="Y352" s="371">
        <v>1</v>
      </c>
      <c r="Z352" s="384">
        <v>1</v>
      </c>
      <c r="AA352" s="150" t="s">
        <v>43</v>
      </c>
      <c r="AB352" s="147" t="s">
        <v>1313</v>
      </c>
      <c r="AC352" s="371" t="s">
        <v>517</v>
      </c>
      <c r="AD352" s="373" t="s">
        <v>1314</v>
      </c>
      <c r="AE352" s="37"/>
      <c r="AF352" s="37"/>
    </row>
    <row r="353" spans="1:32" ht="15.75" customHeight="1" x14ac:dyDescent="0.25">
      <c r="A353" s="847">
        <v>352</v>
      </c>
      <c r="B353" s="1339"/>
      <c r="C353" s="1623"/>
      <c r="D353" s="1584"/>
      <c r="E353" s="1587"/>
      <c r="F353" s="1364"/>
      <c r="G353" s="1367"/>
      <c r="H353" s="1613"/>
      <c r="I353" s="1339"/>
      <c r="J353" s="1339"/>
      <c r="K353" s="1339"/>
      <c r="L353" s="1339"/>
      <c r="M353" s="1339"/>
      <c r="N353" s="1339"/>
      <c r="O353" s="1339"/>
      <c r="P353" s="385" t="s">
        <v>1352</v>
      </c>
      <c r="Q353" s="179">
        <v>4002018</v>
      </c>
      <c r="R353" s="386" t="s">
        <v>1353</v>
      </c>
      <c r="S353" s="179">
        <v>400201800</v>
      </c>
      <c r="T353" s="179" t="s">
        <v>1354</v>
      </c>
      <c r="U353" s="179">
        <v>0</v>
      </c>
      <c r="V353" s="179">
        <v>0</v>
      </c>
      <c r="W353" s="179">
        <v>1</v>
      </c>
      <c r="X353" s="179">
        <v>1</v>
      </c>
      <c r="Y353" s="179">
        <v>1</v>
      </c>
      <c r="Z353" s="387">
        <v>1</v>
      </c>
      <c r="AA353" s="387" t="s">
        <v>43</v>
      </c>
      <c r="AB353" s="158" t="s">
        <v>1313</v>
      </c>
      <c r="AC353" s="179" t="s">
        <v>517</v>
      </c>
      <c r="AD353" s="376" t="s">
        <v>1314</v>
      </c>
      <c r="AE353" s="37"/>
      <c r="AF353" s="37"/>
    </row>
    <row r="354" spans="1:32" ht="15.75" customHeight="1" x14ac:dyDescent="0.25">
      <c r="A354" s="847">
        <v>353</v>
      </c>
      <c r="B354" s="1339"/>
      <c r="C354" s="1623"/>
      <c r="D354" s="1584"/>
      <c r="E354" s="1587"/>
      <c r="F354" s="1364"/>
      <c r="G354" s="1367"/>
      <c r="H354" s="1613"/>
      <c r="I354" s="1339"/>
      <c r="J354" s="1339"/>
      <c r="K354" s="1339"/>
      <c r="L354" s="1339"/>
      <c r="M354" s="1339"/>
      <c r="N354" s="1339"/>
      <c r="O354" s="1339"/>
      <c r="P354" s="385" t="s">
        <v>1355</v>
      </c>
      <c r="Q354" s="179">
        <v>4002023</v>
      </c>
      <c r="R354" s="158" t="s">
        <v>1356</v>
      </c>
      <c r="S354" s="179">
        <v>400202300</v>
      </c>
      <c r="T354" s="179" t="s">
        <v>1356</v>
      </c>
      <c r="U354" s="179">
        <v>3</v>
      </c>
      <c r="V354" s="179">
        <v>1</v>
      </c>
      <c r="W354" s="179">
        <v>1</v>
      </c>
      <c r="X354" s="179">
        <v>1</v>
      </c>
      <c r="Y354" s="179">
        <v>1</v>
      </c>
      <c r="Z354" s="387">
        <v>4</v>
      </c>
      <c r="AA354" s="387" t="s">
        <v>43</v>
      </c>
      <c r="AB354" s="158" t="s">
        <v>1313</v>
      </c>
      <c r="AC354" s="179" t="s">
        <v>517</v>
      </c>
      <c r="AD354" s="376" t="s">
        <v>1314</v>
      </c>
      <c r="AE354" s="37"/>
      <c r="AF354" s="37"/>
    </row>
    <row r="355" spans="1:32" ht="15.75" customHeight="1" thickBot="1" x14ac:dyDescent="0.3">
      <c r="A355" s="847">
        <v>354</v>
      </c>
      <c r="B355" s="1340"/>
      <c r="C355" s="1624"/>
      <c r="D355" s="1585"/>
      <c r="E355" s="1588"/>
      <c r="F355" s="1365"/>
      <c r="G355" s="1368"/>
      <c r="H355" s="1614"/>
      <c r="I355" s="1387"/>
      <c r="J355" s="1387"/>
      <c r="K355" s="1387"/>
      <c r="L355" s="1387"/>
      <c r="M355" s="1387"/>
      <c r="N355" s="1387"/>
      <c r="O355" s="1387"/>
      <c r="P355" s="388" t="s">
        <v>1357</v>
      </c>
      <c r="Q355" s="379">
        <v>4002018</v>
      </c>
      <c r="R355" s="170" t="s">
        <v>1353</v>
      </c>
      <c r="S355" s="379">
        <v>400201801</v>
      </c>
      <c r="T355" s="170" t="s">
        <v>1358</v>
      </c>
      <c r="U355" s="379">
        <v>0</v>
      </c>
      <c r="V355" s="379">
        <v>1</v>
      </c>
      <c r="W355" s="379">
        <v>1</v>
      </c>
      <c r="X355" s="379">
        <v>1</v>
      </c>
      <c r="Y355" s="379">
        <v>1</v>
      </c>
      <c r="Z355" s="389">
        <v>1</v>
      </c>
      <c r="AA355" s="389" t="s">
        <v>43</v>
      </c>
      <c r="AB355" s="170" t="s">
        <v>1313</v>
      </c>
      <c r="AC355" s="379" t="s">
        <v>517</v>
      </c>
      <c r="AD355" s="381" t="s">
        <v>1314</v>
      </c>
      <c r="AE355" s="37"/>
      <c r="AF355" s="37"/>
    </row>
    <row r="356" spans="1:32" ht="15.75" customHeight="1" thickBot="1" x14ac:dyDescent="0.3">
      <c r="A356" s="847">
        <v>355</v>
      </c>
      <c r="B356" s="344"/>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c r="AA356" s="37"/>
      <c r="AB356" s="37"/>
      <c r="AC356" s="37"/>
      <c r="AD356" s="37"/>
      <c r="AE356" s="37"/>
      <c r="AF356" s="37"/>
    </row>
    <row r="357" spans="1:32" ht="15.75" customHeight="1" x14ac:dyDescent="0.25">
      <c r="A357" s="847">
        <v>356</v>
      </c>
      <c r="B357" s="1597" t="s">
        <v>615</v>
      </c>
      <c r="C357" s="1600" t="s">
        <v>1218</v>
      </c>
      <c r="D357" s="1603" t="s">
        <v>1359</v>
      </c>
      <c r="E357" s="1606" t="s">
        <v>1360</v>
      </c>
      <c r="F357" s="1609">
        <v>45</v>
      </c>
      <c r="G357" s="1606" t="s">
        <v>348</v>
      </c>
      <c r="H357" s="1609">
        <v>4502</v>
      </c>
      <c r="I357" s="1606" t="s">
        <v>349</v>
      </c>
      <c r="J357" s="1606" t="s">
        <v>1361</v>
      </c>
      <c r="K357" s="1606" t="s">
        <v>1362</v>
      </c>
      <c r="L357" s="1606">
        <v>58.7</v>
      </c>
      <c r="M357" s="1606" t="s">
        <v>971</v>
      </c>
      <c r="N357" s="1606">
        <v>2023</v>
      </c>
      <c r="O357" s="1606">
        <v>70</v>
      </c>
      <c r="P357" s="390" t="s">
        <v>1363</v>
      </c>
      <c r="Q357" s="391">
        <v>4502032</v>
      </c>
      <c r="R357" s="391" t="s">
        <v>102</v>
      </c>
      <c r="S357" s="391">
        <v>450203200</v>
      </c>
      <c r="T357" s="391" t="s">
        <v>103</v>
      </c>
      <c r="U357" s="391">
        <v>1</v>
      </c>
      <c r="V357" s="392" t="s">
        <v>1364</v>
      </c>
      <c r="W357" s="392" t="s">
        <v>1364</v>
      </c>
      <c r="X357" s="392" t="s">
        <v>1364</v>
      </c>
      <c r="Y357" s="392" t="s">
        <v>1364</v>
      </c>
      <c r="Z357" s="391" t="s">
        <v>1365</v>
      </c>
      <c r="AA357" s="391" t="s">
        <v>43</v>
      </c>
      <c r="AB357" s="391" t="s">
        <v>1366</v>
      </c>
      <c r="AC357" s="391" t="s">
        <v>1367</v>
      </c>
      <c r="AD357" s="393" t="s">
        <v>335</v>
      </c>
      <c r="AE357" s="37"/>
      <c r="AF357" s="37"/>
    </row>
    <row r="358" spans="1:32" ht="15.75" customHeight="1" x14ac:dyDescent="0.25">
      <c r="A358" s="847">
        <v>357</v>
      </c>
      <c r="B358" s="1598"/>
      <c r="C358" s="1601"/>
      <c r="D358" s="1604"/>
      <c r="E358" s="1607"/>
      <c r="F358" s="1610"/>
      <c r="G358" s="1607"/>
      <c r="H358" s="1610"/>
      <c r="I358" s="1607"/>
      <c r="J358" s="1607"/>
      <c r="K358" s="1607"/>
      <c r="L358" s="1607"/>
      <c r="M358" s="1607"/>
      <c r="N358" s="1607"/>
      <c r="O358" s="1607"/>
      <c r="P358" s="394" t="s">
        <v>1368</v>
      </c>
      <c r="Q358" s="395" t="s">
        <v>1369</v>
      </c>
      <c r="R358" s="395" t="s">
        <v>1370</v>
      </c>
      <c r="S358" s="395" t="s">
        <v>1371</v>
      </c>
      <c r="T358" s="395" t="s">
        <v>1372</v>
      </c>
      <c r="U358" s="396">
        <v>0</v>
      </c>
      <c r="V358" s="396">
        <v>1</v>
      </c>
      <c r="W358" s="396">
        <v>1</v>
      </c>
      <c r="X358" s="396">
        <v>1</v>
      </c>
      <c r="Y358" s="396">
        <v>1</v>
      </c>
      <c r="Z358" s="396">
        <v>1</v>
      </c>
      <c r="AA358" s="396" t="s">
        <v>1373</v>
      </c>
      <c r="AB358" s="395" t="s">
        <v>1366</v>
      </c>
      <c r="AC358" s="395" t="s">
        <v>1367</v>
      </c>
      <c r="AD358" s="397" t="s">
        <v>335</v>
      </c>
      <c r="AE358" s="37"/>
      <c r="AF358" s="37"/>
    </row>
    <row r="359" spans="1:32" ht="15.75" customHeight="1" x14ac:dyDescent="0.25">
      <c r="A359" s="847">
        <v>358</v>
      </c>
      <c r="B359" s="1598"/>
      <c r="C359" s="1601"/>
      <c r="D359" s="1604"/>
      <c r="E359" s="1607"/>
      <c r="F359" s="1610"/>
      <c r="G359" s="1607"/>
      <c r="H359" s="1610"/>
      <c r="I359" s="1607"/>
      <c r="J359" s="1607"/>
      <c r="K359" s="1607"/>
      <c r="L359" s="1607"/>
      <c r="M359" s="1607"/>
      <c r="N359" s="1607"/>
      <c r="O359" s="1607"/>
      <c r="P359" s="394" t="s">
        <v>1374</v>
      </c>
      <c r="Q359" s="395">
        <v>4502026</v>
      </c>
      <c r="R359" s="395" t="s">
        <v>114</v>
      </c>
      <c r="S359" s="395" t="s">
        <v>1375</v>
      </c>
      <c r="T359" s="395" t="s">
        <v>1376</v>
      </c>
      <c r="U359" s="396">
        <v>0</v>
      </c>
      <c r="V359" s="396">
        <v>1</v>
      </c>
      <c r="W359" s="396">
        <v>1</v>
      </c>
      <c r="X359" s="396">
        <v>1</v>
      </c>
      <c r="Y359" s="396">
        <v>1</v>
      </c>
      <c r="Z359" s="396">
        <v>1</v>
      </c>
      <c r="AA359" s="396" t="s">
        <v>1373</v>
      </c>
      <c r="AB359" s="395" t="s">
        <v>1366</v>
      </c>
      <c r="AC359" s="395" t="s">
        <v>1367</v>
      </c>
      <c r="AD359" s="397" t="s">
        <v>335</v>
      </c>
      <c r="AE359" s="37"/>
      <c r="AF359" s="37"/>
    </row>
    <row r="360" spans="1:32" ht="15.75" customHeight="1" x14ac:dyDescent="0.25">
      <c r="A360" s="847">
        <v>359</v>
      </c>
      <c r="B360" s="1598"/>
      <c r="C360" s="1601"/>
      <c r="D360" s="1604"/>
      <c r="E360" s="1607"/>
      <c r="F360" s="1610"/>
      <c r="G360" s="1607"/>
      <c r="H360" s="1610"/>
      <c r="I360" s="1607"/>
      <c r="J360" s="1607"/>
      <c r="K360" s="1607"/>
      <c r="L360" s="1607"/>
      <c r="M360" s="1607"/>
      <c r="N360" s="1607"/>
      <c r="O360" s="1607"/>
      <c r="P360" s="394" t="s">
        <v>1377</v>
      </c>
      <c r="Q360" s="395" t="s">
        <v>1378</v>
      </c>
      <c r="R360" s="395" t="s">
        <v>231</v>
      </c>
      <c r="S360" s="395" t="s">
        <v>1379</v>
      </c>
      <c r="T360" s="395" t="s">
        <v>232</v>
      </c>
      <c r="U360" s="398">
        <v>0.1</v>
      </c>
      <c r="V360" s="398">
        <v>0.5</v>
      </c>
      <c r="W360" s="399">
        <v>1</v>
      </c>
      <c r="X360" s="399">
        <v>1</v>
      </c>
      <c r="Y360" s="399">
        <v>1</v>
      </c>
      <c r="Z360" s="399">
        <v>1</v>
      </c>
      <c r="AA360" s="395" t="s">
        <v>43</v>
      </c>
      <c r="AB360" s="395" t="s">
        <v>1366</v>
      </c>
      <c r="AC360" s="395" t="s">
        <v>1367</v>
      </c>
      <c r="AD360" s="397" t="s">
        <v>335</v>
      </c>
      <c r="AE360" s="37"/>
      <c r="AF360" s="37"/>
    </row>
    <row r="361" spans="1:32" ht="15.75" customHeight="1" x14ac:dyDescent="0.25">
      <c r="A361" s="847">
        <v>360</v>
      </c>
      <c r="B361" s="1598"/>
      <c r="C361" s="1601"/>
      <c r="D361" s="1604"/>
      <c r="E361" s="1607"/>
      <c r="F361" s="1610"/>
      <c r="G361" s="1607"/>
      <c r="H361" s="1610"/>
      <c r="I361" s="1607"/>
      <c r="J361" s="1607"/>
      <c r="K361" s="1607"/>
      <c r="L361" s="1607"/>
      <c r="M361" s="1607"/>
      <c r="N361" s="1607"/>
      <c r="O361" s="1607"/>
      <c r="P361" s="394" t="s">
        <v>1380</v>
      </c>
      <c r="Q361" s="395">
        <v>4502038</v>
      </c>
      <c r="R361" s="395" t="s">
        <v>165</v>
      </c>
      <c r="S361" s="395">
        <v>450203800</v>
      </c>
      <c r="T361" s="395" t="s">
        <v>167</v>
      </c>
      <c r="U361" s="395">
        <v>1</v>
      </c>
      <c r="V361" s="395">
        <v>3</v>
      </c>
      <c r="W361" s="395">
        <v>3</v>
      </c>
      <c r="X361" s="395">
        <v>3</v>
      </c>
      <c r="Y361" s="395">
        <v>3</v>
      </c>
      <c r="Z361" s="395">
        <v>3</v>
      </c>
      <c r="AA361" s="395" t="s">
        <v>1381</v>
      </c>
      <c r="AB361" s="395" t="s">
        <v>333</v>
      </c>
      <c r="AC361" s="395" t="s">
        <v>334</v>
      </c>
      <c r="AD361" s="397" t="s">
        <v>1382</v>
      </c>
      <c r="AE361" s="37"/>
      <c r="AF361" s="37"/>
    </row>
    <row r="362" spans="1:32" ht="15.75" customHeight="1" x14ac:dyDescent="0.25">
      <c r="A362" s="847">
        <v>361</v>
      </c>
      <c r="B362" s="1598"/>
      <c r="C362" s="1601"/>
      <c r="D362" s="1604"/>
      <c r="E362" s="1607"/>
      <c r="F362" s="1610"/>
      <c r="G362" s="1607"/>
      <c r="H362" s="1610"/>
      <c r="I362" s="1607"/>
      <c r="J362" s="1607"/>
      <c r="K362" s="1607"/>
      <c r="L362" s="1607"/>
      <c r="M362" s="1607"/>
      <c r="N362" s="1607"/>
      <c r="O362" s="1607"/>
      <c r="P362" s="394" t="s">
        <v>1383</v>
      </c>
      <c r="Q362" s="395">
        <v>4502033</v>
      </c>
      <c r="R362" s="395" t="s">
        <v>160</v>
      </c>
      <c r="S362" s="395">
        <v>450203303</v>
      </c>
      <c r="T362" s="395" t="s">
        <v>1384</v>
      </c>
      <c r="U362" s="396">
        <v>0</v>
      </c>
      <c r="V362" s="396">
        <v>1</v>
      </c>
      <c r="W362" s="396">
        <v>1</v>
      </c>
      <c r="X362" s="396">
        <v>1</v>
      </c>
      <c r="Y362" s="396">
        <v>1</v>
      </c>
      <c r="Z362" s="396">
        <v>1</v>
      </c>
      <c r="AA362" s="396" t="s">
        <v>1373</v>
      </c>
      <c r="AB362" s="396" t="s">
        <v>333</v>
      </c>
      <c r="AC362" s="396" t="s">
        <v>334</v>
      </c>
      <c r="AD362" s="400" t="s">
        <v>1385</v>
      </c>
      <c r="AE362" s="37"/>
      <c r="AF362" s="37"/>
    </row>
    <row r="363" spans="1:32" ht="15.75" customHeight="1" x14ac:dyDescent="0.25">
      <c r="A363" s="847">
        <v>362</v>
      </c>
      <c r="B363" s="1598"/>
      <c r="C363" s="1601"/>
      <c r="D363" s="1604"/>
      <c r="E363" s="1607"/>
      <c r="F363" s="1610"/>
      <c r="G363" s="1607"/>
      <c r="H363" s="1610"/>
      <c r="I363" s="1607"/>
      <c r="J363" s="1607"/>
      <c r="K363" s="1607"/>
      <c r="L363" s="1607"/>
      <c r="M363" s="1607"/>
      <c r="N363" s="1607"/>
      <c r="O363" s="1607"/>
      <c r="P363" s="394" t="s">
        <v>1386</v>
      </c>
      <c r="Q363" s="395" t="s">
        <v>1387</v>
      </c>
      <c r="R363" s="395" t="s">
        <v>1388</v>
      </c>
      <c r="S363" s="395" t="s">
        <v>1389</v>
      </c>
      <c r="T363" s="395" t="s">
        <v>1390</v>
      </c>
      <c r="U363" s="395">
        <v>1</v>
      </c>
      <c r="V363" s="395">
        <v>1</v>
      </c>
      <c r="W363" s="395">
        <v>1</v>
      </c>
      <c r="X363" s="395">
        <v>1</v>
      </c>
      <c r="Y363" s="395">
        <v>1</v>
      </c>
      <c r="Z363" s="395">
        <v>1</v>
      </c>
      <c r="AA363" s="395" t="s">
        <v>53</v>
      </c>
      <c r="AB363" s="395" t="s">
        <v>333</v>
      </c>
      <c r="AC363" s="395" t="s">
        <v>334</v>
      </c>
      <c r="AD363" s="397" t="s">
        <v>335</v>
      </c>
      <c r="AE363" s="37"/>
      <c r="AF363" s="37"/>
    </row>
    <row r="364" spans="1:32" ht="15.75" customHeight="1" x14ac:dyDescent="0.25">
      <c r="A364" s="847">
        <v>363</v>
      </c>
      <c r="B364" s="1598"/>
      <c r="C364" s="1601"/>
      <c r="D364" s="1604"/>
      <c r="E364" s="1607"/>
      <c r="F364" s="1610"/>
      <c r="G364" s="1607"/>
      <c r="H364" s="1610"/>
      <c r="I364" s="1607"/>
      <c r="J364" s="1607"/>
      <c r="K364" s="1607"/>
      <c r="L364" s="1607"/>
      <c r="M364" s="1607"/>
      <c r="N364" s="1607"/>
      <c r="O364" s="1607"/>
      <c r="P364" s="394" t="s">
        <v>1391</v>
      </c>
      <c r="Q364" s="395">
        <v>4502016</v>
      </c>
      <c r="R364" s="395" t="s">
        <v>600</v>
      </c>
      <c r="S364" s="395">
        <v>450201601</v>
      </c>
      <c r="T364" s="395" t="s">
        <v>1392</v>
      </c>
      <c r="U364" s="395">
        <v>0</v>
      </c>
      <c r="V364" s="395">
        <v>0.3</v>
      </c>
      <c r="W364" s="395">
        <v>1</v>
      </c>
      <c r="X364" s="395">
        <v>1</v>
      </c>
      <c r="Y364" s="395">
        <v>1</v>
      </c>
      <c r="Z364" s="395">
        <v>1</v>
      </c>
      <c r="AA364" s="395" t="s">
        <v>1381</v>
      </c>
      <c r="AB364" s="395" t="s">
        <v>333</v>
      </c>
      <c r="AC364" s="395" t="s">
        <v>334</v>
      </c>
      <c r="AD364" s="397" t="s">
        <v>335</v>
      </c>
      <c r="AE364" s="37"/>
      <c r="AF364" s="37"/>
    </row>
    <row r="365" spans="1:32" ht="15.75" customHeight="1" x14ac:dyDescent="0.25">
      <c r="A365" s="847">
        <v>364</v>
      </c>
      <c r="B365" s="1598"/>
      <c r="C365" s="1601"/>
      <c r="D365" s="1604"/>
      <c r="E365" s="1607"/>
      <c r="F365" s="1610"/>
      <c r="G365" s="1607"/>
      <c r="H365" s="1610"/>
      <c r="I365" s="1607"/>
      <c r="J365" s="1607"/>
      <c r="K365" s="1607"/>
      <c r="L365" s="1607"/>
      <c r="M365" s="1607"/>
      <c r="N365" s="1607"/>
      <c r="O365" s="1607"/>
      <c r="P365" s="394" t="s">
        <v>1393</v>
      </c>
      <c r="Q365" s="395">
        <v>4502020</v>
      </c>
      <c r="R365" s="395" t="s">
        <v>324</v>
      </c>
      <c r="S365" s="395">
        <v>450202000</v>
      </c>
      <c r="T365" s="395" t="s">
        <v>1394</v>
      </c>
      <c r="U365" s="395">
        <v>3</v>
      </c>
      <c r="V365" s="395">
        <v>1</v>
      </c>
      <c r="W365" s="395">
        <v>2</v>
      </c>
      <c r="X365" s="395">
        <v>2</v>
      </c>
      <c r="Y365" s="395">
        <v>2</v>
      </c>
      <c r="Z365" s="395">
        <v>7</v>
      </c>
      <c r="AA365" s="395" t="s">
        <v>43</v>
      </c>
      <c r="AB365" s="395" t="s">
        <v>333</v>
      </c>
      <c r="AC365" s="395" t="s">
        <v>334</v>
      </c>
      <c r="AD365" s="397" t="s">
        <v>335</v>
      </c>
      <c r="AE365" s="37"/>
      <c r="AF365" s="37"/>
    </row>
    <row r="366" spans="1:32" ht="15.75" customHeight="1" x14ac:dyDescent="0.25">
      <c r="A366" s="847">
        <v>365</v>
      </c>
      <c r="B366" s="1598"/>
      <c r="C366" s="1601"/>
      <c r="D366" s="1604"/>
      <c r="E366" s="1607"/>
      <c r="F366" s="1610"/>
      <c r="G366" s="1607"/>
      <c r="H366" s="1610"/>
      <c r="I366" s="1607"/>
      <c r="J366" s="1607"/>
      <c r="K366" s="1607"/>
      <c r="L366" s="1607"/>
      <c r="M366" s="1607"/>
      <c r="N366" s="1607"/>
      <c r="O366" s="1607"/>
      <c r="P366" s="394" t="s">
        <v>1395</v>
      </c>
      <c r="Q366" s="395" t="s">
        <v>223</v>
      </c>
      <c r="R366" s="395" t="s">
        <v>51</v>
      </c>
      <c r="S366" s="395" t="s">
        <v>1396</v>
      </c>
      <c r="T366" s="395" t="s">
        <v>908</v>
      </c>
      <c r="U366" s="395">
        <v>0</v>
      </c>
      <c r="V366" s="395">
        <v>8</v>
      </c>
      <c r="W366" s="395">
        <v>24</v>
      </c>
      <c r="X366" s="395">
        <v>24</v>
      </c>
      <c r="Y366" s="395">
        <v>8</v>
      </c>
      <c r="Z366" s="395">
        <v>64</v>
      </c>
      <c r="AA366" s="395" t="s">
        <v>43</v>
      </c>
      <c r="AB366" s="395" t="s">
        <v>333</v>
      </c>
      <c r="AC366" s="395" t="s">
        <v>334</v>
      </c>
      <c r="AD366" s="397" t="s">
        <v>335</v>
      </c>
      <c r="AE366" s="37"/>
      <c r="AF366" s="37"/>
    </row>
    <row r="367" spans="1:32" ht="15.75" customHeight="1" x14ac:dyDescent="0.25">
      <c r="A367" s="847">
        <v>366</v>
      </c>
      <c r="B367" s="1598"/>
      <c r="C367" s="1601"/>
      <c r="D367" s="1604"/>
      <c r="E367" s="1607"/>
      <c r="F367" s="1610"/>
      <c r="G367" s="1607"/>
      <c r="H367" s="1610"/>
      <c r="I367" s="1607"/>
      <c r="J367" s="1629"/>
      <c r="K367" s="1629"/>
      <c r="L367" s="1629"/>
      <c r="M367" s="1629"/>
      <c r="N367" s="1629"/>
      <c r="O367" s="1629"/>
      <c r="P367" s="394" t="s">
        <v>1397</v>
      </c>
      <c r="Q367" s="395" t="s">
        <v>1398</v>
      </c>
      <c r="R367" s="395" t="s">
        <v>1399</v>
      </c>
      <c r="S367" s="395" t="s">
        <v>1400</v>
      </c>
      <c r="T367" s="395" t="s">
        <v>1401</v>
      </c>
      <c r="U367" s="395">
        <v>0</v>
      </c>
      <c r="V367" s="395">
        <v>1</v>
      </c>
      <c r="W367" s="395">
        <v>1</v>
      </c>
      <c r="X367" s="395">
        <v>1</v>
      </c>
      <c r="Y367" s="395">
        <v>1</v>
      </c>
      <c r="Z367" s="395">
        <v>1</v>
      </c>
      <c r="AA367" s="395" t="s">
        <v>1381</v>
      </c>
      <c r="AB367" s="395" t="s">
        <v>333</v>
      </c>
      <c r="AC367" s="395" t="s">
        <v>334</v>
      </c>
      <c r="AD367" s="397" t="s">
        <v>335</v>
      </c>
      <c r="AE367" s="37"/>
      <c r="AF367" s="37"/>
    </row>
    <row r="368" spans="1:32" ht="15.75" customHeight="1" x14ac:dyDescent="0.25">
      <c r="A368" s="847">
        <v>367</v>
      </c>
      <c r="B368" s="1598"/>
      <c r="C368" s="1601"/>
      <c r="D368" s="1604"/>
      <c r="E368" s="1607"/>
      <c r="F368" s="1610"/>
      <c r="G368" s="1607"/>
      <c r="H368" s="1610"/>
      <c r="I368" s="1607"/>
      <c r="J368" s="1625" t="s">
        <v>1402</v>
      </c>
      <c r="K368" s="1630" t="s">
        <v>110</v>
      </c>
      <c r="L368" s="1625" t="s">
        <v>1403</v>
      </c>
      <c r="M368" s="1625" t="s">
        <v>1404</v>
      </c>
      <c r="N368" s="1625">
        <v>2024</v>
      </c>
      <c r="O368" s="1625" t="s">
        <v>1405</v>
      </c>
      <c r="P368" s="394" t="s">
        <v>1406</v>
      </c>
      <c r="Q368" s="395" t="s">
        <v>1369</v>
      </c>
      <c r="R368" s="395" t="s">
        <v>1370</v>
      </c>
      <c r="S368" s="395" t="s">
        <v>1371</v>
      </c>
      <c r="T368" s="395" t="s">
        <v>1372</v>
      </c>
      <c r="U368" s="395">
        <v>0</v>
      </c>
      <c r="V368" s="395">
        <v>1</v>
      </c>
      <c r="W368" s="395">
        <v>1</v>
      </c>
      <c r="X368" s="395">
        <v>1</v>
      </c>
      <c r="Y368" s="395">
        <v>1</v>
      </c>
      <c r="Z368" s="395">
        <v>1</v>
      </c>
      <c r="AA368" s="395" t="s">
        <v>1381</v>
      </c>
      <c r="AB368" s="395" t="s">
        <v>333</v>
      </c>
      <c r="AC368" s="395" t="s">
        <v>334</v>
      </c>
      <c r="AD368" s="397" t="s">
        <v>335</v>
      </c>
      <c r="AE368" s="37"/>
      <c r="AF368" s="37"/>
    </row>
    <row r="369" spans="1:32" ht="15.75" customHeight="1" x14ac:dyDescent="0.25">
      <c r="A369" s="847">
        <v>368</v>
      </c>
      <c r="B369" s="1598"/>
      <c r="C369" s="1601"/>
      <c r="D369" s="1604"/>
      <c r="E369" s="1607"/>
      <c r="F369" s="1610"/>
      <c r="G369" s="1607"/>
      <c r="H369" s="1610"/>
      <c r="I369" s="1607"/>
      <c r="J369" s="1607"/>
      <c r="K369" s="1631"/>
      <c r="L369" s="1607"/>
      <c r="M369" s="1607"/>
      <c r="N369" s="1607"/>
      <c r="O369" s="1607"/>
      <c r="P369" s="394" t="s">
        <v>1407</v>
      </c>
      <c r="Q369" s="395">
        <v>4502017</v>
      </c>
      <c r="R369" s="395" t="s">
        <v>1408</v>
      </c>
      <c r="S369" s="395">
        <v>450201701</v>
      </c>
      <c r="T369" s="395" t="s">
        <v>1409</v>
      </c>
      <c r="U369" s="395">
        <v>0</v>
      </c>
      <c r="V369" s="395">
        <v>1</v>
      </c>
      <c r="W369" s="395">
        <v>1</v>
      </c>
      <c r="X369" s="395">
        <v>1</v>
      </c>
      <c r="Y369" s="395">
        <v>1</v>
      </c>
      <c r="Z369" s="395">
        <v>1</v>
      </c>
      <c r="AA369" s="395" t="s">
        <v>1381</v>
      </c>
      <c r="AB369" s="395" t="s">
        <v>333</v>
      </c>
      <c r="AC369" s="395" t="s">
        <v>334</v>
      </c>
      <c r="AD369" s="397" t="s">
        <v>335</v>
      </c>
      <c r="AE369" s="37"/>
      <c r="AF369" s="37"/>
    </row>
    <row r="370" spans="1:32" ht="15.75" customHeight="1" x14ac:dyDescent="0.25">
      <c r="A370" s="847">
        <v>369</v>
      </c>
      <c r="B370" s="1598"/>
      <c r="C370" s="1601"/>
      <c r="D370" s="1604"/>
      <c r="E370" s="1607"/>
      <c r="F370" s="1610"/>
      <c r="G370" s="1607"/>
      <c r="H370" s="1610"/>
      <c r="I370" s="1607"/>
      <c r="J370" s="1607"/>
      <c r="K370" s="1631"/>
      <c r="L370" s="1607"/>
      <c r="M370" s="1607"/>
      <c r="N370" s="1607"/>
      <c r="O370" s="1607"/>
      <c r="P370" s="394" t="s">
        <v>1410</v>
      </c>
      <c r="Q370" s="395">
        <v>4502026</v>
      </c>
      <c r="R370" s="395" t="s">
        <v>114</v>
      </c>
      <c r="S370" s="395">
        <v>4502026001</v>
      </c>
      <c r="T370" s="395" t="s">
        <v>1376</v>
      </c>
      <c r="U370" s="395">
        <v>0</v>
      </c>
      <c r="V370" s="395">
        <v>1</v>
      </c>
      <c r="W370" s="395">
        <v>1</v>
      </c>
      <c r="X370" s="395">
        <v>1</v>
      </c>
      <c r="Y370" s="395">
        <v>1</v>
      </c>
      <c r="Z370" s="395">
        <v>1</v>
      </c>
      <c r="AA370" s="395" t="s">
        <v>43</v>
      </c>
      <c r="AB370" s="395"/>
      <c r="AC370" s="395"/>
      <c r="AD370" s="397"/>
      <c r="AE370" s="37"/>
      <c r="AF370" s="37"/>
    </row>
    <row r="371" spans="1:32" ht="15.75" customHeight="1" x14ac:dyDescent="0.25">
      <c r="A371" s="847">
        <v>370</v>
      </c>
      <c r="B371" s="1598"/>
      <c r="C371" s="1601"/>
      <c r="D371" s="1604"/>
      <c r="E371" s="1607"/>
      <c r="F371" s="1610"/>
      <c r="G371" s="1607"/>
      <c r="H371" s="1610"/>
      <c r="I371" s="1607"/>
      <c r="J371" s="1629"/>
      <c r="K371" s="1632"/>
      <c r="L371" s="1629"/>
      <c r="M371" s="1629"/>
      <c r="N371" s="1629"/>
      <c r="O371" s="1629"/>
      <c r="P371" s="394" t="s">
        <v>1411</v>
      </c>
      <c r="Q371" s="395" t="s">
        <v>169</v>
      </c>
      <c r="R371" s="395" t="s">
        <v>170</v>
      </c>
      <c r="S371" s="395">
        <v>450200108</v>
      </c>
      <c r="T371" s="395" t="s">
        <v>1412</v>
      </c>
      <c r="U371" s="395">
        <v>0</v>
      </c>
      <c r="V371" s="395">
        <v>1</v>
      </c>
      <c r="W371" s="395">
        <v>1</v>
      </c>
      <c r="X371" s="395">
        <v>1</v>
      </c>
      <c r="Y371" s="395">
        <v>1</v>
      </c>
      <c r="Z371" s="395">
        <v>1</v>
      </c>
      <c r="AA371" s="395" t="s">
        <v>1381</v>
      </c>
      <c r="AB371" s="395" t="s">
        <v>333</v>
      </c>
      <c r="AC371" s="395" t="s">
        <v>334</v>
      </c>
      <c r="AD371" s="397" t="s">
        <v>335</v>
      </c>
      <c r="AE371" s="37"/>
      <c r="AF371" s="37"/>
    </row>
    <row r="372" spans="1:32" ht="15.75" customHeight="1" x14ac:dyDescent="0.25">
      <c r="A372" s="847">
        <v>371</v>
      </c>
      <c r="B372" s="1598"/>
      <c r="C372" s="1601"/>
      <c r="D372" s="1604"/>
      <c r="E372" s="1607"/>
      <c r="F372" s="1610"/>
      <c r="G372" s="1607"/>
      <c r="H372" s="1610"/>
      <c r="I372" s="1607"/>
      <c r="J372" s="1625" t="s">
        <v>1413</v>
      </c>
      <c r="K372" s="1625" t="s">
        <v>1414</v>
      </c>
      <c r="L372" s="1626">
        <v>0.17299999999999999</v>
      </c>
      <c r="M372" s="1625" t="s">
        <v>906</v>
      </c>
      <c r="N372" s="1625">
        <v>2022</v>
      </c>
      <c r="O372" s="1626">
        <v>0.16800000000000001</v>
      </c>
      <c r="P372" s="394" t="s">
        <v>1415</v>
      </c>
      <c r="Q372" s="395">
        <v>4502022</v>
      </c>
      <c r="R372" s="395" t="s">
        <v>128</v>
      </c>
      <c r="S372" s="395">
        <v>450202207</v>
      </c>
      <c r="T372" s="395" t="s">
        <v>605</v>
      </c>
      <c r="U372" s="395">
        <v>0</v>
      </c>
      <c r="V372" s="395">
        <v>5</v>
      </c>
      <c r="W372" s="395">
        <v>15</v>
      </c>
      <c r="X372" s="395">
        <v>15</v>
      </c>
      <c r="Y372" s="395">
        <v>5</v>
      </c>
      <c r="Z372" s="395">
        <v>40</v>
      </c>
      <c r="AA372" s="395" t="s">
        <v>43</v>
      </c>
      <c r="AB372" s="395" t="s">
        <v>333</v>
      </c>
      <c r="AC372" s="395" t="s">
        <v>334</v>
      </c>
      <c r="AD372" s="397" t="s">
        <v>1416</v>
      </c>
      <c r="AE372" s="37"/>
      <c r="AF372" s="37"/>
    </row>
    <row r="373" spans="1:32" ht="15.75" customHeight="1" x14ac:dyDescent="0.25">
      <c r="A373" s="847">
        <v>372</v>
      </c>
      <c r="B373" s="1598"/>
      <c r="C373" s="1601"/>
      <c r="D373" s="1604"/>
      <c r="E373" s="1607"/>
      <c r="F373" s="1610"/>
      <c r="G373" s="1607"/>
      <c r="H373" s="1610"/>
      <c r="I373" s="1607"/>
      <c r="J373" s="1607"/>
      <c r="K373" s="1607"/>
      <c r="L373" s="1627"/>
      <c r="M373" s="1607"/>
      <c r="N373" s="1607"/>
      <c r="O373" s="1627"/>
      <c r="P373" s="394" t="s">
        <v>1417</v>
      </c>
      <c r="Q373" s="395">
        <v>4502039</v>
      </c>
      <c r="R373" s="395" t="s">
        <v>1418</v>
      </c>
      <c r="S373" s="395">
        <v>450203900</v>
      </c>
      <c r="T373" s="395" t="s">
        <v>1419</v>
      </c>
      <c r="U373" s="395">
        <v>0</v>
      </c>
      <c r="V373" s="395">
        <v>3</v>
      </c>
      <c r="W373" s="395">
        <v>10</v>
      </c>
      <c r="X373" s="395">
        <v>10</v>
      </c>
      <c r="Y373" s="395">
        <v>2</v>
      </c>
      <c r="Z373" s="395">
        <v>24</v>
      </c>
      <c r="AA373" s="395" t="s">
        <v>43</v>
      </c>
      <c r="AB373" s="395" t="s">
        <v>333</v>
      </c>
      <c r="AC373" s="395" t="s">
        <v>334</v>
      </c>
      <c r="AD373" s="397" t="s">
        <v>1416</v>
      </c>
      <c r="AE373" s="37"/>
      <c r="AF373" s="37"/>
    </row>
    <row r="374" spans="1:32" ht="15.75" customHeight="1" x14ac:dyDescent="0.25">
      <c r="A374" s="847">
        <v>373</v>
      </c>
      <c r="B374" s="1598"/>
      <c r="C374" s="1601"/>
      <c r="D374" s="1604"/>
      <c r="E374" s="1607"/>
      <c r="F374" s="1610"/>
      <c r="G374" s="1607"/>
      <c r="H374" s="1610"/>
      <c r="I374" s="1607"/>
      <c r="J374" s="1607"/>
      <c r="K374" s="1607"/>
      <c r="L374" s="1627"/>
      <c r="M374" s="1607"/>
      <c r="N374" s="1607"/>
      <c r="O374" s="1627"/>
      <c r="P374" s="394" t="s">
        <v>1420</v>
      </c>
      <c r="Q374" s="395">
        <v>4502029</v>
      </c>
      <c r="R374" s="395" t="s">
        <v>867</v>
      </c>
      <c r="S374" s="395">
        <v>450202900</v>
      </c>
      <c r="T374" s="395" t="s">
        <v>869</v>
      </c>
      <c r="U374" s="395">
        <v>0</v>
      </c>
      <c r="V374" s="395">
        <v>1</v>
      </c>
      <c r="W374" s="395">
        <v>1</v>
      </c>
      <c r="X374" s="395">
        <v>1</v>
      </c>
      <c r="Y374" s="395">
        <v>1</v>
      </c>
      <c r="Z374" s="395">
        <v>1</v>
      </c>
      <c r="AA374" s="395" t="s">
        <v>1421</v>
      </c>
      <c r="AB374" s="395" t="s">
        <v>333</v>
      </c>
      <c r="AC374" s="395" t="s">
        <v>334</v>
      </c>
      <c r="AD374" s="397" t="s">
        <v>335</v>
      </c>
      <c r="AE374" s="37"/>
      <c r="AF374" s="37"/>
    </row>
    <row r="375" spans="1:32" ht="15.75" customHeight="1" x14ac:dyDescent="0.25">
      <c r="A375" s="847">
        <v>374</v>
      </c>
      <c r="B375" s="1598"/>
      <c r="C375" s="1601"/>
      <c r="D375" s="1604"/>
      <c r="E375" s="1607"/>
      <c r="F375" s="1610"/>
      <c r="G375" s="1607"/>
      <c r="H375" s="1610"/>
      <c r="I375" s="1607"/>
      <c r="J375" s="1607"/>
      <c r="K375" s="1607"/>
      <c r="L375" s="1627"/>
      <c r="M375" s="1607"/>
      <c r="N375" s="1607"/>
      <c r="O375" s="1627"/>
      <c r="P375" s="394" t="s">
        <v>1422</v>
      </c>
      <c r="Q375" s="395" t="s">
        <v>1423</v>
      </c>
      <c r="R375" s="395" t="s">
        <v>1424</v>
      </c>
      <c r="S375" s="395" t="s">
        <v>1425</v>
      </c>
      <c r="T375" s="395" t="s">
        <v>1426</v>
      </c>
      <c r="U375" s="395">
        <v>1</v>
      </c>
      <c r="V375" s="395">
        <v>0</v>
      </c>
      <c r="W375" s="395">
        <v>5</v>
      </c>
      <c r="X375" s="395">
        <v>4</v>
      </c>
      <c r="Y375" s="395">
        <v>0</v>
      </c>
      <c r="Z375" s="395">
        <v>9</v>
      </c>
      <c r="AA375" s="395" t="s">
        <v>43</v>
      </c>
      <c r="AB375" s="395" t="s">
        <v>333</v>
      </c>
      <c r="AC375" s="395" t="s">
        <v>334</v>
      </c>
      <c r="AD375" s="397" t="s">
        <v>335</v>
      </c>
      <c r="AE375" s="37"/>
      <c r="AF375" s="37"/>
    </row>
    <row r="376" spans="1:32" ht="15.75" customHeight="1" thickBot="1" x14ac:dyDescent="0.3">
      <c r="A376" s="847">
        <v>375</v>
      </c>
      <c r="B376" s="1598"/>
      <c r="C376" s="1601"/>
      <c r="D376" s="1605"/>
      <c r="E376" s="1608"/>
      <c r="F376" s="1611"/>
      <c r="G376" s="1608"/>
      <c r="H376" s="1611"/>
      <c r="I376" s="1608"/>
      <c r="J376" s="1608"/>
      <c r="K376" s="1608"/>
      <c r="L376" s="1628"/>
      <c r="M376" s="1608"/>
      <c r="N376" s="1608"/>
      <c r="O376" s="1628"/>
      <c r="P376" s="401" t="s">
        <v>1427</v>
      </c>
      <c r="Q376" s="402">
        <v>4502021</v>
      </c>
      <c r="R376" s="402" t="s">
        <v>149</v>
      </c>
      <c r="S376" s="402">
        <v>450202100</v>
      </c>
      <c r="T376" s="402" t="s">
        <v>151</v>
      </c>
      <c r="U376" s="402">
        <v>0</v>
      </c>
      <c r="V376" s="402">
        <v>1</v>
      </c>
      <c r="W376" s="402">
        <v>2</v>
      </c>
      <c r="X376" s="402">
        <v>1</v>
      </c>
      <c r="Y376" s="402">
        <v>0</v>
      </c>
      <c r="Z376" s="402">
        <v>4</v>
      </c>
      <c r="AA376" s="402" t="s">
        <v>43</v>
      </c>
      <c r="AB376" s="402" t="s">
        <v>333</v>
      </c>
      <c r="AC376" s="402" t="s">
        <v>334</v>
      </c>
      <c r="AD376" s="403" t="s">
        <v>335</v>
      </c>
      <c r="AE376" s="37"/>
      <c r="AF376" s="37"/>
    </row>
    <row r="377" spans="1:32" ht="15.75" customHeight="1" x14ac:dyDescent="0.25">
      <c r="A377" s="847">
        <v>376</v>
      </c>
      <c r="B377" s="1598"/>
      <c r="C377" s="1601"/>
      <c r="D377" s="1639" t="s">
        <v>1428</v>
      </c>
      <c r="E377" s="1606" t="s">
        <v>1429</v>
      </c>
      <c r="F377" s="1606">
        <v>45</v>
      </c>
      <c r="G377" s="1606" t="s">
        <v>348</v>
      </c>
      <c r="H377" s="1606">
        <v>4502</v>
      </c>
      <c r="I377" s="1606" t="s">
        <v>1430</v>
      </c>
      <c r="J377" s="1606" t="s">
        <v>1431</v>
      </c>
      <c r="K377" s="1606" t="s">
        <v>1432</v>
      </c>
      <c r="L377" s="1636">
        <v>72</v>
      </c>
      <c r="M377" s="1606" t="s">
        <v>1433</v>
      </c>
      <c r="N377" s="1606">
        <v>2022</v>
      </c>
      <c r="O377" s="1636">
        <v>36</v>
      </c>
      <c r="P377" s="390" t="s">
        <v>1434</v>
      </c>
      <c r="Q377" s="391">
        <v>4502029</v>
      </c>
      <c r="R377" s="391" t="s">
        <v>867</v>
      </c>
      <c r="S377" s="391">
        <v>450202900</v>
      </c>
      <c r="T377" s="391" t="s">
        <v>869</v>
      </c>
      <c r="U377" s="391">
        <v>0</v>
      </c>
      <c r="V377" s="391">
        <v>0.7</v>
      </c>
      <c r="W377" s="391">
        <v>1</v>
      </c>
      <c r="X377" s="391">
        <v>1</v>
      </c>
      <c r="Y377" s="391">
        <v>1</v>
      </c>
      <c r="Z377" s="391">
        <v>1</v>
      </c>
      <c r="AA377" s="391" t="s">
        <v>43</v>
      </c>
      <c r="AB377" s="391" t="s">
        <v>1435</v>
      </c>
      <c r="AC377" s="391" t="s">
        <v>1436</v>
      </c>
      <c r="AD377" s="393" t="s">
        <v>1437</v>
      </c>
      <c r="AE377" s="37"/>
      <c r="AF377" s="37"/>
    </row>
    <row r="378" spans="1:32" ht="15.75" customHeight="1" x14ac:dyDescent="0.25">
      <c r="A378" s="847">
        <v>377</v>
      </c>
      <c r="B378" s="1598"/>
      <c r="C378" s="1601"/>
      <c r="D378" s="1640"/>
      <c r="E378" s="1607"/>
      <c r="F378" s="1607"/>
      <c r="G378" s="1607"/>
      <c r="H378" s="1607"/>
      <c r="I378" s="1607"/>
      <c r="J378" s="1607"/>
      <c r="K378" s="1607"/>
      <c r="L378" s="1637"/>
      <c r="M378" s="1607"/>
      <c r="N378" s="1607"/>
      <c r="O378" s="1637"/>
      <c r="P378" s="394" t="s">
        <v>1438</v>
      </c>
      <c r="Q378" s="395">
        <v>4502026</v>
      </c>
      <c r="R378" s="395" t="s">
        <v>114</v>
      </c>
      <c r="S378" s="395">
        <v>450202600</v>
      </c>
      <c r="T378" s="395" t="s">
        <v>116</v>
      </c>
      <c r="U378" s="395">
        <v>0</v>
      </c>
      <c r="V378" s="395">
        <v>242</v>
      </c>
      <c r="W378" s="395">
        <v>242</v>
      </c>
      <c r="X378" s="395">
        <v>242</v>
      </c>
      <c r="Y378" s="395">
        <v>242</v>
      </c>
      <c r="Z378" s="395">
        <v>242</v>
      </c>
      <c r="AA378" s="395" t="s">
        <v>43</v>
      </c>
      <c r="AB378" s="395" t="s">
        <v>1439</v>
      </c>
      <c r="AC378" s="395" t="s">
        <v>1436</v>
      </c>
      <c r="AD378" s="397" t="s">
        <v>1440</v>
      </c>
      <c r="AE378" s="37"/>
      <c r="AF378" s="37"/>
    </row>
    <row r="379" spans="1:32" ht="15.75" customHeight="1" x14ac:dyDescent="0.25">
      <c r="A379" s="847">
        <v>378</v>
      </c>
      <c r="B379" s="1598"/>
      <c r="C379" s="1601"/>
      <c r="D379" s="1640"/>
      <c r="E379" s="1607"/>
      <c r="F379" s="1607"/>
      <c r="G379" s="1607"/>
      <c r="H379" s="1607"/>
      <c r="I379" s="1607"/>
      <c r="J379" s="1607"/>
      <c r="K379" s="1607"/>
      <c r="L379" s="1637"/>
      <c r="M379" s="1607"/>
      <c r="N379" s="1607"/>
      <c r="O379" s="1637"/>
      <c r="P379" s="394" t="s">
        <v>1441</v>
      </c>
      <c r="Q379" s="395" t="s">
        <v>169</v>
      </c>
      <c r="R379" s="395" t="s">
        <v>170</v>
      </c>
      <c r="S379" s="395" t="s">
        <v>171</v>
      </c>
      <c r="T379" s="395" t="s">
        <v>172</v>
      </c>
      <c r="U379" s="395">
        <v>0</v>
      </c>
      <c r="V379" s="395">
        <v>1</v>
      </c>
      <c r="W379" s="395">
        <v>1</v>
      </c>
      <c r="X379" s="395">
        <v>1</v>
      </c>
      <c r="Y379" s="395">
        <v>1</v>
      </c>
      <c r="Z379" s="395">
        <v>1</v>
      </c>
      <c r="AA379" s="395" t="s">
        <v>43</v>
      </c>
      <c r="AB379" s="395" t="s">
        <v>1366</v>
      </c>
      <c r="AC379" s="395" t="s">
        <v>1367</v>
      </c>
      <c r="AD379" s="397" t="s">
        <v>1442</v>
      </c>
      <c r="AE379" s="37"/>
      <c r="AF379" s="37"/>
    </row>
    <row r="380" spans="1:32" ht="15.75" customHeight="1" x14ac:dyDescent="0.25">
      <c r="A380" s="847">
        <v>379</v>
      </c>
      <c r="B380" s="1598"/>
      <c r="C380" s="1601"/>
      <c r="D380" s="1640"/>
      <c r="E380" s="1607"/>
      <c r="F380" s="1607"/>
      <c r="G380" s="1607"/>
      <c r="H380" s="1607"/>
      <c r="I380" s="1607"/>
      <c r="J380" s="1607"/>
      <c r="K380" s="1607"/>
      <c r="L380" s="1637"/>
      <c r="M380" s="1607"/>
      <c r="N380" s="1607"/>
      <c r="O380" s="1637"/>
      <c r="P380" s="394" t="s">
        <v>1443</v>
      </c>
      <c r="Q380" s="395" t="s">
        <v>1444</v>
      </c>
      <c r="R380" s="395" t="s">
        <v>375</v>
      </c>
      <c r="S380" s="395" t="s">
        <v>1445</v>
      </c>
      <c r="T380" s="395" t="s">
        <v>154</v>
      </c>
      <c r="U380" s="395">
        <v>0</v>
      </c>
      <c r="V380" s="395">
        <v>1</v>
      </c>
      <c r="W380" s="395">
        <v>1</v>
      </c>
      <c r="X380" s="395">
        <v>1</v>
      </c>
      <c r="Y380" s="395">
        <v>1</v>
      </c>
      <c r="Z380" s="395">
        <v>1</v>
      </c>
      <c r="AA380" s="395" t="s">
        <v>43</v>
      </c>
      <c r="AB380" s="395" t="s">
        <v>1366</v>
      </c>
      <c r="AC380" s="395" t="s">
        <v>1367</v>
      </c>
      <c r="AD380" s="397" t="s">
        <v>1442</v>
      </c>
      <c r="AE380" s="37"/>
      <c r="AF380" s="37"/>
    </row>
    <row r="381" spans="1:32" ht="15.75" customHeight="1" x14ac:dyDescent="0.25">
      <c r="A381" s="847">
        <v>380</v>
      </c>
      <c r="B381" s="1598"/>
      <c r="C381" s="1601"/>
      <c r="D381" s="1640"/>
      <c r="E381" s="1607"/>
      <c r="F381" s="1607"/>
      <c r="G381" s="1607"/>
      <c r="H381" s="1607"/>
      <c r="I381" s="1607"/>
      <c r="J381" s="1607"/>
      <c r="K381" s="1607"/>
      <c r="L381" s="1637"/>
      <c r="M381" s="1607"/>
      <c r="N381" s="1607"/>
      <c r="O381" s="1637"/>
      <c r="P381" s="394" t="s">
        <v>1446</v>
      </c>
      <c r="Q381" s="395" t="s">
        <v>223</v>
      </c>
      <c r="R381" s="395" t="s">
        <v>51</v>
      </c>
      <c r="S381" s="395" t="s">
        <v>1447</v>
      </c>
      <c r="T381" s="395" t="s">
        <v>216</v>
      </c>
      <c r="U381" s="395">
        <v>0</v>
      </c>
      <c r="V381" s="395">
        <v>1</v>
      </c>
      <c r="W381" s="395">
        <v>1</v>
      </c>
      <c r="X381" s="395">
        <v>1</v>
      </c>
      <c r="Y381" s="395">
        <v>1</v>
      </c>
      <c r="Z381" s="395">
        <v>1</v>
      </c>
      <c r="AA381" s="395" t="s">
        <v>43</v>
      </c>
      <c r="AB381" s="395" t="s">
        <v>1366</v>
      </c>
      <c r="AC381" s="395" t="s">
        <v>1367</v>
      </c>
      <c r="AD381" s="397" t="s">
        <v>1442</v>
      </c>
      <c r="AE381" s="37"/>
      <c r="AF381" s="37"/>
    </row>
    <row r="382" spans="1:32" ht="15.75" customHeight="1" x14ac:dyDescent="0.25">
      <c r="A382" s="847">
        <v>381</v>
      </c>
      <c r="B382" s="1598"/>
      <c r="C382" s="1601"/>
      <c r="D382" s="1640"/>
      <c r="E382" s="1607"/>
      <c r="F382" s="1607"/>
      <c r="G382" s="1607"/>
      <c r="H382" s="1607"/>
      <c r="I382" s="1607"/>
      <c r="J382" s="1607"/>
      <c r="K382" s="1607"/>
      <c r="L382" s="1637"/>
      <c r="M382" s="1607"/>
      <c r="N382" s="1607"/>
      <c r="O382" s="1637"/>
      <c r="P382" s="394" t="s">
        <v>1448</v>
      </c>
      <c r="Q382" s="395" t="s">
        <v>1369</v>
      </c>
      <c r="R382" s="395" t="s">
        <v>1370</v>
      </c>
      <c r="S382" s="395" t="s">
        <v>1371</v>
      </c>
      <c r="T382" s="395" t="s">
        <v>1372</v>
      </c>
      <c r="U382" s="395">
        <v>0</v>
      </c>
      <c r="V382" s="395">
        <v>1</v>
      </c>
      <c r="W382" s="395">
        <v>1</v>
      </c>
      <c r="X382" s="395">
        <v>1</v>
      </c>
      <c r="Y382" s="395">
        <v>1</v>
      </c>
      <c r="Z382" s="395">
        <v>1</v>
      </c>
      <c r="AA382" s="395" t="s">
        <v>43</v>
      </c>
      <c r="AB382" s="395" t="s">
        <v>1366</v>
      </c>
      <c r="AC382" s="395" t="s">
        <v>1367</v>
      </c>
      <c r="AD382" s="397" t="s">
        <v>1442</v>
      </c>
      <c r="AE382" s="37"/>
      <c r="AF382" s="37"/>
    </row>
    <row r="383" spans="1:32" ht="15.75" customHeight="1" x14ac:dyDescent="0.25">
      <c r="A383" s="847">
        <v>382</v>
      </c>
      <c r="B383" s="1598"/>
      <c r="C383" s="1601"/>
      <c r="D383" s="1640"/>
      <c r="E383" s="1607"/>
      <c r="F383" s="1607"/>
      <c r="G383" s="1607"/>
      <c r="H383" s="1607"/>
      <c r="I383" s="1607"/>
      <c r="J383" s="1607"/>
      <c r="K383" s="1607"/>
      <c r="L383" s="1637"/>
      <c r="M383" s="1607"/>
      <c r="N383" s="1607"/>
      <c r="O383" s="1637"/>
      <c r="P383" s="394" t="s">
        <v>1449</v>
      </c>
      <c r="Q383" s="395">
        <v>4502032</v>
      </c>
      <c r="R383" s="395" t="s">
        <v>102</v>
      </c>
      <c r="S383" s="395">
        <v>450203200</v>
      </c>
      <c r="T383" s="395" t="s">
        <v>103</v>
      </c>
      <c r="U383" s="395">
        <v>0</v>
      </c>
      <c r="V383" s="395">
        <v>1</v>
      </c>
      <c r="W383" s="395">
        <v>25</v>
      </c>
      <c r="X383" s="395">
        <v>25</v>
      </c>
      <c r="Y383" s="395">
        <v>13</v>
      </c>
      <c r="Z383" s="395">
        <v>64</v>
      </c>
      <c r="AA383" s="395" t="s">
        <v>43</v>
      </c>
      <c r="AB383" s="395" t="s">
        <v>1439</v>
      </c>
      <c r="AC383" s="395" t="s">
        <v>1436</v>
      </c>
      <c r="AD383" s="397" t="s">
        <v>1450</v>
      </c>
      <c r="AE383" s="37"/>
      <c r="AF383" s="37"/>
    </row>
    <row r="384" spans="1:32" ht="15.75" customHeight="1" x14ac:dyDescent="0.25">
      <c r="A384" s="847">
        <v>383</v>
      </c>
      <c r="B384" s="1598"/>
      <c r="C384" s="1601"/>
      <c r="D384" s="1640"/>
      <c r="E384" s="1607"/>
      <c r="F384" s="1607"/>
      <c r="G384" s="1607"/>
      <c r="H384" s="1607"/>
      <c r="I384" s="1607"/>
      <c r="J384" s="1607"/>
      <c r="K384" s="1607"/>
      <c r="L384" s="1637"/>
      <c r="M384" s="1607"/>
      <c r="N384" s="1607"/>
      <c r="O384" s="1637"/>
      <c r="P384" s="394" t="s">
        <v>1451</v>
      </c>
      <c r="Q384" s="395">
        <v>4502033</v>
      </c>
      <c r="R384" s="395" t="s">
        <v>160</v>
      </c>
      <c r="S384" s="395">
        <v>450203300</v>
      </c>
      <c r="T384" s="395" t="s">
        <v>1452</v>
      </c>
      <c r="U384" s="395">
        <v>0</v>
      </c>
      <c r="V384" s="395">
        <v>2</v>
      </c>
      <c r="W384" s="395">
        <v>2</v>
      </c>
      <c r="X384" s="395">
        <v>2</v>
      </c>
      <c r="Y384" s="395">
        <v>2</v>
      </c>
      <c r="Z384" s="395">
        <v>8</v>
      </c>
      <c r="AA384" s="395" t="s">
        <v>43</v>
      </c>
      <c r="AB384" s="395" t="s">
        <v>1439</v>
      </c>
      <c r="AC384" s="395" t="s">
        <v>1436</v>
      </c>
      <c r="AD384" s="397" t="s">
        <v>1453</v>
      </c>
      <c r="AE384" s="37"/>
      <c r="AF384" s="37"/>
    </row>
    <row r="385" spans="1:32" ht="15.75" customHeight="1" x14ac:dyDescent="0.25">
      <c r="A385" s="847">
        <v>384</v>
      </c>
      <c r="B385" s="1598"/>
      <c r="C385" s="1601"/>
      <c r="D385" s="1640"/>
      <c r="E385" s="1607"/>
      <c r="F385" s="1607"/>
      <c r="G385" s="1607"/>
      <c r="H385" s="1607"/>
      <c r="I385" s="1607"/>
      <c r="J385" s="1607"/>
      <c r="K385" s="1607"/>
      <c r="L385" s="1637"/>
      <c r="M385" s="1607"/>
      <c r="N385" s="1607"/>
      <c r="O385" s="1637"/>
      <c r="P385" s="394" t="s">
        <v>1454</v>
      </c>
      <c r="Q385" s="395">
        <v>4502021</v>
      </c>
      <c r="R385" s="395" t="s">
        <v>149</v>
      </c>
      <c r="S385" s="395">
        <v>450202100</v>
      </c>
      <c r="T385" s="395" t="s">
        <v>151</v>
      </c>
      <c r="U385" s="395">
        <v>0</v>
      </c>
      <c r="V385" s="395">
        <v>0</v>
      </c>
      <c r="W385" s="395">
        <v>1</v>
      </c>
      <c r="X385" s="395">
        <v>1</v>
      </c>
      <c r="Y385" s="395">
        <v>1</v>
      </c>
      <c r="Z385" s="395" t="s">
        <v>1455</v>
      </c>
      <c r="AA385" s="395" t="s">
        <v>1381</v>
      </c>
      <c r="AB385" s="395" t="s">
        <v>1439</v>
      </c>
      <c r="AC385" s="395" t="s">
        <v>1436</v>
      </c>
      <c r="AD385" s="397" t="s">
        <v>1456</v>
      </c>
      <c r="AE385" s="37"/>
      <c r="AF385" s="37"/>
    </row>
    <row r="386" spans="1:32" ht="15.75" customHeight="1" x14ac:dyDescent="0.25">
      <c r="A386" s="847">
        <v>385</v>
      </c>
      <c r="B386" s="1598"/>
      <c r="C386" s="1601"/>
      <c r="D386" s="1640"/>
      <c r="E386" s="1607"/>
      <c r="F386" s="1607"/>
      <c r="G386" s="1607"/>
      <c r="H386" s="1607"/>
      <c r="I386" s="1607"/>
      <c r="J386" s="1607"/>
      <c r="K386" s="1607"/>
      <c r="L386" s="1637"/>
      <c r="M386" s="1607"/>
      <c r="N386" s="1607"/>
      <c r="O386" s="1637"/>
      <c r="P386" s="394" t="s">
        <v>1457</v>
      </c>
      <c r="Q386" s="395" t="s">
        <v>407</v>
      </c>
      <c r="R386" s="395" t="s">
        <v>199</v>
      </c>
      <c r="S386" s="395" t="s">
        <v>1458</v>
      </c>
      <c r="T386" s="395" t="s">
        <v>157</v>
      </c>
      <c r="U386" s="395">
        <v>0</v>
      </c>
      <c r="V386" s="395">
        <v>1</v>
      </c>
      <c r="W386" s="395">
        <v>1</v>
      </c>
      <c r="X386" s="395">
        <v>1</v>
      </c>
      <c r="Y386" s="395">
        <v>1</v>
      </c>
      <c r="Z386" s="395">
        <v>1</v>
      </c>
      <c r="AA386" s="395" t="s">
        <v>43</v>
      </c>
      <c r="AB386" s="395" t="s">
        <v>1439</v>
      </c>
      <c r="AC386" s="395" t="s">
        <v>1436</v>
      </c>
      <c r="AD386" s="397" t="s">
        <v>1459</v>
      </c>
      <c r="AE386" s="37"/>
      <c r="AF386" s="37"/>
    </row>
    <row r="387" spans="1:32" ht="15.75" customHeight="1" thickBot="1" x14ac:dyDescent="0.3">
      <c r="A387" s="847">
        <v>386</v>
      </c>
      <c r="B387" s="1598"/>
      <c r="C387" s="1601"/>
      <c r="D387" s="1641"/>
      <c r="E387" s="1608"/>
      <c r="F387" s="1608"/>
      <c r="G387" s="1608"/>
      <c r="H387" s="1608"/>
      <c r="I387" s="1608"/>
      <c r="J387" s="1608"/>
      <c r="K387" s="1608"/>
      <c r="L387" s="1638"/>
      <c r="M387" s="1608"/>
      <c r="N387" s="1608"/>
      <c r="O387" s="1638"/>
      <c r="P387" s="404" t="s">
        <v>1460</v>
      </c>
      <c r="Q387" s="402" t="s">
        <v>164</v>
      </c>
      <c r="R387" s="402" t="s">
        <v>165</v>
      </c>
      <c r="S387" s="402" t="s">
        <v>166</v>
      </c>
      <c r="T387" s="402" t="s">
        <v>167</v>
      </c>
      <c r="U387" s="402">
        <v>0</v>
      </c>
      <c r="V387" s="402">
        <v>1</v>
      </c>
      <c r="W387" s="402">
        <v>1</v>
      </c>
      <c r="X387" s="402">
        <v>1</v>
      </c>
      <c r="Y387" s="402">
        <v>1</v>
      </c>
      <c r="Z387" s="402">
        <v>1</v>
      </c>
      <c r="AA387" s="402" t="s">
        <v>43</v>
      </c>
      <c r="AB387" s="402" t="s">
        <v>1439</v>
      </c>
      <c r="AC387" s="402" t="s">
        <v>1436</v>
      </c>
      <c r="AD387" s="403" t="s">
        <v>1456</v>
      </c>
      <c r="AE387" s="37"/>
      <c r="AF387" s="37"/>
    </row>
    <row r="388" spans="1:32" ht="15.75" customHeight="1" x14ac:dyDescent="0.25">
      <c r="A388" s="847">
        <v>387</v>
      </c>
      <c r="B388" s="1598"/>
      <c r="C388" s="1601"/>
      <c r="D388" s="1633" t="s">
        <v>1461</v>
      </c>
      <c r="E388" s="1606" t="s">
        <v>1462</v>
      </c>
      <c r="F388" s="1606">
        <v>41</v>
      </c>
      <c r="G388" s="1606" t="s">
        <v>1435</v>
      </c>
      <c r="H388" s="1606">
        <v>4102</v>
      </c>
      <c r="I388" s="1606" t="s">
        <v>1463</v>
      </c>
      <c r="J388" s="1606" t="s">
        <v>1464</v>
      </c>
      <c r="K388" s="1606" t="s">
        <v>1465</v>
      </c>
      <c r="L388" s="1606">
        <v>12.14</v>
      </c>
      <c r="M388" s="1606" t="s">
        <v>75</v>
      </c>
      <c r="N388" s="1606">
        <v>2022</v>
      </c>
      <c r="O388" s="1606">
        <v>8.5</v>
      </c>
      <c r="P388" s="390" t="s">
        <v>1466</v>
      </c>
      <c r="Q388" s="391">
        <v>4102051</v>
      </c>
      <c r="R388" s="391" t="s">
        <v>51</v>
      </c>
      <c r="S388" s="391">
        <v>410205100</v>
      </c>
      <c r="T388" s="391" t="s">
        <v>224</v>
      </c>
      <c r="U388" s="391">
        <v>0</v>
      </c>
      <c r="V388" s="391">
        <v>1</v>
      </c>
      <c r="W388" s="391">
        <v>1</v>
      </c>
      <c r="X388" s="391">
        <v>1</v>
      </c>
      <c r="Y388" s="391">
        <v>1</v>
      </c>
      <c r="Z388" s="391">
        <v>1</v>
      </c>
      <c r="AA388" s="391" t="s">
        <v>43</v>
      </c>
      <c r="AB388" s="391" t="s">
        <v>1435</v>
      </c>
      <c r="AC388" s="391" t="s">
        <v>1467</v>
      </c>
      <c r="AD388" s="393" t="s">
        <v>1468</v>
      </c>
      <c r="AE388" s="37"/>
      <c r="AF388" s="37"/>
    </row>
    <row r="389" spans="1:32" ht="15.75" customHeight="1" x14ac:dyDescent="0.25">
      <c r="A389" s="847">
        <v>388</v>
      </c>
      <c r="B389" s="1598"/>
      <c r="C389" s="1601"/>
      <c r="D389" s="1634"/>
      <c r="E389" s="1607"/>
      <c r="F389" s="1607"/>
      <c r="G389" s="1607"/>
      <c r="H389" s="1607"/>
      <c r="I389" s="1607"/>
      <c r="J389" s="1607"/>
      <c r="K389" s="1607"/>
      <c r="L389" s="1607"/>
      <c r="M389" s="1607"/>
      <c r="N389" s="1607"/>
      <c r="O389" s="1607"/>
      <c r="P389" s="1660" t="s">
        <v>1469</v>
      </c>
      <c r="Q389" s="1625">
        <v>4102043</v>
      </c>
      <c r="R389" s="1625" t="s">
        <v>1470</v>
      </c>
      <c r="S389" s="1625">
        <v>410204301</v>
      </c>
      <c r="T389" s="1625" t="s">
        <v>1471</v>
      </c>
      <c r="U389" s="1625">
        <v>64</v>
      </c>
      <c r="V389" s="1625">
        <v>64</v>
      </c>
      <c r="W389" s="1625">
        <v>64</v>
      </c>
      <c r="X389" s="1625">
        <v>64</v>
      </c>
      <c r="Y389" s="1625">
        <v>64</v>
      </c>
      <c r="Z389" s="1625">
        <v>64</v>
      </c>
      <c r="AA389" s="1625" t="s">
        <v>43</v>
      </c>
      <c r="AB389" s="1625" t="s">
        <v>333</v>
      </c>
      <c r="AC389" s="1625" t="s">
        <v>334</v>
      </c>
      <c r="AD389" s="1655" t="s">
        <v>1472</v>
      </c>
      <c r="AE389" s="37"/>
      <c r="AF389" s="37"/>
    </row>
    <row r="390" spans="1:32" ht="15.75" customHeight="1" x14ac:dyDescent="0.25">
      <c r="A390" s="847">
        <v>389</v>
      </c>
      <c r="B390" s="1598"/>
      <c r="C390" s="1601"/>
      <c r="D390" s="1634"/>
      <c r="E390" s="1607"/>
      <c r="F390" s="1607"/>
      <c r="G390" s="1607"/>
      <c r="H390" s="1607"/>
      <c r="I390" s="1607"/>
      <c r="J390" s="1607"/>
      <c r="K390" s="1607"/>
      <c r="L390" s="1607"/>
      <c r="M390" s="1607"/>
      <c r="N390" s="1607"/>
      <c r="O390" s="1607"/>
      <c r="P390" s="1661"/>
      <c r="Q390" s="1629"/>
      <c r="R390" s="1629"/>
      <c r="S390" s="1629"/>
      <c r="T390" s="1629"/>
      <c r="U390" s="1629"/>
      <c r="V390" s="1629"/>
      <c r="W390" s="1629"/>
      <c r="X390" s="1629"/>
      <c r="Y390" s="1629"/>
      <c r="Z390" s="1629"/>
      <c r="AA390" s="1629"/>
      <c r="AB390" s="1629"/>
      <c r="AC390" s="1629"/>
      <c r="AD390" s="1656"/>
      <c r="AE390" s="37"/>
      <c r="AF390" s="37"/>
    </row>
    <row r="391" spans="1:32" ht="15.75" customHeight="1" x14ac:dyDescent="0.25">
      <c r="A391" s="847">
        <v>390</v>
      </c>
      <c r="B391" s="1598"/>
      <c r="C391" s="1601"/>
      <c r="D391" s="1634"/>
      <c r="E391" s="1607"/>
      <c r="F391" s="1607"/>
      <c r="G391" s="1607"/>
      <c r="H391" s="1607"/>
      <c r="I391" s="1607"/>
      <c r="J391" s="1607"/>
      <c r="K391" s="1607"/>
      <c r="L391" s="1607"/>
      <c r="M391" s="1607"/>
      <c r="N391" s="1607"/>
      <c r="O391" s="1607"/>
      <c r="P391" s="394" t="s">
        <v>1473</v>
      </c>
      <c r="Q391" s="405">
        <v>4102042</v>
      </c>
      <c r="R391" s="405" t="s">
        <v>1474</v>
      </c>
      <c r="S391" s="405">
        <v>410204200</v>
      </c>
      <c r="T391" s="405" t="s">
        <v>262</v>
      </c>
      <c r="U391" s="406">
        <v>0</v>
      </c>
      <c r="V391" s="406">
        <v>0.5</v>
      </c>
      <c r="W391" s="406">
        <v>1</v>
      </c>
      <c r="X391" s="406">
        <v>1</v>
      </c>
      <c r="Y391" s="406">
        <v>1</v>
      </c>
      <c r="Z391" s="406">
        <v>1</v>
      </c>
      <c r="AA391" s="406" t="s">
        <v>43</v>
      </c>
      <c r="AB391" s="395" t="s">
        <v>333</v>
      </c>
      <c r="AC391" s="395" t="s">
        <v>334</v>
      </c>
      <c r="AD391" s="397" t="s">
        <v>1472</v>
      </c>
      <c r="AE391" s="37"/>
      <c r="AF391" s="37"/>
    </row>
    <row r="392" spans="1:32" ht="15.75" customHeight="1" x14ac:dyDescent="0.25">
      <c r="A392" s="847">
        <v>391</v>
      </c>
      <c r="B392" s="1598"/>
      <c r="C392" s="1601"/>
      <c r="D392" s="1634"/>
      <c r="E392" s="1607"/>
      <c r="F392" s="1607"/>
      <c r="G392" s="1607"/>
      <c r="H392" s="1607"/>
      <c r="I392" s="1607"/>
      <c r="J392" s="1607"/>
      <c r="K392" s="1607"/>
      <c r="L392" s="1607"/>
      <c r="M392" s="1607"/>
      <c r="N392" s="1607"/>
      <c r="O392" s="1607"/>
      <c r="P392" s="394" t="s">
        <v>1475</v>
      </c>
      <c r="Q392" s="395">
        <v>4102046</v>
      </c>
      <c r="R392" s="395" t="s">
        <v>1476</v>
      </c>
      <c r="S392" s="395">
        <v>410204600</v>
      </c>
      <c r="T392" s="395" t="s">
        <v>1477</v>
      </c>
      <c r="U392" s="395">
        <v>0</v>
      </c>
      <c r="V392" s="395">
        <v>1</v>
      </c>
      <c r="W392" s="395">
        <v>1</v>
      </c>
      <c r="X392" s="395">
        <v>1</v>
      </c>
      <c r="Y392" s="395">
        <v>1</v>
      </c>
      <c r="Z392" s="395">
        <v>1</v>
      </c>
      <c r="AA392" s="395" t="s">
        <v>43</v>
      </c>
      <c r="AB392" s="395" t="s">
        <v>333</v>
      </c>
      <c r="AC392" s="395" t="s">
        <v>334</v>
      </c>
      <c r="AD392" s="397" t="s">
        <v>1472</v>
      </c>
      <c r="AE392" s="37"/>
      <c r="AF392" s="37"/>
    </row>
    <row r="393" spans="1:32" ht="15.75" customHeight="1" x14ac:dyDescent="0.25">
      <c r="A393" s="847">
        <v>392</v>
      </c>
      <c r="B393" s="1598"/>
      <c r="C393" s="1601"/>
      <c r="D393" s="1634"/>
      <c r="E393" s="1607"/>
      <c r="F393" s="1607"/>
      <c r="G393" s="1607"/>
      <c r="H393" s="1607"/>
      <c r="I393" s="1607"/>
      <c r="J393" s="1607"/>
      <c r="K393" s="1607"/>
      <c r="L393" s="1607"/>
      <c r="M393" s="1607"/>
      <c r="N393" s="1607"/>
      <c r="O393" s="1607"/>
      <c r="P393" s="394" t="s">
        <v>1478</v>
      </c>
      <c r="Q393" s="395" t="s">
        <v>1479</v>
      </c>
      <c r="R393" s="395" t="s">
        <v>1480</v>
      </c>
      <c r="S393" s="395" t="s">
        <v>1481</v>
      </c>
      <c r="T393" s="395" t="s">
        <v>1482</v>
      </c>
      <c r="U393" s="396">
        <v>0</v>
      </c>
      <c r="V393" s="396">
        <v>1</v>
      </c>
      <c r="W393" s="396">
        <v>1</v>
      </c>
      <c r="X393" s="396">
        <v>1</v>
      </c>
      <c r="Y393" s="396">
        <v>1</v>
      </c>
      <c r="Z393" s="396">
        <v>1</v>
      </c>
      <c r="AA393" s="395" t="s">
        <v>43</v>
      </c>
      <c r="AB393" s="396" t="s">
        <v>333</v>
      </c>
      <c r="AC393" s="396" t="s">
        <v>334</v>
      </c>
      <c r="AD393" s="400" t="s">
        <v>1472</v>
      </c>
      <c r="AE393" s="37"/>
      <c r="AF393" s="37"/>
    </row>
    <row r="394" spans="1:32" ht="15.75" customHeight="1" x14ac:dyDescent="0.25">
      <c r="A394" s="847">
        <v>393</v>
      </c>
      <c r="B394" s="1598"/>
      <c r="C394" s="1601"/>
      <c r="D394" s="1634"/>
      <c r="E394" s="1607"/>
      <c r="F394" s="1607"/>
      <c r="G394" s="1607"/>
      <c r="H394" s="1607"/>
      <c r="I394" s="1607"/>
      <c r="J394" s="1607"/>
      <c r="K394" s="1607"/>
      <c r="L394" s="1607"/>
      <c r="M394" s="1607"/>
      <c r="N394" s="1607"/>
      <c r="O394" s="1607"/>
      <c r="P394" s="394" t="s">
        <v>1483</v>
      </c>
      <c r="Q394" s="395" t="s">
        <v>1484</v>
      </c>
      <c r="R394" s="395" t="s">
        <v>1485</v>
      </c>
      <c r="S394" s="395">
        <v>410204700</v>
      </c>
      <c r="T394" s="395" t="s">
        <v>1486</v>
      </c>
      <c r="U394" s="396">
        <v>5</v>
      </c>
      <c r="V394" s="396">
        <v>5</v>
      </c>
      <c r="W394" s="396">
        <v>5</v>
      </c>
      <c r="X394" s="396">
        <v>5</v>
      </c>
      <c r="Y394" s="396">
        <v>5</v>
      </c>
      <c r="Z394" s="396">
        <v>5</v>
      </c>
      <c r="AA394" s="396" t="s">
        <v>53</v>
      </c>
      <c r="AB394" s="396" t="s">
        <v>333</v>
      </c>
      <c r="AC394" s="396" t="s">
        <v>334</v>
      </c>
      <c r="AD394" s="400" t="s">
        <v>1472</v>
      </c>
      <c r="AE394" s="37"/>
      <c r="AF394" s="37"/>
    </row>
    <row r="395" spans="1:32" ht="15.75" customHeight="1" thickBot="1" x14ac:dyDescent="0.3">
      <c r="A395" s="847">
        <v>394</v>
      </c>
      <c r="B395" s="1598"/>
      <c r="C395" s="1601"/>
      <c r="D395" s="1635"/>
      <c r="E395" s="1608"/>
      <c r="F395" s="1608"/>
      <c r="G395" s="1608"/>
      <c r="H395" s="1608"/>
      <c r="I395" s="1608"/>
      <c r="J395" s="1608"/>
      <c r="K395" s="1608"/>
      <c r="L395" s="1608"/>
      <c r="M395" s="1608"/>
      <c r="N395" s="1608"/>
      <c r="O395" s="1608"/>
      <c r="P395" s="404" t="s">
        <v>1487</v>
      </c>
      <c r="Q395" s="402" t="s">
        <v>1488</v>
      </c>
      <c r="R395" s="402" t="s">
        <v>1489</v>
      </c>
      <c r="S395" s="402" t="s">
        <v>1490</v>
      </c>
      <c r="T395" s="402" t="s">
        <v>1489</v>
      </c>
      <c r="U395" s="402">
        <v>0</v>
      </c>
      <c r="V395" s="402">
        <v>0</v>
      </c>
      <c r="W395" s="407">
        <v>3</v>
      </c>
      <c r="X395" s="407">
        <v>3</v>
      </c>
      <c r="Y395" s="402">
        <v>0</v>
      </c>
      <c r="Z395" s="402">
        <v>6</v>
      </c>
      <c r="AA395" s="402" t="s">
        <v>43</v>
      </c>
      <c r="AB395" s="402" t="s">
        <v>333</v>
      </c>
      <c r="AC395" s="402" t="s">
        <v>334</v>
      </c>
      <c r="AD395" s="403" t="s">
        <v>1472</v>
      </c>
      <c r="AE395" s="37"/>
      <c r="AF395" s="37"/>
    </row>
    <row r="396" spans="1:32" ht="15.75" customHeight="1" x14ac:dyDescent="0.25">
      <c r="A396" s="847">
        <v>395</v>
      </c>
      <c r="B396" s="1598"/>
      <c r="C396" s="1601"/>
      <c r="D396" s="1657" t="s">
        <v>1491</v>
      </c>
      <c r="E396" s="1642" t="s">
        <v>1492</v>
      </c>
      <c r="F396" s="1642">
        <v>41</v>
      </c>
      <c r="G396" s="1642" t="s">
        <v>1493</v>
      </c>
      <c r="H396" s="1642">
        <v>4102</v>
      </c>
      <c r="I396" s="1642" t="s">
        <v>1494</v>
      </c>
      <c r="J396" s="1642" t="s">
        <v>1495</v>
      </c>
      <c r="K396" s="1642" t="s">
        <v>1496</v>
      </c>
      <c r="L396" s="1642" t="s">
        <v>1497</v>
      </c>
      <c r="M396" s="1642" t="s">
        <v>1498</v>
      </c>
      <c r="N396" s="1642">
        <v>2023</v>
      </c>
      <c r="O396" s="1644">
        <v>0.05</v>
      </c>
      <c r="P396" s="390" t="s">
        <v>1499</v>
      </c>
      <c r="Q396" s="408">
        <v>4102051</v>
      </c>
      <c r="R396" s="408" t="s">
        <v>51</v>
      </c>
      <c r="S396" s="408">
        <v>410205100</v>
      </c>
      <c r="T396" s="408" t="s">
        <v>224</v>
      </c>
      <c r="U396" s="408">
        <v>0</v>
      </c>
      <c r="V396" s="408">
        <v>1</v>
      </c>
      <c r="W396" s="408">
        <v>1</v>
      </c>
      <c r="X396" s="408">
        <v>1</v>
      </c>
      <c r="Y396" s="408">
        <v>1</v>
      </c>
      <c r="Z396" s="408">
        <v>1</v>
      </c>
      <c r="AA396" s="408" t="s">
        <v>43</v>
      </c>
      <c r="AB396" s="408" t="s">
        <v>1500</v>
      </c>
      <c r="AC396" s="408" t="s">
        <v>1436</v>
      </c>
      <c r="AD396" s="409" t="s">
        <v>1501</v>
      </c>
      <c r="AE396" s="37"/>
      <c r="AF396" s="37"/>
    </row>
    <row r="397" spans="1:32" ht="15.75" customHeight="1" x14ac:dyDescent="0.25">
      <c r="A397" s="847">
        <v>396</v>
      </c>
      <c r="B397" s="1598"/>
      <c r="C397" s="1601"/>
      <c r="D397" s="1658"/>
      <c r="E397" s="1650"/>
      <c r="F397" s="1650"/>
      <c r="G397" s="1650"/>
      <c r="H397" s="1650"/>
      <c r="I397" s="1650"/>
      <c r="J397" s="1643"/>
      <c r="K397" s="1643"/>
      <c r="L397" s="1643"/>
      <c r="M397" s="1643"/>
      <c r="N397" s="1643"/>
      <c r="O397" s="1645"/>
      <c r="P397" s="394" t="s">
        <v>1502</v>
      </c>
      <c r="Q397" s="396" t="s">
        <v>1503</v>
      </c>
      <c r="R397" s="396" t="s">
        <v>867</v>
      </c>
      <c r="S397" s="396">
        <v>410204000</v>
      </c>
      <c r="T397" s="396" t="s">
        <v>869</v>
      </c>
      <c r="U397" s="396">
        <v>0</v>
      </c>
      <c r="V397" s="396">
        <v>1</v>
      </c>
      <c r="W397" s="396">
        <v>1</v>
      </c>
      <c r="X397" s="396">
        <v>1</v>
      </c>
      <c r="Y397" s="396">
        <v>1</v>
      </c>
      <c r="Z397" s="396">
        <v>1</v>
      </c>
      <c r="AA397" s="396" t="s">
        <v>43</v>
      </c>
      <c r="AB397" s="396" t="s">
        <v>1504</v>
      </c>
      <c r="AC397" s="396" t="s">
        <v>1436</v>
      </c>
      <c r="AD397" s="400" t="s">
        <v>1505</v>
      </c>
      <c r="AE397" s="37"/>
      <c r="AF397" s="37"/>
    </row>
    <row r="398" spans="1:32" ht="15.75" customHeight="1" x14ac:dyDescent="0.25">
      <c r="A398" s="847">
        <v>397</v>
      </c>
      <c r="B398" s="1598"/>
      <c r="C398" s="1601"/>
      <c r="D398" s="1658"/>
      <c r="E398" s="1650"/>
      <c r="F398" s="1650"/>
      <c r="G398" s="1650"/>
      <c r="H398" s="1650"/>
      <c r="I398" s="1650"/>
      <c r="J398" s="1646" t="s">
        <v>1506</v>
      </c>
      <c r="K398" s="1649" t="s">
        <v>1507</v>
      </c>
      <c r="L398" s="1652">
        <v>50</v>
      </c>
      <c r="M398" s="1649" t="s">
        <v>1508</v>
      </c>
      <c r="N398" s="1649">
        <v>2023</v>
      </c>
      <c r="O398" s="1652">
        <v>64</v>
      </c>
      <c r="P398" s="394" t="s">
        <v>1509</v>
      </c>
      <c r="Q398" s="396">
        <v>4102042</v>
      </c>
      <c r="R398" s="396" t="s">
        <v>261</v>
      </c>
      <c r="S398" s="396">
        <v>410204200</v>
      </c>
      <c r="T398" s="396" t="s">
        <v>262</v>
      </c>
      <c r="U398" s="396">
        <v>4</v>
      </c>
      <c r="V398" s="396">
        <v>1</v>
      </c>
      <c r="W398" s="396">
        <v>1</v>
      </c>
      <c r="X398" s="396">
        <v>1</v>
      </c>
      <c r="Y398" s="396">
        <v>1</v>
      </c>
      <c r="Z398" s="396">
        <v>4</v>
      </c>
      <c r="AA398" s="396" t="s">
        <v>53</v>
      </c>
      <c r="AB398" s="396" t="s">
        <v>1504</v>
      </c>
      <c r="AC398" s="396" t="s">
        <v>1436</v>
      </c>
      <c r="AD398" s="400" t="s">
        <v>1505</v>
      </c>
      <c r="AE398" s="37"/>
      <c r="AF398" s="37"/>
    </row>
    <row r="399" spans="1:32" ht="15.75" customHeight="1" x14ac:dyDescent="0.25">
      <c r="A399" s="847">
        <v>398</v>
      </c>
      <c r="B399" s="1598"/>
      <c r="C399" s="1601"/>
      <c r="D399" s="1658"/>
      <c r="E399" s="1650"/>
      <c r="F399" s="1650"/>
      <c r="G399" s="1650"/>
      <c r="H399" s="1650"/>
      <c r="I399" s="1650"/>
      <c r="J399" s="1647"/>
      <c r="K399" s="1650"/>
      <c r="L399" s="1653"/>
      <c r="M399" s="1650"/>
      <c r="N399" s="1650"/>
      <c r="O399" s="1653"/>
      <c r="P399" s="394" t="s">
        <v>1510</v>
      </c>
      <c r="Q399" s="396" t="s">
        <v>1484</v>
      </c>
      <c r="R399" s="396" t="s">
        <v>1485</v>
      </c>
      <c r="S399" s="396">
        <v>410204700</v>
      </c>
      <c r="T399" s="396" t="s">
        <v>1486</v>
      </c>
      <c r="U399" s="396">
        <v>85</v>
      </c>
      <c r="V399" s="396">
        <v>20</v>
      </c>
      <c r="W399" s="396">
        <v>50</v>
      </c>
      <c r="X399" s="396">
        <v>50</v>
      </c>
      <c r="Y399" s="396">
        <v>8</v>
      </c>
      <c r="Z399" s="396">
        <v>128</v>
      </c>
      <c r="AA399" s="396" t="s">
        <v>43</v>
      </c>
      <c r="AB399" s="396" t="s">
        <v>1500</v>
      </c>
      <c r="AC399" s="396" t="s">
        <v>1436</v>
      </c>
      <c r="AD399" s="400" t="s">
        <v>1511</v>
      </c>
      <c r="AE399" s="37"/>
      <c r="AF399" s="37"/>
    </row>
    <row r="400" spans="1:32" ht="15.75" customHeight="1" x14ac:dyDescent="0.25">
      <c r="A400" s="847">
        <v>399</v>
      </c>
      <c r="B400" s="1598"/>
      <c r="C400" s="1601"/>
      <c r="D400" s="1658"/>
      <c r="E400" s="1650"/>
      <c r="F400" s="1650"/>
      <c r="G400" s="1650"/>
      <c r="H400" s="1643"/>
      <c r="I400" s="1650"/>
      <c r="J400" s="1647"/>
      <c r="K400" s="1650"/>
      <c r="L400" s="1653"/>
      <c r="M400" s="1650"/>
      <c r="N400" s="1650"/>
      <c r="O400" s="1653"/>
      <c r="P400" s="394" t="s">
        <v>1512</v>
      </c>
      <c r="Q400" s="396" t="s">
        <v>1479</v>
      </c>
      <c r="R400" s="396" t="s">
        <v>1480</v>
      </c>
      <c r="S400" s="396">
        <v>410204100</v>
      </c>
      <c r="T400" s="396" t="s">
        <v>1482</v>
      </c>
      <c r="U400" s="396">
        <v>8</v>
      </c>
      <c r="V400" s="396">
        <v>8</v>
      </c>
      <c r="W400" s="396">
        <v>8</v>
      </c>
      <c r="X400" s="396">
        <v>8</v>
      </c>
      <c r="Y400" s="396">
        <v>8</v>
      </c>
      <c r="Z400" s="396">
        <v>32</v>
      </c>
      <c r="AA400" s="396" t="s">
        <v>53</v>
      </c>
      <c r="AB400" s="396" t="s">
        <v>1500</v>
      </c>
      <c r="AC400" s="396" t="s">
        <v>1436</v>
      </c>
      <c r="AD400" s="400" t="s">
        <v>1513</v>
      </c>
      <c r="AE400" s="37"/>
      <c r="AF400" s="37"/>
    </row>
    <row r="401" spans="1:32" ht="15.75" customHeight="1" x14ac:dyDescent="0.25">
      <c r="A401" s="847">
        <v>400</v>
      </c>
      <c r="B401" s="1598"/>
      <c r="C401" s="1601"/>
      <c r="D401" s="1658"/>
      <c r="E401" s="1650"/>
      <c r="F401" s="1650"/>
      <c r="G401" s="1650"/>
      <c r="H401" s="1649">
        <v>4103</v>
      </c>
      <c r="I401" s="1650"/>
      <c r="J401" s="1647"/>
      <c r="K401" s="1650"/>
      <c r="L401" s="1653"/>
      <c r="M401" s="1650"/>
      <c r="N401" s="1650"/>
      <c r="O401" s="1653"/>
      <c r="P401" s="394" t="s">
        <v>1514</v>
      </c>
      <c r="Q401" s="396">
        <v>4102046</v>
      </c>
      <c r="R401" s="396" t="s">
        <v>1476</v>
      </c>
      <c r="S401" s="396">
        <v>410204600</v>
      </c>
      <c r="T401" s="396" t="s">
        <v>1477</v>
      </c>
      <c r="U401" s="396">
        <v>10</v>
      </c>
      <c r="V401" s="396">
        <v>5</v>
      </c>
      <c r="W401" s="396">
        <v>10</v>
      </c>
      <c r="X401" s="396">
        <v>10</v>
      </c>
      <c r="Y401" s="396">
        <v>5</v>
      </c>
      <c r="Z401" s="396">
        <v>30</v>
      </c>
      <c r="AA401" s="396" t="s">
        <v>43</v>
      </c>
      <c r="AB401" s="396" t="s">
        <v>1500</v>
      </c>
      <c r="AC401" s="396" t="s">
        <v>1436</v>
      </c>
      <c r="AD401" s="400" t="s">
        <v>1501</v>
      </c>
      <c r="AE401" s="37"/>
      <c r="AF401" s="37"/>
    </row>
    <row r="402" spans="1:32" ht="15.75" customHeight="1" x14ac:dyDescent="0.25">
      <c r="A402" s="847">
        <v>401</v>
      </c>
      <c r="B402" s="1598"/>
      <c r="C402" s="1601"/>
      <c r="D402" s="1658"/>
      <c r="E402" s="1650"/>
      <c r="F402" s="1650"/>
      <c r="G402" s="1650"/>
      <c r="H402" s="1650"/>
      <c r="I402" s="1650"/>
      <c r="J402" s="1647"/>
      <c r="K402" s="1650"/>
      <c r="L402" s="1653"/>
      <c r="M402" s="1650"/>
      <c r="N402" s="1650"/>
      <c r="O402" s="1653"/>
      <c r="P402" s="394" t="s">
        <v>1515</v>
      </c>
      <c r="Q402" s="396" t="s">
        <v>1516</v>
      </c>
      <c r="R402" s="396" t="s">
        <v>1517</v>
      </c>
      <c r="S402" s="396" t="s">
        <v>1518</v>
      </c>
      <c r="T402" s="396" t="s">
        <v>1519</v>
      </c>
      <c r="U402" s="396">
        <v>0</v>
      </c>
      <c r="V402" s="396">
        <v>1</v>
      </c>
      <c r="W402" s="396">
        <v>1</v>
      </c>
      <c r="X402" s="396">
        <v>1</v>
      </c>
      <c r="Y402" s="396">
        <v>1</v>
      </c>
      <c r="Z402" s="396">
        <v>1</v>
      </c>
      <c r="AA402" s="396" t="s">
        <v>43</v>
      </c>
      <c r="AB402" s="396" t="s">
        <v>1500</v>
      </c>
      <c r="AC402" s="396" t="s">
        <v>1436</v>
      </c>
      <c r="AD402" s="400" t="s">
        <v>1520</v>
      </c>
      <c r="AE402" s="37"/>
      <c r="AF402" s="37"/>
    </row>
    <row r="403" spans="1:32" ht="15.75" customHeight="1" thickBot="1" x14ac:dyDescent="0.3">
      <c r="A403" s="847">
        <v>402</v>
      </c>
      <c r="B403" s="1598"/>
      <c r="C403" s="1601"/>
      <c r="D403" s="1659"/>
      <c r="E403" s="1651"/>
      <c r="F403" s="1651"/>
      <c r="G403" s="1651"/>
      <c r="H403" s="1651"/>
      <c r="I403" s="1651"/>
      <c r="J403" s="1648"/>
      <c r="K403" s="1651"/>
      <c r="L403" s="1654"/>
      <c r="M403" s="1651"/>
      <c r="N403" s="1651"/>
      <c r="O403" s="1654"/>
      <c r="P403" s="404" t="s">
        <v>1521</v>
      </c>
      <c r="Q403" s="410" t="s">
        <v>1522</v>
      </c>
      <c r="R403" s="410" t="s">
        <v>102</v>
      </c>
      <c r="S403" s="410" t="s">
        <v>1523</v>
      </c>
      <c r="T403" s="410" t="s">
        <v>1524</v>
      </c>
      <c r="U403" s="410">
        <v>20</v>
      </c>
      <c r="V403" s="410">
        <v>5</v>
      </c>
      <c r="W403" s="410">
        <v>15</v>
      </c>
      <c r="X403" s="410">
        <v>15</v>
      </c>
      <c r="Y403" s="410">
        <v>5</v>
      </c>
      <c r="Z403" s="410">
        <v>40</v>
      </c>
      <c r="AA403" s="410" t="s">
        <v>43</v>
      </c>
      <c r="AB403" s="410" t="s">
        <v>1500</v>
      </c>
      <c r="AC403" s="410" t="s">
        <v>1436</v>
      </c>
      <c r="AD403" s="411" t="s">
        <v>1520</v>
      </c>
      <c r="AE403" s="37"/>
      <c r="AF403" s="37"/>
    </row>
    <row r="404" spans="1:32" ht="15.75" customHeight="1" x14ac:dyDescent="0.25">
      <c r="A404" s="847">
        <v>403</v>
      </c>
      <c r="B404" s="1598"/>
      <c r="C404" s="1601"/>
      <c r="D404" s="1672" t="s">
        <v>1525</v>
      </c>
      <c r="E404" s="1642" t="s">
        <v>1526</v>
      </c>
      <c r="F404" s="1642">
        <v>41</v>
      </c>
      <c r="G404" s="1642" t="s">
        <v>1435</v>
      </c>
      <c r="H404" s="1642">
        <v>4103</v>
      </c>
      <c r="I404" s="1642" t="s">
        <v>1527</v>
      </c>
      <c r="J404" s="1642" t="s">
        <v>1528</v>
      </c>
      <c r="K404" s="1642" t="s">
        <v>110</v>
      </c>
      <c r="L404" s="1662">
        <v>77600</v>
      </c>
      <c r="M404" s="1642" t="s">
        <v>1498</v>
      </c>
      <c r="N404" s="1642">
        <v>2023</v>
      </c>
      <c r="O404" s="1665">
        <v>85000</v>
      </c>
      <c r="P404" s="390" t="s">
        <v>1529</v>
      </c>
      <c r="Q404" s="391" t="s">
        <v>1530</v>
      </c>
      <c r="R404" s="391" t="s">
        <v>51</v>
      </c>
      <c r="S404" s="391" t="s">
        <v>1531</v>
      </c>
      <c r="T404" s="391" t="s">
        <v>989</v>
      </c>
      <c r="U404" s="408">
        <v>0</v>
      </c>
      <c r="V404" s="408">
        <v>1</v>
      </c>
      <c r="W404" s="408">
        <v>1</v>
      </c>
      <c r="X404" s="408">
        <v>1</v>
      </c>
      <c r="Y404" s="408">
        <v>1</v>
      </c>
      <c r="Z404" s="408">
        <v>1</v>
      </c>
      <c r="AA404" s="408" t="s">
        <v>43</v>
      </c>
      <c r="AB404" s="408" t="s">
        <v>1435</v>
      </c>
      <c r="AC404" s="408" t="s">
        <v>1467</v>
      </c>
      <c r="AD404" s="409" t="s">
        <v>1468</v>
      </c>
      <c r="AE404" s="37"/>
      <c r="AF404" s="37"/>
    </row>
    <row r="405" spans="1:32" ht="15.75" customHeight="1" x14ac:dyDescent="0.25">
      <c r="A405" s="847">
        <v>404</v>
      </c>
      <c r="B405" s="1598"/>
      <c r="C405" s="1601"/>
      <c r="D405" s="1673"/>
      <c r="E405" s="1650"/>
      <c r="F405" s="1650"/>
      <c r="G405" s="1650"/>
      <c r="H405" s="1650"/>
      <c r="I405" s="1650"/>
      <c r="J405" s="1650"/>
      <c r="K405" s="1650"/>
      <c r="L405" s="1663"/>
      <c r="M405" s="1650"/>
      <c r="N405" s="1650"/>
      <c r="O405" s="1653"/>
      <c r="P405" s="394" t="s">
        <v>1532</v>
      </c>
      <c r="Q405" s="395" t="s">
        <v>1533</v>
      </c>
      <c r="R405" s="395" t="s">
        <v>1534</v>
      </c>
      <c r="S405" s="395">
        <v>410305400</v>
      </c>
      <c r="T405" s="395" t="s">
        <v>1535</v>
      </c>
      <c r="U405" s="396">
        <v>0</v>
      </c>
      <c r="V405" s="396">
        <v>5</v>
      </c>
      <c r="W405" s="396">
        <v>15</v>
      </c>
      <c r="X405" s="396">
        <v>15</v>
      </c>
      <c r="Y405" s="396">
        <v>5</v>
      </c>
      <c r="Z405" s="396">
        <v>40</v>
      </c>
      <c r="AA405" s="396" t="s">
        <v>43</v>
      </c>
      <c r="AB405" s="396" t="s">
        <v>1536</v>
      </c>
      <c r="AC405" s="396" t="s">
        <v>334</v>
      </c>
      <c r="AD405" s="400" t="s">
        <v>1537</v>
      </c>
      <c r="AE405" s="37"/>
      <c r="AF405" s="37"/>
    </row>
    <row r="406" spans="1:32" ht="15.75" customHeight="1" x14ac:dyDescent="0.25">
      <c r="A406" s="847">
        <v>405</v>
      </c>
      <c r="B406" s="1598"/>
      <c r="C406" s="1601"/>
      <c r="D406" s="1673"/>
      <c r="E406" s="1650"/>
      <c r="F406" s="1650"/>
      <c r="G406" s="1650"/>
      <c r="H406" s="1650"/>
      <c r="I406" s="1650"/>
      <c r="J406" s="1650"/>
      <c r="K406" s="1650"/>
      <c r="L406" s="1663"/>
      <c r="M406" s="1650"/>
      <c r="N406" s="1650"/>
      <c r="O406" s="1653"/>
      <c r="P406" s="394" t="s">
        <v>1538</v>
      </c>
      <c r="Q406" s="395" t="s">
        <v>1539</v>
      </c>
      <c r="R406" s="395" t="s">
        <v>1540</v>
      </c>
      <c r="S406" s="395" t="s">
        <v>1541</v>
      </c>
      <c r="T406" s="395" t="s">
        <v>1542</v>
      </c>
      <c r="U406" s="396">
        <v>3</v>
      </c>
      <c r="V406" s="396">
        <v>1</v>
      </c>
      <c r="W406" s="396">
        <v>2</v>
      </c>
      <c r="X406" s="396">
        <v>2</v>
      </c>
      <c r="Y406" s="396">
        <v>1</v>
      </c>
      <c r="Z406" s="396">
        <v>6</v>
      </c>
      <c r="AA406" s="396" t="s">
        <v>43</v>
      </c>
      <c r="AB406" s="396" t="s">
        <v>1536</v>
      </c>
      <c r="AC406" s="396" t="s">
        <v>334</v>
      </c>
      <c r="AD406" s="400" t="s">
        <v>1543</v>
      </c>
      <c r="AE406" s="37"/>
      <c r="AF406" s="37"/>
    </row>
    <row r="407" spans="1:32" ht="15.75" customHeight="1" x14ac:dyDescent="0.25">
      <c r="A407" s="847">
        <v>406</v>
      </c>
      <c r="B407" s="1598"/>
      <c r="C407" s="1601"/>
      <c r="D407" s="1673"/>
      <c r="E407" s="1650"/>
      <c r="F407" s="1650"/>
      <c r="G407" s="1650"/>
      <c r="H407" s="1650"/>
      <c r="I407" s="1650"/>
      <c r="J407" s="1650"/>
      <c r="K407" s="1650"/>
      <c r="L407" s="1663"/>
      <c r="M407" s="1650"/>
      <c r="N407" s="1650"/>
      <c r="O407" s="1653"/>
      <c r="P407" s="394" t="s">
        <v>1544</v>
      </c>
      <c r="Q407" s="395">
        <v>4103052</v>
      </c>
      <c r="R407" s="395" t="s">
        <v>1545</v>
      </c>
      <c r="S407" s="395">
        <v>410305202</v>
      </c>
      <c r="T407" s="395" t="s">
        <v>1546</v>
      </c>
      <c r="U407" s="395">
        <v>0</v>
      </c>
      <c r="V407" s="395">
        <v>1</v>
      </c>
      <c r="W407" s="395">
        <v>1</v>
      </c>
      <c r="X407" s="395">
        <v>1</v>
      </c>
      <c r="Y407" s="395">
        <v>1</v>
      </c>
      <c r="Z407" s="395">
        <v>1</v>
      </c>
      <c r="AA407" s="395" t="s">
        <v>43</v>
      </c>
      <c r="AB407" s="395" t="s">
        <v>1536</v>
      </c>
      <c r="AC407" s="395" t="s">
        <v>334</v>
      </c>
      <c r="AD407" s="400" t="s">
        <v>1547</v>
      </c>
      <c r="AE407" s="37"/>
      <c r="AF407" s="37"/>
    </row>
    <row r="408" spans="1:32" ht="15.75" customHeight="1" thickBot="1" x14ac:dyDescent="0.3">
      <c r="A408" s="847">
        <v>407</v>
      </c>
      <c r="B408" s="1598"/>
      <c r="C408" s="1601"/>
      <c r="D408" s="1674"/>
      <c r="E408" s="1651"/>
      <c r="F408" s="1651"/>
      <c r="G408" s="1651"/>
      <c r="H408" s="1651"/>
      <c r="I408" s="1651"/>
      <c r="J408" s="1651"/>
      <c r="K408" s="1651"/>
      <c r="L408" s="1664"/>
      <c r="M408" s="1651"/>
      <c r="N408" s="1651"/>
      <c r="O408" s="1654"/>
      <c r="P408" s="404" t="s">
        <v>1548</v>
      </c>
      <c r="Q408" s="402" t="s">
        <v>1549</v>
      </c>
      <c r="R408" s="402" t="s">
        <v>1550</v>
      </c>
      <c r="S408" s="402" t="s">
        <v>1551</v>
      </c>
      <c r="T408" s="402" t="s">
        <v>1550</v>
      </c>
      <c r="U408" s="410">
        <v>12</v>
      </c>
      <c r="V408" s="410">
        <v>1</v>
      </c>
      <c r="W408" s="410">
        <v>12</v>
      </c>
      <c r="X408" s="410">
        <v>11</v>
      </c>
      <c r="Y408" s="410">
        <v>1</v>
      </c>
      <c r="Z408" s="410">
        <v>25</v>
      </c>
      <c r="AA408" s="410" t="s">
        <v>43</v>
      </c>
      <c r="AB408" s="410" t="s">
        <v>1552</v>
      </c>
      <c r="AC408" s="410" t="s">
        <v>334</v>
      </c>
      <c r="AD408" s="411" t="s">
        <v>1543</v>
      </c>
      <c r="AE408" s="37"/>
      <c r="AF408" s="37"/>
    </row>
    <row r="409" spans="1:32" ht="15.75" customHeight="1" x14ac:dyDescent="0.25">
      <c r="A409" s="847">
        <v>408</v>
      </c>
      <c r="B409" s="1598"/>
      <c r="C409" s="1601"/>
      <c r="D409" s="1666" t="s">
        <v>1553</v>
      </c>
      <c r="E409" s="1642" t="s">
        <v>1554</v>
      </c>
      <c r="F409" s="1669">
        <v>41</v>
      </c>
      <c r="G409" s="1642" t="s">
        <v>1439</v>
      </c>
      <c r="H409" s="1642">
        <v>4103</v>
      </c>
      <c r="I409" s="1642" t="s">
        <v>1527</v>
      </c>
      <c r="J409" s="1642" t="s">
        <v>1555</v>
      </c>
      <c r="K409" s="1669" t="s">
        <v>110</v>
      </c>
      <c r="L409" s="1669">
        <v>1</v>
      </c>
      <c r="M409" s="1606" t="s">
        <v>1556</v>
      </c>
      <c r="N409" s="1669">
        <v>2023</v>
      </c>
      <c r="O409" s="1681">
        <v>26</v>
      </c>
      <c r="P409" s="390" t="s">
        <v>1557</v>
      </c>
      <c r="Q409" s="408">
        <v>4103067</v>
      </c>
      <c r="R409" s="408" t="s">
        <v>51</v>
      </c>
      <c r="S409" s="391">
        <v>410306701</v>
      </c>
      <c r="T409" s="391" t="s">
        <v>989</v>
      </c>
      <c r="U409" s="408">
        <v>1</v>
      </c>
      <c r="V409" s="408">
        <v>1</v>
      </c>
      <c r="W409" s="408">
        <v>1</v>
      </c>
      <c r="X409" s="408">
        <v>1</v>
      </c>
      <c r="Y409" s="408">
        <v>1</v>
      </c>
      <c r="Z409" s="408">
        <v>1</v>
      </c>
      <c r="AA409" s="412" t="s">
        <v>53</v>
      </c>
      <c r="AB409" s="408" t="s">
        <v>1558</v>
      </c>
      <c r="AC409" s="408" t="s">
        <v>1559</v>
      </c>
      <c r="AD409" s="409" t="s">
        <v>1560</v>
      </c>
      <c r="AE409" s="37"/>
      <c r="AF409" s="37"/>
    </row>
    <row r="410" spans="1:32" ht="15.75" customHeight="1" x14ac:dyDescent="0.25">
      <c r="A410" s="847">
        <v>409</v>
      </c>
      <c r="B410" s="1598"/>
      <c r="C410" s="1601"/>
      <c r="D410" s="1667"/>
      <c r="E410" s="1650"/>
      <c r="F410" s="1670"/>
      <c r="G410" s="1650"/>
      <c r="H410" s="1650"/>
      <c r="I410" s="1650"/>
      <c r="J410" s="1650"/>
      <c r="K410" s="1670"/>
      <c r="L410" s="1670"/>
      <c r="M410" s="1607"/>
      <c r="N410" s="1670"/>
      <c r="O410" s="1682"/>
      <c r="P410" s="394" t="s">
        <v>1561</v>
      </c>
      <c r="Q410" s="395" t="s">
        <v>1533</v>
      </c>
      <c r="R410" s="395" t="s">
        <v>1534</v>
      </c>
      <c r="S410" s="395">
        <v>410305400</v>
      </c>
      <c r="T410" s="395" t="s">
        <v>1535</v>
      </c>
      <c r="U410" s="413">
        <v>0</v>
      </c>
      <c r="V410" s="413">
        <v>1</v>
      </c>
      <c r="W410" s="413">
        <v>1</v>
      </c>
      <c r="X410" s="413">
        <v>1</v>
      </c>
      <c r="Y410" s="413">
        <v>1</v>
      </c>
      <c r="Z410" s="396" t="s">
        <v>1562</v>
      </c>
      <c r="AA410" s="396" t="s">
        <v>1563</v>
      </c>
      <c r="AB410" s="396" t="s">
        <v>1558</v>
      </c>
      <c r="AC410" s="413" t="s">
        <v>1564</v>
      </c>
      <c r="AD410" s="400" t="s">
        <v>1565</v>
      </c>
      <c r="AE410" s="37"/>
      <c r="AF410" s="37"/>
    </row>
    <row r="411" spans="1:32" ht="15.75" customHeight="1" x14ac:dyDescent="0.25">
      <c r="A411" s="847">
        <v>410</v>
      </c>
      <c r="B411" s="1598"/>
      <c r="C411" s="1601"/>
      <c r="D411" s="1667"/>
      <c r="E411" s="1650"/>
      <c r="F411" s="1670"/>
      <c r="G411" s="1650"/>
      <c r="H411" s="1650"/>
      <c r="I411" s="1650"/>
      <c r="J411" s="1650"/>
      <c r="K411" s="1670"/>
      <c r="L411" s="1670"/>
      <c r="M411" s="1607"/>
      <c r="N411" s="1670"/>
      <c r="O411" s="1682"/>
      <c r="P411" s="394" t="s">
        <v>1566</v>
      </c>
      <c r="Q411" s="395">
        <v>4103052</v>
      </c>
      <c r="R411" s="395" t="s">
        <v>1545</v>
      </c>
      <c r="S411" s="395">
        <v>410305202</v>
      </c>
      <c r="T411" s="395" t="s">
        <v>1546</v>
      </c>
      <c r="U411" s="395">
        <v>1</v>
      </c>
      <c r="V411" s="395">
        <v>2</v>
      </c>
      <c r="W411" s="395">
        <v>2</v>
      </c>
      <c r="X411" s="395">
        <v>2</v>
      </c>
      <c r="Y411" s="395">
        <v>2</v>
      </c>
      <c r="Z411" s="413">
        <v>2</v>
      </c>
      <c r="AA411" s="396" t="s">
        <v>1563</v>
      </c>
      <c r="AB411" s="396" t="s">
        <v>1558</v>
      </c>
      <c r="AC411" s="413" t="s">
        <v>1567</v>
      </c>
      <c r="AD411" s="400" t="s">
        <v>1568</v>
      </c>
      <c r="AE411" s="37"/>
      <c r="AF411" s="37"/>
    </row>
    <row r="412" spans="1:32" ht="15.75" customHeight="1" x14ac:dyDescent="0.25">
      <c r="A412" s="847">
        <v>411</v>
      </c>
      <c r="B412" s="1598"/>
      <c r="C412" s="1601"/>
      <c r="D412" s="1667"/>
      <c r="E412" s="1650"/>
      <c r="F412" s="1670"/>
      <c r="G412" s="1650"/>
      <c r="H412" s="1650"/>
      <c r="I412" s="1650"/>
      <c r="J412" s="1650"/>
      <c r="K412" s="1670"/>
      <c r="L412" s="1670"/>
      <c r="M412" s="1607"/>
      <c r="N412" s="1670"/>
      <c r="O412" s="1682"/>
      <c r="P412" s="394" t="s">
        <v>1569</v>
      </c>
      <c r="Q412" s="395">
        <v>4103059</v>
      </c>
      <c r="R412" s="395" t="s">
        <v>1570</v>
      </c>
      <c r="S412" s="395">
        <v>410305900</v>
      </c>
      <c r="T412" s="395" t="s">
        <v>1571</v>
      </c>
      <c r="U412" s="395">
        <v>2</v>
      </c>
      <c r="V412" s="395">
        <v>2</v>
      </c>
      <c r="W412" s="395">
        <v>2</v>
      </c>
      <c r="X412" s="395">
        <v>2</v>
      </c>
      <c r="Y412" s="395">
        <v>2</v>
      </c>
      <c r="Z412" s="413">
        <v>2</v>
      </c>
      <c r="AA412" s="413" t="s">
        <v>53</v>
      </c>
      <c r="AB412" s="396" t="s">
        <v>1558</v>
      </c>
      <c r="AC412" s="413"/>
      <c r="AD412" s="400"/>
      <c r="AE412" s="37"/>
      <c r="AF412" s="37"/>
    </row>
    <row r="413" spans="1:32" ht="15.75" customHeight="1" x14ac:dyDescent="0.25">
      <c r="A413" s="847">
        <v>412</v>
      </c>
      <c r="B413" s="1598"/>
      <c r="C413" s="1601"/>
      <c r="D413" s="1667"/>
      <c r="E413" s="1650"/>
      <c r="F413" s="1670"/>
      <c r="G413" s="1650"/>
      <c r="H413" s="1650"/>
      <c r="I413" s="1650"/>
      <c r="J413" s="1650"/>
      <c r="K413" s="1670"/>
      <c r="L413" s="1670"/>
      <c r="M413" s="1607"/>
      <c r="N413" s="1670"/>
      <c r="O413" s="1682"/>
      <c r="P413" s="394" t="s">
        <v>1572</v>
      </c>
      <c r="Q413" s="395" t="s">
        <v>1539</v>
      </c>
      <c r="R413" s="395" t="s">
        <v>1540</v>
      </c>
      <c r="S413" s="395" t="s">
        <v>1541</v>
      </c>
      <c r="T413" s="395" t="s">
        <v>1542</v>
      </c>
      <c r="U413" s="395" t="s">
        <v>158</v>
      </c>
      <c r="V413" s="395">
        <v>3</v>
      </c>
      <c r="W413" s="395">
        <v>10</v>
      </c>
      <c r="X413" s="395">
        <v>10</v>
      </c>
      <c r="Y413" s="395">
        <v>3</v>
      </c>
      <c r="Z413" s="396" t="s">
        <v>1573</v>
      </c>
      <c r="AA413" s="396" t="s">
        <v>1381</v>
      </c>
      <c r="AB413" s="396" t="s">
        <v>1558</v>
      </c>
      <c r="AC413" s="413" t="s">
        <v>1567</v>
      </c>
      <c r="AD413" s="400" t="s">
        <v>1574</v>
      </c>
      <c r="AE413" s="37"/>
      <c r="AF413" s="37"/>
    </row>
    <row r="414" spans="1:32" ht="15.75" customHeight="1" x14ac:dyDescent="0.25">
      <c r="A414" s="847">
        <v>413</v>
      </c>
      <c r="B414" s="1598"/>
      <c r="C414" s="1601"/>
      <c r="D414" s="1667"/>
      <c r="E414" s="1650"/>
      <c r="F414" s="1670"/>
      <c r="G414" s="1650"/>
      <c r="H414" s="1650"/>
      <c r="I414" s="1650"/>
      <c r="J414" s="1650"/>
      <c r="K414" s="1670"/>
      <c r="L414" s="1670"/>
      <c r="M414" s="1607"/>
      <c r="N414" s="1670"/>
      <c r="O414" s="1682"/>
      <c r="P414" s="394" t="s">
        <v>1575</v>
      </c>
      <c r="Q414" s="395">
        <v>4103015</v>
      </c>
      <c r="R414" s="395" t="s">
        <v>1576</v>
      </c>
      <c r="S414" s="395">
        <v>410301505</v>
      </c>
      <c r="T414" s="395" t="s">
        <v>1577</v>
      </c>
      <c r="U414" s="395">
        <v>0</v>
      </c>
      <c r="V414" s="395">
        <v>5</v>
      </c>
      <c r="W414" s="395">
        <v>5</v>
      </c>
      <c r="X414" s="395">
        <v>5</v>
      </c>
      <c r="Y414" s="395">
        <v>5</v>
      </c>
      <c r="Z414" s="396">
        <v>5</v>
      </c>
      <c r="AA414" s="396" t="s">
        <v>43</v>
      </c>
      <c r="AB414" s="396" t="s">
        <v>1558</v>
      </c>
      <c r="AC414" s="413" t="s">
        <v>1567</v>
      </c>
      <c r="AD414" s="400" t="s">
        <v>1574</v>
      </c>
      <c r="AE414" s="37"/>
      <c r="AF414" s="37"/>
    </row>
    <row r="415" spans="1:32" ht="15.75" customHeight="1" thickBot="1" x14ac:dyDescent="0.3">
      <c r="A415" s="847">
        <v>414</v>
      </c>
      <c r="B415" s="1598"/>
      <c r="C415" s="1601"/>
      <c r="D415" s="1668"/>
      <c r="E415" s="1651"/>
      <c r="F415" s="1671"/>
      <c r="G415" s="1651"/>
      <c r="H415" s="1651"/>
      <c r="I415" s="1651"/>
      <c r="J415" s="1651"/>
      <c r="K415" s="1671"/>
      <c r="L415" s="1671"/>
      <c r="M415" s="1608"/>
      <c r="N415" s="1671"/>
      <c r="O415" s="1683"/>
      <c r="P415" s="404" t="s">
        <v>1578</v>
      </c>
      <c r="Q415" s="402">
        <v>4103069</v>
      </c>
      <c r="R415" s="402" t="s">
        <v>600</v>
      </c>
      <c r="S415" s="402">
        <v>410306900</v>
      </c>
      <c r="T415" s="402" t="s">
        <v>1579</v>
      </c>
      <c r="U415" s="402">
        <v>0</v>
      </c>
      <c r="V415" s="402">
        <v>1</v>
      </c>
      <c r="W415" s="402">
        <v>1</v>
      </c>
      <c r="X415" s="402">
        <v>1</v>
      </c>
      <c r="Y415" s="402">
        <v>1</v>
      </c>
      <c r="Z415" s="410">
        <v>1</v>
      </c>
      <c r="AA415" s="410" t="s">
        <v>43</v>
      </c>
      <c r="AB415" s="410" t="s">
        <v>1558</v>
      </c>
      <c r="AC415" s="414" t="s">
        <v>1567</v>
      </c>
      <c r="AD415" s="411" t="s">
        <v>1574</v>
      </c>
      <c r="AE415" s="37"/>
      <c r="AF415" s="37"/>
    </row>
    <row r="416" spans="1:32" ht="15.75" customHeight="1" x14ac:dyDescent="0.25">
      <c r="A416" s="847">
        <v>415</v>
      </c>
      <c r="B416" s="1598"/>
      <c r="C416" s="1601"/>
      <c r="D416" s="1678" t="s">
        <v>1580</v>
      </c>
      <c r="E416" s="1606" t="s">
        <v>1581</v>
      </c>
      <c r="F416" s="1606">
        <v>41</v>
      </c>
      <c r="G416" s="1642" t="s">
        <v>1435</v>
      </c>
      <c r="H416" s="1606">
        <v>4103</v>
      </c>
      <c r="I416" s="1606" t="s">
        <v>1527</v>
      </c>
      <c r="J416" s="1606" t="s">
        <v>1582</v>
      </c>
      <c r="K416" s="1606" t="s">
        <v>110</v>
      </c>
      <c r="L416" s="1675">
        <v>1</v>
      </c>
      <c r="M416" s="1606" t="s">
        <v>1583</v>
      </c>
      <c r="N416" s="1606">
        <v>2023</v>
      </c>
      <c r="O416" s="1675">
        <v>13</v>
      </c>
      <c r="P416" s="390" t="s">
        <v>1584</v>
      </c>
      <c r="Q416" s="408" t="s">
        <v>1530</v>
      </c>
      <c r="R416" s="408" t="s">
        <v>51</v>
      </c>
      <c r="S416" s="408" t="s">
        <v>1531</v>
      </c>
      <c r="T416" s="408" t="s">
        <v>989</v>
      </c>
      <c r="U416" s="391">
        <v>0</v>
      </c>
      <c r="V416" s="391">
        <v>1</v>
      </c>
      <c r="W416" s="391">
        <v>1</v>
      </c>
      <c r="X416" s="391">
        <v>1</v>
      </c>
      <c r="Y416" s="391">
        <v>1</v>
      </c>
      <c r="Z416" s="391">
        <v>1</v>
      </c>
      <c r="AA416" s="391" t="s">
        <v>43</v>
      </c>
      <c r="AB416" s="391" t="s">
        <v>1435</v>
      </c>
      <c r="AC416" s="391" t="s">
        <v>1467</v>
      </c>
      <c r="AD416" s="393" t="s">
        <v>1468</v>
      </c>
      <c r="AE416" s="37"/>
      <c r="AF416" s="37"/>
    </row>
    <row r="417" spans="1:32" ht="15.75" customHeight="1" x14ac:dyDescent="0.25">
      <c r="A417" s="847">
        <v>416</v>
      </c>
      <c r="B417" s="1598"/>
      <c r="C417" s="1601"/>
      <c r="D417" s="1679"/>
      <c r="E417" s="1607"/>
      <c r="F417" s="1607"/>
      <c r="G417" s="1650"/>
      <c r="H417" s="1607"/>
      <c r="I417" s="1607"/>
      <c r="J417" s="1607"/>
      <c r="K417" s="1607"/>
      <c r="L417" s="1676"/>
      <c r="M417" s="1607"/>
      <c r="N417" s="1607"/>
      <c r="O417" s="1676"/>
      <c r="P417" s="394" t="s">
        <v>1585</v>
      </c>
      <c r="Q417" s="396" t="s">
        <v>1586</v>
      </c>
      <c r="R417" s="396" t="s">
        <v>375</v>
      </c>
      <c r="S417" s="396" t="s">
        <v>1587</v>
      </c>
      <c r="T417" s="396" t="s">
        <v>1588</v>
      </c>
      <c r="U417" s="415">
        <v>1</v>
      </c>
      <c r="V417" s="395">
        <v>5</v>
      </c>
      <c r="W417" s="395">
        <v>15</v>
      </c>
      <c r="X417" s="395">
        <v>12</v>
      </c>
      <c r="Y417" s="395">
        <v>0</v>
      </c>
      <c r="Z417" s="415" t="s">
        <v>1589</v>
      </c>
      <c r="AA417" s="396" t="s">
        <v>43</v>
      </c>
      <c r="AB417" s="395" t="s">
        <v>333</v>
      </c>
      <c r="AC417" s="395" t="s">
        <v>1436</v>
      </c>
      <c r="AD417" s="397" t="s">
        <v>1590</v>
      </c>
      <c r="AE417" s="37"/>
      <c r="AF417" s="37"/>
    </row>
    <row r="418" spans="1:32" ht="15.75" customHeight="1" x14ac:dyDescent="0.25">
      <c r="A418" s="847">
        <v>417</v>
      </c>
      <c r="B418" s="1598"/>
      <c r="C418" s="1601"/>
      <c r="D418" s="1679"/>
      <c r="E418" s="1607"/>
      <c r="F418" s="1607"/>
      <c r="G418" s="1650"/>
      <c r="H418" s="1607"/>
      <c r="I418" s="1607"/>
      <c r="J418" s="1607"/>
      <c r="K418" s="1607"/>
      <c r="L418" s="1676"/>
      <c r="M418" s="1607"/>
      <c r="N418" s="1607"/>
      <c r="O418" s="1676"/>
      <c r="P418" s="394" t="s">
        <v>1591</v>
      </c>
      <c r="Q418" s="396" t="s">
        <v>1592</v>
      </c>
      <c r="R418" s="396" t="s">
        <v>1593</v>
      </c>
      <c r="S418" s="396" t="s">
        <v>1594</v>
      </c>
      <c r="T418" s="396" t="s">
        <v>1546</v>
      </c>
      <c r="U418" s="395">
        <v>0</v>
      </c>
      <c r="V418" s="395">
        <v>14</v>
      </c>
      <c r="W418" s="395">
        <v>20</v>
      </c>
      <c r="X418" s="395">
        <v>20</v>
      </c>
      <c r="Y418" s="395">
        <v>10</v>
      </c>
      <c r="Z418" s="395">
        <v>64</v>
      </c>
      <c r="AA418" s="396" t="s">
        <v>43</v>
      </c>
      <c r="AB418" s="395" t="s">
        <v>333</v>
      </c>
      <c r="AC418" s="395" t="s">
        <v>1436</v>
      </c>
      <c r="AD418" s="397" t="s">
        <v>1595</v>
      </c>
      <c r="AE418" s="37"/>
      <c r="AF418" s="37"/>
    </row>
    <row r="419" spans="1:32" ht="15.75" customHeight="1" x14ac:dyDescent="0.25">
      <c r="A419" s="847">
        <v>418</v>
      </c>
      <c r="B419" s="1598"/>
      <c r="C419" s="1601"/>
      <c r="D419" s="1679"/>
      <c r="E419" s="1607"/>
      <c r="F419" s="1607"/>
      <c r="G419" s="1650"/>
      <c r="H419" s="1607"/>
      <c r="I419" s="1607"/>
      <c r="J419" s="1607"/>
      <c r="K419" s="1607"/>
      <c r="L419" s="1676"/>
      <c r="M419" s="1607"/>
      <c r="N419" s="1607"/>
      <c r="O419" s="1676"/>
      <c r="P419" s="394" t="s">
        <v>1596</v>
      </c>
      <c r="Q419" s="396" t="s">
        <v>1597</v>
      </c>
      <c r="R419" s="396" t="s">
        <v>1598</v>
      </c>
      <c r="S419" s="396" t="s">
        <v>1599</v>
      </c>
      <c r="T419" s="416" t="s">
        <v>1600</v>
      </c>
      <c r="U419" s="395">
        <v>1</v>
      </c>
      <c r="V419" s="395">
        <v>1</v>
      </c>
      <c r="W419" s="395">
        <v>1</v>
      </c>
      <c r="X419" s="395">
        <v>1</v>
      </c>
      <c r="Y419" s="395">
        <v>1</v>
      </c>
      <c r="Z419" s="395" t="s">
        <v>1562</v>
      </c>
      <c r="AA419" s="413" t="s">
        <v>53</v>
      </c>
      <c r="AB419" s="395" t="s">
        <v>333</v>
      </c>
      <c r="AC419" s="395" t="s">
        <v>1436</v>
      </c>
      <c r="AD419" s="397" t="s">
        <v>1601</v>
      </c>
      <c r="AE419" s="37"/>
      <c r="AF419" s="37"/>
    </row>
    <row r="420" spans="1:32" ht="15.75" customHeight="1" thickBot="1" x14ac:dyDescent="0.3">
      <c r="A420" s="847">
        <v>419</v>
      </c>
      <c r="B420" s="1598"/>
      <c r="C420" s="1601"/>
      <c r="D420" s="1680"/>
      <c r="E420" s="1608"/>
      <c r="F420" s="1608"/>
      <c r="G420" s="1651"/>
      <c r="H420" s="1608"/>
      <c r="I420" s="1608"/>
      <c r="J420" s="1608"/>
      <c r="K420" s="1608"/>
      <c r="L420" s="1677"/>
      <c r="M420" s="1608"/>
      <c r="N420" s="1608"/>
      <c r="O420" s="1677"/>
      <c r="P420" s="404" t="s">
        <v>1602</v>
      </c>
      <c r="Q420" s="410" t="s">
        <v>1603</v>
      </c>
      <c r="R420" s="410" t="s">
        <v>1604</v>
      </c>
      <c r="S420" s="410" t="s">
        <v>1605</v>
      </c>
      <c r="T420" s="410" t="s">
        <v>1604</v>
      </c>
      <c r="U420" s="402">
        <v>0</v>
      </c>
      <c r="V420" s="402">
        <v>0</v>
      </c>
      <c r="W420" s="402">
        <v>1</v>
      </c>
      <c r="X420" s="402">
        <v>1</v>
      </c>
      <c r="Y420" s="402">
        <v>1</v>
      </c>
      <c r="Z420" s="402">
        <v>1</v>
      </c>
      <c r="AA420" s="410" t="s">
        <v>43</v>
      </c>
      <c r="AB420" s="402" t="s">
        <v>333</v>
      </c>
      <c r="AC420" s="402" t="s">
        <v>1436</v>
      </c>
      <c r="AD420" s="403" t="s">
        <v>1601</v>
      </c>
      <c r="AE420" s="37"/>
      <c r="AF420" s="37"/>
    </row>
    <row r="421" spans="1:32" ht="15.75" customHeight="1" x14ac:dyDescent="0.25">
      <c r="A421" s="847">
        <v>420</v>
      </c>
      <c r="B421" s="1598"/>
      <c r="C421" s="1601"/>
      <c r="D421" s="1694" t="s">
        <v>1606</v>
      </c>
      <c r="E421" s="1642" t="s">
        <v>1607</v>
      </c>
      <c r="F421" s="1642">
        <v>41</v>
      </c>
      <c r="G421" s="1642" t="s">
        <v>1435</v>
      </c>
      <c r="H421" s="1642">
        <v>4103</v>
      </c>
      <c r="I421" s="1642" t="s">
        <v>1527</v>
      </c>
      <c r="J421" s="1642" t="s">
        <v>1608</v>
      </c>
      <c r="K421" s="1642" t="s">
        <v>1609</v>
      </c>
      <c r="L421" s="1642">
        <v>0</v>
      </c>
      <c r="M421" s="1642" t="s">
        <v>1610</v>
      </c>
      <c r="N421" s="1642">
        <v>2023</v>
      </c>
      <c r="O421" s="1642">
        <v>1</v>
      </c>
      <c r="P421" s="390" t="s">
        <v>1611</v>
      </c>
      <c r="Q421" s="408" t="s">
        <v>1530</v>
      </c>
      <c r="R421" s="408" t="s">
        <v>51</v>
      </c>
      <c r="S421" s="408" t="s">
        <v>1612</v>
      </c>
      <c r="T421" s="408" t="s">
        <v>52</v>
      </c>
      <c r="U421" s="408">
        <v>0</v>
      </c>
      <c r="V421" s="408">
        <v>1</v>
      </c>
      <c r="W421" s="408">
        <v>1</v>
      </c>
      <c r="X421" s="408">
        <v>1</v>
      </c>
      <c r="Y421" s="408">
        <v>1</v>
      </c>
      <c r="Z421" s="408">
        <v>1</v>
      </c>
      <c r="AA421" s="408" t="s">
        <v>43</v>
      </c>
      <c r="AB421" s="408" t="s">
        <v>333</v>
      </c>
      <c r="AC421" s="408" t="s">
        <v>334</v>
      </c>
      <c r="AD421" s="409" t="s">
        <v>1613</v>
      </c>
      <c r="AE421" s="37"/>
      <c r="AF421" s="37"/>
    </row>
    <row r="422" spans="1:32" ht="15.75" customHeight="1" thickBot="1" x14ac:dyDescent="0.3">
      <c r="A422" s="847">
        <v>421</v>
      </c>
      <c r="B422" s="1599"/>
      <c r="C422" s="1602"/>
      <c r="D422" s="1695"/>
      <c r="E422" s="1651"/>
      <c r="F422" s="1651"/>
      <c r="G422" s="1651"/>
      <c r="H422" s="1651"/>
      <c r="I422" s="1651"/>
      <c r="J422" s="1651"/>
      <c r="K422" s="1651"/>
      <c r="L422" s="1651"/>
      <c r="M422" s="1651"/>
      <c r="N422" s="1651"/>
      <c r="O422" s="1651"/>
      <c r="P422" s="404" t="s">
        <v>1614</v>
      </c>
      <c r="Q422" s="410" t="s">
        <v>1592</v>
      </c>
      <c r="R422" s="410" t="s">
        <v>1593</v>
      </c>
      <c r="S422" s="410" t="s">
        <v>1594</v>
      </c>
      <c r="T422" s="410" t="s">
        <v>1546</v>
      </c>
      <c r="U422" s="410">
        <v>0</v>
      </c>
      <c r="V422" s="410">
        <v>3</v>
      </c>
      <c r="W422" s="410">
        <v>5</v>
      </c>
      <c r="X422" s="410">
        <v>5</v>
      </c>
      <c r="Y422" s="410">
        <v>0</v>
      </c>
      <c r="Z422" s="410">
        <v>13</v>
      </c>
      <c r="AA422" s="410" t="s">
        <v>43</v>
      </c>
      <c r="AB422" s="410" t="s">
        <v>333</v>
      </c>
      <c r="AC422" s="410" t="s">
        <v>334</v>
      </c>
      <c r="AD422" s="411" t="s">
        <v>1613</v>
      </c>
      <c r="AE422" s="37"/>
      <c r="AF422" s="37"/>
    </row>
    <row r="423" spans="1:32" ht="15.75" customHeight="1" thickBot="1" x14ac:dyDescent="0.3">
      <c r="A423" s="847">
        <v>422</v>
      </c>
      <c r="B423" s="417" t="s">
        <v>1615</v>
      </c>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row>
    <row r="424" spans="1:32" ht="125.25" customHeight="1" x14ac:dyDescent="0.25">
      <c r="A424" s="847">
        <v>423</v>
      </c>
      <c r="B424" s="1684" t="s">
        <v>1616</v>
      </c>
      <c r="C424" s="1687"/>
      <c r="D424" s="1690" t="s">
        <v>1617</v>
      </c>
      <c r="E424" s="1692" t="s">
        <v>1618</v>
      </c>
      <c r="F424" s="1692">
        <v>17</v>
      </c>
      <c r="G424" s="1692" t="s">
        <v>1619</v>
      </c>
      <c r="H424" s="1692">
        <v>1702</v>
      </c>
      <c r="I424" s="1692" t="s">
        <v>1620</v>
      </c>
      <c r="J424" s="1717" t="s">
        <v>1621</v>
      </c>
      <c r="K424" s="1692" t="s">
        <v>38</v>
      </c>
      <c r="L424" s="1712">
        <v>0.67</v>
      </c>
      <c r="M424" s="1692" t="s">
        <v>1622</v>
      </c>
      <c r="N424" s="1692">
        <v>2023</v>
      </c>
      <c r="O424" s="1712">
        <v>0.6</v>
      </c>
      <c r="P424" s="418" t="s">
        <v>1623</v>
      </c>
      <c r="Q424" s="419">
        <v>1704010</v>
      </c>
      <c r="R424" s="420" t="s">
        <v>1624</v>
      </c>
      <c r="S424" s="420">
        <v>170401000</v>
      </c>
      <c r="T424" s="420" t="s">
        <v>1625</v>
      </c>
      <c r="U424" s="421" t="s">
        <v>158</v>
      </c>
      <c r="V424" s="422">
        <v>10</v>
      </c>
      <c r="W424" s="422">
        <v>15</v>
      </c>
      <c r="X424" s="422">
        <v>20</v>
      </c>
      <c r="Y424" s="419">
        <v>25</v>
      </c>
      <c r="Z424" s="423">
        <f t="shared" ref="Z424:Z426" si="9">V424+W424+X424+Y424</f>
        <v>70</v>
      </c>
      <c r="AA424" s="423" t="s">
        <v>43</v>
      </c>
      <c r="AB424" s="423" t="s">
        <v>661</v>
      </c>
      <c r="AC424" s="423" t="s">
        <v>1626</v>
      </c>
      <c r="AD424" s="424" t="s">
        <v>1627</v>
      </c>
      <c r="AE424" s="37"/>
      <c r="AF424" s="37"/>
    </row>
    <row r="425" spans="1:32" ht="125.25" customHeight="1" thickBot="1" x14ac:dyDescent="0.3">
      <c r="A425" s="847">
        <v>424</v>
      </c>
      <c r="B425" s="1685"/>
      <c r="C425" s="1688"/>
      <c r="D425" s="1691"/>
      <c r="E425" s="1693"/>
      <c r="F425" s="1693"/>
      <c r="G425" s="1693"/>
      <c r="H425" s="1693"/>
      <c r="I425" s="1693"/>
      <c r="J425" s="1693"/>
      <c r="K425" s="1693"/>
      <c r="L425" s="1693"/>
      <c r="M425" s="1693"/>
      <c r="N425" s="1693"/>
      <c r="O425" s="1693"/>
      <c r="P425" s="425" t="s">
        <v>1628</v>
      </c>
      <c r="Q425" s="426" t="s">
        <v>1629</v>
      </c>
      <c r="R425" s="427" t="s">
        <v>1630</v>
      </c>
      <c r="S425" s="427" t="s">
        <v>1631</v>
      </c>
      <c r="T425" s="427" t="s">
        <v>1632</v>
      </c>
      <c r="U425" s="428" t="s">
        <v>158</v>
      </c>
      <c r="V425" s="429">
        <v>2</v>
      </c>
      <c r="W425" s="429">
        <v>2</v>
      </c>
      <c r="X425" s="429">
        <v>2</v>
      </c>
      <c r="Y425" s="426">
        <v>2</v>
      </c>
      <c r="Z425" s="430">
        <f t="shared" si="9"/>
        <v>8</v>
      </c>
      <c r="AA425" s="430" t="s">
        <v>43</v>
      </c>
      <c r="AB425" s="431" t="s">
        <v>661</v>
      </c>
      <c r="AC425" s="431" t="s">
        <v>1626</v>
      </c>
      <c r="AD425" s="432" t="s">
        <v>1627</v>
      </c>
      <c r="AE425" s="37"/>
      <c r="AF425" s="37"/>
    </row>
    <row r="426" spans="1:32" ht="125.25" customHeight="1" x14ac:dyDescent="0.25">
      <c r="A426" s="847">
        <v>425</v>
      </c>
      <c r="B426" s="1685"/>
      <c r="C426" s="1688"/>
      <c r="D426" s="1713" t="s">
        <v>1633</v>
      </c>
      <c r="E426" s="1703" t="s">
        <v>1634</v>
      </c>
      <c r="F426" s="1703">
        <v>17</v>
      </c>
      <c r="G426" s="1703" t="s">
        <v>1619</v>
      </c>
      <c r="H426" s="1703">
        <v>1702</v>
      </c>
      <c r="I426" s="1703" t="s">
        <v>1620</v>
      </c>
      <c r="J426" s="1703" t="s">
        <v>1635</v>
      </c>
      <c r="K426" s="1703" t="s">
        <v>38</v>
      </c>
      <c r="L426" s="1699">
        <v>0.192</v>
      </c>
      <c r="M426" s="1703" t="s">
        <v>906</v>
      </c>
      <c r="N426" s="1703">
        <v>2022</v>
      </c>
      <c r="O426" s="1699">
        <v>0.222</v>
      </c>
      <c r="P426" s="434" t="s">
        <v>1636</v>
      </c>
      <c r="Q426" s="435" t="s">
        <v>1637</v>
      </c>
      <c r="R426" s="433" t="s">
        <v>1638</v>
      </c>
      <c r="S426" s="433" t="s">
        <v>1639</v>
      </c>
      <c r="T426" s="433" t="s">
        <v>1640</v>
      </c>
      <c r="U426" s="435">
        <v>5</v>
      </c>
      <c r="V426" s="435">
        <v>6</v>
      </c>
      <c r="W426" s="435">
        <v>6</v>
      </c>
      <c r="X426" s="435">
        <v>8</v>
      </c>
      <c r="Y426" s="435">
        <v>6</v>
      </c>
      <c r="Z426" s="433">
        <f t="shared" si="9"/>
        <v>26</v>
      </c>
      <c r="AA426" s="433" t="s">
        <v>43</v>
      </c>
      <c r="AB426" s="433" t="s">
        <v>661</v>
      </c>
      <c r="AC426" s="433" t="s">
        <v>1626</v>
      </c>
      <c r="AD426" s="436" t="s">
        <v>1627</v>
      </c>
      <c r="AE426" s="37"/>
      <c r="AF426" s="37"/>
    </row>
    <row r="427" spans="1:32" ht="125.25" customHeight="1" x14ac:dyDescent="0.25">
      <c r="A427" s="847">
        <v>426</v>
      </c>
      <c r="B427" s="1685"/>
      <c r="C427" s="1688"/>
      <c r="D427" s="1714"/>
      <c r="E427" s="1700"/>
      <c r="F427" s="1700"/>
      <c r="G427" s="1700"/>
      <c r="H427" s="1700"/>
      <c r="I427" s="1700"/>
      <c r="J427" s="1700"/>
      <c r="K427" s="1700"/>
      <c r="L427" s="1700"/>
      <c r="M427" s="1700"/>
      <c r="N427" s="1700"/>
      <c r="O427" s="1700"/>
      <c r="P427" s="437" t="s">
        <v>1641</v>
      </c>
      <c r="Q427" s="438" t="s">
        <v>1642</v>
      </c>
      <c r="R427" s="439" t="s">
        <v>1643</v>
      </c>
      <c r="S427" s="439" t="s">
        <v>1644</v>
      </c>
      <c r="T427" s="439" t="s">
        <v>1645</v>
      </c>
      <c r="U427" s="440" t="s">
        <v>158</v>
      </c>
      <c r="V427" s="438">
        <v>1000</v>
      </c>
      <c r="W427" s="438">
        <v>1000</v>
      </c>
      <c r="X427" s="438">
        <v>1000</v>
      </c>
      <c r="Y427" s="438">
        <v>2000</v>
      </c>
      <c r="Z427" s="439">
        <v>5000</v>
      </c>
      <c r="AA427" s="439" t="s">
        <v>43</v>
      </c>
      <c r="AB427" s="439" t="s">
        <v>661</v>
      </c>
      <c r="AC427" s="439" t="s">
        <v>1626</v>
      </c>
      <c r="AD427" s="441" t="s">
        <v>1627</v>
      </c>
      <c r="AE427" s="37"/>
      <c r="AF427" s="37"/>
    </row>
    <row r="428" spans="1:32" ht="125.25" customHeight="1" x14ac:dyDescent="0.25">
      <c r="A428" s="847">
        <v>427</v>
      </c>
      <c r="B428" s="1685"/>
      <c r="C428" s="1688"/>
      <c r="D428" s="1714"/>
      <c r="E428" s="1700"/>
      <c r="F428" s="1700"/>
      <c r="G428" s="1700"/>
      <c r="H428" s="1700"/>
      <c r="I428" s="1700"/>
      <c r="J428" s="1700"/>
      <c r="K428" s="1700"/>
      <c r="L428" s="1700"/>
      <c r="M428" s="1700"/>
      <c r="N428" s="1700"/>
      <c r="O428" s="1700"/>
      <c r="P428" s="437" t="s">
        <v>1646</v>
      </c>
      <c r="Q428" s="439" t="s">
        <v>1647</v>
      </c>
      <c r="R428" s="439" t="s">
        <v>1648</v>
      </c>
      <c r="S428" s="438" t="s">
        <v>1649</v>
      </c>
      <c r="T428" s="439" t="s">
        <v>1650</v>
      </c>
      <c r="U428" s="438">
        <v>4</v>
      </c>
      <c r="V428" s="438">
        <v>1</v>
      </c>
      <c r="W428" s="438">
        <v>2</v>
      </c>
      <c r="X428" s="438">
        <v>3</v>
      </c>
      <c r="Y428" s="438">
        <v>3</v>
      </c>
      <c r="Z428" s="439">
        <f>V428+W428+X428+Y428</f>
        <v>9</v>
      </c>
      <c r="AA428" s="439" t="s">
        <v>43</v>
      </c>
      <c r="AB428" s="439" t="s">
        <v>661</v>
      </c>
      <c r="AC428" s="439" t="s">
        <v>1626</v>
      </c>
      <c r="AD428" s="441" t="s">
        <v>1627</v>
      </c>
      <c r="AE428" s="37"/>
      <c r="AF428" s="37"/>
    </row>
    <row r="429" spans="1:32" ht="125.25" customHeight="1" x14ac:dyDescent="0.25">
      <c r="A429" s="847">
        <v>428</v>
      </c>
      <c r="B429" s="1685"/>
      <c r="C429" s="1688"/>
      <c r="D429" s="1714"/>
      <c r="E429" s="1700"/>
      <c r="F429" s="1700"/>
      <c r="G429" s="1700"/>
      <c r="H429" s="1700"/>
      <c r="I429" s="1700"/>
      <c r="J429" s="1700"/>
      <c r="K429" s="1700"/>
      <c r="L429" s="1700"/>
      <c r="M429" s="1700"/>
      <c r="N429" s="1700"/>
      <c r="O429" s="1700"/>
      <c r="P429" s="437" t="s">
        <v>1651</v>
      </c>
      <c r="Q429" s="439" t="s">
        <v>1652</v>
      </c>
      <c r="R429" s="439" t="s">
        <v>1653</v>
      </c>
      <c r="S429" s="439">
        <v>170202300</v>
      </c>
      <c r="T429" s="439" t="s">
        <v>1654</v>
      </c>
      <c r="U429" s="439">
        <v>1</v>
      </c>
      <c r="V429" s="439">
        <v>1</v>
      </c>
      <c r="W429" s="439">
        <v>1</v>
      </c>
      <c r="X429" s="439">
        <v>1</v>
      </c>
      <c r="Y429" s="439">
        <v>1</v>
      </c>
      <c r="Z429" s="439">
        <v>4</v>
      </c>
      <c r="AA429" s="439" t="s">
        <v>43</v>
      </c>
      <c r="AB429" s="439" t="s">
        <v>661</v>
      </c>
      <c r="AC429" s="439" t="s">
        <v>1626</v>
      </c>
      <c r="AD429" s="441" t="s">
        <v>1627</v>
      </c>
      <c r="AE429" s="37"/>
      <c r="AF429" s="37"/>
    </row>
    <row r="430" spans="1:32" ht="125.25" customHeight="1" x14ac:dyDescent="0.25">
      <c r="A430" s="847">
        <v>429</v>
      </c>
      <c r="B430" s="1685"/>
      <c r="C430" s="1688"/>
      <c r="D430" s="1714"/>
      <c r="E430" s="1700"/>
      <c r="F430" s="1700"/>
      <c r="G430" s="1700"/>
      <c r="H430" s="1700"/>
      <c r="I430" s="1700"/>
      <c r="J430" s="1700"/>
      <c r="K430" s="1700"/>
      <c r="L430" s="1700"/>
      <c r="M430" s="1700"/>
      <c r="N430" s="1700"/>
      <c r="O430" s="1700"/>
      <c r="P430" s="437" t="s">
        <v>1655</v>
      </c>
      <c r="Q430" s="439" t="s">
        <v>1656</v>
      </c>
      <c r="R430" s="439" t="s">
        <v>1657</v>
      </c>
      <c r="S430" s="439" t="s">
        <v>1658</v>
      </c>
      <c r="T430" s="439" t="s">
        <v>1659</v>
      </c>
      <c r="U430" s="439" t="s">
        <v>158</v>
      </c>
      <c r="V430" s="442">
        <v>600</v>
      </c>
      <c r="W430" s="438">
        <v>1200</v>
      </c>
      <c r="X430" s="438">
        <v>1200</v>
      </c>
      <c r="Y430" s="438">
        <v>1200</v>
      </c>
      <c r="Z430" s="439">
        <f t="shared" ref="Z430:Z441" si="10">V430+W430+X430+Y430</f>
        <v>4200</v>
      </c>
      <c r="AA430" s="439" t="s">
        <v>43</v>
      </c>
      <c r="AB430" s="439" t="s">
        <v>661</v>
      </c>
      <c r="AC430" s="439" t="s">
        <v>1626</v>
      </c>
      <c r="AD430" s="441" t="s">
        <v>1627</v>
      </c>
      <c r="AE430" s="37"/>
      <c r="AF430" s="37"/>
    </row>
    <row r="431" spans="1:32" ht="125.25" customHeight="1" x14ac:dyDescent="0.25">
      <c r="A431" s="847">
        <v>430</v>
      </c>
      <c r="B431" s="1685"/>
      <c r="C431" s="1688"/>
      <c r="D431" s="1714"/>
      <c r="E431" s="1700"/>
      <c r="F431" s="1700"/>
      <c r="G431" s="1700"/>
      <c r="H431" s="1700"/>
      <c r="I431" s="1700"/>
      <c r="J431" s="1700"/>
      <c r="K431" s="1700"/>
      <c r="L431" s="1700"/>
      <c r="M431" s="1700"/>
      <c r="N431" s="1700"/>
      <c r="O431" s="1700"/>
      <c r="P431" s="437" t="s">
        <v>1660</v>
      </c>
      <c r="Q431" s="439" t="s">
        <v>1637</v>
      </c>
      <c r="R431" s="439" t="s">
        <v>1638</v>
      </c>
      <c r="S431" s="439" t="s">
        <v>1639</v>
      </c>
      <c r="T431" s="439" t="s">
        <v>1640</v>
      </c>
      <c r="U431" s="439">
        <v>5</v>
      </c>
      <c r="V431" s="442">
        <v>1</v>
      </c>
      <c r="W431" s="438">
        <v>1</v>
      </c>
      <c r="X431" s="438">
        <v>2</v>
      </c>
      <c r="Y431" s="438">
        <v>3</v>
      </c>
      <c r="Z431" s="439">
        <f t="shared" si="10"/>
        <v>7</v>
      </c>
      <c r="AA431" s="439" t="s">
        <v>43</v>
      </c>
      <c r="AB431" s="439" t="s">
        <v>661</v>
      </c>
      <c r="AC431" s="439" t="s">
        <v>1626</v>
      </c>
      <c r="AD431" s="441" t="s">
        <v>1627</v>
      </c>
      <c r="AE431" s="37"/>
      <c r="AF431" s="37"/>
    </row>
    <row r="432" spans="1:32" ht="125.25" customHeight="1" x14ac:dyDescent="0.25">
      <c r="A432" s="847">
        <v>431</v>
      </c>
      <c r="B432" s="1685"/>
      <c r="C432" s="1688"/>
      <c r="D432" s="1714"/>
      <c r="E432" s="1700"/>
      <c r="F432" s="1700"/>
      <c r="G432" s="1700"/>
      <c r="H432" s="1700"/>
      <c r="I432" s="1700"/>
      <c r="J432" s="1700"/>
      <c r="K432" s="1700"/>
      <c r="L432" s="1700"/>
      <c r="M432" s="1700"/>
      <c r="N432" s="1700"/>
      <c r="O432" s="1700"/>
      <c r="P432" s="437" t="s">
        <v>1661</v>
      </c>
      <c r="Q432" s="439" t="s">
        <v>1642</v>
      </c>
      <c r="R432" s="439" t="s">
        <v>1643</v>
      </c>
      <c r="S432" s="439" t="s">
        <v>1644</v>
      </c>
      <c r="T432" s="439" t="s">
        <v>1645</v>
      </c>
      <c r="U432" s="439">
        <v>500</v>
      </c>
      <c r="V432" s="442">
        <v>200</v>
      </c>
      <c r="W432" s="438">
        <v>300</v>
      </c>
      <c r="X432" s="438">
        <v>400</v>
      </c>
      <c r="Y432" s="438">
        <v>500</v>
      </c>
      <c r="Z432" s="439">
        <f t="shared" si="10"/>
        <v>1400</v>
      </c>
      <c r="AA432" s="439" t="s">
        <v>43</v>
      </c>
      <c r="AB432" s="439" t="s">
        <v>661</v>
      </c>
      <c r="AC432" s="439" t="s">
        <v>1626</v>
      </c>
      <c r="AD432" s="441" t="s">
        <v>1627</v>
      </c>
      <c r="AE432" s="37"/>
      <c r="AF432" s="37"/>
    </row>
    <row r="433" spans="1:32" ht="125.25" customHeight="1" x14ac:dyDescent="0.25">
      <c r="A433" s="847">
        <v>432</v>
      </c>
      <c r="B433" s="1685"/>
      <c r="C433" s="1688"/>
      <c r="D433" s="1715"/>
      <c r="E433" s="1701"/>
      <c r="F433" s="1701"/>
      <c r="G433" s="1701"/>
      <c r="H433" s="1701"/>
      <c r="I433" s="1701"/>
      <c r="J433" s="1701"/>
      <c r="K433" s="1701"/>
      <c r="L433" s="1701"/>
      <c r="M433" s="1701"/>
      <c r="N433" s="1701"/>
      <c r="O433" s="1701"/>
      <c r="P433" s="437" t="s">
        <v>1662</v>
      </c>
      <c r="Q433" s="439" t="s">
        <v>1647</v>
      </c>
      <c r="R433" s="439" t="s">
        <v>1648</v>
      </c>
      <c r="S433" s="439" t="s">
        <v>1649</v>
      </c>
      <c r="T433" s="439" t="s">
        <v>1650</v>
      </c>
      <c r="U433" s="439">
        <v>4</v>
      </c>
      <c r="V433" s="442">
        <v>2</v>
      </c>
      <c r="W433" s="438">
        <v>2</v>
      </c>
      <c r="X433" s="438">
        <v>2</v>
      </c>
      <c r="Y433" s="438">
        <v>2</v>
      </c>
      <c r="Z433" s="439">
        <f t="shared" si="10"/>
        <v>8</v>
      </c>
      <c r="AA433" s="439" t="s">
        <v>43</v>
      </c>
      <c r="AB433" s="439" t="s">
        <v>661</v>
      </c>
      <c r="AC433" s="439" t="s">
        <v>1626</v>
      </c>
      <c r="AD433" s="441" t="s">
        <v>1627</v>
      </c>
      <c r="AE433" s="37"/>
      <c r="AF433" s="37"/>
    </row>
    <row r="434" spans="1:32" ht="125.25" customHeight="1" thickBot="1" x14ac:dyDescent="0.3">
      <c r="A434" s="847">
        <v>433</v>
      </c>
      <c r="B434" s="1685"/>
      <c r="C434" s="1688"/>
      <c r="D434" s="1716"/>
      <c r="E434" s="1702"/>
      <c r="F434" s="1702"/>
      <c r="G434" s="1702"/>
      <c r="H434" s="1702"/>
      <c r="I434" s="1702"/>
      <c r="J434" s="1702"/>
      <c r="K434" s="1702"/>
      <c r="L434" s="1702"/>
      <c r="M434" s="1702"/>
      <c r="N434" s="1702"/>
      <c r="O434" s="1702"/>
      <c r="P434" s="443" t="s">
        <v>1663</v>
      </c>
      <c r="Q434" s="444">
        <v>1702019</v>
      </c>
      <c r="R434" s="444" t="s">
        <v>1664</v>
      </c>
      <c r="S434" s="444">
        <v>170201900</v>
      </c>
      <c r="T434" s="445" t="s">
        <v>1665</v>
      </c>
      <c r="U434" s="445">
        <v>0</v>
      </c>
      <c r="V434" s="446">
        <v>1</v>
      </c>
      <c r="W434" s="447">
        <v>1</v>
      </c>
      <c r="X434" s="447">
        <v>1</v>
      </c>
      <c r="Y434" s="447">
        <v>1</v>
      </c>
      <c r="Z434" s="445">
        <v>1</v>
      </c>
      <c r="AA434" s="439" t="s">
        <v>43</v>
      </c>
      <c r="AB434" s="439" t="s">
        <v>661</v>
      </c>
      <c r="AC434" s="439" t="s">
        <v>1626</v>
      </c>
      <c r="AD434" s="441" t="s">
        <v>1627</v>
      </c>
      <c r="AE434" s="37"/>
      <c r="AF434" s="37"/>
    </row>
    <row r="435" spans="1:32" ht="125.25" customHeight="1" x14ac:dyDescent="0.25">
      <c r="A435" s="847">
        <v>434</v>
      </c>
      <c r="B435" s="1685"/>
      <c r="C435" s="1688"/>
      <c r="D435" s="1704" t="s">
        <v>1666</v>
      </c>
      <c r="E435" s="1692" t="s">
        <v>1667</v>
      </c>
      <c r="F435" s="1692">
        <v>17</v>
      </c>
      <c r="G435" s="1692" t="s">
        <v>1619</v>
      </c>
      <c r="H435" s="1708" t="s">
        <v>1668</v>
      </c>
      <c r="I435" s="1710" t="s">
        <v>1669</v>
      </c>
      <c r="J435" s="1692" t="s">
        <v>1670</v>
      </c>
      <c r="K435" s="1692" t="s">
        <v>1671</v>
      </c>
      <c r="L435" s="1692" t="s">
        <v>158</v>
      </c>
      <c r="M435" s="1692" t="s">
        <v>39</v>
      </c>
      <c r="N435" s="1692">
        <v>2022</v>
      </c>
      <c r="O435" s="1697">
        <v>15000000000</v>
      </c>
      <c r="P435" s="448" t="s">
        <v>1672</v>
      </c>
      <c r="Q435" s="449" t="s">
        <v>1673</v>
      </c>
      <c r="R435" s="449" t="s">
        <v>1674</v>
      </c>
      <c r="S435" s="449" t="s">
        <v>1675</v>
      </c>
      <c r="T435" s="449" t="s">
        <v>1676</v>
      </c>
      <c r="U435" s="450" t="s">
        <v>158</v>
      </c>
      <c r="V435" s="451">
        <v>5</v>
      </c>
      <c r="W435" s="450">
        <v>10</v>
      </c>
      <c r="X435" s="450">
        <v>10</v>
      </c>
      <c r="Y435" s="450">
        <v>10</v>
      </c>
      <c r="Z435" s="449">
        <f t="shared" si="10"/>
        <v>35</v>
      </c>
      <c r="AA435" s="449" t="s">
        <v>43</v>
      </c>
      <c r="AB435" s="449" t="s">
        <v>661</v>
      </c>
      <c r="AC435" s="449" t="s">
        <v>1626</v>
      </c>
      <c r="AD435" s="424" t="s">
        <v>1627</v>
      </c>
      <c r="AE435" s="37"/>
      <c r="AF435" s="37"/>
    </row>
    <row r="436" spans="1:32" ht="125.25" customHeight="1" x14ac:dyDescent="0.25">
      <c r="A436" s="847">
        <v>435</v>
      </c>
      <c r="B436" s="1685"/>
      <c r="C436" s="1688"/>
      <c r="D436" s="1705"/>
      <c r="E436" s="1693"/>
      <c r="F436" s="1693"/>
      <c r="G436" s="1693"/>
      <c r="H436" s="1709"/>
      <c r="I436" s="1711"/>
      <c r="J436" s="1696"/>
      <c r="K436" s="1696"/>
      <c r="L436" s="1696"/>
      <c r="M436" s="1696"/>
      <c r="N436" s="1696"/>
      <c r="O436" s="1698"/>
      <c r="P436" s="452" t="s">
        <v>1677</v>
      </c>
      <c r="Q436" s="453" t="s">
        <v>1678</v>
      </c>
      <c r="R436" s="453" t="s">
        <v>1679</v>
      </c>
      <c r="S436" s="453" t="s">
        <v>1680</v>
      </c>
      <c r="T436" s="453" t="s">
        <v>1681</v>
      </c>
      <c r="U436" s="454" t="s">
        <v>158</v>
      </c>
      <c r="V436" s="455">
        <v>250</v>
      </c>
      <c r="W436" s="455">
        <v>250</v>
      </c>
      <c r="X436" s="455">
        <v>250</v>
      </c>
      <c r="Y436" s="455">
        <v>250</v>
      </c>
      <c r="Z436" s="456">
        <f t="shared" si="10"/>
        <v>1000</v>
      </c>
      <c r="AA436" s="456" t="s">
        <v>43</v>
      </c>
      <c r="AB436" s="456" t="s">
        <v>661</v>
      </c>
      <c r="AC436" s="456" t="s">
        <v>1626</v>
      </c>
      <c r="AD436" s="457" t="s">
        <v>1627</v>
      </c>
      <c r="AE436" s="37"/>
      <c r="AF436" s="37"/>
    </row>
    <row r="437" spans="1:32" ht="125.25" customHeight="1" x14ac:dyDescent="0.25">
      <c r="A437" s="847">
        <v>436</v>
      </c>
      <c r="B437" s="1685"/>
      <c r="C437" s="1688"/>
      <c r="D437" s="1705"/>
      <c r="E437" s="1693"/>
      <c r="F437" s="1693"/>
      <c r="G437" s="1693"/>
      <c r="H437" s="1728">
        <v>1702</v>
      </c>
      <c r="I437" s="1728" t="s">
        <v>1620</v>
      </c>
      <c r="J437" s="1728" t="s">
        <v>1682</v>
      </c>
      <c r="K437" s="1728" t="s">
        <v>38</v>
      </c>
      <c r="L437" s="1729">
        <v>0.05</v>
      </c>
      <c r="M437" s="1728" t="s">
        <v>906</v>
      </c>
      <c r="N437" s="1728">
        <v>2022</v>
      </c>
      <c r="O437" s="1729">
        <v>0.1</v>
      </c>
      <c r="P437" s="452" t="s">
        <v>1683</v>
      </c>
      <c r="Q437" s="458" t="s">
        <v>1637</v>
      </c>
      <c r="R437" s="459" t="s">
        <v>1638</v>
      </c>
      <c r="S437" s="459" t="s">
        <v>1639</v>
      </c>
      <c r="T437" s="459" t="s">
        <v>1640</v>
      </c>
      <c r="U437" s="460">
        <v>3</v>
      </c>
      <c r="V437" s="461">
        <v>2</v>
      </c>
      <c r="W437" s="461">
        <v>2</v>
      </c>
      <c r="X437" s="461">
        <v>3</v>
      </c>
      <c r="Y437" s="461">
        <v>3</v>
      </c>
      <c r="Z437" s="462">
        <f t="shared" si="10"/>
        <v>10</v>
      </c>
      <c r="AA437" s="462" t="s">
        <v>43</v>
      </c>
      <c r="AB437" s="462" t="s">
        <v>661</v>
      </c>
      <c r="AC437" s="462" t="s">
        <v>1626</v>
      </c>
      <c r="AD437" s="457" t="s">
        <v>1627</v>
      </c>
      <c r="AE437" s="37"/>
      <c r="AF437" s="37"/>
    </row>
    <row r="438" spans="1:32" ht="125.25" customHeight="1" x14ac:dyDescent="0.25">
      <c r="A438" s="847">
        <v>437</v>
      </c>
      <c r="B438" s="1685"/>
      <c r="C438" s="1688"/>
      <c r="D438" s="1705"/>
      <c r="E438" s="1693"/>
      <c r="F438" s="1693"/>
      <c r="G438" s="1693"/>
      <c r="H438" s="1693"/>
      <c r="I438" s="1693"/>
      <c r="J438" s="1693"/>
      <c r="K438" s="1693"/>
      <c r="L438" s="1693"/>
      <c r="M438" s="1693"/>
      <c r="N438" s="1693"/>
      <c r="O438" s="1693"/>
      <c r="P438" s="425" t="s">
        <v>1684</v>
      </c>
      <c r="Q438" s="427" t="s">
        <v>1685</v>
      </c>
      <c r="R438" s="427" t="s">
        <v>1686</v>
      </c>
      <c r="S438" s="427" t="s">
        <v>1687</v>
      </c>
      <c r="T438" s="427" t="s">
        <v>1688</v>
      </c>
      <c r="U438" s="463" t="s">
        <v>158</v>
      </c>
      <c r="V438" s="464">
        <v>100</v>
      </c>
      <c r="W438" s="464">
        <v>150</v>
      </c>
      <c r="X438" s="464">
        <v>200</v>
      </c>
      <c r="Y438" s="464">
        <v>250</v>
      </c>
      <c r="Z438" s="430">
        <f t="shared" si="10"/>
        <v>700</v>
      </c>
      <c r="AA438" s="462" t="s">
        <v>43</v>
      </c>
      <c r="AB438" s="462" t="s">
        <v>661</v>
      </c>
      <c r="AC438" s="462" t="s">
        <v>1626</v>
      </c>
      <c r="AD438" s="457" t="s">
        <v>1627</v>
      </c>
      <c r="AE438" s="37"/>
      <c r="AF438" s="37"/>
    </row>
    <row r="439" spans="1:32" ht="125.25" customHeight="1" x14ac:dyDescent="0.25">
      <c r="A439" s="847">
        <v>438</v>
      </c>
      <c r="B439" s="1685"/>
      <c r="C439" s="1688"/>
      <c r="D439" s="1705"/>
      <c r="E439" s="1693"/>
      <c r="F439" s="1693"/>
      <c r="G439" s="1693"/>
      <c r="H439" s="1693"/>
      <c r="I439" s="1693"/>
      <c r="J439" s="1693"/>
      <c r="K439" s="1693"/>
      <c r="L439" s="1693"/>
      <c r="M439" s="1693"/>
      <c r="N439" s="1693"/>
      <c r="O439" s="1693"/>
      <c r="P439" s="425" t="s">
        <v>1689</v>
      </c>
      <c r="Q439" s="427" t="s">
        <v>1690</v>
      </c>
      <c r="R439" s="427" t="s">
        <v>1691</v>
      </c>
      <c r="S439" s="427" t="s">
        <v>1692</v>
      </c>
      <c r="T439" s="427" t="s">
        <v>1693</v>
      </c>
      <c r="U439" s="463">
        <v>1000</v>
      </c>
      <c r="V439" s="464">
        <v>500</v>
      </c>
      <c r="W439" s="464">
        <v>500</v>
      </c>
      <c r="X439" s="464">
        <v>500</v>
      </c>
      <c r="Y439" s="464">
        <v>500</v>
      </c>
      <c r="Z439" s="430">
        <f t="shared" si="10"/>
        <v>2000</v>
      </c>
      <c r="AA439" s="462" t="s">
        <v>43</v>
      </c>
      <c r="AB439" s="462" t="s">
        <v>661</v>
      </c>
      <c r="AC439" s="462" t="s">
        <v>1626</v>
      </c>
      <c r="AD439" s="457" t="s">
        <v>1627</v>
      </c>
      <c r="AE439" s="37"/>
      <c r="AF439" s="37"/>
    </row>
    <row r="440" spans="1:32" ht="125.25" customHeight="1" thickBot="1" x14ac:dyDescent="0.3">
      <c r="A440" s="847">
        <v>439</v>
      </c>
      <c r="B440" s="1685"/>
      <c r="C440" s="1688"/>
      <c r="D440" s="1706"/>
      <c r="E440" s="1707"/>
      <c r="F440" s="1707"/>
      <c r="G440" s="1707"/>
      <c r="H440" s="1707"/>
      <c r="I440" s="1707"/>
      <c r="J440" s="1707"/>
      <c r="K440" s="1707"/>
      <c r="L440" s="1707"/>
      <c r="M440" s="1707"/>
      <c r="N440" s="1707"/>
      <c r="O440" s="1707"/>
      <c r="P440" s="465" t="s">
        <v>1694</v>
      </c>
      <c r="Q440" s="466" t="s">
        <v>1695</v>
      </c>
      <c r="R440" s="466" t="s">
        <v>102</v>
      </c>
      <c r="S440" s="466" t="s">
        <v>1696</v>
      </c>
      <c r="T440" s="466" t="s">
        <v>864</v>
      </c>
      <c r="U440" s="467" t="s">
        <v>158</v>
      </c>
      <c r="V440" s="468">
        <v>1</v>
      </c>
      <c r="W440" s="467">
        <v>1</v>
      </c>
      <c r="X440" s="467">
        <v>1</v>
      </c>
      <c r="Y440" s="467">
        <v>1</v>
      </c>
      <c r="Z440" s="469">
        <f t="shared" si="10"/>
        <v>4</v>
      </c>
      <c r="AA440" s="469" t="s">
        <v>43</v>
      </c>
      <c r="AB440" s="469" t="s">
        <v>661</v>
      </c>
      <c r="AC440" s="469" t="s">
        <v>1626</v>
      </c>
      <c r="AD440" s="470" t="s">
        <v>1627</v>
      </c>
      <c r="AE440" s="37"/>
      <c r="AF440" s="37"/>
    </row>
    <row r="441" spans="1:32" ht="125.25" customHeight="1" x14ac:dyDescent="0.25">
      <c r="A441" s="847">
        <v>440</v>
      </c>
      <c r="B441" s="1685"/>
      <c r="C441" s="1688"/>
      <c r="D441" s="1730" t="s">
        <v>1697</v>
      </c>
      <c r="E441" s="1692" t="s">
        <v>1698</v>
      </c>
      <c r="F441" s="1692">
        <v>17</v>
      </c>
      <c r="G441" s="1692" t="s">
        <v>1619</v>
      </c>
      <c r="H441" s="1723">
        <v>1709</v>
      </c>
      <c r="I441" s="1733" t="s">
        <v>1699</v>
      </c>
      <c r="J441" s="1692" t="s">
        <v>1700</v>
      </c>
      <c r="K441" s="1692" t="s">
        <v>110</v>
      </c>
      <c r="L441" s="1692" t="s">
        <v>158</v>
      </c>
      <c r="M441" s="1692"/>
      <c r="N441" s="1692"/>
      <c r="O441" s="1692">
        <v>21</v>
      </c>
      <c r="P441" s="1724" t="s">
        <v>1701</v>
      </c>
      <c r="Q441" s="1726" t="s">
        <v>1702</v>
      </c>
      <c r="R441" s="1718" t="s">
        <v>1703</v>
      </c>
      <c r="S441" s="1718" t="s">
        <v>1704</v>
      </c>
      <c r="T441" s="1720" t="s">
        <v>1703</v>
      </c>
      <c r="U441" s="1692" t="s">
        <v>158</v>
      </c>
      <c r="V441" s="1722">
        <v>5</v>
      </c>
      <c r="W441" s="1723">
        <v>5</v>
      </c>
      <c r="X441" s="1723">
        <v>5</v>
      </c>
      <c r="Y441" s="1723">
        <v>5</v>
      </c>
      <c r="Z441" s="1692">
        <f t="shared" si="10"/>
        <v>20</v>
      </c>
      <c r="AA441" s="1692" t="s">
        <v>43</v>
      </c>
      <c r="AB441" s="1692" t="s">
        <v>661</v>
      </c>
      <c r="AC441" s="1692" t="s">
        <v>1626</v>
      </c>
      <c r="AD441" s="1751" t="s">
        <v>1627</v>
      </c>
      <c r="AE441" s="37"/>
      <c r="AF441" s="37"/>
    </row>
    <row r="442" spans="1:32" ht="125.25" customHeight="1" x14ac:dyDescent="0.25">
      <c r="A442" s="847">
        <v>441</v>
      </c>
      <c r="B442" s="1685"/>
      <c r="C442" s="1688"/>
      <c r="D442" s="1731"/>
      <c r="E442" s="1693"/>
      <c r="F442" s="1693"/>
      <c r="G442" s="1693"/>
      <c r="H442" s="1693"/>
      <c r="I442" s="1685"/>
      <c r="J442" s="1693"/>
      <c r="K442" s="1693"/>
      <c r="L442" s="1693"/>
      <c r="M442" s="1693"/>
      <c r="N442" s="1693"/>
      <c r="O442" s="1693"/>
      <c r="P442" s="1725"/>
      <c r="Q442" s="1727"/>
      <c r="R442" s="1758"/>
      <c r="S442" s="1719"/>
      <c r="T442" s="1721"/>
      <c r="U442" s="1696"/>
      <c r="V442" s="1696"/>
      <c r="W442" s="1696"/>
      <c r="X442" s="1696"/>
      <c r="Y442" s="1696"/>
      <c r="Z442" s="1757"/>
      <c r="AA442" s="1696"/>
      <c r="AB442" s="1696"/>
      <c r="AC442" s="1696"/>
      <c r="AD442" s="1752"/>
      <c r="AE442" s="37"/>
      <c r="AF442" s="37"/>
    </row>
    <row r="443" spans="1:32" ht="125.25" customHeight="1" thickBot="1" x14ac:dyDescent="0.3">
      <c r="A443" s="847">
        <v>442</v>
      </c>
      <c r="B443" s="1685"/>
      <c r="C443" s="1688"/>
      <c r="D443" s="1732"/>
      <c r="E443" s="1707"/>
      <c r="F443" s="1707"/>
      <c r="G443" s="1707"/>
      <c r="H443" s="1707"/>
      <c r="I443" s="1734"/>
      <c r="J443" s="1707"/>
      <c r="K443" s="1707"/>
      <c r="L443" s="1707"/>
      <c r="M443" s="1707"/>
      <c r="N443" s="1707"/>
      <c r="O443" s="1707"/>
      <c r="P443" s="471" t="s">
        <v>1705</v>
      </c>
      <c r="Q443" s="472" t="s">
        <v>1706</v>
      </c>
      <c r="R443" s="473" t="s">
        <v>1408</v>
      </c>
      <c r="S443" s="466">
        <v>170910900</v>
      </c>
      <c r="T443" s="466" t="s">
        <v>895</v>
      </c>
      <c r="U443" s="469" t="s">
        <v>158</v>
      </c>
      <c r="V443" s="474">
        <v>1</v>
      </c>
      <c r="W443" s="474">
        <v>1</v>
      </c>
      <c r="X443" s="474">
        <v>1</v>
      </c>
      <c r="Y443" s="474">
        <v>1</v>
      </c>
      <c r="Z443" s="469">
        <v>1</v>
      </c>
      <c r="AA443" s="469" t="s">
        <v>43</v>
      </c>
      <c r="AB443" s="469" t="s">
        <v>661</v>
      </c>
      <c r="AC443" s="469" t="s">
        <v>1626</v>
      </c>
      <c r="AD443" s="470" t="s">
        <v>1627</v>
      </c>
      <c r="AE443" s="37"/>
      <c r="AF443" s="37"/>
    </row>
    <row r="444" spans="1:32" ht="125.25" customHeight="1" x14ac:dyDescent="0.25">
      <c r="A444" s="847">
        <v>443</v>
      </c>
      <c r="B444" s="1685"/>
      <c r="C444" s="1688"/>
      <c r="D444" s="1753" t="s">
        <v>1707</v>
      </c>
      <c r="E444" s="1692" t="s">
        <v>1708</v>
      </c>
      <c r="F444" s="1692">
        <v>17</v>
      </c>
      <c r="G444" s="1692" t="s">
        <v>1619</v>
      </c>
      <c r="H444" s="1723" t="s">
        <v>1709</v>
      </c>
      <c r="I444" s="1756" t="s">
        <v>1710</v>
      </c>
      <c r="J444" s="1692" t="s">
        <v>1711</v>
      </c>
      <c r="K444" s="1692" t="s">
        <v>110</v>
      </c>
      <c r="L444" s="1692" t="s">
        <v>158</v>
      </c>
      <c r="M444" s="1692" t="s">
        <v>158</v>
      </c>
      <c r="N444" s="1692" t="s">
        <v>158</v>
      </c>
      <c r="O444" s="1692">
        <v>10</v>
      </c>
      <c r="P444" s="418" t="s">
        <v>1712</v>
      </c>
      <c r="Q444" s="419">
        <v>1708016</v>
      </c>
      <c r="R444" s="423" t="s">
        <v>102</v>
      </c>
      <c r="S444" s="420">
        <v>170801600</v>
      </c>
      <c r="T444" s="420" t="s">
        <v>1713</v>
      </c>
      <c r="U444" s="423">
        <v>1</v>
      </c>
      <c r="V444" s="422">
        <v>1</v>
      </c>
      <c r="W444" s="423">
        <v>1</v>
      </c>
      <c r="X444" s="423">
        <v>1</v>
      </c>
      <c r="Y444" s="423">
        <v>1</v>
      </c>
      <c r="Z444" s="423">
        <f t="shared" ref="Z444:Z446" si="11">V444+W444+X444+Y444</f>
        <v>4</v>
      </c>
      <c r="AA444" s="423" t="s">
        <v>43</v>
      </c>
      <c r="AB444" s="423" t="s">
        <v>661</v>
      </c>
      <c r="AC444" s="423" t="s">
        <v>1626</v>
      </c>
      <c r="AD444" s="424" t="s">
        <v>1627</v>
      </c>
      <c r="AE444" s="37"/>
      <c r="AF444" s="37"/>
    </row>
    <row r="445" spans="1:32" ht="125.25" customHeight="1" x14ac:dyDescent="0.25">
      <c r="A445" s="847">
        <v>444</v>
      </c>
      <c r="B445" s="1685"/>
      <c r="C445" s="1688"/>
      <c r="D445" s="1754"/>
      <c r="E445" s="1693"/>
      <c r="F445" s="1693"/>
      <c r="G445" s="1693"/>
      <c r="H445" s="1693"/>
      <c r="I445" s="1693"/>
      <c r="J445" s="1693"/>
      <c r="K445" s="1693"/>
      <c r="L445" s="1693"/>
      <c r="M445" s="1693"/>
      <c r="N445" s="1693"/>
      <c r="O445" s="1693"/>
      <c r="P445" s="475" t="s">
        <v>1714</v>
      </c>
      <c r="Q445" s="476">
        <v>1708015</v>
      </c>
      <c r="R445" s="462" t="s">
        <v>375</v>
      </c>
      <c r="S445" s="459">
        <v>170801502</v>
      </c>
      <c r="T445" s="459" t="s">
        <v>1715</v>
      </c>
      <c r="U445" s="462">
        <v>1</v>
      </c>
      <c r="V445" s="477">
        <v>3</v>
      </c>
      <c r="W445" s="462">
        <v>3</v>
      </c>
      <c r="X445" s="462">
        <v>3</v>
      </c>
      <c r="Y445" s="462">
        <v>3</v>
      </c>
      <c r="Z445" s="462">
        <f t="shared" si="11"/>
        <v>12</v>
      </c>
      <c r="AA445" s="462" t="s">
        <v>43</v>
      </c>
      <c r="AB445" s="462" t="s">
        <v>661</v>
      </c>
      <c r="AC445" s="462" t="s">
        <v>1626</v>
      </c>
      <c r="AD445" s="457" t="s">
        <v>1627</v>
      </c>
      <c r="AE445" s="37"/>
      <c r="AF445" s="37"/>
    </row>
    <row r="446" spans="1:32" ht="125.25" customHeight="1" x14ac:dyDescent="0.25">
      <c r="A446" s="847">
        <v>445</v>
      </c>
      <c r="B446" s="1685"/>
      <c r="C446" s="1688"/>
      <c r="D446" s="1754"/>
      <c r="E446" s="1693"/>
      <c r="F446" s="1693"/>
      <c r="G446" s="1693"/>
      <c r="H446" s="1693"/>
      <c r="I446" s="1693"/>
      <c r="J446" s="1693"/>
      <c r="K446" s="1693"/>
      <c r="L446" s="1693"/>
      <c r="M446" s="1693"/>
      <c r="N446" s="1693"/>
      <c r="O446" s="1693"/>
      <c r="P446" s="452" t="s">
        <v>1716</v>
      </c>
      <c r="Q446" s="478" t="s">
        <v>1717</v>
      </c>
      <c r="R446" s="462" t="s">
        <v>1718</v>
      </c>
      <c r="S446" s="462" t="s">
        <v>1719</v>
      </c>
      <c r="T446" s="462" t="s">
        <v>1720</v>
      </c>
      <c r="U446" s="462" t="s">
        <v>158</v>
      </c>
      <c r="V446" s="477">
        <v>100</v>
      </c>
      <c r="W446" s="462">
        <v>200</v>
      </c>
      <c r="X446" s="462">
        <v>300</v>
      </c>
      <c r="Y446" s="462">
        <v>100</v>
      </c>
      <c r="Z446" s="462">
        <f t="shared" si="11"/>
        <v>700</v>
      </c>
      <c r="AA446" s="462" t="s">
        <v>43</v>
      </c>
      <c r="AB446" s="462" t="s">
        <v>661</v>
      </c>
      <c r="AC446" s="462" t="s">
        <v>1626</v>
      </c>
      <c r="AD446" s="457" t="s">
        <v>1627</v>
      </c>
      <c r="AE446" s="37"/>
      <c r="AF446" s="37"/>
    </row>
    <row r="447" spans="1:32" ht="125.25" customHeight="1" thickBot="1" x14ac:dyDescent="0.3">
      <c r="A447" s="847">
        <v>446</v>
      </c>
      <c r="B447" s="1685"/>
      <c r="C447" s="1688"/>
      <c r="D447" s="1755"/>
      <c r="E447" s="1707"/>
      <c r="F447" s="1707"/>
      <c r="G447" s="1707"/>
      <c r="H447" s="1707"/>
      <c r="I447" s="1707"/>
      <c r="J447" s="1707"/>
      <c r="K447" s="1707"/>
      <c r="L447" s="1707"/>
      <c r="M447" s="1707"/>
      <c r="N447" s="1707"/>
      <c r="O447" s="1707"/>
      <c r="P447" s="471" t="s">
        <v>1721</v>
      </c>
      <c r="Q447" s="479" t="s">
        <v>1722</v>
      </c>
      <c r="R447" s="479" t="s">
        <v>1723</v>
      </c>
      <c r="S447" s="479">
        <v>170804100</v>
      </c>
      <c r="T447" s="479" t="s">
        <v>1724</v>
      </c>
      <c r="U447" s="480">
        <v>10000</v>
      </c>
      <c r="V447" s="480">
        <v>3000</v>
      </c>
      <c r="W447" s="480">
        <v>3000</v>
      </c>
      <c r="X447" s="480">
        <v>3000</v>
      </c>
      <c r="Y447" s="480">
        <v>3000</v>
      </c>
      <c r="Z447" s="481">
        <v>12000</v>
      </c>
      <c r="AA447" s="481" t="s">
        <v>43</v>
      </c>
      <c r="AB447" s="481" t="s">
        <v>661</v>
      </c>
      <c r="AC447" s="481" t="s">
        <v>1626</v>
      </c>
      <c r="AD447" s="470" t="s">
        <v>1627</v>
      </c>
      <c r="AE447" s="37"/>
      <c r="AF447" s="37"/>
    </row>
    <row r="448" spans="1:32" ht="125.25" customHeight="1" x14ac:dyDescent="0.25">
      <c r="A448" s="847">
        <v>447</v>
      </c>
      <c r="B448" s="1685"/>
      <c r="C448" s="1688"/>
      <c r="D448" s="1748" t="s">
        <v>1725</v>
      </c>
      <c r="E448" s="1750" t="s">
        <v>1726</v>
      </c>
      <c r="F448" s="1750" t="s">
        <v>1727</v>
      </c>
      <c r="G448" s="1750" t="s">
        <v>234</v>
      </c>
      <c r="H448" s="1750">
        <v>4103</v>
      </c>
      <c r="I448" s="1750" t="s">
        <v>1527</v>
      </c>
      <c r="J448" s="1750" t="s">
        <v>1728</v>
      </c>
      <c r="K448" s="1750" t="s">
        <v>881</v>
      </c>
      <c r="L448" s="1750" t="s">
        <v>1729</v>
      </c>
      <c r="M448" s="1750" t="s">
        <v>1730</v>
      </c>
      <c r="N448" s="1750">
        <v>2022</v>
      </c>
      <c r="O448" s="1712">
        <v>0.27</v>
      </c>
      <c r="P448" s="482" t="s">
        <v>1731</v>
      </c>
      <c r="Q448" s="483" t="s">
        <v>1732</v>
      </c>
      <c r="R448" s="483" t="s">
        <v>1733</v>
      </c>
      <c r="S448" s="483" t="s">
        <v>1734</v>
      </c>
      <c r="T448" s="483" t="s">
        <v>1735</v>
      </c>
      <c r="U448" s="483" t="s">
        <v>158</v>
      </c>
      <c r="V448" s="423">
        <v>4</v>
      </c>
      <c r="W448" s="423">
        <v>8</v>
      </c>
      <c r="X448" s="423">
        <v>8</v>
      </c>
      <c r="Y448" s="423">
        <v>4</v>
      </c>
      <c r="Z448" s="423" t="s">
        <v>1736</v>
      </c>
      <c r="AA448" s="483" t="s">
        <v>43</v>
      </c>
      <c r="AB448" s="483" t="s">
        <v>661</v>
      </c>
      <c r="AC448" s="483" t="s">
        <v>1737</v>
      </c>
      <c r="AD448" s="424" t="s">
        <v>1627</v>
      </c>
      <c r="AE448" s="37"/>
      <c r="AF448" s="37"/>
    </row>
    <row r="449" spans="1:32" ht="125.25" customHeight="1" x14ac:dyDescent="0.25">
      <c r="A449" s="847">
        <v>448</v>
      </c>
      <c r="B449" s="1685"/>
      <c r="C449" s="1688"/>
      <c r="D449" s="1691"/>
      <c r="E449" s="1693"/>
      <c r="F449" s="1693"/>
      <c r="G449" s="1693"/>
      <c r="H449" s="1693"/>
      <c r="I449" s="1693"/>
      <c r="J449" s="1693"/>
      <c r="K449" s="1693"/>
      <c r="L449" s="1693"/>
      <c r="M449" s="1693"/>
      <c r="N449" s="1693"/>
      <c r="O449" s="1693"/>
      <c r="P449" s="484" t="s">
        <v>1738</v>
      </c>
      <c r="Q449" s="485" t="s">
        <v>1739</v>
      </c>
      <c r="R449" s="485" t="s">
        <v>1740</v>
      </c>
      <c r="S449" s="485" t="s">
        <v>1741</v>
      </c>
      <c r="T449" s="485" t="s">
        <v>1742</v>
      </c>
      <c r="U449" s="485" t="s">
        <v>158</v>
      </c>
      <c r="V449" s="462">
        <v>6</v>
      </c>
      <c r="W449" s="462">
        <v>12</v>
      </c>
      <c r="X449" s="462">
        <v>12</v>
      </c>
      <c r="Y449" s="462">
        <v>8</v>
      </c>
      <c r="Z449" s="462" t="s">
        <v>1743</v>
      </c>
      <c r="AA449" s="485" t="s">
        <v>43</v>
      </c>
      <c r="AB449" s="485" t="s">
        <v>661</v>
      </c>
      <c r="AC449" s="485" t="s">
        <v>1737</v>
      </c>
      <c r="AD449" s="457" t="s">
        <v>1627</v>
      </c>
      <c r="AE449" s="37"/>
      <c r="AF449" s="37"/>
    </row>
    <row r="450" spans="1:32" ht="125.25" customHeight="1" x14ac:dyDescent="0.25">
      <c r="A450" s="847">
        <v>449</v>
      </c>
      <c r="B450" s="1685"/>
      <c r="C450" s="1688"/>
      <c r="D450" s="1691"/>
      <c r="E450" s="1693"/>
      <c r="F450" s="1693"/>
      <c r="G450" s="1693"/>
      <c r="H450" s="1693"/>
      <c r="I450" s="1693"/>
      <c r="J450" s="1693"/>
      <c r="K450" s="1693"/>
      <c r="L450" s="1693"/>
      <c r="M450" s="1693"/>
      <c r="N450" s="1693"/>
      <c r="O450" s="1693"/>
      <c r="P450" s="486" t="s">
        <v>1744</v>
      </c>
      <c r="Q450" s="485" t="s">
        <v>1745</v>
      </c>
      <c r="R450" s="485" t="s">
        <v>1746</v>
      </c>
      <c r="S450" s="485" t="s">
        <v>1747</v>
      </c>
      <c r="T450" s="485" t="s">
        <v>1748</v>
      </c>
      <c r="U450" s="487" t="s">
        <v>158</v>
      </c>
      <c r="V450" s="487" t="s">
        <v>1749</v>
      </c>
      <c r="W450" s="487" t="s">
        <v>1749</v>
      </c>
      <c r="X450" s="487" t="s">
        <v>1749</v>
      </c>
      <c r="Y450" s="487" t="s">
        <v>1749</v>
      </c>
      <c r="Z450" s="488">
        <v>600000</v>
      </c>
      <c r="AA450" s="485" t="s">
        <v>369</v>
      </c>
      <c r="AB450" s="489" t="s">
        <v>661</v>
      </c>
      <c r="AC450" s="489" t="s">
        <v>1737</v>
      </c>
      <c r="AD450" s="457" t="s">
        <v>1627</v>
      </c>
      <c r="AE450" s="37"/>
      <c r="AF450" s="37"/>
    </row>
    <row r="451" spans="1:32" ht="125.25" customHeight="1" x14ac:dyDescent="0.25">
      <c r="A451" s="847">
        <v>450</v>
      </c>
      <c r="B451" s="1685"/>
      <c r="C451" s="1688"/>
      <c r="D451" s="1691"/>
      <c r="E451" s="1693"/>
      <c r="F451" s="1693"/>
      <c r="G451" s="1693"/>
      <c r="H451" s="1693"/>
      <c r="I451" s="1693"/>
      <c r="J451" s="1693"/>
      <c r="K451" s="1693"/>
      <c r="L451" s="1693"/>
      <c r="M451" s="1693"/>
      <c r="N451" s="1693"/>
      <c r="O451" s="1693"/>
      <c r="P451" s="490" t="s">
        <v>1750</v>
      </c>
      <c r="Q451" s="485" t="s">
        <v>1592</v>
      </c>
      <c r="R451" s="485" t="s">
        <v>1593</v>
      </c>
      <c r="S451" s="485" t="s">
        <v>1594</v>
      </c>
      <c r="T451" s="485" t="s">
        <v>1546</v>
      </c>
      <c r="U451" s="487" t="s">
        <v>158</v>
      </c>
      <c r="V451" s="487" t="s">
        <v>1751</v>
      </c>
      <c r="W451" s="487" t="s">
        <v>1751</v>
      </c>
      <c r="X451" s="487" t="s">
        <v>1751</v>
      </c>
      <c r="Y451" s="487" t="s">
        <v>1751</v>
      </c>
      <c r="Z451" s="488">
        <v>32</v>
      </c>
      <c r="AA451" s="485" t="s">
        <v>369</v>
      </c>
      <c r="AB451" s="489" t="s">
        <v>661</v>
      </c>
      <c r="AC451" s="489" t="s">
        <v>1737</v>
      </c>
      <c r="AD451" s="457" t="s">
        <v>1627</v>
      </c>
      <c r="AE451" s="37"/>
      <c r="AF451" s="37"/>
    </row>
    <row r="452" spans="1:32" ht="125.25" customHeight="1" x14ac:dyDescent="0.25">
      <c r="A452" s="847">
        <v>451</v>
      </c>
      <c r="B452" s="1685"/>
      <c r="C452" s="1688"/>
      <c r="D452" s="1691"/>
      <c r="E452" s="1693"/>
      <c r="F452" s="1693"/>
      <c r="G452" s="1693"/>
      <c r="H452" s="1693"/>
      <c r="I452" s="1693"/>
      <c r="J452" s="1693"/>
      <c r="K452" s="1693"/>
      <c r="L452" s="1693"/>
      <c r="M452" s="1693"/>
      <c r="N452" s="1693"/>
      <c r="O452" s="1693"/>
      <c r="P452" s="491" t="s">
        <v>1752</v>
      </c>
      <c r="Q452" s="492" t="s">
        <v>1753</v>
      </c>
      <c r="R452" s="485" t="s">
        <v>1754</v>
      </c>
      <c r="S452" s="485" t="s">
        <v>1755</v>
      </c>
      <c r="T452" s="485" t="s">
        <v>1756</v>
      </c>
      <c r="U452" s="485" t="s">
        <v>158</v>
      </c>
      <c r="V452" s="485">
        <v>13</v>
      </c>
      <c r="W452" s="485">
        <v>13</v>
      </c>
      <c r="X452" s="485">
        <v>13</v>
      </c>
      <c r="Y452" s="485">
        <v>13</v>
      </c>
      <c r="Z452" s="462" t="s">
        <v>1757</v>
      </c>
      <c r="AA452" s="485" t="s">
        <v>369</v>
      </c>
      <c r="AB452" s="485" t="s">
        <v>661</v>
      </c>
      <c r="AC452" s="485" t="s">
        <v>1737</v>
      </c>
      <c r="AD452" s="457" t="s">
        <v>1627</v>
      </c>
      <c r="AE452" s="37"/>
      <c r="AF452" s="37"/>
    </row>
    <row r="453" spans="1:32" ht="125.25" customHeight="1" x14ac:dyDescent="0.25">
      <c r="A453" s="847">
        <v>452</v>
      </c>
      <c r="B453" s="1685"/>
      <c r="C453" s="1688"/>
      <c r="D453" s="1691"/>
      <c r="E453" s="1693"/>
      <c r="F453" s="1693"/>
      <c r="G453" s="1693"/>
      <c r="H453" s="1693"/>
      <c r="I453" s="1693"/>
      <c r="J453" s="1693"/>
      <c r="K453" s="1693"/>
      <c r="L453" s="1693"/>
      <c r="M453" s="1693"/>
      <c r="N453" s="1693"/>
      <c r="O453" s="1693"/>
      <c r="P453" s="491" t="s">
        <v>1758</v>
      </c>
      <c r="Q453" s="492" t="s">
        <v>1530</v>
      </c>
      <c r="R453" s="485" t="s">
        <v>51</v>
      </c>
      <c r="S453" s="485" t="s">
        <v>1531</v>
      </c>
      <c r="T453" s="485" t="s">
        <v>989</v>
      </c>
      <c r="U453" s="485" t="s">
        <v>1759</v>
      </c>
      <c r="V453" s="485" t="s">
        <v>1760</v>
      </c>
      <c r="W453" s="485" t="s">
        <v>1761</v>
      </c>
      <c r="X453" s="485" t="s">
        <v>1761</v>
      </c>
      <c r="Y453" s="485" t="s">
        <v>1761</v>
      </c>
      <c r="Z453" s="462" t="s">
        <v>1761</v>
      </c>
      <c r="AA453" s="485" t="s">
        <v>43</v>
      </c>
      <c r="AB453" s="485" t="s">
        <v>661</v>
      </c>
      <c r="AC453" s="485" t="s">
        <v>1737</v>
      </c>
      <c r="AD453" s="457" t="s">
        <v>1627</v>
      </c>
      <c r="AE453" s="37"/>
      <c r="AF453" s="37"/>
    </row>
    <row r="454" spans="1:32" ht="125.25" customHeight="1" thickBot="1" x14ac:dyDescent="0.3">
      <c r="A454" s="847">
        <v>453</v>
      </c>
      <c r="B454" s="1686"/>
      <c r="C454" s="1689"/>
      <c r="D454" s="1749"/>
      <c r="E454" s="1707"/>
      <c r="F454" s="1707"/>
      <c r="G454" s="1707"/>
      <c r="H454" s="1707"/>
      <c r="I454" s="1707"/>
      <c r="J454" s="1707"/>
      <c r="K454" s="1707"/>
      <c r="L454" s="1707"/>
      <c r="M454" s="1707"/>
      <c r="N454" s="1707"/>
      <c r="O454" s="1707"/>
      <c r="P454" s="493" t="s">
        <v>1762</v>
      </c>
      <c r="Q454" s="494" t="s">
        <v>1763</v>
      </c>
      <c r="R454" s="494" t="s">
        <v>1764</v>
      </c>
      <c r="S454" s="494" t="s">
        <v>1765</v>
      </c>
      <c r="T454" s="494" t="s">
        <v>1766</v>
      </c>
      <c r="U454" s="494" t="s">
        <v>158</v>
      </c>
      <c r="V454" s="494">
        <v>64</v>
      </c>
      <c r="W454" s="494">
        <v>64</v>
      </c>
      <c r="X454" s="494">
        <v>64</v>
      </c>
      <c r="Y454" s="494">
        <v>64</v>
      </c>
      <c r="Z454" s="469">
        <v>64</v>
      </c>
      <c r="AA454" s="494" t="s">
        <v>369</v>
      </c>
      <c r="AB454" s="494" t="s">
        <v>661</v>
      </c>
      <c r="AC454" s="494" t="s">
        <v>1737</v>
      </c>
      <c r="AD454" s="470" t="s">
        <v>1627</v>
      </c>
      <c r="AE454" s="37"/>
      <c r="AF454" s="37"/>
    </row>
    <row r="455" spans="1:32" ht="15.75" customHeight="1" x14ac:dyDescent="0.25">
      <c r="A455" s="847">
        <v>454</v>
      </c>
      <c r="B455" s="417" t="s">
        <v>1767</v>
      </c>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c r="AA455" s="37"/>
      <c r="AB455" s="37"/>
      <c r="AC455" s="37"/>
      <c r="AD455" s="37"/>
      <c r="AE455" s="37"/>
      <c r="AF455" s="37"/>
    </row>
    <row r="456" spans="1:32" ht="60.75" customHeight="1" x14ac:dyDescent="0.25">
      <c r="A456" s="847">
        <v>455</v>
      </c>
      <c r="B456" s="1735" t="s">
        <v>1616</v>
      </c>
      <c r="C456" s="1738"/>
      <c r="D456" s="1741" t="s">
        <v>1768</v>
      </c>
      <c r="E456" s="1744" t="s">
        <v>1769</v>
      </c>
      <c r="F456" s="1747">
        <v>35</v>
      </c>
      <c r="G456" s="1747" t="s">
        <v>1770</v>
      </c>
      <c r="H456" s="1767" t="s">
        <v>1771</v>
      </c>
      <c r="I456" s="1768" t="s">
        <v>1772</v>
      </c>
      <c r="J456" s="1769" t="s">
        <v>1773</v>
      </c>
      <c r="K456" s="1762" t="s">
        <v>1774</v>
      </c>
      <c r="L456" s="1763">
        <v>4.47</v>
      </c>
      <c r="M456" s="1762" t="s">
        <v>1775</v>
      </c>
      <c r="N456" s="1762">
        <v>2023</v>
      </c>
      <c r="O456" s="1763">
        <v>5</v>
      </c>
      <c r="P456" s="495" t="s">
        <v>1776</v>
      </c>
      <c r="Q456" s="496">
        <v>3502046</v>
      </c>
      <c r="R456" s="496" t="s">
        <v>1777</v>
      </c>
      <c r="S456" s="496">
        <v>350204600</v>
      </c>
      <c r="T456" s="496" t="s">
        <v>610</v>
      </c>
      <c r="U456" s="497" t="s">
        <v>158</v>
      </c>
      <c r="V456" s="497">
        <v>1</v>
      </c>
      <c r="W456" s="497">
        <v>1</v>
      </c>
      <c r="X456" s="497">
        <v>1</v>
      </c>
      <c r="Y456" s="497">
        <v>1</v>
      </c>
      <c r="Z456" s="497">
        <v>4</v>
      </c>
      <c r="AA456" s="498" t="s">
        <v>391</v>
      </c>
      <c r="AB456" s="1762" t="s">
        <v>1778</v>
      </c>
      <c r="AC456" s="1762" t="s">
        <v>1779</v>
      </c>
      <c r="AD456" s="1766" t="s">
        <v>1780</v>
      </c>
      <c r="AE456" s="37"/>
      <c r="AF456" s="37"/>
    </row>
    <row r="457" spans="1:32" ht="60.75" customHeight="1" x14ac:dyDescent="0.25">
      <c r="A457" s="847">
        <v>456</v>
      </c>
      <c r="B457" s="1736"/>
      <c r="C457" s="1739"/>
      <c r="D457" s="1742"/>
      <c r="E457" s="1745"/>
      <c r="F457" s="1745"/>
      <c r="G457" s="1745"/>
      <c r="H457" s="1745"/>
      <c r="I457" s="1745"/>
      <c r="J457" s="1745"/>
      <c r="K457" s="1745"/>
      <c r="L457" s="1770"/>
      <c r="M457" s="1745"/>
      <c r="N457" s="1745"/>
      <c r="O457" s="1764"/>
      <c r="P457" s="495" t="s">
        <v>1781</v>
      </c>
      <c r="Q457" s="496">
        <v>3502094</v>
      </c>
      <c r="R457" s="496" t="s">
        <v>1782</v>
      </c>
      <c r="S457" s="496">
        <v>350209400</v>
      </c>
      <c r="T457" s="496" t="s">
        <v>1783</v>
      </c>
      <c r="U457" s="498">
        <v>0</v>
      </c>
      <c r="V457" s="497">
        <v>1</v>
      </c>
      <c r="W457" s="497">
        <v>1</v>
      </c>
      <c r="X457" s="497">
        <v>1</v>
      </c>
      <c r="Y457" s="497">
        <v>1</v>
      </c>
      <c r="Z457" s="497">
        <v>1</v>
      </c>
      <c r="AA457" s="498" t="s">
        <v>391</v>
      </c>
      <c r="AB457" s="1745"/>
      <c r="AC457" s="1745"/>
      <c r="AD457" s="1745"/>
      <c r="AE457" s="37"/>
      <c r="AF457" s="37"/>
    </row>
    <row r="458" spans="1:32" ht="60.75" customHeight="1" x14ac:dyDescent="0.25">
      <c r="A458" s="847">
        <v>457</v>
      </c>
      <c r="B458" s="1736"/>
      <c r="C458" s="1739"/>
      <c r="D458" s="1742"/>
      <c r="E458" s="1745"/>
      <c r="F458" s="1745"/>
      <c r="G458" s="1745"/>
      <c r="H458" s="1745"/>
      <c r="I458" s="1745"/>
      <c r="J458" s="1745"/>
      <c r="K458" s="1745"/>
      <c r="L458" s="1770"/>
      <c r="M458" s="1745"/>
      <c r="N458" s="1745"/>
      <c r="O458" s="1764"/>
      <c r="P458" s="495" t="s">
        <v>1784</v>
      </c>
      <c r="Q458" s="496">
        <v>3502011</v>
      </c>
      <c r="R458" s="496" t="s">
        <v>1785</v>
      </c>
      <c r="S458" s="498" t="s">
        <v>1786</v>
      </c>
      <c r="T458" s="496" t="s">
        <v>1787</v>
      </c>
      <c r="U458" s="499">
        <v>100</v>
      </c>
      <c r="V458" s="497">
        <v>300</v>
      </c>
      <c r="W458" s="497">
        <v>300</v>
      </c>
      <c r="X458" s="497">
        <v>300</v>
      </c>
      <c r="Y458" s="497">
        <v>300</v>
      </c>
      <c r="Z458" s="497">
        <v>1200</v>
      </c>
      <c r="AA458" s="498" t="s">
        <v>391</v>
      </c>
      <c r="AB458" s="1745"/>
      <c r="AC458" s="1745"/>
      <c r="AD458" s="1745"/>
      <c r="AE458" s="37"/>
      <c r="AF458" s="37"/>
    </row>
    <row r="459" spans="1:32" ht="60.75" customHeight="1" x14ac:dyDescent="0.25">
      <c r="A459" s="847">
        <v>458</v>
      </c>
      <c r="B459" s="1736"/>
      <c r="C459" s="1739"/>
      <c r="D459" s="1742"/>
      <c r="E459" s="1745"/>
      <c r="F459" s="1745"/>
      <c r="G459" s="1745"/>
      <c r="H459" s="1745"/>
      <c r="I459" s="1745"/>
      <c r="J459" s="1745"/>
      <c r="K459" s="1745"/>
      <c r="L459" s="1770"/>
      <c r="M459" s="1745"/>
      <c r="N459" s="1745"/>
      <c r="O459" s="1764"/>
      <c r="P459" s="500" t="s">
        <v>1788</v>
      </c>
      <c r="Q459" s="496">
        <v>3502047</v>
      </c>
      <c r="R459" s="496" t="s">
        <v>51</v>
      </c>
      <c r="S459" s="496">
        <v>350204700</v>
      </c>
      <c r="T459" s="496" t="s">
        <v>224</v>
      </c>
      <c r="U459" s="498">
        <v>1</v>
      </c>
      <c r="V459" s="501">
        <v>1</v>
      </c>
      <c r="W459" s="501">
        <v>1</v>
      </c>
      <c r="X459" s="501">
        <v>1</v>
      </c>
      <c r="Y459" s="501">
        <v>1</v>
      </c>
      <c r="Z459" s="497">
        <v>1</v>
      </c>
      <c r="AA459" s="498" t="s">
        <v>53</v>
      </c>
      <c r="AB459" s="1745"/>
      <c r="AC459" s="1745"/>
      <c r="AD459" s="1745"/>
      <c r="AE459" s="37"/>
      <c r="AF459" s="37"/>
    </row>
    <row r="460" spans="1:32" ht="60.75" customHeight="1" x14ac:dyDescent="0.25">
      <c r="A460" s="847">
        <v>459</v>
      </c>
      <c r="B460" s="1736"/>
      <c r="C460" s="1739"/>
      <c r="D460" s="1742"/>
      <c r="E460" s="1745"/>
      <c r="F460" s="1745"/>
      <c r="G460" s="1745"/>
      <c r="H460" s="1745"/>
      <c r="I460" s="1745"/>
      <c r="J460" s="1745"/>
      <c r="K460" s="1745"/>
      <c r="L460" s="1770"/>
      <c r="M460" s="1745"/>
      <c r="N460" s="1745"/>
      <c r="O460" s="1764"/>
      <c r="P460" s="495" t="s">
        <v>1789</v>
      </c>
      <c r="Q460" s="496" t="s">
        <v>1790</v>
      </c>
      <c r="R460" s="496" t="s">
        <v>1791</v>
      </c>
      <c r="S460" s="496" t="s">
        <v>1792</v>
      </c>
      <c r="T460" s="496" t="s">
        <v>1793</v>
      </c>
      <c r="U460" s="499">
        <v>1</v>
      </c>
      <c r="V460" s="498">
        <v>2</v>
      </c>
      <c r="W460" s="498">
        <v>2</v>
      </c>
      <c r="X460" s="498">
        <v>2</v>
      </c>
      <c r="Y460" s="498">
        <v>2</v>
      </c>
      <c r="Z460" s="502">
        <v>8</v>
      </c>
      <c r="AA460" s="498" t="s">
        <v>391</v>
      </c>
      <c r="AB460" s="1745"/>
      <c r="AC460" s="1745"/>
      <c r="AD460" s="1745"/>
      <c r="AE460" s="37"/>
      <c r="AF460" s="37"/>
    </row>
    <row r="461" spans="1:32" ht="60.75" customHeight="1" x14ac:dyDescent="0.25">
      <c r="A461" s="847">
        <v>460</v>
      </c>
      <c r="B461" s="1736"/>
      <c r="C461" s="1739"/>
      <c r="D461" s="1742"/>
      <c r="E461" s="1745"/>
      <c r="F461" s="1745"/>
      <c r="G461" s="1745"/>
      <c r="H461" s="1745"/>
      <c r="I461" s="1745"/>
      <c r="J461" s="1745"/>
      <c r="K461" s="1745"/>
      <c r="L461" s="1770"/>
      <c r="M461" s="1745"/>
      <c r="N461" s="1745"/>
      <c r="O461" s="1764"/>
      <c r="P461" s="495" t="s">
        <v>1794</v>
      </c>
      <c r="Q461" s="496" t="s">
        <v>1795</v>
      </c>
      <c r="R461" s="496" t="s">
        <v>1796</v>
      </c>
      <c r="S461" s="496" t="s">
        <v>1797</v>
      </c>
      <c r="T461" s="496" t="s">
        <v>1798</v>
      </c>
      <c r="U461" s="498">
        <v>0</v>
      </c>
      <c r="V461" s="498">
        <v>1</v>
      </c>
      <c r="W461" s="498">
        <v>1</v>
      </c>
      <c r="X461" s="498">
        <v>1</v>
      </c>
      <c r="Y461" s="498">
        <v>1</v>
      </c>
      <c r="Z461" s="502">
        <v>4</v>
      </c>
      <c r="AA461" s="498" t="s">
        <v>391</v>
      </c>
      <c r="AB461" s="1745"/>
      <c r="AC461" s="1745"/>
      <c r="AD461" s="1745"/>
      <c r="AE461" s="37"/>
      <c r="AF461" s="37"/>
    </row>
    <row r="462" spans="1:32" ht="60.75" customHeight="1" x14ac:dyDescent="0.25">
      <c r="A462" s="847">
        <v>461</v>
      </c>
      <c r="B462" s="1736"/>
      <c r="C462" s="1739"/>
      <c r="D462" s="1742"/>
      <c r="E462" s="1745"/>
      <c r="F462" s="1745"/>
      <c r="G462" s="1745"/>
      <c r="H462" s="1745"/>
      <c r="I462" s="1745"/>
      <c r="J462" s="1745"/>
      <c r="K462" s="1745"/>
      <c r="L462" s="1770"/>
      <c r="M462" s="1745"/>
      <c r="N462" s="1745"/>
      <c r="O462" s="1764"/>
      <c r="P462" s="500" t="s">
        <v>1799</v>
      </c>
      <c r="Q462" s="496">
        <v>3502039</v>
      </c>
      <c r="R462" s="496" t="s">
        <v>1800</v>
      </c>
      <c r="S462" s="496">
        <v>350203900</v>
      </c>
      <c r="T462" s="496" t="s">
        <v>49</v>
      </c>
      <c r="U462" s="498">
        <v>64</v>
      </c>
      <c r="V462" s="498">
        <v>64</v>
      </c>
      <c r="W462" s="498">
        <v>64</v>
      </c>
      <c r="X462" s="498">
        <v>64</v>
      </c>
      <c r="Y462" s="498">
        <v>64</v>
      </c>
      <c r="Z462" s="502">
        <v>64</v>
      </c>
      <c r="AA462" s="498" t="s">
        <v>53</v>
      </c>
      <c r="AB462" s="1745"/>
      <c r="AC462" s="1745"/>
      <c r="AD462" s="1745"/>
      <c r="AE462" s="37"/>
      <c r="AF462" s="37"/>
    </row>
    <row r="463" spans="1:32" ht="60.75" customHeight="1" x14ac:dyDescent="0.25">
      <c r="A463" s="847">
        <v>462</v>
      </c>
      <c r="B463" s="1736"/>
      <c r="C463" s="1739"/>
      <c r="D463" s="1742"/>
      <c r="E463" s="1745"/>
      <c r="F463" s="1745"/>
      <c r="G463" s="1745"/>
      <c r="H463" s="1745"/>
      <c r="I463" s="1745"/>
      <c r="J463" s="1745"/>
      <c r="K463" s="1745"/>
      <c r="L463" s="1770"/>
      <c r="M463" s="1745"/>
      <c r="N463" s="1745"/>
      <c r="O463" s="1764"/>
      <c r="P463" s="500" t="s">
        <v>1801</v>
      </c>
      <c r="Q463" s="496" t="s">
        <v>1802</v>
      </c>
      <c r="R463" s="496" t="s">
        <v>1777</v>
      </c>
      <c r="S463" s="496" t="s">
        <v>1803</v>
      </c>
      <c r="T463" s="496" t="s">
        <v>1804</v>
      </c>
      <c r="U463" s="503">
        <v>2</v>
      </c>
      <c r="V463" s="503">
        <v>2</v>
      </c>
      <c r="W463" s="503">
        <v>2</v>
      </c>
      <c r="X463" s="503">
        <v>2</v>
      </c>
      <c r="Y463" s="503">
        <v>1</v>
      </c>
      <c r="Z463" s="504">
        <v>7</v>
      </c>
      <c r="AA463" s="505" t="s">
        <v>391</v>
      </c>
      <c r="AB463" s="1745"/>
      <c r="AC463" s="1745"/>
      <c r="AD463" s="1745"/>
      <c r="AE463" s="37"/>
      <c r="AF463" s="37"/>
    </row>
    <row r="464" spans="1:32" ht="60.75" customHeight="1" x14ac:dyDescent="0.25">
      <c r="A464" s="847">
        <v>463</v>
      </c>
      <c r="B464" s="1737"/>
      <c r="C464" s="1740"/>
      <c r="D464" s="1743"/>
      <c r="E464" s="1746"/>
      <c r="F464" s="1746"/>
      <c r="G464" s="1746"/>
      <c r="H464" s="1746"/>
      <c r="I464" s="1746"/>
      <c r="J464" s="1746"/>
      <c r="K464" s="1746"/>
      <c r="L464" s="1771"/>
      <c r="M464" s="1746"/>
      <c r="N464" s="1746"/>
      <c r="O464" s="1765"/>
      <c r="P464" s="500" t="s">
        <v>1805</v>
      </c>
      <c r="Q464" s="496" t="s">
        <v>1806</v>
      </c>
      <c r="R464" s="496" t="s">
        <v>1807</v>
      </c>
      <c r="S464" s="496" t="s">
        <v>1808</v>
      </c>
      <c r="T464" s="496" t="s">
        <v>1809</v>
      </c>
      <c r="U464" s="498">
        <v>2</v>
      </c>
      <c r="V464" s="498">
        <v>2</v>
      </c>
      <c r="W464" s="498">
        <v>3</v>
      </c>
      <c r="X464" s="498">
        <v>3</v>
      </c>
      <c r="Y464" s="498">
        <v>3</v>
      </c>
      <c r="Z464" s="502">
        <v>11</v>
      </c>
      <c r="AA464" s="498" t="s">
        <v>391</v>
      </c>
      <c r="AB464" s="1746"/>
      <c r="AC464" s="1746"/>
      <c r="AD464" s="1746"/>
      <c r="AE464" s="37"/>
      <c r="AF464" s="37"/>
    </row>
    <row r="465" spans="1:32" ht="15.75" customHeight="1" thickBot="1" x14ac:dyDescent="0.3">
      <c r="A465" s="847">
        <v>464</v>
      </c>
      <c r="B465" s="417" t="s">
        <v>1810</v>
      </c>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c r="AA465" s="37"/>
      <c r="AB465" s="37"/>
      <c r="AC465" s="37"/>
      <c r="AD465" s="37"/>
      <c r="AE465" s="37"/>
      <c r="AF465" s="37"/>
    </row>
    <row r="466" spans="1:32" ht="102.75" customHeight="1" x14ac:dyDescent="0.25">
      <c r="A466" s="847">
        <v>465</v>
      </c>
      <c r="B466" s="1815" t="s">
        <v>1616</v>
      </c>
      <c r="C466" s="1818"/>
      <c r="D466" s="1821" t="s">
        <v>1811</v>
      </c>
      <c r="E466" s="1299" t="s">
        <v>1812</v>
      </c>
      <c r="F466" s="1299">
        <v>36</v>
      </c>
      <c r="G466" s="1299" t="s">
        <v>1813</v>
      </c>
      <c r="H466" s="1290">
        <v>3602</v>
      </c>
      <c r="I466" s="1298" t="s">
        <v>1814</v>
      </c>
      <c r="J466" s="1299" t="s">
        <v>1815</v>
      </c>
      <c r="K466" s="1299" t="s">
        <v>352</v>
      </c>
      <c r="L466" s="1784" t="s">
        <v>1816</v>
      </c>
      <c r="M466" s="1299" t="s">
        <v>1817</v>
      </c>
      <c r="N466" s="1772">
        <v>2023</v>
      </c>
      <c r="O466" s="1780" t="s">
        <v>1818</v>
      </c>
      <c r="P466" s="506" t="s">
        <v>1819</v>
      </c>
      <c r="Q466" s="118">
        <v>3602018</v>
      </c>
      <c r="R466" s="118" t="s">
        <v>1820</v>
      </c>
      <c r="S466" s="118">
        <v>360201800</v>
      </c>
      <c r="T466" s="118" t="s">
        <v>1821</v>
      </c>
      <c r="U466" s="118">
        <v>15</v>
      </c>
      <c r="V466" s="43">
        <v>15</v>
      </c>
      <c r="W466" s="43">
        <v>30</v>
      </c>
      <c r="X466" s="43">
        <v>30</v>
      </c>
      <c r="Y466" s="43">
        <v>30</v>
      </c>
      <c r="Z466" s="43">
        <v>105</v>
      </c>
      <c r="AA466" s="43" t="s">
        <v>43</v>
      </c>
      <c r="AB466" s="43" t="s">
        <v>1822</v>
      </c>
      <c r="AC466" s="43" t="s">
        <v>1823</v>
      </c>
      <c r="AD466" s="507" t="s">
        <v>1824</v>
      </c>
      <c r="AE466" s="37"/>
      <c r="AF466" s="37"/>
    </row>
    <row r="467" spans="1:32" ht="102.75" customHeight="1" x14ac:dyDescent="0.25">
      <c r="A467" s="847">
        <v>466</v>
      </c>
      <c r="B467" s="1816"/>
      <c r="C467" s="1819"/>
      <c r="D467" s="1822"/>
      <c r="E467" s="1824"/>
      <c r="F467" s="1313"/>
      <c r="G467" s="1313"/>
      <c r="H467" s="1313"/>
      <c r="I467" s="1313"/>
      <c r="J467" s="1782"/>
      <c r="K467" s="1313"/>
      <c r="L467" s="1313"/>
      <c r="M467" s="1313"/>
      <c r="N467" s="1313"/>
      <c r="O467" s="1313"/>
      <c r="P467" s="508" t="s">
        <v>1825</v>
      </c>
      <c r="Q467" s="509">
        <v>3602050</v>
      </c>
      <c r="R467" s="509" t="s">
        <v>1826</v>
      </c>
      <c r="S467" s="510" t="s">
        <v>1827</v>
      </c>
      <c r="T467" s="509" t="s">
        <v>1828</v>
      </c>
      <c r="U467" s="108">
        <v>0</v>
      </c>
      <c r="V467" s="49">
        <v>5</v>
      </c>
      <c r="W467" s="49">
        <v>10</v>
      </c>
      <c r="X467" s="49">
        <v>10</v>
      </c>
      <c r="Y467" s="49">
        <v>10</v>
      </c>
      <c r="Z467" s="49">
        <v>35</v>
      </c>
      <c r="AA467" s="49" t="s">
        <v>43</v>
      </c>
      <c r="AB467" s="49" t="s">
        <v>1822</v>
      </c>
      <c r="AC467" s="49" t="s">
        <v>1823</v>
      </c>
      <c r="AD467" s="511" t="s">
        <v>1824</v>
      </c>
      <c r="AE467" s="37"/>
      <c r="AF467" s="37"/>
    </row>
    <row r="468" spans="1:32" ht="102.75" customHeight="1" x14ac:dyDescent="0.25">
      <c r="A468" s="847">
        <v>467</v>
      </c>
      <c r="B468" s="1816"/>
      <c r="C468" s="1819"/>
      <c r="D468" s="1822"/>
      <c r="E468" s="1824"/>
      <c r="F468" s="1313"/>
      <c r="G468" s="1313"/>
      <c r="H468" s="1313"/>
      <c r="I468" s="1313"/>
      <c r="J468" s="1782"/>
      <c r="K468" s="1313"/>
      <c r="L468" s="1313"/>
      <c r="M468" s="1313"/>
      <c r="N468" s="1313"/>
      <c r="O468" s="1313"/>
      <c r="P468" s="512" t="s">
        <v>1829</v>
      </c>
      <c r="Q468" s="509" t="s">
        <v>1830</v>
      </c>
      <c r="R468" s="509" t="s">
        <v>116</v>
      </c>
      <c r="S468" s="509" t="s">
        <v>1831</v>
      </c>
      <c r="T468" s="509" t="s">
        <v>116</v>
      </c>
      <c r="U468" s="108">
        <v>0</v>
      </c>
      <c r="V468" s="51">
        <v>1</v>
      </c>
      <c r="W468" s="51">
        <v>1</v>
      </c>
      <c r="X468" s="51">
        <v>1</v>
      </c>
      <c r="Y468" s="51">
        <v>1</v>
      </c>
      <c r="Z468" s="51">
        <v>1</v>
      </c>
      <c r="AA468" s="49" t="s">
        <v>43</v>
      </c>
      <c r="AB468" s="49" t="s">
        <v>1822</v>
      </c>
      <c r="AC468" s="49" t="s">
        <v>1823</v>
      </c>
      <c r="AD468" s="511" t="s">
        <v>1824</v>
      </c>
      <c r="AE468" s="37"/>
      <c r="AF468" s="37"/>
    </row>
    <row r="469" spans="1:32" ht="102.75" customHeight="1" x14ac:dyDescent="0.25">
      <c r="A469" s="847">
        <v>468</v>
      </c>
      <c r="B469" s="1816"/>
      <c r="C469" s="1819"/>
      <c r="D469" s="1822"/>
      <c r="E469" s="1824"/>
      <c r="F469" s="1313"/>
      <c r="G469" s="1313"/>
      <c r="H469" s="1313"/>
      <c r="I469" s="1313"/>
      <c r="J469" s="1782"/>
      <c r="K469" s="1313"/>
      <c r="L469" s="1313"/>
      <c r="M469" s="1313"/>
      <c r="N469" s="1313"/>
      <c r="O469" s="1313"/>
      <c r="P469" s="512" t="s">
        <v>1832</v>
      </c>
      <c r="Q469" s="125">
        <v>3602022</v>
      </c>
      <c r="R469" s="108" t="s">
        <v>1833</v>
      </c>
      <c r="S469" s="108" t="s">
        <v>1834</v>
      </c>
      <c r="T469" s="108" t="s">
        <v>1835</v>
      </c>
      <c r="U469" s="509">
        <v>4</v>
      </c>
      <c r="V469" s="49">
        <v>2</v>
      </c>
      <c r="W469" s="49">
        <v>2</v>
      </c>
      <c r="X469" s="49">
        <v>2</v>
      </c>
      <c r="Y469" s="49">
        <v>2</v>
      </c>
      <c r="Z469" s="49">
        <v>8</v>
      </c>
      <c r="AA469" s="513" t="s">
        <v>43</v>
      </c>
      <c r="AB469" s="49" t="s">
        <v>1822</v>
      </c>
      <c r="AC469" s="49" t="s">
        <v>1823</v>
      </c>
      <c r="AD469" s="511" t="s">
        <v>1824</v>
      </c>
      <c r="AE469" s="37"/>
      <c r="AF469" s="37"/>
    </row>
    <row r="470" spans="1:32" ht="102.75" customHeight="1" x14ac:dyDescent="0.25">
      <c r="A470" s="847">
        <v>469</v>
      </c>
      <c r="B470" s="1816"/>
      <c r="C470" s="1819"/>
      <c r="D470" s="1822"/>
      <c r="E470" s="1824"/>
      <c r="F470" s="1313"/>
      <c r="G470" s="1313"/>
      <c r="H470" s="1313"/>
      <c r="I470" s="1313"/>
      <c r="J470" s="1782"/>
      <c r="K470" s="1313"/>
      <c r="L470" s="1313"/>
      <c r="M470" s="1313"/>
      <c r="N470" s="1313"/>
      <c r="O470" s="1313"/>
      <c r="P470" s="512" t="s">
        <v>1836</v>
      </c>
      <c r="Q470" s="108">
        <v>3602027</v>
      </c>
      <c r="R470" s="108" t="s">
        <v>1837</v>
      </c>
      <c r="S470" s="108" t="s">
        <v>1838</v>
      </c>
      <c r="T470" s="108" t="s">
        <v>1839</v>
      </c>
      <c r="U470" s="509">
        <v>20</v>
      </c>
      <c r="V470" s="51">
        <v>4</v>
      </c>
      <c r="W470" s="51">
        <v>6</v>
      </c>
      <c r="X470" s="51">
        <v>6</v>
      </c>
      <c r="Y470" s="51">
        <v>6</v>
      </c>
      <c r="Z470" s="51">
        <v>22</v>
      </c>
      <c r="AA470" s="49" t="s">
        <v>43</v>
      </c>
      <c r="AB470" s="49" t="s">
        <v>1822</v>
      </c>
      <c r="AC470" s="49" t="s">
        <v>1823</v>
      </c>
      <c r="AD470" s="511" t="s">
        <v>1824</v>
      </c>
      <c r="AE470" s="37"/>
      <c r="AF470" s="37"/>
    </row>
    <row r="471" spans="1:32" ht="102.75" customHeight="1" x14ac:dyDescent="0.25">
      <c r="A471" s="847">
        <v>470</v>
      </c>
      <c r="B471" s="1816"/>
      <c r="C471" s="1819"/>
      <c r="D471" s="1822"/>
      <c r="E471" s="1824"/>
      <c r="F471" s="1326"/>
      <c r="G471" s="1326"/>
      <c r="H471" s="1326"/>
      <c r="I471" s="1326"/>
      <c r="J471" s="1782"/>
      <c r="K471" s="1313"/>
      <c r="L471" s="1313"/>
      <c r="M471" s="1313"/>
      <c r="N471" s="1313"/>
      <c r="O471" s="1313"/>
      <c r="P471" s="512" t="s">
        <v>1840</v>
      </c>
      <c r="Q471" s="108" t="s">
        <v>1841</v>
      </c>
      <c r="R471" s="108" t="s">
        <v>1842</v>
      </c>
      <c r="S471" s="108" t="s">
        <v>1843</v>
      </c>
      <c r="T471" s="108" t="s">
        <v>1844</v>
      </c>
      <c r="U471" s="509">
        <v>12</v>
      </c>
      <c r="V471" s="49">
        <v>5</v>
      </c>
      <c r="W471" s="49">
        <v>15</v>
      </c>
      <c r="X471" s="49">
        <v>15</v>
      </c>
      <c r="Y471" s="49">
        <v>15</v>
      </c>
      <c r="Z471" s="49">
        <v>50</v>
      </c>
      <c r="AA471" s="49" t="s">
        <v>43</v>
      </c>
      <c r="AB471" s="49" t="s">
        <v>1822</v>
      </c>
      <c r="AC471" s="49" t="s">
        <v>1823</v>
      </c>
      <c r="AD471" s="511" t="s">
        <v>1824</v>
      </c>
      <c r="AE471" s="37"/>
      <c r="AF471" s="37"/>
    </row>
    <row r="472" spans="1:32" ht="102.75" customHeight="1" x14ac:dyDescent="0.25">
      <c r="A472" s="847">
        <v>471</v>
      </c>
      <c r="B472" s="1816"/>
      <c r="C472" s="1819"/>
      <c r="D472" s="1822"/>
      <c r="E472" s="1824"/>
      <c r="F472" s="1776">
        <v>35</v>
      </c>
      <c r="G472" s="1776" t="s">
        <v>1845</v>
      </c>
      <c r="H472" s="1287">
        <v>3502</v>
      </c>
      <c r="I472" s="1781" t="s">
        <v>1772</v>
      </c>
      <c r="J472" s="1782"/>
      <c r="K472" s="1313"/>
      <c r="L472" s="1313"/>
      <c r="M472" s="1313"/>
      <c r="N472" s="1313"/>
      <c r="O472" s="1313"/>
      <c r="P472" s="512" t="s">
        <v>1846</v>
      </c>
      <c r="Q472" s="509" t="s">
        <v>1847</v>
      </c>
      <c r="R472" s="509" t="s">
        <v>1848</v>
      </c>
      <c r="S472" s="509" t="s">
        <v>1849</v>
      </c>
      <c r="T472" s="509" t="s">
        <v>1850</v>
      </c>
      <c r="U472" s="509">
        <v>1</v>
      </c>
      <c r="V472" s="49">
        <v>1</v>
      </c>
      <c r="W472" s="49">
        <v>1</v>
      </c>
      <c r="X472" s="49">
        <v>1</v>
      </c>
      <c r="Y472" s="49">
        <v>1</v>
      </c>
      <c r="Z472" s="49">
        <v>1</v>
      </c>
      <c r="AA472" s="49" t="s">
        <v>43</v>
      </c>
      <c r="AB472" s="49" t="s">
        <v>1822</v>
      </c>
      <c r="AC472" s="49" t="s">
        <v>1823</v>
      </c>
      <c r="AD472" s="511" t="s">
        <v>1824</v>
      </c>
      <c r="AE472" s="37"/>
      <c r="AF472" s="37"/>
    </row>
    <row r="473" spans="1:32" ht="102.75" customHeight="1" x14ac:dyDescent="0.25">
      <c r="A473" s="847">
        <v>472</v>
      </c>
      <c r="B473" s="1816"/>
      <c r="C473" s="1819"/>
      <c r="D473" s="1822"/>
      <c r="E473" s="1824"/>
      <c r="F473" s="1313"/>
      <c r="G473" s="1313"/>
      <c r="H473" s="1313"/>
      <c r="I473" s="1313"/>
      <c r="J473" s="1782"/>
      <c r="K473" s="1313"/>
      <c r="L473" s="1313"/>
      <c r="M473" s="1313"/>
      <c r="N473" s="1313"/>
      <c r="O473" s="1313"/>
      <c r="P473" s="512" t="s">
        <v>1851</v>
      </c>
      <c r="Q473" s="87">
        <v>3502007</v>
      </c>
      <c r="R473" s="87" t="s">
        <v>1852</v>
      </c>
      <c r="S473" s="87" t="s">
        <v>1853</v>
      </c>
      <c r="T473" s="87" t="s">
        <v>1854</v>
      </c>
      <c r="U473" s="509">
        <v>7</v>
      </c>
      <c r="V473" s="49">
        <v>1</v>
      </c>
      <c r="W473" s="49">
        <v>2</v>
      </c>
      <c r="X473" s="49">
        <v>2</v>
      </c>
      <c r="Y473" s="49">
        <v>2</v>
      </c>
      <c r="Z473" s="49">
        <v>7</v>
      </c>
      <c r="AA473" s="49" t="s">
        <v>43</v>
      </c>
      <c r="AB473" s="49" t="s">
        <v>1822</v>
      </c>
      <c r="AC473" s="49" t="s">
        <v>1823</v>
      </c>
      <c r="AD473" s="511" t="s">
        <v>1824</v>
      </c>
      <c r="AE473" s="37"/>
      <c r="AF473" s="37"/>
    </row>
    <row r="474" spans="1:32" ht="102.75" customHeight="1" x14ac:dyDescent="0.25">
      <c r="A474" s="847">
        <v>473</v>
      </c>
      <c r="B474" s="1816"/>
      <c r="C474" s="1819"/>
      <c r="D474" s="1822"/>
      <c r="E474" s="1824"/>
      <c r="F474" s="1313"/>
      <c r="G474" s="1313"/>
      <c r="H474" s="1313"/>
      <c r="I474" s="1313"/>
      <c r="J474" s="1782"/>
      <c r="K474" s="1313"/>
      <c r="L474" s="1313"/>
      <c r="M474" s="1313"/>
      <c r="N474" s="1313"/>
      <c r="O474" s="1313"/>
      <c r="P474" s="512" t="s">
        <v>1855</v>
      </c>
      <c r="Q474" s="87">
        <v>3502008</v>
      </c>
      <c r="R474" s="87" t="s">
        <v>1856</v>
      </c>
      <c r="S474" s="87" t="s">
        <v>1857</v>
      </c>
      <c r="T474" s="87" t="s">
        <v>1858</v>
      </c>
      <c r="U474" s="108">
        <v>4</v>
      </c>
      <c r="V474" s="49">
        <v>5</v>
      </c>
      <c r="W474" s="49">
        <v>5</v>
      </c>
      <c r="X474" s="49">
        <v>5</v>
      </c>
      <c r="Y474" s="49">
        <v>5</v>
      </c>
      <c r="Z474" s="49">
        <v>20</v>
      </c>
      <c r="AA474" s="49" t="s">
        <v>43</v>
      </c>
      <c r="AB474" s="49" t="s">
        <v>1822</v>
      </c>
      <c r="AC474" s="49" t="s">
        <v>1823</v>
      </c>
      <c r="AD474" s="511" t="s">
        <v>1824</v>
      </c>
      <c r="AE474" s="37"/>
      <c r="AF474" s="37"/>
    </row>
    <row r="475" spans="1:32" ht="102.75" customHeight="1" x14ac:dyDescent="0.25">
      <c r="A475" s="847">
        <v>474</v>
      </c>
      <c r="B475" s="1816"/>
      <c r="C475" s="1819"/>
      <c r="D475" s="1822"/>
      <c r="E475" s="1824"/>
      <c r="F475" s="1313"/>
      <c r="G475" s="1313"/>
      <c r="H475" s="1313"/>
      <c r="I475" s="1313"/>
      <c r="J475" s="1782"/>
      <c r="K475" s="1313"/>
      <c r="L475" s="1313"/>
      <c r="M475" s="1313"/>
      <c r="N475" s="1313"/>
      <c r="O475" s="1313"/>
      <c r="P475" s="514" t="s">
        <v>1859</v>
      </c>
      <c r="Q475" s="509">
        <v>3502020</v>
      </c>
      <c r="R475" s="509" t="s">
        <v>1860</v>
      </c>
      <c r="S475" s="509">
        <v>350202000</v>
      </c>
      <c r="T475" s="509" t="s">
        <v>1861</v>
      </c>
      <c r="U475" s="509">
        <v>31</v>
      </c>
      <c r="V475" s="49">
        <v>5</v>
      </c>
      <c r="W475" s="49">
        <v>10</v>
      </c>
      <c r="X475" s="49">
        <v>10</v>
      </c>
      <c r="Y475" s="49">
        <v>10</v>
      </c>
      <c r="Z475" s="49">
        <v>35</v>
      </c>
      <c r="AA475" s="49" t="s">
        <v>43</v>
      </c>
      <c r="AB475" s="49" t="s">
        <v>1822</v>
      </c>
      <c r="AC475" s="49" t="s">
        <v>1823</v>
      </c>
      <c r="AD475" s="511" t="s">
        <v>1824</v>
      </c>
      <c r="AE475" s="37"/>
      <c r="AF475" s="37"/>
    </row>
    <row r="476" spans="1:32" ht="102.75" customHeight="1" thickBot="1" x14ac:dyDescent="0.3">
      <c r="A476" s="847">
        <v>475</v>
      </c>
      <c r="B476" s="1816"/>
      <c r="C476" s="1819"/>
      <c r="D476" s="1823"/>
      <c r="E476" s="1825"/>
      <c r="F476" s="1314"/>
      <c r="G476" s="1314"/>
      <c r="H476" s="1314"/>
      <c r="I476" s="1314"/>
      <c r="J476" s="1783"/>
      <c r="K476" s="1314"/>
      <c r="L476" s="1314"/>
      <c r="M476" s="1314"/>
      <c r="N476" s="1314"/>
      <c r="O476" s="1314"/>
      <c r="P476" s="53" t="s">
        <v>1862</v>
      </c>
      <c r="Q476" s="515">
        <v>3502021</v>
      </c>
      <c r="R476" s="515" t="s">
        <v>1863</v>
      </c>
      <c r="S476" s="515">
        <v>350202102</v>
      </c>
      <c r="T476" s="74" t="s">
        <v>1864</v>
      </c>
      <c r="U476" s="55">
        <v>540</v>
      </c>
      <c r="V476" s="55">
        <v>0</v>
      </c>
      <c r="W476" s="55">
        <v>500</v>
      </c>
      <c r="X476" s="55">
        <v>500</v>
      </c>
      <c r="Y476" s="55">
        <v>700</v>
      </c>
      <c r="Z476" s="55">
        <v>1700</v>
      </c>
      <c r="AA476" s="55" t="s">
        <v>391</v>
      </c>
      <c r="AB476" s="55" t="s">
        <v>1822</v>
      </c>
      <c r="AC476" s="516" t="s">
        <v>1823</v>
      </c>
      <c r="AD476" s="517" t="s">
        <v>1824</v>
      </c>
      <c r="AE476" s="37"/>
      <c r="AF476" s="37"/>
    </row>
    <row r="477" spans="1:32" ht="102.75" customHeight="1" x14ac:dyDescent="0.25">
      <c r="A477" s="847">
        <v>476</v>
      </c>
      <c r="B477" s="1816"/>
      <c r="C477" s="1819"/>
      <c r="D477" s="1759" t="s">
        <v>1865</v>
      </c>
      <c r="E477" s="1299" t="s">
        <v>1866</v>
      </c>
      <c r="F477" s="1299">
        <v>39</v>
      </c>
      <c r="G477" s="1299" t="s">
        <v>1867</v>
      </c>
      <c r="H477" s="1290" t="s">
        <v>1868</v>
      </c>
      <c r="I477" s="1298" t="s">
        <v>1869</v>
      </c>
      <c r="J477" s="1299" t="s">
        <v>1870</v>
      </c>
      <c r="K477" s="1299" t="s">
        <v>1871</v>
      </c>
      <c r="L477" s="1779">
        <v>5.0000000000000001E-3</v>
      </c>
      <c r="M477" s="1299" t="s">
        <v>1872</v>
      </c>
      <c r="N477" s="1772">
        <v>2022</v>
      </c>
      <c r="O477" s="1773">
        <v>0.01</v>
      </c>
      <c r="P477" s="518" t="s">
        <v>1873</v>
      </c>
      <c r="Q477" s="519" t="s">
        <v>1874</v>
      </c>
      <c r="R477" s="519" t="s">
        <v>1875</v>
      </c>
      <c r="S477" s="519" t="s">
        <v>1876</v>
      </c>
      <c r="T477" s="519" t="s">
        <v>1877</v>
      </c>
      <c r="U477" s="520">
        <v>66</v>
      </c>
      <c r="V477" s="521">
        <v>0</v>
      </c>
      <c r="W477" s="520">
        <v>22</v>
      </c>
      <c r="X477" s="520">
        <v>22</v>
      </c>
      <c r="Y477" s="520">
        <v>22</v>
      </c>
      <c r="Z477" s="522">
        <v>66</v>
      </c>
      <c r="AA477" s="43" t="s">
        <v>43</v>
      </c>
      <c r="AB477" s="43" t="s">
        <v>1822</v>
      </c>
      <c r="AC477" s="43" t="s">
        <v>1823</v>
      </c>
      <c r="AD477" s="507" t="s">
        <v>1824</v>
      </c>
      <c r="AE477" s="37"/>
      <c r="AF477" s="37"/>
    </row>
    <row r="478" spans="1:32" ht="102.75" customHeight="1" x14ac:dyDescent="0.25">
      <c r="A478" s="847">
        <v>477</v>
      </c>
      <c r="B478" s="1816"/>
      <c r="C478" s="1819"/>
      <c r="D478" s="1760"/>
      <c r="E478" s="1313"/>
      <c r="F478" s="1313"/>
      <c r="G478" s="1313"/>
      <c r="H478" s="1313"/>
      <c r="I478" s="1313"/>
      <c r="J478" s="1313"/>
      <c r="K478" s="1313"/>
      <c r="L478" s="1313"/>
      <c r="M478" s="1313"/>
      <c r="N478" s="1313"/>
      <c r="O478" s="1774"/>
      <c r="P478" s="523" t="s">
        <v>1878</v>
      </c>
      <c r="Q478" s="524" t="s">
        <v>1879</v>
      </c>
      <c r="R478" s="524" t="s">
        <v>1880</v>
      </c>
      <c r="S478" s="524" t="s">
        <v>1881</v>
      </c>
      <c r="T478" s="524" t="s">
        <v>1882</v>
      </c>
      <c r="U478" s="525">
        <v>66</v>
      </c>
      <c r="V478" s="526">
        <v>0</v>
      </c>
      <c r="W478" s="525">
        <v>22</v>
      </c>
      <c r="X478" s="525">
        <v>22</v>
      </c>
      <c r="Y478" s="525">
        <v>22</v>
      </c>
      <c r="Z478" s="527">
        <v>66</v>
      </c>
      <c r="AA478" s="49" t="s">
        <v>43</v>
      </c>
      <c r="AB478" s="49" t="s">
        <v>1822</v>
      </c>
      <c r="AC478" s="49" t="s">
        <v>1823</v>
      </c>
      <c r="AD478" s="511" t="s">
        <v>1824</v>
      </c>
      <c r="AE478" s="37"/>
      <c r="AF478" s="37"/>
    </row>
    <row r="479" spans="1:32" ht="102.75" customHeight="1" x14ac:dyDescent="0.25">
      <c r="A479" s="847">
        <v>478</v>
      </c>
      <c r="B479" s="1816"/>
      <c r="C479" s="1819"/>
      <c r="D479" s="1760"/>
      <c r="E479" s="1313"/>
      <c r="F479" s="1313"/>
      <c r="G479" s="1313"/>
      <c r="H479" s="1313"/>
      <c r="I479" s="1313"/>
      <c r="J479" s="1326"/>
      <c r="K479" s="1326"/>
      <c r="L479" s="1326"/>
      <c r="M479" s="1326"/>
      <c r="N479" s="1326"/>
      <c r="O479" s="1775"/>
      <c r="P479" s="512" t="s">
        <v>1883</v>
      </c>
      <c r="Q479" s="87" t="s">
        <v>1884</v>
      </c>
      <c r="R479" s="87" t="s">
        <v>1885</v>
      </c>
      <c r="S479" s="87" t="s">
        <v>1886</v>
      </c>
      <c r="T479" s="87" t="s">
        <v>1887</v>
      </c>
      <c r="U479" s="49">
        <v>0</v>
      </c>
      <c r="V479" s="49">
        <v>2</v>
      </c>
      <c r="W479" s="49">
        <v>3</v>
      </c>
      <c r="X479" s="49">
        <v>3</v>
      </c>
      <c r="Y479" s="49">
        <v>3</v>
      </c>
      <c r="Z479" s="49">
        <v>11</v>
      </c>
      <c r="AA479" s="49" t="s">
        <v>43</v>
      </c>
      <c r="AB479" s="49" t="s">
        <v>1822</v>
      </c>
      <c r="AC479" s="49" t="s">
        <v>1823</v>
      </c>
      <c r="AD479" s="511" t="s">
        <v>1824</v>
      </c>
      <c r="AE479" s="37"/>
      <c r="AF479" s="37"/>
    </row>
    <row r="480" spans="1:32" ht="102.75" customHeight="1" x14ac:dyDescent="0.25">
      <c r="A480" s="847">
        <v>479</v>
      </c>
      <c r="B480" s="1816"/>
      <c r="C480" s="1819"/>
      <c r="D480" s="1760"/>
      <c r="E480" s="1313"/>
      <c r="F480" s="1313"/>
      <c r="G480" s="1313"/>
      <c r="H480" s="1313"/>
      <c r="I480" s="1313"/>
      <c r="J480" s="1776" t="s">
        <v>1888</v>
      </c>
      <c r="K480" s="1776" t="s">
        <v>1871</v>
      </c>
      <c r="L480" s="1777">
        <v>0.32</v>
      </c>
      <c r="M480" s="1776" t="s">
        <v>1872</v>
      </c>
      <c r="N480" s="1778">
        <v>2022</v>
      </c>
      <c r="O480" s="1777">
        <v>0.35</v>
      </c>
      <c r="P480" s="512" t="s">
        <v>1889</v>
      </c>
      <c r="Q480" s="87" t="s">
        <v>1890</v>
      </c>
      <c r="R480" s="87" t="s">
        <v>1891</v>
      </c>
      <c r="S480" s="87" t="s">
        <v>1892</v>
      </c>
      <c r="T480" s="87" t="s">
        <v>1893</v>
      </c>
      <c r="U480" s="49">
        <v>852</v>
      </c>
      <c r="V480" s="49">
        <v>0</v>
      </c>
      <c r="W480" s="49">
        <v>2000</v>
      </c>
      <c r="X480" s="49">
        <v>3000</v>
      </c>
      <c r="Y480" s="49">
        <v>1000</v>
      </c>
      <c r="Z480" s="49">
        <v>6000</v>
      </c>
      <c r="AA480" s="49" t="s">
        <v>43</v>
      </c>
      <c r="AB480" s="49" t="s">
        <v>1822</v>
      </c>
      <c r="AC480" s="49" t="s">
        <v>1823</v>
      </c>
      <c r="AD480" s="511" t="s">
        <v>1824</v>
      </c>
      <c r="AE480" s="37"/>
      <c r="AF480" s="37"/>
    </row>
    <row r="481" spans="1:32" ht="102.75" customHeight="1" x14ac:dyDescent="0.25">
      <c r="A481" s="847">
        <v>480</v>
      </c>
      <c r="B481" s="1816"/>
      <c r="C481" s="1819"/>
      <c r="D481" s="1760"/>
      <c r="E481" s="1313"/>
      <c r="F481" s="1313"/>
      <c r="G481" s="1313"/>
      <c r="H481" s="1313"/>
      <c r="I481" s="1313"/>
      <c r="J481" s="1313"/>
      <c r="K481" s="1313"/>
      <c r="L481" s="1774"/>
      <c r="M481" s="1313"/>
      <c r="N481" s="1313"/>
      <c r="O481" s="1774"/>
      <c r="P481" s="512" t="s">
        <v>1894</v>
      </c>
      <c r="Q481" s="87" t="s">
        <v>1895</v>
      </c>
      <c r="R481" s="87" t="s">
        <v>1896</v>
      </c>
      <c r="S481" s="87" t="s">
        <v>1897</v>
      </c>
      <c r="T481" s="87" t="s">
        <v>1898</v>
      </c>
      <c r="U481" s="49">
        <v>0</v>
      </c>
      <c r="V481" s="51">
        <v>1</v>
      </c>
      <c r="W481" s="49">
        <v>1</v>
      </c>
      <c r="X481" s="51">
        <v>1</v>
      </c>
      <c r="Y481" s="51">
        <v>1</v>
      </c>
      <c r="Z481" s="49">
        <v>1</v>
      </c>
      <c r="AA481" s="49" t="s">
        <v>43</v>
      </c>
      <c r="AB481" s="49" t="s">
        <v>1822</v>
      </c>
      <c r="AC481" s="49" t="s">
        <v>1823</v>
      </c>
      <c r="AD481" s="511" t="s">
        <v>1824</v>
      </c>
      <c r="AE481" s="37"/>
      <c r="AF481" s="37"/>
    </row>
    <row r="482" spans="1:32" ht="102.75" customHeight="1" x14ac:dyDescent="0.25">
      <c r="A482" s="847">
        <v>481</v>
      </c>
      <c r="B482" s="1816"/>
      <c r="C482" s="1819"/>
      <c r="D482" s="1760"/>
      <c r="E482" s="1313"/>
      <c r="F482" s="1313"/>
      <c r="G482" s="1313"/>
      <c r="H482" s="1326"/>
      <c r="I482" s="1326"/>
      <c r="J482" s="1326"/>
      <c r="K482" s="1313"/>
      <c r="L482" s="1774"/>
      <c r="M482" s="1313"/>
      <c r="N482" s="1313"/>
      <c r="O482" s="1774"/>
      <c r="P482" s="512" t="s">
        <v>1899</v>
      </c>
      <c r="Q482" s="87" t="s">
        <v>1900</v>
      </c>
      <c r="R482" s="87" t="s">
        <v>1901</v>
      </c>
      <c r="S482" s="87" t="s">
        <v>1902</v>
      </c>
      <c r="T482" s="87" t="s">
        <v>1903</v>
      </c>
      <c r="U482" s="529">
        <v>0</v>
      </c>
      <c r="V482" s="529">
        <v>1</v>
      </c>
      <c r="W482" s="84">
        <v>1</v>
      </c>
      <c r="X482" s="529">
        <v>1</v>
      </c>
      <c r="Y482" s="529">
        <v>1</v>
      </c>
      <c r="Z482" s="84">
        <v>1</v>
      </c>
      <c r="AA482" s="84" t="s">
        <v>43</v>
      </c>
      <c r="AB482" s="49" t="s">
        <v>1822</v>
      </c>
      <c r="AC482" s="49" t="s">
        <v>1823</v>
      </c>
      <c r="AD482" s="511" t="s">
        <v>1824</v>
      </c>
      <c r="AE482" s="37"/>
      <c r="AF482" s="37"/>
    </row>
    <row r="483" spans="1:32" ht="102.75" customHeight="1" x14ac:dyDescent="0.25">
      <c r="A483" s="847">
        <v>482</v>
      </c>
      <c r="B483" s="1816"/>
      <c r="C483" s="1819"/>
      <c r="D483" s="1760"/>
      <c r="E483" s="1313"/>
      <c r="F483" s="1313"/>
      <c r="G483" s="1313"/>
      <c r="H483" s="1812" t="s">
        <v>1904</v>
      </c>
      <c r="I483" s="1812" t="s">
        <v>1905</v>
      </c>
      <c r="J483" s="1776" t="s">
        <v>1906</v>
      </c>
      <c r="K483" s="1813" t="s">
        <v>1907</v>
      </c>
      <c r="L483" s="1814">
        <v>2.34</v>
      </c>
      <c r="M483" s="1813" t="s">
        <v>1908</v>
      </c>
      <c r="N483" s="1778">
        <v>2023</v>
      </c>
      <c r="O483" s="1794">
        <v>2.5</v>
      </c>
      <c r="P483" s="512" t="s">
        <v>1909</v>
      </c>
      <c r="Q483" s="49" t="s">
        <v>1910</v>
      </c>
      <c r="R483" s="87" t="s">
        <v>102</v>
      </c>
      <c r="S483" s="87" t="s">
        <v>1911</v>
      </c>
      <c r="T483" s="87" t="s">
        <v>103</v>
      </c>
      <c r="U483" s="531">
        <v>0</v>
      </c>
      <c r="V483" s="51">
        <v>1</v>
      </c>
      <c r="W483" s="51">
        <v>1</v>
      </c>
      <c r="X483" s="51">
        <v>1</v>
      </c>
      <c r="Y483" s="51">
        <v>1</v>
      </c>
      <c r="Z483" s="49" t="s">
        <v>43</v>
      </c>
      <c r="AA483" s="49" t="s">
        <v>1822</v>
      </c>
      <c r="AB483" s="49" t="s">
        <v>1823</v>
      </c>
      <c r="AC483" s="532" t="s">
        <v>1824</v>
      </c>
      <c r="AD483" s="533"/>
      <c r="AE483" s="37"/>
      <c r="AF483" s="37"/>
    </row>
    <row r="484" spans="1:32" ht="102.75" customHeight="1" thickBot="1" x14ac:dyDescent="0.3">
      <c r="A484" s="847">
        <v>483</v>
      </c>
      <c r="B484" s="1817"/>
      <c r="C484" s="1820"/>
      <c r="D484" s="1761"/>
      <c r="E484" s="1314"/>
      <c r="F484" s="1314"/>
      <c r="G484" s="1314"/>
      <c r="H484" s="1314"/>
      <c r="I484" s="1314"/>
      <c r="J484" s="1314"/>
      <c r="K484" s="1314"/>
      <c r="L484" s="1314"/>
      <c r="M484" s="1314"/>
      <c r="N484" s="1314"/>
      <c r="O484" s="1314"/>
      <c r="P484" s="534" t="s">
        <v>1912</v>
      </c>
      <c r="Q484" s="55" t="s">
        <v>1913</v>
      </c>
      <c r="R484" s="74" t="s">
        <v>1914</v>
      </c>
      <c r="S484" s="74" t="s">
        <v>1915</v>
      </c>
      <c r="T484" s="74" t="s">
        <v>1916</v>
      </c>
      <c r="U484" s="535">
        <v>0</v>
      </c>
      <c r="V484" s="535">
        <v>1</v>
      </c>
      <c r="W484" s="536">
        <v>1</v>
      </c>
      <c r="X484" s="536">
        <v>1</v>
      </c>
      <c r="Y484" s="536">
        <v>1</v>
      </c>
      <c r="Z484" s="535">
        <v>1</v>
      </c>
      <c r="AA484" s="535" t="s">
        <v>53</v>
      </c>
      <c r="AB484" s="55" t="s">
        <v>1822</v>
      </c>
      <c r="AC484" s="55" t="s">
        <v>1823</v>
      </c>
      <c r="AD484" s="517" t="s">
        <v>1824</v>
      </c>
      <c r="AE484" s="37"/>
      <c r="AF484" s="37"/>
    </row>
    <row r="485" spans="1:32" ht="15.75" customHeight="1" thickBot="1" x14ac:dyDescent="0.3">
      <c r="A485" s="847">
        <v>484</v>
      </c>
      <c r="B485" s="417" t="s">
        <v>1917</v>
      </c>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c r="AA485" s="37"/>
      <c r="AB485" s="37"/>
      <c r="AC485" s="37"/>
      <c r="AD485" s="37"/>
      <c r="AE485" s="37"/>
      <c r="AF485" s="37"/>
    </row>
    <row r="486" spans="1:32" ht="60" customHeight="1" x14ac:dyDescent="0.25">
      <c r="A486" s="847">
        <v>485</v>
      </c>
      <c r="B486" s="1795" t="s">
        <v>1918</v>
      </c>
      <c r="C486" s="1798"/>
      <c r="D486" s="1801" t="s">
        <v>1919</v>
      </c>
      <c r="E486" s="1317" t="s">
        <v>1920</v>
      </c>
      <c r="F486" s="1804">
        <v>21</v>
      </c>
      <c r="G486" s="1807" t="s">
        <v>1921</v>
      </c>
      <c r="H486" s="1810">
        <v>2104</v>
      </c>
      <c r="I486" s="1298" t="s">
        <v>1922</v>
      </c>
      <c r="J486" s="1791" t="s">
        <v>1923</v>
      </c>
      <c r="K486" s="1298" t="s">
        <v>1924</v>
      </c>
      <c r="L486" s="1298">
        <v>0</v>
      </c>
      <c r="M486" s="1298" t="s">
        <v>1925</v>
      </c>
      <c r="N486" s="1298">
        <v>2024</v>
      </c>
      <c r="O486" s="1298">
        <v>30</v>
      </c>
      <c r="P486" s="537" t="s">
        <v>1926</v>
      </c>
      <c r="Q486" s="106" t="s">
        <v>1927</v>
      </c>
      <c r="R486" s="538" t="s">
        <v>102</v>
      </c>
      <c r="S486" s="106" t="s">
        <v>1928</v>
      </c>
      <c r="T486" s="105" t="s">
        <v>1929</v>
      </c>
      <c r="U486" s="539">
        <v>0</v>
      </c>
      <c r="V486" s="539">
        <v>1</v>
      </c>
      <c r="W486" s="539">
        <v>1</v>
      </c>
      <c r="X486" s="539">
        <v>1</v>
      </c>
      <c r="Y486" s="539">
        <v>1</v>
      </c>
      <c r="Z486" s="540">
        <v>1</v>
      </c>
      <c r="AA486" s="45" t="s">
        <v>43</v>
      </c>
      <c r="AB486" s="43" t="s">
        <v>1822</v>
      </c>
      <c r="AC486" s="43" t="s">
        <v>1930</v>
      </c>
      <c r="AD486" s="541" t="s">
        <v>1931</v>
      </c>
      <c r="AE486" s="37"/>
      <c r="AF486" s="37"/>
    </row>
    <row r="487" spans="1:32" ht="60" customHeight="1" x14ac:dyDescent="0.25">
      <c r="A487" s="847">
        <v>486</v>
      </c>
      <c r="B487" s="1796"/>
      <c r="C487" s="1799"/>
      <c r="D487" s="1802"/>
      <c r="E487" s="1282"/>
      <c r="F487" s="1805"/>
      <c r="G487" s="1808"/>
      <c r="H487" s="1306"/>
      <c r="I487" s="1288"/>
      <c r="J487" s="1792"/>
      <c r="K487" s="1288"/>
      <c r="L487" s="1288"/>
      <c r="M487" s="1288"/>
      <c r="N487" s="1288"/>
      <c r="O487" s="1288"/>
      <c r="P487" s="542" t="s">
        <v>1932</v>
      </c>
      <c r="Q487" s="86">
        <v>2104002</v>
      </c>
      <c r="R487" s="87" t="s">
        <v>114</v>
      </c>
      <c r="S487" s="86" t="s">
        <v>1933</v>
      </c>
      <c r="T487" s="87" t="s">
        <v>1934</v>
      </c>
      <c r="U487" s="543">
        <v>0</v>
      </c>
      <c r="V487" s="543">
        <v>1</v>
      </c>
      <c r="W487" s="543">
        <v>1</v>
      </c>
      <c r="X487" s="543">
        <v>1</v>
      </c>
      <c r="Y487" s="543">
        <v>1</v>
      </c>
      <c r="Z487" s="544">
        <v>1</v>
      </c>
      <c r="AA487" s="51" t="s">
        <v>43</v>
      </c>
      <c r="AB487" s="49" t="s">
        <v>1822</v>
      </c>
      <c r="AC487" s="49" t="s">
        <v>1930</v>
      </c>
      <c r="AD487" s="545" t="s">
        <v>1931</v>
      </c>
      <c r="AE487" s="37"/>
      <c r="AF487" s="37"/>
    </row>
    <row r="488" spans="1:32" ht="60" customHeight="1" x14ac:dyDescent="0.25">
      <c r="A488" s="847">
        <v>487</v>
      </c>
      <c r="B488" s="1796"/>
      <c r="C488" s="1799"/>
      <c r="D488" s="1802"/>
      <c r="E488" s="1282"/>
      <c r="F488" s="1805"/>
      <c r="G488" s="1808"/>
      <c r="H488" s="1306"/>
      <c r="I488" s="1288"/>
      <c r="J488" s="1792"/>
      <c r="K488" s="1288"/>
      <c r="L488" s="1288"/>
      <c r="M488" s="1288"/>
      <c r="N488" s="1288"/>
      <c r="O488" s="1288"/>
      <c r="P488" s="79" t="s">
        <v>1935</v>
      </c>
      <c r="Q488" s="86" t="s">
        <v>1936</v>
      </c>
      <c r="R488" s="87" t="s">
        <v>1937</v>
      </c>
      <c r="S488" s="86" t="s">
        <v>1938</v>
      </c>
      <c r="T488" s="87" t="s">
        <v>1939</v>
      </c>
      <c r="U488" s="546">
        <v>48</v>
      </c>
      <c r="V488" s="543">
        <v>0</v>
      </c>
      <c r="W488" s="543">
        <v>4</v>
      </c>
      <c r="X488" s="543">
        <v>4</v>
      </c>
      <c r="Y488" s="543">
        <v>4</v>
      </c>
      <c r="Z488" s="461">
        <v>12</v>
      </c>
      <c r="AA488" s="51" t="s">
        <v>43</v>
      </c>
      <c r="AB488" s="49" t="s">
        <v>1822</v>
      </c>
      <c r="AC488" s="49" t="s">
        <v>1930</v>
      </c>
      <c r="AD488" s="545" t="s">
        <v>1931</v>
      </c>
      <c r="AE488" s="37"/>
      <c r="AF488" s="37"/>
    </row>
    <row r="489" spans="1:32" ht="60" customHeight="1" x14ac:dyDescent="0.25">
      <c r="A489" s="847">
        <v>488</v>
      </c>
      <c r="B489" s="1796"/>
      <c r="C489" s="1799"/>
      <c r="D489" s="1802"/>
      <c r="E489" s="1282"/>
      <c r="F489" s="1805"/>
      <c r="G489" s="1808"/>
      <c r="H489" s="1306"/>
      <c r="I489" s="1288"/>
      <c r="J489" s="1792"/>
      <c r="K489" s="1288"/>
      <c r="L489" s="1288"/>
      <c r="M489" s="1288"/>
      <c r="N489" s="1288"/>
      <c r="O489" s="1288"/>
      <c r="P489" s="547" t="s">
        <v>1940</v>
      </c>
      <c r="Q489" s="86">
        <v>2104013</v>
      </c>
      <c r="R489" s="87" t="s">
        <v>1941</v>
      </c>
      <c r="S489" s="86" t="s">
        <v>1942</v>
      </c>
      <c r="T489" s="87" t="s">
        <v>1943</v>
      </c>
      <c r="U489" s="543">
        <v>107</v>
      </c>
      <c r="V489" s="543">
        <v>0</v>
      </c>
      <c r="W489" s="543">
        <v>10</v>
      </c>
      <c r="X489" s="543">
        <v>10</v>
      </c>
      <c r="Y489" s="543">
        <v>10</v>
      </c>
      <c r="Z489" s="461">
        <v>137</v>
      </c>
      <c r="AA489" s="51" t="s">
        <v>43</v>
      </c>
      <c r="AB489" s="49" t="s">
        <v>1822</v>
      </c>
      <c r="AC489" s="49" t="s">
        <v>1930</v>
      </c>
      <c r="AD489" s="545" t="s">
        <v>1931</v>
      </c>
      <c r="AE489" s="37"/>
      <c r="AF489" s="37"/>
    </row>
    <row r="490" spans="1:32" ht="60" customHeight="1" x14ac:dyDescent="0.25">
      <c r="A490" s="847">
        <v>489</v>
      </c>
      <c r="B490" s="1796"/>
      <c r="C490" s="1799"/>
      <c r="D490" s="1802"/>
      <c r="E490" s="1282"/>
      <c r="F490" s="1805"/>
      <c r="G490" s="1808"/>
      <c r="H490" s="1811"/>
      <c r="I490" s="1289"/>
      <c r="J490" s="1792"/>
      <c r="K490" s="1288"/>
      <c r="L490" s="1288"/>
      <c r="M490" s="1288"/>
      <c r="N490" s="1288"/>
      <c r="O490" s="1288"/>
      <c r="P490" s="79" t="s">
        <v>1944</v>
      </c>
      <c r="Q490" s="86" t="s">
        <v>1945</v>
      </c>
      <c r="R490" s="87" t="s">
        <v>1946</v>
      </c>
      <c r="S490" s="86" t="s">
        <v>1947</v>
      </c>
      <c r="T490" s="87" t="s">
        <v>1948</v>
      </c>
      <c r="U490" s="543">
        <v>0</v>
      </c>
      <c r="V490" s="543">
        <v>0</v>
      </c>
      <c r="W490" s="543">
        <v>50</v>
      </c>
      <c r="X490" s="543">
        <v>50</v>
      </c>
      <c r="Y490" s="543">
        <v>50</v>
      </c>
      <c r="Z490" s="461">
        <v>150</v>
      </c>
      <c r="AA490" s="51" t="s">
        <v>43</v>
      </c>
      <c r="AB490" s="49" t="s">
        <v>1822</v>
      </c>
      <c r="AC490" s="49" t="s">
        <v>1930</v>
      </c>
      <c r="AD490" s="545" t="s">
        <v>1931</v>
      </c>
      <c r="AE490" s="37"/>
      <c r="AF490" s="37"/>
    </row>
    <row r="491" spans="1:32" ht="60" customHeight="1" x14ac:dyDescent="0.25">
      <c r="A491" s="847">
        <v>490</v>
      </c>
      <c r="B491" s="1796"/>
      <c r="C491" s="1799"/>
      <c r="D491" s="1802"/>
      <c r="E491" s="1282"/>
      <c r="F491" s="1805"/>
      <c r="G491" s="1808"/>
      <c r="H491" s="1785">
        <v>2106</v>
      </c>
      <c r="I491" s="1781" t="s">
        <v>1949</v>
      </c>
      <c r="J491" s="1792"/>
      <c r="K491" s="1288"/>
      <c r="L491" s="1288"/>
      <c r="M491" s="1288"/>
      <c r="N491" s="1288"/>
      <c r="O491" s="1288"/>
      <c r="P491" s="47" t="s">
        <v>1950</v>
      </c>
      <c r="Q491" s="86" t="s">
        <v>1951</v>
      </c>
      <c r="R491" s="87" t="s">
        <v>114</v>
      </c>
      <c r="S491" s="86" t="s">
        <v>1952</v>
      </c>
      <c r="T491" s="87" t="s">
        <v>116</v>
      </c>
      <c r="U491" s="543">
        <v>0</v>
      </c>
      <c r="V491" s="543">
        <v>1</v>
      </c>
      <c r="W491" s="543">
        <v>0</v>
      </c>
      <c r="X491" s="543">
        <v>0</v>
      </c>
      <c r="Y491" s="543">
        <v>0</v>
      </c>
      <c r="Z491" s="544">
        <v>1</v>
      </c>
      <c r="AA491" s="51" t="s">
        <v>43</v>
      </c>
      <c r="AB491" s="49" t="s">
        <v>1822</v>
      </c>
      <c r="AC491" s="49" t="s">
        <v>1930</v>
      </c>
      <c r="AD491" s="545" t="s">
        <v>1931</v>
      </c>
      <c r="AE491" s="37"/>
      <c r="AF491" s="37"/>
    </row>
    <row r="492" spans="1:32" ht="60" customHeight="1" thickBot="1" x14ac:dyDescent="0.3">
      <c r="A492" s="847">
        <v>491</v>
      </c>
      <c r="B492" s="1796"/>
      <c r="C492" s="1799"/>
      <c r="D492" s="1803"/>
      <c r="E492" s="1283"/>
      <c r="F492" s="1805"/>
      <c r="G492" s="1808"/>
      <c r="H492" s="1307"/>
      <c r="I492" s="1291"/>
      <c r="J492" s="1793"/>
      <c r="K492" s="1291"/>
      <c r="L492" s="1291"/>
      <c r="M492" s="1291"/>
      <c r="N492" s="1291"/>
      <c r="O492" s="1291"/>
      <c r="P492" s="72" t="s">
        <v>1953</v>
      </c>
      <c r="Q492" s="75" t="s">
        <v>1954</v>
      </c>
      <c r="R492" s="74" t="s">
        <v>51</v>
      </c>
      <c r="S492" s="75" t="s">
        <v>1955</v>
      </c>
      <c r="T492" s="74" t="s">
        <v>52</v>
      </c>
      <c r="U492" s="548">
        <v>0</v>
      </c>
      <c r="V492" s="548">
        <v>1</v>
      </c>
      <c r="W492" s="548">
        <v>1</v>
      </c>
      <c r="X492" s="548">
        <v>1</v>
      </c>
      <c r="Y492" s="548">
        <v>1</v>
      </c>
      <c r="Z492" s="549">
        <v>1</v>
      </c>
      <c r="AA492" s="57" t="s">
        <v>43</v>
      </c>
      <c r="AB492" s="55" t="s">
        <v>1822</v>
      </c>
      <c r="AC492" s="55" t="s">
        <v>1930</v>
      </c>
      <c r="AD492" s="550" t="s">
        <v>1931</v>
      </c>
      <c r="AE492" s="37"/>
      <c r="AF492" s="37"/>
    </row>
    <row r="493" spans="1:32" ht="60" customHeight="1" x14ac:dyDescent="0.25">
      <c r="A493" s="847">
        <v>492</v>
      </c>
      <c r="B493" s="1796"/>
      <c r="C493" s="1799"/>
      <c r="D493" s="1786" t="s">
        <v>1956</v>
      </c>
      <c r="E493" s="1317" t="s">
        <v>1957</v>
      </c>
      <c r="F493" s="1805"/>
      <c r="G493" s="1796"/>
      <c r="H493" s="1789">
        <v>2101</v>
      </c>
      <c r="I493" s="1790" t="s">
        <v>1958</v>
      </c>
      <c r="J493" s="1839" t="s">
        <v>1959</v>
      </c>
      <c r="K493" s="1840" t="s">
        <v>881</v>
      </c>
      <c r="L493" s="1841">
        <v>0.28129999999999999</v>
      </c>
      <c r="M493" s="1840" t="s">
        <v>1960</v>
      </c>
      <c r="N493" s="1840">
        <v>2023</v>
      </c>
      <c r="O493" s="1842">
        <v>0.5</v>
      </c>
      <c r="P493" s="551" t="s">
        <v>1961</v>
      </c>
      <c r="Q493" s="552">
        <v>2101016</v>
      </c>
      <c r="R493" s="105" t="s">
        <v>1962</v>
      </c>
      <c r="S493" s="105" t="s">
        <v>1963</v>
      </c>
      <c r="T493" s="105" t="s">
        <v>1964</v>
      </c>
      <c r="U493" s="539">
        <v>90240</v>
      </c>
      <c r="V493" s="539">
        <v>122272</v>
      </c>
      <c r="W493" s="539">
        <v>158234</v>
      </c>
      <c r="X493" s="539">
        <v>165401</v>
      </c>
      <c r="Y493" s="539">
        <v>175576</v>
      </c>
      <c r="Z493" s="539">
        <v>175576</v>
      </c>
      <c r="AA493" s="45" t="s">
        <v>43</v>
      </c>
      <c r="AB493" s="43" t="s">
        <v>1822</v>
      </c>
      <c r="AC493" s="43" t="s">
        <v>1930</v>
      </c>
      <c r="AD493" s="541" t="s">
        <v>1931</v>
      </c>
      <c r="AE493" s="37"/>
      <c r="AF493" s="37"/>
    </row>
    <row r="494" spans="1:32" ht="60" customHeight="1" x14ac:dyDescent="0.25">
      <c r="A494" s="847">
        <v>493</v>
      </c>
      <c r="B494" s="1796"/>
      <c r="C494" s="1799"/>
      <c r="D494" s="1787"/>
      <c r="E494" s="1282"/>
      <c r="F494" s="1805"/>
      <c r="G494" s="1796"/>
      <c r="H494" s="1285"/>
      <c r="I494" s="1288"/>
      <c r="J494" s="1792"/>
      <c r="K494" s="1288"/>
      <c r="L494" s="1288"/>
      <c r="M494" s="1288"/>
      <c r="N494" s="1288"/>
      <c r="O494" s="1288"/>
      <c r="P494" s="553" t="s">
        <v>1965</v>
      </c>
      <c r="Q494" s="80">
        <v>2101013</v>
      </c>
      <c r="R494" s="49" t="s">
        <v>1966</v>
      </c>
      <c r="S494" s="49" t="s">
        <v>1967</v>
      </c>
      <c r="T494" s="49" t="s">
        <v>1968</v>
      </c>
      <c r="U494" s="543">
        <v>53188</v>
      </c>
      <c r="V494" s="543">
        <v>88711</v>
      </c>
      <c r="W494" s="543">
        <v>120526</v>
      </c>
      <c r="X494" s="543">
        <v>136672</v>
      </c>
      <c r="Y494" s="543">
        <v>150322</v>
      </c>
      <c r="Z494" s="543">
        <v>150322</v>
      </c>
      <c r="AA494" s="51" t="s">
        <v>43</v>
      </c>
      <c r="AB494" s="49" t="s">
        <v>1822</v>
      </c>
      <c r="AC494" s="49" t="s">
        <v>1930</v>
      </c>
      <c r="AD494" s="545" t="s">
        <v>1931</v>
      </c>
      <c r="AE494" s="37"/>
      <c r="AF494" s="37"/>
    </row>
    <row r="495" spans="1:32" ht="60" customHeight="1" thickBot="1" x14ac:dyDescent="0.3">
      <c r="A495" s="847">
        <v>494</v>
      </c>
      <c r="B495" s="1796"/>
      <c r="C495" s="1799"/>
      <c r="D495" s="1788"/>
      <c r="E495" s="1283"/>
      <c r="F495" s="1805"/>
      <c r="G495" s="1796"/>
      <c r="H495" s="1285"/>
      <c r="I495" s="1288"/>
      <c r="J495" s="1792"/>
      <c r="K495" s="1288"/>
      <c r="L495" s="1288"/>
      <c r="M495" s="1288"/>
      <c r="N495" s="1288"/>
      <c r="O495" s="1288"/>
      <c r="P495" s="554" t="s">
        <v>1969</v>
      </c>
      <c r="Q495" s="555" t="s">
        <v>1970</v>
      </c>
      <c r="R495" s="90" t="s">
        <v>1971</v>
      </c>
      <c r="S495" s="528">
        <v>210101400</v>
      </c>
      <c r="T495" s="528" t="s">
        <v>1972</v>
      </c>
      <c r="U495" s="556">
        <v>0</v>
      </c>
      <c r="V495" s="556">
        <v>0</v>
      </c>
      <c r="W495" s="556">
        <v>0</v>
      </c>
      <c r="X495" s="556">
        <v>0</v>
      </c>
      <c r="Y495" s="556">
        <v>3</v>
      </c>
      <c r="Z495" s="557">
        <v>3</v>
      </c>
      <c r="AA495" s="530" t="s">
        <v>43</v>
      </c>
      <c r="AB495" s="90" t="s">
        <v>1822</v>
      </c>
      <c r="AC495" s="90" t="s">
        <v>1930</v>
      </c>
      <c r="AD495" s="558" t="s">
        <v>1931</v>
      </c>
      <c r="AE495" s="37"/>
      <c r="AF495" s="37"/>
    </row>
    <row r="496" spans="1:32" ht="60" customHeight="1" x14ac:dyDescent="0.25">
      <c r="A496" s="847">
        <v>495</v>
      </c>
      <c r="B496" s="1796"/>
      <c r="C496" s="1799"/>
      <c r="D496" s="1836" t="s">
        <v>1973</v>
      </c>
      <c r="E496" s="1317" t="s">
        <v>1974</v>
      </c>
      <c r="F496" s="1805"/>
      <c r="G496" s="1808"/>
      <c r="H496" s="1295">
        <v>2102</v>
      </c>
      <c r="I496" s="1298" t="s">
        <v>1975</v>
      </c>
      <c r="J496" s="1791" t="s">
        <v>1976</v>
      </c>
      <c r="K496" s="1298" t="s">
        <v>881</v>
      </c>
      <c r="L496" s="1826">
        <v>0.91900000000000004</v>
      </c>
      <c r="M496" s="1298" t="s">
        <v>906</v>
      </c>
      <c r="N496" s="1298">
        <v>2022</v>
      </c>
      <c r="O496" s="1827">
        <v>0.95</v>
      </c>
      <c r="P496" s="76" t="s">
        <v>1977</v>
      </c>
      <c r="Q496" s="105">
        <v>2102062</v>
      </c>
      <c r="R496" s="537" t="s">
        <v>1978</v>
      </c>
      <c r="S496" s="105">
        <v>210206200</v>
      </c>
      <c r="T496" s="105" t="s">
        <v>1979</v>
      </c>
      <c r="U496" s="559">
        <v>1693</v>
      </c>
      <c r="V496" s="559">
        <v>0</v>
      </c>
      <c r="W496" s="559">
        <v>250</v>
      </c>
      <c r="X496" s="559">
        <v>150</v>
      </c>
      <c r="Y496" s="559">
        <v>150</v>
      </c>
      <c r="Z496" s="559">
        <v>550</v>
      </c>
      <c r="AA496" s="105" t="s">
        <v>43</v>
      </c>
      <c r="AB496" s="43" t="s">
        <v>1822</v>
      </c>
      <c r="AC496" s="43" t="s">
        <v>1930</v>
      </c>
      <c r="AD496" s="541" t="s">
        <v>1931</v>
      </c>
      <c r="AE496" s="37"/>
      <c r="AF496" s="37"/>
    </row>
    <row r="497" spans="1:32" ht="60" customHeight="1" x14ac:dyDescent="0.25">
      <c r="A497" s="847">
        <v>496</v>
      </c>
      <c r="B497" s="1796"/>
      <c r="C497" s="1799"/>
      <c r="D497" s="1837"/>
      <c r="E497" s="1282"/>
      <c r="F497" s="1805"/>
      <c r="G497" s="1808"/>
      <c r="H497" s="1296"/>
      <c r="I497" s="1288"/>
      <c r="J497" s="1792"/>
      <c r="K497" s="1288"/>
      <c r="L497" s="1288"/>
      <c r="M497" s="1288"/>
      <c r="N497" s="1288"/>
      <c r="O497" s="1288"/>
      <c r="P497" s="560" t="s">
        <v>1980</v>
      </c>
      <c r="Q497" s="561">
        <v>2102058</v>
      </c>
      <c r="R497" s="87" t="s">
        <v>1980</v>
      </c>
      <c r="S497" s="86" t="s">
        <v>1981</v>
      </c>
      <c r="T497" s="87" t="s">
        <v>1982</v>
      </c>
      <c r="U497" s="562">
        <v>0</v>
      </c>
      <c r="V497" s="562">
        <v>0</v>
      </c>
      <c r="W497" s="562">
        <v>1</v>
      </c>
      <c r="X497" s="562">
        <v>1</v>
      </c>
      <c r="Y497" s="562">
        <v>1</v>
      </c>
      <c r="Z497" s="563">
        <v>3</v>
      </c>
      <c r="AA497" s="87" t="s">
        <v>43</v>
      </c>
      <c r="AB497" s="49" t="s">
        <v>1822</v>
      </c>
      <c r="AC497" s="49" t="s">
        <v>1930</v>
      </c>
      <c r="AD497" s="545" t="s">
        <v>1931</v>
      </c>
      <c r="AE497" s="37"/>
      <c r="AF497" s="37"/>
    </row>
    <row r="498" spans="1:32" ht="60" customHeight="1" x14ac:dyDescent="0.25">
      <c r="A498" s="847">
        <v>497</v>
      </c>
      <c r="B498" s="1796"/>
      <c r="C498" s="1799"/>
      <c r="D498" s="1837"/>
      <c r="E498" s="1282"/>
      <c r="F498" s="1805"/>
      <c r="G498" s="1808"/>
      <c r="H498" s="1296"/>
      <c r="I498" s="1288"/>
      <c r="J498" s="1792"/>
      <c r="K498" s="1288"/>
      <c r="L498" s="1288"/>
      <c r="M498" s="1288"/>
      <c r="N498" s="1288"/>
      <c r="O498" s="1288"/>
      <c r="P498" s="560" t="s">
        <v>1983</v>
      </c>
      <c r="Q498" s="564">
        <v>2102038</v>
      </c>
      <c r="R498" s="565" t="s">
        <v>1984</v>
      </c>
      <c r="S498" s="564">
        <v>210203800</v>
      </c>
      <c r="T498" s="565" t="s">
        <v>1985</v>
      </c>
      <c r="U498" s="566">
        <v>0</v>
      </c>
      <c r="V498" s="563">
        <v>0</v>
      </c>
      <c r="W498" s="563">
        <v>0</v>
      </c>
      <c r="X498" s="563">
        <v>1</v>
      </c>
      <c r="Y498" s="563">
        <v>0</v>
      </c>
      <c r="Z498" s="563">
        <f>+Y498+X498+W498+V498</f>
        <v>1</v>
      </c>
      <c r="AA498" s="87" t="s">
        <v>43</v>
      </c>
      <c r="AB498" s="49" t="s">
        <v>1822</v>
      </c>
      <c r="AC498" s="49" t="s">
        <v>1930</v>
      </c>
      <c r="AD498" s="545" t="s">
        <v>1931</v>
      </c>
      <c r="AE498" s="37"/>
      <c r="AF498" s="37"/>
    </row>
    <row r="499" spans="1:32" ht="60" customHeight="1" x14ac:dyDescent="0.25">
      <c r="A499" s="847">
        <v>498</v>
      </c>
      <c r="B499" s="1796"/>
      <c r="C499" s="1799"/>
      <c r="D499" s="1837"/>
      <c r="E499" s="1282"/>
      <c r="F499" s="1805"/>
      <c r="G499" s="1808"/>
      <c r="H499" s="1296"/>
      <c r="I499" s="1288"/>
      <c r="J499" s="1792"/>
      <c r="K499" s="1288"/>
      <c r="L499" s="1288"/>
      <c r="M499" s="1288"/>
      <c r="N499" s="1288"/>
      <c r="O499" s="1288"/>
      <c r="P499" s="560" t="s">
        <v>1986</v>
      </c>
      <c r="Q499" s="524">
        <v>2102002</v>
      </c>
      <c r="R499" s="567" t="s">
        <v>1987</v>
      </c>
      <c r="S499" s="524">
        <v>210200200</v>
      </c>
      <c r="T499" s="524" t="s">
        <v>1988</v>
      </c>
      <c r="U499" s="566">
        <v>4</v>
      </c>
      <c r="V499" s="563">
        <v>0</v>
      </c>
      <c r="W499" s="563">
        <v>1</v>
      </c>
      <c r="X499" s="563">
        <v>2</v>
      </c>
      <c r="Y499" s="563">
        <v>1</v>
      </c>
      <c r="Z499" s="563">
        <v>4</v>
      </c>
      <c r="AA499" s="87" t="s">
        <v>43</v>
      </c>
      <c r="AB499" s="49" t="s">
        <v>1822</v>
      </c>
      <c r="AC499" s="49" t="s">
        <v>1930</v>
      </c>
      <c r="AD499" s="545" t="s">
        <v>1931</v>
      </c>
      <c r="AE499" s="37"/>
      <c r="AF499" s="37"/>
    </row>
    <row r="500" spans="1:32" ht="60" customHeight="1" x14ac:dyDescent="0.25">
      <c r="A500" s="847">
        <v>499</v>
      </c>
      <c r="B500" s="1796"/>
      <c r="C500" s="1799"/>
      <c r="D500" s="1837"/>
      <c r="E500" s="1282"/>
      <c r="F500" s="1805"/>
      <c r="G500" s="1808"/>
      <c r="H500" s="1296"/>
      <c r="I500" s="1288"/>
      <c r="J500" s="1792"/>
      <c r="K500" s="1288"/>
      <c r="L500" s="1288"/>
      <c r="M500" s="1288"/>
      <c r="N500" s="1288"/>
      <c r="O500" s="1288"/>
      <c r="P500" s="79" t="s">
        <v>1989</v>
      </c>
      <c r="Q500" s="87">
        <v>2102021</v>
      </c>
      <c r="R500" s="542" t="s">
        <v>1990</v>
      </c>
      <c r="S500" s="87">
        <v>210202100</v>
      </c>
      <c r="T500" s="87" t="s">
        <v>1990</v>
      </c>
      <c r="U500" s="568">
        <v>715.91</v>
      </c>
      <c r="V500" s="562">
        <v>0</v>
      </c>
      <c r="W500" s="562">
        <v>100</v>
      </c>
      <c r="X500" s="562">
        <v>100</v>
      </c>
      <c r="Y500" s="562">
        <v>100</v>
      </c>
      <c r="Z500" s="562">
        <v>300</v>
      </c>
      <c r="AA500" s="87" t="s">
        <v>43</v>
      </c>
      <c r="AB500" s="49" t="s">
        <v>1822</v>
      </c>
      <c r="AC500" s="49" t="s">
        <v>1930</v>
      </c>
      <c r="AD500" s="545" t="s">
        <v>1931</v>
      </c>
      <c r="AE500" s="37"/>
      <c r="AF500" s="37"/>
    </row>
    <row r="501" spans="1:32" ht="60" customHeight="1" thickBot="1" x14ac:dyDescent="0.3">
      <c r="A501" s="847">
        <v>500</v>
      </c>
      <c r="B501" s="1796"/>
      <c r="C501" s="1799"/>
      <c r="D501" s="1838"/>
      <c r="E501" s="1283"/>
      <c r="F501" s="1805"/>
      <c r="G501" s="1808"/>
      <c r="H501" s="1297"/>
      <c r="I501" s="1291"/>
      <c r="J501" s="1793"/>
      <c r="K501" s="1291"/>
      <c r="L501" s="1291"/>
      <c r="M501" s="1291"/>
      <c r="N501" s="1291"/>
      <c r="O501" s="1291"/>
      <c r="P501" s="72" t="s">
        <v>1991</v>
      </c>
      <c r="Q501" s="74">
        <v>2102044</v>
      </c>
      <c r="R501" s="569" t="s">
        <v>1992</v>
      </c>
      <c r="S501" s="74">
        <v>210204401</v>
      </c>
      <c r="T501" s="74" t="s">
        <v>1993</v>
      </c>
      <c r="U501" s="570">
        <v>3708</v>
      </c>
      <c r="V501" s="570">
        <v>300</v>
      </c>
      <c r="W501" s="570">
        <v>300</v>
      </c>
      <c r="X501" s="570">
        <v>300</v>
      </c>
      <c r="Y501" s="570">
        <v>300</v>
      </c>
      <c r="Z501" s="570">
        <v>1200</v>
      </c>
      <c r="AA501" s="74" t="s">
        <v>43</v>
      </c>
      <c r="AB501" s="55" t="s">
        <v>1822</v>
      </c>
      <c r="AC501" s="55" t="s">
        <v>1930</v>
      </c>
      <c r="AD501" s="550" t="s">
        <v>1931</v>
      </c>
      <c r="AE501" s="37"/>
      <c r="AF501" s="37"/>
    </row>
    <row r="502" spans="1:32" ht="123.75" customHeight="1" thickBot="1" x14ac:dyDescent="0.3">
      <c r="A502" s="847">
        <v>501</v>
      </c>
      <c r="B502" s="1797"/>
      <c r="C502" s="1800"/>
      <c r="D502" s="571" t="s">
        <v>1994</v>
      </c>
      <c r="E502" s="572" t="s">
        <v>1995</v>
      </c>
      <c r="F502" s="1806"/>
      <c r="G502" s="1809"/>
      <c r="H502" s="573">
        <v>2103</v>
      </c>
      <c r="I502" s="574" t="s">
        <v>1996</v>
      </c>
      <c r="J502" s="575" t="s">
        <v>1997</v>
      </c>
      <c r="K502" s="576" t="s">
        <v>881</v>
      </c>
      <c r="L502" s="577">
        <v>0.98440000000000005</v>
      </c>
      <c r="M502" s="574" t="s">
        <v>1998</v>
      </c>
      <c r="N502" s="574">
        <v>2021</v>
      </c>
      <c r="O502" s="578">
        <v>1</v>
      </c>
      <c r="P502" s="575" t="s">
        <v>1999</v>
      </c>
      <c r="Q502" s="579" t="s">
        <v>2000</v>
      </c>
      <c r="R502" s="576" t="s">
        <v>102</v>
      </c>
      <c r="S502" s="576" t="s">
        <v>2001</v>
      </c>
      <c r="T502" s="576" t="s">
        <v>103</v>
      </c>
      <c r="U502" s="580">
        <v>0</v>
      </c>
      <c r="V502" s="580">
        <v>1</v>
      </c>
      <c r="W502" s="580">
        <v>1</v>
      </c>
      <c r="X502" s="580">
        <v>1</v>
      </c>
      <c r="Y502" s="580">
        <v>1</v>
      </c>
      <c r="Z502" s="581">
        <f>SUM(V502:Y502)</f>
        <v>4</v>
      </c>
      <c r="AA502" s="582" t="s">
        <v>43</v>
      </c>
      <c r="AB502" s="583" t="s">
        <v>1822</v>
      </c>
      <c r="AC502" s="583" t="s">
        <v>1930</v>
      </c>
      <c r="AD502" s="584" t="s">
        <v>1931</v>
      </c>
      <c r="AE502" s="37"/>
      <c r="AF502" s="37"/>
    </row>
    <row r="503" spans="1:32" ht="15.75" customHeight="1" thickBot="1" x14ac:dyDescent="0.3">
      <c r="A503" s="847">
        <v>502</v>
      </c>
      <c r="B503" s="642" t="s">
        <v>2002</v>
      </c>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c r="AA503" s="37"/>
      <c r="AB503" s="37"/>
      <c r="AC503" s="37"/>
      <c r="AD503" s="37"/>
      <c r="AE503" s="37"/>
      <c r="AF503" s="37"/>
    </row>
    <row r="504" spans="1:32" ht="94.5" x14ac:dyDescent="0.25">
      <c r="A504" s="847">
        <v>503</v>
      </c>
      <c r="B504" s="1828" t="s">
        <v>2003</v>
      </c>
      <c r="C504" s="1829"/>
      <c r="D504" s="1830" t="s">
        <v>2004</v>
      </c>
      <c r="E504" s="1833" t="s">
        <v>2005</v>
      </c>
      <c r="F504" s="1833">
        <v>32</v>
      </c>
      <c r="G504" s="1833" t="s">
        <v>2006</v>
      </c>
      <c r="H504" s="1833">
        <v>3202</v>
      </c>
      <c r="I504" s="1864" t="s">
        <v>2007</v>
      </c>
      <c r="J504" s="1843" t="s">
        <v>2008</v>
      </c>
      <c r="K504" s="1833" t="s">
        <v>2009</v>
      </c>
      <c r="L504" s="1867">
        <v>0</v>
      </c>
      <c r="M504" s="1833" t="s">
        <v>2010</v>
      </c>
      <c r="N504" s="1833">
        <v>2023</v>
      </c>
      <c r="O504" s="1833">
        <v>1000</v>
      </c>
      <c r="P504" s="586" t="s">
        <v>2011</v>
      </c>
      <c r="Q504" s="585">
        <v>3202049</v>
      </c>
      <c r="R504" s="585" t="s">
        <v>2012</v>
      </c>
      <c r="S504" s="585">
        <v>320204900</v>
      </c>
      <c r="T504" s="585" t="s">
        <v>2013</v>
      </c>
      <c r="U504" s="587">
        <v>341</v>
      </c>
      <c r="V504" s="588">
        <v>100</v>
      </c>
      <c r="W504" s="588">
        <v>100</v>
      </c>
      <c r="X504" s="588">
        <v>100</v>
      </c>
      <c r="Y504" s="588">
        <v>100</v>
      </c>
      <c r="Z504" s="588">
        <v>400</v>
      </c>
      <c r="AA504" s="585" t="s">
        <v>43</v>
      </c>
      <c r="AB504" s="589" t="s">
        <v>2014</v>
      </c>
      <c r="AC504" s="589" t="s">
        <v>2015</v>
      </c>
      <c r="AD504" s="590" t="s">
        <v>2016</v>
      </c>
      <c r="AE504" s="37"/>
      <c r="AF504" s="37"/>
    </row>
    <row r="505" spans="1:32" ht="94.5" x14ac:dyDescent="0.25">
      <c r="A505" s="847">
        <v>504</v>
      </c>
      <c r="B505" s="1828"/>
      <c r="C505" s="1829"/>
      <c r="D505" s="1831"/>
      <c r="E505" s="1834"/>
      <c r="F505" s="1834"/>
      <c r="G505" s="1834"/>
      <c r="H505" s="1834"/>
      <c r="I505" s="1865"/>
      <c r="J505" s="1844"/>
      <c r="K505" s="1834"/>
      <c r="L505" s="1868"/>
      <c r="M505" s="1834"/>
      <c r="N505" s="1834"/>
      <c r="O505" s="1834"/>
      <c r="P505" s="592" t="s">
        <v>2017</v>
      </c>
      <c r="Q505" s="591">
        <v>3202004</v>
      </c>
      <c r="R505" s="591" t="s">
        <v>2018</v>
      </c>
      <c r="S505" s="591">
        <v>320200400</v>
      </c>
      <c r="T505" s="591" t="s">
        <v>461</v>
      </c>
      <c r="U505" s="593">
        <v>1</v>
      </c>
      <c r="V505" s="593">
        <v>0</v>
      </c>
      <c r="W505" s="593">
        <v>2</v>
      </c>
      <c r="X505" s="593">
        <v>2</v>
      </c>
      <c r="Y505" s="593">
        <v>1</v>
      </c>
      <c r="Z505" s="593">
        <v>5</v>
      </c>
      <c r="AA505" s="591" t="s">
        <v>43</v>
      </c>
      <c r="AB505" s="594" t="s">
        <v>2014</v>
      </c>
      <c r="AC505" s="594" t="s">
        <v>2019</v>
      </c>
      <c r="AD505" s="595" t="s">
        <v>2016</v>
      </c>
      <c r="AE505" s="37"/>
      <c r="AF505" s="37"/>
    </row>
    <row r="506" spans="1:32" ht="95.25" thickBot="1" x14ac:dyDescent="0.3">
      <c r="A506" s="847">
        <v>505</v>
      </c>
      <c r="B506" s="1828"/>
      <c r="C506" s="1829"/>
      <c r="D506" s="1832"/>
      <c r="E506" s="1835"/>
      <c r="F506" s="1835"/>
      <c r="G506" s="1835"/>
      <c r="H506" s="1835"/>
      <c r="I506" s="1866"/>
      <c r="J506" s="1845"/>
      <c r="K506" s="1835"/>
      <c r="L506" s="1869"/>
      <c r="M506" s="1835"/>
      <c r="N506" s="1835"/>
      <c r="O506" s="1835"/>
      <c r="P506" s="597" t="s">
        <v>2020</v>
      </c>
      <c r="Q506" s="598">
        <v>3202001</v>
      </c>
      <c r="R506" s="596" t="s">
        <v>2021</v>
      </c>
      <c r="S506" s="596">
        <v>320200100</v>
      </c>
      <c r="T506" s="596" t="s">
        <v>103</v>
      </c>
      <c r="U506" s="599">
        <v>2</v>
      </c>
      <c r="V506" s="599">
        <v>1</v>
      </c>
      <c r="W506" s="599">
        <v>1</v>
      </c>
      <c r="X506" s="599">
        <v>1</v>
      </c>
      <c r="Y506" s="599">
        <v>1</v>
      </c>
      <c r="Z506" s="600">
        <v>4</v>
      </c>
      <c r="AA506" s="596" t="s">
        <v>43</v>
      </c>
      <c r="AB506" s="601" t="s">
        <v>2014</v>
      </c>
      <c r="AC506" s="601" t="s">
        <v>2019</v>
      </c>
      <c r="AD506" s="602" t="s">
        <v>2016</v>
      </c>
      <c r="AE506" s="37"/>
      <c r="AF506" s="37"/>
    </row>
    <row r="507" spans="1:32" ht="94.5" x14ac:dyDescent="0.25">
      <c r="A507" s="847">
        <v>506</v>
      </c>
      <c r="B507" s="1828"/>
      <c r="C507" s="1829"/>
      <c r="D507" s="1858" t="s">
        <v>2022</v>
      </c>
      <c r="E507" s="1846" t="s">
        <v>2023</v>
      </c>
      <c r="F507" s="1846">
        <v>32</v>
      </c>
      <c r="G507" s="1846" t="s">
        <v>2006</v>
      </c>
      <c r="H507" s="1846">
        <v>3202</v>
      </c>
      <c r="I507" s="1846" t="s">
        <v>2024</v>
      </c>
      <c r="J507" s="1861" t="s">
        <v>2025</v>
      </c>
      <c r="K507" s="1846" t="s">
        <v>2009</v>
      </c>
      <c r="L507" s="1846">
        <v>341</v>
      </c>
      <c r="M507" s="1846" t="s">
        <v>2010</v>
      </c>
      <c r="N507" s="1846">
        <v>2023</v>
      </c>
      <c r="O507" s="1852">
        <v>1900</v>
      </c>
      <c r="P507" s="586" t="s">
        <v>2026</v>
      </c>
      <c r="Q507" s="585">
        <v>3202038</v>
      </c>
      <c r="R507" s="585" t="s">
        <v>2027</v>
      </c>
      <c r="S507" s="585">
        <v>320203800</v>
      </c>
      <c r="T507" s="585" t="s">
        <v>2028</v>
      </c>
      <c r="U507" s="587">
        <v>7351</v>
      </c>
      <c r="V507" s="604">
        <v>25000</v>
      </c>
      <c r="W507" s="604">
        <v>50000</v>
      </c>
      <c r="X507" s="604">
        <v>100000</v>
      </c>
      <c r="Y507" s="604">
        <v>100000</v>
      </c>
      <c r="Z507" s="604">
        <f>V507+W507+X507+Y507</f>
        <v>275000</v>
      </c>
      <c r="AA507" s="585" t="s">
        <v>43</v>
      </c>
      <c r="AB507" s="589" t="s">
        <v>2029</v>
      </c>
      <c r="AC507" s="589" t="s">
        <v>2019</v>
      </c>
      <c r="AD507" s="590" t="s">
        <v>2016</v>
      </c>
      <c r="AE507" s="37"/>
      <c r="AF507" s="37"/>
    </row>
    <row r="508" spans="1:32" ht="94.5" x14ac:dyDescent="0.25">
      <c r="A508" s="847">
        <v>507</v>
      </c>
      <c r="B508" s="1828"/>
      <c r="C508" s="1829"/>
      <c r="D508" s="1859"/>
      <c r="E508" s="1847"/>
      <c r="F508" s="1847"/>
      <c r="G508" s="1847"/>
      <c r="H508" s="1847"/>
      <c r="I508" s="1847"/>
      <c r="J508" s="1862"/>
      <c r="K508" s="1847"/>
      <c r="L508" s="1847"/>
      <c r="M508" s="1847"/>
      <c r="N508" s="1847"/>
      <c r="O508" s="1853"/>
      <c r="P508" s="606" t="s">
        <v>2030</v>
      </c>
      <c r="Q508" s="591">
        <v>3201003</v>
      </c>
      <c r="R508" s="591" t="s">
        <v>2031</v>
      </c>
      <c r="S508" s="607" t="s">
        <v>2032</v>
      </c>
      <c r="T508" s="607" t="s">
        <v>2033</v>
      </c>
      <c r="U508" s="608">
        <v>3</v>
      </c>
      <c r="V508" s="593">
        <v>1</v>
      </c>
      <c r="W508" s="593">
        <v>1</v>
      </c>
      <c r="X508" s="593">
        <v>2</v>
      </c>
      <c r="Y508" s="593">
        <v>1</v>
      </c>
      <c r="Z508" s="593">
        <v>5</v>
      </c>
      <c r="AA508" s="591" t="s">
        <v>43</v>
      </c>
      <c r="AB508" s="594" t="s">
        <v>2029</v>
      </c>
      <c r="AC508" s="594" t="s">
        <v>2019</v>
      </c>
      <c r="AD508" s="595" t="s">
        <v>2034</v>
      </c>
      <c r="AE508" s="37"/>
      <c r="AF508" s="37"/>
    </row>
    <row r="509" spans="1:32" ht="94.5" x14ac:dyDescent="0.25">
      <c r="A509" s="847">
        <v>508</v>
      </c>
      <c r="B509" s="1828"/>
      <c r="C509" s="1829"/>
      <c r="D509" s="1859"/>
      <c r="E509" s="1847"/>
      <c r="F509" s="1847"/>
      <c r="G509" s="1847"/>
      <c r="H509" s="1847"/>
      <c r="I509" s="1847"/>
      <c r="J509" s="1862"/>
      <c r="K509" s="1847"/>
      <c r="L509" s="1847"/>
      <c r="M509" s="1847"/>
      <c r="N509" s="1847"/>
      <c r="O509" s="1853"/>
      <c r="P509" s="592" t="s">
        <v>2035</v>
      </c>
      <c r="Q509" s="591">
        <v>3204056</v>
      </c>
      <c r="R509" s="591" t="s">
        <v>2036</v>
      </c>
      <c r="S509" s="591">
        <v>320405600</v>
      </c>
      <c r="T509" s="591" t="s">
        <v>2037</v>
      </c>
      <c r="U509" s="593">
        <v>0</v>
      </c>
      <c r="V509" s="593">
        <v>0</v>
      </c>
      <c r="W509" s="593">
        <v>1</v>
      </c>
      <c r="X509" s="593">
        <v>1</v>
      </c>
      <c r="Y509" s="593">
        <v>1</v>
      </c>
      <c r="Z509" s="593">
        <v>1</v>
      </c>
      <c r="AA509" s="591" t="s">
        <v>43</v>
      </c>
      <c r="AB509" s="594" t="s">
        <v>2029</v>
      </c>
      <c r="AC509" s="594" t="s">
        <v>2019</v>
      </c>
      <c r="AD509" s="595" t="s">
        <v>2038</v>
      </c>
      <c r="AE509" s="37"/>
      <c r="AF509" s="37"/>
    </row>
    <row r="510" spans="1:32" ht="94.5" x14ac:dyDescent="0.25">
      <c r="A510" s="847">
        <v>509</v>
      </c>
      <c r="B510" s="1828"/>
      <c r="C510" s="1829"/>
      <c r="D510" s="1859"/>
      <c r="E510" s="1847"/>
      <c r="F510" s="1847"/>
      <c r="G510" s="1847"/>
      <c r="H510" s="1847"/>
      <c r="I510" s="1847"/>
      <c r="J510" s="1862"/>
      <c r="K510" s="1847"/>
      <c r="L510" s="1847"/>
      <c r="M510" s="1847"/>
      <c r="N510" s="1847"/>
      <c r="O510" s="1853"/>
      <c r="P510" s="606" t="s">
        <v>2039</v>
      </c>
      <c r="Q510" s="591">
        <v>3204048</v>
      </c>
      <c r="R510" s="593" t="s">
        <v>2040</v>
      </c>
      <c r="S510" s="591">
        <v>320404800</v>
      </c>
      <c r="T510" s="594" t="s">
        <v>2041</v>
      </c>
      <c r="U510" s="593">
        <v>0</v>
      </c>
      <c r="V510" s="593">
        <v>1</v>
      </c>
      <c r="W510" s="593">
        <v>1</v>
      </c>
      <c r="X510" s="593">
        <v>1</v>
      </c>
      <c r="Y510" s="593">
        <v>1</v>
      </c>
      <c r="Z510" s="593">
        <v>1</v>
      </c>
      <c r="AA510" s="591" t="s">
        <v>43</v>
      </c>
      <c r="AB510" s="594" t="s">
        <v>2042</v>
      </c>
      <c r="AC510" s="594" t="s">
        <v>2019</v>
      </c>
      <c r="AD510" s="595" t="s">
        <v>2043</v>
      </c>
      <c r="AE510" s="37"/>
      <c r="AF510" s="37"/>
    </row>
    <row r="511" spans="1:32" ht="94.5" x14ac:dyDescent="0.25">
      <c r="A511" s="847">
        <v>510</v>
      </c>
      <c r="B511" s="1828"/>
      <c r="C511" s="1829"/>
      <c r="D511" s="1859"/>
      <c r="E511" s="1847"/>
      <c r="F511" s="1847"/>
      <c r="G511" s="1847"/>
      <c r="H511" s="1847"/>
      <c r="I511" s="1847"/>
      <c r="J511" s="1862"/>
      <c r="K511" s="1847"/>
      <c r="L511" s="1847"/>
      <c r="M511" s="1847"/>
      <c r="N511" s="1847"/>
      <c r="O511" s="1853"/>
      <c r="P511" s="606" t="s">
        <v>2044</v>
      </c>
      <c r="Q511" s="591">
        <v>3203050</v>
      </c>
      <c r="R511" s="593" t="s">
        <v>2045</v>
      </c>
      <c r="S511" s="591">
        <v>320305000</v>
      </c>
      <c r="T511" s="607" t="s">
        <v>2046</v>
      </c>
      <c r="U511" s="593">
        <v>900</v>
      </c>
      <c r="V511" s="609">
        <v>300</v>
      </c>
      <c r="W511" s="609">
        <v>600</v>
      </c>
      <c r="X511" s="609">
        <v>600</v>
      </c>
      <c r="Y511" s="609">
        <v>500</v>
      </c>
      <c r="Z511" s="593">
        <v>2000</v>
      </c>
      <c r="AA511" s="591" t="s">
        <v>43</v>
      </c>
      <c r="AB511" s="594" t="s">
        <v>2042</v>
      </c>
      <c r="AC511" s="594" t="s">
        <v>2019</v>
      </c>
      <c r="AD511" s="595" t="s">
        <v>2047</v>
      </c>
      <c r="AE511" s="37"/>
      <c r="AF511" s="37"/>
    </row>
    <row r="512" spans="1:32" ht="94.5" x14ac:dyDescent="0.25">
      <c r="A512" s="847">
        <v>511</v>
      </c>
      <c r="B512" s="1828"/>
      <c r="C512" s="1829"/>
      <c r="D512" s="1859"/>
      <c r="E512" s="1847"/>
      <c r="F512" s="1847"/>
      <c r="G512" s="1847"/>
      <c r="H512" s="1847"/>
      <c r="I512" s="1847"/>
      <c r="J512" s="1862"/>
      <c r="K512" s="1847"/>
      <c r="L512" s="1847"/>
      <c r="M512" s="1847"/>
      <c r="N512" s="1847"/>
      <c r="O512" s="1853"/>
      <c r="P512" s="592" t="s">
        <v>2048</v>
      </c>
      <c r="Q512" s="591">
        <v>3202052</v>
      </c>
      <c r="R512" s="591" t="s">
        <v>51</v>
      </c>
      <c r="S512" s="591">
        <v>320205200</v>
      </c>
      <c r="T512" s="607" t="s">
        <v>224</v>
      </c>
      <c r="U512" s="593">
        <v>0</v>
      </c>
      <c r="V512" s="593">
        <v>0</v>
      </c>
      <c r="W512" s="593">
        <v>1</v>
      </c>
      <c r="X512" s="593">
        <v>1</v>
      </c>
      <c r="Y512" s="593">
        <v>1</v>
      </c>
      <c r="Z512" s="593">
        <v>1</v>
      </c>
      <c r="AA512" s="591" t="s">
        <v>43</v>
      </c>
      <c r="AB512" s="594" t="s">
        <v>2049</v>
      </c>
      <c r="AC512" s="594" t="s">
        <v>2015</v>
      </c>
      <c r="AD512" s="595" t="s">
        <v>2047</v>
      </c>
      <c r="AE512" s="37"/>
      <c r="AF512" s="37"/>
    </row>
    <row r="513" spans="1:32" ht="110.25" x14ac:dyDescent="0.25">
      <c r="A513" s="847">
        <v>512</v>
      </c>
      <c r="B513" s="1828"/>
      <c r="C513" s="1829"/>
      <c r="D513" s="1859"/>
      <c r="E513" s="1847"/>
      <c r="F513" s="1847"/>
      <c r="G513" s="1847"/>
      <c r="H513" s="1847"/>
      <c r="I513" s="1847"/>
      <c r="J513" s="1862"/>
      <c r="K513" s="1847"/>
      <c r="L513" s="1847"/>
      <c r="M513" s="1847"/>
      <c r="N513" s="1847"/>
      <c r="O513" s="1853"/>
      <c r="P513" s="592" t="s">
        <v>2050</v>
      </c>
      <c r="Q513" s="610">
        <v>3202043</v>
      </c>
      <c r="R513" s="610" t="s">
        <v>2051</v>
      </c>
      <c r="S513" s="610">
        <v>320204300</v>
      </c>
      <c r="T513" s="591" t="s">
        <v>2052</v>
      </c>
      <c r="U513" s="593">
        <v>1678</v>
      </c>
      <c r="V513" s="593">
        <v>600</v>
      </c>
      <c r="W513" s="593">
        <v>500</v>
      </c>
      <c r="X513" s="593">
        <v>400</v>
      </c>
      <c r="Y513" s="593">
        <v>400</v>
      </c>
      <c r="Z513" s="593">
        <v>1900</v>
      </c>
      <c r="AA513" s="591" t="s">
        <v>43</v>
      </c>
      <c r="AB513" s="593" t="s">
        <v>2053</v>
      </c>
      <c r="AC513" s="593" t="s">
        <v>2019</v>
      </c>
      <c r="AD513" s="595" t="s">
        <v>2043</v>
      </c>
      <c r="AE513" s="37"/>
      <c r="AF513" s="37"/>
    </row>
    <row r="514" spans="1:32" ht="94.5" x14ac:dyDescent="0.25">
      <c r="A514" s="847">
        <v>513</v>
      </c>
      <c r="B514" s="1828"/>
      <c r="C514" s="1829"/>
      <c r="D514" s="1859"/>
      <c r="E514" s="1847"/>
      <c r="F514" s="1847"/>
      <c r="G514" s="1847"/>
      <c r="H514" s="1847"/>
      <c r="I514" s="1847"/>
      <c r="J514" s="1862"/>
      <c r="K514" s="1847"/>
      <c r="L514" s="1847"/>
      <c r="M514" s="1847"/>
      <c r="N514" s="1847"/>
      <c r="O514" s="1853"/>
      <c r="P514" s="592" t="s">
        <v>2054</v>
      </c>
      <c r="Q514" s="591">
        <v>3202001</v>
      </c>
      <c r="R514" s="611" t="s">
        <v>2055</v>
      </c>
      <c r="S514" s="591">
        <v>320200112</v>
      </c>
      <c r="T514" s="591" t="s">
        <v>2056</v>
      </c>
      <c r="U514" s="593">
        <v>0</v>
      </c>
      <c r="V514" s="593">
        <v>1</v>
      </c>
      <c r="W514" s="593">
        <v>1</v>
      </c>
      <c r="X514" s="593">
        <v>0</v>
      </c>
      <c r="Y514" s="593">
        <v>0</v>
      </c>
      <c r="Z514" s="593">
        <v>2</v>
      </c>
      <c r="AA514" s="591" t="s">
        <v>43</v>
      </c>
      <c r="AB514" s="593" t="s">
        <v>2053</v>
      </c>
      <c r="AC514" s="593" t="s">
        <v>2019</v>
      </c>
      <c r="AD514" s="595" t="s">
        <v>2057</v>
      </c>
      <c r="AE514" s="37"/>
      <c r="AF514" s="37"/>
    </row>
    <row r="515" spans="1:32" ht="94.5" x14ac:dyDescent="0.25">
      <c r="A515" s="847">
        <v>514</v>
      </c>
      <c r="B515" s="1828"/>
      <c r="C515" s="1829"/>
      <c r="D515" s="1859"/>
      <c r="E515" s="1847"/>
      <c r="F515" s="1847"/>
      <c r="G515" s="1847"/>
      <c r="H515" s="1847"/>
      <c r="I515" s="1847"/>
      <c r="J515" s="1862"/>
      <c r="K515" s="1847"/>
      <c r="L515" s="1847"/>
      <c r="M515" s="1847"/>
      <c r="N515" s="1847"/>
      <c r="O515" s="1853"/>
      <c r="P515" s="592" t="s">
        <v>2058</v>
      </c>
      <c r="Q515" s="605">
        <v>3202005</v>
      </c>
      <c r="R515" s="166" t="s">
        <v>2059</v>
      </c>
      <c r="S515" s="605">
        <v>320200500</v>
      </c>
      <c r="T515" s="166" t="s">
        <v>2060</v>
      </c>
      <c r="U515" s="608">
        <v>341</v>
      </c>
      <c r="V515" s="593">
        <v>100</v>
      </c>
      <c r="W515" s="593">
        <v>100</v>
      </c>
      <c r="X515" s="593">
        <v>100</v>
      </c>
      <c r="Y515" s="593">
        <v>100</v>
      </c>
      <c r="Z515" s="593">
        <v>400</v>
      </c>
      <c r="AA515" s="591" t="s">
        <v>43</v>
      </c>
      <c r="AB515" s="594" t="s">
        <v>2029</v>
      </c>
      <c r="AC515" s="594" t="s">
        <v>2019</v>
      </c>
      <c r="AD515" s="595" t="s">
        <v>2061</v>
      </c>
      <c r="AE515" s="37"/>
      <c r="AF515" s="37"/>
    </row>
    <row r="516" spans="1:32" ht="141.75" x14ac:dyDescent="0.25">
      <c r="A516" s="847">
        <v>515</v>
      </c>
      <c r="B516" s="1828"/>
      <c r="C516" s="1829"/>
      <c r="D516" s="1859"/>
      <c r="E516" s="1847"/>
      <c r="F516" s="1847"/>
      <c r="G516" s="1847"/>
      <c r="H516" s="1847"/>
      <c r="I516" s="1847"/>
      <c r="J516" s="1862"/>
      <c r="K516" s="1847"/>
      <c r="L516" s="1847"/>
      <c r="M516" s="1847"/>
      <c r="N516" s="1847"/>
      <c r="O516" s="1853"/>
      <c r="P516" s="592" t="s">
        <v>2062</v>
      </c>
      <c r="Q516" s="605" t="s">
        <v>2063</v>
      </c>
      <c r="R516" s="166" t="s">
        <v>2064</v>
      </c>
      <c r="S516" s="605" t="s">
        <v>2065</v>
      </c>
      <c r="T516" s="166" t="s">
        <v>2066</v>
      </c>
      <c r="U516" s="593">
        <v>0</v>
      </c>
      <c r="V516" s="612">
        <v>1</v>
      </c>
      <c r="W516" s="593">
        <v>0</v>
      </c>
      <c r="X516" s="612">
        <v>1</v>
      </c>
      <c r="Y516" s="593">
        <v>0</v>
      </c>
      <c r="Z516" s="612">
        <v>2</v>
      </c>
      <c r="AA516" s="166" t="s">
        <v>43</v>
      </c>
      <c r="AB516" s="613" t="s">
        <v>2067</v>
      </c>
      <c r="AC516" s="594" t="s">
        <v>2015</v>
      </c>
      <c r="AD516" s="614" t="s">
        <v>2068</v>
      </c>
      <c r="AE516" s="37"/>
      <c r="AF516" s="37"/>
    </row>
    <row r="517" spans="1:32" ht="48" thickBot="1" x14ac:dyDescent="0.3">
      <c r="A517" s="847">
        <v>516</v>
      </c>
      <c r="B517" s="1828"/>
      <c r="C517" s="1829"/>
      <c r="D517" s="1860"/>
      <c r="E517" s="1848"/>
      <c r="F517" s="1848"/>
      <c r="G517" s="1848"/>
      <c r="H517" s="616">
        <v>3207</v>
      </c>
      <c r="I517" s="601" t="s">
        <v>2069</v>
      </c>
      <c r="J517" s="1863"/>
      <c r="K517" s="1848"/>
      <c r="L517" s="1848"/>
      <c r="M517" s="1848"/>
      <c r="N517" s="1848"/>
      <c r="O517" s="1854"/>
      <c r="P517" s="618" t="s">
        <v>2070</v>
      </c>
      <c r="Q517" s="616">
        <v>3207019</v>
      </c>
      <c r="R517" s="599" t="s">
        <v>2071</v>
      </c>
      <c r="S517" s="616">
        <v>320701900</v>
      </c>
      <c r="T517" s="616" t="s">
        <v>2072</v>
      </c>
      <c r="U517" s="619">
        <v>3</v>
      </c>
      <c r="V517" s="619">
        <v>0</v>
      </c>
      <c r="W517" s="619">
        <v>25</v>
      </c>
      <c r="X517" s="619">
        <v>50</v>
      </c>
      <c r="Y517" s="619">
        <v>25</v>
      </c>
      <c r="Z517" s="619">
        <v>100</v>
      </c>
      <c r="AA517" s="620" t="s">
        <v>53</v>
      </c>
      <c r="AB517" s="601" t="s">
        <v>2073</v>
      </c>
      <c r="AC517" s="601" t="s">
        <v>2074</v>
      </c>
      <c r="AD517" s="602" t="s">
        <v>2075</v>
      </c>
      <c r="AE517" s="37"/>
      <c r="AF517" s="37"/>
    </row>
    <row r="518" spans="1:32" ht="126" x14ac:dyDescent="0.25">
      <c r="A518" s="847">
        <v>517</v>
      </c>
      <c r="B518" s="1828"/>
      <c r="C518" s="1829"/>
      <c r="D518" s="1855" t="s">
        <v>2076</v>
      </c>
      <c r="E518" s="1833" t="s">
        <v>2077</v>
      </c>
      <c r="F518" s="1846">
        <v>32</v>
      </c>
      <c r="G518" s="1846" t="s">
        <v>2006</v>
      </c>
      <c r="H518" s="1846">
        <v>3206</v>
      </c>
      <c r="I518" s="1846" t="s">
        <v>2078</v>
      </c>
      <c r="J518" s="1843" t="s">
        <v>2079</v>
      </c>
      <c r="K518" s="1846" t="s">
        <v>110</v>
      </c>
      <c r="L518" s="1849">
        <v>7</v>
      </c>
      <c r="M518" s="1833" t="s">
        <v>2010</v>
      </c>
      <c r="N518" s="1846">
        <v>2023</v>
      </c>
      <c r="O518" s="1852">
        <v>10</v>
      </c>
      <c r="P518" s="586" t="s">
        <v>2080</v>
      </c>
      <c r="Q518" s="621" t="s">
        <v>2081</v>
      </c>
      <c r="R518" s="622" t="s">
        <v>2082</v>
      </c>
      <c r="S518" s="621" t="s">
        <v>2083</v>
      </c>
      <c r="T518" s="585" t="s">
        <v>2084</v>
      </c>
      <c r="U518" s="623">
        <v>2</v>
      </c>
      <c r="V518" s="623">
        <v>2</v>
      </c>
      <c r="W518" s="623">
        <v>3</v>
      </c>
      <c r="X518" s="623">
        <v>3</v>
      </c>
      <c r="Y518" s="623">
        <v>3</v>
      </c>
      <c r="Z518" s="623">
        <f t="shared" ref="Z518:Z519" si="12">V518+W518+X518+Y518</f>
        <v>11</v>
      </c>
      <c r="AA518" s="603" t="s">
        <v>43</v>
      </c>
      <c r="AB518" s="624" t="s">
        <v>2067</v>
      </c>
      <c r="AC518" s="589" t="s">
        <v>2015</v>
      </c>
      <c r="AD518" s="625" t="s">
        <v>2085</v>
      </c>
      <c r="AE518" s="37"/>
      <c r="AF518" s="37"/>
    </row>
    <row r="519" spans="1:32" ht="94.5" x14ac:dyDescent="0.25">
      <c r="A519" s="847">
        <v>518</v>
      </c>
      <c r="B519" s="1828"/>
      <c r="C519" s="1829"/>
      <c r="D519" s="1856"/>
      <c r="E519" s="1834"/>
      <c r="F519" s="1847"/>
      <c r="G519" s="1847"/>
      <c r="H519" s="1847"/>
      <c r="I519" s="1847"/>
      <c r="J519" s="1844"/>
      <c r="K519" s="1847"/>
      <c r="L519" s="1850"/>
      <c r="M519" s="1834"/>
      <c r="N519" s="1847"/>
      <c r="O519" s="1853"/>
      <c r="P519" s="592" t="s">
        <v>2086</v>
      </c>
      <c r="Q519" s="607">
        <v>3206016</v>
      </c>
      <c r="R519" s="593" t="s">
        <v>2087</v>
      </c>
      <c r="S519" s="607">
        <v>320601600</v>
      </c>
      <c r="T519" s="607" t="s">
        <v>2088</v>
      </c>
      <c r="U519" s="626">
        <v>40</v>
      </c>
      <c r="V519" s="626">
        <v>20</v>
      </c>
      <c r="W519" s="626">
        <v>100</v>
      </c>
      <c r="X519" s="626">
        <v>100</v>
      </c>
      <c r="Y519" s="626">
        <v>50</v>
      </c>
      <c r="Z519" s="626">
        <f t="shared" si="12"/>
        <v>270</v>
      </c>
      <c r="AA519" s="607" t="s">
        <v>43</v>
      </c>
      <c r="AB519" s="613" t="s">
        <v>2067</v>
      </c>
      <c r="AC519" s="594" t="s">
        <v>2015</v>
      </c>
      <c r="AD519" s="614" t="s">
        <v>2089</v>
      </c>
      <c r="AE519" s="37"/>
      <c r="AF519" s="37"/>
    </row>
    <row r="520" spans="1:32" ht="126" x14ac:dyDescent="0.25">
      <c r="A520" s="847">
        <v>519</v>
      </c>
      <c r="B520" s="1828"/>
      <c r="C520" s="1829"/>
      <c r="D520" s="1856"/>
      <c r="E520" s="1834"/>
      <c r="F520" s="1847"/>
      <c r="G520" s="1847"/>
      <c r="H520" s="1847"/>
      <c r="I520" s="1847"/>
      <c r="J520" s="1844"/>
      <c r="K520" s="1847"/>
      <c r="L520" s="1850"/>
      <c r="M520" s="1834"/>
      <c r="N520" s="1847"/>
      <c r="O520" s="1853"/>
      <c r="P520" s="592" t="s">
        <v>2090</v>
      </c>
      <c r="Q520" s="607">
        <v>3206003</v>
      </c>
      <c r="R520" s="593" t="s">
        <v>2091</v>
      </c>
      <c r="S520" s="607" t="s">
        <v>2092</v>
      </c>
      <c r="T520" s="591" t="s">
        <v>2093</v>
      </c>
      <c r="U520" s="626">
        <v>20</v>
      </c>
      <c r="V520" s="627">
        <v>50</v>
      </c>
      <c r="W520" s="627">
        <v>50</v>
      </c>
      <c r="X520" s="627">
        <v>50</v>
      </c>
      <c r="Y520" s="627">
        <v>50</v>
      </c>
      <c r="Z520" s="627">
        <v>200</v>
      </c>
      <c r="AA520" s="607" t="s">
        <v>43</v>
      </c>
      <c r="AB520" s="594" t="s">
        <v>2073</v>
      </c>
      <c r="AC520" s="594" t="s">
        <v>2074</v>
      </c>
      <c r="AD520" s="595" t="s">
        <v>2094</v>
      </c>
      <c r="AE520" s="37"/>
      <c r="AF520" s="37"/>
    </row>
    <row r="521" spans="1:32" ht="78.75" x14ac:dyDescent="0.25">
      <c r="A521" s="847">
        <v>520</v>
      </c>
      <c r="B521" s="1828"/>
      <c r="C521" s="1829"/>
      <c r="D521" s="1856"/>
      <c r="E521" s="1834"/>
      <c r="F521" s="1847"/>
      <c r="G521" s="1847"/>
      <c r="H521" s="1847"/>
      <c r="I521" s="1847"/>
      <c r="J521" s="1844"/>
      <c r="K521" s="1847"/>
      <c r="L521" s="1850"/>
      <c r="M521" s="1834"/>
      <c r="N521" s="1847"/>
      <c r="O521" s="1853"/>
      <c r="P521" s="592" t="s">
        <v>2095</v>
      </c>
      <c r="Q521" s="607">
        <v>3206011</v>
      </c>
      <c r="R521" s="593" t="s">
        <v>2096</v>
      </c>
      <c r="S521" s="607">
        <v>320601100</v>
      </c>
      <c r="T521" s="593" t="s">
        <v>2097</v>
      </c>
      <c r="U521" s="626">
        <v>0</v>
      </c>
      <c r="V521" s="626">
        <v>1</v>
      </c>
      <c r="W521" s="626">
        <v>1</v>
      </c>
      <c r="X521" s="626">
        <v>1</v>
      </c>
      <c r="Y521" s="626">
        <v>1</v>
      </c>
      <c r="Z521" s="626">
        <v>4</v>
      </c>
      <c r="AA521" s="628" t="s">
        <v>43</v>
      </c>
      <c r="AB521" s="613" t="s">
        <v>2067</v>
      </c>
      <c r="AC521" s="594" t="s">
        <v>2074</v>
      </c>
      <c r="AD521" s="595" t="s">
        <v>2098</v>
      </c>
      <c r="AE521" s="37"/>
      <c r="AF521" s="37"/>
    </row>
    <row r="522" spans="1:32" ht="79.5" thickBot="1" x14ac:dyDescent="0.3">
      <c r="A522" s="847">
        <v>521</v>
      </c>
      <c r="B522" s="1828"/>
      <c r="C522" s="1829"/>
      <c r="D522" s="1857"/>
      <c r="E522" s="1835"/>
      <c r="F522" s="1848"/>
      <c r="G522" s="1848"/>
      <c r="H522" s="1848"/>
      <c r="I522" s="1848"/>
      <c r="J522" s="1845"/>
      <c r="K522" s="1848"/>
      <c r="L522" s="1851"/>
      <c r="M522" s="1835"/>
      <c r="N522" s="1848"/>
      <c r="O522" s="1854"/>
      <c r="P522" s="597" t="s">
        <v>2099</v>
      </c>
      <c r="Q522" s="617">
        <v>3206004</v>
      </c>
      <c r="R522" s="629" t="s">
        <v>2100</v>
      </c>
      <c r="S522" s="616">
        <v>320600400</v>
      </c>
      <c r="T522" s="599" t="s">
        <v>2101</v>
      </c>
      <c r="U522" s="600">
        <v>0</v>
      </c>
      <c r="V522" s="600">
        <v>100</v>
      </c>
      <c r="W522" s="600">
        <v>100</v>
      </c>
      <c r="X522" s="600">
        <v>100</v>
      </c>
      <c r="Y522" s="600">
        <v>100</v>
      </c>
      <c r="Z522" s="600">
        <v>400</v>
      </c>
      <c r="AA522" s="620" t="s">
        <v>53</v>
      </c>
      <c r="AB522" s="630" t="s">
        <v>2073</v>
      </c>
      <c r="AC522" s="630" t="s">
        <v>2074</v>
      </c>
      <c r="AD522" s="602" t="s">
        <v>2102</v>
      </c>
      <c r="AE522" s="37"/>
      <c r="AF522" s="37"/>
    </row>
    <row r="523" spans="1:32" ht="142.5" thickBot="1" x14ac:dyDescent="0.3">
      <c r="A523" s="847">
        <v>522</v>
      </c>
      <c r="B523" s="1828"/>
      <c r="C523" s="1829"/>
      <c r="D523" s="1879" t="s">
        <v>2103</v>
      </c>
      <c r="E523" s="1833" t="s">
        <v>2104</v>
      </c>
      <c r="F523" s="1833">
        <v>32</v>
      </c>
      <c r="G523" s="1833" t="s">
        <v>2105</v>
      </c>
      <c r="H523" s="1833">
        <v>3202</v>
      </c>
      <c r="I523" s="1833" t="s">
        <v>2024</v>
      </c>
      <c r="J523" s="1864" t="s">
        <v>2106</v>
      </c>
      <c r="K523" s="1833" t="s">
        <v>110</v>
      </c>
      <c r="L523" s="1833" t="s">
        <v>158</v>
      </c>
      <c r="M523" s="1833" t="s">
        <v>2010</v>
      </c>
      <c r="N523" s="1833">
        <v>2023</v>
      </c>
      <c r="O523" s="1833">
        <v>6</v>
      </c>
      <c r="P523" s="586" t="s">
        <v>2107</v>
      </c>
      <c r="Q523" s="1877">
        <v>3208006</v>
      </c>
      <c r="R523" s="1877" t="s">
        <v>2108</v>
      </c>
      <c r="S523" s="1877">
        <v>320800600</v>
      </c>
      <c r="T523" s="585" t="s">
        <v>2109</v>
      </c>
      <c r="U523" s="588">
        <v>0</v>
      </c>
      <c r="V523" s="588">
        <v>5</v>
      </c>
      <c r="W523" s="588">
        <v>20</v>
      </c>
      <c r="X523" s="588">
        <v>20</v>
      </c>
      <c r="Y523" s="588">
        <v>15</v>
      </c>
      <c r="Z523" s="588">
        <v>60</v>
      </c>
      <c r="AA523" s="585" t="s">
        <v>43</v>
      </c>
      <c r="AB523" s="589" t="s">
        <v>2110</v>
      </c>
      <c r="AC523" s="589" t="s">
        <v>2111</v>
      </c>
      <c r="AD523" s="590" t="s">
        <v>2112</v>
      </c>
      <c r="AE523" s="37"/>
      <c r="AF523" s="37"/>
    </row>
    <row r="524" spans="1:32" ht="126" x14ac:dyDescent="0.25">
      <c r="A524" s="847">
        <v>523</v>
      </c>
      <c r="B524" s="1828"/>
      <c r="C524" s="1829"/>
      <c r="D524" s="1880"/>
      <c r="E524" s="1834"/>
      <c r="F524" s="1834"/>
      <c r="G524" s="1834"/>
      <c r="H524" s="1834"/>
      <c r="I524" s="1834"/>
      <c r="J524" s="1865"/>
      <c r="K524" s="1834"/>
      <c r="L524" s="1834"/>
      <c r="M524" s="1834"/>
      <c r="N524" s="1834"/>
      <c r="O524" s="1834"/>
      <c r="P524" s="631" t="s">
        <v>2113</v>
      </c>
      <c r="Q524" s="1878"/>
      <c r="R524" s="1878"/>
      <c r="S524" s="1878"/>
      <c r="T524" s="585" t="s">
        <v>2114</v>
      </c>
      <c r="U524" s="632">
        <v>0</v>
      </c>
      <c r="V524" s="632">
        <v>1</v>
      </c>
      <c r="W524" s="632">
        <v>1</v>
      </c>
      <c r="X524" s="632">
        <v>1</v>
      </c>
      <c r="Y524" s="632">
        <v>1</v>
      </c>
      <c r="Z524" s="632">
        <v>4</v>
      </c>
      <c r="AA524" s="591" t="s">
        <v>43</v>
      </c>
      <c r="AB524" s="613" t="s">
        <v>2067</v>
      </c>
      <c r="AC524" s="594" t="s">
        <v>2074</v>
      </c>
      <c r="AD524" s="595" t="s">
        <v>2115</v>
      </c>
      <c r="AE524" s="37"/>
      <c r="AF524" s="37"/>
    </row>
    <row r="525" spans="1:32" ht="173.25" x14ac:dyDescent="0.25">
      <c r="A525" s="847">
        <v>524</v>
      </c>
      <c r="B525" s="1828"/>
      <c r="C525" s="1829"/>
      <c r="D525" s="1880"/>
      <c r="E525" s="1834"/>
      <c r="F525" s="1834"/>
      <c r="G525" s="1834"/>
      <c r="H525" s="1834"/>
      <c r="I525" s="1834"/>
      <c r="J525" s="1865"/>
      <c r="K525" s="1834"/>
      <c r="L525" s="1834"/>
      <c r="M525" s="1834"/>
      <c r="N525" s="1834"/>
      <c r="O525" s="1834"/>
      <c r="P525" s="592" t="s">
        <v>2116</v>
      </c>
      <c r="Q525" s="591">
        <v>3208007</v>
      </c>
      <c r="R525" s="593" t="s">
        <v>2117</v>
      </c>
      <c r="S525" s="591">
        <v>320800701</v>
      </c>
      <c r="T525" s="591" t="s">
        <v>2118</v>
      </c>
      <c r="U525" s="593">
        <v>0</v>
      </c>
      <c r="V525" s="593">
        <v>1</v>
      </c>
      <c r="W525" s="593">
        <v>1</v>
      </c>
      <c r="X525" s="593">
        <v>1</v>
      </c>
      <c r="Y525" s="593">
        <v>1</v>
      </c>
      <c r="Z525" s="593">
        <v>4</v>
      </c>
      <c r="AA525" s="591" t="s">
        <v>43</v>
      </c>
      <c r="AB525" s="594" t="s">
        <v>2119</v>
      </c>
      <c r="AC525" s="594" t="s">
        <v>2120</v>
      </c>
      <c r="AD525" s="595" t="s">
        <v>2121</v>
      </c>
      <c r="AE525" s="37"/>
      <c r="AF525" s="37"/>
    </row>
    <row r="526" spans="1:32" ht="31.5" x14ac:dyDescent="0.25">
      <c r="A526" s="847">
        <v>525</v>
      </c>
      <c r="B526" s="1828"/>
      <c r="C526" s="1829"/>
      <c r="D526" s="1880"/>
      <c r="E526" s="1834"/>
      <c r="F526" s="1834"/>
      <c r="G526" s="1834"/>
      <c r="H526" s="1834"/>
      <c r="I526" s="1834"/>
      <c r="J526" s="1865"/>
      <c r="K526" s="1834"/>
      <c r="L526" s="1834"/>
      <c r="M526" s="1834"/>
      <c r="N526" s="1834"/>
      <c r="O526" s="1834"/>
      <c r="P526" s="592" t="s">
        <v>2122</v>
      </c>
      <c r="Q526" s="1870">
        <v>3208009</v>
      </c>
      <c r="R526" s="1870" t="s">
        <v>2123</v>
      </c>
      <c r="S526" s="1870">
        <v>320800900</v>
      </c>
      <c r="T526" s="1870" t="s">
        <v>864</v>
      </c>
      <c r="U526" s="1870">
        <v>0</v>
      </c>
      <c r="V526" s="1870">
        <v>0</v>
      </c>
      <c r="W526" s="1870">
        <v>1</v>
      </c>
      <c r="X526" s="1870">
        <v>1</v>
      </c>
      <c r="Y526" s="1870">
        <v>0</v>
      </c>
      <c r="Z526" s="1870">
        <v>2</v>
      </c>
      <c r="AA526" s="1870" t="s">
        <v>43</v>
      </c>
      <c r="AB526" s="1870" t="s">
        <v>2110</v>
      </c>
      <c r="AC526" s="1870" t="s">
        <v>2074</v>
      </c>
      <c r="AD526" s="1872" t="s">
        <v>2124</v>
      </c>
      <c r="AE526" s="37"/>
      <c r="AF526" s="37"/>
    </row>
    <row r="527" spans="1:32" ht="32.25" thickBot="1" x14ac:dyDescent="0.3">
      <c r="A527" s="847">
        <v>526</v>
      </c>
      <c r="B527" s="1828"/>
      <c r="C527" s="1829"/>
      <c r="D527" s="1881"/>
      <c r="E527" s="1835"/>
      <c r="F527" s="1835"/>
      <c r="G527" s="1835"/>
      <c r="H527" s="1835"/>
      <c r="I527" s="1835"/>
      <c r="J527" s="1866"/>
      <c r="K527" s="1835"/>
      <c r="L527" s="1835"/>
      <c r="M527" s="1835"/>
      <c r="N527" s="1835"/>
      <c r="O527" s="1835"/>
      <c r="P527" s="633" t="s">
        <v>2125</v>
      </c>
      <c r="Q527" s="1871"/>
      <c r="R527" s="1871"/>
      <c r="S527" s="1871"/>
      <c r="T527" s="1871"/>
      <c r="U527" s="1871"/>
      <c r="V527" s="1871"/>
      <c r="W527" s="1871"/>
      <c r="X527" s="1871"/>
      <c r="Y527" s="1871"/>
      <c r="Z527" s="1871"/>
      <c r="AA527" s="1871"/>
      <c r="AB527" s="1871"/>
      <c r="AC527" s="1871"/>
      <c r="AD527" s="1873"/>
      <c r="AE527" s="37"/>
      <c r="AF527" s="37"/>
    </row>
    <row r="528" spans="1:32" ht="78.75" x14ac:dyDescent="0.25">
      <c r="A528" s="847">
        <v>527</v>
      </c>
      <c r="B528" s="1828"/>
      <c r="C528" s="1829"/>
      <c r="D528" s="1874" t="s">
        <v>2126</v>
      </c>
      <c r="E528" s="1846" t="s">
        <v>2127</v>
      </c>
      <c r="F528" s="1846">
        <v>45</v>
      </c>
      <c r="G528" s="1846" t="s">
        <v>2128</v>
      </c>
      <c r="H528" s="1846">
        <v>4501</v>
      </c>
      <c r="I528" s="1846" t="s">
        <v>2129</v>
      </c>
      <c r="J528" s="1843" t="s">
        <v>2130</v>
      </c>
      <c r="K528" s="1846" t="s">
        <v>110</v>
      </c>
      <c r="L528" s="1882">
        <v>9</v>
      </c>
      <c r="M528" s="1846" t="s">
        <v>2131</v>
      </c>
      <c r="N528" s="1846">
        <v>2023</v>
      </c>
      <c r="O528" s="1882">
        <v>14</v>
      </c>
      <c r="P528" s="586" t="s">
        <v>2132</v>
      </c>
      <c r="Q528" s="603">
        <v>4501061</v>
      </c>
      <c r="R528" s="624" t="s">
        <v>2133</v>
      </c>
      <c r="S528" s="603">
        <v>450106103</v>
      </c>
      <c r="T528" s="624" t="s">
        <v>2134</v>
      </c>
      <c r="U528" s="623">
        <v>13000</v>
      </c>
      <c r="V528" s="623">
        <v>1316</v>
      </c>
      <c r="W528" s="623">
        <v>5216</v>
      </c>
      <c r="X528" s="623">
        <v>6117</v>
      </c>
      <c r="Y528" s="623">
        <v>1351</v>
      </c>
      <c r="Z528" s="623">
        <f>V528+W528+X528+Y528</f>
        <v>14000</v>
      </c>
      <c r="AA528" s="603" t="s">
        <v>43</v>
      </c>
      <c r="AB528" s="624" t="s">
        <v>2135</v>
      </c>
      <c r="AC528" s="624" t="s">
        <v>2136</v>
      </c>
      <c r="AD528" s="625" t="s">
        <v>2137</v>
      </c>
      <c r="AE528" s="37"/>
      <c r="AF528" s="37"/>
    </row>
    <row r="529" spans="1:32" ht="94.5" x14ac:dyDescent="0.25">
      <c r="A529" s="847">
        <v>528</v>
      </c>
      <c r="B529" s="1828"/>
      <c r="C529" s="1829"/>
      <c r="D529" s="1875"/>
      <c r="E529" s="1847"/>
      <c r="F529" s="1847"/>
      <c r="G529" s="1847"/>
      <c r="H529" s="1847"/>
      <c r="I529" s="1847"/>
      <c r="J529" s="1844"/>
      <c r="K529" s="1847"/>
      <c r="L529" s="1883"/>
      <c r="M529" s="1847"/>
      <c r="N529" s="1847"/>
      <c r="O529" s="1883"/>
      <c r="P529" s="592" t="s">
        <v>2138</v>
      </c>
      <c r="Q529" s="166">
        <v>4501048</v>
      </c>
      <c r="R529" s="613" t="s">
        <v>2139</v>
      </c>
      <c r="S529" s="166">
        <v>450104800</v>
      </c>
      <c r="T529" s="613" t="s">
        <v>157</v>
      </c>
      <c r="U529" s="634">
        <v>2</v>
      </c>
      <c r="V529" s="612">
        <v>1</v>
      </c>
      <c r="W529" s="612">
        <v>3</v>
      </c>
      <c r="X529" s="612">
        <v>3</v>
      </c>
      <c r="Y529" s="612">
        <v>3</v>
      </c>
      <c r="Z529" s="612">
        <v>10</v>
      </c>
      <c r="AA529" s="166" t="s">
        <v>43</v>
      </c>
      <c r="AB529" s="635"/>
      <c r="AC529" s="635"/>
      <c r="AD529" s="614" t="s">
        <v>2140</v>
      </c>
      <c r="AE529" s="37"/>
      <c r="AF529" s="37"/>
    </row>
    <row r="530" spans="1:32" ht="78.75" x14ac:dyDescent="0.25">
      <c r="A530" s="847">
        <v>529</v>
      </c>
      <c r="B530" s="1828"/>
      <c r="C530" s="1829"/>
      <c r="D530" s="1875"/>
      <c r="E530" s="1847"/>
      <c r="F530" s="1847"/>
      <c r="G530" s="1847"/>
      <c r="H530" s="1847"/>
      <c r="I530" s="1847"/>
      <c r="J530" s="1844"/>
      <c r="K530" s="1847"/>
      <c r="L530" s="1883"/>
      <c r="M530" s="1847"/>
      <c r="N530" s="1847"/>
      <c r="O530" s="1883"/>
      <c r="P530" s="636" t="s">
        <v>2141</v>
      </c>
      <c r="Q530" s="591">
        <v>4501060</v>
      </c>
      <c r="R530" s="594" t="s">
        <v>2142</v>
      </c>
      <c r="S530" s="591">
        <v>450106000</v>
      </c>
      <c r="T530" s="594" t="s">
        <v>2142</v>
      </c>
      <c r="U530" s="593">
        <v>0</v>
      </c>
      <c r="V530" s="593">
        <v>1</v>
      </c>
      <c r="W530" s="593">
        <v>0</v>
      </c>
      <c r="X530" s="593">
        <v>1</v>
      </c>
      <c r="Y530" s="593">
        <v>0</v>
      </c>
      <c r="Z530" s="612">
        <v>2</v>
      </c>
      <c r="AA530" s="166" t="s">
        <v>43</v>
      </c>
      <c r="AB530" s="635"/>
      <c r="AC530" s="635"/>
      <c r="AD530" s="595" t="s">
        <v>2143</v>
      </c>
      <c r="AE530" s="37"/>
      <c r="AF530" s="37"/>
    </row>
    <row r="531" spans="1:32" ht="95.25" thickBot="1" x14ac:dyDescent="0.3">
      <c r="A531" s="847">
        <v>530</v>
      </c>
      <c r="B531" s="1828"/>
      <c r="C531" s="1829"/>
      <c r="D531" s="1876"/>
      <c r="E531" s="1848"/>
      <c r="F531" s="596">
        <v>32</v>
      </c>
      <c r="G531" s="615" t="s">
        <v>2144</v>
      </c>
      <c r="H531" s="596">
        <v>3202</v>
      </c>
      <c r="I531" s="630" t="s">
        <v>2024</v>
      </c>
      <c r="J531" s="1845"/>
      <c r="K531" s="1848"/>
      <c r="L531" s="1884"/>
      <c r="M531" s="1848"/>
      <c r="N531" s="1848"/>
      <c r="O531" s="1884"/>
      <c r="P531" s="637" t="s">
        <v>2145</v>
      </c>
      <c r="Q531" s="615">
        <v>3202014</v>
      </c>
      <c r="R531" s="630" t="s">
        <v>2146</v>
      </c>
      <c r="S531" s="615">
        <v>320201401</v>
      </c>
      <c r="T531" s="630" t="s">
        <v>2147</v>
      </c>
      <c r="U531" s="638">
        <v>0</v>
      </c>
      <c r="V531" s="638">
        <v>0</v>
      </c>
      <c r="W531" s="639">
        <v>1</v>
      </c>
      <c r="X531" s="638">
        <v>0</v>
      </c>
      <c r="Y531" s="638">
        <v>0</v>
      </c>
      <c r="Z531" s="639">
        <v>1</v>
      </c>
      <c r="AA531" s="615" t="s">
        <v>43</v>
      </c>
      <c r="AB531" s="640"/>
      <c r="AC531" s="640"/>
      <c r="AD531" s="641" t="s">
        <v>2148</v>
      </c>
      <c r="AE531" s="37"/>
      <c r="AF531" s="37"/>
    </row>
    <row r="532" spans="1:32" ht="15.75" customHeight="1" thickBot="1" x14ac:dyDescent="0.3">
      <c r="A532" s="847">
        <v>531</v>
      </c>
      <c r="B532" s="642" t="s">
        <v>2149</v>
      </c>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row>
    <row r="533" spans="1:32" ht="94.5" x14ac:dyDescent="0.25">
      <c r="A533" s="847">
        <v>532</v>
      </c>
      <c r="B533" s="1847" t="s">
        <v>2150</v>
      </c>
      <c r="C533" s="1886"/>
      <c r="D533" s="1889" t="s">
        <v>2151</v>
      </c>
      <c r="E533" s="1846" t="s">
        <v>2152</v>
      </c>
      <c r="F533" s="1893">
        <v>45</v>
      </c>
      <c r="G533" s="1893" t="s">
        <v>2153</v>
      </c>
      <c r="H533" s="1893">
        <v>4599</v>
      </c>
      <c r="I533" s="1893" t="s">
        <v>413</v>
      </c>
      <c r="J533" s="1893" t="s">
        <v>2154</v>
      </c>
      <c r="K533" s="1893" t="s">
        <v>110</v>
      </c>
      <c r="L533" s="1905">
        <v>0</v>
      </c>
      <c r="M533" s="1846" t="s">
        <v>2155</v>
      </c>
      <c r="N533" s="1846" t="s">
        <v>2156</v>
      </c>
      <c r="O533" s="1893">
        <v>1</v>
      </c>
      <c r="P533" s="643" t="s">
        <v>2157</v>
      </c>
      <c r="Q533" s="644">
        <v>4599031</v>
      </c>
      <c r="R533" s="644" t="s">
        <v>128</v>
      </c>
      <c r="S533" s="644">
        <v>459903100</v>
      </c>
      <c r="T533" s="644" t="s">
        <v>2158</v>
      </c>
      <c r="U533" s="644">
        <v>67</v>
      </c>
      <c r="V533" s="644">
        <v>67</v>
      </c>
      <c r="W533" s="644">
        <v>67</v>
      </c>
      <c r="X533" s="644">
        <v>67</v>
      </c>
      <c r="Y533" s="644">
        <v>67</v>
      </c>
      <c r="Z533" s="644">
        <v>67</v>
      </c>
      <c r="AA533" s="644" t="s">
        <v>369</v>
      </c>
      <c r="AB533" s="644" t="s">
        <v>2159</v>
      </c>
      <c r="AC533" s="644" t="s">
        <v>2160</v>
      </c>
      <c r="AD533" s="645" t="s">
        <v>359</v>
      </c>
      <c r="AE533" s="37"/>
      <c r="AF533" s="37"/>
    </row>
    <row r="534" spans="1:32" ht="78.75" x14ac:dyDescent="0.25">
      <c r="A534" s="847">
        <v>533</v>
      </c>
      <c r="B534" s="1885"/>
      <c r="C534" s="1887"/>
      <c r="D534" s="1890"/>
      <c r="E534" s="1885"/>
      <c r="F534" s="1885"/>
      <c r="G534" s="1885"/>
      <c r="H534" s="1885"/>
      <c r="I534" s="1885"/>
      <c r="J534" s="1885"/>
      <c r="K534" s="1885"/>
      <c r="L534" s="1885"/>
      <c r="M534" s="1885"/>
      <c r="N534" s="1885"/>
      <c r="O534" s="1885"/>
      <c r="P534" s="646" t="s">
        <v>2161</v>
      </c>
      <c r="Q534" s="647">
        <v>4599026</v>
      </c>
      <c r="R534" s="647" t="s">
        <v>375</v>
      </c>
      <c r="S534" s="647">
        <v>459902600</v>
      </c>
      <c r="T534" s="647" t="s">
        <v>2162</v>
      </c>
      <c r="U534" s="647">
        <v>0</v>
      </c>
      <c r="V534" s="647">
        <v>1</v>
      </c>
      <c r="W534" s="647">
        <v>4</v>
      </c>
      <c r="X534" s="647">
        <v>4</v>
      </c>
      <c r="Y534" s="647">
        <v>4</v>
      </c>
      <c r="Z534" s="647">
        <f>SUM(V534:Y534)</f>
        <v>13</v>
      </c>
      <c r="AA534" s="647" t="s">
        <v>43</v>
      </c>
      <c r="AB534" s="647" t="s">
        <v>2159</v>
      </c>
      <c r="AC534" s="647" t="s">
        <v>2160</v>
      </c>
      <c r="AD534" s="648" t="s">
        <v>359</v>
      </c>
      <c r="AE534" s="37"/>
      <c r="AF534" s="37"/>
    </row>
    <row r="535" spans="1:32" ht="94.5" x14ac:dyDescent="0.25">
      <c r="A535" s="847">
        <v>534</v>
      </c>
      <c r="B535" s="1885"/>
      <c r="C535" s="1887"/>
      <c r="D535" s="1890"/>
      <c r="E535" s="1885"/>
      <c r="F535" s="1885"/>
      <c r="G535" s="1885"/>
      <c r="H535" s="1885"/>
      <c r="I535" s="1885"/>
      <c r="J535" s="1885"/>
      <c r="K535" s="1885"/>
      <c r="L535" s="1885"/>
      <c r="M535" s="1885"/>
      <c r="N535" s="1885"/>
      <c r="O535" s="1885"/>
      <c r="P535" s="646" t="s">
        <v>2163</v>
      </c>
      <c r="Q535" s="647">
        <v>4599018</v>
      </c>
      <c r="R535" s="647" t="s">
        <v>102</v>
      </c>
      <c r="S535" s="647">
        <v>459901800</v>
      </c>
      <c r="T535" s="647" t="s">
        <v>2164</v>
      </c>
      <c r="U535" s="647">
        <v>0</v>
      </c>
      <c r="V535" s="647">
        <v>0</v>
      </c>
      <c r="W535" s="647">
        <v>2</v>
      </c>
      <c r="X535" s="647">
        <v>2</v>
      </c>
      <c r="Y535" s="647">
        <v>2</v>
      </c>
      <c r="Z535" s="647">
        <v>6</v>
      </c>
      <c r="AA535" s="647" t="s">
        <v>43</v>
      </c>
      <c r="AB535" s="647" t="s">
        <v>2159</v>
      </c>
      <c r="AC535" s="647" t="s">
        <v>2160</v>
      </c>
      <c r="AD535" s="648" t="s">
        <v>359</v>
      </c>
      <c r="AE535" s="37"/>
      <c r="AF535" s="37"/>
    </row>
    <row r="536" spans="1:32" ht="63" x14ac:dyDescent="0.25">
      <c r="A536" s="847">
        <v>535</v>
      </c>
      <c r="B536" s="1885"/>
      <c r="C536" s="1887"/>
      <c r="D536" s="1890"/>
      <c r="E536" s="1885"/>
      <c r="F536" s="1885"/>
      <c r="G536" s="1885"/>
      <c r="H536" s="1885"/>
      <c r="I536" s="1885"/>
      <c r="J536" s="1885"/>
      <c r="K536" s="1885"/>
      <c r="L536" s="1885"/>
      <c r="M536" s="1885"/>
      <c r="N536" s="1885"/>
      <c r="O536" s="1885"/>
      <c r="P536" s="649" t="s">
        <v>2165</v>
      </c>
      <c r="Q536" s="647">
        <v>4599028</v>
      </c>
      <c r="R536" s="647" t="s">
        <v>1408</v>
      </c>
      <c r="S536" s="647">
        <v>459902800</v>
      </c>
      <c r="T536" s="647" t="s">
        <v>895</v>
      </c>
      <c r="U536" s="647">
        <v>1</v>
      </c>
      <c r="V536" s="647">
        <v>1</v>
      </c>
      <c r="W536" s="647">
        <v>1</v>
      </c>
      <c r="X536" s="647">
        <v>1</v>
      </c>
      <c r="Y536" s="647">
        <v>1</v>
      </c>
      <c r="Z536" s="647">
        <v>1</v>
      </c>
      <c r="AA536" s="647" t="s">
        <v>369</v>
      </c>
      <c r="AB536" s="647" t="s">
        <v>2159</v>
      </c>
      <c r="AC536" s="647" t="s">
        <v>2160</v>
      </c>
      <c r="AD536" s="648" t="s">
        <v>2166</v>
      </c>
      <c r="AE536" s="37"/>
      <c r="AF536" s="37"/>
    </row>
    <row r="537" spans="1:32" ht="63.75" thickBot="1" x14ac:dyDescent="0.3">
      <c r="A537" s="847">
        <v>536</v>
      </c>
      <c r="B537" s="1885"/>
      <c r="C537" s="1888"/>
      <c r="D537" s="1891"/>
      <c r="E537" s="1892"/>
      <c r="F537" s="1892"/>
      <c r="G537" s="1892"/>
      <c r="H537" s="1892"/>
      <c r="I537" s="1892"/>
      <c r="J537" s="1892"/>
      <c r="K537" s="1892"/>
      <c r="L537" s="1892"/>
      <c r="M537" s="1892"/>
      <c r="N537" s="1892"/>
      <c r="O537" s="1892"/>
      <c r="P537" s="650" t="s">
        <v>2167</v>
      </c>
      <c r="Q537" s="651">
        <v>4599020</v>
      </c>
      <c r="R537" s="651" t="s">
        <v>867</v>
      </c>
      <c r="S537" s="651">
        <v>459902000</v>
      </c>
      <c r="T537" s="652" t="s">
        <v>869</v>
      </c>
      <c r="U537" s="651">
        <v>0</v>
      </c>
      <c r="V537" s="651">
        <v>0</v>
      </c>
      <c r="W537" s="651">
        <v>0</v>
      </c>
      <c r="X537" s="651">
        <v>1</v>
      </c>
      <c r="Y537" s="651">
        <v>0</v>
      </c>
      <c r="Z537" s="651">
        <v>1</v>
      </c>
      <c r="AA537" s="652" t="s">
        <v>43</v>
      </c>
      <c r="AB537" s="652" t="s">
        <v>2159</v>
      </c>
      <c r="AC537" s="652" t="s">
        <v>2160</v>
      </c>
      <c r="AD537" s="653" t="s">
        <v>2166</v>
      </c>
      <c r="AE537" s="37"/>
      <c r="AF537" s="37"/>
    </row>
    <row r="538" spans="1:32" ht="15.75" customHeight="1" thickBot="1" x14ac:dyDescent="0.3">
      <c r="A538" s="847">
        <v>537</v>
      </c>
      <c r="B538" s="642" t="s">
        <v>2168</v>
      </c>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row>
    <row r="539" spans="1:32" ht="78.75" x14ac:dyDescent="0.25">
      <c r="A539" s="847">
        <v>538</v>
      </c>
      <c r="B539" s="1936" t="s">
        <v>2150</v>
      </c>
      <c r="C539" s="1939"/>
      <c r="D539" s="1906" t="s">
        <v>2169</v>
      </c>
      <c r="E539" s="1348" t="s">
        <v>2170</v>
      </c>
      <c r="F539" s="1900">
        <v>45</v>
      </c>
      <c r="G539" s="1900" t="s">
        <v>2153</v>
      </c>
      <c r="H539" s="1903">
        <v>4503</v>
      </c>
      <c r="I539" s="1903" t="s">
        <v>2171</v>
      </c>
      <c r="J539" s="1904" t="s">
        <v>2172</v>
      </c>
      <c r="K539" s="1348" t="s">
        <v>881</v>
      </c>
      <c r="L539" s="1349">
        <v>0.34050000000000002</v>
      </c>
      <c r="M539" s="1348" t="s">
        <v>2173</v>
      </c>
      <c r="N539" s="1348">
        <v>2023</v>
      </c>
      <c r="O539" s="1349">
        <v>0.5</v>
      </c>
      <c r="P539" s="654" t="s">
        <v>2174</v>
      </c>
      <c r="Q539" s="655" t="s">
        <v>2175</v>
      </c>
      <c r="R539" s="656" t="s">
        <v>2176</v>
      </c>
      <c r="S539" s="655" t="s">
        <v>2177</v>
      </c>
      <c r="T539" s="656" t="s">
        <v>2178</v>
      </c>
      <c r="U539" s="657">
        <v>7</v>
      </c>
      <c r="V539" s="657">
        <v>3</v>
      </c>
      <c r="W539" s="657">
        <v>3</v>
      </c>
      <c r="X539" s="657">
        <v>3</v>
      </c>
      <c r="Y539" s="657">
        <v>3</v>
      </c>
      <c r="Z539" s="658">
        <v>12</v>
      </c>
      <c r="AA539" s="659" t="s">
        <v>43</v>
      </c>
      <c r="AB539" s="657" t="s">
        <v>2159</v>
      </c>
      <c r="AC539" s="657" t="s">
        <v>2179</v>
      </c>
      <c r="AD539" s="660" t="s">
        <v>2180</v>
      </c>
      <c r="AE539" s="37"/>
      <c r="AF539" s="37"/>
    </row>
    <row r="540" spans="1:32" ht="78.75" x14ac:dyDescent="0.25">
      <c r="A540" s="847">
        <v>539</v>
      </c>
      <c r="B540" s="1937"/>
      <c r="C540" s="1940"/>
      <c r="D540" s="1907"/>
      <c r="E540" s="1339"/>
      <c r="F540" s="1901"/>
      <c r="G540" s="1901"/>
      <c r="H540" s="1339"/>
      <c r="I540" s="1339"/>
      <c r="J540" s="1898"/>
      <c r="K540" s="1339"/>
      <c r="L540" s="1339"/>
      <c r="M540" s="1339"/>
      <c r="N540" s="1339"/>
      <c r="O540" s="1339"/>
      <c r="P540" s="661" t="s">
        <v>2181</v>
      </c>
      <c r="Q540" s="662">
        <v>4503034</v>
      </c>
      <c r="R540" s="663" t="s">
        <v>1020</v>
      </c>
      <c r="S540" s="662">
        <v>450303400</v>
      </c>
      <c r="T540" s="664" t="s">
        <v>2182</v>
      </c>
      <c r="U540" s="199">
        <v>80</v>
      </c>
      <c r="V540" s="199">
        <v>30</v>
      </c>
      <c r="W540" s="199">
        <v>30</v>
      </c>
      <c r="X540" s="199">
        <v>30</v>
      </c>
      <c r="Y540" s="199">
        <v>30</v>
      </c>
      <c r="Z540" s="665">
        <v>120</v>
      </c>
      <c r="AA540" s="666" t="s">
        <v>43</v>
      </c>
      <c r="AB540" s="199" t="s">
        <v>2159</v>
      </c>
      <c r="AC540" s="199" t="s">
        <v>2179</v>
      </c>
      <c r="AD540" s="667" t="s">
        <v>2180</v>
      </c>
      <c r="AE540" s="37"/>
      <c r="AF540" s="37"/>
    </row>
    <row r="541" spans="1:32" ht="78.75" x14ac:dyDescent="0.25">
      <c r="A541" s="847">
        <v>540</v>
      </c>
      <c r="B541" s="1937"/>
      <c r="C541" s="1940"/>
      <c r="D541" s="1907"/>
      <c r="E541" s="1339"/>
      <c r="F541" s="1901"/>
      <c r="G541" s="1901"/>
      <c r="H541" s="1339"/>
      <c r="I541" s="1339"/>
      <c r="J541" s="1898"/>
      <c r="K541" s="1339"/>
      <c r="L541" s="1339"/>
      <c r="M541" s="1339"/>
      <c r="N541" s="1339"/>
      <c r="O541" s="1339"/>
      <c r="P541" s="668" t="s">
        <v>2183</v>
      </c>
      <c r="Q541" s="662" t="s">
        <v>2184</v>
      </c>
      <c r="R541" s="664" t="s">
        <v>2185</v>
      </c>
      <c r="S541" s="662" t="s">
        <v>2186</v>
      </c>
      <c r="T541" s="664" t="s">
        <v>2187</v>
      </c>
      <c r="U541" s="199">
        <v>0</v>
      </c>
      <c r="V541" s="669">
        <v>0.25</v>
      </c>
      <c r="W541" s="669">
        <v>0.25</v>
      </c>
      <c r="X541" s="669">
        <v>0.5</v>
      </c>
      <c r="Y541" s="199">
        <v>1</v>
      </c>
      <c r="Z541" s="665">
        <v>1</v>
      </c>
      <c r="AA541" s="666" t="s">
        <v>43</v>
      </c>
      <c r="AB541" s="199" t="s">
        <v>2159</v>
      </c>
      <c r="AC541" s="199" t="s">
        <v>2179</v>
      </c>
      <c r="AD541" s="667" t="s">
        <v>2180</v>
      </c>
      <c r="AE541" s="37"/>
      <c r="AF541" s="37"/>
    </row>
    <row r="542" spans="1:32" ht="141.75" x14ac:dyDescent="0.25">
      <c r="A542" s="847">
        <v>541</v>
      </c>
      <c r="B542" s="1937"/>
      <c r="C542" s="1940"/>
      <c r="D542" s="1907"/>
      <c r="E542" s="1339"/>
      <c r="F542" s="1901"/>
      <c r="G542" s="1901"/>
      <c r="H542" s="1339"/>
      <c r="I542" s="1339"/>
      <c r="J542" s="1898"/>
      <c r="K542" s="1339"/>
      <c r="L542" s="1339"/>
      <c r="M542" s="1339"/>
      <c r="N542" s="1339"/>
      <c r="O542" s="1339"/>
      <c r="P542" s="670" t="s">
        <v>2188</v>
      </c>
      <c r="Q542" s="662" t="s">
        <v>2189</v>
      </c>
      <c r="R542" s="664" t="s">
        <v>51</v>
      </c>
      <c r="S542" s="662" t="s">
        <v>2190</v>
      </c>
      <c r="T542" s="664" t="s">
        <v>2191</v>
      </c>
      <c r="U542" s="199">
        <v>0</v>
      </c>
      <c r="V542" s="199">
        <v>1</v>
      </c>
      <c r="W542" s="199">
        <v>1</v>
      </c>
      <c r="X542" s="199">
        <v>1</v>
      </c>
      <c r="Y542" s="199">
        <v>1</v>
      </c>
      <c r="Z542" s="665">
        <v>1</v>
      </c>
      <c r="AA542" s="666" t="s">
        <v>43</v>
      </c>
      <c r="AB542" s="199" t="s">
        <v>2159</v>
      </c>
      <c r="AC542" s="199" t="s">
        <v>2179</v>
      </c>
      <c r="AD542" s="667" t="s">
        <v>2180</v>
      </c>
      <c r="AE542" s="37"/>
      <c r="AF542" s="37"/>
    </row>
    <row r="543" spans="1:32" ht="78.75" x14ac:dyDescent="0.25">
      <c r="A543" s="847">
        <v>542</v>
      </c>
      <c r="B543" s="1937"/>
      <c r="C543" s="1940"/>
      <c r="D543" s="1907"/>
      <c r="E543" s="1339"/>
      <c r="F543" s="1901"/>
      <c r="G543" s="1901"/>
      <c r="H543" s="1339"/>
      <c r="I543" s="1339"/>
      <c r="J543" s="1898"/>
      <c r="K543" s="1339"/>
      <c r="L543" s="1339"/>
      <c r="M543" s="1339"/>
      <c r="N543" s="1339"/>
      <c r="O543" s="1339"/>
      <c r="P543" s="671" t="s">
        <v>2192</v>
      </c>
      <c r="Q543" s="662">
        <v>4503031</v>
      </c>
      <c r="R543" s="664" t="s">
        <v>102</v>
      </c>
      <c r="S543" s="662">
        <v>450303100</v>
      </c>
      <c r="T543" s="664" t="s">
        <v>103</v>
      </c>
      <c r="U543" s="160">
        <v>0</v>
      </c>
      <c r="V543" s="160">
        <v>0</v>
      </c>
      <c r="W543" s="160">
        <v>1</v>
      </c>
      <c r="X543" s="160">
        <v>0</v>
      </c>
      <c r="Y543" s="160">
        <v>0</v>
      </c>
      <c r="Z543" s="672">
        <v>1</v>
      </c>
      <c r="AA543" s="666" t="s">
        <v>43</v>
      </c>
      <c r="AB543" s="199" t="s">
        <v>2159</v>
      </c>
      <c r="AC543" s="199" t="s">
        <v>2179</v>
      </c>
      <c r="AD543" s="667" t="s">
        <v>2180</v>
      </c>
      <c r="AE543" s="37"/>
      <c r="AF543" s="37"/>
    </row>
    <row r="544" spans="1:32" ht="141.75" x14ac:dyDescent="0.25">
      <c r="A544" s="847">
        <v>543</v>
      </c>
      <c r="B544" s="1937"/>
      <c r="C544" s="1940"/>
      <c r="D544" s="1907"/>
      <c r="E544" s="1339"/>
      <c r="F544" s="1901"/>
      <c r="G544" s="1901"/>
      <c r="H544" s="1339"/>
      <c r="I544" s="1339"/>
      <c r="J544" s="1898"/>
      <c r="K544" s="1339"/>
      <c r="L544" s="1339"/>
      <c r="M544" s="1339"/>
      <c r="N544" s="1339"/>
      <c r="O544" s="1339"/>
      <c r="P544" s="673" t="s">
        <v>2193</v>
      </c>
      <c r="Q544" s="662" t="s">
        <v>2194</v>
      </c>
      <c r="R544" s="664" t="s">
        <v>156</v>
      </c>
      <c r="S544" s="662" t="s">
        <v>2195</v>
      </c>
      <c r="T544" s="664" t="s">
        <v>2196</v>
      </c>
      <c r="U544" s="160">
        <v>2000</v>
      </c>
      <c r="V544" s="160">
        <v>650</v>
      </c>
      <c r="W544" s="160">
        <v>650</v>
      </c>
      <c r="X544" s="160">
        <v>650</v>
      </c>
      <c r="Y544" s="160">
        <v>650</v>
      </c>
      <c r="Z544" s="672">
        <f>+V544*4</f>
        <v>2600</v>
      </c>
      <c r="AA544" s="157" t="s">
        <v>43</v>
      </c>
      <c r="AB544" s="199" t="s">
        <v>2159</v>
      </c>
      <c r="AC544" s="199" t="s">
        <v>2179</v>
      </c>
      <c r="AD544" s="667" t="s">
        <v>2180</v>
      </c>
      <c r="AE544" s="37"/>
      <c r="AF544" s="37"/>
    </row>
    <row r="545" spans="1:32" ht="90.75" thickBot="1" x14ac:dyDescent="0.3">
      <c r="A545" s="847">
        <v>544</v>
      </c>
      <c r="B545" s="1937"/>
      <c r="C545" s="1940"/>
      <c r="D545" s="1908"/>
      <c r="E545" s="1387"/>
      <c r="F545" s="1902"/>
      <c r="G545" s="1902"/>
      <c r="H545" s="1387"/>
      <c r="I545" s="1387"/>
      <c r="J545" s="1899"/>
      <c r="K545" s="1387"/>
      <c r="L545" s="1387"/>
      <c r="M545" s="1387"/>
      <c r="N545" s="1387"/>
      <c r="O545" s="1387"/>
      <c r="P545" s="674" t="s">
        <v>2197</v>
      </c>
      <c r="Q545" s="675" t="s">
        <v>2198</v>
      </c>
      <c r="R545" s="676" t="s">
        <v>2199</v>
      </c>
      <c r="S545" s="675" t="s">
        <v>2200</v>
      </c>
      <c r="T545" s="676" t="s">
        <v>2201</v>
      </c>
      <c r="U545" s="677">
        <v>4</v>
      </c>
      <c r="V545" s="677">
        <v>1</v>
      </c>
      <c r="W545" s="677">
        <v>1</v>
      </c>
      <c r="X545" s="677">
        <v>1</v>
      </c>
      <c r="Y545" s="677">
        <v>1</v>
      </c>
      <c r="Z545" s="678">
        <v>8</v>
      </c>
      <c r="AA545" s="679" t="s">
        <v>43</v>
      </c>
      <c r="AB545" s="677" t="s">
        <v>2159</v>
      </c>
      <c r="AC545" s="677" t="s">
        <v>2179</v>
      </c>
      <c r="AD545" s="680" t="s">
        <v>2180</v>
      </c>
      <c r="AE545" s="37"/>
      <c r="AF545" s="37"/>
    </row>
    <row r="546" spans="1:32" ht="90" x14ac:dyDescent="0.25">
      <c r="A546" s="847">
        <v>545</v>
      </c>
      <c r="B546" s="1937"/>
      <c r="C546" s="1940"/>
      <c r="D546" s="1894" t="s">
        <v>2202</v>
      </c>
      <c r="E546" s="1382" t="s">
        <v>2203</v>
      </c>
      <c r="F546" s="1380">
        <v>45</v>
      </c>
      <c r="G546" s="1382" t="s">
        <v>2153</v>
      </c>
      <c r="H546" s="1380">
        <v>4503</v>
      </c>
      <c r="I546" s="1382" t="s">
        <v>2171</v>
      </c>
      <c r="J546" s="1897" t="s">
        <v>2204</v>
      </c>
      <c r="K546" s="1380" t="s">
        <v>881</v>
      </c>
      <c r="L546" s="1923">
        <v>0.1857</v>
      </c>
      <c r="M546" s="1382" t="s">
        <v>2173</v>
      </c>
      <c r="N546" s="1380">
        <v>2023</v>
      </c>
      <c r="O546" s="1924">
        <v>0.3</v>
      </c>
      <c r="P546" s="681" t="s">
        <v>2205</v>
      </c>
      <c r="Q546" s="682">
        <v>4503031</v>
      </c>
      <c r="R546" s="656" t="s">
        <v>102</v>
      </c>
      <c r="S546" s="655">
        <v>450303100</v>
      </c>
      <c r="T546" s="656" t="s">
        <v>2164</v>
      </c>
      <c r="U546" s="384">
        <v>0</v>
      </c>
      <c r="V546" s="384">
        <v>2</v>
      </c>
      <c r="W546" s="384">
        <v>2</v>
      </c>
      <c r="X546" s="384">
        <v>2</v>
      </c>
      <c r="Y546" s="384">
        <v>2</v>
      </c>
      <c r="Z546" s="658">
        <f t="shared" ref="Z546:Z547" si="13">SUM(U546:Y546)</f>
        <v>8</v>
      </c>
      <c r="AA546" s="384" t="s">
        <v>43</v>
      </c>
      <c r="AB546" s="657" t="s">
        <v>2159</v>
      </c>
      <c r="AC546" s="657" t="s">
        <v>2179</v>
      </c>
      <c r="AD546" s="660" t="s">
        <v>2180</v>
      </c>
      <c r="AE546" s="37"/>
      <c r="AF546" s="37"/>
    </row>
    <row r="547" spans="1:32" ht="78.75" x14ac:dyDescent="0.25">
      <c r="A547" s="847">
        <v>546</v>
      </c>
      <c r="B547" s="1937"/>
      <c r="C547" s="1940"/>
      <c r="D547" s="1895"/>
      <c r="E547" s="1339"/>
      <c r="F547" s="1339"/>
      <c r="G547" s="1339"/>
      <c r="H547" s="1339"/>
      <c r="I547" s="1339"/>
      <c r="J547" s="1898"/>
      <c r="K547" s="1339"/>
      <c r="L547" s="1339"/>
      <c r="M547" s="1339"/>
      <c r="N547" s="1339"/>
      <c r="O547" s="1910"/>
      <c r="P547" s="671" t="s">
        <v>2206</v>
      </c>
      <c r="Q547" s="683">
        <v>4503034</v>
      </c>
      <c r="R547" s="664" t="s">
        <v>1020</v>
      </c>
      <c r="S547" s="662">
        <v>450303400</v>
      </c>
      <c r="T547" s="664" t="s">
        <v>2182</v>
      </c>
      <c r="U547" s="387">
        <v>0</v>
      </c>
      <c r="V547" s="387">
        <v>2</v>
      </c>
      <c r="W547" s="387">
        <v>2</v>
      </c>
      <c r="X547" s="387">
        <v>2</v>
      </c>
      <c r="Y547" s="387">
        <v>2</v>
      </c>
      <c r="Z547" s="665">
        <f t="shared" si="13"/>
        <v>8</v>
      </c>
      <c r="AA547" s="387" t="s">
        <v>43</v>
      </c>
      <c r="AB547" s="199" t="s">
        <v>2159</v>
      </c>
      <c r="AC547" s="199" t="s">
        <v>2179</v>
      </c>
      <c r="AD547" s="667" t="s">
        <v>2180</v>
      </c>
      <c r="AE547" s="37"/>
      <c r="AF547" s="37"/>
    </row>
    <row r="548" spans="1:32" ht="78.75" x14ac:dyDescent="0.25">
      <c r="A548" s="847">
        <v>547</v>
      </c>
      <c r="B548" s="1937"/>
      <c r="C548" s="1940"/>
      <c r="D548" s="1895"/>
      <c r="E548" s="1339"/>
      <c r="F548" s="1339"/>
      <c r="G548" s="1339"/>
      <c r="H548" s="1339"/>
      <c r="I548" s="1339"/>
      <c r="J548" s="1898"/>
      <c r="K548" s="1339"/>
      <c r="L548" s="1339"/>
      <c r="M548" s="1339"/>
      <c r="N548" s="1339"/>
      <c r="O548" s="1910"/>
      <c r="P548" s="684" t="s">
        <v>2207</v>
      </c>
      <c r="Q548" s="202">
        <v>4503029</v>
      </c>
      <c r="R548" s="685" t="s">
        <v>867</v>
      </c>
      <c r="S548" s="202">
        <v>450302900</v>
      </c>
      <c r="T548" s="685" t="s">
        <v>2208</v>
      </c>
      <c r="U548" s="179">
        <v>6</v>
      </c>
      <c r="V548" s="179">
        <v>4</v>
      </c>
      <c r="W548" s="179">
        <v>4</v>
      </c>
      <c r="X548" s="179">
        <v>4</v>
      </c>
      <c r="Y548" s="179">
        <v>4</v>
      </c>
      <c r="Z548" s="665">
        <v>16</v>
      </c>
      <c r="AA548" s="179" t="s">
        <v>43</v>
      </c>
      <c r="AB548" s="155" t="s">
        <v>2159</v>
      </c>
      <c r="AC548" s="155" t="s">
        <v>2179</v>
      </c>
      <c r="AD548" s="686" t="s">
        <v>2180</v>
      </c>
      <c r="AE548" s="37"/>
      <c r="AF548" s="37"/>
    </row>
    <row r="549" spans="1:32" ht="78.75" x14ac:dyDescent="0.25">
      <c r="A549" s="847">
        <v>548</v>
      </c>
      <c r="B549" s="1937"/>
      <c r="C549" s="1940"/>
      <c r="D549" s="1895"/>
      <c r="E549" s="1339"/>
      <c r="F549" s="1339"/>
      <c r="G549" s="1339"/>
      <c r="H549" s="1339"/>
      <c r="I549" s="1339"/>
      <c r="J549" s="1898"/>
      <c r="K549" s="1339"/>
      <c r="L549" s="1339"/>
      <c r="M549" s="1339"/>
      <c r="N549" s="1339"/>
      <c r="O549" s="1910"/>
      <c r="P549" s="671" t="s">
        <v>2209</v>
      </c>
      <c r="Q549" s="683" t="s">
        <v>2210</v>
      </c>
      <c r="R549" s="664" t="s">
        <v>128</v>
      </c>
      <c r="S549" s="662" t="s">
        <v>2211</v>
      </c>
      <c r="T549" s="664" t="s">
        <v>2212</v>
      </c>
      <c r="U549" s="387">
        <v>0</v>
      </c>
      <c r="V549" s="387">
        <v>1</v>
      </c>
      <c r="W549" s="387">
        <v>1</v>
      </c>
      <c r="X549" s="387">
        <v>1</v>
      </c>
      <c r="Y549" s="387">
        <v>0</v>
      </c>
      <c r="Z549" s="665">
        <v>3</v>
      </c>
      <c r="AA549" s="387" t="s">
        <v>43</v>
      </c>
      <c r="AB549" s="199" t="s">
        <v>2159</v>
      </c>
      <c r="AC549" s="199" t="s">
        <v>2179</v>
      </c>
      <c r="AD549" s="667" t="s">
        <v>2180</v>
      </c>
      <c r="AE549" s="37"/>
      <c r="AF549" s="37"/>
    </row>
    <row r="550" spans="1:32" ht="120" x14ac:dyDescent="0.25">
      <c r="A550" s="847">
        <v>549</v>
      </c>
      <c r="B550" s="1937"/>
      <c r="C550" s="1940"/>
      <c r="D550" s="1895"/>
      <c r="E550" s="1339"/>
      <c r="F550" s="1339"/>
      <c r="G550" s="1339"/>
      <c r="H550" s="1339"/>
      <c r="I550" s="1339"/>
      <c r="J550" s="1898"/>
      <c r="K550" s="1339"/>
      <c r="L550" s="1339"/>
      <c r="M550" s="1339"/>
      <c r="N550" s="1339"/>
      <c r="O550" s="1910"/>
      <c r="P550" s="671" t="s">
        <v>2213</v>
      </c>
      <c r="Q550" s="662" t="s">
        <v>2214</v>
      </c>
      <c r="R550" s="664" t="s">
        <v>2215</v>
      </c>
      <c r="S550" s="662" t="s">
        <v>2216</v>
      </c>
      <c r="T550" s="664" t="s">
        <v>2217</v>
      </c>
      <c r="U550" s="387">
        <v>8</v>
      </c>
      <c r="V550" s="387">
        <v>3</v>
      </c>
      <c r="W550" s="387">
        <v>3</v>
      </c>
      <c r="X550" s="387">
        <v>3</v>
      </c>
      <c r="Y550" s="387">
        <v>3</v>
      </c>
      <c r="Z550" s="665">
        <v>12</v>
      </c>
      <c r="AA550" s="387" t="s">
        <v>43</v>
      </c>
      <c r="AB550" s="199" t="s">
        <v>2159</v>
      </c>
      <c r="AC550" s="199" t="s">
        <v>2179</v>
      </c>
      <c r="AD550" s="667" t="s">
        <v>2180</v>
      </c>
      <c r="AE550" s="37"/>
      <c r="AF550" s="37"/>
    </row>
    <row r="551" spans="1:32" ht="120" x14ac:dyDescent="0.25">
      <c r="A551" s="847">
        <v>550</v>
      </c>
      <c r="B551" s="1937"/>
      <c r="C551" s="1940"/>
      <c r="D551" s="1895"/>
      <c r="E551" s="1339"/>
      <c r="F551" s="1339"/>
      <c r="G551" s="1339"/>
      <c r="H551" s="1339"/>
      <c r="I551" s="1339"/>
      <c r="J551" s="1898"/>
      <c r="K551" s="1339"/>
      <c r="L551" s="1339"/>
      <c r="M551" s="1339"/>
      <c r="N551" s="1339"/>
      <c r="O551" s="1910"/>
      <c r="P551" s="671" t="s">
        <v>2218</v>
      </c>
      <c r="Q551" s="662" t="s">
        <v>2189</v>
      </c>
      <c r="R551" s="664" t="s">
        <v>2215</v>
      </c>
      <c r="S551" s="662" t="s">
        <v>2219</v>
      </c>
      <c r="T551" s="664" t="s">
        <v>2217</v>
      </c>
      <c r="U551" s="387">
        <v>0</v>
      </c>
      <c r="V551" s="387">
        <v>0</v>
      </c>
      <c r="W551" s="387">
        <v>1</v>
      </c>
      <c r="X551" s="387">
        <v>0</v>
      </c>
      <c r="Y551" s="387">
        <v>1</v>
      </c>
      <c r="Z551" s="665">
        <f t="shared" ref="Z551" si="14">SUM(U551:Y551)</f>
        <v>2</v>
      </c>
      <c r="AA551" s="387" t="s">
        <v>43</v>
      </c>
      <c r="AB551" s="199" t="s">
        <v>2159</v>
      </c>
      <c r="AC551" s="199" t="s">
        <v>2179</v>
      </c>
      <c r="AD551" s="667" t="s">
        <v>2180</v>
      </c>
      <c r="AE551" s="37"/>
      <c r="AF551" s="37"/>
    </row>
    <row r="552" spans="1:32" ht="79.5" thickBot="1" x14ac:dyDescent="0.3">
      <c r="A552" s="847">
        <v>551</v>
      </c>
      <c r="B552" s="1937"/>
      <c r="C552" s="1940"/>
      <c r="D552" s="1896"/>
      <c r="E552" s="1387"/>
      <c r="F552" s="1387"/>
      <c r="G552" s="1387"/>
      <c r="H552" s="1387"/>
      <c r="I552" s="1387"/>
      <c r="J552" s="1899"/>
      <c r="K552" s="1387"/>
      <c r="L552" s="1387"/>
      <c r="M552" s="1387"/>
      <c r="N552" s="1387"/>
      <c r="O552" s="1911"/>
      <c r="P552" s="687" t="s">
        <v>2220</v>
      </c>
      <c r="Q552" s="675" t="s">
        <v>2221</v>
      </c>
      <c r="R552" s="676" t="s">
        <v>2222</v>
      </c>
      <c r="S552" s="675" t="s">
        <v>2223</v>
      </c>
      <c r="T552" s="676" t="s">
        <v>2224</v>
      </c>
      <c r="U552" s="688">
        <v>0</v>
      </c>
      <c r="V552" s="688">
        <v>0</v>
      </c>
      <c r="W552" s="688">
        <v>1</v>
      </c>
      <c r="X552" s="688">
        <v>1</v>
      </c>
      <c r="Y552" s="389">
        <v>1</v>
      </c>
      <c r="Z552" s="678">
        <v>3</v>
      </c>
      <c r="AA552" s="389" t="s">
        <v>43</v>
      </c>
      <c r="AB552" s="677" t="s">
        <v>2159</v>
      </c>
      <c r="AC552" s="677" t="s">
        <v>2179</v>
      </c>
      <c r="AD552" s="680" t="s">
        <v>2180</v>
      </c>
      <c r="AE552" s="37"/>
      <c r="AF552" s="37"/>
    </row>
    <row r="553" spans="1:32" ht="157.5" x14ac:dyDescent="0.25">
      <c r="A553" s="847">
        <v>552</v>
      </c>
      <c r="B553" s="1937"/>
      <c r="C553" s="1940"/>
      <c r="D553" s="1925" t="s">
        <v>2225</v>
      </c>
      <c r="E553" s="1928" t="s">
        <v>2226</v>
      </c>
      <c r="F553" s="1930">
        <v>45</v>
      </c>
      <c r="G553" s="1933" t="s">
        <v>2153</v>
      </c>
      <c r="H553" s="1903">
        <v>4503</v>
      </c>
      <c r="I553" s="1903" t="s">
        <v>2171</v>
      </c>
      <c r="J553" s="1920" t="s">
        <v>2227</v>
      </c>
      <c r="K553" s="1921" t="s">
        <v>2228</v>
      </c>
      <c r="L553" s="1922">
        <v>0.77370000000000005</v>
      </c>
      <c r="M553" s="1382" t="s">
        <v>2173</v>
      </c>
      <c r="N553" s="1382" t="s">
        <v>2229</v>
      </c>
      <c r="O553" s="1909">
        <v>0.85</v>
      </c>
      <c r="P553" s="681" t="s">
        <v>2230</v>
      </c>
      <c r="Q553" s="657">
        <v>4503028</v>
      </c>
      <c r="R553" s="689" t="s">
        <v>2231</v>
      </c>
      <c r="S553" s="657">
        <v>450302800</v>
      </c>
      <c r="T553" s="657" t="s">
        <v>2232</v>
      </c>
      <c r="U553" s="690">
        <v>19222</v>
      </c>
      <c r="V553" s="690">
        <v>6000</v>
      </c>
      <c r="W553" s="690">
        <f t="shared" ref="W553:Y553" si="15">+V553</f>
        <v>6000</v>
      </c>
      <c r="X553" s="690">
        <f t="shared" si="15"/>
        <v>6000</v>
      </c>
      <c r="Y553" s="690">
        <f t="shared" si="15"/>
        <v>6000</v>
      </c>
      <c r="Z553" s="691">
        <v>24000</v>
      </c>
      <c r="AA553" s="659" t="s">
        <v>369</v>
      </c>
      <c r="AB553" s="657" t="s">
        <v>2159</v>
      </c>
      <c r="AC553" s="657" t="s">
        <v>2160</v>
      </c>
      <c r="AD553" s="660" t="s">
        <v>2180</v>
      </c>
      <c r="AE553" s="37"/>
      <c r="AF553" s="37"/>
    </row>
    <row r="554" spans="1:32" ht="94.5" x14ac:dyDescent="0.25">
      <c r="A554" s="847">
        <v>553</v>
      </c>
      <c r="B554" s="1937"/>
      <c r="C554" s="1940"/>
      <c r="D554" s="1926"/>
      <c r="E554" s="1367"/>
      <c r="F554" s="1931"/>
      <c r="G554" s="1934"/>
      <c r="H554" s="1339"/>
      <c r="I554" s="1339"/>
      <c r="J554" s="1898"/>
      <c r="K554" s="1339"/>
      <c r="L554" s="1339"/>
      <c r="M554" s="1339"/>
      <c r="N554" s="1339"/>
      <c r="O554" s="1910"/>
      <c r="P554" s="671" t="s">
        <v>2233</v>
      </c>
      <c r="Q554" s="692">
        <v>4503031</v>
      </c>
      <c r="R554" s="693" t="s">
        <v>102</v>
      </c>
      <c r="S554" s="387">
        <v>450303100</v>
      </c>
      <c r="T554" s="693" t="s">
        <v>2164</v>
      </c>
      <c r="U554" s="692">
        <v>1</v>
      </c>
      <c r="V554" s="692">
        <v>1</v>
      </c>
      <c r="W554" s="692">
        <v>1</v>
      </c>
      <c r="X554" s="692">
        <v>1</v>
      </c>
      <c r="Y554" s="692">
        <v>1</v>
      </c>
      <c r="Z554" s="665">
        <v>1</v>
      </c>
      <c r="AA554" s="666" t="s">
        <v>369</v>
      </c>
      <c r="AB554" s="199" t="s">
        <v>2159</v>
      </c>
      <c r="AC554" s="199" t="s">
        <v>2160</v>
      </c>
      <c r="AD554" s="667" t="s">
        <v>2180</v>
      </c>
      <c r="AE554" s="37"/>
      <c r="AF554" s="37"/>
    </row>
    <row r="555" spans="1:32" ht="63" x14ac:dyDescent="0.25">
      <c r="A555" s="847">
        <v>554</v>
      </c>
      <c r="B555" s="1937"/>
      <c r="C555" s="1940"/>
      <c r="D555" s="1926"/>
      <c r="E555" s="1367"/>
      <c r="F555" s="1931"/>
      <c r="G555" s="1934"/>
      <c r="H555" s="1339"/>
      <c r="I555" s="1339"/>
      <c r="J555" s="1898"/>
      <c r="K555" s="1339"/>
      <c r="L555" s="1339"/>
      <c r="M555" s="1339"/>
      <c r="N555" s="1339"/>
      <c r="O555" s="1910"/>
      <c r="P555" s="671" t="s">
        <v>2234</v>
      </c>
      <c r="Q555" s="694">
        <v>4503003</v>
      </c>
      <c r="R555" s="693" t="s">
        <v>128</v>
      </c>
      <c r="S555" s="693">
        <v>450300300</v>
      </c>
      <c r="T555" s="693" t="s">
        <v>2235</v>
      </c>
      <c r="U555" s="694">
        <v>64</v>
      </c>
      <c r="V555" s="694">
        <v>64</v>
      </c>
      <c r="W555" s="694">
        <v>64</v>
      </c>
      <c r="X555" s="694">
        <v>64</v>
      </c>
      <c r="Y555" s="694">
        <v>64</v>
      </c>
      <c r="Z555" s="665">
        <v>64</v>
      </c>
      <c r="AA555" s="693" t="s">
        <v>369</v>
      </c>
      <c r="AB555" s="199" t="s">
        <v>2159</v>
      </c>
      <c r="AC555" s="199" t="s">
        <v>2160</v>
      </c>
      <c r="AD555" s="667" t="s">
        <v>2180</v>
      </c>
      <c r="AE555" s="37"/>
      <c r="AF555" s="37"/>
    </row>
    <row r="556" spans="1:32" ht="78.75" x14ac:dyDescent="0.25">
      <c r="A556" s="847">
        <v>555</v>
      </c>
      <c r="B556" s="1937"/>
      <c r="C556" s="1940"/>
      <c r="D556" s="1926"/>
      <c r="E556" s="1367"/>
      <c r="F556" s="1931"/>
      <c r="G556" s="1934"/>
      <c r="H556" s="1339"/>
      <c r="I556" s="1339"/>
      <c r="J556" s="1898"/>
      <c r="K556" s="1339"/>
      <c r="L556" s="1339"/>
      <c r="M556" s="1339"/>
      <c r="N556" s="1339"/>
      <c r="O556" s="1910"/>
      <c r="P556" s="671" t="s">
        <v>2236</v>
      </c>
      <c r="Q556" s="694">
        <v>4503019</v>
      </c>
      <c r="R556" s="693" t="s">
        <v>2185</v>
      </c>
      <c r="S556" s="693">
        <v>450301900</v>
      </c>
      <c r="T556" s="693" t="s">
        <v>2237</v>
      </c>
      <c r="U556" s="694">
        <v>0</v>
      </c>
      <c r="V556" s="694">
        <v>0</v>
      </c>
      <c r="W556" s="694">
        <v>1</v>
      </c>
      <c r="X556" s="694">
        <v>1</v>
      </c>
      <c r="Y556" s="694">
        <v>1</v>
      </c>
      <c r="Z556" s="665">
        <v>1</v>
      </c>
      <c r="AA556" s="693" t="s">
        <v>43</v>
      </c>
      <c r="AB556" s="199" t="s">
        <v>2159</v>
      </c>
      <c r="AC556" s="199" t="s">
        <v>2160</v>
      </c>
      <c r="AD556" s="667" t="s">
        <v>2180</v>
      </c>
      <c r="AE556" s="37"/>
      <c r="AF556" s="37"/>
    </row>
    <row r="557" spans="1:32" ht="78.75" x14ac:dyDescent="0.25">
      <c r="A557" s="847">
        <v>556</v>
      </c>
      <c r="B557" s="1937"/>
      <c r="C557" s="1940"/>
      <c r="D557" s="1926"/>
      <c r="E557" s="1367"/>
      <c r="F557" s="1931"/>
      <c r="G557" s="1934"/>
      <c r="H557" s="1339"/>
      <c r="I557" s="1339"/>
      <c r="J557" s="1898"/>
      <c r="K557" s="1339"/>
      <c r="L557" s="1339"/>
      <c r="M557" s="1339"/>
      <c r="N557" s="1339"/>
      <c r="O557" s="1910"/>
      <c r="P557" s="671" t="s">
        <v>2238</v>
      </c>
      <c r="Q557" s="694">
        <v>4503002</v>
      </c>
      <c r="R557" s="693" t="s">
        <v>156</v>
      </c>
      <c r="S557" s="693">
        <v>450300200</v>
      </c>
      <c r="T557" s="693" t="s">
        <v>2196</v>
      </c>
      <c r="U557" s="694">
        <v>124</v>
      </c>
      <c r="V557" s="694">
        <v>40</v>
      </c>
      <c r="W557" s="694">
        <v>40</v>
      </c>
      <c r="X557" s="694">
        <v>40</v>
      </c>
      <c r="Y557" s="694">
        <v>40</v>
      </c>
      <c r="Z557" s="665">
        <v>160</v>
      </c>
      <c r="AA557" s="693" t="s">
        <v>43</v>
      </c>
      <c r="AB557" s="199" t="s">
        <v>2159</v>
      </c>
      <c r="AC557" s="199" t="s">
        <v>2160</v>
      </c>
      <c r="AD557" s="667" t="s">
        <v>2180</v>
      </c>
      <c r="AE557" s="37"/>
      <c r="AF557" s="37"/>
    </row>
    <row r="558" spans="1:32" ht="63" x14ac:dyDescent="0.25">
      <c r="A558" s="847">
        <v>557</v>
      </c>
      <c r="B558" s="1937"/>
      <c r="C558" s="1940"/>
      <c r="D558" s="1926"/>
      <c r="E558" s="1367"/>
      <c r="F558" s="1931"/>
      <c r="G558" s="1934"/>
      <c r="H558" s="1339"/>
      <c r="I558" s="1339"/>
      <c r="J558" s="1898"/>
      <c r="K558" s="1339"/>
      <c r="L558" s="1339"/>
      <c r="M558" s="1339"/>
      <c r="N558" s="1339"/>
      <c r="O558" s="1910"/>
      <c r="P558" s="671" t="s">
        <v>2239</v>
      </c>
      <c r="Q558" s="694">
        <v>4503032</v>
      </c>
      <c r="R558" s="693" t="s">
        <v>1408</v>
      </c>
      <c r="S558" s="693">
        <v>450303200</v>
      </c>
      <c r="T558" s="693" t="s">
        <v>2240</v>
      </c>
      <c r="U558" s="694">
        <v>1</v>
      </c>
      <c r="V558" s="694">
        <v>1</v>
      </c>
      <c r="W558" s="694">
        <v>1</v>
      </c>
      <c r="X558" s="694">
        <v>1</v>
      </c>
      <c r="Y558" s="694">
        <v>1</v>
      </c>
      <c r="Z558" s="695">
        <v>1</v>
      </c>
      <c r="AA558" s="669" t="s">
        <v>369</v>
      </c>
      <c r="AB558" s="199" t="s">
        <v>2159</v>
      </c>
      <c r="AC558" s="199" t="s">
        <v>2160</v>
      </c>
      <c r="AD558" s="667" t="s">
        <v>2180</v>
      </c>
      <c r="AE558" s="37"/>
      <c r="AF558" s="37"/>
    </row>
    <row r="559" spans="1:32" ht="78.75" x14ac:dyDescent="0.25">
      <c r="A559" s="847">
        <v>558</v>
      </c>
      <c r="B559" s="1937"/>
      <c r="C559" s="1940"/>
      <c r="D559" s="1926"/>
      <c r="E559" s="1367"/>
      <c r="F559" s="1931"/>
      <c r="G559" s="1934"/>
      <c r="H559" s="1339"/>
      <c r="I559" s="1339"/>
      <c r="J559" s="1898"/>
      <c r="K559" s="1339"/>
      <c r="L559" s="1339"/>
      <c r="M559" s="1339"/>
      <c r="N559" s="1339"/>
      <c r="O559" s="1910"/>
      <c r="P559" s="671" t="s">
        <v>2241</v>
      </c>
      <c r="Q559" s="694">
        <v>4503033</v>
      </c>
      <c r="R559" s="693" t="s">
        <v>600</v>
      </c>
      <c r="S559" s="693">
        <v>450303300</v>
      </c>
      <c r="T559" s="693" t="s">
        <v>2237</v>
      </c>
      <c r="U559" s="696">
        <v>52</v>
      </c>
      <c r="V559" s="696">
        <v>3</v>
      </c>
      <c r="W559" s="696">
        <v>3</v>
      </c>
      <c r="X559" s="696">
        <v>3</v>
      </c>
      <c r="Y559" s="696">
        <v>3</v>
      </c>
      <c r="Z559" s="697">
        <v>64</v>
      </c>
      <c r="AA559" s="669" t="s">
        <v>2242</v>
      </c>
      <c r="AB559" s="199" t="s">
        <v>2159</v>
      </c>
      <c r="AC559" s="199" t="s">
        <v>2160</v>
      </c>
      <c r="AD559" s="667" t="s">
        <v>2180</v>
      </c>
      <c r="AE559" s="37"/>
      <c r="AF559" s="37"/>
    </row>
    <row r="560" spans="1:32" ht="94.5" x14ac:dyDescent="0.25">
      <c r="A560" s="847">
        <v>559</v>
      </c>
      <c r="B560" s="1937"/>
      <c r="C560" s="1940"/>
      <c r="D560" s="1926"/>
      <c r="E560" s="1367"/>
      <c r="F560" s="1931"/>
      <c r="G560" s="1934"/>
      <c r="H560" s="1339"/>
      <c r="I560" s="1339"/>
      <c r="J560" s="1898"/>
      <c r="K560" s="1339"/>
      <c r="L560" s="1339"/>
      <c r="M560" s="1339"/>
      <c r="N560" s="1339"/>
      <c r="O560" s="1910"/>
      <c r="P560" s="671" t="s">
        <v>2243</v>
      </c>
      <c r="Q560" s="694">
        <v>4503016</v>
      </c>
      <c r="R560" s="693" t="s">
        <v>2244</v>
      </c>
      <c r="S560" s="693">
        <v>450301600</v>
      </c>
      <c r="T560" s="693" t="s">
        <v>2245</v>
      </c>
      <c r="U560" s="696">
        <v>24</v>
      </c>
      <c r="V560" s="696">
        <v>8</v>
      </c>
      <c r="W560" s="696">
        <v>8</v>
      </c>
      <c r="X560" s="696">
        <v>8</v>
      </c>
      <c r="Y560" s="696">
        <v>8</v>
      </c>
      <c r="Z560" s="697">
        <v>56</v>
      </c>
      <c r="AA560" s="693" t="s">
        <v>43</v>
      </c>
      <c r="AB560" s="199" t="s">
        <v>2159</v>
      </c>
      <c r="AC560" s="199" t="s">
        <v>2160</v>
      </c>
      <c r="AD560" s="667" t="s">
        <v>2180</v>
      </c>
      <c r="AE560" s="37"/>
      <c r="AF560" s="37"/>
    </row>
    <row r="561" spans="1:32" ht="63" x14ac:dyDescent="0.25">
      <c r="A561" s="847">
        <v>560</v>
      </c>
      <c r="B561" s="1937"/>
      <c r="C561" s="1940"/>
      <c r="D561" s="1926"/>
      <c r="E561" s="1367"/>
      <c r="F561" s="1931"/>
      <c r="G561" s="1934"/>
      <c r="H561" s="1339"/>
      <c r="I561" s="1339"/>
      <c r="J561" s="1898"/>
      <c r="K561" s="1339"/>
      <c r="L561" s="1339"/>
      <c r="M561" s="1339"/>
      <c r="N561" s="1339"/>
      <c r="O561" s="1910"/>
      <c r="P561" s="671" t="s">
        <v>2246</v>
      </c>
      <c r="Q561" s="695">
        <v>4503015</v>
      </c>
      <c r="R561" s="158" t="s">
        <v>2247</v>
      </c>
      <c r="S561" s="158">
        <v>450301500</v>
      </c>
      <c r="T561" s="158" t="s">
        <v>2248</v>
      </c>
      <c r="U561" s="161">
        <v>0</v>
      </c>
      <c r="V561" s="161">
        <v>1</v>
      </c>
      <c r="W561" s="161">
        <v>1</v>
      </c>
      <c r="X561" s="161">
        <v>1</v>
      </c>
      <c r="Y561" s="161">
        <v>1</v>
      </c>
      <c r="Z561" s="665">
        <f t="shared" ref="Z561" si="16">SUM(U561:Y561)</f>
        <v>4</v>
      </c>
      <c r="AA561" s="158" t="s">
        <v>43</v>
      </c>
      <c r="AB561" s="155" t="s">
        <v>2159</v>
      </c>
      <c r="AC561" s="199" t="s">
        <v>2160</v>
      </c>
      <c r="AD561" s="667" t="s">
        <v>2180</v>
      </c>
      <c r="AE561" s="37"/>
      <c r="AF561" s="37"/>
    </row>
    <row r="562" spans="1:32" ht="111" thickBot="1" x14ac:dyDescent="0.3">
      <c r="A562" s="847">
        <v>561</v>
      </c>
      <c r="B562" s="1938"/>
      <c r="C562" s="1941"/>
      <c r="D562" s="1927"/>
      <c r="E562" s="1929"/>
      <c r="F562" s="1932"/>
      <c r="G562" s="1935"/>
      <c r="H562" s="1387"/>
      <c r="I562" s="1387"/>
      <c r="J562" s="1899"/>
      <c r="K562" s="1387"/>
      <c r="L562" s="1387"/>
      <c r="M562" s="1387"/>
      <c r="N562" s="1387"/>
      <c r="O562" s="1911"/>
      <c r="P562" s="687" t="s">
        <v>2249</v>
      </c>
      <c r="Q562" s="698">
        <v>4503026</v>
      </c>
      <c r="R562" s="170" t="s">
        <v>2250</v>
      </c>
      <c r="S562" s="170">
        <v>450302600</v>
      </c>
      <c r="T562" s="170" t="s">
        <v>2251</v>
      </c>
      <c r="U562" s="171">
        <v>1</v>
      </c>
      <c r="V562" s="171">
        <v>1</v>
      </c>
      <c r="W562" s="171">
        <v>1</v>
      </c>
      <c r="X562" s="171">
        <v>1</v>
      </c>
      <c r="Y562" s="171">
        <v>1</v>
      </c>
      <c r="Z562" s="678">
        <v>4</v>
      </c>
      <c r="AA562" s="699" t="s">
        <v>43</v>
      </c>
      <c r="AB562" s="174" t="s">
        <v>2159</v>
      </c>
      <c r="AC562" s="174" t="s">
        <v>2160</v>
      </c>
      <c r="AD562" s="700" t="s">
        <v>2180</v>
      </c>
      <c r="AE562" s="37"/>
      <c r="AF562" s="37"/>
    </row>
    <row r="563" spans="1:32" ht="15.75" customHeight="1" thickBot="1" x14ac:dyDescent="0.3">
      <c r="A563" s="847">
        <v>562</v>
      </c>
      <c r="B563" s="701" t="s">
        <v>585</v>
      </c>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c r="AA563" s="37"/>
      <c r="AB563" s="37"/>
      <c r="AC563" s="37"/>
      <c r="AD563" s="37"/>
      <c r="AE563" s="37"/>
      <c r="AF563" s="37"/>
    </row>
    <row r="564" spans="1:32" ht="157.5" x14ac:dyDescent="0.25">
      <c r="A564" s="847">
        <v>563</v>
      </c>
      <c r="B564" s="1776" t="s">
        <v>2252</v>
      </c>
      <c r="C564" s="1275"/>
      <c r="D564" s="1914" t="s">
        <v>2253</v>
      </c>
      <c r="E564" s="1917" t="s">
        <v>2254</v>
      </c>
      <c r="F564" s="1918">
        <v>24</v>
      </c>
      <c r="G564" s="1918" t="s">
        <v>2255</v>
      </c>
      <c r="H564" s="1919">
        <v>2402</v>
      </c>
      <c r="I564" s="1919" t="s">
        <v>2256</v>
      </c>
      <c r="J564" s="1299" t="s">
        <v>2257</v>
      </c>
      <c r="K564" s="1299" t="s">
        <v>2258</v>
      </c>
      <c r="L564" s="1950">
        <v>1140.43</v>
      </c>
      <c r="M564" s="1951" t="s">
        <v>2259</v>
      </c>
      <c r="N564" s="1952">
        <v>2023</v>
      </c>
      <c r="O564" s="1955">
        <v>1430</v>
      </c>
      <c r="P564" s="702" t="s">
        <v>2260</v>
      </c>
      <c r="Q564" s="703">
        <v>2402118</v>
      </c>
      <c r="R564" s="703" t="s">
        <v>2261</v>
      </c>
      <c r="S564" s="703">
        <v>240211819</v>
      </c>
      <c r="T564" s="703" t="s">
        <v>2262</v>
      </c>
      <c r="U564" s="704">
        <v>17</v>
      </c>
      <c r="V564" s="705">
        <v>25</v>
      </c>
      <c r="W564" s="705">
        <v>15</v>
      </c>
      <c r="X564" s="705">
        <v>5</v>
      </c>
      <c r="Y564" s="705">
        <v>5</v>
      </c>
      <c r="Z564" s="705">
        <f t="shared" ref="Z564:Z565" si="17">SUM(V564:Y564)</f>
        <v>50</v>
      </c>
      <c r="AA564" s="703" t="s">
        <v>2263</v>
      </c>
      <c r="AB564" s="706" t="s">
        <v>2264</v>
      </c>
      <c r="AC564" s="707" t="s">
        <v>2265</v>
      </c>
      <c r="AD564" s="708" t="s">
        <v>2266</v>
      </c>
      <c r="AE564" s="37"/>
      <c r="AF564" s="37"/>
    </row>
    <row r="565" spans="1:32" ht="157.5" x14ac:dyDescent="0.25">
      <c r="A565" s="847">
        <v>564</v>
      </c>
      <c r="B565" s="1313"/>
      <c r="C565" s="1912"/>
      <c r="D565" s="1915"/>
      <c r="E565" s="1313"/>
      <c r="F565" s="1313"/>
      <c r="G565" s="1313"/>
      <c r="H565" s="1313"/>
      <c r="I565" s="1313"/>
      <c r="J565" s="1313"/>
      <c r="K565" s="1313"/>
      <c r="L565" s="1745"/>
      <c r="M565" s="1745"/>
      <c r="N565" s="1953"/>
      <c r="O565" s="1745"/>
      <c r="P565" s="500" t="s">
        <v>2267</v>
      </c>
      <c r="Q565" s="499">
        <v>2402125</v>
      </c>
      <c r="R565" s="499" t="s">
        <v>2268</v>
      </c>
      <c r="S565" s="499">
        <v>240212500</v>
      </c>
      <c r="T565" s="499" t="s">
        <v>2269</v>
      </c>
      <c r="U565" s="709">
        <v>22</v>
      </c>
      <c r="V565" s="502">
        <v>10</v>
      </c>
      <c r="W565" s="502">
        <v>20</v>
      </c>
      <c r="X565" s="502">
        <v>20</v>
      </c>
      <c r="Y565" s="502">
        <v>0</v>
      </c>
      <c r="Z565" s="502">
        <f t="shared" si="17"/>
        <v>50</v>
      </c>
      <c r="AA565" s="499" t="s">
        <v>2263</v>
      </c>
      <c r="AB565" s="710" t="s">
        <v>2264</v>
      </c>
      <c r="AC565" s="711" t="s">
        <v>2265</v>
      </c>
      <c r="AD565" s="712" t="s">
        <v>2266</v>
      </c>
      <c r="AE565" s="37"/>
      <c r="AF565" s="37"/>
    </row>
    <row r="566" spans="1:32" ht="157.5" x14ac:dyDescent="0.25">
      <c r="A566" s="847">
        <v>565</v>
      </c>
      <c r="B566" s="1313"/>
      <c r="C566" s="1912"/>
      <c r="D566" s="1915"/>
      <c r="E566" s="1313"/>
      <c r="F566" s="1313"/>
      <c r="G566" s="1313"/>
      <c r="H566" s="1313"/>
      <c r="I566" s="1313"/>
      <c r="J566" s="1313"/>
      <c r="K566" s="1313"/>
      <c r="L566" s="1745"/>
      <c r="M566" s="1745"/>
      <c r="N566" s="1953"/>
      <c r="O566" s="1745"/>
      <c r="P566" s="500" t="s">
        <v>2270</v>
      </c>
      <c r="Q566" s="713">
        <v>2402104</v>
      </c>
      <c r="R566" s="714" t="s">
        <v>51</v>
      </c>
      <c r="S566" s="713">
        <v>240210400</v>
      </c>
      <c r="T566" s="714" t="s">
        <v>52</v>
      </c>
      <c r="U566" s="715">
        <v>0</v>
      </c>
      <c r="V566" s="716">
        <v>6</v>
      </c>
      <c r="W566" s="716">
        <v>6</v>
      </c>
      <c r="X566" s="716">
        <v>0</v>
      </c>
      <c r="Y566" s="716">
        <v>0</v>
      </c>
      <c r="Z566" s="716">
        <v>12</v>
      </c>
      <c r="AA566" s="717" t="s">
        <v>2263</v>
      </c>
      <c r="AB566" s="710" t="s">
        <v>2264</v>
      </c>
      <c r="AC566" s="711" t="s">
        <v>2265</v>
      </c>
      <c r="AD566" s="712" t="s">
        <v>2266</v>
      </c>
      <c r="AE566" s="37"/>
      <c r="AF566" s="37"/>
    </row>
    <row r="567" spans="1:32" ht="157.5" x14ac:dyDescent="0.25">
      <c r="A567" s="847">
        <v>566</v>
      </c>
      <c r="B567" s="1313"/>
      <c r="C567" s="1912"/>
      <c r="D567" s="1915"/>
      <c r="E567" s="1313"/>
      <c r="F567" s="1313"/>
      <c r="G567" s="1313"/>
      <c r="H567" s="1313"/>
      <c r="I567" s="1313"/>
      <c r="J567" s="1313"/>
      <c r="K567" s="1313"/>
      <c r="L567" s="1745"/>
      <c r="M567" s="1745"/>
      <c r="N567" s="1953"/>
      <c r="O567" s="1745"/>
      <c r="P567" s="500" t="s">
        <v>2271</v>
      </c>
      <c r="Q567" s="499">
        <v>2402006</v>
      </c>
      <c r="R567" s="499" t="s">
        <v>2272</v>
      </c>
      <c r="S567" s="499">
        <v>240200600</v>
      </c>
      <c r="T567" s="499" t="s">
        <v>2273</v>
      </c>
      <c r="U567" s="709">
        <v>44</v>
      </c>
      <c r="V567" s="502">
        <v>12</v>
      </c>
      <c r="W567" s="502">
        <v>12</v>
      </c>
      <c r="X567" s="502">
        <v>15</v>
      </c>
      <c r="Y567" s="502">
        <v>15</v>
      </c>
      <c r="Z567" s="502">
        <f t="shared" ref="Z567:Z570" si="18">SUM(V567:Y567)</f>
        <v>54</v>
      </c>
      <c r="AA567" s="499" t="s">
        <v>2263</v>
      </c>
      <c r="AB567" s="710" t="s">
        <v>2264</v>
      </c>
      <c r="AC567" s="711" t="s">
        <v>2265</v>
      </c>
      <c r="AD567" s="712" t="s">
        <v>2266</v>
      </c>
      <c r="AE567" s="37"/>
      <c r="AF567" s="37"/>
    </row>
    <row r="568" spans="1:32" ht="157.5" x14ac:dyDescent="0.25">
      <c r="A568" s="847">
        <v>567</v>
      </c>
      <c r="B568" s="1313"/>
      <c r="C568" s="1912"/>
      <c r="D568" s="1915"/>
      <c r="E568" s="1313"/>
      <c r="F568" s="1313"/>
      <c r="G568" s="1313"/>
      <c r="H568" s="1313"/>
      <c r="I568" s="1313"/>
      <c r="J568" s="1313"/>
      <c r="K568" s="1313"/>
      <c r="L568" s="1745"/>
      <c r="M568" s="1745"/>
      <c r="N568" s="1953"/>
      <c r="O568" s="1745"/>
      <c r="P568" s="500" t="s">
        <v>2274</v>
      </c>
      <c r="Q568" s="498">
        <v>2402041</v>
      </c>
      <c r="R568" s="498" t="s">
        <v>2275</v>
      </c>
      <c r="S568" s="498">
        <v>240204100</v>
      </c>
      <c r="T568" s="498" t="s">
        <v>2276</v>
      </c>
      <c r="U568" s="718">
        <v>19</v>
      </c>
      <c r="V568" s="502">
        <v>5</v>
      </c>
      <c r="W568" s="502">
        <v>8</v>
      </c>
      <c r="X568" s="502">
        <v>12</v>
      </c>
      <c r="Y568" s="502">
        <v>12</v>
      </c>
      <c r="Z568" s="502">
        <f t="shared" si="18"/>
        <v>37</v>
      </c>
      <c r="AA568" s="498" t="s">
        <v>2263</v>
      </c>
      <c r="AB568" s="719" t="s">
        <v>2264</v>
      </c>
      <c r="AC568" s="720" t="s">
        <v>2265</v>
      </c>
      <c r="AD568" s="721" t="s">
        <v>2266</v>
      </c>
      <c r="AE568" s="37"/>
      <c r="AF568" s="37"/>
    </row>
    <row r="569" spans="1:32" ht="157.5" x14ac:dyDescent="0.25">
      <c r="A569" s="847">
        <v>568</v>
      </c>
      <c r="B569" s="1313"/>
      <c r="C569" s="1912"/>
      <c r="D569" s="1915"/>
      <c r="E569" s="1313"/>
      <c r="F569" s="1313"/>
      <c r="G569" s="1313"/>
      <c r="H569" s="1313"/>
      <c r="I569" s="1313"/>
      <c r="J569" s="1313"/>
      <c r="K569" s="1313"/>
      <c r="L569" s="1745"/>
      <c r="M569" s="1745"/>
      <c r="N569" s="1953"/>
      <c r="O569" s="1745"/>
      <c r="P569" s="500" t="s">
        <v>2277</v>
      </c>
      <c r="Q569" s="499">
        <v>2402021</v>
      </c>
      <c r="R569" s="499" t="s">
        <v>2278</v>
      </c>
      <c r="S569" s="499">
        <v>240202100</v>
      </c>
      <c r="T569" s="499" t="s">
        <v>2279</v>
      </c>
      <c r="U569" s="709">
        <v>1592</v>
      </c>
      <c r="V569" s="502">
        <v>700</v>
      </c>
      <c r="W569" s="502">
        <v>800</v>
      </c>
      <c r="X569" s="502">
        <v>800</v>
      </c>
      <c r="Y569" s="502">
        <v>1500</v>
      </c>
      <c r="Z569" s="502">
        <f t="shared" si="18"/>
        <v>3800</v>
      </c>
      <c r="AA569" s="499" t="s">
        <v>2263</v>
      </c>
      <c r="AB569" s="710" t="s">
        <v>2264</v>
      </c>
      <c r="AC569" s="711" t="s">
        <v>2265</v>
      </c>
      <c r="AD569" s="712" t="s">
        <v>2266</v>
      </c>
      <c r="AE569" s="37"/>
      <c r="AF569" s="37"/>
    </row>
    <row r="570" spans="1:32" ht="157.5" x14ac:dyDescent="0.25">
      <c r="A570" s="847">
        <v>569</v>
      </c>
      <c r="B570" s="1313"/>
      <c r="C570" s="1912"/>
      <c r="D570" s="1915"/>
      <c r="E570" s="1313"/>
      <c r="F570" s="1313"/>
      <c r="G570" s="1313"/>
      <c r="H570" s="1313"/>
      <c r="I570" s="1313"/>
      <c r="J570" s="1313"/>
      <c r="K570" s="1313"/>
      <c r="L570" s="1745"/>
      <c r="M570" s="1745"/>
      <c r="N570" s="1953"/>
      <c r="O570" s="1745"/>
      <c r="P570" s="500" t="s">
        <v>2280</v>
      </c>
      <c r="Q570" s="498">
        <v>2402112</v>
      </c>
      <c r="R570" s="498" t="s">
        <v>2281</v>
      </c>
      <c r="S570" s="498">
        <v>240211200</v>
      </c>
      <c r="T570" s="498" t="s">
        <v>2282</v>
      </c>
      <c r="U570" s="718">
        <v>682</v>
      </c>
      <c r="V570" s="502">
        <v>200</v>
      </c>
      <c r="W570" s="502">
        <v>500</v>
      </c>
      <c r="X570" s="502">
        <v>500</v>
      </c>
      <c r="Y570" s="502">
        <v>500</v>
      </c>
      <c r="Z570" s="502">
        <f t="shared" si="18"/>
        <v>1700</v>
      </c>
      <c r="AA570" s="498" t="s">
        <v>2263</v>
      </c>
      <c r="AB570" s="719" t="s">
        <v>2264</v>
      </c>
      <c r="AC570" s="720" t="s">
        <v>2265</v>
      </c>
      <c r="AD570" s="721" t="s">
        <v>2266</v>
      </c>
      <c r="AE570" s="37"/>
      <c r="AF570" s="37"/>
    </row>
    <row r="571" spans="1:32" ht="157.5" x14ac:dyDescent="0.25">
      <c r="A571" s="847">
        <v>570</v>
      </c>
      <c r="B571" s="1313"/>
      <c r="C571" s="1912"/>
      <c r="D571" s="1915"/>
      <c r="E571" s="1313"/>
      <c r="F571" s="1313"/>
      <c r="G571" s="1313"/>
      <c r="H571" s="1313"/>
      <c r="I571" s="1313"/>
      <c r="J571" s="1313"/>
      <c r="K571" s="1313"/>
      <c r="L571" s="1745"/>
      <c r="M571" s="1745"/>
      <c r="N571" s="1953"/>
      <c r="O571" s="1745"/>
      <c r="P571" s="495" t="s">
        <v>2283</v>
      </c>
      <c r="Q571" s="498">
        <v>2402035</v>
      </c>
      <c r="R571" s="498" t="s">
        <v>2284</v>
      </c>
      <c r="S571" s="498">
        <v>240203500</v>
      </c>
      <c r="T571" s="498" t="s">
        <v>2285</v>
      </c>
      <c r="U571" s="722">
        <v>1</v>
      </c>
      <c r="V571" s="722">
        <v>1</v>
      </c>
      <c r="W571" s="722">
        <v>1</v>
      </c>
      <c r="X571" s="722">
        <v>1</v>
      </c>
      <c r="Y571" s="722">
        <v>1</v>
      </c>
      <c r="Z571" s="722">
        <v>1</v>
      </c>
      <c r="AA571" s="498" t="s">
        <v>53</v>
      </c>
      <c r="AB571" s="719" t="s">
        <v>2264</v>
      </c>
      <c r="AC571" s="720" t="s">
        <v>2265</v>
      </c>
      <c r="AD571" s="721" t="s">
        <v>2266</v>
      </c>
      <c r="AE571" s="37"/>
      <c r="AF571" s="37"/>
    </row>
    <row r="572" spans="1:32" ht="157.5" x14ac:dyDescent="0.25">
      <c r="A572" s="847">
        <v>571</v>
      </c>
      <c r="B572" s="1313"/>
      <c r="C572" s="1912"/>
      <c r="D572" s="1915"/>
      <c r="E572" s="1313"/>
      <c r="F572" s="1313"/>
      <c r="G572" s="1313"/>
      <c r="H572" s="1313"/>
      <c r="I572" s="1313"/>
      <c r="J572" s="1313"/>
      <c r="K572" s="1313"/>
      <c r="L572" s="1745"/>
      <c r="M572" s="1745"/>
      <c r="N572" s="1953"/>
      <c r="O572" s="1745"/>
      <c r="P572" s="495" t="s">
        <v>2286</v>
      </c>
      <c r="Q572" s="498">
        <v>2402096</v>
      </c>
      <c r="R572" s="498" t="s">
        <v>2287</v>
      </c>
      <c r="S572" s="498">
        <v>240209600</v>
      </c>
      <c r="T572" s="498" t="s">
        <v>2288</v>
      </c>
      <c r="U572" s="722">
        <v>1</v>
      </c>
      <c r="V572" s="722">
        <v>1</v>
      </c>
      <c r="W572" s="722">
        <v>1</v>
      </c>
      <c r="X572" s="722">
        <v>1</v>
      </c>
      <c r="Y572" s="722">
        <v>1</v>
      </c>
      <c r="Z572" s="722">
        <v>1</v>
      </c>
      <c r="AA572" s="498" t="s">
        <v>53</v>
      </c>
      <c r="AB572" s="719" t="s">
        <v>2264</v>
      </c>
      <c r="AC572" s="720" t="s">
        <v>2265</v>
      </c>
      <c r="AD572" s="721" t="s">
        <v>2266</v>
      </c>
      <c r="AE572" s="37"/>
      <c r="AF572" s="37"/>
    </row>
    <row r="573" spans="1:32" ht="157.5" x14ac:dyDescent="0.25">
      <c r="A573" s="847">
        <v>572</v>
      </c>
      <c r="B573" s="1313"/>
      <c r="C573" s="1912"/>
      <c r="D573" s="1915"/>
      <c r="E573" s="1313"/>
      <c r="F573" s="1313"/>
      <c r="G573" s="1313"/>
      <c r="H573" s="1313"/>
      <c r="I573" s="1313"/>
      <c r="J573" s="1313"/>
      <c r="K573" s="1313"/>
      <c r="L573" s="1745"/>
      <c r="M573" s="1745"/>
      <c r="N573" s="1953"/>
      <c r="O573" s="1745"/>
      <c r="P573" s="495" t="s">
        <v>2289</v>
      </c>
      <c r="Q573" s="498" t="s">
        <v>2290</v>
      </c>
      <c r="R573" s="498" t="s">
        <v>102</v>
      </c>
      <c r="S573" s="498" t="s">
        <v>2291</v>
      </c>
      <c r="T573" s="498" t="s">
        <v>103</v>
      </c>
      <c r="U573" s="722">
        <v>0</v>
      </c>
      <c r="V573" s="722">
        <v>1</v>
      </c>
      <c r="W573" s="722">
        <v>1</v>
      </c>
      <c r="X573" s="722">
        <v>1</v>
      </c>
      <c r="Y573" s="722">
        <v>1</v>
      </c>
      <c r="Z573" s="722">
        <v>1</v>
      </c>
      <c r="AA573" s="498" t="s">
        <v>2263</v>
      </c>
      <c r="AB573" s="719" t="s">
        <v>2264</v>
      </c>
      <c r="AC573" s="720" t="s">
        <v>2265</v>
      </c>
      <c r="AD573" s="721" t="s">
        <v>2266</v>
      </c>
      <c r="AE573" s="37"/>
      <c r="AF573" s="37"/>
    </row>
    <row r="574" spans="1:32" ht="157.5" x14ac:dyDescent="0.25">
      <c r="A574" s="847">
        <v>573</v>
      </c>
      <c r="B574" s="1313"/>
      <c r="C574" s="1912"/>
      <c r="D574" s="1915"/>
      <c r="E574" s="1313"/>
      <c r="F574" s="1313"/>
      <c r="G574" s="1313"/>
      <c r="H574" s="1313"/>
      <c r="I574" s="1313"/>
      <c r="J574" s="1313"/>
      <c r="K574" s="1313"/>
      <c r="L574" s="1745"/>
      <c r="M574" s="1745"/>
      <c r="N574" s="1953"/>
      <c r="O574" s="1745"/>
      <c r="P574" s="495" t="s">
        <v>2292</v>
      </c>
      <c r="Q574" s="499">
        <v>2402015</v>
      </c>
      <c r="R574" s="499" t="s">
        <v>2293</v>
      </c>
      <c r="S574" s="499">
        <v>240201500</v>
      </c>
      <c r="T574" s="499" t="s">
        <v>2294</v>
      </c>
      <c r="U574" s="709">
        <v>1</v>
      </c>
      <c r="V574" s="502">
        <v>2</v>
      </c>
      <c r="W574" s="502">
        <v>2</v>
      </c>
      <c r="X574" s="502">
        <v>1</v>
      </c>
      <c r="Y574" s="502">
        <v>1</v>
      </c>
      <c r="Z574" s="502">
        <f t="shared" ref="Z574:Z583" si="19">SUM(V574:Y574)</f>
        <v>6</v>
      </c>
      <c r="AA574" s="499" t="s">
        <v>2263</v>
      </c>
      <c r="AB574" s="710" t="s">
        <v>2264</v>
      </c>
      <c r="AC574" s="711" t="s">
        <v>2265</v>
      </c>
      <c r="AD574" s="712" t="s">
        <v>2266</v>
      </c>
      <c r="AE574" s="37"/>
      <c r="AF574" s="37"/>
    </row>
    <row r="575" spans="1:32" ht="157.5" x14ac:dyDescent="0.25">
      <c r="A575" s="847">
        <v>574</v>
      </c>
      <c r="B575" s="1313"/>
      <c r="C575" s="1912"/>
      <c r="D575" s="1915"/>
      <c r="E575" s="1313"/>
      <c r="F575" s="1313"/>
      <c r="G575" s="1313"/>
      <c r="H575" s="1313"/>
      <c r="I575" s="1313"/>
      <c r="J575" s="1313"/>
      <c r="K575" s="1313"/>
      <c r="L575" s="1745"/>
      <c r="M575" s="1745"/>
      <c r="N575" s="1953"/>
      <c r="O575" s="1745"/>
      <c r="P575" s="495" t="s">
        <v>2295</v>
      </c>
      <c r="Q575" s="723">
        <v>2402044</v>
      </c>
      <c r="R575" s="496" t="s">
        <v>2296</v>
      </c>
      <c r="S575" s="724">
        <v>240204400</v>
      </c>
      <c r="T575" s="496" t="s">
        <v>2297</v>
      </c>
      <c r="U575" s="725">
        <v>1</v>
      </c>
      <c r="V575" s="502">
        <v>2</v>
      </c>
      <c r="W575" s="502">
        <v>2</v>
      </c>
      <c r="X575" s="502">
        <v>2</v>
      </c>
      <c r="Y575" s="502">
        <v>0</v>
      </c>
      <c r="Z575" s="502">
        <f t="shared" si="19"/>
        <v>6</v>
      </c>
      <c r="AA575" s="498" t="s">
        <v>43</v>
      </c>
      <c r="AB575" s="719" t="s">
        <v>2264</v>
      </c>
      <c r="AC575" s="720" t="s">
        <v>2265</v>
      </c>
      <c r="AD575" s="721" t="s">
        <v>2266</v>
      </c>
      <c r="AE575" s="37"/>
      <c r="AF575" s="37"/>
    </row>
    <row r="576" spans="1:32" ht="157.5" x14ac:dyDescent="0.25">
      <c r="A576" s="847">
        <v>575</v>
      </c>
      <c r="B576" s="1313"/>
      <c r="C576" s="1912"/>
      <c r="D576" s="1915"/>
      <c r="E576" s="1313"/>
      <c r="F576" s="1313"/>
      <c r="G576" s="1313"/>
      <c r="H576" s="1313"/>
      <c r="I576" s="1313"/>
      <c r="J576" s="1313"/>
      <c r="K576" s="1313"/>
      <c r="L576" s="1745"/>
      <c r="M576" s="1745"/>
      <c r="N576" s="1953"/>
      <c r="O576" s="1745"/>
      <c r="P576" s="495" t="s">
        <v>2298</v>
      </c>
      <c r="Q576" s="498">
        <v>2402019</v>
      </c>
      <c r="R576" s="498" t="s">
        <v>2299</v>
      </c>
      <c r="S576" s="498">
        <v>240201900</v>
      </c>
      <c r="T576" s="498" t="s">
        <v>2300</v>
      </c>
      <c r="U576" s="718">
        <v>1</v>
      </c>
      <c r="V576" s="502">
        <v>1</v>
      </c>
      <c r="W576" s="502">
        <v>1</v>
      </c>
      <c r="X576" s="502">
        <v>1</v>
      </c>
      <c r="Y576" s="502">
        <v>0</v>
      </c>
      <c r="Z576" s="502">
        <f t="shared" si="19"/>
        <v>3</v>
      </c>
      <c r="AA576" s="498" t="s">
        <v>43</v>
      </c>
      <c r="AB576" s="719" t="s">
        <v>2264</v>
      </c>
      <c r="AC576" s="720" t="s">
        <v>2265</v>
      </c>
      <c r="AD576" s="721" t="s">
        <v>2266</v>
      </c>
      <c r="AE576" s="37"/>
      <c r="AF576" s="37"/>
    </row>
    <row r="577" spans="1:32" ht="157.5" x14ac:dyDescent="0.25">
      <c r="A577" s="847">
        <v>576</v>
      </c>
      <c r="B577" s="1313"/>
      <c r="C577" s="1912"/>
      <c r="D577" s="1915"/>
      <c r="E577" s="1313"/>
      <c r="F577" s="1313"/>
      <c r="G577" s="1313"/>
      <c r="H577" s="1313"/>
      <c r="I577" s="1313"/>
      <c r="J577" s="1313"/>
      <c r="K577" s="1313"/>
      <c r="L577" s="1745"/>
      <c r="M577" s="1745"/>
      <c r="N577" s="1953"/>
      <c r="O577" s="1745"/>
      <c r="P577" s="495" t="s">
        <v>2301</v>
      </c>
      <c r="Q577" s="496">
        <v>2402046</v>
      </c>
      <c r="R577" s="496" t="s">
        <v>2302</v>
      </c>
      <c r="S577" s="496">
        <v>240204600</v>
      </c>
      <c r="T577" s="496" t="s">
        <v>2303</v>
      </c>
      <c r="U577" s="725">
        <v>1</v>
      </c>
      <c r="V577" s="502">
        <v>1</v>
      </c>
      <c r="W577" s="502">
        <v>1</v>
      </c>
      <c r="X577" s="502">
        <v>1</v>
      </c>
      <c r="Y577" s="502">
        <v>0</v>
      </c>
      <c r="Z577" s="502">
        <f t="shared" si="19"/>
        <v>3</v>
      </c>
      <c r="AA577" s="498" t="s">
        <v>43</v>
      </c>
      <c r="AB577" s="719" t="s">
        <v>2264</v>
      </c>
      <c r="AC577" s="720" t="s">
        <v>2265</v>
      </c>
      <c r="AD577" s="721" t="s">
        <v>2266</v>
      </c>
      <c r="AE577" s="37"/>
      <c r="AF577" s="37"/>
    </row>
    <row r="578" spans="1:32" ht="157.5" x14ac:dyDescent="0.25">
      <c r="A578" s="847">
        <v>577</v>
      </c>
      <c r="B578" s="1313"/>
      <c r="C578" s="1912"/>
      <c r="D578" s="1915"/>
      <c r="E578" s="1313"/>
      <c r="F578" s="1313"/>
      <c r="G578" s="1313"/>
      <c r="H578" s="1313"/>
      <c r="I578" s="1313"/>
      <c r="J578" s="1313"/>
      <c r="K578" s="1313"/>
      <c r="L578" s="1745"/>
      <c r="M578" s="1745"/>
      <c r="N578" s="1953"/>
      <c r="O578" s="1745"/>
      <c r="P578" s="495" t="s">
        <v>2304</v>
      </c>
      <c r="Q578" s="498">
        <v>2402022</v>
      </c>
      <c r="R578" s="498" t="s">
        <v>2305</v>
      </c>
      <c r="S578" s="498">
        <v>240202200</v>
      </c>
      <c r="T578" s="498" t="s">
        <v>2306</v>
      </c>
      <c r="U578" s="718">
        <v>3</v>
      </c>
      <c r="V578" s="502">
        <v>1</v>
      </c>
      <c r="W578" s="502">
        <v>2</v>
      </c>
      <c r="X578" s="502">
        <v>2</v>
      </c>
      <c r="Y578" s="502">
        <v>2</v>
      </c>
      <c r="Z578" s="502">
        <f t="shared" si="19"/>
        <v>7</v>
      </c>
      <c r="AA578" s="498" t="s">
        <v>43</v>
      </c>
      <c r="AB578" s="719" t="s">
        <v>2264</v>
      </c>
      <c r="AC578" s="720" t="s">
        <v>2265</v>
      </c>
      <c r="AD578" s="721" t="s">
        <v>2266</v>
      </c>
      <c r="AE578" s="37"/>
      <c r="AF578" s="37"/>
    </row>
    <row r="579" spans="1:32" ht="157.5" x14ac:dyDescent="0.25">
      <c r="A579" s="847">
        <v>578</v>
      </c>
      <c r="B579" s="1313"/>
      <c r="C579" s="1912"/>
      <c r="D579" s="1915"/>
      <c r="E579" s="1313"/>
      <c r="F579" s="1313"/>
      <c r="G579" s="1313"/>
      <c r="H579" s="1313"/>
      <c r="I579" s="1313"/>
      <c r="J579" s="1313"/>
      <c r="K579" s="1313"/>
      <c r="L579" s="1745"/>
      <c r="M579" s="1745"/>
      <c r="N579" s="1953"/>
      <c r="O579" s="1745"/>
      <c r="P579" s="495" t="s">
        <v>2307</v>
      </c>
      <c r="Q579" s="496">
        <v>2402048</v>
      </c>
      <c r="R579" s="496" t="s">
        <v>2308</v>
      </c>
      <c r="S579" s="496">
        <v>240204800</v>
      </c>
      <c r="T579" s="496" t="s">
        <v>2309</v>
      </c>
      <c r="U579" s="725">
        <v>2</v>
      </c>
      <c r="V579" s="502">
        <v>1</v>
      </c>
      <c r="W579" s="502">
        <v>2</v>
      </c>
      <c r="X579" s="502">
        <v>2</v>
      </c>
      <c r="Y579" s="502">
        <v>2</v>
      </c>
      <c r="Z579" s="502">
        <f t="shared" si="19"/>
        <v>7</v>
      </c>
      <c r="AA579" s="498" t="s">
        <v>43</v>
      </c>
      <c r="AB579" s="719" t="s">
        <v>2264</v>
      </c>
      <c r="AC579" s="720" t="s">
        <v>2265</v>
      </c>
      <c r="AD579" s="721" t="s">
        <v>2266</v>
      </c>
      <c r="AE579" s="37"/>
      <c r="AF579" s="37"/>
    </row>
    <row r="580" spans="1:32" ht="157.5" x14ac:dyDescent="0.25">
      <c r="A580" s="847">
        <v>579</v>
      </c>
      <c r="B580" s="1313"/>
      <c r="C580" s="1912"/>
      <c r="D580" s="1915"/>
      <c r="E580" s="1313"/>
      <c r="F580" s="1313"/>
      <c r="G580" s="1313"/>
      <c r="H580" s="1313"/>
      <c r="I580" s="1313"/>
      <c r="J580" s="1313"/>
      <c r="K580" s="1313"/>
      <c r="L580" s="1745"/>
      <c r="M580" s="1745"/>
      <c r="N580" s="1953"/>
      <c r="O580" s="1745"/>
      <c r="P580" s="495" t="s">
        <v>2310</v>
      </c>
      <c r="Q580" s="498">
        <v>2402001</v>
      </c>
      <c r="R580" s="498" t="s">
        <v>2311</v>
      </c>
      <c r="S580" s="498">
        <v>240200100</v>
      </c>
      <c r="T580" s="498" t="s">
        <v>2312</v>
      </c>
      <c r="U580" s="725">
        <v>0</v>
      </c>
      <c r="V580" s="726">
        <v>0</v>
      </c>
      <c r="W580" s="726">
        <v>2</v>
      </c>
      <c r="X580" s="726">
        <v>5</v>
      </c>
      <c r="Y580" s="726">
        <v>2</v>
      </c>
      <c r="Z580" s="502">
        <f t="shared" si="19"/>
        <v>9</v>
      </c>
      <c r="AA580" s="498" t="s">
        <v>43</v>
      </c>
      <c r="AB580" s="719" t="s">
        <v>2264</v>
      </c>
      <c r="AC580" s="720" t="s">
        <v>2265</v>
      </c>
      <c r="AD580" s="721" t="s">
        <v>2266</v>
      </c>
      <c r="AE580" s="37"/>
      <c r="AF580" s="37"/>
    </row>
    <row r="581" spans="1:32" ht="157.5" x14ac:dyDescent="0.25">
      <c r="A581" s="847">
        <v>580</v>
      </c>
      <c r="B581" s="1313"/>
      <c r="C581" s="1912"/>
      <c r="D581" s="1915"/>
      <c r="E581" s="1313"/>
      <c r="F581" s="1313"/>
      <c r="G581" s="1313"/>
      <c r="H581" s="1313"/>
      <c r="I581" s="1313"/>
      <c r="J581" s="1313"/>
      <c r="K581" s="1313"/>
      <c r="L581" s="1745"/>
      <c r="M581" s="1745"/>
      <c r="N581" s="1953"/>
      <c r="O581" s="1745"/>
      <c r="P581" s="495" t="s">
        <v>2313</v>
      </c>
      <c r="Q581" s="727">
        <v>2402039</v>
      </c>
      <c r="R581" s="499" t="s">
        <v>2314</v>
      </c>
      <c r="S581" s="727">
        <v>240203900</v>
      </c>
      <c r="T581" s="499" t="s">
        <v>2314</v>
      </c>
      <c r="U581" s="725">
        <v>0</v>
      </c>
      <c r="V581" s="726">
        <v>0</v>
      </c>
      <c r="W581" s="726">
        <v>25</v>
      </c>
      <c r="X581" s="726">
        <v>25</v>
      </c>
      <c r="Y581" s="726">
        <v>25</v>
      </c>
      <c r="Z581" s="502">
        <f t="shared" si="19"/>
        <v>75</v>
      </c>
      <c r="AA581" s="498" t="s">
        <v>43</v>
      </c>
      <c r="AB581" s="719" t="s">
        <v>2264</v>
      </c>
      <c r="AC581" s="720" t="s">
        <v>2265</v>
      </c>
      <c r="AD581" s="721" t="s">
        <v>2266</v>
      </c>
      <c r="AE581" s="37"/>
      <c r="AF581" s="37"/>
    </row>
    <row r="582" spans="1:32" ht="158.25" thickBot="1" x14ac:dyDescent="0.3">
      <c r="A582" s="847">
        <v>581</v>
      </c>
      <c r="B582" s="1313"/>
      <c r="C582" s="1912"/>
      <c r="D582" s="1916"/>
      <c r="E582" s="1314"/>
      <c r="F582" s="1314"/>
      <c r="G582" s="1314"/>
      <c r="H582" s="1314"/>
      <c r="I582" s="1314"/>
      <c r="J582" s="1314"/>
      <c r="K582" s="1314"/>
      <c r="L582" s="1944"/>
      <c r="M582" s="1944"/>
      <c r="N582" s="1954"/>
      <c r="O582" s="1944"/>
      <c r="P582" s="728" t="s">
        <v>2315</v>
      </c>
      <c r="Q582" s="729">
        <v>2402107</v>
      </c>
      <c r="R582" s="729" t="s">
        <v>2316</v>
      </c>
      <c r="S582" s="729">
        <v>240210701</v>
      </c>
      <c r="T582" s="729" t="s">
        <v>2317</v>
      </c>
      <c r="U582" s="730">
        <v>129</v>
      </c>
      <c r="V582" s="731">
        <v>45</v>
      </c>
      <c r="W582" s="731">
        <v>55</v>
      </c>
      <c r="X582" s="731">
        <v>35</v>
      </c>
      <c r="Y582" s="731">
        <v>10</v>
      </c>
      <c r="Z582" s="732">
        <f t="shared" si="19"/>
        <v>145</v>
      </c>
      <c r="AA582" s="733" t="s">
        <v>43</v>
      </c>
      <c r="AB582" s="734" t="s">
        <v>2264</v>
      </c>
      <c r="AC582" s="735" t="s">
        <v>2265</v>
      </c>
      <c r="AD582" s="736" t="s">
        <v>2266</v>
      </c>
      <c r="AE582" s="37"/>
      <c r="AF582" s="37"/>
    </row>
    <row r="583" spans="1:32" ht="157.5" x14ac:dyDescent="0.25">
      <c r="A583" s="847">
        <v>582</v>
      </c>
      <c r="B583" s="1313"/>
      <c r="C583" s="1912"/>
      <c r="D583" s="1980" t="s">
        <v>2318</v>
      </c>
      <c r="E583" s="1983" t="s">
        <v>2319</v>
      </c>
      <c r="F583" s="1918">
        <v>24</v>
      </c>
      <c r="G583" s="1918" t="s">
        <v>2255</v>
      </c>
      <c r="H583" s="1298">
        <v>2403</v>
      </c>
      <c r="I583" s="1948" t="s">
        <v>2320</v>
      </c>
      <c r="J583" s="1298" t="s">
        <v>2321</v>
      </c>
      <c r="K583" s="1298" t="s">
        <v>110</v>
      </c>
      <c r="L583" s="1949">
        <v>2</v>
      </c>
      <c r="M583" s="1949" t="s">
        <v>2259</v>
      </c>
      <c r="N583" s="1949">
        <v>2023</v>
      </c>
      <c r="O583" s="1942">
        <v>4</v>
      </c>
      <c r="P583" s="1945" t="s">
        <v>2322</v>
      </c>
      <c r="Q583" s="737">
        <v>2403025</v>
      </c>
      <c r="R583" s="737" t="s">
        <v>2323</v>
      </c>
      <c r="S583" s="737">
        <v>240302500</v>
      </c>
      <c r="T583" s="737" t="s">
        <v>2324</v>
      </c>
      <c r="U583" s="738">
        <v>1</v>
      </c>
      <c r="V583" s="739">
        <v>0</v>
      </c>
      <c r="W583" s="739">
        <v>2</v>
      </c>
      <c r="X583" s="739">
        <v>0</v>
      </c>
      <c r="Y583" s="739">
        <v>0</v>
      </c>
      <c r="Z583" s="705">
        <f t="shared" si="19"/>
        <v>2</v>
      </c>
      <c r="AA583" s="740" t="s">
        <v>43</v>
      </c>
      <c r="AB583" s="741" t="s">
        <v>2325</v>
      </c>
      <c r="AC583" s="742" t="s">
        <v>2265</v>
      </c>
      <c r="AD583" s="743" t="s">
        <v>2266</v>
      </c>
      <c r="AE583" s="37"/>
      <c r="AF583" s="37"/>
    </row>
    <row r="584" spans="1:32" ht="157.5" x14ac:dyDescent="0.25">
      <c r="A584" s="847">
        <v>583</v>
      </c>
      <c r="B584" s="1313"/>
      <c r="C584" s="1912"/>
      <c r="D584" s="1981"/>
      <c r="E584" s="1313"/>
      <c r="F584" s="1313"/>
      <c r="G584" s="1313"/>
      <c r="H584" s="1313"/>
      <c r="I584" s="1308"/>
      <c r="J584" s="1313"/>
      <c r="K584" s="1313"/>
      <c r="L584" s="1745"/>
      <c r="M584" s="1745"/>
      <c r="N584" s="1745"/>
      <c r="O584" s="1745"/>
      <c r="P584" s="1946"/>
      <c r="Q584" s="744">
        <v>2403049</v>
      </c>
      <c r="R584" s="744" t="s">
        <v>2326</v>
      </c>
      <c r="S584" s="744">
        <v>240304900</v>
      </c>
      <c r="T584" s="744" t="s">
        <v>2327</v>
      </c>
      <c r="U584" s="725">
        <v>0</v>
      </c>
      <c r="V584" s="726">
        <v>1</v>
      </c>
      <c r="W584" s="726">
        <v>0</v>
      </c>
      <c r="X584" s="726">
        <v>1</v>
      </c>
      <c r="Y584" s="726">
        <v>0</v>
      </c>
      <c r="Z584" s="502">
        <v>2</v>
      </c>
      <c r="AA584" s="498" t="s">
        <v>43</v>
      </c>
      <c r="AB584" s="745" t="s">
        <v>2325</v>
      </c>
      <c r="AC584" s="746" t="s">
        <v>2265</v>
      </c>
      <c r="AD584" s="747" t="s">
        <v>2266</v>
      </c>
      <c r="AE584" s="37"/>
      <c r="AF584" s="37"/>
    </row>
    <row r="585" spans="1:32" ht="157.5" x14ac:dyDescent="0.25">
      <c r="A585" s="847">
        <v>584</v>
      </c>
      <c r="B585" s="1313"/>
      <c r="C585" s="1912"/>
      <c r="D585" s="1981"/>
      <c r="E585" s="1313"/>
      <c r="F585" s="1313"/>
      <c r="G585" s="1313"/>
      <c r="H585" s="1326"/>
      <c r="I585" s="1309"/>
      <c r="J585" s="1326"/>
      <c r="K585" s="1326"/>
      <c r="L585" s="1746"/>
      <c r="M585" s="1746"/>
      <c r="N585" s="1746"/>
      <c r="O585" s="1746"/>
      <c r="P585" s="1947"/>
      <c r="Q585" s="744">
        <v>2403050</v>
      </c>
      <c r="R585" s="744" t="s">
        <v>2328</v>
      </c>
      <c r="S585" s="744">
        <v>240305000</v>
      </c>
      <c r="T585" s="744" t="s">
        <v>2329</v>
      </c>
      <c r="U585" s="725">
        <v>0</v>
      </c>
      <c r="V585" s="726">
        <v>0</v>
      </c>
      <c r="W585" s="726">
        <v>2</v>
      </c>
      <c r="X585" s="726">
        <v>2</v>
      </c>
      <c r="Y585" s="726">
        <v>0</v>
      </c>
      <c r="Z585" s="502">
        <f t="shared" ref="Z585:Z591" si="20">SUM(V585:Y585)</f>
        <v>4</v>
      </c>
      <c r="AA585" s="498" t="s">
        <v>43</v>
      </c>
      <c r="AB585" s="745" t="s">
        <v>2325</v>
      </c>
      <c r="AC585" s="746" t="s">
        <v>2265</v>
      </c>
      <c r="AD585" s="747" t="s">
        <v>2266</v>
      </c>
      <c r="AE585" s="37"/>
      <c r="AF585" s="37"/>
    </row>
    <row r="586" spans="1:32" ht="157.5" x14ac:dyDescent="0.25">
      <c r="A586" s="847">
        <v>585</v>
      </c>
      <c r="B586" s="1313"/>
      <c r="C586" s="1912"/>
      <c r="D586" s="1981"/>
      <c r="E586" s="1313"/>
      <c r="F586" s="1313"/>
      <c r="G586" s="1313"/>
      <c r="H586" s="1781">
        <v>2405</v>
      </c>
      <c r="I586" s="1781" t="s">
        <v>2330</v>
      </c>
      <c r="J586" s="1762" t="s">
        <v>2331</v>
      </c>
      <c r="K586" s="1781" t="s">
        <v>110</v>
      </c>
      <c r="L586" s="1943">
        <v>1</v>
      </c>
      <c r="M586" s="1762" t="s">
        <v>2259</v>
      </c>
      <c r="N586" s="1943">
        <v>2023</v>
      </c>
      <c r="O586" s="1943">
        <v>2</v>
      </c>
      <c r="P586" s="495" t="s">
        <v>2332</v>
      </c>
      <c r="Q586" s="496">
        <v>2405018</v>
      </c>
      <c r="R586" s="496" t="s">
        <v>2333</v>
      </c>
      <c r="S586" s="496">
        <v>240501800</v>
      </c>
      <c r="T586" s="496" t="s">
        <v>2334</v>
      </c>
      <c r="U586" s="725">
        <v>1</v>
      </c>
      <c r="V586" s="726">
        <v>2</v>
      </c>
      <c r="W586" s="726">
        <v>0</v>
      </c>
      <c r="X586" s="726">
        <v>0</v>
      </c>
      <c r="Y586" s="726">
        <v>0</v>
      </c>
      <c r="Z586" s="502">
        <f t="shared" si="20"/>
        <v>2</v>
      </c>
      <c r="AA586" s="498" t="s">
        <v>43</v>
      </c>
      <c r="AB586" s="745" t="s">
        <v>2335</v>
      </c>
      <c r="AC586" s="746" t="s">
        <v>2265</v>
      </c>
      <c r="AD586" s="747" t="s">
        <v>2266</v>
      </c>
      <c r="AE586" s="37"/>
      <c r="AF586" s="37"/>
    </row>
    <row r="587" spans="1:32" ht="157.5" x14ac:dyDescent="0.25">
      <c r="A587" s="847">
        <v>586</v>
      </c>
      <c r="B587" s="1313"/>
      <c r="C587" s="1912"/>
      <c r="D587" s="1981"/>
      <c r="E587" s="1313"/>
      <c r="F587" s="1313"/>
      <c r="G587" s="1313"/>
      <c r="H587" s="1313"/>
      <c r="I587" s="1313"/>
      <c r="J587" s="1745"/>
      <c r="K587" s="1313"/>
      <c r="L587" s="1745"/>
      <c r="M587" s="1745"/>
      <c r="N587" s="1745"/>
      <c r="O587" s="1745"/>
      <c r="P587" s="495" t="s">
        <v>2336</v>
      </c>
      <c r="Q587" s="714">
        <v>2405025</v>
      </c>
      <c r="R587" s="496" t="s">
        <v>757</v>
      </c>
      <c r="S587" s="496">
        <v>240502500</v>
      </c>
      <c r="T587" s="496" t="s">
        <v>759</v>
      </c>
      <c r="U587" s="725">
        <v>1</v>
      </c>
      <c r="V587" s="726">
        <v>1</v>
      </c>
      <c r="W587" s="726">
        <v>2</v>
      </c>
      <c r="X587" s="726">
        <v>2</v>
      </c>
      <c r="Y587" s="726">
        <v>0</v>
      </c>
      <c r="Z587" s="502">
        <f t="shared" si="20"/>
        <v>5</v>
      </c>
      <c r="AA587" s="498" t="s">
        <v>43</v>
      </c>
      <c r="AB587" s="745" t="s">
        <v>2335</v>
      </c>
      <c r="AC587" s="746" t="s">
        <v>2265</v>
      </c>
      <c r="AD587" s="747" t="s">
        <v>2266</v>
      </c>
      <c r="AE587" s="37"/>
      <c r="AF587" s="37"/>
    </row>
    <row r="588" spans="1:32" ht="157.5" x14ac:dyDescent="0.25">
      <c r="A588" s="847">
        <v>587</v>
      </c>
      <c r="B588" s="1313"/>
      <c r="C588" s="1912"/>
      <c r="D588" s="1981"/>
      <c r="E588" s="1313"/>
      <c r="F588" s="1313"/>
      <c r="G588" s="1313"/>
      <c r="H588" s="1781">
        <v>2406</v>
      </c>
      <c r="I588" s="1781" t="s">
        <v>2337</v>
      </c>
      <c r="J588" s="1745"/>
      <c r="K588" s="1313"/>
      <c r="L588" s="1745"/>
      <c r="M588" s="1745"/>
      <c r="N588" s="1745"/>
      <c r="O588" s="1745"/>
      <c r="P588" s="1971" t="s">
        <v>2338</v>
      </c>
      <c r="Q588" s="714">
        <v>2406011</v>
      </c>
      <c r="R588" s="496" t="s">
        <v>2339</v>
      </c>
      <c r="S588" s="496">
        <v>240601100</v>
      </c>
      <c r="T588" s="496" t="s">
        <v>2340</v>
      </c>
      <c r="U588" s="725">
        <v>0</v>
      </c>
      <c r="V588" s="726">
        <v>1</v>
      </c>
      <c r="W588" s="726">
        <v>1</v>
      </c>
      <c r="X588" s="726">
        <v>0</v>
      </c>
      <c r="Y588" s="726">
        <v>0</v>
      </c>
      <c r="Z588" s="502">
        <f t="shared" si="20"/>
        <v>2</v>
      </c>
      <c r="AA588" s="498" t="s">
        <v>43</v>
      </c>
      <c r="AB588" s="745" t="s">
        <v>2335</v>
      </c>
      <c r="AC588" s="746" t="s">
        <v>2265</v>
      </c>
      <c r="AD588" s="747" t="s">
        <v>2266</v>
      </c>
      <c r="AE588" s="37"/>
      <c r="AF588" s="37"/>
    </row>
    <row r="589" spans="1:32" ht="157.5" x14ac:dyDescent="0.25">
      <c r="A589" s="847">
        <v>588</v>
      </c>
      <c r="B589" s="1313"/>
      <c r="C589" s="1912"/>
      <c r="D589" s="1981"/>
      <c r="E589" s="1313"/>
      <c r="F589" s="1326"/>
      <c r="G589" s="1326"/>
      <c r="H589" s="1313"/>
      <c r="I589" s="1313"/>
      <c r="J589" s="1746"/>
      <c r="K589" s="1326"/>
      <c r="L589" s="1746"/>
      <c r="M589" s="1746"/>
      <c r="N589" s="1746"/>
      <c r="O589" s="1746"/>
      <c r="P589" s="1972"/>
      <c r="Q589" s="496">
        <v>2406041</v>
      </c>
      <c r="R589" s="496" t="s">
        <v>2341</v>
      </c>
      <c r="S589" s="496">
        <v>240604100</v>
      </c>
      <c r="T589" s="496" t="s">
        <v>2342</v>
      </c>
      <c r="U589" s="725">
        <v>2</v>
      </c>
      <c r="V589" s="726">
        <v>0</v>
      </c>
      <c r="W589" s="726">
        <v>2</v>
      </c>
      <c r="X589" s="726">
        <v>2</v>
      </c>
      <c r="Y589" s="726">
        <v>1</v>
      </c>
      <c r="Z589" s="502">
        <f t="shared" si="20"/>
        <v>5</v>
      </c>
      <c r="AA589" s="498" t="s">
        <v>43</v>
      </c>
      <c r="AB589" s="719" t="s">
        <v>2343</v>
      </c>
      <c r="AC589" s="720" t="s">
        <v>2265</v>
      </c>
      <c r="AD589" s="721" t="s">
        <v>2266</v>
      </c>
      <c r="AE589" s="37"/>
      <c r="AF589" s="37"/>
    </row>
    <row r="590" spans="1:32" ht="157.5" x14ac:dyDescent="0.25">
      <c r="A590" s="847">
        <v>589</v>
      </c>
      <c r="B590" s="1313"/>
      <c r="C590" s="1912"/>
      <c r="D590" s="1981"/>
      <c r="E590" s="1313"/>
      <c r="F590" s="1973">
        <v>24</v>
      </c>
      <c r="G590" s="1974" t="s">
        <v>2255</v>
      </c>
      <c r="H590" s="1781">
        <v>2404</v>
      </c>
      <c r="I590" s="1976" t="s">
        <v>2344</v>
      </c>
      <c r="J590" s="1728" t="s">
        <v>2345</v>
      </c>
      <c r="K590" s="1979" t="s">
        <v>110</v>
      </c>
      <c r="L590" s="1943" t="s">
        <v>158</v>
      </c>
      <c r="M590" s="1943" t="s">
        <v>158</v>
      </c>
      <c r="N590" s="1943" t="s">
        <v>158</v>
      </c>
      <c r="O590" s="1943">
        <v>1</v>
      </c>
      <c r="P590" s="1956" t="s">
        <v>2346</v>
      </c>
      <c r="Q590" s="496">
        <v>2404044</v>
      </c>
      <c r="R590" s="496" t="s">
        <v>2347</v>
      </c>
      <c r="S590" s="496">
        <v>240404400</v>
      </c>
      <c r="T590" s="496" t="s">
        <v>2348</v>
      </c>
      <c r="U590" s="725">
        <v>0</v>
      </c>
      <c r="V590" s="726">
        <v>0</v>
      </c>
      <c r="W590" s="726">
        <v>1</v>
      </c>
      <c r="X590" s="726">
        <v>1</v>
      </c>
      <c r="Y590" s="726">
        <v>0</v>
      </c>
      <c r="Z590" s="502">
        <f t="shared" si="20"/>
        <v>2</v>
      </c>
      <c r="AA590" s="498" t="s">
        <v>43</v>
      </c>
      <c r="AB590" s="719" t="s">
        <v>2349</v>
      </c>
      <c r="AC590" s="720" t="s">
        <v>2265</v>
      </c>
      <c r="AD590" s="721" t="s">
        <v>2266</v>
      </c>
      <c r="AE590" s="37"/>
      <c r="AF590" s="37"/>
    </row>
    <row r="591" spans="1:32" ht="158.25" thickBot="1" x14ac:dyDescent="0.3">
      <c r="A591" s="847">
        <v>590</v>
      </c>
      <c r="B591" s="1326"/>
      <c r="C591" s="1913"/>
      <c r="D591" s="1982"/>
      <c r="E591" s="1314"/>
      <c r="F591" s="1314"/>
      <c r="G591" s="1975"/>
      <c r="H591" s="1314"/>
      <c r="I591" s="1977"/>
      <c r="J591" s="1978"/>
      <c r="K591" s="1314"/>
      <c r="L591" s="1944"/>
      <c r="M591" s="1944"/>
      <c r="N591" s="1944"/>
      <c r="O591" s="1944"/>
      <c r="P591" s="1957"/>
      <c r="Q591" s="748">
        <v>2404041</v>
      </c>
      <c r="R591" s="748" t="s">
        <v>2341</v>
      </c>
      <c r="S591" s="748">
        <v>240404100</v>
      </c>
      <c r="T591" s="748" t="s">
        <v>2342</v>
      </c>
      <c r="U591" s="749">
        <v>0</v>
      </c>
      <c r="V591" s="731">
        <v>0</v>
      </c>
      <c r="W591" s="731">
        <v>1</v>
      </c>
      <c r="X591" s="731">
        <v>1</v>
      </c>
      <c r="Y591" s="731">
        <v>0</v>
      </c>
      <c r="Z591" s="732">
        <f t="shared" si="20"/>
        <v>2</v>
      </c>
      <c r="AA591" s="750" t="s">
        <v>2263</v>
      </c>
      <c r="AB591" s="751" t="s">
        <v>2349</v>
      </c>
      <c r="AC591" s="752" t="s">
        <v>2265</v>
      </c>
      <c r="AD591" s="753" t="s">
        <v>2266</v>
      </c>
      <c r="AE591" s="37"/>
      <c r="AF591" s="37"/>
    </row>
    <row r="592" spans="1:32" ht="15.75" customHeight="1" thickBot="1" x14ac:dyDescent="0.3">
      <c r="A592" s="847">
        <v>591</v>
      </c>
      <c r="B592" s="701" t="s">
        <v>2350</v>
      </c>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c r="AA592" s="37"/>
      <c r="AB592" s="37"/>
      <c r="AC592" s="37"/>
      <c r="AD592" s="37"/>
      <c r="AE592" s="37"/>
      <c r="AF592" s="37"/>
    </row>
    <row r="593" spans="1:32" ht="283.5" x14ac:dyDescent="0.25">
      <c r="A593" s="847">
        <v>592</v>
      </c>
      <c r="B593" s="1958" t="s">
        <v>2351</v>
      </c>
      <c r="C593" s="1961"/>
      <c r="D593" s="1964" t="s">
        <v>2352</v>
      </c>
      <c r="E593" s="1967" t="s">
        <v>2353</v>
      </c>
      <c r="F593" s="1970">
        <v>23</v>
      </c>
      <c r="G593" s="1970" t="s">
        <v>2354</v>
      </c>
      <c r="H593" s="1970">
        <v>2301</v>
      </c>
      <c r="I593" s="1970" t="s">
        <v>2355</v>
      </c>
      <c r="J593" s="1970" t="s">
        <v>2356</v>
      </c>
      <c r="K593" s="1991" t="s">
        <v>1774</v>
      </c>
      <c r="L593" s="1998">
        <v>3.51</v>
      </c>
      <c r="M593" s="1970" t="s">
        <v>2357</v>
      </c>
      <c r="N593" s="1991">
        <v>2022</v>
      </c>
      <c r="O593" s="1991">
        <v>5</v>
      </c>
      <c r="P593" s="754" t="s">
        <v>2358</v>
      </c>
      <c r="Q593" s="755">
        <v>2301004</v>
      </c>
      <c r="R593" s="756" t="s">
        <v>51</v>
      </c>
      <c r="S593" s="755" t="s">
        <v>2359</v>
      </c>
      <c r="T593" s="756" t="s">
        <v>224</v>
      </c>
      <c r="U593" s="757">
        <v>0</v>
      </c>
      <c r="V593" s="757">
        <v>1</v>
      </c>
      <c r="W593" s="757">
        <v>1</v>
      </c>
      <c r="X593" s="757">
        <v>1</v>
      </c>
      <c r="Y593" s="757">
        <v>1</v>
      </c>
      <c r="Z593" s="757">
        <v>1</v>
      </c>
      <c r="AA593" s="756" t="s">
        <v>43</v>
      </c>
      <c r="AB593" s="758" t="s">
        <v>1536</v>
      </c>
      <c r="AC593" s="759" t="s">
        <v>2360</v>
      </c>
      <c r="AD593" s="760" t="s">
        <v>2361</v>
      </c>
      <c r="AE593" s="37"/>
      <c r="AF593" s="37"/>
    </row>
    <row r="594" spans="1:32" ht="283.5" x14ac:dyDescent="0.25">
      <c r="A594" s="847">
        <v>593</v>
      </c>
      <c r="B594" s="1959"/>
      <c r="C594" s="1962"/>
      <c r="D594" s="1965"/>
      <c r="E594" s="1968"/>
      <c r="F594" s="1968"/>
      <c r="G594" s="1968"/>
      <c r="H594" s="1968"/>
      <c r="I594" s="1968"/>
      <c r="J594" s="1968"/>
      <c r="K594" s="1968"/>
      <c r="L594" s="1968"/>
      <c r="M594" s="1968"/>
      <c r="N594" s="1968"/>
      <c r="O594" s="1968"/>
      <c r="P594" s="761" t="s">
        <v>2362</v>
      </c>
      <c r="Q594" s="762">
        <v>2301028</v>
      </c>
      <c r="R594" s="763" t="s">
        <v>2363</v>
      </c>
      <c r="S594" s="764">
        <v>230102800</v>
      </c>
      <c r="T594" s="763" t="s">
        <v>2364</v>
      </c>
      <c r="U594" s="765">
        <v>0</v>
      </c>
      <c r="V594" s="766">
        <v>4</v>
      </c>
      <c r="W594" s="766">
        <v>8</v>
      </c>
      <c r="X594" s="766">
        <v>8</v>
      </c>
      <c r="Y594" s="766">
        <v>4</v>
      </c>
      <c r="Z594" s="766">
        <v>24</v>
      </c>
      <c r="AA594" s="767" t="s">
        <v>43</v>
      </c>
      <c r="AB594" s="767" t="s">
        <v>1536</v>
      </c>
      <c r="AC594" s="768" t="s">
        <v>2360</v>
      </c>
      <c r="AD594" s="769" t="s">
        <v>2361</v>
      </c>
      <c r="AE594" s="37"/>
      <c r="AF594" s="37"/>
    </row>
    <row r="595" spans="1:32" ht="409.6" thickBot="1" x14ac:dyDescent="0.3">
      <c r="A595" s="847">
        <v>594</v>
      </c>
      <c r="B595" s="1959"/>
      <c r="C595" s="1962"/>
      <c r="D595" s="1966"/>
      <c r="E595" s="1969"/>
      <c r="F595" s="1969"/>
      <c r="G595" s="1969"/>
      <c r="H595" s="1969"/>
      <c r="I595" s="1969"/>
      <c r="J595" s="1969"/>
      <c r="K595" s="1969"/>
      <c r="L595" s="1969"/>
      <c r="M595" s="1969"/>
      <c r="N595" s="1969"/>
      <c r="O595" s="1969"/>
      <c r="P595" s="770" t="s">
        <v>2365</v>
      </c>
      <c r="Q595" s="771">
        <v>2301027</v>
      </c>
      <c r="R595" s="772" t="s">
        <v>2366</v>
      </c>
      <c r="S595" s="772" t="s">
        <v>2367</v>
      </c>
      <c r="T595" s="771" t="s">
        <v>2368</v>
      </c>
      <c r="U595" s="773">
        <v>53</v>
      </c>
      <c r="V595" s="773">
        <v>53.05</v>
      </c>
      <c r="W595" s="773">
        <v>55</v>
      </c>
      <c r="X595" s="773">
        <v>57</v>
      </c>
      <c r="Y595" s="773">
        <v>59</v>
      </c>
      <c r="Z595" s="773">
        <v>59</v>
      </c>
      <c r="AA595" s="774" t="s">
        <v>43</v>
      </c>
      <c r="AB595" s="774" t="s">
        <v>1536</v>
      </c>
      <c r="AC595" s="775" t="s">
        <v>2369</v>
      </c>
      <c r="AD595" s="776" t="s">
        <v>2361</v>
      </c>
      <c r="AE595" s="37"/>
      <c r="AF595" s="37"/>
    </row>
    <row r="596" spans="1:32" ht="409.5" x14ac:dyDescent="0.25">
      <c r="A596" s="847">
        <v>595</v>
      </c>
      <c r="B596" s="1959"/>
      <c r="C596" s="1962"/>
      <c r="D596" s="1992" t="s">
        <v>2370</v>
      </c>
      <c r="E596" s="1995" t="s">
        <v>2371</v>
      </c>
      <c r="F596" s="1989">
        <v>23</v>
      </c>
      <c r="G596" s="1989" t="s">
        <v>2354</v>
      </c>
      <c r="H596" s="1989" t="s">
        <v>2372</v>
      </c>
      <c r="I596" s="1989" t="s">
        <v>2373</v>
      </c>
      <c r="J596" s="1989" t="s">
        <v>2374</v>
      </c>
      <c r="K596" s="1989" t="s">
        <v>881</v>
      </c>
      <c r="L596" s="1987">
        <v>0.69799999999999995</v>
      </c>
      <c r="M596" s="1989" t="s">
        <v>2357</v>
      </c>
      <c r="N596" s="1989">
        <v>2022</v>
      </c>
      <c r="O596" s="1987">
        <v>0.79800000000000004</v>
      </c>
      <c r="P596" s="777" t="s">
        <v>2375</v>
      </c>
      <c r="Q596" s="778">
        <v>2302086</v>
      </c>
      <c r="R596" s="778" t="s">
        <v>2376</v>
      </c>
      <c r="S596" s="778">
        <v>230208600</v>
      </c>
      <c r="T596" s="778" t="s">
        <v>2377</v>
      </c>
      <c r="U596" s="779">
        <v>10</v>
      </c>
      <c r="V596" s="780">
        <v>3</v>
      </c>
      <c r="W596" s="779">
        <v>1</v>
      </c>
      <c r="X596" s="779">
        <v>1</v>
      </c>
      <c r="Y596" s="779">
        <v>1</v>
      </c>
      <c r="Z596" s="779">
        <v>16</v>
      </c>
      <c r="AA596" s="778" t="s">
        <v>43</v>
      </c>
      <c r="AB596" s="778" t="s">
        <v>1536</v>
      </c>
      <c r="AC596" s="781" t="s">
        <v>2378</v>
      </c>
      <c r="AD596" s="782" t="s">
        <v>2379</v>
      </c>
      <c r="AE596" s="37"/>
      <c r="AF596" s="37"/>
    </row>
    <row r="597" spans="1:32" ht="409.5" x14ac:dyDescent="0.25">
      <c r="A597" s="847">
        <v>596</v>
      </c>
      <c r="B597" s="1959"/>
      <c r="C597" s="1962"/>
      <c r="D597" s="1993"/>
      <c r="E597" s="1996"/>
      <c r="F597" s="1968"/>
      <c r="G597" s="1968"/>
      <c r="H597" s="1968"/>
      <c r="I597" s="1968"/>
      <c r="J597" s="1968"/>
      <c r="K597" s="1968"/>
      <c r="L597" s="1988"/>
      <c r="M597" s="1968"/>
      <c r="N597" s="1968"/>
      <c r="O597" s="1988"/>
      <c r="P597" s="783" t="s">
        <v>2380</v>
      </c>
      <c r="Q597" s="784">
        <v>2302014</v>
      </c>
      <c r="R597" s="784" t="s">
        <v>2381</v>
      </c>
      <c r="S597" s="784">
        <v>230201400</v>
      </c>
      <c r="T597" s="784" t="s">
        <v>1735</v>
      </c>
      <c r="U597" s="785">
        <v>0</v>
      </c>
      <c r="V597" s="786">
        <v>1</v>
      </c>
      <c r="W597" s="785">
        <v>2</v>
      </c>
      <c r="X597" s="785">
        <v>2</v>
      </c>
      <c r="Y597" s="785">
        <v>2</v>
      </c>
      <c r="Z597" s="785">
        <v>2</v>
      </c>
      <c r="AA597" s="784" t="s">
        <v>43</v>
      </c>
      <c r="AB597" s="784" t="s">
        <v>1536</v>
      </c>
      <c r="AC597" s="787" t="s">
        <v>2382</v>
      </c>
      <c r="AD597" s="788" t="s">
        <v>2379</v>
      </c>
      <c r="AE597" s="37"/>
      <c r="AF597" s="37"/>
    </row>
    <row r="598" spans="1:32" ht="315" x14ac:dyDescent="0.25">
      <c r="A598" s="847">
        <v>597</v>
      </c>
      <c r="B598" s="1959"/>
      <c r="C598" s="1962"/>
      <c r="D598" s="1993"/>
      <c r="E598" s="1996"/>
      <c r="F598" s="1968"/>
      <c r="G598" s="1968"/>
      <c r="H598" s="1968"/>
      <c r="I598" s="1968"/>
      <c r="J598" s="1968"/>
      <c r="K598" s="1968"/>
      <c r="L598" s="1988"/>
      <c r="M598" s="1968"/>
      <c r="N598" s="1968"/>
      <c r="O598" s="1988"/>
      <c r="P598" s="783" t="s">
        <v>2383</v>
      </c>
      <c r="Q598" s="784">
        <v>2302021</v>
      </c>
      <c r="R598" s="784" t="s">
        <v>2384</v>
      </c>
      <c r="S598" s="784">
        <v>230202100</v>
      </c>
      <c r="T598" s="784" t="s">
        <v>2385</v>
      </c>
      <c r="U598" s="789">
        <v>5</v>
      </c>
      <c r="V598" s="789">
        <v>30</v>
      </c>
      <c r="W598" s="789">
        <v>30</v>
      </c>
      <c r="X598" s="789">
        <v>30</v>
      </c>
      <c r="Y598" s="789">
        <v>30</v>
      </c>
      <c r="Z598" s="789">
        <f>+V598+W598+X598+Y598</f>
        <v>120</v>
      </c>
      <c r="AA598" s="790" t="s">
        <v>43</v>
      </c>
      <c r="AB598" s="784" t="s">
        <v>2386</v>
      </c>
      <c r="AC598" s="787" t="s">
        <v>2387</v>
      </c>
      <c r="AD598" s="788" t="s">
        <v>2361</v>
      </c>
      <c r="AE598" s="37"/>
      <c r="AF598" s="37"/>
    </row>
    <row r="599" spans="1:32" ht="315.75" thickBot="1" x14ac:dyDescent="0.3">
      <c r="A599" s="847">
        <v>598</v>
      </c>
      <c r="B599" s="1959"/>
      <c r="C599" s="1962"/>
      <c r="D599" s="1994"/>
      <c r="E599" s="1997"/>
      <c r="F599" s="1969"/>
      <c r="G599" s="1969"/>
      <c r="H599" s="1969"/>
      <c r="I599" s="1969"/>
      <c r="J599" s="1969"/>
      <c r="K599" s="1969"/>
      <c r="L599" s="1986"/>
      <c r="M599" s="1969"/>
      <c r="N599" s="1969"/>
      <c r="O599" s="1986"/>
      <c r="P599" s="791" t="s">
        <v>2388</v>
      </c>
      <c r="Q599" s="792">
        <v>2301067</v>
      </c>
      <c r="R599" s="792" t="s">
        <v>2389</v>
      </c>
      <c r="S599" s="792">
        <v>230106700</v>
      </c>
      <c r="T599" s="792" t="s">
        <v>2390</v>
      </c>
      <c r="U599" s="793">
        <v>0</v>
      </c>
      <c r="V599" s="793">
        <v>1</v>
      </c>
      <c r="W599" s="793">
        <v>2</v>
      </c>
      <c r="X599" s="793">
        <v>2</v>
      </c>
      <c r="Y599" s="794">
        <v>2</v>
      </c>
      <c r="Z599" s="794">
        <v>2</v>
      </c>
      <c r="AA599" s="792" t="s">
        <v>43</v>
      </c>
      <c r="AB599" s="792" t="s">
        <v>2386</v>
      </c>
      <c r="AC599" s="795" t="s">
        <v>2387</v>
      </c>
      <c r="AD599" s="796" t="s">
        <v>2361</v>
      </c>
      <c r="AE599" s="37"/>
      <c r="AF599" s="37"/>
    </row>
    <row r="600" spans="1:32" ht="157.5" x14ac:dyDescent="0.25">
      <c r="A600" s="847">
        <v>599</v>
      </c>
      <c r="B600" s="1959"/>
      <c r="C600" s="1962"/>
      <c r="D600" s="1990" t="s">
        <v>2391</v>
      </c>
      <c r="E600" s="1984" t="s">
        <v>2392</v>
      </c>
      <c r="F600" s="1984">
        <v>23</v>
      </c>
      <c r="G600" s="1984" t="s">
        <v>2354</v>
      </c>
      <c r="H600" s="1984" t="s">
        <v>2372</v>
      </c>
      <c r="I600" s="1984" t="s">
        <v>2373</v>
      </c>
      <c r="J600" s="1984" t="s">
        <v>2393</v>
      </c>
      <c r="K600" s="1984" t="s">
        <v>881</v>
      </c>
      <c r="L600" s="1985">
        <v>0.76600000000000001</v>
      </c>
      <c r="M600" s="1984" t="s">
        <v>2394</v>
      </c>
      <c r="N600" s="1984">
        <v>2020</v>
      </c>
      <c r="O600" s="1985">
        <v>0.76900000000000002</v>
      </c>
      <c r="P600" s="797" t="s">
        <v>2395</v>
      </c>
      <c r="Q600" s="798">
        <v>2301047</v>
      </c>
      <c r="R600" s="798" t="s">
        <v>2396</v>
      </c>
      <c r="S600" s="798">
        <v>230104700</v>
      </c>
      <c r="T600" s="798" t="s">
        <v>2397</v>
      </c>
      <c r="U600" s="799">
        <v>100</v>
      </c>
      <c r="V600" s="799">
        <v>500</v>
      </c>
      <c r="W600" s="799">
        <v>700</v>
      </c>
      <c r="X600" s="799">
        <v>700</v>
      </c>
      <c r="Y600" s="799">
        <v>500</v>
      </c>
      <c r="Z600" s="799">
        <v>2400</v>
      </c>
      <c r="AA600" s="798" t="s">
        <v>43</v>
      </c>
      <c r="AB600" s="798" t="s">
        <v>1536</v>
      </c>
      <c r="AC600" s="800" t="s">
        <v>2398</v>
      </c>
      <c r="AD600" s="801" t="s">
        <v>2399</v>
      </c>
      <c r="AE600" s="37"/>
      <c r="AF600" s="37"/>
    </row>
    <row r="601" spans="1:32" ht="347.25" thickBot="1" x14ac:dyDescent="0.3">
      <c r="A601" s="847">
        <v>600</v>
      </c>
      <c r="B601" s="1959"/>
      <c r="C601" s="1962"/>
      <c r="D601" s="1732"/>
      <c r="E601" s="1969"/>
      <c r="F601" s="1969"/>
      <c r="G601" s="1969"/>
      <c r="H601" s="1969"/>
      <c r="I601" s="1969"/>
      <c r="J601" s="1969"/>
      <c r="K601" s="1969"/>
      <c r="L601" s="1986"/>
      <c r="M601" s="1969"/>
      <c r="N601" s="1969"/>
      <c r="O601" s="1986"/>
      <c r="P601" s="802" t="s">
        <v>2400</v>
      </c>
      <c r="Q601" s="803">
        <v>2301066</v>
      </c>
      <c r="R601" s="803" t="s">
        <v>2401</v>
      </c>
      <c r="S601" s="803" t="s">
        <v>2402</v>
      </c>
      <c r="T601" s="803" t="s">
        <v>2403</v>
      </c>
      <c r="U601" s="804">
        <v>0</v>
      </c>
      <c r="V601" s="804">
        <v>5</v>
      </c>
      <c r="W601" s="804">
        <v>15</v>
      </c>
      <c r="X601" s="804">
        <v>15</v>
      </c>
      <c r="Y601" s="804">
        <v>5</v>
      </c>
      <c r="Z601" s="804">
        <v>40</v>
      </c>
      <c r="AA601" s="803" t="s">
        <v>43</v>
      </c>
      <c r="AB601" s="803" t="s">
        <v>1536</v>
      </c>
      <c r="AC601" s="805" t="s">
        <v>2404</v>
      </c>
      <c r="AD601" s="806" t="s">
        <v>2361</v>
      </c>
      <c r="AE601" s="37"/>
      <c r="AF601" s="37"/>
    </row>
    <row r="602" spans="1:32" ht="110.25" x14ac:dyDescent="0.25">
      <c r="A602" s="847">
        <v>601</v>
      </c>
      <c r="B602" s="1959"/>
      <c r="C602" s="1962"/>
      <c r="D602" s="2003" t="s">
        <v>2405</v>
      </c>
      <c r="E602" s="1298" t="s">
        <v>2406</v>
      </c>
      <c r="F602" s="1299">
        <v>23</v>
      </c>
      <c r="G602" s="1299" t="s">
        <v>2407</v>
      </c>
      <c r="H602" s="1299">
        <v>2302</v>
      </c>
      <c r="I602" s="1299" t="s">
        <v>2408</v>
      </c>
      <c r="J602" s="1299" t="s">
        <v>2409</v>
      </c>
      <c r="K602" s="1299" t="s">
        <v>110</v>
      </c>
      <c r="L602" s="2002">
        <v>88.89</v>
      </c>
      <c r="M602" s="1298" t="s">
        <v>1123</v>
      </c>
      <c r="N602" s="1299">
        <v>2022</v>
      </c>
      <c r="O602" s="1983">
        <v>95</v>
      </c>
      <c r="P602" s="506" t="s">
        <v>2410</v>
      </c>
      <c r="Q602" s="106">
        <v>2302039</v>
      </c>
      <c r="R602" s="43" t="s">
        <v>2411</v>
      </c>
      <c r="S602" s="104">
        <v>230203900</v>
      </c>
      <c r="T602" s="105" t="s">
        <v>2412</v>
      </c>
      <c r="U602" s="43">
        <v>1</v>
      </c>
      <c r="V602" s="807">
        <v>1</v>
      </c>
      <c r="W602" s="807">
        <v>1</v>
      </c>
      <c r="X602" s="807">
        <v>1</v>
      </c>
      <c r="Y602" s="807">
        <v>1</v>
      </c>
      <c r="Z602" s="808">
        <v>4</v>
      </c>
      <c r="AA602" s="43" t="s">
        <v>53</v>
      </c>
      <c r="AB602" s="43" t="s">
        <v>1536</v>
      </c>
      <c r="AC602" s="43" t="s">
        <v>2413</v>
      </c>
      <c r="AD602" s="46" t="s">
        <v>2414</v>
      </c>
      <c r="AE602" s="37"/>
      <c r="AF602" s="37"/>
    </row>
    <row r="603" spans="1:32" ht="78.75" x14ac:dyDescent="0.25">
      <c r="A603" s="847">
        <v>602</v>
      </c>
      <c r="B603" s="1959"/>
      <c r="C603" s="1962"/>
      <c r="D603" s="2004"/>
      <c r="E603" s="1313"/>
      <c r="F603" s="1313"/>
      <c r="G603" s="1313"/>
      <c r="H603" s="1313"/>
      <c r="I603" s="1313"/>
      <c r="J603" s="1313"/>
      <c r="K603" s="1313"/>
      <c r="L603" s="1313"/>
      <c r="M603" s="1313"/>
      <c r="N603" s="1313"/>
      <c r="O603" s="1313"/>
      <c r="P603" s="512" t="s">
        <v>2415</v>
      </c>
      <c r="Q603" s="86">
        <v>2302083</v>
      </c>
      <c r="R603" s="49" t="s">
        <v>102</v>
      </c>
      <c r="S603" s="107">
        <v>230205100</v>
      </c>
      <c r="T603" s="49" t="s">
        <v>864</v>
      </c>
      <c r="U603" s="49">
        <v>0</v>
      </c>
      <c r="V603" s="809">
        <v>1</v>
      </c>
      <c r="W603" s="809">
        <v>1</v>
      </c>
      <c r="X603" s="809">
        <v>1</v>
      </c>
      <c r="Y603" s="809">
        <v>1</v>
      </c>
      <c r="Z603" s="809">
        <v>1</v>
      </c>
      <c r="AA603" s="49" t="s">
        <v>43</v>
      </c>
      <c r="AB603" s="810" t="s">
        <v>2416</v>
      </c>
      <c r="AC603" s="49" t="s">
        <v>2417</v>
      </c>
      <c r="AD603" s="52" t="s">
        <v>2414</v>
      </c>
      <c r="AE603" s="37"/>
      <c r="AF603" s="37"/>
    </row>
    <row r="604" spans="1:32" ht="78.75" x14ac:dyDescent="0.25">
      <c r="A604" s="847">
        <v>603</v>
      </c>
      <c r="B604" s="1959"/>
      <c r="C604" s="1962"/>
      <c r="D604" s="2004"/>
      <c r="E604" s="1313"/>
      <c r="F604" s="1313"/>
      <c r="G604" s="1313"/>
      <c r="H604" s="1313"/>
      <c r="I604" s="1313"/>
      <c r="J604" s="1313"/>
      <c r="K604" s="1313"/>
      <c r="L604" s="1313"/>
      <c r="M604" s="1313"/>
      <c r="N604" s="1313"/>
      <c r="O604" s="1313"/>
      <c r="P604" s="512" t="s">
        <v>2418</v>
      </c>
      <c r="Q604" s="86">
        <v>2302019</v>
      </c>
      <c r="R604" s="49" t="s">
        <v>2419</v>
      </c>
      <c r="S604" s="107">
        <v>230201999</v>
      </c>
      <c r="T604" s="87" t="s">
        <v>2420</v>
      </c>
      <c r="U604" s="49">
        <v>3</v>
      </c>
      <c r="V604" s="809">
        <v>2</v>
      </c>
      <c r="W604" s="809">
        <v>4</v>
      </c>
      <c r="X604" s="809">
        <v>4</v>
      </c>
      <c r="Y604" s="809">
        <v>4</v>
      </c>
      <c r="Z604" s="809">
        <v>14</v>
      </c>
      <c r="AA604" s="49" t="s">
        <v>43</v>
      </c>
      <c r="AB604" s="810" t="s">
        <v>1536</v>
      </c>
      <c r="AC604" s="49" t="s">
        <v>2413</v>
      </c>
      <c r="AD604" s="52" t="s">
        <v>2414</v>
      </c>
      <c r="AE604" s="37"/>
      <c r="AF604" s="37"/>
    </row>
    <row r="605" spans="1:32" ht="60" x14ac:dyDescent="0.25">
      <c r="A605" s="847">
        <v>604</v>
      </c>
      <c r="B605" s="1959"/>
      <c r="C605" s="1962"/>
      <c r="D605" s="2004"/>
      <c r="E605" s="1313"/>
      <c r="F605" s="1313"/>
      <c r="G605" s="1313"/>
      <c r="H605" s="1313"/>
      <c r="I605" s="1313"/>
      <c r="J605" s="1313"/>
      <c r="K605" s="1313"/>
      <c r="L605" s="1313"/>
      <c r="M605" s="1313"/>
      <c r="N605" s="1313"/>
      <c r="O605" s="1313"/>
      <c r="P605" s="512" t="s">
        <v>2421</v>
      </c>
      <c r="Q605" s="86">
        <v>2302043</v>
      </c>
      <c r="R605" s="49" t="s">
        <v>2422</v>
      </c>
      <c r="S605" s="107">
        <v>2302043</v>
      </c>
      <c r="T605" s="87" t="s">
        <v>2423</v>
      </c>
      <c r="U605" s="49">
        <v>1</v>
      </c>
      <c r="V605" s="809">
        <v>1</v>
      </c>
      <c r="W605" s="809">
        <v>1</v>
      </c>
      <c r="X605" s="809">
        <v>1</v>
      </c>
      <c r="Y605" s="809">
        <v>1</v>
      </c>
      <c r="Z605" s="809">
        <v>4</v>
      </c>
      <c r="AA605" s="49" t="s">
        <v>43</v>
      </c>
      <c r="AB605" s="810" t="s">
        <v>2416</v>
      </c>
      <c r="AC605" s="49" t="s">
        <v>2413</v>
      </c>
      <c r="AD605" s="52" t="s">
        <v>2414</v>
      </c>
      <c r="AE605" s="37"/>
      <c r="AF605" s="37"/>
    </row>
    <row r="606" spans="1:32" ht="63" x14ac:dyDescent="0.25">
      <c r="A606" s="847">
        <v>605</v>
      </c>
      <c r="B606" s="1959"/>
      <c r="C606" s="1962"/>
      <c r="D606" s="2004"/>
      <c r="E606" s="1313"/>
      <c r="F606" s="1313"/>
      <c r="G606" s="1313"/>
      <c r="H606" s="1313"/>
      <c r="I606" s="1313"/>
      <c r="J606" s="1313"/>
      <c r="K606" s="1313"/>
      <c r="L606" s="1313"/>
      <c r="M606" s="1313"/>
      <c r="N606" s="1313"/>
      <c r="O606" s="1313"/>
      <c r="P606" s="512" t="s">
        <v>2424</v>
      </c>
      <c r="Q606" s="86">
        <v>2302041</v>
      </c>
      <c r="R606" s="49" t="s">
        <v>2425</v>
      </c>
      <c r="S606" s="107">
        <v>230204100</v>
      </c>
      <c r="T606" s="87" t="s">
        <v>2426</v>
      </c>
      <c r="U606" s="49">
        <v>3</v>
      </c>
      <c r="V606" s="809">
        <v>4</v>
      </c>
      <c r="W606" s="809">
        <v>4</v>
      </c>
      <c r="X606" s="809">
        <v>4</v>
      </c>
      <c r="Y606" s="809">
        <v>4</v>
      </c>
      <c r="Z606" s="809">
        <v>16</v>
      </c>
      <c r="AA606" s="49" t="s">
        <v>43</v>
      </c>
      <c r="AB606" s="810" t="s">
        <v>2416</v>
      </c>
      <c r="AC606" s="49" t="s">
        <v>2413</v>
      </c>
      <c r="AD606" s="52" t="s">
        <v>2414</v>
      </c>
      <c r="AE606" s="37"/>
      <c r="AF606" s="37"/>
    </row>
    <row r="607" spans="1:32" ht="126" x14ac:dyDescent="0.25">
      <c r="A607" s="847">
        <v>606</v>
      </c>
      <c r="B607" s="1959"/>
      <c r="C607" s="1962"/>
      <c r="D607" s="2004"/>
      <c r="E607" s="1313"/>
      <c r="F607" s="1313"/>
      <c r="G607" s="1313"/>
      <c r="H607" s="1313"/>
      <c r="I607" s="1313"/>
      <c r="J607" s="1313"/>
      <c r="K607" s="1313"/>
      <c r="L607" s="1313"/>
      <c r="M607" s="1313"/>
      <c r="N607" s="1313"/>
      <c r="O607" s="1313"/>
      <c r="P607" s="47" t="s">
        <v>2427</v>
      </c>
      <c r="Q607" s="86">
        <v>2302051</v>
      </c>
      <c r="R607" s="49" t="s">
        <v>2428</v>
      </c>
      <c r="S607" s="107">
        <v>230205100</v>
      </c>
      <c r="T607" s="542" t="s">
        <v>2429</v>
      </c>
      <c r="U607" s="49">
        <v>1</v>
      </c>
      <c r="V607" s="809">
        <v>4</v>
      </c>
      <c r="W607" s="809">
        <v>4</v>
      </c>
      <c r="X607" s="809">
        <v>4</v>
      </c>
      <c r="Y607" s="809">
        <v>4</v>
      </c>
      <c r="Z607" s="811">
        <v>16</v>
      </c>
      <c r="AA607" s="49" t="s">
        <v>43</v>
      </c>
      <c r="AB607" s="810" t="s">
        <v>2416</v>
      </c>
      <c r="AC607" s="49" t="s">
        <v>2413</v>
      </c>
      <c r="AD607" s="52" t="s">
        <v>2414</v>
      </c>
      <c r="AE607" s="37"/>
      <c r="AF607" s="37"/>
    </row>
    <row r="608" spans="1:32" ht="158.25" thickBot="1" x14ac:dyDescent="0.3">
      <c r="A608" s="847">
        <v>607</v>
      </c>
      <c r="B608" s="1960"/>
      <c r="C608" s="1963"/>
      <c r="D608" s="2005"/>
      <c r="E608" s="1314"/>
      <c r="F608" s="1314"/>
      <c r="G608" s="1314"/>
      <c r="H608" s="1314"/>
      <c r="I608" s="1314"/>
      <c r="J608" s="1314"/>
      <c r="K608" s="1314"/>
      <c r="L608" s="1314"/>
      <c r="M608" s="1314"/>
      <c r="N608" s="1314"/>
      <c r="O608" s="1314"/>
      <c r="P608" s="534" t="s">
        <v>2430</v>
      </c>
      <c r="Q608" s="75">
        <v>2302059</v>
      </c>
      <c r="R608" s="55" t="s">
        <v>2431</v>
      </c>
      <c r="S608" s="812">
        <v>230205900</v>
      </c>
      <c r="T608" s="74" t="s">
        <v>2432</v>
      </c>
      <c r="U608" s="55">
        <v>200</v>
      </c>
      <c r="V608" s="813">
        <v>300</v>
      </c>
      <c r="W608" s="813">
        <v>500</v>
      </c>
      <c r="X608" s="813">
        <v>500</v>
      </c>
      <c r="Y608" s="813">
        <v>500</v>
      </c>
      <c r="Z608" s="813">
        <v>1800</v>
      </c>
      <c r="AA608" s="55" t="s">
        <v>43</v>
      </c>
      <c r="AB608" s="814" t="s">
        <v>2433</v>
      </c>
      <c r="AC608" s="55" t="s">
        <v>2417</v>
      </c>
      <c r="AD608" s="58" t="s">
        <v>2414</v>
      </c>
      <c r="AE608" s="37"/>
      <c r="AF608" s="37"/>
    </row>
    <row r="609" spans="1:32" ht="15.75" customHeight="1" x14ac:dyDescent="0.25">
      <c r="A609" s="847">
        <v>608</v>
      </c>
      <c r="B609" s="701" t="s">
        <v>2434</v>
      </c>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c r="AA609" s="37"/>
      <c r="AB609" s="37"/>
      <c r="AC609" s="37"/>
      <c r="AD609" s="37"/>
      <c r="AE609" s="37"/>
      <c r="AF609" s="37"/>
    </row>
    <row r="610" spans="1:32" ht="47.25" x14ac:dyDescent="0.25">
      <c r="A610" s="847">
        <v>609</v>
      </c>
      <c r="B610" s="1958" t="s">
        <v>2351</v>
      </c>
      <c r="C610" s="1776"/>
      <c r="D610" s="1999" t="s">
        <v>2435</v>
      </c>
      <c r="E610" s="1813" t="s">
        <v>2436</v>
      </c>
      <c r="F610" s="1973">
        <v>45</v>
      </c>
      <c r="G610" s="1973" t="s">
        <v>348</v>
      </c>
      <c r="H610" s="2022">
        <v>4599</v>
      </c>
      <c r="I610" s="2022" t="s">
        <v>413</v>
      </c>
      <c r="J610" s="2023" t="s">
        <v>2437</v>
      </c>
      <c r="K610" s="2024" t="s">
        <v>2438</v>
      </c>
      <c r="L610" s="1813">
        <v>2.34</v>
      </c>
      <c r="M610" s="2025" t="s">
        <v>2439</v>
      </c>
      <c r="N610" s="1776">
        <v>2023</v>
      </c>
      <c r="O610" s="2015">
        <v>2.9</v>
      </c>
      <c r="P610" s="512" t="s">
        <v>2440</v>
      </c>
      <c r="Q610" s="49">
        <v>4599021</v>
      </c>
      <c r="R610" s="49" t="s">
        <v>114</v>
      </c>
      <c r="S610" s="49">
        <v>459902100</v>
      </c>
      <c r="T610" s="49" t="s">
        <v>116</v>
      </c>
      <c r="U610" s="809">
        <v>0</v>
      </c>
      <c r="V610" s="51">
        <v>0</v>
      </c>
      <c r="W610" s="49">
        <v>1</v>
      </c>
      <c r="X610" s="51">
        <v>1</v>
      </c>
      <c r="Y610" s="51">
        <v>1</v>
      </c>
      <c r="Z610" s="51">
        <v>1</v>
      </c>
      <c r="AA610" s="51" t="s">
        <v>43</v>
      </c>
      <c r="AB610" s="49" t="s">
        <v>2441</v>
      </c>
      <c r="AC610" s="49" t="s">
        <v>2442</v>
      </c>
      <c r="AD610" s="532" t="s">
        <v>2443</v>
      </c>
      <c r="AE610" s="37"/>
      <c r="AF610" s="37"/>
    </row>
    <row r="611" spans="1:32" ht="75" x14ac:dyDescent="0.25">
      <c r="A611" s="847">
        <v>610</v>
      </c>
      <c r="B611" s="1959"/>
      <c r="C611" s="1313"/>
      <c r="D611" s="2000"/>
      <c r="E611" s="1313"/>
      <c r="F611" s="1313"/>
      <c r="G611" s="1313"/>
      <c r="H611" s="1313"/>
      <c r="I611" s="1313"/>
      <c r="J611" s="1313"/>
      <c r="K611" s="1313"/>
      <c r="L611" s="1313"/>
      <c r="M611" s="1313"/>
      <c r="N611" s="1313"/>
      <c r="O611" s="1313"/>
      <c r="P611" s="512" t="s">
        <v>2444</v>
      </c>
      <c r="Q611" s="49">
        <v>4599020</v>
      </c>
      <c r="R611" s="49" t="s">
        <v>867</v>
      </c>
      <c r="S611" s="49">
        <v>459902000</v>
      </c>
      <c r="T611" s="49" t="s">
        <v>869</v>
      </c>
      <c r="U611" s="809">
        <v>0</v>
      </c>
      <c r="V611" s="49">
        <v>1</v>
      </c>
      <c r="W611" s="49">
        <v>1</v>
      </c>
      <c r="X611" s="49">
        <v>1</v>
      </c>
      <c r="Y611" s="49">
        <v>1</v>
      </c>
      <c r="Z611" s="49">
        <v>1</v>
      </c>
      <c r="AA611" s="51" t="s">
        <v>391</v>
      </c>
      <c r="AB611" s="49" t="s">
        <v>2441</v>
      </c>
      <c r="AC611" s="49" t="s">
        <v>2442</v>
      </c>
      <c r="AD611" s="532" t="s">
        <v>2445</v>
      </c>
      <c r="AE611" s="37"/>
      <c r="AF611" s="37"/>
    </row>
    <row r="612" spans="1:32" ht="78.75" x14ac:dyDescent="0.25">
      <c r="A612" s="847">
        <v>611</v>
      </c>
      <c r="B612" s="1959"/>
      <c r="C612" s="1313"/>
      <c r="D612" s="2000"/>
      <c r="E612" s="1313"/>
      <c r="F612" s="1313"/>
      <c r="G612" s="1313"/>
      <c r="H612" s="1313"/>
      <c r="I612" s="1313"/>
      <c r="J612" s="1313"/>
      <c r="K612" s="1313"/>
      <c r="L612" s="1313"/>
      <c r="M612" s="1313"/>
      <c r="N612" s="1313"/>
      <c r="O612" s="1313"/>
      <c r="P612" s="512" t="s">
        <v>2446</v>
      </c>
      <c r="Q612" s="49">
        <v>4599019</v>
      </c>
      <c r="R612" s="49" t="s">
        <v>51</v>
      </c>
      <c r="S612" s="49">
        <v>459901902</v>
      </c>
      <c r="T612" s="49" t="s">
        <v>908</v>
      </c>
      <c r="U612" s="811">
        <v>2</v>
      </c>
      <c r="V612" s="51">
        <v>2</v>
      </c>
      <c r="W612" s="51">
        <v>2</v>
      </c>
      <c r="X612" s="51">
        <v>2</v>
      </c>
      <c r="Y612" s="51">
        <v>2</v>
      </c>
      <c r="Z612" s="51">
        <v>8</v>
      </c>
      <c r="AA612" s="51" t="s">
        <v>391</v>
      </c>
      <c r="AB612" s="49" t="s">
        <v>2441</v>
      </c>
      <c r="AC612" s="49" t="s">
        <v>2442</v>
      </c>
      <c r="AD612" s="532" t="s">
        <v>2445</v>
      </c>
      <c r="AE612" s="37"/>
      <c r="AF612" s="37"/>
    </row>
    <row r="613" spans="1:32" ht="90" x14ac:dyDescent="0.25">
      <c r="A613" s="847">
        <v>612</v>
      </c>
      <c r="B613" s="2026"/>
      <c r="C613" s="1326"/>
      <c r="D613" s="2001"/>
      <c r="E613" s="1326"/>
      <c r="F613" s="1326"/>
      <c r="G613" s="1326"/>
      <c r="H613" s="1326"/>
      <c r="I613" s="1326"/>
      <c r="J613" s="1326"/>
      <c r="K613" s="1326"/>
      <c r="L613" s="1326"/>
      <c r="M613" s="1326"/>
      <c r="N613" s="1326"/>
      <c r="O613" s="1326"/>
      <c r="P613" s="512" t="s">
        <v>2447</v>
      </c>
      <c r="Q613" s="49">
        <v>4599029</v>
      </c>
      <c r="R613" s="49" t="s">
        <v>160</v>
      </c>
      <c r="S613" s="49">
        <v>459902900</v>
      </c>
      <c r="T613" s="49" t="s">
        <v>1452</v>
      </c>
      <c r="U613" s="811">
        <v>1</v>
      </c>
      <c r="V613" s="51">
        <v>3</v>
      </c>
      <c r="W613" s="51">
        <v>3</v>
      </c>
      <c r="X613" s="51">
        <v>3</v>
      </c>
      <c r="Y613" s="51">
        <v>3</v>
      </c>
      <c r="Z613" s="51">
        <v>12</v>
      </c>
      <c r="AA613" s="51" t="s">
        <v>43</v>
      </c>
      <c r="AB613" s="49" t="s">
        <v>2441</v>
      </c>
      <c r="AC613" s="49" t="s">
        <v>2442</v>
      </c>
      <c r="AD613" s="532" t="s">
        <v>2445</v>
      </c>
      <c r="AE613" s="37"/>
      <c r="AF613" s="37"/>
    </row>
    <row r="614" spans="1:32" ht="15.75" customHeight="1" x14ac:dyDescent="0.25">
      <c r="A614" s="847">
        <v>613</v>
      </c>
      <c r="B614" s="701" t="s">
        <v>2448</v>
      </c>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c r="AA614" s="37"/>
      <c r="AB614" s="37"/>
      <c r="AC614" s="37"/>
      <c r="AD614" s="37"/>
      <c r="AE614" s="37"/>
      <c r="AF614" s="37"/>
    </row>
    <row r="615" spans="1:32" ht="204.75" x14ac:dyDescent="0.25">
      <c r="A615" s="847">
        <v>614</v>
      </c>
      <c r="B615" s="1762" t="s">
        <v>2351</v>
      </c>
      <c r="C615" s="2016"/>
      <c r="D615" s="2019" t="s">
        <v>2449</v>
      </c>
      <c r="E615" s="1769" t="s">
        <v>2450</v>
      </c>
      <c r="F615" s="1769">
        <v>45</v>
      </c>
      <c r="G615" s="1769" t="s">
        <v>2153</v>
      </c>
      <c r="H615" s="1769">
        <v>4599</v>
      </c>
      <c r="I615" s="1769" t="s">
        <v>413</v>
      </c>
      <c r="J615" s="2013" t="s">
        <v>2451</v>
      </c>
      <c r="K615" s="2014" t="s">
        <v>1774</v>
      </c>
      <c r="L615" s="2014" t="s">
        <v>2452</v>
      </c>
      <c r="M615" s="1744" t="s">
        <v>2439</v>
      </c>
      <c r="N615" s="2014">
        <v>2023</v>
      </c>
      <c r="O615" s="2014">
        <v>2.5</v>
      </c>
      <c r="P615" s="815" t="s">
        <v>2453</v>
      </c>
      <c r="Q615" s="498">
        <v>4599018</v>
      </c>
      <c r="R615" s="498" t="s">
        <v>102</v>
      </c>
      <c r="S615" s="503">
        <v>459901802</v>
      </c>
      <c r="T615" s="498" t="s">
        <v>2454</v>
      </c>
      <c r="U615" s="816">
        <v>2</v>
      </c>
      <c r="V615" s="498">
        <v>2</v>
      </c>
      <c r="W615" s="498">
        <v>2</v>
      </c>
      <c r="X615" s="498">
        <v>2</v>
      </c>
      <c r="Y615" s="817">
        <v>2</v>
      </c>
      <c r="Z615" s="498">
        <v>8</v>
      </c>
      <c r="AA615" s="498" t="s">
        <v>43</v>
      </c>
      <c r="AB615" s="1762" t="s">
        <v>2455</v>
      </c>
      <c r="AC615" s="1762" t="s">
        <v>2456</v>
      </c>
      <c r="AD615" s="1766" t="s">
        <v>2457</v>
      </c>
      <c r="AE615" s="37"/>
      <c r="AF615" s="37"/>
    </row>
    <row r="616" spans="1:32" ht="78.75" x14ac:dyDescent="0.25">
      <c r="A616" s="847">
        <v>615</v>
      </c>
      <c r="B616" s="1745"/>
      <c r="C616" s="2017"/>
      <c r="D616" s="2020"/>
      <c r="E616" s="1745"/>
      <c r="F616" s="1745"/>
      <c r="G616" s="1745"/>
      <c r="H616" s="1745"/>
      <c r="I616" s="1745"/>
      <c r="J616" s="1745"/>
      <c r="K616" s="1745"/>
      <c r="L616" s="1745"/>
      <c r="M616" s="1745"/>
      <c r="N616" s="1745"/>
      <c r="O616" s="1745"/>
      <c r="P616" s="815" t="s">
        <v>2458</v>
      </c>
      <c r="Q616" s="503" t="s">
        <v>2459</v>
      </c>
      <c r="R616" s="503" t="s">
        <v>128</v>
      </c>
      <c r="S616" s="503" t="s">
        <v>2460</v>
      </c>
      <c r="T616" s="496" t="s">
        <v>2461</v>
      </c>
      <c r="U616" s="816">
        <v>5</v>
      </c>
      <c r="V616" s="498">
        <v>7</v>
      </c>
      <c r="W616" s="498">
        <v>7</v>
      </c>
      <c r="X616" s="498">
        <v>7</v>
      </c>
      <c r="Y616" s="817">
        <v>7</v>
      </c>
      <c r="Z616" s="498">
        <f>SUM(V616:Y616)</f>
        <v>28</v>
      </c>
      <c r="AA616" s="498" t="s">
        <v>43</v>
      </c>
      <c r="AB616" s="1745"/>
      <c r="AC616" s="1745"/>
      <c r="AD616" s="1745"/>
      <c r="AE616" s="37"/>
      <c r="AF616" s="37"/>
    </row>
    <row r="617" spans="1:32" ht="78.75" x14ac:dyDescent="0.25">
      <c r="A617" s="847">
        <v>616</v>
      </c>
      <c r="B617" s="1745"/>
      <c r="C617" s="2017"/>
      <c r="D617" s="2020"/>
      <c r="E617" s="1745"/>
      <c r="F617" s="1745"/>
      <c r="G617" s="1745"/>
      <c r="H617" s="1745"/>
      <c r="I617" s="1745"/>
      <c r="J617" s="1745"/>
      <c r="K617" s="1745"/>
      <c r="L617" s="1745"/>
      <c r="M617" s="1745"/>
      <c r="N617" s="1745"/>
      <c r="O617" s="1745"/>
      <c r="P617" s="818" t="s">
        <v>2462</v>
      </c>
      <c r="Q617" s="503">
        <v>4599019</v>
      </c>
      <c r="R617" s="503" t="s">
        <v>51</v>
      </c>
      <c r="S617" s="503" t="s">
        <v>2463</v>
      </c>
      <c r="T617" s="503" t="s">
        <v>216</v>
      </c>
      <c r="U617" s="816">
        <v>0</v>
      </c>
      <c r="V617" s="498">
        <v>1</v>
      </c>
      <c r="W617" s="498">
        <v>1</v>
      </c>
      <c r="X617" s="498">
        <v>1</v>
      </c>
      <c r="Y617" s="817">
        <v>1</v>
      </c>
      <c r="Z617" s="498">
        <v>4</v>
      </c>
      <c r="AA617" s="498" t="s">
        <v>43</v>
      </c>
      <c r="AB617" s="1745"/>
      <c r="AC617" s="1745"/>
      <c r="AD617" s="1745"/>
      <c r="AE617" s="37"/>
      <c r="AF617" s="37"/>
    </row>
    <row r="618" spans="1:32" ht="47.25" x14ac:dyDescent="0.25">
      <c r="A618" s="847">
        <v>617</v>
      </c>
      <c r="B618" s="1746"/>
      <c r="C618" s="2018"/>
      <c r="D618" s="2021"/>
      <c r="E618" s="1746"/>
      <c r="F618" s="1746"/>
      <c r="G618" s="1746"/>
      <c r="H618" s="1746"/>
      <c r="I618" s="1746"/>
      <c r="J618" s="1746"/>
      <c r="K618" s="1746"/>
      <c r="L618" s="1746"/>
      <c r="M618" s="1746"/>
      <c r="N618" s="1746"/>
      <c r="O618" s="1746"/>
      <c r="P618" s="818" t="s">
        <v>2464</v>
      </c>
      <c r="Q618" s="503" t="s">
        <v>2459</v>
      </c>
      <c r="R618" s="503" t="s">
        <v>128</v>
      </c>
      <c r="S618" s="503" t="s">
        <v>2465</v>
      </c>
      <c r="T618" s="503" t="s">
        <v>2466</v>
      </c>
      <c r="U618" s="816">
        <v>0</v>
      </c>
      <c r="V618" s="498">
        <v>1</v>
      </c>
      <c r="W618" s="498">
        <v>2</v>
      </c>
      <c r="X618" s="498">
        <v>2</v>
      </c>
      <c r="Y618" s="817">
        <v>2</v>
      </c>
      <c r="Z618" s="498">
        <v>2</v>
      </c>
      <c r="AA618" s="498" t="s">
        <v>43</v>
      </c>
      <c r="AB618" s="1746"/>
      <c r="AC618" s="1746"/>
      <c r="AD618" s="1746"/>
      <c r="AE618" s="37"/>
      <c r="AF618" s="37"/>
    </row>
    <row r="619" spans="1:32" ht="15.75" customHeight="1" thickBot="1" x14ac:dyDescent="0.3">
      <c r="A619" s="847">
        <v>618</v>
      </c>
      <c r="B619" s="819" t="s">
        <v>2467</v>
      </c>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c r="AA619" s="37"/>
      <c r="AB619" s="37"/>
      <c r="AC619" s="37"/>
      <c r="AD619" s="37"/>
      <c r="AE619" s="37"/>
      <c r="AF619" s="37"/>
    </row>
    <row r="620" spans="1:32" ht="78.75" x14ac:dyDescent="0.25">
      <c r="A620" s="847">
        <v>619</v>
      </c>
      <c r="B620" s="2006" t="s">
        <v>2468</v>
      </c>
      <c r="C620" s="1275" t="s">
        <v>2469</v>
      </c>
      <c r="D620" s="2009" t="s">
        <v>2470</v>
      </c>
      <c r="E620" s="2012" t="s">
        <v>2471</v>
      </c>
      <c r="F620" s="1918">
        <v>45</v>
      </c>
      <c r="G620" s="1918" t="s">
        <v>348</v>
      </c>
      <c r="H620" s="1919">
        <v>4599</v>
      </c>
      <c r="I620" s="1918" t="s">
        <v>413</v>
      </c>
      <c r="J620" s="1919" t="s">
        <v>2472</v>
      </c>
      <c r="K620" s="1299" t="s">
        <v>1774</v>
      </c>
      <c r="L620" s="1784">
        <v>0.65290000000000004</v>
      </c>
      <c r="M620" s="1299" t="s">
        <v>728</v>
      </c>
      <c r="N620" s="1299">
        <v>2022</v>
      </c>
      <c r="O620" s="2027">
        <v>0.7</v>
      </c>
      <c r="P620" s="66" t="s">
        <v>2473</v>
      </c>
      <c r="Q620" s="42" t="s">
        <v>2474</v>
      </c>
      <c r="R620" s="43" t="s">
        <v>2475</v>
      </c>
      <c r="S620" s="820" t="s">
        <v>2476</v>
      </c>
      <c r="T620" s="106" t="s">
        <v>2475</v>
      </c>
      <c r="U620" s="43">
        <v>10</v>
      </c>
      <c r="V620" s="43">
        <v>2</v>
      </c>
      <c r="W620" s="43">
        <v>3</v>
      </c>
      <c r="X620" s="43">
        <v>3</v>
      </c>
      <c r="Y620" s="43">
        <v>2</v>
      </c>
      <c r="Z620" s="43">
        <v>10</v>
      </c>
      <c r="AA620" s="45" t="s">
        <v>369</v>
      </c>
      <c r="AB620" s="66" t="s">
        <v>2477</v>
      </c>
      <c r="AC620" s="43" t="s">
        <v>2478</v>
      </c>
      <c r="AD620" s="507" t="s">
        <v>2479</v>
      </c>
      <c r="AE620" s="37"/>
      <c r="AF620" s="37"/>
    </row>
    <row r="621" spans="1:32" ht="78.75" x14ac:dyDescent="0.25">
      <c r="A621" s="847">
        <v>620</v>
      </c>
      <c r="B621" s="1288"/>
      <c r="C621" s="2007"/>
      <c r="D621" s="2010"/>
      <c r="E621" s="1288"/>
      <c r="F621" s="1288"/>
      <c r="G621" s="1288"/>
      <c r="H621" s="1288"/>
      <c r="I621" s="1288"/>
      <c r="J621" s="1288"/>
      <c r="K621" s="1288"/>
      <c r="L621" s="1288"/>
      <c r="M621" s="1288"/>
      <c r="N621" s="1288"/>
      <c r="O621" s="1288"/>
      <c r="P621" s="62" t="s">
        <v>2480</v>
      </c>
      <c r="Q621" s="48">
        <v>4599015</v>
      </c>
      <c r="R621" s="49" t="s">
        <v>2481</v>
      </c>
      <c r="S621" s="48">
        <v>459901500</v>
      </c>
      <c r="T621" s="87" t="s">
        <v>2481</v>
      </c>
      <c r="U621" s="49">
        <v>2</v>
      </c>
      <c r="V621" s="49">
        <v>1</v>
      </c>
      <c r="W621" s="49">
        <v>1</v>
      </c>
      <c r="X621" s="49">
        <v>1</v>
      </c>
      <c r="Y621" s="49">
        <v>1</v>
      </c>
      <c r="Z621" s="51">
        <f>SUM(U621:Y621)</f>
        <v>6</v>
      </c>
      <c r="AA621" s="51" t="s">
        <v>43</v>
      </c>
      <c r="AB621" s="62" t="s">
        <v>2477</v>
      </c>
      <c r="AC621" s="49" t="s">
        <v>2478</v>
      </c>
      <c r="AD621" s="511" t="s">
        <v>2479</v>
      </c>
      <c r="AE621" s="37"/>
      <c r="AF621" s="37"/>
    </row>
    <row r="622" spans="1:32" ht="79.5" thickBot="1" x14ac:dyDescent="0.3">
      <c r="A622" s="847">
        <v>621</v>
      </c>
      <c r="B622" s="1288"/>
      <c r="C622" s="2007"/>
      <c r="D622" s="2011"/>
      <c r="E622" s="1291"/>
      <c r="F622" s="1291"/>
      <c r="G622" s="1291"/>
      <c r="H622" s="1291"/>
      <c r="I622" s="1291"/>
      <c r="J622" s="1291"/>
      <c r="K622" s="1291"/>
      <c r="L622" s="1291"/>
      <c r="M622" s="1291"/>
      <c r="N622" s="1291"/>
      <c r="O622" s="1291"/>
      <c r="P622" s="821" t="s">
        <v>2482</v>
      </c>
      <c r="Q622" s="54">
        <v>4599009</v>
      </c>
      <c r="R622" s="55" t="s">
        <v>2483</v>
      </c>
      <c r="S622" s="54">
        <v>459900900</v>
      </c>
      <c r="T622" s="74" t="s">
        <v>2483</v>
      </c>
      <c r="U622" s="55">
        <v>0</v>
      </c>
      <c r="V622" s="55">
        <v>1</v>
      </c>
      <c r="W622" s="55">
        <v>2</v>
      </c>
      <c r="X622" s="55">
        <v>2</v>
      </c>
      <c r="Y622" s="55">
        <v>2</v>
      </c>
      <c r="Z622" s="57">
        <v>7</v>
      </c>
      <c r="AA622" s="57" t="s">
        <v>43</v>
      </c>
      <c r="AB622" s="63" t="s">
        <v>2477</v>
      </c>
      <c r="AC622" s="55" t="s">
        <v>2478</v>
      </c>
      <c r="AD622" s="517" t="s">
        <v>2479</v>
      </c>
      <c r="AE622" s="37"/>
      <c r="AF622" s="37"/>
    </row>
    <row r="623" spans="1:32" x14ac:dyDescent="0.25">
      <c r="A623" s="847">
        <v>622</v>
      </c>
      <c r="B623" s="1288"/>
      <c r="C623" s="2007"/>
      <c r="D623" s="2028" t="s">
        <v>2484</v>
      </c>
      <c r="E623" s="1298" t="s">
        <v>2485</v>
      </c>
      <c r="F623" s="2031">
        <v>45</v>
      </c>
      <c r="G623" s="2031" t="s">
        <v>348</v>
      </c>
      <c r="H623" s="1298">
        <v>4599</v>
      </c>
      <c r="I623" s="1298" t="s">
        <v>413</v>
      </c>
      <c r="J623" s="1298" t="s">
        <v>2486</v>
      </c>
      <c r="K623" s="1298" t="s">
        <v>110</v>
      </c>
      <c r="L623" s="1827">
        <v>0.73</v>
      </c>
      <c r="M623" s="2038" t="s">
        <v>728</v>
      </c>
      <c r="N623" s="1298">
        <v>2021</v>
      </c>
      <c r="O623" s="1827">
        <v>0.75</v>
      </c>
      <c r="P623" s="2034" t="s">
        <v>2487</v>
      </c>
      <c r="Q623" s="2037">
        <v>4599017</v>
      </c>
      <c r="R623" s="1299" t="s">
        <v>2488</v>
      </c>
      <c r="S623" s="2037">
        <v>459901700</v>
      </c>
      <c r="T623" s="1299" t="s">
        <v>2489</v>
      </c>
      <c r="U623" s="1299">
        <v>1</v>
      </c>
      <c r="V623" s="1298">
        <v>1</v>
      </c>
      <c r="W623" s="1298">
        <v>1</v>
      </c>
      <c r="X623" s="1298">
        <v>1</v>
      </c>
      <c r="Y623" s="1298">
        <v>1</v>
      </c>
      <c r="Z623" s="1298">
        <v>1</v>
      </c>
      <c r="AA623" s="1298" t="s">
        <v>369</v>
      </c>
      <c r="AB623" s="2034" t="s">
        <v>2477</v>
      </c>
      <c r="AC623" s="1298" t="s">
        <v>2478</v>
      </c>
      <c r="AD623" s="2035" t="s">
        <v>2479</v>
      </c>
      <c r="AE623" s="37"/>
      <c r="AF623" s="37"/>
    </row>
    <row r="624" spans="1:32" x14ac:dyDescent="0.25">
      <c r="A624" s="847">
        <v>623</v>
      </c>
      <c r="B624" s="1288"/>
      <c r="C624" s="2007"/>
      <c r="D624" s="2029"/>
      <c r="E624" s="1288"/>
      <c r="F624" s="1288"/>
      <c r="G624" s="1288"/>
      <c r="H624" s="1288"/>
      <c r="I624" s="1288"/>
      <c r="J624" s="1288"/>
      <c r="K624" s="1288"/>
      <c r="L624" s="1288"/>
      <c r="M624" s="1288"/>
      <c r="N624" s="1288"/>
      <c r="O624" s="1288"/>
      <c r="P624" s="1288"/>
      <c r="Q624" s="1288"/>
      <c r="R624" s="1288"/>
      <c r="S624" s="1288"/>
      <c r="T624" s="1288"/>
      <c r="U624" s="2032"/>
      <c r="V624" s="2032"/>
      <c r="W624" s="2032"/>
      <c r="X624" s="2032"/>
      <c r="Y624" s="2032"/>
      <c r="Z624" s="2032"/>
      <c r="AA624" s="1288"/>
      <c r="AB624" s="1288"/>
      <c r="AC624" s="1288"/>
      <c r="AD624" s="1320"/>
      <c r="AE624" s="37"/>
      <c r="AF624" s="37"/>
    </row>
    <row r="625" spans="1:32" x14ac:dyDescent="0.25">
      <c r="A625" s="847">
        <v>624</v>
      </c>
      <c r="B625" s="1288"/>
      <c r="C625" s="2007"/>
      <c r="D625" s="2029"/>
      <c r="E625" s="1288"/>
      <c r="F625" s="1288"/>
      <c r="G625" s="1288"/>
      <c r="H625" s="1288"/>
      <c r="I625" s="1288"/>
      <c r="J625" s="1288"/>
      <c r="K625" s="1288"/>
      <c r="L625" s="1288"/>
      <c r="M625" s="1288"/>
      <c r="N625" s="1288"/>
      <c r="O625" s="1288"/>
      <c r="P625" s="1288"/>
      <c r="Q625" s="1288"/>
      <c r="R625" s="1288"/>
      <c r="S625" s="1288"/>
      <c r="T625" s="1288"/>
      <c r="U625" s="2032"/>
      <c r="V625" s="2032"/>
      <c r="W625" s="2032"/>
      <c r="X625" s="2032"/>
      <c r="Y625" s="2032"/>
      <c r="Z625" s="2032"/>
      <c r="AA625" s="1288"/>
      <c r="AB625" s="1288"/>
      <c r="AC625" s="1288"/>
      <c r="AD625" s="1320"/>
      <c r="AE625" s="37"/>
      <c r="AF625" s="37"/>
    </row>
    <row r="626" spans="1:32" x14ac:dyDescent="0.25">
      <c r="A626" s="847">
        <v>625</v>
      </c>
      <c r="B626" s="1288"/>
      <c r="C626" s="2007"/>
      <c r="D626" s="2029"/>
      <c r="E626" s="1288"/>
      <c r="F626" s="1288"/>
      <c r="G626" s="1288"/>
      <c r="H626" s="1288"/>
      <c r="I626" s="1288"/>
      <c r="J626" s="1288"/>
      <c r="K626" s="1288"/>
      <c r="L626" s="1288"/>
      <c r="M626" s="1288"/>
      <c r="N626" s="1288"/>
      <c r="O626" s="1288"/>
      <c r="P626" s="1288"/>
      <c r="Q626" s="1288"/>
      <c r="R626" s="1288"/>
      <c r="S626" s="1288"/>
      <c r="T626" s="1288"/>
      <c r="U626" s="2032"/>
      <c r="V626" s="2032"/>
      <c r="W626" s="2032"/>
      <c r="X626" s="2032"/>
      <c r="Y626" s="2032"/>
      <c r="Z626" s="2032"/>
      <c r="AA626" s="1288"/>
      <c r="AB626" s="1288"/>
      <c r="AC626" s="1288"/>
      <c r="AD626" s="1320"/>
      <c r="AE626" s="37"/>
      <c r="AF626" s="37"/>
    </row>
    <row r="627" spans="1:32" x14ac:dyDescent="0.25">
      <c r="A627" s="847">
        <v>626</v>
      </c>
      <c r="B627" s="1288"/>
      <c r="C627" s="2007"/>
      <c r="D627" s="2029"/>
      <c r="E627" s="1288"/>
      <c r="F627" s="1288"/>
      <c r="G627" s="1288"/>
      <c r="H627" s="1288"/>
      <c r="I627" s="1288"/>
      <c r="J627" s="1288"/>
      <c r="K627" s="1288"/>
      <c r="L627" s="1288"/>
      <c r="M627" s="1288"/>
      <c r="N627" s="1288"/>
      <c r="O627" s="1288"/>
      <c r="P627" s="1288"/>
      <c r="Q627" s="1288"/>
      <c r="R627" s="1288"/>
      <c r="S627" s="1288"/>
      <c r="T627" s="1288"/>
      <c r="U627" s="2032"/>
      <c r="V627" s="2032"/>
      <c r="W627" s="2032"/>
      <c r="X627" s="2032"/>
      <c r="Y627" s="2032"/>
      <c r="Z627" s="2032"/>
      <c r="AA627" s="1288"/>
      <c r="AB627" s="1288"/>
      <c r="AC627" s="1288"/>
      <c r="AD627" s="1320"/>
      <c r="AE627" s="37"/>
      <c r="AF627" s="37"/>
    </row>
    <row r="628" spans="1:32" x14ac:dyDescent="0.25">
      <c r="A628" s="847">
        <v>627</v>
      </c>
      <c r="B628" s="1288"/>
      <c r="C628" s="2007"/>
      <c r="D628" s="2029"/>
      <c r="E628" s="1288"/>
      <c r="F628" s="1288"/>
      <c r="G628" s="1288"/>
      <c r="H628" s="1288"/>
      <c r="I628" s="1288"/>
      <c r="J628" s="1288"/>
      <c r="K628" s="1288"/>
      <c r="L628" s="1288"/>
      <c r="M628" s="1288"/>
      <c r="N628" s="1288"/>
      <c r="O628" s="1288"/>
      <c r="P628" s="1289"/>
      <c r="Q628" s="1289"/>
      <c r="R628" s="1289"/>
      <c r="S628" s="1289"/>
      <c r="T628" s="1289"/>
      <c r="U628" s="2033"/>
      <c r="V628" s="2033"/>
      <c r="W628" s="2033"/>
      <c r="X628" s="2033"/>
      <c r="Y628" s="2033"/>
      <c r="Z628" s="2033"/>
      <c r="AA628" s="1289"/>
      <c r="AB628" s="1289"/>
      <c r="AC628" s="1289"/>
      <c r="AD628" s="2036"/>
      <c r="AE628" s="37"/>
      <c r="AF628" s="37"/>
    </row>
    <row r="629" spans="1:32" ht="78.75" x14ac:dyDescent="0.25">
      <c r="A629" s="847">
        <v>628</v>
      </c>
      <c r="B629" s="1288"/>
      <c r="C629" s="2007"/>
      <c r="D629" s="2029"/>
      <c r="E629" s="1288"/>
      <c r="F629" s="1288"/>
      <c r="G629" s="1288"/>
      <c r="H629" s="1288"/>
      <c r="I629" s="1288"/>
      <c r="J629" s="1288"/>
      <c r="K629" s="1288"/>
      <c r="L629" s="1288"/>
      <c r="M629" s="1288"/>
      <c r="N629" s="1288"/>
      <c r="O629" s="1288"/>
      <c r="P629" s="62" t="s">
        <v>2490</v>
      </c>
      <c r="Q629" s="822" t="s">
        <v>2491</v>
      </c>
      <c r="R629" s="86" t="s">
        <v>114</v>
      </c>
      <c r="S629" s="822">
        <v>459902101</v>
      </c>
      <c r="T629" s="86" t="s">
        <v>2492</v>
      </c>
      <c r="U629" s="49">
        <v>0</v>
      </c>
      <c r="V629" s="49">
        <v>1</v>
      </c>
      <c r="W629" s="49">
        <v>1</v>
      </c>
      <c r="X629" s="49">
        <v>1</v>
      </c>
      <c r="Y629" s="49">
        <v>1</v>
      </c>
      <c r="Z629" s="51">
        <v>1</v>
      </c>
      <c r="AA629" s="49" t="s">
        <v>43</v>
      </c>
      <c r="AB629" s="62" t="s">
        <v>2477</v>
      </c>
      <c r="AC629" s="49" t="s">
        <v>2478</v>
      </c>
      <c r="AD629" s="52" t="s">
        <v>2479</v>
      </c>
      <c r="AE629" s="37"/>
      <c r="AF629" s="37"/>
    </row>
    <row r="630" spans="1:32" ht="78.75" x14ac:dyDescent="0.25">
      <c r="A630" s="847">
        <v>629</v>
      </c>
      <c r="B630" s="1288"/>
      <c r="C630" s="2007"/>
      <c r="D630" s="2029"/>
      <c r="E630" s="1288"/>
      <c r="F630" s="1288"/>
      <c r="G630" s="1288"/>
      <c r="H630" s="1288"/>
      <c r="I630" s="1288"/>
      <c r="J630" s="1288"/>
      <c r="K630" s="1288"/>
      <c r="L630" s="1288"/>
      <c r="M630" s="1288"/>
      <c r="N630" s="1288"/>
      <c r="O630" s="1288"/>
      <c r="P630" s="62" t="s">
        <v>2493</v>
      </c>
      <c r="Q630" s="822" t="s">
        <v>2494</v>
      </c>
      <c r="R630" s="86" t="s">
        <v>875</v>
      </c>
      <c r="S630" s="822" t="s">
        <v>2495</v>
      </c>
      <c r="T630" s="86" t="s">
        <v>2496</v>
      </c>
      <c r="U630" s="49">
        <v>0.5</v>
      </c>
      <c r="V630" s="49">
        <v>0.1</v>
      </c>
      <c r="W630" s="49">
        <v>0.1</v>
      </c>
      <c r="X630" s="49">
        <v>0.1</v>
      </c>
      <c r="Y630" s="49">
        <v>0.1</v>
      </c>
      <c r="Z630" s="51">
        <f>SUM(U630:Y630)</f>
        <v>0.89999999999999991</v>
      </c>
      <c r="AA630" s="49" t="s">
        <v>369</v>
      </c>
      <c r="AB630" s="62" t="s">
        <v>2477</v>
      </c>
      <c r="AC630" s="49" t="s">
        <v>2478</v>
      </c>
      <c r="AD630" s="52" t="s">
        <v>2497</v>
      </c>
      <c r="AE630" s="37"/>
      <c r="AF630" s="37"/>
    </row>
    <row r="631" spans="1:32" ht="157.5" x14ac:dyDescent="0.25">
      <c r="A631" s="847">
        <v>630</v>
      </c>
      <c r="B631" s="1288"/>
      <c r="C631" s="2007"/>
      <c r="D631" s="2029"/>
      <c r="E631" s="1288"/>
      <c r="F631" s="1288"/>
      <c r="G631" s="1288"/>
      <c r="H631" s="1288"/>
      <c r="I631" s="1288"/>
      <c r="J631" s="1288"/>
      <c r="K631" s="1288"/>
      <c r="L631" s="1288"/>
      <c r="M631" s="1288"/>
      <c r="N631" s="1288"/>
      <c r="O631" s="1288"/>
      <c r="P631" s="79" t="s">
        <v>2498</v>
      </c>
      <c r="Q631" s="822">
        <v>4502018</v>
      </c>
      <c r="R631" s="87" t="s">
        <v>140</v>
      </c>
      <c r="S631" s="822">
        <v>450201802</v>
      </c>
      <c r="T631" s="87" t="s">
        <v>2499</v>
      </c>
      <c r="U631" s="86">
        <v>0</v>
      </c>
      <c r="V631" s="86">
        <v>0</v>
      </c>
      <c r="W631" s="86">
        <v>0</v>
      </c>
      <c r="X631" s="86">
        <v>1</v>
      </c>
      <c r="Y631" s="86">
        <v>1</v>
      </c>
      <c r="Z631" s="86">
        <v>1</v>
      </c>
      <c r="AA631" s="49" t="s">
        <v>369</v>
      </c>
      <c r="AB631" s="62" t="s">
        <v>2477</v>
      </c>
      <c r="AC631" s="49" t="s">
        <v>2478</v>
      </c>
      <c r="AD631" s="52" t="s">
        <v>2500</v>
      </c>
      <c r="AE631" s="37"/>
      <c r="AF631" s="37"/>
    </row>
    <row r="632" spans="1:32" ht="78.75" x14ac:dyDescent="0.25">
      <c r="A632" s="847">
        <v>631</v>
      </c>
      <c r="B632" s="1288"/>
      <c r="C632" s="2007"/>
      <c r="D632" s="2029"/>
      <c r="E632" s="1288"/>
      <c r="F632" s="1288"/>
      <c r="G632" s="1288"/>
      <c r="H632" s="1288"/>
      <c r="I632" s="1288"/>
      <c r="J632" s="1288"/>
      <c r="K632" s="1288"/>
      <c r="L632" s="1288"/>
      <c r="M632" s="1288"/>
      <c r="N632" s="1288"/>
      <c r="O632" s="1288"/>
      <c r="P632" s="47" t="s">
        <v>2501</v>
      </c>
      <c r="Q632" s="823">
        <v>4599023</v>
      </c>
      <c r="R632" s="49" t="s">
        <v>2502</v>
      </c>
      <c r="S632" s="823">
        <v>459902300</v>
      </c>
      <c r="T632" s="93" t="s">
        <v>2503</v>
      </c>
      <c r="U632" s="93">
        <v>1</v>
      </c>
      <c r="V632" s="93">
        <v>1</v>
      </c>
      <c r="W632" s="93">
        <v>1</v>
      </c>
      <c r="X632" s="93">
        <v>1</v>
      </c>
      <c r="Y632" s="93">
        <v>1</v>
      </c>
      <c r="Z632" s="93">
        <v>1</v>
      </c>
      <c r="AA632" s="49" t="s">
        <v>369</v>
      </c>
      <c r="AB632" s="62" t="s">
        <v>2477</v>
      </c>
      <c r="AC632" s="49" t="s">
        <v>2478</v>
      </c>
      <c r="AD632" s="52" t="s">
        <v>2504</v>
      </c>
      <c r="AE632" s="37"/>
      <c r="AF632" s="37"/>
    </row>
    <row r="633" spans="1:32" ht="78.75" x14ac:dyDescent="0.25">
      <c r="A633" s="847">
        <v>632</v>
      </c>
      <c r="B633" s="1288"/>
      <c r="C633" s="2007"/>
      <c r="D633" s="2029"/>
      <c r="E633" s="1288"/>
      <c r="F633" s="1288"/>
      <c r="G633" s="1288"/>
      <c r="H633" s="1288"/>
      <c r="I633" s="1288"/>
      <c r="J633" s="1288"/>
      <c r="K633" s="1288"/>
      <c r="L633" s="1288"/>
      <c r="M633" s="1288"/>
      <c r="N633" s="1288"/>
      <c r="O633" s="1288"/>
      <c r="P633" s="47" t="s">
        <v>2505</v>
      </c>
      <c r="Q633" s="823">
        <v>4502039</v>
      </c>
      <c r="R633" s="49" t="s">
        <v>543</v>
      </c>
      <c r="S633" s="823">
        <v>450203901</v>
      </c>
      <c r="T633" s="93" t="s">
        <v>2506</v>
      </c>
      <c r="U633" s="93">
        <v>1</v>
      </c>
      <c r="V633" s="93">
        <v>1</v>
      </c>
      <c r="W633" s="93">
        <v>1</v>
      </c>
      <c r="X633" s="93">
        <v>1</v>
      </c>
      <c r="Y633" s="93">
        <v>1</v>
      </c>
      <c r="Z633" s="93">
        <v>1</v>
      </c>
      <c r="AA633" s="49" t="s">
        <v>369</v>
      </c>
      <c r="AB633" s="62" t="s">
        <v>2507</v>
      </c>
      <c r="AC633" s="49" t="s">
        <v>2478</v>
      </c>
      <c r="AD633" s="52" t="s">
        <v>2500</v>
      </c>
      <c r="AE633" s="37"/>
      <c r="AF633" s="37"/>
    </row>
    <row r="634" spans="1:32" ht="79.5" thickBot="1" x14ac:dyDescent="0.3">
      <c r="A634" s="847">
        <v>633</v>
      </c>
      <c r="B634" s="1289"/>
      <c r="C634" s="2008"/>
      <c r="D634" s="2030"/>
      <c r="E634" s="1291"/>
      <c r="F634" s="1291"/>
      <c r="G634" s="1291"/>
      <c r="H634" s="1291"/>
      <c r="I634" s="1291"/>
      <c r="J634" s="1291"/>
      <c r="K634" s="1291"/>
      <c r="L634" s="1291"/>
      <c r="M634" s="1291"/>
      <c r="N634" s="1291"/>
      <c r="O634" s="1291"/>
      <c r="P634" s="53" t="s">
        <v>2508</v>
      </c>
      <c r="Q634" s="824" t="s">
        <v>2509</v>
      </c>
      <c r="R634" s="55" t="s">
        <v>1896</v>
      </c>
      <c r="S634" s="824" t="s">
        <v>2510</v>
      </c>
      <c r="T634" s="101" t="s">
        <v>1898</v>
      </c>
      <c r="U634" s="101">
        <v>1</v>
      </c>
      <c r="V634" s="101">
        <v>1</v>
      </c>
      <c r="W634" s="101">
        <v>1</v>
      </c>
      <c r="X634" s="101">
        <v>1</v>
      </c>
      <c r="Y634" s="101">
        <v>1</v>
      </c>
      <c r="Z634" s="101">
        <v>1</v>
      </c>
      <c r="AA634" s="55" t="s">
        <v>369</v>
      </c>
      <c r="AB634" s="63" t="s">
        <v>2507</v>
      </c>
      <c r="AC634" s="55" t="s">
        <v>2478</v>
      </c>
      <c r="AD634" s="58" t="s">
        <v>2500</v>
      </c>
      <c r="AE634" s="37"/>
      <c r="AF634" s="37"/>
    </row>
    <row r="635" spans="1:32" ht="15.75" customHeight="1" x14ac:dyDescent="0.25">
      <c r="A635" s="847">
        <v>634</v>
      </c>
      <c r="B635" s="819" t="s">
        <v>2511</v>
      </c>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row>
    <row r="636" spans="1:32" ht="78.75" x14ac:dyDescent="0.25">
      <c r="A636" s="847">
        <v>635</v>
      </c>
      <c r="B636" s="2006" t="s">
        <v>2468</v>
      </c>
      <c r="C636" s="2006"/>
      <c r="D636" s="2045" t="s">
        <v>2512</v>
      </c>
      <c r="E636" s="1776" t="s">
        <v>2513</v>
      </c>
      <c r="F636" s="1776">
        <v>45</v>
      </c>
      <c r="G636" s="1776" t="s">
        <v>348</v>
      </c>
      <c r="H636" s="1776">
        <v>4599</v>
      </c>
      <c r="I636" s="1776" t="s">
        <v>2514</v>
      </c>
      <c r="J636" s="1776" t="s">
        <v>2515</v>
      </c>
      <c r="K636" s="1776" t="s">
        <v>110</v>
      </c>
      <c r="L636" s="1776">
        <v>46.59</v>
      </c>
      <c r="M636" s="1776" t="s">
        <v>2516</v>
      </c>
      <c r="N636" s="1776">
        <v>2022</v>
      </c>
      <c r="O636" s="1776">
        <v>50.59</v>
      </c>
      <c r="P636" s="47" t="s">
        <v>2517</v>
      </c>
      <c r="Q636" s="93" t="s">
        <v>2518</v>
      </c>
      <c r="R636" s="49" t="s">
        <v>102</v>
      </c>
      <c r="S636" s="93" t="s">
        <v>2519</v>
      </c>
      <c r="T636" s="49" t="s">
        <v>103</v>
      </c>
      <c r="U636" s="543">
        <v>4273</v>
      </c>
      <c r="V636" s="543">
        <f t="shared" ref="V636:Y636" si="21">+U636+30</f>
        <v>4303</v>
      </c>
      <c r="W636" s="543">
        <f t="shared" si="21"/>
        <v>4333</v>
      </c>
      <c r="X636" s="543">
        <f t="shared" si="21"/>
        <v>4363</v>
      </c>
      <c r="Y636" s="543">
        <f t="shared" si="21"/>
        <v>4393</v>
      </c>
      <c r="Z636" s="543">
        <v>4393</v>
      </c>
      <c r="AA636" s="49" t="s">
        <v>43</v>
      </c>
      <c r="AB636" s="37"/>
      <c r="AC636" s="37"/>
      <c r="AD636" s="37"/>
      <c r="AE636" s="37"/>
      <c r="AF636" s="37"/>
    </row>
    <row r="637" spans="1:32" ht="63" x14ac:dyDescent="0.25">
      <c r="A637" s="847">
        <v>636</v>
      </c>
      <c r="B637" s="2048"/>
      <c r="C637" s="1288"/>
      <c r="D637" s="2049"/>
      <c r="E637" s="2032"/>
      <c r="F637" s="1288"/>
      <c r="G637" s="1288"/>
      <c r="H637" s="1288"/>
      <c r="I637" s="2032"/>
      <c r="J637" s="2032"/>
      <c r="K637" s="1288"/>
      <c r="L637" s="1288"/>
      <c r="M637" s="2032"/>
      <c r="N637" s="1288"/>
      <c r="O637" s="1288"/>
      <c r="P637" s="47" t="s">
        <v>2520</v>
      </c>
      <c r="Q637" s="93" t="s">
        <v>2521</v>
      </c>
      <c r="R637" s="49" t="s">
        <v>160</v>
      </c>
      <c r="S637" s="93" t="s">
        <v>2522</v>
      </c>
      <c r="T637" s="49" t="s">
        <v>1452</v>
      </c>
      <c r="U637" s="825">
        <v>64062</v>
      </c>
      <c r="V637" s="825">
        <f t="shared" ref="V637:Y637" si="22">+U637-3000</f>
        <v>61062</v>
      </c>
      <c r="W637" s="825">
        <f t="shared" si="22"/>
        <v>58062</v>
      </c>
      <c r="X637" s="825">
        <f t="shared" si="22"/>
        <v>55062</v>
      </c>
      <c r="Y637" s="825">
        <f t="shared" si="22"/>
        <v>52062</v>
      </c>
      <c r="Z637" s="825">
        <v>52069</v>
      </c>
      <c r="AA637" s="84" t="s">
        <v>2523</v>
      </c>
      <c r="AB637" s="37"/>
      <c r="AC637" s="37"/>
      <c r="AD637" s="37"/>
      <c r="AE637" s="37"/>
      <c r="AF637" s="37"/>
    </row>
    <row r="638" spans="1:32" ht="110.25" x14ac:dyDescent="0.25">
      <c r="A638" s="847">
        <v>637</v>
      </c>
      <c r="B638" s="2048"/>
      <c r="C638" s="1288"/>
      <c r="D638" s="2049"/>
      <c r="E638" s="2032"/>
      <c r="F638" s="1288"/>
      <c r="G638" s="1288"/>
      <c r="H638" s="1288"/>
      <c r="I638" s="2032"/>
      <c r="J638" s="2032"/>
      <c r="K638" s="1288"/>
      <c r="L638" s="1288"/>
      <c r="M638" s="2032"/>
      <c r="N638" s="1288"/>
      <c r="O638" s="1288"/>
      <c r="P638" s="47" t="s">
        <v>2524</v>
      </c>
      <c r="Q638" s="93" t="s">
        <v>2525</v>
      </c>
      <c r="R638" s="49" t="s">
        <v>2526</v>
      </c>
      <c r="S638" s="93" t="s">
        <v>2527</v>
      </c>
      <c r="T638" s="826" t="s">
        <v>2528</v>
      </c>
      <c r="U638" s="543">
        <v>260939</v>
      </c>
      <c r="V638" s="543">
        <v>300373</v>
      </c>
      <c r="W638" s="543">
        <v>315391</v>
      </c>
      <c r="X638" s="543">
        <v>331161</v>
      </c>
      <c r="Y638" s="543">
        <v>347719</v>
      </c>
      <c r="Z638" s="543">
        <v>347719</v>
      </c>
      <c r="AA638" s="49" t="s">
        <v>43</v>
      </c>
      <c r="AB638" s="37"/>
      <c r="AC638" s="37"/>
      <c r="AD638" s="37"/>
      <c r="AE638" s="37"/>
      <c r="AF638" s="37"/>
    </row>
    <row r="639" spans="1:32" ht="47.25" x14ac:dyDescent="0.25">
      <c r="A639" s="847">
        <v>638</v>
      </c>
      <c r="B639" s="2048"/>
      <c r="C639" s="1288"/>
      <c r="D639" s="2049"/>
      <c r="E639" s="2032"/>
      <c r="F639" s="1288"/>
      <c r="G639" s="1288"/>
      <c r="H639" s="1288"/>
      <c r="I639" s="2032"/>
      <c r="J639" s="2032"/>
      <c r="K639" s="1288"/>
      <c r="L639" s="1288"/>
      <c r="M639" s="2032"/>
      <c r="N639" s="1288"/>
      <c r="O639" s="1288"/>
      <c r="P639" s="47" t="s">
        <v>2529</v>
      </c>
      <c r="Q639" s="93" t="s">
        <v>2530</v>
      </c>
      <c r="R639" s="49" t="s">
        <v>51</v>
      </c>
      <c r="S639" s="93" t="s">
        <v>2531</v>
      </c>
      <c r="T639" s="49" t="s">
        <v>52</v>
      </c>
      <c r="U639" s="827">
        <v>1.32</v>
      </c>
      <c r="V639" s="827">
        <f t="shared" ref="V639:Y639" si="23">+U639-3%</f>
        <v>1.29</v>
      </c>
      <c r="W639" s="827">
        <f t="shared" si="23"/>
        <v>1.26</v>
      </c>
      <c r="X639" s="827">
        <f t="shared" si="23"/>
        <v>1.23</v>
      </c>
      <c r="Y639" s="827">
        <f t="shared" si="23"/>
        <v>1.2</v>
      </c>
      <c r="Z639" s="84" t="s">
        <v>2532</v>
      </c>
      <c r="AA639" s="84" t="s">
        <v>43</v>
      </c>
      <c r="AB639" s="37"/>
      <c r="AC639" s="37"/>
      <c r="AD639" s="37"/>
      <c r="AE639" s="37"/>
      <c r="AF639" s="37"/>
    </row>
    <row r="640" spans="1:32" ht="47.25" x14ac:dyDescent="0.25">
      <c r="A640" s="847">
        <v>639</v>
      </c>
      <c r="B640" s="2048"/>
      <c r="C640" s="1288"/>
      <c r="D640" s="2049"/>
      <c r="E640" s="2032"/>
      <c r="F640" s="1288"/>
      <c r="G640" s="1288"/>
      <c r="H640" s="1288"/>
      <c r="I640" s="2032"/>
      <c r="J640" s="2032"/>
      <c r="K640" s="1288"/>
      <c r="L640" s="1288"/>
      <c r="M640" s="2032"/>
      <c r="N640" s="1288"/>
      <c r="O640" s="1288"/>
      <c r="P640" s="47" t="s">
        <v>2533</v>
      </c>
      <c r="Q640" s="93" t="s">
        <v>2534</v>
      </c>
      <c r="R640" s="49" t="s">
        <v>867</v>
      </c>
      <c r="S640" s="93" t="s">
        <v>2535</v>
      </c>
      <c r="T640" s="49" t="s">
        <v>869</v>
      </c>
      <c r="U640" s="828">
        <v>0.89910000000000001</v>
      </c>
      <c r="V640" s="829">
        <v>0.9042</v>
      </c>
      <c r="W640" s="829">
        <v>0.90920000000000001</v>
      </c>
      <c r="X640" s="829">
        <v>0.91420000000000001</v>
      </c>
      <c r="Y640" s="829" t="s">
        <v>2536</v>
      </c>
      <c r="Z640" s="84" t="s">
        <v>2537</v>
      </c>
      <c r="AA640" s="49" t="s">
        <v>43</v>
      </c>
      <c r="AB640" s="37"/>
      <c r="AC640" s="37"/>
      <c r="AD640" s="37"/>
      <c r="AE640" s="37"/>
      <c r="AF640" s="37"/>
    </row>
    <row r="641" spans="1:32" ht="47.25" x14ac:dyDescent="0.25">
      <c r="A641" s="847">
        <v>640</v>
      </c>
      <c r="B641" s="2048"/>
      <c r="C641" s="1288"/>
      <c r="D641" s="2049"/>
      <c r="E641" s="2032"/>
      <c r="F641" s="1288"/>
      <c r="G641" s="1288"/>
      <c r="H641" s="1288"/>
      <c r="I641" s="2032"/>
      <c r="J641" s="2032"/>
      <c r="K641" s="1288"/>
      <c r="L641" s="1288"/>
      <c r="M641" s="2032"/>
      <c r="N641" s="1288"/>
      <c r="O641" s="1288"/>
      <c r="P641" s="47" t="s">
        <v>2538</v>
      </c>
      <c r="Q641" s="93" t="s">
        <v>2491</v>
      </c>
      <c r="R641" s="49" t="s">
        <v>114</v>
      </c>
      <c r="S641" s="93" t="s">
        <v>2539</v>
      </c>
      <c r="T641" s="826" t="s">
        <v>116</v>
      </c>
      <c r="U641" s="830">
        <v>0.55000000000000004</v>
      </c>
      <c r="V641" s="830">
        <v>0.55000000000000004</v>
      </c>
      <c r="W641" s="830">
        <v>0.55000000000000004</v>
      </c>
      <c r="X641" s="830">
        <v>0.55000000000000004</v>
      </c>
      <c r="Y641" s="830">
        <v>0.55000000000000004</v>
      </c>
      <c r="Z641" s="830">
        <v>0.55000000000000004</v>
      </c>
      <c r="AA641" s="84" t="s">
        <v>43</v>
      </c>
      <c r="AB641" s="37"/>
      <c r="AC641" s="37"/>
      <c r="AD641" s="37"/>
      <c r="AE641" s="37"/>
      <c r="AF641" s="37"/>
    </row>
    <row r="642" spans="1:32" ht="78.75" x14ac:dyDescent="0.25">
      <c r="A642" s="847">
        <v>641</v>
      </c>
      <c r="B642" s="2048"/>
      <c r="C642" s="1288"/>
      <c r="D642" s="2049"/>
      <c r="E642" s="2032"/>
      <c r="F642" s="1288"/>
      <c r="G642" s="1288"/>
      <c r="H642" s="1288"/>
      <c r="I642" s="2032"/>
      <c r="J642" s="2032"/>
      <c r="K642" s="1288"/>
      <c r="L642" s="1288"/>
      <c r="M642" s="2032"/>
      <c r="N642" s="1288"/>
      <c r="O642" s="1288"/>
      <c r="P642" s="47" t="s">
        <v>2540</v>
      </c>
      <c r="Q642" s="49" t="s">
        <v>2541</v>
      </c>
      <c r="R642" s="49" t="s">
        <v>2542</v>
      </c>
      <c r="S642" s="49" t="s">
        <v>2543</v>
      </c>
      <c r="T642" s="49" t="s">
        <v>2544</v>
      </c>
      <c r="U642" s="831">
        <v>0.35</v>
      </c>
      <c r="V642" s="831">
        <f t="shared" ref="V642:Y642" si="24">+U642+3%</f>
        <v>0.38</v>
      </c>
      <c r="W642" s="831">
        <f t="shared" si="24"/>
        <v>0.41000000000000003</v>
      </c>
      <c r="X642" s="831">
        <f t="shared" si="24"/>
        <v>0.44000000000000006</v>
      </c>
      <c r="Y642" s="831">
        <f t="shared" si="24"/>
        <v>0.47000000000000008</v>
      </c>
      <c r="Z642" s="831">
        <v>0.47</v>
      </c>
      <c r="AA642" s="49" t="s">
        <v>43</v>
      </c>
      <c r="AB642" s="37"/>
      <c r="AC642" s="37"/>
      <c r="AD642" s="37"/>
      <c r="AE642" s="37"/>
      <c r="AF642" s="37"/>
    </row>
    <row r="643" spans="1:32" ht="78.75" x14ac:dyDescent="0.25">
      <c r="A643" s="847">
        <v>642</v>
      </c>
      <c r="B643" s="2048"/>
      <c r="C643" s="1289"/>
      <c r="D643" s="2050"/>
      <c r="E643" s="2033"/>
      <c r="F643" s="1289"/>
      <c r="G643" s="1289"/>
      <c r="H643" s="1289"/>
      <c r="I643" s="2033"/>
      <c r="J643" s="2033"/>
      <c r="K643" s="1289"/>
      <c r="L643" s="1289"/>
      <c r="M643" s="2033"/>
      <c r="N643" s="1289"/>
      <c r="O643" s="1289"/>
      <c r="P643" s="47" t="s">
        <v>2545</v>
      </c>
      <c r="Q643" s="84">
        <v>4599005</v>
      </c>
      <c r="R643" s="84" t="s">
        <v>2542</v>
      </c>
      <c r="S643" s="84" t="s">
        <v>2546</v>
      </c>
      <c r="T643" s="84" t="s">
        <v>2544</v>
      </c>
      <c r="U643" s="84">
        <v>2</v>
      </c>
      <c r="V643" s="84">
        <v>1</v>
      </c>
      <c r="W643" s="84">
        <v>1</v>
      </c>
      <c r="X643" s="84">
        <v>1</v>
      </c>
      <c r="Y643" s="84">
        <v>1</v>
      </c>
      <c r="Z643" s="832">
        <v>1</v>
      </c>
      <c r="AA643" s="84" t="s">
        <v>2523</v>
      </c>
      <c r="AB643" s="37"/>
      <c r="AC643" s="37"/>
      <c r="AD643" s="37"/>
      <c r="AE643" s="37"/>
      <c r="AF643" s="37"/>
    </row>
    <row r="644" spans="1:32" ht="15.75" customHeight="1" x14ac:dyDescent="0.25">
      <c r="A644" s="847">
        <v>643</v>
      </c>
      <c r="B644" s="819" t="s">
        <v>2547</v>
      </c>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c r="AA644" s="37"/>
      <c r="AB644" s="37"/>
      <c r="AC644" s="37"/>
      <c r="AD644" s="37"/>
      <c r="AE644" s="37"/>
      <c r="AF644" s="37"/>
    </row>
    <row r="645" spans="1:32" ht="126" x14ac:dyDescent="0.25">
      <c r="A645" s="847">
        <v>644</v>
      </c>
      <c r="B645" s="2039" t="s">
        <v>2468</v>
      </c>
      <c r="C645" s="2042"/>
      <c r="D645" s="2045" t="s">
        <v>2548</v>
      </c>
      <c r="E645" s="1776" t="s">
        <v>2549</v>
      </c>
      <c r="F645" s="2022">
        <v>45</v>
      </c>
      <c r="G645" s="1275" t="s">
        <v>2550</v>
      </c>
      <c r="H645" s="1776">
        <v>4599</v>
      </c>
      <c r="I645" s="1776" t="s">
        <v>413</v>
      </c>
      <c r="J645" s="1776" t="s">
        <v>2551</v>
      </c>
      <c r="K645" s="1778" t="s">
        <v>352</v>
      </c>
      <c r="L645" s="2059">
        <v>65</v>
      </c>
      <c r="M645" s="1776" t="s">
        <v>728</v>
      </c>
      <c r="N645" s="1778">
        <v>2022</v>
      </c>
      <c r="O645" s="2060">
        <v>67</v>
      </c>
      <c r="P645" s="833" t="s">
        <v>2552</v>
      </c>
      <c r="Q645" s="108">
        <v>4599023</v>
      </c>
      <c r="R645" s="110" t="s">
        <v>2553</v>
      </c>
      <c r="S645" s="834">
        <v>459902300</v>
      </c>
      <c r="T645" s="110" t="s">
        <v>2502</v>
      </c>
      <c r="U645" s="835">
        <v>1</v>
      </c>
      <c r="V645" s="836">
        <v>1</v>
      </c>
      <c r="W645" s="836">
        <v>1</v>
      </c>
      <c r="X645" s="836">
        <v>1</v>
      </c>
      <c r="Y645" s="836">
        <v>1</v>
      </c>
      <c r="Z645" s="836">
        <v>1</v>
      </c>
      <c r="AA645" s="108" t="s">
        <v>369</v>
      </c>
      <c r="AB645" s="49" t="s">
        <v>1822</v>
      </c>
      <c r="AC645" s="49" t="s">
        <v>1823</v>
      </c>
      <c r="AD645" s="532" t="s">
        <v>2554</v>
      </c>
      <c r="AE645" s="37"/>
      <c r="AF645" s="37"/>
    </row>
    <row r="646" spans="1:32" ht="126" x14ac:dyDescent="0.25">
      <c r="A646" s="847">
        <v>645</v>
      </c>
      <c r="B646" s="2040"/>
      <c r="C646" s="2043"/>
      <c r="D646" s="2046"/>
      <c r="E646" s="1313"/>
      <c r="F646" s="1313"/>
      <c r="G646" s="1308"/>
      <c r="H646" s="1313"/>
      <c r="I646" s="1313"/>
      <c r="J646" s="1313"/>
      <c r="K646" s="1313"/>
      <c r="L646" s="1313"/>
      <c r="M646" s="1313"/>
      <c r="N646" s="1313"/>
      <c r="O646" s="1313"/>
      <c r="P646" s="47" t="s">
        <v>2555</v>
      </c>
      <c r="Q646" s="1976" t="s">
        <v>2530</v>
      </c>
      <c r="R646" s="837" t="s">
        <v>51</v>
      </c>
      <c r="S646" s="838">
        <v>459901900</v>
      </c>
      <c r="T646" s="87" t="s">
        <v>52</v>
      </c>
      <c r="U646" s="839">
        <v>1</v>
      </c>
      <c r="V646" s="48">
        <v>1</v>
      </c>
      <c r="W646" s="48">
        <v>0</v>
      </c>
      <c r="X646" s="48">
        <v>0</v>
      </c>
      <c r="Y646" s="48">
        <v>0</v>
      </c>
      <c r="Z646" s="48">
        <v>1</v>
      </c>
      <c r="AA646" s="49" t="s">
        <v>53</v>
      </c>
      <c r="AB646" s="49" t="s">
        <v>1822</v>
      </c>
      <c r="AC646" s="49" t="s">
        <v>1823</v>
      </c>
      <c r="AD646" s="532" t="s">
        <v>2554</v>
      </c>
      <c r="AE646" s="37"/>
      <c r="AF646" s="37"/>
    </row>
    <row r="647" spans="1:32" ht="126" x14ac:dyDescent="0.25">
      <c r="A647" s="847">
        <v>646</v>
      </c>
      <c r="B647" s="2040"/>
      <c r="C647" s="2043"/>
      <c r="D647" s="2046"/>
      <c r="E647" s="1313"/>
      <c r="F647" s="1313"/>
      <c r="G647" s="1308"/>
      <c r="H647" s="1313"/>
      <c r="I647" s="1313"/>
      <c r="J647" s="1313"/>
      <c r="K647" s="1313"/>
      <c r="L647" s="1313"/>
      <c r="M647" s="1313"/>
      <c r="N647" s="1313"/>
      <c r="O647" s="1313"/>
      <c r="P647" s="47" t="s">
        <v>2556</v>
      </c>
      <c r="Q647" s="2051"/>
      <c r="R647" s="840" t="s">
        <v>2557</v>
      </c>
      <c r="S647" s="841" t="s">
        <v>2558</v>
      </c>
      <c r="T647" s="87" t="s">
        <v>908</v>
      </c>
      <c r="U647" s="839">
        <v>14</v>
      </c>
      <c r="V647" s="48">
        <v>2</v>
      </c>
      <c r="W647" s="48">
        <v>4</v>
      </c>
      <c r="X647" s="48">
        <v>4</v>
      </c>
      <c r="Y647" s="48">
        <v>4</v>
      </c>
      <c r="Z647" s="48">
        <v>14</v>
      </c>
      <c r="AA647" s="49" t="s">
        <v>43</v>
      </c>
      <c r="AB647" s="49" t="s">
        <v>1822</v>
      </c>
      <c r="AC647" s="49" t="s">
        <v>1823</v>
      </c>
      <c r="AD647" s="532" t="s">
        <v>2554</v>
      </c>
      <c r="AE647" s="37"/>
      <c r="AF647" s="37"/>
    </row>
    <row r="648" spans="1:32" ht="126" x14ac:dyDescent="0.25">
      <c r="A648" s="847">
        <v>647</v>
      </c>
      <c r="B648" s="2040"/>
      <c r="C648" s="2043"/>
      <c r="D648" s="2046"/>
      <c r="E648" s="1313"/>
      <c r="F648" s="1313"/>
      <c r="G648" s="1308"/>
      <c r="H648" s="1313"/>
      <c r="I648" s="1313"/>
      <c r="J648" s="1313"/>
      <c r="K648" s="1313"/>
      <c r="L648" s="1313"/>
      <c r="M648" s="1313"/>
      <c r="N648" s="1313"/>
      <c r="O648" s="1313"/>
      <c r="P648" s="47" t="s">
        <v>2559</v>
      </c>
      <c r="Q648" s="108">
        <v>4599018</v>
      </c>
      <c r="R648" s="108" t="s">
        <v>102</v>
      </c>
      <c r="S648" s="834">
        <v>459901800</v>
      </c>
      <c r="T648" s="110" t="s">
        <v>103</v>
      </c>
      <c r="U648" s="839">
        <v>1</v>
      </c>
      <c r="V648" s="48">
        <v>1</v>
      </c>
      <c r="W648" s="48">
        <v>1</v>
      </c>
      <c r="X648" s="48">
        <v>1</v>
      </c>
      <c r="Y648" s="48">
        <v>1</v>
      </c>
      <c r="Z648" s="48">
        <v>4</v>
      </c>
      <c r="AA648" s="49" t="s">
        <v>43</v>
      </c>
      <c r="AB648" s="49" t="s">
        <v>1822</v>
      </c>
      <c r="AC648" s="49" t="s">
        <v>1823</v>
      </c>
      <c r="AD648" s="532" t="s">
        <v>2554</v>
      </c>
      <c r="AE648" s="37"/>
      <c r="AF648" s="37"/>
    </row>
    <row r="649" spans="1:32" ht="126" x14ac:dyDescent="0.25">
      <c r="A649" s="847">
        <v>648</v>
      </c>
      <c r="B649" s="2040"/>
      <c r="C649" s="2043"/>
      <c r="D649" s="2046"/>
      <c r="E649" s="1313"/>
      <c r="F649" s="1313"/>
      <c r="G649" s="1308"/>
      <c r="H649" s="1313"/>
      <c r="I649" s="1313"/>
      <c r="J649" s="1313"/>
      <c r="K649" s="1313"/>
      <c r="L649" s="1313"/>
      <c r="M649" s="1313"/>
      <c r="N649" s="1313"/>
      <c r="O649" s="1313"/>
      <c r="P649" s="47" t="s">
        <v>2560</v>
      </c>
      <c r="Q649" s="108">
        <v>4599029</v>
      </c>
      <c r="R649" s="108" t="s">
        <v>160</v>
      </c>
      <c r="S649" s="834">
        <v>459902900</v>
      </c>
      <c r="T649" s="110" t="s">
        <v>1452</v>
      </c>
      <c r="U649" s="839">
        <v>1</v>
      </c>
      <c r="V649" s="48">
        <v>1</v>
      </c>
      <c r="W649" s="48">
        <v>1</v>
      </c>
      <c r="X649" s="48">
        <v>1</v>
      </c>
      <c r="Y649" s="48">
        <v>1</v>
      </c>
      <c r="Z649" s="48">
        <v>1</v>
      </c>
      <c r="AA649" s="49" t="s">
        <v>53</v>
      </c>
      <c r="AB649" s="49" t="s">
        <v>1822</v>
      </c>
      <c r="AC649" s="49" t="s">
        <v>1823</v>
      </c>
      <c r="AD649" s="532" t="s">
        <v>2554</v>
      </c>
      <c r="AE649" s="37"/>
      <c r="AF649" s="37"/>
    </row>
    <row r="650" spans="1:32" ht="236.25" x14ac:dyDescent="0.25">
      <c r="A650" s="847">
        <v>649</v>
      </c>
      <c r="B650" s="2041"/>
      <c r="C650" s="2044"/>
      <c r="D650" s="2047"/>
      <c r="E650" s="1326"/>
      <c r="F650" s="1326"/>
      <c r="G650" s="1309"/>
      <c r="H650" s="1326"/>
      <c r="I650" s="1326"/>
      <c r="J650" s="1326"/>
      <c r="K650" s="1326"/>
      <c r="L650" s="1326"/>
      <c r="M650" s="1326"/>
      <c r="N650" s="1326"/>
      <c r="O650" s="1326"/>
      <c r="P650" s="47" t="s">
        <v>2561</v>
      </c>
      <c r="Q650" s="87">
        <v>4599031</v>
      </c>
      <c r="R650" s="87" t="s">
        <v>2562</v>
      </c>
      <c r="S650" s="842" t="s">
        <v>2460</v>
      </c>
      <c r="T650" s="87" t="s">
        <v>2461</v>
      </c>
      <c r="U650" s="839">
        <v>80</v>
      </c>
      <c r="V650" s="48">
        <v>80</v>
      </c>
      <c r="W650" s="48">
        <v>80</v>
      </c>
      <c r="X650" s="48">
        <v>80</v>
      </c>
      <c r="Y650" s="48">
        <v>80</v>
      </c>
      <c r="Z650" s="48">
        <v>80</v>
      </c>
      <c r="AA650" s="49" t="s">
        <v>53</v>
      </c>
      <c r="AB650" s="49" t="s">
        <v>1822</v>
      </c>
      <c r="AC650" s="49" t="s">
        <v>1823</v>
      </c>
      <c r="AD650" s="532" t="s">
        <v>2563</v>
      </c>
      <c r="AE650" s="37"/>
      <c r="AF650" s="37"/>
    </row>
    <row r="651" spans="1:32" ht="15.75" customHeight="1" x14ac:dyDescent="0.25">
      <c r="A651" s="847">
        <v>650</v>
      </c>
      <c r="B651" s="819" t="s">
        <v>2564</v>
      </c>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c r="AA651" s="37"/>
      <c r="AB651" s="37"/>
      <c r="AC651" s="37"/>
      <c r="AD651" s="37"/>
      <c r="AE651" s="37"/>
      <c r="AF651" s="37"/>
    </row>
    <row r="652" spans="1:32" ht="78.75" x14ac:dyDescent="0.25">
      <c r="A652" s="847">
        <v>651</v>
      </c>
      <c r="B652" s="2052" t="s">
        <v>2468</v>
      </c>
      <c r="C652" s="2055"/>
      <c r="D652" s="2056" t="s">
        <v>2565</v>
      </c>
      <c r="E652" s="1762" t="s">
        <v>2566</v>
      </c>
      <c r="F652" s="1943">
        <v>45</v>
      </c>
      <c r="G652" s="1943" t="s">
        <v>348</v>
      </c>
      <c r="H652" s="1943">
        <v>4599</v>
      </c>
      <c r="I652" s="1762" t="s">
        <v>413</v>
      </c>
      <c r="J652" s="1762" t="s">
        <v>2567</v>
      </c>
      <c r="K652" s="1943" t="s">
        <v>352</v>
      </c>
      <c r="L652" s="1943">
        <v>64</v>
      </c>
      <c r="M652" s="1762" t="s">
        <v>2568</v>
      </c>
      <c r="N652" s="1943">
        <v>2019</v>
      </c>
      <c r="O652" s="1943">
        <v>78</v>
      </c>
      <c r="P652" s="720" t="s">
        <v>2569</v>
      </c>
      <c r="Q652" s="503" t="s">
        <v>2518</v>
      </c>
      <c r="R652" s="496" t="s">
        <v>102</v>
      </c>
      <c r="S652" s="503" t="s">
        <v>2519</v>
      </c>
      <c r="T652" s="496" t="s">
        <v>103</v>
      </c>
      <c r="U652" s="502">
        <v>0</v>
      </c>
      <c r="V652" s="502">
        <v>1</v>
      </c>
      <c r="W652" s="502">
        <v>1</v>
      </c>
      <c r="X652" s="502">
        <v>1</v>
      </c>
      <c r="Y652" s="502">
        <v>1</v>
      </c>
      <c r="Z652" s="498">
        <v>1</v>
      </c>
      <c r="AA652" s="498" t="s">
        <v>43</v>
      </c>
      <c r="AB652" s="720" t="s">
        <v>2477</v>
      </c>
      <c r="AC652" s="498" t="s">
        <v>2478</v>
      </c>
      <c r="AD652" s="711" t="s">
        <v>2570</v>
      </c>
      <c r="AE652" s="37"/>
      <c r="AF652" s="37"/>
    </row>
    <row r="653" spans="1:32" ht="78.75" x14ac:dyDescent="0.25">
      <c r="A653" s="847">
        <v>652</v>
      </c>
      <c r="B653" s="2053"/>
      <c r="C653" s="1742"/>
      <c r="D653" s="2057"/>
      <c r="E653" s="1745"/>
      <c r="F653" s="1745"/>
      <c r="G653" s="1745"/>
      <c r="H653" s="1745"/>
      <c r="I653" s="1745"/>
      <c r="J653" s="1745"/>
      <c r="K653" s="1745"/>
      <c r="L653" s="1745"/>
      <c r="M653" s="1745"/>
      <c r="N653" s="1745"/>
      <c r="O653" s="1745"/>
      <c r="P653" s="720" t="s">
        <v>2571</v>
      </c>
      <c r="Q653" s="503" t="s">
        <v>2530</v>
      </c>
      <c r="R653" s="503" t="s">
        <v>51</v>
      </c>
      <c r="S653" s="503" t="s">
        <v>2463</v>
      </c>
      <c r="T653" s="503" t="s">
        <v>216</v>
      </c>
      <c r="U653" s="502">
        <v>0</v>
      </c>
      <c r="V653" s="502">
        <v>0</v>
      </c>
      <c r="W653" s="502">
        <v>1</v>
      </c>
      <c r="X653" s="502">
        <v>1</v>
      </c>
      <c r="Y653" s="502">
        <v>0</v>
      </c>
      <c r="Z653" s="498">
        <v>2</v>
      </c>
      <c r="AA653" s="498" t="s">
        <v>43</v>
      </c>
      <c r="AB653" s="720" t="s">
        <v>2477</v>
      </c>
      <c r="AC653" s="498" t="s">
        <v>2478</v>
      </c>
      <c r="AD653" s="711" t="s">
        <v>2570</v>
      </c>
      <c r="AE653" s="37"/>
      <c r="AF653" s="37"/>
    </row>
    <row r="654" spans="1:32" ht="110.25" x14ac:dyDescent="0.25">
      <c r="A654" s="847">
        <v>653</v>
      </c>
      <c r="B654" s="2053"/>
      <c r="C654" s="1742"/>
      <c r="D654" s="2057"/>
      <c r="E654" s="1745"/>
      <c r="F654" s="1745"/>
      <c r="G654" s="1745"/>
      <c r="H654" s="1745"/>
      <c r="I654" s="1745"/>
      <c r="J654" s="1745"/>
      <c r="K654" s="1745"/>
      <c r="L654" s="1745"/>
      <c r="M654" s="1745"/>
      <c r="N654" s="1745"/>
      <c r="O654" s="1745"/>
      <c r="P654" s="843" t="s">
        <v>2572</v>
      </c>
      <c r="Q654" s="503" t="s">
        <v>2573</v>
      </c>
      <c r="R654" s="503" t="s">
        <v>199</v>
      </c>
      <c r="S654" s="503" t="s">
        <v>2574</v>
      </c>
      <c r="T654" s="503" t="s">
        <v>2575</v>
      </c>
      <c r="U654" s="502">
        <v>1</v>
      </c>
      <c r="V654" s="502">
        <v>1</v>
      </c>
      <c r="W654" s="502">
        <v>2</v>
      </c>
      <c r="X654" s="502">
        <v>2</v>
      </c>
      <c r="Y654" s="502">
        <v>2</v>
      </c>
      <c r="Z654" s="498">
        <f>SUM(V654:Y654)</f>
        <v>7</v>
      </c>
      <c r="AA654" s="498" t="s">
        <v>43</v>
      </c>
      <c r="AB654" s="720" t="s">
        <v>2477</v>
      </c>
      <c r="AC654" s="498" t="s">
        <v>2478</v>
      </c>
      <c r="AD654" s="711" t="s">
        <v>2570</v>
      </c>
      <c r="AE654" s="37"/>
      <c r="AF654" s="37"/>
    </row>
    <row r="655" spans="1:32" ht="78.75" x14ac:dyDescent="0.25">
      <c r="A655" s="847">
        <v>654</v>
      </c>
      <c r="B655" s="2054"/>
      <c r="C655" s="1743"/>
      <c r="D655" s="2058"/>
      <c r="E655" s="1746"/>
      <c r="F655" s="1746"/>
      <c r="G655" s="1746"/>
      <c r="H655" s="1746"/>
      <c r="I655" s="1746"/>
      <c r="J655" s="1746"/>
      <c r="K655" s="1746"/>
      <c r="L655" s="1746"/>
      <c r="M655" s="1746"/>
      <c r="N655" s="1746"/>
      <c r="O655" s="1746"/>
      <c r="P655" s="843" t="s">
        <v>2576</v>
      </c>
      <c r="Q655" s="503" t="s">
        <v>2577</v>
      </c>
      <c r="R655" s="496" t="s">
        <v>2185</v>
      </c>
      <c r="S655" s="503" t="s">
        <v>2578</v>
      </c>
      <c r="T655" s="496" t="s">
        <v>1579</v>
      </c>
      <c r="U655" s="502">
        <v>2</v>
      </c>
      <c r="V655" s="502">
        <v>2</v>
      </c>
      <c r="W655" s="502">
        <v>2</v>
      </c>
      <c r="X655" s="502">
        <v>2</v>
      </c>
      <c r="Y655" s="502">
        <v>2</v>
      </c>
      <c r="Z655" s="498">
        <v>2</v>
      </c>
      <c r="AA655" s="498" t="s">
        <v>53</v>
      </c>
      <c r="AB655" s="720" t="s">
        <v>2477</v>
      </c>
      <c r="AC655" s="498" t="s">
        <v>2478</v>
      </c>
      <c r="AD655" s="711" t="s">
        <v>2570</v>
      </c>
      <c r="AE655" s="37"/>
      <c r="AF655" s="37"/>
    </row>
    <row r="656" spans="1:32" ht="15.75" customHeight="1" x14ac:dyDescent="0.25">
      <c r="A656" s="844" t="s">
        <v>2581</v>
      </c>
      <c r="B656" s="844" t="s">
        <v>2579</v>
      </c>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c r="AA656" s="37"/>
      <c r="AB656" s="37"/>
      <c r="AC656" s="37"/>
      <c r="AD656" s="37"/>
      <c r="AE656" s="37"/>
      <c r="AF656" s="37"/>
    </row>
    <row r="657" spans="2:32" ht="15.75" customHeight="1" x14ac:dyDescent="0.25">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c r="AA657" s="37"/>
      <c r="AB657" s="37"/>
      <c r="AC657" s="37"/>
      <c r="AD657" s="37"/>
      <c r="AE657" s="37"/>
      <c r="AF657" s="37"/>
    </row>
    <row r="658" spans="2:32" ht="15.75" customHeight="1" x14ac:dyDescent="0.25">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c r="AA658" s="37"/>
      <c r="AB658" s="37"/>
      <c r="AC658" s="37"/>
      <c r="AD658" s="37"/>
      <c r="AE658" s="37"/>
      <c r="AF658" s="37"/>
    </row>
    <row r="659" spans="2:32" ht="15.75" customHeight="1" x14ac:dyDescent="0.25">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c r="AA659" s="37"/>
      <c r="AB659" s="37"/>
      <c r="AC659" s="37"/>
      <c r="AD659" s="37"/>
      <c r="AE659" s="37"/>
      <c r="AF659" s="37"/>
    </row>
    <row r="660" spans="2:32" ht="15.75" customHeight="1" x14ac:dyDescent="0.25">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c r="AA660" s="37"/>
      <c r="AB660" s="37"/>
      <c r="AC660" s="37"/>
      <c r="AD660" s="37"/>
      <c r="AE660" s="37"/>
      <c r="AF660" s="37"/>
    </row>
    <row r="661" spans="2:32" ht="15.75" customHeight="1" x14ac:dyDescent="0.25">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c r="AA661" s="37"/>
      <c r="AB661" s="37"/>
      <c r="AC661" s="37"/>
      <c r="AD661" s="37"/>
      <c r="AE661" s="37"/>
      <c r="AF661" s="37"/>
    </row>
    <row r="662" spans="2:32" ht="15.75" customHeight="1" x14ac:dyDescent="0.25">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c r="AA662" s="37"/>
      <c r="AB662" s="37"/>
      <c r="AC662" s="37"/>
      <c r="AD662" s="37"/>
      <c r="AE662" s="37"/>
      <c r="AF662" s="37"/>
    </row>
    <row r="663" spans="2:32" ht="15.75" customHeight="1" x14ac:dyDescent="0.25">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c r="AA663" s="37"/>
      <c r="AB663" s="37"/>
      <c r="AC663" s="37"/>
      <c r="AD663" s="37"/>
      <c r="AE663" s="37"/>
      <c r="AF663" s="37"/>
    </row>
    <row r="664" spans="2:32" ht="15.75" customHeight="1" x14ac:dyDescent="0.25">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c r="AA664" s="37"/>
      <c r="AB664" s="37"/>
      <c r="AC664" s="37"/>
      <c r="AD664" s="37"/>
      <c r="AE664" s="37"/>
      <c r="AF664" s="37"/>
    </row>
    <row r="665" spans="2:32" ht="15.75" customHeight="1" x14ac:dyDescent="0.25">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row>
    <row r="666" spans="2:32" ht="15.75" customHeight="1" x14ac:dyDescent="0.25">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c r="AA666" s="37"/>
      <c r="AB666" s="37"/>
      <c r="AC666" s="37"/>
      <c r="AD666" s="37"/>
      <c r="AE666" s="37"/>
      <c r="AF666" s="37"/>
    </row>
    <row r="667" spans="2:32" ht="15.75" customHeight="1" x14ac:dyDescent="0.25">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c r="AA667" s="37"/>
      <c r="AB667" s="37"/>
      <c r="AC667" s="37"/>
      <c r="AD667" s="37"/>
      <c r="AE667" s="37"/>
      <c r="AF667" s="37"/>
    </row>
    <row r="668" spans="2:32" ht="15.75" customHeight="1" x14ac:dyDescent="0.25">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c r="AA668" s="37"/>
      <c r="AB668" s="37"/>
      <c r="AC668" s="37"/>
      <c r="AD668" s="37"/>
      <c r="AE668" s="37"/>
      <c r="AF668" s="37"/>
    </row>
    <row r="669" spans="2:32" ht="15.75" customHeight="1" x14ac:dyDescent="0.25">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c r="AA669" s="37"/>
      <c r="AB669" s="37"/>
      <c r="AC669" s="37"/>
      <c r="AD669" s="37"/>
      <c r="AE669" s="37"/>
      <c r="AF669" s="37"/>
    </row>
    <row r="670" spans="2:32" ht="15.75" customHeight="1" x14ac:dyDescent="0.25">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c r="AA670" s="37"/>
      <c r="AB670" s="37"/>
      <c r="AC670" s="37"/>
      <c r="AD670" s="37"/>
      <c r="AE670" s="37"/>
      <c r="AF670" s="37"/>
    </row>
    <row r="671" spans="2:32" ht="15.75" customHeight="1" x14ac:dyDescent="0.25">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c r="AA671" s="37"/>
      <c r="AB671" s="37"/>
      <c r="AC671" s="37"/>
      <c r="AD671" s="37"/>
      <c r="AE671" s="37"/>
      <c r="AF671" s="37"/>
    </row>
    <row r="672" spans="2:32" ht="15.75" customHeight="1" x14ac:dyDescent="0.25">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c r="AA672" s="37"/>
      <c r="AB672" s="37"/>
      <c r="AC672" s="37"/>
      <c r="AD672" s="37"/>
      <c r="AE672" s="37"/>
      <c r="AF672" s="37"/>
    </row>
    <row r="673" spans="2:32" ht="15.75" customHeight="1" x14ac:dyDescent="0.25">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c r="AA673" s="37"/>
      <c r="AB673" s="37"/>
      <c r="AC673" s="37"/>
      <c r="AD673" s="37"/>
      <c r="AE673" s="37"/>
      <c r="AF673" s="37"/>
    </row>
    <row r="674" spans="2:32" ht="15.75" customHeight="1" x14ac:dyDescent="0.25">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c r="AA674" s="37"/>
      <c r="AB674" s="37"/>
      <c r="AC674" s="37"/>
      <c r="AD674" s="37"/>
      <c r="AE674" s="37"/>
      <c r="AF674" s="37"/>
    </row>
    <row r="675" spans="2:32" ht="15.75" customHeight="1" x14ac:dyDescent="0.25">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c r="AA675" s="37"/>
      <c r="AB675" s="37"/>
      <c r="AC675" s="37"/>
      <c r="AD675" s="37"/>
      <c r="AE675" s="37"/>
      <c r="AF675" s="37"/>
    </row>
    <row r="676" spans="2:32" ht="15.75" customHeight="1" x14ac:dyDescent="0.25">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c r="AA676" s="37"/>
      <c r="AB676" s="37"/>
      <c r="AC676" s="37"/>
      <c r="AD676" s="37"/>
      <c r="AE676" s="37"/>
      <c r="AF676" s="37"/>
    </row>
    <row r="677" spans="2:32" ht="15.75" customHeight="1" x14ac:dyDescent="0.25">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c r="AA677" s="37"/>
      <c r="AB677" s="37"/>
      <c r="AC677" s="37"/>
      <c r="AD677" s="37"/>
      <c r="AE677" s="37"/>
      <c r="AF677" s="37"/>
    </row>
    <row r="678" spans="2:32" ht="15.75" customHeight="1" x14ac:dyDescent="0.25">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c r="AA678" s="37"/>
      <c r="AB678" s="37"/>
      <c r="AC678" s="37"/>
      <c r="AD678" s="37"/>
      <c r="AE678" s="37"/>
      <c r="AF678" s="37"/>
    </row>
    <row r="679" spans="2:32" ht="15.75" customHeight="1" x14ac:dyDescent="0.25">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c r="AA679" s="37"/>
      <c r="AB679" s="37"/>
      <c r="AC679" s="37"/>
      <c r="AD679" s="37"/>
      <c r="AE679" s="37"/>
      <c r="AF679" s="37"/>
    </row>
    <row r="680" spans="2:32" ht="15.75" customHeight="1" x14ac:dyDescent="0.25">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c r="AA680" s="37"/>
      <c r="AB680" s="37"/>
      <c r="AC680" s="37"/>
      <c r="AD680" s="37"/>
      <c r="AE680" s="37"/>
      <c r="AF680" s="37"/>
    </row>
    <row r="681" spans="2:32" ht="15.75" customHeight="1" x14ac:dyDescent="0.25">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c r="AA681" s="37"/>
      <c r="AB681" s="37"/>
      <c r="AC681" s="37"/>
      <c r="AD681" s="37"/>
      <c r="AE681" s="37"/>
      <c r="AF681" s="37"/>
    </row>
    <row r="682" spans="2:32" ht="15.75" customHeight="1" x14ac:dyDescent="0.25">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c r="AA682" s="37"/>
      <c r="AB682" s="37"/>
      <c r="AC682" s="37"/>
      <c r="AD682" s="37"/>
      <c r="AE682" s="37"/>
      <c r="AF682" s="37"/>
    </row>
    <row r="683" spans="2:32" ht="15.75" customHeight="1" x14ac:dyDescent="0.25">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c r="AA683" s="37"/>
      <c r="AB683" s="37"/>
      <c r="AC683" s="37"/>
      <c r="AD683" s="37"/>
      <c r="AE683" s="37"/>
      <c r="AF683" s="37"/>
    </row>
    <row r="684" spans="2:32" ht="15.75" customHeight="1" x14ac:dyDescent="0.25">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c r="AA684" s="37"/>
      <c r="AB684" s="37"/>
      <c r="AC684" s="37"/>
      <c r="AD684" s="37"/>
      <c r="AE684" s="37"/>
      <c r="AF684" s="37"/>
    </row>
    <row r="685" spans="2:32" ht="15.75" customHeight="1" x14ac:dyDescent="0.25">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c r="AA685" s="37"/>
      <c r="AB685" s="37"/>
      <c r="AC685" s="37"/>
      <c r="AD685" s="37"/>
      <c r="AE685" s="37"/>
      <c r="AF685" s="37"/>
    </row>
    <row r="686" spans="2:32" ht="15.75" customHeight="1" x14ac:dyDescent="0.25">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c r="AA686" s="37"/>
      <c r="AB686" s="37"/>
      <c r="AC686" s="37"/>
      <c r="AD686" s="37"/>
      <c r="AE686" s="37"/>
      <c r="AF686" s="37"/>
    </row>
    <row r="687" spans="2:32" ht="15.75" customHeight="1" x14ac:dyDescent="0.25">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row>
    <row r="688" spans="2:32" ht="15.75" customHeight="1" x14ac:dyDescent="0.25">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c r="AA688" s="37"/>
      <c r="AB688" s="37"/>
      <c r="AC688" s="37"/>
      <c r="AD688" s="37"/>
      <c r="AE688" s="37"/>
      <c r="AF688" s="37"/>
    </row>
    <row r="689" spans="2:32" ht="15.75" customHeight="1" x14ac:dyDescent="0.25">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c r="AA689" s="37"/>
      <c r="AB689" s="37"/>
      <c r="AC689" s="37"/>
      <c r="AD689" s="37"/>
      <c r="AE689" s="37"/>
      <c r="AF689" s="37"/>
    </row>
    <row r="690" spans="2:32" ht="15.75" customHeight="1" x14ac:dyDescent="0.25">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c r="AA690" s="37"/>
      <c r="AB690" s="37"/>
      <c r="AC690" s="37"/>
      <c r="AD690" s="37"/>
      <c r="AE690" s="37"/>
      <c r="AF690" s="37"/>
    </row>
    <row r="691" spans="2:32" ht="15.75" customHeight="1" x14ac:dyDescent="0.25">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c r="AA691" s="37"/>
      <c r="AB691" s="37"/>
      <c r="AC691" s="37"/>
      <c r="AD691" s="37"/>
      <c r="AE691" s="37"/>
      <c r="AF691" s="37"/>
    </row>
    <row r="692" spans="2:32" ht="15.75" customHeight="1" x14ac:dyDescent="0.25">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c r="AA692" s="37"/>
      <c r="AB692" s="37"/>
      <c r="AC692" s="37"/>
      <c r="AD692" s="37"/>
      <c r="AE692" s="37"/>
      <c r="AF692" s="37"/>
    </row>
    <row r="693" spans="2:32" ht="15.75" customHeight="1" x14ac:dyDescent="0.25">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c r="AA693" s="37"/>
      <c r="AB693" s="37"/>
      <c r="AC693" s="37"/>
      <c r="AD693" s="37"/>
      <c r="AE693" s="37"/>
      <c r="AF693" s="37"/>
    </row>
    <row r="694" spans="2:32" ht="15.75" customHeight="1" x14ac:dyDescent="0.25">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c r="AA694" s="37"/>
      <c r="AB694" s="37"/>
      <c r="AC694" s="37"/>
      <c r="AD694" s="37"/>
      <c r="AE694" s="37"/>
      <c r="AF694" s="37"/>
    </row>
    <row r="695" spans="2:32" ht="15.75" customHeight="1" x14ac:dyDescent="0.25">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c r="AA695" s="37"/>
      <c r="AB695" s="37"/>
      <c r="AC695" s="37"/>
      <c r="AD695" s="37"/>
      <c r="AE695" s="37"/>
      <c r="AF695" s="37"/>
    </row>
    <row r="696" spans="2:32" ht="15.75" customHeight="1" x14ac:dyDescent="0.25">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c r="AA696" s="37"/>
      <c r="AB696" s="37"/>
      <c r="AC696" s="37"/>
      <c r="AD696" s="37"/>
      <c r="AE696" s="37"/>
      <c r="AF696" s="37"/>
    </row>
    <row r="697" spans="2:32" ht="15.75" customHeight="1" x14ac:dyDescent="0.25">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c r="AA697" s="37"/>
      <c r="AB697" s="37"/>
      <c r="AC697" s="37"/>
      <c r="AD697" s="37"/>
      <c r="AE697" s="37"/>
      <c r="AF697" s="37"/>
    </row>
    <row r="698" spans="2:32" ht="15.75" customHeight="1" x14ac:dyDescent="0.25">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c r="AA698" s="37"/>
      <c r="AB698" s="37"/>
      <c r="AC698" s="37"/>
      <c r="AD698" s="37"/>
      <c r="AE698" s="37"/>
      <c r="AF698" s="37"/>
    </row>
    <row r="699" spans="2:32" ht="15.75" customHeight="1" x14ac:dyDescent="0.25">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c r="AA699" s="37"/>
      <c r="AB699" s="37"/>
      <c r="AC699" s="37"/>
      <c r="AD699" s="37"/>
      <c r="AE699" s="37"/>
      <c r="AF699" s="37"/>
    </row>
    <row r="700" spans="2:32" ht="15.75" customHeight="1" x14ac:dyDescent="0.25">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c r="AA700" s="37"/>
      <c r="AB700" s="37"/>
      <c r="AC700" s="37"/>
      <c r="AD700" s="37"/>
      <c r="AE700" s="37"/>
      <c r="AF700" s="37"/>
    </row>
    <row r="701" spans="2:32" ht="15.75" customHeight="1" x14ac:dyDescent="0.25">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c r="AA701" s="37"/>
      <c r="AB701" s="37"/>
      <c r="AC701" s="37"/>
      <c r="AD701" s="37"/>
      <c r="AE701" s="37"/>
      <c r="AF701" s="37"/>
    </row>
    <row r="702" spans="2:32" ht="15.75" customHeight="1" x14ac:dyDescent="0.25">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c r="AA702" s="37"/>
      <c r="AB702" s="37"/>
      <c r="AC702" s="37"/>
      <c r="AD702" s="37"/>
      <c r="AE702" s="37"/>
      <c r="AF702" s="37"/>
    </row>
    <row r="703" spans="2:32" ht="15.75" customHeight="1" x14ac:dyDescent="0.25">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c r="AA703" s="37"/>
      <c r="AB703" s="37"/>
      <c r="AC703" s="37"/>
      <c r="AD703" s="37"/>
      <c r="AE703" s="37"/>
      <c r="AF703" s="37"/>
    </row>
    <row r="704" spans="2:32" ht="15.75" customHeight="1" x14ac:dyDescent="0.25">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c r="AA704" s="37"/>
      <c r="AB704" s="37"/>
      <c r="AC704" s="37"/>
      <c r="AD704" s="37"/>
      <c r="AE704" s="37"/>
      <c r="AF704" s="37"/>
    </row>
    <row r="705" spans="2:32" ht="15.75" customHeight="1" x14ac:dyDescent="0.25">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c r="AA705" s="37"/>
      <c r="AB705" s="37"/>
      <c r="AC705" s="37"/>
      <c r="AD705" s="37"/>
      <c r="AE705" s="37"/>
      <c r="AF705" s="37"/>
    </row>
    <row r="706" spans="2:32" ht="15.75" customHeight="1" x14ac:dyDescent="0.25">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c r="AA706" s="37"/>
      <c r="AB706" s="37"/>
      <c r="AC706" s="37"/>
      <c r="AD706" s="37"/>
      <c r="AE706" s="37"/>
      <c r="AF706" s="37"/>
    </row>
    <row r="707" spans="2:32" ht="15.75" customHeight="1" x14ac:dyDescent="0.25">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c r="AA707" s="37"/>
      <c r="AB707" s="37"/>
      <c r="AC707" s="37"/>
      <c r="AD707" s="37"/>
      <c r="AE707" s="37"/>
      <c r="AF707" s="37"/>
    </row>
    <row r="708" spans="2:32" ht="15.75" customHeight="1" x14ac:dyDescent="0.25">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c r="AA708" s="37"/>
      <c r="AB708" s="37"/>
      <c r="AC708" s="37"/>
      <c r="AD708" s="37"/>
      <c r="AE708" s="37"/>
      <c r="AF708" s="37"/>
    </row>
    <row r="709" spans="2:32" ht="15.75" customHeight="1" x14ac:dyDescent="0.25">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row>
    <row r="710" spans="2:32" ht="15.75" customHeight="1" x14ac:dyDescent="0.25">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c r="AA710" s="37"/>
      <c r="AB710" s="37"/>
      <c r="AC710" s="37"/>
      <c r="AD710" s="37"/>
      <c r="AE710" s="37"/>
      <c r="AF710" s="37"/>
    </row>
    <row r="711" spans="2:32" ht="15.75" customHeight="1" x14ac:dyDescent="0.25">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c r="AA711" s="37"/>
      <c r="AB711" s="37"/>
      <c r="AC711" s="37"/>
      <c r="AD711" s="37"/>
      <c r="AE711" s="37"/>
      <c r="AF711" s="37"/>
    </row>
    <row r="712" spans="2:32" ht="15.75" customHeight="1" x14ac:dyDescent="0.25">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c r="AA712" s="37"/>
      <c r="AB712" s="37"/>
      <c r="AC712" s="37"/>
      <c r="AD712" s="37"/>
      <c r="AE712" s="37"/>
      <c r="AF712" s="37"/>
    </row>
    <row r="713" spans="2:32" ht="15.75" customHeight="1" x14ac:dyDescent="0.25">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c r="AA713" s="37"/>
      <c r="AB713" s="37"/>
      <c r="AC713" s="37"/>
      <c r="AD713" s="37"/>
      <c r="AE713" s="37"/>
      <c r="AF713" s="37"/>
    </row>
    <row r="714" spans="2:32" ht="15.75" customHeight="1" x14ac:dyDescent="0.25">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c r="AA714" s="37"/>
      <c r="AB714" s="37"/>
      <c r="AC714" s="37"/>
      <c r="AD714" s="37"/>
      <c r="AE714" s="37"/>
      <c r="AF714" s="37"/>
    </row>
    <row r="715" spans="2:32" ht="15.75" customHeight="1" x14ac:dyDescent="0.25">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c r="AA715" s="37"/>
      <c r="AB715" s="37"/>
      <c r="AC715" s="37"/>
      <c r="AD715" s="37"/>
      <c r="AE715" s="37"/>
      <c r="AF715" s="37"/>
    </row>
    <row r="716" spans="2:32" ht="15.75" customHeight="1" x14ac:dyDescent="0.25">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c r="AA716" s="37"/>
      <c r="AB716" s="37"/>
      <c r="AC716" s="37"/>
      <c r="AD716" s="37"/>
      <c r="AE716" s="37"/>
      <c r="AF716" s="37"/>
    </row>
    <row r="717" spans="2:32" ht="15.75" customHeight="1" x14ac:dyDescent="0.25">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c r="AA717" s="37"/>
      <c r="AB717" s="37"/>
      <c r="AC717" s="37"/>
      <c r="AD717" s="37"/>
      <c r="AE717" s="37"/>
      <c r="AF717" s="37"/>
    </row>
    <row r="718" spans="2:32" ht="15.75" customHeight="1" x14ac:dyDescent="0.25">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c r="AA718" s="37"/>
      <c r="AB718" s="37"/>
      <c r="AC718" s="37"/>
      <c r="AD718" s="37"/>
      <c r="AE718" s="37"/>
      <c r="AF718" s="37"/>
    </row>
    <row r="719" spans="2:32" ht="15.75" customHeight="1" x14ac:dyDescent="0.25">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c r="AA719" s="37"/>
      <c r="AB719" s="37"/>
      <c r="AC719" s="37"/>
      <c r="AD719" s="37"/>
      <c r="AE719" s="37"/>
      <c r="AF719" s="37"/>
    </row>
    <row r="720" spans="2:32" ht="15.75" customHeight="1" x14ac:dyDescent="0.25">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c r="AA720" s="37"/>
      <c r="AB720" s="37"/>
      <c r="AC720" s="37"/>
      <c r="AD720" s="37"/>
      <c r="AE720" s="37"/>
      <c r="AF720" s="37"/>
    </row>
    <row r="721" spans="2:32" ht="15.75" customHeight="1" x14ac:dyDescent="0.25">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c r="AA721" s="37"/>
      <c r="AB721" s="37"/>
      <c r="AC721" s="37"/>
      <c r="AD721" s="37"/>
      <c r="AE721" s="37"/>
      <c r="AF721" s="37"/>
    </row>
    <row r="722" spans="2:32" ht="15.75" customHeight="1" x14ac:dyDescent="0.25">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c r="AA722" s="37"/>
      <c r="AB722" s="37"/>
      <c r="AC722" s="37"/>
      <c r="AD722" s="37"/>
      <c r="AE722" s="37"/>
      <c r="AF722" s="37"/>
    </row>
    <row r="723" spans="2:32" ht="15.75" customHeight="1" x14ac:dyDescent="0.25">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c r="AA723" s="37"/>
      <c r="AB723" s="37"/>
      <c r="AC723" s="37"/>
      <c r="AD723" s="37"/>
      <c r="AE723" s="37"/>
      <c r="AF723" s="37"/>
    </row>
    <row r="724" spans="2:32" ht="15.75" customHeight="1" x14ac:dyDescent="0.25">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c r="AA724" s="37"/>
      <c r="AB724" s="37"/>
      <c r="AC724" s="37"/>
      <c r="AD724" s="37"/>
      <c r="AE724" s="37"/>
      <c r="AF724" s="37"/>
    </row>
    <row r="725" spans="2:32" ht="15.75" customHeight="1" x14ac:dyDescent="0.25">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c r="AA725" s="37"/>
      <c r="AB725" s="37"/>
      <c r="AC725" s="37"/>
      <c r="AD725" s="37"/>
      <c r="AE725" s="37"/>
      <c r="AF725" s="37"/>
    </row>
    <row r="726" spans="2:32" ht="15.75" customHeight="1" x14ac:dyDescent="0.25">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c r="AA726" s="37"/>
      <c r="AB726" s="37"/>
      <c r="AC726" s="37"/>
      <c r="AD726" s="37"/>
      <c r="AE726" s="37"/>
      <c r="AF726" s="37"/>
    </row>
    <row r="727" spans="2:32" ht="15.75" customHeight="1" x14ac:dyDescent="0.25">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c r="AA727" s="37"/>
      <c r="AB727" s="37"/>
      <c r="AC727" s="37"/>
      <c r="AD727" s="37"/>
      <c r="AE727" s="37"/>
      <c r="AF727" s="37"/>
    </row>
    <row r="728" spans="2:32" ht="15.75" customHeight="1" x14ac:dyDescent="0.25">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c r="AA728" s="37"/>
      <c r="AB728" s="37"/>
      <c r="AC728" s="37"/>
      <c r="AD728" s="37"/>
      <c r="AE728" s="37"/>
      <c r="AF728" s="37"/>
    </row>
    <row r="729" spans="2:32" ht="15.75" customHeight="1" x14ac:dyDescent="0.25">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c r="AA729" s="37"/>
      <c r="AB729" s="37"/>
      <c r="AC729" s="37"/>
      <c r="AD729" s="37"/>
      <c r="AE729" s="37"/>
      <c r="AF729" s="37"/>
    </row>
    <row r="730" spans="2:32" ht="15.75" customHeight="1" x14ac:dyDescent="0.25">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c r="AA730" s="37"/>
      <c r="AB730" s="37"/>
      <c r="AC730" s="37"/>
      <c r="AD730" s="37"/>
      <c r="AE730" s="37"/>
      <c r="AF730" s="37"/>
    </row>
    <row r="731" spans="2:32" ht="15.75" customHeight="1" x14ac:dyDescent="0.25">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c r="AA731" s="37"/>
      <c r="AB731" s="37"/>
      <c r="AC731" s="37"/>
      <c r="AD731" s="37"/>
      <c r="AE731" s="37"/>
      <c r="AF731" s="37"/>
    </row>
    <row r="732" spans="2:32" ht="15.75" customHeight="1" x14ac:dyDescent="0.25">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c r="AA732" s="37"/>
      <c r="AB732" s="37"/>
      <c r="AC732" s="37"/>
      <c r="AD732" s="37"/>
      <c r="AE732" s="37"/>
      <c r="AF732" s="37"/>
    </row>
    <row r="733" spans="2:32" ht="15.75" customHeight="1" x14ac:dyDescent="0.25">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c r="AA733" s="37"/>
      <c r="AB733" s="37"/>
      <c r="AC733" s="37"/>
      <c r="AD733" s="37"/>
      <c r="AE733" s="37"/>
      <c r="AF733" s="37"/>
    </row>
    <row r="734" spans="2:32" ht="15.75" customHeight="1" x14ac:dyDescent="0.25">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c r="AA734" s="37"/>
      <c r="AB734" s="37"/>
      <c r="AC734" s="37"/>
      <c r="AD734" s="37"/>
      <c r="AE734" s="37"/>
      <c r="AF734" s="37"/>
    </row>
    <row r="735" spans="2:32" ht="15.75" customHeight="1" x14ac:dyDescent="0.25">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c r="AA735" s="37"/>
      <c r="AB735" s="37"/>
      <c r="AC735" s="37"/>
      <c r="AD735" s="37"/>
      <c r="AE735" s="37"/>
      <c r="AF735" s="37"/>
    </row>
    <row r="736" spans="2:32" ht="15.75" customHeight="1" x14ac:dyDescent="0.25">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c r="AA736" s="37"/>
      <c r="AB736" s="37"/>
      <c r="AC736" s="37"/>
      <c r="AD736" s="37"/>
      <c r="AE736" s="37"/>
      <c r="AF736" s="37"/>
    </row>
    <row r="737" spans="2:32" ht="15.75" customHeight="1" x14ac:dyDescent="0.25">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c r="AA737" s="37"/>
      <c r="AB737" s="37"/>
      <c r="AC737" s="37"/>
      <c r="AD737" s="37"/>
      <c r="AE737" s="37"/>
      <c r="AF737" s="37"/>
    </row>
    <row r="738" spans="2:32" ht="15.75" customHeight="1" x14ac:dyDescent="0.25">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c r="AA738" s="37"/>
      <c r="AB738" s="37"/>
      <c r="AC738" s="37"/>
      <c r="AD738" s="37"/>
      <c r="AE738" s="37"/>
      <c r="AF738" s="37"/>
    </row>
    <row r="739" spans="2:32" ht="15.75" customHeight="1" x14ac:dyDescent="0.25">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c r="AA739" s="37"/>
      <c r="AB739" s="37"/>
      <c r="AC739" s="37"/>
      <c r="AD739" s="37"/>
      <c r="AE739" s="37"/>
      <c r="AF739" s="37"/>
    </row>
    <row r="740" spans="2:32" ht="15.75" customHeight="1" x14ac:dyDescent="0.25">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c r="AA740" s="37"/>
      <c r="AB740" s="37"/>
      <c r="AC740" s="37"/>
      <c r="AD740" s="37"/>
      <c r="AE740" s="37"/>
      <c r="AF740" s="37"/>
    </row>
    <row r="741" spans="2:32" ht="15.75" customHeight="1" x14ac:dyDescent="0.25">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c r="AA741" s="37"/>
      <c r="AB741" s="37"/>
      <c r="AC741" s="37"/>
      <c r="AD741" s="37"/>
      <c r="AE741" s="37"/>
      <c r="AF741" s="37"/>
    </row>
    <row r="742" spans="2:32" ht="15.75" customHeight="1" x14ac:dyDescent="0.25">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c r="AA742" s="37"/>
      <c r="AB742" s="37"/>
      <c r="AC742" s="37"/>
      <c r="AD742" s="37"/>
      <c r="AE742" s="37"/>
      <c r="AF742" s="37"/>
    </row>
    <row r="743" spans="2:32" ht="15.75" customHeight="1" x14ac:dyDescent="0.25">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c r="AA743" s="37"/>
      <c r="AB743" s="37"/>
      <c r="AC743" s="37"/>
      <c r="AD743" s="37"/>
      <c r="AE743" s="37"/>
      <c r="AF743" s="37"/>
    </row>
    <row r="744" spans="2:32" ht="15.75" customHeight="1" x14ac:dyDescent="0.25">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c r="AA744" s="37"/>
      <c r="AB744" s="37"/>
      <c r="AC744" s="37"/>
      <c r="AD744" s="37"/>
      <c r="AE744" s="37"/>
      <c r="AF744" s="37"/>
    </row>
    <row r="745" spans="2:32" ht="15.75" customHeight="1" x14ac:dyDescent="0.25">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c r="AA745" s="37"/>
      <c r="AB745" s="37"/>
      <c r="AC745" s="37"/>
      <c r="AD745" s="37"/>
      <c r="AE745" s="37"/>
      <c r="AF745" s="37"/>
    </row>
    <row r="746" spans="2:32" ht="15.75" customHeight="1" x14ac:dyDescent="0.25">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c r="AA746" s="37"/>
      <c r="AB746" s="37"/>
      <c r="AC746" s="37"/>
      <c r="AD746" s="37"/>
      <c r="AE746" s="37"/>
      <c r="AF746" s="37"/>
    </row>
    <row r="747" spans="2:32" ht="15.75" customHeight="1" x14ac:dyDescent="0.25">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c r="AA747" s="37"/>
      <c r="AB747" s="37"/>
      <c r="AC747" s="37"/>
      <c r="AD747" s="37"/>
      <c r="AE747" s="37"/>
      <c r="AF747" s="37"/>
    </row>
    <row r="748" spans="2:32" ht="15.75" customHeight="1" x14ac:dyDescent="0.25">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c r="AA748" s="37"/>
      <c r="AB748" s="37"/>
      <c r="AC748" s="37"/>
      <c r="AD748" s="37"/>
      <c r="AE748" s="37"/>
      <c r="AF748" s="37"/>
    </row>
    <row r="749" spans="2:32" ht="15.75" customHeight="1" x14ac:dyDescent="0.25">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c r="AA749" s="37"/>
      <c r="AB749" s="37"/>
      <c r="AC749" s="37"/>
      <c r="AD749" s="37"/>
      <c r="AE749" s="37"/>
      <c r="AF749" s="37"/>
    </row>
    <row r="750" spans="2:32" ht="15.75" customHeight="1" x14ac:dyDescent="0.25">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c r="AA750" s="37"/>
      <c r="AB750" s="37"/>
      <c r="AC750" s="37"/>
      <c r="AD750" s="37"/>
      <c r="AE750" s="37"/>
      <c r="AF750" s="37"/>
    </row>
    <row r="751" spans="2:32" ht="15.75" customHeight="1" x14ac:dyDescent="0.25">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c r="AA751" s="37"/>
      <c r="AB751" s="37"/>
      <c r="AC751" s="37"/>
      <c r="AD751" s="37"/>
      <c r="AE751" s="37"/>
      <c r="AF751" s="37"/>
    </row>
    <row r="752" spans="2:32" ht="15.75" customHeight="1" x14ac:dyDescent="0.25">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c r="AA752" s="37"/>
      <c r="AB752" s="37"/>
      <c r="AC752" s="37"/>
      <c r="AD752" s="37"/>
      <c r="AE752" s="37"/>
      <c r="AF752" s="37"/>
    </row>
    <row r="753" spans="2:32" ht="15.75" customHeight="1" x14ac:dyDescent="0.25">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c r="AA753" s="37"/>
      <c r="AB753" s="37"/>
      <c r="AC753" s="37"/>
      <c r="AD753" s="37"/>
      <c r="AE753" s="37"/>
      <c r="AF753" s="37"/>
    </row>
    <row r="754" spans="2:32" ht="15.75" customHeight="1" x14ac:dyDescent="0.25">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c r="AA754" s="37"/>
      <c r="AB754" s="37"/>
      <c r="AC754" s="37"/>
      <c r="AD754" s="37"/>
      <c r="AE754" s="37"/>
      <c r="AF754" s="37"/>
    </row>
    <row r="755" spans="2:32" ht="15.75" customHeight="1" x14ac:dyDescent="0.25">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c r="AA755" s="37"/>
      <c r="AB755" s="37"/>
      <c r="AC755" s="37"/>
      <c r="AD755" s="37"/>
      <c r="AE755" s="37"/>
      <c r="AF755" s="37"/>
    </row>
    <row r="756" spans="2:32" ht="15.75" customHeight="1" x14ac:dyDescent="0.25">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c r="AA756" s="37"/>
      <c r="AB756" s="37"/>
      <c r="AC756" s="37"/>
      <c r="AD756" s="37"/>
      <c r="AE756" s="37"/>
      <c r="AF756" s="37"/>
    </row>
    <row r="757" spans="2:32" ht="15.75" customHeight="1" x14ac:dyDescent="0.25">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c r="AA757" s="37"/>
      <c r="AB757" s="37"/>
      <c r="AC757" s="37"/>
      <c r="AD757" s="37"/>
      <c r="AE757" s="37"/>
      <c r="AF757" s="37"/>
    </row>
    <row r="758" spans="2:32" ht="15.75" customHeight="1" x14ac:dyDescent="0.25">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c r="AA758" s="37"/>
      <c r="AB758" s="37"/>
      <c r="AC758" s="37"/>
      <c r="AD758" s="37"/>
      <c r="AE758" s="37"/>
      <c r="AF758" s="37"/>
    </row>
    <row r="759" spans="2:32" ht="15.75" customHeight="1" x14ac:dyDescent="0.25">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c r="AA759" s="37"/>
      <c r="AB759" s="37"/>
      <c r="AC759" s="37"/>
      <c r="AD759" s="37"/>
      <c r="AE759" s="37"/>
      <c r="AF759" s="37"/>
    </row>
    <row r="760" spans="2:32" ht="15.75" customHeight="1" x14ac:dyDescent="0.25">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c r="AA760" s="37"/>
      <c r="AB760" s="37"/>
      <c r="AC760" s="37"/>
      <c r="AD760" s="37"/>
      <c r="AE760" s="37"/>
      <c r="AF760" s="37"/>
    </row>
    <row r="761" spans="2:32" ht="15.75" customHeight="1" x14ac:dyDescent="0.25">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c r="AA761" s="37"/>
      <c r="AB761" s="37"/>
      <c r="AC761" s="37"/>
      <c r="AD761" s="37"/>
      <c r="AE761" s="37"/>
      <c r="AF761" s="37"/>
    </row>
    <row r="762" spans="2:32" ht="15.75" customHeight="1" x14ac:dyDescent="0.25">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c r="AA762" s="37"/>
      <c r="AB762" s="37"/>
      <c r="AC762" s="37"/>
      <c r="AD762" s="37"/>
      <c r="AE762" s="37"/>
      <c r="AF762" s="37"/>
    </row>
    <row r="763" spans="2:32" ht="15.75" customHeight="1" x14ac:dyDescent="0.25">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c r="AA763" s="37"/>
      <c r="AB763" s="37"/>
      <c r="AC763" s="37"/>
      <c r="AD763" s="37"/>
      <c r="AE763" s="37"/>
      <c r="AF763" s="37"/>
    </row>
    <row r="764" spans="2:32" ht="15.75" customHeight="1" x14ac:dyDescent="0.25">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c r="AA764" s="37"/>
      <c r="AB764" s="37"/>
      <c r="AC764" s="37"/>
      <c r="AD764" s="37"/>
      <c r="AE764" s="37"/>
      <c r="AF764" s="37"/>
    </row>
    <row r="765" spans="2:32" ht="15.75" customHeight="1" x14ac:dyDescent="0.25">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c r="AA765" s="37"/>
      <c r="AB765" s="37"/>
      <c r="AC765" s="37"/>
      <c r="AD765" s="37"/>
      <c r="AE765" s="37"/>
      <c r="AF765" s="37"/>
    </row>
    <row r="766" spans="2:32" ht="15.75" customHeight="1" x14ac:dyDescent="0.25">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c r="AA766" s="37"/>
      <c r="AB766" s="37"/>
      <c r="AC766" s="37"/>
      <c r="AD766" s="37"/>
      <c r="AE766" s="37"/>
      <c r="AF766" s="37"/>
    </row>
    <row r="767" spans="2:32" ht="15.75" customHeight="1" x14ac:dyDescent="0.25">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c r="AA767" s="37"/>
      <c r="AB767" s="37"/>
      <c r="AC767" s="37"/>
      <c r="AD767" s="37"/>
      <c r="AE767" s="37"/>
      <c r="AF767" s="37"/>
    </row>
    <row r="768" spans="2:32" ht="15.75" customHeight="1" x14ac:dyDescent="0.25">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c r="AA768" s="37"/>
      <c r="AB768" s="37"/>
      <c r="AC768" s="37"/>
      <c r="AD768" s="37"/>
      <c r="AE768" s="37"/>
      <c r="AF768" s="37"/>
    </row>
    <row r="769" spans="2:32" ht="15.75" customHeight="1" x14ac:dyDescent="0.25">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c r="AA769" s="37"/>
      <c r="AB769" s="37"/>
      <c r="AC769" s="37"/>
      <c r="AD769" s="37"/>
      <c r="AE769" s="37"/>
      <c r="AF769" s="37"/>
    </row>
    <row r="770" spans="2:32" ht="15.75" customHeight="1" x14ac:dyDescent="0.25">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c r="AA770" s="37"/>
      <c r="AB770" s="37"/>
      <c r="AC770" s="37"/>
      <c r="AD770" s="37"/>
      <c r="AE770" s="37"/>
      <c r="AF770" s="37"/>
    </row>
    <row r="771" spans="2:32" ht="15.75" customHeight="1" x14ac:dyDescent="0.25">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c r="AA771" s="37"/>
      <c r="AB771" s="37"/>
      <c r="AC771" s="37"/>
      <c r="AD771" s="37"/>
      <c r="AE771" s="37"/>
      <c r="AF771" s="37"/>
    </row>
    <row r="772" spans="2:32" ht="15.75" customHeight="1" x14ac:dyDescent="0.25">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c r="AA772" s="37"/>
      <c r="AB772" s="37"/>
      <c r="AC772" s="37"/>
      <c r="AD772" s="37"/>
      <c r="AE772" s="37"/>
      <c r="AF772" s="37"/>
    </row>
    <row r="773" spans="2:32" ht="15.75" customHeight="1" x14ac:dyDescent="0.25">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c r="AA773" s="37"/>
      <c r="AB773" s="37"/>
      <c r="AC773" s="37"/>
      <c r="AD773" s="37"/>
      <c r="AE773" s="37"/>
      <c r="AF773" s="37"/>
    </row>
    <row r="774" spans="2:32" ht="15.75" customHeight="1" x14ac:dyDescent="0.25">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c r="AA774" s="37"/>
      <c r="AB774" s="37"/>
      <c r="AC774" s="37"/>
      <c r="AD774" s="37"/>
      <c r="AE774" s="37"/>
      <c r="AF774" s="37"/>
    </row>
    <row r="775" spans="2:32" ht="15.75" customHeight="1" x14ac:dyDescent="0.25">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c r="AA775" s="37"/>
      <c r="AB775" s="37"/>
      <c r="AC775" s="37"/>
      <c r="AD775" s="37"/>
      <c r="AE775" s="37"/>
      <c r="AF775" s="37"/>
    </row>
    <row r="776" spans="2:32" ht="15.75" customHeight="1" x14ac:dyDescent="0.25">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c r="AA776" s="37"/>
      <c r="AB776" s="37"/>
      <c r="AC776" s="37"/>
      <c r="AD776" s="37"/>
      <c r="AE776" s="37"/>
      <c r="AF776" s="37"/>
    </row>
    <row r="777" spans="2:32" ht="15.75" customHeight="1" x14ac:dyDescent="0.25">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c r="AA777" s="37"/>
      <c r="AB777" s="37"/>
      <c r="AC777" s="37"/>
      <c r="AD777" s="37"/>
      <c r="AE777" s="37"/>
      <c r="AF777" s="37"/>
    </row>
    <row r="778" spans="2:32" ht="15.75" customHeight="1" x14ac:dyDescent="0.25">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c r="AA778" s="37"/>
      <c r="AB778" s="37"/>
      <c r="AC778" s="37"/>
      <c r="AD778" s="37"/>
      <c r="AE778" s="37"/>
      <c r="AF778" s="37"/>
    </row>
    <row r="779" spans="2:32" ht="15.75" customHeight="1" x14ac:dyDescent="0.25">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row>
    <row r="780" spans="2:32" ht="15.75" customHeight="1" x14ac:dyDescent="0.25">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row>
    <row r="781" spans="2:32" ht="15.75" customHeight="1" x14ac:dyDescent="0.25">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row>
    <row r="782" spans="2:32" ht="15.75" customHeight="1" x14ac:dyDescent="0.25">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row>
    <row r="783" spans="2:32" ht="15.75" customHeight="1" x14ac:dyDescent="0.25">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row>
    <row r="784" spans="2:32" ht="15.75" customHeight="1" x14ac:dyDescent="0.25">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row>
    <row r="785" spans="2:32" ht="15.75" customHeight="1" x14ac:dyDescent="0.25">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row>
    <row r="786" spans="2:32" ht="15.75" customHeight="1" x14ac:dyDescent="0.25">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row>
    <row r="787" spans="2:32" ht="15.75" customHeight="1" x14ac:dyDescent="0.25">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row>
    <row r="788" spans="2:32" ht="15.75" customHeight="1" x14ac:dyDescent="0.25">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row>
    <row r="789" spans="2:32" ht="15.75" customHeight="1" x14ac:dyDescent="0.25">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row>
    <row r="790" spans="2:32" ht="15.75" customHeight="1" x14ac:dyDescent="0.25">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row>
    <row r="791" spans="2:32" ht="15.75" customHeight="1" x14ac:dyDescent="0.25">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row>
    <row r="792" spans="2:32" ht="15.75" customHeight="1" x14ac:dyDescent="0.25">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row>
    <row r="793" spans="2:32" ht="15.75" customHeight="1" x14ac:dyDescent="0.25">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row>
    <row r="794" spans="2:32" ht="15.75" customHeight="1" x14ac:dyDescent="0.25">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row>
    <row r="795" spans="2:32" ht="15.75" customHeight="1" x14ac:dyDescent="0.25">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row>
    <row r="796" spans="2:32" ht="15.75" customHeight="1" x14ac:dyDescent="0.25">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row>
    <row r="797" spans="2:32" ht="15.75" customHeight="1" x14ac:dyDescent="0.25">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row>
    <row r="798" spans="2:32" ht="15.75" customHeight="1" x14ac:dyDescent="0.25">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row>
    <row r="799" spans="2:32" ht="15.75" customHeight="1" x14ac:dyDescent="0.25">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row>
    <row r="800" spans="2:32" ht="15.75" customHeight="1" x14ac:dyDescent="0.25">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row>
    <row r="801" spans="2:32" ht="15.75" customHeight="1" x14ac:dyDescent="0.25">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row>
    <row r="802" spans="2:32" ht="15.75" customHeight="1" x14ac:dyDescent="0.25">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row>
    <row r="803" spans="2:32" ht="15.75" customHeight="1" x14ac:dyDescent="0.25">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row>
    <row r="804" spans="2:32" ht="15.75" customHeight="1" x14ac:dyDescent="0.25">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row>
    <row r="805" spans="2:32" ht="15.75" customHeight="1" x14ac:dyDescent="0.25">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row>
    <row r="806" spans="2:32" ht="15.75" customHeight="1" x14ac:dyDescent="0.25">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row>
    <row r="807" spans="2:32" ht="15.75" customHeight="1" x14ac:dyDescent="0.25">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row>
    <row r="808" spans="2:32" ht="15.75" customHeight="1" x14ac:dyDescent="0.25">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row>
    <row r="809" spans="2:32" ht="15.75" customHeight="1" x14ac:dyDescent="0.25">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row>
    <row r="810" spans="2:32" ht="15.75" customHeight="1" x14ac:dyDescent="0.25">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row>
    <row r="811" spans="2:32" ht="15.75" customHeight="1" x14ac:dyDescent="0.25">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row>
    <row r="812" spans="2:32" ht="15.75" customHeight="1" x14ac:dyDescent="0.25">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row>
    <row r="813" spans="2:32" ht="15.75" customHeight="1" x14ac:dyDescent="0.25">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row>
    <row r="814" spans="2:32" ht="15.75" customHeight="1" x14ac:dyDescent="0.25">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row>
    <row r="815" spans="2:32" ht="15.75" customHeight="1" x14ac:dyDescent="0.25">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row>
    <row r="816" spans="2:32" ht="15.75" customHeight="1" x14ac:dyDescent="0.25">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row>
    <row r="817" spans="2:32" ht="15.75" customHeight="1" x14ac:dyDescent="0.25">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row>
    <row r="818" spans="2:32" ht="15.75" customHeight="1" x14ac:dyDescent="0.25">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row>
    <row r="819" spans="2:32" ht="15.75" customHeight="1" x14ac:dyDescent="0.25">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row>
    <row r="820" spans="2:32" ht="15.75" customHeight="1" x14ac:dyDescent="0.25">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row>
    <row r="821" spans="2:32" ht="15.75" customHeight="1" x14ac:dyDescent="0.25">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row>
    <row r="822" spans="2:32" ht="15.75" customHeight="1" x14ac:dyDescent="0.25">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row>
    <row r="823" spans="2:32" ht="15.75" customHeight="1" x14ac:dyDescent="0.25">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row>
    <row r="824" spans="2:32" ht="15.75" customHeight="1" x14ac:dyDescent="0.25">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row>
    <row r="825" spans="2:32" ht="15.75" customHeight="1" x14ac:dyDescent="0.25">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row>
    <row r="826" spans="2:32" ht="15.75" customHeight="1" x14ac:dyDescent="0.25">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row>
    <row r="827" spans="2:32" ht="15.75" customHeight="1" x14ac:dyDescent="0.25">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row>
    <row r="828" spans="2:32" ht="15.75" customHeight="1" x14ac:dyDescent="0.25">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row>
    <row r="829" spans="2:32" ht="15.75" customHeight="1" x14ac:dyDescent="0.25">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row>
    <row r="830" spans="2:32" ht="15.75" customHeight="1" x14ac:dyDescent="0.25">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row>
    <row r="831" spans="2:32" ht="15.75" customHeight="1" x14ac:dyDescent="0.25">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row>
    <row r="832" spans="2:32" ht="15.75" customHeight="1" x14ac:dyDescent="0.25">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row>
    <row r="833" spans="2:32" ht="15.75" customHeight="1" x14ac:dyDescent="0.25">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row>
    <row r="834" spans="2:32" ht="15.75" customHeight="1" x14ac:dyDescent="0.25">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row>
    <row r="835" spans="2:32" ht="15.75" customHeight="1" x14ac:dyDescent="0.25">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row>
    <row r="836" spans="2:32" ht="15.75" customHeight="1" x14ac:dyDescent="0.25">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row>
    <row r="837" spans="2:32" ht="15.75" customHeight="1" x14ac:dyDescent="0.25">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row>
    <row r="838" spans="2:32" ht="15.75" customHeight="1" x14ac:dyDescent="0.25">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row>
    <row r="839" spans="2:32" ht="15.75" customHeight="1" x14ac:dyDescent="0.25">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row>
    <row r="840" spans="2:32" ht="15.75" customHeight="1" x14ac:dyDescent="0.25">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row>
    <row r="841" spans="2:32" ht="15.75" customHeight="1" x14ac:dyDescent="0.25">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row>
    <row r="842" spans="2:32" ht="15.75" customHeight="1" x14ac:dyDescent="0.25">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row>
    <row r="843" spans="2:32" ht="15.75" customHeight="1" x14ac:dyDescent="0.25">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row>
    <row r="844" spans="2:32" ht="15.75" customHeight="1" x14ac:dyDescent="0.25">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row>
    <row r="845" spans="2:32" ht="15.75" customHeight="1" x14ac:dyDescent="0.25">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row>
    <row r="846" spans="2:32" ht="15.75" customHeight="1" x14ac:dyDescent="0.25">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row>
    <row r="847" spans="2:32" ht="15.75" customHeight="1" x14ac:dyDescent="0.25">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row>
    <row r="848" spans="2:32" ht="15.75" customHeight="1" x14ac:dyDescent="0.25">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row>
    <row r="849" spans="2:32" ht="15.75" customHeight="1" x14ac:dyDescent="0.25">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row>
    <row r="850" spans="2:32" ht="15.75" customHeight="1" x14ac:dyDescent="0.25">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row>
    <row r="851" spans="2:32" ht="15.75" customHeight="1" x14ac:dyDescent="0.25">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row>
    <row r="852" spans="2:32" ht="15.75" customHeight="1" x14ac:dyDescent="0.25">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row>
    <row r="853" spans="2:32" ht="15.75" customHeight="1" x14ac:dyDescent="0.25">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row>
    <row r="854" spans="2:32" ht="15.75" customHeight="1" x14ac:dyDescent="0.25">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row>
    <row r="855" spans="2:32" ht="15.75" customHeight="1" x14ac:dyDescent="0.25">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row>
    <row r="856" spans="2:32" ht="15.75" customHeight="1" x14ac:dyDescent="0.25">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row>
    <row r="857" spans="2:32" ht="15.75" customHeight="1" x14ac:dyDescent="0.25">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row>
    <row r="858" spans="2:32" ht="15.75" customHeight="1" x14ac:dyDescent="0.25">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row>
    <row r="859" spans="2:32" ht="15.75" customHeight="1" x14ac:dyDescent="0.25">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row>
    <row r="860" spans="2:32" ht="15.75" customHeight="1" x14ac:dyDescent="0.25">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row>
    <row r="861" spans="2:32" ht="15.75" customHeight="1" x14ac:dyDescent="0.25">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row>
    <row r="862" spans="2:32" ht="15.75" customHeight="1" x14ac:dyDescent="0.25">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row>
    <row r="863" spans="2:32" ht="15.75" customHeight="1" x14ac:dyDescent="0.25">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row>
    <row r="864" spans="2:32" ht="15.75" customHeight="1" x14ac:dyDescent="0.25">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row>
    <row r="865" spans="2:32" ht="15.75" customHeight="1" x14ac:dyDescent="0.25">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row>
    <row r="866" spans="2:32" ht="15.75" customHeight="1" x14ac:dyDescent="0.25">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row>
    <row r="867" spans="2:32" ht="15.75" customHeight="1" x14ac:dyDescent="0.25">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row>
    <row r="868" spans="2:32" ht="15.75" customHeight="1" x14ac:dyDescent="0.25">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row>
    <row r="869" spans="2:32" ht="15.75" customHeight="1" x14ac:dyDescent="0.25">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row>
    <row r="870" spans="2:32" ht="15.75" customHeight="1" x14ac:dyDescent="0.25">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row>
    <row r="871" spans="2:32" ht="15.75" customHeight="1" x14ac:dyDescent="0.25">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row>
    <row r="872" spans="2:32" ht="15.75" customHeight="1" x14ac:dyDescent="0.25">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row>
    <row r="873" spans="2:32" ht="15.75" customHeight="1" x14ac:dyDescent="0.25">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row>
    <row r="874" spans="2:32" ht="15.75" customHeight="1" x14ac:dyDescent="0.25">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row>
    <row r="875" spans="2:32" ht="15.75" customHeight="1" x14ac:dyDescent="0.25">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row>
    <row r="876" spans="2:32" ht="15.75" customHeight="1" x14ac:dyDescent="0.25">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row>
    <row r="877" spans="2:32" ht="15.75" customHeight="1" x14ac:dyDescent="0.25">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row>
    <row r="878" spans="2:32" ht="15.75" customHeight="1" x14ac:dyDescent="0.25">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row>
    <row r="879" spans="2:32" ht="15.75" customHeight="1" x14ac:dyDescent="0.25">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row>
    <row r="880" spans="2:32" ht="15.75" customHeight="1" x14ac:dyDescent="0.25">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row>
    <row r="881" spans="2:32" ht="15.75" customHeight="1" x14ac:dyDescent="0.25">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row>
    <row r="882" spans="2:32" ht="15.75" customHeight="1" x14ac:dyDescent="0.25">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row>
    <row r="883" spans="2:32" ht="15.75" customHeight="1" x14ac:dyDescent="0.25">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row>
    <row r="884" spans="2:32" ht="15.75" customHeight="1" x14ac:dyDescent="0.25">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row>
    <row r="885" spans="2:32" ht="15.75" customHeight="1" x14ac:dyDescent="0.25">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row>
    <row r="886" spans="2:32" ht="15.75" customHeight="1" x14ac:dyDescent="0.25">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row>
    <row r="887" spans="2:32" ht="15.75" customHeight="1" x14ac:dyDescent="0.25">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row>
    <row r="888" spans="2:32" ht="15.75" customHeight="1" x14ac:dyDescent="0.25">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row>
    <row r="889" spans="2:32" ht="15.75" customHeight="1" x14ac:dyDescent="0.25">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row>
    <row r="890" spans="2:32" ht="15.75" customHeight="1" x14ac:dyDescent="0.25">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row>
    <row r="891" spans="2:32" ht="15.75" customHeight="1" x14ac:dyDescent="0.25">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row>
    <row r="892" spans="2:32" ht="15.75" customHeight="1" x14ac:dyDescent="0.25">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row>
    <row r="893" spans="2:32" ht="15.75" customHeight="1" x14ac:dyDescent="0.25">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row>
    <row r="894" spans="2:32" ht="15.75" customHeight="1" x14ac:dyDescent="0.25">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row>
    <row r="895" spans="2:32" ht="15.75" customHeight="1" x14ac:dyDescent="0.25">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row>
    <row r="896" spans="2:32" ht="15.75" customHeight="1" x14ac:dyDescent="0.25">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row>
    <row r="897" spans="2:32" ht="15.75" customHeight="1" x14ac:dyDescent="0.25">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row>
    <row r="898" spans="2:32" ht="15.75" customHeight="1" x14ac:dyDescent="0.25">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row>
    <row r="899" spans="2:32" ht="15.75" customHeight="1" x14ac:dyDescent="0.25">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row>
    <row r="900" spans="2:32" ht="15.75" customHeight="1" x14ac:dyDescent="0.25">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row>
    <row r="901" spans="2:32" ht="15.75" customHeight="1" x14ac:dyDescent="0.25">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row>
    <row r="902" spans="2:32" ht="15.75" customHeight="1" x14ac:dyDescent="0.25">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row>
    <row r="903" spans="2:32" ht="15.75" customHeight="1" x14ac:dyDescent="0.25">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row>
    <row r="904" spans="2:32" ht="15.75" customHeight="1" x14ac:dyDescent="0.25">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row>
    <row r="905" spans="2:32" ht="15.75" customHeight="1" x14ac:dyDescent="0.25">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row>
    <row r="906" spans="2:32" ht="15.75" customHeight="1" x14ac:dyDescent="0.25">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row>
    <row r="907" spans="2:32" ht="15.75" customHeight="1" x14ac:dyDescent="0.25">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row>
    <row r="908" spans="2:32" ht="15.75" customHeight="1" x14ac:dyDescent="0.25">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row>
    <row r="909" spans="2:32" ht="15.75" customHeight="1" x14ac:dyDescent="0.25">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row>
    <row r="910" spans="2:32" ht="15.75" customHeight="1" x14ac:dyDescent="0.25">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row>
    <row r="911" spans="2:32" ht="15.75" customHeight="1" x14ac:dyDescent="0.25">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row>
    <row r="912" spans="2:32" ht="15.75" customHeight="1" x14ac:dyDescent="0.25">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row>
    <row r="913" spans="2:32" ht="15.75" customHeight="1" x14ac:dyDescent="0.25">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row>
    <row r="914" spans="2:32" ht="15.75" customHeight="1" x14ac:dyDescent="0.25">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row>
    <row r="915" spans="2:32" ht="15.75" customHeight="1" x14ac:dyDescent="0.25">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row>
    <row r="916" spans="2:32" ht="15.75" customHeight="1" x14ac:dyDescent="0.25">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row>
    <row r="917" spans="2:32" ht="15.75" customHeight="1" x14ac:dyDescent="0.25">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row>
    <row r="918" spans="2:32" ht="15.75" customHeight="1" x14ac:dyDescent="0.25">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row>
    <row r="919" spans="2:32" ht="15.75" customHeight="1" x14ac:dyDescent="0.25">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row>
    <row r="920" spans="2:32" ht="15.75" customHeight="1" x14ac:dyDescent="0.25">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row>
    <row r="921" spans="2:32" ht="15.75" customHeight="1" x14ac:dyDescent="0.25">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row>
    <row r="922" spans="2:32" ht="15.75" customHeight="1" x14ac:dyDescent="0.25">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row>
    <row r="923" spans="2:32" ht="15.75" customHeight="1" x14ac:dyDescent="0.25">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row>
    <row r="924" spans="2:32" ht="15.75" customHeight="1" x14ac:dyDescent="0.25">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row>
    <row r="925" spans="2:32" ht="15.75" customHeight="1" x14ac:dyDescent="0.25">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row>
    <row r="926" spans="2:32" ht="15.75" customHeight="1" x14ac:dyDescent="0.25">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row>
    <row r="927" spans="2:32" ht="15.75" customHeight="1" x14ac:dyDescent="0.25">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row>
    <row r="928" spans="2:32" ht="15.75" customHeight="1" x14ac:dyDescent="0.25">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row>
    <row r="929" spans="2:32" ht="15.75" customHeight="1" x14ac:dyDescent="0.25">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row>
    <row r="930" spans="2:32" ht="15.75" customHeight="1" x14ac:dyDescent="0.25">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row>
    <row r="931" spans="2:32" ht="15.75" customHeight="1" x14ac:dyDescent="0.25">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row>
    <row r="932" spans="2:32" ht="15.75" customHeight="1" x14ac:dyDescent="0.25">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row>
    <row r="933" spans="2:32" ht="15.75" customHeight="1" x14ac:dyDescent="0.25">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row>
    <row r="934" spans="2:32" ht="15.75" customHeight="1" x14ac:dyDescent="0.25">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row>
    <row r="935" spans="2:32" ht="15.75" customHeight="1" x14ac:dyDescent="0.25">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row>
    <row r="936" spans="2:32" ht="15.75" customHeight="1" x14ac:dyDescent="0.25">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row>
    <row r="937" spans="2:32" ht="15.75" customHeight="1" x14ac:dyDescent="0.25">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row>
    <row r="938" spans="2:32" ht="15.75" customHeight="1" x14ac:dyDescent="0.25">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row>
    <row r="939" spans="2:32" ht="15.75" customHeight="1" x14ac:dyDescent="0.25">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row>
    <row r="940" spans="2:32" ht="15.75" customHeight="1" x14ac:dyDescent="0.25">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row>
    <row r="941" spans="2:32" ht="15.75" customHeight="1" x14ac:dyDescent="0.25">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row>
    <row r="942" spans="2:32" ht="15.75" customHeight="1" x14ac:dyDescent="0.25">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row>
    <row r="943" spans="2:32" ht="15.75" customHeight="1" x14ac:dyDescent="0.25">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row>
    <row r="944" spans="2:32" ht="15.75" customHeight="1" x14ac:dyDescent="0.25">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row>
    <row r="945" spans="2:32" ht="15.75" customHeight="1" x14ac:dyDescent="0.25">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row>
    <row r="946" spans="2:32" ht="15.75" customHeight="1" x14ac:dyDescent="0.25">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row>
    <row r="947" spans="2:32" ht="15.75" customHeight="1" x14ac:dyDescent="0.25">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row>
    <row r="948" spans="2:32" ht="15.75" customHeight="1" x14ac:dyDescent="0.25">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row>
    <row r="949" spans="2:32" ht="15.75" customHeight="1" x14ac:dyDescent="0.25">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row>
    <row r="950" spans="2:32" ht="15.75" customHeight="1" x14ac:dyDescent="0.25">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row>
    <row r="951" spans="2:32" ht="15.75" customHeight="1" x14ac:dyDescent="0.25">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row>
    <row r="952" spans="2:32" ht="15.75" customHeight="1" x14ac:dyDescent="0.25">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row>
    <row r="953" spans="2:32" ht="15.75" customHeight="1" x14ac:dyDescent="0.25">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row>
    <row r="954" spans="2:32" ht="15.75" customHeight="1" x14ac:dyDescent="0.25">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c r="AA954" s="37"/>
      <c r="AB954" s="37"/>
      <c r="AC954" s="37"/>
      <c r="AD954" s="37"/>
      <c r="AE954" s="37"/>
      <c r="AF954" s="37"/>
    </row>
    <row r="955" spans="2:32" ht="15.75" customHeight="1" x14ac:dyDescent="0.25">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c r="AA955" s="37"/>
      <c r="AB955" s="37"/>
      <c r="AC955" s="37"/>
      <c r="AD955" s="37"/>
      <c r="AE955" s="37"/>
      <c r="AF955" s="37"/>
    </row>
    <row r="956" spans="2:32" ht="15.75" customHeight="1" x14ac:dyDescent="0.25">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c r="AA956" s="37"/>
      <c r="AB956" s="37"/>
      <c r="AC956" s="37"/>
      <c r="AD956" s="37"/>
      <c r="AE956" s="37"/>
      <c r="AF956" s="37"/>
    </row>
    <row r="957" spans="2:32" ht="15.75" customHeight="1" x14ac:dyDescent="0.25">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c r="AA957" s="37"/>
      <c r="AB957" s="37"/>
      <c r="AC957" s="37"/>
      <c r="AD957" s="37"/>
      <c r="AE957" s="37"/>
      <c r="AF957" s="37"/>
    </row>
    <row r="958" spans="2:32" ht="15.75" customHeight="1" x14ac:dyDescent="0.25">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c r="AA958" s="37"/>
      <c r="AB958" s="37"/>
      <c r="AC958" s="37"/>
      <c r="AD958" s="37"/>
      <c r="AE958" s="37"/>
      <c r="AF958" s="37"/>
    </row>
    <row r="959" spans="2:32" ht="15.75" customHeight="1" x14ac:dyDescent="0.25">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c r="AA959" s="37"/>
      <c r="AB959" s="37"/>
      <c r="AC959" s="37"/>
      <c r="AD959" s="37"/>
      <c r="AE959" s="37"/>
      <c r="AF959" s="37"/>
    </row>
    <row r="960" spans="2:32" ht="15.75" customHeight="1" x14ac:dyDescent="0.25">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c r="AA960" s="37"/>
      <c r="AB960" s="37"/>
      <c r="AC960" s="37"/>
      <c r="AD960" s="37"/>
      <c r="AE960" s="37"/>
      <c r="AF960" s="37"/>
    </row>
    <row r="961" spans="2:32" ht="15.75" customHeight="1" x14ac:dyDescent="0.25">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c r="AA961" s="37"/>
      <c r="AB961" s="37"/>
      <c r="AC961" s="37"/>
      <c r="AD961" s="37"/>
      <c r="AE961" s="37"/>
      <c r="AF961" s="37"/>
    </row>
    <row r="962" spans="2:32" ht="15.75" customHeight="1" x14ac:dyDescent="0.25">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c r="AA962" s="37"/>
      <c r="AB962" s="37"/>
      <c r="AC962" s="37"/>
      <c r="AD962" s="37"/>
      <c r="AE962" s="37"/>
      <c r="AF962" s="37"/>
    </row>
    <row r="963" spans="2:32" ht="15.75" customHeight="1" x14ac:dyDescent="0.25">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c r="AA963" s="37"/>
      <c r="AB963" s="37"/>
      <c r="AC963" s="37"/>
      <c r="AD963" s="37"/>
      <c r="AE963" s="37"/>
      <c r="AF963" s="37"/>
    </row>
    <row r="964" spans="2:32" ht="15.75" customHeight="1" x14ac:dyDescent="0.25">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c r="AA964" s="37"/>
      <c r="AB964" s="37"/>
      <c r="AC964" s="37"/>
      <c r="AD964" s="37"/>
      <c r="AE964" s="37"/>
      <c r="AF964" s="37"/>
    </row>
    <row r="965" spans="2:32" ht="15.75" customHeight="1" x14ac:dyDescent="0.25">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c r="AA965" s="37"/>
      <c r="AB965" s="37"/>
      <c r="AC965" s="37"/>
      <c r="AD965" s="37"/>
      <c r="AE965" s="37"/>
      <c r="AF965" s="37"/>
    </row>
    <row r="966" spans="2:32" ht="15.75" customHeight="1" x14ac:dyDescent="0.25">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c r="AA966" s="37"/>
      <c r="AB966" s="37"/>
      <c r="AC966" s="37"/>
      <c r="AD966" s="37"/>
      <c r="AE966" s="37"/>
      <c r="AF966" s="37"/>
    </row>
    <row r="967" spans="2:32" ht="15.75" customHeight="1" x14ac:dyDescent="0.25">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c r="AA967" s="37"/>
      <c r="AB967" s="37"/>
      <c r="AC967" s="37"/>
      <c r="AD967" s="37"/>
      <c r="AE967" s="37"/>
      <c r="AF967" s="37"/>
    </row>
    <row r="968" spans="2:32" ht="15.75" customHeight="1" x14ac:dyDescent="0.25">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c r="AA968" s="37"/>
      <c r="AB968" s="37"/>
      <c r="AC968" s="37"/>
      <c r="AD968" s="37"/>
      <c r="AE968" s="37"/>
      <c r="AF968" s="37"/>
    </row>
    <row r="969" spans="2:32" ht="15.75" customHeight="1" x14ac:dyDescent="0.25">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c r="AA969" s="37"/>
      <c r="AB969" s="37"/>
      <c r="AC969" s="37"/>
      <c r="AD969" s="37"/>
      <c r="AE969" s="37"/>
      <c r="AF969" s="37"/>
    </row>
    <row r="970" spans="2:32" ht="15.75" customHeight="1" x14ac:dyDescent="0.25">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c r="AA970" s="37"/>
      <c r="AB970" s="37"/>
      <c r="AC970" s="37"/>
      <c r="AD970" s="37"/>
      <c r="AE970" s="37"/>
      <c r="AF970" s="37"/>
    </row>
    <row r="971" spans="2:32" ht="15.75" customHeight="1" x14ac:dyDescent="0.25">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c r="AA971" s="37"/>
      <c r="AB971" s="37"/>
      <c r="AC971" s="37"/>
      <c r="AD971" s="37"/>
      <c r="AE971" s="37"/>
      <c r="AF971" s="37"/>
    </row>
    <row r="972" spans="2:32" ht="15.75" customHeight="1" x14ac:dyDescent="0.25">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c r="AA972" s="37"/>
      <c r="AB972" s="37"/>
      <c r="AC972" s="37"/>
      <c r="AD972" s="37"/>
      <c r="AE972" s="37"/>
      <c r="AF972" s="37"/>
    </row>
    <row r="973" spans="2:32" ht="15.75" customHeight="1" x14ac:dyDescent="0.25">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c r="AA973" s="37"/>
      <c r="AB973" s="37"/>
      <c r="AC973" s="37"/>
      <c r="AD973" s="37"/>
      <c r="AE973" s="37"/>
      <c r="AF973" s="37"/>
    </row>
    <row r="974" spans="2:32" ht="15.75" customHeight="1" x14ac:dyDescent="0.25">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c r="AA974" s="37"/>
      <c r="AB974" s="37"/>
      <c r="AC974" s="37"/>
      <c r="AD974" s="37"/>
      <c r="AE974" s="37"/>
      <c r="AF974" s="37"/>
    </row>
    <row r="975" spans="2:32" ht="15.75" customHeight="1" x14ac:dyDescent="0.25">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c r="AA975" s="37"/>
      <c r="AB975" s="37"/>
      <c r="AC975" s="37"/>
      <c r="AD975" s="37"/>
      <c r="AE975" s="37"/>
      <c r="AF975" s="37"/>
    </row>
    <row r="976" spans="2:32" ht="15.75" customHeight="1" x14ac:dyDescent="0.25">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c r="AA976" s="37"/>
      <c r="AB976" s="37"/>
      <c r="AC976" s="37"/>
      <c r="AD976" s="37"/>
      <c r="AE976" s="37"/>
      <c r="AF976" s="37"/>
    </row>
    <row r="977" spans="2:32" ht="15.75" customHeight="1" x14ac:dyDescent="0.25">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c r="AA977" s="37"/>
      <c r="AB977" s="37"/>
      <c r="AC977" s="37"/>
      <c r="AD977" s="37"/>
      <c r="AE977" s="37"/>
      <c r="AF977" s="37"/>
    </row>
    <row r="978" spans="2:32" ht="15.75" customHeight="1" x14ac:dyDescent="0.25">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c r="AA978" s="37"/>
      <c r="AB978" s="37"/>
      <c r="AC978" s="37"/>
      <c r="AD978" s="37"/>
      <c r="AE978" s="37"/>
      <c r="AF978" s="37"/>
    </row>
    <row r="979" spans="2:32" ht="15.75" customHeight="1" x14ac:dyDescent="0.25">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c r="AA979" s="37"/>
      <c r="AB979" s="37"/>
      <c r="AC979" s="37"/>
      <c r="AD979" s="37"/>
      <c r="AE979" s="37"/>
      <c r="AF979" s="37"/>
    </row>
    <row r="980" spans="2:32" ht="15.75" customHeight="1" x14ac:dyDescent="0.25">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c r="AA980" s="37"/>
      <c r="AB980" s="37"/>
      <c r="AC980" s="37"/>
      <c r="AD980" s="37"/>
      <c r="AE980" s="37"/>
      <c r="AF980" s="37"/>
    </row>
    <row r="981" spans="2:32" ht="15.75" customHeight="1" x14ac:dyDescent="0.25">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c r="AA981" s="37"/>
      <c r="AB981" s="37"/>
      <c r="AC981" s="37"/>
      <c r="AD981" s="37"/>
      <c r="AE981" s="37"/>
      <c r="AF981" s="37"/>
    </row>
    <row r="982" spans="2:32" ht="15.75" customHeight="1" x14ac:dyDescent="0.25">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c r="AA982" s="37"/>
      <c r="AB982" s="37"/>
      <c r="AC982" s="37"/>
      <c r="AD982" s="37"/>
      <c r="AE982" s="37"/>
      <c r="AF982" s="37"/>
    </row>
    <row r="983" spans="2:32" ht="15.75" customHeight="1" x14ac:dyDescent="0.25">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c r="AA983" s="37"/>
      <c r="AB983" s="37"/>
      <c r="AC983" s="37"/>
      <c r="AD983" s="37"/>
      <c r="AE983" s="37"/>
      <c r="AF983" s="37"/>
    </row>
    <row r="984" spans="2:32" ht="15.75" customHeight="1" x14ac:dyDescent="0.25">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c r="AA984" s="37"/>
      <c r="AB984" s="37"/>
      <c r="AC984" s="37"/>
      <c r="AD984" s="37"/>
      <c r="AE984" s="37"/>
      <c r="AF984" s="37"/>
    </row>
    <row r="985" spans="2:32" ht="15.75" customHeight="1" x14ac:dyDescent="0.25">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c r="AA985" s="37"/>
      <c r="AB985" s="37"/>
      <c r="AC985" s="37"/>
      <c r="AD985" s="37"/>
      <c r="AE985" s="37"/>
      <c r="AF985" s="37"/>
    </row>
    <row r="986" spans="2:32" ht="15.75" customHeight="1" x14ac:dyDescent="0.25">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c r="AA986" s="37"/>
      <c r="AB986" s="37"/>
      <c r="AC986" s="37"/>
      <c r="AD986" s="37"/>
      <c r="AE986" s="37"/>
      <c r="AF986" s="37"/>
    </row>
    <row r="987" spans="2:32" ht="15.75" customHeight="1" x14ac:dyDescent="0.25">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c r="AA987" s="37"/>
      <c r="AB987" s="37"/>
      <c r="AC987" s="37"/>
      <c r="AD987" s="37"/>
      <c r="AE987" s="37"/>
      <c r="AF987" s="37"/>
    </row>
    <row r="988" spans="2:32" ht="15.75" customHeight="1" x14ac:dyDescent="0.25">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c r="AA988" s="37"/>
      <c r="AB988" s="37"/>
      <c r="AC988" s="37"/>
      <c r="AD988" s="37"/>
      <c r="AE988" s="37"/>
      <c r="AF988" s="37"/>
    </row>
    <row r="989" spans="2:32" ht="15.75" customHeight="1" x14ac:dyDescent="0.25">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c r="AA989" s="37"/>
      <c r="AB989" s="37"/>
      <c r="AC989" s="37"/>
      <c r="AD989" s="37"/>
      <c r="AE989" s="37"/>
      <c r="AF989" s="37"/>
    </row>
    <row r="990" spans="2:32" ht="15.75" customHeight="1" x14ac:dyDescent="0.25">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c r="AA990" s="37"/>
      <c r="AB990" s="37"/>
      <c r="AC990" s="37"/>
      <c r="AD990" s="37"/>
      <c r="AE990" s="37"/>
      <c r="AF990" s="37"/>
    </row>
    <row r="991" spans="2:32" ht="15.75" customHeight="1" x14ac:dyDescent="0.25">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c r="AA991" s="37"/>
      <c r="AB991" s="37"/>
      <c r="AC991" s="37"/>
      <c r="AD991" s="37"/>
      <c r="AE991" s="37"/>
      <c r="AF991" s="37"/>
    </row>
    <row r="992" spans="2:32" ht="15.75" customHeight="1" x14ac:dyDescent="0.25">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c r="AA992" s="37"/>
      <c r="AB992" s="37"/>
      <c r="AC992" s="37"/>
      <c r="AD992" s="37"/>
      <c r="AE992" s="37"/>
      <c r="AF992" s="37"/>
    </row>
    <row r="993" spans="2:32" ht="15.75" customHeight="1" x14ac:dyDescent="0.25">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c r="AA993" s="37"/>
      <c r="AB993" s="37"/>
      <c r="AC993" s="37"/>
      <c r="AD993" s="37"/>
      <c r="AE993" s="37"/>
      <c r="AF993" s="37"/>
    </row>
    <row r="994" spans="2:32" ht="15.75" customHeight="1" x14ac:dyDescent="0.25">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c r="AA994" s="37"/>
      <c r="AB994" s="37"/>
      <c r="AC994" s="37"/>
      <c r="AD994" s="37"/>
      <c r="AE994" s="37"/>
      <c r="AF994" s="37"/>
    </row>
  </sheetData>
  <autoFilter ref="B1:AE107" xr:uid="{00000000-0009-0000-0000-000000000000}"/>
  <mergeCells count="1342">
    <mergeCell ref="D636:D643"/>
    <mergeCell ref="E636:E643"/>
    <mergeCell ref="F636:F643"/>
    <mergeCell ref="G636:G643"/>
    <mergeCell ref="K652:K655"/>
    <mergeCell ref="L652:L655"/>
    <mergeCell ref="M652:M655"/>
    <mergeCell ref="N652:N655"/>
    <mergeCell ref="O652:O655"/>
    <mergeCell ref="Q646:Q647"/>
    <mergeCell ref="B652:B655"/>
    <mergeCell ref="C652:C655"/>
    <mergeCell ref="D652:D655"/>
    <mergeCell ref="E652:E655"/>
    <mergeCell ref="F652:F655"/>
    <mergeCell ref="G652:G655"/>
    <mergeCell ref="H652:H655"/>
    <mergeCell ref="I652:I655"/>
    <mergeCell ref="J652:J655"/>
    <mergeCell ref="J645:J650"/>
    <mergeCell ref="K645:K650"/>
    <mergeCell ref="L645:L650"/>
    <mergeCell ref="M645:M650"/>
    <mergeCell ref="N645:N650"/>
    <mergeCell ref="O645:O650"/>
    <mergeCell ref="AC623:AC628"/>
    <mergeCell ref="AD623:AD628"/>
    <mergeCell ref="S623:S628"/>
    <mergeCell ref="T623:T628"/>
    <mergeCell ref="U623:U628"/>
    <mergeCell ref="V623:V628"/>
    <mergeCell ref="W623:W628"/>
    <mergeCell ref="X623:X628"/>
    <mergeCell ref="M623:M634"/>
    <mergeCell ref="N623:N634"/>
    <mergeCell ref="O623:O634"/>
    <mergeCell ref="P623:P628"/>
    <mergeCell ref="Q623:Q628"/>
    <mergeCell ref="R623:R628"/>
    <mergeCell ref="N636:N643"/>
    <mergeCell ref="O636:O643"/>
    <mergeCell ref="B645:B650"/>
    <mergeCell ref="C645:C650"/>
    <mergeCell ref="D645:D650"/>
    <mergeCell ref="E645:E650"/>
    <mergeCell ref="F645:F650"/>
    <mergeCell ref="G645:G650"/>
    <mergeCell ref="H645:H650"/>
    <mergeCell ref="I645:I650"/>
    <mergeCell ref="H636:H643"/>
    <mergeCell ref="I636:I643"/>
    <mergeCell ref="J636:J643"/>
    <mergeCell ref="K636:K643"/>
    <mergeCell ref="L636:L643"/>
    <mergeCell ref="M636:M643"/>
    <mergeCell ref="B636:B643"/>
    <mergeCell ref="C636:C643"/>
    <mergeCell ref="O620:O622"/>
    <mergeCell ref="D623:D634"/>
    <mergeCell ref="E623:E634"/>
    <mergeCell ref="F623:F634"/>
    <mergeCell ref="G623:G634"/>
    <mergeCell ref="H623:H634"/>
    <mergeCell ref="I623:I634"/>
    <mergeCell ref="J623:J634"/>
    <mergeCell ref="K623:K634"/>
    <mergeCell ref="L623:L634"/>
    <mergeCell ref="I620:I622"/>
    <mergeCell ref="J620:J622"/>
    <mergeCell ref="K620:K622"/>
    <mergeCell ref="L620:L622"/>
    <mergeCell ref="M620:M622"/>
    <mergeCell ref="N620:N622"/>
    <mergeCell ref="AB615:AB618"/>
    <mergeCell ref="Y623:Y628"/>
    <mergeCell ref="Z623:Z628"/>
    <mergeCell ref="AA623:AA628"/>
    <mergeCell ref="AB623:AB628"/>
    <mergeCell ref="AC615:AC618"/>
    <mergeCell ref="AD615:AD618"/>
    <mergeCell ref="B620:B634"/>
    <mergeCell ref="C620:C634"/>
    <mergeCell ref="D620:D622"/>
    <mergeCell ref="E620:E622"/>
    <mergeCell ref="F620:F622"/>
    <mergeCell ref="G620:G622"/>
    <mergeCell ref="H620:H622"/>
    <mergeCell ref="J615:J618"/>
    <mergeCell ref="K615:K618"/>
    <mergeCell ref="L615:L618"/>
    <mergeCell ref="M615:M618"/>
    <mergeCell ref="N615:N618"/>
    <mergeCell ref="O615:O618"/>
    <mergeCell ref="N610:N613"/>
    <mergeCell ref="O610:O613"/>
    <mergeCell ref="B615:B618"/>
    <mergeCell ref="C615:C618"/>
    <mergeCell ref="D615:D618"/>
    <mergeCell ref="E615:E618"/>
    <mergeCell ref="F615:F618"/>
    <mergeCell ref="G615:G618"/>
    <mergeCell ref="H615:H618"/>
    <mergeCell ref="I615:I618"/>
    <mergeCell ref="H610:H613"/>
    <mergeCell ref="I610:I613"/>
    <mergeCell ref="J610:J613"/>
    <mergeCell ref="K610:K613"/>
    <mergeCell ref="L610:L613"/>
    <mergeCell ref="M610:M613"/>
    <mergeCell ref="B610:B613"/>
    <mergeCell ref="C610:C613"/>
    <mergeCell ref="D610:D613"/>
    <mergeCell ref="E610:E613"/>
    <mergeCell ref="F610:F613"/>
    <mergeCell ref="G610:G613"/>
    <mergeCell ref="J602:J608"/>
    <mergeCell ref="K602:K608"/>
    <mergeCell ref="L602:L608"/>
    <mergeCell ref="M602:M608"/>
    <mergeCell ref="N602:N608"/>
    <mergeCell ref="O602:O608"/>
    <mergeCell ref="D602:D608"/>
    <mergeCell ref="E602:E608"/>
    <mergeCell ref="F602:F608"/>
    <mergeCell ref="G602:G608"/>
    <mergeCell ref="H602:H608"/>
    <mergeCell ref="I602:I608"/>
    <mergeCell ref="E600:E601"/>
    <mergeCell ref="F600:F601"/>
    <mergeCell ref="G600:G601"/>
    <mergeCell ref="H600:H601"/>
    <mergeCell ref="I600:I601"/>
    <mergeCell ref="N593:N595"/>
    <mergeCell ref="O593:O595"/>
    <mergeCell ref="D596:D599"/>
    <mergeCell ref="E596:E599"/>
    <mergeCell ref="F596:F599"/>
    <mergeCell ref="G596:G599"/>
    <mergeCell ref="H596:H599"/>
    <mergeCell ref="I596:I599"/>
    <mergeCell ref="J596:J599"/>
    <mergeCell ref="K596:K599"/>
    <mergeCell ref="H593:H595"/>
    <mergeCell ref="I593:I595"/>
    <mergeCell ref="J593:J595"/>
    <mergeCell ref="K593:K595"/>
    <mergeCell ref="L593:L595"/>
    <mergeCell ref="M593:M595"/>
    <mergeCell ref="P590:P591"/>
    <mergeCell ref="B593:B608"/>
    <mergeCell ref="C593:C608"/>
    <mergeCell ref="D593:D595"/>
    <mergeCell ref="E593:E595"/>
    <mergeCell ref="F593:F595"/>
    <mergeCell ref="G593:G595"/>
    <mergeCell ref="H588:H589"/>
    <mergeCell ref="I588:I589"/>
    <mergeCell ref="P588:P589"/>
    <mergeCell ref="F590:F591"/>
    <mergeCell ref="G590:G591"/>
    <mergeCell ref="H590:H591"/>
    <mergeCell ref="I590:I591"/>
    <mergeCell ref="J590:J591"/>
    <mergeCell ref="K590:K591"/>
    <mergeCell ref="L590:L591"/>
    <mergeCell ref="D583:D591"/>
    <mergeCell ref="E583:E591"/>
    <mergeCell ref="F583:F589"/>
    <mergeCell ref="G583:G589"/>
    <mergeCell ref="J600:J601"/>
    <mergeCell ref="K600:K601"/>
    <mergeCell ref="L600:L601"/>
    <mergeCell ref="M600:M601"/>
    <mergeCell ref="N600:N601"/>
    <mergeCell ref="O600:O601"/>
    <mergeCell ref="L596:L599"/>
    <mergeCell ref="M596:M599"/>
    <mergeCell ref="N596:N599"/>
    <mergeCell ref="O596:O599"/>
    <mergeCell ref="D600:D601"/>
    <mergeCell ref="P583:P585"/>
    <mergeCell ref="H586:H587"/>
    <mergeCell ref="I586:I587"/>
    <mergeCell ref="J586:J589"/>
    <mergeCell ref="K586:K589"/>
    <mergeCell ref="L586:L589"/>
    <mergeCell ref="M586:M589"/>
    <mergeCell ref="N586:N589"/>
    <mergeCell ref="O586:O589"/>
    <mergeCell ref="I583:I585"/>
    <mergeCell ref="J583:J585"/>
    <mergeCell ref="K583:K585"/>
    <mergeCell ref="L583:L585"/>
    <mergeCell ref="M583:M585"/>
    <mergeCell ref="N583:N585"/>
    <mergeCell ref="K564:K582"/>
    <mergeCell ref="L564:L582"/>
    <mergeCell ref="M564:M582"/>
    <mergeCell ref="N564:N582"/>
    <mergeCell ref="O564:O582"/>
    <mergeCell ref="H583:H585"/>
    <mergeCell ref="O553:O562"/>
    <mergeCell ref="B564:B591"/>
    <mergeCell ref="C564:C591"/>
    <mergeCell ref="D564:D582"/>
    <mergeCell ref="E564:E582"/>
    <mergeCell ref="F564:F582"/>
    <mergeCell ref="G564:G582"/>
    <mergeCell ref="H564:H582"/>
    <mergeCell ref="I564:I582"/>
    <mergeCell ref="J564:J582"/>
    <mergeCell ref="I553:I562"/>
    <mergeCell ref="J553:J562"/>
    <mergeCell ref="K553:K562"/>
    <mergeCell ref="L553:L562"/>
    <mergeCell ref="M553:M562"/>
    <mergeCell ref="N553:N562"/>
    <mergeCell ref="K546:K552"/>
    <mergeCell ref="L546:L552"/>
    <mergeCell ref="M546:M552"/>
    <mergeCell ref="N546:N552"/>
    <mergeCell ref="O546:O552"/>
    <mergeCell ref="D553:D562"/>
    <mergeCell ref="E553:E562"/>
    <mergeCell ref="F553:F562"/>
    <mergeCell ref="G553:G562"/>
    <mergeCell ref="H553:H562"/>
    <mergeCell ref="B539:B562"/>
    <mergeCell ref="C539:C562"/>
    <mergeCell ref="O583:O585"/>
    <mergeCell ref="M590:M591"/>
    <mergeCell ref="N590:N591"/>
    <mergeCell ref="O590:O591"/>
    <mergeCell ref="M539:M545"/>
    <mergeCell ref="N539:N545"/>
    <mergeCell ref="O539:O545"/>
    <mergeCell ref="D546:D552"/>
    <mergeCell ref="E546:E552"/>
    <mergeCell ref="F546:F552"/>
    <mergeCell ref="G546:G552"/>
    <mergeCell ref="H546:H552"/>
    <mergeCell ref="I546:I552"/>
    <mergeCell ref="J546:J552"/>
    <mergeCell ref="G539:G545"/>
    <mergeCell ref="H539:H545"/>
    <mergeCell ref="I539:I545"/>
    <mergeCell ref="J539:J545"/>
    <mergeCell ref="K539:K545"/>
    <mergeCell ref="L539:L545"/>
    <mergeCell ref="K533:K537"/>
    <mergeCell ref="L533:L537"/>
    <mergeCell ref="M533:M537"/>
    <mergeCell ref="N533:N537"/>
    <mergeCell ref="O533:O537"/>
    <mergeCell ref="D539:D545"/>
    <mergeCell ref="E539:E545"/>
    <mergeCell ref="F539:F545"/>
    <mergeCell ref="O528:O531"/>
    <mergeCell ref="B533:B537"/>
    <mergeCell ref="C533:C537"/>
    <mergeCell ref="D533:D537"/>
    <mergeCell ref="E533:E537"/>
    <mergeCell ref="F533:F537"/>
    <mergeCell ref="G533:G537"/>
    <mergeCell ref="H533:H537"/>
    <mergeCell ref="I533:I537"/>
    <mergeCell ref="J533:J537"/>
    <mergeCell ref="I528:I530"/>
    <mergeCell ref="J528:J531"/>
    <mergeCell ref="K528:K531"/>
    <mergeCell ref="L528:L531"/>
    <mergeCell ref="M528:M531"/>
    <mergeCell ref="N528:N531"/>
    <mergeCell ref="Z526:Z527"/>
    <mergeCell ref="I523:I527"/>
    <mergeCell ref="AA526:AA527"/>
    <mergeCell ref="AB526:AB527"/>
    <mergeCell ref="AC526:AC527"/>
    <mergeCell ref="AD526:AD527"/>
    <mergeCell ref="D528:D531"/>
    <mergeCell ref="E528:E531"/>
    <mergeCell ref="F528:F530"/>
    <mergeCell ref="G528:G530"/>
    <mergeCell ref="H528:H530"/>
    <mergeCell ref="T526:T527"/>
    <mergeCell ref="U526:U527"/>
    <mergeCell ref="V526:V527"/>
    <mergeCell ref="W526:W527"/>
    <mergeCell ref="X526:X527"/>
    <mergeCell ref="Y526:Y527"/>
    <mergeCell ref="Q523:Q524"/>
    <mergeCell ref="R523:R524"/>
    <mergeCell ref="S523:S524"/>
    <mergeCell ref="Q526:Q527"/>
    <mergeCell ref="R526:R527"/>
    <mergeCell ref="S526:S527"/>
    <mergeCell ref="J523:J527"/>
    <mergeCell ref="K523:K527"/>
    <mergeCell ref="L523:L527"/>
    <mergeCell ref="M523:M527"/>
    <mergeCell ref="N523:N527"/>
    <mergeCell ref="O523:O527"/>
    <mergeCell ref="D523:D527"/>
    <mergeCell ref="E523:E527"/>
    <mergeCell ref="F523:F527"/>
    <mergeCell ref="G523:G527"/>
    <mergeCell ref="H523:H527"/>
    <mergeCell ref="D518:D522"/>
    <mergeCell ref="E518:E522"/>
    <mergeCell ref="F518:F522"/>
    <mergeCell ref="G518:G522"/>
    <mergeCell ref="H518:H522"/>
    <mergeCell ref="I518:I522"/>
    <mergeCell ref="N504:N506"/>
    <mergeCell ref="O504:O506"/>
    <mergeCell ref="D507:D517"/>
    <mergeCell ref="E507:E517"/>
    <mergeCell ref="F507:F517"/>
    <mergeCell ref="G507:G517"/>
    <mergeCell ref="H507:H516"/>
    <mergeCell ref="I507:I516"/>
    <mergeCell ref="J507:J517"/>
    <mergeCell ref="K507:K517"/>
    <mergeCell ref="H504:H506"/>
    <mergeCell ref="I504:I506"/>
    <mergeCell ref="J504:J506"/>
    <mergeCell ref="K504:K506"/>
    <mergeCell ref="L504:L506"/>
    <mergeCell ref="M504:M506"/>
    <mergeCell ref="L496:L501"/>
    <mergeCell ref="M496:M501"/>
    <mergeCell ref="N496:N501"/>
    <mergeCell ref="O496:O501"/>
    <mergeCell ref="B504:B531"/>
    <mergeCell ref="C504:C531"/>
    <mergeCell ref="D504:D506"/>
    <mergeCell ref="E504:E506"/>
    <mergeCell ref="F504:F506"/>
    <mergeCell ref="G504:G506"/>
    <mergeCell ref="D496:D501"/>
    <mergeCell ref="E496:E501"/>
    <mergeCell ref="H496:H501"/>
    <mergeCell ref="I496:I501"/>
    <mergeCell ref="J496:J501"/>
    <mergeCell ref="K496:K501"/>
    <mergeCell ref="J493:J495"/>
    <mergeCell ref="K493:K495"/>
    <mergeCell ref="L493:L495"/>
    <mergeCell ref="M493:M495"/>
    <mergeCell ref="N493:N495"/>
    <mergeCell ref="O493:O495"/>
    <mergeCell ref="J518:J522"/>
    <mergeCell ref="K518:K522"/>
    <mergeCell ref="L518:L522"/>
    <mergeCell ref="M518:M522"/>
    <mergeCell ref="N518:N522"/>
    <mergeCell ref="O518:O522"/>
    <mergeCell ref="L507:L517"/>
    <mergeCell ref="M507:M517"/>
    <mergeCell ref="N507:N517"/>
    <mergeCell ref="O507:O517"/>
    <mergeCell ref="H491:H492"/>
    <mergeCell ref="I491:I492"/>
    <mergeCell ref="D493:D495"/>
    <mergeCell ref="E493:E495"/>
    <mergeCell ref="H493:H495"/>
    <mergeCell ref="I493:I495"/>
    <mergeCell ref="J486:J492"/>
    <mergeCell ref="K486:K492"/>
    <mergeCell ref="L486:L492"/>
    <mergeCell ref="M486:M492"/>
    <mergeCell ref="N486:N492"/>
    <mergeCell ref="O486:O492"/>
    <mergeCell ref="N483:N484"/>
    <mergeCell ref="O483:O484"/>
    <mergeCell ref="B486:B502"/>
    <mergeCell ref="C486:C502"/>
    <mergeCell ref="D486:D492"/>
    <mergeCell ref="E486:E492"/>
    <mergeCell ref="F486:F502"/>
    <mergeCell ref="G486:G502"/>
    <mergeCell ref="H486:H490"/>
    <mergeCell ref="I486:I490"/>
    <mergeCell ref="H483:H484"/>
    <mergeCell ref="I483:I484"/>
    <mergeCell ref="J483:J484"/>
    <mergeCell ref="K483:K484"/>
    <mergeCell ref="L483:L484"/>
    <mergeCell ref="M483:M484"/>
    <mergeCell ref="B466:B484"/>
    <mergeCell ref="C466:C484"/>
    <mergeCell ref="D466:D476"/>
    <mergeCell ref="E466:E476"/>
    <mergeCell ref="K477:K479"/>
    <mergeCell ref="L477:L479"/>
    <mergeCell ref="M477:M479"/>
    <mergeCell ref="N466:N476"/>
    <mergeCell ref="O466:O476"/>
    <mergeCell ref="F472:F476"/>
    <mergeCell ref="G472:G476"/>
    <mergeCell ref="H472:H476"/>
    <mergeCell ref="I472:I476"/>
    <mergeCell ref="H466:H471"/>
    <mergeCell ref="I466:I471"/>
    <mergeCell ref="J466:J476"/>
    <mergeCell ref="K466:K476"/>
    <mergeCell ref="L466:L476"/>
    <mergeCell ref="M466:M476"/>
    <mergeCell ref="F466:F471"/>
    <mergeCell ref="G466:G471"/>
    <mergeCell ref="D477:D484"/>
    <mergeCell ref="E477:E484"/>
    <mergeCell ref="F477:F484"/>
    <mergeCell ref="G477:G484"/>
    <mergeCell ref="M456:M464"/>
    <mergeCell ref="N456:N464"/>
    <mergeCell ref="O456:O464"/>
    <mergeCell ref="AB456:AB464"/>
    <mergeCell ref="AC456:AC464"/>
    <mergeCell ref="AD456:AD464"/>
    <mergeCell ref="G456:G464"/>
    <mergeCell ref="H456:H464"/>
    <mergeCell ref="I456:I464"/>
    <mergeCell ref="J456:J464"/>
    <mergeCell ref="K456:K464"/>
    <mergeCell ref="L456:L464"/>
    <mergeCell ref="K448:K454"/>
    <mergeCell ref="L448:L454"/>
    <mergeCell ref="M448:M454"/>
    <mergeCell ref="N448:N454"/>
    <mergeCell ref="O448:O454"/>
    <mergeCell ref="N477:N479"/>
    <mergeCell ref="O477:O479"/>
    <mergeCell ref="J480:J482"/>
    <mergeCell ref="K480:K482"/>
    <mergeCell ref="L480:L482"/>
    <mergeCell ref="M480:M482"/>
    <mergeCell ref="N480:N482"/>
    <mergeCell ref="O480:O482"/>
    <mergeCell ref="H477:H482"/>
    <mergeCell ref="I477:I482"/>
    <mergeCell ref="J477:J479"/>
    <mergeCell ref="B456:B464"/>
    <mergeCell ref="C456:C464"/>
    <mergeCell ref="D456:D464"/>
    <mergeCell ref="E456:E464"/>
    <mergeCell ref="F456:F464"/>
    <mergeCell ref="M444:M447"/>
    <mergeCell ref="N444:N447"/>
    <mergeCell ref="O444:O447"/>
    <mergeCell ref="D448:D454"/>
    <mergeCell ref="E448:E454"/>
    <mergeCell ref="F448:F454"/>
    <mergeCell ref="G448:G454"/>
    <mergeCell ref="H448:H454"/>
    <mergeCell ref="I448:I454"/>
    <mergeCell ref="J448:J454"/>
    <mergeCell ref="AD441:AD442"/>
    <mergeCell ref="D444:D447"/>
    <mergeCell ref="E444:E447"/>
    <mergeCell ref="F444:F447"/>
    <mergeCell ref="G444:G447"/>
    <mergeCell ref="H444:H447"/>
    <mergeCell ref="I444:I447"/>
    <mergeCell ref="J444:J447"/>
    <mergeCell ref="K444:K447"/>
    <mergeCell ref="L444:L447"/>
    <mergeCell ref="X441:X442"/>
    <mergeCell ref="Y441:Y442"/>
    <mergeCell ref="Z441:Z442"/>
    <mergeCell ref="AA441:AA442"/>
    <mergeCell ref="AB441:AB442"/>
    <mergeCell ref="AC441:AC442"/>
    <mergeCell ref="R441:R442"/>
    <mergeCell ref="S441:S442"/>
    <mergeCell ref="T441:T442"/>
    <mergeCell ref="U441:U442"/>
    <mergeCell ref="V441:V442"/>
    <mergeCell ref="W441:W442"/>
    <mergeCell ref="L441:L443"/>
    <mergeCell ref="M441:M443"/>
    <mergeCell ref="N441:N443"/>
    <mergeCell ref="O441:O443"/>
    <mergeCell ref="P441:P442"/>
    <mergeCell ref="Q441:Q442"/>
    <mergeCell ref="N437:N440"/>
    <mergeCell ref="O437:O440"/>
    <mergeCell ref="D441:D443"/>
    <mergeCell ref="E441:E443"/>
    <mergeCell ref="F441:F443"/>
    <mergeCell ref="G441:G443"/>
    <mergeCell ref="H441:H443"/>
    <mergeCell ref="I441:I443"/>
    <mergeCell ref="J441:J443"/>
    <mergeCell ref="K441:K443"/>
    <mergeCell ref="H437:H440"/>
    <mergeCell ref="I437:I440"/>
    <mergeCell ref="J437:J440"/>
    <mergeCell ref="K437:K440"/>
    <mergeCell ref="L437:L440"/>
    <mergeCell ref="M437:M440"/>
    <mergeCell ref="H435:H436"/>
    <mergeCell ref="I435:I436"/>
    <mergeCell ref="N424:N425"/>
    <mergeCell ref="O424:O425"/>
    <mergeCell ref="D426:D434"/>
    <mergeCell ref="E426:E434"/>
    <mergeCell ref="F426:F434"/>
    <mergeCell ref="G426:G434"/>
    <mergeCell ref="H426:H434"/>
    <mergeCell ref="I426:I434"/>
    <mergeCell ref="J426:J434"/>
    <mergeCell ref="K426:K434"/>
    <mergeCell ref="H424:H425"/>
    <mergeCell ref="I424:I425"/>
    <mergeCell ref="J424:J425"/>
    <mergeCell ref="K424:K425"/>
    <mergeCell ref="L424:L425"/>
    <mergeCell ref="M424:M425"/>
    <mergeCell ref="B424:B454"/>
    <mergeCell ref="C424:C454"/>
    <mergeCell ref="D424:D425"/>
    <mergeCell ref="E424:E425"/>
    <mergeCell ref="F424:F425"/>
    <mergeCell ref="G424:G425"/>
    <mergeCell ref="J421:J422"/>
    <mergeCell ref="K421:K422"/>
    <mergeCell ref="L421:L422"/>
    <mergeCell ref="M421:M422"/>
    <mergeCell ref="N421:N422"/>
    <mergeCell ref="O421:O422"/>
    <mergeCell ref="D421:D422"/>
    <mergeCell ref="E421:E422"/>
    <mergeCell ref="F421:F422"/>
    <mergeCell ref="G421:G422"/>
    <mergeCell ref="H421:H422"/>
    <mergeCell ref="I421:I422"/>
    <mergeCell ref="J435:J436"/>
    <mergeCell ref="K435:K436"/>
    <mergeCell ref="L435:L436"/>
    <mergeCell ref="M435:M436"/>
    <mergeCell ref="N435:N436"/>
    <mergeCell ref="O435:O436"/>
    <mergeCell ref="L426:L434"/>
    <mergeCell ref="M426:M434"/>
    <mergeCell ref="N426:N434"/>
    <mergeCell ref="O426:O434"/>
    <mergeCell ref="D435:D440"/>
    <mergeCell ref="E435:E440"/>
    <mergeCell ref="F435:F440"/>
    <mergeCell ref="G435:G440"/>
    <mergeCell ref="J416:J420"/>
    <mergeCell ref="K416:K420"/>
    <mergeCell ref="L416:L420"/>
    <mergeCell ref="M416:M420"/>
    <mergeCell ref="N416:N420"/>
    <mergeCell ref="O416:O420"/>
    <mergeCell ref="D416:D420"/>
    <mergeCell ref="E416:E420"/>
    <mergeCell ref="F416:F420"/>
    <mergeCell ref="G416:G420"/>
    <mergeCell ref="H416:H420"/>
    <mergeCell ref="I416:I420"/>
    <mergeCell ref="J409:J415"/>
    <mergeCell ref="K409:K415"/>
    <mergeCell ref="L409:L415"/>
    <mergeCell ref="M409:M415"/>
    <mergeCell ref="N409:N415"/>
    <mergeCell ref="O409:O415"/>
    <mergeCell ref="L404:L408"/>
    <mergeCell ref="M404:M408"/>
    <mergeCell ref="N404:N408"/>
    <mergeCell ref="O404:O408"/>
    <mergeCell ref="D409:D415"/>
    <mergeCell ref="E409:E415"/>
    <mergeCell ref="F409:F415"/>
    <mergeCell ref="G409:G415"/>
    <mergeCell ref="H409:H415"/>
    <mergeCell ref="I409:I415"/>
    <mergeCell ref="O398:O403"/>
    <mergeCell ref="H401:H403"/>
    <mergeCell ref="D404:D408"/>
    <mergeCell ref="E404:E408"/>
    <mergeCell ref="F404:F408"/>
    <mergeCell ref="G404:G408"/>
    <mergeCell ref="H404:H408"/>
    <mergeCell ref="I404:I408"/>
    <mergeCell ref="J404:J408"/>
    <mergeCell ref="K404:K408"/>
    <mergeCell ref="K396:K397"/>
    <mergeCell ref="L396:L397"/>
    <mergeCell ref="M396:M397"/>
    <mergeCell ref="N396:N397"/>
    <mergeCell ref="O396:O397"/>
    <mergeCell ref="J398:J403"/>
    <mergeCell ref="K398:K403"/>
    <mergeCell ref="L398:L403"/>
    <mergeCell ref="M398:M403"/>
    <mergeCell ref="N398:N403"/>
    <mergeCell ref="AB389:AB390"/>
    <mergeCell ref="AC389:AC390"/>
    <mergeCell ref="AD389:AD390"/>
    <mergeCell ref="D396:D403"/>
    <mergeCell ref="E396:E403"/>
    <mergeCell ref="F396:F403"/>
    <mergeCell ref="G396:G403"/>
    <mergeCell ref="H396:H400"/>
    <mergeCell ref="I396:I403"/>
    <mergeCell ref="J396:J397"/>
    <mergeCell ref="V389:V390"/>
    <mergeCell ref="W389:W390"/>
    <mergeCell ref="X389:X390"/>
    <mergeCell ref="Y389:Y390"/>
    <mergeCell ref="Z389:Z390"/>
    <mergeCell ref="AA389:AA390"/>
    <mergeCell ref="P389:P390"/>
    <mergeCell ref="Q389:Q390"/>
    <mergeCell ref="R389:R390"/>
    <mergeCell ref="S389:S390"/>
    <mergeCell ref="T389:T390"/>
    <mergeCell ref="U389:U390"/>
    <mergeCell ref="D388:D395"/>
    <mergeCell ref="E388:E395"/>
    <mergeCell ref="F388:F395"/>
    <mergeCell ref="G388:G395"/>
    <mergeCell ref="H388:H395"/>
    <mergeCell ref="I388:I395"/>
    <mergeCell ref="J377:J387"/>
    <mergeCell ref="K377:K387"/>
    <mergeCell ref="L377:L387"/>
    <mergeCell ref="M377:M387"/>
    <mergeCell ref="N377:N387"/>
    <mergeCell ref="O377:O387"/>
    <mergeCell ref="D377:D387"/>
    <mergeCell ref="E377:E387"/>
    <mergeCell ref="F377:F387"/>
    <mergeCell ref="G377:G387"/>
    <mergeCell ref="H377:H387"/>
    <mergeCell ref="I377:I387"/>
    <mergeCell ref="L372:L376"/>
    <mergeCell ref="M372:M376"/>
    <mergeCell ref="N372:N376"/>
    <mergeCell ref="O372:O376"/>
    <mergeCell ref="J368:J371"/>
    <mergeCell ref="K368:K371"/>
    <mergeCell ref="L368:L371"/>
    <mergeCell ref="M368:M371"/>
    <mergeCell ref="N368:N371"/>
    <mergeCell ref="O368:O371"/>
    <mergeCell ref="J357:J367"/>
    <mergeCell ref="K357:K367"/>
    <mergeCell ref="L357:L367"/>
    <mergeCell ref="M357:M367"/>
    <mergeCell ref="N357:N367"/>
    <mergeCell ref="O357:O367"/>
    <mergeCell ref="J388:J395"/>
    <mergeCell ref="K388:K395"/>
    <mergeCell ref="L388:L395"/>
    <mergeCell ref="M388:M395"/>
    <mergeCell ref="N388:N395"/>
    <mergeCell ref="O388:O395"/>
    <mergeCell ref="B357:B422"/>
    <mergeCell ref="C357:C422"/>
    <mergeCell ref="D357:D376"/>
    <mergeCell ref="E357:E376"/>
    <mergeCell ref="F357:F376"/>
    <mergeCell ref="G357:G376"/>
    <mergeCell ref="H357:H376"/>
    <mergeCell ref="I357:I376"/>
    <mergeCell ref="H352:H355"/>
    <mergeCell ref="I352:I355"/>
    <mergeCell ref="J352:J355"/>
    <mergeCell ref="K352:K355"/>
    <mergeCell ref="L352:L355"/>
    <mergeCell ref="M352:M355"/>
    <mergeCell ref="N344:N347"/>
    <mergeCell ref="O344:O347"/>
    <mergeCell ref="J348:J351"/>
    <mergeCell ref="K348:K351"/>
    <mergeCell ref="L348:L351"/>
    <mergeCell ref="M348:M351"/>
    <mergeCell ref="N348:N351"/>
    <mergeCell ref="O348:O351"/>
    <mergeCell ref="H344:H351"/>
    <mergeCell ref="I344:I351"/>
    <mergeCell ref="J344:J347"/>
    <mergeCell ref="K344:K347"/>
    <mergeCell ref="L344:L347"/>
    <mergeCell ref="M344:M347"/>
    <mergeCell ref="B344:B355"/>
    <mergeCell ref="C344:C355"/>
    <mergeCell ref="J372:J376"/>
    <mergeCell ref="K372:K376"/>
    <mergeCell ref="D344:D351"/>
    <mergeCell ref="E344:E351"/>
    <mergeCell ref="F344:F355"/>
    <mergeCell ref="G344:G355"/>
    <mergeCell ref="D352:D355"/>
    <mergeCell ref="E352:E355"/>
    <mergeCell ref="J340:J342"/>
    <mergeCell ref="K340:K342"/>
    <mergeCell ref="L340:L342"/>
    <mergeCell ref="M340:M342"/>
    <mergeCell ref="N340:N342"/>
    <mergeCell ref="O340:O342"/>
    <mergeCell ref="J338:J339"/>
    <mergeCell ref="K338:K339"/>
    <mergeCell ref="L338:L339"/>
    <mergeCell ref="M338:M339"/>
    <mergeCell ref="N338:N339"/>
    <mergeCell ref="O338:O339"/>
    <mergeCell ref="H319:H342"/>
    <mergeCell ref="I319:I342"/>
    <mergeCell ref="N352:N355"/>
    <mergeCell ref="O352:O355"/>
    <mergeCell ref="J336:J337"/>
    <mergeCell ref="K336:K337"/>
    <mergeCell ref="L336:L337"/>
    <mergeCell ref="M336:M337"/>
    <mergeCell ref="N336:N337"/>
    <mergeCell ref="O336:O337"/>
    <mergeCell ref="J334:J335"/>
    <mergeCell ref="K334:K335"/>
    <mergeCell ref="L334:L335"/>
    <mergeCell ref="M334:M335"/>
    <mergeCell ref="N334:N335"/>
    <mergeCell ref="O334:O335"/>
    <mergeCell ref="J331:J333"/>
    <mergeCell ref="K331:K333"/>
    <mergeCell ref="L331:L333"/>
    <mergeCell ref="M331:M333"/>
    <mergeCell ref="N331:N333"/>
    <mergeCell ref="O331:O333"/>
    <mergeCell ref="N325:N326"/>
    <mergeCell ref="O325:O326"/>
    <mergeCell ref="J327:J328"/>
    <mergeCell ref="K327:K328"/>
    <mergeCell ref="L327:L328"/>
    <mergeCell ref="M327:M328"/>
    <mergeCell ref="N327:N328"/>
    <mergeCell ref="O327:O328"/>
    <mergeCell ref="N319:N322"/>
    <mergeCell ref="O319:O322"/>
    <mergeCell ref="J323:J324"/>
    <mergeCell ref="K323:K324"/>
    <mergeCell ref="L323:L324"/>
    <mergeCell ref="M323:M324"/>
    <mergeCell ref="N323:N324"/>
    <mergeCell ref="O323:O324"/>
    <mergeCell ref="J319:J322"/>
    <mergeCell ref="K319:K322"/>
    <mergeCell ref="L319:L322"/>
    <mergeCell ref="M319:M322"/>
    <mergeCell ref="J325:J326"/>
    <mergeCell ref="K325:K326"/>
    <mergeCell ref="L325:L326"/>
    <mergeCell ref="M325:M326"/>
    <mergeCell ref="L316:L317"/>
    <mergeCell ref="M316:M317"/>
    <mergeCell ref="N316:N317"/>
    <mergeCell ref="O316:O317"/>
    <mergeCell ref="B319:B342"/>
    <mergeCell ref="C319:C342"/>
    <mergeCell ref="D319:D342"/>
    <mergeCell ref="E319:E342"/>
    <mergeCell ref="F319:F342"/>
    <mergeCell ref="G319:G342"/>
    <mergeCell ref="D316:D317"/>
    <mergeCell ref="E316:E317"/>
    <mergeCell ref="H316:H317"/>
    <mergeCell ref="I316:I317"/>
    <mergeCell ref="J316:J317"/>
    <mergeCell ref="K316:K317"/>
    <mergeCell ref="J310:J314"/>
    <mergeCell ref="K310:K314"/>
    <mergeCell ref="L310:L314"/>
    <mergeCell ref="M310:M314"/>
    <mergeCell ref="N310:N314"/>
    <mergeCell ref="O310:O314"/>
    <mergeCell ref="B210:B317"/>
    <mergeCell ref="C210:C317"/>
    <mergeCell ref="D210:D258"/>
    <mergeCell ref="E210:E258"/>
    <mergeCell ref="J329:J330"/>
    <mergeCell ref="K329:K330"/>
    <mergeCell ref="L329:L330"/>
    <mergeCell ref="M329:M330"/>
    <mergeCell ref="N329:N330"/>
    <mergeCell ref="O329:O330"/>
    <mergeCell ref="N306:N307"/>
    <mergeCell ref="O306:O307"/>
    <mergeCell ref="J308:J309"/>
    <mergeCell ref="K308:K309"/>
    <mergeCell ref="L308:L309"/>
    <mergeCell ref="M308:M309"/>
    <mergeCell ref="N308:N309"/>
    <mergeCell ref="O308:O309"/>
    <mergeCell ref="N296:N304"/>
    <mergeCell ref="O296:O304"/>
    <mergeCell ref="D306:D315"/>
    <mergeCell ref="E306:E315"/>
    <mergeCell ref="H306:H315"/>
    <mergeCell ref="I306:I315"/>
    <mergeCell ref="J306:J307"/>
    <mergeCell ref="K306:K307"/>
    <mergeCell ref="L306:L307"/>
    <mergeCell ref="M306:M307"/>
    <mergeCell ref="L292:L295"/>
    <mergeCell ref="M292:M295"/>
    <mergeCell ref="N292:N295"/>
    <mergeCell ref="O292:O295"/>
    <mergeCell ref="D296:D305"/>
    <mergeCell ref="E296:E305"/>
    <mergeCell ref="J296:J304"/>
    <mergeCell ref="K296:K304"/>
    <mergeCell ref="L296:L304"/>
    <mergeCell ref="M296:M304"/>
    <mergeCell ref="L290:L291"/>
    <mergeCell ref="M290:M291"/>
    <mergeCell ref="N290:N291"/>
    <mergeCell ref="O290:O291"/>
    <mergeCell ref="D292:D294"/>
    <mergeCell ref="E292:E294"/>
    <mergeCell ref="H292:H305"/>
    <mergeCell ref="I292:I305"/>
    <mergeCell ref="J292:J295"/>
    <mergeCell ref="K292:K295"/>
    <mergeCell ref="D290:D291"/>
    <mergeCell ref="E290:E291"/>
    <mergeCell ref="H290:H291"/>
    <mergeCell ref="I290:I291"/>
    <mergeCell ref="J290:J291"/>
    <mergeCell ref="K290:K291"/>
    <mergeCell ref="J285:J288"/>
    <mergeCell ref="K285:K288"/>
    <mergeCell ref="L285:L288"/>
    <mergeCell ref="M285:M288"/>
    <mergeCell ref="N285:N288"/>
    <mergeCell ref="O285:O288"/>
    <mergeCell ref="N278:N281"/>
    <mergeCell ref="O278:O281"/>
    <mergeCell ref="D282:D289"/>
    <mergeCell ref="E282:E289"/>
    <mergeCell ref="H282:H289"/>
    <mergeCell ref="I282:I289"/>
    <mergeCell ref="J282:J284"/>
    <mergeCell ref="K282:K284"/>
    <mergeCell ref="L282:L284"/>
    <mergeCell ref="M282:M284"/>
    <mergeCell ref="H278:H281"/>
    <mergeCell ref="I278:I281"/>
    <mergeCell ref="J278:J281"/>
    <mergeCell ref="K278:K281"/>
    <mergeCell ref="L278:L281"/>
    <mergeCell ref="M278:M281"/>
    <mergeCell ref="L276:L277"/>
    <mergeCell ref="M276:M277"/>
    <mergeCell ref="N276:N277"/>
    <mergeCell ref="O276:O277"/>
    <mergeCell ref="J269:J270"/>
    <mergeCell ref="K269:K270"/>
    <mergeCell ref="L269:L270"/>
    <mergeCell ref="M269:M270"/>
    <mergeCell ref="N269:N270"/>
    <mergeCell ref="O269:O270"/>
    <mergeCell ref="J267:J268"/>
    <mergeCell ref="K267:K268"/>
    <mergeCell ref="L267:L268"/>
    <mergeCell ref="M267:M268"/>
    <mergeCell ref="N267:N268"/>
    <mergeCell ref="O267:O268"/>
    <mergeCell ref="N282:N284"/>
    <mergeCell ref="O282:O284"/>
    <mergeCell ref="N262:N264"/>
    <mergeCell ref="O262:O264"/>
    <mergeCell ref="J265:J266"/>
    <mergeCell ref="K265:K266"/>
    <mergeCell ref="L265:L266"/>
    <mergeCell ref="M265:M266"/>
    <mergeCell ref="N265:N266"/>
    <mergeCell ref="O265:O266"/>
    <mergeCell ref="N259:N261"/>
    <mergeCell ref="O259:O261"/>
    <mergeCell ref="D262:D277"/>
    <mergeCell ref="E262:E277"/>
    <mergeCell ref="H262:H277"/>
    <mergeCell ref="I262:I277"/>
    <mergeCell ref="J262:J264"/>
    <mergeCell ref="K262:K264"/>
    <mergeCell ref="L262:L264"/>
    <mergeCell ref="M262:M264"/>
    <mergeCell ref="H259:H261"/>
    <mergeCell ref="I259:I261"/>
    <mergeCell ref="J259:J261"/>
    <mergeCell ref="K259:K261"/>
    <mergeCell ref="L259:L261"/>
    <mergeCell ref="M259:M261"/>
    <mergeCell ref="F210:F317"/>
    <mergeCell ref="G210:G317"/>
    <mergeCell ref="D259:D261"/>
    <mergeCell ref="E259:E261"/>
    <mergeCell ref="D278:D281"/>
    <mergeCell ref="E278:E281"/>
    <mergeCell ref="J276:J277"/>
    <mergeCell ref="K276:K277"/>
    <mergeCell ref="N253:N254"/>
    <mergeCell ref="O253:O254"/>
    <mergeCell ref="H256:H257"/>
    <mergeCell ref="I256:I257"/>
    <mergeCell ref="J256:J257"/>
    <mergeCell ref="K256:K257"/>
    <mergeCell ref="L256:L257"/>
    <mergeCell ref="M256:M257"/>
    <mergeCell ref="N256:N257"/>
    <mergeCell ref="O256:O257"/>
    <mergeCell ref="N245:N247"/>
    <mergeCell ref="O245:O247"/>
    <mergeCell ref="J248:J252"/>
    <mergeCell ref="K248:K252"/>
    <mergeCell ref="L248:L252"/>
    <mergeCell ref="M248:M252"/>
    <mergeCell ref="N248:N252"/>
    <mergeCell ref="O248:O252"/>
    <mergeCell ref="H245:H254"/>
    <mergeCell ref="I245:I254"/>
    <mergeCell ref="J245:J247"/>
    <mergeCell ref="K245:K247"/>
    <mergeCell ref="L245:L247"/>
    <mergeCell ref="M245:M247"/>
    <mergeCell ref="J253:J254"/>
    <mergeCell ref="K253:K254"/>
    <mergeCell ref="L253:L254"/>
    <mergeCell ref="M253:M254"/>
    <mergeCell ref="J243:J244"/>
    <mergeCell ref="K243:K244"/>
    <mergeCell ref="L243:L244"/>
    <mergeCell ref="M243:M244"/>
    <mergeCell ref="N243:N244"/>
    <mergeCell ref="O243:O244"/>
    <mergeCell ref="J241:J242"/>
    <mergeCell ref="K241:K242"/>
    <mergeCell ref="L241:L242"/>
    <mergeCell ref="M241:M242"/>
    <mergeCell ref="N241:N242"/>
    <mergeCell ref="O241:O242"/>
    <mergeCell ref="J239:J240"/>
    <mergeCell ref="K239:K240"/>
    <mergeCell ref="L239:L240"/>
    <mergeCell ref="M239:M240"/>
    <mergeCell ref="N239:N240"/>
    <mergeCell ref="O239:O240"/>
    <mergeCell ref="J237:J238"/>
    <mergeCell ref="K237:K238"/>
    <mergeCell ref="L237:L238"/>
    <mergeCell ref="M237:M238"/>
    <mergeCell ref="N237:N238"/>
    <mergeCell ref="O237:O238"/>
    <mergeCell ref="J235:J236"/>
    <mergeCell ref="K235:K236"/>
    <mergeCell ref="L235:L236"/>
    <mergeCell ref="M235:M236"/>
    <mergeCell ref="N235:N236"/>
    <mergeCell ref="O235:O236"/>
    <mergeCell ref="J233:J234"/>
    <mergeCell ref="K233:K234"/>
    <mergeCell ref="L233:L234"/>
    <mergeCell ref="M233:M234"/>
    <mergeCell ref="N233:N234"/>
    <mergeCell ref="O233:O234"/>
    <mergeCell ref="J223:J224"/>
    <mergeCell ref="K223:K224"/>
    <mergeCell ref="L223:L224"/>
    <mergeCell ref="M223:M224"/>
    <mergeCell ref="N223:N224"/>
    <mergeCell ref="O223:O224"/>
    <mergeCell ref="J221:J222"/>
    <mergeCell ref="K221:K222"/>
    <mergeCell ref="L221:L222"/>
    <mergeCell ref="M221:M222"/>
    <mergeCell ref="N221:N222"/>
    <mergeCell ref="O221:O222"/>
    <mergeCell ref="J231:J232"/>
    <mergeCell ref="K231:K232"/>
    <mergeCell ref="L231:L232"/>
    <mergeCell ref="M231:M232"/>
    <mergeCell ref="N231:N232"/>
    <mergeCell ref="O231:O232"/>
    <mergeCell ref="J229:J230"/>
    <mergeCell ref="K229:K230"/>
    <mergeCell ref="L229:L230"/>
    <mergeCell ref="M229:M230"/>
    <mergeCell ref="N229:N230"/>
    <mergeCell ref="O229:O230"/>
    <mergeCell ref="J227:J228"/>
    <mergeCell ref="K227:K228"/>
    <mergeCell ref="L227:L228"/>
    <mergeCell ref="M227:M228"/>
    <mergeCell ref="N227:N228"/>
    <mergeCell ref="O227:O228"/>
    <mergeCell ref="M216:M217"/>
    <mergeCell ref="N216:N217"/>
    <mergeCell ref="O216:O217"/>
    <mergeCell ref="J218:J220"/>
    <mergeCell ref="K218:K220"/>
    <mergeCell ref="L218:L220"/>
    <mergeCell ref="M218:M220"/>
    <mergeCell ref="N218:N220"/>
    <mergeCell ref="O218:O220"/>
    <mergeCell ref="O211:O213"/>
    <mergeCell ref="J214:J215"/>
    <mergeCell ref="K214:K215"/>
    <mergeCell ref="L214:L215"/>
    <mergeCell ref="M214:M215"/>
    <mergeCell ref="N214:N215"/>
    <mergeCell ref="O214:O215"/>
    <mergeCell ref="H210:H244"/>
    <mergeCell ref="I210:I244"/>
    <mergeCell ref="M210:M213"/>
    <mergeCell ref="N210:N213"/>
    <mergeCell ref="J211:J213"/>
    <mergeCell ref="K211:K213"/>
    <mergeCell ref="L211:L213"/>
    <mergeCell ref="J216:J217"/>
    <mergeCell ref="K216:K217"/>
    <mergeCell ref="L216:L217"/>
    <mergeCell ref="J225:J226"/>
    <mergeCell ref="K225:K226"/>
    <mergeCell ref="L225:L226"/>
    <mergeCell ref="M225:M226"/>
    <mergeCell ref="N225:N226"/>
    <mergeCell ref="O225:O226"/>
    <mergeCell ref="J205:J208"/>
    <mergeCell ref="K205:K208"/>
    <mergeCell ref="L205:L208"/>
    <mergeCell ref="M205:M208"/>
    <mergeCell ref="N205:N208"/>
    <mergeCell ref="O205:O208"/>
    <mergeCell ref="N179:N193"/>
    <mergeCell ref="O179:O193"/>
    <mergeCell ref="D194:D208"/>
    <mergeCell ref="E194:E208"/>
    <mergeCell ref="H194:H208"/>
    <mergeCell ref="I194:I208"/>
    <mergeCell ref="J194:J204"/>
    <mergeCell ref="K194:K204"/>
    <mergeCell ref="L194:L204"/>
    <mergeCell ref="M194:M204"/>
    <mergeCell ref="D179:D193"/>
    <mergeCell ref="E179:E193"/>
    <mergeCell ref="J179:J193"/>
    <mergeCell ref="K179:K193"/>
    <mergeCell ref="L179:L193"/>
    <mergeCell ref="M179:M193"/>
    <mergeCell ref="L175:L178"/>
    <mergeCell ref="M175:M178"/>
    <mergeCell ref="N175:N178"/>
    <mergeCell ref="O175:O178"/>
    <mergeCell ref="D168:D178"/>
    <mergeCell ref="E168:E178"/>
    <mergeCell ref="J168:J174"/>
    <mergeCell ref="K168:K174"/>
    <mergeCell ref="L168:L174"/>
    <mergeCell ref="M168:M174"/>
    <mergeCell ref="J166:J167"/>
    <mergeCell ref="K166:K167"/>
    <mergeCell ref="L166:L167"/>
    <mergeCell ref="M166:M167"/>
    <mergeCell ref="N166:N167"/>
    <mergeCell ref="O166:O167"/>
    <mergeCell ref="N194:N204"/>
    <mergeCell ref="O194:O204"/>
    <mergeCell ref="J161:J165"/>
    <mergeCell ref="K161:K165"/>
    <mergeCell ref="L161:L165"/>
    <mergeCell ref="M161:M165"/>
    <mergeCell ref="N161:N165"/>
    <mergeCell ref="O161:O165"/>
    <mergeCell ref="J153:J160"/>
    <mergeCell ref="K153:K160"/>
    <mergeCell ref="L153:L160"/>
    <mergeCell ref="M153:M160"/>
    <mergeCell ref="N153:N160"/>
    <mergeCell ref="O153:O160"/>
    <mergeCell ref="N150:N151"/>
    <mergeCell ref="O150:O151"/>
    <mergeCell ref="B153:B208"/>
    <mergeCell ref="C153:C208"/>
    <mergeCell ref="D153:D167"/>
    <mergeCell ref="E153:E167"/>
    <mergeCell ref="F153:F208"/>
    <mergeCell ref="G153:G208"/>
    <mergeCell ref="H153:H193"/>
    <mergeCell ref="I153:I193"/>
    <mergeCell ref="B146:B151"/>
    <mergeCell ref="C146:C151"/>
    <mergeCell ref="D146:D151"/>
    <mergeCell ref="E146:E151"/>
    <mergeCell ref="F146:F151"/>
    <mergeCell ref="G146:G151"/>
    <mergeCell ref="N168:N174"/>
    <mergeCell ref="O168:O174"/>
    <mergeCell ref="J175:J178"/>
    <mergeCell ref="K175:K178"/>
    <mergeCell ref="N146:N147"/>
    <mergeCell ref="O146:O147"/>
    <mergeCell ref="J148:J149"/>
    <mergeCell ref="K148:K149"/>
    <mergeCell ref="L148:L149"/>
    <mergeCell ref="M148:M149"/>
    <mergeCell ref="N148:N149"/>
    <mergeCell ref="O148:O149"/>
    <mergeCell ref="H146:H151"/>
    <mergeCell ref="I146:I151"/>
    <mergeCell ref="J146:J147"/>
    <mergeCell ref="K146:K147"/>
    <mergeCell ref="L146:L147"/>
    <mergeCell ref="M146:M147"/>
    <mergeCell ref="J150:J151"/>
    <mergeCell ref="K150:K151"/>
    <mergeCell ref="L150:L151"/>
    <mergeCell ref="M150:M151"/>
    <mergeCell ref="M126:M127"/>
    <mergeCell ref="D121:D125"/>
    <mergeCell ref="E121:E125"/>
    <mergeCell ref="I121:I125"/>
    <mergeCell ref="J121:J125"/>
    <mergeCell ref="K121:K125"/>
    <mergeCell ref="L121:L125"/>
    <mergeCell ref="J140:J144"/>
    <mergeCell ref="K140:K144"/>
    <mergeCell ref="L140:L144"/>
    <mergeCell ref="M140:M144"/>
    <mergeCell ref="N140:N144"/>
    <mergeCell ref="O140:O144"/>
    <mergeCell ref="D140:D144"/>
    <mergeCell ref="E140:E144"/>
    <mergeCell ref="F140:F144"/>
    <mergeCell ref="G140:G144"/>
    <mergeCell ref="H140:H144"/>
    <mergeCell ref="I140:I144"/>
    <mergeCell ref="J129:J139"/>
    <mergeCell ref="K129:K139"/>
    <mergeCell ref="L129:L139"/>
    <mergeCell ref="M129:M139"/>
    <mergeCell ref="N129:N139"/>
    <mergeCell ref="O129:O139"/>
    <mergeCell ref="I112:I116"/>
    <mergeCell ref="J112:J116"/>
    <mergeCell ref="K112:K116"/>
    <mergeCell ref="L112:L116"/>
    <mergeCell ref="M112:M116"/>
    <mergeCell ref="N112:N116"/>
    <mergeCell ref="H109:H125"/>
    <mergeCell ref="I109:I111"/>
    <mergeCell ref="J109:J111"/>
    <mergeCell ref="K109:K111"/>
    <mergeCell ref="L109:L111"/>
    <mergeCell ref="M109:M111"/>
    <mergeCell ref="M121:M125"/>
    <mergeCell ref="N126:N127"/>
    <mergeCell ref="O126:O127"/>
    <mergeCell ref="B129:B144"/>
    <mergeCell ref="C129:C144"/>
    <mergeCell ref="D129:D139"/>
    <mergeCell ref="E129:E139"/>
    <mergeCell ref="F129:F139"/>
    <mergeCell ref="G129:G139"/>
    <mergeCell ref="H129:H139"/>
    <mergeCell ref="I129:I139"/>
    <mergeCell ref="N121:N125"/>
    <mergeCell ref="O121:O125"/>
    <mergeCell ref="D126:D127"/>
    <mergeCell ref="E126:E127"/>
    <mergeCell ref="H126:H127"/>
    <mergeCell ref="I126:I127"/>
    <mergeCell ref="J126:J127"/>
    <mergeCell ref="K126:K127"/>
    <mergeCell ref="L126:L127"/>
    <mergeCell ref="B109:B127"/>
    <mergeCell ref="C109:C127"/>
    <mergeCell ref="D109:D111"/>
    <mergeCell ref="E109:E111"/>
    <mergeCell ref="F109:F127"/>
    <mergeCell ref="G109:G127"/>
    <mergeCell ref="L81:L107"/>
    <mergeCell ref="M81:M107"/>
    <mergeCell ref="N81:N107"/>
    <mergeCell ref="O81:O107"/>
    <mergeCell ref="AF81:AF91"/>
    <mergeCell ref="D92:D101"/>
    <mergeCell ref="E92:E101"/>
    <mergeCell ref="F92:F101"/>
    <mergeCell ref="AF92:AF101"/>
    <mergeCell ref="D102:D107"/>
    <mergeCell ref="B2:B107"/>
    <mergeCell ref="C2:C107"/>
    <mergeCell ref="O112:O116"/>
    <mergeCell ref="D117:D120"/>
    <mergeCell ref="E117:E120"/>
    <mergeCell ref="I117:I120"/>
    <mergeCell ref="J117:J120"/>
    <mergeCell ref="K117:K120"/>
    <mergeCell ref="L117:L120"/>
    <mergeCell ref="M117:M120"/>
    <mergeCell ref="N117:N120"/>
    <mergeCell ref="O117:O120"/>
    <mergeCell ref="N109:N111"/>
    <mergeCell ref="O109:O111"/>
    <mergeCell ref="D112:D116"/>
    <mergeCell ref="E112:E116"/>
    <mergeCell ref="O69:O80"/>
    <mergeCell ref="AF69:AF80"/>
    <mergeCell ref="D81:D91"/>
    <mergeCell ref="E81:E91"/>
    <mergeCell ref="F81:F91"/>
    <mergeCell ref="G81:G107"/>
    <mergeCell ref="H81:H105"/>
    <mergeCell ref="I81:I105"/>
    <mergeCell ref="J81:J107"/>
    <mergeCell ref="K81:K107"/>
    <mergeCell ref="I69:I80"/>
    <mergeCell ref="J69:J80"/>
    <mergeCell ref="K69:K80"/>
    <mergeCell ref="L69:L80"/>
    <mergeCell ref="M69:M80"/>
    <mergeCell ref="N69:N80"/>
    <mergeCell ref="L49:L68"/>
    <mergeCell ref="M49:M68"/>
    <mergeCell ref="N49:N68"/>
    <mergeCell ref="O49:O68"/>
    <mergeCell ref="AF49:AF68"/>
    <mergeCell ref="D69:D80"/>
    <mergeCell ref="E69:E80"/>
    <mergeCell ref="F69:F80"/>
    <mergeCell ref="G69:G80"/>
    <mergeCell ref="H69:H80"/>
    <mergeCell ref="E102:E107"/>
    <mergeCell ref="F102:F107"/>
    <mergeCell ref="AF102:AF105"/>
    <mergeCell ref="H106:H107"/>
    <mergeCell ref="I106:I107"/>
    <mergeCell ref="AF106:AF107"/>
    <mergeCell ref="M44:M48"/>
    <mergeCell ref="N44:N48"/>
    <mergeCell ref="O44:O48"/>
    <mergeCell ref="AF44:AF48"/>
    <mergeCell ref="F49:F68"/>
    <mergeCell ref="G49:G68"/>
    <mergeCell ref="H49:H68"/>
    <mergeCell ref="I49:I68"/>
    <mergeCell ref="J49:J68"/>
    <mergeCell ref="K49:K68"/>
    <mergeCell ref="AF34:AF43"/>
    <mergeCell ref="D44:D68"/>
    <mergeCell ref="E44:E68"/>
    <mergeCell ref="F44:F48"/>
    <mergeCell ref="G44:G48"/>
    <mergeCell ref="H44:H48"/>
    <mergeCell ref="I44:I48"/>
    <mergeCell ref="J44:J48"/>
    <mergeCell ref="K44:K48"/>
    <mergeCell ref="L44:L48"/>
    <mergeCell ref="J34:J43"/>
    <mergeCell ref="K34:K43"/>
    <mergeCell ref="L34:L43"/>
    <mergeCell ref="M34:M43"/>
    <mergeCell ref="N34:N43"/>
    <mergeCell ref="O34:O43"/>
    <mergeCell ref="H31:H33"/>
    <mergeCell ref="I31:I33"/>
    <mergeCell ref="D34:D43"/>
    <mergeCell ref="E34:E43"/>
    <mergeCell ref="F34:F43"/>
    <mergeCell ref="G34:G43"/>
    <mergeCell ref="H34:H43"/>
    <mergeCell ref="I34:I43"/>
    <mergeCell ref="K23:K33"/>
    <mergeCell ref="L23:L33"/>
    <mergeCell ref="M23:M33"/>
    <mergeCell ref="N23:N33"/>
    <mergeCell ref="O23:O33"/>
    <mergeCell ref="AF23:AF33"/>
    <mergeCell ref="M21:M22"/>
    <mergeCell ref="N21:N22"/>
    <mergeCell ref="O21:O22"/>
    <mergeCell ref="D23:D33"/>
    <mergeCell ref="E23:E33"/>
    <mergeCell ref="F23:F33"/>
    <mergeCell ref="G23:G33"/>
    <mergeCell ref="H23:H30"/>
    <mergeCell ref="I23:I30"/>
    <mergeCell ref="J23:J33"/>
    <mergeCell ref="N19:N20"/>
    <mergeCell ref="O19:O20"/>
    <mergeCell ref="D21:D22"/>
    <mergeCell ref="E21:E22"/>
    <mergeCell ref="I21:I22"/>
    <mergeCell ref="J21:J22"/>
    <mergeCell ref="K21:K22"/>
    <mergeCell ref="L21:L22"/>
    <mergeCell ref="M12:M18"/>
    <mergeCell ref="N12:N18"/>
    <mergeCell ref="O12:O18"/>
    <mergeCell ref="AF12:AF13"/>
    <mergeCell ref="F14:F22"/>
    <mergeCell ref="G14:G22"/>
    <mergeCell ref="H14:H22"/>
    <mergeCell ref="AF14:AF18"/>
    <mergeCell ref="J19:J20"/>
    <mergeCell ref="K19:K20"/>
    <mergeCell ref="O10:O11"/>
    <mergeCell ref="AF10:AF11"/>
    <mergeCell ref="D12:D20"/>
    <mergeCell ref="E12:E20"/>
    <mergeCell ref="F12:F13"/>
    <mergeCell ref="G12:G13"/>
    <mergeCell ref="I12:I20"/>
    <mergeCell ref="J12:J18"/>
    <mergeCell ref="K12:K18"/>
    <mergeCell ref="L12:L18"/>
    <mergeCell ref="N2:N9"/>
    <mergeCell ref="O2:O9"/>
    <mergeCell ref="AF2:AF8"/>
    <mergeCell ref="H10:H11"/>
    <mergeCell ref="I10:I11"/>
    <mergeCell ref="J10:J11"/>
    <mergeCell ref="K10:K11"/>
    <mergeCell ref="L10:L11"/>
    <mergeCell ref="M10:M11"/>
    <mergeCell ref="N10:N11"/>
    <mergeCell ref="H2:H8"/>
    <mergeCell ref="I2:I8"/>
    <mergeCell ref="J2:J9"/>
    <mergeCell ref="K2:K9"/>
    <mergeCell ref="L2:L9"/>
    <mergeCell ref="M2:M9"/>
    <mergeCell ref="D2:D11"/>
    <mergeCell ref="E2:E11"/>
    <mergeCell ref="F2:F11"/>
    <mergeCell ref="G2:G11"/>
    <mergeCell ref="L19:L20"/>
    <mergeCell ref="M19:M20"/>
  </mergeCells>
  <conditionalFormatting sqref="U639:U640 U641:Z641">
    <cfRule type="cellIs" dxfId="3" priority="1" operator="equal">
      <formula>"N.D."</formula>
    </cfRule>
  </conditionalFormatting>
  <conditionalFormatting sqref="V639:Y639">
    <cfRule type="cellIs" dxfId="2" priority="2" operator="equal">
      <formula>"N.D."</formula>
    </cfRule>
  </conditionalFormatting>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3981A-CCBA-4A8B-BB15-6B187DB7919C}">
  <sheetPr codeName="Hoja2" filterMode="1">
    <tabColor rgb="FF00B050"/>
    <outlinePr summaryBelow="0" summaryRight="0"/>
  </sheetPr>
  <dimension ref="A2:BN913"/>
  <sheetViews>
    <sheetView tabSelected="1" topLeftCell="N385" zoomScale="57" zoomScaleNormal="57" workbookViewId="0">
      <selection activeCell="W387" sqref="W387"/>
    </sheetView>
  </sheetViews>
  <sheetFormatPr baseColWidth="10" defaultColWidth="14.42578125" defaultRowHeight="17.25" x14ac:dyDescent="0.25"/>
  <cols>
    <col min="1" max="1" width="11.5703125" style="857" customWidth="1"/>
    <col min="2" max="3" width="29.85546875" style="856" customWidth="1"/>
    <col min="4" max="4" width="30.140625" style="1247" customWidth="1"/>
    <col min="5" max="5" width="41.42578125" style="856" customWidth="1"/>
    <col min="6" max="6" width="26" style="856" customWidth="1"/>
    <col min="7" max="7" width="16.28515625" style="857" customWidth="1"/>
    <col min="8" max="11" width="21.42578125" style="857" customWidth="1"/>
    <col min="12" max="12" width="12.85546875" style="857" customWidth="1"/>
    <col min="13" max="13" width="18.7109375" style="857" customWidth="1"/>
    <col min="14" max="14" width="14.42578125" style="857" customWidth="1"/>
    <col min="15" max="15" width="30" style="856" customWidth="1"/>
    <col min="16" max="16" width="20.140625" style="856" customWidth="1"/>
    <col min="17" max="17" width="29.85546875" style="856" customWidth="1"/>
    <col min="18" max="18" width="37.5703125" style="1016" customWidth="1"/>
    <col min="19" max="19" width="25" style="1016" customWidth="1"/>
    <col min="20" max="20" width="33.42578125" style="1016" customWidth="1"/>
    <col min="21" max="21" width="21.42578125" style="1016" customWidth="1"/>
    <col min="22" max="26" width="12.5703125" style="1016" customWidth="1"/>
    <col min="27" max="28" width="28.85546875" style="856" customWidth="1"/>
    <col min="29" max="29" width="36.42578125" style="856" customWidth="1"/>
    <col min="30" max="30" width="37.5703125" style="856" customWidth="1"/>
    <col min="31" max="31" width="40.140625" style="856" customWidth="1"/>
    <col min="32" max="37" width="40.140625" style="856" hidden="1" customWidth="1"/>
    <col min="38" max="38" width="45.85546875" style="856" hidden="1" customWidth="1"/>
    <col min="39" max="40" width="40.140625" style="856" hidden="1" customWidth="1"/>
    <col min="41" max="41" width="42.140625" style="952" customWidth="1"/>
    <col min="42" max="42" width="25.42578125" style="856" customWidth="1"/>
    <col min="43" max="43" width="25" style="856" customWidth="1"/>
    <col min="44" max="44" width="22.85546875" style="856" customWidth="1"/>
    <col min="45" max="45" width="23.28515625" style="856" customWidth="1"/>
    <col min="46" max="46" width="23.5703125" style="856" customWidth="1"/>
    <col min="47" max="47" width="23" style="856" customWidth="1"/>
    <col min="48" max="48" width="23.85546875" style="856" customWidth="1"/>
    <col min="49" max="49" width="22.5703125" style="856" customWidth="1"/>
    <col min="50" max="50" width="23.140625" style="856" customWidth="1"/>
    <col min="51" max="51" width="22.42578125" style="856" customWidth="1"/>
    <col min="52" max="52" width="21.28515625" style="856" customWidth="1"/>
    <col min="53" max="53" width="24" style="856" customWidth="1"/>
    <col min="54" max="54" width="29.140625" style="856" customWidth="1"/>
    <col min="55" max="55" width="32.28515625" style="856" customWidth="1"/>
    <col min="56" max="56" width="24.140625" style="856" customWidth="1"/>
    <col min="57" max="57" width="21.140625" style="856" customWidth="1"/>
    <col min="58" max="58" width="23.28515625" style="856" customWidth="1"/>
    <col min="59" max="59" width="23.7109375" style="856" customWidth="1"/>
    <col min="60" max="60" width="22.7109375" style="856" customWidth="1"/>
    <col min="61" max="61" width="24.42578125" style="856" customWidth="1"/>
    <col min="62" max="62" width="24.28515625" style="856" customWidth="1"/>
    <col min="63" max="63" width="23.85546875" style="856" customWidth="1"/>
    <col min="64" max="64" width="24.140625" style="856" customWidth="1"/>
    <col min="65" max="65" width="25" style="856" customWidth="1"/>
    <col min="66" max="16384" width="14.42578125" style="856"/>
  </cols>
  <sheetData>
    <row r="2" spans="1:65" ht="22.5" x14ac:dyDescent="0.25">
      <c r="A2" s="2061" t="s">
        <v>3040</v>
      </c>
      <c r="B2" s="2061"/>
      <c r="C2" s="2061"/>
      <c r="D2" s="2061"/>
      <c r="E2" s="2061"/>
      <c r="F2" s="2062" t="s">
        <v>3102</v>
      </c>
      <c r="G2" s="2062"/>
      <c r="H2" s="2062"/>
      <c r="I2" s="2062"/>
      <c r="J2" s="2062"/>
      <c r="K2" s="2062"/>
      <c r="L2" s="2063" t="s">
        <v>17</v>
      </c>
      <c r="M2" s="2062"/>
      <c r="N2" s="2062"/>
      <c r="O2" s="2062"/>
      <c r="P2" s="2062"/>
      <c r="Q2" s="2062"/>
      <c r="R2" s="2064"/>
      <c r="S2" s="2064"/>
      <c r="T2" s="2064"/>
      <c r="U2" s="2064"/>
      <c r="V2" s="2064"/>
      <c r="W2" s="2064"/>
      <c r="X2" s="2064"/>
      <c r="Y2" s="2064"/>
      <c r="Z2" s="2064"/>
      <c r="AA2" s="2062"/>
      <c r="AB2" s="2062"/>
      <c r="AC2" s="2062"/>
      <c r="AD2" s="2062"/>
      <c r="AE2" s="2065"/>
      <c r="AF2" s="2061" t="s">
        <v>3101</v>
      </c>
      <c r="AG2" s="2061"/>
      <c r="AH2" s="2061"/>
      <c r="AI2" s="2061"/>
      <c r="AJ2" s="2061"/>
      <c r="AK2" s="2061"/>
      <c r="AL2" s="2061"/>
      <c r="AM2" s="2061"/>
      <c r="AN2" s="2061"/>
      <c r="AO2" s="1000"/>
      <c r="AP2" s="2061" t="s">
        <v>3100</v>
      </c>
      <c r="AQ2" s="2061"/>
      <c r="AR2" s="2061"/>
      <c r="AS2" s="2061"/>
      <c r="AT2" s="2061"/>
      <c r="AU2" s="2061"/>
      <c r="AV2" s="2061"/>
      <c r="AW2" s="2061"/>
      <c r="AX2" s="2061"/>
      <c r="AY2" s="2061"/>
      <c r="AZ2" s="2061"/>
      <c r="BA2" s="2061"/>
      <c r="BB2" s="2061"/>
      <c r="BC2" s="2061"/>
      <c r="BD2" s="2061"/>
      <c r="BE2" s="2061"/>
      <c r="BF2" s="2061"/>
      <c r="BG2" s="2061"/>
      <c r="BH2" s="2061"/>
      <c r="BI2" s="2061"/>
      <c r="BJ2" s="2061"/>
      <c r="BK2" s="2061"/>
      <c r="BL2" s="2061"/>
      <c r="BM2" s="2061"/>
    </row>
    <row r="3" spans="1:65" s="857" customFormat="1" ht="103.5" x14ac:dyDescent="0.25">
      <c r="A3" s="848" t="s">
        <v>2591</v>
      </c>
      <c r="B3" s="848" t="s">
        <v>2583</v>
      </c>
      <c r="C3" s="848" t="s">
        <v>3040</v>
      </c>
      <c r="D3" s="848" t="s">
        <v>2</v>
      </c>
      <c r="E3" s="848" t="s">
        <v>3</v>
      </c>
      <c r="F3" s="848" t="s">
        <v>9</v>
      </c>
      <c r="G3" s="848" t="s">
        <v>10</v>
      </c>
      <c r="H3" s="848" t="s">
        <v>11</v>
      </c>
      <c r="I3" s="848" t="s">
        <v>12</v>
      </c>
      <c r="J3" s="848" t="s">
        <v>13</v>
      </c>
      <c r="K3" s="848" t="s">
        <v>14</v>
      </c>
      <c r="L3" s="848" t="s">
        <v>4</v>
      </c>
      <c r="M3" s="848" t="s">
        <v>5</v>
      </c>
      <c r="N3" s="848" t="s">
        <v>6</v>
      </c>
      <c r="O3" s="848" t="s">
        <v>7</v>
      </c>
      <c r="P3" s="848" t="s">
        <v>16</v>
      </c>
      <c r="Q3" s="848" t="s">
        <v>17</v>
      </c>
      <c r="R3" s="848" t="s">
        <v>15</v>
      </c>
      <c r="S3" s="848" t="s">
        <v>18</v>
      </c>
      <c r="T3" s="848" t="s">
        <v>19</v>
      </c>
      <c r="U3" s="848" t="s">
        <v>20</v>
      </c>
      <c r="V3" s="848" t="s">
        <v>21</v>
      </c>
      <c r="W3" s="848" t="s">
        <v>22</v>
      </c>
      <c r="X3" s="848" t="s">
        <v>23</v>
      </c>
      <c r="Y3" s="848" t="s">
        <v>24</v>
      </c>
      <c r="Z3" s="848" t="s">
        <v>25</v>
      </c>
      <c r="AA3" s="848" t="s">
        <v>26</v>
      </c>
      <c r="AB3" s="848" t="s">
        <v>2616</v>
      </c>
      <c r="AC3" s="848" t="s">
        <v>27</v>
      </c>
      <c r="AD3" s="848" t="s">
        <v>28</v>
      </c>
      <c r="AE3" s="848" t="s">
        <v>29</v>
      </c>
      <c r="AF3" s="848" t="s">
        <v>3091</v>
      </c>
      <c r="AG3" s="848" t="s">
        <v>3092</v>
      </c>
      <c r="AH3" s="848" t="s">
        <v>3093</v>
      </c>
      <c r="AI3" s="848" t="s">
        <v>3094</v>
      </c>
      <c r="AJ3" s="848" t="s">
        <v>3095</v>
      </c>
      <c r="AK3" s="848" t="s">
        <v>3096</v>
      </c>
      <c r="AL3" s="848" t="s">
        <v>3097</v>
      </c>
      <c r="AM3" s="848" t="s">
        <v>3098</v>
      </c>
      <c r="AN3" s="848" t="s">
        <v>3099</v>
      </c>
      <c r="AO3" s="848" t="s">
        <v>2962</v>
      </c>
      <c r="AP3" s="848" t="s">
        <v>2592</v>
      </c>
      <c r="AQ3" s="848" t="s">
        <v>2593</v>
      </c>
      <c r="AR3" s="848" t="s">
        <v>2594</v>
      </c>
      <c r="AS3" s="848" t="s">
        <v>2595</v>
      </c>
      <c r="AT3" s="848" t="s">
        <v>2596</v>
      </c>
      <c r="AU3" s="848" t="s">
        <v>2597</v>
      </c>
      <c r="AV3" s="848" t="s">
        <v>2598</v>
      </c>
      <c r="AW3" s="848" t="s">
        <v>2599</v>
      </c>
      <c r="AX3" s="848" t="s">
        <v>2600</v>
      </c>
      <c r="AY3" s="848" t="s">
        <v>2601</v>
      </c>
      <c r="AZ3" s="848" t="s">
        <v>2602</v>
      </c>
      <c r="BA3" s="848" t="s">
        <v>2603</v>
      </c>
      <c r="BB3" s="848" t="s">
        <v>2604</v>
      </c>
      <c r="BC3" s="848" t="s">
        <v>2605</v>
      </c>
      <c r="BD3" s="848" t="s">
        <v>2612</v>
      </c>
      <c r="BE3" s="848" t="s">
        <v>2613</v>
      </c>
      <c r="BF3" s="848" t="s">
        <v>2606</v>
      </c>
      <c r="BG3" s="848" t="s">
        <v>2607</v>
      </c>
      <c r="BH3" s="848" t="s">
        <v>2608</v>
      </c>
      <c r="BI3" s="848" t="s">
        <v>2609</v>
      </c>
      <c r="BJ3" s="848" t="s">
        <v>2614</v>
      </c>
      <c r="BK3" s="848" t="s">
        <v>2615</v>
      </c>
      <c r="BL3" s="848" t="s">
        <v>2610</v>
      </c>
      <c r="BM3" s="848" t="s">
        <v>2611</v>
      </c>
    </row>
    <row r="4" spans="1:65" ht="103.5" hidden="1" x14ac:dyDescent="0.25">
      <c r="A4" s="855">
        <v>1</v>
      </c>
      <c r="B4" s="849" t="s">
        <v>30</v>
      </c>
      <c r="C4" s="849" t="s">
        <v>3067</v>
      </c>
      <c r="D4" s="1242" t="s">
        <v>32</v>
      </c>
      <c r="E4" s="1019" t="s">
        <v>33</v>
      </c>
      <c r="F4" s="1019" t="s">
        <v>37</v>
      </c>
      <c r="G4" s="1020" t="s">
        <v>38</v>
      </c>
      <c r="H4" s="1021">
        <v>2.5000000000000001E-3</v>
      </c>
      <c r="I4" s="1020" t="s">
        <v>39</v>
      </c>
      <c r="J4" s="1020">
        <v>2023</v>
      </c>
      <c r="K4" s="1022">
        <v>0.01</v>
      </c>
      <c r="L4" s="1020">
        <v>12</v>
      </c>
      <c r="M4" s="1020" t="s">
        <v>34</v>
      </c>
      <c r="N4" s="1020">
        <v>1202</v>
      </c>
      <c r="O4" s="1019" t="s">
        <v>35</v>
      </c>
      <c r="P4" s="1020">
        <v>1202001</v>
      </c>
      <c r="Q4" s="1023" t="s">
        <v>41</v>
      </c>
      <c r="R4" s="1024" t="s">
        <v>40</v>
      </c>
      <c r="S4" s="1025" t="s">
        <v>6761</v>
      </c>
      <c r="T4" s="1020" t="s">
        <v>42</v>
      </c>
      <c r="U4" s="1020">
        <v>3</v>
      </c>
      <c r="V4" s="1020">
        <v>3</v>
      </c>
      <c r="W4" s="1020">
        <v>3</v>
      </c>
      <c r="X4" s="1020">
        <v>4</v>
      </c>
      <c r="Y4" s="1020">
        <v>4</v>
      </c>
      <c r="Z4" s="1020">
        <v>4</v>
      </c>
      <c r="AA4" s="1020" t="s">
        <v>43</v>
      </c>
      <c r="AB4" s="1020" t="s">
        <v>3316</v>
      </c>
      <c r="AC4" s="1020" t="s">
        <v>44</v>
      </c>
      <c r="AD4" s="1020" t="s">
        <v>45</v>
      </c>
      <c r="AE4" s="1020" t="s">
        <v>46</v>
      </c>
      <c r="AF4" s="1020"/>
      <c r="AG4" s="1020"/>
      <c r="AH4" s="1020"/>
      <c r="AI4" s="1020"/>
      <c r="AJ4" s="1020"/>
      <c r="AK4" s="1020"/>
      <c r="AL4" s="1020"/>
      <c r="AM4" s="1020"/>
      <c r="AN4" s="1026"/>
      <c r="AO4" s="1027" t="s">
        <v>3060</v>
      </c>
      <c r="AP4" s="1028">
        <v>747760968</v>
      </c>
      <c r="AQ4" s="1029"/>
      <c r="AR4" s="1029"/>
      <c r="AS4" s="1029"/>
      <c r="AT4" s="1029"/>
      <c r="AU4" s="1030">
        <f t="shared" ref="AU4:AU67" si="0">AP4+AQ4+AR4+AS4+AT4</f>
        <v>747760968</v>
      </c>
      <c r="AV4" s="1030">
        <v>547760757</v>
      </c>
      <c r="AW4" s="1030"/>
      <c r="AX4" s="1030"/>
      <c r="AY4" s="1030"/>
      <c r="AZ4" s="1030"/>
      <c r="BA4" s="1030">
        <f>AV4+AW4+AX4+AY4+AZ4</f>
        <v>547760757</v>
      </c>
      <c r="BB4" s="1030">
        <v>598319074.87110007</v>
      </c>
      <c r="BC4" s="1030"/>
      <c r="BD4" s="1030"/>
      <c r="BE4" s="1030"/>
      <c r="BF4" s="1030"/>
      <c r="BG4" s="1030">
        <f t="shared" ref="BG4:BG10" si="1">+BB4+BC4+BD4+BE4+BF4</f>
        <v>598319074.87110007</v>
      </c>
      <c r="BH4" s="1030">
        <v>652167791.6094991</v>
      </c>
      <c r="BI4" s="1030"/>
      <c r="BJ4" s="1030"/>
      <c r="BK4" s="1030"/>
      <c r="BL4" s="1030"/>
      <c r="BM4" s="1030">
        <f>+BH4+BI4+BJ4+BK4+BL4</f>
        <v>652167791.6094991</v>
      </c>
    </row>
    <row r="5" spans="1:65" ht="103.5" hidden="1" x14ac:dyDescent="0.25">
      <c r="A5" s="855">
        <v>2</v>
      </c>
      <c r="B5" s="849" t="s">
        <v>30</v>
      </c>
      <c r="C5" s="849" t="s">
        <v>3067</v>
      </c>
      <c r="D5" s="1242" t="s">
        <v>32</v>
      </c>
      <c r="E5" s="1019" t="s">
        <v>33</v>
      </c>
      <c r="F5" s="1019" t="s">
        <v>37</v>
      </c>
      <c r="G5" s="1020" t="s">
        <v>38</v>
      </c>
      <c r="H5" s="1021">
        <v>2.5000000000000001E-3</v>
      </c>
      <c r="I5" s="1020" t="s">
        <v>39</v>
      </c>
      <c r="J5" s="1020">
        <v>2023</v>
      </c>
      <c r="K5" s="1022">
        <v>0.01</v>
      </c>
      <c r="L5" s="1020">
        <v>12</v>
      </c>
      <c r="M5" s="1020" t="s">
        <v>34</v>
      </c>
      <c r="N5" s="1020">
        <v>1202</v>
      </c>
      <c r="O5" s="1019" t="s">
        <v>35</v>
      </c>
      <c r="P5" s="1020">
        <v>1202004</v>
      </c>
      <c r="Q5" s="1023" t="s">
        <v>48</v>
      </c>
      <c r="R5" s="1024" t="s">
        <v>47</v>
      </c>
      <c r="S5" s="1020">
        <v>120200400</v>
      </c>
      <c r="T5" s="1020" t="s">
        <v>49</v>
      </c>
      <c r="U5" s="1020">
        <v>23</v>
      </c>
      <c r="V5" s="1020">
        <v>23</v>
      </c>
      <c r="W5" s="1020">
        <v>30</v>
      </c>
      <c r="X5" s="1020">
        <v>30</v>
      </c>
      <c r="Y5" s="1020">
        <v>30</v>
      </c>
      <c r="Z5" s="1020">
        <v>30</v>
      </c>
      <c r="AA5" s="1020" t="s">
        <v>43</v>
      </c>
      <c r="AB5" s="1020" t="s">
        <v>3316</v>
      </c>
      <c r="AC5" s="1020" t="s">
        <v>44</v>
      </c>
      <c r="AD5" s="1020" t="s">
        <v>45</v>
      </c>
      <c r="AE5" s="1020" t="s">
        <v>46</v>
      </c>
      <c r="AF5" s="1020"/>
      <c r="AG5" s="1020"/>
      <c r="AH5" s="1020"/>
      <c r="AI5" s="1020"/>
      <c r="AJ5" s="1020"/>
      <c r="AK5" s="1020"/>
      <c r="AL5" s="1020"/>
      <c r="AM5" s="1020"/>
      <c r="AN5" s="1026"/>
      <c r="AO5" s="1027" t="s">
        <v>3060</v>
      </c>
      <c r="AP5" s="1028">
        <v>47786760</v>
      </c>
      <c r="AQ5" s="1030"/>
      <c r="AR5" s="1030"/>
      <c r="AS5" s="1030"/>
      <c r="AT5" s="1030"/>
      <c r="AU5" s="1030">
        <f t="shared" si="0"/>
        <v>47786760</v>
      </c>
      <c r="AV5" s="1030">
        <v>47786760</v>
      </c>
      <c r="AW5" s="1030"/>
      <c r="AX5" s="1030"/>
      <c r="AY5" s="1030"/>
      <c r="AZ5" s="1030"/>
      <c r="BA5" s="1030">
        <f t="shared" ref="BA5:BA10" si="2">AV5+AW5+AX5+AY5+AZ5</f>
        <v>47786760</v>
      </c>
      <c r="BB5" s="1030">
        <v>52196552.947999999</v>
      </c>
      <c r="BC5" s="1030"/>
      <c r="BD5" s="1030"/>
      <c r="BE5" s="1030"/>
      <c r="BF5" s="1030"/>
      <c r="BG5" s="1030">
        <f t="shared" si="1"/>
        <v>52196552.947999999</v>
      </c>
      <c r="BH5" s="1030">
        <v>56967092.713320002</v>
      </c>
      <c r="BI5" s="1030"/>
      <c r="BJ5" s="1030"/>
      <c r="BK5" s="1030"/>
      <c r="BL5" s="1030"/>
      <c r="BM5" s="1030">
        <f t="shared" ref="BM5:BM68" si="3">+BH5+BI5+BJ5+BK5+BL5</f>
        <v>56967092.713320002</v>
      </c>
    </row>
    <row r="6" spans="1:65" ht="103.5" hidden="1" x14ac:dyDescent="0.25">
      <c r="A6" s="855">
        <v>3</v>
      </c>
      <c r="B6" s="849" t="s">
        <v>30</v>
      </c>
      <c r="C6" s="849" t="s">
        <v>3067</v>
      </c>
      <c r="D6" s="1242" t="s">
        <v>32</v>
      </c>
      <c r="E6" s="1019" t="s">
        <v>33</v>
      </c>
      <c r="F6" s="1019" t="s">
        <v>37</v>
      </c>
      <c r="G6" s="1020" t="s">
        <v>38</v>
      </c>
      <c r="H6" s="1021">
        <v>2.5000000000000001E-3</v>
      </c>
      <c r="I6" s="1020" t="s">
        <v>39</v>
      </c>
      <c r="J6" s="1020">
        <v>2023</v>
      </c>
      <c r="K6" s="1022">
        <v>0.01</v>
      </c>
      <c r="L6" s="1020">
        <v>12</v>
      </c>
      <c r="M6" s="1020" t="s">
        <v>34</v>
      </c>
      <c r="N6" s="1020">
        <v>1202</v>
      </c>
      <c r="O6" s="1019" t="s">
        <v>35</v>
      </c>
      <c r="P6" s="1020">
        <v>1202006</v>
      </c>
      <c r="Q6" s="1023" t="s">
        <v>51</v>
      </c>
      <c r="R6" s="1024" t="s">
        <v>50</v>
      </c>
      <c r="S6" s="1020">
        <v>120200600</v>
      </c>
      <c r="T6" s="1020" t="s">
        <v>52</v>
      </c>
      <c r="U6" s="1020">
        <v>1</v>
      </c>
      <c r="V6" s="1020">
        <v>1</v>
      </c>
      <c r="W6" s="1020">
        <v>1</v>
      </c>
      <c r="X6" s="1020">
        <v>1</v>
      </c>
      <c r="Y6" s="1020">
        <v>1</v>
      </c>
      <c r="Z6" s="1020">
        <v>1</v>
      </c>
      <c r="AA6" s="1020" t="s">
        <v>53</v>
      </c>
      <c r="AB6" s="1020" t="s">
        <v>3317</v>
      </c>
      <c r="AC6" s="1020" t="s">
        <v>44</v>
      </c>
      <c r="AD6" s="1020" t="s">
        <v>45</v>
      </c>
      <c r="AE6" s="1020" t="s">
        <v>46</v>
      </c>
      <c r="AF6" s="1020"/>
      <c r="AG6" s="1020"/>
      <c r="AH6" s="1020"/>
      <c r="AI6" s="1020"/>
      <c r="AJ6" s="1020"/>
      <c r="AK6" s="1020"/>
      <c r="AL6" s="1020"/>
      <c r="AM6" s="1020"/>
      <c r="AN6" s="1026"/>
      <c r="AO6" s="1027" t="s">
        <v>3060</v>
      </c>
      <c r="AP6" s="1028">
        <v>195521934</v>
      </c>
      <c r="AQ6" s="1030"/>
      <c r="AR6" s="1030"/>
      <c r="AS6" s="1030"/>
      <c r="AT6" s="1030"/>
      <c r="AU6" s="1030">
        <f t="shared" si="0"/>
        <v>195521934</v>
      </c>
      <c r="AV6" s="1030">
        <v>125521934</v>
      </c>
      <c r="AW6" s="1030"/>
      <c r="AX6" s="1030"/>
      <c r="AY6" s="1030"/>
      <c r="AZ6" s="1030"/>
      <c r="BA6" s="1030">
        <f t="shared" si="2"/>
        <v>125521934</v>
      </c>
      <c r="BB6" s="1030">
        <v>137107608.50820002</v>
      </c>
      <c r="BC6" s="1030"/>
      <c r="BD6" s="1030"/>
      <c r="BE6" s="1030"/>
      <c r="BF6" s="1030"/>
      <c r="BG6" s="1030">
        <f t="shared" si="1"/>
        <v>137107608.50820002</v>
      </c>
      <c r="BH6" s="1030">
        <v>149447293.27393803</v>
      </c>
      <c r="BI6" s="1030"/>
      <c r="BJ6" s="1030"/>
      <c r="BK6" s="1030"/>
      <c r="BL6" s="1030"/>
      <c r="BM6" s="1030">
        <f t="shared" si="3"/>
        <v>149447293.27393803</v>
      </c>
    </row>
    <row r="7" spans="1:65" ht="103.5" hidden="1" x14ac:dyDescent="0.25">
      <c r="A7" s="855">
        <v>4</v>
      </c>
      <c r="B7" s="849" t="s">
        <v>30</v>
      </c>
      <c r="C7" s="849" t="s">
        <v>3067</v>
      </c>
      <c r="D7" s="1242" t="s">
        <v>32</v>
      </c>
      <c r="E7" s="1019" t="s">
        <v>33</v>
      </c>
      <c r="F7" s="1019" t="s">
        <v>37</v>
      </c>
      <c r="G7" s="1020" t="s">
        <v>38</v>
      </c>
      <c r="H7" s="1021">
        <v>2.5000000000000001E-3</v>
      </c>
      <c r="I7" s="1020" t="s">
        <v>39</v>
      </c>
      <c r="J7" s="1020">
        <v>2023</v>
      </c>
      <c r="K7" s="1022">
        <v>0.01</v>
      </c>
      <c r="L7" s="1020">
        <v>12</v>
      </c>
      <c r="M7" s="1020" t="s">
        <v>34</v>
      </c>
      <c r="N7" s="1020">
        <v>1202</v>
      </c>
      <c r="O7" s="1019" t="s">
        <v>35</v>
      </c>
      <c r="P7" s="1020">
        <v>1202025</v>
      </c>
      <c r="Q7" s="1023" t="s">
        <v>55</v>
      </c>
      <c r="R7" s="1031" t="s">
        <v>54</v>
      </c>
      <c r="S7" s="1020">
        <v>120202500</v>
      </c>
      <c r="T7" s="1020" t="s">
        <v>56</v>
      </c>
      <c r="U7" s="1023">
        <v>8</v>
      </c>
      <c r="V7" s="1023">
        <v>3</v>
      </c>
      <c r="W7" s="1023">
        <v>3</v>
      </c>
      <c r="X7" s="1023">
        <v>3</v>
      </c>
      <c r="Y7" s="1023">
        <v>3</v>
      </c>
      <c r="Z7" s="1023">
        <v>12</v>
      </c>
      <c r="AA7" s="1020" t="s">
        <v>43</v>
      </c>
      <c r="AB7" s="1020" t="s">
        <v>3317</v>
      </c>
      <c r="AC7" s="1020" t="s">
        <v>44</v>
      </c>
      <c r="AD7" s="1020" t="s">
        <v>45</v>
      </c>
      <c r="AE7" s="1020" t="s">
        <v>46</v>
      </c>
      <c r="AF7" s="1020"/>
      <c r="AG7" s="1020"/>
      <c r="AH7" s="1020"/>
      <c r="AI7" s="1020"/>
      <c r="AJ7" s="1020"/>
      <c r="AK7" s="1020"/>
      <c r="AL7" s="1020"/>
      <c r="AM7" s="1020"/>
      <c r="AN7" s="1026"/>
      <c r="AO7" s="1027" t="s">
        <v>3060</v>
      </c>
      <c r="AP7" s="1028">
        <v>47786760</v>
      </c>
      <c r="AQ7" s="1030"/>
      <c r="AR7" s="1030"/>
      <c r="AS7" s="1030"/>
      <c r="AT7" s="1030"/>
      <c r="AU7" s="1030">
        <f t="shared" si="0"/>
        <v>47786760</v>
      </c>
      <c r="AV7" s="1030">
        <v>45786760</v>
      </c>
      <c r="AW7" s="1030"/>
      <c r="AX7" s="1030"/>
      <c r="AY7" s="1030"/>
      <c r="AZ7" s="1030"/>
      <c r="BA7" s="1030">
        <f t="shared" si="2"/>
        <v>45786760</v>
      </c>
      <c r="BB7" s="1030">
        <v>50012877.947999999</v>
      </c>
      <c r="BC7" s="1030"/>
      <c r="BD7" s="1030"/>
      <c r="BE7" s="1030"/>
      <c r="BF7" s="1030"/>
      <c r="BG7" s="1030">
        <f t="shared" si="1"/>
        <v>50012877.947999999</v>
      </c>
      <c r="BH7" s="1030">
        <v>54514036.963320002</v>
      </c>
      <c r="BI7" s="1030"/>
      <c r="BJ7" s="1030"/>
      <c r="BK7" s="1030"/>
      <c r="BL7" s="1030"/>
      <c r="BM7" s="1030">
        <f t="shared" si="3"/>
        <v>54514036.963320002</v>
      </c>
    </row>
    <row r="8" spans="1:65" ht="103.5" hidden="1" x14ac:dyDescent="0.25">
      <c r="A8" s="855">
        <v>5</v>
      </c>
      <c r="B8" s="849" t="s">
        <v>30</v>
      </c>
      <c r="C8" s="849" t="s">
        <v>3067</v>
      </c>
      <c r="D8" s="1242" t="s">
        <v>32</v>
      </c>
      <c r="E8" s="1019" t="s">
        <v>33</v>
      </c>
      <c r="F8" s="1019" t="s">
        <v>37</v>
      </c>
      <c r="G8" s="1020" t="s">
        <v>38</v>
      </c>
      <c r="H8" s="1021">
        <v>2.5000000000000001E-3</v>
      </c>
      <c r="I8" s="1020" t="s">
        <v>39</v>
      </c>
      <c r="J8" s="1020">
        <v>2023</v>
      </c>
      <c r="K8" s="1022">
        <v>0.01</v>
      </c>
      <c r="L8" s="1020">
        <v>12</v>
      </c>
      <c r="M8" s="1020" t="s">
        <v>34</v>
      </c>
      <c r="N8" s="1020">
        <v>1202</v>
      </c>
      <c r="O8" s="1019" t="s">
        <v>35</v>
      </c>
      <c r="P8" s="1020">
        <v>1202024</v>
      </c>
      <c r="Q8" s="1023" t="s">
        <v>58</v>
      </c>
      <c r="R8" s="1024" t="s">
        <v>57</v>
      </c>
      <c r="S8" s="1020" t="s">
        <v>59</v>
      </c>
      <c r="T8" s="1020" t="s">
        <v>60</v>
      </c>
      <c r="U8" s="1020">
        <v>0</v>
      </c>
      <c r="V8" s="1020">
        <v>5</v>
      </c>
      <c r="W8" s="1020">
        <v>5</v>
      </c>
      <c r="X8" s="1020">
        <v>5</v>
      </c>
      <c r="Y8" s="1020">
        <v>5</v>
      </c>
      <c r="Z8" s="1020">
        <v>20</v>
      </c>
      <c r="AA8" s="1020" t="s">
        <v>43</v>
      </c>
      <c r="AB8" s="1020" t="s">
        <v>3317</v>
      </c>
      <c r="AC8" s="1020" t="s">
        <v>44</v>
      </c>
      <c r="AD8" s="1020" t="s">
        <v>45</v>
      </c>
      <c r="AE8" s="1020" t="s">
        <v>46</v>
      </c>
      <c r="AF8" s="1020"/>
      <c r="AG8" s="1020"/>
      <c r="AH8" s="1020"/>
      <c r="AI8" s="1020"/>
      <c r="AJ8" s="1020"/>
      <c r="AK8" s="1020"/>
      <c r="AL8" s="1020"/>
      <c r="AM8" s="1020"/>
      <c r="AN8" s="1026"/>
      <c r="AO8" s="1027" t="s">
        <v>3060</v>
      </c>
      <c r="AP8" s="1028">
        <v>49974205</v>
      </c>
      <c r="AQ8" s="1030"/>
      <c r="AR8" s="1030"/>
      <c r="AS8" s="1030"/>
      <c r="AT8" s="1030"/>
      <c r="AU8" s="1030">
        <f t="shared" si="0"/>
        <v>49974205</v>
      </c>
      <c r="AV8" s="1030">
        <v>49974205</v>
      </c>
      <c r="AW8" s="1030"/>
      <c r="AX8" s="1030"/>
      <c r="AY8" s="1030"/>
      <c r="AZ8" s="1030"/>
      <c r="BA8" s="1030">
        <f t="shared" si="2"/>
        <v>49974205</v>
      </c>
      <c r="BB8" s="1030">
        <v>54671780.270000003</v>
      </c>
      <c r="BC8" s="1030"/>
      <c r="BD8" s="1030"/>
      <c r="BE8" s="1030"/>
      <c r="BF8" s="1030"/>
      <c r="BG8" s="1030">
        <f t="shared" si="1"/>
        <v>54671780.270000003</v>
      </c>
      <c r="BH8" s="1030">
        <v>59592240.494300008</v>
      </c>
      <c r="BI8" s="1030"/>
      <c r="BJ8" s="1030"/>
      <c r="BK8" s="1030"/>
      <c r="BL8" s="1030"/>
      <c r="BM8" s="1030">
        <f t="shared" si="3"/>
        <v>59592240.494300008</v>
      </c>
    </row>
    <row r="9" spans="1:65" ht="103.5" hidden="1" x14ac:dyDescent="0.25">
      <c r="A9" s="855">
        <v>6</v>
      </c>
      <c r="B9" s="849" t="s">
        <v>30</v>
      </c>
      <c r="C9" s="849" t="s">
        <v>3067</v>
      </c>
      <c r="D9" s="1242" t="s">
        <v>32</v>
      </c>
      <c r="E9" s="1019" t="s">
        <v>33</v>
      </c>
      <c r="F9" s="1019" t="s">
        <v>37</v>
      </c>
      <c r="G9" s="1020" t="s">
        <v>38</v>
      </c>
      <c r="H9" s="1021">
        <v>2.5000000000000001E-3</v>
      </c>
      <c r="I9" s="1020" t="s">
        <v>39</v>
      </c>
      <c r="J9" s="1020">
        <v>2023</v>
      </c>
      <c r="K9" s="1022">
        <v>0.01</v>
      </c>
      <c r="L9" s="1020">
        <v>12</v>
      </c>
      <c r="M9" s="1020" t="s">
        <v>34</v>
      </c>
      <c r="N9" s="1020">
        <v>1202</v>
      </c>
      <c r="O9" s="1019" t="s">
        <v>35</v>
      </c>
      <c r="P9" s="1020">
        <v>1202019</v>
      </c>
      <c r="Q9" s="1023" t="s">
        <v>3044</v>
      </c>
      <c r="R9" s="1024" t="s">
        <v>61</v>
      </c>
      <c r="S9" s="1020">
        <v>120201900</v>
      </c>
      <c r="T9" s="1020" t="s">
        <v>63</v>
      </c>
      <c r="U9" s="1020">
        <v>0</v>
      </c>
      <c r="V9" s="1020">
        <v>1</v>
      </c>
      <c r="W9" s="1020">
        <v>1</v>
      </c>
      <c r="X9" s="1020">
        <v>1</v>
      </c>
      <c r="Y9" s="1020">
        <v>1</v>
      </c>
      <c r="Z9" s="1020">
        <v>1</v>
      </c>
      <c r="AA9" s="1020" t="s">
        <v>43</v>
      </c>
      <c r="AB9" s="1020" t="s">
        <v>3317</v>
      </c>
      <c r="AC9" s="1020" t="s">
        <v>44</v>
      </c>
      <c r="AD9" s="1020" t="s">
        <v>45</v>
      </c>
      <c r="AE9" s="1020" t="s">
        <v>46</v>
      </c>
      <c r="AF9" s="1020"/>
      <c r="AG9" s="1020"/>
      <c r="AH9" s="1020"/>
      <c r="AI9" s="1020"/>
      <c r="AJ9" s="1020"/>
      <c r="AK9" s="1020"/>
      <c r="AL9" s="1020"/>
      <c r="AM9" s="1020"/>
      <c r="AN9" s="1026"/>
      <c r="AO9" s="1027" t="s">
        <v>3060</v>
      </c>
      <c r="AP9" s="1028">
        <v>24987103</v>
      </c>
      <c r="AQ9" s="1030"/>
      <c r="AR9" s="1030"/>
      <c r="AS9" s="1030"/>
      <c r="AT9" s="1030"/>
      <c r="AU9" s="1030">
        <f t="shared" si="0"/>
        <v>24987103</v>
      </c>
      <c r="AV9" s="1030">
        <v>24000000</v>
      </c>
      <c r="AW9" s="1030"/>
      <c r="AX9" s="1030"/>
      <c r="AY9" s="1030"/>
      <c r="AZ9" s="1030"/>
      <c r="BA9" s="1030">
        <f t="shared" si="2"/>
        <v>24000000</v>
      </c>
      <c r="BB9" s="1030">
        <v>26215200</v>
      </c>
      <c r="BC9" s="1030"/>
      <c r="BD9" s="1030"/>
      <c r="BE9" s="1030"/>
      <c r="BF9" s="1030"/>
      <c r="BG9" s="1030">
        <f t="shared" si="1"/>
        <v>26215200</v>
      </c>
      <c r="BH9" s="1030">
        <v>28574568.000000004</v>
      </c>
      <c r="BI9" s="1030"/>
      <c r="BJ9" s="1030"/>
      <c r="BK9" s="1030"/>
      <c r="BL9" s="1030"/>
      <c r="BM9" s="1030">
        <f t="shared" si="3"/>
        <v>28574568.000000004</v>
      </c>
    </row>
    <row r="10" spans="1:65" ht="103.5" hidden="1" x14ac:dyDescent="0.25">
      <c r="A10" s="855">
        <v>7</v>
      </c>
      <c r="B10" s="849" t="s">
        <v>30</v>
      </c>
      <c r="C10" s="849" t="s">
        <v>3067</v>
      </c>
      <c r="D10" s="1242" t="s">
        <v>32</v>
      </c>
      <c r="E10" s="1019" t="s">
        <v>33</v>
      </c>
      <c r="F10" s="1019" t="s">
        <v>37</v>
      </c>
      <c r="G10" s="1020" t="s">
        <v>38</v>
      </c>
      <c r="H10" s="1021">
        <v>2.5000000000000001E-3</v>
      </c>
      <c r="I10" s="1020" t="s">
        <v>39</v>
      </c>
      <c r="J10" s="1020">
        <v>2023</v>
      </c>
      <c r="K10" s="1022">
        <v>0.01</v>
      </c>
      <c r="L10" s="1020">
        <v>12</v>
      </c>
      <c r="M10" s="1020" t="s">
        <v>34</v>
      </c>
      <c r="N10" s="1020">
        <v>1202</v>
      </c>
      <c r="O10" s="1019" t="s">
        <v>35</v>
      </c>
      <c r="P10" s="1020">
        <v>1202026</v>
      </c>
      <c r="Q10" s="1023" t="s">
        <v>65</v>
      </c>
      <c r="R10" s="1024" t="s">
        <v>64</v>
      </c>
      <c r="S10" s="1020">
        <v>120202600</v>
      </c>
      <c r="T10" s="1020" t="s">
        <v>66</v>
      </c>
      <c r="U10" s="1020">
        <v>4</v>
      </c>
      <c r="V10" s="1020">
        <v>1</v>
      </c>
      <c r="W10" s="1020">
        <v>2</v>
      </c>
      <c r="X10" s="1020">
        <v>2</v>
      </c>
      <c r="Y10" s="1020">
        <v>2</v>
      </c>
      <c r="Z10" s="1020">
        <v>7</v>
      </c>
      <c r="AA10" s="1020" t="s">
        <v>43</v>
      </c>
      <c r="AB10" s="1020" t="s">
        <v>3317</v>
      </c>
      <c r="AC10" s="1020" t="s">
        <v>44</v>
      </c>
      <c r="AD10" s="1020" t="s">
        <v>45</v>
      </c>
      <c r="AE10" s="1020" t="s">
        <v>46</v>
      </c>
      <c r="AF10" s="1020"/>
      <c r="AG10" s="1020"/>
      <c r="AH10" s="1020"/>
      <c r="AI10" s="1020"/>
      <c r="AJ10" s="1020"/>
      <c r="AK10" s="1020"/>
      <c r="AL10" s="1020"/>
      <c r="AM10" s="1020"/>
      <c r="AN10" s="1026"/>
      <c r="AO10" s="1027" t="s">
        <v>3060</v>
      </c>
      <c r="AP10" s="1028">
        <v>770534830</v>
      </c>
      <c r="AQ10" s="1030"/>
      <c r="AR10" s="1030"/>
      <c r="AS10" s="1030"/>
      <c r="AT10" s="1030"/>
      <c r="AU10" s="1030">
        <f t="shared" si="0"/>
        <v>770534830</v>
      </c>
      <c r="AV10" s="1030">
        <v>770544830</v>
      </c>
      <c r="AW10" s="1030"/>
      <c r="AX10" s="1030"/>
      <c r="AY10" s="1030"/>
      <c r="AZ10" s="1030"/>
      <c r="BA10" s="1030">
        <f t="shared" si="2"/>
        <v>770544830</v>
      </c>
      <c r="BB10" s="1030">
        <v>841666117.80900002</v>
      </c>
      <c r="BC10" s="1030"/>
      <c r="BD10" s="1030"/>
      <c r="BE10" s="1030"/>
      <c r="BF10" s="1030"/>
      <c r="BG10" s="1030">
        <f t="shared" si="1"/>
        <v>841666117.80900002</v>
      </c>
      <c r="BH10" s="1030">
        <v>917416068.41181004</v>
      </c>
      <c r="BI10" s="1030"/>
      <c r="BJ10" s="1030"/>
      <c r="BK10" s="1030"/>
      <c r="BL10" s="1030"/>
      <c r="BM10" s="1030">
        <f t="shared" si="3"/>
        <v>917416068.41181004</v>
      </c>
    </row>
    <row r="11" spans="1:65" ht="103.5" hidden="1" x14ac:dyDescent="0.25">
      <c r="A11" s="855">
        <v>8</v>
      </c>
      <c r="B11" s="849" t="s">
        <v>30</v>
      </c>
      <c r="C11" s="849" t="s">
        <v>3067</v>
      </c>
      <c r="D11" s="1242" t="s">
        <v>32</v>
      </c>
      <c r="E11" s="1019" t="s">
        <v>33</v>
      </c>
      <c r="F11" s="1019" t="s">
        <v>37</v>
      </c>
      <c r="G11" s="1020" t="s">
        <v>38</v>
      </c>
      <c r="H11" s="1021">
        <v>2.5000000000000001E-3</v>
      </c>
      <c r="I11" s="1020" t="s">
        <v>39</v>
      </c>
      <c r="J11" s="1020">
        <v>2023</v>
      </c>
      <c r="K11" s="1022">
        <v>0.01</v>
      </c>
      <c r="L11" s="1020">
        <v>12</v>
      </c>
      <c r="M11" s="1020" t="s">
        <v>34</v>
      </c>
      <c r="N11" s="1020">
        <v>1202</v>
      </c>
      <c r="O11" s="1020" t="s">
        <v>67</v>
      </c>
      <c r="P11" s="1020">
        <v>1202005</v>
      </c>
      <c r="Q11" s="1023" t="s">
        <v>3045</v>
      </c>
      <c r="R11" s="1024" t="s">
        <v>69</v>
      </c>
      <c r="S11" s="1020">
        <v>120200501</v>
      </c>
      <c r="T11" s="1020" t="s">
        <v>3046</v>
      </c>
      <c r="U11" s="1020">
        <v>4</v>
      </c>
      <c r="V11" s="1020">
        <v>2</v>
      </c>
      <c r="W11" s="1020">
        <v>2</v>
      </c>
      <c r="X11" s="1020">
        <v>2</v>
      </c>
      <c r="Y11" s="1020">
        <v>2</v>
      </c>
      <c r="Z11" s="1020">
        <v>8</v>
      </c>
      <c r="AA11" s="1020" t="s">
        <v>43</v>
      </c>
      <c r="AB11" s="1020" t="s">
        <v>3317</v>
      </c>
      <c r="AC11" s="1020" t="s">
        <v>44</v>
      </c>
      <c r="AD11" s="1020" t="s">
        <v>45</v>
      </c>
      <c r="AE11" s="1020" t="s">
        <v>46</v>
      </c>
      <c r="AF11" s="1020"/>
      <c r="AG11" s="1020"/>
      <c r="AH11" s="1020"/>
      <c r="AI11" s="1020"/>
      <c r="AJ11" s="1020"/>
      <c r="AK11" s="1020"/>
      <c r="AL11" s="1020"/>
      <c r="AM11" s="1020"/>
      <c r="AN11" s="1026"/>
      <c r="AO11" s="1027" t="s">
        <v>3060</v>
      </c>
      <c r="AP11" s="1028"/>
      <c r="AQ11" s="1030"/>
      <c r="AR11" s="1030"/>
      <c r="AS11" s="1030"/>
      <c r="AT11" s="1030">
        <v>200000000</v>
      </c>
      <c r="AU11" s="1030">
        <f t="shared" si="0"/>
        <v>200000000</v>
      </c>
      <c r="AV11" s="1030"/>
      <c r="AW11" s="1030"/>
      <c r="AX11" s="1030"/>
      <c r="AY11" s="1030"/>
      <c r="AZ11" s="1030"/>
      <c r="BA11" s="1030"/>
      <c r="BB11" s="1030"/>
      <c r="BC11" s="1030"/>
      <c r="BD11" s="1030"/>
      <c r="BE11" s="1030"/>
      <c r="BF11" s="1030"/>
      <c r="BG11" s="1030"/>
      <c r="BH11" s="1030"/>
      <c r="BI11" s="1030"/>
      <c r="BJ11" s="1030"/>
      <c r="BK11" s="1030"/>
      <c r="BL11" s="1030"/>
      <c r="BM11" s="1030">
        <f t="shared" si="3"/>
        <v>0</v>
      </c>
    </row>
    <row r="12" spans="1:65" ht="172.5" hidden="1" x14ac:dyDescent="0.25">
      <c r="A12" s="855">
        <v>9</v>
      </c>
      <c r="B12" s="849" t="s">
        <v>30</v>
      </c>
      <c r="C12" s="849" t="s">
        <v>3067</v>
      </c>
      <c r="D12" s="1242" t="s">
        <v>32</v>
      </c>
      <c r="E12" s="1019" t="s">
        <v>33</v>
      </c>
      <c r="F12" s="1019" t="s">
        <v>74</v>
      </c>
      <c r="G12" s="1020" t="s">
        <v>38</v>
      </c>
      <c r="H12" s="1021">
        <v>0.59699999999999998</v>
      </c>
      <c r="I12" s="1020" t="s">
        <v>75</v>
      </c>
      <c r="J12" s="1020">
        <v>2023</v>
      </c>
      <c r="K12" s="1022">
        <v>0.62</v>
      </c>
      <c r="L12" s="1020">
        <v>12</v>
      </c>
      <c r="M12" s="1020" t="s">
        <v>34</v>
      </c>
      <c r="N12" s="1023">
        <v>1206</v>
      </c>
      <c r="O12" s="1019" t="s">
        <v>72</v>
      </c>
      <c r="P12" s="1020">
        <v>1206011</v>
      </c>
      <c r="Q12" s="1023" t="s">
        <v>51</v>
      </c>
      <c r="R12" s="1024" t="s">
        <v>76</v>
      </c>
      <c r="S12" s="1020">
        <v>120601100</v>
      </c>
      <c r="T12" s="1020" t="s">
        <v>52</v>
      </c>
      <c r="U12" s="1020">
        <v>1</v>
      </c>
      <c r="V12" s="1020">
        <v>1</v>
      </c>
      <c r="W12" s="1020">
        <v>1</v>
      </c>
      <c r="X12" s="1020">
        <v>1</v>
      </c>
      <c r="Y12" s="1020">
        <v>1</v>
      </c>
      <c r="Z12" s="1020">
        <v>1</v>
      </c>
      <c r="AA12" s="1020" t="s">
        <v>53</v>
      </c>
      <c r="AB12" s="1020" t="s">
        <v>3317</v>
      </c>
      <c r="AC12" s="1020" t="s">
        <v>44</v>
      </c>
      <c r="AD12" s="1020" t="s">
        <v>45</v>
      </c>
      <c r="AE12" s="1020" t="s">
        <v>46</v>
      </c>
      <c r="AF12" s="1020"/>
      <c r="AG12" s="1020"/>
      <c r="AH12" s="1020"/>
      <c r="AI12" s="1020"/>
      <c r="AJ12" s="1020"/>
      <c r="AK12" s="1020"/>
      <c r="AL12" s="1020"/>
      <c r="AM12" s="1020"/>
      <c r="AN12" s="1026"/>
      <c r="AO12" s="1027" t="s">
        <v>3060</v>
      </c>
      <c r="AP12" s="1028"/>
      <c r="AQ12" s="1030"/>
      <c r="AR12" s="1030">
        <v>427349043.15527838</v>
      </c>
      <c r="AS12" s="1030"/>
      <c r="AT12" s="1030"/>
      <c r="AU12" s="1030">
        <f t="shared" si="0"/>
        <v>427349043.15527838</v>
      </c>
      <c r="AV12" s="1030"/>
      <c r="AW12" s="1030"/>
      <c r="AX12" s="1030">
        <v>747860825.5217371</v>
      </c>
      <c r="AY12" s="1030"/>
      <c r="AZ12" s="1030"/>
      <c r="BA12" s="1030">
        <f t="shared" ref="BA12:BA13" si="4">AV12+AW12+AX12+AY12+AZ12</f>
        <v>747860825.5217371</v>
      </c>
      <c r="BB12" s="1030"/>
      <c r="BC12" s="1030"/>
      <c r="BD12" s="1030">
        <v>747860825.5217371</v>
      </c>
      <c r="BE12" s="1030"/>
      <c r="BF12" s="1030"/>
      <c r="BG12" s="1030">
        <f>+BB12+BC12+BD12+BE12+BF12</f>
        <v>747860825.5217371</v>
      </c>
      <c r="BH12" s="1030"/>
      <c r="BI12" s="1030"/>
      <c r="BJ12" s="1030">
        <v>213674521.57763919</v>
      </c>
      <c r="BK12" s="1030"/>
      <c r="BL12" s="1030"/>
      <c r="BM12" s="1030">
        <f t="shared" si="3"/>
        <v>213674521.57763919</v>
      </c>
    </row>
    <row r="13" spans="1:65" ht="172.5" hidden="1" x14ac:dyDescent="0.25">
      <c r="A13" s="855">
        <v>10</v>
      </c>
      <c r="B13" s="849" t="s">
        <v>30</v>
      </c>
      <c r="C13" s="849" t="s">
        <v>3067</v>
      </c>
      <c r="D13" s="1242" t="s">
        <v>32</v>
      </c>
      <c r="E13" s="1019" t="s">
        <v>33</v>
      </c>
      <c r="F13" s="1019" t="s">
        <v>74</v>
      </c>
      <c r="G13" s="1020" t="s">
        <v>38</v>
      </c>
      <c r="H13" s="1021">
        <v>0.59699999999999998</v>
      </c>
      <c r="I13" s="1020" t="s">
        <v>75</v>
      </c>
      <c r="J13" s="1020">
        <v>2023</v>
      </c>
      <c r="K13" s="1022">
        <v>0.62</v>
      </c>
      <c r="L13" s="1020">
        <v>12</v>
      </c>
      <c r="M13" s="1020" t="s">
        <v>34</v>
      </c>
      <c r="N13" s="1023">
        <v>1206</v>
      </c>
      <c r="O13" s="1019" t="s">
        <v>72</v>
      </c>
      <c r="P13" s="1020">
        <v>1206003</v>
      </c>
      <c r="Q13" s="1023" t="s">
        <v>78</v>
      </c>
      <c r="R13" s="1024" t="s">
        <v>77</v>
      </c>
      <c r="S13" s="1020">
        <v>120600300</v>
      </c>
      <c r="T13" s="1020" t="s">
        <v>79</v>
      </c>
      <c r="U13" s="1020">
        <v>0</v>
      </c>
      <c r="V13" s="1020">
        <v>1</v>
      </c>
      <c r="W13" s="1020">
        <v>1</v>
      </c>
      <c r="X13" s="1020">
        <v>1</v>
      </c>
      <c r="Y13" s="1020">
        <v>1</v>
      </c>
      <c r="Z13" s="1020">
        <v>1</v>
      </c>
      <c r="AA13" s="1020" t="s">
        <v>43</v>
      </c>
      <c r="AB13" s="1020" t="s">
        <v>3317</v>
      </c>
      <c r="AC13" s="1020" t="s">
        <v>44</v>
      </c>
      <c r="AD13" s="1020" t="s">
        <v>45</v>
      </c>
      <c r="AE13" s="1020" t="s">
        <v>46</v>
      </c>
      <c r="AF13" s="1020"/>
      <c r="AG13" s="1020"/>
      <c r="AH13" s="1020"/>
      <c r="AI13" s="1020"/>
      <c r="AJ13" s="1020"/>
      <c r="AK13" s="1020"/>
      <c r="AL13" s="1020"/>
      <c r="AM13" s="1020"/>
      <c r="AN13" s="1026"/>
      <c r="AO13" s="1027" t="s">
        <v>3060</v>
      </c>
      <c r="AP13" s="1028"/>
      <c r="AQ13" s="1030"/>
      <c r="AR13" s="1030">
        <v>427349043.15527838</v>
      </c>
      <c r="AS13" s="1030"/>
      <c r="AT13" s="1030"/>
      <c r="AU13" s="1030">
        <f t="shared" si="0"/>
        <v>427349043.15527838</v>
      </c>
      <c r="AV13" s="1030"/>
      <c r="AW13" s="1030"/>
      <c r="AX13" s="1030">
        <v>747860825.5217371</v>
      </c>
      <c r="AY13" s="1030"/>
      <c r="AZ13" s="1030"/>
      <c r="BA13" s="1030">
        <f t="shared" si="4"/>
        <v>747860825.5217371</v>
      </c>
      <c r="BB13" s="1030"/>
      <c r="BC13" s="1030"/>
      <c r="BD13" s="1030">
        <v>747860825.5217371</v>
      </c>
      <c r="BE13" s="1030"/>
      <c r="BF13" s="1030"/>
      <c r="BG13" s="1030">
        <f>+BB13+BC13+BD13+BE13+BF13</f>
        <v>747860825.5217371</v>
      </c>
      <c r="BH13" s="1030"/>
      <c r="BI13" s="1030"/>
      <c r="BJ13" s="1030">
        <v>213674521.57763919</v>
      </c>
      <c r="BK13" s="1030"/>
      <c r="BL13" s="1030"/>
      <c r="BM13" s="1030">
        <f t="shared" si="3"/>
        <v>213674521.57763919</v>
      </c>
    </row>
    <row r="14" spans="1:65" ht="207" hidden="1" x14ac:dyDescent="0.25">
      <c r="A14" s="855">
        <v>11</v>
      </c>
      <c r="B14" s="849" t="s">
        <v>30</v>
      </c>
      <c r="C14" s="849" t="s">
        <v>3067</v>
      </c>
      <c r="D14" s="1239" t="s">
        <v>80</v>
      </c>
      <c r="E14" s="849" t="s">
        <v>81</v>
      </c>
      <c r="F14" s="1019" t="s">
        <v>83</v>
      </c>
      <c r="G14" s="1020" t="s">
        <v>84</v>
      </c>
      <c r="H14" s="1020">
        <v>2642</v>
      </c>
      <c r="I14" s="1020" t="s">
        <v>85</v>
      </c>
      <c r="J14" s="1020">
        <v>2022</v>
      </c>
      <c r="K14" s="1020">
        <v>2200</v>
      </c>
      <c r="L14" s="1027">
        <v>45</v>
      </c>
      <c r="M14" s="1027" t="s">
        <v>93</v>
      </c>
      <c r="N14" s="1023">
        <v>4501</v>
      </c>
      <c r="O14" s="1019" t="s">
        <v>2129</v>
      </c>
      <c r="P14" s="1020">
        <v>4501008</v>
      </c>
      <c r="Q14" s="1023" t="s">
        <v>1408</v>
      </c>
      <c r="R14" s="1024" t="s">
        <v>86</v>
      </c>
      <c r="S14" s="1020">
        <v>450100800</v>
      </c>
      <c r="T14" s="1020" t="s">
        <v>895</v>
      </c>
      <c r="U14" s="1020">
        <v>0</v>
      </c>
      <c r="V14" s="1020">
        <v>1</v>
      </c>
      <c r="W14" s="1020">
        <v>1</v>
      </c>
      <c r="X14" s="1020">
        <v>1</v>
      </c>
      <c r="Y14" s="1020">
        <v>1</v>
      </c>
      <c r="Z14" s="1020">
        <v>1</v>
      </c>
      <c r="AA14" s="1020" t="s">
        <v>43</v>
      </c>
      <c r="AB14" s="1020" t="s">
        <v>3317</v>
      </c>
      <c r="AC14" s="1020" t="s">
        <v>44</v>
      </c>
      <c r="AD14" s="1020" t="s">
        <v>45</v>
      </c>
      <c r="AE14" s="1020" t="s">
        <v>46</v>
      </c>
      <c r="AF14" s="1020"/>
      <c r="AG14" s="1020"/>
      <c r="AH14" s="1020"/>
      <c r="AI14" s="1020"/>
      <c r="AJ14" s="1020"/>
      <c r="AK14" s="1020"/>
      <c r="AL14" s="1020"/>
      <c r="AM14" s="1020"/>
      <c r="AN14" s="1026"/>
      <c r="AO14" s="1027" t="s">
        <v>3060</v>
      </c>
      <c r="AP14" s="1032"/>
      <c r="AQ14" s="1030"/>
      <c r="AR14" s="1030"/>
      <c r="AS14" s="1030"/>
      <c r="AT14" s="1030">
        <v>200000000</v>
      </c>
      <c r="AU14" s="1030">
        <f t="shared" si="0"/>
        <v>200000000</v>
      </c>
      <c r="AV14" s="1030"/>
      <c r="AW14" s="1030"/>
      <c r="AX14" s="1030"/>
      <c r="AY14" s="1030"/>
      <c r="AZ14" s="1030"/>
      <c r="BA14" s="1030"/>
      <c r="BB14" s="1030"/>
      <c r="BC14" s="1030"/>
      <c r="BD14" s="1030"/>
      <c r="BE14" s="1030"/>
      <c r="BF14" s="1030"/>
      <c r="BG14" s="1030"/>
      <c r="BH14" s="1030"/>
      <c r="BI14" s="1030"/>
      <c r="BJ14" s="1030"/>
      <c r="BK14" s="1030"/>
      <c r="BL14" s="1030"/>
      <c r="BM14" s="1030">
        <f t="shared" si="3"/>
        <v>0</v>
      </c>
    </row>
    <row r="15" spans="1:65" ht="207" hidden="1" x14ac:dyDescent="0.25">
      <c r="A15" s="855">
        <v>12</v>
      </c>
      <c r="B15" s="849" t="s">
        <v>30</v>
      </c>
      <c r="C15" s="849" t="s">
        <v>3067</v>
      </c>
      <c r="D15" s="1239" t="s">
        <v>80</v>
      </c>
      <c r="E15" s="849" t="s">
        <v>81</v>
      </c>
      <c r="F15" s="1019" t="s">
        <v>83</v>
      </c>
      <c r="G15" s="1020" t="s">
        <v>84</v>
      </c>
      <c r="H15" s="1020">
        <v>2642</v>
      </c>
      <c r="I15" s="1020" t="s">
        <v>85</v>
      </c>
      <c r="J15" s="1020">
        <v>2022</v>
      </c>
      <c r="K15" s="1020">
        <v>2200</v>
      </c>
      <c r="L15" s="1027">
        <v>12</v>
      </c>
      <c r="M15" s="1027" t="s">
        <v>34</v>
      </c>
      <c r="N15" s="1023">
        <v>1206</v>
      </c>
      <c r="O15" s="1019" t="s">
        <v>82</v>
      </c>
      <c r="P15" s="1025" t="s">
        <v>90</v>
      </c>
      <c r="Q15" s="1023" t="s">
        <v>91</v>
      </c>
      <c r="R15" s="1033" t="s">
        <v>89</v>
      </c>
      <c r="S15" s="1020">
        <v>120600700</v>
      </c>
      <c r="T15" s="1020" t="s">
        <v>92</v>
      </c>
      <c r="U15" s="1027">
        <v>1200</v>
      </c>
      <c r="V15" s="1027">
        <v>600</v>
      </c>
      <c r="W15" s="1027">
        <v>1200</v>
      </c>
      <c r="X15" s="1027">
        <v>1200</v>
      </c>
      <c r="Y15" s="1027">
        <v>1200</v>
      </c>
      <c r="Z15" s="1027">
        <v>4200</v>
      </c>
      <c r="AA15" s="1020" t="s">
        <v>43</v>
      </c>
      <c r="AB15" s="1020" t="s">
        <v>3317</v>
      </c>
      <c r="AC15" s="1020" t="s">
        <v>44</v>
      </c>
      <c r="AD15" s="1020" t="s">
        <v>45</v>
      </c>
      <c r="AE15" s="1020" t="s">
        <v>46</v>
      </c>
      <c r="AF15" s="1020"/>
      <c r="AG15" s="1020"/>
      <c r="AH15" s="1020"/>
      <c r="AI15" s="1020"/>
      <c r="AJ15" s="1020"/>
      <c r="AK15" s="1020"/>
      <c r="AL15" s="1020"/>
      <c r="AM15" s="1020"/>
      <c r="AN15" s="1026"/>
      <c r="AO15" s="1027" t="s">
        <v>3060</v>
      </c>
      <c r="AP15" s="1028"/>
      <c r="AQ15" s="1030"/>
      <c r="AR15" s="1030">
        <v>427349043.15527838</v>
      </c>
      <c r="AS15" s="1030"/>
      <c r="AT15" s="1030"/>
      <c r="AU15" s="1030">
        <f t="shared" si="0"/>
        <v>427349043.15527838</v>
      </c>
      <c r="AV15" s="1030"/>
      <c r="AW15" s="1030"/>
      <c r="AX15" s="1030">
        <v>747860825.5217371</v>
      </c>
      <c r="AY15" s="1030"/>
      <c r="AZ15" s="1030"/>
      <c r="BA15" s="1030">
        <f t="shared" ref="BA15" si="5">AV15+AW15+AX15+AY15+AZ15</f>
        <v>747860825.5217371</v>
      </c>
      <c r="BB15" s="1030"/>
      <c r="BC15" s="1030"/>
      <c r="BD15" s="1030">
        <v>747860825.5217371</v>
      </c>
      <c r="BE15" s="1030"/>
      <c r="BF15" s="1030"/>
      <c r="BG15" s="1030">
        <f t="shared" ref="BG15:BG46" si="6">+BB15+BC15+BD15+BE15+BF15</f>
        <v>747860825.5217371</v>
      </c>
      <c r="BH15" s="1030"/>
      <c r="BI15" s="1030"/>
      <c r="BJ15" s="1030">
        <v>213674521.57763919</v>
      </c>
      <c r="BK15" s="1030"/>
      <c r="BL15" s="1030"/>
      <c r="BM15" s="1030">
        <f t="shared" si="3"/>
        <v>213674521.57763919</v>
      </c>
    </row>
    <row r="16" spans="1:65" ht="207" hidden="1" x14ac:dyDescent="0.25">
      <c r="A16" s="855">
        <v>13</v>
      </c>
      <c r="B16" s="849" t="s">
        <v>30</v>
      </c>
      <c r="C16" s="849" t="s">
        <v>3067</v>
      </c>
      <c r="D16" s="1239" t="s">
        <v>80</v>
      </c>
      <c r="E16" s="849" t="s">
        <v>81</v>
      </c>
      <c r="F16" s="1019" t="s">
        <v>83</v>
      </c>
      <c r="G16" s="1020" t="s">
        <v>84</v>
      </c>
      <c r="H16" s="1020">
        <v>2642</v>
      </c>
      <c r="I16" s="1020" t="s">
        <v>85</v>
      </c>
      <c r="J16" s="1020">
        <v>2022</v>
      </c>
      <c r="K16" s="1020">
        <v>2200</v>
      </c>
      <c r="L16" s="1034">
        <v>45</v>
      </c>
      <c r="M16" s="1027" t="s">
        <v>93</v>
      </c>
      <c r="N16" s="1023">
        <v>4501</v>
      </c>
      <c r="O16" s="1019" t="s">
        <v>2129</v>
      </c>
      <c r="P16" s="1020">
        <v>4501026</v>
      </c>
      <c r="Q16" s="1023" t="s">
        <v>96</v>
      </c>
      <c r="R16" s="1024" t="s">
        <v>95</v>
      </c>
      <c r="S16" s="1020">
        <v>450102602</v>
      </c>
      <c r="T16" s="1020" t="s">
        <v>97</v>
      </c>
      <c r="U16" s="1020">
        <v>1</v>
      </c>
      <c r="V16" s="1020">
        <v>1</v>
      </c>
      <c r="W16" s="1020">
        <v>1</v>
      </c>
      <c r="X16" s="1020">
        <v>1</v>
      </c>
      <c r="Y16" s="1020">
        <v>1</v>
      </c>
      <c r="Z16" s="1020">
        <v>1</v>
      </c>
      <c r="AA16" s="1020" t="s">
        <v>53</v>
      </c>
      <c r="AB16" s="1020" t="s">
        <v>3317</v>
      </c>
      <c r="AC16" s="1020" t="s">
        <v>44</v>
      </c>
      <c r="AD16" s="1020" t="s">
        <v>45</v>
      </c>
      <c r="AE16" s="1020" t="s">
        <v>46</v>
      </c>
      <c r="AF16" s="1020"/>
      <c r="AG16" s="1020"/>
      <c r="AH16" s="1020"/>
      <c r="AI16" s="1020"/>
      <c r="AJ16" s="1020"/>
      <c r="AK16" s="1020"/>
      <c r="AL16" s="1020"/>
      <c r="AM16" s="1020"/>
      <c r="AN16" s="1026"/>
      <c r="AO16" s="1027" t="s">
        <v>3060</v>
      </c>
      <c r="AP16" s="1028">
        <v>90000000</v>
      </c>
      <c r="AQ16" s="1030"/>
      <c r="AR16" s="1030"/>
      <c r="AS16" s="1030"/>
      <c r="AT16" s="1030"/>
      <c r="AU16" s="1030">
        <f t="shared" si="0"/>
        <v>90000000</v>
      </c>
      <c r="AV16" s="1030">
        <v>90000000</v>
      </c>
      <c r="AW16" s="1030"/>
      <c r="AX16" s="1030"/>
      <c r="AY16" s="1030"/>
      <c r="AZ16" s="1030"/>
      <c r="BA16" s="1030">
        <f t="shared" ref="BA16:BA24" si="7">AV16+AW16+AX16+AY16+AZ16</f>
        <v>90000000</v>
      </c>
      <c r="BB16" s="1030">
        <v>90000000</v>
      </c>
      <c r="BC16" s="1030"/>
      <c r="BD16" s="1030"/>
      <c r="BE16" s="1030"/>
      <c r="BF16" s="1030"/>
      <c r="BG16" s="1030">
        <f t="shared" si="6"/>
        <v>90000000</v>
      </c>
      <c r="BH16" s="1030">
        <v>90000000</v>
      </c>
      <c r="BI16" s="1030"/>
      <c r="BJ16" s="1030"/>
      <c r="BK16" s="1030"/>
      <c r="BL16" s="1030"/>
      <c r="BM16" s="1030">
        <f t="shared" si="3"/>
        <v>90000000</v>
      </c>
    </row>
    <row r="17" spans="1:65" ht="224.25" hidden="1" customHeight="1" x14ac:dyDescent="0.25">
      <c r="A17" s="855">
        <v>14</v>
      </c>
      <c r="B17" s="849" t="s">
        <v>30</v>
      </c>
      <c r="C17" s="849" t="s">
        <v>3067</v>
      </c>
      <c r="D17" s="1239" t="s">
        <v>80</v>
      </c>
      <c r="E17" s="849" t="s">
        <v>81</v>
      </c>
      <c r="F17" s="1019" t="s">
        <v>83</v>
      </c>
      <c r="G17" s="1020" t="s">
        <v>84</v>
      </c>
      <c r="H17" s="1020">
        <v>2642</v>
      </c>
      <c r="I17" s="1020" t="s">
        <v>85</v>
      </c>
      <c r="J17" s="1020">
        <v>2022</v>
      </c>
      <c r="K17" s="1020">
        <v>2200</v>
      </c>
      <c r="L17" s="1034">
        <v>45</v>
      </c>
      <c r="M17" s="1027" t="s">
        <v>93</v>
      </c>
      <c r="N17" s="1023">
        <v>4501</v>
      </c>
      <c r="O17" s="1019" t="s">
        <v>2129</v>
      </c>
      <c r="P17" s="1020">
        <v>4501029</v>
      </c>
      <c r="Q17" s="1023" t="s">
        <v>99</v>
      </c>
      <c r="R17" s="1024" t="s">
        <v>98</v>
      </c>
      <c r="S17" s="1020">
        <v>450102900</v>
      </c>
      <c r="T17" s="1020" t="s">
        <v>100</v>
      </c>
      <c r="U17" s="1020">
        <v>1</v>
      </c>
      <c r="V17" s="1020">
        <v>3</v>
      </c>
      <c r="W17" s="1020">
        <v>4</v>
      </c>
      <c r="X17" s="1020">
        <v>4</v>
      </c>
      <c r="Y17" s="1020">
        <v>4</v>
      </c>
      <c r="Z17" s="1020">
        <v>15</v>
      </c>
      <c r="AA17" s="1020" t="s">
        <v>43</v>
      </c>
      <c r="AB17" s="1020" t="s">
        <v>3317</v>
      </c>
      <c r="AC17" s="1020" t="s">
        <v>44</v>
      </c>
      <c r="AD17" s="1020" t="s">
        <v>45</v>
      </c>
      <c r="AE17" s="1020" t="s">
        <v>46</v>
      </c>
      <c r="AF17" s="1020"/>
      <c r="AG17" s="1020"/>
      <c r="AH17" s="1020"/>
      <c r="AI17" s="1020"/>
      <c r="AJ17" s="1020"/>
      <c r="AK17" s="1020"/>
      <c r="AL17" s="1020"/>
      <c r="AM17" s="1020"/>
      <c r="AN17" s="1026"/>
      <c r="AO17" s="1027" t="s">
        <v>3060</v>
      </c>
      <c r="AP17" s="1028">
        <f>4000710961+2369774832</f>
        <v>6370485793</v>
      </c>
      <c r="AQ17" s="1030"/>
      <c r="AR17" s="1030"/>
      <c r="AS17" s="1030">
        <v>16940000000</v>
      </c>
      <c r="AT17" s="1030"/>
      <c r="AU17" s="1030">
        <f t="shared" si="0"/>
        <v>23310485793</v>
      </c>
      <c r="AV17" s="1030">
        <f>2150000000-257369691.36</f>
        <v>1892630308.6399999</v>
      </c>
      <c r="AW17" s="1030"/>
      <c r="AX17" s="1030"/>
      <c r="AY17" s="1030"/>
      <c r="AZ17" s="1030"/>
      <c r="BA17" s="1030">
        <f t="shared" si="7"/>
        <v>1892630308.6399999</v>
      </c>
      <c r="BB17" s="1030">
        <f>1892630308.64+184900051</f>
        <v>2077530359.6400001</v>
      </c>
      <c r="BC17" s="1030"/>
      <c r="BD17" s="1030"/>
      <c r="BE17" s="1030"/>
      <c r="BF17" s="1030"/>
      <c r="BG17" s="1030">
        <f t="shared" si="6"/>
        <v>2077530359.6400001</v>
      </c>
      <c r="BH17" s="1030">
        <f>1892630308.64+380599830.2</f>
        <v>2273230138.8400002</v>
      </c>
      <c r="BI17" s="1030"/>
      <c r="BJ17" s="1030"/>
      <c r="BK17" s="1030"/>
      <c r="BL17" s="1030"/>
      <c r="BM17" s="1030">
        <f t="shared" si="3"/>
        <v>2273230138.8400002</v>
      </c>
    </row>
    <row r="18" spans="1:65" ht="207" hidden="1" x14ac:dyDescent="0.25">
      <c r="A18" s="855">
        <v>15</v>
      </c>
      <c r="B18" s="849" t="s">
        <v>30</v>
      </c>
      <c r="C18" s="849" t="s">
        <v>3067</v>
      </c>
      <c r="D18" s="1239" t="s">
        <v>80</v>
      </c>
      <c r="E18" s="849" t="s">
        <v>81</v>
      </c>
      <c r="F18" s="1019" t="s">
        <v>83</v>
      </c>
      <c r="G18" s="1020" t="s">
        <v>84</v>
      </c>
      <c r="H18" s="1020">
        <v>2642</v>
      </c>
      <c r="I18" s="1020" t="s">
        <v>85</v>
      </c>
      <c r="J18" s="1020">
        <v>2022</v>
      </c>
      <c r="K18" s="1020">
        <v>2200</v>
      </c>
      <c r="L18" s="1034">
        <v>45</v>
      </c>
      <c r="M18" s="1027" t="s">
        <v>93</v>
      </c>
      <c r="N18" s="1023">
        <v>4501</v>
      </c>
      <c r="O18" s="1019" t="s">
        <v>2129</v>
      </c>
      <c r="P18" s="1027">
        <v>4501046</v>
      </c>
      <c r="Q18" s="1023" t="s">
        <v>102</v>
      </c>
      <c r="R18" s="1035" t="s">
        <v>101</v>
      </c>
      <c r="S18" s="1027">
        <v>450104600</v>
      </c>
      <c r="T18" s="1027" t="s">
        <v>103</v>
      </c>
      <c r="U18" s="1027">
        <v>0</v>
      </c>
      <c r="V18" s="1027">
        <v>1</v>
      </c>
      <c r="W18" s="1027">
        <v>1</v>
      </c>
      <c r="X18" s="1027">
        <v>1</v>
      </c>
      <c r="Y18" s="1027">
        <v>1</v>
      </c>
      <c r="Z18" s="1027">
        <v>4</v>
      </c>
      <c r="AA18" s="1020" t="s">
        <v>43</v>
      </c>
      <c r="AB18" s="1020" t="s">
        <v>3317</v>
      </c>
      <c r="AC18" s="1027" t="s">
        <v>44</v>
      </c>
      <c r="AD18" s="1027" t="s">
        <v>45</v>
      </c>
      <c r="AE18" s="1027" t="s">
        <v>46</v>
      </c>
      <c r="AF18" s="1020"/>
      <c r="AG18" s="1020"/>
      <c r="AH18" s="1020"/>
      <c r="AI18" s="1020"/>
      <c r="AJ18" s="1020"/>
      <c r="AK18" s="1020"/>
      <c r="AL18" s="1020"/>
      <c r="AM18" s="1020"/>
      <c r="AN18" s="1026"/>
      <c r="AO18" s="1027" t="s">
        <v>3060</v>
      </c>
      <c r="AP18" s="1028">
        <v>130639320</v>
      </c>
      <c r="AQ18" s="1030"/>
      <c r="AR18" s="1030"/>
      <c r="AS18" s="1030"/>
      <c r="AT18" s="1030"/>
      <c r="AU18" s="1030">
        <f t="shared" si="0"/>
        <v>130639320</v>
      </c>
      <c r="AV18" s="1030">
        <v>130639320</v>
      </c>
      <c r="AW18" s="1030"/>
      <c r="AX18" s="1030"/>
      <c r="AY18" s="1030"/>
      <c r="AZ18" s="1030"/>
      <c r="BA18" s="1030">
        <f t="shared" si="7"/>
        <v>130639320</v>
      </c>
      <c r="BB18" s="1030">
        <v>130639320</v>
      </c>
      <c r="BC18" s="1030"/>
      <c r="BD18" s="1030"/>
      <c r="BE18" s="1030"/>
      <c r="BF18" s="1030"/>
      <c r="BG18" s="1030">
        <f t="shared" si="6"/>
        <v>130639320</v>
      </c>
      <c r="BH18" s="1030">
        <v>130639320</v>
      </c>
      <c r="BI18" s="1030"/>
      <c r="BJ18" s="1030"/>
      <c r="BK18" s="1030"/>
      <c r="BL18" s="1030"/>
      <c r="BM18" s="1030">
        <f t="shared" si="3"/>
        <v>130639320</v>
      </c>
    </row>
    <row r="19" spans="1:65" ht="207" hidden="1" x14ac:dyDescent="0.25">
      <c r="A19" s="855">
        <v>16</v>
      </c>
      <c r="B19" s="849" t="s">
        <v>30</v>
      </c>
      <c r="C19" s="849" t="s">
        <v>3067</v>
      </c>
      <c r="D19" s="1239" t="s">
        <v>80</v>
      </c>
      <c r="E19" s="849" t="s">
        <v>81</v>
      </c>
      <c r="F19" s="1019" t="s">
        <v>83</v>
      </c>
      <c r="G19" s="1020" t="s">
        <v>84</v>
      </c>
      <c r="H19" s="1020">
        <v>2642</v>
      </c>
      <c r="I19" s="1020" t="s">
        <v>85</v>
      </c>
      <c r="J19" s="1020">
        <v>2022</v>
      </c>
      <c r="K19" s="1020">
        <v>2200</v>
      </c>
      <c r="L19" s="1034">
        <v>45</v>
      </c>
      <c r="M19" s="1027" t="s">
        <v>93</v>
      </c>
      <c r="N19" s="1023">
        <v>4501</v>
      </c>
      <c r="O19" s="1019" t="s">
        <v>2129</v>
      </c>
      <c r="P19" s="1020">
        <v>4501006</v>
      </c>
      <c r="Q19" s="1023" t="s">
        <v>105</v>
      </c>
      <c r="R19" s="1024" t="s">
        <v>104</v>
      </c>
      <c r="S19" s="1020">
        <v>450100600</v>
      </c>
      <c r="T19" s="1020" t="s">
        <v>106</v>
      </c>
      <c r="U19" s="1020">
        <v>36</v>
      </c>
      <c r="V19" s="1020">
        <v>30</v>
      </c>
      <c r="W19" s="1020">
        <v>30</v>
      </c>
      <c r="X19" s="1020">
        <v>30</v>
      </c>
      <c r="Y19" s="1020">
        <v>30</v>
      </c>
      <c r="Z19" s="1020">
        <v>120</v>
      </c>
      <c r="AA19" s="1020" t="s">
        <v>43</v>
      </c>
      <c r="AB19" s="1020" t="s">
        <v>3317</v>
      </c>
      <c r="AC19" s="1020" t="s">
        <v>44</v>
      </c>
      <c r="AD19" s="1020" t="s">
        <v>45</v>
      </c>
      <c r="AE19" s="1020" t="s">
        <v>107</v>
      </c>
      <c r="AF19" s="1020"/>
      <c r="AG19" s="1020"/>
      <c r="AH19" s="1020"/>
      <c r="AI19" s="1020"/>
      <c r="AJ19" s="1020"/>
      <c r="AK19" s="1020"/>
      <c r="AL19" s="1020"/>
      <c r="AM19" s="1020"/>
      <c r="AN19" s="1026"/>
      <c r="AO19" s="1027" t="s">
        <v>3060</v>
      </c>
      <c r="AP19" s="1028">
        <v>100000000</v>
      </c>
      <c r="AQ19" s="1030"/>
      <c r="AR19" s="1030"/>
      <c r="AS19" s="1030"/>
      <c r="AT19" s="1030"/>
      <c r="AU19" s="1030">
        <f t="shared" si="0"/>
        <v>100000000</v>
      </c>
      <c r="AV19" s="1030">
        <v>100000000</v>
      </c>
      <c r="AW19" s="1030"/>
      <c r="AX19" s="1030"/>
      <c r="AY19" s="1030"/>
      <c r="AZ19" s="1030"/>
      <c r="BA19" s="1030">
        <f t="shared" si="7"/>
        <v>100000000</v>
      </c>
      <c r="BB19" s="1030">
        <v>100000000</v>
      </c>
      <c r="BC19" s="1030"/>
      <c r="BD19" s="1030"/>
      <c r="BE19" s="1030"/>
      <c r="BF19" s="1030"/>
      <c r="BG19" s="1030">
        <f t="shared" si="6"/>
        <v>100000000</v>
      </c>
      <c r="BH19" s="1030">
        <v>100000000</v>
      </c>
      <c r="BI19" s="1030"/>
      <c r="BJ19" s="1030"/>
      <c r="BK19" s="1030"/>
      <c r="BL19" s="1030"/>
      <c r="BM19" s="1030">
        <f t="shared" si="3"/>
        <v>100000000</v>
      </c>
    </row>
    <row r="20" spans="1:65" ht="207" hidden="1" x14ac:dyDescent="0.25">
      <c r="A20" s="855">
        <v>17</v>
      </c>
      <c r="B20" s="849" t="s">
        <v>30</v>
      </c>
      <c r="C20" s="849" t="s">
        <v>3067</v>
      </c>
      <c r="D20" s="1239" t="s">
        <v>80</v>
      </c>
      <c r="E20" s="849" t="s">
        <v>81</v>
      </c>
      <c r="F20" s="1019" t="s">
        <v>83</v>
      </c>
      <c r="G20" s="1020" t="s">
        <v>84</v>
      </c>
      <c r="H20" s="1020">
        <v>2642</v>
      </c>
      <c r="I20" s="1020" t="s">
        <v>85</v>
      </c>
      <c r="J20" s="1020">
        <v>2022</v>
      </c>
      <c r="K20" s="1020">
        <v>2200</v>
      </c>
      <c r="L20" s="1034">
        <v>45</v>
      </c>
      <c r="M20" s="1027" t="s">
        <v>93</v>
      </c>
      <c r="N20" s="1023">
        <v>4501</v>
      </c>
      <c r="O20" s="1019" t="s">
        <v>2129</v>
      </c>
      <c r="P20" s="1020">
        <v>4501046</v>
      </c>
      <c r="Q20" s="1023" t="s">
        <v>102</v>
      </c>
      <c r="R20" s="1033" t="s">
        <v>108</v>
      </c>
      <c r="S20" s="1020">
        <v>450104600</v>
      </c>
      <c r="T20" s="1027" t="s">
        <v>102</v>
      </c>
      <c r="U20" s="1020">
        <v>0</v>
      </c>
      <c r="V20" s="1020">
        <v>2</v>
      </c>
      <c r="W20" s="1020">
        <v>2</v>
      </c>
      <c r="X20" s="1020">
        <v>2</v>
      </c>
      <c r="Y20" s="1020">
        <v>2</v>
      </c>
      <c r="Z20" s="1020">
        <v>8</v>
      </c>
      <c r="AA20" s="1020" t="s">
        <v>43</v>
      </c>
      <c r="AB20" s="1020" t="s">
        <v>3317</v>
      </c>
      <c r="AC20" s="1020" t="s">
        <v>44</v>
      </c>
      <c r="AD20" s="1020" t="s">
        <v>45</v>
      </c>
      <c r="AE20" s="1020" t="s">
        <v>46</v>
      </c>
      <c r="AF20" s="1020"/>
      <c r="AG20" s="1020"/>
      <c r="AH20" s="1020"/>
      <c r="AI20" s="1020"/>
      <c r="AJ20" s="1020"/>
      <c r="AK20" s="1020"/>
      <c r="AL20" s="1020"/>
      <c r="AM20" s="1020"/>
      <c r="AN20" s="1026"/>
      <c r="AO20" s="1027" t="s">
        <v>3060</v>
      </c>
      <c r="AP20" s="1028">
        <v>21000000</v>
      </c>
      <c r="AQ20" s="1030"/>
      <c r="AR20" s="1030"/>
      <c r="AS20" s="1030"/>
      <c r="AT20" s="1030"/>
      <c r="AU20" s="1030">
        <f t="shared" si="0"/>
        <v>21000000</v>
      </c>
      <c r="AV20" s="1030">
        <v>21000000</v>
      </c>
      <c r="AW20" s="1030"/>
      <c r="AX20" s="1030"/>
      <c r="AY20" s="1030"/>
      <c r="AZ20" s="1030"/>
      <c r="BA20" s="1030">
        <f t="shared" si="7"/>
        <v>21000000</v>
      </c>
      <c r="BB20" s="1030">
        <v>21000000</v>
      </c>
      <c r="BC20" s="1030"/>
      <c r="BD20" s="1030"/>
      <c r="BE20" s="1030"/>
      <c r="BF20" s="1030"/>
      <c r="BG20" s="1030">
        <f t="shared" si="6"/>
        <v>21000000</v>
      </c>
      <c r="BH20" s="1030">
        <v>21000000</v>
      </c>
      <c r="BI20" s="1030"/>
      <c r="BJ20" s="1030"/>
      <c r="BK20" s="1030"/>
      <c r="BL20" s="1030"/>
      <c r="BM20" s="1030">
        <f t="shared" si="3"/>
        <v>21000000</v>
      </c>
    </row>
    <row r="21" spans="1:65" ht="207" hidden="1" x14ac:dyDescent="0.25">
      <c r="A21" s="855">
        <v>18</v>
      </c>
      <c r="B21" s="849" t="s">
        <v>30</v>
      </c>
      <c r="C21" s="849" t="s">
        <v>3067</v>
      </c>
      <c r="D21" s="1239" t="s">
        <v>80</v>
      </c>
      <c r="E21" s="849" t="s">
        <v>81</v>
      </c>
      <c r="F21" s="849" t="s">
        <v>109</v>
      </c>
      <c r="G21" s="1020" t="s">
        <v>110</v>
      </c>
      <c r="H21" s="1020">
        <v>159</v>
      </c>
      <c r="I21" s="1020" t="s">
        <v>111</v>
      </c>
      <c r="J21" s="1020">
        <v>2023</v>
      </c>
      <c r="K21" s="1020">
        <v>100</v>
      </c>
      <c r="L21" s="1034">
        <v>45</v>
      </c>
      <c r="M21" s="1027" t="s">
        <v>93</v>
      </c>
      <c r="N21" s="1023">
        <v>4501</v>
      </c>
      <c r="O21" s="1019" t="s">
        <v>2129</v>
      </c>
      <c r="P21" s="1025" t="s">
        <v>113</v>
      </c>
      <c r="Q21" s="1023" t="s">
        <v>114</v>
      </c>
      <c r="R21" s="1024" t="s">
        <v>112</v>
      </c>
      <c r="S21" s="1020" t="s">
        <v>115</v>
      </c>
      <c r="T21" s="1020" t="s">
        <v>116</v>
      </c>
      <c r="U21" s="1020">
        <v>0</v>
      </c>
      <c r="V21" s="1020">
        <v>1</v>
      </c>
      <c r="W21" s="1020">
        <v>1</v>
      </c>
      <c r="X21" s="1020">
        <v>1</v>
      </c>
      <c r="Y21" s="1020">
        <v>1</v>
      </c>
      <c r="Z21" s="1020">
        <v>4</v>
      </c>
      <c r="AA21" s="1020" t="s">
        <v>43</v>
      </c>
      <c r="AB21" s="1020" t="s">
        <v>3317</v>
      </c>
      <c r="AC21" s="1020" t="s">
        <v>44</v>
      </c>
      <c r="AD21" s="1020" t="s">
        <v>45</v>
      </c>
      <c r="AE21" s="1020" t="s">
        <v>46</v>
      </c>
      <c r="AF21" s="1020"/>
      <c r="AG21" s="1020"/>
      <c r="AH21" s="1020"/>
      <c r="AI21" s="1020"/>
      <c r="AJ21" s="1020"/>
      <c r="AK21" s="1020"/>
      <c r="AL21" s="1020"/>
      <c r="AM21" s="1020"/>
      <c r="AN21" s="1026"/>
      <c r="AO21" s="1027" t="s">
        <v>3060</v>
      </c>
      <c r="AP21" s="1028">
        <v>95573520</v>
      </c>
      <c r="AQ21" s="1030"/>
      <c r="AR21" s="1030"/>
      <c r="AS21" s="1030"/>
      <c r="AT21" s="1030"/>
      <c r="AU21" s="1030">
        <f t="shared" si="0"/>
        <v>95573520</v>
      </c>
      <c r="AV21" s="1030">
        <v>95573520</v>
      </c>
      <c r="AW21" s="1030"/>
      <c r="AX21" s="1030"/>
      <c r="AY21" s="1030"/>
      <c r="AZ21" s="1030"/>
      <c r="BA21" s="1030">
        <f t="shared" si="7"/>
        <v>95573520</v>
      </c>
      <c r="BB21" s="1030">
        <v>95573520</v>
      </c>
      <c r="BC21" s="1030"/>
      <c r="BD21" s="1030"/>
      <c r="BE21" s="1030"/>
      <c r="BF21" s="1030"/>
      <c r="BG21" s="1030">
        <f t="shared" si="6"/>
        <v>95573520</v>
      </c>
      <c r="BH21" s="1030">
        <v>95573520</v>
      </c>
      <c r="BI21" s="1030"/>
      <c r="BJ21" s="1030"/>
      <c r="BK21" s="1030"/>
      <c r="BL21" s="1030"/>
      <c r="BM21" s="1030">
        <f t="shared" si="3"/>
        <v>95573520</v>
      </c>
    </row>
    <row r="22" spans="1:65" ht="207" hidden="1" x14ac:dyDescent="0.25">
      <c r="A22" s="855">
        <v>19</v>
      </c>
      <c r="B22" s="849" t="s">
        <v>30</v>
      </c>
      <c r="C22" s="849" t="s">
        <v>3067</v>
      </c>
      <c r="D22" s="1239" t="s">
        <v>80</v>
      </c>
      <c r="E22" s="849" t="s">
        <v>81</v>
      </c>
      <c r="F22" s="849" t="s">
        <v>109</v>
      </c>
      <c r="G22" s="1020" t="s">
        <v>110</v>
      </c>
      <c r="H22" s="1020">
        <v>159</v>
      </c>
      <c r="I22" s="1020" t="s">
        <v>111</v>
      </c>
      <c r="J22" s="1020">
        <v>2023</v>
      </c>
      <c r="K22" s="1020">
        <v>100</v>
      </c>
      <c r="L22" s="1034">
        <v>45</v>
      </c>
      <c r="M22" s="1027" t="s">
        <v>93</v>
      </c>
      <c r="N22" s="1023">
        <v>4501</v>
      </c>
      <c r="O22" s="1019" t="s">
        <v>2129</v>
      </c>
      <c r="P22" s="1020">
        <v>4501044</v>
      </c>
      <c r="Q22" s="1023" t="s">
        <v>118</v>
      </c>
      <c r="R22" s="1024" t="s">
        <v>117</v>
      </c>
      <c r="S22" s="1020">
        <v>450100400</v>
      </c>
      <c r="T22" s="1020" t="s">
        <v>119</v>
      </c>
      <c r="U22" s="1020">
        <v>1</v>
      </c>
      <c r="V22" s="1020">
        <v>2</v>
      </c>
      <c r="W22" s="1020">
        <v>2</v>
      </c>
      <c r="X22" s="1020">
        <v>2</v>
      </c>
      <c r="Y22" s="1020">
        <v>2</v>
      </c>
      <c r="Z22" s="1020">
        <v>8</v>
      </c>
      <c r="AA22" s="1020" t="s">
        <v>43</v>
      </c>
      <c r="AB22" s="1020" t="s">
        <v>3317</v>
      </c>
      <c r="AC22" s="1020" t="s">
        <v>44</v>
      </c>
      <c r="AD22" s="1020" t="s">
        <v>45</v>
      </c>
      <c r="AE22" s="1020" t="s">
        <v>46</v>
      </c>
      <c r="AF22" s="1020"/>
      <c r="AG22" s="1020"/>
      <c r="AH22" s="1020"/>
      <c r="AI22" s="1020"/>
      <c r="AJ22" s="1020"/>
      <c r="AK22" s="1020"/>
      <c r="AL22" s="1020"/>
      <c r="AM22" s="1020"/>
      <c r="AN22" s="1026"/>
      <c r="AO22" s="1027" t="s">
        <v>3060</v>
      </c>
      <c r="AP22" s="1028">
        <v>71000000</v>
      </c>
      <c r="AQ22" s="1030"/>
      <c r="AR22" s="1030"/>
      <c r="AS22" s="1030"/>
      <c r="AT22" s="1030"/>
      <c r="AU22" s="1030">
        <f t="shared" si="0"/>
        <v>71000000</v>
      </c>
      <c r="AV22" s="1030">
        <v>71000000</v>
      </c>
      <c r="AW22" s="1030"/>
      <c r="AX22" s="1030"/>
      <c r="AY22" s="1030"/>
      <c r="AZ22" s="1030"/>
      <c r="BA22" s="1030">
        <f t="shared" si="7"/>
        <v>71000000</v>
      </c>
      <c r="BB22" s="1030">
        <v>71000000</v>
      </c>
      <c r="BC22" s="1030"/>
      <c r="BD22" s="1030"/>
      <c r="BE22" s="1030"/>
      <c r="BF22" s="1030"/>
      <c r="BG22" s="1030">
        <f t="shared" si="6"/>
        <v>71000000</v>
      </c>
      <c r="BH22" s="1030">
        <v>71000000</v>
      </c>
      <c r="BI22" s="1030"/>
      <c r="BJ22" s="1030"/>
      <c r="BK22" s="1030"/>
      <c r="BL22" s="1030"/>
      <c r="BM22" s="1030">
        <f t="shared" si="3"/>
        <v>71000000</v>
      </c>
    </row>
    <row r="23" spans="1:65" ht="103.5" hidden="1" x14ac:dyDescent="0.25">
      <c r="A23" s="855">
        <v>20</v>
      </c>
      <c r="B23" s="849" t="s">
        <v>30</v>
      </c>
      <c r="C23" s="849" t="s">
        <v>3067</v>
      </c>
      <c r="D23" s="1239" t="s">
        <v>120</v>
      </c>
      <c r="E23" s="849" t="s">
        <v>121</v>
      </c>
      <c r="F23" s="849" t="s">
        <v>124</v>
      </c>
      <c r="G23" s="1027" t="s">
        <v>110</v>
      </c>
      <c r="H23" s="1036">
        <v>200</v>
      </c>
      <c r="I23" s="1027" t="s">
        <v>39</v>
      </c>
      <c r="J23" s="1027">
        <v>2023</v>
      </c>
      <c r="K23" s="1036">
        <v>750</v>
      </c>
      <c r="L23" s="1034">
        <v>45</v>
      </c>
      <c r="M23" s="1027" t="s">
        <v>93</v>
      </c>
      <c r="N23" s="1023">
        <v>4501</v>
      </c>
      <c r="O23" s="1019" t="s">
        <v>2129</v>
      </c>
      <c r="P23" s="1020">
        <v>4501046</v>
      </c>
      <c r="Q23" s="1023" t="s">
        <v>102</v>
      </c>
      <c r="R23" s="1024" t="s">
        <v>125</v>
      </c>
      <c r="S23" s="1020">
        <v>450104601</v>
      </c>
      <c r="T23" s="1020" t="s">
        <v>126</v>
      </c>
      <c r="U23" s="1020">
        <v>1</v>
      </c>
      <c r="V23" s="1020">
        <v>1</v>
      </c>
      <c r="W23" s="1020">
        <v>1</v>
      </c>
      <c r="X23" s="1020">
        <v>1</v>
      </c>
      <c r="Y23" s="1020">
        <v>1</v>
      </c>
      <c r="Z23" s="1020">
        <v>1</v>
      </c>
      <c r="AA23" s="1020" t="s">
        <v>53</v>
      </c>
      <c r="AB23" s="1020" t="s">
        <v>3317</v>
      </c>
      <c r="AC23" s="1020" t="s">
        <v>44</v>
      </c>
      <c r="AD23" s="1020" t="s">
        <v>45</v>
      </c>
      <c r="AE23" s="1020" t="s">
        <v>46</v>
      </c>
      <c r="AF23" s="1020"/>
      <c r="AG23" s="1020"/>
      <c r="AH23" s="1020"/>
      <c r="AI23" s="1020"/>
      <c r="AJ23" s="1020"/>
      <c r="AK23" s="1020"/>
      <c r="AL23" s="1020"/>
      <c r="AM23" s="1020"/>
      <c r="AN23" s="1026"/>
      <c r="AO23" s="1027" t="s">
        <v>3060</v>
      </c>
      <c r="AP23" s="1028">
        <v>137000000</v>
      </c>
      <c r="AQ23" s="1030"/>
      <c r="AR23" s="1030"/>
      <c r="AS23" s="1030"/>
      <c r="AT23" s="1030"/>
      <c r="AU23" s="1030">
        <f t="shared" si="0"/>
        <v>137000000</v>
      </c>
      <c r="AV23" s="1030">
        <v>137000000</v>
      </c>
      <c r="AW23" s="1030"/>
      <c r="AX23" s="1030"/>
      <c r="AY23" s="1030"/>
      <c r="AZ23" s="1030"/>
      <c r="BA23" s="1030">
        <f t="shared" si="7"/>
        <v>137000000</v>
      </c>
      <c r="BB23" s="1030">
        <v>137000000</v>
      </c>
      <c r="BC23" s="1030"/>
      <c r="BD23" s="1030"/>
      <c r="BE23" s="1030"/>
      <c r="BF23" s="1030"/>
      <c r="BG23" s="1030">
        <f t="shared" si="6"/>
        <v>137000000</v>
      </c>
      <c r="BH23" s="1030">
        <v>137000000</v>
      </c>
      <c r="BI23" s="1030"/>
      <c r="BJ23" s="1030"/>
      <c r="BK23" s="1030"/>
      <c r="BL23" s="1030"/>
      <c r="BM23" s="1030">
        <f t="shared" si="3"/>
        <v>137000000</v>
      </c>
    </row>
    <row r="24" spans="1:65" ht="103.5" hidden="1" x14ac:dyDescent="0.25">
      <c r="A24" s="855">
        <v>21</v>
      </c>
      <c r="B24" s="849" t="s">
        <v>30</v>
      </c>
      <c r="C24" s="849" t="s">
        <v>3067</v>
      </c>
      <c r="D24" s="1239" t="s">
        <v>120</v>
      </c>
      <c r="E24" s="849" t="s">
        <v>121</v>
      </c>
      <c r="F24" s="849" t="s">
        <v>124</v>
      </c>
      <c r="G24" s="1027" t="s">
        <v>110</v>
      </c>
      <c r="H24" s="1036">
        <v>200</v>
      </c>
      <c r="I24" s="1027" t="s">
        <v>39</v>
      </c>
      <c r="J24" s="1027">
        <v>2023</v>
      </c>
      <c r="K24" s="1036">
        <v>750</v>
      </c>
      <c r="L24" s="1034">
        <v>45</v>
      </c>
      <c r="M24" s="1027" t="s">
        <v>93</v>
      </c>
      <c r="N24" s="1023">
        <v>4501</v>
      </c>
      <c r="O24" s="1019" t="s">
        <v>2129</v>
      </c>
      <c r="P24" s="1037">
        <v>4501001</v>
      </c>
      <c r="Q24" s="1038" t="s">
        <v>128</v>
      </c>
      <c r="R24" s="1039" t="s">
        <v>127</v>
      </c>
      <c r="S24" s="1037">
        <v>450100100</v>
      </c>
      <c r="T24" s="1037" t="s">
        <v>129</v>
      </c>
      <c r="U24" s="1037">
        <v>10</v>
      </c>
      <c r="V24" s="1037">
        <v>5</v>
      </c>
      <c r="W24" s="1037">
        <v>3</v>
      </c>
      <c r="X24" s="1037">
        <v>7</v>
      </c>
      <c r="Y24" s="1037">
        <v>10</v>
      </c>
      <c r="Z24" s="1037">
        <v>35</v>
      </c>
      <c r="AA24" s="1020" t="s">
        <v>43</v>
      </c>
      <c r="AB24" s="1020" t="s">
        <v>3317</v>
      </c>
      <c r="AC24" s="1037" t="s">
        <v>44</v>
      </c>
      <c r="AD24" s="1037" t="s">
        <v>45</v>
      </c>
      <c r="AE24" s="1037" t="s">
        <v>46</v>
      </c>
      <c r="AF24" s="1020"/>
      <c r="AG24" s="1020"/>
      <c r="AH24" s="1020"/>
      <c r="AI24" s="1020"/>
      <c r="AJ24" s="1020"/>
      <c r="AK24" s="1020"/>
      <c r="AL24" s="1020"/>
      <c r="AM24" s="1020"/>
      <c r="AN24" s="1026"/>
      <c r="AO24" s="1027" t="s">
        <v>3060</v>
      </c>
      <c r="AP24" s="1028">
        <v>210786760</v>
      </c>
      <c r="AQ24" s="1030"/>
      <c r="AR24" s="1030"/>
      <c r="AS24" s="1030"/>
      <c r="AT24" s="1030"/>
      <c r="AU24" s="1030">
        <f t="shared" si="0"/>
        <v>210786760</v>
      </c>
      <c r="AV24" s="1030">
        <v>210786760</v>
      </c>
      <c r="AW24" s="1030"/>
      <c r="AX24" s="1030"/>
      <c r="AY24" s="1030"/>
      <c r="AZ24" s="1030"/>
      <c r="BA24" s="1030">
        <f t="shared" si="7"/>
        <v>210786760</v>
      </c>
      <c r="BB24" s="1030">
        <v>210786760</v>
      </c>
      <c r="BC24" s="1030"/>
      <c r="BD24" s="1030"/>
      <c r="BE24" s="1030"/>
      <c r="BF24" s="1030"/>
      <c r="BG24" s="1030">
        <f t="shared" si="6"/>
        <v>210786760</v>
      </c>
      <c r="BH24" s="1030">
        <v>210786760</v>
      </c>
      <c r="BI24" s="1030"/>
      <c r="BJ24" s="1030"/>
      <c r="BK24" s="1030"/>
      <c r="BL24" s="1030"/>
      <c r="BM24" s="1030">
        <f t="shared" si="3"/>
        <v>210786760</v>
      </c>
    </row>
    <row r="25" spans="1:65" ht="155.25" hidden="1" x14ac:dyDescent="0.25">
      <c r="A25" s="855">
        <v>22</v>
      </c>
      <c r="B25" s="849" t="s">
        <v>30</v>
      </c>
      <c r="C25" s="849" t="s">
        <v>3067</v>
      </c>
      <c r="D25" s="1239" t="s">
        <v>130</v>
      </c>
      <c r="E25" s="1019" t="s">
        <v>131</v>
      </c>
      <c r="F25" s="1019" t="s">
        <v>134</v>
      </c>
      <c r="G25" s="1020" t="s">
        <v>135</v>
      </c>
      <c r="H25" s="1040" t="s">
        <v>136</v>
      </c>
      <c r="I25" s="1020" t="s">
        <v>137</v>
      </c>
      <c r="J25" s="1040">
        <v>2021</v>
      </c>
      <c r="K25" s="1020" t="s">
        <v>138</v>
      </c>
      <c r="L25" s="1040">
        <v>45</v>
      </c>
      <c r="M25" s="1020" t="s">
        <v>93</v>
      </c>
      <c r="N25" s="1023">
        <v>4502</v>
      </c>
      <c r="O25" s="1019" t="s">
        <v>132</v>
      </c>
      <c r="P25" s="1040">
        <v>4502018</v>
      </c>
      <c r="Q25" s="1023" t="s">
        <v>140</v>
      </c>
      <c r="R25" s="1033" t="s">
        <v>139</v>
      </c>
      <c r="S25" s="1041">
        <v>450201801</v>
      </c>
      <c r="T25" s="1023" t="s">
        <v>141</v>
      </c>
      <c r="U25" s="1041">
        <v>4</v>
      </c>
      <c r="V25" s="1023">
        <v>3</v>
      </c>
      <c r="W25" s="1041">
        <v>3</v>
      </c>
      <c r="X25" s="1023">
        <v>3</v>
      </c>
      <c r="Y25" s="1041">
        <v>3</v>
      </c>
      <c r="Z25" s="1023">
        <v>16</v>
      </c>
      <c r="AA25" s="1020" t="s">
        <v>43</v>
      </c>
      <c r="AB25" s="1020" t="s">
        <v>3317</v>
      </c>
      <c r="AC25" s="1019" t="s">
        <v>142</v>
      </c>
      <c r="AD25" s="1020" t="s">
        <v>143</v>
      </c>
      <c r="AE25" s="1027" t="s">
        <v>144</v>
      </c>
      <c r="AF25" s="1020"/>
      <c r="AG25" s="1020"/>
      <c r="AH25" s="1020"/>
      <c r="AI25" s="1020"/>
      <c r="AJ25" s="1020"/>
      <c r="AK25" s="1020"/>
      <c r="AL25" s="1020"/>
      <c r="AM25" s="1020"/>
      <c r="AN25" s="1026"/>
      <c r="AO25" s="1027" t="s">
        <v>2974</v>
      </c>
      <c r="AP25" s="1005">
        <v>13361125</v>
      </c>
      <c r="AQ25" s="1030"/>
      <c r="AR25" s="1030"/>
      <c r="AS25" s="1030"/>
      <c r="AT25" s="1030"/>
      <c r="AU25" s="1030">
        <f t="shared" si="0"/>
        <v>13361125</v>
      </c>
      <c r="AV25" s="1030">
        <v>11425561.5</v>
      </c>
      <c r="AW25" s="1030"/>
      <c r="AX25" s="1030"/>
      <c r="AY25" s="1030"/>
      <c r="AZ25" s="1030"/>
      <c r="BA25" s="1030">
        <f t="shared" ref="BA25:BA50" si="8">AV25+AW25+AX25+AY25+AZ25</f>
        <v>11425561.5</v>
      </c>
      <c r="BB25" s="1030">
        <v>12480736.65625</v>
      </c>
      <c r="BC25" s="1030"/>
      <c r="BD25" s="1030"/>
      <c r="BE25" s="1030"/>
      <c r="BF25" s="1030"/>
      <c r="BG25" s="1030">
        <f t="shared" si="6"/>
        <v>12480736.65625</v>
      </c>
      <c r="BH25" s="1030">
        <v>11425561.5</v>
      </c>
      <c r="BI25" s="1030"/>
      <c r="BJ25" s="1030"/>
      <c r="BK25" s="1030"/>
      <c r="BL25" s="1030"/>
      <c r="BM25" s="1030">
        <f t="shared" si="3"/>
        <v>11425561.5</v>
      </c>
    </row>
    <row r="26" spans="1:65" ht="155.25" hidden="1" x14ac:dyDescent="0.25">
      <c r="A26" s="855">
        <v>23</v>
      </c>
      <c r="B26" s="849" t="s">
        <v>30</v>
      </c>
      <c r="C26" s="849" t="s">
        <v>3067</v>
      </c>
      <c r="D26" s="1239" t="s">
        <v>130</v>
      </c>
      <c r="E26" s="1019" t="s">
        <v>131</v>
      </c>
      <c r="F26" s="1019" t="s">
        <v>134</v>
      </c>
      <c r="G26" s="1020" t="s">
        <v>135</v>
      </c>
      <c r="H26" s="1040" t="s">
        <v>136</v>
      </c>
      <c r="I26" s="1020" t="s">
        <v>137</v>
      </c>
      <c r="J26" s="1040">
        <v>2021</v>
      </c>
      <c r="K26" s="1020" t="s">
        <v>138</v>
      </c>
      <c r="L26" s="1040">
        <v>45</v>
      </c>
      <c r="M26" s="1020" t="s">
        <v>93</v>
      </c>
      <c r="N26" s="1023">
        <v>4502</v>
      </c>
      <c r="O26" s="1019" t="s">
        <v>132</v>
      </c>
      <c r="P26" s="1040">
        <v>4502022</v>
      </c>
      <c r="Q26" s="1023" t="s">
        <v>128</v>
      </c>
      <c r="R26" s="1033" t="s">
        <v>145</v>
      </c>
      <c r="S26" s="1041">
        <v>450202200</v>
      </c>
      <c r="T26" s="1023" t="s">
        <v>146</v>
      </c>
      <c r="U26" s="1041">
        <v>18</v>
      </c>
      <c r="V26" s="1023">
        <v>7</v>
      </c>
      <c r="W26" s="1041">
        <v>7</v>
      </c>
      <c r="X26" s="1023">
        <v>6</v>
      </c>
      <c r="Y26" s="1041">
        <v>5</v>
      </c>
      <c r="Z26" s="1023">
        <v>25</v>
      </c>
      <c r="AA26" s="1020" t="s">
        <v>43</v>
      </c>
      <c r="AB26" s="1020" t="s">
        <v>3317</v>
      </c>
      <c r="AC26" s="1019" t="s">
        <v>142</v>
      </c>
      <c r="AD26" s="1020" t="s">
        <v>143</v>
      </c>
      <c r="AE26" s="1027" t="s">
        <v>144</v>
      </c>
      <c r="AF26" s="1020"/>
      <c r="AG26" s="1020"/>
      <c r="AH26" s="1020"/>
      <c r="AI26" s="1020"/>
      <c r="AJ26" s="1020"/>
      <c r="AK26" s="1020"/>
      <c r="AL26" s="1020"/>
      <c r="AM26" s="1020"/>
      <c r="AN26" s="1026"/>
      <c r="AO26" s="1027" t="s">
        <v>2974</v>
      </c>
      <c r="AP26" s="1005">
        <v>13361125</v>
      </c>
      <c r="AQ26" s="1030"/>
      <c r="AR26" s="1030"/>
      <c r="AS26" s="1030"/>
      <c r="AT26" s="1030"/>
      <c r="AU26" s="1030">
        <f t="shared" si="0"/>
        <v>13361125</v>
      </c>
      <c r="AV26" s="1030">
        <v>11425561.5</v>
      </c>
      <c r="AW26" s="1030"/>
      <c r="AX26" s="1030"/>
      <c r="AY26" s="1030"/>
      <c r="AZ26" s="1030"/>
      <c r="BA26" s="1030">
        <f t="shared" si="8"/>
        <v>11425561.5</v>
      </c>
      <c r="BB26" s="1030">
        <v>12480736.65625</v>
      </c>
      <c r="BC26" s="1030"/>
      <c r="BD26" s="1030"/>
      <c r="BE26" s="1030"/>
      <c r="BF26" s="1030"/>
      <c r="BG26" s="1030">
        <f t="shared" si="6"/>
        <v>12480736.65625</v>
      </c>
      <c r="BH26" s="1030">
        <v>13142355.68</v>
      </c>
      <c r="BI26" s="1030"/>
      <c r="BJ26" s="1030"/>
      <c r="BK26" s="1030"/>
      <c r="BL26" s="1030"/>
      <c r="BM26" s="1030">
        <f t="shared" si="3"/>
        <v>13142355.68</v>
      </c>
    </row>
    <row r="27" spans="1:65" ht="155.25" hidden="1" x14ac:dyDescent="0.25">
      <c r="A27" s="855">
        <v>24</v>
      </c>
      <c r="B27" s="849" t="s">
        <v>30</v>
      </c>
      <c r="C27" s="849" t="s">
        <v>3067</v>
      </c>
      <c r="D27" s="1239" t="s">
        <v>130</v>
      </c>
      <c r="E27" s="1019" t="s">
        <v>131</v>
      </c>
      <c r="F27" s="1019" t="s">
        <v>134</v>
      </c>
      <c r="G27" s="1020" t="s">
        <v>135</v>
      </c>
      <c r="H27" s="1040" t="s">
        <v>136</v>
      </c>
      <c r="I27" s="1020" t="s">
        <v>137</v>
      </c>
      <c r="J27" s="1040">
        <v>2021</v>
      </c>
      <c r="K27" s="1020" t="s">
        <v>138</v>
      </c>
      <c r="L27" s="1040">
        <v>45</v>
      </c>
      <c r="M27" s="1020" t="s">
        <v>93</v>
      </c>
      <c r="N27" s="1023">
        <v>4502</v>
      </c>
      <c r="O27" s="1019" t="s">
        <v>132</v>
      </c>
      <c r="P27" s="1042" t="s">
        <v>148</v>
      </c>
      <c r="Q27" s="1023" t="s">
        <v>149</v>
      </c>
      <c r="R27" s="1033" t="s">
        <v>147</v>
      </c>
      <c r="S27" s="1041" t="s">
        <v>150</v>
      </c>
      <c r="T27" s="1023" t="s">
        <v>151</v>
      </c>
      <c r="U27" s="1041">
        <v>0</v>
      </c>
      <c r="V27" s="1023">
        <v>2</v>
      </c>
      <c r="W27" s="1041">
        <v>2</v>
      </c>
      <c r="X27" s="1023">
        <v>2</v>
      </c>
      <c r="Y27" s="1041">
        <v>2</v>
      </c>
      <c r="Z27" s="1023">
        <v>8</v>
      </c>
      <c r="AA27" s="1020" t="s">
        <v>43</v>
      </c>
      <c r="AB27" s="1020" t="s">
        <v>3317</v>
      </c>
      <c r="AC27" s="1019" t="s">
        <v>142</v>
      </c>
      <c r="AD27" s="1020" t="s">
        <v>143</v>
      </c>
      <c r="AE27" s="1027" t="s">
        <v>144</v>
      </c>
      <c r="AF27" s="1020"/>
      <c r="AG27" s="1020"/>
      <c r="AH27" s="1020"/>
      <c r="AI27" s="1020"/>
      <c r="AJ27" s="1020"/>
      <c r="AK27" s="1020"/>
      <c r="AL27" s="1020"/>
      <c r="AM27" s="1020"/>
      <c r="AN27" s="1026"/>
      <c r="AO27" s="1027" t="s">
        <v>2974</v>
      </c>
      <c r="AP27" s="1005">
        <v>13361125</v>
      </c>
      <c r="AQ27" s="1030"/>
      <c r="AR27" s="1030"/>
      <c r="AS27" s="1030"/>
      <c r="AT27" s="1030"/>
      <c r="AU27" s="1030">
        <f t="shared" si="0"/>
        <v>13361125</v>
      </c>
      <c r="AV27" s="1030">
        <v>11425561.5</v>
      </c>
      <c r="AW27" s="1030"/>
      <c r="AX27" s="1030"/>
      <c r="AY27" s="1030"/>
      <c r="AZ27" s="1030"/>
      <c r="BA27" s="1030">
        <f t="shared" si="8"/>
        <v>11425561.5</v>
      </c>
      <c r="BB27" s="1030">
        <v>12480736.65625</v>
      </c>
      <c r="BC27" s="1030"/>
      <c r="BD27" s="1030"/>
      <c r="BE27" s="1030"/>
      <c r="BF27" s="1030"/>
      <c r="BG27" s="1030">
        <f t="shared" si="6"/>
        <v>12480736.65625</v>
      </c>
      <c r="BH27" s="1030">
        <v>11425561.5</v>
      </c>
      <c r="BI27" s="1030"/>
      <c r="BJ27" s="1030"/>
      <c r="BK27" s="1030"/>
      <c r="BL27" s="1030"/>
      <c r="BM27" s="1030">
        <f t="shared" si="3"/>
        <v>11425561.5</v>
      </c>
    </row>
    <row r="28" spans="1:65" s="1010" customFormat="1" ht="155.25" hidden="1" x14ac:dyDescent="0.25">
      <c r="A28" s="1238">
        <v>25</v>
      </c>
      <c r="B28" s="1239" t="s">
        <v>30</v>
      </c>
      <c r="C28" s="1239" t="s">
        <v>3067</v>
      </c>
      <c r="D28" s="1239" t="s">
        <v>130</v>
      </c>
      <c r="E28" s="1019" t="s">
        <v>131</v>
      </c>
      <c r="F28" s="1019" t="s">
        <v>134</v>
      </c>
      <c r="G28" s="1020" t="s">
        <v>135</v>
      </c>
      <c r="H28" s="1040" t="s">
        <v>136</v>
      </c>
      <c r="I28" s="1020" t="s">
        <v>137</v>
      </c>
      <c r="J28" s="1040">
        <v>2021</v>
      </c>
      <c r="K28" s="1020" t="s">
        <v>138</v>
      </c>
      <c r="L28" s="1040">
        <v>45</v>
      </c>
      <c r="M28" s="1020" t="s">
        <v>93</v>
      </c>
      <c r="N28" s="1023">
        <v>4502</v>
      </c>
      <c r="O28" s="1019" t="s">
        <v>132</v>
      </c>
      <c r="P28" s="1020">
        <v>4502030</v>
      </c>
      <c r="Q28" s="1020" t="s">
        <v>375</v>
      </c>
      <c r="R28" s="1033" t="s">
        <v>152</v>
      </c>
      <c r="S28" s="1041">
        <v>450203000</v>
      </c>
      <c r="T28" s="1023" t="s">
        <v>154</v>
      </c>
      <c r="U28" s="1041">
        <v>0</v>
      </c>
      <c r="V28" s="1023">
        <v>1</v>
      </c>
      <c r="W28" s="1041">
        <v>1</v>
      </c>
      <c r="X28" s="1023">
        <v>1</v>
      </c>
      <c r="Y28" s="1041">
        <v>1</v>
      </c>
      <c r="Z28" s="1023">
        <v>4</v>
      </c>
      <c r="AA28" s="1020" t="s">
        <v>43</v>
      </c>
      <c r="AB28" s="1020" t="s">
        <v>3317</v>
      </c>
      <c r="AC28" s="1019" t="s">
        <v>142</v>
      </c>
      <c r="AD28" s="1020" t="s">
        <v>143</v>
      </c>
      <c r="AE28" s="1027" t="s">
        <v>144</v>
      </c>
      <c r="AF28" s="1020"/>
      <c r="AG28" s="1020"/>
      <c r="AH28" s="1020"/>
      <c r="AI28" s="1020"/>
      <c r="AJ28" s="1020"/>
      <c r="AK28" s="1020"/>
      <c r="AL28" s="1020"/>
      <c r="AM28" s="1020"/>
      <c r="AN28" s="1026"/>
      <c r="AO28" s="1027" t="s">
        <v>2974</v>
      </c>
      <c r="AP28" s="1005">
        <v>13361125</v>
      </c>
      <c r="AQ28" s="1030"/>
      <c r="AR28" s="1030"/>
      <c r="AS28" s="1030"/>
      <c r="AT28" s="1030"/>
      <c r="AU28" s="1030">
        <f t="shared" si="0"/>
        <v>13361125</v>
      </c>
      <c r="AV28" s="1030">
        <v>11425561.5</v>
      </c>
      <c r="AW28" s="1030"/>
      <c r="AX28" s="1030"/>
      <c r="AY28" s="1030"/>
      <c r="AZ28" s="1030"/>
      <c r="BA28" s="1030">
        <f t="shared" si="8"/>
        <v>11425561.5</v>
      </c>
      <c r="BB28" s="1030">
        <v>12480736.65625</v>
      </c>
      <c r="BC28" s="1030"/>
      <c r="BD28" s="1030"/>
      <c r="BE28" s="1030"/>
      <c r="BF28" s="1030"/>
      <c r="BG28" s="1030">
        <f t="shared" si="6"/>
        <v>12480736.65625</v>
      </c>
      <c r="BH28" s="1030">
        <v>11425561.5</v>
      </c>
      <c r="BI28" s="1030"/>
      <c r="BJ28" s="1030"/>
      <c r="BK28" s="1030"/>
      <c r="BL28" s="1030"/>
      <c r="BM28" s="1030">
        <f t="shared" si="3"/>
        <v>11425561.5</v>
      </c>
    </row>
    <row r="29" spans="1:65" ht="155.25" hidden="1" x14ac:dyDescent="0.25">
      <c r="A29" s="855">
        <v>26</v>
      </c>
      <c r="B29" s="849" t="s">
        <v>30</v>
      </c>
      <c r="C29" s="849" t="s">
        <v>3067</v>
      </c>
      <c r="D29" s="1239" t="s">
        <v>130</v>
      </c>
      <c r="E29" s="1019" t="s">
        <v>131</v>
      </c>
      <c r="F29" s="1019" t="s">
        <v>134</v>
      </c>
      <c r="G29" s="1020" t="s">
        <v>135</v>
      </c>
      <c r="H29" s="1040" t="s">
        <v>136</v>
      </c>
      <c r="I29" s="1020" t="s">
        <v>137</v>
      </c>
      <c r="J29" s="1040">
        <v>2021</v>
      </c>
      <c r="K29" s="1020" t="s">
        <v>138</v>
      </c>
      <c r="L29" s="1040">
        <v>45</v>
      </c>
      <c r="M29" s="1020" t="s">
        <v>93</v>
      </c>
      <c r="N29" s="1023">
        <v>4502</v>
      </c>
      <c r="O29" s="1019" t="s">
        <v>132</v>
      </c>
      <c r="P29" s="1040">
        <v>4502034</v>
      </c>
      <c r="Q29" s="1023" t="s">
        <v>156</v>
      </c>
      <c r="R29" s="1033" t="s">
        <v>155</v>
      </c>
      <c r="S29" s="1041">
        <v>450203404</v>
      </c>
      <c r="T29" s="1041" t="s">
        <v>157</v>
      </c>
      <c r="U29" s="1041" t="s">
        <v>158</v>
      </c>
      <c r="V29" s="1023">
        <v>1</v>
      </c>
      <c r="W29" s="1041">
        <v>1</v>
      </c>
      <c r="X29" s="1023">
        <v>1</v>
      </c>
      <c r="Y29" s="1041">
        <v>1</v>
      </c>
      <c r="Z29" s="1023">
        <v>1</v>
      </c>
      <c r="AA29" s="1020" t="s">
        <v>53</v>
      </c>
      <c r="AB29" s="1020" t="s">
        <v>3317</v>
      </c>
      <c r="AC29" s="1019" t="s">
        <v>142</v>
      </c>
      <c r="AD29" s="1020" t="s">
        <v>143</v>
      </c>
      <c r="AE29" s="1027" t="s">
        <v>144</v>
      </c>
      <c r="AF29" s="1020"/>
      <c r="AG29" s="1020"/>
      <c r="AH29" s="1020"/>
      <c r="AI29" s="1020"/>
      <c r="AJ29" s="1020"/>
      <c r="AK29" s="1020"/>
      <c r="AL29" s="1020"/>
      <c r="AM29" s="1020"/>
      <c r="AN29" s="1026"/>
      <c r="AO29" s="1027" t="s">
        <v>2974</v>
      </c>
      <c r="AP29" s="1005">
        <v>13361125</v>
      </c>
      <c r="AQ29" s="1030"/>
      <c r="AR29" s="1030"/>
      <c r="AS29" s="1030"/>
      <c r="AT29" s="1030"/>
      <c r="AU29" s="1030">
        <f t="shared" si="0"/>
        <v>13361125</v>
      </c>
      <c r="AV29" s="1030">
        <v>11425561.5</v>
      </c>
      <c r="AW29" s="1030"/>
      <c r="AX29" s="1030"/>
      <c r="AY29" s="1030"/>
      <c r="AZ29" s="1030"/>
      <c r="BA29" s="1030">
        <f t="shared" si="8"/>
        <v>11425561.5</v>
      </c>
      <c r="BB29" s="1030">
        <v>12480736.65625</v>
      </c>
      <c r="BC29" s="1030"/>
      <c r="BD29" s="1030"/>
      <c r="BE29" s="1030"/>
      <c r="BF29" s="1030"/>
      <c r="BG29" s="1030">
        <f t="shared" si="6"/>
        <v>12480736.65625</v>
      </c>
      <c r="BH29" s="1030">
        <v>11425561.5</v>
      </c>
      <c r="BI29" s="1030"/>
      <c r="BJ29" s="1030"/>
      <c r="BK29" s="1030"/>
      <c r="BL29" s="1030"/>
      <c r="BM29" s="1030">
        <f t="shared" si="3"/>
        <v>11425561.5</v>
      </c>
    </row>
    <row r="30" spans="1:65" ht="155.25" hidden="1" x14ac:dyDescent="0.25">
      <c r="A30" s="855">
        <v>27</v>
      </c>
      <c r="B30" s="849" t="s">
        <v>30</v>
      </c>
      <c r="C30" s="849" t="s">
        <v>3067</v>
      </c>
      <c r="D30" s="1239" t="s">
        <v>130</v>
      </c>
      <c r="E30" s="1019" t="s">
        <v>131</v>
      </c>
      <c r="F30" s="1019" t="s">
        <v>134</v>
      </c>
      <c r="G30" s="1020" t="s">
        <v>135</v>
      </c>
      <c r="H30" s="1040" t="s">
        <v>136</v>
      </c>
      <c r="I30" s="1020" t="s">
        <v>137</v>
      </c>
      <c r="J30" s="1040">
        <v>2021</v>
      </c>
      <c r="K30" s="1020" t="s">
        <v>138</v>
      </c>
      <c r="L30" s="1040">
        <v>45</v>
      </c>
      <c r="M30" s="1020" t="s">
        <v>93</v>
      </c>
      <c r="N30" s="1023">
        <v>4502</v>
      </c>
      <c r="O30" s="1019" t="s">
        <v>132</v>
      </c>
      <c r="P30" s="1040">
        <v>4502033</v>
      </c>
      <c r="Q30" s="1023" t="s">
        <v>160</v>
      </c>
      <c r="R30" s="1033" t="s">
        <v>159</v>
      </c>
      <c r="S30" s="1041">
        <v>450203302</v>
      </c>
      <c r="T30" s="1023" t="s">
        <v>161</v>
      </c>
      <c r="U30" s="1041">
        <v>0</v>
      </c>
      <c r="V30" s="1041">
        <v>0</v>
      </c>
      <c r="W30" s="1041">
        <v>1</v>
      </c>
      <c r="X30" s="1023">
        <v>1</v>
      </c>
      <c r="Y30" s="1041">
        <v>1</v>
      </c>
      <c r="Z30" s="1023">
        <v>1</v>
      </c>
      <c r="AA30" s="1020" t="s">
        <v>53</v>
      </c>
      <c r="AB30" s="1020" t="s">
        <v>3317</v>
      </c>
      <c r="AC30" s="1019" t="s">
        <v>142</v>
      </c>
      <c r="AD30" s="1020" t="s">
        <v>162</v>
      </c>
      <c r="AE30" s="1027" t="s">
        <v>144</v>
      </c>
      <c r="AF30" s="1020"/>
      <c r="AG30" s="1020"/>
      <c r="AH30" s="1020"/>
      <c r="AI30" s="1020"/>
      <c r="AJ30" s="1020"/>
      <c r="AK30" s="1020"/>
      <c r="AL30" s="1020"/>
      <c r="AM30" s="1020"/>
      <c r="AN30" s="1026"/>
      <c r="AO30" s="1027" t="s">
        <v>2974</v>
      </c>
      <c r="AP30" s="1005">
        <v>13361125</v>
      </c>
      <c r="AQ30" s="1030"/>
      <c r="AR30" s="1030"/>
      <c r="AS30" s="1030"/>
      <c r="AT30" s="1030"/>
      <c r="AU30" s="1030">
        <f t="shared" si="0"/>
        <v>13361125</v>
      </c>
      <c r="AV30" s="1030">
        <v>11425561.5</v>
      </c>
      <c r="AW30" s="1030"/>
      <c r="AX30" s="1030"/>
      <c r="AY30" s="1030"/>
      <c r="AZ30" s="1030"/>
      <c r="BA30" s="1030">
        <f t="shared" si="8"/>
        <v>11425561.5</v>
      </c>
      <c r="BB30" s="1030">
        <v>12480736.65625</v>
      </c>
      <c r="BC30" s="1030"/>
      <c r="BD30" s="1030"/>
      <c r="BE30" s="1030"/>
      <c r="BF30" s="1030"/>
      <c r="BG30" s="1030">
        <f t="shared" si="6"/>
        <v>12480736.65625</v>
      </c>
      <c r="BH30" s="1030">
        <v>12480736.66</v>
      </c>
      <c r="BI30" s="1030"/>
      <c r="BJ30" s="1030"/>
      <c r="BK30" s="1030"/>
      <c r="BL30" s="1030"/>
      <c r="BM30" s="1030">
        <f t="shared" si="3"/>
        <v>12480736.66</v>
      </c>
    </row>
    <row r="31" spans="1:65" ht="155.25" hidden="1" x14ac:dyDescent="0.25">
      <c r="A31" s="855">
        <v>28</v>
      </c>
      <c r="B31" s="849" t="s">
        <v>30</v>
      </c>
      <c r="C31" s="849" t="s">
        <v>3067</v>
      </c>
      <c r="D31" s="1239" t="s">
        <v>130</v>
      </c>
      <c r="E31" s="1019" t="s">
        <v>131</v>
      </c>
      <c r="F31" s="1019" t="s">
        <v>134</v>
      </c>
      <c r="G31" s="1020" t="s">
        <v>135</v>
      </c>
      <c r="H31" s="1040" t="s">
        <v>136</v>
      </c>
      <c r="I31" s="1020" t="s">
        <v>137</v>
      </c>
      <c r="J31" s="1040">
        <v>2021</v>
      </c>
      <c r="K31" s="1020" t="s">
        <v>138</v>
      </c>
      <c r="L31" s="1040">
        <v>45</v>
      </c>
      <c r="M31" s="1020" t="s">
        <v>93</v>
      </c>
      <c r="N31" s="1023">
        <v>4502</v>
      </c>
      <c r="O31" s="1019" t="s">
        <v>132</v>
      </c>
      <c r="P31" s="1042" t="s">
        <v>164</v>
      </c>
      <c r="Q31" s="1023" t="s">
        <v>165</v>
      </c>
      <c r="R31" s="1033" t="s">
        <v>163</v>
      </c>
      <c r="S31" s="1041" t="s">
        <v>166</v>
      </c>
      <c r="T31" s="1023" t="s">
        <v>167</v>
      </c>
      <c r="U31" s="1041">
        <v>0</v>
      </c>
      <c r="V31" s="1023">
        <v>1</v>
      </c>
      <c r="W31" s="1041">
        <v>1</v>
      </c>
      <c r="X31" s="1023">
        <v>1</v>
      </c>
      <c r="Y31" s="1041">
        <v>1</v>
      </c>
      <c r="Z31" s="1023">
        <v>1</v>
      </c>
      <c r="AA31" s="1020" t="s">
        <v>53</v>
      </c>
      <c r="AB31" s="1020" t="s">
        <v>3317</v>
      </c>
      <c r="AC31" s="1019" t="s">
        <v>142</v>
      </c>
      <c r="AD31" s="1020" t="s">
        <v>162</v>
      </c>
      <c r="AE31" s="1027" t="s">
        <v>144</v>
      </c>
      <c r="AF31" s="1020"/>
      <c r="AG31" s="1020"/>
      <c r="AH31" s="1020"/>
      <c r="AI31" s="1020"/>
      <c r="AJ31" s="1020"/>
      <c r="AK31" s="1020"/>
      <c r="AL31" s="1020"/>
      <c r="AM31" s="1020"/>
      <c r="AN31" s="1026"/>
      <c r="AO31" s="1027" t="s">
        <v>2974</v>
      </c>
      <c r="AP31" s="1005">
        <v>13361125</v>
      </c>
      <c r="AQ31" s="1030"/>
      <c r="AR31" s="1030"/>
      <c r="AS31" s="1030"/>
      <c r="AT31" s="1030"/>
      <c r="AU31" s="1030">
        <f t="shared" si="0"/>
        <v>13361125</v>
      </c>
      <c r="AV31" s="1030">
        <v>11425561.5</v>
      </c>
      <c r="AW31" s="1030"/>
      <c r="AX31" s="1030"/>
      <c r="AY31" s="1030"/>
      <c r="AZ31" s="1030"/>
      <c r="BA31" s="1030">
        <f t="shared" si="8"/>
        <v>11425561.5</v>
      </c>
      <c r="BB31" s="1030">
        <v>12480736.65625</v>
      </c>
      <c r="BC31" s="1030"/>
      <c r="BD31" s="1030"/>
      <c r="BE31" s="1030"/>
      <c r="BF31" s="1030"/>
      <c r="BG31" s="1030">
        <f t="shared" si="6"/>
        <v>12480736.65625</v>
      </c>
      <c r="BH31" s="1030">
        <v>12480736.65625</v>
      </c>
      <c r="BI31" s="1030"/>
      <c r="BJ31" s="1030"/>
      <c r="BK31" s="1030"/>
      <c r="BL31" s="1030"/>
      <c r="BM31" s="1030">
        <f t="shared" si="3"/>
        <v>12480736.65625</v>
      </c>
    </row>
    <row r="32" spans="1:65" ht="155.25" hidden="1" x14ac:dyDescent="0.25">
      <c r="A32" s="855">
        <v>29</v>
      </c>
      <c r="B32" s="849" t="s">
        <v>30</v>
      </c>
      <c r="C32" s="849" t="s">
        <v>3067</v>
      </c>
      <c r="D32" s="1239" t="s">
        <v>130</v>
      </c>
      <c r="E32" s="1019" t="s">
        <v>131</v>
      </c>
      <c r="F32" s="1019" t="s">
        <v>134</v>
      </c>
      <c r="G32" s="1020" t="s">
        <v>135</v>
      </c>
      <c r="H32" s="1040" t="s">
        <v>136</v>
      </c>
      <c r="I32" s="1020" t="s">
        <v>137</v>
      </c>
      <c r="J32" s="1040">
        <v>2021</v>
      </c>
      <c r="K32" s="1020" t="s">
        <v>138</v>
      </c>
      <c r="L32" s="1040">
        <v>45</v>
      </c>
      <c r="M32" s="1020" t="s">
        <v>93</v>
      </c>
      <c r="N32" s="1023">
        <v>4502</v>
      </c>
      <c r="O32" s="1019" t="s">
        <v>132</v>
      </c>
      <c r="P32" s="1043" t="s">
        <v>169</v>
      </c>
      <c r="Q32" s="1023" t="s">
        <v>170</v>
      </c>
      <c r="R32" s="1033" t="s">
        <v>168</v>
      </c>
      <c r="S32" s="1023" t="s">
        <v>171</v>
      </c>
      <c r="T32" s="1023" t="s">
        <v>172</v>
      </c>
      <c r="U32" s="1041">
        <v>0</v>
      </c>
      <c r="V32" s="1023">
        <v>1</v>
      </c>
      <c r="W32" s="1023">
        <v>1</v>
      </c>
      <c r="X32" s="1023">
        <v>1</v>
      </c>
      <c r="Y32" s="1023">
        <v>1</v>
      </c>
      <c r="Z32" s="1023">
        <v>1</v>
      </c>
      <c r="AA32" s="1020" t="s">
        <v>53</v>
      </c>
      <c r="AB32" s="1020" t="s">
        <v>3317</v>
      </c>
      <c r="AC32" s="1027" t="s">
        <v>173</v>
      </c>
      <c r="AD32" s="1027" t="s">
        <v>174</v>
      </c>
      <c r="AE32" s="1027" t="s">
        <v>175</v>
      </c>
      <c r="AF32" s="1020"/>
      <c r="AG32" s="1020"/>
      <c r="AH32" s="1020"/>
      <c r="AI32" s="1020"/>
      <c r="AJ32" s="1020"/>
      <c r="AK32" s="1020"/>
      <c r="AL32" s="1020"/>
      <c r="AM32" s="1020"/>
      <c r="AN32" s="1026"/>
      <c r="AO32" s="1027" t="s">
        <v>2974</v>
      </c>
      <c r="AP32" s="1005">
        <v>13361125</v>
      </c>
      <c r="AQ32" s="1030"/>
      <c r="AR32" s="1030"/>
      <c r="AS32" s="1030"/>
      <c r="AT32" s="1030"/>
      <c r="AU32" s="1030">
        <f t="shared" si="0"/>
        <v>13361125</v>
      </c>
      <c r="AV32" s="1030">
        <v>11425561.5</v>
      </c>
      <c r="AW32" s="1030"/>
      <c r="AX32" s="1030"/>
      <c r="AY32" s="1030"/>
      <c r="AZ32" s="1030"/>
      <c r="BA32" s="1030">
        <f t="shared" si="8"/>
        <v>11425561.5</v>
      </c>
      <c r="BB32" s="1030">
        <v>12480736.65625</v>
      </c>
      <c r="BC32" s="1030"/>
      <c r="BD32" s="1030"/>
      <c r="BE32" s="1030"/>
      <c r="BF32" s="1030"/>
      <c r="BG32" s="1030">
        <f t="shared" si="6"/>
        <v>12480736.65625</v>
      </c>
      <c r="BH32" s="1030">
        <v>13604519.5</v>
      </c>
      <c r="BI32" s="1030"/>
      <c r="BJ32" s="1030"/>
      <c r="BK32" s="1030"/>
      <c r="BL32" s="1030"/>
      <c r="BM32" s="1030">
        <f t="shared" si="3"/>
        <v>13604519.5</v>
      </c>
    </row>
    <row r="33" spans="1:65" ht="155.25" hidden="1" x14ac:dyDescent="0.25">
      <c r="A33" s="855">
        <v>30</v>
      </c>
      <c r="B33" s="849" t="s">
        <v>30</v>
      </c>
      <c r="C33" s="849" t="s">
        <v>3067</v>
      </c>
      <c r="D33" s="1239" t="s">
        <v>130</v>
      </c>
      <c r="E33" s="1019" t="s">
        <v>131</v>
      </c>
      <c r="F33" s="1019" t="s">
        <v>134</v>
      </c>
      <c r="G33" s="1020" t="s">
        <v>135</v>
      </c>
      <c r="H33" s="1040" t="s">
        <v>136</v>
      </c>
      <c r="I33" s="1020" t="s">
        <v>137</v>
      </c>
      <c r="J33" s="1040">
        <v>2021</v>
      </c>
      <c r="K33" s="1020" t="s">
        <v>138</v>
      </c>
      <c r="L33" s="1040">
        <v>45</v>
      </c>
      <c r="M33" s="1020" t="s">
        <v>93</v>
      </c>
      <c r="N33" s="1023">
        <v>4501</v>
      </c>
      <c r="O33" s="1019" t="s">
        <v>176</v>
      </c>
      <c r="P33" s="1040">
        <v>4501004</v>
      </c>
      <c r="Q33" s="1023" t="s">
        <v>118</v>
      </c>
      <c r="R33" s="1033" t="s">
        <v>177</v>
      </c>
      <c r="S33" s="1041">
        <v>450100400</v>
      </c>
      <c r="T33" s="1023" t="s">
        <v>119</v>
      </c>
      <c r="U33" s="1041">
        <v>18</v>
      </c>
      <c r="V33" s="1023">
        <v>20</v>
      </c>
      <c r="W33" s="1041">
        <v>20</v>
      </c>
      <c r="X33" s="1023">
        <v>20</v>
      </c>
      <c r="Y33" s="1041">
        <v>22</v>
      </c>
      <c r="Z33" s="1023">
        <v>100</v>
      </c>
      <c r="AA33" s="1020" t="s">
        <v>43</v>
      </c>
      <c r="AB33" s="1040" t="s">
        <v>3317</v>
      </c>
      <c r="AC33" s="1019" t="s">
        <v>142</v>
      </c>
      <c r="AD33" s="1020" t="s">
        <v>178</v>
      </c>
      <c r="AE33" s="1027" t="s">
        <v>144</v>
      </c>
      <c r="AF33" s="1020"/>
      <c r="AG33" s="1020"/>
      <c r="AH33" s="1020"/>
      <c r="AI33" s="1020"/>
      <c r="AJ33" s="1020"/>
      <c r="AK33" s="1020"/>
      <c r="AL33" s="1020"/>
      <c r="AM33" s="1020"/>
      <c r="AN33" s="1026"/>
      <c r="AO33" s="1027" t="s">
        <v>2974</v>
      </c>
      <c r="AP33" s="1005">
        <v>13361125</v>
      </c>
      <c r="AQ33" s="1030"/>
      <c r="AR33" s="1030"/>
      <c r="AS33" s="1030"/>
      <c r="AT33" s="1030"/>
      <c r="AU33" s="1030">
        <f t="shared" si="0"/>
        <v>13361125</v>
      </c>
      <c r="AV33" s="1030">
        <v>11425561.5</v>
      </c>
      <c r="AW33" s="1030"/>
      <c r="AX33" s="1030"/>
      <c r="AY33" s="1030"/>
      <c r="AZ33" s="1030"/>
      <c r="BA33" s="1030">
        <f t="shared" si="8"/>
        <v>11425561.5</v>
      </c>
      <c r="BB33" s="1030">
        <v>12480736.65625</v>
      </c>
      <c r="BC33" s="1030"/>
      <c r="BD33" s="1030"/>
      <c r="BE33" s="1030"/>
      <c r="BF33" s="1030"/>
      <c r="BG33" s="1030">
        <f t="shared" si="6"/>
        <v>12480736.65625</v>
      </c>
      <c r="BH33" s="1030">
        <v>13604519.5</v>
      </c>
      <c r="BI33" s="1030"/>
      <c r="BJ33" s="1030"/>
      <c r="BK33" s="1030"/>
      <c r="BL33" s="1030"/>
      <c r="BM33" s="1030">
        <f t="shared" si="3"/>
        <v>13604519.5</v>
      </c>
    </row>
    <row r="34" spans="1:65" ht="155.25" hidden="1" x14ac:dyDescent="0.25">
      <c r="A34" s="855">
        <v>31</v>
      </c>
      <c r="B34" s="849" t="s">
        <v>30</v>
      </c>
      <c r="C34" s="849" t="s">
        <v>3067</v>
      </c>
      <c r="D34" s="1239" t="s">
        <v>130</v>
      </c>
      <c r="E34" s="1019" t="s">
        <v>131</v>
      </c>
      <c r="F34" s="1019" t="s">
        <v>134</v>
      </c>
      <c r="G34" s="1020" t="s">
        <v>135</v>
      </c>
      <c r="H34" s="1040" t="s">
        <v>136</v>
      </c>
      <c r="I34" s="1020" t="s">
        <v>137</v>
      </c>
      <c r="J34" s="1040">
        <v>2021</v>
      </c>
      <c r="K34" s="1020" t="s">
        <v>138</v>
      </c>
      <c r="L34" s="1040">
        <v>45</v>
      </c>
      <c r="M34" s="1020" t="s">
        <v>93</v>
      </c>
      <c r="N34" s="1023">
        <v>4501</v>
      </c>
      <c r="O34" s="1019" t="s">
        <v>176</v>
      </c>
      <c r="P34" s="1040">
        <v>4501003</v>
      </c>
      <c r="Q34" s="1023" t="s">
        <v>180</v>
      </c>
      <c r="R34" s="1033" t="s">
        <v>179</v>
      </c>
      <c r="S34" s="1041">
        <v>450100300</v>
      </c>
      <c r="T34" s="1023" t="s">
        <v>181</v>
      </c>
      <c r="U34" s="1041">
        <v>0</v>
      </c>
      <c r="V34" s="1023">
        <v>1</v>
      </c>
      <c r="W34" s="1041">
        <v>1</v>
      </c>
      <c r="X34" s="1023">
        <v>1</v>
      </c>
      <c r="Y34" s="1041">
        <v>1</v>
      </c>
      <c r="Z34" s="1023">
        <v>1</v>
      </c>
      <c r="AA34" s="1020" t="s">
        <v>53</v>
      </c>
      <c r="AB34" s="1040" t="s">
        <v>3317</v>
      </c>
      <c r="AC34" s="1019" t="s">
        <v>142</v>
      </c>
      <c r="AD34" s="1020" t="s">
        <v>182</v>
      </c>
      <c r="AE34" s="1027" t="s">
        <v>144</v>
      </c>
      <c r="AF34" s="1020"/>
      <c r="AG34" s="1020"/>
      <c r="AH34" s="1020"/>
      <c r="AI34" s="1020"/>
      <c r="AJ34" s="1020"/>
      <c r="AK34" s="1020"/>
      <c r="AL34" s="1020"/>
      <c r="AM34" s="1020"/>
      <c r="AN34" s="1026"/>
      <c r="AO34" s="1027" t="s">
        <v>2974</v>
      </c>
      <c r="AP34" s="1005">
        <v>13361125</v>
      </c>
      <c r="AQ34" s="1030"/>
      <c r="AR34" s="1030"/>
      <c r="AS34" s="1030"/>
      <c r="AT34" s="1030"/>
      <c r="AU34" s="1030">
        <f t="shared" si="0"/>
        <v>13361125</v>
      </c>
      <c r="AV34" s="1030">
        <v>11425561.5</v>
      </c>
      <c r="AW34" s="1030"/>
      <c r="AX34" s="1030"/>
      <c r="AY34" s="1030"/>
      <c r="AZ34" s="1030"/>
      <c r="BA34" s="1030">
        <f t="shared" si="8"/>
        <v>11425561.5</v>
      </c>
      <c r="BB34" s="1030">
        <v>12480736.65625</v>
      </c>
      <c r="BC34" s="1030"/>
      <c r="BD34" s="1030"/>
      <c r="BE34" s="1030"/>
      <c r="BF34" s="1030"/>
      <c r="BG34" s="1030">
        <f t="shared" si="6"/>
        <v>12480736.65625</v>
      </c>
      <c r="BH34" s="1030">
        <v>13604519.5</v>
      </c>
      <c r="BI34" s="1030"/>
      <c r="BJ34" s="1030"/>
      <c r="BK34" s="1030"/>
      <c r="BL34" s="1030"/>
      <c r="BM34" s="1030">
        <f t="shared" si="3"/>
        <v>13604519.5</v>
      </c>
    </row>
    <row r="35" spans="1:65" ht="155.25" hidden="1" x14ac:dyDescent="0.25">
      <c r="A35" s="855">
        <v>32</v>
      </c>
      <c r="B35" s="849" t="s">
        <v>30</v>
      </c>
      <c r="C35" s="849" t="s">
        <v>3067</v>
      </c>
      <c r="D35" s="1239" t="s">
        <v>130</v>
      </c>
      <c r="E35" s="1019" t="s">
        <v>131</v>
      </c>
      <c r="F35" s="1019" t="s">
        <v>134</v>
      </c>
      <c r="G35" s="1020" t="s">
        <v>135</v>
      </c>
      <c r="H35" s="1040" t="s">
        <v>136</v>
      </c>
      <c r="I35" s="1020" t="s">
        <v>137</v>
      </c>
      <c r="J35" s="1040">
        <v>2021</v>
      </c>
      <c r="K35" s="1020" t="s">
        <v>138</v>
      </c>
      <c r="L35" s="1040">
        <v>45</v>
      </c>
      <c r="M35" s="1020" t="s">
        <v>93</v>
      </c>
      <c r="N35" s="1023">
        <v>4501</v>
      </c>
      <c r="O35" s="1019" t="s">
        <v>176</v>
      </c>
      <c r="P35" s="1040" t="s">
        <v>184</v>
      </c>
      <c r="Q35" s="1023" t="s">
        <v>118</v>
      </c>
      <c r="R35" s="1033" t="s">
        <v>183</v>
      </c>
      <c r="S35" s="1041" t="s">
        <v>185</v>
      </c>
      <c r="T35" s="1023" t="s">
        <v>186</v>
      </c>
      <c r="U35" s="1041">
        <v>0</v>
      </c>
      <c r="V35" s="1023">
        <v>1</v>
      </c>
      <c r="W35" s="1041">
        <v>1</v>
      </c>
      <c r="X35" s="1023">
        <v>0</v>
      </c>
      <c r="Y35" s="1041">
        <v>0</v>
      </c>
      <c r="Z35" s="1023">
        <v>2</v>
      </c>
      <c r="AA35" s="1020" t="s">
        <v>43</v>
      </c>
      <c r="AB35" s="1040" t="s">
        <v>3316</v>
      </c>
      <c r="AC35" s="1019" t="s">
        <v>142</v>
      </c>
      <c r="AD35" s="1020" t="s">
        <v>182</v>
      </c>
      <c r="AE35" s="1027" t="s">
        <v>144</v>
      </c>
      <c r="AF35" s="1020"/>
      <c r="AG35" s="1020"/>
      <c r="AH35" s="1020"/>
      <c r="AI35" s="1020"/>
      <c r="AJ35" s="1020"/>
      <c r="AK35" s="1020"/>
      <c r="AL35" s="1020"/>
      <c r="AM35" s="1020"/>
      <c r="AN35" s="1026"/>
      <c r="AO35" s="1027" t="s">
        <v>2974</v>
      </c>
      <c r="AP35" s="1005">
        <v>13361125</v>
      </c>
      <c r="AQ35" s="1030"/>
      <c r="AR35" s="1030"/>
      <c r="AS35" s="1030"/>
      <c r="AT35" s="1030"/>
      <c r="AU35" s="1030">
        <f t="shared" si="0"/>
        <v>13361125</v>
      </c>
      <c r="AV35" s="1030">
        <v>11425561.5</v>
      </c>
      <c r="AW35" s="1030"/>
      <c r="AX35" s="1030"/>
      <c r="AY35" s="1030"/>
      <c r="AZ35" s="1030"/>
      <c r="BA35" s="1030">
        <f t="shared" si="8"/>
        <v>11425561.5</v>
      </c>
      <c r="BB35" s="1030">
        <v>12480736.65625</v>
      </c>
      <c r="BC35" s="1030"/>
      <c r="BD35" s="1030"/>
      <c r="BE35" s="1030"/>
      <c r="BF35" s="1030"/>
      <c r="BG35" s="1030">
        <f t="shared" si="6"/>
        <v>12480736.65625</v>
      </c>
      <c r="BH35" s="1030">
        <v>13604519.5</v>
      </c>
      <c r="BI35" s="1030"/>
      <c r="BJ35" s="1030"/>
      <c r="BK35" s="1030"/>
      <c r="BL35" s="1030"/>
      <c r="BM35" s="1030">
        <f t="shared" si="3"/>
        <v>13604519.5</v>
      </c>
    </row>
    <row r="36" spans="1:65" ht="172.5" hidden="1" x14ac:dyDescent="0.25">
      <c r="A36" s="855">
        <v>33</v>
      </c>
      <c r="B36" s="849" t="s">
        <v>30</v>
      </c>
      <c r="C36" s="849" t="s">
        <v>3067</v>
      </c>
      <c r="D36" s="1242" t="s">
        <v>187</v>
      </c>
      <c r="E36" s="1019" t="s">
        <v>188</v>
      </c>
      <c r="F36" s="1019" t="s">
        <v>191</v>
      </c>
      <c r="G36" s="1020" t="s">
        <v>192</v>
      </c>
      <c r="H36" s="1040">
        <v>140</v>
      </c>
      <c r="I36" s="1020" t="s">
        <v>193</v>
      </c>
      <c r="J36" s="1040">
        <v>2023</v>
      </c>
      <c r="K36" s="1040">
        <v>300</v>
      </c>
      <c r="L36" s="1040">
        <v>45</v>
      </c>
      <c r="M36" s="1020" t="s">
        <v>93</v>
      </c>
      <c r="N36" s="1023">
        <v>4502</v>
      </c>
      <c r="O36" s="1019" t="s">
        <v>189</v>
      </c>
      <c r="P36" s="1027">
        <v>4502021</v>
      </c>
      <c r="Q36" s="1023" t="s">
        <v>195</v>
      </c>
      <c r="R36" s="1033" t="s">
        <v>194</v>
      </c>
      <c r="S36" s="1023">
        <v>450202100</v>
      </c>
      <c r="T36" s="1023" t="s">
        <v>151</v>
      </c>
      <c r="U36" s="1023">
        <v>3</v>
      </c>
      <c r="V36" s="1023">
        <v>1</v>
      </c>
      <c r="W36" s="1023">
        <v>2</v>
      </c>
      <c r="X36" s="1023">
        <v>2</v>
      </c>
      <c r="Y36" s="1023">
        <v>1</v>
      </c>
      <c r="Z36" s="1023">
        <v>9</v>
      </c>
      <c r="AA36" s="1020" t="s">
        <v>43</v>
      </c>
      <c r="AB36" s="1020" t="s">
        <v>3317</v>
      </c>
      <c r="AC36" s="1027" t="s">
        <v>196</v>
      </c>
      <c r="AD36" s="1020" t="s">
        <v>174</v>
      </c>
      <c r="AE36" s="1027" t="s">
        <v>197</v>
      </c>
      <c r="AF36" s="1020"/>
      <c r="AG36" s="1020"/>
      <c r="AH36" s="1020"/>
      <c r="AI36" s="1020"/>
      <c r="AJ36" s="1020"/>
      <c r="AK36" s="1020"/>
      <c r="AL36" s="1020"/>
      <c r="AM36" s="1020"/>
      <c r="AN36" s="1026"/>
      <c r="AO36" s="1027" t="s">
        <v>2974</v>
      </c>
      <c r="AP36" s="1005">
        <v>13361125</v>
      </c>
      <c r="AQ36" s="1030"/>
      <c r="AR36" s="1030"/>
      <c r="AS36" s="1030"/>
      <c r="AT36" s="1030"/>
      <c r="AU36" s="1030">
        <f t="shared" si="0"/>
        <v>13361125</v>
      </c>
      <c r="AV36" s="1030">
        <v>11425561.5</v>
      </c>
      <c r="AW36" s="1030"/>
      <c r="AX36" s="1030"/>
      <c r="AY36" s="1030"/>
      <c r="AZ36" s="1030"/>
      <c r="BA36" s="1030">
        <f t="shared" si="8"/>
        <v>11425561.5</v>
      </c>
      <c r="BB36" s="1030">
        <v>12480736.65625</v>
      </c>
      <c r="BC36" s="1030"/>
      <c r="BD36" s="1030"/>
      <c r="BE36" s="1030"/>
      <c r="BF36" s="1030"/>
      <c r="BG36" s="1030">
        <f t="shared" si="6"/>
        <v>12480736.65625</v>
      </c>
      <c r="BH36" s="1030">
        <v>13604519.5</v>
      </c>
      <c r="BI36" s="1030"/>
      <c r="BJ36" s="1030"/>
      <c r="BK36" s="1030"/>
      <c r="BL36" s="1030"/>
      <c r="BM36" s="1030">
        <f t="shared" si="3"/>
        <v>13604519.5</v>
      </c>
    </row>
    <row r="37" spans="1:65" ht="172.5" hidden="1" x14ac:dyDescent="0.25">
      <c r="A37" s="855">
        <v>34</v>
      </c>
      <c r="B37" s="849" t="s">
        <v>30</v>
      </c>
      <c r="C37" s="849" t="s">
        <v>3067</v>
      </c>
      <c r="D37" s="1242" t="s">
        <v>187</v>
      </c>
      <c r="E37" s="1019" t="s">
        <v>188</v>
      </c>
      <c r="F37" s="1019" t="s">
        <v>191</v>
      </c>
      <c r="G37" s="1020" t="s">
        <v>192</v>
      </c>
      <c r="H37" s="1040">
        <v>140</v>
      </c>
      <c r="I37" s="1020" t="s">
        <v>193</v>
      </c>
      <c r="J37" s="1040">
        <v>2023</v>
      </c>
      <c r="K37" s="1040">
        <v>300</v>
      </c>
      <c r="L37" s="1040">
        <v>45</v>
      </c>
      <c r="M37" s="1020" t="s">
        <v>93</v>
      </c>
      <c r="N37" s="1023">
        <v>4502</v>
      </c>
      <c r="O37" s="1019" t="s">
        <v>189</v>
      </c>
      <c r="P37" s="1020">
        <v>4502034</v>
      </c>
      <c r="Q37" s="1023" t="s">
        <v>199</v>
      </c>
      <c r="R37" s="1033" t="s">
        <v>198</v>
      </c>
      <c r="S37" s="1023">
        <v>450203400</v>
      </c>
      <c r="T37" s="1023" t="s">
        <v>200</v>
      </c>
      <c r="U37" s="1023">
        <v>0</v>
      </c>
      <c r="V37" s="1023">
        <v>25</v>
      </c>
      <c r="W37" s="1023">
        <v>25</v>
      </c>
      <c r="X37" s="1023">
        <v>25</v>
      </c>
      <c r="Y37" s="1023">
        <v>25</v>
      </c>
      <c r="Z37" s="1023">
        <v>100</v>
      </c>
      <c r="AA37" s="1020" t="s">
        <v>43</v>
      </c>
      <c r="AB37" s="1020" t="s">
        <v>3317</v>
      </c>
      <c r="AC37" s="1020" t="s">
        <v>196</v>
      </c>
      <c r="AD37" s="1020" t="s">
        <v>174</v>
      </c>
      <c r="AE37" s="1020" t="s">
        <v>201</v>
      </c>
      <c r="AF37" s="1020"/>
      <c r="AG37" s="1020"/>
      <c r="AH37" s="1020"/>
      <c r="AI37" s="1020"/>
      <c r="AJ37" s="1020"/>
      <c r="AK37" s="1020"/>
      <c r="AL37" s="1020"/>
      <c r="AM37" s="1020"/>
      <c r="AN37" s="1026"/>
      <c r="AO37" s="1027" t="s">
        <v>2974</v>
      </c>
      <c r="AP37" s="1005">
        <v>13361125</v>
      </c>
      <c r="AQ37" s="1030"/>
      <c r="AR37" s="1030"/>
      <c r="AS37" s="1030"/>
      <c r="AT37" s="1030"/>
      <c r="AU37" s="1030">
        <f t="shared" si="0"/>
        <v>13361125</v>
      </c>
      <c r="AV37" s="1030">
        <v>11425561.5</v>
      </c>
      <c r="AW37" s="1030"/>
      <c r="AX37" s="1030"/>
      <c r="AY37" s="1030"/>
      <c r="AZ37" s="1030"/>
      <c r="BA37" s="1030">
        <f t="shared" si="8"/>
        <v>11425561.5</v>
      </c>
      <c r="BB37" s="1030">
        <v>12480736.65625</v>
      </c>
      <c r="BC37" s="1030"/>
      <c r="BD37" s="1030"/>
      <c r="BE37" s="1030"/>
      <c r="BF37" s="1030"/>
      <c r="BG37" s="1030">
        <f t="shared" si="6"/>
        <v>12480736.65625</v>
      </c>
      <c r="BH37" s="1030">
        <v>13604519.5</v>
      </c>
      <c r="BI37" s="1030"/>
      <c r="BJ37" s="1030"/>
      <c r="BK37" s="1030"/>
      <c r="BL37" s="1030"/>
      <c r="BM37" s="1030">
        <f t="shared" si="3"/>
        <v>13604519.5</v>
      </c>
    </row>
    <row r="38" spans="1:65" s="1010" customFormat="1" ht="172.5" hidden="1" x14ac:dyDescent="0.25">
      <c r="A38" s="1236">
        <v>35</v>
      </c>
      <c r="B38" s="1237" t="s">
        <v>30</v>
      </c>
      <c r="C38" s="1237" t="s">
        <v>3067</v>
      </c>
      <c r="D38" s="1242" t="s">
        <v>187</v>
      </c>
      <c r="E38" s="1019" t="s">
        <v>188</v>
      </c>
      <c r="F38" s="1019" t="s">
        <v>191</v>
      </c>
      <c r="G38" s="1020" t="s">
        <v>192</v>
      </c>
      <c r="H38" s="1040">
        <v>140</v>
      </c>
      <c r="I38" s="1020" t="s">
        <v>193</v>
      </c>
      <c r="J38" s="1040">
        <v>2023</v>
      </c>
      <c r="K38" s="1040">
        <v>300</v>
      </c>
      <c r="L38" s="1040">
        <v>45</v>
      </c>
      <c r="M38" s="1020" t="s">
        <v>93</v>
      </c>
      <c r="N38" s="1023">
        <v>4502</v>
      </c>
      <c r="O38" s="1019" t="s">
        <v>189</v>
      </c>
      <c r="P38" s="1027" t="s">
        <v>164</v>
      </c>
      <c r="Q38" s="1027" t="s">
        <v>165</v>
      </c>
      <c r="R38" s="1033" t="s">
        <v>202</v>
      </c>
      <c r="S38" s="1023" t="s">
        <v>166</v>
      </c>
      <c r="T38" s="1023" t="s">
        <v>167</v>
      </c>
      <c r="U38" s="1023">
        <v>0</v>
      </c>
      <c r="V38" s="1023">
        <v>2</v>
      </c>
      <c r="W38" s="1023">
        <v>2</v>
      </c>
      <c r="X38" s="1023">
        <v>2</v>
      </c>
      <c r="Y38" s="1023">
        <v>2</v>
      </c>
      <c r="Z38" s="1023">
        <v>8</v>
      </c>
      <c r="AA38" s="1020" t="s">
        <v>43</v>
      </c>
      <c r="AB38" s="1020" t="s">
        <v>3317</v>
      </c>
      <c r="AC38" s="1020" t="s">
        <v>196</v>
      </c>
      <c r="AD38" s="1020" t="s">
        <v>174</v>
      </c>
      <c r="AE38" s="1020" t="s">
        <v>204</v>
      </c>
      <c r="AF38" s="1020"/>
      <c r="AG38" s="1020"/>
      <c r="AH38" s="1020"/>
      <c r="AI38" s="1020"/>
      <c r="AJ38" s="1020"/>
      <c r="AK38" s="1020"/>
      <c r="AL38" s="1020"/>
      <c r="AM38" s="1020"/>
      <c r="AN38" s="1026"/>
      <c r="AO38" s="1027" t="s">
        <v>2974</v>
      </c>
      <c r="AP38" s="1005">
        <v>13361125</v>
      </c>
      <c r="AQ38" s="1030"/>
      <c r="AR38" s="1030"/>
      <c r="AS38" s="1030"/>
      <c r="AT38" s="1030"/>
      <c r="AU38" s="1030">
        <f t="shared" si="0"/>
        <v>13361125</v>
      </c>
      <c r="AV38" s="1030">
        <v>11425561.5</v>
      </c>
      <c r="AW38" s="1030"/>
      <c r="AX38" s="1030"/>
      <c r="AY38" s="1030"/>
      <c r="AZ38" s="1030"/>
      <c r="BA38" s="1030">
        <f t="shared" si="8"/>
        <v>11425561.5</v>
      </c>
      <c r="BB38" s="1030">
        <v>12480736.65625</v>
      </c>
      <c r="BC38" s="1030"/>
      <c r="BD38" s="1030"/>
      <c r="BE38" s="1030"/>
      <c r="BF38" s="1030"/>
      <c r="BG38" s="1030">
        <f t="shared" si="6"/>
        <v>12480736.65625</v>
      </c>
      <c r="BH38" s="1030">
        <v>13604519.5</v>
      </c>
      <c r="BI38" s="1030"/>
      <c r="BJ38" s="1030"/>
      <c r="BK38" s="1030"/>
      <c r="BL38" s="1030"/>
      <c r="BM38" s="1030">
        <f t="shared" si="3"/>
        <v>13604519.5</v>
      </c>
    </row>
    <row r="39" spans="1:65" ht="172.5" hidden="1" x14ac:dyDescent="0.25">
      <c r="A39" s="855">
        <v>36</v>
      </c>
      <c r="B39" s="849" t="s">
        <v>30</v>
      </c>
      <c r="C39" s="849" t="s">
        <v>3067</v>
      </c>
      <c r="D39" s="1242" t="s">
        <v>187</v>
      </c>
      <c r="E39" s="1019" t="s">
        <v>188</v>
      </c>
      <c r="F39" s="1019" t="s">
        <v>191</v>
      </c>
      <c r="G39" s="1020" t="s">
        <v>192</v>
      </c>
      <c r="H39" s="1040">
        <v>140</v>
      </c>
      <c r="I39" s="1020" t="s">
        <v>193</v>
      </c>
      <c r="J39" s="1040">
        <v>2023</v>
      </c>
      <c r="K39" s="1040">
        <v>300</v>
      </c>
      <c r="L39" s="1040">
        <v>45</v>
      </c>
      <c r="M39" s="1020" t="s">
        <v>93</v>
      </c>
      <c r="N39" s="1023">
        <v>4502</v>
      </c>
      <c r="O39" s="1019" t="s">
        <v>189</v>
      </c>
      <c r="P39" s="1020">
        <v>4502038</v>
      </c>
      <c r="Q39" s="1023" t="s">
        <v>165</v>
      </c>
      <c r="R39" s="1033" t="s">
        <v>205</v>
      </c>
      <c r="S39" s="1023">
        <v>450203800</v>
      </c>
      <c r="T39" s="1023" t="s">
        <v>167</v>
      </c>
      <c r="U39" s="1023">
        <v>1</v>
      </c>
      <c r="V39" s="1023">
        <v>2</v>
      </c>
      <c r="W39" s="1023">
        <v>1</v>
      </c>
      <c r="X39" s="1023">
        <v>1</v>
      </c>
      <c r="Y39" s="1023">
        <v>1</v>
      </c>
      <c r="Z39" s="1023">
        <v>6</v>
      </c>
      <c r="AA39" s="1020" t="s">
        <v>43</v>
      </c>
      <c r="AB39" s="1020" t="s">
        <v>3317</v>
      </c>
      <c r="AC39" s="1020" t="s">
        <v>196</v>
      </c>
      <c r="AD39" s="1020" t="s">
        <v>174</v>
      </c>
      <c r="AE39" s="1020" t="s">
        <v>204</v>
      </c>
      <c r="AF39" s="1020"/>
      <c r="AG39" s="1020"/>
      <c r="AH39" s="1020"/>
      <c r="AI39" s="1020"/>
      <c r="AJ39" s="1020"/>
      <c r="AK39" s="1020"/>
      <c r="AL39" s="1020"/>
      <c r="AM39" s="1020"/>
      <c r="AN39" s="1026"/>
      <c r="AO39" s="1027" t="s">
        <v>2974</v>
      </c>
      <c r="AP39" s="1005">
        <v>13361125</v>
      </c>
      <c r="AQ39" s="1030"/>
      <c r="AR39" s="1030"/>
      <c r="AS39" s="1030"/>
      <c r="AT39" s="1030"/>
      <c r="AU39" s="1030">
        <f t="shared" si="0"/>
        <v>13361125</v>
      </c>
      <c r="AV39" s="1030">
        <v>11425561.5</v>
      </c>
      <c r="AW39" s="1030"/>
      <c r="AX39" s="1030"/>
      <c r="AY39" s="1030"/>
      <c r="AZ39" s="1030"/>
      <c r="BA39" s="1030">
        <f t="shared" si="8"/>
        <v>11425561.5</v>
      </c>
      <c r="BB39" s="1030">
        <v>12480736.65625</v>
      </c>
      <c r="BC39" s="1030"/>
      <c r="BD39" s="1030"/>
      <c r="BE39" s="1030"/>
      <c r="BF39" s="1030"/>
      <c r="BG39" s="1030">
        <f t="shared" si="6"/>
        <v>12480736.65625</v>
      </c>
      <c r="BH39" s="1030">
        <v>13604519.5</v>
      </c>
      <c r="BI39" s="1030"/>
      <c r="BJ39" s="1030"/>
      <c r="BK39" s="1030"/>
      <c r="BL39" s="1030"/>
      <c r="BM39" s="1030">
        <f t="shared" si="3"/>
        <v>13604519.5</v>
      </c>
    </row>
    <row r="40" spans="1:65" ht="172.5" hidden="1" x14ac:dyDescent="0.25">
      <c r="A40" s="855">
        <v>37</v>
      </c>
      <c r="B40" s="849" t="s">
        <v>30</v>
      </c>
      <c r="C40" s="849" t="s">
        <v>3067</v>
      </c>
      <c r="D40" s="1242" t="s">
        <v>187</v>
      </c>
      <c r="E40" s="1019" t="s">
        <v>188</v>
      </c>
      <c r="F40" s="1019" t="s">
        <v>191</v>
      </c>
      <c r="G40" s="1020" t="s">
        <v>192</v>
      </c>
      <c r="H40" s="1040">
        <v>140</v>
      </c>
      <c r="I40" s="1020" t="s">
        <v>193</v>
      </c>
      <c r="J40" s="1040">
        <v>2023</v>
      </c>
      <c r="K40" s="1040">
        <v>300</v>
      </c>
      <c r="L40" s="1040">
        <v>45</v>
      </c>
      <c r="M40" s="1020" t="s">
        <v>93</v>
      </c>
      <c r="N40" s="1023">
        <v>4502</v>
      </c>
      <c r="O40" s="1019" t="s">
        <v>189</v>
      </c>
      <c r="P40" s="1020">
        <v>4502022</v>
      </c>
      <c r="Q40" s="1023" t="s">
        <v>128</v>
      </c>
      <c r="R40" s="1033" t="s">
        <v>206</v>
      </c>
      <c r="S40" s="1023">
        <v>450202200</v>
      </c>
      <c r="T40" s="1023" t="s">
        <v>146</v>
      </c>
      <c r="U40" s="1023">
        <v>1</v>
      </c>
      <c r="V40" s="1023">
        <v>1</v>
      </c>
      <c r="W40" s="1023">
        <v>1</v>
      </c>
      <c r="X40" s="1023">
        <v>1</v>
      </c>
      <c r="Y40" s="1023">
        <v>1</v>
      </c>
      <c r="Z40" s="1023">
        <v>1</v>
      </c>
      <c r="AA40" s="1020" t="s">
        <v>53</v>
      </c>
      <c r="AB40" s="1020" t="s">
        <v>3317</v>
      </c>
      <c r="AC40" s="1020" t="s">
        <v>196</v>
      </c>
      <c r="AD40" s="1020" t="s">
        <v>174</v>
      </c>
      <c r="AE40" s="1020" t="s">
        <v>207</v>
      </c>
      <c r="AF40" s="1020"/>
      <c r="AG40" s="1020"/>
      <c r="AH40" s="1020"/>
      <c r="AI40" s="1020"/>
      <c r="AJ40" s="1020"/>
      <c r="AK40" s="1020"/>
      <c r="AL40" s="1020"/>
      <c r="AM40" s="1020"/>
      <c r="AN40" s="1026"/>
      <c r="AO40" s="1027" t="s">
        <v>2974</v>
      </c>
      <c r="AP40" s="1005">
        <v>13361125</v>
      </c>
      <c r="AQ40" s="1030"/>
      <c r="AR40" s="1030"/>
      <c r="AS40" s="1030"/>
      <c r="AT40" s="1030"/>
      <c r="AU40" s="1030">
        <f t="shared" si="0"/>
        <v>13361125</v>
      </c>
      <c r="AV40" s="1030">
        <v>11425561.5</v>
      </c>
      <c r="AW40" s="1030"/>
      <c r="AX40" s="1030"/>
      <c r="AY40" s="1030"/>
      <c r="AZ40" s="1030"/>
      <c r="BA40" s="1030">
        <f t="shared" si="8"/>
        <v>11425561.5</v>
      </c>
      <c r="BB40" s="1030">
        <v>12480736.65625</v>
      </c>
      <c r="BC40" s="1030"/>
      <c r="BD40" s="1030"/>
      <c r="BE40" s="1030"/>
      <c r="BF40" s="1030"/>
      <c r="BG40" s="1030">
        <f t="shared" si="6"/>
        <v>12480736.65625</v>
      </c>
      <c r="BH40" s="1030">
        <v>13604519.5</v>
      </c>
      <c r="BI40" s="1030"/>
      <c r="BJ40" s="1030"/>
      <c r="BK40" s="1030"/>
      <c r="BL40" s="1030"/>
      <c r="BM40" s="1030">
        <f t="shared" si="3"/>
        <v>13604519.5</v>
      </c>
    </row>
    <row r="41" spans="1:65" ht="172.5" hidden="1" x14ac:dyDescent="0.25">
      <c r="A41" s="855">
        <v>38</v>
      </c>
      <c r="B41" s="849" t="s">
        <v>30</v>
      </c>
      <c r="C41" s="849" t="s">
        <v>3067</v>
      </c>
      <c r="D41" s="1242" t="s">
        <v>187</v>
      </c>
      <c r="E41" s="1019" t="s">
        <v>188</v>
      </c>
      <c r="F41" s="1019" t="s">
        <v>191</v>
      </c>
      <c r="G41" s="1020" t="s">
        <v>192</v>
      </c>
      <c r="H41" s="1040">
        <v>140</v>
      </c>
      <c r="I41" s="1020" t="s">
        <v>193</v>
      </c>
      <c r="J41" s="1040">
        <v>2023</v>
      </c>
      <c r="K41" s="1040">
        <v>300</v>
      </c>
      <c r="L41" s="1040">
        <v>45</v>
      </c>
      <c r="M41" s="1020" t="s">
        <v>93</v>
      </c>
      <c r="N41" s="1023">
        <v>4502</v>
      </c>
      <c r="O41" s="1019" t="s">
        <v>189</v>
      </c>
      <c r="P41" s="1044">
        <v>4502032</v>
      </c>
      <c r="Q41" s="1023" t="s">
        <v>102</v>
      </c>
      <c r="R41" s="1033" t="s">
        <v>208</v>
      </c>
      <c r="S41" s="1023">
        <v>450203201</v>
      </c>
      <c r="T41" s="1023" t="s">
        <v>209</v>
      </c>
      <c r="U41" s="1023">
        <v>0</v>
      </c>
      <c r="V41" s="1023">
        <v>1</v>
      </c>
      <c r="W41" s="1023">
        <v>1</v>
      </c>
      <c r="X41" s="1023">
        <v>1</v>
      </c>
      <c r="Y41" s="1023">
        <v>1</v>
      </c>
      <c r="Z41" s="1023">
        <v>1</v>
      </c>
      <c r="AA41" s="1020" t="s">
        <v>53</v>
      </c>
      <c r="AB41" s="1020" t="s">
        <v>3317</v>
      </c>
      <c r="AC41" s="1020" t="s">
        <v>196</v>
      </c>
      <c r="AD41" s="1020" t="s">
        <v>174</v>
      </c>
      <c r="AE41" s="1020" t="s">
        <v>210</v>
      </c>
      <c r="AF41" s="1020"/>
      <c r="AG41" s="1020"/>
      <c r="AH41" s="1020"/>
      <c r="AI41" s="1020"/>
      <c r="AJ41" s="1020"/>
      <c r="AK41" s="1020"/>
      <c r="AL41" s="1020"/>
      <c r="AM41" s="1020"/>
      <c r="AN41" s="1026"/>
      <c r="AO41" s="1027" t="s">
        <v>2974</v>
      </c>
      <c r="AP41" s="1005">
        <v>13361125</v>
      </c>
      <c r="AQ41" s="1030"/>
      <c r="AR41" s="1030"/>
      <c r="AS41" s="1030"/>
      <c r="AT41" s="1030"/>
      <c r="AU41" s="1030">
        <f t="shared" si="0"/>
        <v>13361125</v>
      </c>
      <c r="AV41" s="1030">
        <v>11425561.5</v>
      </c>
      <c r="AW41" s="1030"/>
      <c r="AX41" s="1030"/>
      <c r="AY41" s="1030"/>
      <c r="AZ41" s="1030"/>
      <c r="BA41" s="1030">
        <f t="shared" si="8"/>
        <v>11425561.5</v>
      </c>
      <c r="BB41" s="1030">
        <v>12480736.65625</v>
      </c>
      <c r="BC41" s="1030"/>
      <c r="BD41" s="1030"/>
      <c r="BE41" s="1030"/>
      <c r="BF41" s="1030"/>
      <c r="BG41" s="1030">
        <f t="shared" si="6"/>
        <v>12480736.65625</v>
      </c>
      <c r="BH41" s="1030">
        <v>13604519.5</v>
      </c>
      <c r="BI41" s="1030"/>
      <c r="BJ41" s="1030"/>
      <c r="BK41" s="1030"/>
      <c r="BL41" s="1030"/>
      <c r="BM41" s="1030">
        <f t="shared" si="3"/>
        <v>13604519.5</v>
      </c>
    </row>
    <row r="42" spans="1:65" ht="224.25" hidden="1" x14ac:dyDescent="0.25">
      <c r="A42" s="855">
        <v>39</v>
      </c>
      <c r="B42" s="849" t="s">
        <v>30</v>
      </c>
      <c r="C42" s="849" t="s">
        <v>3067</v>
      </c>
      <c r="D42" s="1242" t="s">
        <v>187</v>
      </c>
      <c r="E42" s="1019" t="s">
        <v>188</v>
      </c>
      <c r="F42" s="1019" t="s">
        <v>191</v>
      </c>
      <c r="G42" s="1020" t="s">
        <v>192</v>
      </c>
      <c r="H42" s="1040">
        <v>140</v>
      </c>
      <c r="I42" s="1020" t="s">
        <v>193</v>
      </c>
      <c r="J42" s="1040">
        <v>2023</v>
      </c>
      <c r="K42" s="1040">
        <v>300</v>
      </c>
      <c r="L42" s="1040">
        <v>45</v>
      </c>
      <c r="M42" s="1020" t="s">
        <v>93</v>
      </c>
      <c r="N42" s="1023">
        <v>4502</v>
      </c>
      <c r="O42" s="1019" t="s">
        <v>189</v>
      </c>
      <c r="P42" s="1027">
        <v>4502021</v>
      </c>
      <c r="Q42" s="1023" t="s">
        <v>195</v>
      </c>
      <c r="R42" s="1033" t="s">
        <v>211</v>
      </c>
      <c r="S42" s="1023">
        <v>450202100</v>
      </c>
      <c r="T42" s="1023" t="s">
        <v>151</v>
      </c>
      <c r="U42" s="1023">
        <v>3</v>
      </c>
      <c r="V42" s="1023">
        <v>4</v>
      </c>
      <c r="W42" s="1023">
        <v>4</v>
      </c>
      <c r="X42" s="1023">
        <v>4</v>
      </c>
      <c r="Y42" s="1023">
        <v>4</v>
      </c>
      <c r="Z42" s="1023">
        <v>16</v>
      </c>
      <c r="AA42" s="1020" t="s">
        <v>43</v>
      </c>
      <c r="AB42" s="1020" t="s">
        <v>3317</v>
      </c>
      <c r="AC42" s="1020" t="s">
        <v>196</v>
      </c>
      <c r="AD42" s="1020" t="s">
        <v>174</v>
      </c>
      <c r="AE42" s="1020" t="s">
        <v>210</v>
      </c>
      <c r="AF42" s="1020"/>
      <c r="AG42" s="1020"/>
      <c r="AH42" s="1020"/>
      <c r="AI42" s="1020"/>
      <c r="AJ42" s="1020"/>
      <c r="AK42" s="1020"/>
      <c r="AL42" s="1020"/>
      <c r="AM42" s="1020"/>
      <c r="AN42" s="1026"/>
      <c r="AO42" s="1027" t="s">
        <v>2974</v>
      </c>
      <c r="AP42" s="1005">
        <v>13361125</v>
      </c>
      <c r="AQ42" s="1030"/>
      <c r="AR42" s="1030">
        <v>12585055840.792189</v>
      </c>
      <c r="AS42" s="1030"/>
      <c r="AT42" s="1030">
        <v>14000000000</v>
      </c>
      <c r="AU42" s="1030">
        <f t="shared" si="0"/>
        <v>26598416965.792191</v>
      </c>
      <c r="AV42" s="1030">
        <v>11425561.5</v>
      </c>
      <c r="AW42" s="1030"/>
      <c r="AX42" s="1030">
        <v>12585055840.792189</v>
      </c>
      <c r="AY42" s="1030"/>
      <c r="AZ42" s="1030"/>
      <c r="BA42" s="1030">
        <f t="shared" si="8"/>
        <v>12596481402.292189</v>
      </c>
      <c r="BB42" s="1030">
        <v>12480736.65625</v>
      </c>
      <c r="BC42" s="1030"/>
      <c r="BD42" s="1030">
        <v>12585055840</v>
      </c>
      <c r="BE42" s="1030"/>
      <c r="BF42" s="1030"/>
      <c r="BG42" s="1030">
        <f t="shared" si="6"/>
        <v>12597536576.65625</v>
      </c>
      <c r="BH42" s="1030">
        <v>13604519.5</v>
      </c>
      <c r="BI42" s="1030"/>
      <c r="BJ42" s="1030">
        <v>12585055840.792189</v>
      </c>
      <c r="BK42" s="1030"/>
      <c r="BL42" s="1030"/>
      <c r="BM42" s="1030">
        <f t="shared" si="3"/>
        <v>12598660360.292189</v>
      </c>
    </row>
    <row r="43" spans="1:65" ht="172.5" hidden="1" x14ac:dyDescent="0.25">
      <c r="A43" s="855">
        <v>40</v>
      </c>
      <c r="B43" s="849" t="s">
        <v>30</v>
      </c>
      <c r="C43" s="849" t="s">
        <v>3067</v>
      </c>
      <c r="D43" s="1242" t="s">
        <v>187</v>
      </c>
      <c r="E43" s="1019" t="s">
        <v>188</v>
      </c>
      <c r="F43" s="1019" t="s">
        <v>191</v>
      </c>
      <c r="G43" s="1020" t="s">
        <v>192</v>
      </c>
      <c r="H43" s="1040">
        <v>140</v>
      </c>
      <c r="I43" s="1020" t="s">
        <v>193</v>
      </c>
      <c r="J43" s="1040">
        <v>2023</v>
      </c>
      <c r="K43" s="1040">
        <v>300</v>
      </c>
      <c r="L43" s="1040">
        <v>45</v>
      </c>
      <c r="M43" s="1020" t="s">
        <v>93</v>
      </c>
      <c r="N43" s="1023">
        <v>4501</v>
      </c>
      <c r="O43" s="1019" t="s">
        <v>189</v>
      </c>
      <c r="P43" s="1040">
        <v>4501006</v>
      </c>
      <c r="Q43" s="1023" t="s">
        <v>105</v>
      </c>
      <c r="R43" s="1033" t="s">
        <v>212</v>
      </c>
      <c r="S43" s="1041">
        <v>450100600</v>
      </c>
      <c r="T43" s="1023" t="s">
        <v>106</v>
      </c>
      <c r="U43" s="1023">
        <v>23</v>
      </c>
      <c r="V43" s="1023">
        <v>8</v>
      </c>
      <c r="W43" s="1023">
        <v>8</v>
      </c>
      <c r="X43" s="1023">
        <v>8</v>
      </c>
      <c r="Y43" s="1023">
        <v>8</v>
      </c>
      <c r="Z43" s="1023">
        <v>55</v>
      </c>
      <c r="AA43" s="1020" t="s">
        <v>43</v>
      </c>
      <c r="AB43" s="1020" t="s">
        <v>3317</v>
      </c>
      <c r="AC43" s="1020" t="s">
        <v>196</v>
      </c>
      <c r="AD43" s="1020" t="s">
        <v>174</v>
      </c>
      <c r="AE43" s="1020" t="s">
        <v>213</v>
      </c>
      <c r="AF43" s="1020"/>
      <c r="AG43" s="1020"/>
      <c r="AH43" s="1020"/>
      <c r="AI43" s="1020"/>
      <c r="AJ43" s="1020"/>
      <c r="AK43" s="1020"/>
      <c r="AL43" s="1020"/>
      <c r="AM43" s="1020"/>
      <c r="AN43" s="1026"/>
      <c r="AO43" s="1027" t="s">
        <v>2974</v>
      </c>
      <c r="AP43" s="1005">
        <v>13361125</v>
      </c>
      <c r="AQ43" s="1030"/>
      <c r="AR43" s="1030"/>
      <c r="AS43" s="1030"/>
      <c r="AT43" s="1030"/>
      <c r="AU43" s="1030">
        <f t="shared" si="0"/>
        <v>13361125</v>
      </c>
      <c r="AV43" s="1030">
        <v>11425561.5</v>
      </c>
      <c r="AW43" s="1030"/>
      <c r="AX43" s="1030"/>
      <c r="AY43" s="1030"/>
      <c r="AZ43" s="1030"/>
      <c r="BA43" s="1030">
        <f t="shared" si="8"/>
        <v>11425561.5</v>
      </c>
      <c r="BB43" s="1030">
        <v>12480736.65625</v>
      </c>
      <c r="BC43" s="1030"/>
      <c r="BD43" s="1030"/>
      <c r="BE43" s="1030"/>
      <c r="BF43" s="1030"/>
      <c r="BG43" s="1030">
        <f t="shared" si="6"/>
        <v>12480736.65625</v>
      </c>
      <c r="BH43" s="1030">
        <v>13604519.5</v>
      </c>
      <c r="BI43" s="1030"/>
      <c r="BJ43" s="1030"/>
      <c r="BK43" s="1030"/>
      <c r="BL43" s="1030"/>
      <c r="BM43" s="1030">
        <f t="shared" si="3"/>
        <v>13604519.5</v>
      </c>
    </row>
    <row r="44" spans="1:65" ht="172.5" hidden="1" x14ac:dyDescent="0.25">
      <c r="A44" s="855">
        <v>41</v>
      </c>
      <c r="B44" s="849" t="s">
        <v>30</v>
      </c>
      <c r="C44" s="849" t="s">
        <v>3067</v>
      </c>
      <c r="D44" s="1242" t="s">
        <v>187</v>
      </c>
      <c r="E44" s="1019" t="s">
        <v>188</v>
      </c>
      <c r="F44" s="1019" t="s">
        <v>191</v>
      </c>
      <c r="G44" s="1020" t="s">
        <v>192</v>
      </c>
      <c r="H44" s="1040">
        <v>140</v>
      </c>
      <c r="I44" s="1020" t="s">
        <v>193</v>
      </c>
      <c r="J44" s="1040">
        <v>2023</v>
      </c>
      <c r="K44" s="1040">
        <v>300</v>
      </c>
      <c r="L44" s="1040">
        <v>45</v>
      </c>
      <c r="M44" s="1020" t="s">
        <v>93</v>
      </c>
      <c r="N44" s="1023">
        <v>4501</v>
      </c>
      <c r="O44" s="1019" t="s">
        <v>189</v>
      </c>
      <c r="P44" s="1040">
        <v>4501004</v>
      </c>
      <c r="Q44" s="1023" t="s">
        <v>118</v>
      </c>
      <c r="R44" s="1033" t="s">
        <v>214</v>
      </c>
      <c r="S44" s="1041">
        <v>450100400</v>
      </c>
      <c r="T44" s="1023" t="s">
        <v>119</v>
      </c>
      <c r="U44" s="1023">
        <v>0</v>
      </c>
      <c r="V44" s="1023">
        <v>2</v>
      </c>
      <c r="W44" s="1023">
        <v>2</v>
      </c>
      <c r="X44" s="1023">
        <v>2</v>
      </c>
      <c r="Y44" s="1023">
        <v>2</v>
      </c>
      <c r="Z44" s="1023">
        <v>2</v>
      </c>
      <c r="AA44" s="1020" t="s">
        <v>53</v>
      </c>
      <c r="AB44" s="1020" t="s">
        <v>3317</v>
      </c>
      <c r="AC44" s="1020" t="s">
        <v>196</v>
      </c>
      <c r="AD44" s="1020" t="s">
        <v>174</v>
      </c>
      <c r="AE44" s="1020" t="s">
        <v>213</v>
      </c>
      <c r="AF44" s="1020"/>
      <c r="AG44" s="1020"/>
      <c r="AH44" s="1020"/>
      <c r="AI44" s="1020"/>
      <c r="AJ44" s="1020"/>
      <c r="AK44" s="1020"/>
      <c r="AL44" s="1020"/>
      <c r="AM44" s="1020"/>
      <c r="AN44" s="1026"/>
      <c r="AO44" s="1027" t="s">
        <v>2974</v>
      </c>
      <c r="AP44" s="1005">
        <v>13361125</v>
      </c>
      <c r="AQ44" s="1030"/>
      <c r="AR44" s="1030"/>
      <c r="AS44" s="1030"/>
      <c r="AT44" s="1030"/>
      <c r="AU44" s="1030">
        <f t="shared" si="0"/>
        <v>13361125</v>
      </c>
      <c r="AV44" s="1030">
        <v>11425561.5</v>
      </c>
      <c r="AW44" s="1030"/>
      <c r="AX44" s="1030"/>
      <c r="AY44" s="1030"/>
      <c r="AZ44" s="1030"/>
      <c r="BA44" s="1030">
        <f t="shared" si="8"/>
        <v>11425561.5</v>
      </c>
      <c r="BB44" s="1030">
        <v>12480736.65625</v>
      </c>
      <c r="BC44" s="1030"/>
      <c r="BD44" s="1030"/>
      <c r="BE44" s="1030"/>
      <c r="BF44" s="1030"/>
      <c r="BG44" s="1030">
        <f t="shared" si="6"/>
        <v>12480736.65625</v>
      </c>
      <c r="BH44" s="1030">
        <v>13604519.5</v>
      </c>
      <c r="BI44" s="1030"/>
      <c r="BJ44" s="1030"/>
      <c r="BK44" s="1030"/>
      <c r="BL44" s="1030"/>
      <c r="BM44" s="1030">
        <f t="shared" si="3"/>
        <v>13604519.5</v>
      </c>
    </row>
    <row r="45" spans="1:65" ht="172.5" hidden="1" x14ac:dyDescent="0.25">
      <c r="A45" s="855">
        <v>42</v>
      </c>
      <c r="B45" s="849" t="s">
        <v>30</v>
      </c>
      <c r="C45" s="849" t="s">
        <v>3067</v>
      </c>
      <c r="D45" s="1242" t="s">
        <v>187</v>
      </c>
      <c r="E45" s="1019" t="s">
        <v>188</v>
      </c>
      <c r="F45" s="1019" t="s">
        <v>191</v>
      </c>
      <c r="G45" s="1020" t="s">
        <v>192</v>
      </c>
      <c r="H45" s="1040">
        <v>140</v>
      </c>
      <c r="I45" s="1020" t="s">
        <v>193</v>
      </c>
      <c r="J45" s="1040">
        <v>2023</v>
      </c>
      <c r="K45" s="1040">
        <v>300</v>
      </c>
      <c r="L45" s="1040">
        <v>45</v>
      </c>
      <c r="M45" s="1020" t="s">
        <v>93</v>
      </c>
      <c r="N45" s="1023">
        <v>4501</v>
      </c>
      <c r="O45" s="1019" t="s">
        <v>189</v>
      </c>
      <c r="P45" s="1040">
        <v>4501026</v>
      </c>
      <c r="Q45" s="1041" t="s">
        <v>51</v>
      </c>
      <c r="R45" s="1033" t="s">
        <v>215</v>
      </c>
      <c r="S45" s="1041">
        <v>450102600</v>
      </c>
      <c r="T45" s="1041" t="s">
        <v>216</v>
      </c>
      <c r="U45" s="1023">
        <v>1</v>
      </c>
      <c r="V45" s="1023">
        <v>1</v>
      </c>
      <c r="W45" s="1023">
        <v>1</v>
      </c>
      <c r="X45" s="1023">
        <v>1</v>
      </c>
      <c r="Y45" s="1023">
        <v>1</v>
      </c>
      <c r="Z45" s="1023">
        <v>1</v>
      </c>
      <c r="AA45" s="1020" t="s">
        <v>53</v>
      </c>
      <c r="AB45" s="1020" t="s">
        <v>3317</v>
      </c>
      <c r="AC45" s="1027" t="s">
        <v>196</v>
      </c>
      <c r="AD45" s="1020" t="s">
        <v>174</v>
      </c>
      <c r="AE45" s="1027" t="s">
        <v>217</v>
      </c>
      <c r="AF45" s="1020"/>
      <c r="AG45" s="1020"/>
      <c r="AH45" s="1020"/>
      <c r="AI45" s="1020"/>
      <c r="AJ45" s="1020"/>
      <c r="AK45" s="1020"/>
      <c r="AL45" s="1020"/>
      <c r="AM45" s="1020"/>
      <c r="AN45" s="1026"/>
      <c r="AO45" s="1027" t="s">
        <v>2974</v>
      </c>
      <c r="AP45" s="1005">
        <v>13361125</v>
      </c>
      <c r="AQ45" s="1030"/>
      <c r="AR45" s="1030"/>
      <c r="AS45" s="1030"/>
      <c r="AT45" s="1030"/>
      <c r="AU45" s="1030">
        <f t="shared" si="0"/>
        <v>13361125</v>
      </c>
      <c r="AV45" s="1030">
        <v>11425561.5</v>
      </c>
      <c r="AW45" s="1030"/>
      <c r="AX45" s="1030"/>
      <c r="AY45" s="1030"/>
      <c r="AZ45" s="1030"/>
      <c r="BA45" s="1030">
        <f t="shared" si="8"/>
        <v>11425561.5</v>
      </c>
      <c r="BB45" s="1030">
        <v>12480736.65625</v>
      </c>
      <c r="BC45" s="1030"/>
      <c r="BD45" s="1030"/>
      <c r="BE45" s="1030"/>
      <c r="BF45" s="1030"/>
      <c r="BG45" s="1030">
        <f t="shared" si="6"/>
        <v>12480736.65625</v>
      </c>
      <c r="BH45" s="1030">
        <v>13604519.5</v>
      </c>
      <c r="BI45" s="1030"/>
      <c r="BJ45" s="1030"/>
      <c r="BK45" s="1030"/>
      <c r="BL45" s="1030"/>
      <c r="BM45" s="1030">
        <f t="shared" si="3"/>
        <v>13604519.5</v>
      </c>
    </row>
    <row r="46" spans="1:65" ht="189.75" hidden="1" x14ac:dyDescent="0.25">
      <c r="A46" s="855">
        <v>43</v>
      </c>
      <c r="B46" s="849" t="s">
        <v>30</v>
      </c>
      <c r="C46" s="849" t="s">
        <v>3067</v>
      </c>
      <c r="D46" s="1239" t="s">
        <v>218</v>
      </c>
      <c r="E46" s="849" t="s">
        <v>219</v>
      </c>
      <c r="F46" s="849" t="s">
        <v>221</v>
      </c>
      <c r="G46" s="1027" t="s">
        <v>38</v>
      </c>
      <c r="H46" s="1045">
        <v>2.5000000000000001E-3</v>
      </c>
      <c r="I46" s="1027" t="s">
        <v>39</v>
      </c>
      <c r="J46" s="1027">
        <v>2023</v>
      </c>
      <c r="K46" s="1046">
        <v>3.0000000000000001E-3</v>
      </c>
      <c r="L46" s="1027">
        <v>45</v>
      </c>
      <c r="M46" s="1027" t="s">
        <v>93</v>
      </c>
      <c r="N46" s="1023">
        <v>4502</v>
      </c>
      <c r="O46" s="849" t="s">
        <v>132</v>
      </c>
      <c r="P46" s="1040" t="s">
        <v>223</v>
      </c>
      <c r="Q46" s="1023" t="s">
        <v>51</v>
      </c>
      <c r="R46" s="1033" t="s">
        <v>222</v>
      </c>
      <c r="S46" s="1041">
        <v>450203500</v>
      </c>
      <c r="T46" s="1023" t="s">
        <v>224</v>
      </c>
      <c r="U46" s="1023">
        <v>1</v>
      </c>
      <c r="V46" s="1023">
        <v>1</v>
      </c>
      <c r="W46" s="1023">
        <v>1</v>
      </c>
      <c r="X46" s="1023">
        <v>1</v>
      </c>
      <c r="Y46" s="1023">
        <v>1</v>
      </c>
      <c r="Z46" s="1023">
        <v>1</v>
      </c>
      <c r="AA46" s="1020" t="s">
        <v>53</v>
      </c>
      <c r="AB46" s="1020" t="s">
        <v>3317</v>
      </c>
      <c r="AC46" s="1027" t="s">
        <v>173</v>
      </c>
      <c r="AD46" s="1027" t="s">
        <v>174</v>
      </c>
      <c r="AE46" s="1027" t="s">
        <v>144</v>
      </c>
      <c r="AF46" s="1020"/>
      <c r="AG46" s="1020"/>
      <c r="AH46" s="1020"/>
      <c r="AI46" s="1020"/>
      <c r="AJ46" s="1020"/>
      <c r="AK46" s="1020"/>
      <c r="AL46" s="1020"/>
      <c r="AM46" s="1020"/>
      <c r="AN46" s="1026"/>
      <c r="AO46" s="1027" t="s">
        <v>3061</v>
      </c>
      <c r="AP46" s="1047">
        <v>100445376</v>
      </c>
      <c r="AQ46" s="1030"/>
      <c r="AR46" s="1030"/>
      <c r="AS46" s="1030"/>
      <c r="AT46" s="1030"/>
      <c r="AU46" s="1030">
        <f t="shared" si="0"/>
        <v>100445376</v>
      </c>
      <c r="AV46" s="1030">
        <v>50000000</v>
      </c>
      <c r="AW46" s="1030"/>
      <c r="AX46" s="1030"/>
      <c r="AY46" s="1030"/>
      <c r="AZ46" s="1030"/>
      <c r="BA46" s="1030">
        <f t="shared" si="8"/>
        <v>50000000</v>
      </c>
      <c r="BB46" s="1030">
        <v>93826851.200000003</v>
      </c>
      <c r="BC46" s="1030"/>
      <c r="BD46" s="1030"/>
      <c r="BE46" s="1030"/>
      <c r="BF46" s="1030"/>
      <c r="BG46" s="1030">
        <f t="shared" si="6"/>
        <v>93826851.200000003</v>
      </c>
      <c r="BH46" s="1030">
        <v>102275151.08</v>
      </c>
      <c r="BI46" s="1030"/>
      <c r="BJ46" s="1030"/>
      <c r="BK46" s="1030"/>
      <c r="BL46" s="1030"/>
      <c r="BM46" s="1030">
        <f t="shared" si="3"/>
        <v>102275151.08</v>
      </c>
    </row>
    <row r="47" spans="1:65" ht="189.75" hidden="1" x14ac:dyDescent="0.25">
      <c r="A47" s="855">
        <v>44</v>
      </c>
      <c r="B47" s="849" t="s">
        <v>30</v>
      </c>
      <c r="C47" s="849" t="s">
        <v>3067</v>
      </c>
      <c r="D47" s="1239" t="s">
        <v>218</v>
      </c>
      <c r="E47" s="849" t="s">
        <v>219</v>
      </c>
      <c r="F47" s="849" t="s">
        <v>221</v>
      </c>
      <c r="G47" s="1027" t="s">
        <v>38</v>
      </c>
      <c r="H47" s="1045">
        <v>2.5000000000000001E-3</v>
      </c>
      <c r="I47" s="1027" t="s">
        <v>39</v>
      </c>
      <c r="J47" s="1027">
        <v>2023</v>
      </c>
      <c r="K47" s="1046">
        <v>3.0000000000000001E-3</v>
      </c>
      <c r="L47" s="1027">
        <v>45</v>
      </c>
      <c r="M47" s="1027" t="s">
        <v>93</v>
      </c>
      <c r="N47" s="1023">
        <v>4502</v>
      </c>
      <c r="O47" s="849" t="s">
        <v>132</v>
      </c>
      <c r="P47" s="1027">
        <v>4502038</v>
      </c>
      <c r="Q47" s="1023" t="s">
        <v>165</v>
      </c>
      <c r="R47" s="1033" t="s">
        <v>225</v>
      </c>
      <c r="S47" s="1023">
        <v>450203801</v>
      </c>
      <c r="T47" s="1023" t="s">
        <v>226</v>
      </c>
      <c r="U47" s="1023">
        <v>25</v>
      </c>
      <c r="V47" s="1023">
        <v>25</v>
      </c>
      <c r="W47" s="1023">
        <v>25</v>
      </c>
      <c r="X47" s="1023">
        <v>25</v>
      </c>
      <c r="Y47" s="1023">
        <v>25</v>
      </c>
      <c r="Z47" s="1023">
        <v>25</v>
      </c>
      <c r="AA47" s="1020" t="s">
        <v>53</v>
      </c>
      <c r="AB47" s="1020" t="s">
        <v>3317</v>
      </c>
      <c r="AC47" s="849" t="s">
        <v>173</v>
      </c>
      <c r="AD47" s="849" t="s">
        <v>174</v>
      </c>
      <c r="AE47" s="849" t="s">
        <v>227</v>
      </c>
      <c r="AF47" s="1020"/>
      <c r="AG47" s="1020"/>
      <c r="AH47" s="1020"/>
      <c r="AI47" s="1020"/>
      <c r="AJ47" s="1020"/>
      <c r="AK47" s="1020"/>
      <c r="AL47" s="1020"/>
      <c r="AM47" s="1020"/>
      <c r="AN47" s="1026"/>
      <c r="AO47" s="1027" t="s">
        <v>3061</v>
      </c>
      <c r="AP47" s="1047">
        <v>100445376</v>
      </c>
      <c r="AQ47" s="1030"/>
      <c r="AR47" s="1030"/>
      <c r="AS47" s="1030"/>
      <c r="AT47" s="1030"/>
      <c r="AU47" s="1030">
        <f t="shared" si="0"/>
        <v>100445376</v>
      </c>
      <c r="AV47" s="1030">
        <v>50000000</v>
      </c>
      <c r="AW47" s="1030"/>
      <c r="AX47" s="1030"/>
      <c r="AY47" s="1030"/>
      <c r="AZ47" s="1030"/>
      <c r="BA47" s="1030">
        <f t="shared" si="8"/>
        <v>50000000</v>
      </c>
      <c r="BB47" s="1030">
        <v>93826851.200000003</v>
      </c>
      <c r="BC47" s="1030"/>
      <c r="BD47" s="1030"/>
      <c r="BE47" s="1030"/>
      <c r="BF47" s="1030"/>
      <c r="BG47" s="1030">
        <f t="shared" ref="BG47:BG78" si="9">+BB47+BC47+BD47+BE47+BF47</f>
        <v>93826851.200000003</v>
      </c>
      <c r="BH47" s="1030">
        <v>102275151.08</v>
      </c>
      <c r="BI47" s="1030"/>
      <c r="BJ47" s="1030"/>
      <c r="BK47" s="1030"/>
      <c r="BL47" s="1030"/>
      <c r="BM47" s="1030">
        <f t="shared" si="3"/>
        <v>102275151.08</v>
      </c>
    </row>
    <row r="48" spans="1:65" ht="189.75" hidden="1" x14ac:dyDescent="0.25">
      <c r="A48" s="855">
        <v>45</v>
      </c>
      <c r="B48" s="849" t="s">
        <v>30</v>
      </c>
      <c r="C48" s="849" t="s">
        <v>3067</v>
      </c>
      <c r="D48" s="1239" t="s">
        <v>218</v>
      </c>
      <c r="E48" s="849" t="s">
        <v>219</v>
      </c>
      <c r="F48" s="849" t="s">
        <v>221</v>
      </c>
      <c r="G48" s="1027" t="s">
        <v>38</v>
      </c>
      <c r="H48" s="1045">
        <v>2.5000000000000001E-3</v>
      </c>
      <c r="I48" s="1027" t="s">
        <v>39</v>
      </c>
      <c r="J48" s="1027">
        <v>2023</v>
      </c>
      <c r="K48" s="1046">
        <v>3.0000000000000001E-3</v>
      </c>
      <c r="L48" s="1027">
        <v>45</v>
      </c>
      <c r="M48" s="1027" t="s">
        <v>93</v>
      </c>
      <c r="N48" s="1023">
        <v>4501</v>
      </c>
      <c r="O48" s="849" t="s">
        <v>132</v>
      </c>
      <c r="P48" s="1027">
        <v>4501004</v>
      </c>
      <c r="Q48" s="1023" t="s">
        <v>118</v>
      </c>
      <c r="R48" s="1033" t="s">
        <v>228</v>
      </c>
      <c r="S48" s="1023">
        <v>450100402</v>
      </c>
      <c r="T48" s="1023" t="s">
        <v>229</v>
      </c>
      <c r="U48" s="1023">
        <v>11</v>
      </c>
      <c r="V48" s="1023">
        <v>7</v>
      </c>
      <c r="W48" s="1023">
        <v>8</v>
      </c>
      <c r="X48" s="1023">
        <v>8</v>
      </c>
      <c r="Y48" s="1023">
        <v>8</v>
      </c>
      <c r="Z48" s="1023">
        <v>42</v>
      </c>
      <c r="AA48" s="1020" t="s">
        <v>43</v>
      </c>
      <c r="AB48" s="1027" t="s">
        <v>3317</v>
      </c>
      <c r="AC48" s="1027" t="s">
        <v>173</v>
      </c>
      <c r="AD48" s="1027" t="s">
        <v>174</v>
      </c>
      <c r="AE48" s="1027" t="s">
        <v>175</v>
      </c>
      <c r="AF48" s="1020"/>
      <c r="AG48" s="1020"/>
      <c r="AH48" s="1020"/>
      <c r="AI48" s="1020"/>
      <c r="AJ48" s="1020"/>
      <c r="AK48" s="1020"/>
      <c r="AL48" s="1020"/>
      <c r="AM48" s="1020"/>
      <c r="AN48" s="1026"/>
      <c r="AO48" s="1027" t="s">
        <v>3061</v>
      </c>
      <c r="AP48" s="1005">
        <v>100445376</v>
      </c>
      <c r="AQ48" s="1030"/>
      <c r="AR48" s="1030"/>
      <c r="AS48" s="1030"/>
      <c r="AT48" s="1030"/>
      <c r="AU48" s="1030">
        <f t="shared" si="0"/>
        <v>100445376</v>
      </c>
      <c r="AV48" s="1030">
        <v>85894325.680000007</v>
      </c>
      <c r="AW48" s="1030"/>
      <c r="AX48" s="1030"/>
      <c r="AY48" s="1030"/>
      <c r="AZ48" s="1030"/>
      <c r="BA48" s="1030">
        <f t="shared" si="8"/>
        <v>85894325.680000007</v>
      </c>
      <c r="BB48" s="1030">
        <v>93826851.200000003</v>
      </c>
      <c r="BC48" s="1030"/>
      <c r="BD48" s="1030"/>
      <c r="BE48" s="1030"/>
      <c r="BF48" s="1030"/>
      <c r="BG48" s="1030">
        <f t="shared" si="9"/>
        <v>93826851.200000003</v>
      </c>
      <c r="BH48" s="1030">
        <v>102275151.08</v>
      </c>
      <c r="BI48" s="1030"/>
      <c r="BJ48" s="1030"/>
      <c r="BK48" s="1030"/>
      <c r="BL48" s="1030"/>
      <c r="BM48" s="1030">
        <f t="shared" si="3"/>
        <v>102275151.08</v>
      </c>
    </row>
    <row r="49" spans="1:65" ht="189.75" hidden="1" x14ac:dyDescent="0.25">
      <c r="A49" s="855">
        <v>46</v>
      </c>
      <c r="B49" s="849" t="s">
        <v>30</v>
      </c>
      <c r="C49" s="849" t="s">
        <v>3067</v>
      </c>
      <c r="D49" s="1239" t="s">
        <v>218</v>
      </c>
      <c r="E49" s="849" t="s">
        <v>219</v>
      </c>
      <c r="F49" s="849" t="s">
        <v>221</v>
      </c>
      <c r="G49" s="1027" t="s">
        <v>38</v>
      </c>
      <c r="H49" s="1045">
        <v>2.5000000000000001E-3</v>
      </c>
      <c r="I49" s="1027" t="s">
        <v>39</v>
      </c>
      <c r="J49" s="1027">
        <v>2023</v>
      </c>
      <c r="K49" s="1046">
        <v>3.0000000000000001E-3</v>
      </c>
      <c r="L49" s="1027">
        <v>45</v>
      </c>
      <c r="M49" s="1027" t="s">
        <v>93</v>
      </c>
      <c r="N49" s="1023">
        <v>4502</v>
      </c>
      <c r="O49" s="849" t="s">
        <v>132</v>
      </c>
      <c r="P49" s="1034">
        <v>4502024</v>
      </c>
      <c r="Q49" s="1023" t="s">
        <v>231</v>
      </c>
      <c r="R49" s="1033" t="s">
        <v>230</v>
      </c>
      <c r="S49" s="1023">
        <v>450202400</v>
      </c>
      <c r="T49" s="1023" t="s">
        <v>232</v>
      </c>
      <c r="U49" s="1023">
        <v>1</v>
      </c>
      <c r="V49" s="1023">
        <v>1</v>
      </c>
      <c r="W49" s="1023">
        <v>1</v>
      </c>
      <c r="X49" s="1023">
        <v>1</v>
      </c>
      <c r="Y49" s="1023">
        <v>1</v>
      </c>
      <c r="Z49" s="1023">
        <v>1</v>
      </c>
      <c r="AA49" s="1020" t="s">
        <v>53</v>
      </c>
      <c r="AB49" s="1020" t="s">
        <v>3317</v>
      </c>
      <c r="AC49" s="1027" t="s">
        <v>173</v>
      </c>
      <c r="AD49" s="1027" t="s">
        <v>174</v>
      </c>
      <c r="AE49" s="1027" t="s">
        <v>175</v>
      </c>
      <c r="AF49" s="1020"/>
      <c r="AG49" s="1020"/>
      <c r="AH49" s="1020"/>
      <c r="AI49" s="1020"/>
      <c r="AJ49" s="1020"/>
      <c r="AK49" s="1020"/>
      <c r="AL49" s="1020"/>
      <c r="AM49" s="1020"/>
      <c r="AN49" s="1026"/>
      <c r="AO49" s="1027" t="s">
        <v>3061</v>
      </c>
      <c r="AP49" s="1047">
        <v>1355172557</v>
      </c>
      <c r="AQ49" s="1030"/>
      <c r="AR49" s="1030"/>
      <c r="AS49" s="1030"/>
      <c r="AT49" s="1030"/>
      <c r="AU49" s="1030">
        <f t="shared" si="0"/>
        <v>1355172557</v>
      </c>
      <c r="AV49" s="1030">
        <v>50000000</v>
      </c>
      <c r="AW49" s="1030"/>
      <c r="AX49" s="1030"/>
      <c r="AY49" s="1030"/>
      <c r="AZ49" s="1030"/>
      <c r="BA49" s="1030">
        <f t="shared" si="8"/>
        <v>50000000</v>
      </c>
      <c r="BB49" s="1030">
        <f>93826851.2-25044178.33</f>
        <v>68782672.870000005</v>
      </c>
      <c r="BC49" s="1030"/>
      <c r="BD49" s="1030"/>
      <c r="BE49" s="1030"/>
      <c r="BF49" s="1030"/>
      <c r="BG49" s="1030">
        <f t="shared" si="9"/>
        <v>68782672.870000005</v>
      </c>
      <c r="BH49" s="1030">
        <f>102275151.08-34598381.24</f>
        <v>67676769.840000004</v>
      </c>
      <c r="BI49" s="1030"/>
      <c r="BJ49" s="1030"/>
      <c r="BK49" s="1030"/>
      <c r="BL49" s="1030"/>
      <c r="BM49" s="1030">
        <f t="shared" si="3"/>
        <v>67676769.840000004</v>
      </c>
    </row>
    <row r="50" spans="1:65" ht="189.75" hidden="1" x14ac:dyDescent="0.25">
      <c r="A50" s="855">
        <v>47</v>
      </c>
      <c r="B50" s="849" t="s">
        <v>30</v>
      </c>
      <c r="C50" s="849" t="s">
        <v>3067</v>
      </c>
      <c r="D50" s="1239" t="s">
        <v>218</v>
      </c>
      <c r="E50" s="849" t="s">
        <v>219</v>
      </c>
      <c r="F50" s="849" t="s">
        <v>221</v>
      </c>
      <c r="G50" s="1027" t="s">
        <v>38</v>
      </c>
      <c r="H50" s="1045">
        <v>2.5000000000000001E-3</v>
      </c>
      <c r="I50" s="1027" t="s">
        <v>39</v>
      </c>
      <c r="J50" s="1027">
        <v>2023</v>
      </c>
      <c r="K50" s="1046">
        <v>3.0000000000000001E-3</v>
      </c>
      <c r="L50" s="1027">
        <v>45</v>
      </c>
      <c r="M50" s="1027" t="s">
        <v>93</v>
      </c>
      <c r="N50" s="1023">
        <v>4501</v>
      </c>
      <c r="O50" s="849" t="s">
        <v>132</v>
      </c>
      <c r="P50" s="1040">
        <v>4501026</v>
      </c>
      <c r="Q50" s="1041" t="s">
        <v>51</v>
      </c>
      <c r="R50" s="1033" t="s">
        <v>233</v>
      </c>
      <c r="S50" s="1041">
        <v>450102600</v>
      </c>
      <c r="T50" s="1041" t="s">
        <v>216</v>
      </c>
      <c r="U50" s="1023">
        <v>1</v>
      </c>
      <c r="V50" s="1023">
        <v>1</v>
      </c>
      <c r="W50" s="1023">
        <v>1</v>
      </c>
      <c r="X50" s="1023">
        <v>1</v>
      </c>
      <c r="Y50" s="1023">
        <v>1</v>
      </c>
      <c r="Z50" s="1023">
        <v>1</v>
      </c>
      <c r="AA50" s="1020" t="s">
        <v>53</v>
      </c>
      <c r="AB50" s="1020" t="s">
        <v>3317</v>
      </c>
      <c r="AC50" s="1027" t="s">
        <v>173</v>
      </c>
      <c r="AD50" s="1027" t="s">
        <v>174</v>
      </c>
      <c r="AE50" s="1027" t="s">
        <v>175</v>
      </c>
      <c r="AF50" s="1020"/>
      <c r="AG50" s="1020"/>
      <c r="AH50" s="1020"/>
      <c r="AI50" s="1020"/>
      <c r="AJ50" s="1020"/>
      <c r="AK50" s="1020"/>
      <c r="AL50" s="1020"/>
      <c r="AM50" s="1020"/>
      <c r="AN50" s="1026"/>
      <c r="AO50" s="1027" t="s">
        <v>3061</v>
      </c>
      <c r="AP50" s="1005">
        <v>95476074</v>
      </c>
      <c r="AQ50" s="1030"/>
      <c r="AR50" s="1030"/>
      <c r="AS50" s="1030"/>
      <c r="AT50" s="1030"/>
      <c r="AU50" s="1030">
        <f t="shared" si="0"/>
        <v>95476074</v>
      </c>
      <c r="AV50" s="1030">
        <v>85894325.680000007</v>
      </c>
      <c r="AW50" s="1030"/>
      <c r="AX50" s="1030"/>
      <c r="AY50" s="1030"/>
      <c r="AZ50" s="1030"/>
      <c r="BA50" s="1030">
        <f t="shared" si="8"/>
        <v>85894325.680000007</v>
      </c>
      <c r="BB50" s="1030">
        <v>93826851.200000003</v>
      </c>
      <c r="BC50" s="1030"/>
      <c r="BD50" s="1030"/>
      <c r="BE50" s="1030"/>
      <c r="BF50" s="1030"/>
      <c r="BG50" s="1030">
        <f t="shared" si="9"/>
        <v>93826851.200000003</v>
      </c>
      <c r="BH50" s="1030">
        <v>102275151.08</v>
      </c>
      <c r="BI50" s="1030"/>
      <c r="BJ50" s="1030"/>
      <c r="BK50" s="1030"/>
      <c r="BL50" s="1030"/>
      <c r="BM50" s="1030">
        <f t="shared" si="3"/>
        <v>102275151.08</v>
      </c>
    </row>
    <row r="51" spans="1:65" ht="189.75" hidden="1" x14ac:dyDescent="0.25">
      <c r="A51" s="855">
        <v>48</v>
      </c>
      <c r="B51" s="849" t="s">
        <v>30</v>
      </c>
      <c r="C51" s="849" t="s">
        <v>3067</v>
      </c>
      <c r="D51" s="1239" t="s">
        <v>218</v>
      </c>
      <c r="E51" s="849" t="s">
        <v>219</v>
      </c>
      <c r="F51" s="849" t="s">
        <v>237</v>
      </c>
      <c r="G51" s="1027" t="s">
        <v>38</v>
      </c>
      <c r="H51" s="1045">
        <v>0.27529999999999999</v>
      </c>
      <c r="I51" s="1027" t="s">
        <v>238</v>
      </c>
      <c r="J51" s="1027">
        <v>2023</v>
      </c>
      <c r="K51" s="1027" t="s">
        <v>239</v>
      </c>
      <c r="L51" s="1027">
        <v>41</v>
      </c>
      <c r="M51" s="1027" t="s">
        <v>234</v>
      </c>
      <c r="N51" s="1023">
        <v>4101</v>
      </c>
      <c r="O51" s="849" t="s">
        <v>235</v>
      </c>
      <c r="P51" s="1027">
        <v>4101025</v>
      </c>
      <c r="Q51" s="1023" t="s">
        <v>241</v>
      </c>
      <c r="R51" s="1033" t="s">
        <v>240</v>
      </c>
      <c r="S51" s="1023">
        <v>410102506</v>
      </c>
      <c r="T51" s="1023" t="s">
        <v>242</v>
      </c>
      <c r="U51" s="1048">
        <v>34212</v>
      </c>
      <c r="V51" s="1048">
        <v>8533</v>
      </c>
      <c r="W51" s="1048">
        <v>7697</v>
      </c>
      <c r="X51" s="1048">
        <v>7270</v>
      </c>
      <c r="Y51" s="1048">
        <v>6842</v>
      </c>
      <c r="Z51" s="1048">
        <v>30342</v>
      </c>
      <c r="AA51" s="1020" t="s">
        <v>43</v>
      </c>
      <c r="AB51" s="1027" t="s">
        <v>3317</v>
      </c>
      <c r="AC51" s="1027" t="s">
        <v>173</v>
      </c>
      <c r="AD51" s="1027" t="s">
        <v>174</v>
      </c>
      <c r="AE51" s="1027" t="s">
        <v>243</v>
      </c>
      <c r="AF51" s="1020"/>
      <c r="AG51" s="1020"/>
      <c r="AH51" s="1020"/>
      <c r="AI51" s="1020"/>
      <c r="AJ51" s="1020"/>
      <c r="AK51" s="1020"/>
      <c r="AL51" s="1020"/>
      <c r="AM51" s="1020"/>
      <c r="AN51" s="1026"/>
      <c r="AO51" s="1027" t="s">
        <v>3061</v>
      </c>
      <c r="AP51" s="1005">
        <v>138622200</v>
      </c>
      <c r="AQ51" s="1030"/>
      <c r="AR51" s="1030"/>
      <c r="AS51" s="1030"/>
      <c r="AT51" s="1030"/>
      <c r="AU51" s="1030">
        <f t="shared" si="0"/>
        <v>138622200</v>
      </c>
      <c r="AV51" s="1030">
        <v>118540652.3</v>
      </c>
      <c r="AW51" s="1030"/>
      <c r="AX51" s="1030"/>
      <c r="AY51" s="1030"/>
      <c r="AZ51" s="1030"/>
      <c r="BA51" s="1030">
        <f t="shared" ref="BA51:BA107" si="10">AV51+AW51+AX51+AY51+AZ51</f>
        <v>118540652.3</v>
      </c>
      <c r="BB51" s="1030">
        <v>129488136.25</v>
      </c>
      <c r="BC51" s="1049"/>
      <c r="BD51" s="1049"/>
      <c r="BE51" s="1049"/>
      <c r="BF51" s="1049"/>
      <c r="BG51" s="1030">
        <f t="shared" si="9"/>
        <v>129488136.25</v>
      </c>
      <c r="BH51" s="1030">
        <v>141147427.69999999</v>
      </c>
      <c r="BI51" s="1030"/>
      <c r="BJ51" s="1030"/>
      <c r="BK51" s="1030"/>
      <c r="BL51" s="1030"/>
      <c r="BM51" s="1030">
        <f t="shared" si="3"/>
        <v>141147427.69999999</v>
      </c>
    </row>
    <row r="52" spans="1:65" ht="189.75" hidden="1" x14ac:dyDescent="0.25">
      <c r="A52" s="855">
        <v>49</v>
      </c>
      <c r="B52" s="849" t="s">
        <v>30</v>
      </c>
      <c r="C52" s="849" t="s">
        <v>3067</v>
      </c>
      <c r="D52" s="1239" t="s">
        <v>218</v>
      </c>
      <c r="E52" s="849" t="s">
        <v>219</v>
      </c>
      <c r="F52" s="849" t="s">
        <v>237</v>
      </c>
      <c r="G52" s="1027" t="s">
        <v>38</v>
      </c>
      <c r="H52" s="1045">
        <v>0.27529999999999999</v>
      </c>
      <c r="I52" s="1027" t="s">
        <v>238</v>
      </c>
      <c r="J52" s="1027">
        <v>2023</v>
      </c>
      <c r="K52" s="1027" t="s">
        <v>239</v>
      </c>
      <c r="L52" s="1027">
        <v>41</v>
      </c>
      <c r="M52" s="1027" t="s">
        <v>234</v>
      </c>
      <c r="N52" s="1023">
        <v>4101</v>
      </c>
      <c r="O52" s="849" t="s">
        <v>235</v>
      </c>
      <c r="P52" s="1027">
        <v>4101100</v>
      </c>
      <c r="Q52" s="1023" t="s">
        <v>245</v>
      </c>
      <c r="R52" s="1033" t="s">
        <v>244</v>
      </c>
      <c r="S52" s="1023">
        <v>410110003</v>
      </c>
      <c r="T52" s="1023" t="s">
        <v>246</v>
      </c>
      <c r="U52" s="1023">
        <v>1</v>
      </c>
      <c r="V52" s="1023">
        <v>5</v>
      </c>
      <c r="W52" s="1023">
        <v>5</v>
      </c>
      <c r="X52" s="1023">
        <v>5</v>
      </c>
      <c r="Y52" s="1023">
        <v>5</v>
      </c>
      <c r="Z52" s="1023">
        <v>20</v>
      </c>
      <c r="AA52" s="1020" t="s">
        <v>43</v>
      </c>
      <c r="AB52" s="1027" t="s">
        <v>3317</v>
      </c>
      <c r="AC52" s="1027" t="s">
        <v>173</v>
      </c>
      <c r="AD52" s="1027" t="s">
        <v>174</v>
      </c>
      <c r="AE52" s="1027" t="s">
        <v>247</v>
      </c>
      <c r="AF52" s="1020"/>
      <c r="AG52" s="1020"/>
      <c r="AH52" s="1020"/>
      <c r="AI52" s="1020"/>
      <c r="AJ52" s="1020"/>
      <c r="AK52" s="1020"/>
      <c r="AL52" s="1020"/>
      <c r="AM52" s="1020"/>
      <c r="AN52" s="1026"/>
      <c r="AO52" s="1027" t="s">
        <v>3061</v>
      </c>
      <c r="AP52" s="1005">
        <v>138622200</v>
      </c>
      <c r="AQ52" s="1030"/>
      <c r="AR52" s="1030"/>
      <c r="AS52" s="1030"/>
      <c r="AT52" s="1030"/>
      <c r="AU52" s="1030">
        <f t="shared" si="0"/>
        <v>138622200</v>
      </c>
      <c r="AV52" s="1030">
        <v>118540652.3</v>
      </c>
      <c r="AW52" s="1030"/>
      <c r="AX52" s="1030"/>
      <c r="AY52" s="1030"/>
      <c r="AZ52" s="1030"/>
      <c r="BA52" s="1030">
        <f t="shared" si="10"/>
        <v>118540652.3</v>
      </c>
      <c r="BB52" s="1030">
        <v>129488136.25</v>
      </c>
      <c r="BC52" s="1049"/>
      <c r="BD52" s="1049"/>
      <c r="BE52" s="1049"/>
      <c r="BF52" s="1049"/>
      <c r="BG52" s="1030">
        <f t="shared" si="9"/>
        <v>129488136.25</v>
      </c>
      <c r="BH52" s="1030">
        <v>141147427.69999999</v>
      </c>
      <c r="BI52" s="1030"/>
      <c r="BJ52" s="1030"/>
      <c r="BK52" s="1030"/>
      <c r="BL52" s="1030"/>
      <c r="BM52" s="1030">
        <f t="shared" si="3"/>
        <v>141147427.69999999</v>
      </c>
    </row>
    <row r="53" spans="1:65" ht="189.75" hidden="1" x14ac:dyDescent="0.25">
      <c r="A53" s="855">
        <v>50</v>
      </c>
      <c r="B53" s="849" t="s">
        <v>30</v>
      </c>
      <c r="C53" s="849" t="s">
        <v>3067</v>
      </c>
      <c r="D53" s="1239" t="s">
        <v>218</v>
      </c>
      <c r="E53" s="849" t="s">
        <v>219</v>
      </c>
      <c r="F53" s="849" t="s">
        <v>237</v>
      </c>
      <c r="G53" s="1027" t="s">
        <v>38</v>
      </c>
      <c r="H53" s="1045">
        <v>0.27529999999999999</v>
      </c>
      <c r="I53" s="1027" t="s">
        <v>238</v>
      </c>
      <c r="J53" s="1027">
        <v>2023</v>
      </c>
      <c r="K53" s="1027" t="s">
        <v>239</v>
      </c>
      <c r="L53" s="1027">
        <v>41</v>
      </c>
      <c r="M53" s="1027" t="s">
        <v>234</v>
      </c>
      <c r="N53" s="1023">
        <v>4101</v>
      </c>
      <c r="O53" s="849" t="s">
        <v>235</v>
      </c>
      <c r="P53" s="1027">
        <v>4101027</v>
      </c>
      <c r="Q53" s="1023" t="s">
        <v>249</v>
      </c>
      <c r="R53" s="1033" t="s">
        <v>248</v>
      </c>
      <c r="S53" s="1023">
        <v>410102701</v>
      </c>
      <c r="T53" s="1023" t="s">
        <v>250</v>
      </c>
      <c r="U53" s="1023">
        <v>20</v>
      </c>
      <c r="V53" s="1023">
        <v>5</v>
      </c>
      <c r="W53" s="1023">
        <v>5</v>
      </c>
      <c r="X53" s="1023">
        <v>5</v>
      </c>
      <c r="Y53" s="1023">
        <v>5</v>
      </c>
      <c r="Z53" s="1023">
        <v>20</v>
      </c>
      <c r="AA53" s="1020" t="s">
        <v>43</v>
      </c>
      <c r="AB53" s="1027" t="s">
        <v>3317</v>
      </c>
      <c r="AC53" s="1027" t="s">
        <v>173</v>
      </c>
      <c r="AD53" s="1027" t="s">
        <v>174</v>
      </c>
      <c r="AE53" s="1027" t="s">
        <v>144</v>
      </c>
      <c r="AF53" s="1020"/>
      <c r="AG53" s="1020"/>
      <c r="AH53" s="1020"/>
      <c r="AI53" s="1020"/>
      <c r="AJ53" s="1020"/>
      <c r="AK53" s="1020"/>
      <c r="AL53" s="1020"/>
      <c r="AM53" s="1020"/>
      <c r="AN53" s="1026"/>
      <c r="AO53" s="1027" t="s">
        <v>3061</v>
      </c>
      <c r="AP53" s="1005">
        <v>138622200</v>
      </c>
      <c r="AQ53" s="1030"/>
      <c r="AR53" s="1030"/>
      <c r="AS53" s="1030"/>
      <c r="AT53" s="1030"/>
      <c r="AU53" s="1030">
        <f t="shared" si="0"/>
        <v>138622200</v>
      </c>
      <c r="AV53" s="1030">
        <v>118540652.3</v>
      </c>
      <c r="AW53" s="1030"/>
      <c r="AX53" s="1030"/>
      <c r="AY53" s="1030"/>
      <c r="AZ53" s="1030"/>
      <c r="BA53" s="1030">
        <f t="shared" si="10"/>
        <v>118540652.3</v>
      </c>
      <c r="BB53" s="1030">
        <v>129488136.25</v>
      </c>
      <c r="BC53" s="1049"/>
      <c r="BD53" s="1049"/>
      <c r="BE53" s="1049"/>
      <c r="BF53" s="1049"/>
      <c r="BG53" s="1030">
        <f t="shared" si="9"/>
        <v>129488136.25</v>
      </c>
      <c r="BH53" s="1030">
        <v>141147427.69999999</v>
      </c>
      <c r="BI53" s="1030"/>
      <c r="BJ53" s="1030"/>
      <c r="BK53" s="1030"/>
      <c r="BL53" s="1030"/>
      <c r="BM53" s="1030">
        <f t="shared" si="3"/>
        <v>141147427.69999999</v>
      </c>
    </row>
    <row r="54" spans="1:65" ht="189.75" hidden="1" x14ac:dyDescent="0.25">
      <c r="A54" s="855">
        <v>51</v>
      </c>
      <c r="B54" s="849" t="s">
        <v>30</v>
      </c>
      <c r="C54" s="849" t="s">
        <v>3067</v>
      </c>
      <c r="D54" s="1239" t="s">
        <v>218</v>
      </c>
      <c r="E54" s="849" t="s">
        <v>219</v>
      </c>
      <c r="F54" s="849" t="s">
        <v>237</v>
      </c>
      <c r="G54" s="1027" t="s">
        <v>38</v>
      </c>
      <c r="H54" s="1045">
        <v>0.27529999999999999</v>
      </c>
      <c r="I54" s="1027" t="s">
        <v>238</v>
      </c>
      <c r="J54" s="1027">
        <v>2023</v>
      </c>
      <c r="K54" s="1027" t="s">
        <v>239</v>
      </c>
      <c r="L54" s="1027">
        <v>41</v>
      </c>
      <c r="M54" s="1027" t="s">
        <v>234</v>
      </c>
      <c r="N54" s="1023">
        <v>4101</v>
      </c>
      <c r="O54" s="849" t="s">
        <v>235</v>
      </c>
      <c r="P54" s="1027">
        <v>4101074</v>
      </c>
      <c r="Q54" s="1023" t="s">
        <v>25541</v>
      </c>
      <c r="R54" s="1033" t="s">
        <v>251</v>
      </c>
      <c r="S54" s="1023">
        <v>410107401</v>
      </c>
      <c r="T54" s="1023" t="s">
        <v>253</v>
      </c>
      <c r="U54" s="1023">
        <v>20</v>
      </c>
      <c r="V54" s="1023">
        <v>7</v>
      </c>
      <c r="W54" s="1023">
        <v>10</v>
      </c>
      <c r="X54" s="1023">
        <v>10</v>
      </c>
      <c r="Y54" s="1023">
        <v>12</v>
      </c>
      <c r="Z54" s="1023">
        <v>39</v>
      </c>
      <c r="AA54" s="1020" t="s">
        <v>43</v>
      </c>
      <c r="AB54" s="1027" t="s">
        <v>3317</v>
      </c>
      <c r="AC54" s="1027" t="s">
        <v>173</v>
      </c>
      <c r="AD54" s="1027" t="s">
        <v>174</v>
      </c>
      <c r="AE54" s="1027" t="s">
        <v>255</v>
      </c>
      <c r="AF54" s="1020"/>
      <c r="AG54" s="1020"/>
      <c r="AH54" s="1020"/>
      <c r="AI54" s="1020"/>
      <c r="AJ54" s="1020"/>
      <c r="AK54" s="1020"/>
      <c r="AL54" s="1020"/>
      <c r="AM54" s="1020"/>
      <c r="AN54" s="1026"/>
      <c r="AO54" s="1027" t="s">
        <v>3061</v>
      </c>
      <c r="AP54" s="1005">
        <v>138622200</v>
      </c>
      <c r="AQ54" s="1030"/>
      <c r="AR54" s="1030"/>
      <c r="AS54" s="1030"/>
      <c r="AT54" s="1030"/>
      <c r="AU54" s="1030">
        <f t="shared" si="0"/>
        <v>138622200</v>
      </c>
      <c r="AV54" s="1030">
        <v>118540652.3</v>
      </c>
      <c r="AW54" s="1030"/>
      <c r="AX54" s="1030"/>
      <c r="AY54" s="1030"/>
      <c r="AZ54" s="1030"/>
      <c r="BA54" s="1030">
        <f t="shared" si="10"/>
        <v>118540652.3</v>
      </c>
      <c r="BB54" s="1030">
        <v>129488136.25</v>
      </c>
      <c r="BC54" s="1049"/>
      <c r="BD54" s="1049"/>
      <c r="BE54" s="1049"/>
      <c r="BF54" s="1049"/>
      <c r="BG54" s="1030">
        <f t="shared" si="9"/>
        <v>129488136.25</v>
      </c>
      <c r="BH54" s="1030">
        <v>141147427.69999999</v>
      </c>
      <c r="BI54" s="1030"/>
      <c r="BJ54" s="1030"/>
      <c r="BK54" s="1030"/>
      <c r="BL54" s="1030"/>
      <c r="BM54" s="1030">
        <f t="shared" si="3"/>
        <v>141147427.69999999</v>
      </c>
    </row>
    <row r="55" spans="1:65" ht="189.75" hidden="1" x14ac:dyDescent="0.25">
      <c r="A55" s="855">
        <v>52</v>
      </c>
      <c r="B55" s="849" t="s">
        <v>30</v>
      </c>
      <c r="C55" s="849" t="s">
        <v>3067</v>
      </c>
      <c r="D55" s="1239" t="s">
        <v>218</v>
      </c>
      <c r="E55" s="849" t="s">
        <v>219</v>
      </c>
      <c r="F55" s="849" t="s">
        <v>237</v>
      </c>
      <c r="G55" s="1027" t="s">
        <v>38</v>
      </c>
      <c r="H55" s="1045">
        <v>0.27529999999999999</v>
      </c>
      <c r="I55" s="1027" t="s">
        <v>238</v>
      </c>
      <c r="J55" s="1027">
        <v>2023</v>
      </c>
      <c r="K55" s="1027" t="s">
        <v>239</v>
      </c>
      <c r="L55" s="1027">
        <v>41</v>
      </c>
      <c r="M55" s="1027" t="s">
        <v>234</v>
      </c>
      <c r="N55" s="1023">
        <v>4101</v>
      </c>
      <c r="O55" s="849" t="s">
        <v>235</v>
      </c>
      <c r="P55" s="1027">
        <v>4101042</v>
      </c>
      <c r="Q55" s="1023" t="s">
        <v>257</v>
      </c>
      <c r="R55" s="1033" t="s">
        <v>256</v>
      </c>
      <c r="S55" s="1023">
        <v>410104203</v>
      </c>
      <c r="T55" s="1023" t="s">
        <v>258</v>
      </c>
      <c r="U55" s="1023">
        <v>0</v>
      </c>
      <c r="V55" s="1023">
        <v>10</v>
      </c>
      <c r="W55" s="1023">
        <v>10</v>
      </c>
      <c r="X55" s="1023">
        <v>10</v>
      </c>
      <c r="Y55" s="1023">
        <v>10</v>
      </c>
      <c r="Z55" s="1023">
        <v>40</v>
      </c>
      <c r="AA55" s="1020" t="s">
        <v>43</v>
      </c>
      <c r="AB55" s="1027" t="s">
        <v>3317</v>
      </c>
      <c r="AC55" s="1027" t="s">
        <v>173</v>
      </c>
      <c r="AD55" s="1027" t="s">
        <v>174</v>
      </c>
      <c r="AE55" s="1027" t="s">
        <v>259</v>
      </c>
      <c r="AF55" s="1020"/>
      <c r="AG55" s="1020"/>
      <c r="AH55" s="1020"/>
      <c r="AI55" s="1020"/>
      <c r="AJ55" s="1020"/>
      <c r="AK55" s="1020"/>
      <c r="AL55" s="1020"/>
      <c r="AM55" s="1020"/>
      <c r="AN55" s="1026"/>
      <c r="AO55" s="1027" t="s">
        <v>3061</v>
      </c>
      <c r="AP55" s="1005">
        <v>138622200</v>
      </c>
      <c r="AQ55" s="1030"/>
      <c r="AR55" s="1030"/>
      <c r="AS55" s="1030"/>
      <c r="AT55" s="1030"/>
      <c r="AU55" s="1030">
        <f t="shared" si="0"/>
        <v>138622200</v>
      </c>
      <c r="AV55" s="1030">
        <v>118540652.3</v>
      </c>
      <c r="AW55" s="1030"/>
      <c r="AX55" s="1030"/>
      <c r="AY55" s="1030"/>
      <c r="AZ55" s="1030"/>
      <c r="BA55" s="1030">
        <f t="shared" si="10"/>
        <v>118540652.3</v>
      </c>
      <c r="BB55" s="1030">
        <v>129488136.25</v>
      </c>
      <c r="BC55" s="1049"/>
      <c r="BD55" s="1049"/>
      <c r="BE55" s="1049"/>
      <c r="BF55" s="1049"/>
      <c r="BG55" s="1030">
        <f t="shared" si="9"/>
        <v>129488136.25</v>
      </c>
      <c r="BH55" s="1030">
        <v>141147427.69999999</v>
      </c>
      <c r="BI55" s="1030"/>
      <c r="BJ55" s="1030"/>
      <c r="BK55" s="1030"/>
      <c r="BL55" s="1030"/>
      <c r="BM55" s="1030">
        <f t="shared" si="3"/>
        <v>141147427.69999999</v>
      </c>
    </row>
    <row r="56" spans="1:65" ht="189.75" hidden="1" x14ac:dyDescent="0.25">
      <c r="A56" s="855">
        <v>53</v>
      </c>
      <c r="B56" s="849" t="s">
        <v>30</v>
      </c>
      <c r="C56" s="849" t="s">
        <v>3067</v>
      </c>
      <c r="D56" s="1239" t="s">
        <v>218</v>
      </c>
      <c r="E56" s="849" t="s">
        <v>219</v>
      </c>
      <c r="F56" s="849" t="s">
        <v>237</v>
      </c>
      <c r="G56" s="1027" t="s">
        <v>38</v>
      </c>
      <c r="H56" s="1045">
        <v>0.27529999999999999</v>
      </c>
      <c r="I56" s="1027" t="s">
        <v>238</v>
      </c>
      <c r="J56" s="1027">
        <v>2023</v>
      </c>
      <c r="K56" s="1027" t="s">
        <v>239</v>
      </c>
      <c r="L56" s="1027">
        <v>41</v>
      </c>
      <c r="M56" s="1027" t="s">
        <v>234</v>
      </c>
      <c r="N56" s="1023">
        <v>4101</v>
      </c>
      <c r="O56" s="849" t="s">
        <v>235</v>
      </c>
      <c r="P56" s="1027">
        <v>4101079</v>
      </c>
      <c r="Q56" s="1023" t="s">
        <v>28833</v>
      </c>
      <c r="R56" s="1033" t="s">
        <v>260</v>
      </c>
      <c r="S56" s="1023">
        <v>410107900</v>
      </c>
      <c r="T56" s="1023" t="s">
        <v>262</v>
      </c>
      <c r="U56" s="1023" t="s">
        <v>158</v>
      </c>
      <c r="V56" s="1023">
        <v>1</v>
      </c>
      <c r="W56" s="1023">
        <v>1</v>
      </c>
      <c r="X56" s="1023">
        <v>1</v>
      </c>
      <c r="Y56" s="1023">
        <v>1</v>
      </c>
      <c r="Z56" s="1023">
        <v>4</v>
      </c>
      <c r="AA56" s="1020" t="s">
        <v>43</v>
      </c>
      <c r="AB56" s="1027" t="s">
        <v>3317</v>
      </c>
      <c r="AC56" s="1027" t="s">
        <v>173</v>
      </c>
      <c r="AD56" s="1027" t="s">
        <v>174</v>
      </c>
      <c r="AE56" s="1027" t="s">
        <v>175</v>
      </c>
      <c r="AF56" s="1020"/>
      <c r="AG56" s="1020"/>
      <c r="AH56" s="1020"/>
      <c r="AI56" s="1020"/>
      <c r="AJ56" s="1020"/>
      <c r="AK56" s="1020"/>
      <c r="AL56" s="1020"/>
      <c r="AM56" s="1020"/>
      <c r="AN56" s="1026"/>
      <c r="AO56" s="1027" t="s">
        <v>3061</v>
      </c>
      <c r="AP56" s="1005">
        <v>138622200</v>
      </c>
      <c r="AQ56" s="1030"/>
      <c r="AR56" s="1030"/>
      <c r="AS56" s="1030"/>
      <c r="AT56" s="1030"/>
      <c r="AU56" s="1030">
        <f t="shared" si="0"/>
        <v>138622200</v>
      </c>
      <c r="AV56" s="1030">
        <v>118540652.3</v>
      </c>
      <c r="AW56" s="1030"/>
      <c r="AX56" s="1030"/>
      <c r="AY56" s="1030"/>
      <c r="AZ56" s="1030"/>
      <c r="BA56" s="1030">
        <f t="shared" si="10"/>
        <v>118540652.3</v>
      </c>
      <c r="BB56" s="1030">
        <v>129488136.25</v>
      </c>
      <c r="BC56" s="1049"/>
      <c r="BD56" s="1049"/>
      <c r="BE56" s="1049"/>
      <c r="BF56" s="1049"/>
      <c r="BG56" s="1030">
        <f t="shared" si="9"/>
        <v>129488136.25</v>
      </c>
      <c r="BH56" s="1030">
        <v>141147427.69999999</v>
      </c>
      <c r="BI56" s="1030"/>
      <c r="BJ56" s="1030"/>
      <c r="BK56" s="1030"/>
      <c r="BL56" s="1030"/>
      <c r="BM56" s="1030">
        <f t="shared" si="3"/>
        <v>141147427.69999999</v>
      </c>
    </row>
    <row r="57" spans="1:65" ht="189.75" hidden="1" x14ac:dyDescent="0.25">
      <c r="A57" s="855">
        <v>54</v>
      </c>
      <c r="B57" s="849" t="s">
        <v>30</v>
      </c>
      <c r="C57" s="849" t="s">
        <v>3067</v>
      </c>
      <c r="D57" s="1239" t="s">
        <v>218</v>
      </c>
      <c r="E57" s="849" t="s">
        <v>219</v>
      </c>
      <c r="F57" s="849" t="s">
        <v>237</v>
      </c>
      <c r="G57" s="1027" t="s">
        <v>38</v>
      </c>
      <c r="H57" s="1045">
        <v>0.27529999999999999</v>
      </c>
      <c r="I57" s="1027" t="s">
        <v>238</v>
      </c>
      <c r="J57" s="1027">
        <v>2023</v>
      </c>
      <c r="K57" s="1027" t="s">
        <v>239</v>
      </c>
      <c r="L57" s="1027">
        <v>41</v>
      </c>
      <c r="M57" s="1027" t="s">
        <v>234</v>
      </c>
      <c r="N57" s="1023">
        <v>4101</v>
      </c>
      <c r="O57" s="849" t="s">
        <v>235</v>
      </c>
      <c r="P57" s="1027">
        <v>4101031</v>
      </c>
      <c r="Q57" s="1023" t="s">
        <v>265</v>
      </c>
      <c r="R57" s="1033" t="s">
        <v>264</v>
      </c>
      <c r="S57" s="1023">
        <v>410103100</v>
      </c>
      <c r="T57" s="1023" t="s">
        <v>266</v>
      </c>
      <c r="U57" s="1023" t="s">
        <v>158</v>
      </c>
      <c r="V57" s="1023">
        <v>3</v>
      </c>
      <c r="W57" s="1023">
        <v>3</v>
      </c>
      <c r="X57" s="1023">
        <v>3</v>
      </c>
      <c r="Y57" s="1023">
        <v>3</v>
      </c>
      <c r="Z57" s="1023">
        <v>3</v>
      </c>
      <c r="AA57" s="1027" t="s">
        <v>53</v>
      </c>
      <c r="AB57" s="1020" t="s">
        <v>3317</v>
      </c>
      <c r="AC57" s="1027" t="s">
        <v>173</v>
      </c>
      <c r="AD57" s="1027" t="s">
        <v>174</v>
      </c>
      <c r="AE57" s="1027" t="s">
        <v>175</v>
      </c>
      <c r="AF57" s="1020"/>
      <c r="AG57" s="1020"/>
      <c r="AH57" s="1020"/>
      <c r="AI57" s="1020"/>
      <c r="AJ57" s="1020"/>
      <c r="AK57" s="1020"/>
      <c r="AL57" s="1020"/>
      <c r="AM57" s="1020"/>
      <c r="AN57" s="1026"/>
      <c r="AO57" s="1027" t="s">
        <v>3061</v>
      </c>
      <c r="AP57" s="1005">
        <v>138622200</v>
      </c>
      <c r="AQ57" s="1030"/>
      <c r="AR57" s="1030"/>
      <c r="AS57" s="1030"/>
      <c r="AT57" s="1030"/>
      <c r="AU57" s="1030">
        <f t="shared" si="0"/>
        <v>138622200</v>
      </c>
      <c r="AV57" s="1030">
        <v>118540652.3</v>
      </c>
      <c r="AW57" s="1030"/>
      <c r="AX57" s="1030"/>
      <c r="AY57" s="1030"/>
      <c r="AZ57" s="1030"/>
      <c r="BA57" s="1030">
        <f t="shared" si="10"/>
        <v>118540652.3</v>
      </c>
      <c r="BB57" s="1030">
        <v>129488136.25</v>
      </c>
      <c r="BC57" s="1049"/>
      <c r="BD57" s="1049"/>
      <c r="BE57" s="1049"/>
      <c r="BF57" s="1049"/>
      <c r="BG57" s="1030">
        <f t="shared" si="9"/>
        <v>129488136.25</v>
      </c>
      <c r="BH57" s="1030">
        <v>141147427.69999999</v>
      </c>
      <c r="BI57" s="1030"/>
      <c r="BJ57" s="1030"/>
      <c r="BK57" s="1030"/>
      <c r="BL57" s="1030"/>
      <c r="BM57" s="1030">
        <f t="shared" si="3"/>
        <v>141147427.69999999</v>
      </c>
    </row>
    <row r="58" spans="1:65" ht="189.75" hidden="1" x14ac:dyDescent="0.25">
      <c r="A58" s="855">
        <v>55</v>
      </c>
      <c r="B58" s="849" t="s">
        <v>30</v>
      </c>
      <c r="C58" s="849" t="s">
        <v>3067</v>
      </c>
      <c r="D58" s="1239" t="s">
        <v>218</v>
      </c>
      <c r="E58" s="849" t="s">
        <v>219</v>
      </c>
      <c r="F58" s="849" t="s">
        <v>237</v>
      </c>
      <c r="G58" s="1027" t="s">
        <v>38</v>
      </c>
      <c r="H58" s="1045">
        <v>0.27529999999999999</v>
      </c>
      <c r="I58" s="1027" t="s">
        <v>238</v>
      </c>
      <c r="J58" s="1027">
        <v>2023</v>
      </c>
      <c r="K58" s="1027" t="s">
        <v>239</v>
      </c>
      <c r="L58" s="1027">
        <v>41</v>
      </c>
      <c r="M58" s="1027" t="s">
        <v>234</v>
      </c>
      <c r="N58" s="1023">
        <v>4101</v>
      </c>
      <c r="O58" s="849" t="s">
        <v>235</v>
      </c>
      <c r="P58" s="1027">
        <v>4101031</v>
      </c>
      <c r="Q58" s="1023" t="s">
        <v>265</v>
      </c>
      <c r="R58" s="1033" t="s">
        <v>268</v>
      </c>
      <c r="S58" s="1023">
        <v>410103102</v>
      </c>
      <c r="T58" s="1023" t="s">
        <v>269</v>
      </c>
      <c r="U58" s="1023">
        <v>4</v>
      </c>
      <c r="V58" s="1023">
        <v>4</v>
      </c>
      <c r="W58" s="1023">
        <v>4</v>
      </c>
      <c r="X58" s="1023">
        <v>4</v>
      </c>
      <c r="Y58" s="1023">
        <v>4</v>
      </c>
      <c r="Z58" s="1023">
        <v>4</v>
      </c>
      <c r="AA58" s="1020" t="s">
        <v>53</v>
      </c>
      <c r="AB58" s="1020" t="s">
        <v>3317</v>
      </c>
      <c r="AC58" s="1027" t="s">
        <v>173</v>
      </c>
      <c r="AD58" s="1027" t="s">
        <v>174</v>
      </c>
      <c r="AE58" s="1027" t="s">
        <v>175</v>
      </c>
      <c r="AF58" s="1020"/>
      <c r="AG58" s="1020"/>
      <c r="AH58" s="1020"/>
      <c r="AI58" s="1020"/>
      <c r="AJ58" s="1020"/>
      <c r="AK58" s="1020"/>
      <c r="AL58" s="1020"/>
      <c r="AM58" s="1020"/>
      <c r="AN58" s="1026"/>
      <c r="AO58" s="1027" t="s">
        <v>3061</v>
      </c>
      <c r="AP58" s="1005">
        <v>138622200</v>
      </c>
      <c r="AQ58" s="1030"/>
      <c r="AR58" s="1030"/>
      <c r="AS58" s="1030"/>
      <c r="AT58" s="1030"/>
      <c r="AU58" s="1030">
        <f t="shared" si="0"/>
        <v>138622200</v>
      </c>
      <c r="AV58" s="1030">
        <v>118540652.3</v>
      </c>
      <c r="AW58" s="1030"/>
      <c r="AX58" s="1030"/>
      <c r="AY58" s="1030"/>
      <c r="AZ58" s="1030"/>
      <c r="BA58" s="1030">
        <f t="shared" si="10"/>
        <v>118540652.3</v>
      </c>
      <c r="BB58" s="1030">
        <v>129488136.25</v>
      </c>
      <c r="BC58" s="1049"/>
      <c r="BD58" s="1049"/>
      <c r="BE58" s="1049"/>
      <c r="BF58" s="1049"/>
      <c r="BG58" s="1030">
        <f t="shared" si="9"/>
        <v>129488136.25</v>
      </c>
      <c r="BH58" s="1030">
        <v>141147427.69999999</v>
      </c>
      <c r="BI58" s="1030"/>
      <c r="BJ58" s="1030"/>
      <c r="BK58" s="1030"/>
      <c r="BL58" s="1030"/>
      <c r="BM58" s="1030">
        <f t="shared" si="3"/>
        <v>141147427.69999999</v>
      </c>
    </row>
    <row r="59" spans="1:65" ht="189.75" hidden="1" x14ac:dyDescent="0.25">
      <c r="A59" s="855">
        <v>56</v>
      </c>
      <c r="B59" s="849" t="s">
        <v>30</v>
      </c>
      <c r="C59" s="849" t="s">
        <v>3067</v>
      </c>
      <c r="D59" s="1239" t="s">
        <v>218</v>
      </c>
      <c r="E59" s="849" t="s">
        <v>219</v>
      </c>
      <c r="F59" s="849" t="s">
        <v>237</v>
      </c>
      <c r="G59" s="1027" t="s">
        <v>38</v>
      </c>
      <c r="H59" s="1045">
        <v>0.27529999999999999</v>
      </c>
      <c r="I59" s="1027" t="s">
        <v>238</v>
      </c>
      <c r="J59" s="1027">
        <v>2023</v>
      </c>
      <c r="K59" s="1027" t="s">
        <v>239</v>
      </c>
      <c r="L59" s="1027">
        <v>41</v>
      </c>
      <c r="M59" s="1027" t="s">
        <v>234</v>
      </c>
      <c r="N59" s="1023">
        <v>4101</v>
      </c>
      <c r="O59" s="849" t="s">
        <v>235</v>
      </c>
      <c r="P59" s="1027">
        <v>4101027</v>
      </c>
      <c r="Q59" s="1023" t="s">
        <v>249</v>
      </c>
      <c r="R59" s="1033" t="s">
        <v>270</v>
      </c>
      <c r="S59" s="1023">
        <v>410102700</v>
      </c>
      <c r="T59" s="1023" t="s">
        <v>271</v>
      </c>
      <c r="U59" s="1023" t="s">
        <v>158</v>
      </c>
      <c r="V59" s="1023">
        <v>1</v>
      </c>
      <c r="W59" s="1023">
        <v>2</v>
      </c>
      <c r="X59" s="1023">
        <v>2</v>
      </c>
      <c r="Y59" s="1023">
        <v>2</v>
      </c>
      <c r="Z59" s="1023">
        <v>2</v>
      </c>
      <c r="AA59" s="1027" t="s">
        <v>53</v>
      </c>
      <c r="AB59" s="1020" t="s">
        <v>3317</v>
      </c>
      <c r="AC59" s="1027" t="s">
        <v>173</v>
      </c>
      <c r="AD59" s="1027" t="s">
        <v>174</v>
      </c>
      <c r="AE59" s="1027" t="s">
        <v>175</v>
      </c>
      <c r="AF59" s="1020"/>
      <c r="AG59" s="1020"/>
      <c r="AH59" s="1020"/>
      <c r="AI59" s="1020"/>
      <c r="AJ59" s="1020"/>
      <c r="AK59" s="1020"/>
      <c r="AL59" s="1020"/>
      <c r="AM59" s="1020"/>
      <c r="AN59" s="1026"/>
      <c r="AO59" s="1027" t="s">
        <v>3061</v>
      </c>
      <c r="AP59" s="1005">
        <v>138622200</v>
      </c>
      <c r="AQ59" s="1030"/>
      <c r="AR59" s="1030"/>
      <c r="AS59" s="1030"/>
      <c r="AT59" s="1030"/>
      <c r="AU59" s="1030">
        <f t="shared" si="0"/>
        <v>138622200</v>
      </c>
      <c r="AV59" s="1030">
        <v>118540652.3</v>
      </c>
      <c r="AW59" s="1030"/>
      <c r="AX59" s="1030"/>
      <c r="AY59" s="1030"/>
      <c r="AZ59" s="1030"/>
      <c r="BA59" s="1030">
        <f t="shared" si="10"/>
        <v>118540652.3</v>
      </c>
      <c r="BB59" s="1030">
        <v>129488136.25</v>
      </c>
      <c r="BC59" s="1049"/>
      <c r="BD59" s="1049"/>
      <c r="BE59" s="1049"/>
      <c r="BF59" s="1049"/>
      <c r="BG59" s="1030">
        <f t="shared" si="9"/>
        <v>129488136.25</v>
      </c>
      <c r="BH59" s="1030">
        <v>141147427.69999999</v>
      </c>
      <c r="BI59" s="1030"/>
      <c r="BJ59" s="1030"/>
      <c r="BK59" s="1030"/>
      <c r="BL59" s="1030"/>
      <c r="BM59" s="1030">
        <f t="shared" si="3"/>
        <v>141147427.69999999</v>
      </c>
    </row>
    <row r="60" spans="1:65" ht="189.75" hidden="1" x14ac:dyDescent="0.25">
      <c r="A60" s="855">
        <v>57</v>
      </c>
      <c r="B60" s="849" t="s">
        <v>30</v>
      </c>
      <c r="C60" s="849" t="s">
        <v>3067</v>
      </c>
      <c r="D60" s="1239" t="s">
        <v>218</v>
      </c>
      <c r="E60" s="849" t="s">
        <v>219</v>
      </c>
      <c r="F60" s="849" t="s">
        <v>237</v>
      </c>
      <c r="G60" s="1027" t="s">
        <v>38</v>
      </c>
      <c r="H60" s="1045">
        <v>0.27529999999999999</v>
      </c>
      <c r="I60" s="1027" t="s">
        <v>238</v>
      </c>
      <c r="J60" s="1027">
        <v>2023</v>
      </c>
      <c r="K60" s="1027" t="s">
        <v>239</v>
      </c>
      <c r="L60" s="1027">
        <v>41</v>
      </c>
      <c r="M60" s="1027" t="s">
        <v>234</v>
      </c>
      <c r="N60" s="1023">
        <v>4101</v>
      </c>
      <c r="O60" s="849" t="s">
        <v>235</v>
      </c>
      <c r="P60" s="1027">
        <v>4101038</v>
      </c>
      <c r="Q60" s="1023" t="s">
        <v>273</v>
      </c>
      <c r="R60" s="1033" t="s">
        <v>272</v>
      </c>
      <c r="S60" s="1023">
        <v>410103802</v>
      </c>
      <c r="T60" s="1023" t="s">
        <v>274</v>
      </c>
      <c r="U60" s="1023" t="s">
        <v>158</v>
      </c>
      <c r="V60" s="1023">
        <v>7</v>
      </c>
      <c r="W60" s="1023">
        <v>10</v>
      </c>
      <c r="X60" s="1023">
        <v>5</v>
      </c>
      <c r="Y60" s="1023">
        <v>1</v>
      </c>
      <c r="Z60" s="1023">
        <v>23</v>
      </c>
      <c r="AA60" s="1027" t="s">
        <v>53</v>
      </c>
      <c r="AB60" s="1020" t="s">
        <v>3317</v>
      </c>
      <c r="AC60" s="1027" t="s">
        <v>173</v>
      </c>
      <c r="AD60" s="1027" t="s">
        <v>174</v>
      </c>
      <c r="AE60" s="1027" t="s">
        <v>175</v>
      </c>
      <c r="AF60" s="1020"/>
      <c r="AG60" s="1020"/>
      <c r="AH60" s="1020"/>
      <c r="AI60" s="1020"/>
      <c r="AJ60" s="1020"/>
      <c r="AK60" s="1020"/>
      <c r="AL60" s="1020"/>
      <c r="AM60" s="1020"/>
      <c r="AN60" s="1026"/>
      <c r="AO60" s="1027" t="s">
        <v>3061</v>
      </c>
      <c r="AP60" s="1005">
        <v>138622200</v>
      </c>
      <c r="AQ60" s="1030"/>
      <c r="AR60" s="1030"/>
      <c r="AS60" s="1030"/>
      <c r="AT60" s="1030"/>
      <c r="AU60" s="1030">
        <f t="shared" si="0"/>
        <v>138622200</v>
      </c>
      <c r="AV60" s="1030">
        <v>118540652.3</v>
      </c>
      <c r="AW60" s="1030"/>
      <c r="AX60" s="1030"/>
      <c r="AY60" s="1030"/>
      <c r="AZ60" s="1030"/>
      <c r="BA60" s="1030">
        <f t="shared" si="10"/>
        <v>118540652.3</v>
      </c>
      <c r="BB60" s="1030">
        <v>129488136.25</v>
      </c>
      <c r="BC60" s="1049"/>
      <c r="BD60" s="1049"/>
      <c r="BE60" s="1049"/>
      <c r="BF60" s="1049"/>
      <c r="BG60" s="1030">
        <f t="shared" si="9"/>
        <v>129488136.25</v>
      </c>
      <c r="BH60" s="1030">
        <v>141147427.69999999</v>
      </c>
      <c r="BI60" s="1030"/>
      <c r="BJ60" s="1030"/>
      <c r="BK60" s="1030"/>
      <c r="BL60" s="1030"/>
      <c r="BM60" s="1030">
        <f t="shared" si="3"/>
        <v>141147427.69999999</v>
      </c>
    </row>
    <row r="61" spans="1:65" ht="189.75" hidden="1" x14ac:dyDescent="0.25">
      <c r="A61" s="855">
        <v>58</v>
      </c>
      <c r="B61" s="849" t="s">
        <v>30</v>
      </c>
      <c r="C61" s="849" t="s">
        <v>3067</v>
      </c>
      <c r="D61" s="1239" t="s">
        <v>218</v>
      </c>
      <c r="E61" s="849" t="s">
        <v>219</v>
      </c>
      <c r="F61" s="849" t="s">
        <v>237</v>
      </c>
      <c r="G61" s="1027" t="s">
        <v>38</v>
      </c>
      <c r="H61" s="1045">
        <v>0.27529999999999999</v>
      </c>
      <c r="I61" s="1027" t="s">
        <v>238</v>
      </c>
      <c r="J61" s="1027">
        <v>2023</v>
      </c>
      <c r="K61" s="1027" t="s">
        <v>239</v>
      </c>
      <c r="L61" s="1027">
        <v>41</v>
      </c>
      <c r="M61" s="1027" t="s">
        <v>234</v>
      </c>
      <c r="N61" s="1023">
        <v>4101</v>
      </c>
      <c r="O61" s="849" t="s">
        <v>235</v>
      </c>
      <c r="P61" s="1027">
        <v>4101076</v>
      </c>
      <c r="Q61" s="1023" t="s">
        <v>276</v>
      </c>
      <c r="R61" s="1033" t="s">
        <v>275</v>
      </c>
      <c r="S61" s="1023">
        <v>410107600</v>
      </c>
      <c r="T61" s="1023" t="s">
        <v>277</v>
      </c>
      <c r="U61" s="1023">
        <v>30</v>
      </c>
      <c r="V61" s="1023">
        <v>0</v>
      </c>
      <c r="W61" s="1023">
        <v>0</v>
      </c>
      <c r="X61" s="1023">
        <v>15</v>
      </c>
      <c r="Y61" s="1023">
        <v>15</v>
      </c>
      <c r="Z61" s="1023">
        <v>30</v>
      </c>
      <c r="AA61" s="1020" t="s">
        <v>43</v>
      </c>
      <c r="AB61" s="1027" t="s">
        <v>3317</v>
      </c>
      <c r="AC61" s="1027" t="s">
        <v>173</v>
      </c>
      <c r="AD61" s="1027" t="s">
        <v>174</v>
      </c>
      <c r="AE61" s="1027" t="s">
        <v>278</v>
      </c>
      <c r="AF61" s="1020"/>
      <c r="AG61" s="1020"/>
      <c r="AH61" s="1020"/>
      <c r="AI61" s="1020"/>
      <c r="AJ61" s="1020"/>
      <c r="AK61" s="1020"/>
      <c r="AL61" s="1020"/>
      <c r="AM61" s="1020"/>
      <c r="AN61" s="1026"/>
      <c r="AO61" s="1027" t="s">
        <v>3061</v>
      </c>
      <c r="AP61" s="1005">
        <v>138622200</v>
      </c>
      <c r="AQ61" s="1030"/>
      <c r="AR61" s="1030"/>
      <c r="AS61" s="1030"/>
      <c r="AT61" s="1030"/>
      <c r="AU61" s="1030">
        <f t="shared" si="0"/>
        <v>138622200</v>
      </c>
      <c r="AV61" s="1030">
        <v>118540652.3</v>
      </c>
      <c r="AW61" s="1030"/>
      <c r="AX61" s="1030"/>
      <c r="AY61" s="1030"/>
      <c r="AZ61" s="1030"/>
      <c r="BA61" s="1030">
        <f t="shared" si="10"/>
        <v>118540652.3</v>
      </c>
      <c r="BB61" s="1030">
        <v>129488136.25</v>
      </c>
      <c r="BC61" s="1049"/>
      <c r="BD61" s="1049"/>
      <c r="BE61" s="1049"/>
      <c r="BF61" s="1049"/>
      <c r="BG61" s="1030">
        <f t="shared" si="9"/>
        <v>129488136.25</v>
      </c>
      <c r="BH61" s="1030">
        <v>141147427.69999999</v>
      </c>
      <c r="BI61" s="1030"/>
      <c r="BJ61" s="1030"/>
      <c r="BK61" s="1030"/>
      <c r="BL61" s="1030"/>
      <c r="BM61" s="1030">
        <f t="shared" si="3"/>
        <v>141147427.69999999</v>
      </c>
    </row>
    <row r="62" spans="1:65" s="1010" customFormat="1" ht="189.75" hidden="1" x14ac:dyDescent="0.25">
      <c r="A62" s="1238">
        <v>59</v>
      </c>
      <c r="B62" s="1239" t="s">
        <v>30</v>
      </c>
      <c r="C62" s="1239" t="s">
        <v>3067</v>
      </c>
      <c r="D62" s="1239" t="s">
        <v>218</v>
      </c>
      <c r="E62" s="849" t="s">
        <v>219</v>
      </c>
      <c r="F62" s="849" t="s">
        <v>237</v>
      </c>
      <c r="G62" s="1027" t="s">
        <v>38</v>
      </c>
      <c r="H62" s="1045">
        <v>0.27529999999999999</v>
      </c>
      <c r="I62" s="1027" t="s">
        <v>238</v>
      </c>
      <c r="J62" s="1027">
        <v>2023</v>
      </c>
      <c r="K62" s="1027" t="s">
        <v>239</v>
      </c>
      <c r="L62" s="1027">
        <v>41</v>
      </c>
      <c r="M62" s="1027" t="s">
        <v>234</v>
      </c>
      <c r="N62" s="1023">
        <v>4101</v>
      </c>
      <c r="O62" s="849" t="s">
        <v>235</v>
      </c>
      <c r="P62" s="1027" t="s">
        <v>28834</v>
      </c>
      <c r="Q62" s="1035" t="s">
        <v>280</v>
      </c>
      <c r="R62" s="1033" t="s">
        <v>28824</v>
      </c>
      <c r="S62" s="1023" t="s">
        <v>25105</v>
      </c>
      <c r="T62" s="1023" t="s">
        <v>281</v>
      </c>
      <c r="U62" s="1023">
        <v>8</v>
      </c>
      <c r="V62" s="1023">
        <v>2</v>
      </c>
      <c r="W62" s="1023">
        <v>2</v>
      </c>
      <c r="X62" s="1023">
        <v>2</v>
      </c>
      <c r="Y62" s="1023">
        <v>2</v>
      </c>
      <c r="Z62" s="1023">
        <v>16</v>
      </c>
      <c r="AA62" s="1020" t="s">
        <v>43</v>
      </c>
      <c r="AB62" s="1027" t="s">
        <v>3316</v>
      </c>
      <c r="AC62" s="1027" t="s">
        <v>173</v>
      </c>
      <c r="AD62" s="1027" t="s">
        <v>174</v>
      </c>
      <c r="AE62" s="1027" t="s">
        <v>282</v>
      </c>
      <c r="AF62" s="1020"/>
      <c r="AG62" s="1020"/>
      <c r="AH62" s="1020"/>
      <c r="AI62" s="1020"/>
      <c r="AJ62" s="1020"/>
      <c r="AK62" s="1020"/>
      <c r="AL62" s="1020"/>
      <c r="AM62" s="1020"/>
      <c r="AN62" s="1026"/>
      <c r="AO62" s="1027" t="s">
        <v>3061</v>
      </c>
      <c r="AP62" s="1005">
        <v>138622200</v>
      </c>
      <c r="AQ62" s="1030"/>
      <c r="AR62" s="1030"/>
      <c r="AS62" s="1030"/>
      <c r="AT62" s="1030"/>
      <c r="AU62" s="1030">
        <f t="shared" si="0"/>
        <v>138622200</v>
      </c>
      <c r="AV62" s="1030">
        <v>118540652.3</v>
      </c>
      <c r="AW62" s="1030"/>
      <c r="AX62" s="1030"/>
      <c r="AY62" s="1030"/>
      <c r="AZ62" s="1030"/>
      <c r="BA62" s="1030">
        <f t="shared" si="10"/>
        <v>118540652.3</v>
      </c>
      <c r="BB62" s="1030">
        <v>129488136.25</v>
      </c>
      <c r="BC62" s="1049"/>
      <c r="BD62" s="1049"/>
      <c r="BE62" s="1049"/>
      <c r="BF62" s="1049"/>
      <c r="BG62" s="1030">
        <f t="shared" si="9"/>
        <v>129488136.25</v>
      </c>
      <c r="BH62" s="1030">
        <v>141147427.69999999</v>
      </c>
      <c r="BI62" s="1030"/>
      <c r="BJ62" s="1030"/>
      <c r="BK62" s="1030"/>
      <c r="BL62" s="1030"/>
      <c r="BM62" s="1030">
        <f t="shared" si="3"/>
        <v>141147427.69999999</v>
      </c>
    </row>
    <row r="63" spans="1:65" ht="189.75" hidden="1" x14ac:dyDescent="0.25">
      <c r="A63" s="855">
        <v>60</v>
      </c>
      <c r="B63" s="849" t="s">
        <v>30</v>
      </c>
      <c r="C63" s="849" t="s">
        <v>3067</v>
      </c>
      <c r="D63" s="1239" t="s">
        <v>218</v>
      </c>
      <c r="E63" s="849" t="s">
        <v>219</v>
      </c>
      <c r="F63" s="849" t="s">
        <v>237</v>
      </c>
      <c r="G63" s="1027" t="s">
        <v>38</v>
      </c>
      <c r="H63" s="1045">
        <v>0.27529999999999999</v>
      </c>
      <c r="I63" s="1027" t="s">
        <v>238</v>
      </c>
      <c r="J63" s="1027">
        <v>2023</v>
      </c>
      <c r="K63" s="1027" t="s">
        <v>239</v>
      </c>
      <c r="L63" s="1027">
        <v>41</v>
      </c>
      <c r="M63" s="1027" t="s">
        <v>234</v>
      </c>
      <c r="N63" s="1023">
        <v>4101</v>
      </c>
      <c r="O63" s="849" t="s">
        <v>235</v>
      </c>
      <c r="P63" s="1027">
        <v>4101068</v>
      </c>
      <c r="Q63" s="1023" t="s">
        <v>25521</v>
      </c>
      <c r="R63" s="1033" t="s">
        <v>283</v>
      </c>
      <c r="S63" s="1023">
        <v>410106802</v>
      </c>
      <c r="T63" s="1023" t="s">
        <v>285</v>
      </c>
      <c r="U63" s="1023">
        <v>5</v>
      </c>
      <c r="V63" s="1023">
        <v>5</v>
      </c>
      <c r="W63" s="1023">
        <v>5</v>
      </c>
      <c r="X63" s="1023">
        <v>5</v>
      </c>
      <c r="Y63" s="1023">
        <v>5</v>
      </c>
      <c r="Z63" s="1023">
        <v>5</v>
      </c>
      <c r="AA63" s="1020" t="s">
        <v>53</v>
      </c>
      <c r="AB63" s="1020" t="s">
        <v>3317</v>
      </c>
      <c r="AC63" s="1027" t="s">
        <v>173</v>
      </c>
      <c r="AD63" s="1027" t="s">
        <v>174</v>
      </c>
      <c r="AE63" s="1027" t="s">
        <v>287</v>
      </c>
      <c r="AF63" s="1020"/>
      <c r="AG63" s="1020"/>
      <c r="AH63" s="1020"/>
      <c r="AI63" s="1020"/>
      <c r="AJ63" s="1020"/>
      <c r="AK63" s="1020"/>
      <c r="AL63" s="1020"/>
      <c r="AM63" s="1020"/>
      <c r="AN63" s="1026"/>
      <c r="AO63" s="1027" t="s">
        <v>3061</v>
      </c>
      <c r="AP63" s="1005">
        <v>138622200</v>
      </c>
      <c r="AQ63" s="1030"/>
      <c r="AR63" s="1030"/>
      <c r="AS63" s="1030"/>
      <c r="AT63" s="1030"/>
      <c r="AU63" s="1030">
        <f t="shared" si="0"/>
        <v>138622200</v>
      </c>
      <c r="AV63" s="1030">
        <v>118540652.3</v>
      </c>
      <c r="AW63" s="1030"/>
      <c r="AX63" s="1030"/>
      <c r="AY63" s="1030"/>
      <c r="AZ63" s="1030"/>
      <c r="BA63" s="1030">
        <f t="shared" si="10"/>
        <v>118540652.3</v>
      </c>
      <c r="BB63" s="1030">
        <v>129488136.25</v>
      </c>
      <c r="BC63" s="1049"/>
      <c r="BD63" s="1049"/>
      <c r="BE63" s="1049"/>
      <c r="BF63" s="1049"/>
      <c r="BG63" s="1030">
        <f t="shared" si="9"/>
        <v>129488136.25</v>
      </c>
      <c r="BH63" s="1030">
        <v>141147427.69999999</v>
      </c>
      <c r="BI63" s="1030"/>
      <c r="BJ63" s="1030"/>
      <c r="BK63" s="1030"/>
      <c r="BL63" s="1030"/>
      <c r="BM63" s="1030">
        <f t="shared" si="3"/>
        <v>141147427.69999999</v>
      </c>
    </row>
    <row r="64" spans="1:65" ht="189.75" hidden="1" x14ac:dyDescent="0.25">
      <c r="A64" s="855">
        <v>61</v>
      </c>
      <c r="B64" s="849" t="s">
        <v>30</v>
      </c>
      <c r="C64" s="849" t="s">
        <v>3067</v>
      </c>
      <c r="D64" s="1239" t="s">
        <v>218</v>
      </c>
      <c r="E64" s="849" t="s">
        <v>219</v>
      </c>
      <c r="F64" s="849" t="s">
        <v>237</v>
      </c>
      <c r="G64" s="1027" t="s">
        <v>38</v>
      </c>
      <c r="H64" s="1045">
        <v>0.27529999999999999</v>
      </c>
      <c r="I64" s="1027" t="s">
        <v>238</v>
      </c>
      <c r="J64" s="1027">
        <v>2023</v>
      </c>
      <c r="K64" s="1027" t="s">
        <v>239</v>
      </c>
      <c r="L64" s="1027">
        <v>41</v>
      </c>
      <c r="M64" s="1027" t="s">
        <v>234</v>
      </c>
      <c r="N64" s="1023">
        <v>4101</v>
      </c>
      <c r="O64" s="849" t="s">
        <v>235</v>
      </c>
      <c r="P64" s="1027">
        <v>4101094</v>
      </c>
      <c r="Q64" s="1023" t="s">
        <v>289</v>
      </c>
      <c r="R64" s="1033" t="s">
        <v>288</v>
      </c>
      <c r="S64" s="1023">
        <v>410109400</v>
      </c>
      <c r="T64" s="1023" t="s">
        <v>290</v>
      </c>
      <c r="U64" s="1023">
        <v>25</v>
      </c>
      <c r="V64" s="1023">
        <v>7</v>
      </c>
      <c r="W64" s="1023">
        <v>7</v>
      </c>
      <c r="X64" s="1023">
        <v>7</v>
      </c>
      <c r="Y64" s="1023">
        <v>7</v>
      </c>
      <c r="Z64" s="1023">
        <v>53</v>
      </c>
      <c r="AA64" s="1020" t="s">
        <v>43</v>
      </c>
      <c r="AB64" s="1027" t="s">
        <v>3316</v>
      </c>
      <c r="AC64" s="1027" t="s">
        <v>173</v>
      </c>
      <c r="AD64" s="1027" t="s">
        <v>174</v>
      </c>
      <c r="AE64" s="1027" t="s">
        <v>287</v>
      </c>
      <c r="AF64" s="1020"/>
      <c r="AG64" s="1020"/>
      <c r="AH64" s="1020"/>
      <c r="AI64" s="1020"/>
      <c r="AJ64" s="1020"/>
      <c r="AK64" s="1020"/>
      <c r="AL64" s="1020"/>
      <c r="AM64" s="1020"/>
      <c r="AN64" s="1026"/>
      <c r="AO64" s="1027" t="s">
        <v>3061</v>
      </c>
      <c r="AP64" s="1005">
        <v>138622200</v>
      </c>
      <c r="AQ64" s="1030"/>
      <c r="AR64" s="1030"/>
      <c r="AS64" s="1030"/>
      <c r="AT64" s="1030"/>
      <c r="AU64" s="1030">
        <f t="shared" si="0"/>
        <v>138622200</v>
      </c>
      <c r="AV64" s="1030">
        <v>118540652.3</v>
      </c>
      <c r="AW64" s="1030"/>
      <c r="AX64" s="1030"/>
      <c r="AY64" s="1030"/>
      <c r="AZ64" s="1030"/>
      <c r="BA64" s="1030">
        <f t="shared" si="10"/>
        <v>118540652.3</v>
      </c>
      <c r="BB64" s="1030">
        <v>129488136.25</v>
      </c>
      <c r="BC64" s="1049"/>
      <c r="BD64" s="1049"/>
      <c r="BE64" s="1049"/>
      <c r="BF64" s="1049"/>
      <c r="BG64" s="1030">
        <f t="shared" si="9"/>
        <v>129488136.25</v>
      </c>
      <c r="BH64" s="1030">
        <v>141147427.69999999</v>
      </c>
      <c r="BI64" s="1030"/>
      <c r="BJ64" s="1030"/>
      <c r="BK64" s="1030"/>
      <c r="BL64" s="1030"/>
      <c r="BM64" s="1030">
        <f t="shared" si="3"/>
        <v>141147427.69999999</v>
      </c>
    </row>
    <row r="65" spans="1:65" ht="189.75" hidden="1" x14ac:dyDescent="0.25">
      <c r="A65" s="855">
        <v>62</v>
      </c>
      <c r="B65" s="849" t="s">
        <v>30</v>
      </c>
      <c r="C65" s="849" t="s">
        <v>3067</v>
      </c>
      <c r="D65" s="1239" t="s">
        <v>218</v>
      </c>
      <c r="E65" s="849" t="s">
        <v>219</v>
      </c>
      <c r="F65" s="849" t="s">
        <v>237</v>
      </c>
      <c r="G65" s="1027" t="s">
        <v>38</v>
      </c>
      <c r="H65" s="1045">
        <v>0.27529999999999999</v>
      </c>
      <c r="I65" s="1027" t="s">
        <v>238</v>
      </c>
      <c r="J65" s="1027">
        <v>2023</v>
      </c>
      <c r="K65" s="1027" t="s">
        <v>239</v>
      </c>
      <c r="L65" s="1027">
        <v>41</v>
      </c>
      <c r="M65" s="1027" t="s">
        <v>234</v>
      </c>
      <c r="N65" s="1023">
        <v>4101</v>
      </c>
      <c r="O65" s="849" t="s">
        <v>235</v>
      </c>
      <c r="P65" s="1027">
        <v>4101045</v>
      </c>
      <c r="Q65" s="1023" t="s">
        <v>292</v>
      </c>
      <c r="R65" s="1033" t="s">
        <v>291</v>
      </c>
      <c r="S65" s="1023">
        <v>410104500</v>
      </c>
      <c r="T65" s="1023" t="s">
        <v>293</v>
      </c>
      <c r="U65" s="1023">
        <v>21</v>
      </c>
      <c r="V65" s="1023">
        <v>5</v>
      </c>
      <c r="W65" s="1023">
        <v>7</v>
      </c>
      <c r="X65" s="1023">
        <v>7</v>
      </c>
      <c r="Y65" s="1023">
        <v>9</v>
      </c>
      <c r="Z65" s="1023">
        <v>49</v>
      </c>
      <c r="AA65" s="1020" t="s">
        <v>43</v>
      </c>
      <c r="AB65" s="1027" t="s">
        <v>3316</v>
      </c>
      <c r="AC65" s="1027" t="s">
        <v>173</v>
      </c>
      <c r="AD65" s="1027" t="s">
        <v>174</v>
      </c>
      <c r="AE65" s="1027" t="s">
        <v>295</v>
      </c>
      <c r="AF65" s="1020"/>
      <c r="AG65" s="1020"/>
      <c r="AH65" s="1020"/>
      <c r="AI65" s="1020"/>
      <c r="AJ65" s="1020"/>
      <c r="AK65" s="1020"/>
      <c r="AL65" s="1020"/>
      <c r="AM65" s="1020"/>
      <c r="AN65" s="1026"/>
      <c r="AO65" s="1027" t="s">
        <v>3061</v>
      </c>
      <c r="AP65" s="1005">
        <v>138622200</v>
      </c>
      <c r="AQ65" s="1030"/>
      <c r="AR65" s="1030"/>
      <c r="AS65" s="1030"/>
      <c r="AT65" s="1030"/>
      <c r="AU65" s="1030">
        <f t="shared" si="0"/>
        <v>138622200</v>
      </c>
      <c r="AV65" s="1030">
        <v>118540652.3</v>
      </c>
      <c r="AW65" s="1030"/>
      <c r="AX65" s="1030"/>
      <c r="AY65" s="1030"/>
      <c r="AZ65" s="1030"/>
      <c r="BA65" s="1030">
        <f t="shared" si="10"/>
        <v>118540652.3</v>
      </c>
      <c r="BB65" s="1030">
        <v>129488136.25</v>
      </c>
      <c r="BC65" s="1049"/>
      <c r="BD65" s="1049"/>
      <c r="BE65" s="1049"/>
      <c r="BF65" s="1049"/>
      <c r="BG65" s="1030">
        <f t="shared" si="9"/>
        <v>129488136.25</v>
      </c>
      <c r="BH65" s="1030">
        <v>141147427.69999999</v>
      </c>
      <c r="BI65" s="1030"/>
      <c r="BJ65" s="1030"/>
      <c r="BK65" s="1030"/>
      <c r="BL65" s="1030"/>
      <c r="BM65" s="1030">
        <f t="shared" si="3"/>
        <v>141147427.69999999</v>
      </c>
    </row>
    <row r="66" spans="1:65" ht="189.75" hidden="1" x14ac:dyDescent="0.25">
      <c r="A66" s="855">
        <v>63</v>
      </c>
      <c r="B66" s="849" t="s">
        <v>30</v>
      </c>
      <c r="C66" s="849" t="s">
        <v>3067</v>
      </c>
      <c r="D66" s="1239" t="s">
        <v>218</v>
      </c>
      <c r="E66" s="849" t="s">
        <v>219</v>
      </c>
      <c r="F66" s="849" t="s">
        <v>237</v>
      </c>
      <c r="G66" s="1027" t="s">
        <v>38</v>
      </c>
      <c r="H66" s="1045">
        <v>0.27529999999999999</v>
      </c>
      <c r="I66" s="1027" t="s">
        <v>238</v>
      </c>
      <c r="J66" s="1027">
        <v>2023</v>
      </c>
      <c r="K66" s="1027" t="s">
        <v>239</v>
      </c>
      <c r="L66" s="1027">
        <v>41</v>
      </c>
      <c r="M66" s="1027" t="s">
        <v>234</v>
      </c>
      <c r="N66" s="1023">
        <v>4101</v>
      </c>
      <c r="O66" s="849" t="s">
        <v>235</v>
      </c>
      <c r="P66" s="1027">
        <v>4101090</v>
      </c>
      <c r="Q66" s="1023" t="s">
        <v>297</v>
      </c>
      <c r="R66" s="1033" t="s">
        <v>296</v>
      </c>
      <c r="S66" s="1023">
        <v>410109000</v>
      </c>
      <c r="T66" s="1023" t="s">
        <v>298</v>
      </c>
      <c r="U66" s="1023">
        <v>12</v>
      </c>
      <c r="V66" s="1023">
        <v>2</v>
      </c>
      <c r="W66" s="1023">
        <v>3</v>
      </c>
      <c r="X66" s="1023">
        <v>3</v>
      </c>
      <c r="Y66" s="1023">
        <v>4</v>
      </c>
      <c r="Z66" s="1023">
        <v>24</v>
      </c>
      <c r="AA66" s="1020" t="s">
        <v>43</v>
      </c>
      <c r="AB66" s="1027" t="s">
        <v>3316</v>
      </c>
      <c r="AC66" s="1027" t="s">
        <v>173</v>
      </c>
      <c r="AD66" s="1027" t="s">
        <v>174</v>
      </c>
      <c r="AE66" s="1027" t="s">
        <v>299</v>
      </c>
      <c r="AF66" s="1020"/>
      <c r="AG66" s="1020"/>
      <c r="AH66" s="1020"/>
      <c r="AI66" s="1020"/>
      <c r="AJ66" s="1020"/>
      <c r="AK66" s="1020"/>
      <c r="AL66" s="1020"/>
      <c r="AM66" s="1020"/>
      <c r="AN66" s="1026"/>
      <c r="AO66" s="1027" t="s">
        <v>3061</v>
      </c>
      <c r="AP66" s="1005">
        <v>138622200</v>
      </c>
      <c r="AQ66" s="1030"/>
      <c r="AR66" s="1030"/>
      <c r="AS66" s="1030"/>
      <c r="AT66" s="1030"/>
      <c r="AU66" s="1030">
        <f t="shared" si="0"/>
        <v>138622200</v>
      </c>
      <c r="AV66" s="1030">
        <v>118540652.3</v>
      </c>
      <c r="AW66" s="1030"/>
      <c r="AX66" s="1030"/>
      <c r="AY66" s="1030"/>
      <c r="AZ66" s="1030"/>
      <c r="BA66" s="1030">
        <f t="shared" si="10"/>
        <v>118540652.3</v>
      </c>
      <c r="BB66" s="1030">
        <v>129488136.25</v>
      </c>
      <c r="BC66" s="1049"/>
      <c r="BD66" s="1049"/>
      <c r="BE66" s="1049"/>
      <c r="BF66" s="1049"/>
      <c r="BG66" s="1030">
        <f t="shared" si="9"/>
        <v>129488136.25</v>
      </c>
      <c r="BH66" s="1030">
        <v>141147427.69999999</v>
      </c>
      <c r="BI66" s="1030"/>
      <c r="BJ66" s="1030"/>
      <c r="BK66" s="1030"/>
      <c r="BL66" s="1030"/>
      <c r="BM66" s="1030">
        <f t="shared" si="3"/>
        <v>141147427.69999999</v>
      </c>
    </row>
    <row r="67" spans="1:65" ht="189.75" hidden="1" x14ac:dyDescent="0.25">
      <c r="A67" s="855">
        <v>64</v>
      </c>
      <c r="B67" s="849" t="s">
        <v>30</v>
      </c>
      <c r="C67" s="849" t="s">
        <v>3067</v>
      </c>
      <c r="D67" s="1239" t="s">
        <v>218</v>
      </c>
      <c r="E67" s="849" t="s">
        <v>219</v>
      </c>
      <c r="F67" s="849" t="s">
        <v>237</v>
      </c>
      <c r="G67" s="1027" t="s">
        <v>38</v>
      </c>
      <c r="H67" s="1045">
        <v>0.27529999999999999</v>
      </c>
      <c r="I67" s="1027" t="s">
        <v>238</v>
      </c>
      <c r="J67" s="1027">
        <v>2023</v>
      </c>
      <c r="K67" s="1027" t="s">
        <v>239</v>
      </c>
      <c r="L67" s="1027">
        <v>41</v>
      </c>
      <c r="M67" s="1027" t="s">
        <v>234</v>
      </c>
      <c r="N67" s="1023">
        <v>4101</v>
      </c>
      <c r="O67" s="849" t="s">
        <v>235</v>
      </c>
      <c r="P67" s="1027">
        <v>4101063</v>
      </c>
      <c r="Q67" s="1023" t="s">
        <v>301</v>
      </c>
      <c r="R67" s="1033" t="s">
        <v>300</v>
      </c>
      <c r="S67" s="1023">
        <v>410106300</v>
      </c>
      <c r="T67" s="1023" t="s">
        <v>302</v>
      </c>
      <c r="U67" s="1023">
        <v>1</v>
      </c>
      <c r="V67" s="1023">
        <v>1</v>
      </c>
      <c r="W67" s="1023">
        <v>1</v>
      </c>
      <c r="X67" s="1023">
        <v>1</v>
      </c>
      <c r="Y67" s="1023">
        <v>1</v>
      </c>
      <c r="Z67" s="1023">
        <v>1</v>
      </c>
      <c r="AA67" s="1020" t="s">
        <v>53</v>
      </c>
      <c r="AB67" s="1020" t="s">
        <v>3317</v>
      </c>
      <c r="AC67" s="1027" t="s">
        <v>173</v>
      </c>
      <c r="AD67" s="1027" t="s">
        <v>174</v>
      </c>
      <c r="AE67" s="1027" t="s">
        <v>303</v>
      </c>
      <c r="AF67" s="1020"/>
      <c r="AG67" s="1020"/>
      <c r="AH67" s="1020"/>
      <c r="AI67" s="1020"/>
      <c r="AJ67" s="1020"/>
      <c r="AK67" s="1020"/>
      <c r="AL67" s="1020"/>
      <c r="AM67" s="1020"/>
      <c r="AN67" s="1026"/>
      <c r="AO67" s="1027" t="s">
        <v>3061</v>
      </c>
      <c r="AP67" s="1005">
        <v>138622200</v>
      </c>
      <c r="AQ67" s="1030"/>
      <c r="AR67" s="1030"/>
      <c r="AS67" s="1030"/>
      <c r="AT67" s="1030"/>
      <c r="AU67" s="1030">
        <f t="shared" si="0"/>
        <v>138622200</v>
      </c>
      <c r="AV67" s="1030">
        <v>118540652.3</v>
      </c>
      <c r="AW67" s="1030"/>
      <c r="AX67" s="1030"/>
      <c r="AY67" s="1030"/>
      <c r="AZ67" s="1030"/>
      <c r="BA67" s="1030">
        <f t="shared" si="10"/>
        <v>118540652.3</v>
      </c>
      <c r="BB67" s="1030">
        <v>129488136.25</v>
      </c>
      <c r="BC67" s="1049"/>
      <c r="BD67" s="1049"/>
      <c r="BE67" s="1049"/>
      <c r="BF67" s="1049"/>
      <c r="BG67" s="1030">
        <f t="shared" si="9"/>
        <v>129488136.25</v>
      </c>
      <c r="BH67" s="1030">
        <v>141147427.69999999</v>
      </c>
      <c r="BI67" s="1030"/>
      <c r="BJ67" s="1030"/>
      <c r="BK67" s="1030"/>
      <c r="BL67" s="1030"/>
      <c r="BM67" s="1030">
        <f t="shared" si="3"/>
        <v>141147427.69999999</v>
      </c>
    </row>
    <row r="68" spans="1:65" ht="189.75" hidden="1" x14ac:dyDescent="0.25">
      <c r="A68" s="855">
        <v>65</v>
      </c>
      <c r="B68" s="849" t="s">
        <v>30</v>
      </c>
      <c r="C68" s="849" t="s">
        <v>3067</v>
      </c>
      <c r="D68" s="1239" t="s">
        <v>218</v>
      </c>
      <c r="E68" s="849" t="s">
        <v>219</v>
      </c>
      <c r="F68" s="849" t="s">
        <v>237</v>
      </c>
      <c r="G68" s="1027" t="s">
        <v>38</v>
      </c>
      <c r="H68" s="1045">
        <v>0.27529999999999999</v>
      </c>
      <c r="I68" s="1027" t="s">
        <v>238</v>
      </c>
      <c r="J68" s="1027">
        <v>2023</v>
      </c>
      <c r="K68" s="1027" t="s">
        <v>239</v>
      </c>
      <c r="L68" s="1027">
        <v>41</v>
      </c>
      <c r="M68" s="1027" t="s">
        <v>234</v>
      </c>
      <c r="N68" s="1023">
        <v>4101</v>
      </c>
      <c r="O68" s="849" t="s">
        <v>235</v>
      </c>
      <c r="P68" s="1027">
        <v>4101103</v>
      </c>
      <c r="Q68" s="1023" t="s">
        <v>305</v>
      </c>
      <c r="R68" s="1033" t="s">
        <v>304</v>
      </c>
      <c r="S68" s="1023">
        <v>410110300</v>
      </c>
      <c r="T68" s="1023" t="s">
        <v>306</v>
      </c>
      <c r="U68" s="1023">
        <v>1</v>
      </c>
      <c r="V68" s="1023">
        <v>1</v>
      </c>
      <c r="W68" s="1023">
        <v>1</v>
      </c>
      <c r="X68" s="1023">
        <v>1</v>
      </c>
      <c r="Y68" s="1023">
        <v>1</v>
      </c>
      <c r="Z68" s="1023">
        <v>1</v>
      </c>
      <c r="AA68" s="1020" t="s">
        <v>53</v>
      </c>
      <c r="AB68" s="1020" t="s">
        <v>3317</v>
      </c>
      <c r="AC68" s="1027" t="s">
        <v>173</v>
      </c>
      <c r="AD68" s="1027" t="s">
        <v>174</v>
      </c>
      <c r="AE68" s="1027" t="s">
        <v>307</v>
      </c>
      <c r="AF68" s="1020"/>
      <c r="AG68" s="1020"/>
      <c r="AH68" s="1020"/>
      <c r="AI68" s="1020"/>
      <c r="AJ68" s="1020"/>
      <c r="AK68" s="1020"/>
      <c r="AL68" s="1020"/>
      <c r="AM68" s="1020"/>
      <c r="AN68" s="1026"/>
      <c r="AO68" s="1027" t="s">
        <v>3061</v>
      </c>
      <c r="AP68" s="1005">
        <v>138622200</v>
      </c>
      <c r="AQ68" s="1030"/>
      <c r="AR68" s="1030"/>
      <c r="AS68" s="1030"/>
      <c r="AT68" s="1030"/>
      <c r="AU68" s="1030">
        <f t="shared" ref="AU68:AU131" si="11">AP68+AQ68+AR68+AS68+AT68</f>
        <v>138622200</v>
      </c>
      <c r="AV68" s="1030">
        <v>118540652.3</v>
      </c>
      <c r="AW68" s="1030"/>
      <c r="AX68" s="1030"/>
      <c r="AY68" s="1030"/>
      <c r="AZ68" s="1030"/>
      <c r="BA68" s="1030">
        <f t="shared" si="10"/>
        <v>118540652.3</v>
      </c>
      <c r="BB68" s="1030">
        <v>129488136.25</v>
      </c>
      <c r="BC68" s="1049"/>
      <c r="BD68" s="1049"/>
      <c r="BE68" s="1049"/>
      <c r="BF68" s="1049"/>
      <c r="BG68" s="1030">
        <f t="shared" si="9"/>
        <v>129488136.25</v>
      </c>
      <c r="BH68" s="1030">
        <v>141147427.69999999</v>
      </c>
      <c r="BI68" s="1030"/>
      <c r="BJ68" s="1030"/>
      <c r="BK68" s="1030"/>
      <c r="BL68" s="1030"/>
      <c r="BM68" s="1030">
        <f t="shared" si="3"/>
        <v>141147427.69999999</v>
      </c>
    </row>
    <row r="69" spans="1:65" ht="189.75" hidden="1" x14ac:dyDescent="0.25">
      <c r="A69" s="855">
        <v>66</v>
      </c>
      <c r="B69" s="849" t="s">
        <v>30</v>
      </c>
      <c r="C69" s="849" t="s">
        <v>3067</v>
      </c>
      <c r="D69" s="1239" t="s">
        <v>218</v>
      </c>
      <c r="E69" s="849" t="s">
        <v>219</v>
      </c>
      <c r="F69" s="849" t="s">
        <v>237</v>
      </c>
      <c r="G69" s="1027" t="s">
        <v>38</v>
      </c>
      <c r="H69" s="1045">
        <v>0.27529999999999999</v>
      </c>
      <c r="I69" s="1027" t="s">
        <v>238</v>
      </c>
      <c r="J69" s="1027">
        <v>2023</v>
      </c>
      <c r="K69" s="1027" t="s">
        <v>239</v>
      </c>
      <c r="L69" s="1027">
        <v>41</v>
      </c>
      <c r="M69" s="1027" t="s">
        <v>234</v>
      </c>
      <c r="N69" s="1023">
        <v>4101</v>
      </c>
      <c r="O69" s="849" t="s">
        <v>235</v>
      </c>
      <c r="P69" s="1027">
        <v>4101038</v>
      </c>
      <c r="Q69" s="1013" t="s">
        <v>273</v>
      </c>
      <c r="R69" s="1033" t="s">
        <v>308</v>
      </c>
      <c r="S69" s="1023">
        <v>410103801</v>
      </c>
      <c r="T69" s="1023" t="s">
        <v>309</v>
      </c>
      <c r="U69" s="1023">
        <v>1</v>
      </c>
      <c r="V69" s="1023">
        <v>1</v>
      </c>
      <c r="W69" s="1023">
        <v>1</v>
      </c>
      <c r="X69" s="1023">
        <v>1</v>
      </c>
      <c r="Y69" s="1023">
        <v>1</v>
      </c>
      <c r="Z69" s="1023">
        <v>1</v>
      </c>
      <c r="AA69" s="1020" t="s">
        <v>53</v>
      </c>
      <c r="AB69" s="1020" t="s">
        <v>3317</v>
      </c>
      <c r="AC69" s="1027" t="s">
        <v>173</v>
      </c>
      <c r="AD69" s="1027" t="s">
        <v>174</v>
      </c>
      <c r="AE69" s="1027" t="s">
        <v>310</v>
      </c>
      <c r="AF69" s="1020"/>
      <c r="AG69" s="1020"/>
      <c r="AH69" s="1020"/>
      <c r="AI69" s="1020"/>
      <c r="AJ69" s="1020"/>
      <c r="AK69" s="1020"/>
      <c r="AL69" s="1020"/>
      <c r="AM69" s="1020"/>
      <c r="AN69" s="1026"/>
      <c r="AO69" s="1027" t="s">
        <v>3061</v>
      </c>
      <c r="AP69" s="1005">
        <v>138622200</v>
      </c>
      <c r="AQ69" s="1030"/>
      <c r="AR69" s="1030"/>
      <c r="AS69" s="1030"/>
      <c r="AT69" s="1030"/>
      <c r="AU69" s="1030">
        <f t="shared" si="11"/>
        <v>138622200</v>
      </c>
      <c r="AV69" s="1030">
        <v>118540652.3</v>
      </c>
      <c r="AW69" s="1030"/>
      <c r="AX69" s="1030"/>
      <c r="AY69" s="1030"/>
      <c r="AZ69" s="1030"/>
      <c r="BA69" s="1030">
        <f t="shared" si="10"/>
        <v>118540652.3</v>
      </c>
      <c r="BB69" s="1030">
        <v>129488136.25</v>
      </c>
      <c r="BC69" s="1049"/>
      <c r="BD69" s="1049"/>
      <c r="BE69" s="1049"/>
      <c r="BF69" s="1049"/>
      <c r="BG69" s="1030">
        <f t="shared" si="9"/>
        <v>129488136.25</v>
      </c>
      <c r="BH69" s="1030">
        <v>141147427.69999999</v>
      </c>
      <c r="BI69" s="1030"/>
      <c r="BJ69" s="1030"/>
      <c r="BK69" s="1030"/>
      <c r="BL69" s="1030"/>
      <c r="BM69" s="1030">
        <f t="shared" ref="BM69:BM132" si="12">+BH69+BI69+BJ69+BK69+BL69</f>
        <v>141147427.69999999</v>
      </c>
    </row>
    <row r="70" spans="1:65" ht="189.75" hidden="1" x14ac:dyDescent="0.25">
      <c r="A70" s="855">
        <v>67</v>
      </c>
      <c r="B70" s="849" t="s">
        <v>30</v>
      </c>
      <c r="C70" s="849" t="s">
        <v>3067</v>
      </c>
      <c r="D70" s="1239" t="s">
        <v>218</v>
      </c>
      <c r="E70" s="849" t="s">
        <v>219</v>
      </c>
      <c r="F70" s="849" t="s">
        <v>237</v>
      </c>
      <c r="G70" s="1027" t="s">
        <v>38</v>
      </c>
      <c r="H70" s="1045">
        <v>0.27529999999999999</v>
      </c>
      <c r="I70" s="1027" t="s">
        <v>238</v>
      </c>
      <c r="J70" s="1027">
        <v>2023</v>
      </c>
      <c r="K70" s="1027" t="s">
        <v>239</v>
      </c>
      <c r="L70" s="1027">
        <v>41</v>
      </c>
      <c r="M70" s="1027" t="s">
        <v>234</v>
      </c>
      <c r="N70" s="1023">
        <v>4101</v>
      </c>
      <c r="O70" s="849" t="s">
        <v>235</v>
      </c>
      <c r="P70" s="1027" t="s">
        <v>312</v>
      </c>
      <c r="Q70" s="1013" t="s">
        <v>51</v>
      </c>
      <c r="R70" s="1033" t="s">
        <v>311</v>
      </c>
      <c r="S70" s="1023" t="s">
        <v>313</v>
      </c>
      <c r="T70" s="1023" t="s">
        <v>224</v>
      </c>
      <c r="U70" s="1023">
        <v>1</v>
      </c>
      <c r="V70" s="1023">
        <v>1</v>
      </c>
      <c r="W70" s="1023">
        <v>1</v>
      </c>
      <c r="X70" s="1023">
        <v>1</v>
      </c>
      <c r="Y70" s="1023">
        <v>1</v>
      </c>
      <c r="Z70" s="1023">
        <v>1</v>
      </c>
      <c r="AA70" s="1020" t="s">
        <v>53</v>
      </c>
      <c r="AB70" s="1020" t="s">
        <v>3317</v>
      </c>
      <c r="AC70" s="1027" t="s">
        <v>173</v>
      </c>
      <c r="AD70" s="1027" t="s">
        <v>174</v>
      </c>
      <c r="AE70" s="1027" t="s">
        <v>310</v>
      </c>
      <c r="AF70" s="1020"/>
      <c r="AG70" s="1020"/>
      <c r="AH70" s="1020"/>
      <c r="AI70" s="1020"/>
      <c r="AJ70" s="1020"/>
      <c r="AK70" s="1020"/>
      <c r="AL70" s="1020"/>
      <c r="AM70" s="1020"/>
      <c r="AN70" s="1026"/>
      <c r="AO70" s="1027" t="s">
        <v>3061</v>
      </c>
      <c r="AP70" s="1005">
        <v>138622200</v>
      </c>
      <c r="AQ70" s="1030"/>
      <c r="AR70" s="1030"/>
      <c r="AS70" s="1030"/>
      <c r="AT70" s="1030"/>
      <c r="AU70" s="1030">
        <f t="shared" si="11"/>
        <v>138622200</v>
      </c>
      <c r="AV70" s="1030">
        <v>118540652.3</v>
      </c>
      <c r="AW70" s="1030"/>
      <c r="AX70" s="1030"/>
      <c r="AY70" s="1030"/>
      <c r="AZ70" s="1030"/>
      <c r="BA70" s="1030">
        <f t="shared" si="10"/>
        <v>118540652.3</v>
      </c>
      <c r="BB70" s="1030">
        <v>129488136.25</v>
      </c>
      <c r="BC70" s="1049"/>
      <c r="BD70" s="1049"/>
      <c r="BE70" s="1049"/>
      <c r="BF70" s="1049"/>
      <c r="BG70" s="1030">
        <f t="shared" si="9"/>
        <v>129488136.25</v>
      </c>
      <c r="BH70" s="1030">
        <v>141147427.69999999</v>
      </c>
      <c r="BI70" s="1030"/>
      <c r="BJ70" s="1030"/>
      <c r="BK70" s="1030"/>
      <c r="BL70" s="1030"/>
      <c r="BM70" s="1030">
        <f t="shared" si="12"/>
        <v>141147427.69999999</v>
      </c>
    </row>
    <row r="71" spans="1:65" ht="138" hidden="1" x14ac:dyDescent="0.25">
      <c r="A71" s="855">
        <v>68</v>
      </c>
      <c r="B71" s="849" t="s">
        <v>30</v>
      </c>
      <c r="C71" s="849" t="s">
        <v>3067</v>
      </c>
      <c r="D71" s="1239" t="s">
        <v>314</v>
      </c>
      <c r="E71" s="849" t="s">
        <v>315</v>
      </c>
      <c r="F71" s="849" t="s">
        <v>317</v>
      </c>
      <c r="G71" s="1027" t="s">
        <v>38</v>
      </c>
      <c r="H71" s="1045">
        <v>6.9999999999999999E-4</v>
      </c>
      <c r="I71" s="1027" t="s">
        <v>318</v>
      </c>
      <c r="J71" s="1027">
        <v>2023</v>
      </c>
      <c r="K71" s="1050">
        <v>1E-3</v>
      </c>
      <c r="L71" s="1027">
        <v>45</v>
      </c>
      <c r="M71" s="1027" t="s">
        <v>93</v>
      </c>
      <c r="N71" s="1023">
        <v>4502</v>
      </c>
      <c r="O71" s="849" t="s">
        <v>132</v>
      </c>
      <c r="P71" s="1027">
        <v>4502035</v>
      </c>
      <c r="Q71" s="1023" t="s">
        <v>51</v>
      </c>
      <c r="R71" s="1033" t="s">
        <v>319</v>
      </c>
      <c r="S71" s="1023">
        <v>450203501</v>
      </c>
      <c r="T71" s="1023" t="s">
        <v>216</v>
      </c>
      <c r="U71" s="1023">
        <v>4</v>
      </c>
      <c r="V71" s="1023">
        <v>1</v>
      </c>
      <c r="W71" s="1023">
        <v>1</v>
      </c>
      <c r="X71" s="1023">
        <v>1</v>
      </c>
      <c r="Y71" s="1023">
        <v>1</v>
      </c>
      <c r="Z71" s="1023">
        <v>4</v>
      </c>
      <c r="AA71" s="1020" t="s">
        <v>53</v>
      </c>
      <c r="AB71" s="1020" t="s">
        <v>3317</v>
      </c>
      <c r="AC71" s="1027" t="s">
        <v>173</v>
      </c>
      <c r="AD71" s="1027" t="s">
        <v>174</v>
      </c>
      <c r="AE71" s="1027" t="s">
        <v>175</v>
      </c>
      <c r="AF71" s="1020"/>
      <c r="AG71" s="1020"/>
      <c r="AH71" s="1020"/>
      <c r="AI71" s="1020"/>
      <c r="AJ71" s="1020"/>
      <c r="AK71" s="1020"/>
      <c r="AL71" s="1020"/>
      <c r="AM71" s="1020"/>
      <c r="AN71" s="1026"/>
      <c r="AO71" s="1027" t="s">
        <v>3061</v>
      </c>
      <c r="AP71" s="1005">
        <v>13361125</v>
      </c>
      <c r="AQ71" s="1030"/>
      <c r="AR71" s="1030"/>
      <c r="AS71" s="1030"/>
      <c r="AT71" s="1030"/>
      <c r="AU71" s="1030">
        <f t="shared" si="11"/>
        <v>13361125</v>
      </c>
      <c r="AV71" s="1030">
        <v>11425561.5</v>
      </c>
      <c r="AW71" s="1030"/>
      <c r="AX71" s="1030"/>
      <c r="AY71" s="1030"/>
      <c r="AZ71" s="1030"/>
      <c r="BA71" s="1030">
        <f t="shared" si="10"/>
        <v>11425561.5</v>
      </c>
      <c r="BB71" s="1030">
        <v>12480736.65625</v>
      </c>
      <c r="BC71" s="1030"/>
      <c r="BD71" s="1030"/>
      <c r="BE71" s="1030"/>
      <c r="BF71" s="1030"/>
      <c r="BG71" s="1030">
        <f t="shared" si="9"/>
        <v>12480736.65625</v>
      </c>
      <c r="BH71" s="1030">
        <v>13604519.5</v>
      </c>
      <c r="BI71" s="1030"/>
      <c r="BJ71" s="1030"/>
      <c r="BK71" s="1030"/>
      <c r="BL71" s="1030"/>
      <c r="BM71" s="1030">
        <f t="shared" si="12"/>
        <v>13604519.5</v>
      </c>
    </row>
    <row r="72" spans="1:65" ht="120.75" hidden="1" x14ac:dyDescent="0.25">
      <c r="A72" s="855">
        <v>69</v>
      </c>
      <c r="B72" s="849" t="s">
        <v>30</v>
      </c>
      <c r="C72" s="849" t="s">
        <v>3067</v>
      </c>
      <c r="D72" s="1239" t="s">
        <v>314</v>
      </c>
      <c r="E72" s="849" t="s">
        <v>315</v>
      </c>
      <c r="F72" s="849" t="s">
        <v>317</v>
      </c>
      <c r="G72" s="1027" t="s">
        <v>38</v>
      </c>
      <c r="H72" s="1045">
        <v>6.9999999999999999E-4</v>
      </c>
      <c r="I72" s="1027" t="s">
        <v>318</v>
      </c>
      <c r="J72" s="1027">
        <v>2023</v>
      </c>
      <c r="K72" s="1050">
        <v>1E-3</v>
      </c>
      <c r="L72" s="1027">
        <v>45</v>
      </c>
      <c r="M72" s="1027" t="s">
        <v>93</v>
      </c>
      <c r="N72" s="1023">
        <v>4502</v>
      </c>
      <c r="O72" s="849" t="s">
        <v>132</v>
      </c>
      <c r="P72" s="1034">
        <v>4502022</v>
      </c>
      <c r="Q72" s="1023" t="s">
        <v>128</v>
      </c>
      <c r="R72" s="1033" t="s">
        <v>320</v>
      </c>
      <c r="S72" s="1041">
        <v>450202200</v>
      </c>
      <c r="T72" s="1023" t="s">
        <v>146</v>
      </c>
      <c r="U72" s="1023">
        <v>64</v>
      </c>
      <c r="V72" s="1023">
        <v>10</v>
      </c>
      <c r="W72" s="1023">
        <v>18</v>
      </c>
      <c r="X72" s="1023">
        <v>18</v>
      </c>
      <c r="Y72" s="1023">
        <v>18</v>
      </c>
      <c r="Z72" s="1023">
        <v>64</v>
      </c>
      <c r="AA72" s="1020" t="s">
        <v>43</v>
      </c>
      <c r="AB72" s="1027" t="s">
        <v>3317</v>
      </c>
      <c r="AC72" s="1027" t="s">
        <v>173</v>
      </c>
      <c r="AD72" s="1027" t="s">
        <v>174</v>
      </c>
      <c r="AE72" s="1027" t="s">
        <v>175</v>
      </c>
      <c r="AF72" s="1020"/>
      <c r="AG72" s="1020"/>
      <c r="AH72" s="1020"/>
      <c r="AI72" s="1020"/>
      <c r="AJ72" s="1020"/>
      <c r="AK72" s="1020"/>
      <c r="AL72" s="1020"/>
      <c r="AM72" s="1020"/>
      <c r="AN72" s="1026"/>
      <c r="AO72" s="1027" t="s">
        <v>3061</v>
      </c>
      <c r="AP72" s="1005">
        <v>13361125</v>
      </c>
      <c r="AQ72" s="1030"/>
      <c r="AR72" s="1030"/>
      <c r="AS72" s="1030"/>
      <c r="AT72" s="1030"/>
      <c r="AU72" s="1030">
        <f t="shared" si="11"/>
        <v>13361125</v>
      </c>
      <c r="AV72" s="1030">
        <v>11425561.5</v>
      </c>
      <c r="AW72" s="1030"/>
      <c r="AX72" s="1030"/>
      <c r="AY72" s="1030"/>
      <c r="AZ72" s="1030"/>
      <c r="BA72" s="1030">
        <f t="shared" si="10"/>
        <v>11425561.5</v>
      </c>
      <c r="BB72" s="1030">
        <v>12480736.65625</v>
      </c>
      <c r="BC72" s="1030"/>
      <c r="BD72" s="1030"/>
      <c r="BE72" s="1030"/>
      <c r="BF72" s="1030"/>
      <c r="BG72" s="1030">
        <f t="shared" si="9"/>
        <v>12480736.65625</v>
      </c>
      <c r="BH72" s="1030">
        <v>13604519.5</v>
      </c>
      <c r="BI72" s="1030"/>
      <c r="BJ72" s="1030"/>
      <c r="BK72" s="1030"/>
      <c r="BL72" s="1030"/>
      <c r="BM72" s="1030">
        <f t="shared" si="12"/>
        <v>13604519.5</v>
      </c>
    </row>
    <row r="73" spans="1:65" ht="120.75" hidden="1" x14ac:dyDescent="0.25">
      <c r="A73" s="855">
        <v>70</v>
      </c>
      <c r="B73" s="849" t="s">
        <v>30</v>
      </c>
      <c r="C73" s="849" t="s">
        <v>3067</v>
      </c>
      <c r="D73" s="1239" t="s">
        <v>314</v>
      </c>
      <c r="E73" s="849" t="s">
        <v>315</v>
      </c>
      <c r="F73" s="849" t="s">
        <v>317</v>
      </c>
      <c r="G73" s="1027" t="s">
        <v>38</v>
      </c>
      <c r="H73" s="1045">
        <v>6.9999999999999999E-4</v>
      </c>
      <c r="I73" s="1027" t="s">
        <v>318</v>
      </c>
      <c r="J73" s="1027">
        <v>2023</v>
      </c>
      <c r="K73" s="1050">
        <v>1E-3</v>
      </c>
      <c r="L73" s="1027">
        <v>45</v>
      </c>
      <c r="M73" s="1027" t="s">
        <v>93</v>
      </c>
      <c r="N73" s="1023">
        <v>4502</v>
      </c>
      <c r="O73" s="849" t="s">
        <v>132</v>
      </c>
      <c r="P73" s="1034">
        <v>4502038</v>
      </c>
      <c r="Q73" s="1023" t="s">
        <v>165</v>
      </c>
      <c r="R73" s="1033" t="s">
        <v>321</v>
      </c>
      <c r="S73" s="1023">
        <v>450203800</v>
      </c>
      <c r="T73" s="1023" t="s">
        <v>167</v>
      </c>
      <c r="U73" s="1023">
        <v>4</v>
      </c>
      <c r="V73" s="1023">
        <v>1</v>
      </c>
      <c r="W73" s="1023">
        <v>1</v>
      </c>
      <c r="X73" s="1023">
        <v>1</v>
      </c>
      <c r="Y73" s="1023">
        <v>1</v>
      </c>
      <c r="Z73" s="1023">
        <v>4</v>
      </c>
      <c r="AA73" s="1020" t="s">
        <v>43</v>
      </c>
      <c r="AB73" s="1027" t="s">
        <v>3317</v>
      </c>
      <c r="AC73" s="1027" t="s">
        <v>173</v>
      </c>
      <c r="AD73" s="1027" t="s">
        <v>174</v>
      </c>
      <c r="AE73" s="1027" t="s">
        <v>322</v>
      </c>
      <c r="AF73" s="1020"/>
      <c r="AG73" s="1020"/>
      <c r="AH73" s="1020"/>
      <c r="AI73" s="1020"/>
      <c r="AJ73" s="1020"/>
      <c r="AK73" s="1020"/>
      <c r="AL73" s="1020"/>
      <c r="AM73" s="1020"/>
      <c r="AN73" s="1026"/>
      <c r="AO73" s="1027" t="s">
        <v>3061</v>
      </c>
      <c r="AP73" s="1005">
        <v>13361125</v>
      </c>
      <c r="AQ73" s="1030"/>
      <c r="AR73" s="1030"/>
      <c r="AS73" s="1030"/>
      <c r="AT73" s="1030"/>
      <c r="AU73" s="1030">
        <f t="shared" si="11"/>
        <v>13361125</v>
      </c>
      <c r="AV73" s="1030">
        <v>11425561.5</v>
      </c>
      <c r="AW73" s="1030"/>
      <c r="AX73" s="1030"/>
      <c r="AY73" s="1030"/>
      <c r="AZ73" s="1030"/>
      <c r="BA73" s="1030">
        <f t="shared" si="10"/>
        <v>11425561.5</v>
      </c>
      <c r="BB73" s="1030">
        <v>12480736.65625</v>
      </c>
      <c r="BC73" s="1030"/>
      <c r="BD73" s="1030"/>
      <c r="BE73" s="1030"/>
      <c r="BF73" s="1030"/>
      <c r="BG73" s="1030">
        <f t="shared" si="9"/>
        <v>12480736.65625</v>
      </c>
      <c r="BH73" s="1030">
        <v>13604519.5</v>
      </c>
      <c r="BI73" s="1030"/>
      <c r="BJ73" s="1030"/>
      <c r="BK73" s="1030"/>
      <c r="BL73" s="1030"/>
      <c r="BM73" s="1030">
        <f t="shared" si="12"/>
        <v>13604519.5</v>
      </c>
    </row>
    <row r="74" spans="1:65" ht="138" hidden="1" x14ac:dyDescent="0.25">
      <c r="A74" s="855">
        <v>71</v>
      </c>
      <c r="B74" s="849" t="s">
        <v>30</v>
      </c>
      <c r="C74" s="849" t="s">
        <v>3067</v>
      </c>
      <c r="D74" s="1239" t="s">
        <v>314</v>
      </c>
      <c r="E74" s="849" t="s">
        <v>315</v>
      </c>
      <c r="F74" s="849" t="s">
        <v>317</v>
      </c>
      <c r="G74" s="1027" t="s">
        <v>38</v>
      </c>
      <c r="H74" s="1045">
        <v>6.9999999999999999E-4</v>
      </c>
      <c r="I74" s="1027" t="s">
        <v>318</v>
      </c>
      <c r="J74" s="1027">
        <v>2023</v>
      </c>
      <c r="K74" s="1050">
        <v>1E-3</v>
      </c>
      <c r="L74" s="1027">
        <v>45</v>
      </c>
      <c r="M74" s="1027" t="s">
        <v>93</v>
      </c>
      <c r="N74" s="1023">
        <v>4502</v>
      </c>
      <c r="O74" s="849" t="s">
        <v>132</v>
      </c>
      <c r="P74" s="1027">
        <v>4502020</v>
      </c>
      <c r="Q74" s="1023" t="s">
        <v>324</v>
      </c>
      <c r="R74" s="1033" t="s">
        <v>323</v>
      </c>
      <c r="S74" s="1023">
        <v>450202001</v>
      </c>
      <c r="T74" s="1023" t="s">
        <v>325</v>
      </c>
      <c r="U74" s="1023">
        <v>1</v>
      </c>
      <c r="V74" s="1023">
        <v>2</v>
      </c>
      <c r="W74" s="1023">
        <v>4</v>
      </c>
      <c r="X74" s="1023">
        <v>4</v>
      </c>
      <c r="Y74" s="1023">
        <v>4</v>
      </c>
      <c r="Z74" s="1023">
        <v>14</v>
      </c>
      <c r="AA74" s="1020" t="s">
        <v>53</v>
      </c>
      <c r="AB74" s="1020" t="s">
        <v>3317</v>
      </c>
      <c r="AC74" s="1027" t="s">
        <v>173</v>
      </c>
      <c r="AD74" s="1027" t="s">
        <v>174</v>
      </c>
      <c r="AE74" s="1027" t="s">
        <v>322</v>
      </c>
      <c r="AF74" s="1020"/>
      <c r="AG74" s="1020"/>
      <c r="AH74" s="1020"/>
      <c r="AI74" s="1020"/>
      <c r="AJ74" s="1020"/>
      <c r="AK74" s="1020"/>
      <c r="AL74" s="1020"/>
      <c r="AM74" s="1020"/>
      <c r="AN74" s="1026"/>
      <c r="AO74" s="1027" t="s">
        <v>3061</v>
      </c>
      <c r="AP74" s="1005">
        <v>13361125</v>
      </c>
      <c r="AQ74" s="1030"/>
      <c r="AR74" s="1030"/>
      <c r="AS74" s="1030"/>
      <c r="AT74" s="1030"/>
      <c r="AU74" s="1030">
        <f t="shared" si="11"/>
        <v>13361125</v>
      </c>
      <c r="AV74" s="1030">
        <v>11425561.5</v>
      </c>
      <c r="AW74" s="1030"/>
      <c r="AX74" s="1030"/>
      <c r="AY74" s="1030"/>
      <c r="AZ74" s="1030"/>
      <c r="BA74" s="1030">
        <f t="shared" si="10"/>
        <v>11425561.5</v>
      </c>
      <c r="BB74" s="1030">
        <v>12480736.65625</v>
      </c>
      <c r="BC74" s="1030"/>
      <c r="BD74" s="1030"/>
      <c r="BE74" s="1030"/>
      <c r="BF74" s="1030"/>
      <c r="BG74" s="1030">
        <f t="shared" si="9"/>
        <v>12480736.65625</v>
      </c>
      <c r="BH74" s="1030">
        <v>13604519.5</v>
      </c>
      <c r="BI74" s="1030"/>
      <c r="BJ74" s="1030"/>
      <c r="BK74" s="1030"/>
      <c r="BL74" s="1030"/>
      <c r="BM74" s="1030">
        <f t="shared" si="12"/>
        <v>13604519.5</v>
      </c>
    </row>
    <row r="75" spans="1:65" ht="120.75" hidden="1" x14ac:dyDescent="0.25">
      <c r="A75" s="855">
        <v>72</v>
      </c>
      <c r="B75" s="849" t="s">
        <v>30</v>
      </c>
      <c r="C75" s="849" t="s">
        <v>3067</v>
      </c>
      <c r="D75" s="1239" t="s">
        <v>314</v>
      </c>
      <c r="E75" s="849" t="s">
        <v>315</v>
      </c>
      <c r="F75" s="849" t="s">
        <v>317</v>
      </c>
      <c r="G75" s="1027" t="s">
        <v>38</v>
      </c>
      <c r="H75" s="1045">
        <v>6.9999999999999999E-4</v>
      </c>
      <c r="I75" s="1027" t="s">
        <v>318</v>
      </c>
      <c r="J75" s="1027">
        <v>2023</v>
      </c>
      <c r="K75" s="1050">
        <v>1E-3</v>
      </c>
      <c r="L75" s="1027">
        <v>45</v>
      </c>
      <c r="M75" s="1027" t="s">
        <v>93</v>
      </c>
      <c r="N75" s="1023">
        <v>4502</v>
      </c>
      <c r="O75" s="849" t="s">
        <v>132</v>
      </c>
      <c r="P75" s="1040" t="s">
        <v>169</v>
      </c>
      <c r="Q75" s="1023" t="s">
        <v>170</v>
      </c>
      <c r="R75" s="1033" t="s">
        <v>326</v>
      </c>
      <c r="S75" s="1041" t="s">
        <v>327</v>
      </c>
      <c r="T75" s="1023" t="s">
        <v>328</v>
      </c>
      <c r="U75" s="1023">
        <v>4</v>
      </c>
      <c r="V75" s="1023">
        <v>4</v>
      </c>
      <c r="W75" s="1023">
        <v>4</v>
      </c>
      <c r="X75" s="1023">
        <v>4</v>
      </c>
      <c r="Y75" s="1023">
        <v>4</v>
      </c>
      <c r="Z75" s="1023">
        <v>4</v>
      </c>
      <c r="AA75" s="1020" t="s">
        <v>53</v>
      </c>
      <c r="AB75" s="1020" t="s">
        <v>3317</v>
      </c>
      <c r="AC75" s="1027" t="s">
        <v>173</v>
      </c>
      <c r="AD75" s="1027" t="s">
        <v>174</v>
      </c>
      <c r="AE75" s="1027" t="s">
        <v>322</v>
      </c>
      <c r="AF75" s="1020"/>
      <c r="AG75" s="1020"/>
      <c r="AH75" s="1020"/>
      <c r="AI75" s="1020"/>
      <c r="AJ75" s="1020"/>
      <c r="AK75" s="1020"/>
      <c r="AL75" s="1020"/>
      <c r="AM75" s="1020"/>
      <c r="AN75" s="1026"/>
      <c r="AO75" s="1027" t="s">
        <v>3061</v>
      </c>
      <c r="AP75" s="1005">
        <v>13361125</v>
      </c>
      <c r="AQ75" s="1030"/>
      <c r="AR75" s="1030"/>
      <c r="AS75" s="1030"/>
      <c r="AT75" s="1030"/>
      <c r="AU75" s="1030">
        <f t="shared" si="11"/>
        <v>13361125</v>
      </c>
      <c r="AV75" s="1030">
        <v>11425561.5</v>
      </c>
      <c r="AW75" s="1030"/>
      <c r="AX75" s="1030"/>
      <c r="AY75" s="1030"/>
      <c r="AZ75" s="1030"/>
      <c r="BA75" s="1030">
        <f t="shared" si="10"/>
        <v>11425561.5</v>
      </c>
      <c r="BB75" s="1030">
        <v>12480736.65625</v>
      </c>
      <c r="BC75" s="1030"/>
      <c r="BD75" s="1030"/>
      <c r="BE75" s="1030"/>
      <c r="BF75" s="1030"/>
      <c r="BG75" s="1030">
        <f t="shared" si="9"/>
        <v>12480736.65625</v>
      </c>
      <c r="BH75" s="1030">
        <v>13604519.5</v>
      </c>
      <c r="BI75" s="1030"/>
      <c r="BJ75" s="1030"/>
      <c r="BK75" s="1030"/>
      <c r="BL75" s="1030"/>
      <c r="BM75" s="1030">
        <f t="shared" si="12"/>
        <v>13604519.5</v>
      </c>
    </row>
    <row r="76" spans="1:65" ht="120.75" hidden="1" x14ac:dyDescent="0.25">
      <c r="A76" s="855">
        <v>73</v>
      </c>
      <c r="B76" s="849" t="s">
        <v>30</v>
      </c>
      <c r="C76" s="849" t="s">
        <v>3067</v>
      </c>
      <c r="D76" s="1239" t="s">
        <v>314</v>
      </c>
      <c r="E76" s="849" t="s">
        <v>315</v>
      </c>
      <c r="F76" s="849" t="s">
        <v>317</v>
      </c>
      <c r="G76" s="1027" t="s">
        <v>38</v>
      </c>
      <c r="H76" s="1045">
        <v>6.9999999999999999E-4</v>
      </c>
      <c r="I76" s="1027" t="s">
        <v>318</v>
      </c>
      <c r="J76" s="1027">
        <v>2023</v>
      </c>
      <c r="K76" s="1050">
        <v>1E-3</v>
      </c>
      <c r="L76" s="1027">
        <v>45</v>
      </c>
      <c r="M76" s="1027" t="s">
        <v>93</v>
      </c>
      <c r="N76" s="1023">
        <v>4502</v>
      </c>
      <c r="O76" s="849" t="s">
        <v>132</v>
      </c>
      <c r="P76" s="1034">
        <v>4502021</v>
      </c>
      <c r="Q76" s="1023" t="s">
        <v>149</v>
      </c>
      <c r="R76" s="1033" t="s">
        <v>329</v>
      </c>
      <c r="S76" s="1041">
        <v>4502001</v>
      </c>
      <c r="T76" s="1023" t="s">
        <v>330</v>
      </c>
      <c r="U76" s="1023">
        <v>1</v>
      </c>
      <c r="V76" s="1023">
        <v>1</v>
      </c>
      <c r="W76" s="1023">
        <v>1</v>
      </c>
      <c r="X76" s="1023">
        <v>1</v>
      </c>
      <c r="Y76" s="1023">
        <v>1</v>
      </c>
      <c r="Z76" s="1023">
        <v>4</v>
      </c>
      <c r="AA76" s="1020" t="s">
        <v>43</v>
      </c>
      <c r="AB76" s="1027" t="s">
        <v>3317</v>
      </c>
      <c r="AC76" s="1027" t="s">
        <v>173</v>
      </c>
      <c r="AD76" s="1027" t="s">
        <v>174</v>
      </c>
      <c r="AE76" s="1027" t="s">
        <v>322</v>
      </c>
      <c r="AF76" s="1020"/>
      <c r="AG76" s="1020"/>
      <c r="AH76" s="1020"/>
      <c r="AI76" s="1020"/>
      <c r="AJ76" s="1020"/>
      <c r="AK76" s="1020"/>
      <c r="AL76" s="1020"/>
      <c r="AM76" s="1020"/>
      <c r="AN76" s="1026"/>
      <c r="AO76" s="1027" t="s">
        <v>3061</v>
      </c>
      <c r="AP76" s="1005">
        <v>13361125</v>
      </c>
      <c r="AQ76" s="1030"/>
      <c r="AR76" s="1030"/>
      <c r="AS76" s="1030"/>
      <c r="AT76" s="1030"/>
      <c r="AU76" s="1030">
        <f t="shared" si="11"/>
        <v>13361125</v>
      </c>
      <c r="AV76" s="1030">
        <v>11425561.5</v>
      </c>
      <c r="AW76" s="1030"/>
      <c r="AX76" s="1030"/>
      <c r="AY76" s="1030"/>
      <c r="AZ76" s="1030"/>
      <c r="BA76" s="1030">
        <f t="shared" si="10"/>
        <v>11425561.5</v>
      </c>
      <c r="BB76" s="1030">
        <v>12480736.65625</v>
      </c>
      <c r="BC76" s="1030"/>
      <c r="BD76" s="1030"/>
      <c r="BE76" s="1030"/>
      <c r="BF76" s="1030"/>
      <c r="BG76" s="1030">
        <f t="shared" si="9"/>
        <v>12480736.65625</v>
      </c>
      <c r="BH76" s="1030">
        <v>13604519.5</v>
      </c>
      <c r="BI76" s="1030"/>
      <c r="BJ76" s="1030"/>
      <c r="BK76" s="1030"/>
      <c r="BL76" s="1030"/>
      <c r="BM76" s="1030">
        <f t="shared" si="12"/>
        <v>13604519.5</v>
      </c>
    </row>
    <row r="77" spans="1:65" ht="120.75" hidden="1" x14ac:dyDescent="0.25">
      <c r="A77" s="855">
        <v>74</v>
      </c>
      <c r="B77" s="849" t="s">
        <v>30</v>
      </c>
      <c r="C77" s="849" t="s">
        <v>3067</v>
      </c>
      <c r="D77" s="1239" t="s">
        <v>314</v>
      </c>
      <c r="E77" s="849" t="s">
        <v>315</v>
      </c>
      <c r="F77" s="849" t="s">
        <v>317</v>
      </c>
      <c r="G77" s="1027" t="s">
        <v>38</v>
      </c>
      <c r="H77" s="1045">
        <v>6.9999999999999999E-4</v>
      </c>
      <c r="I77" s="1027" t="s">
        <v>318</v>
      </c>
      <c r="J77" s="1027">
        <v>2023</v>
      </c>
      <c r="K77" s="1050">
        <v>1E-3</v>
      </c>
      <c r="L77" s="1027">
        <v>45</v>
      </c>
      <c r="M77" s="1027" t="s">
        <v>93</v>
      </c>
      <c r="N77" s="1023">
        <v>4502</v>
      </c>
      <c r="O77" s="849" t="s">
        <v>132</v>
      </c>
      <c r="P77" s="1040">
        <v>4502035</v>
      </c>
      <c r="Q77" s="1023" t="s">
        <v>51</v>
      </c>
      <c r="R77" s="1033" t="s">
        <v>331</v>
      </c>
      <c r="S77" s="1023">
        <v>450203501</v>
      </c>
      <c r="T77" s="1023" t="s">
        <v>216</v>
      </c>
      <c r="U77" s="1023">
        <v>4</v>
      </c>
      <c r="V77" s="1023">
        <v>4</v>
      </c>
      <c r="W77" s="1023">
        <v>4</v>
      </c>
      <c r="X77" s="1023">
        <v>4</v>
      </c>
      <c r="Y77" s="1023">
        <v>4</v>
      </c>
      <c r="Z77" s="1023">
        <v>4</v>
      </c>
      <c r="AA77" s="1020" t="s">
        <v>53</v>
      </c>
      <c r="AB77" s="1020" t="s">
        <v>3317</v>
      </c>
      <c r="AC77" s="1027" t="s">
        <v>173</v>
      </c>
      <c r="AD77" s="1027" t="s">
        <v>174</v>
      </c>
      <c r="AE77" s="1027" t="s">
        <v>322</v>
      </c>
      <c r="AF77" s="1020"/>
      <c r="AG77" s="1020"/>
      <c r="AH77" s="1020"/>
      <c r="AI77" s="1020"/>
      <c r="AJ77" s="1020"/>
      <c r="AK77" s="1020"/>
      <c r="AL77" s="1020"/>
      <c r="AM77" s="1020"/>
      <c r="AN77" s="1026"/>
      <c r="AO77" s="1027" t="s">
        <v>3061</v>
      </c>
      <c r="AP77" s="1005">
        <v>13361125</v>
      </c>
      <c r="AQ77" s="1030"/>
      <c r="AR77" s="1030"/>
      <c r="AS77" s="1030"/>
      <c r="AT77" s="1030"/>
      <c r="AU77" s="1030">
        <f t="shared" si="11"/>
        <v>13361125</v>
      </c>
      <c r="AV77" s="1030">
        <v>11425561.5</v>
      </c>
      <c r="AW77" s="1030"/>
      <c r="AX77" s="1030"/>
      <c r="AY77" s="1030"/>
      <c r="AZ77" s="1030"/>
      <c r="BA77" s="1030">
        <f t="shared" si="10"/>
        <v>11425561.5</v>
      </c>
      <c r="BB77" s="1030">
        <v>12480736.65625</v>
      </c>
      <c r="BC77" s="1030"/>
      <c r="BD77" s="1030"/>
      <c r="BE77" s="1030"/>
      <c r="BF77" s="1030"/>
      <c r="BG77" s="1030">
        <f t="shared" si="9"/>
        <v>12480736.65625</v>
      </c>
      <c r="BH77" s="1030">
        <v>13604519.5</v>
      </c>
      <c r="BI77" s="1030"/>
      <c r="BJ77" s="1030"/>
      <c r="BK77" s="1030"/>
      <c r="BL77" s="1030"/>
      <c r="BM77" s="1030">
        <f t="shared" si="12"/>
        <v>13604519.5</v>
      </c>
    </row>
    <row r="78" spans="1:65" ht="120.75" hidden="1" x14ac:dyDescent="0.25">
      <c r="A78" s="855">
        <v>75</v>
      </c>
      <c r="B78" s="849" t="s">
        <v>30</v>
      </c>
      <c r="C78" s="849" t="s">
        <v>3067</v>
      </c>
      <c r="D78" s="1239" t="s">
        <v>314</v>
      </c>
      <c r="E78" s="849" t="s">
        <v>315</v>
      </c>
      <c r="F78" s="849" t="s">
        <v>317</v>
      </c>
      <c r="G78" s="1027" t="s">
        <v>38</v>
      </c>
      <c r="H78" s="1045">
        <v>6.9999999999999999E-4</v>
      </c>
      <c r="I78" s="1027" t="s">
        <v>318</v>
      </c>
      <c r="J78" s="1027">
        <v>2023</v>
      </c>
      <c r="K78" s="1050">
        <v>1E-3</v>
      </c>
      <c r="L78" s="1027">
        <v>45</v>
      </c>
      <c r="M78" s="1027" t="s">
        <v>93</v>
      </c>
      <c r="N78" s="1023">
        <v>4502</v>
      </c>
      <c r="O78" s="849" t="s">
        <v>132</v>
      </c>
      <c r="P78" s="1027">
        <v>4502021</v>
      </c>
      <c r="Q78" s="1023" t="s">
        <v>149</v>
      </c>
      <c r="R78" s="1033" t="s">
        <v>332</v>
      </c>
      <c r="S78" s="1023">
        <v>450202100</v>
      </c>
      <c r="T78" s="1023" t="s">
        <v>151</v>
      </c>
      <c r="U78" s="1023">
        <v>0</v>
      </c>
      <c r="V78" s="1023">
        <v>1</v>
      </c>
      <c r="W78" s="1023">
        <v>1</v>
      </c>
      <c r="X78" s="1023">
        <v>1</v>
      </c>
      <c r="Y78" s="1023">
        <v>1</v>
      </c>
      <c r="Z78" s="1023">
        <v>1</v>
      </c>
      <c r="AA78" s="1020" t="s">
        <v>53</v>
      </c>
      <c r="AB78" s="1027" t="s">
        <v>3317</v>
      </c>
      <c r="AC78" s="1051" t="s">
        <v>333</v>
      </c>
      <c r="AD78" s="1051" t="s">
        <v>334</v>
      </c>
      <c r="AE78" s="1027" t="s">
        <v>335</v>
      </c>
      <c r="AF78" s="1020"/>
      <c r="AG78" s="1020"/>
      <c r="AH78" s="1020"/>
      <c r="AI78" s="1020"/>
      <c r="AJ78" s="1020"/>
      <c r="AK78" s="1020"/>
      <c r="AL78" s="1020"/>
      <c r="AM78" s="1020"/>
      <c r="AN78" s="1026"/>
      <c r="AO78" s="1027" t="s">
        <v>3061</v>
      </c>
      <c r="AP78" s="1005">
        <v>13361125</v>
      </c>
      <c r="AQ78" s="1030"/>
      <c r="AR78" s="1030"/>
      <c r="AS78" s="1030"/>
      <c r="AT78" s="1030"/>
      <c r="AU78" s="1030">
        <f t="shared" si="11"/>
        <v>13361125</v>
      </c>
      <c r="AV78" s="1030">
        <v>11425561.5</v>
      </c>
      <c r="AW78" s="1030"/>
      <c r="AX78" s="1030"/>
      <c r="AY78" s="1030"/>
      <c r="AZ78" s="1030"/>
      <c r="BA78" s="1030">
        <f t="shared" si="10"/>
        <v>11425561.5</v>
      </c>
      <c r="BB78" s="1030">
        <v>12480736.65625</v>
      </c>
      <c r="BC78" s="1030"/>
      <c r="BD78" s="1030"/>
      <c r="BE78" s="1030"/>
      <c r="BF78" s="1030"/>
      <c r="BG78" s="1030">
        <f t="shared" si="9"/>
        <v>12480736.65625</v>
      </c>
      <c r="BH78" s="1030">
        <v>13604519.5</v>
      </c>
      <c r="BI78" s="1030"/>
      <c r="BJ78" s="1030"/>
      <c r="BK78" s="1030"/>
      <c r="BL78" s="1030"/>
      <c r="BM78" s="1030">
        <f t="shared" si="12"/>
        <v>13604519.5</v>
      </c>
    </row>
    <row r="79" spans="1:65" ht="120.75" hidden="1" x14ac:dyDescent="0.25">
      <c r="A79" s="855">
        <v>76</v>
      </c>
      <c r="B79" s="849" t="s">
        <v>30</v>
      </c>
      <c r="C79" s="849" t="s">
        <v>3067</v>
      </c>
      <c r="D79" s="1239" t="s">
        <v>314</v>
      </c>
      <c r="E79" s="849" t="s">
        <v>315</v>
      </c>
      <c r="F79" s="849" t="s">
        <v>317</v>
      </c>
      <c r="G79" s="1027" t="s">
        <v>38</v>
      </c>
      <c r="H79" s="1045">
        <v>6.9999999999999999E-4</v>
      </c>
      <c r="I79" s="1027" t="s">
        <v>318</v>
      </c>
      <c r="J79" s="1027">
        <v>2023</v>
      </c>
      <c r="K79" s="1050">
        <v>1E-3</v>
      </c>
      <c r="L79" s="1027">
        <v>45</v>
      </c>
      <c r="M79" s="1027" t="s">
        <v>93</v>
      </c>
      <c r="N79" s="1023">
        <v>4502</v>
      </c>
      <c r="O79" s="849" t="s">
        <v>132</v>
      </c>
      <c r="P79" s="1027">
        <v>4502034</v>
      </c>
      <c r="Q79" s="1023" t="s">
        <v>199</v>
      </c>
      <c r="R79" s="1033" t="s">
        <v>336</v>
      </c>
      <c r="S79" s="1023">
        <v>450203414</v>
      </c>
      <c r="T79" s="1023" t="s">
        <v>337</v>
      </c>
      <c r="U79" s="1023" t="s">
        <v>158</v>
      </c>
      <c r="V79" s="1023">
        <v>1</v>
      </c>
      <c r="W79" s="1023">
        <v>1</v>
      </c>
      <c r="X79" s="1023">
        <v>1</v>
      </c>
      <c r="Y79" s="1023">
        <v>1</v>
      </c>
      <c r="Z79" s="1023">
        <v>4</v>
      </c>
      <c r="AA79" s="1020" t="s">
        <v>43</v>
      </c>
      <c r="AB79" s="1027" t="s">
        <v>3317</v>
      </c>
      <c r="AC79" s="1027" t="s">
        <v>173</v>
      </c>
      <c r="AD79" s="1027" t="s">
        <v>174</v>
      </c>
      <c r="AE79" s="1027" t="s">
        <v>175</v>
      </c>
      <c r="AF79" s="1020"/>
      <c r="AG79" s="1020"/>
      <c r="AH79" s="1020"/>
      <c r="AI79" s="1020"/>
      <c r="AJ79" s="1020"/>
      <c r="AK79" s="1020"/>
      <c r="AL79" s="1020"/>
      <c r="AM79" s="1020"/>
      <c r="AN79" s="1026"/>
      <c r="AO79" s="1027" t="s">
        <v>3061</v>
      </c>
      <c r="AP79" s="1005">
        <v>13361125</v>
      </c>
      <c r="AQ79" s="1030"/>
      <c r="AR79" s="1030"/>
      <c r="AS79" s="1030"/>
      <c r="AT79" s="1030"/>
      <c r="AU79" s="1030">
        <f t="shared" si="11"/>
        <v>13361125</v>
      </c>
      <c r="AV79" s="1030">
        <v>11425561.5</v>
      </c>
      <c r="AW79" s="1030"/>
      <c r="AX79" s="1030"/>
      <c r="AY79" s="1030"/>
      <c r="AZ79" s="1030"/>
      <c r="BA79" s="1030">
        <f t="shared" si="10"/>
        <v>11425561.5</v>
      </c>
      <c r="BB79" s="1030">
        <v>12480736.65625</v>
      </c>
      <c r="BC79" s="1030"/>
      <c r="BD79" s="1030"/>
      <c r="BE79" s="1030"/>
      <c r="BF79" s="1030"/>
      <c r="BG79" s="1030">
        <f t="shared" ref="BG79:BG110" si="13">+BB79+BC79+BD79+BE79+BF79</f>
        <v>12480736.65625</v>
      </c>
      <c r="BH79" s="1030">
        <v>13604519.5</v>
      </c>
      <c r="BI79" s="1030"/>
      <c r="BJ79" s="1030"/>
      <c r="BK79" s="1030"/>
      <c r="BL79" s="1030"/>
      <c r="BM79" s="1030">
        <f t="shared" si="12"/>
        <v>13604519.5</v>
      </c>
    </row>
    <row r="80" spans="1:65" ht="120.75" hidden="1" x14ac:dyDescent="0.25">
      <c r="A80" s="855">
        <v>77</v>
      </c>
      <c r="B80" s="849" t="s">
        <v>30</v>
      </c>
      <c r="C80" s="849" t="s">
        <v>3067</v>
      </c>
      <c r="D80" s="1239" t="s">
        <v>314</v>
      </c>
      <c r="E80" s="849" t="s">
        <v>315</v>
      </c>
      <c r="F80" s="849" t="s">
        <v>317</v>
      </c>
      <c r="G80" s="1027" t="s">
        <v>38</v>
      </c>
      <c r="H80" s="1045">
        <v>6.9999999999999999E-4</v>
      </c>
      <c r="I80" s="1027" t="s">
        <v>318</v>
      </c>
      <c r="J80" s="1027">
        <v>2023</v>
      </c>
      <c r="K80" s="1050">
        <v>1E-3</v>
      </c>
      <c r="L80" s="1027">
        <v>45</v>
      </c>
      <c r="M80" s="1027" t="s">
        <v>93</v>
      </c>
      <c r="N80" s="1023">
        <v>4502</v>
      </c>
      <c r="O80" s="849" t="s">
        <v>132</v>
      </c>
      <c r="P80" s="1027">
        <v>4502034</v>
      </c>
      <c r="Q80" s="1023" t="s">
        <v>199</v>
      </c>
      <c r="R80" s="1033" t="s">
        <v>338</v>
      </c>
      <c r="S80" s="1023">
        <v>450203413</v>
      </c>
      <c r="T80" s="1023" t="s">
        <v>339</v>
      </c>
      <c r="U80" s="1023" t="s">
        <v>158</v>
      </c>
      <c r="V80" s="1023">
        <v>20</v>
      </c>
      <c r="W80" s="1023">
        <v>20</v>
      </c>
      <c r="X80" s="1023">
        <v>20</v>
      </c>
      <c r="Y80" s="1023">
        <v>20</v>
      </c>
      <c r="Z80" s="1023">
        <v>80</v>
      </c>
      <c r="AA80" s="1020" t="s">
        <v>43</v>
      </c>
      <c r="AB80" s="1027" t="s">
        <v>3317</v>
      </c>
      <c r="AC80" s="1027" t="s">
        <v>173</v>
      </c>
      <c r="AD80" s="1027" t="s">
        <v>174</v>
      </c>
      <c r="AE80" s="1027" t="s">
        <v>175</v>
      </c>
      <c r="AF80" s="1020"/>
      <c r="AG80" s="1020"/>
      <c r="AH80" s="1020"/>
      <c r="AI80" s="1020"/>
      <c r="AJ80" s="1020"/>
      <c r="AK80" s="1020"/>
      <c r="AL80" s="1020"/>
      <c r="AM80" s="1020"/>
      <c r="AN80" s="1026"/>
      <c r="AO80" s="1027" t="s">
        <v>3061</v>
      </c>
      <c r="AP80" s="1005">
        <v>13361125</v>
      </c>
      <c r="AQ80" s="1030"/>
      <c r="AR80" s="1030"/>
      <c r="AS80" s="1030"/>
      <c r="AT80" s="1030"/>
      <c r="AU80" s="1030">
        <f t="shared" si="11"/>
        <v>13361125</v>
      </c>
      <c r="AV80" s="1030">
        <v>11425561.5</v>
      </c>
      <c r="AW80" s="1030"/>
      <c r="AX80" s="1030"/>
      <c r="AY80" s="1030"/>
      <c r="AZ80" s="1030"/>
      <c r="BA80" s="1030">
        <f t="shared" si="10"/>
        <v>11425561.5</v>
      </c>
      <c r="BB80" s="1030">
        <v>12480736.65625</v>
      </c>
      <c r="BC80" s="1030"/>
      <c r="BD80" s="1030"/>
      <c r="BE80" s="1030"/>
      <c r="BF80" s="1030"/>
      <c r="BG80" s="1030">
        <f t="shared" si="13"/>
        <v>12480736.65625</v>
      </c>
      <c r="BH80" s="1030">
        <v>13604519.5</v>
      </c>
      <c r="BI80" s="1030"/>
      <c r="BJ80" s="1030"/>
      <c r="BK80" s="1030"/>
      <c r="BL80" s="1030"/>
      <c r="BM80" s="1030">
        <f t="shared" si="12"/>
        <v>13604519.5</v>
      </c>
    </row>
    <row r="81" spans="1:65" ht="120.75" hidden="1" x14ac:dyDescent="0.25">
      <c r="A81" s="855">
        <v>78</v>
      </c>
      <c r="B81" s="849" t="s">
        <v>30</v>
      </c>
      <c r="C81" s="849" t="s">
        <v>3067</v>
      </c>
      <c r="D81" s="1239" t="s">
        <v>314</v>
      </c>
      <c r="E81" s="849" t="s">
        <v>315</v>
      </c>
      <c r="F81" s="849" t="s">
        <v>317</v>
      </c>
      <c r="G81" s="1027" t="s">
        <v>38</v>
      </c>
      <c r="H81" s="1045">
        <v>6.9999999999999999E-4</v>
      </c>
      <c r="I81" s="1027" t="s">
        <v>318</v>
      </c>
      <c r="J81" s="1027">
        <v>2023</v>
      </c>
      <c r="K81" s="1050">
        <v>1E-3</v>
      </c>
      <c r="L81" s="1027">
        <v>45</v>
      </c>
      <c r="M81" s="1027" t="s">
        <v>93</v>
      </c>
      <c r="N81" s="1023">
        <v>4502</v>
      </c>
      <c r="O81" s="849" t="s">
        <v>132</v>
      </c>
      <c r="P81" s="1027">
        <v>4502001</v>
      </c>
      <c r="Q81" s="1023" t="s">
        <v>170</v>
      </c>
      <c r="R81" s="1033" t="s">
        <v>340</v>
      </c>
      <c r="S81" s="1023">
        <v>450200113</v>
      </c>
      <c r="T81" s="1023" t="s">
        <v>341</v>
      </c>
      <c r="U81" s="1023">
        <v>0</v>
      </c>
      <c r="V81" s="1023">
        <v>1</v>
      </c>
      <c r="W81" s="1023">
        <v>1</v>
      </c>
      <c r="X81" s="1023">
        <v>1</v>
      </c>
      <c r="Y81" s="1023">
        <v>1</v>
      </c>
      <c r="Z81" s="1023">
        <v>1</v>
      </c>
      <c r="AA81" s="1020" t="s">
        <v>53</v>
      </c>
      <c r="AB81" s="1027" t="s">
        <v>3317</v>
      </c>
      <c r="AC81" s="1027" t="s">
        <v>173</v>
      </c>
      <c r="AD81" s="1027" t="s">
        <v>174</v>
      </c>
      <c r="AE81" s="1027" t="s">
        <v>175</v>
      </c>
      <c r="AF81" s="1020"/>
      <c r="AG81" s="1020"/>
      <c r="AH81" s="1020"/>
      <c r="AI81" s="1020"/>
      <c r="AJ81" s="1020"/>
      <c r="AK81" s="1020"/>
      <c r="AL81" s="1020"/>
      <c r="AM81" s="1020"/>
      <c r="AN81" s="1026"/>
      <c r="AO81" s="1027" t="s">
        <v>3061</v>
      </c>
      <c r="AP81" s="1047">
        <v>150088200</v>
      </c>
      <c r="AQ81" s="1030"/>
      <c r="AR81" s="1030"/>
      <c r="AS81" s="1030"/>
      <c r="AT81" s="1030"/>
      <c r="AU81" s="1030">
        <f t="shared" si="11"/>
        <v>150088200</v>
      </c>
      <c r="AV81" s="1030">
        <v>100000000</v>
      </c>
      <c r="AW81" s="1030"/>
      <c r="AX81" s="1030"/>
      <c r="AY81" s="1030"/>
      <c r="AZ81" s="1030"/>
      <c r="BA81" s="1030">
        <f t="shared" si="10"/>
        <v>100000000</v>
      </c>
      <c r="BB81" s="1030">
        <v>140198621</v>
      </c>
      <c r="BC81" s="1030"/>
      <c r="BD81" s="1030"/>
      <c r="BE81" s="1030"/>
      <c r="BF81" s="1030"/>
      <c r="BG81" s="1030">
        <f t="shared" si="13"/>
        <v>140198621</v>
      </c>
      <c r="BH81" s="1030">
        <v>152822299</v>
      </c>
      <c r="BI81" s="1030"/>
      <c r="BJ81" s="1030"/>
      <c r="BK81" s="1030"/>
      <c r="BL81" s="1030"/>
      <c r="BM81" s="1030">
        <f t="shared" si="12"/>
        <v>152822299</v>
      </c>
    </row>
    <row r="82" spans="1:65" ht="120.75" hidden="1" x14ac:dyDescent="0.25">
      <c r="A82" s="855">
        <v>79</v>
      </c>
      <c r="B82" s="849" t="s">
        <v>30</v>
      </c>
      <c r="C82" s="849" t="s">
        <v>3067</v>
      </c>
      <c r="D82" s="1239" t="s">
        <v>314</v>
      </c>
      <c r="E82" s="849" t="s">
        <v>315</v>
      </c>
      <c r="F82" s="849" t="s">
        <v>317</v>
      </c>
      <c r="G82" s="1027" t="s">
        <v>38</v>
      </c>
      <c r="H82" s="1045">
        <v>6.9999999999999999E-4</v>
      </c>
      <c r="I82" s="1027" t="s">
        <v>318</v>
      </c>
      <c r="J82" s="1027">
        <v>2023</v>
      </c>
      <c r="K82" s="1050">
        <v>1E-3</v>
      </c>
      <c r="L82" s="1027">
        <v>45</v>
      </c>
      <c r="M82" s="1027" t="s">
        <v>93</v>
      </c>
      <c r="N82" s="1023">
        <v>4502</v>
      </c>
      <c r="O82" s="849" t="s">
        <v>132</v>
      </c>
      <c r="P82" s="1027" t="s">
        <v>343</v>
      </c>
      <c r="Q82" s="1023" t="s">
        <v>102</v>
      </c>
      <c r="R82" s="1033" t="s">
        <v>342</v>
      </c>
      <c r="S82" s="1023" t="s">
        <v>344</v>
      </c>
      <c r="T82" s="1023" t="s">
        <v>103</v>
      </c>
      <c r="U82" s="1023">
        <v>1</v>
      </c>
      <c r="V82" s="1023">
        <v>1</v>
      </c>
      <c r="W82" s="1023">
        <v>1</v>
      </c>
      <c r="X82" s="1023">
        <v>1</v>
      </c>
      <c r="Y82" s="1023">
        <v>1</v>
      </c>
      <c r="Z82" s="1023">
        <v>1</v>
      </c>
      <c r="AA82" s="1027" t="s">
        <v>53</v>
      </c>
      <c r="AB82" s="1020" t="s">
        <v>3317</v>
      </c>
      <c r="AC82" s="1027" t="s">
        <v>173</v>
      </c>
      <c r="AD82" s="1027" t="s">
        <v>174</v>
      </c>
      <c r="AE82" s="1027" t="s">
        <v>175</v>
      </c>
      <c r="AF82" s="1020"/>
      <c r="AG82" s="1020"/>
      <c r="AH82" s="1020"/>
      <c r="AI82" s="1020"/>
      <c r="AJ82" s="1020"/>
      <c r="AK82" s="1020"/>
      <c r="AL82" s="1020"/>
      <c r="AM82" s="1020"/>
      <c r="AN82" s="1026"/>
      <c r="AO82" s="1027" t="s">
        <v>3061</v>
      </c>
      <c r="AP82" s="1005">
        <v>13361125</v>
      </c>
      <c r="AQ82" s="1030"/>
      <c r="AR82" s="1030"/>
      <c r="AS82" s="1030"/>
      <c r="AT82" s="1030"/>
      <c r="AU82" s="1030">
        <f t="shared" si="11"/>
        <v>13361125</v>
      </c>
      <c r="AV82" s="1030">
        <v>11425561.5</v>
      </c>
      <c r="AW82" s="1030"/>
      <c r="AX82" s="1030"/>
      <c r="AY82" s="1030"/>
      <c r="AZ82" s="1030"/>
      <c r="BA82" s="1030">
        <f t="shared" si="10"/>
        <v>11425561.5</v>
      </c>
      <c r="BB82" s="1030">
        <v>12480736.65625</v>
      </c>
      <c r="BC82" s="1030"/>
      <c r="BD82" s="1030"/>
      <c r="BE82" s="1030"/>
      <c r="BF82" s="1030"/>
      <c r="BG82" s="1030">
        <f t="shared" si="13"/>
        <v>12480736.65625</v>
      </c>
      <c r="BH82" s="1030">
        <v>13604519.5</v>
      </c>
      <c r="BI82" s="1030"/>
      <c r="BJ82" s="1030"/>
      <c r="BK82" s="1030"/>
      <c r="BL82" s="1030"/>
      <c r="BM82" s="1030">
        <f t="shared" si="12"/>
        <v>13604519.5</v>
      </c>
    </row>
    <row r="83" spans="1:65" ht="189.75" hidden="1" x14ac:dyDescent="0.25">
      <c r="A83" s="855">
        <v>80</v>
      </c>
      <c r="B83" s="849" t="s">
        <v>30</v>
      </c>
      <c r="C83" s="849" t="s">
        <v>3067</v>
      </c>
      <c r="D83" s="1239" t="s">
        <v>346</v>
      </c>
      <c r="E83" s="1019" t="s">
        <v>347</v>
      </c>
      <c r="F83" s="849" t="s">
        <v>351</v>
      </c>
      <c r="G83" s="1027" t="s">
        <v>352</v>
      </c>
      <c r="H83" s="1027" t="s">
        <v>353</v>
      </c>
      <c r="I83" s="1027" t="s">
        <v>354</v>
      </c>
      <c r="J83" s="1027">
        <v>2021</v>
      </c>
      <c r="K83" s="1027" t="s">
        <v>355</v>
      </c>
      <c r="L83" s="1027">
        <v>45</v>
      </c>
      <c r="M83" s="1027" t="s">
        <v>348</v>
      </c>
      <c r="N83" s="1023">
        <v>4502</v>
      </c>
      <c r="O83" s="849" t="s">
        <v>349</v>
      </c>
      <c r="P83" s="1027">
        <v>4502038</v>
      </c>
      <c r="Q83" s="1023" t="s">
        <v>165</v>
      </c>
      <c r="R83" s="1035" t="s">
        <v>356</v>
      </c>
      <c r="S83" s="1027">
        <v>450203800</v>
      </c>
      <c r="T83" s="1027" t="s">
        <v>167</v>
      </c>
      <c r="U83" s="1027">
        <v>0</v>
      </c>
      <c r="V83" s="1027">
        <v>0</v>
      </c>
      <c r="W83" s="1052">
        <v>1</v>
      </c>
      <c r="X83" s="1027">
        <v>1</v>
      </c>
      <c r="Y83" s="1027">
        <v>1</v>
      </c>
      <c r="Z83" s="1027">
        <v>1</v>
      </c>
      <c r="AA83" s="1020" t="s">
        <v>53</v>
      </c>
      <c r="AB83" s="1027" t="s">
        <v>3317</v>
      </c>
      <c r="AC83" s="1027" t="s">
        <v>372</v>
      </c>
      <c r="AD83" s="1027" t="s">
        <v>358</v>
      </c>
      <c r="AE83" s="1027" t="s">
        <v>359</v>
      </c>
      <c r="AF83" s="1020"/>
      <c r="AG83" s="1020"/>
      <c r="AH83" s="1020"/>
      <c r="AI83" s="1020"/>
      <c r="AJ83" s="1020"/>
      <c r="AK83" s="1020"/>
      <c r="AL83" s="1020"/>
      <c r="AM83" s="1020"/>
      <c r="AN83" s="1026"/>
      <c r="AO83" s="1027" t="s">
        <v>3062</v>
      </c>
      <c r="AP83" s="1047">
        <v>91022400</v>
      </c>
      <c r="AQ83" s="1030"/>
      <c r="AR83" s="1030"/>
      <c r="AS83" s="1030"/>
      <c r="AT83" s="1030"/>
      <c r="AU83" s="1030">
        <f t="shared" si="11"/>
        <v>91022400</v>
      </c>
      <c r="AV83" s="1030">
        <v>60000000</v>
      </c>
      <c r="AW83" s="1030"/>
      <c r="AX83" s="1030"/>
      <c r="AY83" s="1030"/>
      <c r="AZ83" s="1030"/>
      <c r="BA83" s="1030">
        <f t="shared" si="10"/>
        <v>60000000</v>
      </c>
      <c r="BB83" s="1030">
        <v>91022400</v>
      </c>
      <c r="BC83" s="1030"/>
      <c r="BD83" s="1030"/>
      <c r="BE83" s="1030"/>
      <c r="BF83" s="1030"/>
      <c r="BG83" s="1030">
        <f t="shared" si="13"/>
        <v>91022400</v>
      </c>
      <c r="BH83" s="1030">
        <v>91022400</v>
      </c>
      <c r="BI83" s="1030"/>
      <c r="BJ83" s="1030"/>
      <c r="BK83" s="1030"/>
      <c r="BL83" s="1030"/>
      <c r="BM83" s="1030">
        <f t="shared" si="12"/>
        <v>91022400</v>
      </c>
    </row>
    <row r="84" spans="1:65" ht="138" hidden="1" x14ac:dyDescent="0.25">
      <c r="A84" s="855">
        <v>81</v>
      </c>
      <c r="B84" s="849" t="s">
        <v>30</v>
      </c>
      <c r="C84" s="849" t="s">
        <v>3067</v>
      </c>
      <c r="D84" s="1239" t="s">
        <v>346</v>
      </c>
      <c r="E84" s="1019" t="s">
        <v>347</v>
      </c>
      <c r="F84" s="849" t="s">
        <v>351</v>
      </c>
      <c r="G84" s="1027" t="s">
        <v>352</v>
      </c>
      <c r="H84" s="1027" t="s">
        <v>353</v>
      </c>
      <c r="I84" s="1027" t="s">
        <v>354</v>
      </c>
      <c r="J84" s="1027">
        <v>2021</v>
      </c>
      <c r="K84" s="1027" t="s">
        <v>355</v>
      </c>
      <c r="L84" s="1027">
        <v>45</v>
      </c>
      <c r="M84" s="1027" t="s">
        <v>348</v>
      </c>
      <c r="N84" s="1023">
        <v>4502</v>
      </c>
      <c r="O84" s="849" t="s">
        <v>349</v>
      </c>
      <c r="P84" s="1027">
        <v>4502001</v>
      </c>
      <c r="Q84" s="1023" t="s">
        <v>170</v>
      </c>
      <c r="R84" s="1024" t="s">
        <v>360</v>
      </c>
      <c r="S84" s="1027">
        <v>450200100</v>
      </c>
      <c r="T84" s="1020" t="s">
        <v>172</v>
      </c>
      <c r="U84" s="1027">
        <v>0</v>
      </c>
      <c r="V84" s="1027">
        <v>2</v>
      </c>
      <c r="W84" s="1027">
        <v>4</v>
      </c>
      <c r="X84" s="1027">
        <v>4</v>
      </c>
      <c r="Y84" s="1027">
        <v>4</v>
      </c>
      <c r="Z84" s="1027">
        <v>14</v>
      </c>
      <c r="AA84" s="1020" t="s">
        <v>43</v>
      </c>
      <c r="AB84" s="1027" t="s">
        <v>3317</v>
      </c>
      <c r="AC84" s="1027" t="s">
        <v>372</v>
      </c>
      <c r="AD84" s="1027" t="s">
        <v>358</v>
      </c>
      <c r="AE84" s="1027" t="s">
        <v>359</v>
      </c>
      <c r="AF84" s="1020"/>
      <c r="AG84" s="1020"/>
      <c r="AH84" s="1020"/>
      <c r="AI84" s="1020"/>
      <c r="AJ84" s="1020"/>
      <c r="AK84" s="1020"/>
      <c r="AL84" s="1020"/>
      <c r="AM84" s="1020"/>
      <c r="AN84" s="1026"/>
      <c r="AO84" s="1027" t="s">
        <v>3062</v>
      </c>
      <c r="AP84" s="1047">
        <v>150000000</v>
      </c>
      <c r="AQ84" s="1030"/>
      <c r="AR84" s="1030"/>
      <c r="AS84" s="1030"/>
      <c r="AT84" s="1030"/>
      <c r="AU84" s="1030">
        <f t="shared" si="11"/>
        <v>150000000</v>
      </c>
      <c r="AV84" s="1030">
        <v>100000000</v>
      </c>
      <c r="AW84" s="1030"/>
      <c r="AX84" s="1030"/>
      <c r="AY84" s="1030"/>
      <c r="AZ84" s="1030"/>
      <c r="BA84" s="1030">
        <f t="shared" si="10"/>
        <v>100000000</v>
      </c>
      <c r="BB84" s="1030">
        <v>124955821.67</v>
      </c>
      <c r="BC84" s="1030"/>
      <c r="BD84" s="1030"/>
      <c r="BE84" s="1030"/>
      <c r="BF84" s="1030"/>
      <c r="BG84" s="1030">
        <f t="shared" si="13"/>
        <v>124955821.67</v>
      </c>
      <c r="BH84" s="1030">
        <v>150000000</v>
      </c>
      <c r="BI84" s="1030"/>
      <c r="BJ84" s="1030"/>
      <c r="BK84" s="1030"/>
      <c r="BL84" s="1030"/>
      <c r="BM84" s="1030">
        <f t="shared" si="12"/>
        <v>150000000</v>
      </c>
    </row>
    <row r="85" spans="1:65" ht="155.25" hidden="1" x14ac:dyDescent="0.25">
      <c r="A85" s="855">
        <v>82</v>
      </c>
      <c r="B85" s="849" t="s">
        <v>30</v>
      </c>
      <c r="C85" s="849" t="s">
        <v>3067</v>
      </c>
      <c r="D85" s="1239" t="s">
        <v>346</v>
      </c>
      <c r="E85" s="1019" t="s">
        <v>347</v>
      </c>
      <c r="F85" s="849" t="s">
        <v>351</v>
      </c>
      <c r="G85" s="1027" t="s">
        <v>352</v>
      </c>
      <c r="H85" s="1027" t="s">
        <v>353</v>
      </c>
      <c r="I85" s="1027" t="s">
        <v>354</v>
      </c>
      <c r="J85" s="1027">
        <v>2021</v>
      </c>
      <c r="K85" s="1027" t="s">
        <v>355</v>
      </c>
      <c r="L85" s="1027">
        <v>45</v>
      </c>
      <c r="M85" s="1027" t="s">
        <v>348</v>
      </c>
      <c r="N85" s="1023">
        <v>4502</v>
      </c>
      <c r="O85" s="849" t="s">
        <v>349</v>
      </c>
      <c r="P85" s="1027">
        <v>4502022</v>
      </c>
      <c r="Q85" s="1023" t="s">
        <v>128</v>
      </c>
      <c r="R85" s="1035" t="s">
        <v>361</v>
      </c>
      <c r="S85" s="1027">
        <v>450202201</v>
      </c>
      <c r="T85" s="1053" t="s">
        <v>362</v>
      </c>
      <c r="U85" s="1027">
        <v>0</v>
      </c>
      <c r="V85" s="1027">
        <v>4</v>
      </c>
      <c r="W85" s="1027">
        <v>4</v>
      </c>
      <c r="X85" s="1027">
        <v>4</v>
      </c>
      <c r="Y85" s="1027">
        <v>4</v>
      </c>
      <c r="Z85" s="1027">
        <v>4</v>
      </c>
      <c r="AA85" s="1020" t="s">
        <v>53</v>
      </c>
      <c r="AB85" s="1027" t="s">
        <v>3317</v>
      </c>
      <c r="AC85" s="1027" t="s">
        <v>372</v>
      </c>
      <c r="AD85" s="1027" t="s">
        <v>358</v>
      </c>
      <c r="AE85" s="1027" t="s">
        <v>359</v>
      </c>
      <c r="AF85" s="1020"/>
      <c r="AG85" s="1020"/>
      <c r="AH85" s="1020"/>
      <c r="AI85" s="1020"/>
      <c r="AJ85" s="1020"/>
      <c r="AK85" s="1020"/>
      <c r="AL85" s="1020"/>
      <c r="AM85" s="1020"/>
      <c r="AN85" s="1026"/>
      <c r="AO85" s="1027" t="s">
        <v>3062</v>
      </c>
      <c r="AP85" s="1047">
        <v>191022400</v>
      </c>
      <c r="AQ85" s="1030"/>
      <c r="AR85" s="1030"/>
      <c r="AS85" s="1030"/>
      <c r="AT85" s="1030"/>
      <c r="AU85" s="1030">
        <f t="shared" si="11"/>
        <v>191022400</v>
      </c>
      <c r="AV85" s="1030">
        <v>150000000</v>
      </c>
      <c r="AW85" s="1030"/>
      <c r="AX85" s="1030"/>
      <c r="AY85" s="1030"/>
      <c r="AZ85" s="1030"/>
      <c r="BA85" s="1030">
        <f t="shared" si="10"/>
        <v>150000000</v>
      </c>
      <c r="BB85" s="1030">
        <v>169687387</v>
      </c>
      <c r="BC85" s="1030"/>
      <c r="BD85" s="1030"/>
      <c r="BE85" s="1030"/>
      <c r="BF85" s="1030"/>
      <c r="BG85" s="1030">
        <f t="shared" si="13"/>
        <v>169687387</v>
      </c>
      <c r="BH85" s="1030">
        <v>191022400</v>
      </c>
      <c r="BI85" s="1030"/>
      <c r="BJ85" s="1030"/>
      <c r="BK85" s="1030"/>
      <c r="BL85" s="1030"/>
      <c r="BM85" s="1030">
        <f t="shared" si="12"/>
        <v>191022400</v>
      </c>
    </row>
    <row r="86" spans="1:65" ht="138" hidden="1" x14ac:dyDescent="0.25">
      <c r="A86" s="855">
        <v>83</v>
      </c>
      <c r="B86" s="849" t="s">
        <v>30</v>
      </c>
      <c r="C86" s="849" t="s">
        <v>3067</v>
      </c>
      <c r="D86" s="1239" t="s">
        <v>346</v>
      </c>
      <c r="E86" s="1019" t="s">
        <v>347</v>
      </c>
      <c r="F86" s="849" t="s">
        <v>351</v>
      </c>
      <c r="G86" s="1027" t="s">
        <v>352</v>
      </c>
      <c r="H86" s="1027" t="s">
        <v>353</v>
      </c>
      <c r="I86" s="1027" t="s">
        <v>354</v>
      </c>
      <c r="J86" s="1027">
        <v>2021</v>
      </c>
      <c r="K86" s="1027" t="s">
        <v>355</v>
      </c>
      <c r="L86" s="1027">
        <v>45</v>
      </c>
      <c r="M86" s="1027" t="s">
        <v>348</v>
      </c>
      <c r="N86" s="1023">
        <v>4502</v>
      </c>
      <c r="O86" s="849" t="s">
        <v>349</v>
      </c>
      <c r="P86" s="1034">
        <v>4502034</v>
      </c>
      <c r="Q86" s="1041" t="s">
        <v>199</v>
      </c>
      <c r="R86" s="1035" t="s">
        <v>363</v>
      </c>
      <c r="S86" s="1034">
        <v>450203418</v>
      </c>
      <c r="T86" s="1027" t="s">
        <v>364</v>
      </c>
      <c r="U86" s="1027" t="s">
        <v>158</v>
      </c>
      <c r="V86" s="1027">
        <v>100</v>
      </c>
      <c r="W86" s="1027">
        <v>100</v>
      </c>
      <c r="X86" s="1027">
        <v>100</v>
      </c>
      <c r="Y86" s="1027">
        <v>100</v>
      </c>
      <c r="Z86" s="1027">
        <v>400</v>
      </c>
      <c r="AA86" s="1020" t="s">
        <v>43</v>
      </c>
      <c r="AB86" s="1027" t="s">
        <v>3317</v>
      </c>
      <c r="AC86" s="1027" t="s">
        <v>372</v>
      </c>
      <c r="AD86" s="1027" t="s">
        <v>358</v>
      </c>
      <c r="AE86" s="1027" t="s">
        <v>359</v>
      </c>
      <c r="AF86" s="1020"/>
      <c r="AG86" s="1020"/>
      <c r="AH86" s="1020"/>
      <c r="AI86" s="1020"/>
      <c r="AJ86" s="1020"/>
      <c r="AK86" s="1020"/>
      <c r="AL86" s="1020"/>
      <c r="AM86" s="1020"/>
      <c r="AN86" s="1026"/>
      <c r="AO86" s="1027" t="s">
        <v>3062</v>
      </c>
      <c r="AP86" s="1047">
        <v>150000000</v>
      </c>
      <c r="AQ86" s="1030"/>
      <c r="AR86" s="1030"/>
      <c r="AS86" s="1030"/>
      <c r="AT86" s="1030"/>
      <c r="AU86" s="1030">
        <f t="shared" si="11"/>
        <v>150000000</v>
      </c>
      <c r="AV86" s="1030">
        <v>120000000</v>
      </c>
      <c r="AW86" s="1030"/>
      <c r="AX86" s="1030"/>
      <c r="AY86" s="1030"/>
      <c r="AZ86" s="1030"/>
      <c r="BA86" s="1030">
        <f t="shared" si="10"/>
        <v>120000000</v>
      </c>
      <c r="BB86" s="1030">
        <v>130000000</v>
      </c>
      <c r="BC86" s="1030"/>
      <c r="BD86" s="1030"/>
      <c r="BE86" s="1030"/>
      <c r="BF86" s="1030"/>
      <c r="BG86" s="1030">
        <f t="shared" si="13"/>
        <v>130000000</v>
      </c>
      <c r="BH86" s="1030">
        <v>150000000</v>
      </c>
      <c r="BI86" s="1030"/>
      <c r="BJ86" s="1030"/>
      <c r="BK86" s="1030"/>
      <c r="BL86" s="1030"/>
      <c r="BM86" s="1030">
        <f t="shared" si="12"/>
        <v>150000000</v>
      </c>
    </row>
    <row r="87" spans="1:65" s="1010" customFormat="1" ht="103.5" hidden="1" x14ac:dyDescent="0.25">
      <c r="A87" s="1238">
        <v>84</v>
      </c>
      <c r="B87" s="1239" t="s">
        <v>30</v>
      </c>
      <c r="C87" s="1239" t="s">
        <v>3067</v>
      </c>
      <c r="D87" s="1239" t="s">
        <v>346</v>
      </c>
      <c r="E87" s="1019" t="s">
        <v>347</v>
      </c>
      <c r="F87" s="849" t="s">
        <v>351</v>
      </c>
      <c r="G87" s="1027" t="s">
        <v>352</v>
      </c>
      <c r="H87" s="1027" t="s">
        <v>353</v>
      </c>
      <c r="I87" s="1027" t="s">
        <v>354</v>
      </c>
      <c r="J87" s="1027">
        <v>2021</v>
      </c>
      <c r="K87" s="1027" t="s">
        <v>355</v>
      </c>
      <c r="L87" s="1027">
        <v>45</v>
      </c>
      <c r="M87" s="1027" t="s">
        <v>348</v>
      </c>
      <c r="N87" s="1023">
        <v>4502</v>
      </c>
      <c r="O87" s="849" t="s">
        <v>349</v>
      </c>
      <c r="P87" s="1040">
        <v>4502001</v>
      </c>
      <c r="Q87" s="1020" t="s">
        <v>28832</v>
      </c>
      <c r="R87" s="1035" t="s">
        <v>365</v>
      </c>
      <c r="S87" s="1040">
        <v>450200110</v>
      </c>
      <c r="T87" s="1020" t="s">
        <v>328</v>
      </c>
      <c r="U87" s="1027">
        <v>3</v>
      </c>
      <c r="V87" s="1027">
        <v>1</v>
      </c>
      <c r="W87" s="1027">
        <v>1</v>
      </c>
      <c r="X87" s="1027">
        <v>1</v>
      </c>
      <c r="Y87" s="1027">
        <v>1</v>
      </c>
      <c r="Z87" s="1027">
        <v>7</v>
      </c>
      <c r="AA87" s="1020" t="s">
        <v>43</v>
      </c>
      <c r="AB87" s="1027" t="s">
        <v>3316</v>
      </c>
      <c r="AC87" s="1027" t="s">
        <v>372</v>
      </c>
      <c r="AD87" s="1027" t="s">
        <v>358</v>
      </c>
      <c r="AE87" s="1027" t="s">
        <v>359</v>
      </c>
      <c r="AF87" s="1020"/>
      <c r="AG87" s="1020"/>
      <c r="AH87" s="1020"/>
      <c r="AI87" s="1020"/>
      <c r="AJ87" s="1020"/>
      <c r="AK87" s="1020"/>
      <c r="AL87" s="1020"/>
      <c r="AM87" s="1020"/>
      <c r="AN87" s="1026"/>
      <c r="AO87" s="1027" t="s">
        <v>3062</v>
      </c>
      <c r="AP87" s="1047">
        <v>160000000</v>
      </c>
      <c r="AQ87" s="1030"/>
      <c r="AR87" s="1030"/>
      <c r="AS87" s="1030"/>
      <c r="AT87" s="1030"/>
      <c r="AU87" s="1030">
        <f t="shared" si="11"/>
        <v>160000000</v>
      </c>
      <c r="AV87" s="1030">
        <v>130000000</v>
      </c>
      <c r="AW87" s="1030"/>
      <c r="AX87" s="1030"/>
      <c r="AY87" s="1030"/>
      <c r="AZ87" s="1030"/>
      <c r="BA87" s="1030">
        <f t="shared" si="10"/>
        <v>130000000</v>
      </c>
      <c r="BB87" s="1030">
        <v>116491859</v>
      </c>
      <c r="BC87" s="1030"/>
      <c r="BD87" s="1030"/>
      <c r="BE87" s="1030"/>
      <c r="BF87" s="1030"/>
      <c r="BG87" s="1030">
        <f t="shared" si="13"/>
        <v>116491859</v>
      </c>
      <c r="BH87" s="1030">
        <v>171425561.5</v>
      </c>
      <c r="BI87" s="1030"/>
      <c r="BJ87" s="1030"/>
      <c r="BK87" s="1030"/>
      <c r="BL87" s="1030"/>
      <c r="BM87" s="1030">
        <f t="shared" si="12"/>
        <v>171425561.5</v>
      </c>
    </row>
    <row r="88" spans="1:65" ht="120.75" hidden="1" x14ac:dyDescent="0.25">
      <c r="A88" s="855">
        <v>85</v>
      </c>
      <c r="B88" s="849" t="s">
        <v>30</v>
      </c>
      <c r="C88" s="849" t="s">
        <v>3067</v>
      </c>
      <c r="D88" s="1239" t="s">
        <v>346</v>
      </c>
      <c r="E88" s="1019" t="s">
        <v>347</v>
      </c>
      <c r="F88" s="849" t="s">
        <v>351</v>
      </c>
      <c r="G88" s="1027" t="s">
        <v>352</v>
      </c>
      <c r="H88" s="1027" t="s">
        <v>353</v>
      </c>
      <c r="I88" s="1027" t="s">
        <v>354</v>
      </c>
      <c r="J88" s="1027">
        <v>2021</v>
      </c>
      <c r="K88" s="1027" t="s">
        <v>355</v>
      </c>
      <c r="L88" s="1027">
        <v>45</v>
      </c>
      <c r="M88" s="1027" t="s">
        <v>348</v>
      </c>
      <c r="N88" s="1023">
        <v>4502</v>
      </c>
      <c r="O88" s="849" t="s">
        <v>349</v>
      </c>
      <c r="P88" s="1027">
        <v>4502022</v>
      </c>
      <c r="Q88" s="1023" t="s">
        <v>128</v>
      </c>
      <c r="R88" s="1035" t="s">
        <v>367</v>
      </c>
      <c r="S88" s="1027">
        <v>450202203</v>
      </c>
      <c r="T88" s="1053" t="s">
        <v>368</v>
      </c>
      <c r="U88" s="1040">
        <v>1</v>
      </c>
      <c r="V88" s="1027">
        <v>1</v>
      </c>
      <c r="W88" s="1027">
        <v>1</v>
      </c>
      <c r="X88" s="1027">
        <v>1</v>
      </c>
      <c r="Y88" s="1027">
        <v>1</v>
      </c>
      <c r="Z88" s="1027">
        <v>1</v>
      </c>
      <c r="AA88" s="1020" t="s">
        <v>53</v>
      </c>
      <c r="AB88" s="1020" t="s">
        <v>3317</v>
      </c>
      <c r="AC88" s="1027" t="s">
        <v>372</v>
      </c>
      <c r="AD88" s="1027" t="s">
        <v>358</v>
      </c>
      <c r="AE88" s="1027" t="s">
        <v>359</v>
      </c>
      <c r="AF88" s="1020"/>
      <c r="AG88" s="1020"/>
      <c r="AH88" s="1020"/>
      <c r="AI88" s="1020"/>
      <c r="AJ88" s="1020"/>
      <c r="AK88" s="1020"/>
      <c r="AL88" s="1020"/>
      <c r="AM88" s="1020"/>
      <c r="AN88" s="1026"/>
      <c r="AO88" s="1027" t="s">
        <v>3062</v>
      </c>
      <c r="AP88" s="1047">
        <v>45511200</v>
      </c>
      <c r="AQ88" s="1030"/>
      <c r="AR88" s="1030"/>
      <c r="AS88" s="1030"/>
      <c r="AT88" s="1030"/>
      <c r="AU88" s="1030">
        <f t="shared" si="11"/>
        <v>45511200</v>
      </c>
      <c r="AV88" s="1030">
        <v>45511200</v>
      </c>
      <c r="AW88" s="1030"/>
      <c r="AX88" s="1030"/>
      <c r="AY88" s="1030"/>
      <c r="AZ88" s="1030"/>
      <c r="BA88" s="1030">
        <f t="shared" si="10"/>
        <v>45511200</v>
      </c>
      <c r="BB88" s="1030">
        <v>45511200</v>
      </c>
      <c r="BC88" s="1030"/>
      <c r="BD88" s="1030"/>
      <c r="BE88" s="1030"/>
      <c r="BF88" s="1030"/>
      <c r="BG88" s="1030">
        <f t="shared" si="13"/>
        <v>45511200</v>
      </c>
      <c r="BH88" s="1030">
        <v>45511200</v>
      </c>
      <c r="BI88" s="1030"/>
      <c r="BJ88" s="1030"/>
      <c r="BK88" s="1030"/>
      <c r="BL88" s="1030"/>
      <c r="BM88" s="1030">
        <f t="shared" si="12"/>
        <v>45511200</v>
      </c>
    </row>
    <row r="89" spans="1:65" ht="103.5" hidden="1" x14ac:dyDescent="0.25">
      <c r="A89" s="855">
        <v>86</v>
      </c>
      <c r="B89" s="849" t="s">
        <v>30</v>
      </c>
      <c r="C89" s="849" t="s">
        <v>3067</v>
      </c>
      <c r="D89" s="1239" t="s">
        <v>346</v>
      </c>
      <c r="E89" s="1019" t="s">
        <v>347</v>
      </c>
      <c r="F89" s="849" t="s">
        <v>351</v>
      </c>
      <c r="G89" s="1027" t="s">
        <v>352</v>
      </c>
      <c r="H89" s="1027" t="s">
        <v>353</v>
      </c>
      <c r="I89" s="1027" t="s">
        <v>354</v>
      </c>
      <c r="J89" s="1027">
        <v>2021</v>
      </c>
      <c r="K89" s="1027" t="s">
        <v>355</v>
      </c>
      <c r="L89" s="1027">
        <v>45</v>
      </c>
      <c r="M89" s="1027" t="s">
        <v>348</v>
      </c>
      <c r="N89" s="1023">
        <v>4502</v>
      </c>
      <c r="O89" s="849" t="s">
        <v>349</v>
      </c>
      <c r="P89" s="1027">
        <v>4502035</v>
      </c>
      <c r="Q89" s="1023" t="s">
        <v>51</v>
      </c>
      <c r="R89" s="1035" t="s">
        <v>370</v>
      </c>
      <c r="S89" s="1027">
        <v>450203503</v>
      </c>
      <c r="T89" s="1053" t="s">
        <v>371</v>
      </c>
      <c r="U89" s="1027">
        <v>0</v>
      </c>
      <c r="V89" s="1027">
        <v>5</v>
      </c>
      <c r="W89" s="1027">
        <v>5</v>
      </c>
      <c r="X89" s="1027">
        <v>5</v>
      </c>
      <c r="Y89" s="1027">
        <v>5</v>
      </c>
      <c r="Z89" s="1027">
        <v>20</v>
      </c>
      <c r="AA89" s="1020" t="s">
        <v>43</v>
      </c>
      <c r="AB89" s="1027" t="s">
        <v>3317</v>
      </c>
      <c r="AC89" s="1027" t="s">
        <v>372</v>
      </c>
      <c r="AD89" s="1027" t="s">
        <v>358</v>
      </c>
      <c r="AE89" s="1027" t="s">
        <v>359</v>
      </c>
      <c r="AF89" s="1020"/>
      <c r="AG89" s="1020"/>
      <c r="AH89" s="1020"/>
      <c r="AI89" s="1020"/>
      <c r="AJ89" s="1020"/>
      <c r="AK89" s="1020"/>
      <c r="AL89" s="1020"/>
      <c r="AM89" s="1020"/>
      <c r="AN89" s="1026"/>
      <c r="AO89" s="1027" t="s">
        <v>3062</v>
      </c>
      <c r="AP89" s="1047">
        <v>150000000</v>
      </c>
      <c r="AQ89" s="1030"/>
      <c r="AR89" s="1030"/>
      <c r="AS89" s="1030"/>
      <c r="AT89" s="1030"/>
      <c r="AU89" s="1030">
        <f t="shared" si="11"/>
        <v>150000000</v>
      </c>
      <c r="AV89" s="1030">
        <v>130000000</v>
      </c>
      <c r="AW89" s="1030"/>
      <c r="AX89" s="1030"/>
      <c r="AY89" s="1030"/>
      <c r="AZ89" s="1030"/>
      <c r="BA89" s="1030">
        <f t="shared" si="10"/>
        <v>130000000</v>
      </c>
      <c r="BB89" s="1030">
        <v>150000000</v>
      </c>
      <c r="BC89" s="1030"/>
      <c r="BD89" s="1030"/>
      <c r="BE89" s="1030"/>
      <c r="BF89" s="1030"/>
      <c r="BG89" s="1030">
        <f t="shared" si="13"/>
        <v>150000000</v>
      </c>
      <c r="BH89" s="1030">
        <v>153455965</v>
      </c>
      <c r="BI89" s="1030"/>
      <c r="BJ89" s="1030"/>
      <c r="BK89" s="1030"/>
      <c r="BL89" s="1030"/>
      <c r="BM89" s="1030">
        <f t="shared" si="12"/>
        <v>153455965</v>
      </c>
    </row>
    <row r="90" spans="1:65" ht="155.25" hidden="1" x14ac:dyDescent="0.25">
      <c r="A90" s="855">
        <v>87</v>
      </c>
      <c r="B90" s="849" t="s">
        <v>30</v>
      </c>
      <c r="C90" s="849" t="s">
        <v>3067</v>
      </c>
      <c r="D90" s="1239" t="s">
        <v>346</v>
      </c>
      <c r="E90" s="1019" t="s">
        <v>347</v>
      </c>
      <c r="F90" s="849" t="s">
        <v>351</v>
      </c>
      <c r="G90" s="1027" t="s">
        <v>352</v>
      </c>
      <c r="H90" s="1027" t="s">
        <v>353</v>
      </c>
      <c r="I90" s="1027" t="s">
        <v>354</v>
      </c>
      <c r="J90" s="1027">
        <v>2021</v>
      </c>
      <c r="K90" s="1027" t="s">
        <v>355</v>
      </c>
      <c r="L90" s="1027">
        <v>45</v>
      </c>
      <c r="M90" s="1027" t="s">
        <v>348</v>
      </c>
      <c r="N90" s="1023">
        <v>4502</v>
      </c>
      <c r="O90" s="849" t="s">
        <v>349</v>
      </c>
      <c r="P90" s="1027">
        <v>4502001</v>
      </c>
      <c r="Q90" s="1054" t="s">
        <v>170</v>
      </c>
      <c r="R90" s="1035" t="s">
        <v>373</v>
      </c>
      <c r="S90" s="1027">
        <v>450200113</v>
      </c>
      <c r="T90" s="1053" t="s">
        <v>341</v>
      </c>
      <c r="U90" s="1027">
        <v>6</v>
      </c>
      <c r="V90" s="1027">
        <v>6</v>
      </c>
      <c r="W90" s="1027">
        <v>4</v>
      </c>
      <c r="X90" s="1027">
        <v>4</v>
      </c>
      <c r="Y90" s="1027">
        <v>4</v>
      </c>
      <c r="Z90" s="1027">
        <f>V90+W90+X90+Y90</f>
        <v>18</v>
      </c>
      <c r="AA90" s="1020" t="s">
        <v>43</v>
      </c>
      <c r="AB90" s="1027" t="s">
        <v>3317</v>
      </c>
      <c r="AC90" s="1027" t="s">
        <v>372</v>
      </c>
      <c r="AD90" s="1027" t="s">
        <v>358</v>
      </c>
      <c r="AE90" s="1027" t="s">
        <v>359</v>
      </c>
      <c r="AF90" s="1020"/>
      <c r="AG90" s="1020"/>
      <c r="AH90" s="1020"/>
      <c r="AI90" s="1020"/>
      <c r="AJ90" s="1020"/>
      <c r="AK90" s="1020"/>
      <c r="AL90" s="1020"/>
      <c r="AM90" s="1020"/>
      <c r="AN90" s="1026"/>
      <c r="AO90" s="1027" t="s">
        <v>3062</v>
      </c>
      <c r="AP90" s="1047">
        <v>53511200</v>
      </c>
      <c r="AQ90" s="1030"/>
      <c r="AR90" s="1030"/>
      <c r="AS90" s="1030"/>
      <c r="AT90" s="1030"/>
      <c r="AU90" s="1030">
        <f t="shared" si="11"/>
        <v>53511200</v>
      </c>
      <c r="AV90" s="1030">
        <v>53511200</v>
      </c>
      <c r="AW90" s="1030"/>
      <c r="AX90" s="1030"/>
      <c r="AY90" s="1030"/>
      <c r="AZ90" s="1030"/>
      <c r="BA90" s="1030">
        <f t="shared" si="10"/>
        <v>53511200</v>
      </c>
      <c r="BB90" s="1030">
        <v>53511200</v>
      </c>
      <c r="BC90" s="1030"/>
      <c r="BD90" s="1030"/>
      <c r="BE90" s="1030"/>
      <c r="BF90" s="1030"/>
      <c r="BG90" s="1030">
        <f t="shared" si="13"/>
        <v>53511200</v>
      </c>
      <c r="BH90" s="1030">
        <v>53511200</v>
      </c>
      <c r="BI90" s="1030"/>
      <c r="BJ90" s="1030"/>
      <c r="BK90" s="1030"/>
      <c r="BL90" s="1030"/>
      <c r="BM90" s="1030">
        <f t="shared" si="12"/>
        <v>53511200</v>
      </c>
    </row>
    <row r="91" spans="1:65" s="1010" customFormat="1" ht="120.75" hidden="1" x14ac:dyDescent="0.25">
      <c r="A91" s="1238">
        <v>88</v>
      </c>
      <c r="B91" s="1239" t="s">
        <v>30</v>
      </c>
      <c r="C91" s="1239" t="s">
        <v>3067</v>
      </c>
      <c r="D91" s="1239" t="s">
        <v>346</v>
      </c>
      <c r="E91" s="1019" t="s">
        <v>347</v>
      </c>
      <c r="F91" s="849" t="s">
        <v>351</v>
      </c>
      <c r="G91" s="1027" t="s">
        <v>352</v>
      </c>
      <c r="H91" s="1027" t="s">
        <v>353</v>
      </c>
      <c r="I91" s="1027" t="s">
        <v>354</v>
      </c>
      <c r="J91" s="1027">
        <v>2021</v>
      </c>
      <c r="K91" s="1027" t="s">
        <v>355</v>
      </c>
      <c r="L91" s="1027">
        <v>45</v>
      </c>
      <c r="M91" s="1027" t="s">
        <v>348</v>
      </c>
      <c r="N91" s="1023">
        <v>4502</v>
      </c>
      <c r="O91" s="849" t="s">
        <v>349</v>
      </c>
      <c r="P91" s="1040">
        <v>4502001</v>
      </c>
      <c r="Q91" s="1020" t="s">
        <v>28832</v>
      </c>
      <c r="R91" s="1035" t="s">
        <v>374</v>
      </c>
      <c r="S91" s="1027">
        <v>450203007</v>
      </c>
      <c r="T91" s="1053" t="s">
        <v>376</v>
      </c>
      <c r="U91" s="1027">
        <v>0</v>
      </c>
      <c r="V91" s="1027">
        <v>1</v>
      </c>
      <c r="W91" s="1027">
        <v>2</v>
      </c>
      <c r="X91" s="1027">
        <v>3</v>
      </c>
      <c r="Y91" s="1027">
        <v>3</v>
      </c>
      <c r="Z91" s="1027">
        <v>9</v>
      </c>
      <c r="AA91" s="1020" t="s">
        <v>43</v>
      </c>
      <c r="AB91" s="1027" t="s">
        <v>3317</v>
      </c>
      <c r="AC91" s="1027" t="s">
        <v>372</v>
      </c>
      <c r="AD91" s="1027" t="s">
        <v>358</v>
      </c>
      <c r="AE91" s="1027" t="s">
        <v>359</v>
      </c>
      <c r="AF91" s="1020"/>
      <c r="AG91" s="1020"/>
      <c r="AH91" s="1020"/>
      <c r="AI91" s="1020"/>
      <c r="AJ91" s="1020"/>
      <c r="AK91" s="1020"/>
      <c r="AL91" s="1020"/>
      <c r="AM91" s="1020"/>
      <c r="AN91" s="1026"/>
      <c r="AO91" s="1027" t="s">
        <v>3062</v>
      </c>
      <c r="AP91" s="1047">
        <v>83022400</v>
      </c>
      <c r="AQ91" s="1030"/>
      <c r="AR91" s="1030"/>
      <c r="AS91" s="1030"/>
      <c r="AT91" s="1030"/>
      <c r="AU91" s="1030">
        <f t="shared" si="11"/>
        <v>83022400</v>
      </c>
      <c r="AV91" s="1030">
        <v>84408414</v>
      </c>
      <c r="AW91" s="1030"/>
      <c r="AX91" s="1030"/>
      <c r="AY91" s="1030"/>
      <c r="AZ91" s="1030"/>
      <c r="BA91" s="1030">
        <f t="shared" si="10"/>
        <v>84408414</v>
      </c>
      <c r="BB91" s="1030">
        <v>83022400</v>
      </c>
      <c r="BC91" s="1030"/>
      <c r="BD91" s="1030"/>
      <c r="BE91" s="1030"/>
      <c r="BF91" s="1030"/>
      <c r="BG91" s="1030">
        <f t="shared" si="13"/>
        <v>83022400</v>
      </c>
      <c r="BH91" s="1030">
        <v>83022400</v>
      </c>
      <c r="BI91" s="1030"/>
      <c r="BJ91" s="1030"/>
      <c r="BK91" s="1030"/>
      <c r="BL91" s="1030"/>
      <c r="BM91" s="1030">
        <f t="shared" si="12"/>
        <v>83022400</v>
      </c>
    </row>
    <row r="92" spans="1:65" ht="155.25" hidden="1" x14ac:dyDescent="0.25">
      <c r="A92" s="855">
        <v>89</v>
      </c>
      <c r="B92" s="849" t="s">
        <v>30</v>
      </c>
      <c r="C92" s="849" t="s">
        <v>3067</v>
      </c>
      <c r="D92" s="1239" t="s">
        <v>346</v>
      </c>
      <c r="E92" s="1019" t="s">
        <v>347</v>
      </c>
      <c r="F92" s="849" t="s">
        <v>351</v>
      </c>
      <c r="G92" s="1027" t="s">
        <v>352</v>
      </c>
      <c r="H92" s="1027" t="s">
        <v>353</v>
      </c>
      <c r="I92" s="1027" t="s">
        <v>354</v>
      </c>
      <c r="J92" s="1027">
        <v>2021</v>
      </c>
      <c r="K92" s="1027" t="s">
        <v>355</v>
      </c>
      <c r="L92" s="1027">
        <v>45</v>
      </c>
      <c r="M92" s="1027" t="s">
        <v>348</v>
      </c>
      <c r="N92" s="1023">
        <v>4502</v>
      </c>
      <c r="O92" s="849" t="s">
        <v>349</v>
      </c>
      <c r="P92" s="1027">
        <v>4502022</v>
      </c>
      <c r="Q92" s="1023" t="s">
        <v>128</v>
      </c>
      <c r="R92" s="1024" t="s">
        <v>377</v>
      </c>
      <c r="S92" s="1027">
        <v>450202201</v>
      </c>
      <c r="T92" s="1053" t="s">
        <v>362</v>
      </c>
      <c r="U92" s="1027">
        <v>0</v>
      </c>
      <c r="V92" s="1027">
        <v>2</v>
      </c>
      <c r="W92" s="1027">
        <v>5</v>
      </c>
      <c r="X92" s="1027">
        <v>5</v>
      </c>
      <c r="Y92" s="1027">
        <v>5</v>
      </c>
      <c r="Z92" s="1027">
        <v>17</v>
      </c>
      <c r="AA92" s="1020" t="s">
        <v>43</v>
      </c>
      <c r="AB92" s="1027" t="s">
        <v>3317</v>
      </c>
      <c r="AC92" s="1027" t="s">
        <v>372</v>
      </c>
      <c r="AD92" s="1027" t="s">
        <v>358</v>
      </c>
      <c r="AE92" s="1027" t="s">
        <v>359</v>
      </c>
      <c r="AF92" s="1020"/>
      <c r="AG92" s="1020"/>
      <c r="AH92" s="1020"/>
      <c r="AI92" s="1020"/>
      <c r="AJ92" s="1020"/>
      <c r="AK92" s="1020"/>
      <c r="AL92" s="1020"/>
      <c r="AM92" s="1020"/>
      <c r="AN92" s="1026"/>
      <c r="AO92" s="1027" t="s">
        <v>3062</v>
      </c>
      <c r="AP92" s="1047">
        <v>122501600</v>
      </c>
      <c r="AQ92" s="1030"/>
      <c r="AR92" s="1030"/>
      <c r="AS92" s="1030"/>
      <c r="AT92" s="1030"/>
      <c r="AU92" s="1030">
        <f t="shared" si="11"/>
        <v>122501600</v>
      </c>
      <c r="AV92" s="1030">
        <v>120000000</v>
      </c>
      <c r="AW92" s="1030"/>
      <c r="AX92" s="1030"/>
      <c r="AY92" s="1030"/>
      <c r="AZ92" s="1030"/>
      <c r="BA92" s="1030">
        <f t="shared" si="10"/>
        <v>120000000</v>
      </c>
      <c r="BB92" s="1030">
        <v>122501600</v>
      </c>
      <c r="BC92" s="1030"/>
      <c r="BD92" s="1030"/>
      <c r="BE92" s="1030"/>
      <c r="BF92" s="1030"/>
      <c r="BG92" s="1030">
        <f t="shared" si="13"/>
        <v>122501600</v>
      </c>
      <c r="BH92" s="1030">
        <v>122501600</v>
      </c>
      <c r="BI92" s="1030"/>
      <c r="BJ92" s="1030"/>
      <c r="BK92" s="1030"/>
      <c r="BL92" s="1030"/>
      <c r="BM92" s="1030">
        <f t="shared" si="12"/>
        <v>122501600</v>
      </c>
    </row>
    <row r="93" spans="1:65" ht="120.75" hidden="1" x14ac:dyDescent="0.25">
      <c r="A93" s="855">
        <v>90</v>
      </c>
      <c r="B93" s="849" t="s">
        <v>30</v>
      </c>
      <c r="C93" s="849" t="s">
        <v>3067</v>
      </c>
      <c r="D93" s="1239" t="s">
        <v>346</v>
      </c>
      <c r="E93" s="1019" t="s">
        <v>347</v>
      </c>
      <c r="F93" s="849" t="s">
        <v>351</v>
      </c>
      <c r="G93" s="1027" t="s">
        <v>352</v>
      </c>
      <c r="H93" s="1027" t="s">
        <v>353</v>
      </c>
      <c r="I93" s="1027" t="s">
        <v>354</v>
      </c>
      <c r="J93" s="1027">
        <v>2021</v>
      </c>
      <c r="K93" s="1027" t="s">
        <v>355</v>
      </c>
      <c r="L93" s="1027">
        <v>45</v>
      </c>
      <c r="M93" s="1027" t="s">
        <v>348</v>
      </c>
      <c r="N93" s="1023">
        <v>4502</v>
      </c>
      <c r="O93" s="849" t="s">
        <v>349</v>
      </c>
      <c r="P93" s="1027">
        <v>4502001</v>
      </c>
      <c r="Q93" s="1023" t="s">
        <v>170</v>
      </c>
      <c r="R93" s="1024" t="s">
        <v>378</v>
      </c>
      <c r="S93" s="1027">
        <v>450200108</v>
      </c>
      <c r="T93" s="1053" t="s">
        <v>379</v>
      </c>
      <c r="U93" s="1027">
        <v>0</v>
      </c>
      <c r="V93" s="1027">
        <v>0</v>
      </c>
      <c r="W93" s="1027">
        <v>1</v>
      </c>
      <c r="X93" s="1027">
        <v>1</v>
      </c>
      <c r="Y93" s="1027">
        <v>0</v>
      </c>
      <c r="Z93" s="1027">
        <v>2</v>
      </c>
      <c r="AA93" s="1020" t="s">
        <v>43</v>
      </c>
      <c r="AB93" s="1027" t="s">
        <v>3317</v>
      </c>
      <c r="AC93" s="1027" t="s">
        <v>372</v>
      </c>
      <c r="AD93" s="1027" t="s">
        <v>358</v>
      </c>
      <c r="AE93" s="1027" t="s">
        <v>359</v>
      </c>
      <c r="AF93" s="1020"/>
      <c r="AG93" s="1020"/>
      <c r="AH93" s="1020"/>
      <c r="AI93" s="1020"/>
      <c r="AJ93" s="1020"/>
      <c r="AK93" s="1020"/>
      <c r="AL93" s="1020"/>
      <c r="AM93" s="1020"/>
      <c r="AN93" s="1026"/>
      <c r="AO93" s="1027" t="s">
        <v>3062</v>
      </c>
      <c r="AP93" s="1047">
        <v>91022400</v>
      </c>
      <c r="AQ93" s="1030"/>
      <c r="AR93" s="1030"/>
      <c r="AS93" s="1030"/>
      <c r="AT93" s="1030"/>
      <c r="AU93" s="1030">
        <f t="shared" si="11"/>
        <v>91022400</v>
      </c>
      <c r="AV93" s="1030">
        <v>70000000</v>
      </c>
      <c r="AW93" s="1030"/>
      <c r="AX93" s="1030"/>
      <c r="AY93" s="1030"/>
      <c r="AZ93" s="1030"/>
      <c r="BA93" s="1030">
        <f t="shared" si="10"/>
        <v>70000000</v>
      </c>
      <c r="BB93" s="1030">
        <v>91022400</v>
      </c>
      <c r="BC93" s="1030"/>
      <c r="BD93" s="1030"/>
      <c r="BE93" s="1030"/>
      <c r="BF93" s="1030"/>
      <c r="BG93" s="1030">
        <f t="shared" si="13"/>
        <v>91022400</v>
      </c>
      <c r="BH93" s="1030">
        <v>91022400</v>
      </c>
      <c r="BI93" s="1030"/>
      <c r="BJ93" s="1030"/>
      <c r="BK93" s="1030"/>
      <c r="BL93" s="1030"/>
      <c r="BM93" s="1030">
        <f t="shared" si="12"/>
        <v>91022400</v>
      </c>
    </row>
    <row r="94" spans="1:65" ht="120.75" hidden="1" x14ac:dyDescent="0.25">
      <c r="A94" s="855">
        <v>91</v>
      </c>
      <c r="B94" s="849" t="s">
        <v>30</v>
      </c>
      <c r="C94" s="849" t="s">
        <v>3067</v>
      </c>
      <c r="D94" s="1239" t="s">
        <v>380</v>
      </c>
      <c r="E94" s="1019" t="s">
        <v>381</v>
      </c>
      <c r="F94" s="849" t="s">
        <v>351</v>
      </c>
      <c r="G94" s="1027" t="s">
        <v>352</v>
      </c>
      <c r="H94" s="1027" t="s">
        <v>353</v>
      </c>
      <c r="I94" s="1027" t="s">
        <v>354</v>
      </c>
      <c r="J94" s="1027">
        <v>2021</v>
      </c>
      <c r="K94" s="1027" t="s">
        <v>355</v>
      </c>
      <c r="L94" s="1027">
        <v>45</v>
      </c>
      <c r="M94" s="1027" t="s">
        <v>348</v>
      </c>
      <c r="N94" s="1023">
        <v>4502</v>
      </c>
      <c r="O94" s="849" t="s">
        <v>349</v>
      </c>
      <c r="P94" s="1027">
        <v>4502001</v>
      </c>
      <c r="Q94" s="1023" t="s">
        <v>170</v>
      </c>
      <c r="R94" s="1035" t="s">
        <v>383</v>
      </c>
      <c r="S94" s="1027">
        <v>450200107</v>
      </c>
      <c r="T94" s="1055" t="s">
        <v>330</v>
      </c>
      <c r="U94" s="1040">
        <v>0</v>
      </c>
      <c r="V94" s="1027">
        <v>2</v>
      </c>
      <c r="W94" s="1027">
        <v>5</v>
      </c>
      <c r="X94" s="1027">
        <v>5</v>
      </c>
      <c r="Y94" s="1027">
        <v>5</v>
      </c>
      <c r="Z94" s="1027">
        <v>17</v>
      </c>
      <c r="AA94" s="1020" t="s">
        <v>53</v>
      </c>
      <c r="AB94" s="1020" t="s">
        <v>3317</v>
      </c>
      <c r="AC94" s="1027" t="s">
        <v>372</v>
      </c>
      <c r="AD94" s="1027" t="s">
        <v>358</v>
      </c>
      <c r="AE94" s="1027" t="s">
        <v>359</v>
      </c>
      <c r="AF94" s="1020"/>
      <c r="AG94" s="1020"/>
      <c r="AH94" s="1020"/>
      <c r="AI94" s="1020"/>
      <c r="AJ94" s="1020"/>
      <c r="AK94" s="1020"/>
      <c r="AL94" s="1020"/>
      <c r="AM94" s="1020"/>
      <c r="AN94" s="1026"/>
      <c r="AO94" s="1027" t="s">
        <v>3062</v>
      </c>
      <c r="AP94" s="1047">
        <v>58136400</v>
      </c>
      <c r="AQ94" s="1030"/>
      <c r="AR94" s="1030"/>
      <c r="AS94" s="1030"/>
      <c r="AT94" s="1030"/>
      <c r="AU94" s="1030">
        <f t="shared" si="11"/>
        <v>58136400</v>
      </c>
      <c r="AV94" s="1030">
        <v>58136400</v>
      </c>
      <c r="AW94" s="1030"/>
      <c r="AX94" s="1030"/>
      <c r="AY94" s="1030"/>
      <c r="AZ94" s="1030"/>
      <c r="BA94" s="1030">
        <f t="shared" si="10"/>
        <v>58136400</v>
      </c>
      <c r="BB94" s="1030">
        <v>58136400</v>
      </c>
      <c r="BC94" s="1030"/>
      <c r="BD94" s="1030"/>
      <c r="BE94" s="1030"/>
      <c r="BF94" s="1030"/>
      <c r="BG94" s="1030">
        <f t="shared" si="13"/>
        <v>58136400</v>
      </c>
      <c r="BH94" s="1030">
        <v>58136400</v>
      </c>
      <c r="BI94" s="1030"/>
      <c r="BJ94" s="1030"/>
      <c r="BK94" s="1030"/>
      <c r="BL94" s="1030"/>
      <c r="BM94" s="1030">
        <f t="shared" si="12"/>
        <v>58136400</v>
      </c>
    </row>
    <row r="95" spans="1:65" ht="155.25" hidden="1" x14ac:dyDescent="0.25">
      <c r="A95" s="855">
        <v>92</v>
      </c>
      <c r="B95" s="849" t="s">
        <v>30</v>
      </c>
      <c r="C95" s="849" t="s">
        <v>3067</v>
      </c>
      <c r="D95" s="1239" t="s">
        <v>380</v>
      </c>
      <c r="E95" s="1019" t="s">
        <v>381</v>
      </c>
      <c r="F95" s="849" t="s">
        <v>351</v>
      </c>
      <c r="G95" s="1027" t="s">
        <v>352</v>
      </c>
      <c r="H95" s="1027" t="s">
        <v>353</v>
      </c>
      <c r="I95" s="1027" t="s">
        <v>354</v>
      </c>
      <c r="J95" s="1027">
        <v>2021</v>
      </c>
      <c r="K95" s="1027" t="s">
        <v>355</v>
      </c>
      <c r="L95" s="1027">
        <v>45</v>
      </c>
      <c r="M95" s="1027" t="s">
        <v>348</v>
      </c>
      <c r="N95" s="1023">
        <v>4502</v>
      </c>
      <c r="O95" s="849" t="s">
        <v>349</v>
      </c>
      <c r="P95" s="1027">
        <v>4502034</v>
      </c>
      <c r="Q95" s="1023" t="s">
        <v>156</v>
      </c>
      <c r="R95" s="1035" t="s">
        <v>384</v>
      </c>
      <c r="S95" s="1027">
        <v>450203413</v>
      </c>
      <c r="T95" s="1055" t="s">
        <v>339</v>
      </c>
      <c r="U95" s="1040">
        <v>0</v>
      </c>
      <c r="V95" s="1027">
        <v>100</v>
      </c>
      <c r="W95" s="1027">
        <v>100</v>
      </c>
      <c r="X95" s="1027">
        <v>100</v>
      </c>
      <c r="Y95" s="1027">
        <v>100</v>
      </c>
      <c r="Z95" s="1027">
        <v>400</v>
      </c>
      <c r="AA95" s="1020" t="s">
        <v>43</v>
      </c>
      <c r="AB95" s="1027" t="s">
        <v>3317</v>
      </c>
      <c r="AC95" s="1027" t="s">
        <v>372</v>
      </c>
      <c r="AD95" s="1027" t="s">
        <v>358</v>
      </c>
      <c r="AE95" s="1027" t="s">
        <v>359</v>
      </c>
      <c r="AF95" s="1020"/>
      <c r="AG95" s="1020"/>
      <c r="AH95" s="1020"/>
      <c r="AI95" s="1020"/>
      <c r="AJ95" s="1020"/>
      <c r="AK95" s="1020"/>
      <c r="AL95" s="1020"/>
      <c r="AM95" s="1020"/>
      <c r="AN95" s="1026"/>
      <c r="AO95" s="1027" t="s">
        <v>3062</v>
      </c>
      <c r="AP95" s="1047">
        <v>222228000</v>
      </c>
      <c r="AQ95" s="1030"/>
      <c r="AR95" s="1030"/>
      <c r="AS95" s="1030"/>
      <c r="AT95" s="1030"/>
      <c r="AU95" s="1030">
        <f t="shared" si="11"/>
        <v>222228000</v>
      </c>
      <c r="AV95" s="1030">
        <v>222228000</v>
      </c>
      <c r="AW95" s="1030"/>
      <c r="AX95" s="1030"/>
      <c r="AY95" s="1030"/>
      <c r="AZ95" s="1030"/>
      <c r="BA95" s="1030">
        <f t="shared" si="10"/>
        <v>222228000</v>
      </c>
      <c r="BB95" s="1030">
        <v>164085988</v>
      </c>
      <c r="BC95" s="1030"/>
      <c r="BD95" s="1030"/>
      <c r="BE95" s="1030"/>
      <c r="BF95" s="1030"/>
      <c r="BG95" s="1030">
        <f t="shared" si="13"/>
        <v>164085988</v>
      </c>
      <c r="BH95" s="1030">
        <v>238302096</v>
      </c>
      <c r="BI95" s="1030"/>
      <c r="BJ95" s="1030"/>
      <c r="BK95" s="1030"/>
      <c r="BL95" s="1030"/>
      <c r="BM95" s="1030">
        <f t="shared" si="12"/>
        <v>238302096</v>
      </c>
    </row>
    <row r="96" spans="1:65" ht="120.75" hidden="1" x14ac:dyDescent="0.25">
      <c r="A96" s="855">
        <v>93</v>
      </c>
      <c r="B96" s="849" t="s">
        <v>30</v>
      </c>
      <c r="C96" s="849" t="s">
        <v>3067</v>
      </c>
      <c r="D96" s="1239" t="s">
        <v>380</v>
      </c>
      <c r="E96" s="1019" t="s">
        <v>381</v>
      </c>
      <c r="F96" s="849" t="s">
        <v>351</v>
      </c>
      <c r="G96" s="1027" t="s">
        <v>352</v>
      </c>
      <c r="H96" s="1027" t="s">
        <v>353</v>
      </c>
      <c r="I96" s="1027" t="s">
        <v>354</v>
      </c>
      <c r="J96" s="1027">
        <v>2021</v>
      </c>
      <c r="K96" s="1027" t="s">
        <v>355</v>
      </c>
      <c r="L96" s="1027">
        <v>45</v>
      </c>
      <c r="M96" s="1027" t="s">
        <v>348</v>
      </c>
      <c r="N96" s="1023">
        <v>4502</v>
      </c>
      <c r="O96" s="849" t="s">
        <v>349</v>
      </c>
      <c r="P96" s="1027">
        <v>4502022</v>
      </c>
      <c r="Q96" s="1023" t="s">
        <v>128</v>
      </c>
      <c r="R96" s="1035" t="s">
        <v>385</v>
      </c>
      <c r="S96" s="1027" t="s">
        <v>386</v>
      </c>
      <c r="T96" s="1056" t="s">
        <v>387</v>
      </c>
      <c r="U96" s="1027">
        <v>64</v>
      </c>
      <c r="V96" s="1027">
        <v>16</v>
      </c>
      <c r="W96" s="1027">
        <v>16</v>
      </c>
      <c r="X96" s="1027">
        <v>16</v>
      </c>
      <c r="Y96" s="1027">
        <v>16</v>
      </c>
      <c r="Z96" s="1027">
        <v>64</v>
      </c>
      <c r="AA96" s="1020" t="s">
        <v>53</v>
      </c>
      <c r="AB96" s="1020" t="s">
        <v>3317</v>
      </c>
      <c r="AC96" s="1027" t="s">
        <v>372</v>
      </c>
      <c r="AD96" s="1027" t="s">
        <v>358</v>
      </c>
      <c r="AE96" s="1027" t="s">
        <v>359</v>
      </c>
      <c r="AF96" s="1020"/>
      <c r="AG96" s="1020"/>
      <c r="AH96" s="1020"/>
      <c r="AI96" s="1020"/>
      <c r="AJ96" s="1020"/>
      <c r="AK96" s="1020"/>
      <c r="AL96" s="1020"/>
      <c r="AM96" s="1020"/>
      <c r="AN96" s="1026"/>
      <c r="AO96" s="1027" t="s">
        <v>3062</v>
      </c>
      <c r="AP96" s="1047">
        <v>42755600</v>
      </c>
      <c r="AQ96" s="1030"/>
      <c r="AR96" s="1030"/>
      <c r="AS96" s="1030"/>
      <c r="AT96" s="1030"/>
      <c r="AU96" s="1030">
        <f t="shared" si="11"/>
        <v>42755600</v>
      </c>
      <c r="AV96" s="1030">
        <v>42755600</v>
      </c>
      <c r="AW96" s="1030"/>
      <c r="AX96" s="1030"/>
      <c r="AY96" s="1030"/>
      <c r="AZ96" s="1030"/>
      <c r="BA96" s="1030">
        <f t="shared" si="10"/>
        <v>42755600</v>
      </c>
      <c r="BB96" s="1030">
        <v>42755600</v>
      </c>
      <c r="BC96" s="1030"/>
      <c r="BD96" s="1030"/>
      <c r="BE96" s="1030"/>
      <c r="BF96" s="1030"/>
      <c r="BG96" s="1030">
        <f t="shared" si="13"/>
        <v>42755600</v>
      </c>
      <c r="BH96" s="1030">
        <v>42755600</v>
      </c>
      <c r="BI96" s="1030"/>
      <c r="BJ96" s="1030"/>
      <c r="BK96" s="1030"/>
      <c r="BL96" s="1030"/>
      <c r="BM96" s="1030">
        <f t="shared" si="12"/>
        <v>42755600</v>
      </c>
    </row>
    <row r="97" spans="1:65" ht="120.75" hidden="1" x14ac:dyDescent="0.25">
      <c r="A97" s="855">
        <v>94</v>
      </c>
      <c r="B97" s="849" t="s">
        <v>30</v>
      </c>
      <c r="C97" s="849" t="s">
        <v>3067</v>
      </c>
      <c r="D97" s="1239" t="s">
        <v>380</v>
      </c>
      <c r="E97" s="1019" t="s">
        <v>381</v>
      </c>
      <c r="F97" s="849" t="s">
        <v>351</v>
      </c>
      <c r="G97" s="1027" t="s">
        <v>352</v>
      </c>
      <c r="H97" s="1027" t="s">
        <v>353</v>
      </c>
      <c r="I97" s="1027" t="s">
        <v>354</v>
      </c>
      <c r="J97" s="1027">
        <v>2021</v>
      </c>
      <c r="K97" s="1027" t="s">
        <v>355</v>
      </c>
      <c r="L97" s="1027">
        <v>45</v>
      </c>
      <c r="M97" s="1027" t="s">
        <v>348</v>
      </c>
      <c r="N97" s="1023">
        <v>4502</v>
      </c>
      <c r="O97" s="849" t="s">
        <v>349</v>
      </c>
      <c r="P97" s="1027">
        <v>4502001</v>
      </c>
      <c r="Q97" s="1023" t="s">
        <v>170</v>
      </c>
      <c r="R97" s="1035" t="s">
        <v>388</v>
      </c>
      <c r="S97" s="1027">
        <v>450200109</v>
      </c>
      <c r="T97" s="1056" t="s">
        <v>389</v>
      </c>
      <c r="U97" s="1027">
        <v>0</v>
      </c>
      <c r="V97" s="1027">
        <v>1</v>
      </c>
      <c r="W97" s="1027">
        <v>1</v>
      </c>
      <c r="X97" s="1027">
        <v>1</v>
      </c>
      <c r="Y97" s="1027">
        <v>1</v>
      </c>
      <c r="Z97" s="1027">
        <v>1</v>
      </c>
      <c r="AA97" s="1020" t="s">
        <v>53</v>
      </c>
      <c r="AB97" s="1027" t="s">
        <v>3317</v>
      </c>
      <c r="AC97" s="1027" t="s">
        <v>372</v>
      </c>
      <c r="AD97" s="1027" t="s">
        <v>358</v>
      </c>
      <c r="AE97" s="1027" t="s">
        <v>359</v>
      </c>
      <c r="AF97" s="1020"/>
      <c r="AG97" s="1020"/>
      <c r="AH97" s="1020"/>
      <c r="AI97" s="1020"/>
      <c r="AJ97" s="1020"/>
      <c r="AK97" s="1020"/>
      <c r="AL97" s="1020"/>
      <c r="AM97" s="1020"/>
      <c r="AN97" s="1026"/>
      <c r="AO97" s="1027" t="s">
        <v>3062</v>
      </c>
      <c r="AP97" s="1047">
        <v>30000000</v>
      </c>
      <c r="AQ97" s="1030"/>
      <c r="AR97" s="1030"/>
      <c r="AS97" s="1030"/>
      <c r="AT97" s="1030"/>
      <c r="AU97" s="1030">
        <f t="shared" si="11"/>
        <v>30000000</v>
      </c>
      <c r="AV97" s="1030">
        <v>30000000</v>
      </c>
      <c r="AW97" s="1030"/>
      <c r="AX97" s="1030"/>
      <c r="AY97" s="1030"/>
      <c r="AZ97" s="1030"/>
      <c r="BA97" s="1030">
        <f t="shared" si="10"/>
        <v>30000000</v>
      </c>
      <c r="BB97" s="1030">
        <v>30000000</v>
      </c>
      <c r="BC97" s="1030"/>
      <c r="BD97" s="1030"/>
      <c r="BE97" s="1030"/>
      <c r="BF97" s="1030"/>
      <c r="BG97" s="1030">
        <f t="shared" si="13"/>
        <v>30000000</v>
      </c>
      <c r="BH97" s="1030">
        <v>30000000</v>
      </c>
      <c r="BI97" s="1030"/>
      <c r="BJ97" s="1030"/>
      <c r="BK97" s="1030"/>
      <c r="BL97" s="1030"/>
      <c r="BM97" s="1030">
        <f t="shared" si="12"/>
        <v>30000000</v>
      </c>
    </row>
    <row r="98" spans="1:65" s="1010" customFormat="1" ht="120.75" hidden="1" x14ac:dyDescent="0.25">
      <c r="A98" s="1238">
        <v>95</v>
      </c>
      <c r="B98" s="1239" t="s">
        <v>30</v>
      </c>
      <c r="C98" s="1239" t="s">
        <v>3067</v>
      </c>
      <c r="D98" s="1239" t="s">
        <v>380</v>
      </c>
      <c r="E98" s="1019" t="s">
        <v>381</v>
      </c>
      <c r="F98" s="849" t="s">
        <v>351</v>
      </c>
      <c r="G98" s="1027" t="s">
        <v>352</v>
      </c>
      <c r="H98" s="1027" t="s">
        <v>353</v>
      </c>
      <c r="I98" s="1027" t="s">
        <v>354</v>
      </c>
      <c r="J98" s="1027">
        <v>2021</v>
      </c>
      <c r="K98" s="1027" t="s">
        <v>355</v>
      </c>
      <c r="L98" s="1027">
        <v>45</v>
      </c>
      <c r="M98" s="1027" t="s">
        <v>348</v>
      </c>
      <c r="N98" s="1023">
        <v>4502</v>
      </c>
      <c r="O98" s="849" t="s">
        <v>349</v>
      </c>
      <c r="P98" s="1027">
        <v>4502001</v>
      </c>
      <c r="Q98" s="1027" t="s">
        <v>28832</v>
      </c>
      <c r="R98" s="1035" t="s">
        <v>390</v>
      </c>
      <c r="S98" s="1027">
        <v>450200112</v>
      </c>
      <c r="T98" s="1020" t="s">
        <v>379</v>
      </c>
      <c r="U98" s="1027">
        <v>0</v>
      </c>
      <c r="V98" s="1027">
        <v>1</v>
      </c>
      <c r="W98" s="1027">
        <v>1</v>
      </c>
      <c r="X98" s="1027">
        <v>1</v>
      </c>
      <c r="Y98" s="1027">
        <v>1</v>
      </c>
      <c r="Z98" s="1027">
        <f t="shared" ref="Z98:Z103" si="14">V98+W98+X98+Y98</f>
        <v>4</v>
      </c>
      <c r="AA98" s="1020" t="s">
        <v>43</v>
      </c>
      <c r="AB98" s="1027" t="s">
        <v>3317</v>
      </c>
      <c r="AC98" s="1027" t="s">
        <v>372</v>
      </c>
      <c r="AD98" s="1027" t="s">
        <v>358</v>
      </c>
      <c r="AE98" s="1027" t="s">
        <v>359</v>
      </c>
      <c r="AF98" s="1020"/>
      <c r="AG98" s="1020"/>
      <c r="AH98" s="1020"/>
      <c r="AI98" s="1020"/>
      <c r="AJ98" s="1020"/>
      <c r="AK98" s="1020"/>
      <c r="AL98" s="1020"/>
      <c r="AM98" s="1020"/>
      <c r="AN98" s="1026"/>
      <c r="AO98" s="1027" t="s">
        <v>3062</v>
      </c>
      <c r="AP98" s="1047">
        <v>65500800</v>
      </c>
      <c r="AQ98" s="1030"/>
      <c r="AR98" s="1030"/>
      <c r="AS98" s="1030"/>
      <c r="AT98" s="1030"/>
      <c r="AU98" s="1030">
        <f t="shared" si="11"/>
        <v>65500800</v>
      </c>
      <c r="AV98" s="1030">
        <v>65500800</v>
      </c>
      <c r="AW98" s="1030"/>
      <c r="AX98" s="1030"/>
      <c r="AY98" s="1030"/>
      <c r="AZ98" s="1030"/>
      <c r="BA98" s="1030">
        <f t="shared" si="10"/>
        <v>65500800</v>
      </c>
      <c r="BB98" s="1030">
        <v>65500800</v>
      </c>
      <c r="BC98" s="1030"/>
      <c r="BD98" s="1030"/>
      <c r="BE98" s="1030"/>
      <c r="BF98" s="1030"/>
      <c r="BG98" s="1030">
        <f t="shared" si="13"/>
        <v>65500800</v>
      </c>
      <c r="BH98" s="1030">
        <v>65500800</v>
      </c>
      <c r="BI98" s="1030"/>
      <c r="BJ98" s="1030"/>
      <c r="BK98" s="1030"/>
      <c r="BL98" s="1030"/>
      <c r="BM98" s="1030">
        <f t="shared" si="12"/>
        <v>65500800</v>
      </c>
    </row>
    <row r="99" spans="1:65" ht="120.75" hidden="1" x14ac:dyDescent="0.25">
      <c r="A99" s="855">
        <v>96</v>
      </c>
      <c r="B99" s="849" t="s">
        <v>30</v>
      </c>
      <c r="C99" s="849" t="s">
        <v>3067</v>
      </c>
      <c r="D99" s="1239" t="s">
        <v>380</v>
      </c>
      <c r="E99" s="1019" t="s">
        <v>381</v>
      </c>
      <c r="F99" s="849" t="s">
        <v>351</v>
      </c>
      <c r="G99" s="1027" t="s">
        <v>352</v>
      </c>
      <c r="H99" s="1027" t="s">
        <v>353</v>
      </c>
      <c r="I99" s="1027" t="s">
        <v>354</v>
      </c>
      <c r="J99" s="1027">
        <v>2021</v>
      </c>
      <c r="K99" s="1027" t="s">
        <v>355</v>
      </c>
      <c r="L99" s="1027">
        <v>45</v>
      </c>
      <c r="M99" s="1027" t="s">
        <v>348</v>
      </c>
      <c r="N99" s="1023">
        <v>4502</v>
      </c>
      <c r="O99" s="849" t="s">
        <v>349</v>
      </c>
      <c r="P99" s="1034">
        <v>4502022</v>
      </c>
      <c r="Q99" s="1023" t="s">
        <v>128</v>
      </c>
      <c r="R99" s="1024" t="s">
        <v>392</v>
      </c>
      <c r="S99" s="1034">
        <v>450202208</v>
      </c>
      <c r="T99" s="1027" t="s">
        <v>393</v>
      </c>
      <c r="U99" s="1027">
        <v>4</v>
      </c>
      <c r="V99" s="1027">
        <v>1</v>
      </c>
      <c r="W99" s="1027">
        <v>1</v>
      </c>
      <c r="X99" s="1027">
        <v>1</v>
      </c>
      <c r="Y99" s="1027">
        <v>1</v>
      </c>
      <c r="Z99" s="1027">
        <v>8</v>
      </c>
      <c r="AA99" s="1020" t="s">
        <v>53</v>
      </c>
      <c r="AB99" s="1020" t="s">
        <v>3317</v>
      </c>
      <c r="AC99" s="1027" t="s">
        <v>394</v>
      </c>
      <c r="AD99" s="849"/>
      <c r="AE99" s="1027" t="s">
        <v>359</v>
      </c>
      <c r="AF99" s="1020"/>
      <c r="AG99" s="1020"/>
      <c r="AH99" s="1020"/>
      <c r="AI99" s="1020"/>
      <c r="AJ99" s="1020"/>
      <c r="AK99" s="1020"/>
      <c r="AL99" s="1020"/>
      <c r="AM99" s="1020"/>
      <c r="AN99" s="1026"/>
      <c r="AO99" s="1027" t="s">
        <v>3062</v>
      </c>
      <c r="AP99" s="1047">
        <v>40511200</v>
      </c>
      <c r="AQ99" s="1030"/>
      <c r="AR99" s="1030"/>
      <c r="AS99" s="1030"/>
      <c r="AT99" s="1030"/>
      <c r="AU99" s="1030">
        <f t="shared" si="11"/>
        <v>40511200</v>
      </c>
      <c r="AV99" s="1030">
        <v>40511200</v>
      </c>
      <c r="AW99" s="1030"/>
      <c r="AX99" s="1030"/>
      <c r="AY99" s="1030"/>
      <c r="AZ99" s="1030"/>
      <c r="BA99" s="1030">
        <f t="shared" si="10"/>
        <v>40511200</v>
      </c>
      <c r="BB99" s="1030">
        <v>40511200</v>
      </c>
      <c r="BC99" s="1030"/>
      <c r="BD99" s="1030"/>
      <c r="BE99" s="1030"/>
      <c r="BF99" s="1030"/>
      <c r="BG99" s="1030">
        <f t="shared" si="13"/>
        <v>40511200</v>
      </c>
      <c r="BH99" s="1030">
        <v>40511200</v>
      </c>
      <c r="BI99" s="1030"/>
      <c r="BJ99" s="1030"/>
      <c r="BK99" s="1030"/>
      <c r="BL99" s="1030"/>
      <c r="BM99" s="1030">
        <f t="shared" si="12"/>
        <v>40511200</v>
      </c>
    </row>
    <row r="100" spans="1:65" ht="120.75" hidden="1" x14ac:dyDescent="0.25">
      <c r="A100" s="855">
        <v>97</v>
      </c>
      <c r="B100" s="849" t="s">
        <v>30</v>
      </c>
      <c r="C100" s="849" t="s">
        <v>3067</v>
      </c>
      <c r="D100" s="1239" t="s">
        <v>380</v>
      </c>
      <c r="E100" s="1019" t="s">
        <v>381</v>
      </c>
      <c r="F100" s="849" t="s">
        <v>351</v>
      </c>
      <c r="G100" s="1027" t="s">
        <v>352</v>
      </c>
      <c r="H100" s="1027" t="s">
        <v>353</v>
      </c>
      <c r="I100" s="1027" t="s">
        <v>354</v>
      </c>
      <c r="J100" s="1027">
        <v>2021</v>
      </c>
      <c r="K100" s="1027" t="s">
        <v>355</v>
      </c>
      <c r="L100" s="1027">
        <v>45</v>
      </c>
      <c r="M100" s="1027" t="s">
        <v>348</v>
      </c>
      <c r="N100" s="1023">
        <v>4502</v>
      </c>
      <c r="O100" s="849" t="s">
        <v>349</v>
      </c>
      <c r="P100" s="1034">
        <v>4502022</v>
      </c>
      <c r="Q100" s="1023" t="s">
        <v>128</v>
      </c>
      <c r="R100" s="1024" t="s">
        <v>395</v>
      </c>
      <c r="S100" s="1034">
        <v>450202209</v>
      </c>
      <c r="T100" s="1027" t="s">
        <v>396</v>
      </c>
      <c r="U100" s="1040">
        <v>0</v>
      </c>
      <c r="V100" s="1040">
        <v>50</v>
      </c>
      <c r="W100" s="1040">
        <v>50</v>
      </c>
      <c r="X100" s="1040">
        <v>50</v>
      </c>
      <c r="Y100" s="1040">
        <v>50</v>
      </c>
      <c r="Z100" s="1040">
        <f>V100+W100+X100+Y100</f>
        <v>200</v>
      </c>
      <c r="AA100" s="1020" t="s">
        <v>43</v>
      </c>
      <c r="AB100" s="1027" t="s">
        <v>3317</v>
      </c>
      <c r="AC100" s="1027" t="s">
        <v>394</v>
      </c>
      <c r="AD100" s="1027" t="s">
        <v>358</v>
      </c>
      <c r="AE100" s="1027" t="s">
        <v>359</v>
      </c>
      <c r="AF100" s="1020"/>
      <c r="AG100" s="1020"/>
      <c r="AH100" s="1020"/>
      <c r="AI100" s="1020"/>
      <c r="AJ100" s="1020"/>
      <c r="AK100" s="1020"/>
      <c r="AL100" s="1020"/>
      <c r="AM100" s="1020"/>
      <c r="AN100" s="1026"/>
      <c r="AO100" s="1027" t="s">
        <v>3062</v>
      </c>
      <c r="AP100" s="1047">
        <v>91022400</v>
      </c>
      <c r="AQ100" s="1030"/>
      <c r="AR100" s="1030"/>
      <c r="AS100" s="1030"/>
      <c r="AT100" s="1030"/>
      <c r="AU100" s="1030">
        <f t="shared" si="11"/>
        <v>91022400</v>
      </c>
      <c r="AV100" s="1030">
        <v>91022400</v>
      </c>
      <c r="AW100" s="1030"/>
      <c r="AX100" s="1030"/>
      <c r="AY100" s="1030"/>
      <c r="AZ100" s="1030"/>
      <c r="BA100" s="1030">
        <f t="shared" si="10"/>
        <v>91022400</v>
      </c>
      <c r="BB100" s="1030">
        <v>91022400</v>
      </c>
      <c r="BC100" s="1030"/>
      <c r="BD100" s="1030"/>
      <c r="BE100" s="1030"/>
      <c r="BF100" s="1030"/>
      <c r="BG100" s="1030">
        <f t="shared" si="13"/>
        <v>91022400</v>
      </c>
      <c r="BH100" s="1030">
        <v>91022400</v>
      </c>
      <c r="BI100" s="1030"/>
      <c r="BJ100" s="1030"/>
      <c r="BK100" s="1030"/>
      <c r="BL100" s="1030"/>
      <c r="BM100" s="1030">
        <f t="shared" si="12"/>
        <v>91022400</v>
      </c>
    </row>
    <row r="101" spans="1:65" ht="120.75" hidden="1" x14ac:dyDescent="0.25">
      <c r="A101" s="855">
        <v>98</v>
      </c>
      <c r="B101" s="849" t="s">
        <v>30</v>
      </c>
      <c r="C101" s="849" t="s">
        <v>3067</v>
      </c>
      <c r="D101" s="1239" t="s">
        <v>380</v>
      </c>
      <c r="E101" s="1019" t="s">
        <v>381</v>
      </c>
      <c r="F101" s="849" t="s">
        <v>351</v>
      </c>
      <c r="G101" s="1027" t="s">
        <v>352</v>
      </c>
      <c r="H101" s="1027" t="s">
        <v>353</v>
      </c>
      <c r="I101" s="1027" t="s">
        <v>354</v>
      </c>
      <c r="J101" s="1027">
        <v>2021</v>
      </c>
      <c r="K101" s="1027" t="s">
        <v>355</v>
      </c>
      <c r="L101" s="1027">
        <v>45</v>
      </c>
      <c r="M101" s="1027" t="s">
        <v>348</v>
      </c>
      <c r="N101" s="1023">
        <v>4502</v>
      </c>
      <c r="O101" s="849" t="s">
        <v>349</v>
      </c>
      <c r="P101" s="1034" t="s">
        <v>169</v>
      </c>
      <c r="Q101" s="1023" t="s">
        <v>170</v>
      </c>
      <c r="R101" s="1024" t="s">
        <v>397</v>
      </c>
      <c r="S101" s="1034" t="s">
        <v>171</v>
      </c>
      <c r="T101" s="1027" t="s">
        <v>172</v>
      </c>
      <c r="U101" s="1040">
        <v>0</v>
      </c>
      <c r="V101" s="1040">
        <v>4</v>
      </c>
      <c r="W101" s="1040">
        <v>4</v>
      </c>
      <c r="X101" s="1040">
        <v>4</v>
      </c>
      <c r="Y101" s="1040">
        <v>4</v>
      </c>
      <c r="Z101" s="1040">
        <v>16</v>
      </c>
      <c r="AA101" s="1020" t="s">
        <v>43</v>
      </c>
      <c r="AB101" s="1027" t="s">
        <v>3317</v>
      </c>
      <c r="AC101" s="1027" t="s">
        <v>372</v>
      </c>
      <c r="AD101" s="1027" t="s">
        <v>358</v>
      </c>
      <c r="AE101" s="1027" t="s">
        <v>359</v>
      </c>
      <c r="AF101" s="1020"/>
      <c r="AG101" s="1020"/>
      <c r="AH101" s="1020"/>
      <c r="AI101" s="1020"/>
      <c r="AJ101" s="1020"/>
      <c r="AK101" s="1020"/>
      <c r="AL101" s="1020"/>
      <c r="AM101" s="1020"/>
      <c r="AN101" s="1026"/>
      <c r="AO101" s="1027" t="s">
        <v>3062</v>
      </c>
      <c r="AP101" s="1047">
        <v>45511200</v>
      </c>
      <c r="AQ101" s="1030"/>
      <c r="AR101" s="1030"/>
      <c r="AS101" s="1030"/>
      <c r="AT101" s="1030"/>
      <c r="AU101" s="1030">
        <f t="shared" si="11"/>
        <v>45511200</v>
      </c>
      <c r="AV101" s="1030">
        <v>45511200</v>
      </c>
      <c r="AW101" s="1030"/>
      <c r="AX101" s="1030"/>
      <c r="AY101" s="1030"/>
      <c r="AZ101" s="1030"/>
      <c r="BA101" s="1030">
        <f t="shared" si="10"/>
        <v>45511200</v>
      </c>
      <c r="BB101" s="1030">
        <v>45511200</v>
      </c>
      <c r="BC101" s="1030"/>
      <c r="BD101" s="1030"/>
      <c r="BE101" s="1030"/>
      <c r="BF101" s="1030"/>
      <c r="BG101" s="1030">
        <f t="shared" si="13"/>
        <v>45511200</v>
      </c>
      <c r="BH101" s="1030">
        <v>45511200</v>
      </c>
      <c r="BI101" s="1030"/>
      <c r="BJ101" s="1030"/>
      <c r="BK101" s="1030"/>
      <c r="BL101" s="1030"/>
      <c r="BM101" s="1030">
        <f t="shared" si="12"/>
        <v>45511200</v>
      </c>
    </row>
    <row r="102" spans="1:65" ht="120.75" hidden="1" x14ac:dyDescent="0.25">
      <c r="A102" s="855">
        <v>99</v>
      </c>
      <c r="B102" s="849" t="s">
        <v>30</v>
      </c>
      <c r="C102" s="849" t="s">
        <v>3067</v>
      </c>
      <c r="D102" s="1239" t="s">
        <v>380</v>
      </c>
      <c r="E102" s="1019" t="s">
        <v>381</v>
      </c>
      <c r="F102" s="849" t="s">
        <v>351</v>
      </c>
      <c r="G102" s="1027" t="s">
        <v>352</v>
      </c>
      <c r="H102" s="1027" t="s">
        <v>353</v>
      </c>
      <c r="I102" s="1027" t="s">
        <v>354</v>
      </c>
      <c r="J102" s="1027">
        <v>2021</v>
      </c>
      <c r="K102" s="1027" t="s">
        <v>355</v>
      </c>
      <c r="L102" s="1027">
        <v>45</v>
      </c>
      <c r="M102" s="1027" t="s">
        <v>348</v>
      </c>
      <c r="N102" s="1023">
        <v>4502</v>
      </c>
      <c r="O102" s="849" t="s">
        <v>349</v>
      </c>
      <c r="P102" s="1020">
        <v>4502025</v>
      </c>
      <c r="Q102" s="1023" t="s">
        <v>399</v>
      </c>
      <c r="R102" s="1024" t="s">
        <v>398</v>
      </c>
      <c r="S102" s="1020">
        <v>450202500</v>
      </c>
      <c r="T102" s="1020" t="s">
        <v>400</v>
      </c>
      <c r="U102" s="1020">
        <v>5</v>
      </c>
      <c r="V102" s="1020">
        <v>1</v>
      </c>
      <c r="W102" s="1020">
        <v>0</v>
      </c>
      <c r="X102" s="1020">
        <v>3</v>
      </c>
      <c r="Y102" s="1020">
        <v>1</v>
      </c>
      <c r="Z102" s="1020">
        <v>5</v>
      </c>
      <c r="AA102" s="1020" t="s">
        <v>53</v>
      </c>
      <c r="AB102" s="1020" t="s">
        <v>3317</v>
      </c>
      <c r="AC102" s="1020" t="s">
        <v>44</v>
      </c>
      <c r="AD102" s="1020" t="s">
        <v>401</v>
      </c>
      <c r="AE102" s="1020" t="s">
        <v>46</v>
      </c>
      <c r="AF102" s="1020"/>
      <c r="AG102" s="1020"/>
      <c r="AH102" s="1020"/>
      <c r="AI102" s="1020"/>
      <c r="AJ102" s="1020"/>
      <c r="AK102" s="1020"/>
      <c r="AL102" s="1020"/>
      <c r="AM102" s="1020"/>
      <c r="AN102" s="1026"/>
      <c r="AO102" s="1027" t="s">
        <v>3060</v>
      </c>
      <c r="AP102" s="1047">
        <v>45511200</v>
      </c>
      <c r="AQ102" s="1030"/>
      <c r="AR102" s="1030"/>
      <c r="AS102" s="1030"/>
      <c r="AT102" s="1030"/>
      <c r="AU102" s="1030">
        <f t="shared" si="11"/>
        <v>45511200</v>
      </c>
      <c r="AV102" s="1030">
        <v>45511200</v>
      </c>
      <c r="AW102" s="1030"/>
      <c r="AX102" s="1030"/>
      <c r="AY102" s="1030"/>
      <c r="AZ102" s="1030"/>
      <c r="BA102" s="1030">
        <f t="shared" si="10"/>
        <v>45511200</v>
      </c>
      <c r="BB102" s="1030">
        <v>45511200</v>
      </c>
      <c r="BC102" s="1030"/>
      <c r="BD102" s="1030"/>
      <c r="BE102" s="1030"/>
      <c r="BF102" s="1030"/>
      <c r="BG102" s="1030">
        <f t="shared" si="13"/>
        <v>45511200</v>
      </c>
      <c r="BH102" s="1030">
        <v>45511200</v>
      </c>
      <c r="BI102" s="1030"/>
      <c r="BJ102" s="1030"/>
      <c r="BK102" s="1030"/>
      <c r="BL102" s="1030"/>
      <c r="BM102" s="1030">
        <f t="shared" si="12"/>
        <v>45511200</v>
      </c>
    </row>
    <row r="103" spans="1:65" ht="120.75" hidden="1" x14ac:dyDescent="0.25">
      <c r="A103" s="855">
        <v>100</v>
      </c>
      <c r="B103" s="849" t="s">
        <v>30</v>
      </c>
      <c r="C103" s="849" t="s">
        <v>3067</v>
      </c>
      <c r="D103" s="1239" t="s">
        <v>380</v>
      </c>
      <c r="E103" s="1019" t="s">
        <v>381</v>
      </c>
      <c r="F103" s="849" t="s">
        <v>351</v>
      </c>
      <c r="G103" s="1027" t="s">
        <v>352</v>
      </c>
      <c r="H103" s="1027" t="s">
        <v>353</v>
      </c>
      <c r="I103" s="1027" t="s">
        <v>354</v>
      </c>
      <c r="J103" s="1027">
        <v>2021</v>
      </c>
      <c r="K103" s="1027" t="s">
        <v>355</v>
      </c>
      <c r="L103" s="1027">
        <v>45</v>
      </c>
      <c r="M103" s="1027" t="s">
        <v>348</v>
      </c>
      <c r="N103" s="1023">
        <v>4502</v>
      </c>
      <c r="O103" s="849" t="s">
        <v>349</v>
      </c>
      <c r="P103" s="1040">
        <v>4502033</v>
      </c>
      <c r="Q103" s="1023" t="s">
        <v>160</v>
      </c>
      <c r="R103" s="1035" t="s">
        <v>402</v>
      </c>
      <c r="S103" s="1040">
        <v>450203302</v>
      </c>
      <c r="T103" s="1020" t="s">
        <v>161</v>
      </c>
      <c r="U103" s="1027">
        <v>0</v>
      </c>
      <c r="V103" s="1027">
        <v>3</v>
      </c>
      <c r="W103" s="1027">
        <v>4</v>
      </c>
      <c r="X103" s="1027">
        <v>3</v>
      </c>
      <c r="Y103" s="1027">
        <v>3</v>
      </c>
      <c r="Z103" s="1027">
        <f t="shared" si="14"/>
        <v>13</v>
      </c>
      <c r="AA103" s="1020" t="s">
        <v>43</v>
      </c>
      <c r="AB103" s="1027" t="s">
        <v>3317</v>
      </c>
      <c r="AC103" s="1027" t="s">
        <v>372</v>
      </c>
      <c r="AD103" s="1027" t="s">
        <v>358</v>
      </c>
      <c r="AE103" s="1027" t="s">
        <v>359</v>
      </c>
      <c r="AF103" s="1020"/>
      <c r="AG103" s="1020"/>
      <c r="AH103" s="1020"/>
      <c r="AI103" s="1020"/>
      <c r="AJ103" s="1020"/>
      <c r="AK103" s="1020"/>
      <c r="AL103" s="1020"/>
      <c r="AM103" s="1020"/>
      <c r="AN103" s="1026"/>
      <c r="AO103" s="1027" t="s">
        <v>3062</v>
      </c>
      <c r="AP103" s="1047">
        <v>150187200</v>
      </c>
      <c r="AQ103" s="1030"/>
      <c r="AR103" s="1030"/>
      <c r="AS103" s="1030"/>
      <c r="AT103" s="1030"/>
      <c r="AU103" s="1030">
        <f t="shared" si="11"/>
        <v>150187200</v>
      </c>
      <c r="AV103" s="1030">
        <v>150187200</v>
      </c>
      <c r="AW103" s="1030"/>
      <c r="AX103" s="1030"/>
      <c r="AY103" s="1030"/>
      <c r="AZ103" s="1030"/>
      <c r="BA103" s="1030">
        <f t="shared" si="10"/>
        <v>150187200</v>
      </c>
      <c r="BB103" s="1030">
        <v>150187200</v>
      </c>
      <c r="BC103" s="1030"/>
      <c r="BD103" s="1030"/>
      <c r="BE103" s="1030"/>
      <c r="BF103" s="1030"/>
      <c r="BG103" s="1030">
        <f t="shared" si="13"/>
        <v>150187200</v>
      </c>
      <c r="BH103" s="1030">
        <v>150187200</v>
      </c>
      <c r="BI103" s="1030"/>
      <c r="BJ103" s="1030"/>
      <c r="BK103" s="1030"/>
      <c r="BL103" s="1030"/>
      <c r="BM103" s="1030">
        <f t="shared" si="12"/>
        <v>150187200</v>
      </c>
    </row>
    <row r="104" spans="1:65" ht="120.75" hidden="1" x14ac:dyDescent="0.25">
      <c r="A104" s="855">
        <v>101</v>
      </c>
      <c r="B104" s="849" t="s">
        <v>30</v>
      </c>
      <c r="C104" s="849" t="s">
        <v>3067</v>
      </c>
      <c r="D104" s="1242" t="s">
        <v>403</v>
      </c>
      <c r="E104" s="1019" t="s">
        <v>404</v>
      </c>
      <c r="F104" s="849" t="s">
        <v>351</v>
      </c>
      <c r="G104" s="1027" t="s">
        <v>352</v>
      </c>
      <c r="H104" s="1027" t="s">
        <v>353</v>
      </c>
      <c r="I104" s="1027" t="s">
        <v>354</v>
      </c>
      <c r="J104" s="1027">
        <v>2021</v>
      </c>
      <c r="K104" s="1027" t="s">
        <v>355</v>
      </c>
      <c r="L104" s="1027">
        <v>45</v>
      </c>
      <c r="M104" s="1027" t="s">
        <v>348</v>
      </c>
      <c r="N104" s="1023">
        <v>4502</v>
      </c>
      <c r="O104" s="849" t="s">
        <v>349</v>
      </c>
      <c r="P104" s="1027" t="s">
        <v>407</v>
      </c>
      <c r="Q104" s="1023" t="s">
        <v>156</v>
      </c>
      <c r="R104" s="1033" t="s">
        <v>406</v>
      </c>
      <c r="S104" s="1023">
        <v>450203410</v>
      </c>
      <c r="T104" s="1023" t="s">
        <v>408</v>
      </c>
      <c r="U104" s="1023">
        <v>0</v>
      </c>
      <c r="V104" s="1023">
        <v>5</v>
      </c>
      <c r="W104" s="1023">
        <v>10</v>
      </c>
      <c r="X104" s="1023">
        <v>10</v>
      </c>
      <c r="Y104" s="1023">
        <v>10</v>
      </c>
      <c r="Z104" s="1023">
        <v>35</v>
      </c>
      <c r="AA104" s="1020" t="s">
        <v>43</v>
      </c>
      <c r="AB104" s="1051" t="s">
        <v>3317</v>
      </c>
      <c r="AC104" s="1027" t="s">
        <v>372</v>
      </c>
      <c r="AD104" s="1027" t="s">
        <v>358</v>
      </c>
      <c r="AE104" s="1027" t="s">
        <v>359</v>
      </c>
      <c r="AF104" s="1020"/>
      <c r="AG104" s="1020"/>
      <c r="AH104" s="1020"/>
      <c r="AI104" s="1020"/>
      <c r="AJ104" s="1020"/>
      <c r="AK104" s="1020"/>
      <c r="AL104" s="1020"/>
      <c r="AM104" s="1020"/>
      <c r="AN104" s="1026"/>
      <c r="AO104" s="1027" t="s">
        <v>2974</v>
      </c>
      <c r="AP104" s="1047">
        <v>15170400</v>
      </c>
      <c r="AQ104" s="1030"/>
      <c r="AR104" s="1030"/>
      <c r="AS104" s="1030"/>
      <c r="AT104" s="1030"/>
      <c r="AU104" s="1030">
        <f t="shared" si="11"/>
        <v>15170400</v>
      </c>
      <c r="AV104" s="1030">
        <v>15170400</v>
      </c>
      <c r="AW104" s="1030"/>
      <c r="AX104" s="1030"/>
      <c r="AY104" s="1030"/>
      <c r="AZ104" s="1030"/>
      <c r="BA104" s="1030">
        <f t="shared" si="10"/>
        <v>15170400</v>
      </c>
      <c r="BB104" s="1030">
        <v>15170400</v>
      </c>
      <c r="BC104" s="1030"/>
      <c r="BD104" s="1030"/>
      <c r="BE104" s="1030"/>
      <c r="BF104" s="1030"/>
      <c r="BG104" s="1030">
        <f t="shared" si="13"/>
        <v>15170400</v>
      </c>
      <c r="BH104" s="1030">
        <v>15170400</v>
      </c>
      <c r="BI104" s="1030"/>
      <c r="BJ104" s="1030"/>
      <c r="BK104" s="1030"/>
      <c r="BL104" s="1030"/>
      <c r="BM104" s="1030">
        <f t="shared" si="12"/>
        <v>15170400</v>
      </c>
    </row>
    <row r="105" spans="1:65" ht="120.75" hidden="1" x14ac:dyDescent="0.25">
      <c r="A105" s="855">
        <v>102</v>
      </c>
      <c r="B105" s="849" t="s">
        <v>30</v>
      </c>
      <c r="C105" s="849" t="s">
        <v>3067</v>
      </c>
      <c r="D105" s="1242" t="s">
        <v>403</v>
      </c>
      <c r="E105" s="1019" t="s">
        <v>404</v>
      </c>
      <c r="F105" s="849" t="s">
        <v>351</v>
      </c>
      <c r="G105" s="1027" t="s">
        <v>352</v>
      </c>
      <c r="H105" s="1027" t="s">
        <v>353</v>
      </c>
      <c r="I105" s="1027" t="s">
        <v>354</v>
      </c>
      <c r="J105" s="1027">
        <v>2021</v>
      </c>
      <c r="K105" s="1027" t="s">
        <v>355</v>
      </c>
      <c r="L105" s="1027">
        <v>45</v>
      </c>
      <c r="M105" s="1027" t="s">
        <v>348</v>
      </c>
      <c r="N105" s="1023">
        <v>4502</v>
      </c>
      <c r="O105" s="849" t="s">
        <v>349</v>
      </c>
      <c r="P105" s="1034">
        <v>4502034</v>
      </c>
      <c r="Q105" s="1023" t="s">
        <v>156</v>
      </c>
      <c r="R105" s="1033" t="s">
        <v>409</v>
      </c>
      <c r="S105" s="1023">
        <v>450203413</v>
      </c>
      <c r="T105" s="1023" t="s">
        <v>339</v>
      </c>
      <c r="U105" s="1023">
        <v>0</v>
      </c>
      <c r="V105" s="1023">
        <v>50</v>
      </c>
      <c r="W105" s="1023">
        <v>50</v>
      </c>
      <c r="X105" s="1023">
        <v>50</v>
      </c>
      <c r="Y105" s="1023">
        <v>50</v>
      </c>
      <c r="Z105" s="1023">
        <v>200</v>
      </c>
      <c r="AA105" s="1020" t="s">
        <v>43</v>
      </c>
      <c r="AB105" s="1051" t="s">
        <v>3317</v>
      </c>
      <c r="AC105" s="1027" t="s">
        <v>372</v>
      </c>
      <c r="AD105" s="1027" t="s">
        <v>358</v>
      </c>
      <c r="AE105" s="1027" t="s">
        <v>359</v>
      </c>
      <c r="AF105" s="1020"/>
      <c r="AG105" s="1020"/>
      <c r="AH105" s="1020"/>
      <c r="AI105" s="1020"/>
      <c r="AJ105" s="1020"/>
      <c r="AK105" s="1020"/>
      <c r="AL105" s="1020"/>
      <c r="AM105" s="1020"/>
      <c r="AN105" s="1026"/>
      <c r="AO105" s="1027" t="s">
        <v>2974</v>
      </c>
      <c r="AP105" s="1047">
        <v>15170400</v>
      </c>
      <c r="AQ105" s="1030"/>
      <c r="AR105" s="1030"/>
      <c r="AS105" s="1030"/>
      <c r="AT105" s="1030"/>
      <c r="AU105" s="1030">
        <f t="shared" si="11"/>
        <v>15170400</v>
      </c>
      <c r="AV105" s="1030">
        <v>15170400</v>
      </c>
      <c r="AW105" s="1030"/>
      <c r="AX105" s="1030"/>
      <c r="AY105" s="1030"/>
      <c r="AZ105" s="1030"/>
      <c r="BA105" s="1030">
        <f t="shared" si="10"/>
        <v>15170400</v>
      </c>
      <c r="BB105" s="1030">
        <v>15170400</v>
      </c>
      <c r="BC105" s="1030"/>
      <c r="BD105" s="1030"/>
      <c r="BE105" s="1030"/>
      <c r="BF105" s="1030"/>
      <c r="BG105" s="1030">
        <f t="shared" si="13"/>
        <v>15170400</v>
      </c>
      <c r="BH105" s="1030">
        <v>15170400</v>
      </c>
      <c r="BI105" s="1030"/>
      <c r="BJ105" s="1030"/>
      <c r="BK105" s="1030"/>
      <c r="BL105" s="1030"/>
      <c r="BM105" s="1030">
        <f t="shared" si="12"/>
        <v>15170400</v>
      </c>
    </row>
    <row r="106" spans="1:65" ht="120.75" hidden="1" x14ac:dyDescent="0.25">
      <c r="A106" s="855">
        <v>103</v>
      </c>
      <c r="B106" s="849" t="s">
        <v>30</v>
      </c>
      <c r="C106" s="849" t="s">
        <v>3067</v>
      </c>
      <c r="D106" s="1242" t="s">
        <v>403</v>
      </c>
      <c r="E106" s="1019" t="s">
        <v>404</v>
      </c>
      <c r="F106" s="849" t="s">
        <v>351</v>
      </c>
      <c r="G106" s="1027" t="s">
        <v>352</v>
      </c>
      <c r="H106" s="1027" t="s">
        <v>353</v>
      </c>
      <c r="I106" s="1027" t="s">
        <v>354</v>
      </c>
      <c r="J106" s="1027">
        <v>2021</v>
      </c>
      <c r="K106" s="1027" t="s">
        <v>355</v>
      </c>
      <c r="L106" s="1027">
        <v>45</v>
      </c>
      <c r="M106" s="1027" t="s">
        <v>348</v>
      </c>
      <c r="N106" s="1023">
        <v>4502</v>
      </c>
      <c r="O106" s="849" t="s">
        <v>349</v>
      </c>
      <c r="P106" s="1020">
        <v>4502038</v>
      </c>
      <c r="Q106" s="1023" t="s">
        <v>165</v>
      </c>
      <c r="R106" s="1033" t="s">
        <v>410</v>
      </c>
      <c r="S106" s="1023">
        <v>450203800</v>
      </c>
      <c r="T106" s="1023" t="s">
        <v>411</v>
      </c>
      <c r="U106" s="1023">
        <v>0</v>
      </c>
      <c r="V106" s="1023">
        <v>0</v>
      </c>
      <c r="W106" s="1023">
        <v>1</v>
      </c>
      <c r="X106" s="1023">
        <v>1</v>
      </c>
      <c r="Y106" s="1023">
        <v>1</v>
      </c>
      <c r="Z106" s="1023">
        <v>1</v>
      </c>
      <c r="AA106" s="1020" t="s">
        <v>53</v>
      </c>
      <c r="AB106" s="1019" t="s">
        <v>3317</v>
      </c>
      <c r="AC106" s="1027" t="s">
        <v>372</v>
      </c>
      <c r="AD106" s="1027" t="s">
        <v>358</v>
      </c>
      <c r="AE106" s="1027" t="s">
        <v>359</v>
      </c>
      <c r="AF106" s="1020"/>
      <c r="AG106" s="1020"/>
      <c r="AH106" s="1020"/>
      <c r="AI106" s="1020"/>
      <c r="AJ106" s="1020"/>
      <c r="AK106" s="1020"/>
      <c r="AL106" s="1020"/>
      <c r="AM106" s="1020"/>
      <c r="AN106" s="1026"/>
      <c r="AO106" s="1027" t="s">
        <v>2974</v>
      </c>
      <c r="AP106" s="1047">
        <v>45511200</v>
      </c>
      <c r="AQ106" s="1030"/>
      <c r="AR106" s="1030"/>
      <c r="AS106" s="1030"/>
      <c r="AT106" s="1030"/>
      <c r="AU106" s="1030">
        <f t="shared" si="11"/>
        <v>45511200</v>
      </c>
      <c r="AV106" s="1030">
        <v>45511200</v>
      </c>
      <c r="AW106" s="1030"/>
      <c r="AX106" s="1030"/>
      <c r="AY106" s="1030"/>
      <c r="AZ106" s="1030"/>
      <c r="BA106" s="1030">
        <f t="shared" si="10"/>
        <v>45511200</v>
      </c>
      <c r="BB106" s="1030">
        <v>45511200</v>
      </c>
      <c r="BC106" s="1030"/>
      <c r="BD106" s="1030"/>
      <c r="BE106" s="1030"/>
      <c r="BF106" s="1030"/>
      <c r="BG106" s="1030">
        <f t="shared" si="13"/>
        <v>45511200</v>
      </c>
      <c r="BH106" s="1030">
        <v>45511200</v>
      </c>
      <c r="BI106" s="1030"/>
      <c r="BJ106" s="1030"/>
      <c r="BK106" s="1030"/>
      <c r="BL106" s="1030"/>
      <c r="BM106" s="1030">
        <f t="shared" si="12"/>
        <v>45511200</v>
      </c>
    </row>
    <row r="107" spans="1:65" ht="172.5" hidden="1" x14ac:dyDescent="0.25">
      <c r="A107" s="855">
        <v>104</v>
      </c>
      <c r="B107" s="849" t="s">
        <v>30</v>
      </c>
      <c r="C107" s="849" t="s">
        <v>3067</v>
      </c>
      <c r="D107" s="1242" t="s">
        <v>403</v>
      </c>
      <c r="E107" s="1019" t="s">
        <v>404</v>
      </c>
      <c r="F107" s="849" t="s">
        <v>351</v>
      </c>
      <c r="G107" s="1027" t="s">
        <v>352</v>
      </c>
      <c r="H107" s="1027" t="s">
        <v>353</v>
      </c>
      <c r="I107" s="1027" t="s">
        <v>354</v>
      </c>
      <c r="J107" s="1027">
        <v>2021</v>
      </c>
      <c r="K107" s="1027" t="s">
        <v>355</v>
      </c>
      <c r="L107" s="1027">
        <v>45</v>
      </c>
      <c r="M107" s="1027" t="s">
        <v>348</v>
      </c>
      <c r="N107" s="1023">
        <v>4502</v>
      </c>
      <c r="O107" s="849" t="s">
        <v>349</v>
      </c>
      <c r="P107" s="1034">
        <v>4502034</v>
      </c>
      <c r="Q107" s="1023" t="s">
        <v>156</v>
      </c>
      <c r="R107" s="1033" t="s">
        <v>412</v>
      </c>
      <c r="S107" s="1023">
        <v>450203413</v>
      </c>
      <c r="T107" s="1023" t="s">
        <v>339</v>
      </c>
      <c r="U107" s="1041">
        <v>0</v>
      </c>
      <c r="V107" s="1041">
        <v>0</v>
      </c>
      <c r="W107" s="1041">
        <v>50</v>
      </c>
      <c r="X107" s="1041">
        <v>50</v>
      </c>
      <c r="Y107" s="1041">
        <v>50</v>
      </c>
      <c r="Z107" s="1041">
        <v>150</v>
      </c>
      <c r="AA107" s="1020" t="s">
        <v>43</v>
      </c>
      <c r="AB107" s="1040" t="s">
        <v>3317</v>
      </c>
      <c r="AC107" s="1027" t="s">
        <v>372</v>
      </c>
      <c r="AD107" s="1027" t="s">
        <v>358</v>
      </c>
      <c r="AE107" s="1027" t="s">
        <v>359</v>
      </c>
      <c r="AF107" s="1020"/>
      <c r="AG107" s="1020"/>
      <c r="AH107" s="1020"/>
      <c r="AI107" s="1020"/>
      <c r="AJ107" s="1020"/>
      <c r="AK107" s="1020"/>
      <c r="AL107" s="1020"/>
      <c r="AM107" s="1020"/>
      <c r="AN107" s="1026"/>
      <c r="AO107" s="1027" t="s">
        <v>2974</v>
      </c>
      <c r="AP107" s="1047">
        <v>15170400</v>
      </c>
      <c r="AQ107" s="1030"/>
      <c r="AR107" s="1030"/>
      <c r="AS107" s="1030"/>
      <c r="AT107" s="1030"/>
      <c r="AU107" s="1030">
        <f t="shared" si="11"/>
        <v>15170400</v>
      </c>
      <c r="AV107" s="1030">
        <v>15170400</v>
      </c>
      <c r="AW107" s="1030"/>
      <c r="AX107" s="1030"/>
      <c r="AY107" s="1030"/>
      <c r="AZ107" s="1030"/>
      <c r="BA107" s="1030">
        <f t="shared" si="10"/>
        <v>15170400</v>
      </c>
      <c r="BB107" s="1030">
        <v>15170400</v>
      </c>
      <c r="BC107" s="1030"/>
      <c r="BD107" s="1030"/>
      <c r="BE107" s="1030"/>
      <c r="BF107" s="1030"/>
      <c r="BG107" s="1030">
        <f t="shared" si="13"/>
        <v>15170400</v>
      </c>
      <c r="BH107" s="1030">
        <v>15170400</v>
      </c>
      <c r="BI107" s="1030"/>
      <c r="BJ107" s="1030"/>
      <c r="BK107" s="1030"/>
      <c r="BL107" s="1030"/>
      <c r="BM107" s="1030">
        <f t="shared" si="12"/>
        <v>15170400</v>
      </c>
    </row>
    <row r="108" spans="1:65" ht="120.75" hidden="1" x14ac:dyDescent="0.25">
      <c r="A108" s="855">
        <v>105</v>
      </c>
      <c r="B108" s="849" t="s">
        <v>30</v>
      </c>
      <c r="C108" s="849" t="s">
        <v>3067</v>
      </c>
      <c r="D108" s="1242" t="s">
        <v>403</v>
      </c>
      <c r="E108" s="1019" t="s">
        <v>404</v>
      </c>
      <c r="F108" s="849" t="s">
        <v>351</v>
      </c>
      <c r="G108" s="1027" t="s">
        <v>352</v>
      </c>
      <c r="H108" s="1027" t="s">
        <v>353</v>
      </c>
      <c r="I108" s="1027" t="s">
        <v>354</v>
      </c>
      <c r="J108" s="1027">
        <v>2021</v>
      </c>
      <c r="K108" s="1027" t="s">
        <v>355</v>
      </c>
      <c r="L108" s="1027">
        <v>45</v>
      </c>
      <c r="M108" s="1027" t="s">
        <v>348</v>
      </c>
      <c r="N108" s="1023">
        <v>4599</v>
      </c>
      <c r="O108" s="1019" t="s">
        <v>413</v>
      </c>
      <c r="P108" s="1027">
        <v>4599018</v>
      </c>
      <c r="Q108" s="1023" t="s">
        <v>102</v>
      </c>
      <c r="R108" s="1033" t="s">
        <v>414</v>
      </c>
      <c r="S108" s="1023">
        <v>459901800</v>
      </c>
      <c r="T108" s="1057" t="s">
        <v>103</v>
      </c>
      <c r="U108" s="1041">
        <v>0</v>
      </c>
      <c r="V108" s="1041">
        <v>0</v>
      </c>
      <c r="W108" s="1041">
        <v>1</v>
      </c>
      <c r="X108" s="1041">
        <v>0</v>
      </c>
      <c r="Y108" s="1041">
        <v>0</v>
      </c>
      <c r="Z108" s="1041">
        <v>1</v>
      </c>
      <c r="AA108" s="1020" t="s">
        <v>43</v>
      </c>
      <c r="AB108" s="1040" t="s">
        <v>3317</v>
      </c>
      <c r="AC108" s="1027" t="s">
        <v>372</v>
      </c>
      <c r="AD108" s="1027" t="s">
        <v>358</v>
      </c>
      <c r="AE108" s="1027" t="s">
        <v>359</v>
      </c>
      <c r="AF108" s="1020"/>
      <c r="AG108" s="1020"/>
      <c r="AH108" s="1020"/>
      <c r="AI108" s="1020"/>
      <c r="AJ108" s="1020"/>
      <c r="AK108" s="1020"/>
      <c r="AL108" s="1020"/>
      <c r="AM108" s="1020"/>
      <c r="AN108" s="1026"/>
      <c r="AO108" s="1027" t="s">
        <v>2974</v>
      </c>
      <c r="AP108" s="1028">
        <v>261501900</v>
      </c>
      <c r="AQ108" s="1030"/>
      <c r="AR108" s="1030">
        <v>2564094258.9316702</v>
      </c>
      <c r="AS108" s="1030"/>
      <c r="AT108" s="1030"/>
      <c r="AU108" s="1030">
        <f t="shared" si="11"/>
        <v>2825596158.9316702</v>
      </c>
      <c r="AV108" s="1030">
        <v>223619347</v>
      </c>
      <c r="AW108" s="1030"/>
      <c r="AX108" s="1030">
        <v>4487164953.1304226</v>
      </c>
      <c r="AY108" s="1030"/>
      <c r="AZ108" s="1030"/>
      <c r="BA108" s="1030">
        <f t="shared" ref="BA108:BA109" si="15">AV108+AW108+AX108+AY108+AZ108</f>
        <v>4710784300.1304226</v>
      </c>
      <c r="BB108" s="1030">
        <v>244271073</v>
      </c>
      <c r="BC108" s="1030"/>
      <c r="BD108" s="1030">
        <v>4487164953.1304226</v>
      </c>
      <c r="BE108" s="1030"/>
      <c r="BF108" s="1030"/>
      <c r="BG108" s="1030">
        <f t="shared" si="13"/>
        <v>4731436026.1304226</v>
      </c>
      <c r="BH108" s="1030">
        <v>266265580</v>
      </c>
      <c r="BI108" s="1030"/>
      <c r="BJ108" s="1030">
        <v>1282047129.4658351</v>
      </c>
      <c r="BK108" s="1030"/>
      <c r="BL108" s="1030"/>
      <c r="BM108" s="1030">
        <f t="shared" si="12"/>
        <v>1548312709.4658351</v>
      </c>
    </row>
    <row r="109" spans="1:65" ht="120.75" hidden="1" x14ac:dyDescent="0.25">
      <c r="A109" s="855">
        <v>106</v>
      </c>
      <c r="B109" s="849" t="s">
        <v>30</v>
      </c>
      <c r="C109" s="849" t="s">
        <v>3067</v>
      </c>
      <c r="D109" s="1242" t="s">
        <v>403</v>
      </c>
      <c r="E109" s="1019" t="s">
        <v>404</v>
      </c>
      <c r="F109" s="849" t="s">
        <v>351</v>
      </c>
      <c r="G109" s="1027" t="s">
        <v>352</v>
      </c>
      <c r="H109" s="1027" t="s">
        <v>353</v>
      </c>
      <c r="I109" s="1027" t="s">
        <v>354</v>
      </c>
      <c r="J109" s="1027">
        <v>2021</v>
      </c>
      <c r="K109" s="1027" t="s">
        <v>355</v>
      </c>
      <c r="L109" s="1027">
        <v>45</v>
      </c>
      <c r="M109" s="1027" t="s">
        <v>348</v>
      </c>
      <c r="N109" s="1023">
        <v>4599</v>
      </c>
      <c r="O109" s="1019" t="s">
        <v>413</v>
      </c>
      <c r="P109" s="1027">
        <v>4599018</v>
      </c>
      <c r="Q109" s="1027" t="s">
        <v>102</v>
      </c>
      <c r="R109" s="1033" t="s">
        <v>415</v>
      </c>
      <c r="S109" s="1023">
        <v>459901800</v>
      </c>
      <c r="T109" s="1057" t="s">
        <v>103</v>
      </c>
      <c r="U109" s="1023">
        <v>0</v>
      </c>
      <c r="V109" s="1023">
        <v>1</v>
      </c>
      <c r="W109" s="1023">
        <v>0</v>
      </c>
      <c r="X109" s="1023">
        <v>0</v>
      </c>
      <c r="Y109" s="1023">
        <v>0</v>
      </c>
      <c r="Z109" s="1023">
        <v>1</v>
      </c>
      <c r="AA109" s="1020" t="s">
        <v>43</v>
      </c>
      <c r="AB109" s="1027" t="s">
        <v>3317</v>
      </c>
      <c r="AC109" s="1027" t="s">
        <v>372</v>
      </c>
      <c r="AD109" s="1027" t="s">
        <v>358</v>
      </c>
      <c r="AE109" s="1027" t="s">
        <v>359</v>
      </c>
      <c r="AF109" s="1020"/>
      <c r="AG109" s="1020"/>
      <c r="AH109" s="1020"/>
      <c r="AI109" s="1020"/>
      <c r="AJ109" s="1020"/>
      <c r="AK109" s="1020"/>
      <c r="AL109" s="1020"/>
      <c r="AM109" s="1020"/>
      <c r="AN109" s="1026"/>
      <c r="AO109" s="1027" t="s">
        <v>2974</v>
      </c>
      <c r="AP109" s="1028">
        <v>261501900</v>
      </c>
      <c r="AQ109" s="1030"/>
      <c r="AR109" s="1030"/>
      <c r="AS109" s="1030"/>
      <c r="AT109" s="1030"/>
      <c r="AU109" s="1030">
        <f t="shared" si="11"/>
        <v>261501900</v>
      </c>
      <c r="AV109" s="1030">
        <v>223619347</v>
      </c>
      <c r="AW109" s="1030"/>
      <c r="AX109" s="1030"/>
      <c r="AY109" s="1030"/>
      <c r="AZ109" s="1030"/>
      <c r="BA109" s="1030">
        <f t="shared" si="15"/>
        <v>223619347</v>
      </c>
      <c r="BB109" s="1030">
        <v>244271073</v>
      </c>
      <c r="BC109" s="1030"/>
      <c r="BD109" s="1030"/>
      <c r="BE109" s="1030"/>
      <c r="BF109" s="1030"/>
      <c r="BG109" s="1030">
        <f t="shared" si="13"/>
        <v>244271073</v>
      </c>
      <c r="BH109" s="1030">
        <v>266265580</v>
      </c>
      <c r="BI109" s="1030"/>
      <c r="BJ109" s="1030"/>
      <c r="BK109" s="1030"/>
      <c r="BL109" s="1030"/>
      <c r="BM109" s="1030">
        <f t="shared" si="12"/>
        <v>266265580</v>
      </c>
    </row>
    <row r="110" spans="1:65" ht="276" hidden="1" x14ac:dyDescent="0.25">
      <c r="A110" s="855">
        <v>107</v>
      </c>
      <c r="B110" s="850" t="s">
        <v>30</v>
      </c>
      <c r="C110" s="849" t="s">
        <v>3068</v>
      </c>
      <c r="D110" s="1241" t="s">
        <v>416</v>
      </c>
      <c r="E110" s="850" t="s">
        <v>417</v>
      </c>
      <c r="F110" s="850" t="s">
        <v>421</v>
      </c>
      <c r="G110" s="1058" t="s">
        <v>110</v>
      </c>
      <c r="H110" s="1059">
        <v>65</v>
      </c>
      <c r="I110" s="1060" t="s">
        <v>422</v>
      </c>
      <c r="J110" s="1059">
        <v>2023</v>
      </c>
      <c r="K110" s="1059">
        <v>69</v>
      </c>
      <c r="L110" s="1059">
        <v>33</v>
      </c>
      <c r="M110" s="1059" t="s">
        <v>418</v>
      </c>
      <c r="N110" s="1023" t="s">
        <v>419</v>
      </c>
      <c r="O110" s="1061" t="s">
        <v>420</v>
      </c>
      <c r="P110" s="1062" t="s">
        <v>424</v>
      </c>
      <c r="Q110" s="1063" t="s">
        <v>51</v>
      </c>
      <c r="R110" s="1064" t="s">
        <v>423</v>
      </c>
      <c r="S110" s="1065" t="s">
        <v>425</v>
      </c>
      <c r="T110" s="1058" t="s">
        <v>52</v>
      </c>
      <c r="U110" s="1065">
        <v>1</v>
      </c>
      <c r="V110" s="1065">
        <v>1</v>
      </c>
      <c r="W110" s="1065">
        <v>3</v>
      </c>
      <c r="X110" s="1065">
        <v>3</v>
      </c>
      <c r="Y110" s="1065">
        <v>2</v>
      </c>
      <c r="Z110" s="1065">
        <f t="shared" ref="Z110:Z112" si="16">SUM(V110:Y110)</f>
        <v>9</v>
      </c>
      <c r="AA110" s="1020" t="s">
        <v>43</v>
      </c>
      <c r="AB110" s="1058" t="s">
        <v>3317</v>
      </c>
      <c r="AC110" s="1064" t="s">
        <v>426</v>
      </c>
      <c r="AD110" s="1064" t="s">
        <v>427</v>
      </c>
      <c r="AE110" s="1066" t="s">
        <v>428</v>
      </c>
      <c r="AF110" s="1020" t="s">
        <v>3180</v>
      </c>
      <c r="AG110" s="1020" t="s">
        <v>3180</v>
      </c>
      <c r="AH110" s="1020" t="s">
        <v>28829</v>
      </c>
      <c r="AI110" s="1020" t="s">
        <v>3167</v>
      </c>
      <c r="AJ110" s="1020" t="s">
        <v>3237</v>
      </c>
      <c r="AK110" s="1020" t="s">
        <v>3108</v>
      </c>
      <c r="AL110" s="1020" t="s">
        <v>3184</v>
      </c>
      <c r="AM110" s="1020" t="s">
        <v>3261</v>
      </c>
      <c r="AN110" s="1026" t="s">
        <v>3108</v>
      </c>
      <c r="AO110" s="1027" t="s">
        <v>2969</v>
      </c>
      <c r="AP110" s="1001">
        <f>1150000000+104280800</f>
        <v>1254280800</v>
      </c>
      <c r="AQ110" s="1030"/>
      <c r="AR110" s="994"/>
      <c r="AS110" s="1030"/>
      <c r="AT110" s="1030"/>
      <c r="AU110" s="1030">
        <f t="shared" si="11"/>
        <v>1254280800</v>
      </c>
      <c r="AV110" s="1067">
        <v>307929982.97417206</v>
      </c>
      <c r="AW110" s="1030"/>
      <c r="AX110" s="1030"/>
      <c r="AY110" s="1030"/>
      <c r="AZ110" s="1030"/>
      <c r="BA110" s="1030">
        <f t="shared" ref="BA110:BA126" si="17">AV110+AW110+AX110+AY110+AZ110</f>
        <v>307929982.97417206</v>
      </c>
      <c r="BB110" s="1067">
        <v>325702104.61950749</v>
      </c>
      <c r="BC110" s="1030"/>
      <c r="BD110" s="1030"/>
      <c r="BE110" s="1030"/>
      <c r="BF110" s="1030"/>
      <c r="BG110" s="1030">
        <f t="shared" si="13"/>
        <v>325702104.61950749</v>
      </c>
      <c r="BH110" s="1067">
        <v>344440640.54191977</v>
      </c>
      <c r="BI110" s="1030"/>
      <c r="BJ110" s="1030"/>
      <c r="BK110" s="1030"/>
      <c r="BL110" s="1030"/>
      <c r="BM110" s="1030">
        <f t="shared" si="12"/>
        <v>344440640.54191977</v>
      </c>
    </row>
    <row r="111" spans="1:65" ht="155.25" hidden="1" x14ac:dyDescent="0.25">
      <c r="A111" s="855">
        <v>108</v>
      </c>
      <c r="B111" s="850" t="s">
        <v>30</v>
      </c>
      <c r="C111" s="849" t="s">
        <v>3068</v>
      </c>
      <c r="D111" s="1241" t="s">
        <v>416</v>
      </c>
      <c r="E111" s="850" t="s">
        <v>417</v>
      </c>
      <c r="F111" s="850" t="s">
        <v>421</v>
      </c>
      <c r="G111" s="1058" t="s">
        <v>110</v>
      </c>
      <c r="H111" s="1059">
        <v>65</v>
      </c>
      <c r="I111" s="1060" t="s">
        <v>422</v>
      </c>
      <c r="J111" s="1059">
        <v>2023</v>
      </c>
      <c r="K111" s="1059">
        <v>69</v>
      </c>
      <c r="L111" s="1059">
        <v>33</v>
      </c>
      <c r="M111" s="1059" t="s">
        <v>418</v>
      </c>
      <c r="N111" s="1023" t="s">
        <v>419</v>
      </c>
      <c r="O111" s="1061" t="s">
        <v>420</v>
      </c>
      <c r="P111" s="1062" t="s">
        <v>430</v>
      </c>
      <c r="Q111" s="1063" t="s">
        <v>431</v>
      </c>
      <c r="R111" s="1064" t="s">
        <v>429</v>
      </c>
      <c r="S111" s="1065" t="s">
        <v>432</v>
      </c>
      <c r="T111" s="1058" t="s">
        <v>433</v>
      </c>
      <c r="U111" s="1065">
        <v>4</v>
      </c>
      <c r="V111" s="1065">
        <v>6</v>
      </c>
      <c r="W111" s="1065">
        <v>12</v>
      </c>
      <c r="X111" s="1065">
        <v>12</v>
      </c>
      <c r="Y111" s="1065">
        <v>12</v>
      </c>
      <c r="Z111" s="1065">
        <f t="shared" si="16"/>
        <v>42</v>
      </c>
      <c r="AA111" s="1020" t="s">
        <v>43</v>
      </c>
      <c r="AB111" s="1058" t="s">
        <v>3317</v>
      </c>
      <c r="AC111" s="1064" t="s">
        <v>426</v>
      </c>
      <c r="AD111" s="1064" t="s">
        <v>427</v>
      </c>
      <c r="AE111" s="1066" t="s">
        <v>434</v>
      </c>
      <c r="AF111" s="1020" t="s">
        <v>3180</v>
      </c>
      <c r="AG111" s="1020" t="s">
        <v>3180</v>
      </c>
      <c r="AH111" s="1020" t="s">
        <v>28829</v>
      </c>
      <c r="AI111" s="1020" t="s">
        <v>3167</v>
      </c>
      <c r="AJ111" s="1020" t="s">
        <v>3237</v>
      </c>
      <c r="AK111" s="1020" t="s">
        <v>3108</v>
      </c>
      <c r="AL111" s="1020" t="s">
        <v>3184</v>
      </c>
      <c r="AM111" s="1020" t="s">
        <v>3261</v>
      </c>
      <c r="AN111" s="1026" t="s">
        <v>3108</v>
      </c>
      <c r="AO111" s="1027" t="s">
        <v>2969</v>
      </c>
      <c r="AP111" s="1001">
        <v>100000000</v>
      </c>
      <c r="AQ111" s="1030"/>
      <c r="AR111" s="994"/>
      <c r="AS111" s="1030"/>
      <c r="AT111" s="1030"/>
      <c r="AU111" s="1030">
        <f t="shared" si="11"/>
        <v>100000000</v>
      </c>
      <c r="AV111" s="1067">
        <v>189495374.137952</v>
      </c>
      <c r="AW111" s="1030"/>
      <c r="AX111" s="1030"/>
      <c r="AY111" s="1030"/>
      <c r="AZ111" s="1030"/>
      <c r="BA111" s="1030">
        <f t="shared" si="17"/>
        <v>189495374.137952</v>
      </c>
      <c r="BB111" s="1067">
        <v>200432064.38123536</v>
      </c>
      <c r="BC111" s="1030"/>
      <c r="BD111" s="1030"/>
      <c r="BE111" s="1030"/>
      <c r="BF111" s="1030"/>
      <c r="BG111" s="1030">
        <f t="shared" ref="BG111:BG142" si="18">+BB111+BC111+BD111+BE111+BF111</f>
        <v>200432064.38123536</v>
      </c>
      <c r="BH111" s="1067">
        <v>211963471.10271984</v>
      </c>
      <c r="BI111" s="1030"/>
      <c r="BJ111" s="1030"/>
      <c r="BK111" s="1030"/>
      <c r="BL111" s="1030"/>
      <c r="BM111" s="1030">
        <f t="shared" si="12"/>
        <v>211963471.10271984</v>
      </c>
    </row>
    <row r="112" spans="1:65" ht="155.25" hidden="1" x14ac:dyDescent="0.25">
      <c r="A112" s="855">
        <v>109</v>
      </c>
      <c r="B112" s="850" t="s">
        <v>30</v>
      </c>
      <c r="C112" s="849" t="s">
        <v>3068</v>
      </c>
      <c r="D112" s="1241" t="s">
        <v>416</v>
      </c>
      <c r="E112" s="850" t="s">
        <v>417</v>
      </c>
      <c r="F112" s="850" t="s">
        <v>421</v>
      </c>
      <c r="G112" s="1058" t="s">
        <v>110</v>
      </c>
      <c r="H112" s="1059">
        <v>65</v>
      </c>
      <c r="I112" s="1060" t="s">
        <v>422</v>
      </c>
      <c r="J112" s="1059">
        <v>2023</v>
      </c>
      <c r="K112" s="1059">
        <v>69</v>
      </c>
      <c r="L112" s="1059">
        <v>33</v>
      </c>
      <c r="M112" s="1059" t="s">
        <v>418</v>
      </c>
      <c r="N112" s="1023" t="s">
        <v>419</v>
      </c>
      <c r="O112" s="1061" t="s">
        <v>420</v>
      </c>
      <c r="P112" s="1062" t="s">
        <v>436</v>
      </c>
      <c r="Q112" s="1063" t="s">
        <v>437</v>
      </c>
      <c r="R112" s="1064" t="s">
        <v>435</v>
      </c>
      <c r="S112" s="1065" t="s">
        <v>438</v>
      </c>
      <c r="T112" s="1058" t="s">
        <v>439</v>
      </c>
      <c r="U112" s="1065">
        <v>35</v>
      </c>
      <c r="V112" s="1065">
        <v>35</v>
      </c>
      <c r="W112" s="1065">
        <v>35</v>
      </c>
      <c r="X112" s="1065">
        <v>35</v>
      </c>
      <c r="Y112" s="1065">
        <v>35</v>
      </c>
      <c r="Z112" s="1065">
        <f t="shared" si="16"/>
        <v>140</v>
      </c>
      <c r="AA112" s="1020" t="s">
        <v>43</v>
      </c>
      <c r="AB112" s="1058" t="s">
        <v>3317</v>
      </c>
      <c r="AC112" s="1064" t="s">
        <v>426</v>
      </c>
      <c r="AD112" s="1064" t="s">
        <v>427</v>
      </c>
      <c r="AE112" s="1066" t="s">
        <v>434</v>
      </c>
      <c r="AF112" s="1020" t="s">
        <v>3126</v>
      </c>
      <c r="AG112" s="1020" t="s">
        <v>3127</v>
      </c>
      <c r="AH112" s="1020" t="s">
        <v>28829</v>
      </c>
      <c r="AI112" s="1020" t="s">
        <v>3112</v>
      </c>
      <c r="AJ112" s="1020" t="s">
        <v>3237</v>
      </c>
      <c r="AK112" s="1020" t="s">
        <v>3108</v>
      </c>
      <c r="AL112" s="1020" t="s">
        <v>3184</v>
      </c>
      <c r="AM112" s="1020" t="s">
        <v>3261</v>
      </c>
      <c r="AN112" s="1026" t="s">
        <v>3108</v>
      </c>
      <c r="AO112" s="1027" t="s">
        <v>2969</v>
      </c>
      <c r="AP112" s="1001">
        <f>624446345+1056904424.75</f>
        <v>1681350769.75</v>
      </c>
      <c r="AQ112" s="1030"/>
      <c r="AR112" s="994"/>
      <c r="AS112" s="1030"/>
      <c r="AT112" s="1030"/>
      <c r="AU112" s="1030">
        <f t="shared" si="11"/>
        <v>1681350769.75</v>
      </c>
      <c r="AV112" s="1067">
        <v>663767069.20475769</v>
      </c>
      <c r="AW112" s="1030"/>
      <c r="AX112" s="1030"/>
      <c r="AY112" s="1030"/>
      <c r="AZ112" s="1030"/>
      <c r="BA112" s="1030">
        <f t="shared" si="17"/>
        <v>663767069.20475769</v>
      </c>
      <c r="BB112" s="1067">
        <v>702076262.04183269</v>
      </c>
      <c r="BC112" s="1030"/>
      <c r="BD112" s="1030"/>
      <c r="BE112" s="1030"/>
      <c r="BF112" s="1030"/>
      <c r="BG112" s="1030">
        <f t="shared" si="18"/>
        <v>702076262.04183269</v>
      </c>
      <c r="BH112" s="1067">
        <v>742468636.14673078</v>
      </c>
      <c r="BI112" s="1030"/>
      <c r="BJ112" s="1030"/>
      <c r="BK112" s="1030"/>
      <c r="BL112" s="1030"/>
      <c r="BM112" s="1030">
        <f t="shared" si="12"/>
        <v>742468636.14673078</v>
      </c>
    </row>
    <row r="113" spans="1:65" ht="189.75" hidden="1" x14ac:dyDescent="0.25">
      <c r="A113" s="855">
        <v>110</v>
      </c>
      <c r="B113" s="850" t="s">
        <v>30</v>
      </c>
      <c r="C113" s="849" t="s">
        <v>3068</v>
      </c>
      <c r="D113" s="1243" t="s">
        <v>440</v>
      </c>
      <c r="E113" s="850" t="s">
        <v>441</v>
      </c>
      <c r="F113" s="1061" t="s">
        <v>442</v>
      </c>
      <c r="G113" s="1058" t="s">
        <v>110</v>
      </c>
      <c r="H113" s="1059">
        <v>33</v>
      </c>
      <c r="I113" s="1060" t="s">
        <v>422</v>
      </c>
      <c r="J113" s="1059">
        <v>2023</v>
      </c>
      <c r="K113" s="1059">
        <v>64</v>
      </c>
      <c r="L113" s="1059">
        <v>33</v>
      </c>
      <c r="M113" s="1059" t="s">
        <v>418</v>
      </c>
      <c r="N113" s="1023" t="s">
        <v>419</v>
      </c>
      <c r="O113" s="1061" t="s">
        <v>420</v>
      </c>
      <c r="P113" s="1062" t="s">
        <v>444</v>
      </c>
      <c r="Q113" s="1063" t="s">
        <v>445</v>
      </c>
      <c r="R113" s="1064" t="s">
        <v>443</v>
      </c>
      <c r="S113" s="1065" t="s">
        <v>446</v>
      </c>
      <c r="T113" s="1058" t="s">
        <v>447</v>
      </c>
      <c r="U113" s="1065">
        <v>120</v>
      </c>
      <c r="V113" s="1065">
        <v>110</v>
      </c>
      <c r="W113" s="1065">
        <v>130</v>
      </c>
      <c r="X113" s="1065">
        <v>130</v>
      </c>
      <c r="Y113" s="1065">
        <v>130</v>
      </c>
      <c r="Z113" s="1065">
        <v>500</v>
      </c>
      <c r="AA113" s="1020" t="s">
        <v>43</v>
      </c>
      <c r="AB113" s="1058" t="s">
        <v>3317</v>
      </c>
      <c r="AC113" s="1064" t="s">
        <v>426</v>
      </c>
      <c r="AD113" s="1064" t="s">
        <v>427</v>
      </c>
      <c r="AE113" s="1064" t="s">
        <v>434</v>
      </c>
      <c r="AF113" s="1020" t="s">
        <v>3180</v>
      </c>
      <c r="AG113" s="1020" t="s">
        <v>3180</v>
      </c>
      <c r="AH113" s="1020" t="s">
        <v>28829</v>
      </c>
      <c r="AI113" s="1020" t="s">
        <v>3167</v>
      </c>
      <c r="AJ113" s="1020" t="s">
        <v>3237</v>
      </c>
      <c r="AK113" s="1020" t="s">
        <v>3108</v>
      </c>
      <c r="AL113" s="1020" t="s">
        <v>3184</v>
      </c>
      <c r="AM113" s="1020" t="s">
        <v>3261</v>
      </c>
      <c r="AN113" s="1026" t="s">
        <v>3108</v>
      </c>
      <c r="AO113" s="1027" t="s">
        <v>2969</v>
      </c>
      <c r="AP113" s="1001">
        <v>2302401837.8099995</v>
      </c>
      <c r="AQ113" s="1030"/>
      <c r="AR113" s="994"/>
      <c r="AS113" s="1030"/>
      <c r="AT113" s="1030"/>
      <c r="AU113" s="1030">
        <f t="shared" si="11"/>
        <v>2302401837.8099995</v>
      </c>
      <c r="AV113" s="1067">
        <v>1175449517.4156408</v>
      </c>
      <c r="AW113" s="1030"/>
      <c r="AX113" s="1030"/>
      <c r="AY113" s="1030"/>
      <c r="AZ113" s="1030"/>
      <c r="BA113" s="1030">
        <f t="shared" si="17"/>
        <v>1175449517.4156408</v>
      </c>
      <c r="BB113" s="1067">
        <v>1243290367.5001025</v>
      </c>
      <c r="BC113" s="1030"/>
      <c r="BD113" s="1030"/>
      <c r="BE113" s="1030"/>
      <c r="BF113" s="1030"/>
      <c r="BG113" s="1030">
        <f t="shared" si="18"/>
        <v>1243290367.5001025</v>
      </c>
      <c r="BH113" s="1067">
        <v>1314820274.3780653</v>
      </c>
      <c r="BI113" s="1030"/>
      <c r="BJ113" s="1030"/>
      <c r="BK113" s="1030"/>
      <c r="BL113" s="1030"/>
      <c r="BM113" s="1030">
        <f t="shared" si="12"/>
        <v>1314820274.3780653</v>
      </c>
    </row>
    <row r="114" spans="1:65" ht="189.75" hidden="1" x14ac:dyDescent="0.25">
      <c r="A114" s="855">
        <v>111</v>
      </c>
      <c r="B114" s="850" t="s">
        <v>30</v>
      </c>
      <c r="C114" s="849" t="s">
        <v>3068</v>
      </c>
      <c r="D114" s="1243" t="s">
        <v>440</v>
      </c>
      <c r="E114" s="850" t="s">
        <v>441</v>
      </c>
      <c r="F114" s="1061" t="s">
        <v>442</v>
      </c>
      <c r="G114" s="1058" t="s">
        <v>110</v>
      </c>
      <c r="H114" s="1059">
        <v>33</v>
      </c>
      <c r="I114" s="1060" t="s">
        <v>422</v>
      </c>
      <c r="J114" s="1059">
        <v>2023</v>
      </c>
      <c r="K114" s="1059">
        <v>64</v>
      </c>
      <c r="L114" s="1059">
        <v>33</v>
      </c>
      <c r="M114" s="1059" t="s">
        <v>418</v>
      </c>
      <c r="N114" s="1023" t="s">
        <v>419</v>
      </c>
      <c r="O114" s="1061" t="s">
        <v>420</v>
      </c>
      <c r="P114" s="1062" t="s">
        <v>449</v>
      </c>
      <c r="Q114" s="1063" t="s">
        <v>450</v>
      </c>
      <c r="R114" s="1064" t="s">
        <v>448</v>
      </c>
      <c r="S114" s="1065" t="s">
        <v>451</v>
      </c>
      <c r="T114" s="1058" t="s">
        <v>452</v>
      </c>
      <c r="U114" s="1065">
        <v>10</v>
      </c>
      <c r="V114" s="1065">
        <v>15</v>
      </c>
      <c r="W114" s="1065">
        <v>15</v>
      </c>
      <c r="X114" s="1065">
        <v>15</v>
      </c>
      <c r="Y114" s="1065">
        <v>15</v>
      </c>
      <c r="Z114" s="1062">
        <v>60</v>
      </c>
      <c r="AA114" s="1020" t="s">
        <v>43</v>
      </c>
      <c r="AB114" s="1058" t="s">
        <v>3317</v>
      </c>
      <c r="AC114" s="1064" t="s">
        <v>426</v>
      </c>
      <c r="AD114" s="1064" t="s">
        <v>427</v>
      </c>
      <c r="AE114" s="1064" t="s">
        <v>434</v>
      </c>
      <c r="AF114" s="1020" t="s">
        <v>3180</v>
      </c>
      <c r="AG114" s="1020" t="s">
        <v>3180</v>
      </c>
      <c r="AH114" s="1020" t="s">
        <v>28829</v>
      </c>
      <c r="AI114" s="1020" t="s">
        <v>3167</v>
      </c>
      <c r="AJ114" s="1020" t="s">
        <v>3237</v>
      </c>
      <c r="AK114" s="1020" t="s">
        <v>3108</v>
      </c>
      <c r="AL114" s="1020" t="s">
        <v>3184</v>
      </c>
      <c r="AM114" s="1020" t="s">
        <v>3261</v>
      </c>
      <c r="AN114" s="1026" t="s">
        <v>3108</v>
      </c>
      <c r="AO114" s="1027" t="s">
        <v>2969</v>
      </c>
      <c r="AP114" s="1001">
        <v>2000000000</v>
      </c>
      <c r="AQ114" s="1030"/>
      <c r="AR114" s="994"/>
      <c r="AS114" s="1030"/>
      <c r="AT114" s="1030"/>
      <c r="AU114" s="1030">
        <f t="shared" si="11"/>
        <v>2000000000</v>
      </c>
      <c r="AV114" s="1067">
        <v>418468951.22131068</v>
      </c>
      <c r="AW114" s="1030"/>
      <c r="AX114" s="1030"/>
      <c r="AY114" s="1030"/>
      <c r="AZ114" s="1030"/>
      <c r="BA114" s="1030">
        <f t="shared" si="17"/>
        <v>418468951.22131068</v>
      </c>
      <c r="BB114" s="1067">
        <v>442620808.84189475</v>
      </c>
      <c r="BC114" s="1030"/>
      <c r="BD114" s="1030"/>
      <c r="BE114" s="1030"/>
      <c r="BF114" s="1030"/>
      <c r="BG114" s="1030">
        <f t="shared" si="18"/>
        <v>442620808.84189475</v>
      </c>
      <c r="BH114" s="1067">
        <v>468085998.68517298</v>
      </c>
      <c r="BI114" s="1030"/>
      <c r="BJ114" s="1030"/>
      <c r="BK114" s="1030"/>
      <c r="BL114" s="1030"/>
      <c r="BM114" s="1030">
        <f t="shared" si="12"/>
        <v>468085998.68517298</v>
      </c>
    </row>
    <row r="115" spans="1:65" ht="189.75" hidden="1" x14ac:dyDescent="0.25">
      <c r="A115" s="855">
        <v>112</v>
      </c>
      <c r="B115" s="850" t="s">
        <v>30</v>
      </c>
      <c r="C115" s="849" t="s">
        <v>3068</v>
      </c>
      <c r="D115" s="1243" t="s">
        <v>440</v>
      </c>
      <c r="E115" s="850" t="s">
        <v>441</v>
      </c>
      <c r="F115" s="1061" t="s">
        <v>442</v>
      </c>
      <c r="G115" s="1058" t="s">
        <v>110</v>
      </c>
      <c r="H115" s="1059">
        <v>33</v>
      </c>
      <c r="I115" s="1060" t="s">
        <v>422</v>
      </c>
      <c r="J115" s="1059">
        <v>2023</v>
      </c>
      <c r="K115" s="1059">
        <v>64</v>
      </c>
      <c r="L115" s="1059">
        <v>33</v>
      </c>
      <c r="M115" s="1059" t="s">
        <v>418</v>
      </c>
      <c r="N115" s="1023" t="s">
        <v>419</v>
      </c>
      <c r="O115" s="1061" t="s">
        <v>420</v>
      </c>
      <c r="P115" s="1062" t="s">
        <v>454</v>
      </c>
      <c r="Q115" s="1063" t="s">
        <v>455</v>
      </c>
      <c r="R115" s="1064" t="s">
        <v>453</v>
      </c>
      <c r="S115" s="1065" t="s">
        <v>456</v>
      </c>
      <c r="T115" s="1066" t="s">
        <v>457</v>
      </c>
      <c r="U115" s="1065">
        <v>314</v>
      </c>
      <c r="V115" s="1065">
        <v>320</v>
      </c>
      <c r="W115" s="1065">
        <v>320</v>
      </c>
      <c r="X115" s="1065">
        <v>320</v>
      </c>
      <c r="Y115" s="1065">
        <v>320</v>
      </c>
      <c r="Z115" s="1062">
        <v>1280</v>
      </c>
      <c r="AA115" s="1020" t="s">
        <v>43</v>
      </c>
      <c r="AB115" s="1058" t="s">
        <v>3317</v>
      </c>
      <c r="AC115" s="1064" t="s">
        <v>426</v>
      </c>
      <c r="AD115" s="1064" t="s">
        <v>427</v>
      </c>
      <c r="AE115" s="1064" t="s">
        <v>434</v>
      </c>
      <c r="AF115" s="1020" t="s">
        <v>3180</v>
      </c>
      <c r="AG115" s="1020" t="s">
        <v>3180</v>
      </c>
      <c r="AH115" s="1020" t="s">
        <v>28829</v>
      </c>
      <c r="AI115" s="1020" t="s">
        <v>3167</v>
      </c>
      <c r="AJ115" s="1020" t="s">
        <v>3237</v>
      </c>
      <c r="AK115" s="1020" t="s">
        <v>3108</v>
      </c>
      <c r="AL115" s="1020" t="s">
        <v>3184</v>
      </c>
      <c r="AM115" s="1020" t="s">
        <v>3261</v>
      </c>
      <c r="AN115" s="1026" t="s">
        <v>3108</v>
      </c>
      <c r="AO115" s="1027" t="s">
        <v>2969</v>
      </c>
      <c r="AP115" s="1001">
        <f>80000000+1230000000+1000000000</f>
        <v>2310000000</v>
      </c>
      <c r="AQ115" s="1030"/>
      <c r="AR115" s="994"/>
      <c r="AS115" s="1030"/>
      <c r="AT115" s="1030"/>
      <c r="AU115" s="1030">
        <f t="shared" si="11"/>
        <v>2310000000</v>
      </c>
      <c r="AV115" s="1067">
        <v>911946488.03889406</v>
      </c>
      <c r="AW115" s="1030"/>
      <c r="AX115" s="1030"/>
      <c r="AY115" s="1030"/>
      <c r="AZ115" s="1030"/>
      <c r="BA115" s="1030">
        <f t="shared" si="17"/>
        <v>911946488.03889406</v>
      </c>
      <c r="BB115" s="1067">
        <v>964579309.83469522</v>
      </c>
      <c r="BC115" s="1030"/>
      <c r="BD115" s="1030"/>
      <c r="BE115" s="1030"/>
      <c r="BF115" s="1030"/>
      <c r="BG115" s="1030">
        <f t="shared" si="18"/>
        <v>964579309.83469522</v>
      </c>
      <c r="BH115" s="1067">
        <v>1020074204.6818393</v>
      </c>
      <c r="BI115" s="1030"/>
      <c r="BJ115" s="1030"/>
      <c r="BK115" s="1030"/>
      <c r="BL115" s="1030"/>
      <c r="BM115" s="1030">
        <f t="shared" si="12"/>
        <v>1020074204.6818393</v>
      </c>
    </row>
    <row r="116" spans="1:65" ht="189.75" hidden="1" x14ac:dyDescent="0.25">
      <c r="A116" s="855">
        <v>113</v>
      </c>
      <c r="B116" s="850" t="s">
        <v>30</v>
      </c>
      <c r="C116" s="849" t="s">
        <v>3068</v>
      </c>
      <c r="D116" s="1243" t="s">
        <v>440</v>
      </c>
      <c r="E116" s="850" t="s">
        <v>441</v>
      </c>
      <c r="F116" s="1061" t="s">
        <v>442</v>
      </c>
      <c r="G116" s="1058" t="s">
        <v>110</v>
      </c>
      <c r="H116" s="1059">
        <v>33</v>
      </c>
      <c r="I116" s="1060" t="s">
        <v>422</v>
      </c>
      <c r="J116" s="1059">
        <v>2023</v>
      </c>
      <c r="K116" s="1059">
        <v>64</v>
      </c>
      <c r="L116" s="1059">
        <v>33</v>
      </c>
      <c r="M116" s="1059" t="s">
        <v>418</v>
      </c>
      <c r="N116" s="1023" t="s">
        <v>419</v>
      </c>
      <c r="O116" s="1061" t="s">
        <v>420</v>
      </c>
      <c r="P116" s="1062" t="s">
        <v>459</v>
      </c>
      <c r="Q116" s="1063" t="s">
        <v>375</v>
      </c>
      <c r="R116" s="1064" t="s">
        <v>458</v>
      </c>
      <c r="S116" s="1065" t="s">
        <v>460</v>
      </c>
      <c r="T116" s="1066" t="s">
        <v>461</v>
      </c>
      <c r="U116" s="1065">
        <v>0</v>
      </c>
      <c r="V116" s="1065">
        <v>1</v>
      </c>
      <c r="W116" s="1065">
        <v>1</v>
      </c>
      <c r="X116" s="1065">
        <v>1</v>
      </c>
      <c r="Y116" s="1065">
        <v>1</v>
      </c>
      <c r="Z116" s="1062">
        <v>1</v>
      </c>
      <c r="AA116" s="1020" t="s">
        <v>53</v>
      </c>
      <c r="AB116" s="1058" t="s">
        <v>3317</v>
      </c>
      <c r="AC116" s="1064" t="s">
        <v>426</v>
      </c>
      <c r="AD116" s="1064" t="s">
        <v>427</v>
      </c>
      <c r="AE116" s="1064" t="s">
        <v>428</v>
      </c>
      <c r="AF116" s="1020" t="s">
        <v>3180</v>
      </c>
      <c r="AG116" s="1020" t="s">
        <v>3180</v>
      </c>
      <c r="AH116" s="1020" t="s">
        <v>28829</v>
      </c>
      <c r="AI116" s="1020" t="s">
        <v>3167</v>
      </c>
      <c r="AJ116" s="1020" t="s">
        <v>3237</v>
      </c>
      <c r="AK116" s="1020" t="s">
        <v>3108</v>
      </c>
      <c r="AL116" s="1020" t="s">
        <v>3184</v>
      </c>
      <c r="AM116" s="1020" t="s">
        <v>3261</v>
      </c>
      <c r="AN116" s="1026" t="s">
        <v>3108</v>
      </c>
      <c r="AO116" s="1027" t="s">
        <v>2969</v>
      </c>
      <c r="AP116" s="1001">
        <v>400000000</v>
      </c>
      <c r="AQ116" s="1030"/>
      <c r="AR116" s="994"/>
      <c r="AS116" s="1030"/>
      <c r="AT116" s="1030"/>
      <c r="AU116" s="1030">
        <f t="shared" si="11"/>
        <v>400000000</v>
      </c>
      <c r="AV116" s="1067">
        <v>197391014.72703335</v>
      </c>
      <c r="AW116" s="1030"/>
      <c r="AX116" s="1030"/>
      <c r="AY116" s="1030"/>
      <c r="AZ116" s="1030"/>
      <c r="BA116" s="1030">
        <f t="shared" si="17"/>
        <v>197391014.72703335</v>
      </c>
      <c r="BB116" s="1067">
        <v>208783400.39712018</v>
      </c>
      <c r="BC116" s="1030"/>
      <c r="BD116" s="1030"/>
      <c r="BE116" s="1030"/>
      <c r="BF116" s="1030"/>
      <c r="BG116" s="1030">
        <f t="shared" si="18"/>
        <v>208783400.39712018</v>
      </c>
      <c r="BH116" s="1067">
        <v>220795282.3986665</v>
      </c>
      <c r="BI116" s="1030"/>
      <c r="BJ116" s="1030"/>
      <c r="BK116" s="1030"/>
      <c r="BL116" s="1030"/>
      <c r="BM116" s="1030">
        <f t="shared" si="12"/>
        <v>220795282.3986665</v>
      </c>
    </row>
    <row r="117" spans="1:65" ht="189.75" hidden="1" x14ac:dyDescent="0.25">
      <c r="A117" s="855">
        <v>114</v>
      </c>
      <c r="B117" s="850" t="s">
        <v>30</v>
      </c>
      <c r="C117" s="849" t="s">
        <v>3068</v>
      </c>
      <c r="D117" s="1243" t="s">
        <v>440</v>
      </c>
      <c r="E117" s="850" t="s">
        <v>441</v>
      </c>
      <c r="F117" s="1061" t="s">
        <v>442</v>
      </c>
      <c r="G117" s="1058" t="s">
        <v>110</v>
      </c>
      <c r="H117" s="1059">
        <v>33</v>
      </c>
      <c r="I117" s="1060" t="s">
        <v>422</v>
      </c>
      <c r="J117" s="1059">
        <v>2023</v>
      </c>
      <c r="K117" s="1059">
        <v>64</v>
      </c>
      <c r="L117" s="1059">
        <v>33</v>
      </c>
      <c r="M117" s="1059" t="s">
        <v>418</v>
      </c>
      <c r="N117" s="1023" t="s">
        <v>419</v>
      </c>
      <c r="O117" s="1061" t="s">
        <v>420</v>
      </c>
      <c r="P117" s="1062">
        <v>3301051</v>
      </c>
      <c r="Q117" s="1063" t="s">
        <v>464</v>
      </c>
      <c r="R117" s="1064" t="s">
        <v>462</v>
      </c>
      <c r="S117" s="1065" t="s">
        <v>465</v>
      </c>
      <c r="T117" s="1066" t="s">
        <v>466</v>
      </c>
      <c r="U117" s="1065">
        <v>26</v>
      </c>
      <c r="V117" s="1065">
        <v>30</v>
      </c>
      <c r="W117" s="1065">
        <v>40</v>
      </c>
      <c r="X117" s="1065">
        <v>40</v>
      </c>
      <c r="Y117" s="1065">
        <v>40</v>
      </c>
      <c r="Z117" s="1062">
        <v>150</v>
      </c>
      <c r="AA117" s="1020" t="s">
        <v>43</v>
      </c>
      <c r="AB117" s="1058" t="s">
        <v>3317</v>
      </c>
      <c r="AC117" s="1064" t="s">
        <v>426</v>
      </c>
      <c r="AD117" s="1064" t="s">
        <v>427</v>
      </c>
      <c r="AE117" s="1064" t="s">
        <v>428</v>
      </c>
      <c r="AF117" s="1020" t="s">
        <v>3180</v>
      </c>
      <c r="AG117" s="1020" t="s">
        <v>3180</v>
      </c>
      <c r="AH117" s="1020" t="s">
        <v>28829</v>
      </c>
      <c r="AI117" s="1020" t="s">
        <v>3167</v>
      </c>
      <c r="AJ117" s="1020" t="s">
        <v>3237</v>
      </c>
      <c r="AK117" s="1020" t="s">
        <v>3108</v>
      </c>
      <c r="AL117" s="1020" t="s">
        <v>3184</v>
      </c>
      <c r="AM117" s="1020" t="s">
        <v>3261</v>
      </c>
      <c r="AN117" s="1026" t="s">
        <v>3108</v>
      </c>
      <c r="AO117" s="1027" t="s">
        <v>2969</v>
      </c>
      <c r="AP117" s="1001">
        <v>300000000</v>
      </c>
      <c r="AQ117" s="1030"/>
      <c r="AR117" s="994">
        <v>756401328.5</v>
      </c>
      <c r="AS117" s="1030"/>
      <c r="AT117" s="1030"/>
      <c r="AU117" s="1030">
        <f t="shared" si="11"/>
        <v>1056401328.5</v>
      </c>
      <c r="AV117" s="1067">
        <v>433750331.14066643</v>
      </c>
      <c r="AW117" s="1030"/>
      <c r="AX117" s="994">
        <v>460239696.09998608</v>
      </c>
      <c r="AY117" s="1030"/>
      <c r="AZ117" s="1030"/>
      <c r="BA117" s="1030">
        <f t="shared" si="17"/>
        <v>893990027.24065256</v>
      </c>
      <c r="BB117" s="1067">
        <v>458784150.75862491</v>
      </c>
      <c r="BC117" s="1030"/>
      <c r="BD117" s="994">
        <v>460239696.09998608</v>
      </c>
      <c r="BE117" s="1030"/>
      <c r="BF117" s="1030"/>
      <c r="BG117" s="1030">
        <f t="shared" si="18"/>
        <v>919023846.85861099</v>
      </c>
      <c r="BH117" s="1067">
        <v>485179262.02039295</v>
      </c>
      <c r="BI117" s="1030"/>
      <c r="BJ117" s="994">
        <f>474354198.88571-192307069</f>
        <v>282047129.88571</v>
      </c>
      <c r="BK117" s="1030"/>
      <c r="BL117" s="1030"/>
      <c r="BM117" s="1030">
        <f t="shared" si="12"/>
        <v>767226391.9061029</v>
      </c>
    </row>
    <row r="118" spans="1:65" ht="241.5" hidden="1" x14ac:dyDescent="0.25">
      <c r="A118" s="855">
        <v>115</v>
      </c>
      <c r="B118" s="850" t="s">
        <v>30</v>
      </c>
      <c r="C118" s="849" t="s">
        <v>3068</v>
      </c>
      <c r="D118" s="1243" t="s">
        <v>467</v>
      </c>
      <c r="E118" s="850" t="s">
        <v>468</v>
      </c>
      <c r="F118" s="1061" t="s">
        <v>469</v>
      </c>
      <c r="G118" s="1058" t="s">
        <v>110</v>
      </c>
      <c r="H118" s="1059">
        <f>84+89+20+110+30</f>
        <v>333</v>
      </c>
      <c r="I118" s="1060" t="s">
        <v>422</v>
      </c>
      <c r="J118" s="1059">
        <v>2023</v>
      </c>
      <c r="K118" s="1059">
        <v>340</v>
      </c>
      <c r="L118" s="1059">
        <v>33</v>
      </c>
      <c r="M118" s="1059" t="s">
        <v>418</v>
      </c>
      <c r="N118" s="1023" t="s">
        <v>419</v>
      </c>
      <c r="O118" s="1061" t="s">
        <v>420</v>
      </c>
      <c r="P118" s="1062" t="s">
        <v>471</v>
      </c>
      <c r="Q118" s="1063" t="s">
        <v>472</v>
      </c>
      <c r="R118" s="1064" t="s">
        <v>470</v>
      </c>
      <c r="S118" s="1065" t="s">
        <v>473</v>
      </c>
      <c r="T118" s="1066" t="s">
        <v>474</v>
      </c>
      <c r="U118" s="1065">
        <v>9000</v>
      </c>
      <c r="V118" s="1065">
        <v>9000</v>
      </c>
      <c r="W118" s="1065">
        <v>12000</v>
      </c>
      <c r="X118" s="1065">
        <v>12000</v>
      </c>
      <c r="Y118" s="1065">
        <v>13000</v>
      </c>
      <c r="Z118" s="1065">
        <f t="shared" ref="Z118:Z126" si="19">SUM(V118:Y118)</f>
        <v>46000</v>
      </c>
      <c r="AA118" s="1020" t="s">
        <v>43</v>
      </c>
      <c r="AB118" s="1058" t="s">
        <v>3317</v>
      </c>
      <c r="AC118" s="1064" t="s">
        <v>426</v>
      </c>
      <c r="AD118" s="1064" t="s">
        <v>427</v>
      </c>
      <c r="AE118" s="1066" t="s">
        <v>428</v>
      </c>
      <c r="AF118" s="1020" t="s">
        <v>3180</v>
      </c>
      <c r="AG118" s="1020" t="s">
        <v>3180</v>
      </c>
      <c r="AH118" s="1020" t="s">
        <v>28829</v>
      </c>
      <c r="AI118" s="1020" t="s">
        <v>3167</v>
      </c>
      <c r="AJ118" s="1020" t="s">
        <v>3237</v>
      </c>
      <c r="AK118" s="1020" t="s">
        <v>3108</v>
      </c>
      <c r="AL118" s="1020" t="s">
        <v>3184</v>
      </c>
      <c r="AM118" s="1020" t="s">
        <v>3261</v>
      </c>
      <c r="AN118" s="1026" t="s">
        <v>3108</v>
      </c>
      <c r="AO118" s="1027" t="s">
        <v>2969</v>
      </c>
      <c r="AP118" s="1001">
        <v>440000000</v>
      </c>
      <c r="AQ118" s="1030"/>
      <c r="AR118" s="994"/>
      <c r="AS118" s="1030"/>
      <c r="AT118" s="1030"/>
      <c r="AU118" s="1030">
        <f t="shared" si="11"/>
        <v>440000000</v>
      </c>
      <c r="AV118" s="1067">
        <v>197391014.72703335</v>
      </c>
      <c r="AW118" s="1030"/>
      <c r="AX118" s="994"/>
      <c r="AY118" s="1030"/>
      <c r="AZ118" s="1030"/>
      <c r="BA118" s="1030">
        <f t="shared" si="17"/>
        <v>197391014.72703335</v>
      </c>
      <c r="BB118" s="1067">
        <v>208783400.39712018</v>
      </c>
      <c r="BC118" s="1030"/>
      <c r="BD118" s="994"/>
      <c r="BE118" s="1030"/>
      <c r="BF118" s="1030"/>
      <c r="BG118" s="1030">
        <f t="shared" si="18"/>
        <v>208783400.39712018</v>
      </c>
      <c r="BH118" s="1067">
        <v>220795282.3986665</v>
      </c>
      <c r="BI118" s="1030"/>
      <c r="BJ118" s="994"/>
      <c r="BK118" s="1030"/>
      <c r="BL118" s="1030"/>
      <c r="BM118" s="1030">
        <f t="shared" si="12"/>
        <v>220795282.3986665</v>
      </c>
    </row>
    <row r="119" spans="1:65" ht="241.5" hidden="1" x14ac:dyDescent="0.25">
      <c r="A119" s="855">
        <v>116</v>
      </c>
      <c r="B119" s="850" t="s">
        <v>30</v>
      </c>
      <c r="C119" s="849" t="s">
        <v>3068</v>
      </c>
      <c r="D119" s="1243" t="s">
        <v>467</v>
      </c>
      <c r="E119" s="850" t="s">
        <v>468</v>
      </c>
      <c r="F119" s="1061" t="s">
        <v>469</v>
      </c>
      <c r="G119" s="1058" t="s">
        <v>110</v>
      </c>
      <c r="H119" s="1059">
        <f t="shared" ref="H119:H121" si="20">84+89+20+110+30</f>
        <v>333</v>
      </c>
      <c r="I119" s="1060" t="s">
        <v>422</v>
      </c>
      <c r="J119" s="1059">
        <v>2023</v>
      </c>
      <c r="K119" s="1059">
        <v>340</v>
      </c>
      <c r="L119" s="1059">
        <v>33</v>
      </c>
      <c r="M119" s="1059" t="s">
        <v>418</v>
      </c>
      <c r="N119" s="1023" t="s">
        <v>419</v>
      </c>
      <c r="O119" s="1061" t="s">
        <v>420</v>
      </c>
      <c r="P119" s="1062" t="s">
        <v>476</v>
      </c>
      <c r="Q119" s="1063" t="s">
        <v>477</v>
      </c>
      <c r="R119" s="1064" t="s">
        <v>475</v>
      </c>
      <c r="S119" s="1065" t="s">
        <v>478</v>
      </c>
      <c r="T119" s="1066" t="s">
        <v>477</v>
      </c>
      <c r="U119" s="1065">
        <v>89</v>
      </c>
      <c r="V119" s="1065">
        <v>100</v>
      </c>
      <c r="W119" s="1065">
        <v>100</v>
      </c>
      <c r="X119" s="1065">
        <v>100</v>
      </c>
      <c r="Y119" s="1065">
        <v>100</v>
      </c>
      <c r="Z119" s="1065">
        <f t="shared" si="19"/>
        <v>400</v>
      </c>
      <c r="AA119" s="1020" t="s">
        <v>43</v>
      </c>
      <c r="AB119" s="1058" t="s">
        <v>3317</v>
      </c>
      <c r="AC119" s="1064" t="s">
        <v>426</v>
      </c>
      <c r="AD119" s="1064" t="s">
        <v>427</v>
      </c>
      <c r="AE119" s="1066" t="s">
        <v>428</v>
      </c>
      <c r="AF119" s="1020" t="s">
        <v>3180</v>
      </c>
      <c r="AG119" s="1020" t="s">
        <v>3180</v>
      </c>
      <c r="AH119" s="1020" t="s">
        <v>28829</v>
      </c>
      <c r="AI119" s="1020" t="s">
        <v>3167</v>
      </c>
      <c r="AJ119" s="1020" t="s">
        <v>3237</v>
      </c>
      <c r="AK119" s="1020" t="s">
        <v>3108</v>
      </c>
      <c r="AL119" s="1020" t="s">
        <v>3184</v>
      </c>
      <c r="AM119" s="1020" t="s">
        <v>3261</v>
      </c>
      <c r="AN119" s="1026" t="s">
        <v>3108</v>
      </c>
      <c r="AO119" s="1027" t="s">
        <v>2969</v>
      </c>
      <c r="AP119" s="1001">
        <v>320000000</v>
      </c>
      <c r="AQ119" s="1030"/>
      <c r="AR119" s="994">
        <v>2192307069.5</v>
      </c>
      <c r="AS119" s="1030"/>
      <c r="AT119" s="1030"/>
      <c r="AU119" s="1030">
        <f t="shared" si="11"/>
        <v>2512307069.5</v>
      </c>
      <c r="AV119" s="1067">
        <v>955372511.27884138</v>
      </c>
      <c r="AW119" s="1030"/>
      <c r="AX119" s="994">
        <v>1873074743</v>
      </c>
      <c r="AY119" s="1030"/>
      <c r="AZ119" s="1030"/>
      <c r="BA119" s="1030">
        <f t="shared" si="17"/>
        <v>2828447254.2788415</v>
      </c>
      <c r="BB119" s="1067">
        <v>1010511657.9220617</v>
      </c>
      <c r="BC119" s="1030"/>
      <c r="BD119" s="994">
        <v>1873074743</v>
      </c>
      <c r="BE119" s="1030"/>
      <c r="BF119" s="1030"/>
      <c r="BG119" s="1030">
        <f t="shared" si="18"/>
        <v>2883586400.9220619</v>
      </c>
      <c r="BH119" s="1067">
        <v>1068649166.809546</v>
      </c>
      <c r="BI119" s="1030"/>
      <c r="BJ119" s="994">
        <f>1000000000+192307069</f>
        <v>1192307069</v>
      </c>
      <c r="BK119" s="1030"/>
      <c r="BL119" s="1030"/>
      <c r="BM119" s="1030">
        <f t="shared" si="12"/>
        <v>2260956235.809546</v>
      </c>
    </row>
    <row r="120" spans="1:65" ht="241.5" hidden="1" x14ac:dyDescent="0.25">
      <c r="A120" s="855">
        <v>117</v>
      </c>
      <c r="B120" s="850" t="s">
        <v>30</v>
      </c>
      <c r="C120" s="849" t="s">
        <v>3068</v>
      </c>
      <c r="D120" s="1243" t="s">
        <v>467</v>
      </c>
      <c r="E120" s="850" t="s">
        <v>468</v>
      </c>
      <c r="F120" s="1061" t="s">
        <v>469</v>
      </c>
      <c r="G120" s="1058" t="s">
        <v>110</v>
      </c>
      <c r="H120" s="1059">
        <f t="shared" si="20"/>
        <v>333</v>
      </c>
      <c r="I120" s="1060" t="s">
        <v>422</v>
      </c>
      <c r="J120" s="1059">
        <v>2023</v>
      </c>
      <c r="K120" s="1059">
        <v>340</v>
      </c>
      <c r="L120" s="1059">
        <v>33</v>
      </c>
      <c r="M120" s="1059" t="s">
        <v>418</v>
      </c>
      <c r="N120" s="1023" t="s">
        <v>419</v>
      </c>
      <c r="O120" s="1061" t="s">
        <v>420</v>
      </c>
      <c r="P120" s="1062">
        <v>3301068</v>
      </c>
      <c r="Q120" s="1063" t="s">
        <v>480</v>
      </c>
      <c r="R120" s="1064" t="s">
        <v>479</v>
      </c>
      <c r="S120" s="1065">
        <v>330106800</v>
      </c>
      <c r="T120" s="1066" t="s">
        <v>481</v>
      </c>
      <c r="U120" s="1065" t="s">
        <v>158</v>
      </c>
      <c r="V120" s="1065">
        <v>4</v>
      </c>
      <c r="W120" s="1065">
        <v>4</v>
      </c>
      <c r="X120" s="1065">
        <v>4</v>
      </c>
      <c r="Y120" s="1065">
        <v>4</v>
      </c>
      <c r="Z120" s="1065">
        <f t="shared" si="19"/>
        <v>16</v>
      </c>
      <c r="AA120" s="1020" t="s">
        <v>43</v>
      </c>
      <c r="AB120" s="1058" t="s">
        <v>3317</v>
      </c>
      <c r="AC120" s="1064" t="s">
        <v>426</v>
      </c>
      <c r="AD120" s="1064" t="s">
        <v>427</v>
      </c>
      <c r="AE120" s="1066" t="s">
        <v>428</v>
      </c>
      <c r="AF120" s="1020" t="s">
        <v>3180</v>
      </c>
      <c r="AG120" s="1020" t="s">
        <v>3180</v>
      </c>
      <c r="AH120" s="1020" t="s">
        <v>28829</v>
      </c>
      <c r="AI120" s="1020" t="s">
        <v>3167</v>
      </c>
      <c r="AJ120" s="1020" t="s">
        <v>3237</v>
      </c>
      <c r="AK120" s="1020" t="s">
        <v>3108</v>
      </c>
      <c r="AL120" s="1020" t="s">
        <v>3184</v>
      </c>
      <c r="AM120" s="1020" t="s">
        <v>3261</v>
      </c>
      <c r="AN120" s="1026" t="s">
        <v>3108</v>
      </c>
      <c r="AO120" s="1027" t="s">
        <v>2969</v>
      </c>
      <c r="AP120" s="1001">
        <v>100000000</v>
      </c>
      <c r="AQ120" s="1030"/>
      <c r="AR120" s="994"/>
      <c r="AS120" s="1030"/>
      <c r="AT120" s="1030"/>
      <c r="AU120" s="1030">
        <f t="shared" si="11"/>
        <v>100000000</v>
      </c>
      <c r="AV120" s="1067">
        <v>39478202.945406668</v>
      </c>
      <c r="AW120" s="1030"/>
      <c r="AX120" s="994"/>
      <c r="AY120" s="1030"/>
      <c r="AZ120" s="1030"/>
      <c r="BA120" s="1030">
        <f t="shared" si="17"/>
        <v>39478202.945406668</v>
      </c>
      <c r="BB120" s="1067">
        <v>41756680.079424039</v>
      </c>
      <c r="BC120" s="1030"/>
      <c r="BD120" s="994"/>
      <c r="BE120" s="1030"/>
      <c r="BF120" s="1030"/>
      <c r="BG120" s="1030">
        <f t="shared" si="18"/>
        <v>41756680.079424039</v>
      </c>
      <c r="BH120" s="1067">
        <v>44159056.479733303</v>
      </c>
      <c r="BI120" s="1030"/>
      <c r="BJ120" s="1030"/>
      <c r="BK120" s="1030"/>
      <c r="BL120" s="1030"/>
      <c r="BM120" s="1030">
        <f t="shared" si="12"/>
        <v>44159056.479733303</v>
      </c>
    </row>
    <row r="121" spans="1:65" ht="241.5" hidden="1" x14ac:dyDescent="0.25">
      <c r="A121" s="855">
        <v>118</v>
      </c>
      <c r="B121" s="850" t="s">
        <v>30</v>
      </c>
      <c r="C121" s="849" t="s">
        <v>3068</v>
      </c>
      <c r="D121" s="1243" t="s">
        <v>467</v>
      </c>
      <c r="E121" s="850" t="s">
        <v>468</v>
      </c>
      <c r="F121" s="1061" t="s">
        <v>469</v>
      </c>
      <c r="G121" s="1058" t="s">
        <v>110</v>
      </c>
      <c r="H121" s="1059">
        <f t="shared" si="20"/>
        <v>333</v>
      </c>
      <c r="I121" s="1060" t="s">
        <v>422</v>
      </c>
      <c r="J121" s="1059">
        <v>2023</v>
      </c>
      <c r="K121" s="1059">
        <v>340</v>
      </c>
      <c r="L121" s="1059">
        <v>33</v>
      </c>
      <c r="M121" s="1059" t="s">
        <v>418</v>
      </c>
      <c r="N121" s="1023" t="s">
        <v>419</v>
      </c>
      <c r="O121" s="1061" t="s">
        <v>420</v>
      </c>
      <c r="P121" s="1065">
        <v>3301088</v>
      </c>
      <c r="Q121" s="1058" t="s">
        <v>483</v>
      </c>
      <c r="R121" s="1064" t="s">
        <v>482</v>
      </c>
      <c r="S121" s="1065">
        <v>330108800</v>
      </c>
      <c r="T121" s="1066" t="s">
        <v>484</v>
      </c>
      <c r="U121" s="1065">
        <v>2</v>
      </c>
      <c r="V121" s="1065">
        <v>0</v>
      </c>
      <c r="W121" s="1065">
        <v>1</v>
      </c>
      <c r="X121" s="1065">
        <v>0</v>
      </c>
      <c r="Y121" s="1065">
        <v>1</v>
      </c>
      <c r="Z121" s="1065">
        <f t="shared" si="19"/>
        <v>2</v>
      </c>
      <c r="AA121" s="1020" t="s">
        <v>43</v>
      </c>
      <c r="AB121" s="1058" t="s">
        <v>3317</v>
      </c>
      <c r="AC121" s="1064" t="s">
        <v>426</v>
      </c>
      <c r="AD121" s="1064" t="s">
        <v>427</v>
      </c>
      <c r="AE121" s="1066" t="s">
        <v>428</v>
      </c>
      <c r="AF121" s="1020" t="s">
        <v>3180</v>
      </c>
      <c r="AG121" s="1020" t="s">
        <v>3180</v>
      </c>
      <c r="AH121" s="1020" t="s">
        <v>28829</v>
      </c>
      <c r="AI121" s="1020" t="s">
        <v>3167</v>
      </c>
      <c r="AJ121" s="1020" t="s">
        <v>3237</v>
      </c>
      <c r="AK121" s="1020" t="s">
        <v>3108</v>
      </c>
      <c r="AL121" s="1020" t="s">
        <v>3184</v>
      </c>
      <c r="AM121" s="1020" t="s">
        <v>3261</v>
      </c>
      <c r="AN121" s="1026" t="s">
        <v>3108</v>
      </c>
      <c r="AO121" s="1027" t="s">
        <v>2969</v>
      </c>
      <c r="AP121" s="1001"/>
      <c r="AQ121" s="1030"/>
      <c r="AR121" s="994"/>
      <c r="AS121" s="1030"/>
      <c r="AT121" s="1030"/>
      <c r="AU121" s="1030"/>
      <c r="AV121" s="1067"/>
      <c r="AW121" s="1030"/>
      <c r="AX121" s="994">
        <v>2826925257</v>
      </c>
      <c r="AY121" s="1030"/>
      <c r="AZ121" s="1030"/>
      <c r="BA121" s="1030">
        <f t="shared" si="17"/>
        <v>2826925257</v>
      </c>
      <c r="BB121" s="1067"/>
      <c r="BC121" s="1030"/>
      <c r="BD121" s="994">
        <v>2826925257</v>
      </c>
      <c r="BE121" s="1030"/>
      <c r="BF121" s="1030"/>
      <c r="BG121" s="1030">
        <f t="shared" si="18"/>
        <v>2826925257</v>
      </c>
      <c r="BH121" s="1067"/>
      <c r="BI121" s="1030"/>
      <c r="BJ121" s="1030"/>
      <c r="BK121" s="1030"/>
      <c r="BL121" s="1030"/>
      <c r="BM121" s="1030">
        <f t="shared" si="12"/>
        <v>0</v>
      </c>
    </row>
    <row r="122" spans="1:65" ht="172.5" hidden="1" x14ac:dyDescent="0.25">
      <c r="A122" s="855">
        <v>119</v>
      </c>
      <c r="B122" s="850" t="s">
        <v>30</v>
      </c>
      <c r="C122" s="849" t="s">
        <v>3068</v>
      </c>
      <c r="D122" s="1243" t="s">
        <v>485</v>
      </c>
      <c r="E122" s="850" t="s">
        <v>486</v>
      </c>
      <c r="F122" s="1061" t="s">
        <v>487</v>
      </c>
      <c r="G122" s="1058" t="s">
        <v>110</v>
      </c>
      <c r="H122" s="1059">
        <v>64</v>
      </c>
      <c r="I122" s="1060" t="s">
        <v>422</v>
      </c>
      <c r="J122" s="1059">
        <v>2023</v>
      </c>
      <c r="K122" s="1059">
        <v>64</v>
      </c>
      <c r="L122" s="1059">
        <v>33</v>
      </c>
      <c r="M122" s="1059" t="s">
        <v>418</v>
      </c>
      <c r="N122" s="1023" t="s">
        <v>419</v>
      </c>
      <c r="O122" s="1061" t="s">
        <v>420</v>
      </c>
      <c r="P122" s="1065" t="s">
        <v>463</v>
      </c>
      <c r="Q122" s="1058" t="s">
        <v>464</v>
      </c>
      <c r="R122" s="1064" t="s">
        <v>488</v>
      </c>
      <c r="S122" s="1065" t="s">
        <v>465</v>
      </c>
      <c r="T122" s="1066" t="s">
        <v>466</v>
      </c>
      <c r="U122" s="1065">
        <v>20</v>
      </c>
      <c r="V122" s="1065">
        <v>30</v>
      </c>
      <c r="W122" s="1065">
        <v>40</v>
      </c>
      <c r="X122" s="1065">
        <v>40</v>
      </c>
      <c r="Y122" s="1065">
        <v>40</v>
      </c>
      <c r="Z122" s="1065">
        <f t="shared" si="19"/>
        <v>150</v>
      </c>
      <c r="AA122" s="1020" t="s">
        <v>43</v>
      </c>
      <c r="AB122" s="1058" t="s">
        <v>3317</v>
      </c>
      <c r="AC122" s="1064" t="s">
        <v>426</v>
      </c>
      <c r="AD122" s="1064" t="s">
        <v>427</v>
      </c>
      <c r="AE122" s="1066" t="s">
        <v>428</v>
      </c>
      <c r="AF122" s="1020" t="s">
        <v>3180</v>
      </c>
      <c r="AG122" s="1020" t="s">
        <v>3180</v>
      </c>
      <c r="AH122" s="1020" t="s">
        <v>28829</v>
      </c>
      <c r="AI122" s="1020" t="s">
        <v>3167</v>
      </c>
      <c r="AJ122" s="1020" t="s">
        <v>3237</v>
      </c>
      <c r="AK122" s="1020" t="s">
        <v>3108</v>
      </c>
      <c r="AL122" s="1020" t="s">
        <v>3184</v>
      </c>
      <c r="AM122" s="1020" t="s">
        <v>3261</v>
      </c>
      <c r="AN122" s="1026" t="s">
        <v>3108</v>
      </c>
      <c r="AO122" s="1027" t="s">
        <v>2969</v>
      </c>
      <c r="AP122" s="1001">
        <v>185671110.08999899</v>
      </c>
      <c r="AQ122" s="1030"/>
      <c r="AR122" s="994"/>
      <c r="AS122" s="1030"/>
      <c r="AT122" s="1030"/>
      <c r="AU122" s="1030">
        <f t="shared" si="11"/>
        <v>185671110.08999899</v>
      </c>
      <c r="AV122" s="1067">
        <v>47373843.534488</v>
      </c>
      <c r="AW122" s="1030"/>
      <c r="AX122" s="1030"/>
      <c r="AY122" s="1030"/>
      <c r="AZ122" s="1030"/>
      <c r="BA122" s="1030">
        <f t="shared" si="17"/>
        <v>47373843.534488</v>
      </c>
      <c r="BB122" s="1067">
        <v>50108016.09530884</v>
      </c>
      <c r="BC122" s="1030"/>
      <c r="BD122" s="1030"/>
      <c r="BE122" s="1030"/>
      <c r="BF122" s="1030"/>
      <c r="BG122" s="1030">
        <f t="shared" si="18"/>
        <v>50108016.09530884</v>
      </c>
      <c r="BH122" s="1067">
        <v>52990867.775679961</v>
      </c>
      <c r="BI122" s="1030"/>
      <c r="BJ122" s="1030"/>
      <c r="BK122" s="1030"/>
      <c r="BL122" s="1030"/>
      <c r="BM122" s="1030">
        <f t="shared" si="12"/>
        <v>52990867.775679961</v>
      </c>
    </row>
    <row r="123" spans="1:65" ht="224.25" hidden="1" x14ac:dyDescent="0.25">
      <c r="A123" s="855">
        <v>120</v>
      </c>
      <c r="B123" s="850" t="s">
        <v>30</v>
      </c>
      <c r="C123" s="849" t="s">
        <v>3068</v>
      </c>
      <c r="D123" s="1243" t="s">
        <v>485</v>
      </c>
      <c r="E123" s="850" t="s">
        <v>486</v>
      </c>
      <c r="F123" s="1061" t="s">
        <v>487</v>
      </c>
      <c r="G123" s="1058" t="s">
        <v>110</v>
      </c>
      <c r="H123" s="1059">
        <v>64</v>
      </c>
      <c r="I123" s="1060" t="s">
        <v>422</v>
      </c>
      <c r="J123" s="1059">
        <v>2023</v>
      </c>
      <c r="K123" s="1059">
        <v>64</v>
      </c>
      <c r="L123" s="1059">
        <v>33</v>
      </c>
      <c r="M123" s="1059" t="s">
        <v>418</v>
      </c>
      <c r="N123" s="1023" t="s">
        <v>419</v>
      </c>
      <c r="O123" s="1061" t="s">
        <v>420</v>
      </c>
      <c r="P123" s="1065" t="s">
        <v>444</v>
      </c>
      <c r="Q123" s="1058" t="s">
        <v>445</v>
      </c>
      <c r="R123" s="1064" t="s">
        <v>489</v>
      </c>
      <c r="S123" s="1065" t="s">
        <v>446</v>
      </c>
      <c r="T123" s="1066" t="s">
        <v>447</v>
      </c>
      <c r="U123" s="1065" t="s">
        <v>158</v>
      </c>
      <c r="V123" s="1065">
        <v>20</v>
      </c>
      <c r="W123" s="1065">
        <v>40</v>
      </c>
      <c r="X123" s="1065">
        <v>40</v>
      </c>
      <c r="Y123" s="1065">
        <v>40</v>
      </c>
      <c r="Z123" s="1065">
        <f t="shared" si="19"/>
        <v>140</v>
      </c>
      <c r="AA123" s="1020" t="s">
        <v>43</v>
      </c>
      <c r="AB123" s="1058" t="s">
        <v>3317</v>
      </c>
      <c r="AC123" s="1064" t="s">
        <v>426</v>
      </c>
      <c r="AD123" s="1064" t="s">
        <v>427</v>
      </c>
      <c r="AE123" s="1066" t="s">
        <v>428</v>
      </c>
      <c r="AF123" s="1020" t="s">
        <v>3180</v>
      </c>
      <c r="AG123" s="1020" t="s">
        <v>3180</v>
      </c>
      <c r="AH123" s="1020" t="s">
        <v>28829</v>
      </c>
      <c r="AI123" s="1020" t="s">
        <v>3167</v>
      </c>
      <c r="AJ123" s="1020" t="s">
        <v>3237</v>
      </c>
      <c r="AK123" s="1020" t="s">
        <v>3108</v>
      </c>
      <c r="AL123" s="1020" t="s">
        <v>3184</v>
      </c>
      <c r="AM123" s="1020" t="s">
        <v>3261</v>
      </c>
      <c r="AN123" s="1026" t="s">
        <v>3108</v>
      </c>
      <c r="AO123" s="1027" t="s">
        <v>2969</v>
      </c>
      <c r="AP123" s="1001">
        <v>680110852.57999992</v>
      </c>
      <c r="AQ123" s="1030"/>
      <c r="AR123" s="994"/>
      <c r="AS123" s="1030"/>
      <c r="AT123" s="1030"/>
      <c r="AU123" s="1030">
        <f t="shared" si="11"/>
        <v>680110852.57999992</v>
      </c>
      <c r="AV123" s="1067">
        <v>138173710.30892336</v>
      </c>
      <c r="AW123" s="1030"/>
      <c r="AX123" s="1030"/>
      <c r="AY123" s="1030"/>
      <c r="AZ123" s="1030"/>
      <c r="BA123" s="1030">
        <f t="shared" si="17"/>
        <v>138173710.30892336</v>
      </c>
      <c r="BB123" s="1067">
        <v>146148380.27798414</v>
      </c>
      <c r="BC123" s="1030"/>
      <c r="BD123" s="1030"/>
      <c r="BE123" s="1030"/>
      <c r="BF123" s="1030"/>
      <c r="BG123" s="1030">
        <f t="shared" si="18"/>
        <v>146148380.27798414</v>
      </c>
      <c r="BH123" s="1067">
        <v>154556697.67906657</v>
      </c>
      <c r="BI123" s="1030"/>
      <c r="BJ123" s="1030"/>
      <c r="BK123" s="1030"/>
      <c r="BL123" s="1030"/>
      <c r="BM123" s="1030">
        <f t="shared" si="12"/>
        <v>154556697.67906657</v>
      </c>
    </row>
    <row r="124" spans="1:65" ht="172.5" hidden="1" x14ac:dyDescent="0.25">
      <c r="A124" s="855">
        <v>121</v>
      </c>
      <c r="B124" s="850" t="s">
        <v>30</v>
      </c>
      <c r="C124" s="849" t="s">
        <v>3068</v>
      </c>
      <c r="D124" s="1243" t="s">
        <v>485</v>
      </c>
      <c r="E124" s="850" t="s">
        <v>486</v>
      </c>
      <c r="F124" s="1061" t="s">
        <v>487</v>
      </c>
      <c r="G124" s="1058" t="s">
        <v>110</v>
      </c>
      <c r="H124" s="1059">
        <v>64</v>
      </c>
      <c r="I124" s="1060" t="s">
        <v>422</v>
      </c>
      <c r="J124" s="1059">
        <v>2023</v>
      </c>
      <c r="K124" s="1059">
        <v>64</v>
      </c>
      <c r="L124" s="1059">
        <v>33</v>
      </c>
      <c r="M124" s="1059" t="s">
        <v>418</v>
      </c>
      <c r="N124" s="1023" t="s">
        <v>419</v>
      </c>
      <c r="O124" s="1061" t="s">
        <v>420</v>
      </c>
      <c r="P124" s="1065" t="s">
        <v>491</v>
      </c>
      <c r="Q124" s="1058" t="s">
        <v>492</v>
      </c>
      <c r="R124" s="1064" t="s">
        <v>490</v>
      </c>
      <c r="S124" s="1065" t="s">
        <v>493</v>
      </c>
      <c r="T124" s="1066" t="s">
        <v>494</v>
      </c>
      <c r="U124" s="1065">
        <v>5</v>
      </c>
      <c r="V124" s="1065">
        <v>5</v>
      </c>
      <c r="W124" s="1065">
        <v>8</v>
      </c>
      <c r="X124" s="1065">
        <v>8</v>
      </c>
      <c r="Y124" s="1065">
        <v>8</v>
      </c>
      <c r="Z124" s="1065">
        <f t="shared" si="19"/>
        <v>29</v>
      </c>
      <c r="AA124" s="1020" t="s">
        <v>43</v>
      </c>
      <c r="AB124" s="1058" t="s">
        <v>3317</v>
      </c>
      <c r="AC124" s="1064" t="s">
        <v>426</v>
      </c>
      <c r="AD124" s="1064" t="s">
        <v>427</v>
      </c>
      <c r="AE124" s="1066" t="s">
        <v>434</v>
      </c>
      <c r="AF124" s="1020" t="s">
        <v>3180</v>
      </c>
      <c r="AG124" s="1020" t="s">
        <v>3180</v>
      </c>
      <c r="AH124" s="1020" t="s">
        <v>28829</v>
      </c>
      <c r="AI124" s="1020" t="s">
        <v>3167</v>
      </c>
      <c r="AJ124" s="1020" t="s">
        <v>3237</v>
      </c>
      <c r="AK124" s="1020" t="s">
        <v>3108</v>
      </c>
      <c r="AL124" s="1020" t="s">
        <v>3184</v>
      </c>
      <c r="AM124" s="1020" t="s">
        <v>3261</v>
      </c>
      <c r="AN124" s="1026" t="s">
        <v>3108</v>
      </c>
      <c r="AO124" s="1027" t="s">
        <v>2969</v>
      </c>
      <c r="AP124" s="1001">
        <f>50000000+60000000</f>
        <v>110000000</v>
      </c>
      <c r="AQ124" s="1030"/>
      <c r="AR124" s="994"/>
      <c r="AS124" s="1030"/>
      <c r="AT124" s="1030"/>
      <c r="AU124" s="1030">
        <f t="shared" si="11"/>
        <v>110000000</v>
      </c>
      <c r="AV124" s="1067">
        <v>39478202.945406668</v>
      </c>
      <c r="AW124" s="1030"/>
      <c r="AX124" s="1030"/>
      <c r="AY124" s="1030"/>
      <c r="AZ124" s="1030"/>
      <c r="BA124" s="1030">
        <f t="shared" si="17"/>
        <v>39478202.945406668</v>
      </c>
      <c r="BB124" s="1067">
        <v>41756680.079424039</v>
      </c>
      <c r="BC124" s="1030"/>
      <c r="BD124" s="1030"/>
      <c r="BE124" s="1030"/>
      <c r="BF124" s="1030"/>
      <c r="BG124" s="1030">
        <f t="shared" si="18"/>
        <v>41756680.079424039</v>
      </c>
      <c r="BH124" s="1067">
        <v>44159056.479733303</v>
      </c>
      <c r="BI124" s="1030"/>
      <c r="BJ124" s="1030"/>
      <c r="BK124" s="1030"/>
      <c r="BL124" s="1030"/>
      <c r="BM124" s="1030">
        <f t="shared" si="12"/>
        <v>44159056.479733303</v>
      </c>
    </row>
    <row r="125" spans="1:65" ht="172.5" hidden="1" x14ac:dyDescent="0.25">
      <c r="A125" s="855">
        <v>122</v>
      </c>
      <c r="B125" s="850" t="s">
        <v>30</v>
      </c>
      <c r="C125" s="849" t="s">
        <v>3068</v>
      </c>
      <c r="D125" s="1243" t="s">
        <v>485</v>
      </c>
      <c r="E125" s="850" t="s">
        <v>486</v>
      </c>
      <c r="F125" s="1061" t="s">
        <v>487</v>
      </c>
      <c r="G125" s="1058" t="s">
        <v>110</v>
      </c>
      <c r="H125" s="1059">
        <v>64</v>
      </c>
      <c r="I125" s="1060" t="s">
        <v>422</v>
      </c>
      <c r="J125" s="1059">
        <v>2023</v>
      </c>
      <c r="K125" s="1059">
        <v>64</v>
      </c>
      <c r="L125" s="1059">
        <v>33</v>
      </c>
      <c r="M125" s="1059" t="s">
        <v>418</v>
      </c>
      <c r="N125" s="1023" t="s">
        <v>419</v>
      </c>
      <c r="O125" s="1061" t="s">
        <v>420</v>
      </c>
      <c r="P125" s="1065" t="s">
        <v>449</v>
      </c>
      <c r="Q125" s="1058" t="s">
        <v>450</v>
      </c>
      <c r="R125" s="1064" t="s">
        <v>495</v>
      </c>
      <c r="S125" s="1065" t="s">
        <v>451</v>
      </c>
      <c r="T125" s="1066" t="s">
        <v>452</v>
      </c>
      <c r="U125" s="1065">
        <v>1</v>
      </c>
      <c r="V125" s="1065">
        <v>3</v>
      </c>
      <c r="W125" s="1065">
        <v>5</v>
      </c>
      <c r="X125" s="1065">
        <v>5</v>
      </c>
      <c r="Y125" s="1065">
        <v>5</v>
      </c>
      <c r="Z125" s="1065">
        <f t="shared" si="19"/>
        <v>18</v>
      </c>
      <c r="AA125" s="1020" t="s">
        <v>43</v>
      </c>
      <c r="AB125" s="1058" t="s">
        <v>3317</v>
      </c>
      <c r="AC125" s="1064" t="s">
        <v>426</v>
      </c>
      <c r="AD125" s="1064" t="s">
        <v>427</v>
      </c>
      <c r="AE125" s="1066" t="s">
        <v>434</v>
      </c>
      <c r="AF125" s="1020" t="s">
        <v>3180</v>
      </c>
      <c r="AG125" s="1020" t="s">
        <v>3180</v>
      </c>
      <c r="AH125" s="1020" t="s">
        <v>28829</v>
      </c>
      <c r="AI125" s="1020" t="s">
        <v>3167</v>
      </c>
      <c r="AJ125" s="1020" t="s">
        <v>3237</v>
      </c>
      <c r="AK125" s="1020" t="s">
        <v>3108</v>
      </c>
      <c r="AL125" s="1020" t="s">
        <v>3184</v>
      </c>
      <c r="AM125" s="1020" t="s">
        <v>3261</v>
      </c>
      <c r="AN125" s="1026" t="s">
        <v>3108</v>
      </c>
      <c r="AO125" s="1027" t="s">
        <v>2969</v>
      </c>
      <c r="AP125" s="1001">
        <v>315000000</v>
      </c>
      <c r="AQ125" s="1030"/>
      <c r="AR125" s="994"/>
      <c r="AS125" s="1030"/>
      <c r="AT125" s="1030"/>
      <c r="AU125" s="1030">
        <f t="shared" si="11"/>
        <v>315000000</v>
      </c>
      <c r="AV125" s="1067">
        <v>276347420.61784673</v>
      </c>
      <c r="AW125" s="1030"/>
      <c r="AX125" s="1030"/>
      <c r="AY125" s="1030"/>
      <c r="AZ125" s="1030"/>
      <c r="BA125" s="1030">
        <f t="shared" si="17"/>
        <v>276347420.61784673</v>
      </c>
      <c r="BB125" s="1067">
        <v>292296760.55596828</v>
      </c>
      <c r="BC125" s="1030"/>
      <c r="BD125" s="1030"/>
      <c r="BE125" s="1030"/>
      <c r="BF125" s="1030"/>
      <c r="BG125" s="1030">
        <f t="shared" si="18"/>
        <v>292296760.55596828</v>
      </c>
      <c r="BH125" s="1067">
        <v>309113395.35813314</v>
      </c>
      <c r="BI125" s="1030"/>
      <c r="BJ125" s="1030"/>
      <c r="BK125" s="1030"/>
      <c r="BL125" s="1030"/>
      <c r="BM125" s="1030">
        <f t="shared" si="12"/>
        <v>309113395.35813314</v>
      </c>
    </row>
    <row r="126" spans="1:65" ht="172.5" hidden="1" x14ac:dyDescent="0.25">
      <c r="A126" s="855">
        <v>123</v>
      </c>
      <c r="B126" s="850" t="s">
        <v>30</v>
      </c>
      <c r="C126" s="849" t="s">
        <v>3068</v>
      </c>
      <c r="D126" s="1243" t="s">
        <v>485</v>
      </c>
      <c r="E126" s="850" t="s">
        <v>486</v>
      </c>
      <c r="F126" s="1061" t="s">
        <v>487</v>
      </c>
      <c r="G126" s="1058" t="s">
        <v>110</v>
      </c>
      <c r="H126" s="1059">
        <v>64</v>
      </c>
      <c r="I126" s="1060" t="s">
        <v>422</v>
      </c>
      <c r="J126" s="1059">
        <v>2023</v>
      </c>
      <c r="K126" s="1059">
        <v>64</v>
      </c>
      <c r="L126" s="1059">
        <v>33</v>
      </c>
      <c r="M126" s="1059" t="s">
        <v>418</v>
      </c>
      <c r="N126" s="1023" t="s">
        <v>419</v>
      </c>
      <c r="O126" s="1061" t="s">
        <v>420</v>
      </c>
      <c r="P126" s="1065" t="s">
        <v>430</v>
      </c>
      <c r="Q126" s="1058" t="s">
        <v>431</v>
      </c>
      <c r="R126" s="1064" t="s">
        <v>496</v>
      </c>
      <c r="S126" s="1065" t="s">
        <v>432</v>
      </c>
      <c r="T126" s="1066" t="s">
        <v>433</v>
      </c>
      <c r="U126" s="1065" t="s">
        <v>158</v>
      </c>
      <c r="V126" s="1065">
        <v>12</v>
      </c>
      <c r="W126" s="1065">
        <v>16</v>
      </c>
      <c r="X126" s="1065">
        <v>16</v>
      </c>
      <c r="Y126" s="1065">
        <v>16</v>
      </c>
      <c r="Z126" s="1065">
        <f t="shared" si="19"/>
        <v>60</v>
      </c>
      <c r="AA126" s="1020" t="s">
        <v>43</v>
      </c>
      <c r="AB126" s="1058" t="s">
        <v>3317</v>
      </c>
      <c r="AC126" s="1064" t="s">
        <v>426</v>
      </c>
      <c r="AD126" s="1064" t="s">
        <v>427</v>
      </c>
      <c r="AE126" s="1066" t="s">
        <v>434</v>
      </c>
      <c r="AF126" s="1020" t="s">
        <v>3180</v>
      </c>
      <c r="AG126" s="1020" t="s">
        <v>3180</v>
      </c>
      <c r="AH126" s="1020" t="s">
        <v>28829</v>
      </c>
      <c r="AI126" s="1020" t="s">
        <v>3167</v>
      </c>
      <c r="AJ126" s="1020" t="s">
        <v>3237</v>
      </c>
      <c r="AK126" s="1020" t="s">
        <v>3108</v>
      </c>
      <c r="AL126" s="1020" t="s">
        <v>3184</v>
      </c>
      <c r="AM126" s="1020" t="s">
        <v>3261</v>
      </c>
      <c r="AN126" s="1026" t="s">
        <v>3108</v>
      </c>
      <c r="AO126" s="1027" t="s">
        <v>2969</v>
      </c>
      <c r="AP126" s="1001">
        <v>130000000</v>
      </c>
      <c r="AQ126" s="1030"/>
      <c r="AR126" s="994"/>
      <c r="AS126" s="1030"/>
      <c r="AT126" s="1030"/>
      <c r="AU126" s="1030">
        <f t="shared" si="11"/>
        <v>130000000</v>
      </c>
      <c r="AV126" s="1067">
        <v>157912811.78162667</v>
      </c>
      <c r="AW126" s="1030"/>
      <c r="AX126" s="1030"/>
      <c r="AY126" s="1030"/>
      <c r="AZ126" s="1030"/>
      <c r="BA126" s="1030">
        <f t="shared" si="17"/>
        <v>157912811.78162667</v>
      </c>
      <c r="BB126" s="1067">
        <v>167026720.31769615</v>
      </c>
      <c r="BC126" s="1030"/>
      <c r="BD126" s="1030"/>
      <c r="BE126" s="1030"/>
      <c r="BF126" s="1030"/>
      <c r="BG126" s="1030">
        <f t="shared" si="18"/>
        <v>167026720.31769615</v>
      </c>
      <c r="BH126" s="1067">
        <v>176636225.91893321</v>
      </c>
      <c r="BI126" s="1030"/>
      <c r="BJ126" s="1030"/>
      <c r="BK126" s="1030"/>
      <c r="BL126" s="1030"/>
      <c r="BM126" s="1030">
        <f t="shared" si="12"/>
        <v>176636225.91893321</v>
      </c>
    </row>
    <row r="127" spans="1:65" ht="189.75" hidden="1" x14ac:dyDescent="0.25">
      <c r="A127" s="855">
        <v>124</v>
      </c>
      <c r="B127" s="850" t="s">
        <v>30</v>
      </c>
      <c r="C127" s="849" t="s">
        <v>3068</v>
      </c>
      <c r="D127" s="1243" t="s">
        <v>497</v>
      </c>
      <c r="E127" s="1061" t="s">
        <v>498</v>
      </c>
      <c r="F127" s="1061" t="s">
        <v>501</v>
      </c>
      <c r="G127" s="1058" t="s">
        <v>110</v>
      </c>
      <c r="H127" s="1059">
        <v>19</v>
      </c>
      <c r="I127" s="1060" t="s">
        <v>422</v>
      </c>
      <c r="J127" s="1059">
        <v>2023</v>
      </c>
      <c r="K127" s="1059">
        <v>19</v>
      </c>
      <c r="L127" s="1059">
        <v>33</v>
      </c>
      <c r="M127" s="1059" t="s">
        <v>418</v>
      </c>
      <c r="N127" s="1023" t="s">
        <v>499</v>
      </c>
      <c r="O127" s="1061" t="s">
        <v>500</v>
      </c>
      <c r="P127" s="1065">
        <v>3302049</v>
      </c>
      <c r="Q127" s="1058" t="s">
        <v>503</v>
      </c>
      <c r="R127" s="1064" t="s">
        <v>502</v>
      </c>
      <c r="S127" s="1058" t="s">
        <v>504</v>
      </c>
      <c r="T127" s="1058" t="s">
        <v>505</v>
      </c>
      <c r="U127" s="1065">
        <v>19</v>
      </c>
      <c r="V127" s="1065">
        <v>19</v>
      </c>
      <c r="W127" s="1065">
        <v>19</v>
      </c>
      <c r="X127" s="1065">
        <v>19</v>
      </c>
      <c r="Y127" s="1065">
        <v>19</v>
      </c>
      <c r="Z127" s="1065">
        <v>19</v>
      </c>
      <c r="AA127" s="1020" t="s">
        <v>53</v>
      </c>
      <c r="AB127" s="1020" t="s">
        <v>3317</v>
      </c>
      <c r="AC127" s="1064" t="s">
        <v>426</v>
      </c>
      <c r="AD127" s="1064" t="s">
        <v>427</v>
      </c>
      <c r="AE127" s="1066" t="s">
        <v>428</v>
      </c>
      <c r="AF127" s="1020" t="s">
        <v>3180</v>
      </c>
      <c r="AG127" s="1020" t="s">
        <v>3180</v>
      </c>
      <c r="AH127" s="1020" t="s">
        <v>28829</v>
      </c>
      <c r="AI127" s="1020" t="s">
        <v>3167</v>
      </c>
      <c r="AJ127" s="1020" t="s">
        <v>3237</v>
      </c>
      <c r="AK127" s="1020" t="s">
        <v>3108</v>
      </c>
      <c r="AL127" s="1020" t="s">
        <v>3184</v>
      </c>
      <c r="AM127" s="1020" t="s">
        <v>3261</v>
      </c>
      <c r="AN127" s="1026" t="s">
        <v>3108</v>
      </c>
      <c r="AO127" s="1027" t="s">
        <v>2969</v>
      </c>
      <c r="AP127" s="1001">
        <v>3690496000</v>
      </c>
      <c r="AQ127" s="1030"/>
      <c r="AR127" s="1030"/>
      <c r="AS127" s="994"/>
      <c r="AT127" s="1030"/>
      <c r="AU127" s="1030">
        <f t="shared" si="11"/>
        <v>3690496000</v>
      </c>
      <c r="AV127" s="1030">
        <v>467625954.89999998</v>
      </c>
      <c r="AW127" s="1030"/>
      <c r="AX127" s="1030"/>
      <c r="AY127" s="1030"/>
      <c r="AZ127" s="1030"/>
      <c r="BA127" s="1030">
        <f t="shared" ref="BA127:BA128" si="21">AV127+AW127+AX127+AY127+AZ127</f>
        <v>467625954.89999998</v>
      </c>
      <c r="BB127" s="1030">
        <v>501670535</v>
      </c>
      <c r="BC127" s="1030"/>
      <c r="BD127" s="1030"/>
      <c r="BE127" s="1030"/>
      <c r="BF127" s="1030"/>
      <c r="BG127" s="1030">
        <f t="shared" si="18"/>
        <v>501670535</v>
      </c>
      <c r="BH127" s="1030">
        <v>537766595.72975004</v>
      </c>
      <c r="BI127" s="1030"/>
      <c r="BJ127" s="1030"/>
      <c r="BK127" s="1030"/>
      <c r="BL127" s="1030"/>
      <c r="BM127" s="1030">
        <f t="shared" si="12"/>
        <v>537766595.72975004</v>
      </c>
    </row>
    <row r="128" spans="1:65" ht="189.75" hidden="1" x14ac:dyDescent="0.25">
      <c r="A128" s="855">
        <v>125</v>
      </c>
      <c r="B128" s="850" t="s">
        <v>30</v>
      </c>
      <c r="C128" s="849" t="s">
        <v>3068</v>
      </c>
      <c r="D128" s="1243" t="s">
        <v>497</v>
      </c>
      <c r="E128" s="1061" t="s">
        <v>498</v>
      </c>
      <c r="F128" s="1061" t="s">
        <v>501</v>
      </c>
      <c r="G128" s="1058" t="s">
        <v>110</v>
      </c>
      <c r="H128" s="1059">
        <v>19</v>
      </c>
      <c r="I128" s="1060" t="s">
        <v>422</v>
      </c>
      <c r="J128" s="1059">
        <v>2023</v>
      </c>
      <c r="K128" s="1059">
        <v>19</v>
      </c>
      <c r="L128" s="1059">
        <v>33</v>
      </c>
      <c r="M128" s="1059" t="s">
        <v>418</v>
      </c>
      <c r="N128" s="1023" t="s">
        <v>499</v>
      </c>
      <c r="O128" s="1061" t="s">
        <v>500</v>
      </c>
      <c r="P128" s="1068" t="s">
        <v>507</v>
      </c>
      <c r="Q128" s="1060" t="s">
        <v>508</v>
      </c>
      <c r="R128" s="1069" t="s">
        <v>506</v>
      </c>
      <c r="S128" s="1059" t="s">
        <v>509</v>
      </c>
      <c r="T128" s="1060" t="s">
        <v>510</v>
      </c>
      <c r="U128" s="1065">
        <v>10</v>
      </c>
      <c r="V128" s="1065">
        <v>16</v>
      </c>
      <c r="W128" s="1065">
        <v>16</v>
      </c>
      <c r="X128" s="1065">
        <v>16</v>
      </c>
      <c r="Y128" s="1065">
        <v>16</v>
      </c>
      <c r="Z128" s="1065">
        <f>SUM(V128:Y128)</f>
        <v>64</v>
      </c>
      <c r="AA128" s="1020" t="s">
        <v>43</v>
      </c>
      <c r="AB128" s="1058" t="s">
        <v>3317</v>
      </c>
      <c r="AC128" s="1064" t="s">
        <v>426</v>
      </c>
      <c r="AD128" s="1064" t="s">
        <v>427</v>
      </c>
      <c r="AE128" s="1066" t="s">
        <v>428</v>
      </c>
      <c r="AF128" s="1020" t="s">
        <v>3180</v>
      </c>
      <c r="AG128" s="1020" t="s">
        <v>3180</v>
      </c>
      <c r="AH128" s="1020" t="s">
        <v>28829</v>
      </c>
      <c r="AI128" s="1020" t="s">
        <v>3167</v>
      </c>
      <c r="AJ128" s="1020" t="s">
        <v>3237</v>
      </c>
      <c r="AK128" s="1020" t="s">
        <v>3108</v>
      </c>
      <c r="AL128" s="1020" t="s">
        <v>3184</v>
      </c>
      <c r="AM128" s="1020" t="s">
        <v>3261</v>
      </c>
      <c r="AN128" s="1026" t="s">
        <v>3108</v>
      </c>
      <c r="AO128" s="1027" t="s">
        <v>2969</v>
      </c>
      <c r="AP128" s="1001"/>
      <c r="AQ128" s="1030"/>
      <c r="AR128" s="1030"/>
      <c r="AS128" s="994">
        <v>700000000</v>
      </c>
      <c r="AT128" s="1030"/>
      <c r="AU128" s="1030">
        <f t="shared" si="11"/>
        <v>700000000</v>
      </c>
      <c r="AV128" s="1030"/>
      <c r="AW128" s="1030"/>
      <c r="AX128" s="1030"/>
      <c r="AY128" s="1030">
        <v>735000000</v>
      </c>
      <c r="AZ128" s="1030"/>
      <c r="BA128" s="1030">
        <f t="shared" si="21"/>
        <v>735000000</v>
      </c>
      <c r="BB128" s="1030"/>
      <c r="BC128" s="1030"/>
      <c r="BD128" s="1030"/>
      <c r="BE128" s="1030">
        <v>771750000</v>
      </c>
      <c r="BF128" s="1030"/>
      <c r="BG128" s="1030">
        <f t="shared" si="18"/>
        <v>771750000</v>
      </c>
      <c r="BH128" s="1030"/>
      <c r="BI128" s="1030"/>
      <c r="BJ128" s="1030"/>
      <c r="BK128" s="1030">
        <v>810337500</v>
      </c>
      <c r="BL128" s="1030"/>
      <c r="BM128" s="1030">
        <f t="shared" si="12"/>
        <v>810337500</v>
      </c>
    </row>
    <row r="129" spans="1:65" ht="120.75" hidden="1" x14ac:dyDescent="0.25">
      <c r="A129" s="855">
        <v>126</v>
      </c>
      <c r="B129" s="850" t="s">
        <v>30</v>
      </c>
      <c r="C129" s="849" t="s">
        <v>3069</v>
      </c>
      <c r="D129" s="1241" t="s">
        <v>579</v>
      </c>
      <c r="E129" s="850" t="s">
        <v>580</v>
      </c>
      <c r="F129" s="850" t="s">
        <v>513</v>
      </c>
      <c r="G129" s="1058" t="s">
        <v>110</v>
      </c>
      <c r="H129" s="1058">
        <v>34633</v>
      </c>
      <c r="I129" s="1058" t="s">
        <v>39</v>
      </c>
      <c r="J129" s="1058">
        <v>2023</v>
      </c>
      <c r="K129" s="1070">
        <v>260000</v>
      </c>
      <c r="L129" s="1058">
        <v>43</v>
      </c>
      <c r="M129" s="1058" t="s">
        <v>511</v>
      </c>
      <c r="N129" s="1023">
        <v>4301</v>
      </c>
      <c r="O129" s="850" t="s">
        <v>512</v>
      </c>
      <c r="P129" s="1058">
        <v>4301015</v>
      </c>
      <c r="Q129" s="1063" t="s">
        <v>515</v>
      </c>
      <c r="R129" s="1069" t="s">
        <v>514</v>
      </c>
      <c r="S129" s="1058">
        <v>430101500</v>
      </c>
      <c r="T129" s="1058" t="s">
        <v>515</v>
      </c>
      <c r="U129" s="1058" t="s">
        <v>158</v>
      </c>
      <c r="V129" s="1058">
        <v>0</v>
      </c>
      <c r="W129" s="1058">
        <v>3</v>
      </c>
      <c r="X129" s="1058">
        <v>3</v>
      </c>
      <c r="Y129" s="1058">
        <v>3</v>
      </c>
      <c r="Z129" s="1058">
        <f>V129+W129+X129+Y129</f>
        <v>9</v>
      </c>
      <c r="AA129" s="1020" t="s">
        <v>43</v>
      </c>
      <c r="AB129" s="1058" t="s">
        <v>3317</v>
      </c>
      <c r="AC129" s="1058" t="s">
        <v>516</v>
      </c>
      <c r="AD129" s="1058" t="s">
        <v>517</v>
      </c>
      <c r="AE129" s="1058" t="s">
        <v>518</v>
      </c>
      <c r="AF129" s="1020"/>
      <c r="AG129" s="1020"/>
      <c r="AH129" s="1020"/>
      <c r="AI129" s="1020"/>
      <c r="AJ129" s="1020"/>
      <c r="AK129" s="1020"/>
      <c r="AL129" s="1020"/>
      <c r="AM129" s="1020"/>
      <c r="AN129" s="1026"/>
      <c r="AO129" s="1027" t="s">
        <v>2976</v>
      </c>
      <c r="AP129" s="1032">
        <f>3200000000+2000000000</f>
        <v>5200000000</v>
      </c>
      <c r="AQ129" s="1030"/>
      <c r="AR129" s="1032">
        <v>3846141388</v>
      </c>
      <c r="AS129" s="1030"/>
      <c r="AT129" s="1030"/>
      <c r="AU129" s="1030">
        <f t="shared" si="11"/>
        <v>9046141388</v>
      </c>
      <c r="AV129" s="1030">
        <v>2000000000</v>
      </c>
      <c r="AW129" s="1030"/>
      <c r="AX129" s="1030">
        <v>5769212083</v>
      </c>
      <c r="AY129" s="1030"/>
      <c r="AZ129" s="1030"/>
      <c r="BA129" s="1030">
        <f t="shared" ref="BA129:BA139" si="22">AV129+AW129+AX129+AY129+AZ129</f>
        <v>7769212083</v>
      </c>
      <c r="BB129" s="1030">
        <v>2750000000</v>
      </c>
      <c r="BC129" s="1030"/>
      <c r="BD129" s="1030">
        <v>5769212083</v>
      </c>
      <c r="BE129" s="1030"/>
      <c r="BF129" s="1030"/>
      <c r="BG129" s="1030">
        <f t="shared" si="18"/>
        <v>8519212083</v>
      </c>
      <c r="BH129" s="1030">
        <v>3250000000</v>
      </c>
      <c r="BI129" s="1030"/>
      <c r="BJ129" s="1030">
        <v>3846141388</v>
      </c>
      <c r="BK129" s="1030"/>
      <c r="BL129" s="1030"/>
      <c r="BM129" s="1030">
        <f t="shared" si="12"/>
        <v>7096141388</v>
      </c>
    </row>
    <row r="130" spans="1:65" ht="120.75" hidden="1" x14ac:dyDescent="0.25">
      <c r="A130" s="855">
        <v>127</v>
      </c>
      <c r="B130" s="850" t="s">
        <v>30</v>
      </c>
      <c r="C130" s="849" t="s">
        <v>3069</v>
      </c>
      <c r="D130" s="1241" t="s">
        <v>579</v>
      </c>
      <c r="E130" s="850" t="s">
        <v>580</v>
      </c>
      <c r="F130" s="850" t="s">
        <v>513</v>
      </c>
      <c r="G130" s="1058" t="s">
        <v>110</v>
      </c>
      <c r="H130" s="1058">
        <v>34633</v>
      </c>
      <c r="I130" s="1058" t="s">
        <v>39</v>
      </c>
      <c r="J130" s="1058">
        <v>2023</v>
      </c>
      <c r="K130" s="1070">
        <v>260000</v>
      </c>
      <c r="L130" s="1058">
        <v>43</v>
      </c>
      <c r="M130" s="1058" t="s">
        <v>511</v>
      </c>
      <c r="N130" s="1023">
        <v>4301</v>
      </c>
      <c r="O130" s="850" t="s">
        <v>512</v>
      </c>
      <c r="P130" s="1058">
        <v>4301004</v>
      </c>
      <c r="Q130" s="1063" t="s">
        <v>520</v>
      </c>
      <c r="R130" s="1069" t="s">
        <v>519</v>
      </c>
      <c r="S130" s="1071" t="s">
        <v>521</v>
      </c>
      <c r="T130" s="1071" t="s">
        <v>522</v>
      </c>
      <c r="U130" s="1058">
        <v>10</v>
      </c>
      <c r="V130" s="1058">
        <v>16</v>
      </c>
      <c r="W130" s="1058">
        <v>16</v>
      </c>
      <c r="X130" s="1058">
        <v>16</v>
      </c>
      <c r="Y130" s="1058">
        <v>16</v>
      </c>
      <c r="Z130" s="1058">
        <v>64</v>
      </c>
      <c r="AA130" s="1020" t="s">
        <v>43</v>
      </c>
      <c r="AB130" s="1058" t="s">
        <v>3317</v>
      </c>
      <c r="AC130" s="1058" t="s">
        <v>516</v>
      </c>
      <c r="AD130" s="1058" t="s">
        <v>517</v>
      </c>
      <c r="AE130" s="1058" t="s">
        <v>518</v>
      </c>
      <c r="AF130" s="1020"/>
      <c r="AG130" s="1020"/>
      <c r="AH130" s="1020"/>
      <c r="AI130" s="1020"/>
      <c r="AJ130" s="1020"/>
      <c r="AK130" s="1020"/>
      <c r="AL130" s="1020"/>
      <c r="AM130" s="1020"/>
      <c r="AN130" s="1026"/>
      <c r="AO130" s="1027" t="s">
        <v>2976</v>
      </c>
      <c r="AP130" s="1028">
        <f>3285516569+4347434015.86</f>
        <v>7632950584.8599997</v>
      </c>
      <c r="AQ130" s="1030"/>
      <c r="AR130" s="1030"/>
      <c r="AS130" s="1030"/>
      <c r="AT130" s="1030"/>
      <c r="AU130" s="1030">
        <f t="shared" si="11"/>
        <v>7632950584.8599997</v>
      </c>
      <c r="AV130" s="1030">
        <v>4285516569</v>
      </c>
      <c r="AW130" s="1030"/>
      <c r="AX130" s="1030"/>
      <c r="AY130" s="1030"/>
      <c r="AZ130" s="1030"/>
      <c r="BA130" s="1030">
        <f t="shared" si="22"/>
        <v>4285516569</v>
      </c>
      <c r="BB130" s="1030">
        <v>3985516569</v>
      </c>
      <c r="BC130" s="1030"/>
      <c r="BD130" s="1030"/>
      <c r="BE130" s="1030"/>
      <c r="BF130" s="1030"/>
      <c r="BG130" s="1030">
        <f t="shared" si="18"/>
        <v>3985516569</v>
      </c>
      <c r="BH130" s="1030">
        <v>3285516569</v>
      </c>
      <c r="BI130" s="1030"/>
      <c r="BJ130" s="1030"/>
      <c r="BK130" s="1030"/>
      <c r="BL130" s="1030"/>
      <c r="BM130" s="1030">
        <f t="shared" si="12"/>
        <v>3285516569</v>
      </c>
    </row>
    <row r="131" spans="1:65" ht="120.75" hidden="1" x14ac:dyDescent="0.25">
      <c r="A131" s="855">
        <v>128</v>
      </c>
      <c r="B131" s="850" t="s">
        <v>30</v>
      </c>
      <c r="C131" s="849" t="s">
        <v>3069</v>
      </c>
      <c r="D131" s="1241" t="s">
        <v>579</v>
      </c>
      <c r="E131" s="850" t="s">
        <v>580</v>
      </c>
      <c r="F131" s="850" t="s">
        <v>513</v>
      </c>
      <c r="G131" s="1058" t="s">
        <v>110</v>
      </c>
      <c r="H131" s="1058">
        <v>34633</v>
      </c>
      <c r="I131" s="1058" t="s">
        <v>39</v>
      </c>
      <c r="J131" s="1058">
        <v>2023</v>
      </c>
      <c r="K131" s="1070">
        <v>260000</v>
      </c>
      <c r="L131" s="1058">
        <v>43</v>
      </c>
      <c r="M131" s="1058" t="s">
        <v>511</v>
      </c>
      <c r="N131" s="1023">
        <v>4301</v>
      </c>
      <c r="O131" s="850" t="s">
        <v>512</v>
      </c>
      <c r="P131" s="1059">
        <v>4301007</v>
      </c>
      <c r="Q131" s="1063" t="s">
        <v>524</v>
      </c>
      <c r="R131" s="1069" t="s">
        <v>523</v>
      </c>
      <c r="S131" s="1059">
        <v>430100701</v>
      </c>
      <c r="T131" s="1060" t="s">
        <v>525</v>
      </c>
      <c r="U131" s="1058">
        <v>10</v>
      </c>
      <c r="V131" s="1058">
        <v>64</v>
      </c>
      <c r="W131" s="1058">
        <v>64</v>
      </c>
      <c r="X131" s="1058">
        <v>64</v>
      </c>
      <c r="Y131" s="1058">
        <v>64</v>
      </c>
      <c r="Z131" s="1058">
        <v>64</v>
      </c>
      <c r="AA131" s="1020" t="s">
        <v>53</v>
      </c>
      <c r="AB131" s="1058" t="s">
        <v>3317</v>
      </c>
      <c r="AC131" s="1058" t="s">
        <v>516</v>
      </c>
      <c r="AD131" s="1058" t="s">
        <v>517</v>
      </c>
      <c r="AE131" s="1058" t="s">
        <v>518</v>
      </c>
      <c r="AF131" s="1020"/>
      <c r="AG131" s="1020"/>
      <c r="AH131" s="1020"/>
      <c r="AI131" s="1020"/>
      <c r="AJ131" s="1020"/>
      <c r="AK131" s="1020"/>
      <c r="AL131" s="1020"/>
      <c r="AM131" s="1020"/>
      <c r="AN131" s="1026"/>
      <c r="AO131" s="1027" t="s">
        <v>2976</v>
      </c>
      <c r="AP131" s="1028">
        <f>600860000+1200000000</f>
        <v>1800860000</v>
      </c>
      <c r="AQ131" s="1030"/>
      <c r="AR131" s="1030"/>
      <c r="AS131" s="1030"/>
      <c r="AT131" s="1030"/>
      <c r="AU131" s="1030">
        <f t="shared" si="11"/>
        <v>1800860000</v>
      </c>
      <c r="AV131" s="1030">
        <v>800860000</v>
      </c>
      <c r="AW131" s="1030"/>
      <c r="AX131" s="1030"/>
      <c r="AY131" s="1030"/>
      <c r="AZ131" s="1030"/>
      <c r="BA131" s="1030">
        <f t="shared" si="22"/>
        <v>800860000</v>
      </c>
      <c r="BB131" s="1030">
        <v>750860000</v>
      </c>
      <c r="BC131" s="1030"/>
      <c r="BD131" s="1030"/>
      <c r="BE131" s="1030"/>
      <c r="BF131" s="1030"/>
      <c r="BG131" s="1030">
        <f t="shared" si="18"/>
        <v>750860000</v>
      </c>
      <c r="BH131" s="1030">
        <v>650860000</v>
      </c>
      <c r="BI131" s="1030"/>
      <c r="BJ131" s="1030"/>
      <c r="BK131" s="1030"/>
      <c r="BL131" s="1030"/>
      <c r="BM131" s="1030">
        <f t="shared" si="12"/>
        <v>650860000</v>
      </c>
    </row>
    <row r="132" spans="1:65" ht="138" hidden="1" x14ac:dyDescent="0.25">
      <c r="A132" s="855">
        <v>129</v>
      </c>
      <c r="B132" s="850" t="s">
        <v>30</v>
      </c>
      <c r="C132" s="849" t="s">
        <v>3069</v>
      </c>
      <c r="D132" s="1241" t="s">
        <v>579</v>
      </c>
      <c r="E132" s="850" t="s">
        <v>580</v>
      </c>
      <c r="F132" s="850" t="s">
        <v>513</v>
      </c>
      <c r="G132" s="1058" t="s">
        <v>110</v>
      </c>
      <c r="H132" s="1058">
        <v>34633</v>
      </c>
      <c r="I132" s="1058" t="s">
        <v>39</v>
      </c>
      <c r="J132" s="1058">
        <v>2023</v>
      </c>
      <c r="K132" s="1070">
        <v>260000</v>
      </c>
      <c r="L132" s="1058">
        <v>43</v>
      </c>
      <c r="M132" s="1058" t="s">
        <v>511</v>
      </c>
      <c r="N132" s="1023">
        <v>4301</v>
      </c>
      <c r="O132" s="850" t="s">
        <v>512</v>
      </c>
      <c r="P132" s="1059" t="s">
        <v>527</v>
      </c>
      <c r="Q132" s="1063" t="s">
        <v>528</v>
      </c>
      <c r="R132" s="1069" t="s">
        <v>526</v>
      </c>
      <c r="S132" s="1060" t="s">
        <v>529</v>
      </c>
      <c r="T132" s="1060" t="s">
        <v>530</v>
      </c>
      <c r="U132" s="1058">
        <v>33</v>
      </c>
      <c r="V132" s="1058">
        <v>40</v>
      </c>
      <c r="W132" s="1058">
        <v>64</v>
      </c>
      <c r="X132" s="1058">
        <v>64</v>
      </c>
      <c r="Y132" s="1058">
        <v>64</v>
      </c>
      <c r="Z132" s="1058">
        <v>64</v>
      </c>
      <c r="AA132" s="1020" t="s">
        <v>53</v>
      </c>
      <c r="AB132" s="1058" t="s">
        <v>3317</v>
      </c>
      <c r="AC132" s="1058" t="s">
        <v>516</v>
      </c>
      <c r="AD132" s="1058" t="s">
        <v>517</v>
      </c>
      <c r="AE132" s="1058" t="s">
        <v>518</v>
      </c>
      <c r="AF132" s="1020"/>
      <c r="AG132" s="1020"/>
      <c r="AH132" s="1020"/>
      <c r="AI132" s="1020"/>
      <c r="AJ132" s="1020"/>
      <c r="AK132" s="1020"/>
      <c r="AL132" s="1020"/>
      <c r="AM132" s="1020"/>
      <c r="AN132" s="1026"/>
      <c r="AO132" s="1027" t="s">
        <v>2976</v>
      </c>
      <c r="AP132" s="1028">
        <f>306815250+200000000</f>
        <v>506815250</v>
      </c>
      <c r="AQ132" s="1030"/>
      <c r="AR132" s="1030"/>
      <c r="AS132" s="1030"/>
      <c r="AT132" s="1030"/>
      <c r="AU132" s="1030">
        <f t="shared" ref="AU132:AU193" si="23">AP132+AQ132+AR132+AS132+AT132</f>
        <v>506815250</v>
      </c>
      <c r="AV132" s="1030">
        <v>406815250</v>
      </c>
      <c r="AW132" s="1030"/>
      <c r="AX132" s="1030"/>
      <c r="AY132" s="1030"/>
      <c r="AZ132" s="1030"/>
      <c r="BA132" s="1030">
        <f t="shared" si="22"/>
        <v>406815250</v>
      </c>
      <c r="BB132" s="1030">
        <v>446815250</v>
      </c>
      <c r="BC132" s="1030"/>
      <c r="BD132" s="1030"/>
      <c r="BE132" s="1030"/>
      <c r="BF132" s="1030"/>
      <c r="BG132" s="1030">
        <f t="shared" si="18"/>
        <v>446815250</v>
      </c>
      <c r="BH132" s="1030">
        <v>646815250</v>
      </c>
      <c r="BI132" s="1030"/>
      <c r="BJ132" s="1030"/>
      <c r="BK132" s="1030"/>
      <c r="BL132" s="1030"/>
      <c r="BM132" s="1030">
        <f t="shared" si="12"/>
        <v>646815250</v>
      </c>
    </row>
    <row r="133" spans="1:65" ht="120.75" hidden="1" x14ac:dyDescent="0.25">
      <c r="A133" s="855">
        <v>130</v>
      </c>
      <c r="B133" s="850" t="s">
        <v>30</v>
      </c>
      <c r="C133" s="849" t="s">
        <v>3069</v>
      </c>
      <c r="D133" s="1241" t="s">
        <v>579</v>
      </c>
      <c r="E133" s="850" t="s">
        <v>580</v>
      </c>
      <c r="F133" s="850" t="s">
        <v>513</v>
      </c>
      <c r="G133" s="1058" t="s">
        <v>110</v>
      </c>
      <c r="H133" s="1058">
        <v>34633</v>
      </c>
      <c r="I133" s="1058" t="s">
        <v>39</v>
      </c>
      <c r="J133" s="1058">
        <v>2023</v>
      </c>
      <c r="K133" s="1070">
        <v>260000</v>
      </c>
      <c r="L133" s="1058">
        <v>43</v>
      </c>
      <c r="M133" s="1058" t="s">
        <v>511</v>
      </c>
      <c r="N133" s="1023">
        <v>4301</v>
      </c>
      <c r="O133" s="850" t="s">
        <v>512</v>
      </c>
      <c r="P133" s="1060" t="s">
        <v>532</v>
      </c>
      <c r="Q133" s="1063" t="s">
        <v>533</v>
      </c>
      <c r="R133" s="1069" t="s">
        <v>531</v>
      </c>
      <c r="S133" s="1060" t="s">
        <v>534</v>
      </c>
      <c r="T133" s="1060" t="s">
        <v>535</v>
      </c>
      <c r="U133" s="1058">
        <v>0</v>
      </c>
      <c r="V133" s="1058">
        <v>40</v>
      </c>
      <c r="W133" s="1058">
        <v>50</v>
      </c>
      <c r="X133" s="1058">
        <v>64</v>
      </c>
      <c r="Y133" s="1058">
        <v>64</v>
      </c>
      <c r="Z133" s="1058">
        <v>64</v>
      </c>
      <c r="AA133" s="1020" t="s">
        <v>43</v>
      </c>
      <c r="AB133" s="1058" t="s">
        <v>3316</v>
      </c>
      <c r="AC133" s="1058" t="s">
        <v>516</v>
      </c>
      <c r="AD133" s="1058" t="s">
        <v>517</v>
      </c>
      <c r="AE133" s="1058" t="s">
        <v>518</v>
      </c>
      <c r="AF133" s="1020"/>
      <c r="AG133" s="1020"/>
      <c r="AH133" s="1020"/>
      <c r="AI133" s="1020"/>
      <c r="AJ133" s="1020"/>
      <c r="AK133" s="1020"/>
      <c r="AL133" s="1020"/>
      <c r="AM133" s="1020"/>
      <c r="AN133" s="1026"/>
      <c r="AO133" s="1027" t="s">
        <v>2976</v>
      </c>
      <c r="AP133" s="1028">
        <f>980000000+800000000</f>
        <v>1780000000</v>
      </c>
      <c r="AQ133" s="1030"/>
      <c r="AR133" s="1030"/>
      <c r="AS133" s="1030"/>
      <c r="AT133" s="1030"/>
      <c r="AU133" s="1030">
        <f t="shared" si="23"/>
        <v>1780000000</v>
      </c>
      <c r="AV133" s="1030">
        <v>1520000000</v>
      </c>
      <c r="AW133" s="1030"/>
      <c r="AX133" s="1030"/>
      <c r="AY133" s="1030"/>
      <c r="AZ133" s="1030"/>
      <c r="BA133" s="1030">
        <f t="shared" si="22"/>
        <v>1520000000</v>
      </c>
      <c r="BB133" s="1030">
        <v>1680000000</v>
      </c>
      <c r="BC133" s="1030"/>
      <c r="BD133" s="1030"/>
      <c r="BE133" s="1030"/>
      <c r="BF133" s="1030"/>
      <c r="BG133" s="1030">
        <f t="shared" si="18"/>
        <v>1680000000</v>
      </c>
      <c r="BH133" s="1030">
        <v>1680000000</v>
      </c>
      <c r="BI133" s="1030"/>
      <c r="BJ133" s="1030"/>
      <c r="BK133" s="1030"/>
      <c r="BL133" s="1030"/>
      <c r="BM133" s="1030">
        <f t="shared" ref="BM133:BM196" si="24">+BH133+BI133+BJ133+BK133+BL133</f>
        <v>1680000000</v>
      </c>
    </row>
    <row r="134" spans="1:65" ht="120.75" hidden="1" x14ac:dyDescent="0.25">
      <c r="A134" s="855">
        <v>131</v>
      </c>
      <c r="B134" s="850" t="s">
        <v>30</v>
      </c>
      <c r="C134" s="849" t="s">
        <v>3069</v>
      </c>
      <c r="D134" s="1241" t="s">
        <v>579</v>
      </c>
      <c r="E134" s="850" t="s">
        <v>580</v>
      </c>
      <c r="F134" s="850" t="s">
        <v>513</v>
      </c>
      <c r="G134" s="1058" t="s">
        <v>110</v>
      </c>
      <c r="H134" s="1058">
        <v>34633</v>
      </c>
      <c r="I134" s="1058" t="s">
        <v>39</v>
      </c>
      <c r="J134" s="1058">
        <v>2023</v>
      </c>
      <c r="K134" s="1070">
        <v>260000</v>
      </c>
      <c r="L134" s="1058">
        <v>43</v>
      </c>
      <c r="M134" s="1058" t="s">
        <v>511</v>
      </c>
      <c r="N134" s="1023">
        <v>4301</v>
      </c>
      <c r="O134" s="850" t="s">
        <v>512</v>
      </c>
      <c r="P134" s="1059">
        <v>4301035</v>
      </c>
      <c r="Q134" s="1063" t="s">
        <v>537</v>
      </c>
      <c r="R134" s="1069" t="s">
        <v>536</v>
      </c>
      <c r="S134" s="1059">
        <v>430103501</v>
      </c>
      <c r="T134" s="1060" t="s">
        <v>538</v>
      </c>
      <c r="U134" s="1072">
        <v>0</v>
      </c>
      <c r="V134" s="1072">
        <v>1</v>
      </c>
      <c r="W134" s="1072">
        <v>1</v>
      </c>
      <c r="X134" s="1072">
        <v>1</v>
      </c>
      <c r="Y134" s="1072">
        <v>1</v>
      </c>
      <c r="Z134" s="1072">
        <v>1</v>
      </c>
      <c r="AA134" s="1020" t="s">
        <v>53</v>
      </c>
      <c r="AB134" s="1058" t="s">
        <v>3317</v>
      </c>
      <c r="AC134" s="1058" t="s">
        <v>516</v>
      </c>
      <c r="AD134" s="1058" t="s">
        <v>517</v>
      </c>
      <c r="AE134" s="1058" t="s">
        <v>518</v>
      </c>
      <c r="AF134" s="1020"/>
      <c r="AG134" s="1020"/>
      <c r="AH134" s="1020"/>
      <c r="AI134" s="1020"/>
      <c r="AJ134" s="1020"/>
      <c r="AK134" s="1020"/>
      <c r="AL134" s="1020"/>
      <c r="AM134" s="1020"/>
      <c r="AN134" s="1026"/>
      <c r="AO134" s="1027" t="s">
        <v>2976</v>
      </c>
      <c r="AP134" s="1028">
        <f>120000000+80000000</f>
        <v>200000000</v>
      </c>
      <c r="AQ134" s="1030"/>
      <c r="AR134" s="1030"/>
      <c r="AS134" s="1030"/>
      <c r="AT134" s="1030"/>
      <c r="AU134" s="1030">
        <f t="shared" si="23"/>
        <v>200000000</v>
      </c>
      <c r="AV134" s="1030">
        <v>120000000</v>
      </c>
      <c r="AW134" s="1030"/>
      <c r="AX134" s="1030"/>
      <c r="AY134" s="1030"/>
      <c r="AZ134" s="1030"/>
      <c r="BA134" s="1030">
        <f t="shared" si="22"/>
        <v>120000000</v>
      </c>
      <c r="BB134" s="1030">
        <v>170000000</v>
      </c>
      <c r="BC134" s="1030"/>
      <c r="BD134" s="1030"/>
      <c r="BE134" s="1030"/>
      <c r="BF134" s="1030"/>
      <c r="BG134" s="1030">
        <f t="shared" si="18"/>
        <v>170000000</v>
      </c>
      <c r="BH134" s="1030">
        <v>170000000</v>
      </c>
      <c r="BI134" s="1030"/>
      <c r="BJ134" s="1030"/>
      <c r="BK134" s="1030"/>
      <c r="BL134" s="1030"/>
      <c r="BM134" s="1030">
        <f t="shared" si="24"/>
        <v>170000000</v>
      </c>
    </row>
    <row r="135" spans="1:65" ht="120.75" hidden="1" x14ac:dyDescent="0.25">
      <c r="A135" s="855">
        <v>132</v>
      </c>
      <c r="B135" s="850" t="s">
        <v>30</v>
      </c>
      <c r="C135" s="849" t="s">
        <v>3069</v>
      </c>
      <c r="D135" s="1241" t="s">
        <v>579</v>
      </c>
      <c r="E135" s="850" t="s">
        <v>580</v>
      </c>
      <c r="F135" s="850" t="s">
        <v>513</v>
      </c>
      <c r="G135" s="1058" t="s">
        <v>110</v>
      </c>
      <c r="H135" s="1058">
        <v>34633</v>
      </c>
      <c r="I135" s="1058" t="s">
        <v>39</v>
      </c>
      <c r="J135" s="1058">
        <v>2023</v>
      </c>
      <c r="K135" s="1070">
        <v>260000</v>
      </c>
      <c r="L135" s="1058">
        <v>43</v>
      </c>
      <c r="M135" s="1058" t="s">
        <v>511</v>
      </c>
      <c r="N135" s="1023">
        <v>4301</v>
      </c>
      <c r="O135" s="850" t="s">
        <v>512</v>
      </c>
      <c r="P135" s="1059">
        <v>4301032</v>
      </c>
      <c r="Q135" s="1063" t="s">
        <v>541</v>
      </c>
      <c r="R135" s="1069" t="s">
        <v>539</v>
      </c>
      <c r="S135" s="1059" t="s">
        <v>542</v>
      </c>
      <c r="T135" s="1059" t="s">
        <v>543</v>
      </c>
      <c r="U135" s="1058">
        <v>1315</v>
      </c>
      <c r="V135" s="1058">
        <v>2600</v>
      </c>
      <c r="W135" s="1058">
        <v>2700</v>
      </c>
      <c r="X135" s="1058">
        <v>2800</v>
      </c>
      <c r="Y135" s="1058">
        <v>2900</v>
      </c>
      <c r="Z135" s="1058">
        <v>11000</v>
      </c>
      <c r="AA135" s="1020" t="s">
        <v>43</v>
      </c>
      <c r="AB135" s="1058" t="s">
        <v>3317</v>
      </c>
      <c r="AC135" s="1058" t="s">
        <v>516</v>
      </c>
      <c r="AD135" s="1058" t="s">
        <v>517</v>
      </c>
      <c r="AE135" s="1058" t="s">
        <v>518</v>
      </c>
      <c r="AF135" s="1020"/>
      <c r="AG135" s="1020"/>
      <c r="AH135" s="1020"/>
      <c r="AI135" s="1020"/>
      <c r="AJ135" s="1020"/>
      <c r="AK135" s="1020"/>
      <c r="AL135" s="1020"/>
      <c r="AM135" s="1020"/>
      <c r="AN135" s="1026"/>
      <c r="AO135" s="1027" t="s">
        <v>2976</v>
      </c>
      <c r="AP135" s="1028">
        <f>180000000+20000000</f>
        <v>200000000</v>
      </c>
      <c r="AQ135" s="1030"/>
      <c r="AR135" s="1030"/>
      <c r="AS135" s="1030"/>
      <c r="AT135" s="1030"/>
      <c r="AU135" s="1030">
        <f t="shared" si="23"/>
        <v>200000000</v>
      </c>
      <c r="AV135" s="1030">
        <v>180000000</v>
      </c>
      <c r="AW135" s="1030"/>
      <c r="AX135" s="1030"/>
      <c r="AY135" s="1030"/>
      <c r="AZ135" s="1030"/>
      <c r="BA135" s="1030">
        <f t="shared" si="22"/>
        <v>180000000</v>
      </c>
      <c r="BB135" s="1030">
        <v>200000000</v>
      </c>
      <c r="BC135" s="1030"/>
      <c r="BD135" s="1030"/>
      <c r="BE135" s="1030"/>
      <c r="BF135" s="1030"/>
      <c r="BG135" s="1030">
        <f t="shared" si="18"/>
        <v>200000000</v>
      </c>
      <c r="BH135" s="1030">
        <v>200000000</v>
      </c>
      <c r="BI135" s="1030"/>
      <c r="BJ135" s="1030"/>
      <c r="BK135" s="1030"/>
      <c r="BL135" s="1030"/>
      <c r="BM135" s="1030">
        <f t="shared" si="24"/>
        <v>200000000</v>
      </c>
    </row>
    <row r="136" spans="1:65" ht="120.75" hidden="1" x14ac:dyDescent="0.25">
      <c r="A136" s="855">
        <v>133</v>
      </c>
      <c r="B136" s="850" t="s">
        <v>30</v>
      </c>
      <c r="C136" s="849" t="s">
        <v>3069</v>
      </c>
      <c r="D136" s="1241" t="s">
        <v>579</v>
      </c>
      <c r="E136" s="850" t="s">
        <v>580</v>
      </c>
      <c r="F136" s="850" t="s">
        <v>513</v>
      </c>
      <c r="G136" s="1058" t="s">
        <v>110</v>
      </c>
      <c r="H136" s="1058">
        <v>34633</v>
      </c>
      <c r="I136" s="1058" t="s">
        <v>39</v>
      </c>
      <c r="J136" s="1058">
        <v>2023</v>
      </c>
      <c r="K136" s="1070">
        <v>260000</v>
      </c>
      <c r="L136" s="1058">
        <v>43</v>
      </c>
      <c r="M136" s="1058" t="s">
        <v>511</v>
      </c>
      <c r="N136" s="1023">
        <v>4301</v>
      </c>
      <c r="O136" s="850" t="s">
        <v>512</v>
      </c>
      <c r="P136" s="1059">
        <v>4301037</v>
      </c>
      <c r="Q136" s="1063" t="s">
        <v>546</v>
      </c>
      <c r="R136" s="1064" t="s">
        <v>544</v>
      </c>
      <c r="S136" s="1059" t="s">
        <v>547</v>
      </c>
      <c r="T136" s="1060" t="s">
        <v>548</v>
      </c>
      <c r="U136" s="1058">
        <v>64</v>
      </c>
      <c r="V136" s="1058">
        <v>64</v>
      </c>
      <c r="W136" s="1058">
        <v>64</v>
      </c>
      <c r="X136" s="1058">
        <v>64</v>
      </c>
      <c r="Y136" s="1060">
        <v>64</v>
      </c>
      <c r="Z136" s="1060">
        <v>64</v>
      </c>
      <c r="AA136" s="1020" t="s">
        <v>53</v>
      </c>
      <c r="AB136" s="1020" t="s">
        <v>3317</v>
      </c>
      <c r="AC136" s="1058" t="s">
        <v>516</v>
      </c>
      <c r="AD136" s="1058" t="s">
        <v>517</v>
      </c>
      <c r="AE136" s="1058" t="s">
        <v>518</v>
      </c>
      <c r="AF136" s="1020"/>
      <c r="AG136" s="1020"/>
      <c r="AH136" s="1020"/>
      <c r="AI136" s="1020"/>
      <c r="AJ136" s="1020"/>
      <c r="AK136" s="1020"/>
      <c r="AL136" s="1020"/>
      <c r="AM136" s="1020"/>
      <c r="AN136" s="1026"/>
      <c r="AO136" s="1027" t="s">
        <v>2976</v>
      </c>
      <c r="AP136" s="1028">
        <f>2205953401+1260825489</f>
        <v>3466778890</v>
      </c>
      <c r="AQ136" s="1030"/>
      <c r="AR136" s="1030"/>
      <c r="AS136" s="1030"/>
      <c r="AT136" s="1030">
        <v>340000000</v>
      </c>
      <c r="AU136" s="1030">
        <f t="shared" si="23"/>
        <v>3806778890</v>
      </c>
      <c r="AV136" s="1030">
        <v>1805953401</v>
      </c>
      <c r="AW136" s="1030"/>
      <c r="AX136" s="1030"/>
      <c r="AY136" s="1030"/>
      <c r="AZ136" s="1030"/>
      <c r="BA136" s="1030">
        <f t="shared" si="22"/>
        <v>1805953401</v>
      </c>
      <c r="BB136" s="1030">
        <v>1905953401</v>
      </c>
      <c r="BC136" s="1030"/>
      <c r="BD136" s="1030"/>
      <c r="BE136" s="1030"/>
      <c r="BF136" s="1030"/>
      <c r="BG136" s="1030">
        <f t="shared" si="18"/>
        <v>1905953401</v>
      </c>
      <c r="BH136" s="1030">
        <v>2650953401</v>
      </c>
      <c r="BI136" s="1030"/>
      <c r="BJ136" s="1030"/>
      <c r="BK136" s="1030"/>
      <c r="BL136" s="1030"/>
      <c r="BM136" s="1030">
        <f t="shared" si="24"/>
        <v>2650953401</v>
      </c>
    </row>
    <row r="137" spans="1:65" ht="172.5" hidden="1" x14ac:dyDescent="0.25">
      <c r="A137" s="855">
        <v>134</v>
      </c>
      <c r="B137" s="850" t="s">
        <v>30</v>
      </c>
      <c r="C137" s="849" t="s">
        <v>3069</v>
      </c>
      <c r="D137" s="1241" t="s">
        <v>579</v>
      </c>
      <c r="E137" s="850" t="s">
        <v>580</v>
      </c>
      <c r="F137" s="850" t="s">
        <v>513</v>
      </c>
      <c r="G137" s="1058" t="s">
        <v>110</v>
      </c>
      <c r="H137" s="1058">
        <v>34633</v>
      </c>
      <c r="I137" s="1058" t="s">
        <v>39</v>
      </c>
      <c r="J137" s="1058">
        <v>2023</v>
      </c>
      <c r="K137" s="1070">
        <v>260000</v>
      </c>
      <c r="L137" s="1058">
        <v>43</v>
      </c>
      <c r="M137" s="1058" t="s">
        <v>511</v>
      </c>
      <c r="N137" s="1023">
        <v>4301</v>
      </c>
      <c r="O137" s="850" t="s">
        <v>512</v>
      </c>
      <c r="P137" s="1059">
        <v>4301001</v>
      </c>
      <c r="Q137" s="1063" t="s">
        <v>533</v>
      </c>
      <c r="R137" s="1069" t="s">
        <v>549</v>
      </c>
      <c r="S137" s="1059">
        <v>430100100</v>
      </c>
      <c r="T137" s="1060" t="s">
        <v>550</v>
      </c>
      <c r="U137" s="1058">
        <v>2470</v>
      </c>
      <c r="V137" s="1058">
        <v>13170</v>
      </c>
      <c r="W137" s="1058">
        <v>14770</v>
      </c>
      <c r="X137" s="1058">
        <v>16270</v>
      </c>
      <c r="Y137" s="1058">
        <v>17850</v>
      </c>
      <c r="Z137" s="1058">
        <f t="shared" ref="Z137" si="25">V137+W137+X137+Y137</f>
        <v>62060</v>
      </c>
      <c r="AA137" s="1020" t="s">
        <v>43</v>
      </c>
      <c r="AB137" s="1059" t="s">
        <v>3317</v>
      </c>
      <c r="AC137" s="1058" t="s">
        <v>516</v>
      </c>
      <c r="AD137" s="1058" t="s">
        <v>517</v>
      </c>
      <c r="AE137" s="1058" t="s">
        <v>518</v>
      </c>
      <c r="AF137" s="1020"/>
      <c r="AG137" s="1020"/>
      <c r="AH137" s="1020"/>
      <c r="AI137" s="1020"/>
      <c r="AJ137" s="1020"/>
      <c r="AK137" s="1020"/>
      <c r="AL137" s="1020"/>
      <c r="AM137" s="1020"/>
      <c r="AN137" s="1026"/>
      <c r="AO137" s="1027" t="s">
        <v>2976</v>
      </c>
      <c r="AP137" s="1028">
        <f>1502737179+1686608527</f>
        <v>3189345706</v>
      </c>
      <c r="AQ137" s="1030"/>
      <c r="AR137" s="1030"/>
      <c r="AS137" s="1030"/>
      <c r="AT137" s="1030"/>
      <c r="AU137" s="1030">
        <f t="shared" si="23"/>
        <v>3189345706</v>
      </c>
      <c r="AV137" s="1030">
        <v>1702737179</v>
      </c>
      <c r="AW137" s="1030"/>
      <c r="AX137" s="1030"/>
      <c r="AY137" s="1030"/>
      <c r="AZ137" s="1030"/>
      <c r="BA137" s="1030">
        <f t="shared" si="22"/>
        <v>1702737179</v>
      </c>
      <c r="BB137" s="1030">
        <v>1702737179</v>
      </c>
      <c r="BC137" s="1030"/>
      <c r="BD137" s="1030"/>
      <c r="BE137" s="1030"/>
      <c r="BF137" s="1030"/>
      <c r="BG137" s="1030">
        <f t="shared" si="18"/>
        <v>1702737179</v>
      </c>
      <c r="BH137" s="1030">
        <v>1802737179</v>
      </c>
      <c r="BI137" s="1030"/>
      <c r="BJ137" s="1030"/>
      <c r="BK137" s="1030"/>
      <c r="BL137" s="1030"/>
      <c r="BM137" s="1030">
        <f t="shared" si="24"/>
        <v>1802737179</v>
      </c>
    </row>
    <row r="138" spans="1:65" ht="120.75" hidden="1" x14ac:dyDescent="0.25">
      <c r="A138" s="855">
        <v>135</v>
      </c>
      <c r="B138" s="850" t="s">
        <v>30</v>
      </c>
      <c r="C138" s="849" t="s">
        <v>3069</v>
      </c>
      <c r="D138" s="1241" t="s">
        <v>579</v>
      </c>
      <c r="E138" s="850" t="s">
        <v>580</v>
      </c>
      <c r="F138" s="850" t="s">
        <v>513</v>
      </c>
      <c r="G138" s="1058" t="s">
        <v>110</v>
      </c>
      <c r="H138" s="1058">
        <v>34633</v>
      </c>
      <c r="I138" s="1058" t="s">
        <v>39</v>
      </c>
      <c r="J138" s="1058">
        <v>2023</v>
      </c>
      <c r="K138" s="1070">
        <v>260000</v>
      </c>
      <c r="L138" s="1058">
        <v>43</v>
      </c>
      <c r="M138" s="1058" t="s">
        <v>511</v>
      </c>
      <c r="N138" s="1023">
        <v>4301</v>
      </c>
      <c r="O138" s="850" t="s">
        <v>512</v>
      </c>
      <c r="P138" s="1058">
        <v>4301006</v>
      </c>
      <c r="Q138" s="1063" t="s">
        <v>28835</v>
      </c>
      <c r="R138" s="1069" t="s">
        <v>551</v>
      </c>
      <c r="S138" s="1071" t="s">
        <v>552</v>
      </c>
      <c r="T138" s="1060" t="s">
        <v>116</v>
      </c>
      <c r="U138" s="1058">
        <v>0</v>
      </c>
      <c r="V138" s="1058">
        <v>0</v>
      </c>
      <c r="W138" s="1058">
        <v>1</v>
      </c>
      <c r="X138" s="1058">
        <v>1</v>
      </c>
      <c r="Y138" s="1058">
        <v>1</v>
      </c>
      <c r="Z138" s="1058">
        <v>1</v>
      </c>
      <c r="AA138" s="1020" t="s">
        <v>53</v>
      </c>
      <c r="AB138" s="1058" t="s">
        <v>3317</v>
      </c>
      <c r="AC138" s="1058" t="s">
        <v>516</v>
      </c>
      <c r="AD138" s="1058" t="s">
        <v>517</v>
      </c>
      <c r="AE138" s="1058" t="s">
        <v>518</v>
      </c>
      <c r="AF138" s="1020"/>
      <c r="AG138" s="1020"/>
      <c r="AH138" s="1020"/>
      <c r="AI138" s="1020"/>
      <c r="AJ138" s="1020"/>
      <c r="AK138" s="1020"/>
      <c r="AL138" s="1020"/>
      <c r="AM138" s="1020"/>
      <c r="AN138" s="1026"/>
      <c r="AO138" s="1027" t="s">
        <v>2976</v>
      </c>
      <c r="AP138" s="1028">
        <v>110000000</v>
      </c>
      <c r="AQ138" s="1030"/>
      <c r="AR138" s="1030"/>
      <c r="AS138" s="1030"/>
      <c r="AT138" s="1030"/>
      <c r="AU138" s="1030">
        <f t="shared" si="23"/>
        <v>110000000</v>
      </c>
      <c r="AV138" s="1030">
        <v>110000000</v>
      </c>
      <c r="AW138" s="1030"/>
      <c r="AX138" s="1030"/>
      <c r="AY138" s="1030"/>
      <c r="AZ138" s="1030"/>
      <c r="BA138" s="1030">
        <f t="shared" si="22"/>
        <v>110000000</v>
      </c>
      <c r="BB138" s="1030">
        <v>110000000</v>
      </c>
      <c r="BC138" s="1030"/>
      <c r="BD138" s="1030"/>
      <c r="BE138" s="1030"/>
      <c r="BF138" s="1030"/>
      <c r="BG138" s="1030">
        <f t="shared" si="18"/>
        <v>110000000</v>
      </c>
      <c r="BH138" s="1030">
        <v>110000000</v>
      </c>
      <c r="BI138" s="1030"/>
      <c r="BJ138" s="1030"/>
      <c r="BK138" s="1030"/>
      <c r="BL138" s="1030"/>
      <c r="BM138" s="1030">
        <f t="shared" si="24"/>
        <v>110000000</v>
      </c>
    </row>
    <row r="139" spans="1:65" ht="120.75" hidden="1" x14ac:dyDescent="0.25">
      <c r="A139" s="855">
        <v>136</v>
      </c>
      <c r="B139" s="850" t="s">
        <v>30</v>
      </c>
      <c r="C139" s="849" t="s">
        <v>3069</v>
      </c>
      <c r="D139" s="1241" t="s">
        <v>579</v>
      </c>
      <c r="E139" s="850" t="s">
        <v>580</v>
      </c>
      <c r="F139" s="850" t="s">
        <v>513</v>
      </c>
      <c r="G139" s="1058" t="s">
        <v>110</v>
      </c>
      <c r="H139" s="1058">
        <v>34633</v>
      </c>
      <c r="I139" s="1058" t="s">
        <v>39</v>
      </c>
      <c r="J139" s="1058">
        <v>2023</v>
      </c>
      <c r="K139" s="1070">
        <v>260000</v>
      </c>
      <c r="L139" s="1058">
        <v>43</v>
      </c>
      <c r="M139" s="1058" t="s">
        <v>511</v>
      </c>
      <c r="N139" s="1023">
        <v>4301</v>
      </c>
      <c r="O139" s="850" t="s">
        <v>512</v>
      </c>
      <c r="P139" s="1059" t="s">
        <v>554</v>
      </c>
      <c r="Q139" s="1063" t="s">
        <v>555</v>
      </c>
      <c r="R139" s="1069" t="s">
        <v>553</v>
      </c>
      <c r="S139" s="1059" t="s">
        <v>556</v>
      </c>
      <c r="T139" s="1060" t="s">
        <v>557</v>
      </c>
      <c r="U139" s="1072">
        <v>0</v>
      </c>
      <c r="V139" s="1072">
        <v>0</v>
      </c>
      <c r="W139" s="1072">
        <v>1</v>
      </c>
      <c r="X139" s="1072">
        <v>1</v>
      </c>
      <c r="Y139" s="1072">
        <v>1</v>
      </c>
      <c r="Z139" s="1072">
        <v>1</v>
      </c>
      <c r="AA139" s="1020" t="s">
        <v>53</v>
      </c>
      <c r="AB139" s="1058" t="s">
        <v>3317</v>
      </c>
      <c r="AC139" s="1058" t="s">
        <v>516</v>
      </c>
      <c r="AD139" s="1058" t="s">
        <v>517</v>
      </c>
      <c r="AE139" s="1058" t="s">
        <v>518</v>
      </c>
      <c r="AF139" s="1020"/>
      <c r="AG139" s="1020"/>
      <c r="AH139" s="1020"/>
      <c r="AI139" s="1020"/>
      <c r="AJ139" s="1020"/>
      <c r="AK139" s="1020"/>
      <c r="AL139" s="1020"/>
      <c r="AM139" s="1020"/>
      <c r="AN139" s="1026"/>
      <c r="AO139" s="1027" t="s">
        <v>2976</v>
      </c>
      <c r="AP139" s="1028">
        <f>248628750+3157992.14</f>
        <v>251786742.13999999</v>
      </c>
      <c r="AQ139" s="1030"/>
      <c r="AR139" s="1030"/>
      <c r="AS139" s="1030"/>
      <c r="AT139" s="1030"/>
      <c r="AU139" s="1030">
        <f t="shared" si="23"/>
        <v>251786742.13999999</v>
      </c>
      <c r="AV139" s="1030">
        <v>226518379.94999999</v>
      </c>
      <c r="AW139" s="1030"/>
      <c r="AX139" s="1030"/>
      <c r="AY139" s="1030"/>
      <c r="AZ139" s="1030"/>
      <c r="BA139" s="1030">
        <f t="shared" si="22"/>
        <v>226518379.94999999</v>
      </c>
      <c r="BB139" s="1030">
        <v>155166038</v>
      </c>
      <c r="BC139" s="1030"/>
      <c r="BD139" s="1030"/>
      <c r="BE139" s="1030"/>
      <c r="BF139" s="1030"/>
      <c r="BG139" s="1030">
        <f t="shared" si="18"/>
        <v>155166038</v>
      </c>
      <c r="BH139" s="1030">
        <v>145080020</v>
      </c>
      <c r="BI139" s="1030"/>
      <c r="BJ139" s="1030"/>
      <c r="BK139" s="1030"/>
      <c r="BL139" s="1030"/>
      <c r="BM139" s="1030">
        <f t="shared" si="24"/>
        <v>145080020</v>
      </c>
    </row>
    <row r="140" spans="1:65" ht="155.25" hidden="1" x14ac:dyDescent="0.25">
      <c r="A140" s="855">
        <v>137</v>
      </c>
      <c r="B140" s="850" t="s">
        <v>30</v>
      </c>
      <c r="C140" s="849" t="s">
        <v>3069</v>
      </c>
      <c r="D140" s="1241" t="s">
        <v>581</v>
      </c>
      <c r="E140" s="850" t="s">
        <v>582</v>
      </c>
      <c r="F140" s="850" t="s">
        <v>559</v>
      </c>
      <c r="G140" s="1058" t="s">
        <v>110</v>
      </c>
      <c r="H140" s="1073">
        <v>20</v>
      </c>
      <c r="I140" s="1058" t="s">
        <v>560</v>
      </c>
      <c r="J140" s="1058">
        <v>2023</v>
      </c>
      <c r="K140" s="1058">
        <v>10</v>
      </c>
      <c r="L140" s="1058">
        <v>43</v>
      </c>
      <c r="M140" s="1058" t="s">
        <v>511</v>
      </c>
      <c r="N140" s="1023">
        <v>4302</v>
      </c>
      <c r="O140" s="850" t="s">
        <v>558</v>
      </c>
      <c r="P140" s="1059">
        <v>4302075</v>
      </c>
      <c r="Q140" s="1063" t="s">
        <v>562</v>
      </c>
      <c r="R140" s="1069" t="s">
        <v>561</v>
      </c>
      <c r="S140" s="1059">
        <v>430207500</v>
      </c>
      <c r="T140" s="1060" t="s">
        <v>563</v>
      </c>
      <c r="U140" s="1058">
        <v>38</v>
      </c>
      <c r="V140" s="1058">
        <v>38</v>
      </c>
      <c r="W140" s="1058">
        <v>38</v>
      </c>
      <c r="X140" s="1058">
        <v>38</v>
      </c>
      <c r="Y140" s="1058">
        <v>38</v>
      </c>
      <c r="Z140" s="1058">
        <v>38</v>
      </c>
      <c r="AA140" s="1020" t="s">
        <v>53</v>
      </c>
      <c r="AB140" s="1020" t="s">
        <v>3317</v>
      </c>
      <c r="AC140" s="1058" t="s">
        <v>516</v>
      </c>
      <c r="AD140" s="1058" t="s">
        <v>517</v>
      </c>
      <c r="AE140" s="1058" t="s">
        <v>518</v>
      </c>
      <c r="AF140" s="1020"/>
      <c r="AG140" s="1020"/>
      <c r="AH140" s="1020"/>
      <c r="AI140" s="1020"/>
      <c r="AJ140" s="1020"/>
      <c r="AK140" s="1020"/>
      <c r="AL140" s="1020"/>
      <c r="AM140" s="1020"/>
      <c r="AN140" s="1026"/>
      <c r="AO140" s="1027" t="s">
        <v>2976</v>
      </c>
      <c r="AP140" s="1028">
        <v>589978506</v>
      </c>
      <c r="AQ140" s="1030"/>
      <c r="AR140" s="1030"/>
      <c r="AS140" s="1030"/>
      <c r="AT140" s="1030"/>
      <c r="AU140" s="1030">
        <f t="shared" si="23"/>
        <v>589978506</v>
      </c>
      <c r="AV140" s="1030">
        <v>589978506</v>
      </c>
      <c r="AW140" s="1030"/>
      <c r="AX140" s="1030"/>
      <c r="AY140" s="1030"/>
      <c r="AZ140" s="1030"/>
      <c r="BA140" s="1030">
        <f t="shared" ref="BA140:BA144" si="26">AV140+AW140+AX140+AY140+AZ140</f>
        <v>589978506</v>
      </c>
      <c r="BB140" s="1030">
        <v>649978506</v>
      </c>
      <c r="BC140" s="1030"/>
      <c r="BD140" s="1030"/>
      <c r="BE140" s="1030"/>
      <c r="BF140" s="1030"/>
      <c r="BG140" s="1030">
        <f t="shared" si="18"/>
        <v>649978506</v>
      </c>
      <c r="BH140" s="1030">
        <v>649978506</v>
      </c>
      <c r="BI140" s="1030"/>
      <c r="BJ140" s="1030"/>
      <c r="BK140" s="1030"/>
      <c r="BL140" s="1030"/>
      <c r="BM140" s="1030">
        <f t="shared" si="24"/>
        <v>649978506</v>
      </c>
    </row>
    <row r="141" spans="1:65" ht="155.25" hidden="1" x14ac:dyDescent="0.25">
      <c r="A141" s="855">
        <v>138</v>
      </c>
      <c r="B141" s="850" t="s">
        <v>30</v>
      </c>
      <c r="C141" s="849" t="s">
        <v>3069</v>
      </c>
      <c r="D141" s="1241" t="s">
        <v>581</v>
      </c>
      <c r="E141" s="850" t="s">
        <v>582</v>
      </c>
      <c r="F141" s="850" t="s">
        <v>559</v>
      </c>
      <c r="G141" s="1058" t="s">
        <v>110</v>
      </c>
      <c r="H141" s="1073">
        <v>20</v>
      </c>
      <c r="I141" s="1058" t="s">
        <v>560</v>
      </c>
      <c r="J141" s="1058">
        <v>2023</v>
      </c>
      <c r="K141" s="1058">
        <v>10</v>
      </c>
      <c r="L141" s="1058">
        <v>43</v>
      </c>
      <c r="M141" s="1058" t="s">
        <v>511</v>
      </c>
      <c r="N141" s="1023">
        <v>4302</v>
      </c>
      <c r="O141" s="850" t="s">
        <v>558</v>
      </c>
      <c r="P141" s="1059">
        <v>4302001</v>
      </c>
      <c r="Q141" s="1063" t="s">
        <v>565</v>
      </c>
      <c r="R141" s="1069" t="s">
        <v>564</v>
      </c>
      <c r="S141" s="1059">
        <v>430200100</v>
      </c>
      <c r="T141" s="1058" t="s">
        <v>566</v>
      </c>
      <c r="U141" s="1058">
        <v>0</v>
      </c>
      <c r="V141" s="1058">
        <v>50</v>
      </c>
      <c r="W141" s="1058">
        <v>70</v>
      </c>
      <c r="X141" s="1058">
        <v>90</v>
      </c>
      <c r="Y141" s="1058">
        <v>120</v>
      </c>
      <c r="Z141" s="1058">
        <v>330</v>
      </c>
      <c r="AA141" s="1020" t="s">
        <v>43</v>
      </c>
      <c r="AB141" s="1058" t="s">
        <v>3317</v>
      </c>
      <c r="AC141" s="1058" t="s">
        <v>516</v>
      </c>
      <c r="AD141" s="1058" t="s">
        <v>517</v>
      </c>
      <c r="AE141" s="1058" t="s">
        <v>518</v>
      </c>
      <c r="AF141" s="1020"/>
      <c r="AG141" s="1020"/>
      <c r="AH141" s="1020"/>
      <c r="AI141" s="1020"/>
      <c r="AJ141" s="1020"/>
      <c r="AK141" s="1020"/>
      <c r="AL141" s="1020"/>
      <c r="AM141" s="1020"/>
      <c r="AN141" s="1026"/>
      <c r="AO141" s="1027" t="s">
        <v>2976</v>
      </c>
      <c r="AP141" s="1028">
        <v>238896852</v>
      </c>
      <c r="AQ141" s="1030"/>
      <c r="AR141" s="1030"/>
      <c r="AS141" s="1030"/>
      <c r="AT141" s="1030"/>
      <c r="AU141" s="1030">
        <f t="shared" si="23"/>
        <v>238896852</v>
      </c>
      <c r="AV141" s="1030">
        <v>288896852</v>
      </c>
      <c r="AW141" s="1030"/>
      <c r="AX141" s="1030"/>
      <c r="AY141" s="1030"/>
      <c r="AZ141" s="1030"/>
      <c r="BA141" s="1030">
        <f t="shared" si="26"/>
        <v>288896852</v>
      </c>
      <c r="BB141" s="1030">
        <v>288896852</v>
      </c>
      <c r="BC141" s="1030"/>
      <c r="BD141" s="1030"/>
      <c r="BE141" s="1030"/>
      <c r="BF141" s="1030"/>
      <c r="BG141" s="1030">
        <f t="shared" si="18"/>
        <v>288896852</v>
      </c>
      <c r="BH141" s="1030">
        <v>288896852</v>
      </c>
      <c r="BI141" s="1030"/>
      <c r="BJ141" s="1030"/>
      <c r="BK141" s="1030"/>
      <c r="BL141" s="1030"/>
      <c r="BM141" s="1030">
        <f t="shared" si="24"/>
        <v>288896852</v>
      </c>
    </row>
    <row r="142" spans="1:65" ht="155.25" hidden="1" x14ac:dyDescent="0.25">
      <c r="A142" s="855">
        <v>139</v>
      </c>
      <c r="B142" s="850" t="s">
        <v>30</v>
      </c>
      <c r="C142" s="849" t="s">
        <v>3069</v>
      </c>
      <c r="D142" s="1241" t="s">
        <v>581</v>
      </c>
      <c r="E142" s="850" t="s">
        <v>582</v>
      </c>
      <c r="F142" s="850" t="s">
        <v>559</v>
      </c>
      <c r="G142" s="1058" t="s">
        <v>110</v>
      </c>
      <c r="H142" s="1073">
        <v>20</v>
      </c>
      <c r="I142" s="1058" t="s">
        <v>560</v>
      </c>
      <c r="J142" s="1058">
        <v>2023</v>
      </c>
      <c r="K142" s="1058">
        <v>10</v>
      </c>
      <c r="L142" s="1058">
        <v>43</v>
      </c>
      <c r="M142" s="1058" t="s">
        <v>511</v>
      </c>
      <c r="N142" s="1023">
        <v>4302</v>
      </c>
      <c r="O142" s="850" t="s">
        <v>558</v>
      </c>
      <c r="P142" s="1058">
        <v>4302002</v>
      </c>
      <c r="Q142" s="1063" t="s">
        <v>568</v>
      </c>
      <c r="R142" s="1069" t="s">
        <v>567</v>
      </c>
      <c r="S142" s="1071" t="s">
        <v>569</v>
      </c>
      <c r="T142" s="1071" t="s">
        <v>2584</v>
      </c>
      <c r="U142" s="1058">
        <v>40</v>
      </c>
      <c r="V142" s="1058">
        <v>40</v>
      </c>
      <c r="W142" s="1058">
        <v>40</v>
      </c>
      <c r="X142" s="1058">
        <v>40</v>
      </c>
      <c r="Y142" s="1058">
        <v>40</v>
      </c>
      <c r="Z142" s="1058">
        <v>40</v>
      </c>
      <c r="AA142" s="1020" t="s">
        <v>53</v>
      </c>
      <c r="AB142" s="1020" t="s">
        <v>3317</v>
      </c>
      <c r="AC142" s="1058" t="s">
        <v>516</v>
      </c>
      <c r="AD142" s="1058" t="s">
        <v>517</v>
      </c>
      <c r="AE142" s="1058" t="s">
        <v>518</v>
      </c>
      <c r="AF142" s="1020"/>
      <c r="AG142" s="1020"/>
      <c r="AH142" s="1020"/>
      <c r="AI142" s="1020"/>
      <c r="AJ142" s="1020"/>
      <c r="AK142" s="1020"/>
      <c r="AL142" s="1020"/>
      <c r="AM142" s="1020"/>
      <c r="AN142" s="1026"/>
      <c r="AO142" s="1027" t="s">
        <v>2976</v>
      </c>
      <c r="AP142" s="1028">
        <v>625840000</v>
      </c>
      <c r="AQ142" s="1030"/>
      <c r="AR142" s="1030"/>
      <c r="AS142" s="1030"/>
      <c r="AT142" s="1030"/>
      <c r="AU142" s="1030">
        <f t="shared" si="23"/>
        <v>625840000</v>
      </c>
      <c r="AV142" s="1030">
        <v>525840000</v>
      </c>
      <c r="AW142" s="1030"/>
      <c r="AX142" s="1030"/>
      <c r="AY142" s="1030"/>
      <c r="AZ142" s="1030"/>
      <c r="BA142" s="1030">
        <f t="shared" si="26"/>
        <v>525840000</v>
      </c>
      <c r="BB142" s="1030">
        <v>495840000</v>
      </c>
      <c r="BC142" s="1030"/>
      <c r="BD142" s="1030"/>
      <c r="BE142" s="1030"/>
      <c r="BF142" s="1030"/>
      <c r="BG142" s="1030">
        <f t="shared" si="18"/>
        <v>495840000</v>
      </c>
      <c r="BH142" s="1030">
        <v>555840000</v>
      </c>
      <c r="BI142" s="1030"/>
      <c r="BJ142" s="1030"/>
      <c r="BK142" s="1030"/>
      <c r="BL142" s="1030"/>
      <c r="BM142" s="1030">
        <f t="shared" si="24"/>
        <v>555840000</v>
      </c>
    </row>
    <row r="143" spans="1:65" ht="293.25" hidden="1" x14ac:dyDescent="0.25">
      <c r="A143" s="855">
        <v>140</v>
      </c>
      <c r="B143" s="850" t="s">
        <v>30</v>
      </c>
      <c r="C143" s="849" t="s">
        <v>3069</v>
      </c>
      <c r="D143" s="1241" t="s">
        <v>581</v>
      </c>
      <c r="E143" s="850" t="s">
        <v>582</v>
      </c>
      <c r="F143" s="850" t="s">
        <v>559</v>
      </c>
      <c r="G143" s="1058" t="s">
        <v>110</v>
      </c>
      <c r="H143" s="1073">
        <v>20</v>
      </c>
      <c r="I143" s="1058" t="s">
        <v>560</v>
      </c>
      <c r="J143" s="1058">
        <v>2023</v>
      </c>
      <c r="K143" s="1058">
        <v>10</v>
      </c>
      <c r="L143" s="1058">
        <v>43</v>
      </c>
      <c r="M143" s="1058" t="s">
        <v>511</v>
      </c>
      <c r="N143" s="1023">
        <v>4302</v>
      </c>
      <c r="O143" s="850" t="s">
        <v>558</v>
      </c>
      <c r="P143" s="1058">
        <v>4302004</v>
      </c>
      <c r="Q143" s="1063" t="s">
        <v>572</v>
      </c>
      <c r="R143" s="1069" t="s">
        <v>571</v>
      </c>
      <c r="S143" s="1071" t="s">
        <v>573</v>
      </c>
      <c r="T143" s="1071" t="s">
        <v>574</v>
      </c>
      <c r="U143" s="1058">
        <v>8</v>
      </c>
      <c r="V143" s="1058">
        <v>2</v>
      </c>
      <c r="W143" s="1058">
        <v>2</v>
      </c>
      <c r="X143" s="1058">
        <v>2</v>
      </c>
      <c r="Y143" s="1058">
        <v>3</v>
      </c>
      <c r="Z143" s="1058">
        <f>V143+W143+X143+Y143</f>
        <v>9</v>
      </c>
      <c r="AA143" s="1020" t="s">
        <v>43</v>
      </c>
      <c r="AB143" s="1058" t="s">
        <v>3317</v>
      </c>
      <c r="AC143" s="1058" t="s">
        <v>516</v>
      </c>
      <c r="AD143" s="1058" t="s">
        <v>517</v>
      </c>
      <c r="AE143" s="1058" t="s">
        <v>518</v>
      </c>
      <c r="AF143" s="1020"/>
      <c r="AG143" s="1020"/>
      <c r="AH143" s="1020"/>
      <c r="AI143" s="1020"/>
      <c r="AJ143" s="1020"/>
      <c r="AK143" s="1020"/>
      <c r="AL143" s="1020"/>
      <c r="AM143" s="1020"/>
      <c r="AN143" s="1026"/>
      <c r="AO143" s="1027" t="s">
        <v>2976</v>
      </c>
      <c r="AP143" s="1028">
        <v>1021290085</v>
      </c>
      <c r="AQ143" s="1030"/>
      <c r="AR143" s="1030"/>
      <c r="AS143" s="1030"/>
      <c r="AT143" s="1030"/>
      <c r="AU143" s="1030">
        <f t="shared" si="23"/>
        <v>1021290085</v>
      </c>
      <c r="AV143" s="1030">
        <v>1200590357</v>
      </c>
      <c r="AW143" s="1030"/>
      <c r="AX143" s="1030"/>
      <c r="AY143" s="1030"/>
      <c r="AZ143" s="1030"/>
      <c r="BA143" s="1030">
        <f t="shared" si="26"/>
        <v>1200590357</v>
      </c>
      <c r="BB143" s="1030">
        <v>1290450680</v>
      </c>
      <c r="BC143" s="1030"/>
      <c r="BD143" s="1030"/>
      <c r="BE143" s="1030"/>
      <c r="BF143" s="1030"/>
      <c r="BG143" s="1030">
        <f t="shared" ref="BG143:BG147" si="27">+BB143+BC143+BD143+BE143+BF143</f>
        <v>1290450680</v>
      </c>
      <c r="BH143" s="1030">
        <v>1345356800</v>
      </c>
      <c r="BI143" s="1030"/>
      <c r="BJ143" s="1030"/>
      <c r="BK143" s="1030"/>
      <c r="BL143" s="1030"/>
      <c r="BM143" s="1030">
        <f t="shared" si="24"/>
        <v>1345356800</v>
      </c>
    </row>
    <row r="144" spans="1:65" ht="155.25" hidden="1" x14ac:dyDescent="0.25">
      <c r="A144" s="855">
        <v>141</v>
      </c>
      <c r="B144" s="850" t="s">
        <v>30</v>
      </c>
      <c r="C144" s="849" t="s">
        <v>3069</v>
      </c>
      <c r="D144" s="1241" t="s">
        <v>581</v>
      </c>
      <c r="E144" s="850" t="s">
        <v>582</v>
      </c>
      <c r="F144" s="850" t="s">
        <v>559</v>
      </c>
      <c r="G144" s="1058" t="s">
        <v>110</v>
      </c>
      <c r="H144" s="1073">
        <v>20</v>
      </c>
      <c r="I144" s="1058" t="s">
        <v>560</v>
      </c>
      <c r="J144" s="1058">
        <v>2023</v>
      </c>
      <c r="K144" s="1058">
        <v>10</v>
      </c>
      <c r="L144" s="1058">
        <v>43</v>
      </c>
      <c r="M144" s="1058" t="s">
        <v>511</v>
      </c>
      <c r="N144" s="1023">
        <v>4302</v>
      </c>
      <c r="O144" s="850" t="s">
        <v>558</v>
      </c>
      <c r="P144" s="1058">
        <v>4302003</v>
      </c>
      <c r="Q144" s="1063" t="s">
        <v>576</v>
      </c>
      <c r="R144" s="1069" t="s">
        <v>575</v>
      </c>
      <c r="S144" s="1071" t="s">
        <v>577</v>
      </c>
      <c r="T144" s="1071" t="s">
        <v>578</v>
      </c>
      <c r="U144" s="1058">
        <v>2411</v>
      </c>
      <c r="V144" s="1058">
        <v>1100</v>
      </c>
      <c r="W144" s="1058">
        <v>1150</v>
      </c>
      <c r="X144" s="1058">
        <v>1200</v>
      </c>
      <c r="Y144" s="1058">
        <v>1250</v>
      </c>
      <c r="Z144" s="1058">
        <f>Y144+X144+W144+V144</f>
        <v>4700</v>
      </c>
      <c r="AA144" s="1020" t="s">
        <v>43</v>
      </c>
      <c r="AB144" s="1058" t="s">
        <v>3317</v>
      </c>
      <c r="AC144" s="1058" t="s">
        <v>516</v>
      </c>
      <c r="AD144" s="1058" t="s">
        <v>517</v>
      </c>
      <c r="AE144" s="1058" t="s">
        <v>518</v>
      </c>
      <c r="AF144" s="1020"/>
      <c r="AG144" s="1020"/>
      <c r="AH144" s="1020"/>
      <c r="AI144" s="1020"/>
      <c r="AJ144" s="1020"/>
      <c r="AK144" s="1020"/>
      <c r="AL144" s="1020"/>
      <c r="AM144" s="1020"/>
      <c r="AN144" s="1026"/>
      <c r="AO144" s="1027" t="s">
        <v>2976</v>
      </c>
      <c r="AP144" s="1028">
        <v>110000000</v>
      </c>
      <c r="AQ144" s="1030"/>
      <c r="AR144" s="1030"/>
      <c r="AS144" s="1030"/>
      <c r="AT144" s="1030"/>
      <c r="AU144" s="1030">
        <f t="shared" si="23"/>
        <v>110000000</v>
      </c>
      <c r="AV144" s="1030">
        <v>110000000</v>
      </c>
      <c r="AW144" s="1030"/>
      <c r="AX144" s="1030"/>
      <c r="AY144" s="1030"/>
      <c r="AZ144" s="1030"/>
      <c r="BA144" s="1030">
        <f t="shared" si="26"/>
        <v>110000000</v>
      </c>
      <c r="BB144" s="1030">
        <v>125904963</v>
      </c>
      <c r="BC144" s="1030"/>
      <c r="BD144" s="1030"/>
      <c r="BE144" s="1030"/>
      <c r="BF144" s="1030"/>
      <c r="BG144" s="1030">
        <f t="shared" si="27"/>
        <v>125904963</v>
      </c>
      <c r="BH144" s="1030">
        <v>153552393</v>
      </c>
      <c r="BI144" s="1030"/>
      <c r="BJ144" s="1030"/>
      <c r="BK144" s="1030"/>
      <c r="BL144" s="1030"/>
      <c r="BM144" s="1030">
        <f t="shared" si="24"/>
        <v>153552393</v>
      </c>
    </row>
    <row r="145" spans="1:65" ht="69" hidden="1" x14ac:dyDescent="0.25">
      <c r="A145" s="855">
        <v>142</v>
      </c>
      <c r="B145" s="850" t="s">
        <v>30</v>
      </c>
      <c r="C145" s="849" t="s">
        <v>3070</v>
      </c>
      <c r="D145" s="851" t="s">
        <v>583</v>
      </c>
      <c r="E145" s="850" t="s">
        <v>584</v>
      </c>
      <c r="F145" s="850" t="s">
        <v>587</v>
      </c>
      <c r="G145" s="1058" t="s">
        <v>110</v>
      </c>
      <c r="H145" s="1073">
        <v>263</v>
      </c>
      <c r="I145" s="1058" t="s">
        <v>588</v>
      </c>
      <c r="J145" s="1058">
        <v>2023</v>
      </c>
      <c r="K145" s="1073">
        <v>183</v>
      </c>
      <c r="L145" s="1058">
        <v>24</v>
      </c>
      <c r="M145" s="1058" t="s">
        <v>585</v>
      </c>
      <c r="N145" s="1023">
        <v>2409</v>
      </c>
      <c r="O145" s="850" t="s">
        <v>586</v>
      </c>
      <c r="P145" s="1072">
        <v>2409008</v>
      </c>
      <c r="Q145" s="1058" t="s">
        <v>102</v>
      </c>
      <c r="R145" s="1069" t="s">
        <v>589</v>
      </c>
      <c r="S145" s="1058">
        <v>240900801</v>
      </c>
      <c r="T145" s="1058" t="s">
        <v>590</v>
      </c>
      <c r="U145" s="1072">
        <v>0</v>
      </c>
      <c r="V145" s="1073">
        <v>1</v>
      </c>
      <c r="W145" s="1058">
        <v>1</v>
      </c>
      <c r="X145" s="1058">
        <v>1</v>
      </c>
      <c r="Y145" s="1058">
        <v>1</v>
      </c>
      <c r="Z145" s="1074">
        <v>1</v>
      </c>
      <c r="AA145" s="1020" t="s">
        <v>53</v>
      </c>
      <c r="AB145" s="1058" t="s">
        <v>3317</v>
      </c>
      <c r="AC145" s="1058" t="s">
        <v>591</v>
      </c>
      <c r="AD145" s="1066" t="s">
        <v>174</v>
      </c>
      <c r="AE145" s="1066" t="s">
        <v>592</v>
      </c>
      <c r="AF145" s="1020"/>
      <c r="AG145" s="1020"/>
      <c r="AH145" s="1020"/>
      <c r="AI145" s="1020"/>
      <c r="AJ145" s="1020"/>
      <c r="AK145" s="1020"/>
      <c r="AL145" s="1020"/>
      <c r="AM145" s="1020"/>
      <c r="AN145" s="1026"/>
      <c r="AO145" s="1027" t="s">
        <v>2968</v>
      </c>
      <c r="AP145" s="1002">
        <f>1760000000+173296083.4</f>
        <v>1933296083.4000001</v>
      </c>
      <c r="AQ145" s="1030"/>
      <c r="AR145" s="1030"/>
      <c r="AS145" s="1030"/>
      <c r="AT145" s="1030"/>
      <c r="AU145" s="1030">
        <f t="shared" si="23"/>
        <v>1933296083.4000001</v>
      </c>
      <c r="AV145" s="1030">
        <v>1342885546.7</v>
      </c>
      <c r="AW145" s="1030"/>
      <c r="AX145" s="1030"/>
      <c r="AY145" s="1030"/>
      <c r="AZ145" s="1030"/>
      <c r="BA145" s="1030">
        <f t="shared" ref="BA145:BA149" si="28">AV145+AW145+AX145+AY145+AZ145</f>
        <v>1342885546.7</v>
      </c>
      <c r="BB145" s="1030">
        <v>1490309422.74</v>
      </c>
      <c r="BC145" s="1030"/>
      <c r="BD145" s="1030"/>
      <c r="BE145" s="1030"/>
      <c r="BF145" s="1030"/>
      <c r="BG145" s="1030">
        <f t="shared" si="27"/>
        <v>1490309422.74</v>
      </c>
      <c r="BH145" s="1030">
        <v>1658619231.02</v>
      </c>
      <c r="BI145" s="1030"/>
      <c r="BJ145" s="1030"/>
      <c r="BK145" s="1030"/>
      <c r="BL145" s="1030"/>
      <c r="BM145" s="1030">
        <f t="shared" si="24"/>
        <v>1658619231.02</v>
      </c>
    </row>
    <row r="146" spans="1:65" ht="86.25" hidden="1" x14ac:dyDescent="0.25">
      <c r="A146" s="855">
        <v>143</v>
      </c>
      <c r="B146" s="850" t="s">
        <v>30</v>
      </c>
      <c r="C146" s="849" t="s">
        <v>3070</v>
      </c>
      <c r="D146" s="851" t="s">
        <v>583</v>
      </c>
      <c r="E146" s="850" t="s">
        <v>584</v>
      </c>
      <c r="F146" s="850" t="s">
        <v>587</v>
      </c>
      <c r="G146" s="1058" t="s">
        <v>110</v>
      </c>
      <c r="H146" s="1073">
        <v>263</v>
      </c>
      <c r="I146" s="1058" t="s">
        <v>588</v>
      </c>
      <c r="J146" s="1058">
        <v>2023</v>
      </c>
      <c r="K146" s="1073">
        <v>183</v>
      </c>
      <c r="L146" s="1058">
        <v>24</v>
      </c>
      <c r="M146" s="1058" t="s">
        <v>585</v>
      </c>
      <c r="N146" s="1023">
        <v>2409</v>
      </c>
      <c r="O146" s="850" t="s">
        <v>586</v>
      </c>
      <c r="P146" s="1059" t="s">
        <v>594</v>
      </c>
      <c r="Q146" s="1058" t="s">
        <v>595</v>
      </c>
      <c r="R146" s="1069" t="s">
        <v>593</v>
      </c>
      <c r="S146" s="1058">
        <v>240903900</v>
      </c>
      <c r="T146" s="1058" t="s">
        <v>596</v>
      </c>
      <c r="U146" s="1073">
        <v>30</v>
      </c>
      <c r="V146" s="1058">
        <v>6</v>
      </c>
      <c r="W146" s="1058">
        <v>10</v>
      </c>
      <c r="X146" s="1058">
        <v>8</v>
      </c>
      <c r="Y146" s="1058">
        <v>8</v>
      </c>
      <c r="Z146" s="1074">
        <v>32</v>
      </c>
      <c r="AA146" s="1020" t="s">
        <v>43</v>
      </c>
      <c r="AB146" s="1058" t="s">
        <v>3317</v>
      </c>
      <c r="AC146" s="1058" t="s">
        <v>591</v>
      </c>
      <c r="AD146" s="1066" t="s">
        <v>174</v>
      </c>
      <c r="AE146" s="1066" t="s">
        <v>592</v>
      </c>
      <c r="AF146" s="1020"/>
      <c r="AG146" s="1020"/>
      <c r="AH146" s="1020"/>
      <c r="AI146" s="1020"/>
      <c r="AJ146" s="1020"/>
      <c r="AK146" s="1020"/>
      <c r="AL146" s="1020"/>
      <c r="AM146" s="1020"/>
      <c r="AN146" s="1026"/>
      <c r="AO146" s="1027" t="s">
        <v>2968</v>
      </c>
      <c r="AP146" s="1002">
        <v>397367334</v>
      </c>
      <c r="AQ146" s="1030"/>
      <c r="AR146" s="1030"/>
      <c r="AS146" s="1030"/>
      <c r="AT146" s="1030"/>
      <c r="AU146" s="1030">
        <f t="shared" si="23"/>
        <v>397367334</v>
      </c>
      <c r="AV146" s="1030">
        <v>417235701</v>
      </c>
      <c r="AW146" s="1030"/>
      <c r="AX146" s="1030"/>
      <c r="AY146" s="1030"/>
      <c r="AZ146" s="1030"/>
      <c r="BA146" s="1030">
        <f t="shared" si="28"/>
        <v>417235701</v>
      </c>
      <c r="BB146" s="1030">
        <v>438097486</v>
      </c>
      <c r="BC146" s="1030"/>
      <c r="BD146" s="1030"/>
      <c r="BE146" s="1030"/>
      <c r="BF146" s="1030"/>
      <c r="BG146" s="1030">
        <f t="shared" si="27"/>
        <v>438097486</v>
      </c>
      <c r="BH146" s="1030">
        <v>460002360</v>
      </c>
      <c r="BI146" s="1030"/>
      <c r="BJ146" s="1030"/>
      <c r="BK146" s="1030"/>
      <c r="BL146" s="1030"/>
      <c r="BM146" s="1030">
        <f t="shared" si="24"/>
        <v>460002360</v>
      </c>
    </row>
    <row r="147" spans="1:65" ht="51.75" hidden="1" x14ac:dyDescent="0.25">
      <c r="A147" s="855">
        <v>144</v>
      </c>
      <c r="B147" s="850" t="s">
        <v>30</v>
      </c>
      <c r="C147" s="849" t="s">
        <v>3070</v>
      </c>
      <c r="D147" s="851" t="s">
        <v>583</v>
      </c>
      <c r="E147" s="850" t="s">
        <v>584</v>
      </c>
      <c r="F147" s="850" t="s">
        <v>597</v>
      </c>
      <c r="G147" s="1058" t="s">
        <v>110</v>
      </c>
      <c r="H147" s="1073">
        <v>777</v>
      </c>
      <c r="I147" s="1058" t="s">
        <v>588</v>
      </c>
      <c r="J147" s="1058">
        <v>2023</v>
      </c>
      <c r="K147" s="1073">
        <v>544</v>
      </c>
      <c r="L147" s="1058">
        <v>24</v>
      </c>
      <c r="M147" s="1058" t="s">
        <v>585</v>
      </c>
      <c r="N147" s="1023">
        <v>2409</v>
      </c>
      <c r="O147" s="850" t="s">
        <v>586</v>
      </c>
      <c r="P147" s="1059" t="s">
        <v>599</v>
      </c>
      <c r="Q147" s="1060" t="s">
        <v>600</v>
      </c>
      <c r="R147" s="1069" t="s">
        <v>598</v>
      </c>
      <c r="S147" s="1058" t="s">
        <v>601</v>
      </c>
      <c r="T147" s="1058" t="s">
        <v>602</v>
      </c>
      <c r="U147" s="1058">
        <v>0</v>
      </c>
      <c r="V147" s="1058">
        <v>3</v>
      </c>
      <c r="W147" s="1058">
        <v>3</v>
      </c>
      <c r="X147" s="1058">
        <v>3</v>
      </c>
      <c r="Y147" s="1058">
        <v>3</v>
      </c>
      <c r="Z147" s="1058">
        <v>12</v>
      </c>
      <c r="AA147" s="1020" t="s">
        <v>43</v>
      </c>
      <c r="AB147" s="1058" t="s">
        <v>3317</v>
      </c>
      <c r="AC147" s="1058" t="s">
        <v>591</v>
      </c>
      <c r="AD147" s="1066" t="s">
        <v>174</v>
      </c>
      <c r="AE147" s="1066" t="s">
        <v>592</v>
      </c>
      <c r="AF147" s="1020"/>
      <c r="AG147" s="1020"/>
      <c r="AH147" s="1020"/>
      <c r="AI147" s="1020"/>
      <c r="AJ147" s="1020"/>
      <c r="AK147" s="1020"/>
      <c r="AL147" s="1020"/>
      <c r="AM147" s="1020"/>
      <c r="AN147" s="1026"/>
      <c r="AO147" s="1027" t="s">
        <v>2968</v>
      </c>
      <c r="AP147" s="1002">
        <v>160000000</v>
      </c>
      <c r="AQ147" s="1030"/>
      <c r="AR147" s="1030"/>
      <c r="AS147" s="1030"/>
      <c r="AT147" s="1030"/>
      <c r="AU147" s="1030">
        <f t="shared" si="23"/>
        <v>160000000</v>
      </c>
      <c r="AV147" s="1030">
        <v>160000000</v>
      </c>
      <c r="AW147" s="1030"/>
      <c r="AX147" s="1030"/>
      <c r="AY147" s="1030"/>
      <c r="AZ147" s="1030"/>
      <c r="BA147" s="1030">
        <f t="shared" si="28"/>
        <v>160000000</v>
      </c>
      <c r="BB147" s="1030">
        <v>180000000</v>
      </c>
      <c r="BC147" s="1030"/>
      <c r="BD147" s="1030"/>
      <c r="BE147" s="1030"/>
      <c r="BF147" s="1030"/>
      <c r="BG147" s="1030">
        <f t="shared" si="27"/>
        <v>180000000</v>
      </c>
      <c r="BH147" s="1030">
        <v>190000000</v>
      </c>
      <c r="BI147" s="1030"/>
      <c r="BJ147" s="1030"/>
      <c r="BK147" s="1030"/>
      <c r="BL147" s="1030"/>
      <c r="BM147" s="1030">
        <f t="shared" si="24"/>
        <v>190000000</v>
      </c>
    </row>
    <row r="148" spans="1:65" ht="86.25" hidden="1" x14ac:dyDescent="0.25">
      <c r="A148" s="855">
        <v>145</v>
      </c>
      <c r="B148" s="850" t="s">
        <v>30</v>
      </c>
      <c r="C148" s="849" t="s">
        <v>3070</v>
      </c>
      <c r="D148" s="851" t="s">
        <v>583</v>
      </c>
      <c r="E148" s="850" t="s">
        <v>584</v>
      </c>
      <c r="F148" s="850" t="s">
        <v>597</v>
      </c>
      <c r="G148" s="1058" t="s">
        <v>110</v>
      </c>
      <c r="H148" s="1073">
        <v>777</v>
      </c>
      <c r="I148" s="1058" t="s">
        <v>588</v>
      </c>
      <c r="J148" s="1058">
        <v>2023</v>
      </c>
      <c r="K148" s="1073">
        <v>544</v>
      </c>
      <c r="L148" s="1058">
        <v>24</v>
      </c>
      <c r="M148" s="1058" t="s">
        <v>585</v>
      </c>
      <c r="N148" s="1023">
        <v>2409</v>
      </c>
      <c r="O148" s="850" t="s">
        <v>586</v>
      </c>
      <c r="P148" s="1059">
        <v>2409007</v>
      </c>
      <c r="Q148" s="1060" t="s">
        <v>604</v>
      </c>
      <c r="R148" s="1069" t="s">
        <v>603</v>
      </c>
      <c r="S148" s="1058">
        <v>240900700</v>
      </c>
      <c r="T148" s="1058" t="s">
        <v>605</v>
      </c>
      <c r="U148" s="1058">
        <v>24</v>
      </c>
      <c r="V148" s="1058">
        <v>24</v>
      </c>
      <c r="W148" s="1058">
        <v>24</v>
      </c>
      <c r="X148" s="1058">
        <v>24</v>
      </c>
      <c r="Y148" s="1058">
        <v>24</v>
      </c>
      <c r="Z148" s="1058">
        <v>24</v>
      </c>
      <c r="AA148" s="1020" t="s">
        <v>53</v>
      </c>
      <c r="AB148" s="1020" t="s">
        <v>3317</v>
      </c>
      <c r="AC148" s="1058" t="s">
        <v>591</v>
      </c>
      <c r="AD148" s="1066" t="s">
        <v>174</v>
      </c>
      <c r="AE148" s="1066" t="s">
        <v>592</v>
      </c>
      <c r="AF148" s="1020"/>
      <c r="AG148" s="1020"/>
      <c r="AH148" s="1020"/>
      <c r="AI148" s="1020"/>
      <c r="AJ148" s="1020"/>
      <c r="AK148" s="1020"/>
      <c r="AL148" s="1020"/>
      <c r="AM148" s="1020"/>
      <c r="AN148" s="1026"/>
      <c r="AO148" s="1027" t="s">
        <v>2968</v>
      </c>
      <c r="AP148" s="1002"/>
      <c r="AQ148" s="1030"/>
      <c r="AR148" s="1030"/>
      <c r="AS148" s="1030"/>
      <c r="AT148" s="1030"/>
      <c r="AU148" s="1030"/>
      <c r="AV148" s="1030">
        <v>190000000</v>
      </c>
      <c r="AW148" s="1030"/>
      <c r="AX148" s="1030"/>
      <c r="AY148" s="1030"/>
      <c r="AZ148" s="1030"/>
      <c r="BA148" s="1030">
        <f t="shared" si="28"/>
        <v>190000000</v>
      </c>
      <c r="BB148" s="1030"/>
      <c r="BC148" s="1030"/>
      <c r="BD148" s="1030"/>
      <c r="BE148" s="1030"/>
      <c r="BF148" s="1030"/>
      <c r="BG148" s="1030"/>
      <c r="BH148" s="1030"/>
      <c r="BI148" s="1030"/>
      <c r="BJ148" s="1030"/>
      <c r="BK148" s="1030"/>
      <c r="BL148" s="1030"/>
      <c r="BM148" s="1030">
        <f t="shared" si="24"/>
        <v>0</v>
      </c>
    </row>
    <row r="149" spans="1:65" ht="103.5" hidden="1" x14ac:dyDescent="0.25">
      <c r="A149" s="855">
        <v>146</v>
      </c>
      <c r="B149" s="850" t="s">
        <v>30</v>
      </c>
      <c r="C149" s="849" t="s">
        <v>3070</v>
      </c>
      <c r="D149" s="851" t="s">
        <v>583</v>
      </c>
      <c r="E149" s="850" t="s">
        <v>584</v>
      </c>
      <c r="F149" s="850" t="s">
        <v>606</v>
      </c>
      <c r="G149" s="1058" t="s">
        <v>110</v>
      </c>
      <c r="H149" s="1073">
        <v>29</v>
      </c>
      <c r="I149" s="1058" t="s">
        <v>607</v>
      </c>
      <c r="J149" s="1058">
        <v>2023</v>
      </c>
      <c r="K149" s="1072">
        <v>35</v>
      </c>
      <c r="L149" s="1058">
        <v>24</v>
      </c>
      <c r="M149" s="1058" t="s">
        <v>585</v>
      </c>
      <c r="N149" s="1023">
        <v>2409</v>
      </c>
      <c r="O149" s="850" t="s">
        <v>586</v>
      </c>
      <c r="P149" s="1059">
        <v>2409002</v>
      </c>
      <c r="Q149" s="1060" t="s">
        <v>609</v>
      </c>
      <c r="R149" s="1069" t="s">
        <v>608</v>
      </c>
      <c r="S149" s="1059">
        <v>240900200</v>
      </c>
      <c r="T149" s="1060" t="s">
        <v>610</v>
      </c>
      <c r="U149" s="1059">
        <v>29</v>
      </c>
      <c r="V149" s="1059">
        <v>5</v>
      </c>
      <c r="W149" s="1059">
        <v>10</v>
      </c>
      <c r="X149" s="1059">
        <v>10</v>
      </c>
      <c r="Y149" s="1059">
        <v>10</v>
      </c>
      <c r="Z149" s="1059">
        <v>35</v>
      </c>
      <c r="AA149" s="1020" t="s">
        <v>43</v>
      </c>
      <c r="AB149" s="1058" t="s">
        <v>3317</v>
      </c>
      <c r="AC149" s="1058" t="s">
        <v>591</v>
      </c>
      <c r="AD149" s="1058" t="s">
        <v>174</v>
      </c>
      <c r="AE149" s="1066" t="s">
        <v>592</v>
      </c>
      <c r="AF149" s="1020"/>
      <c r="AG149" s="1020"/>
      <c r="AH149" s="1020"/>
      <c r="AI149" s="1020"/>
      <c r="AJ149" s="1020"/>
      <c r="AK149" s="1020"/>
      <c r="AL149" s="1020"/>
      <c r="AM149" s="1020"/>
      <c r="AN149" s="1026"/>
      <c r="AO149" s="1027" t="s">
        <v>2968</v>
      </c>
      <c r="AP149" s="1002">
        <v>200000000</v>
      </c>
      <c r="AQ149" s="1030"/>
      <c r="AR149" s="1030"/>
      <c r="AS149" s="1030"/>
      <c r="AT149" s="1030"/>
      <c r="AU149" s="1030">
        <f t="shared" si="23"/>
        <v>200000000</v>
      </c>
      <c r="AV149" s="1030">
        <v>120000000</v>
      </c>
      <c r="AW149" s="1030"/>
      <c r="AX149" s="1030"/>
      <c r="AY149" s="1030"/>
      <c r="AZ149" s="1030"/>
      <c r="BA149" s="1030">
        <f t="shared" si="28"/>
        <v>120000000</v>
      </c>
      <c r="BB149" s="1030">
        <v>200000000</v>
      </c>
      <c r="BC149" s="1030"/>
      <c r="BD149" s="1030"/>
      <c r="BE149" s="1030"/>
      <c r="BF149" s="1030"/>
      <c r="BG149" s="1030">
        <f>+BB149+BC149+BD149+BE149+BF149</f>
        <v>200000000</v>
      </c>
      <c r="BH149" s="1030">
        <v>200000000</v>
      </c>
      <c r="BI149" s="1030"/>
      <c r="BJ149" s="1030"/>
      <c r="BK149" s="1030"/>
      <c r="BL149" s="1030"/>
      <c r="BM149" s="1030">
        <f t="shared" si="24"/>
        <v>200000000</v>
      </c>
    </row>
    <row r="150" spans="1:65" ht="103.5" hidden="1" x14ac:dyDescent="0.25">
      <c r="A150" s="855">
        <v>147</v>
      </c>
      <c r="B150" s="850" t="s">
        <v>30</v>
      </c>
      <c r="C150" s="849" t="s">
        <v>3070</v>
      </c>
      <c r="D150" s="851" t="s">
        <v>583</v>
      </c>
      <c r="E150" s="850" t="s">
        <v>584</v>
      </c>
      <c r="F150" s="850" t="s">
        <v>606</v>
      </c>
      <c r="G150" s="1058" t="s">
        <v>110</v>
      </c>
      <c r="H150" s="1073">
        <v>29</v>
      </c>
      <c r="I150" s="1058" t="s">
        <v>607</v>
      </c>
      <c r="J150" s="1058">
        <v>2023</v>
      </c>
      <c r="K150" s="1072">
        <v>35</v>
      </c>
      <c r="L150" s="1058">
        <v>24</v>
      </c>
      <c r="M150" s="1058" t="s">
        <v>585</v>
      </c>
      <c r="N150" s="1023">
        <v>2409</v>
      </c>
      <c r="O150" s="850" t="s">
        <v>586</v>
      </c>
      <c r="P150" s="1059" t="s">
        <v>612</v>
      </c>
      <c r="Q150" s="1060" t="s">
        <v>613</v>
      </c>
      <c r="R150" s="1069" t="s">
        <v>611</v>
      </c>
      <c r="S150" s="1059" t="s">
        <v>614</v>
      </c>
      <c r="T150" s="1060" t="s">
        <v>157</v>
      </c>
      <c r="U150" s="1059">
        <v>0</v>
      </c>
      <c r="V150" s="1059">
        <v>0</v>
      </c>
      <c r="W150" s="1059">
        <v>8</v>
      </c>
      <c r="X150" s="1059">
        <v>0</v>
      </c>
      <c r="Y150" s="1059">
        <v>0</v>
      </c>
      <c r="Z150" s="1059">
        <v>8</v>
      </c>
      <c r="AA150" s="1020" t="s">
        <v>43</v>
      </c>
      <c r="AB150" s="1058" t="s">
        <v>3317</v>
      </c>
      <c r="AC150" s="1058" t="s">
        <v>591</v>
      </c>
      <c r="AD150" s="1058" t="s">
        <v>174</v>
      </c>
      <c r="AE150" s="1066" t="s">
        <v>592</v>
      </c>
      <c r="AF150" s="1020"/>
      <c r="AG150" s="1020"/>
      <c r="AH150" s="1020"/>
      <c r="AI150" s="1020"/>
      <c r="AJ150" s="1020"/>
      <c r="AK150" s="1020"/>
      <c r="AL150" s="1020"/>
      <c r="AM150" s="1020"/>
      <c r="AN150" s="1026"/>
      <c r="AO150" s="1027" t="s">
        <v>2968</v>
      </c>
      <c r="AP150" s="1002"/>
      <c r="AQ150" s="1030"/>
      <c r="AR150" s="1030"/>
      <c r="AS150" s="1030"/>
      <c r="AT150" s="1030"/>
      <c r="AU150" s="1030"/>
      <c r="AV150" s="1030"/>
      <c r="AW150" s="1030"/>
      <c r="AX150" s="1030"/>
      <c r="AY150" s="1030"/>
      <c r="AZ150" s="1030"/>
      <c r="BA150" s="1030"/>
      <c r="BB150" s="1030">
        <v>110000000</v>
      </c>
      <c r="BC150" s="1030"/>
      <c r="BD150" s="1030"/>
      <c r="BE150" s="1030"/>
      <c r="BF150" s="1030"/>
      <c r="BG150" s="1030">
        <f>+BB150+BC150+BD150+BE150+BF150</f>
        <v>110000000</v>
      </c>
      <c r="BH150" s="1030">
        <v>110000000</v>
      </c>
      <c r="BI150" s="1030"/>
      <c r="BJ150" s="1030"/>
      <c r="BK150" s="1030"/>
      <c r="BL150" s="1030"/>
      <c r="BM150" s="1030">
        <f t="shared" si="24"/>
        <v>110000000</v>
      </c>
    </row>
    <row r="151" spans="1:65" ht="345" hidden="1" x14ac:dyDescent="0.25">
      <c r="A151" s="855">
        <v>148</v>
      </c>
      <c r="B151" s="852" t="s">
        <v>615</v>
      </c>
      <c r="C151" s="849" t="s">
        <v>3071</v>
      </c>
      <c r="D151" s="1240" t="s">
        <v>617</v>
      </c>
      <c r="E151" s="852" t="s">
        <v>618</v>
      </c>
      <c r="F151" s="852" t="s">
        <v>621</v>
      </c>
      <c r="G151" s="1075" t="s">
        <v>38</v>
      </c>
      <c r="H151" s="1076" t="s">
        <v>622</v>
      </c>
      <c r="I151" s="1075" t="s">
        <v>623</v>
      </c>
      <c r="J151" s="1075">
        <v>2023</v>
      </c>
      <c r="K151" s="1075" t="s">
        <v>624</v>
      </c>
      <c r="L151" s="1075">
        <v>22</v>
      </c>
      <c r="M151" s="1075" t="s">
        <v>619</v>
      </c>
      <c r="N151" s="1023">
        <v>2201</v>
      </c>
      <c r="O151" s="852" t="s">
        <v>620</v>
      </c>
      <c r="P151" s="1077">
        <v>2201084</v>
      </c>
      <c r="Q151" s="1037" t="s">
        <v>28836</v>
      </c>
      <c r="R151" s="1039" t="s">
        <v>625</v>
      </c>
      <c r="S151" s="1077">
        <v>220108401</v>
      </c>
      <c r="T151" s="1037" t="s">
        <v>627</v>
      </c>
      <c r="U151" s="1078">
        <v>3082</v>
      </c>
      <c r="V151" s="1079">
        <f t="shared" ref="V151:Y151" si="29">+U151+305</f>
        <v>3387</v>
      </c>
      <c r="W151" s="1079">
        <f t="shared" si="29"/>
        <v>3692</v>
      </c>
      <c r="X151" s="1079">
        <f t="shared" si="29"/>
        <v>3997</v>
      </c>
      <c r="Y151" s="1079">
        <f t="shared" si="29"/>
        <v>4302</v>
      </c>
      <c r="Z151" s="1079">
        <v>4302</v>
      </c>
      <c r="AA151" s="1020" t="s">
        <v>43</v>
      </c>
      <c r="AB151" s="1075" t="s">
        <v>3316</v>
      </c>
      <c r="AC151" s="1037" t="s">
        <v>628</v>
      </c>
      <c r="AD151" s="1075" t="s">
        <v>629</v>
      </c>
      <c r="AE151" s="1080" t="s">
        <v>630</v>
      </c>
      <c r="AF151" s="1020"/>
      <c r="AG151" s="1020"/>
      <c r="AH151" s="1020"/>
      <c r="AI151" s="1020"/>
      <c r="AJ151" s="1020"/>
      <c r="AK151" s="1020"/>
      <c r="AL151" s="1020"/>
      <c r="AM151" s="1020"/>
      <c r="AN151" s="1026"/>
      <c r="AO151" s="1027" t="s">
        <v>2964</v>
      </c>
      <c r="AP151" s="1028"/>
      <c r="AQ151" s="1030">
        <v>3030000000</v>
      </c>
      <c r="AR151" s="1030"/>
      <c r="AS151" s="1030"/>
      <c r="AT151" s="1030"/>
      <c r="AU151" s="1030">
        <f t="shared" si="23"/>
        <v>3030000000</v>
      </c>
      <c r="AV151" s="1030"/>
      <c r="AW151" s="1030">
        <v>3113920915.8333335</v>
      </c>
      <c r="AX151" s="1030"/>
      <c r="AY151" s="1030"/>
      <c r="AZ151" s="1030"/>
      <c r="BA151" s="1030">
        <f t="shared" ref="BA151:BA191" si="30">AV151+AW151+AX151+AY151+AZ151</f>
        <v>3113920915.8333335</v>
      </c>
      <c r="BB151" s="1030"/>
      <c r="BC151" s="986">
        <v>3269616961.625</v>
      </c>
      <c r="BD151" s="1030"/>
      <c r="BE151" s="1030"/>
      <c r="BF151" s="1030"/>
      <c r="BG151" s="1030">
        <f>+BB151+BC151+BD151+BE151+BF151</f>
        <v>3269616961.625</v>
      </c>
      <c r="BH151" s="1030"/>
      <c r="BI151" s="1030">
        <v>3433097809.7062502</v>
      </c>
      <c r="BJ151" s="1030"/>
      <c r="BK151" s="1030"/>
      <c r="BL151" s="1030"/>
      <c r="BM151" s="1030">
        <f t="shared" si="24"/>
        <v>3433097809.7062502</v>
      </c>
    </row>
    <row r="152" spans="1:65" ht="345" hidden="1" x14ac:dyDescent="0.25">
      <c r="A152" s="855">
        <v>149</v>
      </c>
      <c r="B152" s="852" t="s">
        <v>615</v>
      </c>
      <c r="C152" s="849" t="s">
        <v>3071</v>
      </c>
      <c r="D152" s="1240" t="s">
        <v>617</v>
      </c>
      <c r="E152" s="852" t="s">
        <v>618</v>
      </c>
      <c r="F152" s="852" t="s">
        <v>621</v>
      </c>
      <c r="G152" s="1075" t="s">
        <v>38</v>
      </c>
      <c r="H152" s="1076" t="s">
        <v>622</v>
      </c>
      <c r="I152" s="1075" t="s">
        <v>623</v>
      </c>
      <c r="J152" s="1075">
        <v>2023</v>
      </c>
      <c r="K152" s="1075" t="s">
        <v>624</v>
      </c>
      <c r="L152" s="1075">
        <v>22</v>
      </c>
      <c r="M152" s="1075" t="s">
        <v>619</v>
      </c>
      <c r="N152" s="1023">
        <v>2201</v>
      </c>
      <c r="O152" s="852" t="s">
        <v>620</v>
      </c>
      <c r="P152" s="1077">
        <v>2201002</v>
      </c>
      <c r="Q152" s="1075" t="s">
        <v>632</v>
      </c>
      <c r="R152" s="1039" t="s">
        <v>631</v>
      </c>
      <c r="S152" s="1081">
        <v>220100200</v>
      </c>
      <c r="T152" s="1075" t="s">
        <v>633</v>
      </c>
      <c r="U152" s="1075">
        <v>4</v>
      </c>
      <c r="V152" s="1075">
        <v>1</v>
      </c>
      <c r="W152" s="1075">
        <v>1</v>
      </c>
      <c r="X152" s="1075">
        <v>1</v>
      </c>
      <c r="Y152" s="1075">
        <v>1</v>
      </c>
      <c r="Z152" s="1075">
        <v>4</v>
      </c>
      <c r="AA152" s="1020" t="s">
        <v>53</v>
      </c>
      <c r="AB152" s="1020" t="s">
        <v>3317</v>
      </c>
      <c r="AC152" s="1037" t="s">
        <v>628</v>
      </c>
      <c r="AD152" s="1075" t="s">
        <v>629</v>
      </c>
      <c r="AE152" s="1080" t="s">
        <v>630</v>
      </c>
      <c r="AF152" s="1020"/>
      <c r="AG152" s="1020"/>
      <c r="AH152" s="1020"/>
      <c r="AI152" s="1020"/>
      <c r="AJ152" s="1020"/>
      <c r="AK152" s="1020"/>
      <c r="AL152" s="1020"/>
      <c r="AM152" s="1020"/>
      <c r="AN152" s="1026"/>
      <c r="AO152" s="1027" t="s">
        <v>2964</v>
      </c>
      <c r="AP152" s="1028"/>
      <c r="AQ152" s="1030">
        <v>6300000000</v>
      </c>
      <c r="AR152" s="1030"/>
      <c r="AS152" s="1030"/>
      <c r="AT152" s="1030"/>
      <c r="AU152" s="1030">
        <f t="shared" si="23"/>
        <v>6300000000</v>
      </c>
      <c r="AV152" s="1030"/>
      <c r="AW152" s="1030">
        <v>6605550000</v>
      </c>
      <c r="AX152" s="1030"/>
      <c r="AY152" s="1030"/>
      <c r="AZ152" s="1030"/>
      <c r="BA152" s="1030">
        <f t="shared" si="30"/>
        <v>6605550000</v>
      </c>
      <c r="BB152" s="1030"/>
      <c r="BC152" s="986">
        <v>6935827500</v>
      </c>
      <c r="BD152" s="1030"/>
      <c r="BE152" s="1030"/>
      <c r="BF152" s="1030"/>
      <c r="BG152" s="1030">
        <f>+BB152+BC152+BD152+BE152+BF152</f>
        <v>6935827500</v>
      </c>
      <c r="BH152" s="1030"/>
      <c r="BI152" s="1030">
        <v>7282618875</v>
      </c>
      <c r="BJ152" s="1030"/>
      <c r="BK152" s="1030"/>
      <c r="BL152" s="1030"/>
      <c r="BM152" s="1030">
        <f t="shared" si="24"/>
        <v>7282618875</v>
      </c>
    </row>
    <row r="153" spans="1:65" ht="345" hidden="1" x14ac:dyDescent="0.25">
      <c r="A153" s="855">
        <v>150</v>
      </c>
      <c r="B153" s="852" t="s">
        <v>615</v>
      </c>
      <c r="C153" s="849" t="s">
        <v>3071</v>
      </c>
      <c r="D153" s="1240" t="s">
        <v>617</v>
      </c>
      <c r="E153" s="852" t="s">
        <v>618</v>
      </c>
      <c r="F153" s="852" t="s">
        <v>621</v>
      </c>
      <c r="G153" s="1075" t="s">
        <v>38</v>
      </c>
      <c r="H153" s="1076" t="s">
        <v>622</v>
      </c>
      <c r="I153" s="1075" t="s">
        <v>623</v>
      </c>
      <c r="J153" s="1075">
        <v>2023</v>
      </c>
      <c r="K153" s="1075" t="s">
        <v>624</v>
      </c>
      <c r="L153" s="1075">
        <v>22</v>
      </c>
      <c r="M153" s="1075" t="s">
        <v>619</v>
      </c>
      <c r="N153" s="1023">
        <v>2201</v>
      </c>
      <c r="O153" s="852" t="s">
        <v>620</v>
      </c>
      <c r="P153" s="1077" t="s">
        <v>635</v>
      </c>
      <c r="Q153" s="1037" t="s">
        <v>636</v>
      </c>
      <c r="R153" s="1039" t="s">
        <v>634</v>
      </c>
      <c r="S153" s="1077">
        <v>220102200</v>
      </c>
      <c r="T153" s="1037" t="s">
        <v>637</v>
      </c>
      <c r="U153" s="1038" t="s">
        <v>158</v>
      </c>
      <c r="V153" s="1075">
        <v>1</v>
      </c>
      <c r="W153" s="1075">
        <v>2</v>
      </c>
      <c r="X153" s="1075">
        <v>3</v>
      </c>
      <c r="Y153" s="1075">
        <v>4</v>
      </c>
      <c r="Z153" s="1075">
        <v>10</v>
      </c>
      <c r="AA153" s="1020" t="s">
        <v>43</v>
      </c>
      <c r="AB153" s="1075" t="s">
        <v>3317</v>
      </c>
      <c r="AC153" s="1037" t="s">
        <v>628</v>
      </c>
      <c r="AD153" s="1075" t="s">
        <v>629</v>
      </c>
      <c r="AE153" s="1080" t="s">
        <v>630</v>
      </c>
      <c r="AF153" s="1020"/>
      <c r="AG153" s="1020"/>
      <c r="AH153" s="1020"/>
      <c r="AI153" s="1020"/>
      <c r="AJ153" s="1020"/>
      <c r="AK153" s="1020"/>
      <c r="AL153" s="1020"/>
      <c r="AM153" s="1020"/>
      <c r="AN153" s="1026"/>
      <c r="AO153" s="1027" t="s">
        <v>2964</v>
      </c>
      <c r="AP153" s="1028">
        <f>800000000+846678007.266</f>
        <v>1646678007.266</v>
      </c>
      <c r="AQ153" s="1030"/>
      <c r="AR153" s="1030"/>
      <c r="AS153" s="1030"/>
      <c r="AT153" s="1030"/>
      <c r="AU153" s="1030">
        <f t="shared" si="23"/>
        <v>1646678007.266</v>
      </c>
      <c r="AV153" s="1030">
        <v>763014825.22222221</v>
      </c>
      <c r="AW153" s="1030"/>
      <c r="AX153" s="1030"/>
      <c r="AY153" s="1030"/>
      <c r="AZ153" s="1030"/>
      <c r="BA153" s="1030">
        <f t="shared" si="30"/>
        <v>763014825.22222221</v>
      </c>
      <c r="BB153" s="1030">
        <v>832597134.72313333</v>
      </c>
      <c r="BC153" s="986"/>
      <c r="BD153" s="1030"/>
      <c r="BE153" s="1030"/>
      <c r="BF153" s="1030"/>
      <c r="BG153" s="1030">
        <f>+BB153+BC153+BD153+BE153+BF153</f>
        <v>832597134.72313333</v>
      </c>
      <c r="BH153" s="1030">
        <v>896707114.09681463</v>
      </c>
      <c r="BI153" s="1030"/>
      <c r="BJ153" s="1030"/>
      <c r="BK153" s="1030"/>
      <c r="BL153" s="1030"/>
      <c r="BM153" s="1030">
        <f t="shared" si="24"/>
        <v>896707114.09681463</v>
      </c>
    </row>
    <row r="154" spans="1:65" ht="345" hidden="1" x14ac:dyDescent="0.25">
      <c r="A154" s="855">
        <v>151</v>
      </c>
      <c r="B154" s="852" t="s">
        <v>615</v>
      </c>
      <c r="C154" s="849" t="s">
        <v>3071</v>
      </c>
      <c r="D154" s="1240" t="s">
        <v>617</v>
      </c>
      <c r="E154" s="852" t="s">
        <v>618</v>
      </c>
      <c r="F154" s="852" t="s">
        <v>621</v>
      </c>
      <c r="G154" s="1075" t="s">
        <v>38</v>
      </c>
      <c r="H154" s="1076" t="s">
        <v>622</v>
      </c>
      <c r="I154" s="1075" t="s">
        <v>623</v>
      </c>
      <c r="J154" s="1075">
        <v>2023</v>
      </c>
      <c r="K154" s="1075" t="s">
        <v>624</v>
      </c>
      <c r="L154" s="1075">
        <v>22</v>
      </c>
      <c r="M154" s="1075" t="s">
        <v>619</v>
      </c>
      <c r="N154" s="1023">
        <v>2201</v>
      </c>
      <c r="O154" s="852" t="s">
        <v>620</v>
      </c>
      <c r="P154" s="1077">
        <v>2201023</v>
      </c>
      <c r="Q154" s="1037" t="s">
        <v>639</v>
      </c>
      <c r="R154" s="1039" t="s">
        <v>638</v>
      </c>
      <c r="S154" s="1077">
        <v>220102300</v>
      </c>
      <c r="T154" s="1037" t="s">
        <v>640</v>
      </c>
      <c r="U154" s="1038" t="s">
        <v>158</v>
      </c>
      <c r="V154" s="1075">
        <v>5</v>
      </c>
      <c r="W154" s="1075">
        <v>5</v>
      </c>
      <c r="X154" s="1075">
        <v>5</v>
      </c>
      <c r="Y154" s="1075">
        <v>5</v>
      </c>
      <c r="Z154" s="1075">
        <v>20</v>
      </c>
      <c r="AA154" s="1020" t="s">
        <v>43</v>
      </c>
      <c r="AB154" s="1075" t="s">
        <v>3317</v>
      </c>
      <c r="AC154" s="1037" t="s">
        <v>628</v>
      </c>
      <c r="AD154" s="1075" t="s">
        <v>629</v>
      </c>
      <c r="AE154" s="1080" t="s">
        <v>630</v>
      </c>
      <c r="AF154" s="1020"/>
      <c r="AG154" s="1020"/>
      <c r="AH154" s="1020"/>
      <c r="AI154" s="1020"/>
      <c r="AJ154" s="1020"/>
      <c r="AK154" s="1020"/>
      <c r="AL154" s="1020"/>
      <c r="AM154" s="1020"/>
      <c r="AN154" s="1026"/>
      <c r="AO154" s="1027" t="s">
        <v>2964</v>
      </c>
      <c r="AP154" s="1028">
        <f>200000000+846678007.266</f>
        <v>1046678007.266</v>
      </c>
      <c r="AQ154" s="1030"/>
      <c r="AR154" s="1030"/>
      <c r="AS154" s="1030"/>
      <c r="AT154" s="1030"/>
      <c r="AU154" s="1030">
        <f t="shared" si="23"/>
        <v>1046678007.266</v>
      </c>
      <c r="AV154" s="1030"/>
      <c r="AW154" s="1030"/>
      <c r="AX154" s="1030"/>
      <c r="AY154" s="1030"/>
      <c r="AZ154" s="1030"/>
      <c r="BA154" s="1030"/>
      <c r="BB154" s="1030"/>
      <c r="BC154" s="986"/>
      <c r="BD154" s="1030"/>
      <c r="BE154" s="1030"/>
      <c r="BF154" s="1030"/>
      <c r="BG154" s="1030"/>
      <c r="BH154" s="1030"/>
      <c r="BI154" s="1030"/>
      <c r="BJ154" s="1030"/>
      <c r="BK154" s="1030"/>
      <c r="BL154" s="1030"/>
      <c r="BM154" s="1030">
        <f t="shared" si="24"/>
        <v>0</v>
      </c>
    </row>
    <row r="155" spans="1:65" ht="345" hidden="1" x14ac:dyDescent="0.25">
      <c r="A155" s="855">
        <v>152</v>
      </c>
      <c r="B155" s="852" t="s">
        <v>615</v>
      </c>
      <c r="C155" s="849" t="s">
        <v>3071</v>
      </c>
      <c r="D155" s="1240" t="s">
        <v>617</v>
      </c>
      <c r="E155" s="852" t="s">
        <v>618</v>
      </c>
      <c r="F155" s="852" t="s">
        <v>621</v>
      </c>
      <c r="G155" s="1075" t="s">
        <v>38</v>
      </c>
      <c r="H155" s="1076" t="s">
        <v>622</v>
      </c>
      <c r="I155" s="1075" t="s">
        <v>623</v>
      </c>
      <c r="J155" s="1075">
        <v>2023</v>
      </c>
      <c r="K155" s="1075" t="s">
        <v>624</v>
      </c>
      <c r="L155" s="1075">
        <v>22</v>
      </c>
      <c r="M155" s="1075" t="s">
        <v>619</v>
      </c>
      <c r="N155" s="1023">
        <v>2201</v>
      </c>
      <c r="O155" s="852" t="s">
        <v>620</v>
      </c>
      <c r="P155" s="1077">
        <v>2201070</v>
      </c>
      <c r="Q155" s="1037" t="s">
        <v>642</v>
      </c>
      <c r="R155" s="1039" t="s">
        <v>641</v>
      </c>
      <c r="S155" s="1077">
        <v>220107000</v>
      </c>
      <c r="T155" s="1037" t="s">
        <v>643</v>
      </c>
      <c r="U155" s="1075">
        <v>223</v>
      </c>
      <c r="V155" s="1075">
        <v>47</v>
      </c>
      <c r="W155" s="1075">
        <v>82</v>
      </c>
      <c r="X155" s="1075">
        <v>82</v>
      </c>
      <c r="Y155" s="1075">
        <v>62</v>
      </c>
      <c r="Z155" s="1075">
        <v>273</v>
      </c>
      <c r="AA155" s="1020" t="s">
        <v>43</v>
      </c>
      <c r="AB155" s="1075" t="s">
        <v>3317</v>
      </c>
      <c r="AC155" s="1037" t="s">
        <v>628</v>
      </c>
      <c r="AD155" s="1075" t="s">
        <v>629</v>
      </c>
      <c r="AE155" s="1080" t="s">
        <v>630</v>
      </c>
      <c r="AF155" s="1020"/>
      <c r="AG155" s="1020"/>
      <c r="AH155" s="1020"/>
      <c r="AI155" s="1020"/>
      <c r="AJ155" s="1020"/>
      <c r="AK155" s="1020"/>
      <c r="AL155" s="1020"/>
      <c r="AM155" s="1020"/>
      <c r="AN155" s="1026"/>
      <c r="AO155" s="1027" t="s">
        <v>2964</v>
      </c>
      <c r="AP155" s="1028">
        <v>485516592</v>
      </c>
      <c r="AQ155" s="1030">
        <v>780000000</v>
      </c>
      <c r="AR155" s="1030"/>
      <c r="AS155" s="1030"/>
      <c r="AT155" s="1030"/>
      <c r="AU155" s="1030">
        <f t="shared" si="23"/>
        <v>1265516592</v>
      </c>
      <c r="AV155" s="1030">
        <v>482589970.30862218</v>
      </c>
      <c r="AW155" s="1030">
        <v>816830000</v>
      </c>
      <c r="AX155" s="1030"/>
      <c r="AY155" s="1030"/>
      <c r="AZ155" s="1030"/>
      <c r="BA155" s="1030">
        <f t="shared" si="30"/>
        <v>1299419970.3086221</v>
      </c>
      <c r="BB155" s="1030">
        <v>530691735.92315155</v>
      </c>
      <c r="BC155" s="986">
        <v>857671500</v>
      </c>
      <c r="BD155" s="1030"/>
      <c r="BE155" s="1030"/>
      <c r="BF155" s="1030"/>
      <c r="BG155" s="1030">
        <f t="shared" ref="BG155:BG189" si="31">+BB155+BC155+BD155+BE155+BF155</f>
        <v>1388363235.9231515</v>
      </c>
      <c r="BH155" s="1030">
        <v>571554999.58923423</v>
      </c>
      <c r="BI155" s="1030">
        <v>900555075</v>
      </c>
      <c r="BJ155" s="1030"/>
      <c r="BK155" s="1030"/>
      <c r="BL155" s="1030"/>
      <c r="BM155" s="1030">
        <f t="shared" si="24"/>
        <v>1472110074.5892344</v>
      </c>
    </row>
    <row r="156" spans="1:65" ht="345" hidden="1" x14ac:dyDescent="0.25">
      <c r="A156" s="855">
        <v>153</v>
      </c>
      <c r="B156" s="852" t="s">
        <v>615</v>
      </c>
      <c r="C156" s="849" t="s">
        <v>3071</v>
      </c>
      <c r="D156" s="1240" t="s">
        <v>617</v>
      </c>
      <c r="E156" s="852" t="s">
        <v>618</v>
      </c>
      <c r="F156" s="852" t="s">
        <v>621</v>
      </c>
      <c r="G156" s="1075" t="s">
        <v>38</v>
      </c>
      <c r="H156" s="1076" t="s">
        <v>622</v>
      </c>
      <c r="I156" s="1075" t="s">
        <v>623</v>
      </c>
      <c r="J156" s="1075">
        <v>2023</v>
      </c>
      <c r="K156" s="1075" t="s">
        <v>624</v>
      </c>
      <c r="L156" s="1075">
        <v>22</v>
      </c>
      <c r="M156" s="1075" t="s">
        <v>619</v>
      </c>
      <c r="N156" s="1023">
        <v>2201</v>
      </c>
      <c r="O156" s="852" t="s">
        <v>620</v>
      </c>
      <c r="P156" s="1077">
        <v>2201026</v>
      </c>
      <c r="Q156" s="1037" t="s">
        <v>645</v>
      </c>
      <c r="R156" s="1039" t="s">
        <v>644</v>
      </c>
      <c r="S156" s="1077">
        <v>220102600</v>
      </c>
      <c r="T156" s="1037" t="s">
        <v>646</v>
      </c>
      <c r="U156" s="1075">
        <f>5+242</f>
        <v>247</v>
      </c>
      <c r="V156" s="1075">
        <f>3+32</f>
        <v>35</v>
      </c>
      <c r="W156" s="1075">
        <f>4+80</f>
        <v>84</v>
      </c>
      <c r="X156" s="1075">
        <f>4+70</f>
        <v>74</v>
      </c>
      <c r="Y156" s="1075">
        <f>4+60</f>
        <v>64</v>
      </c>
      <c r="Z156" s="1075">
        <f>15+242</f>
        <v>257</v>
      </c>
      <c r="AA156" s="1020" t="s">
        <v>43</v>
      </c>
      <c r="AB156" s="1075" t="s">
        <v>3317</v>
      </c>
      <c r="AC156" s="1075" t="s">
        <v>628</v>
      </c>
      <c r="AD156" s="1075" t="s">
        <v>629</v>
      </c>
      <c r="AE156" s="1080" t="s">
        <v>630</v>
      </c>
      <c r="AF156" s="1020"/>
      <c r="AG156" s="1020"/>
      <c r="AH156" s="1020"/>
      <c r="AI156" s="1020"/>
      <c r="AJ156" s="1020"/>
      <c r="AK156" s="1020"/>
      <c r="AL156" s="1020"/>
      <c r="AM156" s="1020"/>
      <c r="AN156" s="1026"/>
      <c r="AO156" s="1027" t="s">
        <v>2964</v>
      </c>
      <c r="AP156" s="1028">
        <v>3100000000</v>
      </c>
      <c r="AQ156" s="1030">
        <v>1560000000</v>
      </c>
      <c r="AR156" s="1030"/>
      <c r="AS156" s="1030"/>
      <c r="AT156" s="1030">
        <v>13104400000</v>
      </c>
      <c r="AU156" s="1030">
        <f t="shared" si="23"/>
        <v>17764400000</v>
      </c>
      <c r="AV156" s="1030">
        <v>2813924825.2222223</v>
      </c>
      <c r="AW156" s="1030">
        <v>1610660000</v>
      </c>
      <c r="AX156" s="1030"/>
      <c r="AY156" s="1030"/>
      <c r="AZ156" s="1030"/>
      <c r="BA156" s="1030">
        <f t="shared" si="30"/>
        <v>4424584825.2222223</v>
      </c>
      <c r="BB156" s="1030">
        <v>3040606840.7231336</v>
      </c>
      <c r="BC156" s="986">
        <v>1691193000</v>
      </c>
      <c r="BD156" s="1030"/>
      <c r="BE156" s="1030"/>
      <c r="BF156" s="1030"/>
      <c r="BG156" s="1030">
        <f t="shared" si="31"/>
        <v>4731799840.7231331</v>
      </c>
      <c r="BH156" s="1030">
        <v>3274733567.4588146</v>
      </c>
      <c r="BI156" s="1030">
        <v>1775752650</v>
      </c>
      <c r="BJ156" s="1030"/>
      <c r="BK156" s="1030"/>
      <c r="BL156" s="1030"/>
      <c r="BM156" s="1030">
        <f t="shared" si="24"/>
        <v>5050486217.4588146</v>
      </c>
    </row>
    <row r="157" spans="1:65" ht="345" hidden="1" x14ac:dyDescent="0.25">
      <c r="A157" s="855">
        <v>154</v>
      </c>
      <c r="B157" s="852" t="s">
        <v>615</v>
      </c>
      <c r="C157" s="849" t="s">
        <v>3071</v>
      </c>
      <c r="D157" s="1240" t="s">
        <v>617</v>
      </c>
      <c r="E157" s="852" t="s">
        <v>618</v>
      </c>
      <c r="F157" s="852" t="s">
        <v>621</v>
      </c>
      <c r="G157" s="1075" t="s">
        <v>38</v>
      </c>
      <c r="H157" s="1076" t="s">
        <v>622</v>
      </c>
      <c r="I157" s="1075" t="s">
        <v>623</v>
      </c>
      <c r="J157" s="1075">
        <v>2023</v>
      </c>
      <c r="K157" s="1075" t="s">
        <v>624</v>
      </c>
      <c r="L157" s="1075">
        <v>22</v>
      </c>
      <c r="M157" s="1075" t="s">
        <v>619</v>
      </c>
      <c r="N157" s="1023">
        <v>2201</v>
      </c>
      <c r="O157" s="852" t="s">
        <v>620</v>
      </c>
      <c r="P157" s="1077">
        <v>2201037</v>
      </c>
      <c r="Q157" s="1037" t="s">
        <v>648</v>
      </c>
      <c r="R157" s="1039" t="s">
        <v>647</v>
      </c>
      <c r="S157" s="1082">
        <v>220103700</v>
      </c>
      <c r="T157" s="1037" t="s">
        <v>649</v>
      </c>
      <c r="U157" s="1075">
        <v>18</v>
      </c>
      <c r="V157" s="1075">
        <v>6</v>
      </c>
      <c r="W157" s="1075">
        <v>6</v>
      </c>
      <c r="X157" s="1075">
        <v>6</v>
      </c>
      <c r="Y157" s="1075">
        <v>6</v>
      </c>
      <c r="Z157" s="1075">
        <v>42</v>
      </c>
      <c r="AA157" s="1020" t="s">
        <v>43</v>
      </c>
      <c r="AB157" s="1075" t="s">
        <v>3317</v>
      </c>
      <c r="AC157" s="1075" t="s">
        <v>628</v>
      </c>
      <c r="AD157" s="1075" t="s">
        <v>629</v>
      </c>
      <c r="AE157" s="1080" t="s">
        <v>630</v>
      </c>
      <c r="AF157" s="1020"/>
      <c r="AG157" s="1020"/>
      <c r="AH157" s="1020"/>
      <c r="AI157" s="1020"/>
      <c r="AJ157" s="1020"/>
      <c r="AK157" s="1020"/>
      <c r="AL157" s="1020"/>
      <c r="AM157" s="1020"/>
      <c r="AN157" s="1026"/>
      <c r="AO157" s="1027" t="s">
        <v>2964</v>
      </c>
      <c r="AP157" s="1028"/>
      <c r="AQ157" s="1030">
        <v>100000000</v>
      </c>
      <c r="AR157" s="1030"/>
      <c r="AS157" s="1030"/>
      <c r="AT157" s="1030"/>
      <c r="AU157" s="1030">
        <f t="shared" si="23"/>
        <v>100000000</v>
      </c>
      <c r="AV157" s="1030"/>
      <c r="AW157" s="1030">
        <v>104850000</v>
      </c>
      <c r="AX157" s="1030"/>
      <c r="AY157" s="1030"/>
      <c r="AZ157" s="1030"/>
      <c r="BA157" s="1030">
        <f t="shared" si="30"/>
        <v>104850000</v>
      </c>
      <c r="BB157" s="1030"/>
      <c r="BC157" s="986">
        <v>110092500</v>
      </c>
      <c r="BD157" s="1030"/>
      <c r="BE157" s="1030"/>
      <c r="BF157" s="1030"/>
      <c r="BG157" s="1030">
        <f t="shared" si="31"/>
        <v>110092500</v>
      </c>
      <c r="BH157" s="1030"/>
      <c r="BI157" s="1030">
        <v>115597125</v>
      </c>
      <c r="BJ157" s="1030"/>
      <c r="BK157" s="1030"/>
      <c r="BL157" s="1030"/>
      <c r="BM157" s="1030">
        <f t="shared" si="24"/>
        <v>115597125</v>
      </c>
    </row>
    <row r="158" spans="1:65" ht="345" hidden="1" x14ac:dyDescent="0.25">
      <c r="A158" s="855">
        <v>155</v>
      </c>
      <c r="B158" s="852" t="s">
        <v>615</v>
      </c>
      <c r="C158" s="849" t="s">
        <v>3071</v>
      </c>
      <c r="D158" s="1240" t="s">
        <v>617</v>
      </c>
      <c r="E158" s="852" t="s">
        <v>618</v>
      </c>
      <c r="F158" s="852" t="s">
        <v>621</v>
      </c>
      <c r="G158" s="1075" t="s">
        <v>38</v>
      </c>
      <c r="H158" s="1076" t="s">
        <v>622</v>
      </c>
      <c r="I158" s="1075" t="s">
        <v>623</v>
      </c>
      <c r="J158" s="1075">
        <v>2023</v>
      </c>
      <c r="K158" s="1075" t="s">
        <v>624</v>
      </c>
      <c r="L158" s="1075">
        <v>22</v>
      </c>
      <c r="M158" s="1075" t="s">
        <v>619</v>
      </c>
      <c r="N158" s="1023">
        <v>2201</v>
      </c>
      <c r="O158" s="852" t="s">
        <v>620</v>
      </c>
      <c r="P158" s="1077" t="s">
        <v>651</v>
      </c>
      <c r="Q158" s="1037" t="s">
        <v>652</v>
      </c>
      <c r="R158" s="1039" t="s">
        <v>650</v>
      </c>
      <c r="S158" s="1082" t="s">
        <v>653</v>
      </c>
      <c r="T158" s="1037" t="s">
        <v>654</v>
      </c>
      <c r="U158" s="1075">
        <v>1</v>
      </c>
      <c r="V158" s="1075">
        <v>1</v>
      </c>
      <c r="W158" s="1075">
        <v>1</v>
      </c>
      <c r="X158" s="1075">
        <v>1</v>
      </c>
      <c r="Y158" s="1075">
        <v>1</v>
      </c>
      <c r="Z158" s="1075">
        <v>4</v>
      </c>
      <c r="AA158" s="1020" t="s">
        <v>43</v>
      </c>
      <c r="AB158" s="1075" t="s">
        <v>3317</v>
      </c>
      <c r="AC158" s="1075" t="s">
        <v>655</v>
      </c>
      <c r="AD158" s="1075" t="s">
        <v>629</v>
      </c>
      <c r="AE158" s="1080" t="s">
        <v>630</v>
      </c>
      <c r="AF158" s="1020"/>
      <c r="AG158" s="1020"/>
      <c r="AH158" s="1020"/>
      <c r="AI158" s="1020"/>
      <c r="AJ158" s="1020"/>
      <c r="AK158" s="1020"/>
      <c r="AL158" s="1020"/>
      <c r="AM158" s="1020"/>
      <c r="AN158" s="1026"/>
      <c r="AO158" s="1027" t="s">
        <v>2964</v>
      </c>
      <c r="AP158" s="1028"/>
      <c r="AQ158" s="1030">
        <v>100000000</v>
      </c>
      <c r="AR158" s="1030"/>
      <c r="AS158" s="1030"/>
      <c r="AT158" s="1030"/>
      <c r="AU158" s="1030">
        <f t="shared" si="23"/>
        <v>100000000</v>
      </c>
      <c r="AV158" s="1030"/>
      <c r="AW158" s="1030">
        <v>104850000</v>
      </c>
      <c r="AX158" s="1030"/>
      <c r="AY158" s="1030"/>
      <c r="AZ158" s="1030"/>
      <c r="BA158" s="1030">
        <f t="shared" si="30"/>
        <v>104850000</v>
      </c>
      <c r="BB158" s="1030"/>
      <c r="BC158" s="986">
        <v>110092500</v>
      </c>
      <c r="BD158" s="1030"/>
      <c r="BE158" s="1030"/>
      <c r="BF158" s="1030"/>
      <c r="BG158" s="1030">
        <f t="shared" si="31"/>
        <v>110092500</v>
      </c>
      <c r="BH158" s="1030"/>
      <c r="BI158" s="1030">
        <v>115597125</v>
      </c>
      <c r="BJ158" s="1030"/>
      <c r="BK158" s="1030"/>
      <c r="BL158" s="1030"/>
      <c r="BM158" s="1030">
        <f t="shared" si="24"/>
        <v>115597125</v>
      </c>
    </row>
    <row r="159" spans="1:65" ht="172.5" hidden="1" x14ac:dyDescent="0.25">
      <c r="A159" s="855">
        <v>156</v>
      </c>
      <c r="B159" s="852" t="s">
        <v>615</v>
      </c>
      <c r="C159" s="849" t="s">
        <v>3071</v>
      </c>
      <c r="D159" s="1240" t="s">
        <v>617</v>
      </c>
      <c r="E159" s="852" t="s">
        <v>618</v>
      </c>
      <c r="F159" s="1083" t="s">
        <v>2590</v>
      </c>
      <c r="G159" s="1084" t="s">
        <v>38</v>
      </c>
      <c r="H159" s="1085">
        <v>1.9300000000000001E-2</v>
      </c>
      <c r="I159" s="1037" t="s">
        <v>657</v>
      </c>
      <c r="J159" s="1084">
        <v>2023</v>
      </c>
      <c r="K159" s="1076">
        <v>1.4999999999999999E-2</v>
      </c>
      <c r="L159" s="1075">
        <v>22</v>
      </c>
      <c r="M159" s="1075" t="s">
        <v>619</v>
      </c>
      <c r="N159" s="1023">
        <v>2201</v>
      </c>
      <c r="O159" s="852" t="s">
        <v>620</v>
      </c>
      <c r="P159" s="1077">
        <v>2201028</v>
      </c>
      <c r="Q159" s="1037" t="s">
        <v>659</v>
      </c>
      <c r="R159" s="1039" t="s">
        <v>658</v>
      </c>
      <c r="S159" s="1082">
        <v>220102805</v>
      </c>
      <c r="T159" s="1037" t="s">
        <v>660</v>
      </c>
      <c r="U159" s="1086">
        <v>126552</v>
      </c>
      <c r="V159" s="1086">
        <f>126552+305</f>
        <v>126857</v>
      </c>
      <c r="W159" s="1086">
        <f t="shared" ref="W159:X159" si="32">V159+305</f>
        <v>127162</v>
      </c>
      <c r="X159" s="1086">
        <f t="shared" si="32"/>
        <v>127467</v>
      </c>
      <c r="Y159" s="1086">
        <f>+X159+305</f>
        <v>127772</v>
      </c>
      <c r="Z159" s="1086">
        <f>+Y159</f>
        <v>127772</v>
      </c>
      <c r="AA159" s="1020" t="s">
        <v>43</v>
      </c>
      <c r="AB159" s="1075" t="s">
        <v>3316</v>
      </c>
      <c r="AC159" s="1075" t="s">
        <v>661</v>
      </c>
      <c r="AD159" s="1075" t="s">
        <v>629</v>
      </c>
      <c r="AE159" s="1080" t="s">
        <v>630</v>
      </c>
      <c r="AF159" s="1020"/>
      <c r="AG159" s="1020"/>
      <c r="AH159" s="1020"/>
      <c r="AI159" s="1020"/>
      <c r="AJ159" s="1020"/>
      <c r="AK159" s="1020"/>
      <c r="AL159" s="1020"/>
      <c r="AM159" s="1020"/>
      <c r="AN159" s="1026"/>
      <c r="AO159" s="1027" t="s">
        <v>2964</v>
      </c>
      <c r="AP159" s="1028">
        <v>4829675219</v>
      </c>
      <c r="AQ159" s="1030"/>
      <c r="AR159" s="1030">
        <v>48727676735</v>
      </c>
      <c r="AS159" s="1030">
        <v>22804683632</v>
      </c>
      <c r="AT159" s="1030"/>
      <c r="AU159" s="1030">
        <f t="shared" si="23"/>
        <v>76362035586</v>
      </c>
      <c r="AV159" s="1030"/>
      <c r="AW159" s="1030"/>
      <c r="AX159" s="1030">
        <v>26767676735.49688</v>
      </c>
      <c r="AY159" s="1030"/>
      <c r="AZ159" s="1030"/>
      <c r="BA159" s="1030">
        <f t="shared" si="30"/>
        <v>26767676735.49688</v>
      </c>
      <c r="BB159" s="1030"/>
      <c r="BC159" s="986"/>
      <c r="BD159" s="1030">
        <v>26767676735.49688</v>
      </c>
      <c r="BE159" s="1030"/>
      <c r="BF159" s="1030"/>
      <c r="BG159" s="1030">
        <f t="shared" si="31"/>
        <v>26767676735.49688</v>
      </c>
      <c r="BH159" s="1030"/>
      <c r="BI159" s="1030"/>
      <c r="BJ159" s="1030">
        <v>26767676735.49688</v>
      </c>
      <c r="BK159" s="1030"/>
      <c r="BL159" s="1030"/>
      <c r="BM159" s="1030">
        <f t="shared" si="24"/>
        <v>26767676735.49688</v>
      </c>
    </row>
    <row r="160" spans="1:65" ht="172.5" hidden="1" x14ac:dyDescent="0.25">
      <c r="A160" s="855">
        <v>157</v>
      </c>
      <c r="B160" s="852" t="s">
        <v>615</v>
      </c>
      <c r="C160" s="849" t="s">
        <v>3071</v>
      </c>
      <c r="D160" s="1240" t="s">
        <v>617</v>
      </c>
      <c r="E160" s="852" t="s">
        <v>618</v>
      </c>
      <c r="F160" s="1083" t="s">
        <v>2590</v>
      </c>
      <c r="G160" s="1084" t="s">
        <v>38</v>
      </c>
      <c r="H160" s="1085">
        <v>1.9300000000000001E-2</v>
      </c>
      <c r="I160" s="1037" t="s">
        <v>657</v>
      </c>
      <c r="J160" s="1084">
        <v>2023</v>
      </c>
      <c r="K160" s="1076">
        <v>1.4999999999999999E-2</v>
      </c>
      <c r="L160" s="1075">
        <v>22</v>
      </c>
      <c r="M160" s="1075" t="s">
        <v>619</v>
      </c>
      <c r="N160" s="1023">
        <v>2201</v>
      </c>
      <c r="O160" s="852" t="s">
        <v>620</v>
      </c>
      <c r="P160" s="1077">
        <v>2201050</v>
      </c>
      <c r="Q160" s="1037" t="s">
        <v>663</v>
      </c>
      <c r="R160" s="1039" t="s">
        <v>662</v>
      </c>
      <c r="S160" s="1082">
        <v>220105001</v>
      </c>
      <c r="T160" s="1037" t="s">
        <v>664</v>
      </c>
      <c r="U160" s="1075">
        <v>166</v>
      </c>
      <c r="V160" s="1075">
        <v>166</v>
      </c>
      <c r="W160" s="1075">
        <v>93</v>
      </c>
      <c r="X160" s="1075">
        <v>93</v>
      </c>
      <c r="Y160" s="1075">
        <v>93</v>
      </c>
      <c r="Z160" s="1075">
        <f>SUM(V160:Y160)</f>
        <v>445</v>
      </c>
      <c r="AA160" s="1020" t="s">
        <v>43</v>
      </c>
      <c r="AB160" s="1075" t="s">
        <v>3317</v>
      </c>
      <c r="AC160" s="1075" t="s">
        <v>628</v>
      </c>
      <c r="AD160" s="1075" t="s">
        <v>629</v>
      </c>
      <c r="AE160" s="1080" t="s">
        <v>630</v>
      </c>
      <c r="AF160" s="1020"/>
      <c r="AG160" s="1020"/>
      <c r="AH160" s="1020"/>
      <c r="AI160" s="1020"/>
      <c r="AJ160" s="1020"/>
      <c r="AK160" s="1020"/>
      <c r="AL160" s="1020"/>
      <c r="AM160" s="1020"/>
      <c r="AN160" s="1026"/>
      <c r="AO160" s="1027" t="s">
        <v>2964</v>
      </c>
      <c r="AP160" s="1028"/>
      <c r="AQ160" s="1030">
        <v>2200000000</v>
      </c>
      <c r="AR160" s="1030"/>
      <c r="AS160" s="1030"/>
      <c r="AT160" s="1030"/>
      <c r="AU160" s="1030">
        <f t="shared" si="23"/>
        <v>2200000000</v>
      </c>
      <c r="AV160" s="1030"/>
      <c r="AW160" s="1030">
        <v>2281700000</v>
      </c>
      <c r="AX160" s="1030"/>
      <c r="AY160" s="1030"/>
      <c r="AZ160" s="1030"/>
      <c r="BA160" s="1030">
        <f t="shared" si="30"/>
        <v>2281700000</v>
      </c>
      <c r="BB160" s="1030"/>
      <c r="BC160" s="986">
        <v>2395785000</v>
      </c>
      <c r="BD160" s="1030"/>
      <c r="BE160" s="1030"/>
      <c r="BF160" s="1030"/>
      <c r="BG160" s="1030">
        <f t="shared" si="31"/>
        <v>2395785000</v>
      </c>
      <c r="BH160" s="1030"/>
      <c r="BI160" s="1030">
        <v>2515574250</v>
      </c>
      <c r="BJ160" s="1030"/>
      <c r="BK160" s="1030"/>
      <c r="BL160" s="1030"/>
      <c r="BM160" s="1030">
        <f t="shared" si="24"/>
        <v>2515574250</v>
      </c>
    </row>
    <row r="161" spans="1:65" ht="172.5" hidden="1" x14ac:dyDescent="0.25">
      <c r="A161" s="855">
        <v>158</v>
      </c>
      <c r="B161" s="852" t="s">
        <v>615</v>
      </c>
      <c r="C161" s="849" t="s">
        <v>3071</v>
      </c>
      <c r="D161" s="1240" t="s">
        <v>617</v>
      </c>
      <c r="E161" s="852" t="s">
        <v>618</v>
      </c>
      <c r="F161" s="1083" t="s">
        <v>2590</v>
      </c>
      <c r="G161" s="1084" t="s">
        <v>38</v>
      </c>
      <c r="H161" s="1085">
        <v>1.9300000000000001E-2</v>
      </c>
      <c r="I161" s="1037" t="s">
        <v>657</v>
      </c>
      <c r="J161" s="1084">
        <v>2023</v>
      </c>
      <c r="K161" s="1076">
        <v>1.4999999999999999E-2</v>
      </c>
      <c r="L161" s="1075">
        <v>22</v>
      </c>
      <c r="M161" s="1075" t="s">
        <v>619</v>
      </c>
      <c r="N161" s="1023">
        <v>2201</v>
      </c>
      <c r="O161" s="852" t="s">
        <v>620</v>
      </c>
      <c r="P161" s="1077">
        <v>2201029</v>
      </c>
      <c r="Q161" s="1037" t="s">
        <v>666</v>
      </c>
      <c r="R161" s="1039" t="s">
        <v>665</v>
      </c>
      <c r="S161" s="1082">
        <v>220102902</v>
      </c>
      <c r="T161" s="1037" t="s">
        <v>667</v>
      </c>
      <c r="U161" s="1075">
        <v>1</v>
      </c>
      <c r="V161" s="1075">
        <v>1</v>
      </c>
      <c r="W161" s="1075">
        <v>1</v>
      </c>
      <c r="X161" s="1075">
        <v>1</v>
      </c>
      <c r="Y161" s="1075">
        <v>1</v>
      </c>
      <c r="Z161" s="1075">
        <v>4</v>
      </c>
      <c r="AA161" s="1020" t="s">
        <v>43</v>
      </c>
      <c r="AB161" s="1075" t="s">
        <v>3317</v>
      </c>
      <c r="AC161" s="1075" t="s">
        <v>655</v>
      </c>
      <c r="AD161" s="1075" t="s">
        <v>629</v>
      </c>
      <c r="AE161" s="1080" t="s">
        <v>630</v>
      </c>
      <c r="AF161" s="1020"/>
      <c r="AG161" s="1020"/>
      <c r="AH161" s="1020"/>
      <c r="AI161" s="1020"/>
      <c r="AJ161" s="1020"/>
      <c r="AK161" s="1020"/>
      <c r="AL161" s="1020"/>
      <c r="AM161" s="1020"/>
      <c r="AN161" s="1026"/>
      <c r="AO161" s="1027" t="s">
        <v>2964</v>
      </c>
      <c r="AP161" s="1028">
        <v>1500000000</v>
      </c>
      <c r="AQ161" s="1030"/>
      <c r="AR161" s="1030"/>
      <c r="AS161" s="1030"/>
      <c r="AT161" s="1030"/>
      <c r="AU161" s="1030">
        <f t="shared" si="23"/>
        <v>1500000000</v>
      </c>
      <c r="AV161" s="1030">
        <v>1387204825.2222223</v>
      </c>
      <c r="AW161" s="1030"/>
      <c r="AX161" s="1030"/>
      <c r="AY161" s="1030"/>
      <c r="AZ161" s="1030"/>
      <c r="BA161" s="1030">
        <f t="shared" si="30"/>
        <v>1387204825.2222223</v>
      </c>
      <c r="BB161" s="1030">
        <v>1504600088.7231333</v>
      </c>
      <c r="BC161" s="986"/>
      <c r="BD161" s="1030"/>
      <c r="BE161" s="1030"/>
      <c r="BF161" s="1030"/>
      <c r="BG161" s="1030">
        <f t="shared" si="31"/>
        <v>1504600088.7231333</v>
      </c>
      <c r="BH161" s="1030">
        <v>1620454295.5548146</v>
      </c>
      <c r="BI161" s="1030"/>
      <c r="BJ161" s="1030"/>
      <c r="BK161" s="1030"/>
      <c r="BL161" s="1030"/>
      <c r="BM161" s="1030">
        <f t="shared" si="24"/>
        <v>1620454295.5548146</v>
      </c>
    </row>
    <row r="162" spans="1:65" ht="172.5" hidden="1" x14ac:dyDescent="0.25">
      <c r="A162" s="855">
        <v>159</v>
      </c>
      <c r="B162" s="852" t="s">
        <v>615</v>
      </c>
      <c r="C162" s="849" t="s">
        <v>3071</v>
      </c>
      <c r="D162" s="1240" t="s">
        <v>617</v>
      </c>
      <c r="E162" s="852" t="s">
        <v>618</v>
      </c>
      <c r="F162" s="1083" t="s">
        <v>2590</v>
      </c>
      <c r="G162" s="1084" t="s">
        <v>38</v>
      </c>
      <c r="H162" s="1085">
        <v>1.9300000000000001E-2</v>
      </c>
      <c r="I162" s="1037" t="s">
        <v>657</v>
      </c>
      <c r="J162" s="1084">
        <v>2023</v>
      </c>
      <c r="K162" s="1076">
        <v>1.4999999999999999E-2</v>
      </c>
      <c r="L162" s="1075">
        <v>22</v>
      </c>
      <c r="M162" s="1075" t="s">
        <v>619</v>
      </c>
      <c r="N162" s="1023">
        <v>2201</v>
      </c>
      <c r="O162" s="852" t="s">
        <v>620</v>
      </c>
      <c r="P162" s="1077">
        <v>2201077</v>
      </c>
      <c r="Q162" s="1037" t="s">
        <v>669</v>
      </c>
      <c r="R162" s="1039" t="s">
        <v>668</v>
      </c>
      <c r="S162" s="1082">
        <v>220107700</v>
      </c>
      <c r="T162" s="1037" t="s">
        <v>670</v>
      </c>
      <c r="U162" s="1075" t="s">
        <v>158</v>
      </c>
      <c r="V162" s="1075">
        <v>1</v>
      </c>
      <c r="W162" s="1075">
        <v>1</v>
      </c>
      <c r="X162" s="1075">
        <v>1</v>
      </c>
      <c r="Y162" s="1075">
        <v>1</v>
      </c>
      <c r="Z162" s="1075">
        <v>1</v>
      </c>
      <c r="AA162" s="1020" t="s">
        <v>53</v>
      </c>
      <c r="AB162" s="1075" t="s">
        <v>3317</v>
      </c>
      <c r="AC162" s="1075" t="s">
        <v>628</v>
      </c>
      <c r="AD162" s="1075" t="s">
        <v>629</v>
      </c>
      <c r="AE162" s="1080" t="s">
        <v>630</v>
      </c>
      <c r="AF162" s="1020"/>
      <c r="AG162" s="1020"/>
      <c r="AH162" s="1020"/>
      <c r="AI162" s="1020"/>
      <c r="AJ162" s="1020"/>
      <c r="AK162" s="1020"/>
      <c r="AL162" s="1020"/>
      <c r="AM162" s="1020"/>
      <c r="AN162" s="1026"/>
      <c r="AO162" s="1027" t="s">
        <v>2964</v>
      </c>
      <c r="AP162" s="1028"/>
      <c r="AQ162" s="1030">
        <v>100000000</v>
      </c>
      <c r="AR162" s="1030"/>
      <c r="AS162" s="1030"/>
      <c r="AT162" s="1030"/>
      <c r="AU162" s="1030">
        <f t="shared" si="23"/>
        <v>100000000</v>
      </c>
      <c r="AV162" s="1030"/>
      <c r="AW162" s="1030">
        <v>104850000</v>
      </c>
      <c r="AX162" s="1030"/>
      <c r="AY162" s="1030"/>
      <c r="AZ162" s="1030"/>
      <c r="BA162" s="1030">
        <f t="shared" si="30"/>
        <v>104850000</v>
      </c>
      <c r="BB162" s="1030"/>
      <c r="BC162" s="986">
        <v>110092500</v>
      </c>
      <c r="BD162" s="1030"/>
      <c r="BE162" s="1030"/>
      <c r="BF162" s="1030"/>
      <c r="BG162" s="1030">
        <f t="shared" si="31"/>
        <v>110092500</v>
      </c>
      <c r="BH162" s="1030"/>
      <c r="BI162" s="1030">
        <v>115597125</v>
      </c>
      <c r="BJ162" s="1030"/>
      <c r="BK162" s="1030"/>
      <c r="BL162" s="1030"/>
      <c r="BM162" s="1030">
        <f t="shared" si="24"/>
        <v>115597125</v>
      </c>
    </row>
    <row r="163" spans="1:65" ht="224.25" hidden="1" x14ac:dyDescent="0.25">
      <c r="A163" s="855">
        <v>160</v>
      </c>
      <c r="B163" s="852" t="s">
        <v>615</v>
      </c>
      <c r="C163" s="849" t="s">
        <v>3071</v>
      </c>
      <c r="D163" s="1240" t="s">
        <v>617</v>
      </c>
      <c r="E163" s="852" t="s">
        <v>618</v>
      </c>
      <c r="F163" s="1083" t="s">
        <v>2590</v>
      </c>
      <c r="G163" s="1084" t="s">
        <v>38</v>
      </c>
      <c r="H163" s="1085">
        <v>1.9300000000000001E-2</v>
      </c>
      <c r="I163" s="1037" t="s">
        <v>657</v>
      </c>
      <c r="J163" s="1084">
        <v>2023</v>
      </c>
      <c r="K163" s="1076">
        <v>1.4999999999999999E-2</v>
      </c>
      <c r="L163" s="1075">
        <v>22</v>
      </c>
      <c r="M163" s="1075" t="s">
        <v>619</v>
      </c>
      <c r="N163" s="1023">
        <v>2201</v>
      </c>
      <c r="O163" s="852" t="s">
        <v>620</v>
      </c>
      <c r="P163" s="1077" t="s">
        <v>672</v>
      </c>
      <c r="Q163" s="1037" t="s">
        <v>673</v>
      </c>
      <c r="R163" s="1039" t="s">
        <v>671</v>
      </c>
      <c r="S163" s="1082" t="s">
        <v>674</v>
      </c>
      <c r="T163" s="1037" t="s">
        <v>675</v>
      </c>
      <c r="U163" s="1075">
        <v>1</v>
      </c>
      <c r="V163" s="1075">
        <v>1</v>
      </c>
      <c r="W163" s="1075">
        <v>1</v>
      </c>
      <c r="X163" s="1075">
        <v>1</v>
      </c>
      <c r="Y163" s="1075">
        <v>1</v>
      </c>
      <c r="Z163" s="1075">
        <v>1</v>
      </c>
      <c r="AA163" s="1020" t="s">
        <v>53</v>
      </c>
      <c r="AB163" s="1020" t="s">
        <v>3317</v>
      </c>
      <c r="AC163" s="1075" t="s">
        <v>628</v>
      </c>
      <c r="AD163" s="1075" t="s">
        <v>629</v>
      </c>
      <c r="AE163" s="1080" t="s">
        <v>630</v>
      </c>
      <c r="AF163" s="1020"/>
      <c r="AG163" s="1020"/>
      <c r="AH163" s="1020"/>
      <c r="AI163" s="1020"/>
      <c r="AJ163" s="1020"/>
      <c r="AK163" s="1020"/>
      <c r="AL163" s="1020"/>
      <c r="AM163" s="1020"/>
      <c r="AN163" s="1026"/>
      <c r="AO163" s="1027" t="s">
        <v>2964</v>
      </c>
      <c r="AP163" s="1028">
        <v>300000000</v>
      </c>
      <c r="AQ163" s="1030"/>
      <c r="AR163" s="1030"/>
      <c r="AS163" s="1030"/>
      <c r="AT163" s="1030"/>
      <c r="AU163" s="1030">
        <f t="shared" si="23"/>
        <v>300000000</v>
      </c>
      <c r="AV163" s="1030">
        <v>317164825.22222221</v>
      </c>
      <c r="AW163" s="1030"/>
      <c r="AX163" s="1030"/>
      <c r="AY163" s="1030"/>
      <c r="AZ163" s="1030"/>
      <c r="BA163" s="1030">
        <f t="shared" si="30"/>
        <v>317164825.22222221</v>
      </c>
      <c r="BB163" s="1030">
        <v>352595024.72313333</v>
      </c>
      <c r="BC163" s="986"/>
      <c r="BD163" s="1030"/>
      <c r="BE163" s="1030"/>
      <c r="BF163" s="1030"/>
      <c r="BG163" s="1030">
        <f t="shared" si="31"/>
        <v>352595024.72313333</v>
      </c>
      <c r="BH163" s="1030">
        <v>379744841.6268146</v>
      </c>
      <c r="BI163" s="1030"/>
      <c r="BJ163" s="1030"/>
      <c r="BK163" s="1030"/>
      <c r="BL163" s="1030"/>
      <c r="BM163" s="1030">
        <f t="shared" si="24"/>
        <v>379744841.6268146</v>
      </c>
    </row>
    <row r="164" spans="1:65" ht="172.5" hidden="1" x14ac:dyDescent="0.25">
      <c r="A164" s="855">
        <v>161</v>
      </c>
      <c r="B164" s="852" t="s">
        <v>615</v>
      </c>
      <c r="C164" s="849" t="s">
        <v>3071</v>
      </c>
      <c r="D164" s="1240" t="s">
        <v>617</v>
      </c>
      <c r="E164" s="852" t="s">
        <v>618</v>
      </c>
      <c r="F164" s="1083" t="s">
        <v>676</v>
      </c>
      <c r="G164" s="1084" t="s">
        <v>38</v>
      </c>
      <c r="H164" s="2066">
        <v>7.5399999999999995E-2</v>
      </c>
      <c r="I164" s="2068" t="s">
        <v>657</v>
      </c>
      <c r="J164" s="2069">
        <v>2020</v>
      </c>
      <c r="K164" s="2070">
        <v>6.5000000000000002E-2</v>
      </c>
      <c r="L164" s="1075">
        <v>22</v>
      </c>
      <c r="M164" s="1075" t="s">
        <v>619</v>
      </c>
      <c r="N164" s="1023">
        <v>2201</v>
      </c>
      <c r="O164" s="852" t="s">
        <v>620</v>
      </c>
      <c r="P164" s="1077" t="s">
        <v>678</v>
      </c>
      <c r="Q164" s="1037" t="s">
        <v>679</v>
      </c>
      <c r="R164" s="1039" t="s">
        <v>677</v>
      </c>
      <c r="S164" s="1082" t="s">
        <v>680</v>
      </c>
      <c r="T164" s="1037" t="s">
        <v>681</v>
      </c>
      <c r="U164" s="1075">
        <v>1</v>
      </c>
      <c r="V164" s="1075">
        <v>1</v>
      </c>
      <c r="W164" s="1075">
        <v>1</v>
      </c>
      <c r="X164" s="1075">
        <v>1</v>
      </c>
      <c r="Y164" s="1075">
        <v>1</v>
      </c>
      <c r="Z164" s="1075">
        <v>1</v>
      </c>
      <c r="AA164" s="1020" t="s">
        <v>53</v>
      </c>
      <c r="AB164" s="1020" t="s">
        <v>3317</v>
      </c>
      <c r="AC164" s="1075" t="s">
        <v>628</v>
      </c>
      <c r="AD164" s="1075" t="s">
        <v>629</v>
      </c>
      <c r="AE164" s="1080" t="s">
        <v>630</v>
      </c>
      <c r="AF164" s="1020"/>
      <c r="AG164" s="1020"/>
      <c r="AH164" s="1020"/>
      <c r="AI164" s="1020"/>
      <c r="AJ164" s="1020"/>
      <c r="AK164" s="1020"/>
      <c r="AL164" s="1020"/>
      <c r="AM164" s="1020"/>
      <c r="AN164" s="1026"/>
      <c r="AO164" s="1027" t="s">
        <v>2964</v>
      </c>
      <c r="AP164" s="1028"/>
      <c r="AQ164" s="1030">
        <v>100000000</v>
      </c>
      <c r="AR164" s="1030"/>
      <c r="AS164" s="1030"/>
      <c r="AT164" s="1030"/>
      <c r="AU164" s="1030">
        <f t="shared" si="23"/>
        <v>100000000</v>
      </c>
      <c r="AV164" s="1030"/>
      <c r="AW164" s="1030">
        <v>104850000</v>
      </c>
      <c r="AX164" s="1030"/>
      <c r="AY164" s="1030"/>
      <c r="AZ164" s="1030"/>
      <c r="BA164" s="1030">
        <f t="shared" si="30"/>
        <v>104850000</v>
      </c>
      <c r="BB164" s="1030"/>
      <c r="BC164" s="986">
        <v>110092500</v>
      </c>
      <c r="BD164" s="1030"/>
      <c r="BE164" s="1030"/>
      <c r="BF164" s="1030"/>
      <c r="BG164" s="1030">
        <f t="shared" si="31"/>
        <v>110092500</v>
      </c>
      <c r="BH164" s="1030"/>
      <c r="BI164" s="1030">
        <v>115597125</v>
      </c>
      <c r="BJ164" s="1030"/>
      <c r="BK164" s="1030"/>
      <c r="BL164" s="1030"/>
      <c r="BM164" s="1030">
        <f t="shared" si="24"/>
        <v>115597125</v>
      </c>
    </row>
    <row r="165" spans="1:65" ht="172.5" hidden="1" x14ac:dyDescent="0.25">
      <c r="A165" s="855">
        <v>162</v>
      </c>
      <c r="B165" s="852" t="s">
        <v>615</v>
      </c>
      <c r="C165" s="849" t="s">
        <v>3071</v>
      </c>
      <c r="D165" s="1240" t="s">
        <v>617</v>
      </c>
      <c r="E165" s="852" t="s">
        <v>618</v>
      </c>
      <c r="F165" s="1083" t="s">
        <v>676</v>
      </c>
      <c r="G165" s="1084" t="s">
        <v>38</v>
      </c>
      <c r="H165" s="2067"/>
      <c r="I165" s="2067"/>
      <c r="J165" s="2067"/>
      <c r="K165" s="2067"/>
      <c r="L165" s="1075">
        <v>22</v>
      </c>
      <c r="M165" s="1075" t="s">
        <v>619</v>
      </c>
      <c r="N165" s="1023">
        <v>2201</v>
      </c>
      <c r="O165" s="852" t="s">
        <v>620</v>
      </c>
      <c r="P165" s="1077">
        <v>2201031</v>
      </c>
      <c r="Q165" s="1037" t="s">
        <v>683</v>
      </c>
      <c r="R165" s="1039" t="s">
        <v>682</v>
      </c>
      <c r="S165" s="1082">
        <v>220103100</v>
      </c>
      <c r="T165" s="1037" t="s">
        <v>684</v>
      </c>
      <c r="U165" s="1078">
        <v>3730</v>
      </c>
      <c r="V165" s="1078">
        <v>3730</v>
      </c>
      <c r="W165" s="1078">
        <v>3730</v>
      </c>
      <c r="X165" s="1078">
        <v>3730</v>
      </c>
      <c r="Y165" s="1078">
        <v>3730</v>
      </c>
      <c r="Z165" s="1078">
        <v>3730</v>
      </c>
      <c r="AA165" s="1020" t="s">
        <v>53</v>
      </c>
      <c r="AB165" s="1020" t="s">
        <v>3317</v>
      </c>
      <c r="AC165" s="1075" t="s">
        <v>628</v>
      </c>
      <c r="AD165" s="1075" t="s">
        <v>629</v>
      </c>
      <c r="AE165" s="1080" t="s">
        <v>630</v>
      </c>
      <c r="AF165" s="1020"/>
      <c r="AG165" s="1020"/>
      <c r="AH165" s="1020"/>
      <c r="AI165" s="1020"/>
      <c r="AJ165" s="1020"/>
      <c r="AK165" s="1020"/>
      <c r="AL165" s="1020"/>
      <c r="AM165" s="1020"/>
      <c r="AN165" s="1026"/>
      <c r="AO165" s="1027" t="s">
        <v>2964</v>
      </c>
      <c r="AP165" s="1028"/>
      <c r="AQ165" s="1030">
        <v>100000000</v>
      </c>
      <c r="AR165" s="1030"/>
      <c r="AS165" s="1030"/>
      <c r="AT165" s="1030"/>
      <c r="AU165" s="1030">
        <f t="shared" si="23"/>
        <v>100000000</v>
      </c>
      <c r="AV165" s="1030"/>
      <c r="AW165" s="1030">
        <v>104850000</v>
      </c>
      <c r="AX165" s="1030"/>
      <c r="AY165" s="1030"/>
      <c r="AZ165" s="1030"/>
      <c r="BA165" s="1030">
        <f t="shared" si="30"/>
        <v>104850000</v>
      </c>
      <c r="BB165" s="1030"/>
      <c r="BC165" s="986">
        <v>110092500</v>
      </c>
      <c r="BD165" s="1030"/>
      <c r="BE165" s="1030"/>
      <c r="BF165" s="1030"/>
      <c r="BG165" s="1030">
        <f t="shared" si="31"/>
        <v>110092500</v>
      </c>
      <c r="BH165" s="1030"/>
      <c r="BI165" s="1030">
        <v>115597125</v>
      </c>
      <c r="BJ165" s="1030"/>
      <c r="BK165" s="1030"/>
      <c r="BL165" s="1030"/>
      <c r="BM165" s="1030">
        <f t="shared" si="24"/>
        <v>115597125</v>
      </c>
    </row>
    <row r="166" spans="1:65" ht="241.5" hidden="1" x14ac:dyDescent="0.25">
      <c r="A166" s="855">
        <v>163</v>
      </c>
      <c r="B166" s="852" t="s">
        <v>615</v>
      </c>
      <c r="C166" s="849" t="s">
        <v>3071</v>
      </c>
      <c r="D166" s="1240" t="s">
        <v>685</v>
      </c>
      <c r="E166" s="1089" t="s">
        <v>686</v>
      </c>
      <c r="F166" s="1083" t="s">
        <v>687</v>
      </c>
      <c r="G166" s="1037" t="s">
        <v>688</v>
      </c>
      <c r="H166" s="1037" t="s">
        <v>689</v>
      </c>
      <c r="I166" s="1075" t="s">
        <v>690</v>
      </c>
      <c r="J166" s="1084">
        <v>2023</v>
      </c>
      <c r="K166" s="1037" t="s">
        <v>691</v>
      </c>
      <c r="L166" s="1075">
        <v>22</v>
      </c>
      <c r="M166" s="1075" t="s">
        <v>619</v>
      </c>
      <c r="N166" s="1023">
        <v>2201</v>
      </c>
      <c r="O166" s="852" t="s">
        <v>620</v>
      </c>
      <c r="P166" s="1077">
        <v>2201044</v>
      </c>
      <c r="Q166" s="1037" t="s">
        <v>693</v>
      </c>
      <c r="R166" s="1039" t="s">
        <v>692</v>
      </c>
      <c r="S166" s="1082">
        <v>220104400</v>
      </c>
      <c r="T166" s="1037" t="s">
        <v>694</v>
      </c>
      <c r="U166" s="1086">
        <v>7000</v>
      </c>
      <c r="V166" s="1086">
        <v>7000</v>
      </c>
      <c r="W166" s="1086">
        <v>7000</v>
      </c>
      <c r="X166" s="1086">
        <v>7000</v>
      </c>
      <c r="Y166" s="1086">
        <v>7000</v>
      </c>
      <c r="Z166" s="1086">
        <v>7000</v>
      </c>
      <c r="AA166" s="1020" t="s">
        <v>53</v>
      </c>
      <c r="AB166" s="1020" t="s">
        <v>3317</v>
      </c>
      <c r="AC166" s="1075" t="s">
        <v>655</v>
      </c>
      <c r="AD166" s="1075" t="s">
        <v>629</v>
      </c>
      <c r="AE166" s="1080" t="s">
        <v>630</v>
      </c>
      <c r="AF166" s="1020"/>
      <c r="AG166" s="1020"/>
      <c r="AH166" s="1020"/>
      <c r="AI166" s="1020"/>
      <c r="AJ166" s="1020"/>
      <c r="AK166" s="1020"/>
      <c r="AL166" s="1020"/>
      <c r="AM166" s="1020"/>
      <c r="AN166" s="1026"/>
      <c r="AO166" s="1027" t="s">
        <v>2964</v>
      </c>
      <c r="AP166" s="1028"/>
      <c r="AQ166" s="1030">
        <v>260000000</v>
      </c>
      <c r="AR166" s="1030"/>
      <c r="AS166" s="1030"/>
      <c r="AT166" s="1030"/>
      <c r="AU166" s="1030">
        <f t="shared" si="23"/>
        <v>260000000</v>
      </c>
      <c r="AV166" s="1030"/>
      <c r="AW166" s="1030">
        <v>272610000</v>
      </c>
      <c r="AX166" s="1030"/>
      <c r="AY166" s="1030"/>
      <c r="AZ166" s="1030"/>
      <c r="BA166" s="1030">
        <f t="shared" si="30"/>
        <v>272610000</v>
      </c>
      <c r="BB166" s="1030"/>
      <c r="BC166" s="986">
        <v>286240500</v>
      </c>
      <c r="BD166" s="1030"/>
      <c r="BE166" s="1030"/>
      <c r="BF166" s="1030"/>
      <c r="BG166" s="1030">
        <f t="shared" si="31"/>
        <v>286240500</v>
      </c>
      <c r="BH166" s="1030"/>
      <c r="BI166" s="1030">
        <v>300552525</v>
      </c>
      <c r="BJ166" s="1030"/>
      <c r="BK166" s="1030"/>
      <c r="BL166" s="1030"/>
      <c r="BM166" s="1030">
        <f t="shared" si="24"/>
        <v>300552525</v>
      </c>
    </row>
    <row r="167" spans="1:65" ht="241.5" hidden="1" x14ac:dyDescent="0.25">
      <c r="A167" s="855">
        <v>164</v>
      </c>
      <c r="B167" s="852" t="s">
        <v>615</v>
      </c>
      <c r="C167" s="849" t="s">
        <v>3071</v>
      </c>
      <c r="D167" s="1240" t="s">
        <v>685</v>
      </c>
      <c r="E167" s="1089" t="s">
        <v>686</v>
      </c>
      <c r="F167" s="1083" t="s">
        <v>687</v>
      </c>
      <c r="G167" s="1037" t="s">
        <v>688</v>
      </c>
      <c r="H167" s="1037" t="s">
        <v>689</v>
      </c>
      <c r="I167" s="1075" t="s">
        <v>690</v>
      </c>
      <c r="J167" s="1084">
        <v>2023</v>
      </c>
      <c r="K167" s="1037" t="s">
        <v>691</v>
      </c>
      <c r="L167" s="1075">
        <v>22</v>
      </c>
      <c r="M167" s="1075" t="s">
        <v>619</v>
      </c>
      <c r="N167" s="1023">
        <v>2201</v>
      </c>
      <c r="O167" s="852" t="s">
        <v>620</v>
      </c>
      <c r="P167" s="1077">
        <v>2201035</v>
      </c>
      <c r="Q167" s="1037" t="s">
        <v>696</v>
      </c>
      <c r="R167" s="1039" t="s">
        <v>695</v>
      </c>
      <c r="S167" s="1082">
        <v>220103500</v>
      </c>
      <c r="T167" s="1037" t="s">
        <v>697</v>
      </c>
      <c r="U167" s="1075">
        <v>0</v>
      </c>
      <c r="V167" s="1075">
        <v>1</v>
      </c>
      <c r="W167" s="1075">
        <v>1</v>
      </c>
      <c r="X167" s="1075">
        <v>1</v>
      </c>
      <c r="Y167" s="1075">
        <v>1</v>
      </c>
      <c r="Z167" s="1075">
        <v>1</v>
      </c>
      <c r="AA167" s="1020" t="s">
        <v>53</v>
      </c>
      <c r="AB167" s="1075" t="s">
        <v>3317</v>
      </c>
      <c r="AC167" s="1075" t="s">
        <v>628</v>
      </c>
      <c r="AD167" s="1075" t="s">
        <v>629</v>
      </c>
      <c r="AE167" s="1080" t="s">
        <v>630</v>
      </c>
      <c r="AF167" s="1020"/>
      <c r="AG167" s="1020"/>
      <c r="AH167" s="1020"/>
      <c r="AI167" s="1020"/>
      <c r="AJ167" s="1020"/>
      <c r="AK167" s="1020"/>
      <c r="AL167" s="1020"/>
      <c r="AM167" s="1020"/>
      <c r="AN167" s="1026"/>
      <c r="AO167" s="1027" t="s">
        <v>2964</v>
      </c>
      <c r="AP167" s="1028"/>
      <c r="AQ167" s="1030">
        <v>100000000</v>
      </c>
      <c r="AR167" s="1030"/>
      <c r="AS167" s="1030"/>
      <c r="AT167" s="1030"/>
      <c r="AU167" s="1030">
        <f t="shared" si="23"/>
        <v>100000000</v>
      </c>
      <c r="AV167" s="1030"/>
      <c r="AW167" s="1030">
        <v>104850000</v>
      </c>
      <c r="AX167" s="1030"/>
      <c r="AY167" s="1030"/>
      <c r="AZ167" s="1030"/>
      <c r="BA167" s="1030">
        <f t="shared" si="30"/>
        <v>104850000</v>
      </c>
      <c r="BB167" s="1030"/>
      <c r="BC167" s="986">
        <v>110092500</v>
      </c>
      <c r="BD167" s="1030"/>
      <c r="BE167" s="1030"/>
      <c r="BF167" s="1030"/>
      <c r="BG167" s="1030">
        <f t="shared" si="31"/>
        <v>110092500</v>
      </c>
      <c r="BH167" s="1030"/>
      <c r="BI167" s="1030">
        <v>115597125</v>
      </c>
      <c r="BJ167" s="1030"/>
      <c r="BK167" s="1030"/>
      <c r="BL167" s="1030"/>
      <c r="BM167" s="1030">
        <f t="shared" si="24"/>
        <v>115597125</v>
      </c>
    </row>
    <row r="168" spans="1:65" ht="241.5" hidden="1" x14ac:dyDescent="0.25">
      <c r="A168" s="855">
        <v>165</v>
      </c>
      <c r="B168" s="852" t="s">
        <v>615</v>
      </c>
      <c r="C168" s="849" t="s">
        <v>3071</v>
      </c>
      <c r="D168" s="1240" t="s">
        <v>685</v>
      </c>
      <c r="E168" s="1089" t="s">
        <v>686</v>
      </c>
      <c r="F168" s="1083" t="s">
        <v>687</v>
      </c>
      <c r="G168" s="1037" t="s">
        <v>688</v>
      </c>
      <c r="H168" s="1037" t="s">
        <v>689</v>
      </c>
      <c r="I168" s="1075" t="s">
        <v>690</v>
      </c>
      <c r="J168" s="1084">
        <v>2023</v>
      </c>
      <c r="K168" s="1037" t="s">
        <v>691</v>
      </c>
      <c r="L168" s="1075">
        <v>22</v>
      </c>
      <c r="M168" s="1075" t="s">
        <v>619</v>
      </c>
      <c r="N168" s="1023">
        <v>2201</v>
      </c>
      <c r="O168" s="852" t="s">
        <v>620</v>
      </c>
      <c r="P168" s="1077">
        <v>2201001</v>
      </c>
      <c r="Q168" s="1037" t="s">
        <v>51</v>
      </c>
      <c r="R168" s="1039" t="s">
        <v>698</v>
      </c>
      <c r="S168" s="1082">
        <v>220100103</v>
      </c>
      <c r="T168" s="1037" t="s">
        <v>699</v>
      </c>
      <c r="U168" s="1075">
        <v>1</v>
      </c>
      <c r="V168" s="1075">
        <v>1</v>
      </c>
      <c r="W168" s="1075">
        <v>1</v>
      </c>
      <c r="X168" s="1075">
        <v>1</v>
      </c>
      <c r="Y168" s="1075">
        <v>1</v>
      </c>
      <c r="Z168" s="1075">
        <v>1</v>
      </c>
      <c r="AA168" s="1020" t="s">
        <v>53</v>
      </c>
      <c r="AB168" s="1020" t="s">
        <v>3317</v>
      </c>
      <c r="AC168" s="1075" t="s">
        <v>655</v>
      </c>
      <c r="AD168" s="1075" t="s">
        <v>629</v>
      </c>
      <c r="AE168" s="1080" t="s">
        <v>630</v>
      </c>
      <c r="AF168" s="1020"/>
      <c r="AG168" s="1020"/>
      <c r="AH168" s="1020"/>
      <c r="AI168" s="1020"/>
      <c r="AJ168" s="1020"/>
      <c r="AK168" s="1020"/>
      <c r="AL168" s="1020"/>
      <c r="AM168" s="1020"/>
      <c r="AN168" s="1026"/>
      <c r="AO168" s="1027" t="s">
        <v>2964</v>
      </c>
      <c r="AP168" s="1028"/>
      <c r="AQ168" s="1030">
        <v>100000000</v>
      </c>
      <c r="AR168" s="1030"/>
      <c r="AS168" s="1030"/>
      <c r="AT168" s="1030"/>
      <c r="AU168" s="1030">
        <f t="shared" si="23"/>
        <v>100000000</v>
      </c>
      <c r="AV168" s="1030"/>
      <c r="AW168" s="1030">
        <v>104850000</v>
      </c>
      <c r="AX168" s="1030"/>
      <c r="AY168" s="1030"/>
      <c r="AZ168" s="1030"/>
      <c r="BA168" s="1030">
        <f t="shared" si="30"/>
        <v>104850000</v>
      </c>
      <c r="BB168" s="1030"/>
      <c r="BC168" s="986">
        <v>110092500</v>
      </c>
      <c r="BD168" s="1030"/>
      <c r="BE168" s="1030"/>
      <c r="BF168" s="1030"/>
      <c r="BG168" s="1030">
        <f t="shared" si="31"/>
        <v>110092500</v>
      </c>
      <c r="BH168" s="1030"/>
      <c r="BI168" s="1030">
        <v>115597125</v>
      </c>
      <c r="BJ168" s="1030"/>
      <c r="BK168" s="1030"/>
      <c r="BL168" s="1030"/>
      <c r="BM168" s="1030">
        <f t="shared" si="24"/>
        <v>115597125</v>
      </c>
    </row>
    <row r="169" spans="1:65" ht="241.5" hidden="1" x14ac:dyDescent="0.25">
      <c r="A169" s="855">
        <v>166</v>
      </c>
      <c r="B169" s="852" t="s">
        <v>615</v>
      </c>
      <c r="C169" s="849" t="s">
        <v>3071</v>
      </c>
      <c r="D169" s="1240" t="s">
        <v>685</v>
      </c>
      <c r="E169" s="1089" t="s">
        <v>686</v>
      </c>
      <c r="F169" s="1083" t="s">
        <v>687</v>
      </c>
      <c r="G169" s="1037" t="s">
        <v>688</v>
      </c>
      <c r="H169" s="1037" t="s">
        <v>689</v>
      </c>
      <c r="I169" s="1075" t="s">
        <v>690</v>
      </c>
      <c r="J169" s="1084">
        <v>2023</v>
      </c>
      <c r="K169" s="1037" t="s">
        <v>691</v>
      </c>
      <c r="L169" s="1075">
        <v>22</v>
      </c>
      <c r="M169" s="1075" t="s">
        <v>619</v>
      </c>
      <c r="N169" s="1023">
        <v>2201</v>
      </c>
      <c r="O169" s="852" t="s">
        <v>620</v>
      </c>
      <c r="P169" s="1077">
        <v>2201005</v>
      </c>
      <c r="Q169" s="1075" t="s">
        <v>102</v>
      </c>
      <c r="R169" s="1039" t="s">
        <v>700</v>
      </c>
      <c r="S169" s="1081">
        <v>220100500</v>
      </c>
      <c r="T169" s="1075" t="s">
        <v>701</v>
      </c>
      <c r="U169" s="1075">
        <v>2</v>
      </c>
      <c r="V169" s="1075">
        <v>2</v>
      </c>
      <c r="W169" s="1075">
        <v>2</v>
      </c>
      <c r="X169" s="1075">
        <v>2</v>
      </c>
      <c r="Y169" s="1075">
        <v>2</v>
      </c>
      <c r="Z169" s="1075">
        <v>2</v>
      </c>
      <c r="AA169" s="1020" t="s">
        <v>53</v>
      </c>
      <c r="AB169" s="1020" t="s">
        <v>3317</v>
      </c>
      <c r="AC169" s="1037" t="s">
        <v>628</v>
      </c>
      <c r="AD169" s="1075" t="s">
        <v>629</v>
      </c>
      <c r="AE169" s="1080" t="s">
        <v>630</v>
      </c>
      <c r="AF169" s="1020"/>
      <c r="AG169" s="1020"/>
      <c r="AH169" s="1020"/>
      <c r="AI169" s="1020"/>
      <c r="AJ169" s="1020"/>
      <c r="AK169" s="1020"/>
      <c r="AL169" s="1020"/>
      <c r="AM169" s="1020"/>
      <c r="AN169" s="1026"/>
      <c r="AO169" s="1027" t="s">
        <v>2964</v>
      </c>
      <c r="AP169" s="1028">
        <v>200000000</v>
      </c>
      <c r="AQ169" s="1030"/>
      <c r="AR169" s="1030"/>
      <c r="AS169" s="1030"/>
      <c r="AT169" s="1030"/>
      <c r="AU169" s="1030">
        <f t="shared" si="23"/>
        <v>200000000</v>
      </c>
      <c r="AV169" s="1030">
        <v>227994825.22222221</v>
      </c>
      <c r="AW169" s="1030"/>
      <c r="AX169" s="1030"/>
      <c r="AY169" s="1030"/>
      <c r="AZ169" s="1030"/>
      <c r="BA169" s="1030">
        <f t="shared" si="30"/>
        <v>227994825.22222221</v>
      </c>
      <c r="BB169" s="1030">
        <v>256594602.72313333</v>
      </c>
      <c r="BC169" s="986"/>
      <c r="BD169" s="1030"/>
      <c r="BE169" s="1030"/>
      <c r="BF169" s="1030"/>
      <c r="BG169" s="1030">
        <f t="shared" si="31"/>
        <v>256594602.72313333</v>
      </c>
      <c r="BH169" s="1030">
        <v>276352387.13281459</v>
      </c>
      <c r="BI169" s="1030"/>
      <c r="BJ169" s="1030"/>
      <c r="BK169" s="1030"/>
      <c r="BL169" s="1030"/>
      <c r="BM169" s="1030">
        <f t="shared" si="24"/>
        <v>276352387.13281459</v>
      </c>
    </row>
    <row r="170" spans="1:65" ht="258.75" hidden="1" x14ac:dyDescent="0.25">
      <c r="A170" s="855">
        <v>167</v>
      </c>
      <c r="B170" s="852" t="s">
        <v>615</v>
      </c>
      <c r="C170" s="849" t="s">
        <v>3071</v>
      </c>
      <c r="D170" s="1240" t="s">
        <v>685</v>
      </c>
      <c r="E170" s="1089" t="s">
        <v>686</v>
      </c>
      <c r="F170" s="1083" t="s">
        <v>687</v>
      </c>
      <c r="G170" s="1037" t="s">
        <v>688</v>
      </c>
      <c r="H170" s="1037" t="s">
        <v>689</v>
      </c>
      <c r="I170" s="1075" t="s">
        <v>690</v>
      </c>
      <c r="J170" s="1084">
        <v>2023</v>
      </c>
      <c r="K170" s="1037" t="s">
        <v>691</v>
      </c>
      <c r="L170" s="1075">
        <v>22</v>
      </c>
      <c r="M170" s="1075" t="s">
        <v>619</v>
      </c>
      <c r="N170" s="1023">
        <v>2201</v>
      </c>
      <c r="O170" s="852" t="s">
        <v>620</v>
      </c>
      <c r="P170" s="1077">
        <v>2201061</v>
      </c>
      <c r="Q170" s="1037" t="s">
        <v>703</v>
      </c>
      <c r="R170" s="1039" t="s">
        <v>702</v>
      </c>
      <c r="S170" s="1082">
        <v>220106100</v>
      </c>
      <c r="T170" s="1037" t="s">
        <v>704</v>
      </c>
      <c r="U170" s="1075">
        <v>72</v>
      </c>
      <c r="V170" s="1075">
        <v>242</v>
      </c>
      <c r="W170" s="1075">
        <v>242</v>
      </c>
      <c r="X170" s="1075">
        <v>242</v>
      </c>
      <c r="Y170" s="1075">
        <v>242</v>
      </c>
      <c r="Z170" s="1075">
        <v>242</v>
      </c>
      <c r="AA170" s="1020" t="s">
        <v>53</v>
      </c>
      <c r="AB170" s="1075" t="s">
        <v>3317</v>
      </c>
      <c r="AC170" s="1075" t="s">
        <v>655</v>
      </c>
      <c r="AD170" s="1075" t="s">
        <v>629</v>
      </c>
      <c r="AE170" s="1080" t="s">
        <v>630</v>
      </c>
      <c r="AF170" s="1020"/>
      <c r="AG170" s="1020"/>
      <c r="AH170" s="1020"/>
      <c r="AI170" s="1020"/>
      <c r="AJ170" s="1020"/>
      <c r="AK170" s="1020"/>
      <c r="AL170" s="1020"/>
      <c r="AM170" s="1020"/>
      <c r="AN170" s="1026"/>
      <c r="AO170" s="1027" t="s">
        <v>2964</v>
      </c>
      <c r="AP170" s="1028"/>
      <c r="AQ170" s="1030">
        <v>100000000</v>
      </c>
      <c r="AR170" s="1030"/>
      <c r="AS170" s="1030"/>
      <c r="AT170" s="1030"/>
      <c r="AU170" s="1030">
        <f t="shared" si="23"/>
        <v>100000000</v>
      </c>
      <c r="AV170" s="1030"/>
      <c r="AW170" s="1030">
        <v>104850000</v>
      </c>
      <c r="AX170" s="1030"/>
      <c r="AY170" s="1030"/>
      <c r="AZ170" s="1030"/>
      <c r="BA170" s="1030">
        <f t="shared" si="30"/>
        <v>104850000</v>
      </c>
      <c r="BB170" s="1030"/>
      <c r="BC170" s="986">
        <v>110092500</v>
      </c>
      <c r="BD170" s="1030"/>
      <c r="BE170" s="1030"/>
      <c r="BF170" s="1030"/>
      <c r="BG170" s="1030">
        <f t="shared" si="31"/>
        <v>110092500</v>
      </c>
      <c r="BH170" s="1030"/>
      <c r="BI170" s="1030">
        <v>115597125</v>
      </c>
      <c r="BJ170" s="1030"/>
      <c r="BK170" s="1030"/>
      <c r="BL170" s="1030"/>
      <c r="BM170" s="1030">
        <f t="shared" si="24"/>
        <v>115597125</v>
      </c>
    </row>
    <row r="171" spans="1:65" s="1010" customFormat="1" ht="241.5" hidden="1" x14ac:dyDescent="0.25">
      <c r="A171" s="1238">
        <v>168</v>
      </c>
      <c r="B171" s="1240" t="s">
        <v>615</v>
      </c>
      <c r="C171" s="1239" t="s">
        <v>3071</v>
      </c>
      <c r="D171" s="1240" t="s">
        <v>685</v>
      </c>
      <c r="E171" s="1089" t="s">
        <v>686</v>
      </c>
      <c r="F171" s="1083" t="s">
        <v>687</v>
      </c>
      <c r="G171" s="1037" t="s">
        <v>688</v>
      </c>
      <c r="H171" s="1037" t="s">
        <v>689</v>
      </c>
      <c r="I171" s="1075" t="s">
        <v>690</v>
      </c>
      <c r="J171" s="1084">
        <v>2023</v>
      </c>
      <c r="K171" s="1037" t="s">
        <v>691</v>
      </c>
      <c r="L171" s="1075">
        <v>22</v>
      </c>
      <c r="M171" s="1075" t="s">
        <v>619</v>
      </c>
      <c r="N171" s="1023">
        <v>2201</v>
      </c>
      <c r="O171" s="852" t="s">
        <v>620</v>
      </c>
      <c r="P171" s="1077">
        <v>2201069</v>
      </c>
      <c r="Q171" s="1037" t="s">
        <v>28831</v>
      </c>
      <c r="R171" s="1039" t="s">
        <v>705</v>
      </c>
      <c r="S171" s="1077" t="s">
        <v>13912</v>
      </c>
      <c r="T171" s="1084" t="s">
        <v>3522</v>
      </c>
      <c r="U171" s="1075">
        <v>5</v>
      </c>
      <c r="V171" s="1075">
        <v>5</v>
      </c>
      <c r="W171" s="1075">
        <v>5</v>
      </c>
      <c r="X171" s="1075">
        <v>5</v>
      </c>
      <c r="Y171" s="1075">
        <v>5</v>
      </c>
      <c r="Z171" s="1075">
        <v>5</v>
      </c>
      <c r="AA171" s="1020" t="s">
        <v>53</v>
      </c>
      <c r="AB171" s="1020" t="s">
        <v>3317</v>
      </c>
      <c r="AC171" s="1075" t="s">
        <v>655</v>
      </c>
      <c r="AD171" s="1075" t="s">
        <v>629</v>
      </c>
      <c r="AE171" s="1080" t="s">
        <v>630</v>
      </c>
      <c r="AF171" s="1020"/>
      <c r="AG171" s="1020"/>
      <c r="AH171" s="1020"/>
      <c r="AI171" s="1020"/>
      <c r="AJ171" s="1020"/>
      <c r="AK171" s="1020"/>
      <c r="AL171" s="1020"/>
      <c r="AM171" s="1020"/>
      <c r="AN171" s="1026"/>
      <c r="AO171" s="1027" t="s">
        <v>2964</v>
      </c>
      <c r="AP171" s="1028"/>
      <c r="AQ171" s="1030">
        <v>100000000</v>
      </c>
      <c r="AR171" s="1030"/>
      <c r="AS171" s="1030"/>
      <c r="AT171" s="1030"/>
      <c r="AU171" s="1030">
        <f t="shared" si="23"/>
        <v>100000000</v>
      </c>
      <c r="AV171" s="1030"/>
      <c r="AW171" s="1030">
        <v>104850000</v>
      </c>
      <c r="AX171" s="1030"/>
      <c r="AY171" s="1030"/>
      <c r="AZ171" s="1030"/>
      <c r="BA171" s="1030">
        <f t="shared" si="30"/>
        <v>104850000</v>
      </c>
      <c r="BB171" s="1030"/>
      <c r="BC171" s="986">
        <v>110092500</v>
      </c>
      <c r="BD171" s="1030"/>
      <c r="BE171" s="1030"/>
      <c r="BF171" s="1030"/>
      <c r="BG171" s="1030">
        <f t="shared" si="31"/>
        <v>110092500</v>
      </c>
      <c r="BH171" s="1030"/>
      <c r="BI171" s="1030">
        <v>115597125</v>
      </c>
      <c r="BJ171" s="1030"/>
      <c r="BK171" s="1030"/>
      <c r="BL171" s="1030"/>
      <c r="BM171" s="1030">
        <f t="shared" si="24"/>
        <v>115597125</v>
      </c>
    </row>
    <row r="172" spans="1:65" ht="241.5" hidden="1" x14ac:dyDescent="0.25">
      <c r="A172" s="855">
        <v>169</v>
      </c>
      <c r="B172" s="852" t="s">
        <v>615</v>
      </c>
      <c r="C172" s="849" t="s">
        <v>3071</v>
      </c>
      <c r="D172" s="1240" t="s">
        <v>685</v>
      </c>
      <c r="E172" s="1089" t="s">
        <v>686</v>
      </c>
      <c r="F172" s="1083" t="s">
        <v>687</v>
      </c>
      <c r="G172" s="1037" t="s">
        <v>688</v>
      </c>
      <c r="H172" s="1037" t="s">
        <v>689</v>
      </c>
      <c r="I172" s="1075" t="s">
        <v>690</v>
      </c>
      <c r="J172" s="1084">
        <v>2023</v>
      </c>
      <c r="K172" s="1037" t="s">
        <v>691</v>
      </c>
      <c r="L172" s="1075">
        <v>22</v>
      </c>
      <c r="M172" s="1075" t="s">
        <v>619</v>
      </c>
      <c r="N172" s="1023">
        <v>2201</v>
      </c>
      <c r="O172" s="852" t="s">
        <v>620</v>
      </c>
      <c r="P172" s="1077" t="s">
        <v>651</v>
      </c>
      <c r="Q172" s="1037" t="s">
        <v>652</v>
      </c>
      <c r="R172" s="1039" t="s">
        <v>708</v>
      </c>
      <c r="S172" s="1082" t="s">
        <v>653</v>
      </c>
      <c r="T172" s="1037" t="s">
        <v>654</v>
      </c>
      <c r="U172" s="1075">
        <v>0</v>
      </c>
      <c r="V172" s="1075">
        <v>3</v>
      </c>
      <c r="W172" s="1075">
        <v>3</v>
      </c>
      <c r="X172" s="1075">
        <v>3</v>
      </c>
      <c r="Y172" s="1075">
        <v>3</v>
      </c>
      <c r="Z172" s="1075">
        <v>3</v>
      </c>
      <c r="AA172" s="1020" t="s">
        <v>53</v>
      </c>
      <c r="AB172" s="1075" t="s">
        <v>3317</v>
      </c>
      <c r="AC172" s="1075" t="s">
        <v>655</v>
      </c>
      <c r="AD172" s="1075" t="s">
        <v>629</v>
      </c>
      <c r="AE172" s="1080" t="s">
        <v>630</v>
      </c>
      <c r="AF172" s="1020"/>
      <c r="AG172" s="1020"/>
      <c r="AH172" s="1020"/>
      <c r="AI172" s="1020"/>
      <c r="AJ172" s="1020"/>
      <c r="AK172" s="1020"/>
      <c r="AL172" s="1020"/>
      <c r="AM172" s="1020"/>
      <c r="AN172" s="1026"/>
      <c r="AO172" s="1027" t="s">
        <v>2964</v>
      </c>
      <c r="AP172" s="1028"/>
      <c r="AQ172" s="1030">
        <v>100000000</v>
      </c>
      <c r="AR172" s="1030"/>
      <c r="AS172" s="1030"/>
      <c r="AT172" s="1030"/>
      <c r="AU172" s="1030">
        <f t="shared" si="23"/>
        <v>100000000</v>
      </c>
      <c r="AV172" s="1030"/>
      <c r="AW172" s="1030">
        <v>104850000</v>
      </c>
      <c r="AX172" s="1030"/>
      <c r="AY172" s="1030"/>
      <c r="AZ172" s="1030"/>
      <c r="BA172" s="1030">
        <f t="shared" si="30"/>
        <v>104850000</v>
      </c>
      <c r="BB172" s="1030"/>
      <c r="BC172" s="986">
        <v>110092500</v>
      </c>
      <c r="BD172" s="1030"/>
      <c r="BE172" s="1030"/>
      <c r="BF172" s="1030"/>
      <c r="BG172" s="1030">
        <f t="shared" si="31"/>
        <v>110092500</v>
      </c>
      <c r="BH172" s="1030"/>
      <c r="BI172" s="1030">
        <v>115597125</v>
      </c>
      <c r="BJ172" s="1030"/>
      <c r="BK172" s="1030"/>
      <c r="BL172" s="1030"/>
      <c r="BM172" s="1030">
        <f t="shared" si="24"/>
        <v>115597125</v>
      </c>
    </row>
    <row r="173" spans="1:65" ht="189.75" hidden="1" x14ac:dyDescent="0.25">
      <c r="A173" s="855">
        <v>170</v>
      </c>
      <c r="B173" s="852" t="s">
        <v>615</v>
      </c>
      <c r="C173" s="849" t="s">
        <v>3071</v>
      </c>
      <c r="D173" s="1240" t="s">
        <v>685</v>
      </c>
      <c r="E173" s="1089" t="s">
        <v>686</v>
      </c>
      <c r="F173" s="852" t="s">
        <v>709</v>
      </c>
      <c r="G173" s="1075" t="s">
        <v>688</v>
      </c>
      <c r="H173" s="1075" t="s">
        <v>710</v>
      </c>
      <c r="I173" s="1075" t="s">
        <v>711</v>
      </c>
      <c r="J173" s="1075">
        <v>2023</v>
      </c>
      <c r="K173" s="1075" t="s">
        <v>712</v>
      </c>
      <c r="L173" s="1075">
        <v>22</v>
      </c>
      <c r="M173" s="1075" t="s">
        <v>619</v>
      </c>
      <c r="N173" s="1023">
        <v>2201</v>
      </c>
      <c r="O173" s="852" t="s">
        <v>620</v>
      </c>
      <c r="P173" s="1077">
        <v>2201052</v>
      </c>
      <c r="Q173" s="1037" t="s">
        <v>714</v>
      </c>
      <c r="R173" s="1039" t="s">
        <v>713</v>
      </c>
      <c r="S173" s="1082">
        <v>220105200</v>
      </c>
      <c r="T173" s="1037" t="s">
        <v>715</v>
      </c>
      <c r="U173" s="1075" t="s">
        <v>158</v>
      </c>
      <c r="V173" s="1075">
        <v>2</v>
      </c>
      <c r="W173" s="1075">
        <v>4</v>
      </c>
      <c r="X173" s="1075">
        <v>4</v>
      </c>
      <c r="Y173" s="1075">
        <v>3</v>
      </c>
      <c r="Z173" s="1075">
        <v>13</v>
      </c>
      <c r="AA173" s="1020" t="s">
        <v>43</v>
      </c>
      <c r="AB173" s="1075" t="s">
        <v>3317</v>
      </c>
      <c r="AC173" s="1075" t="s">
        <v>628</v>
      </c>
      <c r="AD173" s="1075" t="s">
        <v>629</v>
      </c>
      <c r="AE173" s="1080" t="s">
        <v>630</v>
      </c>
      <c r="AF173" s="1020"/>
      <c r="AG173" s="1020"/>
      <c r="AH173" s="1020"/>
      <c r="AI173" s="1020"/>
      <c r="AJ173" s="1020"/>
      <c r="AK173" s="1020"/>
      <c r="AL173" s="1020"/>
      <c r="AM173" s="1020"/>
      <c r="AN173" s="1026"/>
      <c r="AO173" s="1027" t="s">
        <v>2964</v>
      </c>
      <c r="AP173" s="1028">
        <f>200000000+846678007.266</f>
        <v>1046678007.266</v>
      </c>
      <c r="AQ173" s="1030"/>
      <c r="AR173" s="1030"/>
      <c r="AS173" s="1030"/>
      <c r="AT173" s="1030"/>
      <c r="AU173" s="1030">
        <f t="shared" si="23"/>
        <v>1046678007.266</v>
      </c>
      <c r="AV173" s="1030">
        <v>227994825.22222221</v>
      </c>
      <c r="AW173" s="1030"/>
      <c r="AX173" s="1030"/>
      <c r="AY173" s="1030"/>
      <c r="AZ173" s="1030"/>
      <c r="BA173" s="1030">
        <f t="shared" si="30"/>
        <v>227994825.22222221</v>
      </c>
      <c r="BB173" s="1030">
        <v>256594602.72313333</v>
      </c>
      <c r="BC173" s="986"/>
      <c r="BD173" s="1030"/>
      <c r="BE173" s="1030"/>
      <c r="BF173" s="1030"/>
      <c r="BG173" s="1030">
        <f t="shared" si="31"/>
        <v>256594602.72313333</v>
      </c>
      <c r="BH173" s="1030">
        <v>276352387.13281459</v>
      </c>
      <c r="BI173" s="1030"/>
      <c r="BJ173" s="1030"/>
      <c r="BK173" s="1030"/>
      <c r="BL173" s="1030"/>
      <c r="BM173" s="1030">
        <f t="shared" si="24"/>
        <v>276352387.13281459</v>
      </c>
    </row>
    <row r="174" spans="1:65" ht="224.25" hidden="1" x14ac:dyDescent="0.25">
      <c r="A174" s="855">
        <v>171</v>
      </c>
      <c r="B174" s="852" t="s">
        <v>615</v>
      </c>
      <c r="C174" s="849" t="s">
        <v>3071</v>
      </c>
      <c r="D174" s="1240" t="s">
        <v>685</v>
      </c>
      <c r="E174" s="1089" t="s">
        <v>686</v>
      </c>
      <c r="F174" s="852" t="s">
        <v>709</v>
      </c>
      <c r="G174" s="1075" t="s">
        <v>688</v>
      </c>
      <c r="H174" s="1075" t="s">
        <v>710</v>
      </c>
      <c r="I174" s="1075" t="s">
        <v>711</v>
      </c>
      <c r="J174" s="1075">
        <v>2023</v>
      </c>
      <c r="K174" s="1075" t="s">
        <v>712</v>
      </c>
      <c r="L174" s="1075">
        <v>22</v>
      </c>
      <c r="M174" s="1075" t="s">
        <v>619</v>
      </c>
      <c r="N174" s="1023">
        <v>2201</v>
      </c>
      <c r="O174" s="852" t="s">
        <v>620</v>
      </c>
      <c r="P174" s="1077">
        <v>2201047</v>
      </c>
      <c r="Q174" s="1037" t="s">
        <v>717</v>
      </c>
      <c r="R174" s="1039" t="s">
        <v>716</v>
      </c>
      <c r="S174" s="1082">
        <v>220104700</v>
      </c>
      <c r="T174" s="1037" t="s">
        <v>718</v>
      </c>
      <c r="U174" s="1075" t="s">
        <v>158</v>
      </c>
      <c r="V174" s="1075">
        <v>242</v>
      </c>
      <c r="W174" s="1075">
        <v>242</v>
      </c>
      <c r="X174" s="1075">
        <v>242</v>
      </c>
      <c r="Y174" s="1075">
        <v>242</v>
      </c>
      <c r="Z174" s="1075">
        <v>242</v>
      </c>
      <c r="AA174" s="1020" t="s">
        <v>53</v>
      </c>
      <c r="AB174" s="1075" t="s">
        <v>3317</v>
      </c>
      <c r="AC174" s="1075" t="s">
        <v>655</v>
      </c>
      <c r="AD174" s="1075" t="s">
        <v>629</v>
      </c>
      <c r="AE174" s="1080" t="s">
        <v>630</v>
      </c>
      <c r="AF174" s="1020"/>
      <c r="AG174" s="1020"/>
      <c r="AH174" s="1020"/>
      <c r="AI174" s="1020"/>
      <c r="AJ174" s="1020"/>
      <c r="AK174" s="1020"/>
      <c r="AL174" s="1020"/>
      <c r="AM174" s="1020"/>
      <c r="AN174" s="1026"/>
      <c r="AO174" s="1027" t="s">
        <v>2964</v>
      </c>
      <c r="AP174" s="1028"/>
      <c r="AQ174" s="1030">
        <v>100000000</v>
      </c>
      <c r="AR174" s="1030"/>
      <c r="AS174" s="1030"/>
      <c r="AT174" s="1030"/>
      <c r="AU174" s="1030">
        <f t="shared" si="23"/>
        <v>100000000</v>
      </c>
      <c r="AV174" s="1030"/>
      <c r="AW174" s="1030">
        <v>104850000</v>
      </c>
      <c r="AX174" s="1030"/>
      <c r="AY174" s="1030"/>
      <c r="AZ174" s="1030"/>
      <c r="BA174" s="1030">
        <f t="shared" si="30"/>
        <v>104850000</v>
      </c>
      <c r="BB174" s="1030"/>
      <c r="BC174" s="986">
        <v>110092500</v>
      </c>
      <c r="BD174" s="1030"/>
      <c r="BE174" s="1030"/>
      <c r="BF174" s="1030"/>
      <c r="BG174" s="1030">
        <f t="shared" si="31"/>
        <v>110092500</v>
      </c>
      <c r="BH174" s="1030"/>
      <c r="BI174" s="1030">
        <v>115597125</v>
      </c>
      <c r="BJ174" s="1030"/>
      <c r="BK174" s="1030"/>
      <c r="BL174" s="1030"/>
      <c r="BM174" s="1030">
        <f t="shared" si="24"/>
        <v>115597125</v>
      </c>
    </row>
    <row r="175" spans="1:65" ht="241.5" hidden="1" x14ac:dyDescent="0.25">
      <c r="A175" s="855">
        <v>172</v>
      </c>
      <c r="B175" s="852" t="s">
        <v>615</v>
      </c>
      <c r="C175" s="849" t="s">
        <v>3071</v>
      </c>
      <c r="D175" s="1240" t="s">
        <v>685</v>
      </c>
      <c r="E175" s="1089" t="s">
        <v>686</v>
      </c>
      <c r="F175" s="852" t="s">
        <v>709</v>
      </c>
      <c r="G175" s="1075" t="s">
        <v>688</v>
      </c>
      <c r="H175" s="1075" t="s">
        <v>710</v>
      </c>
      <c r="I175" s="1075" t="s">
        <v>711</v>
      </c>
      <c r="J175" s="1075">
        <v>2023</v>
      </c>
      <c r="K175" s="1075" t="s">
        <v>712</v>
      </c>
      <c r="L175" s="1075">
        <v>22</v>
      </c>
      <c r="M175" s="1075" t="s">
        <v>619</v>
      </c>
      <c r="N175" s="1023">
        <v>2201</v>
      </c>
      <c r="O175" s="852" t="s">
        <v>620</v>
      </c>
      <c r="P175" s="1077">
        <v>2201006</v>
      </c>
      <c r="Q175" s="1037" t="s">
        <v>720</v>
      </c>
      <c r="R175" s="1039" t="s">
        <v>719</v>
      </c>
      <c r="S175" s="1082">
        <v>220100600</v>
      </c>
      <c r="T175" s="1037" t="s">
        <v>721</v>
      </c>
      <c r="U175" s="1075">
        <v>50</v>
      </c>
      <c r="V175" s="1075">
        <v>242</v>
      </c>
      <c r="W175" s="1075">
        <v>242</v>
      </c>
      <c r="X175" s="1075">
        <v>242</v>
      </c>
      <c r="Y175" s="1075">
        <v>242</v>
      </c>
      <c r="Z175" s="1075">
        <v>242</v>
      </c>
      <c r="AA175" s="1020" t="s">
        <v>53</v>
      </c>
      <c r="AB175" s="1075" t="s">
        <v>3317</v>
      </c>
      <c r="AC175" s="1075" t="s">
        <v>655</v>
      </c>
      <c r="AD175" s="1075" t="s">
        <v>629</v>
      </c>
      <c r="AE175" s="1080" t="s">
        <v>630</v>
      </c>
      <c r="AF175" s="1020"/>
      <c r="AG175" s="1020"/>
      <c r="AH175" s="1020"/>
      <c r="AI175" s="1020"/>
      <c r="AJ175" s="1020"/>
      <c r="AK175" s="1020"/>
      <c r="AL175" s="1020"/>
      <c r="AM175" s="1020"/>
      <c r="AN175" s="1026"/>
      <c r="AO175" s="1027" t="s">
        <v>2964</v>
      </c>
      <c r="AP175" s="1028"/>
      <c r="AQ175" s="1030">
        <v>100000000</v>
      </c>
      <c r="AR175" s="1030"/>
      <c r="AS175" s="1030"/>
      <c r="AT175" s="1030"/>
      <c r="AU175" s="1030">
        <f t="shared" si="23"/>
        <v>100000000</v>
      </c>
      <c r="AV175" s="1030"/>
      <c r="AW175" s="1030">
        <v>104850000</v>
      </c>
      <c r="AX175" s="1030"/>
      <c r="AY175" s="1030"/>
      <c r="AZ175" s="1030"/>
      <c r="BA175" s="1030">
        <f t="shared" si="30"/>
        <v>104850000</v>
      </c>
      <c r="BB175" s="1030"/>
      <c r="BC175" s="986">
        <v>110092500</v>
      </c>
      <c r="BD175" s="1030"/>
      <c r="BE175" s="1030"/>
      <c r="BF175" s="1030"/>
      <c r="BG175" s="1030">
        <f t="shared" si="31"/>
        <v>110092500</v>
      </c>
      <c r="BH175" s="1030"/>
      <c r="BI175" s="1030">
        <v>115597125</v>
      </c>
      <c r="BJ175" s="1030"/>
      <c r="BK175" s="1030"/>
      <c r="BL175" s="1030"/>
      <c r="BM175" s="1030">
        <f t="shared" si="24"/>
        <v>115597125</v>
      </c>
    </row>
    <row r="176" spans="1:65" ht="189.75" hidden="1" x14ac:dyDescent="0.25">
      <c r="A176" s="855">
        <v>173</v>
      </c>
      <c r="B176" s="852" t="s">
        <v>615</v>
      </c>
      <c r="C176" s="849" t="s">
        <v>3071</v>
      </c>
      <c r="D176" s="1240" t="s">
        <v>685</v>
      </c>
      <c r="E176" s="1089" t="s">
        <v>686</v>
      </c>
      <c r="F176" s="852" t="s">
        <v>709</v>
      </c>
      <c r="G176" s="1075" t="s">
        <v>688</v>
      </c>
      <c r="H176" s="1075" t="s">
        <v>710</v>
      </c>
      <c r="I176" s="1075" t="s">
        <v>711</v>
      </c>
      <c r="J176" s="1075">
        <v>2023</v>
      </c>
      <c r="K176" s="1075" t="s">
        <v>712</v>
      </c>
      <c r="L176" s="1075">
        <v>22</v>
      </c>
      <c r="M176" s="1075" t="s">
        <v>619</v>
      </c>
      <c r="N176" s="1023">
        <v>2201</v>
      </c>
      <c r="O176" s="852" t="s">
        <v>620</v>
      </c>
      <c r="P176" s="1077">
        <v>2201085</v>
      </c>
      <c r="Q176" s="1037" t="s">
        <v>723</v>
      </c>
      <c r="R176" s="1039" t="s">
        <v>722</v>
      </c>
      <c r="S176" s="1082">
        <v>220108500</v>
      </c>
      <c r="T176" s="1037" t="s">
        <v>724</v>
      </c>
      <c r="U176" s="1075">
        <v>20</v>
      </c>
      <c r="V176" s="1075">
        <v>125</v>
      </c>
      <c r="W176" s="1075">
        <v>125</v>
      </c>
      <c r="X176" s="1075">
        <v>125</v>
      </c>
      <c r="Y176" s="1075">
        <v>125</v>
      </c>
      <c r="Z176" s="1075">
        <f>SUM(U176:Y176)</f>
        <v>520</v>
      </c>
      <c r="AA176" s="1020" t="s">
        <v>43</v>
      </c>
      <c r="AB176" s="1075" t="s">
        <v>3316</v>
      </c>
      <c r="AC176" s="1075" t="s">
        <v>655</v>
      </c>
      <c r="AD176" s="1075" t="s">
        <v>629</v>
      </c>
      <c r="AE176" s="1080" t="s">
        <v>630</v>
      </c>
      <c r="AF176" s="1020"/>
      <c r="AG176" s="1020"/>
      <c r="AH176" s="1020"/>
      <c r="AI176" s="1020"/>
      <c r="AJ176" s="1020"/>
      <c r="AK176" s="1020"/>
      <c r="AL176" s="1020"/>
      <c r="AM176" s="1020"/>
      <c r="AN176" s="1026"/>
      <c r="AO176" s="1027" t="s">
        <v>2964</v>
      </c>
      <c r="AP176" s="1028"/>
      <c r="AQ176" s="1030">
        <v>100000000</v>
      </c>
      <c r="AR176" s="1030"/>
      <c r="AS176" s="1030"/>
      <c r="AT176" s="1030"/>
      <c r="AU176" s="1030">
        <f t="shared" si="23"/>
        <v>100000000</v>
      </c>
      <c r="AV176" s="1030"/>
      <c r="AW176" s="1030">
        <v>104850000</v>
      </c>
      <c r="AX176" s="1030"/>
      <c r="AY176" s="1030"/>
      <c r="AZ176" s="1030"/>
      <c r="BA176" s="1030">
        <f t="shared" si="30"/>
        <v>104850000</v>
      </c>
      <c r="BB176" s="1030"/>
      <c r="BC176" s="986">
        <v>110092500</v>
      </c>
      <c r="BD176" s="1030"/>
      <c r="BE176" s="1030"/>
      <c r="BF176" s="1030"/>
      <c r="BG176" s="1030">
        <f t="shared" si="31"/>
        <v>110092500</v>
      </c>
      <c r="BH176" s="1030"/>
      <c r="BI176" s="1030">
        <v>115597125</v>
      </c>
      <c r="BJ176" s="1030"/>
      <c r="BK176" s="1030"/>
      <c r="BL176" s="1030"/>
      <c r="BM176" s="1030">
        <f t="shared" si="24"/>
        <v>115597125</v>
      </c>
    </row>
    <row r="177" spans="1:65" ht="172.5" hidden="1" x14ac:dyDescent="0.25">
      <c r="A177" s="855">
        <v>174</v>
      </c>
      <c r="B177" s="852" t="s">
        <v>615</v>
      </c>
      <c r="C177" s="849" t="s">
        <v>3071</v>
      </c>
      <c r="D177" s="1240" t="s">
        <v>725</v>
      </c>
      <c r="E177" s="1089" t="s">
        <v>726</v>
      </c>
      <c r="F177" s="1083" t="s">
        <v>727</v>
      </c>
      <c r="G177" s="1037" t="s">
        <v>688</v>
      </c>
      <c r="H177" s="1084">
        <v>44.81</v>
      </c>
      <c r="I177" s="1084" t="s">
        <v>728</v>
      </c>
      <c r="J177" s="1084">
        <v>2021</v>
      </c>
      <c r="K177" s="1084">
        <v>46</v>
      </c>
      <c r="L177" s="1075">
        <v>22</v>
      </c>
      <c r="M177" s="1075" t="s">
        <v>619</v>
      </c>
      <c r="N177" s="1023">
        <v>2201</v>
      </c>
      <c r="O177" s="852" t="s">
        <v>620</v>
      </c>
      <c r="P177" s="1077" t="s">
        <v>730</v>
      </c>
      <c r="Q177" s="1037" t="s">
        <v>102</v>
      </c>
      <c r="R177" s="1039" t="s">
        <v>729</v>
      </c>
      <c r="S177" s="1082" t="s">
        <v>731</v>
      </c>
      <c r="T177" s="1037" t="s">
        <v>701</v>
      </c>
      <c r="U177" s="1075">
        <v>4</v>
      </c>
      <c r="V177" s="1075">
        <v>4</v>
      </c>
      <c r="W177" s="1075">
        <v>4</v>
      </c>
      <c r="X177" s="1075">
        <v>4</v>
      </c>
      <c r="Y177" s="1075">
        <v>4</v>
      </c>
      <c r="Z177" s="1075">
        <v>4</v>
      </c>
      <c r="AA177" s="1020" t="s">
        <v>53</v>
      </c>
      <c r="AB177" s="1020" t="s">
        <v>3317</v>
      </c>
      <c r="AC177" s="1075" t="s">
        <v>628</v>
      </c>
      <c r="AD177" s="1075" t="s">
        <v>629</v>
      </c>
      <c r="AE177" s="1080" t="s">
        <v>630</v>
      </c>
      <c r="AF177" s="1020"/>
      <c r="AG177" s="1020"/>
      <c r="AH177" s="1020"/>
      <c r="AI177" s="1020"/>
      <c r="AJ177" s="1020"/>
      <c r="AK177" s="1020"/>
      <c r="AL177" s="1020"/>
      <c r="AM177" s="1020"/>
      <c r="AN177" s="1026"/>
      <c r="AO177" s="1027" t="s">
        <v>2964</v>
      </c>
      <c r="AP177" s="1028"/>
      <c r="AQ177" s="1030">
        <v>100000000</v>
      </c>
      <c r="AR177" s="1030"/>
      <c r="AS177" s="1030"/>
      <c r="AT177" s="1030"/>
      <c r="AU177" s="1030">
        <f t="shared" si="23"/>
        <v>100000000</v>
      </c>
      <c r="AV177" s="1030"/>
      <c r="AW177" s="1030">
        <v>104850000</v>
      </c>
      <c r="AX177" s="1030"/>
      <c r="AY177" s="1030"/>
      <c r="AZ177" s="1030"/>
      <c r="BA177" s="1030">
        <f t="shared" si="30"/>
        <v>104850000</v>
      </c>
      <c r="BB177" s="1030"/>
      <c r="BC177" s="986">
        <v>110092500</v>
      </c>
      <c r="BD177" s="1030"/>
      <c r="BE177" s="1030"/>
      <c r="BF177" s="1030"/>
      <c r="BG177" s="1030">
        <f t="shared" si="31"/>
        <v>110092500</v>
      </c>
      <c r="BH177" s="1030"/>
      <c r="BI177" s="1030">
        <v>115597125</v>
      </c>
      <c r="BJ177" s="1030"/>
      <c r="BK177" s="1030"/>
      <c r="BL177" s="1030"/>
      <c r="BM177" s="1030">
        <f t="shared" si="24"/>
        <v>115597125</v>
      </c>
    </row>
    <row r="178" spans="1:65" ht="172.5" hidden="1" x14ac:dyDescent="0.25">
      <c r="A178" s="855">
        <v>175</v>
      </c>
      <c r="B178" s="852" t="s">
        <v>615</v>
      </c>
      <c r="C178" s="849" t="s">
        <v>3071</v>
      </c>
      <c r="D178" s="1240" t="s">
        <v>725</v>
      </c>
      <c r="E178" s="1089" t="s">
        <v>726</v>
      </c>
      <c r="F178" s="1083" t="s">
        <v>727</v>
      </c>
      <c r="G178" s="1037" t="s">
        <v>688</v>
      </c>
      <c r="H178" s="1084">
        <v>44.81</v>
      </c>
      <c r="I178" s="1084" t="s">
        <v>728</v>
      </c>
      <c r="J178" s="1084">
        <v>2021</v>
      </c>
      <c r="K178" s="1084">
        <v>46</v>
      </c>
      <c r="L178" s="1075">
        <v>22</v>
      </c>
      <c r="M178" s="1075" t="s">
        <v>619</v>
      </c>
      <c r="N178" s="1023">
        <v>2201</v>
      </c>
      <c r="O178" s="852" t="s">
        <v>620</v>
      </c>
      <c r="P178" s="1077">
        <v>2201048</v>
      </c>
      <c r="Q178" s="1037" t="s">
        <v>733</v>
      </c>
      <c r="R178" s="1039" t="s">
        <v>732</v>
      </c>
      <c r="S178" s="1082">
        <v>220104800</v>
      </c>
      <c r="T178" s="1037" t="s">
        <v>734</v>
      </c>
      <c r="U178" s="1075">
        <v>0</v>
      </c>
      <c r="V178" s="1075">
        <v>1</v>
      </c>
      <c r="W178" s="1075">
        <v>1</v>
      </c>
      <c r="X178" s="1075">
        <v>1</v>
      </c>
      <c r="Y178" s="1075">
        <v>1</v>
      </c>
      <c r="Z178" s="1075">
        <v>1</v>
      </c>
      <c r="AA178" s="1020" t="s">
        <v>53</v>
      </c>
      <c r="AB178" s="1075" t="s">
        <v>3317</v>
      </c>
      <c r="AC178" s="1075" t="s">
        <v>628</v>
      </c>
      <c r="AD178" s="1075" t="s">
        <v>629</v>
      </c>
      <c r="AE178" s="1080" t="s">
        <v>630</v>
      </c>
      <c r="AF178" s="1020"/>
      <c r="AG178" s="1020"/>
      <c r="AH178" s="1020"/>
      <c r="AI178" s="1020"/>
      <c r="AJ178" s="1020"/>
      <c r="AK178" s="1020"/>
      <c r="AL178" s="1020"/>
      <c r="AM178" s="1020"/>
      <c r="AN178" s="1026"/>
      <c r="AO178" s="1027" t="s">
        <v>2964</v>
      </c>
      <c r="AP178" s="1028"/>
      <c r="AQ178" s="1030">
        <v>100000000</v>
      </c>
      <c r="AR178" s="1030"/>
      <c r="AS178" s="1030"/>
      <c r="AT178" s="1030"/>
      <c r="AU178" s="1030">
        <f t="shared" si="23"/>
        <v>100000000</v>
      </c>
      <c r="AV178" s="1030"/>
      <c r="AW178" s="1030">
        <v>104850000</v>
      </c>
      <c r="AX178" s="1030"/>
      <c r="AY178" s="1030"/>
      <c r="AZ178" s="1030"/>
      <c r="BA178" s="1030">
        <f t="shared" si="30"/>
        <v>104850000</v>
      </c>
      <c r="BB178" s="1030"/>
      <c r="BC178" s="986">
        <v>110092500</v>
      </c>
      <c r="BD178" s="1030"/>
      <c r="BE178" s="1030"/>
      <c r="BF178" s="1030"/>
      <c r="BG178" s="1030">
        <f t="shared" si="31"/>
        <v>110092500</v>
      </c>
      <c r="BH178" s="1030"/>
      <c r="BI178" s="1030">
        <v>115597125</v>
      </c>
      <c r="BJ178" s="1030"/>
      <c r="BK178" s="1030"/>
      <c r="BL178" s="1030"/>
      <c r="BM178" s="1030">
        <f t="shared" si="24"/>
        <v>115597125</v>
      </c>
    </row>
    <row r="179" spans="1:65" ht="172.5" hidden="1" x14ac:dyDescent="0.25">
      <c r="A179" s="855">
        <v>176</v>
      </c>
      <c r="B179" s="852" t="s">
        <v>615</v>
      </c>
      <c r="C179" s="849" t="s">
        <v>3071</v>
      </c>
      <c r="D179" s="1240" t="s">
        <v>725</v>
      </c>
      <c r="E179" s="1089" t="s">
        <v>726</v>
      </c>
      <c r="F179" s="1083" t="s">
        <v>727</v>
      </c>
      <c r="G179" s="1037" t="s">
        <v>688</v>
      </c>
      <c r="H179" s="1084">
        <v>44.81</v>
      </c>
      <c r="I179" s="1084" t="s">
        <v>728</v>
      </c>
      <c r="J179" s="1084">
        <v>2021</v>
      </c>
      <c r="K179" s="1084">
        <v>46</v>
      </c>
      <c r="L179" s="1075">
        <v>22</v>
      </c>
      <c r="M179" s="1075" t="s">
        <v>619</v>
      </c>
      <c r="N179" s="1023">
        <v>2201</v>
      </c>
      <c r="O179" s="852" t="s">
        <v>620</v>
      </c>
      <c r="P179" s="1077" t="s">
        <v>736</v>
      </c>
      <c r="Q179" s="1037" t="s">
        <v>737</v>
      </c>
      <c r="R179" s="1039" t="s">
        <v>735</v>
      </c>
      <c r="S179" s="1082">
        <v>220106400</v>
      </c>
      <c r="T179" s="1037" t="s">
        <v>738</v>
      </c>
      <c r="U179" s="1086">
        <v>1393</v>
      </c>
      <c r="V179" s="1086">
        <v>1393</v>
      </c>
      <c r="W179" s="1086">
        <v>1393</v>
      </c>
      <c r="X179" s="1086">
        <v>1393</v>
      </c>
      <c r="Y179" s="1086">
        <v>1393</v>
      </c>
      <c r="Z179" s="1086">
        <v>1393</v>
      </c>
      <c r="AA179" s="1020" t="s">
        <v>53</v>
      </c>
      <c r="AB179" s="1020" t="s">
        <v>3317</v>
      </c>
      <c r="AC179" s="1075" t="s">
        <v>655</v>
      </c>
      <c r="AD179" s="1075" t="s">
        <v>629</v>
      </c>
      <c r="AE179" s="1080" t="s">
        <v>630</v>
      </c>
      <c r="AF179" s="1020"/>
      <c r="AG179" s="1020"/>
      <c r="AH179" s="1020"/>
      <c r="AI179" s="1020"/>
      <c r="AJ179" s="1020"/>
      <c r="AK179" s="1020"/>
      <c r="AL179" s="1020"/>
      <c r="AM179" s="1020"/>
      <c r="AN179" s="1026"/>
      <c r="AO179" s="1027" t="s">
        <v>2964</v>
      </c>
      <c r="AP179" s="1028"/>
      <c r="AQ179" s="1030">
        <v>100000000</v>
      </c>
      <c r="AR179" s="1030"/>
      <c r="AS179" s="1030"/>
      <c r="AT179" s="1030"/>
      <c r="AU179" s="1030">
        <f t="shared" si="23"/>
        <v>100000000</v>
      </c>
      <c r="AV179" s="1030"/>
      <c r="AW179" s="1030">
        <v>104850000</v>
      </c>
      <c r="AX179" s="1030"/>
      <c r="AY179" s="1030"/>
      <c r="AZ179" s="1030"/>
      <c r="BA179" s="1030">
        <f t="shared" si="30"/>
        <v>104850000</v>
      </c>
      <c r="BB179" s="1030"/>
      <c r="BC179" s="986">
        <v>110092500</v>
      </c>
      <c r="BD179" s="1030"/>
      <c r="BE179" s="1030"/>
      <c r="BF179" s="1030"/>
      <c r="BG179" s="1030">
        <f t="shared" si="31"/>
        <v>110092500</v>
      </c>
      <c r="BH179" s="1030"/>
      <c r="BI179" s="1030">
        <v>115597125</v>
      </c>
      <c r="BJ179" s="1030"/>
      <c r="BK179" s="1030"/>
      <c r="BL179" s="1030"/>
      <c r="BM179" s="1030">
        <f t="shared" si="24"/>
        <v>115597125</v>
      </c>
    </row>
    <row r="180" spans="1:65" ht="172.5" hidden="1" x14ac:dyDescent="0.25">
      <c r="A180" s="855">
        <v>177</v>
      </c>
      <c r="B180" s="852" t="s">
        <v>615</v>
      </c>
      <c r="C180" s="849" t="s">
        <v>3071</v>
      </c>
      <c r="D180" s="1240" t="s">
        <v>725</v>
      </c>
      <c r="E180" s="1089" t="s">
        <v>726</v>
      </c>
      <c r="F180" s="1083" t="s">
        <v>727</v>
      </c>
      <c r="G180" s="1037" t="s">
        <v>688</v>
      </c>
      <c r="H180" s="1084">
        <v>44.81</v>
      </c>
      <c r="I180" s="1084" t="s">
        <v>728</v>
      </c>
      <c r="J180" s="1084">
        <v>2021</v>
      </c>
      <c r="K180" s="1084">
        <v>46</v>
      </c>
      <c r="L180" s="1075">
        <v>22</v>
      </c>
      <c r="M180" s="1075" t="s">
        <v>619</v>
      </c>
      <c r="N180" s="1023">
        <v>2201</v>
      </c>
      <c r="O180" s="852" t="s">
        <v>620</v>
      </c>
      <c r="P180" s="1077" t="s">
        <v>740</v>
      </c>
      <c r="Q180" s="1037" t="s">
        <v>741</v>
      </c>
      <c r="R180" s="1039" t="s">
        <v>739</v>
      </c>
      <c r="S180" s="1082" t="s">
        <v>742</v>
      </c>
      <c r="T180" s="1037" t="s">
        <v>743</v>
      </c>
      <c r="U180" s="1084">
        <v>37</v>
      </c>
      <c r="V180" s="1084">
        <v>37</v>
      </c>
      <c r="W180" s="1084">
        <v>37</v>
      </c>
      <c r="X180" s="1084">
        <v>37</v>
      </c>
      <c r="Y180" s="1084">
        <v>37</v>
      </c>
      <c r="Z180" s="1084">
        <v>37</v>
      </c>
      <c r="AA180" s="1020" t="s">
        <v>53</v>
      </c>
      <c r="AB180" s="1084" t="s">
        <v>3317</v>
      </c>
      <c r="AC180" s="1037" t="s">
        <v>628</v>
      </c>
      <c r="AD180" s="1075" t="s">
        <v>629</v>
      </c>
      <c r="AE180" s="1080" t="s">
        <v>630</v>
      </c>
      <c r="AF180" s="1020"/>
      <c r="AG180" s="1020"/>
      <c r="AH180" s="1020"/>
      <c r="AI180" s="1020"/>
      <c r="AJ180" s="1020"/>
      <c r="AK180" s="1020"/>
      <c r="AL180" s="1020"/>
      <c r="AM180" s="1020"/>
      <c r="AN180" s="1026"/>
      <c r="AO180" s="1027" t="s">
        <v>2964</v>
      </c>
      <c r="AP180" s="1028"/>
      <c r="AQ180" s="1030">
        <v>100000000</v>
      </c>
      <c r="AR180" s="1030"/>
      <c r="AS180" s="1030"/>
      <c r="AT180" s="1030"/>
      <c r="AU180" s="1030">
        <f t="shared" si="23"/>
        <v>100000000</v>
      </c>
      <c r="AV180" s="1030"/>
      <c r="AW180" s="1030">
        <v>104850000</v>
      </c>
      <c r="AX180" s="1030"/>
      <c r="AY180" s="1030"/>
      <c r="AZ180" s="1030"/>
      <c r="BA180" s="1030">
        <f t="shared" si="30"/>
        <v>104850000</v>
      </c>
      <c r="BB180" s="1030"/>
      <c r="BC180" s="986">
        <v>110092500</v>
      </c>
      <c r="BD180" s="1030"/>
      <c r="BE180" s="1030"/>
      <c r="BF180" s="1030"/>
      <c r="BG180" s="1030">
        <f t="shared" si="31"/>
        <v>110092500</v>
      </c>
      <c r="BH180" s="1030"/>
      <c r="BI180" s="1030">
        <v>115597125</v>
      </c>
      <c r="BJ180" s="1030"/>
      <c r="BK180" s="1030"/>
      <c r="BL180" s="1030"/>
      <c r="BM180" s="1030">
        <f t="shared" si="24"/>
        <v>115597125</v>
      </c>
    </row>
    <row r="181" spans="1:65" ht="172.5" hidden="1" x14ac:dyDescent="0.25">
      <c r="A181" s="855">
        <v>178</v>
      </c>
      <c r="B181" s="852" t="s">
        <v>615</v>
      </c>
      <c r="C181" s="849" t="s">
        <v>3071</v>
      </c>
      <c r="D181" s="1240" t="s">
        <v>725</v>
      </c>
      <c r="E181" s="1089" t="s">
        <v>726</v>
      </c>
      <c r="F181" s="1083" t="s">
        <v>727</v>
      </c>
      <c r="G181" s="1037" t="s">
        <v>688</v>
      </c>
      <c r="H181" s="1084">
        <v>44.81</v>
      </c>
      <c r="I181" s="1084" t="s">
        <v>728</v>
      </c>
      <c r="J181" s="1084">
        <v>2021</v>
      </c>
      <c r="K181" s="1084">
        <v>46</v>
      </c>
      <c r="L181" s="1075">
        <v>22</v>
      </c>
      <c r="M181" s="1075" t="s">
        <v>619</v>
      </c>
      <c r="N181" s="1023">
        <v>2201</v>
      </c>
      <c r="O181" s="852" t="s">
        <v>620</v>
      </c>
      <c r="P181" s="1077">
        <v>2201038</v>
      </c>
      <c r="Q181" s="1037" t="s">
        <v>745</v>
      </c>
      <c r="R181" s="1039" t="s">
        <v>744</v>
      </c>
      <c r="S181" s="1077">
        <v>220103800</v>
      </c>
      <c r="T181" s="1037" t="s">
        <v>746</v>
      </c>
      <c r="U181" s="1090">
        <v>7685</v>
      </c>
      <c r="V181" s="1090">
        <v>7685</v>
      </c>
      <c r="W181" s="1075">
        <v>7735</v>
      </c>
      <c r="X181" s="1090">
        <f>+U181+50</f>
        <v>7735</v>
      </c>
      <c r="Y181" s="1090">
        <f>+U181+50</f>
        <v>7735</v>
      </c>
      <c r="Z181" s="1090">
        <f>+Y181</f>
        <v>7735</v>
      </c>
      <c r="AA181" s="1020" t="s">
        <v>43</v>
      </c>
      <c r="AB181" s="1075" t="s">
        <v>3316</v>
      </c>
      <c r="AC181" s="1037" t="s">
        <v>628</v>
      </c>
      <c r="AD181" s="1075" t="s">
        <v>629</v>
      </c>
      <c r="AE181" s="1080" t="s">
        <v>630</v>
      </c>
      <c r="AF181" s="1020"/>
      <c r="AG181" s="1020"/>
      <c r="AH181" s="1020"/>
      <c r="AI181" s="1020"/>
      <c r="AJ181" s="1020"/>
      <c r="AK181" s="1020"/>
      <c r="AL181" s="1020"/>
      <c r="AM181" s="1020"/>
      <c r="AN181" s="1026"/>
      <c r="AO181" s="1027" t="s">
        <v>2964</v>
      </c>
      <c r="AP181" s="1028"/>
      <c r="AQ181" s="1030">
        <v>100000000</v>
      </c>
      <c r="AR181" s="1030"/>
      <c r="AS181" s="1030"/>
      <c r="AT181" s="1030"/>
      <c r="AU181" s="1030">
        <f t="shared" si="23"/>
        <v>100000000</v>
      </c>
      <c r="AV181" s="1030"/>
      <c r="AW181" s="1030">
        <v>104850000</v>
      </c>
      <c r="AX181" s="1030"/>
      <c r="AY181" s="1030"/>
      <c r="AZ181" s="1030"/>
      <c r="BA181" s="1030">
        <f t="shared" si="30"/>
        <v>104850000</v>
      </c>
      <c r="BB181" s="1030"/>
      <c r="BC181" s="986">
        <v>110092500</v>
      </c>
      <c r="BD181" s="1030"/>
      <c r="BE181" s="1030"/>
      <c r="BF181" s="1030"/>
      <c r="BG181" s="1030">
        <f t="shared" si="31"/>
        <v>110092500</v>
      </c>
      <c r="BH181" s="1030"/>
      <c r="BI181" s="1030">
        <v>115597125</v>
      </c>
      <c r="BJ181" s="1030"/>
      <c r="BK181" s="1030"/>
      <c r="BL181" s="1030"/>
      <c r="BM181" s="1030">
        <f t="shared" si="24"/>
        <v>115597125</v>
      </c>
    </row>
    <row r="182" spans="1:65" ht="172.5" hidden="1" x14ac:dyDescent="0.25">
      <c r="A182" s="855">
        <v>179</v>
      </c>
      <c r="B182" s="852" t="s">
        <v>615</v>
      </c>
      <c r="C182" s="849" t="s">
        <v>3071</v>
      </c>
      <c r="D182" s="1240" t="s">
        <v>725</v>
      </c>
      <c r="E182" s="1089" t="s">
        <v>726</v>
      </c>
      <c r="F182" s="1083" t="s">
        <v>727</v>
      </c>
      <c r="G182" s="1037" t="s">
        <v>688</v>
      </c>
      <c r="H182" s="1084">
        <v>44.81</v>
      </c>
      <c r="I182" s="1084" t="s">
        <v>728</v>
      </c>
      <c r="J182" s="1084">
        <v>2021</v>
      </c>
      <c r="K182" s="1084">
        <v>46</v>
      </c>
      <c r="L182" s="1075">
        <v>22</v>
      </c>
      <c r="M182" s="1075" t="s">
        <v>619</v>
      </c>
      <c r="N182" s="1023">
        <v>2201</v>
      </c>
      <c r="O182" s="852" t="s">
        <v>620</v>
      </c>
      <c r="P182" s="1077">
        <v>2201071</v>
      </c>
      <c r="Q182" s="1075" t="s">
        <v>749</v>
      </c>
      <c r="R182" s="1039" t="s">
        <v>748</v>
      </c>
      <c r="S182" s="1082" t="s">
        <v>750</v>
      </c>
      <c r="T182" s="1037" t="s">
        <v>751</v>
      </c>
      <c r="U182" s="1086">
        <v>2039</v>
      </c>
      <c r="V182" s="1086">
        <v>2039</v>
      </c>
      <c r="W182" s="1086">
        <v>2039</v>
      </c>
      <c r="X182" s="1086">
        <v>2039</v>
      </c>
      <c r="Y182" s="1086">
        <v>2039</v>
      </c>
      <c r="Z182" s="1086">
        <v>2039</v>
      </c>
      <c r="AA182" s="1020" t="s">
        <v>53</v>
      </c>
      <c r="AB182" s="1020" t="s">
        <v>3317</v>
      </c>
      <c r="AC182" s="1037" t="s">
        <v>628</v>
      </c>
      <c r="AD182" s="1075" t="s">
        <v>629</v>
      </c>
      <c r="AE182" s="1080" t="s">
        <v>630</v>
      </c>
      <c r="AF182" s="1020"/>
      <c r="AG182" s="1020"/>
      <c r="AH182" s="1020"/>
      <c r="AI182" s="1020"/>
      <c r="AJ182" s="1020"/>
      <c r="AK182" s="1020"/>
      <c r="AL182" s="1020"/>
      <c r="AM182" s="1020"/>
      <c r="AN182" s="1026"/>
      <c r="AO182" s="1027" t="s">
        <v>2964</v>
      </c>
      <c r="AP182" s="1028">
        <v>10330267517</v>
      </c>
      <c r="AQ182" s="1030">
        <v>943536727374</v>
      </c>
      <c r="AR182" s="1030"/>
      <c r="AS182" s="1030"/>
      <c r="AT182" s="1030"/>
      <c r="AU182" s="1030">
        <f t="shared" si="23"/>
        <v>953866994891</v>
      </c>
      <c r="AV182" s="1030">
        <v>9261154370.1311207</v>
      </c>
      <c r="AW182" s="1030">
        <v>988752540726.63904</v>
      </c>
      <c r="AX182" s="1030"/>
      <c r="AY182" s="1030"/>
      <c r="AZ182" s="1030"/>
      <c r="BA182" s="1030">
        <f t="shared" si="30"/>
        <v>998013695096.77014</v>
      </c>
      <c r="BB182" s="1030">
        <v>9981694168.7720547</v>
      </c>
      <c r="BC182" s="986">
        <v>1038190167762.9709</v>
      </c>
      <c r="BD182" s="1030"/>
      <c r="BE182" s="1030"/>
      <c r="BF182" s="1030"/>
      <c r="BG182" s="1030">
        <f t="shared" si="31"/>
        <v>1048171861931.743</v>
      </c>
      <c r="BH182" s="1030">
        <v>10825992522.767504</v>
      </c>
      <c r="BI182" s="1030">
        <v>1090099676151.1195</v>
      </c>
      <c r="BJ182" s="1030"/>
      <c r="BK182" s="1030"/>
      <c r="BL182" s="1030"/>
      <c r="BM182" s="1030">
        <f t="shared" si="24"/>
        <v>1100925668673.887</v>
      </c>
    </row>
    <row r="183" spans="1:65" ht="172.5" hidden="1" x14ac:dyDescent="0.25">
      <c r="A183" s="855">
        <v>180</v>
      </c>
      <c r="B183" s="852" t="s">
        <v>615</v>
      </c>
      <c r="C183" s="849" t="s">
        <v>3071</v>
      </c>
      <c r="D183" s="1240" t="s">
        <v>725</v>
      </c>
      <c r="E183" s="1089" t="s">
        <v>726</v>
      </c>
      <c r="F183" s="1083" t="s">
        <v>727</v>
      </c>
      <c r="G183" s="1037" t="s">
        <v>688</v>
      </c>
      <c r="H183" s="1084">
        <v>44.81</v>
      </c>
      <c r="I183" s="1084" t="s">
        <v>728</v>
      </c>
      <c r="J183" s="1084">
        <v>2021</v>
      </c>
      <c r="K183" s="1084">
        <v>46</v>
      </c>
      <c r="L183" s="1075">
        <v>22</v>
      </c>
      <c r="M183" s="1075" t="s">
        <v>619</v>
      </c>
      <c r="N183" s="1023">
        <v>2201</v>
      </c>
      <c r="O183" s="852" t="s">
        <v>620</v>
      </c>
      <c r="P183" s="1077">
        <v>2201015</v>
      </c>
      <c r="Q183" s="1037" t="s">
        <v>753</v>
      </c>
      <c r="R183" s="1039" t="s">
        <v>752</v>
      </c>
      <c r="S183" s="1082">
        <v>220101500</v>
      </c>
      <c r="T183" s="1037" t="s">
        <v>754</v>
      </c>
      <c r="U183" s="1075">
        <v>1</v>
      </c>
      <c r="V183" s="1075">
        <v>1</v>
      </c>
      <c r="W183" s="1075">
        <v>1</v>
      </c>
      <c r="X183" s="1075">
        <v>1</v>
      </c>
      <c r="Y183" s="1075">
        <v>1</v>
      </c>
      <c r="Z183" s="1075">
        <v>1</v>
      </c>
      <c r="AA183" s="1020" t="s">
        <v>53</v>
      </c>
      <c r="AB183" s="1020" t="s">
        <v>3317</v>
      </c>
      <c r="AC183" s="1075" t="s">
        <v>628</v>
      </c>
      <c r="AD183" s="1075" t="s">
        <v>629</v>
      </c>
      <c r="AE183" s="1080" t="s">
        <v>630</v>
      </c>
      <c r="AF183" s="1020"/>
      <c r="AG183" s="1020"/>
      <c r="AH183" s="1020"/>
      <c r="AI183" s="1020"/>
      <c r="AJ183" s="1020"/>
      <c r="AK183" s="1020"/>
      <c r="AL183" s="1020"/>
      <c r="AM183" s="1020"/>
      <c r="AN183" s="1026"/>
      <c r="AO183" s="1027" t="s">
        <v>2964</v>
      </c>
      <c r="AP183" s="1028"/>
      <c r="AQ183" s="1030">
        <v>100000000</v>
      </c>
      <c r="AR183" s="1030"/>
      <c r="AS183" s="1030"/>
      <c r="AT183" s="1030"/>
      <c r="AU183" s="1030">
        <f t="shared" si="23"/>
        <v>100000000</v>
      </c>
      <c r="AV183" s="1030"/>
      <c r="AW183" s="1030">
        <v>104850000</v>
      </c>
      <c r="AX183" s="1030"/>
      <c r="AY183" s="1030"/>
      <c r="AZ183" s="1030"/>
      <c r="BA183" s="1030">
        <f t="shared" si="30"/>
        <v>104850000</v>
      </c>
      <c r="BB183" s="1030"/>
      <c r="BC183" s="986">
        <v>110092500</v>
      </c>
      <c r="BD183" s="1030"/>
      <c r="BE183" s="1030"/>
      <c r="BF183" s="1030"/>
      <c r="BG183" s="1030">
        <f t="shared" si="31"/>
        <v>110092500</v>
      </c>
      <c r="BH183" s="1030"/>
      <c r="BI183" s="1030">
        <v>115597125</v>
      </c>
      <c r="BJ183" s="1030"/>
      <c r="BK183" s="1030"/>
      <c r="BL183" s="1030"/>
      <c r="BM183" s="1030">
        <f t="shared" si="24"/>
        <v>115597125</v>
      </c>
    </row>
    <row r="184" spans="1:65" ht="172.5" hidden="1" x14ac:dyDescent="0.25">
      <c r="A184" s="855">
        <v>181</v>
      </c>
      <c r="B184" s="852" t="s">
        <v>615</v>
      </c>
      <c r="C184" s="849" t="s">
        <v>3071</v>
      </c>
      <c r="D184" s="1240" t="s">
        <v>725</v>
      </c>
      <c r="E184" s="1089" t="s">
        <v>726</v>
      </c>
      <c r="F184" s="1083" t="s">
        <v>727</v>
      </c>
      <c r="G184" s="1037" t="s">
        <v>688</v>
      </c>
      <c r="H184" s="1084">
        <v>44.81</v>
      </c>
      <c r="I184" s="1084" t="s">
        <v>728</v>
      </c>
      <c r="J184" s="1084">
        <v>2021</v>
      </c>
      <c r="K184" s="1084">
        <v>46</v>
      </c>
      <c r="L184" s="1075">
        <v>22</v>
      </c>
      <c r="M184" s="1075" t="s">
        <v>619</v>
      </c>
      <c r="N184" s="1023">
        <v>2201</v>
      </c>
      <c r="O184" s="852" t="s">
        <v>620</v>
      </c>
      <c r="P184" s="1077" t="s">
        <v>756</v>
      </c>
      <c r="Q184" s="1037" t="s">
        <v>757</v>
      </c>
      <c r="R184" s="1039" t="s">
        <v>755</v>
      </c>
      <c r="S184" s="1082" t="s">
        <v>758</v>
      </c>
      <c r="T184" s="1037" t="s">
        <v>759</v>
      </c>
      <c r="U184" s="1075">
        <v>0</v>
      </c>
      <c r="V184" s="1075">
        <v>1</v>
      </c>
      <c r="W184" s="1075">
        <v>1</v>
      </c>
      <c r="X184" s="1075">
        <v>1</v>
      </c>
      <c r="Y184" s="1075">
        <v>1</v>
      </c>
      <c r="Z184" s="1075">
        <v>1</v>
      </c>
      <c r="AA184" s="1020" t="s">
        <v>53</v>
      </c>
      <c r="AB184" s="1075" t="s">
        <v>3317</v>
      </c>
      <c r="AC184" s="1075" t="s">
        <v>628</v>
      </c>
      <c r="AD184" s="1075" t="s">
        <v>629</v>
      </c>
      <c r="AE184" s="1080" t="s">
        <v>630</v>
      </c>
      <c r="AF184" s="1020"/>
      <c r="AG184" s="1020"/>
      <c r="AH184" s="1020"/>
      <c r="AI184" s="1020"/>
      <c r="AJ184" s="1020"/>
      <c r="AK184" s="1020"/>
      <c r="AL184" s="1020"/>
      <c r="AM184" s="1020"/>
      <c r="AN184" s="1026"/>
      <c r="AO184" s="1027" t="s">
        <v>2964</v>
      </c>
      <c r="AP184" s="1028"/>
      <c r="AQ184" s="1030">
        <v>100000000</v>
      </c>
      <c r="AR184" s="1030"/>
      <c r="AS184" s="1030"/>
      <c r="AT184" s="1030"/>
      <c r="AU184" s="1030">
        <f t="shared" si="23"/>
        <v>100000000</v>
      </c>
      <c r="AV184" s="1030"/>
      <c r="AW184" s="1030">
        <v>104850000</v>
      </c>
      <c r="AX184" s="1030"/>
      <c r="AY184" s="1030"/>
      <c r="AZ184" s="1030"/>
      <c r="BA184" s="1030">
        <f t="shared" si="30"/>
        <v>104850000</v>
      </c>
      <c r="BB184" s="1030"/>
      <c r="BC184" s="986">
        <v>110092500</v>
      </c>
      <c r="BD184" s="1030"/>
      <c r="BE184" s="1030"/>
      <c r="BF184" s="1030"/>
      <c r="BG184" s="1030">
        <f t="shared" si="31"/>
        <v>110092500</v>
      </c>
      <c r="BH184" s="1030"/>
      <c r="BI184" s="1030">
        <v>115597125</v>
      </c>
      <c r="BJ184" s="1030"/>
      <c r="BK184" s="1030"/>
      <c r="BL184" s="1030"/>
      <c r="BM184" s="1030">
        <f t="shared" si="24"/>
        <v>115597125</v>
      </c>
    </row>
    <row r="185" spans="1:65" ht="172.5" hidden="1" x14ac:dyDescent="0.25">
      <c r="A185" s="855">
        <v>182</v>
      </c>
      <c r="B185" s="852" t="s">
        <v>615</v>
      </c>
      <c r="C185" s="849" t="s">
        <v>3071</v>
      </c>
      <c r="D185" s="1240" t="s">
        <v>725</v>
      </c>
      <c r="E185" s="1089" t="s">
        <v>726</v>
      </c>
      <c r="F185" s="1083" t="s">
        <v>727</v>
      </c>
      <c r="G185" s="1037" t="s">
        <v>688</v>
      </c>
      <c r="H185" s="1084">
        <v>44.81</v>
      </c>
      <c r="I185" s="1084" t="s">
        <v>728</v>
      </c>
      <c r="J185" s="1084">
        <v>2021</v>
      </c>
      <c r="K185" s="1084">
        <v>46</v>
      </c>
      <c r="L185" s="1075">
        <v>22</v>
      </c>
      <c r="M185" s="1075" t="s">
        <v>619</v>
      </c>
      <c r="N185" s="1023">
        <v>2201</v>
      </c>
      <c r="O185" s="852" t="s">
        <v>620</v>
      </c>
      <c r="P185" s="1077" t="s">
        <v>761</v>
      </c>
      <c r="Q185" s="1037" t="s">
        <v>762</v>
      </c>
      <c r="R185" s="1039" t="s">
        <v>760</v>
      </c>
      <c r="S185" s="1082" t="s">
        <v>763</v>
      </c>
      <c r="T185" s="1037" t="s">
        <v>764</v>
      </c>
      <c r="U185" s="1075">
        <v>1</v>
      </c>
      <c r="V185" s="1075">
        <v>1</v>
      </c>
      <c r="W185" s="1075">
        <v>1</v>
      </c>
      <c r="X185" s="1075">
        <v>1</v>
      </c>
      <c r="Y185" s="1075">
        <v>1</v>
      </c>
      <c r="Z185" s="1075">
        <v>1</v>
      </c>
      <c r="AA185" s="1020" t="s">
        <v>53</v>
      </c>
      <c r="AB185" s="1020" t="s">
        <v>3317</v>
      </c>
      <c r="AC185" s="1075" t="s">
        <v>628</v>
      </c>
      <c r="AD185" s="1075" t="s">
        <v>629</v>
      </c>
      <c r="AE185" s="1080" t="s">
        <v>630</v>
      </c>
      <c r="AF185" s="1020"/>
      <c r="AG185" s="1020"/>
      <c r="AH185" s="1020"/>
      <c r="AI185" s="1020"/>
      <c r="AJ185" s="1020"/>
      <c r="AK185" s="1020"/>
      <c r="AL185" s="1020"/>
      <c r="AM185" s="1020"/>
      <c r="AN185" s="1026"/>
      <c r="AO185" s="1027" t="s">
        <v>2964</v>
      </c>
      <c r="AP185" s="1028"/>
      <c r="AQ185" s="1030">
        <v>100000000</v>
      </c>
      <c r="AR185" s="1030"/>
      <c r="AS185" s="1030"/>
      <c r="AT185" s="1030"/>
      <c r="AU185" s="1030">
        <f t="shared" si="23"/>
        <v>100000000</v>
      </c>
      <c r="AV185" s="1030"/>
      <c r="AW185" s="1030">
        <v>104850000</v>
      </c>
      <c r="AX185" s="1030"/>
      <c r="AY185" s="1030"/>
      <c r="AZ185" s="1030"/>
      <c r="BA185" s="1030">
        <f t="shared" si="30"/>
        <v>104850000</v>
      </c>
      <c r="BB185" s="1030"/>
      <c r="BC185" s="986">
        <v>110092500</v>
      </c>
      <c r="BD185" s="1030"/>
      <c r="BE185" s="1030"/>
      <c r="BF185" s="1030"/>
      <c r="BG185" s="1030">
        <f t="shared" si="31"/>
        <v>110092500</v>
      </c>
      <c r="BH185" s="1030"/>
      <c r="BI185" s="1030">
        <v>115597125</v>
      </c>
      <c r="BJ185" s="1030"/>
      <c r="BK185" s="1030"/>
      <c r="BL185" s="1030"/>
      <c r="BM185" s="1030">
        <f t="shared" si="24"/>
        <v>115597125</v>
      </c>
    </row>
    <row r="186" spans="1:65" ht="258.75" hidden="1" x14ac:dyDescent="0.25">
      <c r="A186" s="855">
        <v>183</v>
      </c>
      <c r="B186" s="852" t="s">
        <v>615</v>
      </c>
      <c r="C186" s="849" t="s">
        <v>3071</v>
      </c>
      <c r="D186" s="1240" t="s">
        <v>725</v>
      </c>
      <c r="E186" s="1089" t="s">
        <v>726</v>
      </c>
      <c r="F186" s="1083" t="s">
        <v>727</v>
      </c>
      <c r="G186" s="1037" t="s">
        <v>688</v>
      </c>
      <c r="H186" s="1084">
        <v>44.81</v>
      </c>
      <c r="I186" s="1084" t="s">
        <v>728</v>
      </c>
      <c r="J186" s="1084">
        <v>2021</v>
      </c>
      <c r="K186" s="1084">
        <v>46</v>
      </c>
      <c r="L186" s="1075">
        <v>22</v>
      </c>
      <c r="M186" s="1075" t="s">
        <v>619</v>
      </c>
      <c r="N186" s="1023">
        <v>2201</v>
      </c>
      <c r="O186" s="852" t="s">
        <v>620</v>
      </c>
      <c r="P186" s="1077">
        <v>2201013</v>
      </c>
      <c r="Q186" s="1037" t="s">
        <v>766</v>
      </c>
      <c r="R186" s="1039" t="s">
        <v>765</v>
      </c>
      <c r="S186" s="1082">
        <v>220101300</v>
      </c>
      <c r="T186" s="1037" t="s">
        <v>767</v>
      </c>
      <c r="U186" s="1075">
        <v>18</v>
      </c>
      <c r="V186" s="1075">
        <v>25</v>
      </c>
      <c r="W186" s="1075">
        <v>35</v>
      </c>
      <c r="X186" s="1075">
        <v>40</v>
      </c>
      <c r="Y186" s="1075">
        <v>43</v>
      </c>
      <c r="Z186" s="1075">
        <f>SUM(V186:Y186)</f>
        <v>143</v>
      </c>
      <c r="AA186" s="1020" t="s">
        <v>43</v>
      </c>
      <c r="AB186" s="1075" t="s">
        <v>3317</v>
      </c>
      <c r="AC186" s="1075" t="s">
        <v>628</v>
      </c>
      <c r="AD186" s="1075" t="s">
        <v>629</v>
      </c>
      <c r="AE186" s="1080" t="s">
        <v>630</v>
      </c>
      <c r="AF186" s="1020"/>
      <c r="AG186" s="1020"/>
      <c r="AH186" s="1020"/>
      <c r="AI186" s="1020"/>
      <c r="AJ186" s="1020"/>
      <c r="AK186" s="1020"/>
      <c r="AL186" s="1020"/>
      <c r="AM186" s="1020"/>
      <c r="AN186" s="1026"/>
      <c r="AO186" s="1027" t="s">
        <v>2964</v>
      </c>
      <c r="AP186" s="1028">
        <v>165995101</v>
      </c>
      <c r="AQ186" s="1030">
        <v>100000000</v>
      </c>
      <c r="AR186" s="1030"/>
      <c r="AS186" s="1030"/>
      <c r="AT186" s="1030"/>
      <c r="AU186" s="1030">
        <f t="shared" si="23"/>
        <v>265995101</v>
      </c>
      <c r="AV186" s="1030"/>
      <c r="AW186" s="1030">
        <v>104850000</v>
      </c>
      <c r="AX186" s="1030"/>
      <c r="AY186" s="1030"/>
      <c r="AZ186" s="1030"/>
      <c r="BA186" s="1030">
        <f t="shared" si="30"/>
        <v>104850000</v>
      </c>
      <c r="BB186" s="1030"/>
      <c r="BC186" s="986">
        <v>110092500</v>
      </c>
      <c r="BD186" s="1030"/>
      <c r="BE186" s="1030"/>
      <c r="BF186" s="1030"/>
      <c r="BG186" s="1030">
        <f t="shared" si="31"/>
        <v>110092500</v>
      </c>
      <c r="BH186" s="1030"/>
      <c r="BI186" s="1030">
        <v>115597125</v>
      </c>
      <c r="BJ186" s="1030"/>
      <c r="BK186" s="1030"/>
      <c r="BL186" s="1030"/>
      <c r="BM186" s="1030">
        <f t="shared" si="24"/>
        <v>115597125</v>
      </c>
    </row>
    <row r="187" spans="1:65" ht="172.5" hidden="1" x14ac:dyDescent="0.25">
      <c r="A187" s="855">
        <v>184</v>
      </c>
      <c r="B187" s="852" t="s">
        <v>615</v>
      </c>
      <c r="C187" s="849" t="s">
        <v>3071</v>
      </c>
      <c r="D187" s="1240" t="s">
        <v>725</v>
      </c>
      <c r="E187" s="1089" t="s">
        <v>726</v>
      </c>
      <c r="F187" s="1083" t="s">
        <v>727</v>
      </c>
      <c r="G187" s="1037" t="s">
        <v>688</v>
      </c>
      <c r="H187" s="1084">
        <v>44.81</v>
      </c>
      <c r="I187" s="1084" t="s">
        <v>728</v>
      </c>
      <c r="J187" s="1084">
        <v>2021</v>
      </c>
      <c r="K187" s="1084">
        <v>46</v>
      </c>
      <c r="L187" s="1075">
        <v>22</v>
      </c>
      <c r="M187" s="1075" t="s">
        <v>619</v>
      </c>
      <c r="N187" s="1023">
        <v>2201</v>
      </c>
      <c r="O187" s="852" t="s">
        <v>620</v>
      </c>
      <c r="P187" s="1077">
        <v>2201014</v>
      </c>
      <c r="Q187" s="1037" t="s">
        <v>769</v>
      </c>
      <c r="R187" s="1039" t="s">
        <v>768</v>
      </c>
      <c r="S187" s="1082">
        <v>220101400</v>
      </c>
      <c r="T187" s="1037" t="s">
        <v>770</v>
      </c>
      <c r="U187" s="1075">
        <f>242+143</f>
        <v>385</v>
      </c>
      <c r="V187" s="1075">
        <v>385</v>
      </c>
      <c r="W187" s="1075">
        <v>385</v>
      </c>
      <c r="X187" s="1075">
        <v>385</v>
      </c>
      <c r="Y187" s="1075">
        <v>385</v>
      </c>
      <c r="Z187" s="1075">
        <v>385</v>
      </c>
      <c r="AA187" s="1020" t="s">
        <v>53</v>
      </c>
      <c r="AB187" s="1020" t="s">
        <v>3317</v>
      </c>
      <c r="AC187" s="1075" t="s">
        <v>628</v>
      </c>
      <c r="AD187" s="1075" t="s">
        <v>629</v>
      </c>
      <c r="AE187" s="1080" t="s">
        <v>630</v>
      </c>
      <c r="AF187" s="1020"/>
      <c r="AG187" s="1020"/>
      <c r="AH187" s="1020"/>
      <c r="AI187" s="1020"/>
      <c r="AJ187" s="1020"/>
      <c r="AK187" s="1020"/>
      <c r="AL187" s="1020"/>
      <c r="AM187" s="1020"/>
      <c r="AN187" s="1026"/>
      <c r="AO187" s="1027" t="s">
        <v>2964</v>
      </c>
      <c r="AP187" s="1028"/>
      <c r="AQ187" s="1030">
        <v>100000000</v>
      </c>
      <c r="AR187" s="1030"/>
      <c r="AS187" s="1030"/>
      <c r="AT187" s="1030"/>
      <c r="AU187" s="1030">
        <f t="shared" si="23"/>
        <v>100000000</v>
      </c>
      <c r="AV187" s="1030"/>
      <c r="AW187" s="1030">
        <v>104850000</v>
      </c>
      <c r="AX187" s="1030"/>
      <c r="AY187" s="1030"/>
      <c r="AZ187" s="1030"/>
      <c r="BA187" s="1030">
        <f t="shared" si="30"/>
        <v>104850000</v>
      </c>
      <c r="BB187" s="1030"/>
      <c r="BC187" s="986">
        <v>110092500</v>
      </c>
      <c r="BD187" s="1030"/>
      <c r="BE187" s="1030"/>
      <c r="BF187" s="1030"/>
      <c r="BG187" s="1030">
        <f t="shared" si="31"/>
        <v>110092500</v>
      </c>
      <c r="BH187" s="1030"/>
      <c r="BI187" s="1030">
        <v>115597125</v>
      </c>
      <c r="BJ187" s="1030"/>
      <c r="BK187" s="1030"/>
      <c r="BL187" s="1030"/>
      <c r="BM187" s="1030">
        <f t="shared" si="24"/>
        <v>115597125</v>
      </c>
    </row>
    <row r="188" spans="1:65" ht="172.5" hidden="1" x14ac:dyDescent="0.25">
      <c r="A188" s="855">
        <v>185</v>
      </c>
      <c r="B188" s="852" t="s">
        <v>615</v>
      </c>
      <c r="C188" s="849" t="s">
        <v>3071</v>
      </c>
      <c r="D188" s="1240" t="s">
        <v>725</v>
      </c>
      <c r="E188" s="1089" t="s">
        <v>726</v>
      </c>
      <c r="F188" s="1083" t="s">
        <v>727</v>
      </c>
      <c r="G188" s="1037" t="s">
        <v>688</v>
      </c>
      <c r="H188" s="1084">
        <v>44.81</v>
      </c>
      <c r="I188" s="1084" t="s">
        <v>728</v>
      </c>
      <c r="J188" s="1084">
        <v>2021</v>
      </c>
      <c r="K188" s="1084">
        <v>46</v>
      </c>
      <c r="L188" s="1075">
        <v>22</v>
      </c>
      <c r="M188" s="1075" t="s">
        <v>619</v>
      </c>
      <c r="N188" s="1023">
        <v>2201</v>
      </c>
      <c r="O188" s="852" t="s">
        <v>620</v>
      </c>
      <c r="P188" s="1077">
        <v>2201001</v>
      </c>
      <c r="Q188" s="1037" t="s">
        <v>51</v>
      </c>
      <c r="R188" s="1039" t="s">
        <v>771</v>
      </c>
      <c r="S188" s="1082" t="s">
        <v>13522</v>
      </c>
      <c r="T188" s="1037" t="s">
        <v>13523</v>
      </c>
      <c r="U188" s="1086">
        <v>9068</v>
      </c>
      <c r="V188" s="1086">
        <v>9068</v>
      </c>
      <c r="W188" s="1086">
        <v>9068</v>
      </c>
      <c r="X188" s="1086">
        <v>9068</v>
      </c>
      <c r="Y188" s="1086">
        <v>9068</v>
      </c>
      <c r="Z188" s="1086">
        <v>9068</v>
      </c>
      <c r="AA188" s="1020" t="s">
        <v>53</v>
      </c>
      <c r="AB188" s="1020" t="s">
        <v>3317</v>
      </c>
      <c r="AC188" s="1075" t="s">
        <v>628</v>
      </c>
      <c r="AD188" s="1075" t="s">
        <v>629</v>
      </c>
      <c r="AE188" s="1080" t="s">
        <v>630</v>
      </c>
      <c r="AF188" s="1020"/>
      <c r="AG188" s="1020"/>
      <c r="AH188" s="1020"/>
      <c r="AI188" s="1020"/>
      <c r="AJ188" s="1020"/>
      <c r="AK188" s="1020"/>
      <c r="AL188" s="1020"/>
      <c r="AM188" s="1020"/>
      <c r="AN188" s="1026"/>
      <c r="AO188" s="1027" t="s">
        <v>2964</v>
      </c>
      <c r="AP188" s="1028">
        <v>200000000</v>
      </c>
      <c r="AQ188" s="1030"/>
      <c r="AR188" s="1030"/>
      <c r="AS188" s="1030"/>
      <c r="AT188" s="1030"/>
      <c r="AU188" s="1030">
        <f t="shared" si="23"/>
        <v>200000000</v>
      </c>
      <c r="AV188" s="1030">
        <v>227994825.22222221</v>
      </c>
      <c r="AW188" s="1030"/>
      <c r="AX188" s="1030"/>
      <c r="AY188" s="1030"/>
      <c r="AZ188" s="1030"/>
      <c r="BA188" s="1030">
        <f t="shared" si="30"/>
        <v>227994825.22222221</v>
      </c>
      <c r="BB188" s="1030">
        <v>256594602.72313333</v>
      </c>
      <c r="BC188" s="986"/>
      <c r="BD188" s="1030"/>
      <c r="BE188" s="1030"/>
      <c r="BF188" s="1030"/>
      <c r="BG188" s="1030">
        <f t="shared" si="31"/>
        <v>256594602.72313333</v>
      </c>
      <c r="BH188" s="1030">
        <v>276352387.13281459</v>
      </c>
      <c r="BI188" s="1030"/>
      <c r="BJ188" s="1030"/>
      <c r="BK188" s="1030"/>
      <c r="BL188" s="1030"/>
      <c r="BM188" s="1030">
        <f t="shared" si="24"/>
        <v>276352387.13281459</v>
      </c>
    </row>
    <row r="189" spans="1:65" ht="172.5" hidden="1" x14ac:dyDescent="0.25">
      <c r="A189" s="855">
        <v>186</v>
      </c>
      <c r="B189" s="852" t="s">
        <v>615</v>
      </c>
      <c r="C189" s="849" t="s">
        <v>3071</v>
      </c>
      <c r="D189" s="1240" t="s">
        <v>725</v>
      </c>
      <c r="E189" s="1089" t="s">
        <v>726</v>
      </c>
      <c r="F189" s="1083" t="s">
        <v>727</v>
      </c>
      <c r="G189" s="1037" t="s">
        <v>688</v>
      </c>
      <c r="H189" s="1084">
        <v>44.81</v>
      </c>
      <c r="I189" s="1084" t="s">
        <v>728</v>
      </c>
      <c r="J189" s="1084">
        <v>2021</v>
      </c>
      <c r="K189" s="1084">
        <v>46</v>
      </c>
      <c r="L189" s="1075">
        <v>22</v>
      </c>
      <c r="M189" s="1075" t="s">
        <v>619</v>
      </c>
      <c r="N189" s="1023">
        <v>2201</v>
      </c>
      <c r="O189" s="852" t="s">
        <v>620</v>
      </c>
      <c r="P189" s="1077">
        <v>2201004</v>
      </c>
      <c r="Q189" s="1037" t="s">
        <v>114</v>
      </c>
      <c r="R189" s="1039" t="s">
        <v>774</v>
      </c>
      <c r="S189" s="1082">
        <v>220100400</v>
      </c>
      <c r="T189" s="1037" t="s">
        <v>775</v>
      </c>
      <c r="U189" s="1075">
        <v>0</v>
      </c>
      <c r="V189" s="1075">
        <v>1</v>
      </c>
      <c r="W189" s="1075">
        <v>1</v>
      </c>
      <c r="X189" s="1075">
        <v>1</v>
      </c>
      <c r="Y189" s="1075">
        <v>1</v>
      </c>
      <c r="Z189" s="1075">
        <v>1</v>
      </c>
      <c r="AA189" s="1020" t="s">
        <v>53</v>
      </c>
      <c r="AB189" s="1075" t="s">
        <v>3317</v>
      </c>
      <c r="AC189" s="1075" t="s">
        <v>628</v>
      </c>
      <c r="AD189" s="1075" t="s">
        <v>629</v>
      </c>
      <c r="AE189" s="1080" t="s">
        <v>630</v>
      </c>
      <c r="AF189" s="1020"/>
      <c r="AG189" s="1020"/>
      <c r="AH189" s="1020"/>
      <c r="AI189" s="1020"/>
      <c r="AJ189" s="1020"/>
      <c r="AK189" s="1020"/>
      <c r="AL189" s="1020"/>
      <c r="AM189" s="1020"/>
      <c r="AN189" s="1026"/>
      <c r="AO189" s="1027" t="s">
        <v>2964</v>
      </c>
      <c r="AP189" s="1028"/>
      <c r="AQ189" s="1030">
        <v>100000000</v>
      </c>
      <c r="AR189" s="1030"/>
      <c r="AS189" s="1030"/>
      <c r="AT189" s="1030"/>
      <c r="AU189" s="1030">
        <f t="shared" si="23"/>
        <v>100000000</v>
      </c>
      <c r="AV189" s="1030"/>
      <c r="AW189" s="1030">
        <v>104850000</v>
      </c>
      <c r="AX189" s="1030"/>
      <c r="AY189" s="1030"/>
      <c r="AZ189" s="1030"/>
      <c r="BA189" s="1030">
        <f t="shared" si="30"/>
        <v>104850000</v>
      </c>
      <c r="BB189" s="1030"/>
      <c r="BC189" s="986">
        <v>110092500</v>
      </c>
      <c r="BD189" s="1030"/>
      <c r="BE189" s="1030"/>
      <c r="BF189" s="1030"/>
      <c r="BG189" s="1030">
        <f t="shared" si="31"/>
        <v>110092500</v>
      </c>
      <c r="BH189" s="1030"/>
      <c r="BI189" s="1030">
        <v>115597125</v>
      </c>
      <c r="BJ189" s="1030"/>
      <c r="BK189" s="1030"/>
      <c r="BL189" s="1030"/>
      <c r="BM189" s="1030">
        <f t="shared" si="24"/>
        <v>115597125</v>
      </c>
    </row>
    <row r="190" spans="1:65" ht="172.5" hidden="1" x14ac:dyDescent="0.25">
      <c r="A190" s="855">
        <v>187</v>
      </c>
      <c r="B190" s="852" t="s">
        <v>615</v>
      </c>
      <c r="C190" s="849" t="s">
        <v>3071</v>
      </c>
      <c r="D190" s="1240" t="s">
        <v>725</v>
      </c>
      <c r="E190" s="1089" t="s">
        <v>726</v>
      </c>
      <c r="F190" s="1083" t="s">
        <v>727</v>
      </c>
      <c r="G190" s="1037" t="s">
        <v>688</v>
      </c>
      <c r="H190" s="1084">
        <v>44.81</v>
      </c>
      <c r="I190" s="1084" t="s">
        <v>728</v>
      </c>
      <c r="J190" s="1084">
        <v>2021</v>
      </c>
      <c r="K190" s="1084">
        <v>46</v>
      </c>
      <c r="L190" s="1075">
        <v>22</v>
      </c>
      <c r="M190" s="1075" t="s">
        <v>619</v>
      </c>
      <c r="N190" s="1023">
        <v>2201</v>
      </c>
      <c r="O190" s="852" t="s">
        <v>620</v>
      </c>
      <c r="P190" s="1077" t="s">
        <v>777</v>
      </c>
      <c r="Q190" s="1037" t="s">
        <v>778</v>
      </c>
      <c r="R190" s="1039" t="s">
        <v>776</v>
      </c>
      <c r="S190" s="1082" t="s">
        <v>779</v>
      </c>
      <c r="T190" s="1037" t="s">
        <v>780</v>
      </c>
      <c r="U190" s="1075">
        <v>0</v>
      </c>
      <c r="V190" s="1075">
        <v>1</v>
      </c>
      <c r="W190" s="1075">
        <v>1</v>
      </c>
      <c r="X190" s="1075">
        <v>1</v>
      </c>
      <c r="Y190" s="1075">
        <v>1</v>
      </c>
      <c r="Z190" s="1075">
        <v>1</v>
      </c>
      <c r="AA190" s="1020" t="s">
        <v>53</v>
      </c>
      <c r="AB190" s="1075" t="s">
        <v>3317</v>
      </c>
      <c r="AC190" s="1075" t="s">
        <v>628</v>
      </c>
      <c r="AD190" s="1075" t="s">
        <v>629</v>
      </c>
      <c r="AE190" s="1080" t="s">
        <v>630</v>
      </c>
      <c r="AF190" s="1020"/>
      <c r="AG190" s="1020"/>
      <c r="AH190" s="1020"/>
      <c r="AI190" s="1020"/>
      <c r="AJ190" s="1020"/>
      <c r="AK190" s="1020"/>
      <c r="AL190" s="1020"/>
      <c r="AM190" s="1020"/>
      <c r="AN190" s="1026"/>
      <c r="AO190" s="1027" t="s">
        <v>2964</v>
      </c>
      <c r="AP190" s="1028">
        <f>300000000+846678007.266</f>
        <v>1146678007.266</v>
      </c>
      <c r="AQ190" s="1030"/>
      <c r="AR190" s="1030"/>
      <c r="AS190" s="1030"/>
      <c r="AT190" s="1030"/>
      <c r="AU190" s="1030">
        <f t="shared" si="23"/>
        <v>1146678007.266</v>
      </c>
      <c r="AV190" s="1030"/>
      <c r="AW190" s="1030"/>
      <c r="AX190" s="1030"/>
      <c r="AY190" s="1030"/>
      <c r="AZ190" s="1030"/>
      <c r="BA190" s="1030"/>
      <c r="BB190" s="1030"/>
      <c r="BC190" s="986"/>
      <c r="BD190" s="1030"/>
      <c r="BE190" s="1030"/>
      <c r="BF190" s="1030"/>
      <c r="BG190" s="1030"/>
      <c r="BH190" s="1030"/>
      <c r="BI190" s="1030"/>
      <c r="BJ190" s="1030"/>
      <c r="BK190" s="1030"/>
      <c r="BL190" s="1030"/>
      <c r="BM190" s="1030">
        <f t="shared" si="24"/>
        <v>0</v>
      </c>
    </row>
    <row r="191" spans="1:65" ht="172.5" hidden="1" x14ac:dyDescent="0.25">
      <c r="A191" s="855">
        <v>188</v>
      </c>
      <c r="B191" s="852" t="s">
        <v>615</v>
      </c>
      <c r="C191" s="849" t="s">
        <v>3071</v>
      </c>
      <c r="D191" s="1240" t="s">
        <v>725</v>
      </c>
      <c r="E191" s="1089" t="s">
        <v>726</v>
      </c>
      <c r="F191" s="1083" t="s">
        <v>727</v>
      </c>
      <c r="G191" s="1037" t="s">
        <v>688</v>
      </c>
      <c r="H191" s="1084">
        <v>44.81</v>
      </c>
      <c r="I191" s="1084" t="s">
        <v>728</v>
      </c>
      <c r="J191" s="1084">
        <v>2021</v>
      </c>
      <c r="K191" s="1084">
        <v>46</v>
      </c>
      <c r="L191" s="1075">
        <v>22</v>
      </c>
      <c r="M191" s="1075" t="s">
        <v>619</v>
      </c>
      <c r="N191" s="1023">
        <v>2201</v>
      </c>
      <c r="O191" s="852" t="s">
        <v>620</v>
      </c>
      <c r="P191" s="1077" t="s">
        <v>782</v>
      </c>
      <c r="Q191" s="1037" t="s">
        <v>783</v>
      </c>
      <c r="R191" s="1039" t="s">
        <v>781</v>
      </c>
      <c r="S191" s="1082" t="s">
        <v>784</v>
      </c>
      <c r="T191" s="1037" t="s">
        <v>785</v>
      </c>
      <c r="U191" s="1075">
        <v>0</v>
      </c>
      <c r="V191" s="1075">
        <v>0</v>
      </c>
      <c r="W191" s="1075">
        <v>0</v>
      </c>
      <c r="X191" s="1075">
        <v>1</v>
      </c>
      <c r="Y191" s="1075">
        <v>1</v>
      </c>
      <c r="Z191" s="1075">
        <v>1</v>
      </c>
      <c r="AA191" s="1020" t="s">
        <v>53</v>
      </c>
      <c r="AB191" s="1075" t="s">
        <v>3317</v>
      </c>
      <c r="AC191" s="1075" t="s">
        <v>628</v>
      </c>
      <c r="AD191" s="1075" t="s">
        <v>629</v>
      </c>
      <c r="AE191" s="1080" t="s">
        <v>630</v>
      </c>
      <c r="AF191" s="1020"/>
      <c r="AG191" s="1020"/>
      <c r="AH191" s="1020"/>
      <c r="AI191" s="1020"/>
      <c r="AJ191" s="1020"/>
      <c r="AK191" s="1020"/>
      <c r="AL191" s="1020"/>
      <c r="AM191" s="1020"/>
      <c r="AN191" s="1026"/>
      <c r="AO191" s="1027" t="s">
        <v>2964</v>
      </c>
      <c r="AP191" s="1028">
        <v>846678007.26600003</v>
      </c>
      <c r="AQ191" s="1030">
        <v>100000000</v>
      </c>
      <c r="AR191" s="1030"/>
      <c r="AS191" s="1030"/>
      <c r="AT191" s="1030"/>
      <c r="AU191" s="1030">
        <f t="shared" si="23"/>
        <v>946678007.26600003</v>
      </c>
      <c r="AV191" s="1030"/>
      <c r="AW191" s="1030">
        <v>104850000</v>
      </c>
      <c r="AX191" s="1030"/>
      <c r="AY191" s="1030"/>
      <c r="AZ191" s="1030"/>
      <c r="BA191" s="1030">
        <f t="shared" si="30"/>
        <v>104850000</v>
      </c>
      <c r="BB191" s="1030"/>
      <c r="BC191" s="986">
        <v>110092500</v>
      </c>
      <c r="BD191" s="1030"/>
      <c r="BE191" s="1030"/>
      <c r="BF191" s="1030"/>
      <c r="BG191" s="1030">
        <f>+BB191+BC191+BD191+BE191+BF191</f>
        <v>110092500</v>
      </c>
      <c r="BH191" s="1030"/>
      <c r="BI191" s="1030">
        <v>115597125</v>
      </c>
      <c r="BJ191" s="1030"/>
      <c r="BK191" s="1030"/>
      <c r="BL191" s="1030"/>
      <c r="BM191" s="1030">
        <f t="shared" si="24"/>
        <v>115597125</v>
      </c>
    </row>
    <row r="192" spans="1:65" ht="379.5" hidden="1" x14ac:dyDescent="0.25">
      <c r="A192" s="855">
        <v>189</v>
      </c>
      <c r="B192" s="852" t="s">
        <v>615</v>
      </c>
      <c r="C192" s="849" t="s">
        <v>3071</v>
      </c>
      <c r="D192" s="1240" t="s">
        <v>786</v>
      </c>
      <c r="E192" s="852" t="s">
        <v>787</v>
      </c>
      <c r="F192" s="1091" t="s">
        <v>789</v>
      </c>
      <c r="G192" s="1075" t="s">
        <v>790</v>
      </c>
      <c r="H192" s="1075" t="s">
        <v>791</v>
      </c>
      <c r="I192" s="1075" t="s">
        <v>792</v>
      </c>
      <c r="J192" s="1075">
        <v>2022</v>
      </c>
      <c r="K192" s="1075" t="s">
        <v>793</v>
      </c>
      <c r="L192" s="1075">
        <v>22</v>
      </c>
      <c r="M192" s="1075" t="s">
        <v>619</v>
      </c>
      <c r="N192" s="1023">
        <v>2202</v>
      </c>
      <c r="O192" s="852" t="s">
        <v>788</v>
      </c>
      <c r="P192" s="1075">
        <v>2202086</v>
      </c>
      <c r="Q192" s="1038" t="s">
        <v>795</v>
      </c>
      <c r="R192" s="1039" t="s">
        <v>794</v>
      </c>
      <c r="S192" s="1075">
        <v>220208600</v>
      </c>
      <c r="T192" s="1075" t="s">
        <v>796</v>
      </c>
      <c r="U192" s="1090">
        <v>0</v>
      </c>
      <c r="V192" s="1090">
        <v>83</v>
      </c>
      <c r="W192" s="1075">
        <v>83</v>
      </c>
      <c r="X192" s="1075">
        <v>83</v>
      </c>
      <c r="Y192" s="1075">
        <v>83</v>
      </c>
      <c r="Z192" s="1075">
        <v>83</v>
      </c>
      <c r="AA192" s="1020" t="s">
        <v>53</v>
      </c>
      <c r="AB192" s="1090" t="s">
        <v>3317</v>
      </c>
      <c r="AC192" s="1091" t="s">
        <v>173</v>
      </c>
      <c r="AD192" s="1091" t="s">
        <v>797</v>
      </c>
      <c r="AE192" s="1080" t="s">
        <v>630</v>
      </c>
      <c r="AF192" s="1020"/>
      <c r="AG192" s="1020"/>
      <c r="AH192" s="1020"/>
      <c r="AI192" s="1020"/>
      <c r="AJ192" s="1020"/>
      <c r="AK192" s="1020"/>
      <c r="AL192" s="1020"/>
      <c r="AM192" s="1020"/>
      <c r="AN192" s="1026"/>
      <c r="AO192" s="1027" t="s">
        <v>2964</v>
      </c>
      <c r="AP192" s="1002"/>
      <c r="AQ192" s="1030"/>
      <c r="AR192" s="987"/>
      <c r="AS192" s="1030"/>
      <c r="AT192" s="1030"/>
      <c r="AU192" s="1030"/>
      <c r="AV192" s="1030"/>
      <c r="AW192" s="1030"/>
      <c r="AX192" s="987"/>
      <c r="AY192" s="1030"/>
      <c r="AZ192" s="1030"/>
      <c r="BA192" s="1030"/>
      <c r="BB192" s="1030"/>
      <c r="BC192" s="1030"/>
      <c r="BD192" s="1011"/>
      <c r="BE192" s="1030"/>
      <c r="BF192" s="1030"/>
      <c r="BG192" s="1030"/>
      <c r="BH192" s="1030"/>
      <c r="BI192" s="1030"/>
      <c r="BJ192" s="987"/>
      <c r="BK192" s="1030"/>
      <c r="BL192" s="1030"/>
      <c r="BM192" s="1030">
        <f t="shared" si="24"/>
        <v>0</v>
      </c>
    </row>
    <row r="193" spans="1:65" ht="189.75" hidden="1" x14ac:dyDescent="0.25">
      <c r="A193" s="855">
        <v>190</v>
      </c>
      <c r="B193" s="852" t="s">
        <v>615</v>
      </c>
      <c r="C193" s="849" t="s">
        <v>3071</v>
      </c>
      <c r="D193" s="1240" t="s">
        <v>786</v>
      </c>
      <c r="E193" s="852" t="s">
        <v>787</v>
      </c>
      <c r="F193" s="1091" t="s">
        <v>789</v>
      </c>
      <c r="G193" s="1075" t="s">
        <v>790</v>
      </c>
      <c r="H193" s="1075" t="s">
        <v>791</v>
      </c>
      <c r="I193" s="1075" t="s">
        <v>792</v>
      </c>
      <c r="J193" s="1075">
        <v>2022</v>
      </c>
      <c r="K193" s="1075" t="s">
        <v>793</v>
      </c>
      <c r="L193" s="1075">
        <v>22</v>
      </c>
      <c r="M193" s="1075" t="s">
        <v>619</v>
      </c>
      <c r="N193" s="1023">
        <v>2202</v>
      </c>
      <c r="O193" s="852" t="s">
        <v>788</v>
      </c>
      <c r="P193" s="1075">
        <v>2202073</v>
      </c>
      <c r="Q193" s="1038" t="s">
        <v>799</v>
      </c>
      <c r="R193" s="1039" t="s">
        <v>798</v>
      </c>
      <c r="S193" s="1075">
        <v>220207300</v>
      </c>
      <c r="T193" s="1075" t="s">
        <v>800</v>
      </c>
      <c r="U193" s="1090">
        <v>1</v>
      </c>
      <c r="V193" s="1075">
        <v>1</v>
      </c>
      <c r="W193" s="1075">
        <v>2</v>
      </c>
      <c r="X193" s="1075">
        <v>2</v>
      </c>
      <c r="Y193" s="1075">
        <v>2</v>
      </c>
      <c r="Z193" s="1075">
        <v>2</v>
      </c>
      <c r="AA193" s="1020" t="s">
        <v>43</v>
      </c>
      <c r="AB193" s="1090" t="s">
        <v>3316</v>
      </c>
      <c r="AC193" s="1091" t="s">
        <v>173</v>
      </c>
      <c r="AD193" s="1091" t="s">
        <v>797</v>
      </c>
      <c r="AE193" s="1080" t="s">
        <v>630</v>
      </c>
      <c r="AF193" s="1020"/>
      <c r="AG193" s="1020"/>
      <c r="AH193" s="1020"/>
      <c r="AI193" s="1020"/>
      <c r="AJ193" s="1020"/>
      <c r="AK193" s="1020"/>
      <c r="AL193" s="1020"/>
      <c r="AM193" s="1020"/>
      <c r="AN193" s="1026"/>
      <c r="AO193" s="1027" t="s">
        <v>2964</v>
      </c>
      <c r="AP193" s="1002">
        <f>7453168926+547999703.8016</f>
        <v>8001168629.8015995</v>
      </c>
      <c r="AQ193" s="1030"/>
      <c r="AR193" s="996">
        <v>1100000000</v>
      </c>
      <c r="AS193" s="1030"/>
      <c r="AT193" s="1030"/>
      <c r="AU193" s="1030">
        <f t="shared" si="23"/>
        <v>9101168629.8015995</v>
      </c>
      <c r="AV193" s="1030">
        <v>6200427683</v>
      </c>
      <c r="AW193" s="1030"/>
      <c r="AX193" s="996">
        <v>1855000000</v>
      </c>
      <c r="AY193" s="1030"/>
      <c r="AZ193" s="1030"/>
      <c r="BA193" s="1030">
        <f t="shared" ref="BA193:BA201" si="33">AV193+AW193+AX193+AY193+AZ193</f>
        <v>8055427683</v>
      </c>
      <c r="BB193" s="1030">
        <v>6510449067.2550001</v>
      </c>
      <c r="BC193" s="1030"/>
      <c r="BD193" s="1011"/>
      <c r="BE193" s="1030"/>
      <c r="BF193" s="1030"/>
      <c r="BG193" s="1030">
        <f>BB193+BC193+BD193+BE193+BF193</f>
        <v>6510449067.2550001</v>
      </c>
      <c r="BH193" s="1030">
        <v>6835971520.6177502</v>
      </c>
      <c r="BI193" s="1030"/>
      <c r="BJ193" s="987"/>
      <c r="BK193" s="1030"/>
      <c r="BL193" s="1030"/>
      <c r="BM193" s="1030">
        <f t="shared" si="24"/>
        <v>6835971520.6177502</v>
      </c>
    </row>
    <row r="194" spans="1:65" ht="189.75" hidden="1" x14ac:dyDescent="0.25">
      <c r="A194" s="855">
        <v>191</v>
      </c>
      <c r="B194" s="852" t="s">
        <v>615</v>
      </c>
      <c r="C194" s="849" t="s">
        <v>3071</v>
      </c>
      <c r="D194" s="1240" t="s">
        <v>786</v>
      </c>
      <c r="E194" s="852" t="s">
        <v>787</v>
      </c>
      <c r="F194" s="1091" t="s">
        <v>789</v>
      </c>
      <c r="G194" s="1075" t="s">
        <v>790</v>
      </c>
      <c r="H194" s="1075" t="s">
        <v>791</v>
      </c>
      <c r="I194" s="1075" t="s">
        <v>792</v>
      </c>
      <c r="J194" s="1075">
        <v>2022</v>
      </c>
      <c r="K194" s="1075" t="s">
        <v>793</v>
      </c>
      <c r="L194" s="1075">
        <v>22</v>
      </c>
      <c r="M194" s="1075" t="s">
        <v>619</v>
      </c>
      <c r="N194" s="1023">
        <v>2202</v>
      </c>
      <c r="O194" s="852" t="s">
        <v>788</v>
      </c>
      <c r="P194" s="1075">
        <v>2202067</v>
      </c>
      <c r="Q194" s="1038" t="s">
        <v>802</v>
      </c>
      <c r="R194" s="1039" t="s">
        <v>801</v>
      </c>
      <c r="S194" s="1075">
        <v>220206701</v>
      </c>
      <c r="T194" s="1075" t="s">
        <v>803</v>
      </c>
      <c r="U194" s="1090">
        <v>0</v>
      </c>
      <c r="V194" s="1075">
        <v>0</v>
      </c>
      <c r="W194" s="1075">
        <v>4</v>
      </c>
      <c r="X194" s="1075">
        <v>4</v>
      </c>
      <c r="Y194" s="1075">
        <v>2</v>
      </c>
      <c r="Z194" s="1075">
        <v>10</v>
      </c>
      <c r="AA194" s="1020" t="s">
        <v>43</v>
      </c>
      <c r="AB194" s="1090" t="s">
        <v>3317</v>
      </c>
      <c r="AC194" s="1091" t="s">
        <v>173</v>
      </c>
      <c r="AD194" s="1091" t="s">
        <v>797</v>
      </c>
      <c r="AE194" s="1080" t="s">
        <v>630</v>
      </c>
      <c r="AF194" s="1020"/>
      <c r="AG194" s="1020"/>
      <c r="AH194" s="1020"/>
      <c r="AI194" s="1020"/>
      <c r="AJ194" s="1020"/>
      <c r="AK194" s="1020"/>
      <c r="AL194" s="1020"/>
      <c r="AM194" s="1020"/>
      <c r="AN194" s="1026"/>
      <c r="AO194" s="1027" t="s">
        <v>2964</v>
      </c>
      <c r="AP194" s="1002"/>
      <c r="AQ194" s="1030"/>
      <c r="AR194" s="987"/>
      <c r="AS194" s="1030"/>
      <c r="AT194" s="1030"/>
      <c r="AU194" s="1030"/>
      <c r="AV194" s="1030"/>
      <c r="AW194" s="1030"/>
      <c r="AX194" s="987"/>
      <c r="AY194" s="1030"/>
      <c r="AZ194" s="1030"/>
      <c r="BA194" s="1030"/>
      <c r="BB194" s="1030"/>
      <c r="BC194" s="1030"/>
      <c r="BD194" s="1011"/>
      <c r="BE194" s="1030"/>
      <c r="BF194" s="1030"/>
      <c r="BG194" s="1030"/>
      <c r="BH194" s="1030"/>
      <c r="BI194" s="1030"/>
      <c r="BJ194" s="987"/>
      <c r="BK194" s="1030"/>
      <c r="BL194" s="1030"/>
      <c r="BM194" s="1030">
        <f t="shared" si="24"/>
        <v>0</v>
      </c>
    </row>
    <row r="195" spans="1:65" ht="207" hidden="1" x14ac:dyDescent="0.25">
      <c r="A195" s="855">
        <v>192</v>
      </c>
      <c r="B195" s="852" t="s">
        <v>615</v>
      </c>
      <c r="C195" s="849" t="s">
        <v>3071</v>
      </c>
      <c r="D195" s="1240" t="s">
        <v>786</v>
      </c>
      <c r="E195" s="852" t="s">
        <v>787</v>
      </c>
      <c r="F195" s="1091" t="s">
        <v>789</v>
      </c>
      <c r="G195" s="1075" t="s">
        <v>790</v>
      </c>
      <c r="H195" s="1075" t="s">
        <v>791</v>
      </c>
      <c r="I195" s="1075" t="s">
        <v>792</v>
      </c>
      <c r="J195" s="1075">
        <v>2022</v>
      </c>
      <c r="K195" s="1075" t="s">
        <v>793</v>
      </c>
      <c r="L195" s="1075">
        <v>22</v>
      </c>
      <c r="M195" s="1075" t="s">
        <v>619</v>
      </c>
      <c r="N195" s="1023">
        <v>2202</v>
      </c>
      <c r="O195" s="852" t="s">
        <v>788</v>
      </c>
      <c r="P195" s="1090">
        <v>2202086</v>
      </c>
      <c r="Q195" s="1038" t="s">
        <v>51</v>
      </c>
      <c r="R195" s="1039" t="s">
        <v>804</v>
      </c>
      <c r="S195" s="1090">
        <v>220208600</v>
      </c>
      <c r="T195" s="1075" t="s">
        <v>224</v>
      </c>
      <c r="U195" s="1090">
        <v>0</v>
      </c>
      <c r="V195" s="1075">
        <v>1</v>
      </c>
      <c r="W195" s="1075">
        <v>1</v>
      </c>
      <c r="X195" s="1075">
        <v>1</v>
      </c>
      <c r="Y195" s="1075">
        <v>1</v>
      </c>
      <c r="Z195" s="1075">
        <v>1</v>
      </c>
      <c r="AA195" s="1020" t="s">
        <v>53</v>
      </c>
      <c r="AB195" s="1090" t="s">
        <v>3317</v>
      </c>
      <c r="AC195" s="1091" t="s">
        <v>173</v>
      </c>
      <c r="AD195" s="1091" t="s">
        <v>797</v>
      </c>
      <c r="AE195" s="1080" t="s">
        <v>630</v>
      </c>
      <c r="AF195" s="1020"/>
      <c r="AG195" s="1020"/>
      <c r="AH195" s="1020"/>
      <c r="AI195" s="1020"/>
      <c r="AJ195" s="1020"/>
      <c r="AK195" s="1020"/>
      <c r="AL195" s="1020"/>
      <c r="AM195" s="1020"/>
      <c r="AN195" s="1026"/>
      <c r="AO195" s="1027" t="s">
        <v>2964</v>
      </c>
      <c r="AP195" s="1002"/>
      <c r="AQ195" s="1030"/>
      <c r="AR195" s="987"/>
      <c r="AS195" s="1030"/>
      <c r="AT195" s="1030"/>
      <c r="AU195" s="1030"/>
      <c r="AV195" s="1030"/>
      <c r="AW195" s="1030"/>
      <c r="AX195" s="987"/>
      <c r="AY195" s="1030"/>
      <c r="AZ195" s="1030"/>
      <c r="BA195" s="1030"/>
      <c r="BB195" s="1030"/>
      <c r="BC195" s="1030"/>
      <c r="BD195" s="1011"/>
      <c r="BE195" s="1030"/>
      <c r="BF195" s="1030"/>
      <c r="BG195" s="1030"/>
      <c r="BH195" s="1030"/>
      <c r="BI195" s="1030"/>
      <c r="BJ195" s="987"/>
      <c r="BK195" s="1030"/>
      <c r="BL195" s="1030"/>
      <c r="BM195" s="1030">
        <f t="shared" si="24"/>
        <v>0</v>
      </c>
    </row>
    <row r="196" spans="1:65" ht="189.75" hidden="1" x14ac:dyDescent="0.25">
      <c r="A196" s="855">
        <v>193</v>
      </c>
      <c r="B196" s="852" t="s">
        <v>615</v>
      </c>
      <c r="C196" s="849" t="s">
        <v>3071</v>
      </c>
      <c r="D196" s="1240" t="s">
        <v>786</v>
      </c>
      <c r="E196" s="852" t="s">
        <v>787</v>
      </c>
      <c r="F196" s="1091" t="s">
        <v>789</v>
      </c>
      <c r="G196" s="1075" t="s">
        <v>790</v>
      </c>
      <c r="H196" s="1075" t="s">
        <v>791</v>
      </c>
      <c r="I196" s="1075" t="s">
        <v>792</v>
      </c>
      <c r="J196" s="1075">
        <v>2022</v>
      </c>
      <c r="K196" s="1075" t="s">
        <v>793</v>
      </c>
      <c r="L196" s="1075">
        <v>22</v>
      </c>
      <c r="M196" s="1075" t="s">
        <v>619</v>
      </c>
      <c r="N196" s="1023">
        <v>2202</v>
      </c>
      <c r="O196" s="852" t="s">
        <v>788</v>
      </c>
      <c r="P196" s="1075">
        <v>2202071</v>
      </c>
      <c r="Q196" s="1038" t="s">
        <v>807</v>
      </c>
      <c r="R196" s="1039" t="s">
        <v>806</v>
      </c>
      <c r="S196" s="1075">
        <v>220207100</v>
      </c>
      <c r="T196" s="1075" t="s">
        <v>807</v>
      </c>
      <c r="U196" s="1090">
        <v>4</v>
      </c>
      <c r="V196" s="1075">
        <v>0</v>
      </c>
      <c r="W196" s="1075">
        <v>3</v>
      </c>
      <c r="X196" s="1075">
        <v>3</v>
      </c>
      <c r="Y196" s="1090">
        <v>3</v>
      </c>
      <c r="Z196" s="1075">
        <v>9</v>
      </c>
      <c r="AA196" s="1020" t="s">
        <v>43</v>
      </c>
      <c r="AB196" s="1090" t="s">
        <v>3317</v>
      </c>
      <c r="AC196" s="1091" t="s">
        <v>173</v>
      </c>
      <c r="AD196" s="1091" t="s">
        <v>797</v>
      </c>
      <c r="AE196" s="1080" t="s">
        <v>630</v>
      </c>
      <c r="AF196" s="1020"/>
      <c r="AG196" s="1020"/>
      <c r="AH196" s="1020"/>
      <c r="AI196" s="1020"/>
      <c r="AJ196" s="1020"/>
      <c r="AK196" s="1020"/>
      <c r="AL196" s="1020"/>
      <c r="AM196" s="1020"/>
      <c r="AN196" s="1026"/>
      <c r="AO196" s="1027" t="s">
        <v>2964</v>
      </c>
      <c r="AP196" s="1002"/>
      <c r="AQ196" s="1030"/>
      <c r="AR196" s="987"/>
      <c r="AS196" s="1030"/>
      <c r="AT196" s="1030"/>
      <c r="AU196" s="1030"/>
      <c r="AV196" s="1030"/>
      <c r="AW196" s="1030"/>
      <c r="AX196" s="987">
        <v>9000000000</v>
      </c>
      <c r="AY196" s="1030"/>
      <c r="AZ196" s="1030"/>
      <c r="BA196" s="1030">
        <f t="shared" si="33"/>
        <v>9000000000</v>
      </c>
      <c r="BB196" s="1030"/>
      <c r="BC196" s="1030"/>
      <c r="BD196" s="987">
        <v>9000000000</v>
      </c>
      <c r="BE196" s="1030"/>
      <c r="BF196" s="1030"/>
      <c r="BG196" s="1030">
        <f>+BB196+BC196+BD196+BE196+BF196</f>
        <v>9000000000</v>
      </c>
      <c r="BH196" s="1030"/>
      <c r="BI196" s="1030"/>
      <c r="BJ196" s="987">
        <v>9000000000</v>
      </c>
      <c r="BK196" s="1030"/>
      <c r="BL196" s="1030"/>
      <c r="BM196" s="1030">
        <f t="shared" si="24"/>
        <v>9000000000</v>
      </c>
    </row>
    <row r="197" spans="1:65" ht="189.75" hidden="1" x14ac:dyDescent="0.25">
      <c r="A197" s="855">
        <v>194</v>
      </c>
      <c r="B197" s="852" t="s">
        <v>615</v>
      </c>
      <c r="C197" s="849" t="s">
        <v>3071</v>
      </c>
      <c r="D197" s="1240" t="s">
        <v>786</v>
      </c>
      <c r="E197" s="852" t="s">
        <v>787</v>
      </c>
      <c r="F197" s="1091" t="s">
        <v>789</v>
      </c>
      <c r="G197" s="1075" t="s">
        <v>790</v>
      </c>
      <c r="H197" s="1075" t="s">
        <v>791</v>
      </c>
      <c r="I197" s="1075" t="s">
        <v>792</v>
      </c>
      <c r="J197" s="1075">
        <v>2022</v>
      </c>
      <c r="K197" s="1075" t="s">
        <v>793</v>
      </c>
      <c r="L197" s="1075">
        <v>22</v>
      </c>
      <c r="M197" s="1075" t="s">
        <v>619</v>
      </c>
      <c r="N197" s="1023">
        <v>2202</v>
      </c>
      <c r="O197" s="852" t="s">
        <v>788</v>
      </c>
      <c r="P197" s="1075">
        <v>2202072</v>
      </c>
      <c r="Q197" s="1038" t="s">
        <v>809</v>
      </c>
      <c r="R197" s="1039" t="s">
        <v>808</v>
      </c>
      <c r="S197" s="1075">
        <v>220207200</v>
      </c>
      <c r="T197" s="1075" t="s">
        <v>810</v>
      </c>
      <c r="U197" s="1075">
        <v>2</v>
      </c>
      <c r="V197" s="1090">
        <v>1</v>
      </c>
      <c r="W197" s="1090">
        <v>1</v>
      </c>
      <c r="X197" s="1090">
        <v>2</v>
      </c>
      <c r="Y197" s="1090">
        <v>2</v>
      </c>
      <c r="Z197" s="1090">
        <v>2</v>
      </c>
      <c r="AA197" s="1020" t="s">
        <v>53</v>
      </c>
      <c r="AB197" s="1020" t="s">
        <v>3317</v>
      </c>
      <c r="AC197" s="1091" t="s">
        <v>173</v>
      </c>
      <c r="AD197" s="1091" t="s">
        <v>797</v>
      </c>
      <c r="AE197" s="1080" t="s">
        <v>630</v>
      </c>
      <c r="AF197" s="1020"/>
      <c r="AG197" s="1020"/>
      <c r="AH197" s="1020"/>
      <c r="AI197" s="1020"/>
      <c r="AJ197" s="1020"/>
      <c r="AK197" s="1020"/>
      <c r="AL197" s="1020"/>
      <c r="AM197" s="1020"/>
      <c r="AN197" s="1026"/>
      <c r="AO197" s="1027" t="s">
        <v>2964</v>
      </c>
      <c r="AP197" s="1002"/>
      <c r="AQ197" s="1030"/>
      <c r="AR197" s="987">
        <v>1000000000</v>
      </c>
      <c r="AS197" s="1030"/>
      <c r="AT197" s="1030"/>
      <c r="AU197" s="1030">
        <f t="shared" ref="AU197:AU205" si="34">AP197+AQ197+AR197+AS197+AT197</f>
        <v>1000000000</v>
      </c>
      <c r="AV197" s="1030"/>
      <c r="AW197" s="1030"/>
      <c r="AX197" s="987"/>
      <c r="AY197" s="1030"/>
      <c r="AZ197" s="1030"/>
      <c r="BA197" s="1030"/>
      <c r="BB197" s="1030"/>
      <c r="BC197" s="1030"/>
      <c r="BD197" s="1011"/>
      <c r="BE197" s="1030"/>
      <c r="BF197" s="1030"/>
      <c r="BG197" s="1030"/>
      <c r="BH197" s="1030"/>
      <c r="BI197" s="1030"/>
      <c r="BJ197" s="987"/>
      <c r="BK197" s="1030"/>
      <c r="BL197" s="1030"/>
      <c r="BM197" s="1030">
        <f t="shared" ref="BM197:BM260" si="35">+BH197+BI197+BJ197+BK197+BL197</f>
        <v>0</v>
      </c>
    </row>
    <row r="198" spans="1:65" ht="189.75" hidden="1" x14ac:dyDescent="0.25">
      <c r="A198" s="855">
        <v>195</v>
      </c>
      <c r="B198" s="852" t="s">
        <v>615</v>
      </c>
      <c r="C198" s="849" t="s">
        <v>3071</v>
      </c>
      <c r="D198" s="1240" t="s">
        <v>786</v>
      </c>
      <c r="E198" s="852" t="s">
        <v>787</v>
      </c>
      <c r="F198" s="1091" t="s">
        <v>789</v>
      </c>
      <c r="G198" s="1075" t="s">
        <v>790</v>
      </c>
      <c r="H198" s="1075" t="s">
        <v>791</v>
      </c>
      <c r="I198" s="1075" t="s">
        <v>792</v>
      </c>
      <c r="J198" s="1075">
        <v>2022</v>
      </c>
      <c r="K198" s="1075" t="s">
        <v>793</v>
      </c>
      <c r="L198" s="1075">
        <v>22</v>
      </c>
      <c r="M198" s="1075" t="s">
        <v>619</v>
      </c>
      <c r="N198" s="1023">
        <v>2202</v>
      </c>
      <c r="O198" s="852" t="s">
        <v>788</v>
      </c>
      <c r="P198" s="1075">
        <v>2202079</v>
      </c>
      <c r="Q198" s="1038" t="s">
        <v>812</v>
      </c>
      <c r="R198" s="1039" t="s">
        <v>811</v>
      </c>
      <c r="S198" s="1075">
        <v>220207904</v>
      </c>
      <c r="T198" s="1075" t="s">
        <v>813</v>
      </c>
      <c r="U198" s="1075">
        <v>0</v>
      </c>
      <c r="V198" s="1090">
        <v>1</v>
      </c>
      <c r="W198" s="1090">
        <v>1</v>
      </c>
      <c r="X198" s="1090">
        <v>1</v>
      </c>
      <c r="Y198" s="1090">
        <v>8</v>
      </c>
      <c r="Z198" s="1090">
        <v>8</v>
      </c>
      <c r="AA198" s="1020" t="s">
        <v>43</v>
      </c>
      <c r="AB198" s="1090" t="s">
        <v>3316</v>
      </c>
      <c r="AC198" s="1091" t="s">
        <v>173</v>
      </c>
      <c r="AD198" s="1091" t="s">
        <v>797</v>
      </c>
      <c r="AE198" s="1080" t="s">
        <v>630</v>
      </c>
      <c r="AF198" s="1020"/>
      <c r="AG198" s="1020"/>
      <c r="AH198" s="1020"/>
      <c r="AI198" s="1020"/>
      <c r="AJ198" s="1020"/>
      <c r="AK198" s="1020"/>
      <c r="AL198" s="1020"/>
      <c r="AM198" s="1020"/>
      <c r="AN198" s="1026"/>
      <c r="AO198" s="1027" t="s">
        <v>2964</v>
      </c>
      <c r="AP198" s="1002"/>
      <c r="AQ198" s="1030"/>
      <c r="AR198" s="987">
        <v>2000000000</v>
      </c>
      <c r="AS198" s="1030"/>
      <c r="AT198" s="1030"/>
      <c r="AU198" s="1030">
        <f t="shared" si="34"/>
        <v>2000000000</v>
      </c>
      <c r="AV198" s="1030"/>
      <c r="AW198" s="1030"/>
      <c r="AX198" s="987"/>
      <c r="AY198" s="1030"/>
      <c r="AZ198" s="1030"/>
      <c r="BA198" s="1030"/>
      <c r="BB198" s="1030"/>
      <c r="BC198" s="1030"/>
      <c r="BD198" s="987">
        <v>1000000000</v>
      </c>
      <c r="BE198" s="1030"/>
      <c r="BF198" s="1030"/>
      <c r="BG198" s="1030">
        <f>+BB198+BC198+BD198+BE198+BF198</f>
        <v>1000000000</v>
      </c>
      <c r="BH198" s="1030"/>
      <c r="BI198" s="1030"/>
      <c r="BJ198" s="987"/>
      <c r="BK198" s="1030"/>
      <c r="BL198" s="1030"/>
      <c r="BM198" s="1030">
        <f t="shared" si="35"/>
        <v>0</v>
      </c>
    </row>
    <row r="199" spans="1:65" ht="189.75" hidden="1" x14ac:dyDescent="0.25">
      <c r="A199" s="855">
        <v>196</v>
      </c>
      <c r="B199" s="852" t="s">
        <v>615</v>
      </c>
      <c r="C199" s="849" t="s">
        <v>3071</v>
      </c>
      <c r="D199" s="1240" t="s">
        <v>786</v>
      </c>
      <c r="E199" s="852" t="s">
        <v>787</v>
      </c>
      <c r="F199" s="1091" t="s">
        <v>789</v>
      </c>
      <c r="G199" s="1075" t="s">
        <v>790</v>
      </c>
      <c r="H199" s="1075" t="s">
        <v>791</v>
      </c>
      <c r="I199" s="1075" t="s">
        <v>792</v>
      </c>
      <c r="J199" s="1075">
        <v>2022</v>
      </c>
      <c r="K199" s="1075" t="s">
        <v>793</v>
      </c>
      <c r="L199" s="1075">
        <v>22</v>
      </c>
      <c r="M199" s="1075" t="s">
        <v>619</v>
      </c>
      <c r="N199" s="1023">
        <v>2202</v>
      </c>
      <c r="O199" s="852" t="s">
        <v>788</v>
      </c>
      <c r="P199" s="1075">
        <v>2202050</v>
      </c>
      <c r="Q199" s="1038" t="s">
        <v>815</v>
      </c>
      <c r="R199" s="1039" t="s">
        <v>814</v>
      </c>
      <c r="S199" s="1075" t="s">
        <v>816</v>
      </c>
      <c r="T199" s="1075" t="s">
        <v>815</v>
      </c>
      <c r="U199" s="1084">
        <v>0</v>
      </c>
      <c r="V199" s="1090">
        <v>8</v>
      </c>
      <c r="W199" s="1090">
        <v>8</v>
      </c>
      <c r="X199" s="1090">
        <v>8</v>
      </c>
      <c r="Y199" s="1090">
        <v>8</v>
      </c>
      <c r="Z199" s="1090">
        <v>8</v>
      </c>
      <c r="AA199" s="1020" t="s">
        <v>53</v>
      </c>
      <c r="AB199" s="1090" t="s">
        <v>3317</v>
      </c>
      <c r="AC199" s="1091" t="s">
        <v>173</v>
      </c>
      <c r="AD199" s="1091" t="s">
        <v>797</v>
      </c>
      <c r="AE199" s="1080" t="s">
        <v>630</v>
      </c>
      <c r="AF199" s="1020"/>
      <c r="AG199" s="1020"/>
      <c r="AH199" s="1020"/>
      <c r="AI199" s="1020"/>
      <c r="AJ199" s="1020"/>
      <c r="AK199" s="1020"/>
      <c r="AL199" s="1020"/>
      <c r="AM199" s="1020"/>
      <c r="AN199" s="1026"/>
      <c r="AO199" s="1027" t="s">
        <v>2964</v>
      </c>
      <c r="AP199" s="1002"/>
      <c r="AQ199" s="1030"/>
      <c r="AR199" s="987">
        <v>250000000</v>
      </c>
      <c r="AS199" s="987"/>
      <c r="AT199" s="987"/>
      <c r="AU199" s="987">
        <f t="shared" si="34"/>
        <v>250000000</v>
      </c>
      <c r="AV199" s="987"/>
      <c r="AW199" s="987"/>
      <c r="AX199" s="987"/>
      <c r="AY199" s="987"/>
      <c r="AZ199" s="987"/>
      <c r="BA199" s="987"/>
      <c r="BB199" s="987"/>
      <c r="BC199" s="987"/>
      <c r="BD199" s="1011"/>
      <c r="BE199" s="987"/>
      <c r="BF199" s="987"/>
      <c r="BG199" s="987"/>
      <c r="BH199" s="987"/>
      <c r="BI199" s="987"/>
      <c r="BJ199" s="987"/>
      <c r="BK199" s="1030"/>
      <c r="BL199" s="1030"/>
      <c r="BM199" s="1030">
        <f t="shared" si="35"/>
        <v>0</v>
      </c>
    </row>
    <row r="200" spans="1:65" ht="189.75" hidden="1" x14ac:dyDescent="0.25">
      <c r="A200" s="855">
        <v>197</v>
      </c>
      <c r="B200" s="852" t="s">
        <v>615</v>
      </c>
      <c r="C200" s="849" t="s">
        <v>3071</v>
      </c>
      <c r="D200" s="1240" t="s">
        <v>786</v>
      </c>
      <c r="E200" s="852" t="s">
        <v>787</v>
      </c>
      <c r="F200" s="1091" t="s">
        <v>789</v>
      </c>
      <c r="G200" s="1075" t="s">
        <v>790</v>
      </c>
      <c r="H200" s="1075" t="s">
        <v>791</v>
      </c>
      <c r="I200" s="1075" t="s">
        <v>792</v>
      </c>
      <c r="J200" s="1075">
        <v>2022</v>
      </c>
      <c r="K200" s="1075" t="s">
        <v>793</v>
      </c>
      <c r="L200" s="1075">
        <v>22</v>
      </c>
      <c r="M200" s="1075" t="s">
        <v>619</v>
      </c>
      <c r="N200" s="1023">
        <v>2202</v>
      </c>
      <c r="O200" s="852" t="s">
        <v>788</v>
      </c>
      <c r="P200" s="1075" t="s">
        <v>818</v>
      </c>
      <c r="Q200" s="1038" t="s">
        <v>819</v>
      </c>
      <c r="R200" s="1039" t="s">
        <v>817</v>
      </c>
      <c r="S200" s="1075" t="s">
        <v>820</v>
      </c>
      <c r="T200" s="1075" t="s">
        <v>821</v>
      </c>
      <c r="U200" s="1084">
        <v>0</v>
      </c>
      <c r="V200" s="1084">
        <v>8</v>
      </c>
      <c r="W200" s="1084">
        <v>8</v>
      </c>
      <c r="X200" s="1084">
        <v>8</v>
      </c>
      <c r="Y200" s="1084">
        <v>8</v>
      </c>
      <c r="Z200" s="1084">
        <v>8</v>
      </c>
      <c r="AA200" s="1020" t="s">
        <v>53</v>
      </c>
      <c r="AB200" s="1090" t="s">
        <v>3317</v>
      </c>
      <c r="AC200" s="1091" t="s">
        <v>173</v>
      </c>
      <c r="AD200" s="1091" t="s">
        <v>797</v>
      </c>
      <c r="AE200" s="1080" t="s">
        <v>630</v>
      </c>
      <c r="AF200" s="1020"/>
      <c r="AG200" s="1020"/>
      <c r="AH200" s="1020"/>
      <c r="AI200" s="1020"/>
      <c r="AJ200" s="1020"/>
      <c r="AK200" s="1020"/>
      <c r="AL200" s="1020"/>
      <c r="AM200" s="1020"/>
      <c r="AN200" s="1026"/>
      <c r="AO200" s="1027" t="s">
        <v>2964</v>
      </c>
      <c r="AP200" s="1002"/>
      <c r="AQ200" s="1030"/>
      <c r="AR200" s="987">
        <v>800000000</v>
      </c>
      <c r="AS200" s="987"/>
      <c r="AT200" s="987"/>
      <c r="AU200" s="987">
        <f t="shared" si="34"/>
        <v>800000000</v>
      </c>
      <c r="AV200" s="987"/>
      <c r="AW200" s="987"/>
      <c r="AX200" s="987"/>
      <c r="AY200" s="987"/>
      <c r="AZ200" s="987"/>
      <c r="BA200" s="987"/>
      <c r="BB200" s="987"/>
      <c r="BC200" s="987"/>
      <c r="BD200" s="987">
        <v>140000000</v>
      </c>
      <c r="BE200" s="987"/>
      <c r="BF200" s="987"/>
      <c r="BG200" s="987">
        <f>+BB200+BC200+BD200+BE200+BF200</f>
        <v>140000000</v>
      </c>
      <c r="BH200" s="987"/>
      <c r="BI200" s="987"/>
      <c r="BJ200" s="987">
        <v>294841688</v>
      </c>
      <c r="BK200" s="1030"/>
      <c r="BL200" s="1030"/>
      <c r="BM200" s="1030">
        <f t="shared" si="35"/>
        <v>294841688</v>
      </c>
    </row>
    <row r="201" spans="1:65" ht="409.5" hidden="1" x14ac:dyDescent="0.25">
      <c r="A201" s="855">
        <v>198</v>
      </c>
      <c r="B201" s="852" t="s">
        <v>615</v>
      </c>
      <c r="C201" s="849" t="s">
        <v>3071</v>
      </c>
      <c r="D201" s="1240" t="s">
        <v>786</v>
      </c>
      <c r="E201" s="852" t="s">
        <v>787</v>
      </c>
      <c r="F201" s="1091" t="s">
        <v>789</v>
      </c>
      <c r="G201" s="1075" t="s">
        <v>790</v>
      </c>
      <c r="H201" s="1075" t="s">
        <v>791</v>
      </c>
      <c r="I201" s="1075" t="s">
        <v>792</v>
      </c>
      <c r="J201" s="1075">
        <v>2022</v>
      </c>
      <c r="K201" s="1075" t="s">
        <v>793</v>
      </c>
      <c r="L201" s="1075">
        <v>22</v>
      </c>
      <c r="M201" s="1075" t="s">
        <v>619</v>
      </c>
      <c r="N201" s="1023">
        <v>2202</v>
      </c>
      <c r="O201" s="852" t="s">
        <v>788</v>
      </c>
      <c r="P201" s="1075">
        <v>2202062</v>
      </c>
      <c r="Q201" s="1038" t="s">
        <v>823</v>
      </c>
      <c r="R201" s="1039" t="s">
        <v>822</v>
      </c>
      <c r="S201" s="1075">
        <v>220206204</v>
      </c>
      <c r="T201" s="1075" t="s">
        <v>824</v>
      </c>
      <c r="U201" s="1075">
        <v>0</v>
      </c>
      <c r="V201" s="1090">
        <v>0</v>
      </c>
      <c r="W201" s="1090">
        <v>8</v>
      </c>
      <c r="X201" s="1090">
        <v>8</v>
      </c>
      <c r="Y201" s="1090">
        <v>8</v>
      </c>
      <c r="Z201" s="1090">
        <v>8</v>
      </c>
      <c r="AA201" s="1020" t="s">
        <v>53</v>
      </c>
      <c r="AB201" s="1090" t="s">
        <v>3317</v>
      </c>
      <c r="AC201" s="1091" t="s">
        <v>173</v>
      </c>
      <c r="AD201" s="1091" t="s">
        <v>797</v>
      </c>
      <c r="AE201" s="1080" t="s">
        <v>630</v>
      </c>
      <c r="AF201" s="1020"/>
      <c r="AG201" s="1020"/>
      <c r="AH201" s="1020"/>
      <c r="AI201" s="1020"/>
      <c r="AJ201" s="1020"/>
      <c r="AK201" s="1020"/>
      <c r="AL201" s="1020"/>
      <c r="AM201" s="1020"/>
      <c r="AN201" s="1026"/>
      <c r="AO201" s="1027" t="s">
        <v>2964</v>
      </c>
      <c r="AP201" s="1002"/>
      <c r="AQ201" s="1030"/>
      <c r="AR201" s="987">
        <v>1700000000</v>
      </c>
      <c r="AS201" s="1030"/>
      <c r="AT201" s="1030"/>
      <c r="AU201" s="1030">
        <f t="shared" si="34"/>
        <v>1700000000</v>
      </c>
      <c r="AV201" s="1030"/>
      <c r="AW201" s="1030"/>
      <c r="AX201" s="987">
        <v>2285983077</v>
      </c>
      <c r="AY201" s="1030"/>
      <c r="AZ201" s="1030"/>
      <c r="BA201" s="1030">
        <f t="shared" si="33"/>
        <v>2285983077</v>
      </c>
      <c r="BB201" s="1030"/>
      <c r="BC201" s="1030"/>
      <c r="BD201" s="987">
        <v>1000000000</v>
      </c>
      <c r="BE201" s="1030"/>
      <c r="BF201" s="1030"/>
      <c r="BG201" s="1030">
        <f>+BB201+BC201+BD201+BE201+BF201</f>
        <v>1000000000</v>
      </c>
      <c r="BH201" s="1030"/>
      <c r="BI201" s="1030"/>
      <c r="BJ201" s="987"/>
      <c r="BK201" s="1030"/>
      <c r="BL201" s="1030"/>
      <c r="BM201" s="1030">
        <f t="shared" si="35"/>
        <v>0</v>
      </c>
    </row>
    <row r="202" spans="1:65" ht="276" hidden="1" x14ac:dyDescent="0.25">
      <c r="A202" s="855">
        <v>199</v>
      </c>
      <c r="B202" s="852" t="s">
        <v>615</v>
      </c>
      <c r="C202" s="849" t="s">
        <v>3071</v>
      </c>
      <c r="D202" s="1240" t="s">
        <v>786</v>
      </c>
      <c r="E202" s="852" t="s">
        <v>787</v>
      </c>
      <c r="F202" s="1091" t="s">
        <v>789</v>
      </c>
      <c r="G202" s="1075" t="s">
        <v>790</v>
      </c>
      <c r="H202" s="1075" t="s">
        <v>791</v>
      </c>
      <c r="I202" s="1075" t="s">
        <v>792</v>
      </c>
      <c r="J202" s="1075">
        <v>2022</v>
      </c>
      <c r="K202" s="1075" t="s">
        <v>793</v>
      </c>
      <c r="L202" s="1075">
        <v>22</v>
      </c>
      <c r="M202" s="1075" t="s">
        <v>619</v>
      </c>
      <c r="N202" s="1023">
        <v>2202</v>
      </c>
      <c r="O202" s="852" t="s">
        <v>788</v>
      </c>
      <c r="P202" s="1075">
        <v>2202069</v>
      </c>
      <c r="Q202" s="1075" t="s">
        <v>826</v>
      </c>
      <c r="R202" s="1039" t="s">
        <v>825</v>
      </c>
      <c r="S202" s="1075">
        <v>220206901</v>
      </c>
      <c r="T202" s="1075" t="s">
        <v>827</v>
      </c>
      <c r="U202" s="1075" t="s">
        <v>158</v>
      </c>
      <c r="V202" s="1090">
        <v>64</v>
      </c>
      <c r="W202" s="1090">
        <v>231</v>
      </c>
      <c r="X202" s="1090">
        <v>346</v>
      </c>
      <c r="Y202" s="1090">
        <v>359</v>
      </c>
      <c r="Z202" s="1090">
        <v>1000</v>
      </c>
      <c r="AA202" s="1020" t="s">
        <v>43</v>
      </c>
      <c r="AB202" s="1090" t="s">
        <v>3317</v>
      </c>
      <c r="AC202" s="1091" t="s">
        <v>173</v>
      </c>
      <c r="AD202" s="1091" t="s">
        <v>797</v>
      </c>
      <c r="AE202" s="1080" t="s">
        <v>630</v>
      </c>
      <c r="AF202" s="1020"/>
      <c r="AG202" s="1020"/>
      <c r="AH202" s="1020"/>
      <c r="AI202" s="1020"/>
      <c r="AJ202" s="1020"/>
      <c r="AK202" s="1020"/>
      <c r="AL202" s="1020"/>
      <c r="AM202" s="1020"/>
      <c r="AN202" s="1026"/>
      <c r="AO202" s="1027" t="s">
        <v>2964</v>
      </c>
      <c r="AP202" s="1002"/>
      <c r="AQ202" s="1030"/>
      <c r="AR202" s="987">
        <v>2000000000</v>
      </c>
      <c r="AS202" s="1030"/>
      <c r="AT202" s="1030"/>
      <c r="AU202" s="1030">
        <f t="shared" si="34"/>
        <v>2000000000</v>
      </c>
      <c r="AV202" s="1030"/>
      <c r="AW202" s="1030"/>
      <c r="AX202" s="987"/>
      <c r="AY202" s="1030"/>
      <c r="AZ202" s="1030"/>
      <c r="BA202" s="1030"/>
      <c r="BB202" s="1030"/>
      <c r="BC202" s="1030"/>
      <c r="BD202" s="987">
        <v>2000983077</v>
      </c>
      <c r="BE202" s="1030"/>
      <c r="BF202" s="1030"/>
      <c r="BG202" s="1030">
        <f>+BB202+BC202+BD202+BE202+BF202</f>
        <v>2000983077</v>
      </c>
      <c r="BH202" s="1030"/>
      <c r="BI202" s="1030"/>
      <c r="BJ202" s="987"/>
      <c r="BK202" s="1030"/>
      <c r="BL202" s="1030"/>
      <c r="BM202" s="1030">
        <f t="shared" si="35"/>
        <v>0</v>
      </c>
    </row>
    <row r="203" spans="1:65" ht="409.5" hidden="1" x14ac:dyDescent="0.25">
      <c r="A203" s="855">
        <v>200</v>
      </c>
      <c r="B203" s="852" t="s">
        <v>615</v>
      </c>
      <c r="C203" s="849" t="s">
        <v>3071</v>
      </c>
      <c r="D203" s="1240" t="s">
        <v>786</v>
      </c>
      <c r="E203" s="852" t="s">
        <v>787</v>
      </c>
      <c r="F203" s="1091" t="s">
        <v>828</v>
      </c>
      <c r="G203" s="1075" t="s">
        <v>790</v>
      </c>
      <c r="H203" s="1075" t="s">
        <v>829</v>
      </c>
      <c r="I203" s="1075" t="s">
        <v>830</v>
      </c>
      <c r="J203" s="1075">
        <v>2022</v>
      </c>
      <c r="K203" s="1075" t="s">
        <v>831</v>
      </c>
      <c r="L203" s="1075">
        <v>22</v>
      </c>
      <c r="M203" s="1075" t="s">
        <v>619</v>
      </c>
      <c r="N203" s="1023">
        <v>2202</v>
      </c>
      <c r="O203" s="852" t="s">
        <v>788</v>
      </c>
      <c r="P203" s="1075">
        <v>2202063</v>
      </c>
      <c r="Q203" s="1038" t="s">
        <v>833</v>
      </c>
      <c r="R203" s="1039" t="s">
        <v>832</v>
      </c>
      <c r="S203" s="1075">
        <v>220206300</v>
      </c>
      <c r="T203" s="1075" t="s">
        <v>834</v>
      </c>
      <c r="U203" s="1090">
        <v>0</v>
      </c>
      <c r="V203" s="1075">
        <v>1</v>
      </c>
      <c r="W203" s="1075">
        <v>1</v>
      </c>
      <c r="X203" s="1075">
        <v>1</v>
      </c>
      <c r="Y203" s="1075">
        <v>1</v>
      </c>
      <c r="Z203" s="1075">
        <v>1</v>
      </c>
      <c r="AA203" s="1020" t="s">
        <v>53</v>
      </c>
      <c r="AB203" s="1090" t="s">
        <v>3317</v>
      </c>
      <c r="AC203" s="1091" t="s">
        <v>173</v>
      </c>
      <c r="AD203" s="1091" t="s">
        <v>797</v>
      </c>
      <c r="AE203" s="1080" t="s">
        <v>630</v>
      </c>
      <c r="AF203" s="1020"/>
      <c r="AG203" s="1020"/>
      <c r="AH203" s="1020"/>
      <c r="AI203" s="1020"/>
      <c r="AJ203" s="1020"/>
      <c r="AK203" s="1020"/>
      <c r="AL203" s="1020"/>
      <c r="AM203" s="1020"/>
      <c r="AN203" s="1026"/>
      <c r="AO203" s="1027" t="s">
        <v>2964</v>
      </c>
      <c r="AP203" s="1002"/>
      <c r="AQ203" s="1030"/>
      <c r="AR203" s="987">
        <v>200000000</v>
      </c>
      <c r="AS203" s="1030"/>
      <c r="AT203" s="1030"/>
      <c r="AU203" s="1030">
        <f t="shared" si="34"/>
        <v>200000000</v>
      </c>
      <c r="AV203" s="1030"/>
      <c r="AW203" s="1030"/>
      <c r="AX203" s="987"/>
      <c r="AY203" s="1030"/>
      <c r="AZ203" s="1030"/>
      <c r="BA203" s="1030"/>
      <c r="BB203" s="1030"/>
      <c r="BC203" s="1030"/>
      <c r="BD203" s="1011"/>
      <c r="BE203" s="1030"/>
      <c r="BF203" s="1030"/>
      <c r="BG203" s="1030"/>
      <c r="BH203" s="1030"/>
      <c r="BI203" s="1030"/>
      <c r="BJ203" s="987"/>
      <c r="BK203" s="1030"/>
      <c r="BL203" s="1030"/>
      <c r="BM203" s="1030">
        <f t="shared" si="35"/>
        <v>0</v>
      </c>
    </row>
    <row r="204" spans="1:65" ht="241.5" hidden="1" x14ac:dyDescent="0.25">
      <c r="A204" s="855">
        <v>201</v>
      </c>
      <c r="B204" s="852" t="s">
        <v>615</v>
      </c>
      <c r="C204" s="849" t="s">
        <v>3071</v>
      </c>
      <c r="D204" s="1240" t="s">
        <v>786</v>
      </c>
      <c r="E204" s="852" t="s">
        <v>787</v>
      </c>
      <c r="F204" s="1091" t="s">
        <v>828</v>
      </c>
      <c r="G204" s="1075" t="s">
        <v>790</v>
      </c>
      <c r="H204" s="1075" t="s">
        <v>829</v>
      </c>
      <c r="I204" s="1075" t="s">
        <v>830</v>
      </c>
      <c r="J204" s="1075">
        <v>2022</v>
      </c>
      <c r="K204" s="1075" t="s">
        <v>831</v>
      </c>
      <c r="L204" s="1075">
        <v>22</v>
      </c>
      <c r="M204" s="1075" t="s">
        <v>619</v>
      </c>
      <c r="N204" s="1023">
        <v>2202</v>
      </c>
      <c r="O204" s="852" t="s">
        <v>788</v>
      </c>
      <c r="P204" s="1075">
        <v>2202084</v>
      </c>
      <c r="Q204" s="1038" t="s">
        <v>836</v>
      </c>
      <c r="R204" s="1039" t="s">
        <v>835</v>
      </c>
      <c r="S204" s="1075">
        <v>220208400</v>
      </c>
      <c r="T204" s="1075" t="s">
        <v>837</v>
      </c>
      <c r="U204" s="1090">
        <v>0</v>
      </c>
      <c r="V204" s="1075">
        <v>3</v>
      </c>
      <c r="W204" s="1075">
        <v>9</v>
      </c>
      <c r="X204" s="1075">
        <v>9</v>
      </c>
      <c r="Y204" s="1075">
        <v>9</v>
      </c>
      <c r="Z204" s="1075">
        <v>9</v>
      </c>
      <c r="AA204" s="1020" t="s">
        <v>43</v>
      </c>
      <c r="AB204" s="1090" t="s">
        <v>3316</v>
      </c>
      <c r="AC204" s="1091" t="s">
        <v>173</v>
      </c>
      <c r="AD204" s="1091" t="s">
        <v>797</v>
      </c>
      <c r="AE204" s="1080" t="s">
        <v>630</v>
      </c>
      <c r="AF204" s="1020"/>
      <c r="AG204" s="1020"/>
      <c r="AH204" s="1020"/>
      <c r="AI204" s="1020"/>
      <c r="AJ204" s="1020"/>
      <c r="AK204" s="1020"/>
      <c r="AL204" s="1020"/>
      <c r="AM204" s="1020"/>
      <c r="AN204" s="1026"/>
      <c r="AO204" s="1027" t="s">
        <v>2964</v>
      </c>
      <c r="AP204" s="1002"/>
      <c r="AQ204" s="1030"/>
      <c r="AR204" s="987"/>
      <c r="AS204" s="1030"/>
      <c r="AT204" s="1030"/>
      <c r="AU204" s="1030"/>
      <c r="AV204" s="1030"/>
      <c r="AW204" s="1030"/>
      <c r="AX204" s="987"/>
      <c r="AY204" s="1030"/>
      <c r="AZ204" s="1030"/>
      <c r="BA204" s="1030"/>
      <c r="BB204" s="1030"/>
      <c r="BC204" s="1030"/>
      <c r="BD204" s="1011"/>
      <c r="BE204" s="1030"/>
      <c r="BF204" s="1030"/>
      <c r="BG204" s="1030"/>
      <c r="BH204" s="1030"/>
      <c r="BI204" s="1030"/>
      <c r="BJ204" s="987"/>
      <c r="BK204" s="1030"/>
      <c r="BL204" s="1030"/>
      <c r="BM204" s="1030">
        <f t="shared" si="35"/>
        <v>0</v>
      </c>
    </row>
    <row r="205" spans="1:65" ht="276" hidden="1" x14ac:dyDescent="0.25">
      <c r="A205" s="855">
        <v>202</v>
      </c>
      <c r="B205" s="852" t="s">
        <v>615</v>
      </c>
      <c r="C205" s="849" t="s">
        <v>3071</v>
      </c>
      <c r="D205" s="1240" t="s">
        <v>786</v>
      </c>
      <c r="E205" s="852" t="s">
        <v>787</v>
      </c>
      <c r="F205" s="1091" t="s">
        <v>828</v>
      </c>
      <c r="G205" s="1075" t="s">
        <v>790</v>
      </c>
      <c r="H205" s="1075" t="s">
        <v>829</v>
      </c>
      <c r="I205" s="1075" t="s">
        <v>830</v>
      </c>
      <c r="J205" s="1075">
        <v>2022</v>
      </c>
      <c r="K205" s="1075" t="s">
        <v>831</v>
      </c>
      <c r="L205" s="1075">
        <v>22</v>
      </c>
      <c r="M205" s="1075" t="s">
        <v>619</v>
      </c>
      <c r="N205" s="1023">
        <v>2202</v>
      </c>
      <c r="O205" s="852" t="s">
        <v>788</v>
      </c>
      <c r="P205" s="1075">
        <v>2202067</v>
      </c>
      <c r="Q205" s="1075" t="s">
        <v>839</v>
      </c>
      <c r="R205" s="1039" t="s">
        <v>838</v>
      </c>
      <c r="S205" s="1075">
        <v>220206700</v>
      </c>
      <c r="T205" s="1075" t="s">
        <v>840</v>
      </c>
      <c r="U205" s="1075">
        <v>0</v>
      </c>
      <c r="V205" s="1090">
        <v>0</v>
      </c>
      <c r="W205" s="1090">
        <v>3</v>
      </c>
      <c r="X205" s="1090">
        <v>3</v>
      </c>
      <c r="Y205" s="1090">
        <v>3</v>
      </c>
      <c r="Z205" s="1090">
        <v>3</v>
      </c>
      <c r="AA205" s="1020" t="s">
        <v>53</v>
      </c>
      <c r="AB205" s="1020" t="s">
        <v>3317</v>
      </c>
      <c r="AC205" s="1091" t="s">
        <v>173</v>
      </c>
      <c r="AD205" s="1091" t="s">
        <v>797</v>
      </c>
      <c r="AE205" s="1080" t="s">
        <v>630</v>
      </c>
      <c r="AF205" s="1020"/>
      <c r="AG205" s="1020"/>
      <c r="AH205" s="1020"/>
      <c r="AI205" s="1020"/>
      <c r="AJ205" s="1020"/>
      <c r="AK205" s="1020"/>
      <c r="AL205" s="1020"/>
      <c r="AM205" s="1020"/>
      <c r="AN205" s="1026"/>
      <c r="AO205" s="1027" t="s">
        <v>2964</v>
      </c>
      <c r="AP205" s="1002"/>
      <c r="AQ205" s="1030"/>
      <c r="AR205" s="987">
        <v>244841689</v>
      </c>
      <c r="AS205" s="1030"/>
      <c r="AT205" s="1030"/>
      <c r="AU205" s="1030">
        <f t="shared" si="34"/>
        <v>244841689</v>
      </c>
      <c r="AV205" s="1030"/>
      <c r="AW205" s="1030"/>
      <c r="AX205" s="987"/>
      <c r="AY205" s="1030"/>
      <c r="AZ205" s="1030"/>
      <c r="BA205" s="1030"/>
      <c r="BB205" s="1030"/>
      <c r="BC205" s="1030"/>
      <c r="BD205" s="1011"/>
      <c r="BE205" s="1030"/>
      <c r="BF205" s="1030"/>
      <c r="BG205" s="1030"/>
      <c r="BH205" s="1030"/>
      <c r="BI205" s="1030"/>
      <c r="BJ205" s="987"/>
      <c r="BK205" s="1030"/>
      <c r="BL205" s="1030"/>
      <c r="BM205" s="1030">
        <f t="shared" si="35"/>
        <v>0</v>
      </c>
    </row>
    <row r="206" spans="1:65" ht="189.75" hidden="1" x14ac:dyDescent="0.25">
      <c r="A206" s="855">
        <v>203</v>
      </c>
      <c r="B206" s="852" t="s">
        <v>615</v>
      </c>
      <c r="C206" s="849" t="s">
        <v>3071</v>
      </c>
      <c r="D206" s="1240" t="s">
        <v>786</v>
      </c>
      <c r="E206" s="852" t="s">
        <v>787</v>
      </c>
      <c r="F206" s="1091" t="s">
        <v>828</v>
      </c>
      <c r="G206" s="1075" t="s">
        <v>790</v>
      </c>
      <c r="H206" s="1075" t="s">
        <v>829</v>
      </c>
      <c r="I206" s="1075" t="s">
        <v>830</v>
      </c>
      <c r="J206" s="1075">
        <v>2022</v>
      </c>
      <c r="K206" s="1075" t="s">
        <v>831</v>
      </c>
      <c r="L206" s="1075">
        <v>22</v>
      </c>
      <c r="M206" s="1075" t="s">
        <v>619</v>
      </c>
      <c r="N206" s="1023">
        <v>2202</v>
      </c>
      <c r="O206" s="852" t="s">
        <v>788</v>
      </c>
      <c r="P206" s="1075">
        <v>2202068</v>
      </c>
      <c r="Q206" s="1038" t="s">
        <v>842</v>
      </c>
      <c r="R206" s="1039" t="s">
        <v>841</v>
      </c>
      <c r="S206" s="1075">
        <v>220206800</v>
      </c>
      <c r="T206" s="1075" t="s">
        <v>843</v>
      </c>
      <c r="U206" s="1075" t="s">
        <v>158</v>
      </c>
      <c r="V206" s="1090">
        <v>0</v>
      </c>
      <c r="W206" s="1090">
        <v>1</v>
      </c>
      <c r="X206" s="1090">
        <v>1</v>
      </c>
      <c r="Y206" s="1090">
        <v>1</v>
      </c>
      <c r="Z206" s="1090">
        <v>3</v>
      </c>
      <c r="AA206" s="1020" t="s">
        <v>43</v>
      </c>
      <c r="AB206" s="1090" t="s">
        <v>3317</v>
      </c>
      <c r="AC206" s="1091" t="s">
        <v>173</v>
      </c>
      <c r="AD206" s="1091" t="s">
        <v>797</v>
      </c>
      <c r="AE206" s="1080" t="s">
        <v>630</v>
      </c>
      <c r="AF206" s="1020"/>
      <c r="AG206" s="1020"/>
      <c r="AH206" s="1020"/>
      <c r="AI206" s="1020"/>
      <c r="AJ206" s="1020"/>
      <c r="AK206" s="1020"/>
      <c r="AL206" s="1020"/>
      <c r="AM206" s="1020"/>
      <c r="AN206" s="1026"/>
      <c r="AO206" s="1027" t="s">
        <v>2964</v>
      </c>
      <c r="AP206" s="1002"/>
      <c r="AQ206" s="1030"/>
      <c r="AR206" s="987"/>
      <c r="AS206" s="1030"/>
      <c r="AT206" s="1030"/>
      <c r="AU206" s="1030"/>
      <c r="AV206" s="1030"/>
      <c r="AW206" s="1030"/>
      <c r="AX206" s="987"/>
      <c r="AY206" s="1030"/>
      <c r="AZ206" s="1030"/>
      <c r="BA206" s="1030"/>
      <c r="BB206" s="1030"/>
      <c r="BC206" s="1030"/>
      <c r="BD206" s="1011"/>
      <c r="BE206" s="1030"/>
      <c r="BF206" s="1030"/>
      <c r="BG206" s="1030"/>
      <c r="BH206" s="1030"/>
      <c r="BI206" s="1030"/>
      <c r="BJ206" s="987"/>
      <c r="BK206" s="1030"/>
      <c r="BL206" s="1030"/>
      <c r="BM206" s="1030">
        <f t="shared" si="35"/>
        <v>0</v>
      </c>
    </row>
    <row r="207" spans="1:65" ht="207" hidden="1" x14ac:dyDescent="0.25">
      <c r="A207" s="855">
        <v>204</v>
      </c>
      <c r="B207" s="852" t="s">
        <v>615</v>
      </c>
      <c r="C207" s="849" t="s">
        <v>3072</v>
      </c>
      <c r="D207" s="1240" t="s">
        <v>845</v>
      </c>
      <c r="E207" s="1012" t="s">
        <v>846</v>
      </c>
      <c r="F207" s="1092" t="s">
        <v>849</v>
      </c>
      <c r="G207" s="1092" t="s">
        <v>38</v>
      </c>
      <c r="H207" s="1093">
        <v>23</v>
      </c>
      <c r="I207" s="1092" t="s">
        <v>850</v>
      </c>
      <c r="J207" s="1092">
        <v>2022</v>
      </c>
      <c r="K207" s="1094">
        <v>0.8</v>
      </c>
      <c r="L207" s="1092">
        <v>19</v>
      </c>
      <c r="M207" s="1092" t="s">
        <v>847</v>
      </c>
      <c r="N207" s="1023">
        <v>1905</v>
      </c>
      <c r="O207" s="1012" t="s">
        <v>848</v>
      </c>
      <c r="P207" s="1095">
        <v>1905050</v>
      </c>
      <c r="Q207" s="1095" t="s">
        <v>128</v>
      </c>
      <c r="R207" s="1096" t="s">
        <v>851</v>
      </c>
      <c r="S207" s="1095">
        <v>190505002</v>
      </c>
      <c r="T207" s="1095" t="s">
        <v>49</v>
      </c>
      <c r="U207" s="1095">
        <v>64</v>
      </c>
      <c r="V207" s="1095">
        <v>64</v>
      </c>
      <c r="W207" s="1095">
        <v>64</v>
      </c>
      <c r="X207" s="1095">
        <v>64</v>
      </c>
      <c r="Y207" s="1095">
        <v>64</v>
      </c>
      <c r="Z207" s="1095">
        <v>64</v>
      </c>
      <c r="AA207" s="1020" t="s">
        <v>53</v>
      </c>
      <c r="AB207" s="1020" t="s">
        <v>3317</v>
      </c>
      <c r="AC207" s="1092" t="s">
        <v>173</v>
      </c>
      <c r="AD207" s="1092" t="s">
        <v>852</v>
      </c>
      <c r="AE207" s="1092" t="s">
        <v>853</v>
      </c>
      <c r="AF207" s="1020"/>
      <c r="AG207" s="1020"/>
      <c r="AH207" s="1020"/>
      <c r="AI207" s="1020"/>
      <c r="AJ207" s="1020"/>
      <c r="AK207" s="1020"/>
      <c r="AL207" s="1020"/>
      <c r="AM207" s="1020"/>
      <c r="AN207" s="1026"/>
      <c r="AO207" s="1027" t="s">
        <v>971</v>
      </c>
      <c r="AP207" s="1028"/>
      <c r="AQ207" s="994">
        <v>216711219.49823374</v>
      </c>
      <c r="AR207" s="1030"/>
      <c r="AS207" s="1030"/>
      <c r="AT207" s="1030"/>
      <c r="AU207" s="1030">
        <f>AP207+AQ207+AR207+AS207+AT207</f>
        <v>216711219.49823374</v>
      </c>
      <c r="AV207" s="1030"/>
      <c r="AW207" s="986">
        <v>227546780.5</v>
      </c>
      <c r="AX207" s="1030"/>
      <c r="AY207" s="1030"/>
      <c r="AZ207" s="1030"/>
      <c r="BA207" s="1030">
        <f>AV207+AW207+AX207+AY207+AZ207</f>
        <v>227546780.5</v>
      </c>
      <c r="BB207" s="1030"/>
      <c r="BC207" s="986">
        <v>234373183.875</v>
      </c>
      <c r="BD207" s="1030"/>
      <c r="BE207" s="1030"/>
      <c r="BF207" s="1030"/>
      <c r="BG207" s="1030">
        <f>BB207+BC207+BD207+BE207+BF207</f>
        <v>234373183.875</v>
      </c>
      <c r="BH207" s="1030"/>
      <c r="BI207" s="986">
        <v>241404379.375</v>
      </c>
      <c r="BJ207" s="1030"/>
      <c r="BK207" s="1030"/>
      <c r="BL207" s="1030"/>
      <c r="BM207" s="1030">
        <f t="shared" si="35"/>
        <v>241404379.375</v>
      </c>
    </row>
    <row r="208" spans="1:65" ht="138" hidden="1" x14ac:dyDescent="0.25">
      <c r="A208" s="855">
        <v>205</v>
      </c>
      <c r="B208" s="852" t="s">
        <v>615</v>
      </c>
      <c r="C208" s="849" t="s">
        <v>3072</v>
      </c>
      <c r="D208" s="1240" t="s">
        <v>845</v>
      </c>
      <c r="E208" s="1012" t="s">
        <v>846</v>
      </c>
      <c r="F208" s="1012" t="s">
        <v>854</v>
      </c>
      <c r="G208" s="1092" t="s">
        <v>38</v>
      </c>
      <c r="H208" s="1093">
        <v>23</v>
      </c>
      <c r="I208" s="1092" t="s">
        <v>850</v>
      </c>
      <c r="J208" s="1092">
        <v>2022</v>
      </c>
      <c r="K208" s="1094">
        <v>0.5</v>
      </c>
      <c r="L208" s="1092">
        <v>19</v>
      </c>
      <c r="M208" s="1092" t="s">
        <v>847</v>
      </c>
      <c r="N208" s="1023">
        <v>1905</v>
      </c>
      <c r="O208" s="1012" t="s">
        <v>848</v>
      </c>
      <c r="P208" s="1092">
        <v>1905050</v>
      </c>
      <c r="Q208" s="1092" t="s">
        <v>128</v>
      </c>
      <c r="R208" s="1096" t="s">
        <v>855</v>
      </c>
      <c r="S208" s="1092">
        <v>190505002</v>
      </c>
      <c r="T208" s="1092" t="s">
        <v>49</v>
      </c>
      <c r="U208" s="1092">
        <v>32</v>
      </c>
      <c r="V208" s="1092">
        <v>43</v>
      </c>
      <c r="W208" s="1092">
        <v>43</v>
      </c>
      <c r="X208" s="1092">
        <v>43</v>
      </c>
      <c r="Y208" s="1092">
        <v>43</v>
      </c>
      <c r="Z208" s="1092">
        <v>43</v>
      </c>
      <c r="AA208" s="1020" t="s">
        <v>53</v>
      </c>
      <c r="AB208" s="1092" t="s">
        <v>3317</v>
      </c>
      <c r="AC208" s="1092" t="s">
        <v>173</v>
      </c>
      <c r="AD208" s="1092" t="s">
        <v>852</v>
      </c>
      <c r="AE208" s="1092" t="s">
        <v>853</v>
      </c>
      <c r="AF208" s="1020"/>
      <c r="AG208" s="1020"/>
      <c r="AH208" s="1020"/>
      <c r="AI208" s="1020"/>
      <c r="AJ208" s="1020"/>
      <c r="AK208" s="1020"/>
      <c r="AL208" s="1020"/>
      <c r="AM208" s="1020"/>
      <c r="AN208" s="1026"/>
      <c r="AO208" s="1027" t="s">
        <v>971</v>
      </c>
      <c r="AP208" s="1028"/>
      <c r="AQ208" s="994">
        <v>216711219.49823374</v>
      </c>
      <c r="AR208" s="1030"/>
      <c r="AS208" s="1030"/>
      <c r="AT208" s="1030"/>
      <c r="AU208" s="1030">
        <f t="shared" ref="AU208:AU241" si="36">AP208+AQ208+AR208+AS208+AT208</f>
        <v>216711219.49823374</v>
      </c>
      <c r="AV208" s="1030"/>
      <c r="AW208" s="986">
        <v>227546780.5</v>
      </c>
      <c r="AX208" s="1030"/>
      <c r="AY208" s="1030"/>
      <c r="AZ208" s="1030"/>
      <c r="BA208" s="1030">
        <f t="shared" ref="BA208:BA241" si="37">AV208+AW208+AX208+AY208+AZ208</f>
        <v>227546780.5</v>
      </c>
      <c r="BB208" s="1030"/>
      <c r="BC208" s="986">
        <v>234373183.875</v>
      </c>
      <c r="BD208" s="1030"/>
      <c r="BE208" s="1030"/>
      <c r="BF208" s="1030"/>
      <c r="BG208" s="1030">
        <f t="shared" ref="BG208:BG241" si="38">BB208+BC208+BD208+BE208+BF208</f>
        <v>234373183.875</v>
      </c>
      <c r="BH208" s="1030"/>
      <c r="BI208" s="986">
        <v>241404379.375</v>
      </c>
      <c r="BJ208" s="1030"/>
      <c r="BK208" s="1030"/>
      <c r="BL208" s="1030"/>
      <c r="BM208" s="1030">
        <f t="shared" si="35"/>
        <v>241404379.375</v>
      </c>
    </row>
    <row r="209" spans="1:65" ht="138" hidden="1" x14ac:dyDescent="0.25">
      <c r="A209" s="855">
        <v>206</v>
      </c>
      <c r="B209" s="852" t="s">
        <v>615</v>
      </c>
      <c r="C209" s="849" t="s">
        <v>3072</v>
      </c>
      <c r="D209" s="1240" t="s">
        <v>845</v>
      </c>
      <c r="E209" s="1012" t="s">
        <v>846</v>
      </c>
      <c r="F209" s="1012" t="s">
        <v>854</v>
      </c>
      <c r="G209" s="1092" t="s">
        <v>38</v>
      </c>
      <c r="H209" s="1093">
        <v>23</v>
      </c>
      <c r="I209" s="1092" t="s">
        <v>850</v>
      </c>
      <c r="J209" s="1092">
        <v>2022</v>
      </c>
      <c r="K209" s="1094">
        <v>0.5</v>
      </c>
      <c r="L209" s="1092">
        <v>19</v>
      </c>
      <c r="M209" s="1092" t="s">
        <v>847</v>
      </c>
      <c r="N209" s="1023">
        <v>1905</v>
      </c>
      <c r="O209" s="1012" t="s">
        <v>848</v>
      </c>
      <c r="P209" s="1092">
        <v>1905050</v>
      </c>
      <c r="Q209" s="1092" t="s">
        <v>128</v>
      </c>
      <c r="R209" s="1096" t="s">
        <v>856</v>
      </c>
      <c r="S209" s="1092">
        <v>190505002</v>
      </c>
      <c r="T209" s="1092" t="s">
        <v>49</v>
      </c>
      <c r="U209" s="1092">
        <v>64</v>
      </c>
      <c r="V209" s="1092">
        <v>64</v>
      </c>
      <c r="W209" s="1092">
        <v>64</v>
      </c>
      <c r="X209" s="1092">
        <v>64</v>
      </c>
      <c r="Y209" s="1092">
        <v>64</v>
      </c>
      <c r="Z209" s="1092">
        <v>64</v>
      </c>
      <c r="AA209" s="1020" t="s">
        <v>53</v>
      </c>
      <c r="AB209" s="1020" t="s">
        <v>3317</v>
      </c>
      <c r="AC209" s="1092" t="s">
        <v>173</v>
      </c>
      <c r="AD209" s="1092" t="s">
        <v>852</v>
      </c>
      <c r="AE209" s="1092" t="s">
        <v>853</v>
      </c>
      <c r="AF209" s="1020"/>
      <c r="AG209" s="1020"/>
      <c r="AH209" s="1020"/>
      <c r="AI209" s="1020"/>
      <c r="AJ209" s="1020"/>
      <c r="AK209" s="1020"/>
      <c r="AL209" s="1020"/>
      <c r="AM209" s="1020"/>
      <c r="AN209" s="1026"/>
      <c r="AO209" s="1027" t="s">
        <v>971</v>
      </c>
      <c r="AP209" s="1028"/>
      <c r="AQ209" s="994">
        <v>216711219.49823374</v>
      </c>
      <c r="AR209" s="1030"/>
      <c r="AS209" s="1030"/>
      <c r="AT209" s="1030"/>
      <c r="AU209" s="1030">
        <f t="shared" si="36"/>
        <v>216711219.49823374</v>
      </c>
      <c r="AV209" s="1030"/>
      <c r="AW209" s="986">
        <v>227546780.5</v>
      </c>
      <c r="AX209" s="1030"/>
      <c r="AY209" s="1030"/>
      <c r="AZ209" s="1030"/>
      <c r="BA209" s="1030">
        <f t="shared" si="37"/>
        <v>227546780.5</v>
      </c>
      <c r="BB209" s="1030"/>
      <c r="BC209" s="986">
        <v>234373183.875</v>
      </c>
      <c r="BD209" s="1030"/>
      <c r="BE209" s="1030"/>
      <c r="BF209" s="1030"/>
      <c r="BG209" s="1030">
        <f t="shared" si="38"/>
        <v>234373183.875</v>
      </c>
      <c r="BH209" s="1030"/>
      <c r="BI209" s="986">
        <v>241404379.375</v>
      </c>
      <c r="BJ209" s="1030"/>
      <c r="BK209" s="1030"/>
      <c r="BL209" s="1030"/>
      <c r="BM209" s="1030">
        <f t="shared" si="35"/>
        <v>241404379.375</v>
      </c>
    </row>
    <row r="210" spans="1:65" ht="172.5" hidden="1" x14ac:dyDescent="0.25">
      <c r="A210" s="855">
        <v>207</v>
      </c>
      <c r="B210" s="852" t="s">
        <v>615</v>
      </c>
      <c r="C210" s="849" t="s">
        <v>3072</v>
      </c>
      <c r="D210" s="1240" t="s">
        <v>845</v>
      </c>
      <c r="E210" s="1012" t="s">
        <v>846</v>
      </c>
      <c r="F210" s="1012" t="s">
        <v>854</v>
      </c>
      <c r="G210" s="1092" t="s">
        <v>38</v>
      </c>
      <c r="H210" s="1093">
        <v>23</v>
      </c>
      <c r="I210" s="1092" t="s">
        <v>850</v>
      </c>
      <c r="J210" s="1092">
        <v>2022</v>
      </c>
      <c r="K210" s="1094">
        <v>0.5</v>
      </c>
      <c r="L210" s="1092">
        <v>19</v>
      </c>
      <c r="M210" s="1092" t="s">
        <v>847</v>
      </c>
      <c r="N210" s="1023">
        <v>1905</v>
      </c>
      <c r="O210" s="1012" t="s">
        <v>848</v>
      </c>
      <c r="P210" s="1092">
        <v>1905049</v>
      </c>
      <c r="Q210" s="1092" t="s">
        <v>858</v>
      </c>
      <c r="R210" s="1097" t="s">
        <v>857</v>
      </c>
      <c r="S210" s="1092">
        <v>190504900</v>
      </c>
      <c r="T210" s="1092" t="s">
        <v>859</v>
      </c>
      <c r="U210" s="1092">
        <v>4</v>
      </c>
      <c r="V210" s="1092">
        <v>4</v>
      </c>
      <c r="W210" s="1092">
        <v>4</v>
      </c>
      <c r="X210" s="1092">
        <v>4</v>
      </c>
      <c r="Y210" s="1092">
        <v>4</v>
      </c>
      <c r="Z210" s="1092">
        <v>4</v>
      </c>
      <c r="AA210" s="1020" t="s">
        <v>53</v>
      </c>
      <c r="AB210" s="1020" t="s">
        <v>3317</v>
      </c>
      <c r="AC210" s="1092" t="s">
        <v>173</v>
      </c>
      <c r="AD210" s="1092" t="s">
        <v>852</v>
      </c>
      <c r="AE210" s="1092" t="s">
        <v>853</v>
      </c>
      <c r="AF210" s="1020"/>
      <c r="AG210" s="1020"/>
      <c r="AH210" s="1020"/>
      <c r="AI210" s="1020"/>
      <c r="AJ210" s="1020"/>
      <c r="AK210" s="1020"/>
      <c r="AL210" s="1020"/>
      <c r="AM210" s="1020"/>
      <c r="AN210" s="1026"/>
      <c r="AO210" s="1027" t="s">
        <v>971</v>
      </c>
      <c r="AP210" s="1028"/>
      <c r="AQ210" s="994">
        <v>216711219.84664011</v>
      </c>
      <c r="AR210" s="1030"/>
      <c r="AS210" s="1030"/>
      <c r="AT210" s="1030"/>
      <c r="AU210" s="1030">
        <f t="shared" si="36"/>
        <v>216711219.84664011</v>
      </c>
      <c r="AV210" s="1030"/>
      <c r="AW210" s="986">
        <v>227546780.50333023</v>
      </c>
      <c r="AX210" s="1030"/>
      <c r="AY210" s="1030"/>
      <c r="AZ210" s="1030"/>
      <c r="BA210" s="1030">
        <f t="shared" si="37"/>
        <v>227546780.50333023</v>
      </c>
      <c r="BB210" s="1030"/>
      <c r="BC210" s="986">
        <v>234373183.875</v>
      </c>
      <c r="BD210" s="1030"/>
      <c r="BE210" s="1030"/>
      <c r="BF210" s="1030"/>
      <c r="BG210" s="1030">
        <f t="shared" si="38"/>
        <v>234373183.875</v>
      </c>
      <c r="BH210" s="1030"/>
      <c r="BI210" s="986">
        <v>241404379.375</v>
      </c>
      <c r="BJ210" s="1030"/>
      <c r="BK210" s="1030"/>
      <c r="BL210" s="1030"/>
      <c r="BM210" s="1030">
        <f t="shared" si="35"/>
        <v>241404379.375</v>
      </c>
    </row>
    <row r="211" spans="1:65" ht="103.5" hidden="1" x14ac:dyDescent="0.25">
      <c r="A211" s="855">
        <v>208</v>
      </c>
      <c r="B211" s="852" t="s">
        <v>615</v>
      </c>
      <c r="C211" s="849" t="s">
        <v>3072</v>
      </c>
      <c r="D211" s="1240" t="s">
        <v>845</v>
      </c>
      <c r="E211" s="1012" t="s">
        <v>846</v>
      </c>
      <c r="F211" s="1012" t="s">
        <v>860</v>
      </c>
      <c r="G211" s="1092" t="s">
        <v>861</v>
      </c>
      <c r="H211" s="1093">
        <v>21.12</v>
      </c>
      <c r="I211" s="1092" t="s">
        <v>862</v>
      </c>
      <c r="J211" s="1092">
        <v>2022</v>
      </c>
      <c r="K211" s="1092">
        <v>19</v>
      </c>
      <c r="L211" s="1092">
        <v>19</v>
      </c>
      <c r="M211" s="1092" t="s">
        <v>847</v>
      </c>
      <c r="N211" s="1023">
        <v>1905</v>
      </c>
      <c r="O211" s="1012" t="s">
        <v>848</v>
      </c>
      <c r="P211" s="1092">
        <v>1905014</v>
      </c>
      <c r="Q211" s="1092" t="s">
        <v>102</v>
      </c>
      <c r="R211" s="1096" t="s">
        <v>863</v>
      </c>
      <c r="S211" s="1092">
        <v>190501400</v>
      </c>
      <c r="T211" s="1092" t="s">
        <v>864</v>
      </c>
      <c r="U211" s="1095">
        <v>61</v>
      </c>
      <c r="V211" s="1095">
        <v>61</v>
      </c>
      <c r="W211" s="1095">
        <v>62</v>
      </c>
      <c r="X211" s="1095">
        <v>63</v>
      </c>
      <c r="Y211" s="1095">
        <v>64</v>
      </c>
      <c r="Z211" s="1092">
        <v>64</v>
      </c>
      <c r="AA211" s="1020" t="s">
        <v>43</v>
      </c>
      <c r="AB211" s="1092" t="s">
        <v>3316</v>
      </c>
      <c r="AC211" s="1092" t="s">
        <v>173</v>
      </c>
      <c r="AD211" s="1092" t="s">
        <v>852</v>
      </c>
      <c r="AE211" s="1092" t="s">
        <v>853</v>
      </c>
      <c r="AF211" s="1020"/>
      <c r="AG211" s="1020"/>
      <c r="AH211" s="1020"/>
      <c r="AI211" s="1020"/>
      <c r="AJ211" s="1020"/>
      <c r="AK211" s="1020"/>
      <c r="AL211" s="1020"/>
      <c r="AM211" s="1020"/>
      <c r="AN211" s="1026"/>
      <c r="AO211" s="1027" t="s">
        <v>971</v>
      </c>
      <c r="AP211" s="1028"/>
      <c r="AQ211" s="994">
        <v>216711219.49823374</v>
      </c>
      <c r="AR211" s="1030"/>
      <c r="AS211" s="1030"/>
      <c r="AT211" s="1030"/>
      <c r="AU211" s="1030">
        <f t="shared" si="36"/>
        <v>216711219.49823374</v>
      </c>
      <c r="AV211" s="1030"/>
      <c r="AW211" s="986">
        <v>227546780.5</v>
      </c>
      <c r="AX211" s="1030"/>
      <c r="AY211" s="1030"/>
      <c r="AZ211" s="1030"/>
      <c r="BA211" s="1030">
        <f t="shared" si="37"/>
        <v>227546780.5</v>
      </c>
      <c r="BB211" s="1030"/>
      <c r="BC211" s="986">
        <v>234373183.875</v>
      </c>
      <c r="BD211" s="1030"/>
      <c r="BE211" s="1030"/>
      <c r="BF211" s="1030"/>
      <c r="BG211" s="1030">
        <f t="shared" si="38"/>
        <v>234373183.875</v>
      </c>
      <c r="BH211" s="1030"/>
      <c r="BI211" s="986">
        <v>241404379.375</v>
      </c>
      <c r="BJ211" s="1030"/>
      <c r="BK211" s="1030"/>
      <c r="BL211" s="1030"/>
      <c r="BM211" s="1030">
        <f t="shared" si="35"/>
        <v>241404379.375</v>
      </c>
    </row>
    <row r="212" spans="1:65" ht="120.75" hidden="1" x14ac:dyDescent="0.25">
      <c r="A212" s="855">
        <v>209</v>
      </c>
      <c r="B212" s="852" t="s">
        <v>615</v>
      </c>
      <c r="C212" s="849" t="s">
        <v>3072</v>
      </c>
      <c r="D212" s="1240" t="s">
        <v>845</v>
      </c>
      <c r="E212" s="1012" t="s">
        <v>846</v>
      </c>
      <c r="F212" s="1012" t="s">
        <v>860</v>
      </c>
      <c r="G212" s="1092" t="s">
        <v>861</v>
      </c>
      <c r="H212" s="1093">
        <v>21.12</v>
      </c>
      <c r="I212" s="1092" t="s">
        <v>862</v>
      </c>
      <c r="J212" s="1092">
        <v>2022</v>
      </c>
      <c r="K212" s="1092">
        <v>19</v>
      </c>
      <c r="L212" s="1092">
        <v>19</v>
      </c>
      <c r="M212" s="1092" t="s">
        <v>847</v>
      </c>
      <c r="N212" s="1023">
        <v>1905</v>
      </c>
      <c r="O212" s="1012" t="s">
        <v>848</v>
      </c>
      <c r="P212" s="1092" t="s">
        <v>866</v>
      </c>
      <c r="Q212" s="1092" t="s">
        <v>867</v>
      </c>
      <c r="R212" s="1096" t="s">
        <v>865</v>
      </c>
      <c r="S212" s="1092" t="s">
        <v>868</v>
      </c>
      <c r="T212" s="1092" t="s">
        <v>869</v>
      </c>
      <c r="U212" s="1095">
        <v>64</v>
      </c>
      <c r="V212" s="1095">
        <v>64</v>
      </c>
      <c r="W212" s="1095">
        <v>64</v>
      </c>
      <c r="X212" s="1095">
        <v>64</v>
      </c>
      <c r="Y212" s="1095">
        <v>64</v>
      </c>
      <c r="Z212" s="1092">
        <v>64</v>
      </c>
      <c r="AA212" s="1020" t="s">
        <v>53</v>
      </c>
      <c r="AB212" s="1020" t="s">
        <v>3317</v>
      </c>
      <c r="AC212" s="1092" t="s">
        <v>173</v>
      </c>
      <c r="AD212" s="1092" t="s">
        <v>852</v>
      </c>
      <c r="AE212" s="1092" t="s">
        <v>853</v>
      </c>
      <c r="AF212" s="1020"/>
      <c r="AG212" s="1020"/>
      <c r="AH212" s="1020"/>
      <c r="AI212" s="1020"/>
      <c r="AJ212" s="1020"/>
      <c r="AK212" s="1020"/>
      <c r="AL212" s="1020"/>
      <c r="AM212" s="1020"/>
      <c r="AN212" s="1026"/>
      <c r="AO212" s="1027" t="s">
        <v>971</v>
      </c>
      <c r="AP212" s="1028"/>
      <c r="AQ212" s="994">
        <v>216711219.49823374</v>
      </c>
      <c r="AR212" s="1030"/>
      <c r="AS212" s="1030"/>
      <c r="AT212" s="1030"/>
      <c r="AU212" s="1030">
        <f t="shared" si="36"/>
        <v>216711219.49823374</v>
      </c>
      <c r="AV212" s="1030"/>
      <c r="AW212" s="986">
        <v>227546780.5</v>
      </c>
      <c r="AX212" s="1030"/>
      <c r="AY212" s="1030"/>
      <c r="AZ212" s="1030"/>
      <c r="BA212" s="1030">
        <f t="shared" si="37"/>
        <v>227546780.5</v>
      </c>
      <c r="BB212" s="1030"/>
      <c r="BC212" s="986">
        <v>234373183.875</v>
      </c>
      <c r="BD212" s="1030"/>
      <c r="BE212" s="1030"/>
      <c r="BF212" s="1030"/>
      <c r="BG212" s="1030">
        <f t="shared" si="38"/>
        <v>234373183.875</v>
      </c>
      <c r="BH212" s="1030"/>
      <c r="BI212" s="986">
        <v>241404379.375</v>
      </c>
      <c r="BJ212" s="1030"/>
      <c r="BK212" s="1030"/>
      <c r="BL212" s="1030"/>
      <c r="BM212" s="1030">
        <f t="shared" si="35"/>
        <v>241404379.375</v>
      </c>
    </row>
    <row r="213" spans="1:65" ht="172.5" hidden="1" x14ac:dyDescent="0.25">
      <c r="A213" s="855">
        <v>210</v>
      </c>
      <c r="B213" s="852" t="s">
        <v>615</v>
      </c>
      <c r="C213" s="849" t="s">
        <v>3072</v>
      </c>
      <c r="D213" s="1240" t="s">
        <v>845</v>
      </c>
      <c r="E213" s="1012" t="s">
        <v>846</v>
      </c>
      <c r="F213" s="1012" t="s">
        <v>871</v>
      </c>
      <c r="G213" s="1092" t="s">
        <v>872</v>
      </c>
      <c r="H213" s="1093" t="s">
        <v>873</v>
      </c>
      <c r="I213" s="1092" t="s">
        <v>862</v>
      </c>
      <c r="J213" s="1092">
        <v>2022</v>
      </c>
      <c r="K213" s="1092">
        <v>12</v>
      </c>
      <c r="L213" s="1092">
        <v>19</v>
      </c>
      <c r="M213" s="1092" t="s">
        <v>847</v>
      </c>
      <c r="N213" s="1023">
        <v>1905</v>
      </c>
      <c r="O213" s="1012" t="s">
        <v>848</v>
      </c>
      <c r="P213" s="1095">
        <v>1905053</v>
      </c>
      <c r="Q213" s="1095" t="s">
        <v>875</v>
      </c>
      <c r="R213" s="1096" t="s">
        <v>874</v>
      </c>
      <c r="S213" s="1095">
        <v>190505300</v>
      </c>
      <c r="T213" s="1095" t="s">
        <v>876</v>
      </c>
      <c r="U213" s="1095">
        <v>61</v>
      </c>
      <c r="V213" s="1095">
        <v>61</v>
      </c>
      <c r="W213" s="1095">
        <v>62</v>
      </c>
      <c r="X213" s="1095">
        <v>63</v>
      </c>
      <c r="Y213" s="1095">
        <v>64</v>
      </c>
      <c r="Z213" s="1095">
        <v>64</v>
      </c>
      <c r="AA213" s="1020" t="s">
        <v>43</v>
      </c>
      <c r="AB213" s="1092" t="s">
        <v>3316</v>
      </c>
      <c r="AC213" s="1012" t="s">
        <v>173</v>
      </c>
      <c r="AD213" s="1092" t="s">
        <v>852</v>
      </c>
      <c r="AE213" s="1092" t="s">
        <v>853</v>
      </c>
      <c r="AF213" s="1020"/>
      <c r="AG213" s="1020"/>
      <c r="AH213" s="1020"/>
      <c r="AI213" s="1020"/>
      <c r="AJ213" s="1020"/>
      <c r="AK213" s="1020"/>
      <c r="AL213" s="1020"/>
      <c r="AM213" s="1020"/>
      <c r="AN213" s="1026"/>
      <c r="AO213" s="1027" t="s">
        <v>971</v>
      </c>
      <c r="AP213" s="1028"/>
      <c r="AQ213" s="994">
        <v>216711219.49823374</v>
      </c>
      <c r="AR213" s="1030"/>
      <c r="AS213" s="1030"/>
      <c r="AT213" s="1030"/>
      <c r="AU213" s="1030">
        <f t="shared" si="36"/>
        <v>216711219.49823374</v>
      </c>
      <c r="AV213" s="1030"/>
      <c r="AW213" s="986">
        <v>227546780.5</v>
      </c>
      <c r="AX213" s="1030"/>
      <c r="AY213" s="1030"/>
      <c r="AZ213" s="1030"/>
      <c r="BA213" s="1030">
        <f t="shared" si="37"/>
        <v>227546780.5</v>
      </c>
      <c r="BB213" s="1030"/>
      <c r="BC213" s="986">
        <v>234373183.875</v>
      </c>
      <c r="BD213" s="1030"/>
      <c r="BE213" s="1030"/>
      <c r="BF213" s="1030"/>
      <c r="BG213" s="1030">
        <f t="shared" si="38"/>
        <v>234373183.875</v>
      </c>
      <c r="BH213" s="1030"/>
      <c r="BI213" s="986">
        <v>241404379.375</v>
      </c>
      <c r="BJ213" s="1030"/>
      <c r="BK213" s="1030"/>
      <c r="BL213" s="1030"/>
      <c r="BM213" s="1030">
        <f t="shared" si="35"/>
        <v>241404379.375</v>
      </c>
    </row>
    <row r="214" spans="1:65" ht="172.5" hidden="1" x14ac:dyDescent="0.25">
      <c r="A214" s="855">
        <v>211</v>
      </c>
      <c r="B214" s="852" t="s">
        <v>615</v>
      </c>
      <c r="C214" s="849" t="s">
        <v>3072</v>
      </c>
      <c r="D214" s="1240" t="s">
        <v>845</v>
      </c>
      <c r="E214" s="1012" t="s">
        <v>846</v>
      </c>
      <c r="F214" s="1012" t="s">
        <v>871</v>
      </c>
      <c r="G214" s="1092" t="s">
        <v>872</v>
      </c>
      <c r="H214" s="1093" t="s">
        <v>873</v>
      </c>
      <c r="I214" s="1092" t="s">
        <v>862</v>
      </c>
      <c r="J214" s="1092">
        <v>2022</v>
      </c>
      <c r="K214" s="1092">
        <v>12</v>
      </c>
      <c r="L214" s="1092">
        <v>19</v>
      </c>
      <c r="M214" s="1092" t="s">
        <v>847</v>
      </c>
      <c r="N214" s="1023">
        <v>1905</v>
      </c>
      <c r="O214" s="1012" t="s">
        <v>848</v>
      </c>
      <c r="P214" s="1092">
        <v>1905054</v>
      </c>
      <c r="Q214" s="1092" t="s">
        <v>878</v>
      </c>
      <c r="R214" s="1097" t="s">
        <v>877</v>
      </c>
      <c r="S214" s="1092">
        <v>190505400</v>
      </c>
      <c r="T214" s="1092" t="s">
        <v>879</v>
      </c>
      <c r="U214" s="1092" t="s">
        <v>158</v>
      </c>
      <c r="V214" s="1092">
        <v>2</v>
      </c>
      <c r="W214" s="1092">
        <v>5</v>
      </c>
      <c r="X214" s="1092">
        <v>10</v>
      </c>
      <c r="Y214" s="1092">
        <v>12</v>
      </c>
      <c r="Z214" s="1092">
        <v>12</v>
      </c>
      <c r="AA214" s="1020" t="s">
        <v>43</v>
      </c>
      <c r="AB214" s="1092" t="s">
        <v>3316</v>
      </c>
      <c r="AC214" s="1012" t="s">
        <v>173</v>
      </c>
      <c r="AD214" s="1092" t="s">
        <v>852</v>
      </c>
      <c r="AE214" s="1092" t="s">
        <v>853</v>
      </c>
      <c r="AF214" s="1020"/>
      <c r="AG214" s="1020"/>
      <c r="AH214" s="1020"/>
      <c r="AI214" s="1020"/>
      <c r="AJ214" s="1020"/>
      <c r="AK214" s="1020"/>
      <c r="AL214" s="1020"/>
      <c r="AM214" s="1020"/>
      <c r="AN214" s="1026"/>
      <c r="AO214" s="1027" t="s">
        <v>971</v>
      </c>
      <c r="AP214" s="1028"/>
      <c r="AQ214" s="994">
        <v>216711219.49823374</v>
      </c>
      <c r="AR214" s="1030"/>
      <c r="AS214" s="1030"/>
      <c r="AT214" s="1030"/>
      <c r="AU214" s="1030">
        <f t="shared" si="36"/>
        <v>216711219.49823374</v>
      </c>
      <c r="AV214" s="1030"/>
      <c r="AW214" s="986">
        <v>227546780.5</v>
      </c>
      <c r="AX214" s="1030"/>
      <c r="AY214" s="1030"/>
      <c r="AZ214" s="1030"/>
      <c r="BA214" s="1030">
        <f t="shared" si="37"/>
        <v>227546780.5</v>
      </c>
      <c r="BB214" s="1030"/>
      <c r="BC214" s="986">
        <v>234373183.875</v>
      </c>
      <c r="BD214" s="1030"/>
      <c r="BE214" s="1030"/>
      <c r="BF214" s="1030"/>
      <c r="BG214" s="1030">
        <f t="shared" si="38"/>
        <v>234373183.875</v>
      </c>
      <c r="BH214" s="1030"/>
      <c r="BI214" s="986">
        <v>241404379.375</v>
      </c>
      <c r="BJ214" s="1030"/>
      <c r="BK214" s="1030"/>
      <c r="BL214" s="1030"/>
      <c r="BM214" s="1030">
        <f t="shared" si="35"/>
        <v>241404379.375</v>
      </c>
    </row>
    <row r="215" spans="1:65" ht="138" hidden="1" x14ac:dyDescent="0.25">
      <c r="A215" s="855">
        <v>212</v>
      </c>
      <c r="B215" s="852" t="s">
        <v>615</v>
      </c>
      <c r="C215" s="849" t="s">
        <v>3072</v>
      </c>
      <c r="D215" s="1240" t="s">
        <v>845</v>
      </c>
      <c r="E215" s="1012" t="s">
        <v>846</v>
      </c>
      <c r="F215" s="1012" t="s">
        <v>880</v>
      </c>
      <c r="G215" s="1092" t="s">
        <v>881</v>
      </c>
      <c r="H215" s="1093">
        <v>79.599999999999994</v>
      </c>
      <c r="I215" s="1092" t="s">
        <v>882</v>
      </c>
      <c r="J215" s="1092">
        <v>2023</v>
      </c>
      <c r="K215" s="1092">
        <v>95</v>
      </c>
      <c r="L215" s="1092">
        <v>19</v>
      </c>
      <c r="M215" s="1092" t="s">
        <v>847</v>
      </c>
      <c r="N215" s="1023">
        <v>1905</v>
      </c>
      <c r="O215" s="1012" t="s">
        <v>848</v>
      </c>
      <c r="P215" s="1092">
        <v>1905027</v>
      </c>
      <c r="Q215" s="1092" t="s">
        <v>884</v>
      </c>
      <c r="R215" s="1096" t="s">
        <v>883</v>
      </c>
      <c r="S215" s="1092">
        <v>190502702</v>
      </c>
      <c r="T215" s="1092" t="s">
        <v>885</v>
      </c>
      <c r="U215" s="1095">
        <v>64</v>
      </c>
      <c r="V215" s="1095">
        <v>64</v>
      </c>
      <c r="W215" s="1095">
        <v>64</v>
      </c>
      <c r="X215" s="1095">
        <v>64</v>
      </c>
      <c r="Y215" s="1095">
        <v>64</v>
      </c>
      <c r="Z215" s="1092">
        <v>64</v>
      </c>
      <c r="AA215" s="1020" t="s">
        <v>53</v>
      </c>
      <c r="AB215" s="1020" t="s">
        <v>3317</v>
      </c>
      <c r="AC215" s="1092" t="s">
        <v>173</v>
      </c>
      <c r="AD215" s="1092" t="s">
        <v>886</v>
      </c>
      <c r="AE215" s="1092" t="s">
        <v>887</v>
      </c>
      <c r="AF215" s="1020"/>
      <c r="AG215" s="1020"/>
      <c r="AH215" s="1020"/>
      <c r="AI215" s="1020"/>
      <c r="AJ215" s="1020"/>
      <c r="AK215" s="1020"/>
      <c r="AL215" s="1020"/>
      <c r="AM215" s="1020"/>
      <c r="AN215" s="1026"/>
      <c r="AO215" s="1027" t="s">
        <v>971</v>
      </c>
      <c r="AP215" s="1028"/>
      <c r="AQ215" s="986">
        <v>135764550.29895368</v>
      </c>
      <c r="AR215" s="1030"/>
      <c r="AS215" s="1030"/>
      <c r="AT215" s="1030"/>
      <c r="AU215" s="1030">
        <f t="shared" si="36"/>
        <v>135764550.29895368</v>
      </c>
      <c r="AV215" s="1030"/>
      <c r="AW215" s="986">
        <v>142552777.66666666</v>
      </c>
      <c r="AX215" s="1030"/>
      <c r="AY215" s="1030"/>
      <c r="AZ215" s="1030"/>
      <c r="BA215" s="1030">
        <f t="shared" si="37"/>
        <v>142552777.66666666</v>
      </c>
      <c r="BB215" s="1030"/>
      <c r="BC215" s="986">
        <v>146829361</v>
      </c>
      <c r="BD215" s="1030"/>
      <c r="BE215" s="1030"/>
      <c r="BF215" s="1030"/>
      <c r="BG215" s="1030">
        <f t="shared" si="38"/>
        <v>146829361</v>
      </c>
      <c r="BH215" s="1030"/>
      <c r="BI215" s="986">
        <v>151234242</v>
      </c>
      <c r="BJ215" s="1030"/>
      <c r="BK215" s="1030"/>
      <c r="BL215" s="1030"/>
      <c r="BM215" s="1030">
        <f t="shared" si="35"/>
        <v>151234242</v>
      </c>
    </row>
    <row r="216" spans="1:65" ht="138" hidden="1" x14ac:dyDescent="0.25">
      <c r="A216" s="855">
        <v>213</v>
      </c>
      <c r="B216" s="852" t="s">
        <v>615</v>
      </c>
      <c r="C216" s="849" t="s">
        <v>3072</v>
      </c>
      <c r="D216" s="1240" t="s">
        <v>845</v>
      </c>
      <c r="E216" s="1012" t="s">
        <v>846</v>
      </c>
      <c r="F216" s="1012" t="s">
        <v>880</v>
      </c>
      <c r="G216" s="1092" t="s">
        <v>881</v>
      </c>
      <c r="H216" s="1093">
        <v>79.599999999999994</v>
      </c>
      <c r="I216" s="1092" t="s">
        <v>882</v>
      </c>
      <c r="J216" s="1092">
        <v>2023</v>
      </c>
      <c r="K216" s="1092">
        <v>95</v>
      </c>
      <c r="L216" s="1092">
        <v>19</v>
      </c>
      <c r="M216" s="1092" t="s">
        <v>847</v>
      </c>
      <c r="N216" s="1023">
        <v>1905</v>
      </c>
      <c r="O216" s="1012" t="s">
        <v>848</v>
      </c>
      <c r="P216" s="1092">
        <v>1905029</v>
      </c>
      <c r="Q216" s="1092" t="s">
        <v>889</v>
      </c>
      <c r="R216" s="1096" t="s">
        <v>888</v>
      </c>
      <c r="S216" s="1092" t="s">
        <v>890</v>
      </c>
      <c r="T216" s="1092" t="s">
        <v>891</v>
      </c>
      <c r="U216" s="1095">
        <v>64</v>
      </c>
      <c r="V216" s="1095">
        <v>64</v>
      </c>
      <c r="W216" s="1095">
        <v>64</v>
      </c>
      <c r="X216" s="1095">
        <v>64</v>
      </c>
      <c r="Y216" s="1095">
        <v>64</v>
      </c>
      <c r="Z216" s="1092">
        <v>64</v>
      </c>
      <c r="AA216" s="1020" t="s">
        <v>53</v>
      </c>
      <c r="AB216" s="1020" t="s">
        <v>3317</v>
      </c>
      <c r="AC216" s="1092" t="s">
        <v>173</v>
      </c>
      <c r="AD216" s="1092" t="s">
        <v>886</v>
      </c>
      <c r="AE216" s="1092" t="s">
        <v>887</v>
      </c>
      <c r="AF216" s="1020"/>
      <c r="AG216" s="1020"/>
      <c r="AH216" s="1020"/>
      <c r="AI216" s="1020"/>
      <c r="AJ216" s="1020"/>
      <c r="AK216" s="1020"/>
      <c r="AL216" s="1020"/>
      <c r="AM216" s="1020"/>
      <c r="AN216" s="1026"/>
      <c r="AO216" s="1027" t="s">
        <v>971</v>
      </c>
      <c r="AP216" s="1028"/>
      <c r="AQ216" s="986">
        <v>135764550.29895368</v>
      </c>
      <c r="AR216" s="1030"/>
      <c r="AS216" s="1030"/>
      <c r="AT216" s="1030"/>
      <c r="AU216" s="1030">
        <f t="shared" si="36"/>
        <v>135764550.29895368</v>
      </c>
      <c r="AV216" s="1030"/>
      <c r="AW216" s="986">
        <v>142552777.66666666</v>
      </c>
      <c r="AX216" s="1030"/>
      <c r="AY216" s="1030"/>
      <c r="AZ216" s="1030"/>
      <c r="BA216" s="1030">
        <f t="shared" si="37"/>
        <v>142552777.66666666</v>
      </c>
      <c r="BB216" s="1030"/>
      <c r="BC216" s="986">
        <v>146829361</v>
      </c>
      <c r="BD216" s="1030"/>
      <c r="BE216" s="1030"/>
      <c r="BF216" s="1030"/>
      <c r="BG216" s="1030">
        <f t="shared" si="38"/>
        <v>146829361</v>
      </c>
      <c r="BH216" s="1030"/>
      <c r="BI216" s="986">
        <v>151234242</v>
      </c>
      <c r="BJ216" s="1030"/>
      <c r="BK216" s="1030"/>
      <c r="BL216" s="1030"/>
      <c r="BM216" s="1030">
        <f t="shared" si="35"/>
        <v>151234242</v>
      </c>
    </row>
    <row r="217" spans="1:65" ht="138" hidden="1" x14ac:dyDescent="0.25">
      <c r="A217" s="855">
        <v>214</v>
      </c>
      <c r="B217" s="852" t="s">
        <v>615</v>
      </c>
      <c r="C217" s="849" t="s">
        <v>3072</v>
      </c>
      <c r="D217" s="1240" t="s">
        <v>845</v>
      </c>
      <c r="E217" s="1012" t="s">
        <v>846</v>
      </c>
      <c r="F217" s="1012" t="s">
        <v>880</v>
      </c>
      <c r="G217" s="1092" t="s">
        <v>881</v>
      </c>
      <c r="H217" s="1093">
        <v>79.599999999999994</v>
      </c>
      <c r="I217" s="1092" t="s">
        <v>882</v>
      </c>
      <c r="J217" s="1092">
        <v>2023</v>
      </c>
      <c r="K217" s="1092">
        <v>95</v>
      </c>
      <c r="L217" s="1092">
        <v>19</v>
      </c>
      <c r="M217" s="1092" t="s">
        <v>847</v>
      </c>
      <c r="N217" s="1023">
        <v>1905</v>
      </c>
      <c r="O217" s="1012" t="s">
        <v>848</v>
      </c>
      <c r="P217" s="1092">
        <v>1905051</v>
      </c>
      <c r="Q217" s="1092" t="s">
        <v>893</v>
      </c>
      <c r="R217" s="1096" t="s">
        <v>892</v>
      </c>
      <c r="S217" s="1092" t="s">
        <v>894</v>
      </c>
      <c r="T217" s="1092" t="s">
        <v>895</v>
      </c>
      <c r="U217" s="1095">
        <v>1</v>
      </c>
      <c r="V217" s="1095">
        <v>1</v>
      </c>
      <c r="W217" s="1095">
        <v>1</v>
      </c>
      <c r="X217" s="1095">
        <v>1</v>
      </c>
      <c r="Y217" s="1095">
        <v>1</v>
      </c>
      <c r="Z217" s="1092">
        <v>1</v>
      </c>
      <c r="AA217" s="1020" t="s">
        <v>53</v>
      </c>
      <c r="AB217" s="1020" t="s">
        <v>3317</v>
      </c>
      <c r="AC217" s="1092" t="s">
        <v>173</v>
      </c>
      <c r="AD217" s="1092" t="s">
        <v>886</v>
      </c>
      <c r="AE217" s="1092" t="s">
        <v>887</v>
      </c>
      <c r="AF217" s="1020"/>
      <c r="AG217" s="1020"/>
      <c r="AH217" s="1020"/>
      <c r="AI217" s="1020"/>
      <c r="AJ217" s="1020"/>
      <c r="AK217" s="1020"/>
      <c r="AL217" s="1020"/>
      <c r="AM217" s="1020"/>
      <c r="AN217" s="1026"/>
      <c r="AO217" s="1027" t="s">
        <v>971</v>
      </c>
      <c r="AP217" s="1028"/>
      <c r="AQ217" s="986">
        <v>135764550.29895368</v>
      </c>
      <c r="AR217" s="1030"/>
      <c r="AS217" s="1030"/>
      <c r="AT217" s="1030"/>
      <c r="AU217" s="1030">
        <f t="shared" si="36"/>
        <v>135764550.29895368</v>
      </c>
      <c r="AV217" s="1030"/>
      <c r="AW217" s="986">
        <v>142552777.66666666</v>
      </c>
      <c r="AX217" s="1030"/>
      <c r="AY217" s="1030"/>
      <c r="AZ217" s="1030"/>
      <c r="BA217" s="1030">
        <f t="shared" si="37"/>
        <v>142552777.66666666</v>
      </c>
      <c r="BB217" s="1030"/>
      <c r="BC217" s="986">
        <v>146829361</v>
      </c>
      <c r="BD217" s="1030"/>
      <c r="BE217" s="1030"/>
      <c r="BF217" s="1030"/>
      <c r="BG217" s="1030">
        <f t="shared" si="38"/>
        <v>146829361</v>
      </c>
      <c r="BH217" s="1030"/>
      <c r="BI217" s="986">
        <v>151234242</v>
      </c>
      <c r="BJ217" s="1030"/>
      <c r="BK217" s="1030"/>
      <c r="BL217" s="1030"/>
      <c r="BM217" s="1030">
        <f t="shared" si="35"/>
        <v>151234242</v>
      </c>
    </row>
    <row r="218" spans="1:65" ht="120.75" hidden="1" x14ac:dyDescent="0.25">
      <c r="A218" s="855">
        <v>215</v>
      </c>
      <c r="B218" s="852" t="s">
        <v>615</v>
      </c>
      <c r="C218" s="849" t="s">
        <v>3072</v>
      </c>
      <c r="D218" s="1240" t="s">
        <v>845</v>
      </c>
      <c r="E218" s="1012" t="s">
        <v>846</v>
      </c>
      <c r="F218" s="1012" t="s">
        <v>896</v>
      </c>
      <c r="G218" s="1092" t="s">
        <v>897</v>
      </c>
      <c r="H218" s="1093">
        <v>42.6</v>
      </c>
      <c r="I218" s="1092" t="s">
        <v>898</v>
      </c>
      <c r="J218" s="1092">
        <v>2022</v>
      </c>
      <c r="K218" s="1092">
        <v>0</v>
      </c>
      <c r="L218" s="1092">
        <v>19</v>
      </c>
      <c r="M218" s="1092" t="s">
        <v>847</v>
      </c>
      <c r="N218" s="1023">
        <v>1905</v>
      </c>
      <c r="O218" s="1012" t="s">
        <v>848</v>
      </c>
      <c r="P218" s="1092">
        <v>1905014</v>
      </c>
      <c r="Q218" s="1092" t="s">
        <v>102</v>
      </c>
      <c r="R218" s="1096" t="s">
        <v>899</v>
      </c>
      <c r="S218" s="1092">
        <v>190501400</v>
      </c>
      <c r="T218" s="1092" t="s">
        <v>864</v>
      </c>
      <c r="U218" s="1095">
        <v>1</v>
      </c>
      <c r="V218" s="1095">
        <v>1</v>
      </c>
      <c r="W218" s="1095">
        <v>1</v>
      </c>
      <c r="X218" s="1095">
        <v>1</v>
      </c>
      <c r="Y218" s="1095">
        <v>1</v>
      </c>
      <c r="Z218" s="1092">
        <v>1</v>
      </c>
      <c r="AA218" s="1020" t="s">
        <v>53</v>
      </c>
      <c r="AB218" s="1020" t="s">
        <v>3317</v>
      </c>
      <c r="AC218" s="1092" t="s">
        <v>173</v>
      </c>
      <c r="AD218" s="1092" t="s">
        <v>900</v>
      </c>
      <c r="AE218" s="1092" t="s">
        <v>853</v>
      </c>
      <c r="AF218" s="1020"/>
      <c r="AG218" s="1020"/>
      <c r="AH218" s="1020"/>
      <c r="AI218" s="1020"/>
      <c r="AJ218" s="1020"/>
      <c r="AK218" s="1020"/>
      <c r="AL218" s="1020"/>
      <c r="AM218" s="1020"/>
      <c r="AN218" s="1026"/>
      <c r="AO218" s="1027" t="s">
        <v>971</v>
      </c>
      <c r="AP218" s="1028"/>
      <c r="AQ218" s="994">
        <v>77328587.691775292</v>
      </c>
      <c r="AR218" s="1030"/>
      <c r="AS218" s="1030"/>
      <c r="AT218" s="1030"/>
      <c r="AU218" s="1030">
        <f t="shared" si="36"/>
        <v>77328587.691775292</v>
      </c>
      <c r="AV218" s="1030"/>
      <c r="AW218" s="986">
        <v>81195017.099999994</v>
      </c>
      <c r="AX218" s="1030"/>
      <c r="AY218" s="1030"/>
      <c r="AZ218" s="1030"/>
      <c r="BA218" s="1030">
        <f t="shared" si="37"/>
        <v>81195017.099999994</v>
      </c>
      <c r="BB218" s="1030"/>
      <c r="BC218" s="986">
        <v>83525867.599999994</v>
      </c>
      <c r="BD218" s="1030"/>
      <c r="BE218" s="1030"/>
      <c r="BF218" s="1030"/>
      <c r="BG218" s="1030">
        <f t="shared" si="38"/>
        <v>83525867.599999994</v>
      </c>
      <c r="BH218" s="1030"/>
      <c r="BI218" s="986">
        <f t="shared" ref="BI218:BI227" si="39">(917095186-57881250)/10</f>
        <v>85921393.599999994</v>
      </c>
      <c r="BJ218" s="1030"/>
      <c r="BK218" s="1030"/>
      <c r="BL218" s="1030"/>
      <c r="BM218" s="1030">
        <f t="shared" si="35"/>
        <v>85921393.599999994</v>
      </c>
    </row>
    <row r="219" spans="1:65" ht="120.75" hidden="1" x14ac:dyDescent="0.25">
      <c r="A219" s="855">
        <v>216</v>
      </c>
      <c r="B219" s="852" t="s">
        <v>615</v>
      </c>
      <c r="C219" s="849" t="s">
        <v>3072</v>
      </c>
      <c r="D219" s="1240" t="s">
        <v>845</v>
      </c>
      <c r="E219" s="1012" t="s">
        <v>846</v>
      </c>
      <c r="F219" s="1012" t="s">
        <v>896</v>
      </c>
      <c r="G219" s="1092" t="s">
        <v>897</v>
      </c>
      <c r="H219" s="1093">
        <v>42.6</v>
      </c>
      <c r="I219" s="1092" t="s">
        <v>898</v>
      </c>
      <c r="J219" s="1092">
        <v>2022</v>
      </c>
      <c r="K219" s="1092">
        <v>0</v>
      </c>
      <c r="L219" s="1092">
        <v>19</v>
      </c>
      <c r="M219" s="1092" t="s">
        <v>847</v>
      </c>
      <c r="N219" s="1023">
        <v>1905</v>
      </c>
      <c r="O219" s="1012" t="s">
        <v>848</v>
      </c>
      <c r="P219" s="1092">
        <v>1905021</v>
      </c>
      <c r="Q219" s="1092" t="s">
        <v>902</v>
      </c>
      <c r="R219" s="1096" t="s">
        <v>901</v>
      </c>
      <c r="S219" s="1092">
        <v>190502102</v>
      </c>
      <c r="T219" s="1092" t="s">
        <v>903</v>
      </c>
      <c r="U219" s="1092">
        <v>0</v>
      </c>
      <c r="V219" s="1092">
        <v>1</v>
      </c>
      <c r="W219" s="1092">
        <v>1</v>
      </c>
      <c r="X219" s="1092">
        <v>1</v>
      </c>
      <c r="Y219" s="1092">
        <v>1</v>
      </c>
      <c r="Z219" s="1092">
        <v>1</v>
      </c>
      <c r="AA219" s="1020" t="s">
        <v>53</v>
      </c>
      <c r="AB219" s="1092" t="s">
        <v>3317</v>
      </c>
      <c r="AC219" s="1092" t="s">
        <v>173</v>
      </c>
      <c r="AD219" s="1092" t="s">
        <v>900</v>
      </c>
      <c r="AE219" s="1092" t="s">
        <v>853</v>
      </c>
      <c r="AF219" s="1020"/>
      <c r="AG219" s="1020"/>
      <c r="AH219" s="1020"/>
      <c r="AI219" s="1020"/>
      <c r="AJ219" s="1020"/>
      <c r="AK219" s="1020"/>
      <c r="AL219" s="1020"/>
      <c r="AM219" s="1020"/>
      <c r="AN219" s="1026"/>
      <c r="AO219" s="1027" t="s">
        <v>971</v>
      </c>
      <c r="AP219" s="1028"/>
      <c r="AQ219" s="994">
        <v>77328587.691775292</v>
      </c>
      <c r="AR219" s="1030"/>
      <c r="AS219" s="1030"/>
      <c r="AT219" s="1030"/>
      <c r="AU219" s="1030">
        <f t="shared" si="36"/>
        <v>77328587.691775292</v>
      </c>
      <c r="AV219" s="1030"/>
      <c r="AW219" s="986">
        <v>81195017.099999994</v>
      </c>
      <c r="AX219" s="1030"/>
      <c r="AY219" s="1030"/>
      <c r="AZ219" s="1030"/>
      <c r="BA219" s="1030">
        <f t="shared" si="37"/>
        <v>81195017.099999994</v>
      </c>
      <c r="BB219" s="1030"/>
      <c r="BC219" s="986">
        <v>83525867.599999994</v>
      </c>
      <c r="BD219" s="1030"/>
      <c r="BE219" s="1030"/>
      <c r="BF219" s="1030"/>
      <c r="BG219" s="1030">
        <f t="shared" si="38"/>
        <v>83525867.599999994</v>
      </c>
      <c r="BH219" s="1030"/>
      <c r="BI219" s="986">
        <f t="shared" si="39"/>
        <v>85921393.599999994</v>
      </c>
      <c r="BJ219" s="1030"/>
      <c r="BK219" s="1030"/>
      <c r="BL219" s="1030"/>
      <c r="BM219" s="1030">
        <f t="shared" si="35"/>
        <v>85921393.599999994</v>
      </c>
    </row>
    <row r="220" spans="1:65" ht="138" hidden="1" x14ac:dyDescent="0.25">
      <c r="A220" s="855">
        <v>217</v>
      </c>
      <c r="B220" s="852" t="s">
        <v>615</v>
      </c>
      <c r="C220" s="849" t="s">
        <v>3072</v>
      </c>
      <c r="D220" s="1240" t="s">
        <v>845</v>
      </c>
      <c r="E220" s="1012" t="s">
        <v>846</v>
      </c>
      <c r="F220" s="1012" t="s">
        <v>904</v>
      </c>
      <c r="G220" s="1092" t="s">
        <v>905</v>
      </c>
      <c r="H220" s="1093">
        <v>2.5</v>
      </c>
      <c r="I220" s="1092" t="s">
        <v>906</v>
      </c>
      <c r="J220" s="1092">
        <v>2022</v>
      </c>
      <c r="K220" s="1092">
        <v>2</v>
      </c>
      <c r="L220" s="1092">
        <v>19</v>
      </c>
      <c r="M220" s="1092" t="s">
        <v>847</v>
      </c>
      <c r="N220" s="1023">
        <v>1905</v>
      </c>
      <c r="O220" s="1012" t="s">
        <v>848</v>
      </c>
      <c r="P220" s="1092">
        <v>1905015</v>
      </c>
      <c r="Q220" s="1092" t="s">
        <v>51</v>
      </c>
      <c r="R220" s="1096" t="s">
        <v>907</v>
      </c>
      <c r="S220" s="1092">
        <v>190501506</v>
      </c>
      <c r="T220" s="1092" t="s">
        <v>908</v>
      </c>
      <c r="U220" s="1092">
        <v>1</v>
      </c>
      <c r="V220" s="1092">
        <v>1</v>
      </c>
      <c r="W220" s="1092">
        <v>1</v>
      </c>
      <c r="X220" s="1092">
        <v>1</v>
      </c>
      <c r="Y220" s="1092">
        <v>1</v>
      </c>
      <c r="Z220" s="1092">
        <v>1</v>
      </c>
      <c r="AA220" s="1020" t="s">
        <v>53</v>
      </c>
      <c r="AB220" s="1020" t="s">
        <v>3317</v>
      </c>
      <c r="AC220" s="1092" t="s">
        <v>173</v>
      </c>
      <c r="AD220" s="1092" t="s">
        <v>900</v>
      </c>
      <c r="AE220" s="1092" t="s">
        <v>853</v>
      </c>
      <c r="AF220" s="1020"/>
      <c r="AG220" s="1020"/>
      <c r="AH220" s="1020"/>
      <c r="AI220" s="1020"/>
      <c r="AJ220" s="1020"/>
      <c r="AK220" s="1020"/>
      <c r="AL220" s="1020"/>
      <c r="AM220" s="1020"/>
      <c r="AN220" s="1026"/>
      <c r="AO220" s="1027" t="s">
        <v>971</v>
      </c>
      <c r="AP220" s="1028"/>
      <c r="AQ220" s="994">
        <v>77328587.691775292</v>
      </c>
      <c r="AR220" s="1030"/>
      <c r="AS220" s="1030"/>
      <c r="AT220" s="1030"/>
      <c r="AU220" s="1030">
        <f t="shared" si="36"/>
        <v>77328587.691775292</v>
      </c>
      <c r="AV220" s="1030"/>
      <c r="AW220" s="986">
        <v>81195017.099999994</v>
      </c>
      <c r="AX220" s="1030"/>
      <c r="AY220" s="1030"/>
      <c r="AZ220" s="1030"/>
      <c r="BA220" s="1030">
        <f t="shared" si="37"/>
        <v>81195017.099999994</v>
      </c>
      <c r="BB220" s="1030"/>
      <c r="BC220" s="986">
        <v>83525867.599999994</v>
      </c>
      <c r="BD220" s="1030"/>
      <c r="BE220" s="1030"/>
      <c r="BF220" s="1030"/>
      <c r="BG220" s="1030">
        <f t="shared" si="38"/>
        <v>83525867.599999994</v>
      </c>
      <c r="BH220" s="1030"/>
      <c r="BI220" s="986">
        <f t="shared" si="39"/>
        <v>85921393.599999994</v>
      </c>
      <c r="BJ220" s="1030"/>
      <c r="BK220" s="1030"/>
      <c r="BL220" s="1030"/>
      <c r="BM220" s="1030">
        <f t="shared" si="35"/>
        <v>85921393.599999994</v>
      </c>
    </row>
    <row r="221" spans="1:65" ht="138" hidden="1" x14ac:dyDescent="0.25">
      <c r="A221" s="855">
        <v>218</v>
      </c>
      <c r="B221" s="852" t="s">
        <v>615</v>
      </c>
      <c r="C221" s="849" t="s">
        <v>3072</v>
      </c>
      <c r="D221" s="1240" t="s">
        <v>845</v>
      </c>
      <c r="E221" s="1012" t="s">
        <v>846</v>
      </c>
      <c r="F221" s="1012" t="s">
        <v>904</v>
      </c>
      <c r="G221" s="1092" t="s">
        <v>905</v>
      </c>
      <c r="H221" s="1093">
        <v>2.5</v>
      </c>
      <c r="I221" s="1092" t="s">
        <v>906</v>
      </c>
      <c r="J221" s="1092">
        <v>2022</v>
      </c>
      <c r="K221" s="1092">
        <v>2</v>
      </c>
      <c r="L221" s="1092">
        <v>19</v>
      </c>
      <c r="M221" s="1092" t="s">
        <v>847</v>
      </c>
      <c r="N221" s="1023">
        <v>1905</v>
      </c>
      <c r="O221" s="1012" t="s">
        <v>848</v>
      </c>
      <c r="P221" s="1092">
        <v>1905049</v>
      </c>
      <c r="Q221" s="1092" t="s">
        <v>858</v>
      </c>
      <c r="R221" s="1096" t="s">
        <v>909</v>
      </c>
      <c r="S221" s="1092">
        <v>1905049</v>
      </c>
      <c r="T221" s="1092" t="s">
        <v>910</v>
      </c>
      <c r="U221" s="1092">
        <v>18</v>
      </c>
      <c r="V221" s="1092">
        <v>18</v>
      </c>
      <c r="W221" s="1092">
        <v>20</v>
      </c>
      <c r="X221" s="1092">
        <v>14</v>
      </c>
      <c r="Y221" s="1092">
        <v>12</v>
      </c>
      <c r="Z221" s="1092">
        <v>64</v>
      </c>
      <c r="AA221" s="1020" t="s">
        <v>43</v>
      </c>
      <c r="AB221" s="1092" t="s">
        <v>3317</v>
      </c>
      <c r="AC221" s="1092" t="s">
        <v>173</v>
      </c>
      <c r="AD221" s="1092" t="s">
        <v>900</v>
      </c>
      <c r="AE221" s="1092" t="s">
        <v>853</v>
      </c>
      <c r="AF221" s="1020"/>
      <c r="AG221" s="1020"/>
      <c r="AH221" s="1020"/>
      <c r="AI221" s="1020"/>
      <c r="AJ221" s="1020"/>
      <c r="AK221" s="1020"/>
      <c r="AL221" s="1020"/>
      <c r="AM221" s="1020"/>
      <c r="AN221" s="1026"/>
      <c r="AO221" s="1027" t="s">
        <v>971</v>
      </c>
      <c r="AP221" s="1028"/>
      <c r="AQ221" s="994">
        <v>77328587.691775292</v>
      </c>
      <c r="AR221" s="1030"/>
      <c r="AS221" s="1030"/>
      <c r="AT221" s="1030"/>
      <c r="AU221" s="1030">
        <f t="shared" si="36"/>
        <v>77328587.691775292</v>
      </c>
      <c r="AV221" s="1030"/>
      <c r="AW221" s="986">
        <v>81195017.099999994</v>
      </c>
      <c r="AX221" s="1030"/>
      <c r="AY221" s="1030"/>
      <c r="AZ221" s="1030"/>
      <c r="BA221" s="1030">
        <f t="shared" si="37"/>
        <v>81195017.099999994</v>
      </c>
      <c r="BB221" s="1030"/>
      <c r="BC221" s="986">
        <v>83525867.599999994</v>
      </c>
      <c r="BD221" s="1030"/>
      <c r="BE221" s="1030"/>
      <c r="BF221" s="1030"/>
      <c r="BG221" s="1030">
        <f t="shared" si="38"/>
        <v>83525867.599999994</v>
      </c>
      <c r="BH221" s="1030"/>
      <c r="BI221" s="986">
        <f t="shared" si="39"/>
        <v>85921393.599999994</v>
      </c>
      <c r="BJ221" s="1030"/>
      <c r="BK221" s="1030"/>
      <c r="BL221" s="1030"/>
      <c r="BM221" s="1030">
        <f t="shared" si="35"/>
        <v>85921393.599999994</v>
      </c>
    </row>
    <row r="222" spans="1:65" ht="241.5" hidden="1" x14ac:dyDescent="0.25">
      <c r="A222" s="855">
        <v>219</v>
      </c>
      <c r="B222" s="852" t="s">
        <v>615</v>
      </c>
      <c r="C222" s="849" t="s">
        <v>3072</v>
      </c>
      <c r="D222" s="1240" t="s">
        <v>845</v>
      </c>
      <c r="E222" s="1012" t="s">
        <v>846</v>
      </c>
      <c r="F222" s="1012" t="s">
        <v>911</v>
      </c>
      <c r="G222" s="1092" t="s">
        <v>912</v>
      </c>
      <c r="H222" s="1093">
        <v>36.4</v>
      </c>
      <c r="I222" s="1092" t="s">
        <v>906</v>
      </c>
      <c r="J222" s="1092">
        <v>2022</v>
      </c>
      <c r="K222" s="1092">
        <v>30</v>
      </c>
      <c r="L222" s="1092">
        <v>19</v>
      </c>
      <c r="M222" s="1092" t="s">
        <v>847</v>
      </c>
      <c r="N222" s="1023">
        <v>1905</v>
      </c>
      <c r="O222" s="1012" t="s">
        <v>848</v>
      </c>
      <c r="P222" s="1092">
        <v>1905021</v>
      </c>
      <c r="Q222" s="1092" t="s">
        <v>902</v>
      </c>
      <c r="R222" s="1096" t="s">
        <v>913</v>
      </c>
      <c r="S222" s="1092">
        <v>190502100</v>
      </c>
      <c r="T222" s="1092" t="s">
        <v>914</v>
      </c>
      <c r="U222" s="1092">
        <v>1</v>
      </c>
      <c r="V222" s="1092">
        <v>1</v>
      </c>
      <c r="W222" s="1092">
        <v>2</v>
      </c>
      <c r="X222" s="1092">
        <v>1</v>
      </c>
      <c r="Y222" s="1092">
        <v>1</v>
      </c>
      <c r="Z222" s="1092">
        <v>5</v>
      </c>
      <c r="AA222" s="1020" t="s">
        <v>43</v>
      </c>
      <c r="AB222" s="1092" t="s">
        <v>3317</v>
      </c>
      <c r="AC222" s="1092" t="s">
        <v>173</v>
      </c>
      <c r="AD222" s="1092" t="s">
        <v>900</v>
      </c>
      <c r="AE222" s="1092" t="s">
        <v>853</v>
      </c>
      <c r="AF222" s="1020"/>
      <c r="AG222" s="1020"/>
      <c r="AH222" s="1020"/>
      <c r="AI222" s="1020"/>
      <c r="AJ222" s="1020"/>
      <c r="AK222" s="1020"/>
      <c r="AL222" s="1020"/>
      <c r="AM222" s="1020"/>
      <c r="AN222" s="1026"/>
      <c r="AO222" s="1027" t="s">
        <v>971</v>
      </c>
      <c r="AP222" s="1028"/>
      <c r="AQ222" s="994">
        <v>77328587.691775292</v>
      </c>
      <c r="AR222" s="1030"/>
      <c r="AS222" s="1030"/>
      <c r="AT222" s="1030"/>
      <c r="AU222" s="1030">
        <f t="shared" si="36"/>
        <v>77328587.691775292</v>
      </c>
      <c r="AV222" s="1030"/>
      <c r="AW222" s="986">
        <v>81195017.099999994</v>
      </c>
      <c r="AX222" s="1030"/>
      <c r="AY222" s="1030"/>
      <c r="AZ222" s="1030"/>
      <c r="BA222" s="1030">
        <f t="shared" si="37"/>
        <v>81195017.099999994</v>
      </c>
      <c r="BB222" s="1030"/>
      <c r="BC222" s="986">
        <v>83525867.599999994</v>
      </c>
      <c r="BD222" s="1030"/>
      <c r="BE222" s="1030"/>
      <c r="BF222" s="1030"/>
      <c r="BG222" s="1030">
        <f t="shared" si="38"/>
        <v>83525867.599999994</v>
      </c>
      <c r="BH222" s="1030"/>
      <c r="BI222" s="986">
        <f t="shared" si="39"/>
        <v>85921393.599999994</v>
      </c>
      <c r="BJ222" s="1030"/>
      <c r="BK222" s="1030"/>
      <c r="BL222" s="1030"/>
      <c r="BM222" s="1030">
        <f t="shared" si="35"/>
        <v>85921393.599999994</v>
      </c>
    </row>
    <row r="223" spans="1:65" ht="138" hidden="1" x14ac:dyDescent="0.25">
      <c r="A223" s="855">
        <v>220</v>
      </c>
      <c r="B223" s="852" t="s">
        <v>615</v>
      </c>
      <c r="C223" s="849" t="s">
        <v>3072</v>
      </c>
      <c r="D223" s="1240" t="s">
        <v>845</v>
      </c>
      <c r="E223" s="1012" t="s">
        <v>846</v>
      </c>
      <c r="F223" s="1012" t="s">
        <v>911</v>
      </c>
      <c r="G223" s="1092" t="s">
        <v>912</v>
      </c>
      <c r="H223" s="1093">
        <v>36.4</v>
      </c>
      <c r="I223" s="1092" t="s">
        <v>906</v>
      </c>
      <c r="J223" s="1092">
        <v>2022</v>
      </c>
      <c r="K223" s="1092">
        <v>30</v>
      </c>
      <c r="L223" s="1092">
        <v>19</v>
      </c>
      <c r="M223" s="1092" t="s">
        <v>847</v>
      </c>
      <c r="N223" s="1023">
        <v>1905</v>
      </c>
      <c r="O223" s="1012" t="s">
        <v>848</v>
      </c>
      <c r="P223" s="1092">
        <v>1905050</v>
      </c>
      <c r="Q223" s="1092" t="s">
        <v>128</v>
      </c>
      <c r="R223" s="1096" t="s">
        <v>915</v>
      </c>
      <c r="S223" s="1092">
        <v>190505000</v>
      </c>
      <c r="T223" s="1092" t="s">
        <v>916</v>
      </c>
      <c r="U223" s="1092">
        <v>18</v>
      </c>
      <c r="V223" s="1092">
        <v>18</v>
      </c>
      <c r="W223" s="1092">
        <v>18</v>
      </c>
      <c r="X223" s="1092">
        <v>14</v>
      </c>
      <c r="Y223" s="1092">
        <v>14</v>
      </c>
      <c r="Z223" s="1092">
        <v>64</v>
      </c>
      <c r="AA223" s="1092" t="s">
        <v>43</v>
      </c>
      <c r="AB223" s="1092" t="s">
        <v>3317</v>
      </c>
      <c r="AC223" s="1092" t="s">
        <v>173</v>
      </c>
      <c r="AD223" s="1092" t="s">
        <v>900</v>
      </c>
      <c r="AE223" s="1092" t="s">
        <v>853</v>
      </c>
      <c r="AF223" s="1020"/>
      <c r="AG223" s="1020"/>
      <c r="AH223" s="1020"/>
      <c r="AI223" s="1020"/>
      <c r="AJ223" s="1020"/>
      <c r="AK223" s="1020"/>
      <c r="AL223" s="1020"/>
      <c r="AM223" s="1020"/>
      <c r="AN223" s="1026"/>
      <c r="AO223" s="1027" t="s">
        <v>971</v>
      </c>
      <c r="AP223" s="1028"/>
      <c r="AQ223" s="994">
        <v>77328587.691775292</v>
      </c>
      <c r="AR223" s="1030"/>
      <c r="AS223" s="1030"/>
      <c r="AT223" s="1030"/>
      <c r="AU223" s="1030">
        <f t="shared" si="36"/>
        <v>77328587.691775292</v>
      </c>
      <c r="AV223" s="1030"/>
      <c r="AW223" s="986">
        <v>81195017.099999994</v>
      </c>
      <c r="AX223" s="1030"/>
      <c r="AY223" s="1030"/>
      <c r="AZ223" s="1030"/>
      <c r="BA223" s="1030">
        <f t="shared" si="37"/>
        <v>81195017.099999994</v>
      </c>
      <c r="BB223" s="1030"/>
      <c r="BC223" s="986">
        <v>83525867.599999994</v>
      </c>
      <c r="BD223" s="1030"/>
      <c r="BE223" s="1030"/>
      <c r="BF223" s="1030"/>
      <c r="BG223" s="1030">
        <f t="shared" si="38"/>
        <v>83525867.599999994</v>
      </c>
      <c r="BH223" s="1030"/>
      <c r="BI223" s="986">
        <f t="shared" si="39"/>
        <v>85921393.599999994</v>
      </c>
      <c r="BJ223" s="1030"/>
      <c r="BK223" s="1030"/>
      <c r="BL223" s="1030"/>
      <c r="BM223" s="1030">
        <f t="shared" si="35"/>
        <v>85921393.599999994</v>
      </c>
    </row>
    <row r="224" spans="1:65" ht="138" hidden="1" x14ac:dyDescent="0.25">
      <c r="A224" s="855">
        <v>221</v>
      </c>
      <c r="B224" s="852" t="s">
        <v>615</v>
      </c>
      <c r="C224" s="849" t="s">
        <v>3072</v>
      </c>
      <c r="D224" s="1240" t="s">
        <v>845</v>
      </c>
      <c r="E224" s="1012" t="s">
        <v>846</v>
      </c>
      <c r="F224" s="1012" t="s">
        <v>918</v>
      </c>
      <c r="G224" s="1092" t="s">
        <v>38</v>
      </c>
      <c r="H224" s="1093">
        <v>80</v>
      </c>
      <c r="I224" s="1092" t="s">
        <v>919</v>
      </c>
      <c r="J224" s="1092">
        <v>2023</v>
      </c>
      <c r="K224" s="1092">
        <v>90</v>
      </c>
      <c r="L224" s="1092">
        <v>19</v>
      </c>
      <c r="M224" s="1092" t="s">
        <v>847</v>
      </c>
      <c r="N224" s="1023">
        <v>1905</v>
      </c>
      <c r="O224" s="1012" t="s">
        <v>848</v>
      </c>
      <c r="P224" s="1092">
        <v>1905053</v>
      </c>
      <c r="Q224" s="1092" t="s">
        <v>921</v>
      </c>
      <c r="R224" s="1096" t="s">
        <v>920</v>
      </c>
      <c r="S224" s="1092">
        <v>190505300</v>
      </c>
      <c r="T224" s="1092" t="s">
        <v>876</v>
      </c>
      <c r="U224" s="1092">
        <v>1</v>
      </c>
      <c r="V224" s="1092">
        <v>1</v>
      </c>
      <c r="W224" s="1092">
        <v>1</v>
      </c>
      <c r="X224" s="1092">
        <v>1</v>
      </c>
      <c r="Y224" s="1092">
        <v>1</v>
      </c>
      <c r="Z224" s="1092">
        <v>1</v>
      </c>
      <c r="AA224" s="1020" t="s">
        <v>53</v>
      </c>
      <c r="AB224" s="1020" t="s">
        <v>3317</v>
      </c>
      <c r="AC224" s="1092" t="s">
        <v>173</v>
      </c>
      <c r="AD224" s="1092" t="s">
        <v>900</v>
      </c>
      <c r="AE224" s="1092" t="s">
        <v>853</v>
      </c>
      <c r="AF224" s="1020"/>
      <c r="AG224" s="1020"/>
      <c r="AH224" s="1020"/>
      <c r="AI224" s="1020"/>
      <c r="AJ224" s="1020"/>
      <c r="AK224" s="1020"/>
      <c r="AL224" s="1020"/>
      <c r="AM224" s="1020"/>
      <c r="AN224" s="1026"/>
      <c r="AO224" s="1027" t="s">
        <v>971</v>
      </c>
      <c r="AP224" s="1028"/>
      <c r="AQ224" s="994">
        <v>77328587.691775292</v>
      </c>
      <c r="AR224" s="1030"/>
      <c r="AS224" s="1030"/>
      <c r="AT224" s="1030"/>
      <c r="AU224" s="1030">
        <f t="shared" si="36"/>
        <v>77328587.691775292</v>
      </c>
      <c r="AV224" s="1030"/>
      <c r="AW224" s="986">
        <v>81195017.099999994</v>
      </c>
      <c r="AX224" s="1030"/>
      <c r="AY224" s="1030"/>
      <c r="AZ224" s="1030"/>
      <c r="BA224" s="1030">
        <f t="shared" si="37"/>
        <v>81195017.099999994</v>
      </c>
      <c r="BB224" s="1030"/>
      <c r="BC224" s="986">
        <v>83525867.599999994</v>
      </c>
      <c r="BD224" s="1030"/>
      <c r="BE224" s="1030"/>
      <c r="BF224" s="1030"/>
      <c r="BG224" s="1030">
        <f t="shared" si="38"/>
        <v>83525867.599999994</v>
      </c>
      <c r="BH224" s="1030"/>
      <c r="BI224" s="986">
        <f t="shared" si="39"/>
        <v>85921393.599999994</v>
      </c>
      <c r="BJ224" s="1030"/>
      <c r="BK224" s="1030"/>
      <c r="BL224" s="1030"/>
      <c r="BM224" s="1030">
        <f t="shared" si="35"/>
        <v>85921393.599999994</v>
      </c>
    </row>
    <row r="225" spans="1:65" ht="103.5" hidden="1" x14ac:dyDescent="0.25">
      <c r="A225" s="855">
        <v>222</v>
      </c>
      <c r="B225" s="852" t="s">
        <v>615</v>
      </c>
      <c r="C225" s="849" t="s">
        <v>3072</v>
      </c>
      <c r="D225" s="1240" t="s">
        <v>845</v>
      </c>
      <c r="E225" s="1012" t="s">
        <v>846</v>
      </c>
      <c r="F225" s="1012" t="s">
        <v>918</v>
      </c>
      <c r="G225" s="1092" t="s">
        <v>38</v>
      </c>
      <c r="H225" s="1093">
        <v>80</v>
      </c>
      <c r="I225" s="1092" t="s">
        <v>919</v>
      </c>
      <c r="J225" s="1092">
        <v>2023</v>
      </c>
      <c r="K225" s="1092">
        <v>90</v>
      </c>
      <c r="L225" s="1092">
        <v>19</v>
      </c>
      <c r="M225" s="1092" t="s">
        <v>847</v>
      </c>
      <c r="N225" s="1023">
        <v>1905</v>
      </c>
      <c r="O225" s="1012" t="s">
        <v>848</v>
      </c>
      <c r="P225" s="1092">
        <v>1905050</v>
      </c>
      <c r="Q225" s="1092" t="s">
        <v>128</v>
      </c>
      <c r="R225" s="1096" t="s">
        <v>922</v>
      </c>
      <c r="S225" s="1092">
        <v>190505002</v>
      </c>
      <c r="T225" s="1092" t="s">
        <v>49</v>
      </c>
      <c r="U225" s="1092">
        <v>64</v>
      </c>
      <c r="V225" s="1092">
        <v>64</v>
      </c>
      <c r="W225" s="1092">
        <v>64</v>
      </c>
      <c r="X225" s="1092">
        <v>64</v>
      </c>
      <c r="Y225" s="1092">
        <v>64</v>
      </c>
      <c r="Z225" s="1092">
        <v>64</v>
      </c>
      <c r="AA225" s="1020" t="s">
        <v>53</v>
      </c>
      <c r="AB225" s="1020" t="s">
        <v>3317</v>
      </c>
      <c r="AC225" s="1092" t="s">
        <v>173</v>
      </c>
      <c r="AD225" s="1092" t="s">
        <v>900</v>
      </c>
      <c r="AE225" s="1092" t="s">
        <v>853</v>
      </c>
      <c r="AF225" s="1020"/>
      <c r="AG225" s="1020"/>
      <c r="AH225" s="1020"/>
      <c r="AI225" s="1020"/>
      <c r="AJ225" s="1020"/>
      <c r="AK225" s="1020"/>
      <c r="AL225" s="1020"/>
      <c r="AM225" s="1020"/>
      <c r="AN225" s="1026"/>
      <c r="AO225" s="1027" t="s">
        <v>971</v>
      </c>
      <c r="AP225" s="1028"/>
      <c r="AQ225" s="994">
        <v>77328587.691775292</v>
      </c>
      <c r="AR225" s="1030"/>
      <c r="AS225" s="1030"/>
      <c r="AT225" s="1030"/>
      <c r="AU225" s="1030">
        <f t="shared" si="36"/>
        <v>77328587.691775292</v>
      </c>
      <c r="AV225" s="1030"/>
      <c r="AW225" s="986">
        <v>81195017.099999994</v>
      </c>
      <c r="AX225" s="1030"/>
      <c r="AY225" s="1030"/>
      <c r="AZ225" s="1030"/>
      <c r="BA225" s="1030">
        <f t="shared" si="37"/>
        <v>81195017.099999994</v>
      </c>
      <c r="BB225" s="1030"/>
      <c r="BC225" s="986">
        <v>83525867.599999994</v>
      </c>
      <c r="BD225" s="1030"/>
      <c r="BE225" s="1030"/>
      <c r="BF225" s="1030"/>
      <c r="BG225" s="1030">
        <f t="shared" si="38"/>
        <v>83525867.599999994</v>
      </c>
      <c r="BH225" s="1030"/>
      <c r="BI225" s="986">
        <f t="shared" si="39"/>
        <v>85921393.599999994</v>
      </c>
      <c r="BJ225" s="1030"/>
      <c r="BK225" s="1030"/>
      <c r="BL225" s="1030"/>
      <c r="BM225" s="1030">
        <f t="shared" si="35"/>
        <v>85921393.599999994</v>
      </c>
    </row>
    <row r="226" spans="1:65" ht="189.75" hidden="1" x14ac:dyDescent="0.25">
      <c r="A226" s="855">
        <v>223</v>
      </c>
      <c r="B226" s="852" t="s">
        <v>615</v>
      </c>
      <c r="C226" s="849" t="s">
        <v>3072</v>
      </c>
      <c r="D226" s="1240" t="s">
        <v>845</v>
      </c>
      <c r="E226" s="1012" t="s">
        <v>846</v>
      </c>
      <c r="F226" s="1012" t="s">
        <v>923</v>
      </c>
      <c r="G226" s="1092" t="s">
        <v>924</v>
      </c>
      <c r="H226" s="1093">
        <v>1.6</v>
      </c>
      <c r="I226" s="1092" t="s">
        <v>919</v>
      </c>
      <c r="J226" s="1092">
        <v>2022</v>
      </c>
      <c r="K226" s="1092">
        <v>1</v>
      </c>
      <c r="L226" s="1092">
        <v>19</v>
      </c>
      <c r="M226" s="1092" t="s">
        <v>847</v>
      </c>
      <c r="N226" s="1023">
        <v>1905</v>
      </c>
      <c r="O226" s="1012" t="s">
        <v>848</v>
      </c>
      <c r="P226" s="1092">
        <v>1905050</v>
      </c>
      <c r="Q226" s="1092" t="s">
        <v>128</v>
      </c>
      <c r="R226" s="1096" t="s">
        <v>925</v>
      </c>
      <c r="S226" s="1092">
        <v>190505000</v>
      </c>
      <c r="T226" s="1092" t="s">
        <v>916</v>
      </c>
      <c r="U226" s="1092">
        <v>10</v>
      </c>
      <c r="V226" s="1092">
        <v>10</v>
      </c>
      <c r="W226" s="1092">
        <v>10</v>
      </c>
      <c r="X226" s="1092">
        <v>10</v>
      </c>
      <c r="Y226" s="1092">
        <v>30</v>
      </c>
      <c r="Z226" s="1092">
        <v>30</v>
      </c>
      <c r="AA226" s="1020" t="s">
        <v>43</v>
      </c>
      <c r="AB226" s="1092" t="s">
        <v>3316</v>
      </c>
      <c r="AC226" s="1092" t="s">
        <v>173</v>
      </c>
      <c r="AD226" s="1092" t="s">
        <v>900</v>
      </c>
      <c r="AE226" s="1092" t="s">
        <v>853</v>
      </c>
      <c r="AF226" s="1020"/>
      <c r="AG226" s="1020"/>
      <c r="AH226" s="1020"/>
      <c r="AI226" s="1020"/>
      <c r="AJ226" s="1020"/>
      <c r="AK226" s="1020"/>
      <c r="AL226" s="1020"/>
      <c r="AM226" s="1020"/>
      <c r="AN226" s="1026"/>
      <c r="AO226" s="1027" t="s">
        <v>971</v>
      </c>
      <c r="AP226" s="1028"/>
      <c r="AQ226" s="994">
        <v>77328587.691775292</v>
      </c>
      <c r="AR226" s="1030"/>
      <c r="AS226" s="1030"/>
      <c r="AT226" s="1030"/>
      <c r="AU226" s="1030">
        <f t="shared" si="36"/>
        <v>77328587.691775292</v>
      </c>
      <c r="AV226" s="1030"/>
      <c r="AW226" s="986">
        <v>81195017.099999994</v>
      </c>
      <c r="AX226" s="1030"/>
      <c r="AY226" s="1030"/>
      <c r="AZ226" s="1030"/>
      <c r="BA226" s="1030">
        <f t="shared" si="37"/>
        <v>81195017.099999994</v>
      </c>
      <c r="BB226" s="1030"/>
      <c r="BC226" s="986">
        <v>83525867.599999994</v>
      </c>
      <c r="BD226" s="1030"/>
      <c r="BE226" s="1030"/>
      <c r="BF226" s="1030"/>
      <c r="BG226" s="1030">
        <f t="shared" si="38"/>
        <v>83525867.599999994</v>
      </c>
      <c r="BH226" s="1030"/>
      <c r="BI226" s="986">
        <f t="shared" si="39"/>
        <v>85921393.599999994</v>
      </c>
      <c r="BJ226" s="1030"/>
      <c r="BK226" s="1030"/>
      <c r="BL226" s="1030"/>
      <c r="BM226" s="1030">
        <f t="shared" si="35"/>
        <v>85921393.599999994</v>
      </c>
    </row>
    <row r="227" spans="1:65" ht="103.5" hidden="1" x14ac:dyDescent="0.25">
      <c r="A227" s="855">
        <v>224</v>
      </c>
      <c r="B227" s="852" t="s">
        <v>615</v>
      </c>
      <c r="C227" s="849" t="s">
        <v>3072</v>
      </c>
      <c r="D227" s="1240" t="s">
        <v>845</v>
      </c>
      <c r="E227" s="1012" t="s">
        <v>846</v>
      </c>
      <c r="F227" s="1012" t="s">
        <v>923</v>
      </c>
      <c r="G227" s="1092" t="s">
        <v>924</v>
      </c>
      <c r="H227" s="1093">
        <v>1.6</v>
      </c>
      <c r="I227" s="1092" t="s">
        <v>919</v>
      </c>
      <c r="J227" s="1092">
        <v>2022</v>
      </c>
      <c r="K227" s="1092">
        <v>1</v>
      </c>
      <c r="L227" s="1092">
        <v>19</v>
      </c>
      <c r="M227" s="1092" t="s">
        <v>847</v>
      </c>
      <c r="N227" s="1023">
        <v>1905</v>
      </c>
      <c r="O227" s="1012" t="s">
        <v>848</v>
      </c>
      <c r="P227" s="1092">
        <v>1905053</v>
      </c>
      <c r="Q227" s="1092" t="s">
        <v>921</v>
      </c>
      <c r="R227" s="1096" t="s">
        <v>926</v>
      </c>
      <c r="S227" s="1092">
        <v>190505300</v>
      </c>
      <c r="T227" s="1092" t="s">
        <v>876</v>
      </c>
      <c r="U227" s="1092">
        <v>0</v>
      </c>
      <c r="V227" s="1092">
        <v>1</v>
      </c>
      <c r="W227" s="1092">
        <v>1</v>
      </c>
      <c r="X227" s="1092">
        <v>1</v>
      </c>
      <c r="Y227" s="1092">
        <v>1</v>
      </c>
      <c r="Z227" s="1092">
        <v>1</v>
      </c>
      <c r="AA227" s="1020" t="s">
        <v>53</v>
      </c>
      <c r="AB227" s="1092" t="s">
        <v>3317</v>
      </c>
      <c r="AC227" s="1092" t="s">
        <v>173</v>
      </c>
      <c r="AD227" s="1092" t="s">
        <v>900</v>
      </c>
      <c r="AE227" s="1092" t="s">
        <v>853</v>
      </c>
      <c r="AF227" s="1020"/>
      <c r="AG227" s="1020"/>
      <c r="AH227" s="1020"/>
      <c r="AI227" s="1020"/>
      <c r="AJ227" s="1020"/>
      <c r="AK227" s="1020"/>
      <c r="AL227" s="1020"/>
      <c r="AM227" s="1020"/>
      <c r="AN227" s="1026"/>
      <c r="AO227" s="1027" t="s">
        <v>971</v>
      </c>
      <c r="AP227" s="1028"/>
      <c r="AQ227" s="994">
        <v>77328587.691775292</v>
      </c>
      <c r="AR227" s="1030"/>
      <c r="AS227" s="1030"/>
      <c r="AT227" s="1030"/>
      <c r="AU227" s="1030">
        <f t="shared" si="36"/>
        <v>77328587.691775292</v>
      </c>
      <c r="AV227" s="1030"/>
      <c r="AW227" s="986">
        <v>81195017.099999994</v>
      </c>
      <c r="AX227" s="1030"/>
      <c r="AY227" s="1030"/>
      <c r="AZ227" s="1030"/>
      <c r="BA227" s="1030">
        <f t="shared" si="37"/>
        <v>81195017.099999994</v>
      </c>
      <c r="BB227" s="1030"/>
      <c r="BC227" s="986">
        <v>83525867.599999994</v>
      </c>
      <c r="BD227" s="1030"/>
      <c r="BE227" s="1030"/>
      <c r="BF227" s="1030"/>
      <c r="BG227" s="1030">
        <f t="shared" si="38"/>
        <v>83525867.599999994</v>
      </c>
      <c r="BH227" s="1030"/>
      <c r="BI227" s="986">
        <f t="shared" si="39"/>
        <v>85921393.599999994</v>
      </c>
      <c r="BJ227" s="1030"/>
      <c r="BK227" s="1030"/>
      <c r="BL227" s="1030"/>
      <c r="BM227" s="1030">
        <f t="shared" si="35"/>
        <v>85921393.599999994</v>
      </c>
    </row>
    <row r="228" spans="1:65" ht="189.75" hidden="1" x14ac:dyDescent="0.25">
      <c r="A228" s="855">
        <v>225</v>
      </c>
      <c r="B228" s="852" t="s">
        <v>615</v>
      </c>
      <c r="C228" s="849" t="s">
        <v>3072</v>
      </c>
      <c r="D228" s="1240" t="s">
        <v>845</v>
      </c>
      <c r="E228" s="1012" t="s">
        <v>846</v>
      </c>
      <c r="F228" s="1012" t="s">
        <v>927</v>
      </c>
      <c r="G228" s="1092" t="s">
        <v>881</v>
      </c>
      <c r="H228" s="1093">
        <v>0</v>
      </c>
      <c r="I228" s="1092" t="s">
        <v>928</v>
      </c>
      <c r="J228" s="1092" t="s">
        <v>929</v>
      </c>
      <c r="K228" s="1092">
        <v>20</v>
      </c>
      <c r="L228" s="1092">
        <v>19</v>
      </c>
      <c r="M228" s="1092" t="s">
        <v>847</v>
      </c>
      <c r="N228" s="1023">
        <v>1905</v>
      </c>
      <c r="O228" s="1012" t="s">
        <v>848</v>
      </c>
      <c r="P228" s="1092">
        <v>1905050</v>
      </c>
      <c r="Q228" s="1092" t="s">
        <v>128</v>
      </c>
      <c r="R228" s="1096" t="s">
        <v>930</v>
      </c>
      <c r="S228" s="1092">
        <v>190505000</v>
      </c>
      <c r="T228" s="1092" t="s">
        <v>916</v>
      </c>
      <c r="U228" s="1092">
        <v>0</v>
      </c>
      <c r="V228" s="1092">
        <v>10</v>
      </c>
      <c r="W228" s="1092">
        <v>20</v>
      </c>
      <c r="X228" s="1092">
        <v>20</v>
      </c>
      <c r="Y228" s="1092">
        <v>14</v>
      </c>
      <c r="Z228" s="1092">
        <v>64</v>
      </c>
      <c r="AA228" s="1020" t="s">
        <v>43</v>
      </c>
      <c r="AB228" s="1092" t="s">
        <v>3317</v>
      </c>
      <c r="AC228" s="1092" t="s">
        <v>173</v>
      </c>
      <c r="AD228" s="1092" t="s">
        <v>900</v>
      </c>
      <c r="AE228" s="1092" t="s">
        <v>853</v>
      </c>
      <c r="AF228" s="1020"/>
      <c r="AG228" s="1020"/>
      <c r="AH228" s="1020"/>
      <c r="AI228" s="1020"/>
      <c r="AJ228" s="1020"/>
      <c r="AK228" s="1020"/>
      <c r="AL228" s="1020"/>
      <c r="AM228" s="1020"/>
      <c r="AN228" s="1026"/>
      <c r="AO228" s="1027" t="s">
        <v>971</v>
      </c>
      <c r="AP228" s="1028"/>
      <c r="AQ228" s="994">
        <v>25000000</v>
      </c>
      <c r="AR228" s="1030"/>
      <c r="AS228" s="1030"/>
      <c r="AT228" s="1030"/>
      <c r="AU228" s="1030">
        <f t="shared" si="36"/>
        <v>25000000</v>
      </c>
      <c r="AV228" s="1030"/>
      <c r="AW228" s="986">
        <v>26250000</v>
      </c>
      <c r="AX228" s="1030"/>
      <c r="AY228" s="1030"/>
      <c r="AZ228" s="1030"/>
      <c r="BA228" s="1030">
        <f t="shared" si="37"/>
        <v>26250000</v>
      </c>
      <c r="BB228" s="1030"/>
      <c r="BC228" s="986">
        <v>27562500</v>
      </c>
      <c r="BD228" s="1030"/>
      <c r="BE228" s="1030"/>
      <c r="BF228" s="1030"/>
      <c r="BG228" s="1030">
        <f t="shared" si="38"/>
        <v>27562500</v>
      </c>
      <c r="BH228" s="1030"/>
      <c r="BI228" s="986">
        <v>28940625</v>
      </c>
      <c r="BJ228" s="1030"/>
      <c r="BK228" s="1030"/>
      <c r="BL228" s="1030"/>
      <c r="BM228" s="1030">
        <f t="shared" si="35"/>
        <v>28940625</v>
      </c>
    </row>
    <row r="229" spans="1:65" ht="189.75" hidden="1" x14ac:dyDescent="0.25">
      <c r="A229" s="855">
        <v>226</v>
      </c>
      <c r="B229" s="852" t="s">
        <v>615</v>
      </c>
      <c r="C229" s="849" t="s">
        <v>3072</v>
      </c>
      <c r="D229" s="1240" t="s">
        <v>845</v>
      </c>
      <c r="E229" s="1012" t="s">
        <v>846</v>
      </c>
      <c r="F229" s="1012" t="s">
        <v>927</v>
      </c>
      <c r="G229" s="1092" t="s">
        <v>881</v>
      </c>
      <c r="H229" s="1093">
        <v>0</v>
      </c>
      <c r="I229" s="1092" t="s">
        <v>928</v>
      </c>
      <c r="J229" s="1092" t="s">
        <v>929</v>
      </c>
      <c r="K229" s="1092">
        <v>20</v>
      </c>
      <c r="L229" s="1092">
        <v>19</v>
      </c>
      <c r="M229" s="1092" t="s">
        <v>847</v>
      </c>
      <c r="N229" s="1023">
        <v>1905</v>
      </c>
      <c r="O229" s="1012" t="s">
        <v>848</v>
      </c>
      <c r="P229" s="1092">
        <v>1905053</v>
      </c>
      <c r="Q229" s="1092" t="s">
        <v>921</v>
      </c>
      <c r="R229" s="1096" t="s">
        <v>931</v>
      </c>
      <c r="S229" s="1092">
        <v>190505300</v>
      </c>
      <c r="T229" s="1092" t="s">
        <v>876</v>
      </c>
      <c r="U229" s="1092">
        <v>0</v>
      </c>
      <c r="V229" s="1092">
        <v>1</v>
      </c>
      <c r="W229" s="1092">
        <v>1</v>
      </c>
      <c r="X229" s="1092">
        <v>1</v>
      </c>
      <c r="Y229" s="1092">
        <v>1</v>
      </c>
      <c r="Z229" s="1092">
        <v>1</v>
      </c>
      <c r="AA229" s="1020" t="s">
        <v>53</v>
      </c>
      <c r="AB229" s="1092" t="s">
        <v>3317</v>
      </c>
      <c r="AC229" s="1092" t="s">
        <v>173</v>
      </c>
      <c r="AD229" s="1092" t="s">
        <v>900</v>
      </c>
      <c r="AE229" s="1092" t="s">
        <v>853</v>
      </c>
      <c r="AF229" s="1020"/>
      <c r="AG229" s="1020"/>
      <c r="AH229" s="1020"/>
      <c r="AI229" s="1020"/>
      <c r="AJ229" s="1020"/>
      <c r="AK229" s="1020"/>
      <c r="AL229" s="1020"/>
      <c r="AM229" s="1020"/>
      <c r="AN229" s="1026"/>
      <c r="AO229" s="1027" t="s">
        <v>971</v>
      </c>
      <c r="AP229" s="1028"/>
      <c r="AQ229" s="994">
        <v>25000000</v>
      </c>
      <c r="AR229" s="1030"/>
      <c r="AS229" s="1030"/>
      <c r="AT229" s="1030"/>
      <c r="AU229" s="1030">
        <f t="shared" si="36"/>
        <v>25000000</v>
      </c>
      <c r="AV229" s="1030"/>
      <c r="AW229" s="986">
        <v>26250000</v>
      </c>
      <c r="AX229" s="1030"/>
      <c r="AY229" s="1030"/>
      <c r="AZ229" s="1030"/>
      <c r="BA229" s="1030">
        <f t="shared" si="37"/>
        <v>26250000</v>
      </c>
      <c r="BB229" s="1030"/>
      <c r="BC229" s="986">
        <v>27562500</v>
      </c>
      <c r="BD229" s="1030"/>
      <c r="BE229" s="1030"/>
      <c r="BF229" s="1030"/>
      <c r="BG229" s="1030">
        <f t="shared" si="38"/>
        <v>27562500</v>
      </c>
      <c r="BH229" s="1030"/>
      <c r="BI229" s="986">
        <v>28940625</v>
      </c>
      <c r="BJ229" s="1030"/>
      <c r="BK229" s="1030"/>
      <c r="BL229" s="1030"/>
      <c r="BM229" s="1030">
        <f t="shared" si="35"/>
        <v>28940625</v>
      </c>
    </row>
    <row r="230" spans="1:65" ht="155.25" hidden="1" x14ac:dyDescent="0.25">
      <c r="A230" s="855">
        <v>227</v>
      </c>
      <c r="B230" s="852" t="s">
        <v>615</v>
      </c>
      <c r="C230" s="849" t="s">
        <v>3072</v>
      </c>
      <c r="D230" s="1240" t="s">
        <v>845</v>
      </c>
      <c r="E230" s="1012" t="s">
        <v>846</v>
      </c>
      <c r="F230" s="1012" t="s">
        <v>932</v>
      </c>
      <c r="G230" s="1092" t="s">
        <v>38</v>
      </c>
      <c r="H230" s="1098">
        <v>0.621</v>
      </c>
      <c r="I230" s="1092" t="s">
        <v>933</v>
      </c>
      <c r="J230" s="1092">
        <v>2023</v>
      </c>
      <c r="K230" s="1094">
        <v>0.72</v>
      </c>
      <c r="L230" s="1092">
        <v>19</v>
      </c>
      <c r="M230" s="1092" t="s">
        <v>847</v>
      </c>
      <c r="N230" s="1023">
        <v>1905</v>
      </c>
      <c r="O230" s="1012" t="s">
        <v>848</v>
      </c>
      <c r="P230" s="1095">
        <v>1903023</v>
      </c>
      <c r="Q230" s="1095" t="s">
        <v>986</v>
      </c>
      <c r="R230" s="1096" t="s">
        <v>934</v>
      </c>
      <c r="S230" s="1095">
        <v>190302300</v>
      </c>
      <c r="T230" s="1095" t="s">
        <v>935</v>
      </c>
      <c r="U230" s="1092">
        <v>64</v>
      </c>
      <c r="V230" s="1092">
        <v>64</v>
      </c>
      <c r="W230" s="1092">
        <v>64</v>
      </c>
      <c r="X230" s="1092">
        <v>64</v>
      </c>
      <c r="Y230" s="1092">
        <v>64</v>
      </c>
      <c r="Z230" s="1092">
        <v>64</v>
      </c>
      <c r="AA230" s="1020" t="s">
        <v>53</v>
      </c>
      <c r="AB230" s="1020" t="s">
        <v>3317</v>
      </c>
      <c r="AC230" s="1092" t="s">
        <v>173</v>
      </c>
      <c r="AD230" s="1092" t="s">
        <v>852</v>
      </c>
      <c r="AE230" s="1092" t="s">
        <v>853</v>
      </c>
      <c r="AF230" s="1020"/>
      <c r="AG230" s="1020"/>
      <c r="AH230" s="1020"/>
      <c r="AI230" s="1020"/>
      <c r="AJ230" s="1020"/>
      <c r="AK230" s="1020"/>
      <c r="AL230" s="1020"/>
      <c r="AM230" s="1020"/>
      <c r="AN230" s="1026"/>
      <c r="AO230" s="1027" t="s">
        <v>971</v>
      </c>
      <c r="AP230" s="1028"/>
      <c r="AQ230" s="986">
        <v>281650431.57712501</v>
      </c>
      <c r="AR230" s="1030"/>
      <c r="AS230" s="1030"/>
      <c r="AT230" s="1030"/>
      <c r="AU230" s="1030">
        <f t="shared" si="36"/>
        <v>281650431.57712501</v>
      </c>
      <c r="AV230" s="1030"/>
      <c r="AW230" s="986">
        <v>295732953.25</v>
      </c>
      <c r="AX230" s="1030"/>
      <c r="AY230" s="1030"/>
      <c r="AZ230" s="1030"/>
      <c r="BA230" s="1030">
        <f t="shared" si="37"/>
        <v>295732953.25</v>
      </c>
      <c r="BB230" s="1030"/>
      <c r="BC230" s="986">
        <v>304604941.75</v>
      </c>
      <c r="BD230" s="1030"/>
      <c r="BE230" s="1030"/>
      <c r="BF230" s="1030"/>
      <c r="BG230" s="1030">
        <f t="shared" si="38"/>
        <v>304604941.75</v>
      </c>
      <c r="BH230" s="1030"/>
      <c r="BI230" s="986">
        <v>313743090</v>
      </c>
      <c r="BJ230" s="1030"/>
      <c r="BK230" s="1030"/>
      <c r="BL230" s="1030"/>
      <c r="BM230" s="1030">
        <f t="shared" si="35"/>
        <v>313743090</v>
      </c>
    </row>
    <row r="231" spans="1:65" ht="120.75" hidden="1" x14ac:dyDescent="0.25">
      <c r="A231" s="855">
        <v>228</v>
      </c>
      <c r="B231" s="852" t="s">
        <v>615</v>
      </c>
      <c r="C231" s="849" t="s">
        <v>3072</v>
      </c>
      <c r="D231" s="1240" t="s">
        <v>845</v>
      </c>
      <c r="E231" s="1012" t="s">
        <v>846</v>
      </c>
      <c r="F231" s="1012" t="s">
        <v>932</v>
      </c>
      <c r="G231" s="1092" t="s">
        <v>38</v>
      </c>
      <c r="H231" s="1098">
        <v>0.621</v>
      </c>
      <c r="I231" s="1092" t="s">
        <v>933</v>
      </c>
      <c r="J231" s="1092">
        <v>2023</v>
      </c>
      <c r="K231" s="1094">
        <v>0.72</v>
      </c>
      <c r="L231" s="1092">
        <v>19</v>
      </c>
      <c r="M231" s="1092" t="s">
        <v>847</v>
      </c>
      <c r="N231" s="1023">
        <v>1905</v>
      </c>
      <c r="O231" s="1012" t="s">
        <v>848</v>
      </c>
      <c r="P231" s="1095">
        <v>1903011</v>
      </c>
      <c r="Q231" s="1095" t="s">
        <v>937</v>
      </c>
      <c r="R231" s="1096" t="s">
        <v>936</v>
      </c>
      <c r="S231" s="1095">
        <v>190301100</v>
      </c>
      <c r="T231" s="1095" t="s">
        <v>938</v>
      </c>
      <c r="U231" s="1092">
        <v>64</v>
      </c>
      <c r="V231" s="1092">
        <v>64</v>
      </c>
      <c r="W231" s="1092">
        <v>64</v>
      </c>
      <c r="X231" s="1092">
        <v>64</v>
      </c>
      <c r="Y231" s="1092">
        <v>64</v>
      </c>
      <c r="Z231" s="1092">
        <v>64</v>
      </c>
      <c r="AA231" s="1020" t="s">
        <v>53</v>
      </c>
      <c r="AB231" s="1020" t="s">
        <v>3317</v>
      </c>
      <c r="AC231" s="1092" t="s">
        <v>173</v>
      </c>
      <c r="AD231" s="1092" t="s">
        <v>852</v>
      </c>
      <c r="AE231" s="1092" t="s">
        <v>853</v>
      </c>
      <c r="AF231" s="1020"/>
      <c r="AG231" s="1020"/>
      <c r="AH231" s="1020"/>
      <c r="AI231" s="1020"/>
      <c r="AJ231" s="1020"/>
      <c r="AK231" s="1020"/>
      <c r="AL231" s="1020"/>
      <c r="AM231" s="1020"/>
      <c r="AN231" s="1026"/>
      <c r="AO231" s="1027" t="s">
        <v>971</v>
      </c>
      <c r="AP231" s="1028"/>
      <c r="AQ231" s="986">
        <v>281650431.57712501</v>
      </c>
      <c r="AR231" s="1030"/>
      <c r="AS231" s="1030"/>
      <c r="AT231" s="1030"/>
      <c r="AU231" s="1030">
        <f t="shared" si="36"/>
        <v>281650431.57712501</v>
      </c>
      <c r="AV231" s="1030"/>
      <c r="AW231" s="986">
        <v>295732953.25</v>
      </c>
      <c r="AX231" s="1030"/>
      <c r="AY231" s="1030"/>
      <c r="AZ231" s="1030"/>
      <c r="BA231" s="1030">
        <f t="shared" si="37"/>
        <v>295732953.25</v>
      </c>
      <c r="BB231" s="1030"/>
      <c r="BC231" s="986">
        <v>304604941.75</v>
      </c>
      <c r="BD231" s="1030"/>
      <c r="BE231" s="1030"/>
      <c r="BF231" s="1030"/>
      <c r="BG231" s="1030">
        <f t="shared" si="38"/>
        <v>304604941.75</v>
      </c>
      <c r="BH231" s="1030"/>
      <c r="BI231" s="986">
        <v>313743090</v>
      </c>
      <c r="BJ231" s="1030"/>
      <c r="BK231" s="1030"/>
      <c r="BL231" s="1030"/>
      <c r="BM231" s="1030">
        <f t="shared" si="35"/>
        <v>313743090</v>
      </c>
    </row>
    <row r="232" spans="1:65" ht="138" hidden="1" x14ac:dyDescent="0.25">
      <c r="A232" s="855">
        <v>229</v>
      </c>
      <c r="B232" s="852" t="s">
        <v>615</v>
      </c>
      <c r="C232" s="849" t="s">
        <v>3072</v>
      </c>
      <c r="D232" s="1240" t="s">
        <v>845</v>
      </c>
      <c r="E232" s="1012" t="s">
        <v>846</v>
      </c>
      <c r="F232" s="1012" t="s">
        <v>939</v>
      </c>
      <c r="G232" s="1092" t="s">
        <v>38</v>
      </c>
      <c r="H232" s="1094">
        <v>0.59</v>
      </c>
      <c r="I232" s="1092" t="s">
        <v>933</v>
      </c>
      <c r="J232" s="1092">
        <v>2023</v>
      </c>
      <c r="K232" s="1094">
        <v>0.69</v>
      </c>
      <c r="L232" s="1092">
        <v>19</v>
      </c>
      <c r="M232" s="1092" t="s">
        <v>847</v>
      </c>
      <c r="N232" s="1023">
        <v>1905</v>
      </c>
      <c r="O232" s="1012" t="s">
        <v>848</v>
      </c>
      <c r="P232" s="1095" t="s">
        <v>28825</v>
      </c>
      <c r="Q232" s="1095" t="s">
        <v>986</v>
      </c>
      <c r="R232" s="1096" t="s">
        <v>940</v>
      </c>
      <c r="S232" s="1095">
        <v>190302300</v>
      </c>
      <c r="T232" s="1095" t="s">
        <v>935</v>
      </c>
      <c r="U232" s="1092">
        <v>64</v>
      </c>
      <c r="V232" s="1092">
        <v>64</v>
      </c>
      <c r="W232" s="1092">
        <v>64</v>
      </c>
      <c r="X232" s="1092">
        <v>64</v>
      </c>
      <c r="Y232" s="1092">
        <v>64</v>
      </c>
      <c r="Z232" s="1092">
        <v>64</v>
      </c>
      <c r="AA232" s="1020" t="s">
        <v>53</v>
      </c>
      <c r="AB232" s="1020" t="s">
        <v>3317</v>
      </c>
      <c r="AC232" s="1092" t="s">
        <v>173</v>
      </c>
      <c r="AD232" s="1092" t="s">
        <v>852</v>
      </c>
      <c r="AE232" s="1092" t="s">
        <v>853</v>
      </c>
      <c r="AF232" s="1020"/>
      <c r="AG232" s="1020"/>
      <c r="AH232" s="1020"/>
      <c r="AI232" s="1020"/>
      <c r="AJ232" s="1020"/>
      <c r="AK232" s="1020"/>
      <c r="AL232" s="1020"/>
      <c r="AM232" s="1020"/>
      <c r="AN232" s="1026"/>
      <c r="AO232" s="1027" t="s">
        <v>971</v>
      </c>
      <c r="AP232" s="1028"/>
      <c r="AQ232" s="986">
        <v>281650431.57712501</v>
      </c>
      <c r="AR232" s="1030"/>
      <c r="AS232" s="1030"/>
      <c r="AT232" s="1030"/>
      <c r="AU232" s="1030">
        <f t="shared" si="36"/>
        <v>281650431.57712501</v>
      </c>
      <c r="AV232" s="1030"/>
      <c r="AW232" s="986">
        <v>295732953.25</v>
      </c>
      <c r="AX232" s="1030"/>
      <c r="AY232" s="1030"/>
      <c r="AZ232" s="1030"/>
      <c r="BA232" s="1030">
        <f t="shared" si="37"/>
        <v>295732953.25</v>
      </c>
      <c r="BB232" s="1030"/>
      <c r="BC232" s="986">
        <v>304604941.75</v>
      </c>
      <c r="BD232" s="1030"/>
      <c r="BE232" s="1030"/>
      <c r="BF232" s="1030"/>
      <c r="BG232" s="1030">
        <f t="shared" si="38"/>
        <v>304604941.75</v>
      </c>
      <c r="BH232" s="1030"/>
      <c r="BI232" s="986">
        <v>313743090</v>
      </c>
      <c r="BJ232" s="1030"/>
      <c r="BK232" s="1030"/>
      <c r="BL232" s="1030"/>
      <c r="BM232" s="1030">
        <f t="shared" si="35"/>
        <v>313743090</v>
      </c>
    </row>
    <row r="233" spans="1:65" ht="103.5" hidden="1" x14ac:dyDescent="0.25">
      <c r="A233" s="855">
        <v>230</v>
      </c>
      <c r="B233" s="852" t="s">
        <v>615</v>
      </c>
      <c r="C233" s="849" t="s">
        <v>3072</v>
      </c>
      <c r="D233" s="1240" t="s">
        <v>845</v>
      </c>
      <c r="E233" s="1012" t="s">
        <v>846</v>
      </c>
      <c r="F233" s="1012" t="s">
        <v>939</v>
      </c>
      <c r="G233" s="1092" t="s">
        <v>38</v>
      </c>
      <c r="H233" s="1094">
        <v>0.59</v>
      </c>
      <c r="I233" s="1092" t="s">
        <v>933</v>
      </c>
      <c r="J233" s="1092">
        <v>2023</v>
      </c>
      <c r="K233" s="1094">
        <v>0.69</v>
      </c>
      <c r="L233" s="1092">
        <v>19</v>
      </c>
      <c r="M233" s="1092" t="s">
        <v>847</v>
      </c>
      <c r="N233" s="1023">
        <v>1905</v>
      </c>
      <c r="O233" s="1012" t="s">
        <v>848</v>
      </c>
      <c r="P233" s="1095">
        <v>1903011</v>
      </c>
      <c r="Q233" s="1095" t="s">
        <v>937</v>
      </c>
      <c r="R233" s="1096" t="s">
        <v>941</v>
      </c>
      <c r="S233" s="1095">
        <v>190301100</v>
      </c>
      <c r="T233" s="1095" t="s">
        <v>938</v>
      </c>
      <c r="U233" s="1092">
        <v>64</v>
      </c>
      <c r="V233" s="1092">
        <v>64</v>
      </c>
      <c r="W233" s="1092">
        <v>64</v>
      </c>
      <c r="X233" s="1092">
        <v>64</v>
      </c>
      <c r="Y233" s="1092">
        <v>64</v>
      </c>
      <c r="Z233" s="1092">
        <v>64</v>
      </c>
      <c r="AA233" s="1020" t="s">
        <v>53</v>
      </c>
      <c r="AB233" s="1020" t="s">
        <v>3317</v>
      </c>
      <c r="AC233" s="1092" t="s">
        <v>173</v>
      </c>
      <c r="AD233" s="1092" t="s">
        <v>852</v>
      </c>
      <c r="AE233" s="1092" t="s">
        <v>853</v>
      </c>
      <c r="AF233" s="1020"/>
      <c r="AG233" s="1020"/>
      <c r="AH233" s="1020"/>
      <c r="AI233" s="1020"/>
      <c r="AJ233" s="1020"/>
      <c r="AK233" s="1020"/>
      <c r="AL233" s="1020"/>
      <c r="AM233" s="1020"/>
      <c r="AN233" s="1026"/>
      <c r="AO233" s="1027" t="s">
        <v>971</v>
      </c>
      <c r="AP233" s="1028"/>
      <c r="AQ233" s="986">
        <v>281650431.57712501</v>
      </c>
      <c r="AR233" s="1030"/>
      <c r="AS233" s="1030"/>
      <c r="AT233" s="1030"/>
      <c r="AU233" s="1030">
        <f t="shared" si="36"/>
        <v>281650431.57712501</v>
      </c>
      <c r="AV233" s="1030"/>
      <c r="AW233" s="986">
        <v>295732953.25</v>
      </c>
      <c r="AX233" s="1030"/>
      <c r="AY233" s="1030"/>
      <c r="AZ233" s="1030"/>
      <c r="BA233" s="1030">
        <f t="shared" si="37"/>
        <v>295732953.25</v>
      </c>
      <c r="BB233" s="1030"/>
      <c r="BC233" s="986">
        <v>304604941.75</v>
      </c>
      <c r="BD233" s="1030"/>
      <c r="BE233" s="1030"/>
      <c r="BF233" s="1030"/>
      <c r="BG233" s="1030">
        <f t="shared" si="38"/>
        <v>304604941.75</v>
      </c>
      <c r="BH233" s="1030"/>
      <c r="BI233" s="986">
        <v>313743090</v>
      </c>
      <c r="BJ233" s="1030"/>
      <c r="BK233" s="1030"/>
      <c r="BL233" s="1030"/>
      <c r="BM233" s="1030">
        <f t="shared" si="35"/>
        <v>313743090</v>
      </c>
    </row>
    <row r="234" spans="1:65" ht="103.5" hidden="1" x14ac:dyDescent="0.25">
      <c r="A234" s="855">
        <v>231</v>
      </c>
      <c r="B234" s="852" t="s">
        <v>615</v>
      </c>
      <c r="C234" s="849" t="s">
        <v>3072</v>
      </c>
      <c r="D234" s="1240" t="s">
        <v>845</v>
      </c>
      <c r="E234" s="1012" t="s">
        <v>846</v>
      </c>
      <c r="F234" s="1012" t="s">
        <v>942</v>
      </c>
      <c r="G234" s="1092" t="s">
        <v>943</v>
      </c>
      <c r="H234" s="1093">
        <v>9.09</v>
      </c>
      <c r="I234" s="1092" t="s">
        <v>944</v>
      </c>
      <c r="J234" s="1092">
        <v>2023</v>
      </c>
      <c r="K234" s="1092">
        <v>8.18</v>
      </c>
      <c r="L234" s="1092">
        <v>19</v>
      </c>
      <c r="M234" s="1092" t="s">
        <v>847</v>
      </c>
      <c r="N234" s="1023">
        <v>1905</v>
      </c>
      <c r="O234" s="1012" t="s">
        <v>848</v>
      </c>
      <c r="P234" s="1092">
        <v>1905026</v>
      </c>
      <c r="Q234" s="1092" t="s">
        <v>946</v>
      </c>
      <c r="R234" s="1097" t="s">
        <v>945</v>
      </c>
      <c r="S234" s="1092">
        <v>190502602</v>
      </c>
      <c r="T234" s="1092" t="s">
        <v>947</v>
      </c>
      <c r="U234" s="1092">
        <v>64</v>
      </c>
      <c r="V234" s="1092">
        <v>64</v>
      </c>
      <c r="W234" s="1092">
        <v>64</v>
      </c>
      <c r="X234" s="1092">
        <v>64</v>
      </c>
      <c r="Y234" s="1092">
        <v>64</v>
      </c>
      <c r="Z234" s="1092">
        <v>64</v>
      </c>
      <c r="AA234" s="1020" t="s">
        <v>53</v>
      </c>
      <c r="AB234" s="1020" t="s">
        <v>3317</v>
      </c>
      <c r="AC234" s="1092" t="s">
        <v>173</v>
      </c>
      <c r="AD234" s="1092" t="s">
        <v>948</v>
      </c>
      <c r="AE234" s="1092" t="s">
        <v>853</v>
      </c>
      <c r="AF234" s="1020"/>
      <c r="AG234" s="1020"/>
      <c r="AH234" s="1020"/>
      <c r="AI234" s="1020"/>
      <c r="AJ234" s="1020"/>
      <c r="AK234" s="1020"/>
      <c r="AL234" s="1020"/>
      <c r="AM234" s="1020"/>
      <c r="AN234" s="1026"/>
      <c r="AO234" s="1027" t="s">
        <v>971</v>
      </c>
      <c r="AP234" s="1028"/>
      <c r="AQ234" s="986"/>
      <c r="AR234" s="1030"/>
      <c r="AS234" s="986">
        <v>112149449.25</v>
      </c>
      <c r="AT234" s="1030"/>
      <c r="AU234" s="1030">
        <f t="shared" si="36"/>
        <v>112149449.25</v>
      </c>
      <c r="AV234" s="1030"/>
      <c r="AW234" s="1030"/>
      <c r="AX234" s="1030"/>
      <c r="AY234" s="986">
        <v>117756921.75</v>
      </c>
      <c r="AZ234" s="986"/>
      <c r="BA234" s="1030">
        <f t="shared" si="37"/>
        <v>117756921.75</v>
      </c>
      <c r="BB234" s="1030"/>
      <c r="BC234" s="986"/>
      <c r="BD234" s="1030"/>
      <c r="BE234" s="986">
        <v>121289629.375</v>
      </c>
      <c r="BF234" s="1030"/>
      <c r="BG234" s="1030">
        <f t="shared" si="38"/>
        <v>121289629.375</v>
      </c>
      <c r="BH234" s="1030"/>
      <c r="BI234" s="1030"/>
      <c r="BJ234" s="1030"/>
      <c r="BK234" s="986">
        <v>124928318.25</v>
      </c>
      <c r="BL234" s="1030"/>
      <c r="BM234" s="1030">
        <f t="shared" si="35"/>
        <v>124928318.25</v>
      </c>
    </row>
    <row r="235" spans="1:65" ht="120.75" hidden="1" x14ac:dyDescent="0.25">
      <c r="A235" s="855">
        <v>232</v>
      </c>
      <c r="B235" s="852" t="s">
        <v>615</v>
      </c>
      <c r="C235" s="849" t="s">
        <v>3072</v>
      </c>
      <c r="D235" s="1240" t="s">
        <v>845</v>
      </c>
      <c r="E235" s="1012" t="s">
        <v>846</v>
      </c>
      <c r="F235" s="1012" t="s">
        <v>942</v>
      </c>
      <c r="G235" s="1092" t="s">
        <v>943</v>
      </c>
      <c r="H235" s="1093">
        <v>9.09</v>
      </c>
      <c r="I235" s="1092" t="s">
        <v>944</v>
      </c>
      <c r="J235" s="1092">
        <v>2023</v>
      </c>
      <c r="K235" s="1092">
        <v>8.18</v>
      </c>
      <c r="L235" s="1092">
        <v>19</v>
      </c>
      <c r="M235" s="1092" t="s">
        <v>847</v>
      </c>
      <c r="N235" s="1023">
        <v>1905</v>
      </c>
      <c r="O235" s="1012" t="s">
        <v>848</v>
      </c>
      <c r="P235" s="1092">
        <v>1905050</v>
      </c>
      <c r="Q235" s="1092" t="s">
        <v>128</v>
      </c>
      <c r="R235" s="1097" t="s">
        <v>949</v>
      </c>
      <c r="S235" s="1092">
        <v>190505000</v>
      </c>
      <c r="T235" s="1092" t="s">
        <v>916</v>
      </c>
      <c r="U235" s="1092">
        <v>64</v>
      </c>
      <c r="V235" s="1092">
        <v>64</v>
      </c>
      <c r="W235" s="1092">
        <v>64</v>
      </c>
      <c r="X235" s="1092">
        <v>64</v>
      </c>
      <c r="Y235" s="1092">
        <v>64</v>
      </c>
      <c r="Z235" s="1092">
        <v>64</v>
      </c>
      <c r="AA235" s="1020" t="s">
        <v>53</v>
      </c>
      <c r="AB235" s="1020" t="s">
        <v>3317</v>
      </c>
      <c r="AC235" s="1092" t="s">
        <v>173</v>
      </c>
      <c r="AD235" s="1092" t="s">
        <v>948</v>
      </c>
      <c r="AE235" s="1092" t="s">
        <v>853</v>
      </c>
      <c r="AF235" s="1020"/>
      <c r="AG235" s="1020"/>
      <c r="AH235" s="1020"/>
      <c r="AI235" s="1020"/>
      <c r="AJ235" s="1020"/>
      <c r="AK235" s="1020"/>
      <c r="AL235" s="1020"/>
      <c r="AM235" s="1020"/>
      <c r="AN235" s="1026"/>
      <c r="AO235" s="1027" t="s">
        <v>971</v>
      </c>
      <c r="AP235" s="1028"/>
      <c r="AQ235" s="986"/>
      <c r="AR235" s="1030"/>
      <c r="AS235" s="986">
        <v>112149449.25</v>
      </c>
      <c r="AT235" s="1030"/>
      <c r="AU235" s="1030">
        <f t="shared" si="36"/>
        <v>112149449.25</v>
      </c>
      <c r="AV235" s="1030"/>
      <c r="AW235" s="1030"/>
      <c r="AX235" s="1030"/>
      <c r="AY235" s="986">
        <v>117756921.75</v>
      </c>
      <c r="AZ235" s="986"/>
      <c r="BA235" s="1030">
        <f t="shared" si="37"/>
        <v>117756921.75</v>
      </c>
      <c r="BB235" s="1030"/>
      <c r="BC235" s="986"/>
      <c r="BD235" s="1030"/>
      <c r="BE235" s="986">
        <v>121289629.375</v>
      </c>
      <c r="BF235" s="1030"/>
      <c r="BG235" s="1030">
        <f t="shared" si="38"/>
        <v>121289629.375</v>
      </c>
      <c r="BH235" s="1030"/>
      <c r="BI235" s="1030"/>
      <c r="BJ235" s="1030"/>
      <c r="BK235" s="986">
        <v>124928318.25</v>
      </c>
      <c r="BL235" s="1030"/>
      <c r="BM235" s="1030">
        <f t="shared" si="35"/>
        <v>124928318.25</v>
      </c>
    </row>
    <row r="236" spans="1:65" ht="103.5" hidden="1" x14ac:dyDescent="0.25">
      <c r="A236" s="855">
        <v>233</v>
      </c>
      <c r="B236" s="852" t="s">
        <v>615</v>
      </c>
      <c r="C236" s="849" t="s">
        <v>3072</v>
      </c>
      <c r="D236" s="1240" t="s">
        <v>845</v>
      </c>
      <c r="E236" s="1012" t="s">
        <v>846</v>
      </c>
      <c r="F236" s="1012" t="s">
        <v>950</v>
      </c>
      <c r="G236" s="1092" t="s">
        <v>951</v>
      </c>
      <c r="H236" s="1093">
        <v>13.9</v>
      </c>
      <c r="I236" s="1092" t="s">
        <v>952</v>
      </c>
      <c r="J236" s="1092">
        <v>2023</v>
      </c>
      <c r="K236" s="1092">
        <v>12.51</v>
      </c>
      <c r="L236" s="1092">
        <v>19</v>
      </c>
      <c r="M236" s="1092" t="s">
        <v>847</v>
      </c>
      <c r="N236" s="1023">
        <v>1905</v>
      </c>
      <c r="O236" s="1012" t="s">
        <v>848</v>
      </c>
      <c r="P236" s="1092">
        <v>1905015</v>
      </c>
      <c r="Q236" s="1092" t="s">
        <v>51</v>
      </c>
      <c r="R236" s="1097" t="s">
        <v>953</v>
      </c>
      <c r="S236" s="1092">
        <v>190501505</v>
      </c>
      <c r="T236" s="1092" t="s">
        <v>216</v>
      </c>
      <c r="U236" s="1092">
        <v>1</v>
      </c>
      <c r="V236" s="1092">
        <v>1</v>
      </c>
      <c r="W236" s="1092">
        <v>1</v>
      </c>
      <c r="X236" s="1092">
        <v>1</v>
      </c>
      <c r="Y236" s="1092">
        <v>1</v>
      </c>
      <c r="Z236" s="1092">
        <v>1</v>
      </c>
      <c r="AA236" s="1020" t="s">
        <v>53</v>
      </c>
      <c r="AB236" s="1020" t="s">
        <v>3317</v>
      </c>
      <c r="AC236" s="1092" t="s">
        <v>173</v>
      </c>
      <c r="AD236" s="1092" t="s">
        <v>948</v>
      </c>
      <c r="AE236" s="1092" t="s">
        <v>853</v>
      </c>
      <c r="AF236" s="1020"/>
      <c r="AG236" s="1020"/>
      <c r="AH236" s="1020"/>
      <c r="AI236" s="1020"/>
      <c r="AJ236" s="1020"/>
      <c r="AK236" s="1020"/>
      <c r="AL236" s="1020"/>
      <c r="AM236" s="1020"/>
      <c r="AN236" s="1026"/>
      <c r="AO236" s="1027" t="s">
        <v>971</v>
      </c>
      <c r="AP236" s="1028"/>
      <c r="AQ236" s="986"/>
      <c r="AR236" s="1030"/>
      <c r="AS236" s="986">
        <v>112149449.25</v>
      </c>
      <c r="AT236" s="1030"/>
      <c r="AU236" s="1030">
        <f t="shared" si="36"/>
        <v>112149449.25</v>
      </c>
      <c r="AV236" s="1030"/>
      <c r="AW236" s="1030"/>
      <c r="AX236" s="1030"/>
      <c r="AY236" s="986">
        <v>117756921.75</v>
      </c>
      <c r="AZ236" s="986"/>
      <c r="BA236" s="1030">
        <f t="shared" si="37"/>
        <v>117756921.75</v>
      </c>
      <c r="BB236" s="1030"/>
      <c r="BC236" s="986"/>
      <c r="BD236" s="1030"/>
      <c r="BE236" s="986">
        <v>121289629.375</v>
      </c>
      <c r="BF236" s="1030"/>
      <c r="BG236" s="1030">
        <f t="shared" si="38"/>
        <v>121289629.375</v>
      </c>
      <c r="BH236" s="1030"/>
      <c r="BI236" s="1030"/>
      <c r="BJ236" s="1030"/>
      <c r="BK236" s="986">
        <v>124928318.25</v>
      </c>
      <c r="BL236" s="1030"/>
      <c r="BM236" s="1030">
        <f t="shared" si="35"/>
        <v>124928318.25</v>
      </c>
    </row>
    <row r="237" spans="1:65" ht="103.5" hidden="1" x14ac:dyDescent="0.25">
      <c r="A237" s="855">
        <v>234</v>
      </c>
      <c r="B237" s="852" t="s">
        <v>615</v>
      </c>
      <c r="C237" s="849" t="s">
        <v>3072</v>
      </c>
      <c r="D237" s="1240" t="s">
        <v>845</v>
      </c>
      <c r="E237" s="1012" t="s">
        <v>846</v>
      </c>
      <c r="F237" s="1012" t="s">
        <v>950</v>
      </c>
      <c r="G237" s="1092" t="s">
        <v>951</v>
      </c>
      <c r="H237" s="1093">
        <v>13.9</v>
      </c>
      <c r="I237" s="1092" t="s">
        <v>952</v>
      </c>
      <c r="J237" s="1092">
        <v>2023</v>
      </c>
      <c r="K237" s="1092">
        <v>12.51</v>
      </c>
      <c r="L237" s="1092">
        <v>19</v>
      </c>
      <c r="M237" s="1092" t="s">
        <v>847</v>
      </c>
      <c r="N237" s="1023">
        <v>1905</v>
      </c>
      <c r="O237" s="1012" t="s">
        <v>848</v>
      </c>
      <c r="P237" s="1092">
        <v>1905053</v>
      </c>
      <c r="Q237" s="1092" t="s">
        <v>875</v>
      </c>
      <c r="R237" s="1097" t="s">
        <v>954</v>
      </c>
      <c r="S237" s="1092">
        <v>190505300</v>
      </c>
      <c r="T237" s="1092" t="s">
        <v>955</v>
      </c>
      <c r="U237" s="1092">
        <v>64</v>
      </c>
      <c r="V237" s="1092">
        <v>64</v>
      </c>
      <c r="W237" s="1092">
        <v>64</v>
      </c>
      <c r="X237" s="1092">
        <v>64</v>
      </c>
      <c r="Y237" s="1092">
        <v>64</v>
      </c>
      <c r="Z237" s="1092">
        <v>64</v>
      </c>
      <c r="AA237" s="1020" t="s">
        <v>53</v>
      </c>
      <c r="AB237" s="1020" t="s">
        <v>3317</v>
      </c>
      <c r="AC237" s="1092" t="s">
        <v>173</v>
      </c>
      <c r="AD237" s="1092" t="s">
        <v>948</v>
      </c>
      <c r="AE237" s="1092" t="s">
        <v>853</v>
      </c>
      <c r="AF237" s="1020"/>
      <c r="AG237" s="1020"/>
      <c r="AH237" s="1020"/>
      <c r="AI237" s="1020"/>
      <c r="AJ237" s="1020"/>
      <c r="AK237" s="1020"/>
      <c r="AL237" s="1020"/>
      <c r="AM237" s="1020"/>
      <c r="AN237" s="1026"/>
      <c r="AO237" s="1027" t="s">
        <v>971</v>
      </c>
      <c r="AP237" s="1028"/>
      <c r="AQ237" s="986"/>
      <c r="AR237" s="1030"/>
      <c r="AS237" s="986">
        <v>112149449.25</v>
      </c>
      <c r="AT237" s="1030"/>
      <c r="AU237" s="1030">
        <f t="shared" si="36"/>
        <v>112149449.25</v>
      </c>
      <c r="AV237" s="1030"/>
      <c r="AW237" s="1030"/>
      <c r="AX237" s="1030"/>
      <c r="AY237" s="986">
        <v>117756921.75</v>
      </c>
      <c r="AZ237" s="986"/>
      <c r="BA237" s="1030">
        <f t="shared" si="37"/>
        <v>117756921.75</v>
      </c>
      <c r="BB237" s="1030"/>
      <c r="BC237" s="986"/>
      <c r="BD237" s="1030"/>
      <c r="BE237" s="986">
        <v>121289629.375</v>
      </c>
      <c r="BF237" s="1030"/>
      <c r="BG237" s="1030">
        <f t="shared" si="38"/>
        <v>121289629.375</v>
      </c>
      <c r="BH237" s="1030"/>
      <c r="BI237" s="1030"/>
      <c r="BJ237" s="1030"/>
      <c r="BK237" s="986">
        <v>124928318.25</v>
      </c>
      <c r="BL237" s="1030"/>
      <c r="BM237" s="1030">
        <f t="shared" si="35"/>
        <v>124928318.25</v>
      </c>
    </row>
    <row r="238" spans="1:65" ht="189.75" hidden="1" x14ac:dyDescent="0.25">
      <c r="A238" s="855">
        <v>235</v>
      </c>
      <c r="B238" s="852" t="s">
        <v>615</v>
      </c>
      <c r="C238" s="849" t="s">
        <v>3072</v>
      </c>
      <c r="D238" s="1240" t="s">
        <v>845</v>
      </c>
      <c r="E238" s="1012" t="s">
        <v>846</v>
      </c>
      <c r="F238" s="1012" t="s">
        <v>956</v>
      </c>
      <c r="G238" s="1092" t="s">
        <v>38</v>
      </c>
      <c r="H238" s="1099">
        <v>1</v>
      </c>
      <c r="I238" s="1100" t="s">
        <v>957</v>
      </c>
      <c r="J238" s="1100">
        <v>2023</v>
      </c>
      <c r="K238" s="1099">
        <v>1</v>
      </c>
      <c r="L238" s="1092">
        <v>19</v>
      </c>
      <c r="M238" s="1092" t="s">
        <v>847</v>
      </c>
      <c r="N238" s="1023">
        <v>1905</v>
      </c>
      <c r="O238" s="1012" t="s">
        <v>848</v>
      </c>
      <c r="P238" s="1092">
        <v>1905026</v>
      </c>
      <c r="Q238" s="1092" t="s">
        <v>959</v>
      </c>
      <c r="R238" s="1097" t="s">
        <v>958</v>
      </c>
      <c r="S238" s="1092">
        <v>190502602</v>
      </c>
      <c r="T238" s="1092" t="s">
        <v>960</v>
      </c>
      <c r="U238" s="1092">
        <v>13</v>
      </c>
      <c r="V238" s="1092">
        <v>13</v>
      </c>
      <c r="W238" s="1092">
        <v>13</v>
      </c>
      <c r="X238" s="1092">
        <v>13</v>
      </c>
      <c r="Y238" s="1092">
        <v>13</v>
      </c>
      <c r="Z238" s="1092">
        <v>13</v>
      </c>
      <c r="AA238" s="1020" t="s">
        <v>53</v>
      </c>
      <c r="AB238" s="1020" t="s">
        <v>3317</v>
      </c>
      <c r="AC238" s="1092" t="s">
        <v>173</v>
      </c>
      <c r="AD238" s="1092" t="s">
        <v>948</v>
      </c>
      <c r="AE238" s="1092" t="s">
        <v>853</v>
      </c>
      <c r="AF238" s="1020"/>
      <c r="AG238" s="1020"/>
      <c r="AH238" s="1020"/>
      <c r="AI238" s="1020"/>
      <c r="AJ238" s="1020"/>
      <c r="AK238" s="1020"/>
      <c r="AL238" s="1020"/>
      <c r="AM238" s="1020"/>
      <c r="AN238" s="1026"/>
      <c r="AO238" s="1027" t="s">
        <v>971</v>
      </c>
      <c r="AP238" s="1028"/>
      <c r="AQ238" s="986"/>
      <c r="AR238" s="1030"/>
      <c r="AS238" s="986">
        <v>112149449.25</v>
      </c>
      <c r="AT238" s="1030"/>
      <c r="AU238" s="1030">
        <f t="shared" si="36"/>
        <v>112149449.25</v>
      </c>
      <c r="AV238" s="1030"/>
      <c r="AW238" s="1030"/>
      <c r="AX238" s="1030"/>
      <c r="AY238" s="986">
        <v>117756921.75</v>
      </c>
      <c r="AZ238" s="986"/>
      <c r="BA238" s="1030">
        <f t="shared" si="37"/>
        <v>117756921.75</v>
      </c>
      <c r="BB238" s="1030"/>
      <c r="BC238" s="986"/>
      <c r="BD238" s="1030"/>
      <c r="BE238" s="986">
        <v>121289629.375</v>
      </c>
      <c r="BF238" s="1030"/>
      <c r="BG238" s="1030">
        <f t="shared" si="38"/>
        <v>121289629.375</v>
      </c>
      <c r="BH238" s="1030"/>
      <c r="BI238" s="1030"/>
      <c r="BJ238" s="1030"/>
      <c r="BK238" s="986">
        <v>124928318.25</v>
      </c>
      <c r="BL238" s="1030"/>
      <c r="BM238" s="1030">
        <f t="shared" si="35"/>
        <v>124928318.25</v>
      </c>
    </row>
    <row r="239" spans="1:65" ht="138" hidden="1" x14ac:dyDescent="0.25">
      <c r="A239" s="855">
        <v>236</v>
      </c>
      <c r="B239" s="852" t="s">
        <v>615</v>
      </c>
      <c r="C239" s="849" t="s">
        <v>3072</v>
      </c>
      <c r="D239" s="1240" t="s">
        <v>845</v>
      </c>
      <c r="E239" s="1012" t="s">
        <v>846</v>
      </c>
      <c r="F239" s="1012" t="s">
        <v>956</v>
      </c>
      <c r="G239" s="1092" t="s">
        <v>38</v>
      </c>
      <c r="H239" s="1099">
        <v>1</v>
      </c>
      <c r="I239" s="1100" t="s">
        <v>957</v>
      </c>
      <c r="J239" s="1100">
        <v>2023</v>
      </c>
      <c r="K239" s="1099">
        <v>1</v>
      </c>
      <c r="L239" s="1092">
        <v>19</v>
      </c>
      <c r="M239" s="1092" t="s">
        <v>847</v>
      </c>
      <c r="N239" s="1023">
        <v>1905</v>
      </c>
      <c r="O239" s="1012" t="s">
        <v>848</v>
      </c>
      <c r="P239" s="1092">
        <v>1905053</v>
      </c>
      <c r="Q239" s="1092" t="s">
        <v>875</v>
      </c>
      <c r="R239" s="1097" t="s">
        <v>961</v>
      </c>
      <c r="S239" s="1092">
        <v>190505300</v>
      </c>
      <c r="T239" s="1092" t="s">
        <v>876</v>
      </c>
      <c r="U239" s="1092">
        <v>13</v>
      </c>
      <c r="V239" s="1092">
        <v>13</v>
      </c>
      <c r="W239" s="1092">
        <v>13</v>
      </c>
      <c r="X239" s="1092">
        <v>13</v>
      </c>
      <c r="Y239" s="1092">
        <v>13</v>
      </c>
      <c r="Z239" s="1092">
        <v>13</v>
      </c>
      <c r="AA239" s="1020" t="s">
        <v>53</v>
      </c>
      <c r="AB239" s="1020" t="s">
        <v>3317</v>
      </c>
      <c r="AC239" s="1092" t="s">
        <v>173</v>
      </c>
      <c r="AD239" s="1092" t="s">
        <v>948</v>
      </c>
      <c r="AE239" s="1092" t="s">
        <v>853</v>
      </c>
      <c r="AF239" s="1020"/>
      <c r="AG239" s="1020"/>
      <c r="AH239" s="1020"/>
      <c r="AI239" s="1020"/>
      <c r="AJ239" s="1020"/>
      <c r="AK239" s="1020"/>
      <c r="AL239" s="1020"/>
      <c r="AM239" s="1020"/>
      <c r="AN239" s="1026"/>
      <c r="AO239" s="1027" t="s">
        <v>971</v>
      </c>
      <c r="AP239" s="1028"/>
      <c r="AQ239" s="986"/>
      <c r="AR239" s="1030"/>
      <c r="AS239" s="986">
        <v>112149449.25</v>
      </c>
      <c r="AT239" s="1030"/>
      <c r="AU239" s="1030">
        <f t="shared" si="36"/>
        <v>112149449.25</v>
      </c>
      <c r="AV239" s="1030"/>
      <c r="AW239" s="1030"/>
      <c r="AX239" s="1030"/>
      <c r="AY239" s="986">
        <v>117756921.75</v>
      </c>
      <c r="AZ239" s="986"/>
      <c r="BA239" s="1030">
        <f t="shared" si="37"/>
        <v>117756921.75</v>
      </c>
      <c r="BB239" s="1030"/>
      <c r="BC239" s="986"/>
      <c r="BD239" s="1030"/>
      <c r="BE239" s="986">
        <v>121289629.375</v>
      </c>
      <c r="BF239" s="1030"/>
      <c r="BG239" s="1030">
        <f t="shared" si="38"/>
        <v>121289629.375</v>
      </c>
      <c r="BH239" s="1030"/>
      <c r="BI239" s="1030"/>
      <c r="BJ239" s="1030"/>
      <c r="BK239" s="986">
        <v>124928318.25</v>
      </c>
      <c r="BL239" s="1030"/>
      <c r="BM239" s="1030">
        <f t="shared" si="35"/>
        <v>124928318.25</v>
      </c>
    </row>
    <row r="240" spans="1:65" ht="103.5" hidden="1" x14ac:dyDescent="0.25">
      <c r="A240" s="855">
        <v>237</v>
      </c>
      <c r="B240" s="852" t="s">
        <v>615</v>
      </c>
      <c r="C240" s="849" t="s">
        <v>3072</v>
      </c>
      <c r="D240" s="1240" t="s">
        <v>845</v>
      </c>
      <c r="E240" s="1012" t="s">
        <v>846</v>
      </c>
      <c r="F240" s="1012" t="s">
        <v>962</v>
      </c>
      <c r="G240" s="1092" t="s">
        <v>963</v>
      </c>
      <c r="H240" s="1100">
        <v>0</v>
      </c>
      <c r="I240" s="1100" t="s">
        <v>964</v>
      </c>
      <c r="J240" s="1100">
        <v>2023</v>
      </c>
      <c r="K240" s="1092">
        <v>0</v>
      </c>
      <c r="L240" s="1092">
        <v>19</v>
      </c>
      <c r="M240" s="1092" t="s">
        <v>847</v>
      </c>
      <c r="N240" s="1023">
        <v>1905</v>
      </c>
      <c r="O240" s="1012" t="s">
        <v>848</v>
      </c>
      <c r="P240" s="1092">
        <v>1905015</v>
      </c>
      <c r="Q240" s="1092" t="s">
        <v>51</v>
      </c>
      <c r="R240" s="1097" t="s">
        <v>965</v>
      </c>
      <c r="S240" s="1092">
        <v>190501500</v>
      </c>
      <c r="T240" s="1092" t="s">
        <v>966</v>
      </c>
      <c r="U240" s="1092">
        <v>1</v>
      </c>
      <c r="V240" s="1092">
        <v>1</v>
      </c>
      <c r="W240" s="1092">
        <v>1</v>
      </c>
      <c r="X240" s="1092">
        <v>1</v>
      </c>
      <c r="Y240" s="1092">
        <v>1</v>
      </c>
      <c r="Z240" s="1092">
        <v>1</v>
      </c>
      <c r="AA240" s="1020" t="s">
        <v>53</v>
      </c>
      <c r="AB240" s="1020" t="s">
        <v>3317</v>
      </c>
      <c r="AC240" s="1092" t="s">
        <v>173</v>
      </c>
      <c r="AD240" s="1092" t="s">
        <v>948</v>
      </c>
      <c r="AE240" s="1092" t="s">
        <v>853</v>
      </c>
      <c r="AF240" s="1020"/>
      <c r="AG240" s="1020"/>
      <c r="AH240" s="1020"/>
      <c r="AI240" s="1020"/>
      <c r="AJ240" s="1020"/>
      <c r="AK240" s="1020"/>
      <c r="AL240" s="1020"/>
      <c r="AM240" s="1020"/>
      <c r="AN240" s="1026"/>
      <c r="AO240" s="1027" t="s">
        <v>971</v>
      </c>
      <c r="AP240" s="1028"/>
      <c r="AQ240" s="986"/>
      <c r="AR240" s="1030"/>
      <c r="AS240" s="986">
        <v>112149449.25</v>
      </c>
      <c r="AT240" s="1030"/>
      <c r="AU240" s="1030">
        <f t="shared" si="36"/>
        <v>112149449.25</v>
      </c>
      <c r="AV240" s="1030"/>
      <c r="AW240" s="1030"/>
      <c r="AX240" s="1030"/>
      <c r="AY240" s="986">
        <v>117756921.75</v>
      </c>
      <c r="AZ240" s="986"/>
      <c r="BA240" s="1030">
        <f t="shared" si="37"/>
        <v>117756921.75</v>
      </c>
      <c r="BB240" s="1030"/>
      <c r="BC240" s="986"/>
      <c r="BD240" s="1030"/>
      <c r="BE240" s="986">
        <v>121289629.375</v>
      </c>
      <c r="BF240" s="1030"/>
      <c r="BG240" s="1030">
        <f t="shared" si="38"/>
        <v>121289629.375</v>
      </c>
      <c r="BH240" s="1030"/>
      <c r="BI240" s="1030"/>
      <c r="BJ240" s="1030"/>
      <c r="BK240" s="986">
        <v>124928318.25</v>
      </c>
      <c r="BL240" s="1030"/>
      <c r="BM240" s="1030">
        <f t="shared" si="35"/>
        <v>124928318.25</v>
      </c>
    </row>
    <row r="241" spans="1:65" ht="103.5" hidden="1" x14ac:dyDescent="0.25">
      <c r="A241" s="855">
        <v>238</v>
      </c>
      <c r="B241" s="852" t="s">
        <v>615</v>
      </c>
      <c r="C241" s="849" t="s">
        <v>3072</v>
      </c>
      <c r="D241" s="1240" t="s">
        <v>845</v>
      </c>
      <c r="E241" s="1012" t="s">
        <v>846</v>
      </c>
      <c r="F241" s="1012" t="s">
        <v>962</v>
      </c>
      <c r="G241" s="1092" t="s">
        <v>963</v>
      </c>
      <c r="H241" s="1100">
        <v>0</v>
      </c>
      <c r="I241" s="1100" t="s">
        <v>964</v>
      </c>
      <c r="J241" s="1100">
        <v>2023</v>
      </c>
      <c r="K241" s="1092">
        <v>0</v>
      </c>
      <c r="L241" s="1092">
        <v>19</v>
      </c>
      <c r="M241" s="1092" t="s">
        <v>847</v>
      </c>
      <c r="N241" s="1023">
        <v>1905</v>
      </c>
      <c r="O241" s="1012" t="s">
        <v>848</v>
      </c>
      <c r="P241" s="1092">
        <v>1905053</v>
      </c>
      <c r="Q241" s="1092" t="s">
        <v>875</v>
      </c>
      <c r="R241" s="1097" t="s">
        <v>967</v>
      </c>
      <c r="S241" s="1092">
        <v>190505300</v>
      </c>
      <c r="T241" s="1092" t="s">
        <v>876</v>
      </c>
      <c r="U241" s="1092">
        <v>19</v>
      </c>
      <c r="V241" s="1092">
        <v>19</v>
      </c>
      <c r="W241" s="1092">
        <v>19</v>
      </c>
      <c r="X241" s="1092">
        <v>19</v>
      </c>
      <c r="Y241" s="1092">
        <v>19</v>
      </c>
      <c r="Z241" s="1092">
        <v>19</v>
      </c>
      <c r="AA241" s="1020" t="s">
        <v>53</v>
      </c>
      <c r="AB241" s="1020" t="s">
        <v>3317</v>
      </c>
      <c r="AC241" s="1092" t="s">
        <v>173</v>
      </c>
      <c r="AD241" s="1092" t="s">
        <v>948</v>
      </c>
      <c r="AE241" s="1092" t="s">
        <v>853</v>
      </c>
      <c r="AF241" s="1020"/>
      <c r="AG241" s="1020"/>
      <c r="AH241" s="1020"/>
      <c r="AI241" s="1020"/>
      <c r="AJ241" s="1020"/>
      <c r="AK241" s="1020"/>
      <c r="AL241" s="1020"/>
      <c r="AM241" s="1020"/>
      <c r="AN241" s="1026"/>
      <c r="AO241" s="1027" t="s">
        <v>971</v>
      </c>
      <c r="AP241" s="1028"/>
      <c r="AQ241" s="986"/>
      <c r="AR241" s="1030"/>
      <c r="AS241" s="986">
        <v>112149449.25</v>
      </c>
      <c r="AT241" s="1030"/>
      <c r="AU241" s="1030">
        <f t="shared" si="36"/>
        <v>112149449.25</v>
      </c>
      <c r="AV241" s="1030"/>
      <c r="AW241" s="1030"/>
      <c r="AX241" s="1030"/>
      <c r="AY241" s="986">
        <v>117756921.75</v>
      </c>
      <c r="AZ241" s="986"/>
      <c r="BA241" s="1030">
        <f t="shared" si="37"/>
        <v>117756921.75</v>
      </c>
      <c r="BB241" s="1030"/>
      <c r="BC241" s="986"/>
      <c r="BD241" s="1030"/>
      <c r="BE241" s="986">
        <v>121289629.375</v>
      </c>
      <c r="BF241" s="1030"/>
      <c r="BG241" s="1030">
        <f t="shared" si="38"/>
        <v>121289629.375</v>
      </c>
      <c r="BH241" s="1030"/>
      <c r="BI241" s="1030"/>
      <c r="BJ241" s="1030"/>
      <c r="BK241" s="986">
        <v>124928318.25</v>
      </c>
      <c r="BL241" s="1030"/>
      <c r="BM241" s="1030">
        <f t="shared" si="35"/>
        <v>124928318.25</v>
      </c>
    </row>
    <row r="242" spans="1:65" ht="189.75" hidden="1" x14ac:dyDescent="0.25">
      <c r="A242" s="855">
        <v>239</v>
      </c>
      <c r="B242" s="852" t="s">
        <v>615</v>
      </c>
      <c r="C242" s="849" t="s">
        <v>3072</v>
      </c>
      <c r="D242" s="1240" t="s">
        <v>845</v>
      </c>
      <c r="E242" s="1012" t="s">
        <v>846</v>
      </c>
      <c r="F242" s="1012" t="s">
        <v>969</v>
      </c>
      <c r="G242" s="1092" t="s">
        <v>970</v>
      </c>
      <c r="H242" s="1101">
        <v>0.16</v>
      </c>
      <c r="I242" s="1100" t="s">
        <v>971</v>
      </c>
      <c r="J242" s="1100">
        <v>2023</v>
      </c>
      <c r="K242" s="1092">
        <v>0.13</v>
      </c>
      <c r="L242" s="1092">
        <v>19</v>
      </c>
      <c r="M242" s="1092" t="s">
        <v>847</v>
      </c>
      <c r="N242" s="1023">
        <v>1903</v>
      </c>
      <c r="O242" s="1012" t="s">
        <v>968</v>
      </c>
      <c r="P242" s="1092">
        <v>1903040</v>
      </c>
      <c r="Q242" s="1092" t="s">
        <v>973</v>
      </c>
      <c r="R242" s="1097" t="s">
        <v>972</v>
      </c>
      <c r="S242" s="1092">
        <v>190304000</v>
      </c>
      <c r="T242" s="1092" t="s">
        <v>974</v>
      </c>
      <c r="U242" s="1092">
        <v>64</v>
      </c>
      <c r="V242" s="1092">
        <v>64</v>
      </c>
      <c r="W242" s="1092">
        <v>64</v>
      </c>
      <c r="X242" s="1092">
        <v>64</v>
      </c>
      <c r="Y242" s="1092">
        <v>64</v>
      </c>
      <c r="Z242" s="1092">
        <v>64</v>
      </c>
      <c r="AA242" s="1020" t="s">
        <v>53</v>
      </c>
      <c r="AB242" s="1020" t="s">
        <v>3317</v>
      </c>
      <c r="AC242" s="1092" t="s">
        <v>173</v>
      </c>
      <c r="AD242" s="1092" t="s">
        <v>948</v>
      </c>
      <c r="AE242" s="1092" t="s">
        <v>853</v>
      </c>
      <c r="AF242" s="1020"/>
      <c r="AG242" s="1020"/>
      <c r="AH242" s="1020"/>
      <c r="AI242" s="1020"/>
      <c r="AJ242" s="1020"/>
      <c r="AK242" s="1020"/>
      <c r="AL242" s="1020"/>
      <c r="AM242" s="1020"/>
      <c r="AN242" s="1026"/>
      <c r="AO242" s="1027" t="s">
        <v>971</v>
      </c>
      <c r="AP242" s="1028"/>
      <c r="AQ242" s="1102">
        <v>455927826.30000001</v>
      </c>
      <c r="AR242" s="1030"/>
      <c r="AS242" s="1030"/>
      <c r="AT242" s="1030"/>
      <c r="AU242" s="1030">
        <f t="shared" ref="AU242:AU278" si="40">AP242+AQ242+AR242+AS242+AT242</f>
        <v>455927826.30000001</v>
      </c>
      <c r="AV242" s="1030"/>
      <c r="AW242" s="986">
        <v>478724217.60000002</v>
      </c>
      <c r="AX242" s="1030"/>
      <c r="AY242" s="1030"/>
      <c r="AZ242" s="1030"/>
      <c r="BA242" s="1030">
        <f t="shared" ref="BA242:BA278" si="41">AV242+AW242+AX242+AY242+AZ242</f>
        <v>478724217.60000002</v>
      </c>
      <c r="BB242" s="1030"/>
      <c r="BC242" s="986">
        <v>493085944.10000002</v>
      </c>
      <c r="BD242" s="1030"/>
      <c r="BE242" s="1030"/>
      <c r="BF242" s="1030"/>
      <c r="BG242" s="1030">
        <f t="shared" ref="BG242:BG278" si="42">BB242+BC242+BD242+BE242+BF242</f>
        <v>493085944.10000002</v>
      </c>
      <c r="BH242" s="1030"/>
      <c r="BI242" s="986">
        <v>507878522.39999998</v>
      </c>
      <c r="BJ242" s="1030"/>
      <c r="BK242" s="1030"/>
      <c r="BL242" s="1030"/>
      <c r="BM242" s="1030">
        <f t="shared" si="35"/>
        <v>507878522.39999998</v>
      </c>
    </row>
    <row r="243" spans="1:65" ht="345" hidden="1" x14ac:dyDescent="0.25">
      <c r="A243" s="855">
        <v>240</v>
      </c>
      <c r="B243" s="852" t="s">
        <v>615</v>
      </c>
      <c r="C243" s="849" t="s">
        <v>3072</v>
      </c>
      <c r="D243" s="1240" t="s">
        <v>845</v>
      </c>
      <c r="E243" s="1012" t="s">
        <v>846</v>
      </c>
      <c r="F243" s="1012" t="s">
        <v>969</v>
      </c>
      <c r="G243" s="1092" t="s">
        <v>970</v>
      </c>
      <c r="H243" s="1101">
        <v>0.16</v>
      </c>
      <c r="I243" s="1100" t="s">
        <v>971</v>
      </c>
      <c r="J243" s="1100">
        <v>2023</v>
      </c>
      <c r="K243" s="1092">
        <v>0.13</v>
      </c>
      <c r="L243" s="1092">
        <v>19</v>
      </c>
      <c r="M243" s="1092" t="s">
        <v>847</v>
      </c>
      <c r="N243" s="1023">
        <v>1903</v>
      </c>
      <c r="O243" s="1012" t="s">
        <v>968</v>
      </c>
      <c r="P243" s="1092">
        <v>1903042</v>
      </c>
      <c r="Q243" s="1092" t="s">
        <v>976</v>
      </c>
      <c r="R243" s="1097" t="s">
        <v>975</v>
      </c>
      <c r="S243" s="1092">
        <v>190304200</v>
      </c>
      <c r="T243" s="1092" t="s">
        <v>977</v>
      </c>
      <c r="U243" s="1092">
        <v>64</v>
      </c>
      <c r="V243" s="1092">
        <v>64</v>
      </c>
      <c r="W243" s="1092">
        <v>64</v>
      </c>
      <c r="X243" s="1092">
        <v>64</v>
      </c>
      <c r="Y243" s="1092">
        <v>64</v>
      </c>
      <c r="Z243" s="1092">
        <v>64</v>
      </c>
      <c r="AA243" s="1020" t="s">
        <v>53</v>
      </c>
      <c r="AB243" s="1020" t="s">
        <v>3317</v>
      </c>
      <c r="AC243" s="1092" t="s">
        <v>173</v>
      </c>
      <c r="AD243" s="1092" t="s">
        <v>978</v>
      </c>
      <c r="AE243" s="1092" t="s">
        <v>853</v>
      </c>
      <c r="AF243" s="1020"/>
      <c r="AG243" s="1020"/>
      <c r="AH243" s="1020"/>
      <c r="AI243" s="1020"/>
      <c r="AJ243" s="1020"/>
      <c r="AK243" s="1020"/>
      <c r="AL243" s="1020"/>
      <c r="AM243" s="1020"/>
      <c r="AN243" s="1026"/>
      <c r="AO243" s="1027" t="s">
        <v>971</v>
      </c>
      <c r="AP243" s="1028"/>
      <c r="AQ243" s="1102">
        <v>455927826.30000001</v>
      </c>
      <c r="AR243" s="1030"/>
      <c r="AS243" s="1030"/>
      <c r="AT243" s="1030"/>
      <c r="AU243" s="1030">
        <f t="shared" si="40"/>
        <v>455927826.30000001</v>
      </c>
      <c r="AV243" s="1030"/>
      <c r="AW243" s="986">
        <v>478724217.60000002</v>
      </c>
      <c r="AX243" s="1030"/>
      <c r="AY243" s="1030"/>
      <c r="AZ243" s="1030"/>
      <c r="BA243" s="1030">
        <f t="shared" si="41"/>
        <v>478724217.60000002</v>
      </c>
      <c r="BB243" s="1030"/>
      <c r="BC243" s="986">
        <v>493085944.10000002</v>
      </c>
      <c r="BD243" s="1030"/>
      <c r="BE243" s="1030"/>
      <c r="BF243" s="1030"/>
      <c r="BG243" s="1030">
        <f t="shared" si="42"/>
        <v>493085944.10000002</v>
      </c>
      <c r="BH243" s="1030"/>
      <c r="BI243" s="986">
        <v>507878522.39999998</v>
      </c>
      <c r="BJ243" s="1030"/>
      <c r="BK243" s="1030"/>
      <c r="BL243" s="1030"/>
      <c r="BM243" s="1030">
        <f t="shared" si="35"/>
        <v>507878522.39999998</v>
      </c>
    </row>
    <row r="244" spans="1:65" ht="155.25" hidden="1" x14ac:dyDescent="0.25">
      <c r="A244" s="855">
        <v>241</v>
      </c>
      <c r="B244" s="852" t="s">
        <v>615</v>
      </c>
      <c r="C244" s="849" t="s">
        <v>3072</v>
      </c>
      <c r="D244" s="1240" t="s">
        <v>845</v>
      </c>
      <c r="E244" s="1012" t="s">
        <v>846</v>
      </c>
      <c r="F244" s="1012" t="s">
        <v>969</v>
      </c>
      <c r="G244" s="1092" t="s">
        <v>970</v>
      </c>
      <c r="H244" s="1101">
        <v>0.16</v>
      </c>
      <c r="I244" s="1100" t="s">
        <v>971</v>
      </c>
      <c r="J244" s="1100">
        <v>2023</v>
      </c>
      <c r="K244" s="1092">
        <v>0.13</v>
      </c>
      <c r="L244" s="1092">
        <v>19</v>
      </c>
      <c r="M244" s="1092" t="s">
        <v>847</v>
      </c>
      <c r="N244" s="1023">
        <v>1903</v>
      </c>
      <c r="O244" s="1012" t="s">
        <v>968</v>
      </c>
      <c r="P244" s="1092">
        <v>1903027</v>
      </c>
      <c r="Q244" s="1092" t="s">
        <v>980</v>
      </c>
      <c r="R244" s="1097" t="s">
        <v>979</v>
      </c>
      <c r="S244" s="1092">
        <v>190302700</v>
      </c>
      <c r="T244" s="1092" t="s">
        <v>981</v>
      </c>
      <c r="U244" s="1092">
        <v>64</v>
      </c>
      <c r="V244" s="1092">
        <v>64</v>
      </c>
      <c r="W244" s="1092">
        <v>64</v>
      </c>
      <c r="X244" s="1092">
        <v>64</v>
      </c>
      <c r="Y244" s="1092">
        <v>64</v>
      </c>
      <c r="Z244" s="1092">
        <v>64</v>
      </c>
      <c r="AA244" s="1020" t="s">
        <v>53</v>
      </c>
      <c r="AB244" s="1020" t="s">
        <v>3317</v>
      </c>
      <c r="AC244" s="1092" t="s">
        <v>173</v>
      </c>
      <c r="AD244" s="1092" t="s">
        <v>978</v>
      </c>
      <c r="AE244" s="1092" t="s">
        <v>982</v>
      </c>
      <c r="AF244" s="1020"/>
      <c r="AG244" s="1020"/>
      <c r="AH244" s="1020"/>
      <c r="AI244" s="1020"/>
      <c r="AJ244" s="1020"/>
      <c r="AK244" s="1020"/>
      <c r="AL244" s="1020"/>
      <c r="AM244" s="1020"/>
      <c r="AN244" s="1026"/>
      <c r="AO244" s="1027" t="s">
        <v>971</v>
      </c>
      <c r="AP244" s="1028"/>
      <c r="AQ244" s="1102">
        <v>455927826.30000001</v>
      </c>
      <c r="AR244" s="1030"/>
      <c r="AS244" s="1030"/>
      <c r="AT244" s="1030"/>
      <c r="AU244" s="1030">
        <f t="shared" si="40"/>
        <v>455927826.30000001</v>
      </c>
      <c r="AV244" s="1030"/>
      <c r="AW244" s="986">
        <v>478724217.60000002</v>
      </c>
      <c r="AX244" s="1030"/>
      <c r="AY244" s="1030"/>
      <c r="AZ244" s="1030"/>
      <c r="BA244" s="1030">
        <f t="shared" si="41"/>
        <v>478724217.60000002</v>
      </c>
      <c r="BB244" s="1030"/>
      <c r="BC244" s="986">
        <v>493085944.10000002</v>
      </c>
      <c r="BD244" s="1030"/>
      <c r="BE244" s="1030"/>
      <c r="BF244" s="1030"/>
      <c r="BG244" s="1030">
        <f t="shared" si="42"/>
        <v>493085944.10000002</v>
      </c>
      <c r="BH244" s="1030"/>
      <c r="BI244" s="986">
        <v>507878522.39999998</v>
      </c>
      <c r="BJ244" s="1030"/>
      <c r="BK244" s="1030"/>
      <c r="BL244" s="1030"/>
      <c r="BM244" s="1030">
        <f t="shared" si="35"/>
        <v>507878522.39999998</v>
      </c>
    </row>
    <row r="245" spans="1:65" ht="120.75" hidden="1" x14ac:dyDescent="0.25">
      <c r="A245" s="855">
        <v>242</v>
      </c>
      <c r="B245" s="852" t="s">
        <v>615</v>
      </c>
      <c r="C245" s="849" t="s">
        <v>3072</v>
      </c>
      <c r="D245" s="1240" t="s">
        <v>845</v>
      </c>
      <c r="E245" s="1012" t="s">
        <v>846</v>
      </c>
      <c r="F245" s="1012" t="s">
        <v>983</v>
      </c>
      <c r="G245" s="1092" t="s">
        <v>38</v>
      </c>
      <c r="H245" s="1103">
        <v>0</v>
      </c>
      <c r="I245" s="1092" t="s">
        <v>984</v>
      </c>
      <c r="J245" s="1092">
        <v>2024</v>
      </c>
      <c r="K245" s="1094">
        <v>0.4</v>
      </c>
      <c r="L245" s="1092">
        <v>19</v>
      </c>
      <c r="M245" s="1092" t="s">
        <v>847</v>
      </c>
      <c r="N245" s="1023">
        <v>1903</v>
      </c>
      <c r="O245" s="1012" t="s">
        <v>968</v>
      </c>
      <c r="P245" s="1092">
        <v>1903023</v>
      </c>
      <c r="Q245" s="1092" t="s">
        <v>986</v>
      </c>
      <c r="R245" s="1097" t="s">
        <v>985</v>
      </c>
      <c r="S245" s="1092">
        <v>190302300</v>
      </c>
      <c r="T245" s="1092" t="s">
        <v>987</v>
      </c>
      <c r="U245" s="1092">
        <v>64</v>
      </c>
      <c r="V245" s="1092">
        <v>64</v>
      </c>
      <c r="W245" s="1092">
        <v>64</v>
      </c>
      <c r="X245" s="1092">
        <v>64</v>
      </c>
      <c r="Y245" s="1092">
        <v>64</v>
      </c>
      <c r="Z245" s="1092">
        <v>64</v>
      </c>
      <c r="AA245" s="1020" t="s">
        <v>53</v>
      </c>
      <c r="AB245" s="1020" t="s">
        <v>3317</v>
      </c>
      <c r="AC245" s="1092" t="s">
        <v>173</v>
      </c>
      <c r="AD245" s="1092" t="s">
        <v>978</v>
      </c>
      <c r="AE245" s="1092" t="s">
        <v>853</v>
      </c>
      <c r="AF245" s="1020"/>
      <c r="AG245" s="1020"/>
      <c r="AH245" s="1020"/>
      <c r="AI245" s="1020"/>
      <c r="AJ245" s="1020"/>
      <c r="AK245" s="1020"/>
      <c r="AL245" s="1020"/>
      <c r="AM245" s="1020"/>
      <c r="AN245" s="1026"/>
      <c r="AO245" s="1027" t="s">
        <v>971</v>
      </c>
      <c r="AP245" s="1028"/>
      <c r="AQ245" s="1102">
        <v>455927826.30000001</v>
      </c>
      <c r="AR245" s="1030"/>
      <c r="AS245" s="1030"/>
      <c r="AT245" s="1030"/>
      <c r="AU245" s="1030">
        <f t="shared" si="40"/>
        <v>455927826.30000001</v>
      </c>
      <c r="AV245" s="1030"/>
      <c r="AW245" s="986">
        <v>478724217.60000002</v>
      </c>
      <c r="AX245" s="1030"/>
      <c r="AY245" s="1030"/>
      <c r="AZ245" s="1030"/>
      <c r="BA245" s="1030">
        <f t="shared" si="41"/>
        <v>478724217.60000002</v>
      </c>
      <c r="BB245" s="1030"/>
      <c r="BC245" s="986">
        <v>493085944.10000002</v>
      </c>
      <c r="BD245" s="1030"/>
      <c r="BE245" s="1030"/>
      <c r="BF245" s="1030"/>
      <c r="BG245" s="1030">
        <f t="shared" si="42"/>
        <v>493085944.10000002</v>
      </c>
      <c r="BH245" s="1030"/>
      <c r="BI245" s="986">
        <v>507878522.39999998</v>
      </c>
      <c r="BJ245" s="1030"/>
      <c r="BK245" s="1030"/>
      <c r="BL245" s="1030"/>
      <c r="BM245" s="1030">
        <f t="shared" si="35"/>
        <v>507878522.39999998</v>
      </c>
    </row>
    <row r="246" spans="1:65" ht="138" hidden="1" x14ac:dyDescent="0.25">
      <c r="A246" s="855">
        <v>243</v>
      </c>
      <c r="B246" s="852" t="s">
        <v>615</v>
      </c>
      <c r="C246" s="849" t="s">
        <v>3072</v>
      </c>
      <c r="D246" s="1240" t="s">
        <v>845</v>
      </c>
      <c r="E246" s="1012" t="s">
        <v>846</v>
      </c>
      <c r="F246" s="1012" t="s">
        <v>983</v>
      </c>
      <c r="G246" s="1092" t="s">
        <v>38</v>
      </c>
      <c r="H246" s="1103">
        <v>0</v>
      </c>
      <c r="I246" s="1092" t="s">
        <v>984</v>
      </c>
      <c r="J246" s="1092">
        <v>2024</v>
      </c>
      <c r="K246" s="1094">
        <v>0.4</v>
      </c>
      <c r="L246" s="1092">
        <v>19</v>
      </c>
      <c r="M246" s="1092" t="s">
        <v>847</v>
      </c>
      <c r="N246" s="1023">
        <v>1903</v>
      </c>
      <c r="O246" s="1012" t="s">
        <v>968</v>
      </c>
      <c r="P246" s="1092">
        <v>1903051</v>
      </c>
      <c r="Q246" s="1092" t="s">
        <v>51</v>
      </c>
      <c r="R246" s="1097" t="s">
        <v>988</v>
      </c>
      <c r="S246" s="1092">
        <v>190305102</v>
      </c>
      <c r="T246" s="1092" t="s">
        <v>989</v>
      </c>
      <c r="U246" s="1092">
        <v>1</v>
      </c>
      <c r="V246" s="1092">
        <v>1</v>
      </c>
      <c r="W246" s="1092">
        <v>1</v>
      </c>
      <c r="X246" s="1092">
        <v>1</v>
      </c>
      <c r="Y246" s="1092">
        <v>1</v>
      </c>
      <c r="Z246" s="1092">
        <v>1</v>
      </c>
      <c r="AA246" s="1020" t="s">
        <v>53</v>
      </c>
      <c r="AB246" s="1020" t="s">
        <v>3317</v>
      </c>
      <c r="AC246" s="1092" t="s">
        <v>173</v>
      </c>
      <c r="AD246" s="1092" t="s">
        <v>978</v>
      </c>
      <c r="AE246" s="1092" t="s">
        <v>853</v>
      </c>
      <c r="AF246" s="1020"/>
      <c r="AG246" s="1020"/>
      <c r="AH246" s="1020"/>
      <c r="AI246" s="1020"/>
      <c r="AJ246" s="1020"/>
      <c r="AK246" s="1020"/>
      <c r="AL246" s="1020"/>
      <c r="AM246" s="1020"/>
      <c r="AN246" s="1026"/>
      <c r="AO246" s="1027" t="s">
        <v>971</v>
      </c>
      <c r="AP246" s="1028"/>
      <c r="AQ246" s="1102">
        <v>455927826.30000001</v>
      </c>
      <c r="AR246" s="1030"/>
      <c r="AS246" s="1030"/>
      <c r="AT246" s="1030"/>
      <c r="AU246" s="1030">
        <f t="shared" si="40"/>
        <v>455927826.30000001</v>
      </c>
      <c r="AV246" s="1030"/>
      <c r="AW246" s="986">
        <v>478724217.60000002</v>
      </c>
      <c r="AX246" s="1030"/>
      <c r="AY246" s="1030"/>
      <c r="AZ246" s="1030"/>
      <c r="BA246" s="1030">
        <f t="shared" si="41"/>
        <v>478724217.60000002</v>
      </c>
      <c r="BB246" s="1030"/>
      <c r="BC246" s="986">
        <v>493085944.10000002</v>
      </c>
      <c r="BD246" s="1030"/>
      <c r="BE246" s="1030"/>
      <c r="BF246" s="1030"/>
      <c r="BG246" s="1030">
        <f t="shared" si="42"/>
        <v>493085944.10000002</v>
      </c>
      <c r="BH246" s="1030"/>
      <c r="BI246" s="986">
        <v>507878522.39999998</v>
      </c>
      <c r="BJ246" s="1030"/>
      <c r="BK246" s="1030"/>
      <c r="BL246" s="1030"/>
      <c r="BM246" s="1030">
        <f t="shared" si="35"/>
        <v>507878522.39999998</v>
      </c>
    </row>
    <row r="247" spans="1:65" ht="120.75" hidden="1" x14ac:dyDescent="0.25">
      <c r="A247" s="855">
        <v>244</v>
      </c>
      <c r="B247" s="852" t="s">
        <v>615</v>
      </c>
      <c r="C247" s="849" t="s">
        <v>3072</v>
      </c>
      <c r="D247" s="1240" t="s">
        <v>845</v>
      </c>
      <c r="E247" s="1012" t="s">
        <v>846</v>
      </c>
      <c r="F247" s="1012" t="s">
        <v>983</v>
      </c>
      <c r="G247" s="1092" t="s">
        <v>38</v>
      </c>
      <c r="H247" s="1103">
        <v>0</v>
      </c>
      <c r="I247" s="1092" t="s">
        <v>984</v>
      </c>
      <c r="J247" s="1092">
        <v>2024</v>
      </c>
      <c r="K247" s="1094">
        <v>0.4</v>
      </c>
      <c r="L247" s="1092">
        <v>19</v>
      </c>
      <c r="M247" s="1092" t="s">
        <v>847</v>
      </c>
      <c r="N247" s="1023">
        <v>1903</v>
      </c>
      <c r="O247" s="1012" t="s">
        <v>968</v>
      </c>
      <c r="P247" s="1092">
        <v>1903001</v>
      </c>
      <c r="Q247" s="1092" t="s">
        <v>102</v>
      </c>
      <c r="R247" s="1097" t="s">
        <v>990</v>
      </c>
      <c r="S247" s="1092">
        <v>190300103</v>
      </c>
      <c r="T247" s="1092" t="s">
        <v>991</v>
      </c>
      <c r="U247" s="1092">
        <v>3</v>
      </c>
      <c r="V247" s="1092">
        <v>3</v>
      </c>
      <c r="W247" s="1092">
        <v>4</v>
      </c>
      <c r="X247" s="1092">
        <v>4</v>
      </c>
      <c r="Y247" s="1092">
        <v>5</v>
      </c>
      <c r="Z247" s="1092">
        <v>5</v>
      </c>
      <c r="AA247" s="1020" t="s">
        <v>43</v>
      </c>
      <c r="AB247" s="1092" t="s">
        <v>3316</v>
      </c>
      <c r="AC247" s="1092" t="s">
        <v>173</v>
      </c>
      <c r="AD247" s="1092" t="s">
        <v>978</v>
      </c>
      <c r="AE247" s="1092" t="s">
        <v>853</v>
      </c>
      <c r="AF247" s="1020"/>
      <c r="AG247" s="1020"/>
      <c r="AH247" s="1020"/>
      <c r="AI247" s="1020"/>
      <c r="AJ247" s="1020"/>
      <c r="AK247" s="1020"/>
      <c r="AL247" s="1020"/>
      <c r="AM247" s="1020"/>
      <c r="AN247" s="1026"/>
      <c r="AO247" s="1027" t="s">
        <v>971</v>
      </c>
      <c r="AP247" s="1028"/>
      <c r="AQ247" s="1102">
        <v>455927826.30000001</v>
      </c>
      <c r="AR247" s="1030"/>
      <c r="AS247" s="1030"/>
      <c r="AT247" s="1030"/>
      <c r="AU247" s="1030">
        <f t="shared" si="40"/>
        <v>455927826.30000001</v>
      </c>
      <c r="AV247" s="1030"/>
      <c r="AW247" s="986">
        <v>478724217.60000002</v>
      </c>
      <c r="AX247" s="1030"/>
      <c r="AY247" s="1030"/>
      <c r="AZ247" s="1030"/>
      <c r="BA247" s="1030">
        <f t="shared" si="41"/>
        <v>478724217.60000002</v>
      </c>
      <c r="BB247" s="1030"/>
      <c r="BC247" s="986">
        <v>493085944.10000002</v>
      </c>
      <c r="BD247" s="1030"/>
      <c r="BE247" s="1030"/>
      <c r="BF247" s="1030"/>
      <c r="BG247" s="1030">
        <f t="shared" si="42"/>
        <v>493085944.10000002</v>
      </c>
      <c r="BH247" s="1030"/>
      <c r="BI247" s="986">
        <v>507878522.39999998</v>
      </c>
      <c r="BJ247" s="1030"/>
      <c r="BK247" s="1030"/>
      <c r="BL247" s="1030"/>
      <c r="BM247" s="1030">
        <f t="shared" si="35"/>
        <v>507878522.39999998</v>
      </c>
    </row>
    <row r="248" spans="1:65" ht="138" hidden="1" x14ac:dyDescent="0.25">
      <c r="A248" s="855">
        <v>245</v>
      </c>
      <c r="B248" s="852" t="s">
        <v>615</v>
      </c>
      <c r="C248" s="849" t="s">
        <v>3072</v>
      </c>
      <c r="D248" s="1240" t="s">
        <v>845</v>
      </c>
      <c r="E248" s="1012" t="s">
        <v>846</v>
      </c>
      <c r="F248" s="1012" t="s">
        <v>983</v>
      </c>
      <c r="G248" s="1092" t="s">
        <v>38</v>
      </c>
      <c r="H248" s="1103">
        <v>0</v>
      </c>
      <c r="I248" s="1092" t="s">
        <v>984</v>
      </c>
      <c r="J248" s="1092">
        <v>2024</v>
      </c>
      <c r="K248" s="1094">
        <v>0.4</v>
      </c>
      <c r="L248" s="1092">
        <v>19</v>
      </c>
      <c r="M248" s="1092" t="s">
        <v>847</v>
      </c>
      <c r="N248" s="1023">
        <v>1903</v>
      </c>
      <c r="O248" s="1012" t="s">
        <v>968</v>
      </c>
      <c r="P248" s="1092">
        <v>1903045</v>
      </c>
      <c r="Q248" s="1092" t="s">
        <v>993</v>
      </c>
      <c r="R248" s="1097" t="s">
        <v>992</v>
      </c>
      <c r="S248" s="1092">
        <v>190304500</v>
      </c>
      <c r="T248" s="1092" t="s">
        <v>994</v>
      </c>
      <c r="U248" s="1092">
        <v>0</v>
      </c>
      <c r="V248" s="1092">
        <v>64</v>
      </c>
      <c r="W248" s="1092">
        <v>64</v>
      </c>
      <c r="X248" s="1092">
        <v>64</v>
      </c>
      <c r="Y248" s="1092">
        <v>64</v>
      </c>
      <c r="Z248" s="1092">
        <v>64</v>
      </c>
      <c r="AA248" s="1020" t="s">
        <v>53</v>
      </c>
      <c r="AB248" s="1092" t="s">
        <v>3317</v>
      </c>
      <c r="AC248" s="1092" t="s">
        <v>173</v>
      </c>
      <c r="AD248" s="1092" t="s">
        <v>978</v>
      </c>
      <c r="AE248" s="1092" t="s">
        <v>853</v>
      </c>
      <c r="AF248" s="1020"/>
      <c r="AG248" s="1020"/>
      <c r="AH248" s="1020"/>
      <c r="AI248" s="1020"/>
      <c r="AJ248" s="1020"/>
      <c r="AK248" s="1020"/>
      <c r="AL248" s="1020"/>
      <c r="AM248" s="1020"/>
      <c r="AN248" s="1026"/>
      <c r="AO248" s="1027" t="s">
        <v>971</v>
      </c>
      <c r="AP248" s="1028"/>
      <c r="AQ248" s="1102">
        <v>455927826.30000001</v>
      </c>
      <c r="AR248" s="1030"/>
      <c r="AS248" s="1030"/>
      <c r="AT248" s="1030"/>
      <c r="AU248" s="1030">
        <f t="shared" si="40"/>
        <v>455927826.30000001</v>
      </c>
      <c r="AV248" s="1030"/>
      <c r="AW248" s="986">
        <v>478724217.60000002</v>
      </c>
      <c r="AX248" s="1030"/>
      <c r="AY248" s="1030"/>
      <c r="AZ248" s="1030"/>
      <c r="BA248" s="1030">
        <f t="shared" si="41"/>
        <v>478724217.60000002</v>
      </c>
      <c r="BB248" s="1030"/>
      <c r="BC248" s="986">
        <v>493085944.10000002</v>
      </c>
      <c r="BD248" s="1030"/>
      <c r="BE248" s="1030"/>
      <c r="BF248" s="1030"/>
      <c r="BG248" s="1030">
        <f t="shared" si="42"/>
        <v>493085944.10000002</v>
      </c>
      <c r="BH248" s="1030"/>
      <c r="BI248" s="986">
        <v>507878522.39999998</v>
      </c>
      <c r="BJ248" s="1030"/>
      <c r="BK248" s="1030"/>
      <c r="BL248" s="1030"/>
      <c r="BM248" s="1030">
        <f t="shared" si="35"/>
        <v>507878522.39999998</v>
      </c>
    </row>
    <row r="249" spans="1:65" ht="103.5" hidden="1" x14ac:dyDescent="0.25">
      <c r="A249" s="855">
        <v>246</v>
      </c>
      <c r="B249" s="852" t="s">
        <v>615</v>
      </c>
      <c r="C249" s="849" t="s">
        <v>3072</v>
      </c>
      <c r="D249" s="1240" t="s">
        <v>845</v>
      </c>
      <c r="E249" s="1012" t="s">
        <v>846</v>
      </c>
      <c r="F249" s="1012" t="s">
        <v>983</v>
      </c>
      <c r="G249" s="1092" t="s">
        <v>38</v>
      </c>
      <c r="H249" s="1103">
        <v>0</v>
      </c>
      <c r="I249" s="1092" t="s">
        <v>984</v>
      </c>
      <c r="J249" s="1092">
        <v>2024</v>
      </c>
      <c r="K249" s="1094">
        <v>0.4</v>
      </c>
      <c r="L249" s="1092">
        <v>19</v>
      </c>
      <c r="M249" s="1092" t="s">
        <v>847</v>
      </c>
      <c r="N249" s="1023">
        <v>1903</v>
      </c>
      <c r="O249" s="1012" t="s">
        <v>968</v>
      </c>
      <c r="P249" s="1092">
        <v>1903006</v>
      </c>
      <c r="Q249" s="1092" t="s">
        <v>996</v>
      </c>
      <c r="R249" s="1097" t="s">
        <v>995</v>
      </c>
      <c r="S249" s="1092">
        <v>190300600</v>
      </c>
      <c r="T249" s="1092" t="s">
        <v>997</v>
      </c>
      <c r="U249" s="1103">
        <v>63</v>
      </c>
      <c r="V249" s="1103">
        <v>16</v>
      </c>
      <c r="W249" s="1103">
        <v>16</v>
      </c>
      <c r="X249" s="1103">
        <v>16</v>
      </c>
      <c r="Y249" s="1103">
        <v>15</v>
      </c>
      <c r="Z249" s="1103">
        <v>64</v>
      </c>
      <c r="AA249" s="1020" t="s">
        <v>53</v>
      </c>
      <c r="AB249" s="1020" t="s">
        <v>3317</v>
      </c>
      <c r="AC249" s="1092" t="s">
        <v>173</v>
      </c>
      <c r="AD249" s="1092" t="s">
        <v>978</v>
      </c>
      <c r="AE249" s="1092" t="s">
        <v>853</v>
      </c>
      <c r="AF249" s="1020"/>
      <c r="AG249" s="1020"/>
      <c r="AH249" s="1020"/>
      <c r="AI249" s="1020"/>
      <c r="AJ249" s="1020"/>
      <c r="AK249" s="1020"/>
      <c r="AL249" s="1020"/>
      <c r="AM249" s="1020"/>
      <c r="AN249" s="1026"/>
      <c r="AO249" s="1027" t="s">
        <v>971</v>
      </c>
      <c r="AP249" s="1028"/>
      <c r="AQ249" s="1102">
        <v>455927826.30000001</v>
      </c>
      <c r="AR249" s="1030"/>
      <c r="AS249" s="1030"/>
      <c r="AT249" s="1030"/>
      <c r="AU249" s="1030">
        <f t="shared" si="40"/>
        <v>455927826.30000001</v>
      </c>
      <c r="AV249" s="1030"/>
      <c r="AW249" s="986">
        <v>478724217.60000002</v>
      </c>
      <c r="AX249" s="1030"/>
      <c r="AY249" s="1030"/>
      <c r="AZ249" s="1030"/>
      <c r="BA249" s="1030">
        <f t="shared" si="41"/>
        <v>478724217.60000002</v>
      </c>
      <c r="BB249" s="1030"/>
      <c r="BC249" s="986">
        <v>493085944.10000002</v>
      </c>
      <c r="BD249" s="1030"/>
      <c r="BE249" s="1030"/>
      <c r="BF249" s="1030"/>
      <c r="BG249" s="1030">
        <f t="shared" si="42"/>
        <v>493085944.10000002</v>
      </c>
      <c r="BH249" s="1030"/>
      <c r="BI249" s="986">
        <v>507878522.39999998</v>
      </c>
      <c r="BJ249" s="1030"/>
      <c r="BK249" s="1030"/>
      <c r="BL249" s="1030"/>
      <c r="BM249" s="1030">
        <f t="shared" si="35"/>
        <v>507878522.39999998</v>
      </c>
    </row>
    <row r="250" spans="1:65" ht="103.5" hidden="1" x14ac:dyDescent="0.25">
      <c r="A250" s="855">
        <v>247</v>
      </c>
      <c r="B250" s="852" t="s">
        <v>615</v>
      </c>
      <c r="C250" s="849" t="s">
        <v>3072</v>
      </c>
      <c r="D250" s="1240" t="s">
        <v>845</v>
      </c>
      <c r="E250" s="1012" t="s">
        <v>846</v>
      </c>
      <c r="F250" s="1012" t="s">
        <v>998</v>
      </c>
      <c r="G250" s="1092" t="s">
        <v>999</v>
      </c>
      <c r="H250" s="1093">
        <v>0</v>
      </c>
      <c r="I250" s="1092" t="s">
        <v>1000</v>
      </c>
      <c r="J250" s="1092">
        <v>2023</v>
      </c>
      <c r="K250" s="1092">
        <v>0</v>
      </c>
      <c r="L250" s="1092">
        <v>19</v>
      </c>
      <c r="M250" s="1092" t="s">
        <v>847</v>
      </c>
      <c r="N250" s="1023">
        <v>1903</v>
      </c>
      <c r="O250" s="1012" t="s">
        <v>968</v>
      </c>
      <c r="P250" s="1092">
        <v>1903057</v>
      </c>
      <c r="Q250" s="1092" t="s">
        <v>1002</v>
      </c>
      <c r="R250" s="1097" t="s">
        <v>1001</v>
      </c>
      <c r="S250" s="1092">
        <v>190305700</v>
      </c>
      <c r="T250" s="1092" t="s">
        <v>1003</v>
      </c>
      <c r="U250" s="1092">
        <v>64</v>
      </c>
      <c r="V250" s="1092">
        <v>64</v>
      </c>
      <c r="W250" s="1092">
        <v>64</v>
      </c>
      <c r="X250" s="1092">
        <v>64</v>
      </c>
      <c r="Y250" s="1092">
        <v>64</v>
      </c>
      <c r="Z250" s="1103">
        <v>64</v>
      </c>
      <c r="AA250" s="1020" t="s">
        <v>53</v>
      </c>
      <c r="AB250" s="1020" t="s">
        <v>3317</v>
      </c>
      <c r="AC250" s="1092" t="s">
        <v>173</v>
      </c>
      <c r="AD250" s="1092" t="s">
        <v>978</v>
      </c>
      <c r="AE250" s="1092" t="s">
        <v>853</v>
      </c>
      <c r="AF250" s="1020"/>
      <c r="AG250" s="1020"/>
      <c r="AH250" s="1020"/>
      <c r="AI250" s="1020"/>
      <c r="AJ250" s="1020"/>
      <c r="AK250" s="1020"/>
      <c r="AL250" s="1020"/>
      <c r="AM250" s="1020"/>
      <c r="AN250" s="1026"/>
      <c r="AO250" s="1027" t="s">
        <v>971</v>
      </c>
      <c r="AP250" s="1028"/>
      <c r="AQ250" s="1102">
        <v>455927826.30000001</v>
      </c>
      <c r="AR250" s="1030"/>
      <c r="AS250" s="1030"/>
      <c r="AT250" s="1030"/>
      <c r="AU250" s="1030">
        <f t="shared" si="40"/>
        <v>455927826.30000001</v>
      </c>
      <c r="AV250" s="1030"/>
      <c r="AW250" s="986">
        <v>478724217.60000002</v>
      </c>
      <c r="AX250" s="1030"/>
      <c r="AY250" s="1030"/>
      <c r="AZ250" s="1030"/>
      <c r="BA250" s="1030">
        <f t="shared" si="41"/>
        <v>478724217.60000002</v>
      </c>
      <c r="BB250" s="1030"/>
      <c r="BC250" s="986">
        <v>493085944.10000002</v>
      </c>
      <c r="BD250" s="1030"/>
      <c r="BE250" s="1030"/>
      <c r="BF250" s="1030"/>
      <c r="BG250" s="1030">
        <f t="shared" si="42"/>
        <v>493085944.10000002</v>
      </c>
      <c r="BH250" s="1030"/>
      <c r="BI250" s="986">
        <v>507878522.39999998</v>
      </c>
      <c r="BJ250" s="1030"/>
      <c r="BK250" s="1030"/>
      <c r="BL250" s="1030"/>
      <c r="BM250" s="1030">
        <f t="shared" si="35"/>
        <v>507878522.39999998</v>
      </c>
    </row>
    <row r="251" spans="1:65" ht="103.5" hidden="1" x14ac:dyDescent="0.25">
      <c r="A251" s="855">
        <v>248</v>
      </c>
      <c r="B251" s="852" t="s">
        <v>615</v>
      </c>
      <c r="C251" s="849" t="s">
        <v>3072</v>
      </c>
      <c r="D251" s="1240" t="s">
        <v>845</v>
      </c>
      <c r="E251" s="1012" t="s">
        <v>846</v>
      </c>
      <c r="F251" s="1012" t="s">
        <v>998</v>
      </c>
      <c r="G251" s="1092" t="s">
        <v>999</v>
      </c>
      <c r="H251" s="1093">
        <v>0</v>
      </c>
      <c r="I251" s="1092" t="s">
        <v>1000</v>
      </c>
      <c r="J251" s="1092">
        <v>2023</v>
      </c>
      <c r="K251" s="1092">
        <v>0</v>
      </c>
      <c r="L251" s="1092">
        <v>19</v>
      </c>
      <c r="M251" s="1092" t="s">
        <v>847</v>
      </c>
      <c r="N251" s="1023">
        <v>1903</v>
      </c>
      <c r="O251" s="1012" t="s">
        <v>968</v>
      </c>
      <c r="P251" s="1092">
        <v>1903031</v>
      </c>
      <c r="Q251" s="1092" t="s">
        <v>1005</v>
      </c>
      <c r="R251" s="1097" t="s">
        <v>1004</v>
      </c>
      <c r="S251" s="1092">
        <v>190303100</v>
      </c>
      <c r="T251" s="1092" t="s">
        <v>1006</v>
      </c>
      <c r="U251" s="1092">
        <v>64</v>
      </c>
      <c r="V251" s="1092">
        <v>64</v>
      </c>
      <c r="W251" s="1092">
        <v>64</v>
      </c>
      <c r="X251" s="1092">
        <v>64</v>
      </c>
      <c r="Y251" s="1092">
        <v>64</v>
      </c>
      <c r="Z251" s="1092">
        <v>64</v>
      </c>
      <c r="AA251" s="1020" t="s">
        <v>53</v>
      </c>
      <c r="AB251" s="1020" t="s">
        <v>3317</v>
      </c>
      <c r="AC251" s="1092" t="s">
        <v>173</v>
      </c>
      <c r="AD251" s="1092" t="s">
        <v>978</v>
      </c>
      <c r="AE251" s="1092" t="s">
        <v>853</v>
      </c>
      <c r="AF251" s="1020"/>
      <c r="AG251" s="1020"/>
      <c r="AH251" s="1020"/>
      <c r="AI251" s="1020"/>
      <c r="AJ251" s="1020"/>
      <c r="AK251" s="1020"/>
      <c r="AL251" s="1020"/>
      <c r="AM251" s="1020"/>
      <c r="AN251" s="1026"/>
      <c r="AO251" s="1027" t="s">
        <v>971</v>
      </c>
      <c r="AP251" s="1028"/>
      <c r="AQ251" s="1102">
        <v>455927826.30000001</v>
      </c>
      <c r="AR251" s="1030"/>
      <c r="AS251" s="1030"/>
      <c r="AT251" s="1030"/>
      <c r="AU251" s="1030">
        <f t="shared" si="40"/>
        <v>455927826.30000001</v>
      </c>
      <c r="AV251" s="1030"/>
      <c r="AW251" s="986">
        <v>478724217.60000002</v>
      </c>
      <c r="AX251" s="1030"/>
      <c r="AY251" s="1030"/>
      <c r="AZ251" s="1030"/>
      <c r="BA251" s="1030">
        <f t="shared" si="41"/>
        <v>478724217.60000002</v>
      </c>
      <c r="BB251" s="1030"/>
      <c r="BC251" s="986">
        <v>493085944.10000002</v>
      </c>
      <c r="BD251" s="1030"/>
      <c r="BE251" s="1030"/>
      <c r="BF251" s="1030"/>
      <c r="BG251" s="1030">
        <f t="shared" si="42"/>
        <v>493085944.10000002</v>
      </c>
      <c r="BH251" s="1030"/>
      <c r="BI251" s="986">
        <v>507878522.39999998</v>
      </c>
      <c r="BJ251" s="1030"/>
      <c r="BK251" s="1030"/>
      <c r="BL251" s="1030"/>
      <c r="BM251" s="1030">
        <f t="shared" si="35"/>
        <v>507878522.39999998</v>
      </c>
    </row>
    <row r="252" spans="1:65" ht="155.25" hidden="1" x14ac:dyDescent="0.25">
      <c r="A252" s="855">
        <v>249</v>
      </c>
      <c r="B252" s="852" t="s">
        <v>615</v>
      </c>
      <c r="C252" s="849" t="s">
        <v>3072</v>
      </c>
      <c r="D252" s="1240" t="s">
        <v>845</v>
      </c>
      <c r="E252" s="1012" t="s">
        <v>846</v>
      </c>
      <c r="F252" s="1092" t="s">
        <v>1008</v>
      </c>
      <c r="G252" s="1092" t="s">
        <v>38</v>
      </c>
      <c r="H252" s="1094">
        <v>0.23</v>
      </c>
      <c r="I252" s="1092" t="s">
        <v>850</v>
      </c>
      <c r="J252" s="1092">
        <v>2022</v>
      </c>
      <c r="K252" s="1094">
        <v>0.7</v>
      </c>
      <c r="L252" s="1092">
        <v>19</v>
      </c>
      <c r="M252" s="1092" t="s">
        <v>847</v>
      </c>
      <c r="N252" s="1023">
        <v>1905</v>
      </c>
      <c r="O252" s="1092" t="s">
        <v>1007</v>
      </c>
      <c r="P252" s="1092">
        <v>1905050</v>
      </c>
      <c r="Q252" s="1092" t="s">
        <v>128</v>
      </c>
      <c r="R252" s="1097" t="s">
        <v>1009</v>
      </c>
      <c r="S252" s="1092">
        <v>190505000</v>
      </c>
      <c r="T252" s="1092" t="s">
        <v>935</v>
      </c>
      <c r="U252" s="1103">
        <v>68</v>
      </c>
      <c r="V252" s="1103">
        <v>68</v>
      </c>
      <c r="W252" s="1103">
        <v>68</v>
      </c>
      <c r="X252" s="1103">
        <v>68</v>
      </c>
      <c r="Y252" s="1103">
        <v>68</v>
      </c>
      <c r="Z252" s="1103">
        <v>68</v>
      </c>
      <c r="AA252" s="1020" t="s">
        <v>53</v>
      </c>
      <c r="AB252" s="1020" t="s">
        <v>3317</v>
      </c>
      <c r="AC252" s="1092" t="s">
        <v>173</v>
      </c>
      <c r="AD252" s="1092" t="s">
        <v>886</v>
      </c>
      <c r="AE252" s="1092" t="s">
        <v>853</v>
      </c>
      <c r="AF252" s="1020"/>
      <c r="AG252" s="1020"/>
      <c r="AH252" s="1020"/>
      <c r="AI252" s="1020"/>
      <c r="AJ252" s="1020"/>
      <c r="AK252" s="1020"/>
      <c r="AL252" s="1020"/>
      <c r="AM252" s="1020"/>
      <c r="AN252" s="1026"/>
      <c r="AO252" s="1027" t="s">
        <v>971</v>
      </c>
      <c r="AP252" s="1028"/>
      <c r="AQ252" s="1030">
        <v>4320004240.3484097</v>
      </c>
      <c r="AR252" s="1030"/>
      <c r="AS252" s="1030"/>
      <c r="AT252" s="1030"/>
      <c r="AU252" s="1030">
        <f t="shared" si="40"/>
        <v>4320004240.3484097</v>
      </c>
      <c r="AV252" s="1030"/>
      <c r="AW252" s="986">
        <v>4536004452.6633301</v>
      </c>
      <c r="AX252" s="1030"/>
      <c r="AY252" s="1030"/>
      <c r="AZ252" s="1030"/>
      <c r="BA252" s="1030">
        <f t="shared" si="41"/>
        <v>4536004452.6633301</v>
      </c>
      <c r="BB252" s="1030"/>
      <c r="BC252" s="986">
        <v>4672084586</v>
      </c>
      <c r="BD252" s="1030"/>
      <c r="BE252" s="1030"/>
      <c r="BF252" s="1030"/>
      <c r="BG252" s="1030">
        <f t="shared" si="42"/>
        <v>4672084586</v>
      </c>
      <c r="BH252" s="1030"/>
      <c r="BI252" s="986">
        <v>4812247124</v>
      </c>
      <c r="BJ252" s="1030"/>
      <c r="BK252" s="1030"/>
      <c r="BL252" s="1030"/>
      <c r="BM252" s="1030">
        <f t="shared" si="35"/>
        <v>4812247124</v>
      </c>
    </row>
    <row r="253" spans="1:65" ht="155.25" hidden="1" x14ac:dyDescent="0.25">
      <c r="A253" s="855">
        <v>250</v>
      </c>
      <c r="B253" s="852" t="s">
        <v>615</v>
      </c>
      <c r="C253" s="849" t="s">
        <v>3072</v>
      </c>
      <c r="D253" s="1240" t="s">
        <v>845</v>
      </c>
      <c r="E253" s="1012" t="s">
        <v>846</v>
      </c>
      <c r="F253" s="1012" t="s">
        <v>1011</v>
      </c>
      <c r="G253" s="1092" t="s">
        <v>38</v>
      </c>
      <c r="H253" s="1094">
        <v>0.23</v>
      </c>
      <c r="I253" s="1092" t="s">
        <v>850</v>
      </c>
      <c r="J253" s="1092">
        <v>2022</v>
      </c>
      <c r="K253" s="1094">
        <v>0.8</v>
      </c>
      <c r="L253" s="1092">
        <v>19</v>
      </c>
      <c r="M253" s="1092" t="s">
        <v>847</v>
      </c>
      <c r="N253" s="1023">
        <v>1903</v>
      </c>
      <c r="O253" s="1012" t="s">
        <v>968</v>
      </c>
      <c r="P253" s="1092">
        <v>1903011</v>
      </c>
      <c r="Q253" s="1092" t="s">
        <v>937</v>
      </c>
      <c r="R253" s="1097" t="s">
        <v>1012</v>
      </c>
      <c r="S253" s="1092" t="s">
        <v>1013</v>
      </c>
      <c r="T253" s="1092" t="s">
        <v>938</v>
      </c>
      <c r="U253" s="1092">
        <v>1564</v>
      </c>
      <c r="V253" s="1092">
        <v>1600</v>
      </c>
      <c r="W253" s="1092">
        <v>1750</v>
      </c>
      <c r="X253" s="1092">
        <v>1850</v>
      </c>
      <c r="Y253" s="1092">
        <v>2000</v>
      </c>
      <c r="Z253" s="1092">
        <v>2000</v>
      </c>
      <c r="AA253" s="1020" t="s">
        <v>43</v>
      </c>
      <c r="AB253" s="1092" t="s">
        <v>3316</v>
      </c>
      <c r="AC253" s="1092" t="s">
        <v>173</v>
      </c>
      <c r="AD253" s="1092" t="s">
        <v>886</v>
      </c>
      <c r="AE253" s="1092" t="s">
        <v>853</v>
      </c>
      <c r="AF253" s="1020"/>
      <c r="AG253" s="1020"/>
      <c r="AH253" s="1020"/>
      <c r="AI253" s="1020"/>
      <c r="AJ253" s="1020"/>
      <c r="AK253" s="1020"/>
      <c r="AL253" s="1020"/>
      <c r="AM253" s="1020"/>
      <c r="AN253" s="1026"/>
      <c r="AO253" s="1027" t="s">
        <v>971</v>
      </c>
      <c r="AP253" s="1028"/>
      <c r="AQ253" s="986">
        <v>663129132.51507497</v>
      </c>
      <c r="AR253" s="1030"/>
      <c r="AS253" s="1030"/>
      <c r="AT253" s="1030"/>
      <c r="AU253" s="1030">
        <f t="shared" si="40"/>
        <v>663129132.51507497</v>
      </c>
      <c r="AV253" s="1030"/>
      <c r="AW253" s="986">
        <v>696285589</v>
      </c>
      <c r="AX253" s="1030"/>
      <c r="AY253" s="1030"/>
      <c r="AZ253" s="1030"/>
      <c r="BA253" s="1030">
        <f t="shared" si="41"/>
        <v>696285589</v>
      </c>
      <c r="BB253" s="1030"/>
      <c r="BC253" s="986">
        <v>717174157</v>
      </c>
      <c r="BD253" s="1030"/>
      <c r="BE253" s="1030"/>
      <c r="BF253" s="1030"/>
      <c r="BG253" s="1030">
        <f t="shared" si="42"/>
        <v>717174157</v>
      </c>
      <c r="BH253" s="1030"/>
      <c r="BI253" s="986">
        <v>738689381.5</v>
      </c>
      <c r="BJ253" s="1030"/>
      <c r="BK253" s="1030"/>
      <c r="BL253" s="1030"/>
      <c r="BM253" s="1030">
        <f t="shared" si="35"/>
        <v>738689381.5</v>
      </c>
    </row>
    <row r="254" spans="1:65" ht="120.75" hidden="1" x14ac:dyDescent="0.25">
      <c r="A254" s="855">
        <v>251</v>
      </c>
      <c r="B254" s="852" t="s">
        <v>615</v>
      </c>
      <c r="C254" s="849" t="s">
        <v>3072</v>
      </c>
      <c r="D254" s="1240" t="s">
        <v>845</v>
      </c>
      <c r="E254" s="1012" t="s">
        <v>846</v>
      </c>
      <c r="F254" s="1012" t="s">
        <v>1011</v>
      </c>
      <c r="G254" s="1092" t="s">
        <v>38</v>
      </c>
      <c r="H254" s="1094">
        <v>0.23</v>
      </c>
      <c r="I254" s="1092" t="s">
        <v>850</v>
      </c>
      <c r="J254" s="1092">
        <v>2022</v>
      </c>
      <c r="K254" s="1094">
        <v>0.8</v>
      </c>
      <c r="L254" s="1092">
        <v>19</v>
      </c>
      <c r="M254" s="1092" t="s">
        <v>847</v>
      </c>
      <c r="N254" s="1023">
        <v>1903</v>
      </c>
      <c r="O254" s="1012" t="s">
        <v>968</v>
      </c>
      <c r="P254" s="1092">
        <v>1903023</v>
      </c>
      <c r="Q254" s="1092" t="s">
        <v>986</v>
      </c>
      <c r="R254" s="1097" t="s">
        <v>1014</v>
      </c>
      <c r="S254" s="1092" t="s">
        <v>1015</v>
      </c>
      <c r="T254" s="1092" t="s">
        <v>1016</v>
      </c>
      <c r="U254" s="1092">
        <v>12</v>
      </c>
      <c r="V254" s="1092">
        <v>12</v>
      </c>
      <c r="W254" s="1092">
        <v>16</v>
      </c>
      <c r="X254" s="1092">
        <v>20</v>
      </c>
      <c r="Y254" s="1092">
        <v>24</v>
      </c>
      <c r="Z254" s="1092">
        <v>24</v>
      </c>
      <c r="AA254" s="1020" t="s">
        <v>43</v>
      </c>
      <c r="AB254" s="1092" t="s">
        <v>3316</v>
      </c>
      <c r="AC254" s="1092" t="s">
        <v>173</v>
      </c>
      <c r="AD254" s="1092" t="s">
        <v>886</v>
      </c>
      <c r="AE254" s="1092" t="s">
        <v>853</v>
      </c>
      <c r="AF254" s="1020"/>
      <c r="AG254" s="1020"/>
      <c r="AH254" s="1020"/>
      <c r="AI254" s="1020"/>
      <c r="AJ254" s="1020"/>
      <c r="AK254" s="1020"/>
      <c r="AL254" s="1020"/>
      <c r="AM254" s="1020"/>
      <c r="AN254" s="1026"/>
      <c r="AO254" s="1027" t="s">
        <v>971</v>
      </c>
      <c r="AP254" s="1028"/>
      <c r="AQ254" s="986">
        <v>663129132.51507497</v>
      </c>
      <c r="AR254" s="1030"/>
      <c r="AS254" s="1030"/>
      <c r="AT254" s="1030"/>
      <c r="AU254" s="1030">
        <f t="shared" si="40"/>
        <v>663129132.51507497</v>
      </c>
      <c r="AV254" s="1030"/>
      <c r="AW254" s="986">
        <v>696285589</v>
      </c>
      <c r="AX254" s="1030"/>
      <c r="AY254" s="1030"/>
      <c r="AZ254" s="1030"/>
      <c r="BA254" s="1030">
        <f t="shared" si="41"/>
        <v>696285589</v>
      </c>
      <c r="BB254" s="1030"/>
      <c r="BC254" s="986">
        <v>717174157</v>
      </c>
      <c r="BD254" s="1030"/>
      <c r="BE254" s="1030"/>
      <c r="BF254" s="1030"/>
      <c r="BG254" s="1030">
        <f t="shared" si="42"/>
        <v>717174157</v>
      </c>
      <c r="BH254" s="1030"/>
      <c r="BI254" s="986">
        <v>738689381.5</v>
      </c>
      <c r="BJ254" s="1030"/>
      <c r="BK254" s="1030"/>
      <c r="BL254" s="1030"/>
      <c r="BM254" s="1030">
        <f t="shared" si="35"/>
        <v>738689381.5</v>
      </c>
    </row>
    <row r="255" spans="1:65" ht="103.5" hidden="1" x14ac:dyDescent="0.25">
      <c r="A255" s="855">
        <v>252</v>
      </c>
      <c r="B255" s="852" t="s">
        <v>615</v>
      </c>
      <c r="C255" s="849" t="s">
        <v>3072</v>
      </c>
      <c r="D255" s="1240" t="s">
        <v>845</v>
      </c>
      <c r="E255" s="1012" t="s">
        <v>846</v>
      </c>
      <c r="F255" s="1092" t="s">
        <v>1011</v>
      </c>
      <c r="G255" s="1092" t="s">
        <v>38</v>
      </c>
      <c r="H255" s="1094">
        <v>0.23</v>
      </c>
      <c r="I255" s="1092" t="s">
        <v>850</v>
      </c>
      <c r="J255" s="1092">
        <v>2022</v>
      </c>
      <c r="K255" s="1094">
        <v>0.7</v>
      </c>
      <c r="L255" s="1092">
        <v>19</v>
      </c>
      <c r="M255" s="1092" t="s">
        <v>847</v>
      </c>
      <c r="N255" s="1023">
        <v>1905</v>
      </c>
      <c r="O255" s="1092" t="s">
        <v>1017</v>
      </c>
      <c r="P255" s="1092" t="s">
        <v>1019</v>
      </c>
      <c r="Q255" s="1092" t="s">
        <v>1020</v>
      </c>
      <c r="R255" s="1097" t="s">
        <v>1018</v>
      </c>
      <c r="S255" s="1092" t="s">
        <v>1021</v>
      </c>
      <c r="T255" s="1092" t="s">
        <v>876</v>
      </c>
      <c r="U255" s="1092">
        <v>0</v>
      </c>
      <c r="V255" s="1092">
        <v>68</v>
      </c>
      <c r="W255" s="1092">
        <v>68</v>
      </c>
      <c r="X255" s="1092">
        <v>68</v>
      </c>
      <c r="Y255" s="1092">
        <v>68</v>
      </c>
      <c r="Z255" s="1092">
        <v>68</v>
      </c>
      <c r="AA255" s="1020" t="s">
        <v>53</v>
      </c>
      <c r="AB255" s="1092" t="s">
        <v>3317</v>
      </c>
      <c r="AC255" s="1092" t="s">
        <v>173</v>
      </c>
      <c r="AD255" s="1092" t="s">
        <v>886</v>
      </c>
      <c r="AE255" s="1092" t="s">
        <v>853</v>
      </c>
      <c r="AF255" s="1020"/>
      <c r="AG255" s="1020"/>
      <c r="AH255" s="1020"/>
      <c r="AI255" s="1020"/>
      <c r="AJ255" s="1020"/>
      <c r="AK255" s="1020"/>
      <c r="AL255" s="1020"/>
      <c r="AM255" s="1020"/>
      <c r="AN255" s="1026"/>
      <c r="AO255" s="1027" t="s">
        <v>971</v>
      </c>
      <c r="AP255" s="1028"/>
      <c r="AQ255" s="1030">
        <v>2160002120.3484068</v>
      </c>
      <c r="AR255" s="1030"/>
      <c r="AS255" s="1030"/>
      <c r="AT255" s="1030"/>
      <c r="AU255" s="1030">
        <f t="shared" si="40"/>
        <v>2160002120.3484068</v>
      </c>
      <c r="AV255" s="1030"/>
      <c r="AW255" s="986">
        <v>2268002226.3333335</v>
      </c>
      <c r="AX255" s="1030"/>
      <c r="AY255" s="1030"/>
      <c r="AZ255" s="1030"/>
      <c r="BA255" s="1030">
        <f t="shared" si="41"/>
        <v>2268002226.3333335</v>
      </c>
      <c r="BB255" s="1030"/>
      <c r="BC255" s="986">
        <v>2336042293</v>
      </c>
      <c r="BD255" s="1030"/>
      <c r="BE255" s="1030"/>
      <c r="BF255" s="1030"/>
      <c r="BG255" s="1030">
        <f t="shared" si="42"/>
        <v>2336042293</v>
      </c>
      <c r="BH255" s="1030"/>
      <c r="BI255" s="986">
        <v>2406123562</v>
      </c>
      <c r="BJ255" s="1030"/>
      <c r="BK255" s="1030"/>
      <c r="BL255" s="1030"/>
      <c r="BM255" s="1030">
        <f t="shared" si="35"/>
        <v>2406123562</v>
      </c>
    </row>
    <row r="256" spans="1:65" ht="172.5" hidden="1" x14ac:dyDescent="0.25">
      <c r="A256" s="855">
        <v>253</v>
      </c>
      <c r="B256" s="852" t="s">
        <v>615</v>
      </c>
      <c r="C256" s="849" t="s">
        <v>3072</v>
      </c>
      <c r="D256" s="1240" t="s">
        <v>1022</v>
      </c>
      <c r="E256" s="1012" t="s">
        <v>1023</v>
      </c>
      <c r="F256" s="1104" t="s">
        <v>1024</v>
      </c>
      <c r="G256" s="1092" t="s">
        <v>38</v>
      </c>
      <c r="H256" s="1105">
        <v>0.89900000000000002</v>
      </c>
      <c r="I256" s="1092" t="s">
        <v>1025</v>
      </c>
      <c r="J256" s="1092">
        <v>2022</v>
      </c>
      <c r="K256" s="1094">
        <v>0.92</v>
      </c>
      <c r="L256" s="1092">
        <v>19</v>
      </c>
      <c r="M256" s="1092" t="s">
        <v>847</v>
      </c>
      <c r="N256" s="1023">
        <v>1903</v>
      </c>
      <c r="O256" s="1012" t="s">
        <v>968</v>
      </c>
      <c r="P256" s="1106">
        <v>1903031</v>
      </c>
      <c r="Q256" s="1107" t="s">
        <v>1005</v>
      </c>
      <c r="R256" s="1097" t="s">
        <v>1026</v>
      </c>
      <c r="S256" s="1106">
        <v>190303100</v>
      </c>
      <c r="T256" s="1107" t="s">
        <v>1006</v>
      </c>
      <c r="U256" s="1092">
        <v>4</v>
      </c>
      <c r="V256" s="1092">
        <v>4</v>
      </c>
      <c r="W256" s="1092">
        <v>4</v>
      </c>
      <c r="X256" s="1092">
        <v>4</v>
      </c>
      <c r="Y256" s="1092">
        <v>4</v>
      </c>
      <c r="Z256" s="1092">
        <v>4</v>
      </c>
      <c r="AA256" s="1020" t="s">
        <v>53</v>
      </c>
      <c r="AB256" s="1020" t="s">
        <v>3317</v>
      </c>
      <c r="AC256" s="1092" t="s">
        <v>173</v>
      </c>
      <c r="AD256" s="1092" t="s">
        <v>886</v>
      </c>
      <c r="AE256" s="1092" t="s">
        <v>1028</v>
      </c>
      <c r="AF256" s="1020"/>
      <c r="AG256" s="1020"/>
      <c r="AH256" s="1020"/>
      <c r="AI256" s="1020"/>
      <c r="AJ256" s="1020"/>
      <c r="AK256" s="1020"/>
      <c r="AL256" s="1020"/>
      <c r="AM256" s="1020"/>
      <c r="AN256" s="1026"/>
      <c r="AO256" s="1027" t="s">
        <v>971</v>
      </c>
      <c r="AP256" s="1028"/>
      <c r="AQ256" s="1030">
        <v>149730545.38137761</v>
      </c>
      <c r="AR256" s="1030"/>
      <c r="AS256" s="1030"/>
      <c r="AT256" s="1030"/>
      <c r="AU256" s="1030">
        <f t="shared" si="40"/>
        <v>149730545.38137761</v>
      </c>
      <c r="AV256" s="1030"/>
      <c r="AW256" s="986">
        <v>157217072.59999999</v>
      </c>
      <c r="AX256" s="1030"/>
      <c r="AY256" s="1030"/>
      <c r="AZ256" s="1030"/>
      <c r="BA256" s="1030">
        <f t="shared" si="41"/>
        <v>157217072.59999999</v>
      </c>
      <c r="BB256" s="1030"/>
      <c r="BC256" s="986">
        <v>161933584.80000001</v>
      </c>
      <c r="BD256" s="1030"/>
      <c r="BE256" s="1030"/>
      <c r="BF256" s="1030"/>
      <c r="BG256" s="1030">
        <f t="shared" si="42"/>
        <v>161933584.80000001</v>
      </c>
      <c r="BH256" s="1030"/>
      <c r="BI256" s="986">
        <v>166791592.40000001</v>
      </c>
      <c r="BJ256" s="1030"/>
      <c r="BK256" s="1030"/>
      <c r="BL256" s="1030"/>
      <c r="BM256" s="1030">
        <f t="shared" si="35"/>
        <v>166791592.40000001</v>
      </c>
    </row>
    <row r="257" spans="1:65" ht="172.5" hidden="1" x14ac:dyDescent="0.25">
      <c r="A257" s="855">
        <v>254</v>
      </c>
      <c r="B257" s="852" t="s">
        <v>615</v>
      </c>
      <c r="C257" s="849" t="s">
        <v>3072</v>
      </c>
      <c r="D257" s="1240" t="s">
        <v>1022</v>
      </c>
      <c r="E257" s="1012" t="s">
        <v>1023</v>
      </c>
      <c r="F257" s="1104" t="s">
        <v>1024</v>
      </c>
      <c r="G257" s="1092" t="s">
        <v>38</v>
      </c>
      <c r="H257" s="1105">
        <v>0.89900000000000002</v>
      </c>
      <c r="I257" s="1092" t="s">
        <v>1025</v>
      </c>
      <c r="J257" s="1092">
        <v>2022</v>
      </c>
      <c r="K257" s="1094"/>
      <c r="L257" s="1092">
        <v>19</v>
      </c>
      <c r="M257" s="1092" t="s">
        <v>847</v>
      </c>
      <c r="N257" s="1023">
        <v>1903</v>
      </c>
      <c r="O257" s="1012" t="s">
        <v>968</v>
      </c>
      <c r="P257" s="1106">
        <v>1903052</v>
      </c>
      <c r="Q257" s="1107" t="s">
        <v>875</v>
      </c>
      <c r="R257" s="1097" t="s">
        <v>1029</v>
      </c>
      <c r="S257" s="1106">
        <v>190305200</v>
      </c>
      <c r="T257" s="1107" t="s">
        <v>876</v>
      </c>
      <c r="U257" s="1103">
        <v>64</v>
      </c>
      <c r="V257" s="1103">
        <v>64</v>
      </c>
      <c r="W257" s="1103">
        <v>64</v>
      </c>
      <c r="X257" s="1103">
        <v>64</v>
      </c>
      <c r="Y257" s="1103">
        <v>64</v>
      </c>
      <c r="Z257" s="1103">
        <v>64</v>
      </c>
      <c r="AA257" s="1020" t="s">
        <v>53</v>
      </c>
      <c r="AB257" s="1020" t="s">
        <v>3317</v>
      </c>
      <c r="AC257" s="1092" t="s">
        <v>173</v>
      </c>
      <c r="AD257" s="1092" t="s">
        <v>886</v>
      </c>
      <c r="AE257" s="1092" t="s">
        <v>1028</v>
      </c>
      <c r="AF257" s="1020"/>
      <c r="AG257" s="1020"/>
      <c r="AH257" s="1020"/>
      <c r="AI257" s="1020"/>
      <c r="AJ257" s="1020"/>
      <c r="AK257" s="1020"/>
      <c r="AL257" s="1020"/>
      <c r="AM257" s="1020"/>
      <c r="AN257" s="1026"/>
      <c r="AO257" s="1027" t="s">
        <v>971</v>
      </c>
      <c r="AP257" s="1028"/>
      <c r="AQ257" s="1030">
        <v>149730545.38137761</v>
      </c>
      <c r="AR257" s="1030"/>
      <c r="AS257" s="1030"/>
      <c r="AT257" s="1030"/>
      <c r="AU257" s="1030">
        <f t="shared" si="40"/>
        <v>149730545.38137761</v>
      </c>
      <c r="AV257" s="1030"/>
      <c r="AW257" s="986">
        <v>157217072.59999999</v>
      </c>
      <c r="AX257" s="1030"/>
      <c r="AY257" s="1030"/>
      <c r="AZ257" s="1030"/>
      <c r="BA257" s="1030">
        <f t="shared" si="41"/>
        <v>157217072.59999999</v>
      </c>
      <c r="BB257" s="1030"/>
      <c r="BC257" s="986">
        <v>161933584.80000001</v>
      </c>
      <c r="BD257" s="1030"/>
      <c r="BE257" s="1030"/>
      <c r="BF257" s="1030"/>
      <c r="BG257" s="1030">
        <f t="shared" si="42"/>
        <v>161933584.80000001</v>
      </c>
      <c r="BH257" s="1030"/>
      <c r="BI257" s="986">
        <v>166791592.40000001</v>
      </c>
      <c r="BJ257" s="1030"/>
      <c r="BK257" s="1030"/>
      <c r="BL257" s="1030"/>
      <c r="BM257" s="1030">
        <f t="shared" si="35"/>
        <v>166791592.40000001</v>
      </c>
    </row>
    <row r="258" spans="1:65" ht="172.5" hidden="1" x14ac:dyDescent="0.25">
      <c r="A258" s="855">
        <v>255</v>
      </c>
      <c r="B258" s="852" t="s">
        <v>615</v>
      </c>
      <c r="C258" s="849" t="s">
        <v>3072</v>
      </c>
      <c r="D258" s="1240" t="s">
        <v>1022</v>
      </c>
      <c r="E258" s="1012" t="s">
        <v>1023</v>
      </c>
      <c r="F258" s="1104" t="s">
        <v>1024</v>
      </c>
      <c r="G258" s="1092" t="s">
        <v>38</v>
      </c>
      <c r="H258" s="1105">
        <v>0.89900000000000002</v>
      </c>
      <c r="I258" s="1092" t="s">
        <v>1025</v>
      </c>
      <c r="J258" s="1092">
        <v>2022</v>
      </c>
      <c r="K258" s="1094"/>
      <c r="L258" s="1092">
        <v>19</v>
      </c>
      <c r="M258" s="1092" t="s">
        <v>847</v>
      </c>
      <c r="N258" s="1023">
        <v>1903</v>
      </c>
      <c r="O258" s="1012" t="s">
        <v>968</v>
      </c>
      <c r="P258" s="1107">
        <v>1903023</v>
      </c>
      <c r="Q258" s="1092" t="s">
        <v>986</v>
      </c>
      <c r="R258" s="1097" t="s">
        <v>1030</v>
      </c>
      <c r="S258" s="1107">
        <v>190302300</v>
      </c>
      <c r="T258" s="1092" t="s">
        <v>1031</v>
      </c>
      <c r="U258" s="1103">
        <v>64</v>
      </c>
      <c r="V258" s="1103">
        <v>64</v>
      </c>
      <c r="W258" s="1103">
        <v>64</v>
      </c>
      <c r="X258" s="1103">
        <v>64</v>
      </c>
      <c r="Y258" s="1103">
        <v>64</v>
      </c>
      <c r="Z258" s="1103">
        <v>64</v>
      </c>
      <c r="AA258" s="1020" t="s">
        <v>53</v>
      </c>
      <c r="AB258" s="1020" t="s">
        <v>3317</v>
      </c>
      <c r="AC258" s="1092" t="s">
        <v>173</v>
      </c>
      <c r="AD258" s="1092" t="s">
        <v>886</v>
      </c>
      <c r="AE258" s="1092" t="s">
        <v>1028</v>
      </c>
      <c r="AF258" s="1020"/>
      <c r="AG258" s="1020"/>
      <c r="AH258" s="1020"/>
      <c r="AI258" s="1020"/>
      <c r="AJ258" s="1020"/>
      <c r="AK258" s="1020"/>
      <c r="AL258" s="1020"/>
      <c r="AM258" s="1020"/>
      <c r="AN258" s="1026"/>
      <c r="AO258" s="1027" t="s">
        <v>971</v>
      </c>
      <c r="AP258" s="1028"/>
      <c r="AQ258" s="1030">
        <v>149730545.38137761</v>
      </c>
      <c r="AR258" s="1030"/>
      <c r="AS258" s="1030"/>
      <c r="AT258" s="1030"/>
      <c r="AU258" s="1030">
        <f t="shared" si="40"/>
        <v>149730545.38137761</v>
      </c>
      <c r="AV258" s="1030"/>
      <c r="AW258" s="986">
        <v>157217072.59999999</v>
      </c>
      <c r="AX258" s="1030"/>
      <c r="AY258" s="1030"/>
      <c r="AZ258" s="1030"/>
      <c r="BA258" s="1030">
        <f t="shared" si="41"/>
        <v>157217072.59999999</v>
      </c>
      <c r="BB258" s="1030"/>
      <c r="BC258" s="986">
        <v>161933584.80000001</v>
      </c>
      <c r="BD258" s="1030"/>
      <c r="BE258" s="1030"/>
      <c r="BF258" s="1030"/>
      <c r="BG258" s="1030">
        <f t="shared" si="42"/>
        <v>161933584.80000001</v>
      </c>
      <c r="BH258" s="1030"/>
      <c r="BI258" s="986">
        <v>166791592.40000001</v>
      </c>
      <c r="BJ258" s="1030"/>
      <c r="BK258" s="1030"/>
      <c r="BL258" s="1030"/>
      <c r="BM258" s="1030">
        <f t="shared" si="35"/>
        <v>166791592.40000001</v>
      </c>
    </row>
    <row r="259" spans="1:65" ht="103.5" hidden="1" x14ac:dyDescent="0.25">
      <c r="A259" s="855">
        <v>256</v>
      </c>
      <c r="B259" s="852" t="s">
        <v>615</v>
      </c>
      <c r="C259" s="849" t="s">
        <v>3072</v>
      </c>
      <c r="D259" s="1240" t="s">
        <v>845</v>
      </c>
      <c r="E259" s="1012" t="s">
        <v>846</v>
      </c>
      <c r="F259" s="1104" t="s">
        <v>1024</v>
      </c>
      <c r="G259" s="1092" t="s">
        <v>38</v>
      </c>
      <c r="H259" s="1105">
        <v>0.89900000000000002</v>
      </c>
      <c r="I259" s="1092" t="s">
        <v>850</v>
      </c>
      <c r="J259" s="1092">
        <v>2022</v>
      </c>
      <c r="K259" s="1094">
        <v>0.92</v>
      </c>
      <c r="L259" s="1092">
        <v>19</v>
      </c>
      <c r="M259" s="1092" t="s">
        <v>847</v>
      </c>
      <c r="N259" s="1023">
        <v>1905</v>
      </c>
      <c r="O259" s="1012" t="s">
        <v>1017</v>
      </c>
      <c r="P259" s="1092">
        <v>1905015</v>
      </c>
      <c r="Q259" s="1092" t="s">
        <v>51</v>
      </c>
      <c r="R259" s="1097" t="s">
        <v>1032</v>
      </c>
      <c r="S259" s="1092" t="s">
        <v>1033</v>
      </c>
      <c r="T259" s="1092" t="s">
        <v>989</v>
      </c>
      <c r="U259" s="1092">
        <v>64</v>
      </c>
      <c r="V259" s="1092">
        <v>64</v>
      </c>
      <c r="W259" s="1092">
        <v>64</v>
      </c>
      <c r="X259" s="1092">
        <v>64</v>
      </c>
      <c r="Y259" s="1092">
        <v>64</v>
      </c>
      <c r="Z259" s="1092">
        <v>64</v>
      </c>
      <c r="AA259" s="1020" t="s">
        <v>53</v>
      </c>
      <c r="AB259" s="1020" t="s">
        <v>3317</v>
      </c>
      <c r="AC259" s="1092" t="s">
        <v>173</v>
      </c>
      <c r="AD259" s="1092" t="s">
        <v>886</v>
      </c>
      <c r="AE259" s="1092" t="s">
        <v>1034</v>
      </c>
      <c r="AF259" s="1020"/>
      <c r="AG259" s="1020"/>
      <c r="AH259" s="1020"/>
      <c r="AI259" s="1020"/>
      <c r="AJ259" s="1020"/>
      <c r="AK259" s="1020"/>
      <c r="AL259" s="1020"/>
      <c r="AM259" s="1020"/>
      <c r="AN259" s="1026"/>
      <c r="AO259" s="1027" t="s">
        <v>971</v>
      </c>
      <c r="AP259" s="1028"/>
      <c r="AQ259" s="1030">
        <v>105683536.60516566</v>
      </c>
      <c r="AR259" s="1030"/>
      <c r="AS259" s="1030"/>
      <c r="AT259" s="1030"/>
      <c r="AU259" s="1030">
        <f t="shared" si="40"/>
        <v>105683536.60516566</v>
      </c>
      <c r="AV259" s="1030"/>
      <c r="AW259" s="986">
        <v>110967713.33333333</v>
      </c>
      <c r="AX259" s="1030"/>
      <c r="AY259" s="1030"/>
      <c r="AZ259" s="1030"/>
      <c r="BA259" s="1030">
        <f t="shared" si="41"/>
        <v>110967713.33333333</v>
      </c>
      <c r="BB259" s="1030"/>
      <c r="BC259" s="986">
        <v>114296745</v>
      </c>
      <c r="BD259" s="1030"/>
      <c r="BE259" s="1030"/>
      <c r="BF259" s="1030"/>
      <c r="BG259" s="1030">
        <f t="shared" si="42"/>
        <v>114296745</v>
      </c>
      <c r="BH259" s="1030"/>
      <c r="BI259" s="986">
        <v>117725647.33333333</v>
      </c>
      <c r="BJ259" s="1030"/>
      <c r="BK259" s="1030"/>
      <c r="BL259" s="1030"/>
      <c r="BM259" s="1030">
        <f t="shared" si="35"/>
        <v>117725647.33333333</v>
      </c>
    </row>
    <row r="260" spans="1:65" ht="103.5" hidden="1" x14ac:dyDescent="0.25">
      <c r="A260" s="855">
        <v>257</v>
      </c>
      <c r="B260" s="852" t="s">
        <v>615</v>
      </c>
      <c r="C260" s="849" t="s">
        <v>3072</v>
      </c>
      <c r="D260" s="1240" t="s">
        <v>845</v>
      </c>
      <c r="E260" s="1012" t="s">
        <v>846</v>
      </c>
      <c r="F260" s="1104" t="s">
        <v>1024</v>
      </c>
      <c r="G260" s="1092" t="s">
        <v>38</v>
      </c>
      <c r="H260" s="1105">
        <v>0.89900000000000002</v>
      </c>
      <c r="I260" s="1092" t="s">
        <v>850</v>
      </c>
      <c r="J260" s="1092">
        <v>2022</v>
      </c>
      <c r="K260" s="1094">
        <v>0.92</v>
      </c>
      <c r="L260" s="1092">
        <v>19</v>
      </c>
      <c r="M260" s="1092" t="s">
        <v>847</v>
      </c>
      <c r="N260" s="1023">
        <v>1905</v>
      </c>
      <c r="O260" s="1012" t="s">
        <v>1017</v>
      </c>
      <c r="P260" s="1092" t="s">
        <v>1036</v>
      </c>
      <c r="Q260" s="1092" t="s">
        <v>128</v>
      </c>
      <c r="R260" s="1097" t="s">
        <v>1035</v>
      </c>
      <c r="S260" s="1092">
        <v>190505005</v>
      </c>
      <c r="T260" s="1092" t="s">
        <v>1037</v>
      </c>
      <c r="U260" s="1092">
        <v>64</v>
      </c>
      <c r="V260" s="1092">
        <v>64</v>
      </c>
      <c r="W260" s="1092">
        <v>64</v>
      </c>
      <c r="X260" s="1092">
        <v>64</v>
      </c>
      <c r="Y260" s="1092">
        <v>64</v>
      </c>
      <c r="Z260" s="1092">
        <v>64</v>
      </c>
      <c r="AA260" s="1020" t="s">
        <v>53</v>
      </c>
      <c r="AB260" s="1020" t="s">
        <v>3317</v>
      </c>
      <c r="AC260" s="1092" t="s">
        <v>173</v>
      </c>
      <c r="AD260" s="1092" t="s">
        <v>886</v>
      </c>
      <c r="AE260" s="1092" t="s">
        <v>1034</v>
      </c>
      <c r="AF260" s="1020"/>
      <c r="AG260" s="1020"/>
      <c r="AH260" s="1020"/>
      <c r="AI260" s="1020"/>
      <c r="AJ260" s="1020"/>
      <c r="AK260" s="1020"/>
      <c r="AL260" s="1020"/>
      <c r="AM260" s="1020"/>
      <c r="AN260" s="1026"/>
      <c r="AO260" s="1027" t="s">
        <v>971</v>
      </c>
      <c r="AP260" s="1028"/>
      <c r="AQ260" s="1030">
        <v>105683536.60516566</v>
      </c>
      <c r="AR260" s="1030"/>
      <c r="AS260" s="1030"/>
      <c r="AT260" s="1030"/>
      <c r="AU260" s="1030">
        <f t="shared" si="40"/>
        <v>105683536.60516566</v>
      </c>
      <c r="AV260" s="1030"/>
      <c r="AW260" s="986">
        <v>110967713.33333333</v>
      </c>
      <c r="AX260" s="1030"/>
      <c r="AY260" s="1030"/>
      <c r="AZ260" s="1030"/>
      <c r="BA260" s="1030">
        <f t="shared" si="41"/>
        <v>110967713.33333333</v>
      </c>
      <c r="BB260" s="1030"/>
      <c r="BC260" s="986">
        <v>114296745</v>
      </c>
      <c r="BD260" s="1030"/>
      <c r="BE260" s="1030"/>
      <c r="BF260" s="1030"/>
      <c r="BG260" s="1030">
        <f t="shared" si="42"/>
        <v>114296745</v>
      </c>
      <c r="BH260" s="1030"/>
      <c r="BI260" s="986">
        <v>117725647.33333333</v>
      </c>
      <c r="BJ260" s="1030"/>
      <c r="BK260" s="1030"/>
      <c r="BL260" s="1030"/>
      <c r="BM260" s="1030">
        <f t="shared" si="35"/>
        <v>117725647.33333333</v>
      </c>
    </row>
    <row r="261" spans="1:65" ht="120.75" hidden="1" x14ac:dyDescent="0.25">
      <c r="A261" s="855">
        <v>258</v>
      </c>
      <c r="B261" s="852" t="s">
        <v>615</v>
      </c>
      <c r="C261" s="849" t="s">
        <v>3072</v>
      </c>
      <c r="D261" s="1240" t="s">
        <v>845</v>
      </c>
      <c r="E261" s="1012" t="s">
        <v>846</v>
      </c>
      <c r="F261" s="1104" t="s">
        <v>1024</v>
      </c>
      <c r="G261" s="1092" t="s">
        <v>38</v>
      </c>
      <c r="H261" s="1105">
        <v>0.89900000000000002</v>
      </c>
      <c r="I261" s="1092" t="s">
        <v>850</v>
      </c>
      <c r="J261" s="1092">
        <v>2022</v>
      </c>
      <c r="K261" s="1094">
        <v>0.92</v>
      </c>
      <c r="L261" s="1092">
        <v>19</v>
      </c>
      <c r="M261" s="1092" t="s">
        <v>847</v>
      </c>
      <c r="N261" s="1023">
        <v>1905</v>
      </c>
      <c r="O261" s="1012" t="s">
        <v>1017</v>
      </c>
      <c r="P261" s="1092">
        <v>1905053</v>
      </c>
      <c r="Q261" s="1092" t="s">
        <v>875</v>
      </c>
      <c r="R261" s="1097" t="s">
        <v>1038</v>
      </c>
      <c r="S261" s="1092">
        <v>190505300</v>
      </c>
      <c r="T261" s="1092" t="s">
        <v>876</v>
      </c>
      <c r="U261" s="1092">
        <v>64</v>
      </c>
      <c r="V261" s="1092">
        <v>64</v>
      </c>
      <c r="W261" s="1092">
        <v>64</v>
      </c>
      <c r="X261" s="1092">
        <v>64</v>
      </c>
      <c r="Y261" s="1092">
        <v>64</v>
      </c>
      <c r="Z261" s="1092">
        <v>64</v>
      </c>
      <c r="AA261" s="1020" t="s">
        <v>53</v>
      </c>
      <c r="AB261" s="1020" t="s">
        <v>3317</v>
      </c>
      <c r="AC261" s="1092" t="s">
        <v>173</v>
      </c>
      <c r="AD261" s="1092" t="s">
        <v>886</v>
      </c>
      <c r="AE261" s="1092" t="s">
        <v>1034</v>
      </c>
      <c r="AF261" s="1020"/>
      <c r="AG261" s="1020"/>
      <c r="AH261" s="1020"/>
      <c r="AI261" s="1020"/>
      <c r="AJ261" s="1020"/>
      <c r="AK261" s="1020"/>
      <c r="AL261" s="1020"/>
      <c r="AM261" s="1020"/>
      <c r="AN261" s="1026"/>
      <c r="AO261" s="1027" t="s">
        <v>971</v>
      </c>
      <c r="AP261" s="1028"/>
      <c r="AQ261" s="1030">
        <v>105683536.60516566</v>
      </c>
      <c r="AR261" s="1030"/>
      <c r="AS261" s="1030"/>
      <c r="AT261" s="1030"/>
      <c r="AU261" s="1030">
        <f t="shared" si="40"/>
        <v>105683536.60516566</v>
      </c>
      <c r="AV261" s="1030"/>
      <c r="AW261" s="986">
        <v>110967713.33333333</v>
      </c>
      <c r="AX261" s="1030"/>
      <c r="AY261" s="1030"/>
      <c r="AZ261" s="1030"/>
      <c r="BA261" s="1030">
        <f t="shared" si="41"/>
        <v>110967713.33333333</v>
      </c>
      <c r="BB261" s="1030"/>
      <c r="BC261" s="986">
        <v>114296745</v>
      </c>
      <c r="BD261" s="1030"/>
      <c r="BE261" s="1030"/>
      <c r="BF261" s="1030"/>
      <c r="BG261" s="1030">
        <f t="shared" si="42"/>
        <v>114296745</v>
      </c>
      <c r="BH261" s="1030"/>
      <c r="BI261" s="986">
        <v>117725647.33333333</v>
      </c>
      <c r="BJ261" s="1030"/>
      <c r="BK261" s="1030"/>
      <c r="BL261" s="1030"/>
      <c r="BM261" s="1030">
        <f t="shared" ref="BM261:BM324" si="43">+BH261+BI261+BJ261+BK261+BL261</f>
        <v>117725647.33333333</v>
      </c>
    </row>
    <row r="262" spans="1:65" ht="120.75" hidden="1" x14ac:dyDescent="0.25">
      <c r="A262" s="855">
        <v>259</v>
      </c>
      <c r="B262" s="852" t="s">
        <v>615</v>
      </c>
      <c r="C262" s="849" t="s">
        <v>3072</v>
      </c>
      <c r="D262" s="1240" t="s">
        <v>845</v>
      </c>
      <c r="E262" s="1012" t="s">
        <v>846</v>
      </c>
      <c r="F262" s="1012" t="s">
        <v>2585</v>
      </c>
      <c r="G262" s="1092" t="s">
        <v>1040</v>
      </c>
      <c r="H262" s="1108">
        <v>7</v>
      </c>
      <c r="I262" s="1092" t="s">
        <v>1041</v>
      </c>
      <c r="J262" s="1100">
        <v>2023</v>
      </c>
      <c r="K262" s="1109">
        <v>5.95</v>
      </c>
      <c r="L262" s="1092">
        <v>19</v>
      </c>
      <c r="M262" s="1092" t="s">
        <v>847</v>
      </c>
      <c r="N262" s="1023">
        <v>1905</v>
      </c>
      <c r="O262" s="1012" t="s">
        <v>1017</v>
      </c>
      <c r="P262" s="1092">
        <v>1905050</v>
      </c>
      <c r="Q262" s="1092" t="s">
        <v>1043</v>
      </c>
      <c r="R262" s="1097" t="s">
        <v>1042</v>
      </c>
      <c r="S262" s="1092">
        <v>190505004</v>
      </c>
      <c r="T262" s="1092" t="s">
        <v>1044</v>
      </c>
      <c r="U262" s="1103">
        <v>15</v>
      </c>
      <c r="V262" s="1092">
        <v>6</v>
      </c>
      <c r="W262" s="1092">
        <v>7</v>
      </c>
      <c r="X262" s="1092">
        <v>8</v>
      </c>
      <c r="Y262" s="1092">
        <v>9</v>
      </c>
      <c r="Z262" s="1092">
        <v>30</v>
      </c>
      <c r="AA262" s="1020" t="s">
        <v>43</v>
      </c>
      <c r="AB262" s="1092" t="s">
        <v>3317</v>
      </c>
      <c r="AC262" s="1092" t="s">
        <v>173</v>
      </c>
      <c r="AD262" s="1092" t="s">
        <v>886</v>
      </c>
      <c r="AE262" s="1092" t="s">
        <v>1034</v>
      </c>
      <c r="AF262" s="1020"/>
      <c r="AG262" s="1020"/>
      <c r="AH262" s="1020"/>
      <c r="AI262" s="1020"/>
      <c r="AJ262" s="1020"/>
      <c r="AK262" s="1020"/>
      <c r="AL262" s="1020"/>
      <c r="AM262" s="1020"/>
      <c r="AN262" s="1026"/>
      <c r="AO262" s="1027" t="s">
        <v>971</v>
      </c>
      <c r="AP262" s="1028"/>
      <c r="AQ262" s="1030">
        <v>115548895.0060005</v>
      </c>
      <c r="AR262" s="1030"/>
      <c r="AS262" s="1030"/>
      <c r="AT262" s="1030"/>
      <c r="AU262" s="1030">
        <f t="shared" si="40"/>
        <v>115548895.0060005</v>
      </c>
      <c r="AV262" s="1030"/>
      <c r="AW262" s="986">
        <v>121326339.83333333</v>
      </c>
      <c r="AX262" s="1030"/>
      <c r="AY262" s="1030"/>
      <c r="AZ262" s="1030"/>
      <c r="BA262" s="1030">
        <f t="shared" si="41"/>
        <v>121326339.83333333</v>
      </c>
      <c r="BB262" s="1030"/>
      <c r="BC262" s="986">
        <v>124966130</v>
      </c>
      <c r="BD262" s="1030"/>
      <c r="BE262" s="1030"/>
      <c r="BF262" s="1030"/>
      <c r="BG262" s="1030">
        <f t="shared" si="42"/>
        <v>124966130</v>
      </c>
      <c r="BH262" s="1030"/>
      <c r="BI262" s="986">
        <v>128715113.83333333</v>
      </c>
      <c r="BJ262" s="1030"/>
      <c r="BK262" s="1030"/>
      <c r="BL262" s="1030"/>
      <c r="BM262" s="1030">
        <f t="shared" si="43"/>
        <v>128715113.83333333</v>
      </c>
    </row>
    <row r="263" spans="1:65" ht="172.5" hidden="1" x14ac:dyDescent="0.25">
      <c r="A263" s="855">
        <v>260</v>
      </c>
      <c r="B263" s="852" t="s">
        <v>615</v>
      </c>
      <c r="C263" s="849" t="s">
        <v>3072</v>
      </c>
      <c r="D263" s="1240" t="s">
        <v>845</v>
      </c>
      <c r="E263" s="1012" t="s">
        <v>846</v>
      </c>
      <c r="F263" s="1012" t="s">
        <v>2585</v>
      </c>
      <c r="G263" s="1092" t="s">
        <v>1040</v>
      </c>
      <c r="H263" s="1108">
        <v>7</v>
      </c>
      <c r="I263" s="1092" t="s">
        <v>1041</v>
      </c>
      <c r="J263" s="1100">
        <v>2023</v>
      </c>
      <c r="K263" s="1109">
        <v>5.95</v>
      </c>
      <c r="L263" s="1092">
        <v>19</v>
      </c>
      <c r="M263" s="1092" t="s">
        <v>847</v>
      </c>
      <c r="N263" s="1023">
        <v>1905</v>
      </c>
      <c r="O263" s="1012" t="s">
        <v>1017</v>
      </c>
      <c r="P263" s="1092">
        <v>1905050</v>
      </c>
      <c r="Q263" s="1092" t="s">
        <v>128</v>
      </c>
      <c r="R263" s="1097" t="s">
        <v>1045</v>
      </c>
      <c r="S263" s="1092">
        <v>190505000</v>
      </c>
      <c r="T263" s="1092" t="s">
        <v>1046</v>
      </c>
      <c r="U263" s="1092">
        <v>5</v>
      </c>
      <c r="V263" s="1092">
        <v>64</v>
      </c>
      <c r="W263" s="1092">
        <v>64</v>
      </c>
      <c r="X263" s="1092">
        <v>64</v>
      </c>
      <c r="Y263" s="1092">
        <v>64</v>
      </c>
      <c r="Z263" s="1092">
        <v>64</v>
      </c>
      <c r="AA263" s="1020" t="s">
        <v>53</v>
      </c>
      <c r="AB263" s="1092" t="s">
        <v>3317</v>
      </c>
      <c r="AC263" s="1092" t="s">
        <v>173</v>
      </c>
      <c r="AD263" s="1092" t="s">
        <v>886</v>
      </c>
      <c r="AE263" s="1092" t="s">
        <v>1034</v>
      </c>
      <c r="AF263" s="1020"/>
      <c r="AG263" s="1020"/>
      <c r="AH263" s="1020"/>
      <c r="AI263" s="1020"/>
      <c r="AJ263" s="1020"/>
      <c r="AK263" s="1020"/>
      <c r="AL263" s="1020"/>
      <c r="AM263" s="1020"/>
      <c r="AN263" s="1026"/>
      <c r="AO263" s="1027" t="s">
        <v>971</v>
      </c>
      <c r="AP263" s="1028"/>
      <c r="AQ263" s="1030">
        <v>115548895.0060005</v>
      </c>
      <c r="AR263" s="1030"/>
      <c r="AS263" s="1030"/>
      <c r="AT263" s="1030"/>
      <c r="AU263" s="1030">
        <f t="shared" si="40"/>
        <v>115548895.0060005</v>
      </c>
      <c r="AV263" s="1030"/>
      <c r="AW263" s="986">
        <v>121326339.83333333</v>
      </c>
      <c r="AX263" s="1030"/>
      <c r="AY263" s="1030"/>
      <c r="AZ263" s="1030"/>
      <c r="BA263" s="1030">
        <f t="shared" si="41"/>
        <v>121326339.83333333</v>
      </c>
      <c r="BB263" s="1030"/>
      <c r="BC263" s="986">
        <v>124966130</v>
      </c>
      <c r="BD263" s="1030"/>
      <c r="BE263" s="1030"/>
      <c r="BF263" s="1030"/>
      <c r="BG263" s="1030">
        <f t="shared" si="42"/>
        <v>124966130</v>
      </c>
      <c r="BH263" s="1030"/>
      <c r="BI263" s="986">
        <v>128715113.83333333</v>
      </c>
      <c r="BJ263" s="1030"/>
      <c r="BK263" s="1030"/>
      <c r="BL263" s="1030"/>
      <c r="BM263" s="1030">
        <f t="shared" si="43"/>
        <v>128715113.83333333</v>
      </c>
    </row>
    <row r="264" spans="1:65" ht="189.75" hidden="1" x14ac:dyDescent="0.25">
      <c r="A264" s="855">
        <v>261</v>
      </c>
      <c r="B264" s="852" t="s">
        <v>615</v>
      </c>
      <c r="C264" s="849" t="s">
        <v>3072</v>
      </c>
      <c r="D264" s="1240" t="s">
        <v>845</v>
      </c>
      <c r="E264" s="1012" t="s">
        <v>846</v>
      </c>
      <c r="F264" s="1012" t="s">
        <v>2586</v>
      </c>
      <c r="G264" s="1092" t="s">
        <v>1040</v>
      </c>
      <c r="H264" s="1108">
        <v>13.77</v>
      </c>
      <c r="I264" s="1092" t="s">
        <v>1041</v>
      </c>
      <c r="J264" s="1100">
        <v>2022</v>
      </c>
      <c r="K264" s="1109">
        <v>12.3</v>
      </c>
      <c r="L264" s="1092">
        <v>19</v>
      </c>
      <c r="M264" s="1092" t="s">
        <v>847</v>
      </c>
      <c r="N264" s="1023">
        <v>1905</v>
      </c>
      <c r="O264" s="1012" t="s">
        <v>1017</v>
      </c>
      <c r="P264" s="1092">
        <v>1905022</v>
      </c>
      <c r="Q264" s="1092" t="s">
        <v>1049</v>
      </c>
      <c r="R264" s="1097" t="s">
        <v>1048</v>
      </c>
      <c r="S264" s="1092">
        <v>190502202</v>
      </c>
      <c r="T264" s="1092" t="s">
        <v>1050</v>
      </c>
      <c r="U264" s="1092">
        <v>1</v>
      </c>
      <c r="V264" s="1092">
        <v>1</v>
      </c>
      <c r="W264" s="1092">
        <v>1</v>
      </c>
      <c r="X264" s="1092">
        <v>1</v>
      </c>
      <c r="Y264" s="1092">
        <v>1</v>
      </c>
      <c r="Z264" s="1092">
        <v>1</v>
      </c>
      <c r="AA264" s="1020" t="s">
        <v>53</v>
      </c>
      <c r="AB264" s="1020" t="s">
        <v>3317</v>
      </c>
      <c r="AC264" s="1092" t="s">
        <v>173</v>
      </c>
      <c r="AD264" s="1092" t="s">
        <v>886</v>
      </c>
      <c r="AE264" s="1092" t="s">
        <v>1034</v>
      </c>
      <c r="AF264" s="1020"/>
      <c r="AG264" s="1020"/>
      <c r="AH264" s="1020"/>
      <c r="AI264" s="1020"/>
      <c r="AJ264" s="1020"/>
      <c r="AK264" s="1020"/>
      <c r="AL264" s="1020"/>
      <c r="AM264" s="1020"/>
      <c r="AN264" s="1026"/>
      <c r="AO264" s="1027" t="s">
        <v>971</v>
      </c>
      <c r="AP264" s="1028"/>
      <c r="AQ264" s="1030">
        <v>115548895.0060005</v>
      </c>
      <c r="AR264" s="1030"/>
      <c r="AS264" s="1030"/>
      <c r="AT264" s="1030"/>
      <c r="AU264" s="1030">
        <f t="shared" si="40"/>
        <v>115548895.0060005</v>
      </c>
      <c r="AV264" s="1030"/>
      <c r="AW264" s="986">
        <v>121326339.83333333</v>
      </c>
      <c r="AX264" s="1030"/>
      <c r="AY264" s="1030"/>
      <c r="AZ264" s="1030"/>
      <c r="BA264" s="1030">
        <f t="shared" si="41"/>
        <v>121326339.83333333</v>
      </c>
      <c r="BB264" s="1030"/>
      <c r="BC264" s="986">
        <v>124966130</v>
      </c>
      <c r="BD264" s="1030"/>
      <c r="BE264" s="1030"/>
      <c r="BF264" s="1030"/>
      <c r="BG264" s="1030">
        <f t="shared" si="42"/>
        <v>124966130</v>
      </c>
      <c r="BH264" s="1030"/>
      <c r="BI264" s="986">
        <v>128715113.83333333</v>
      </c>
      <c r="BJ264" s="1030"/>
      <c r="BK264" s="1030"/>
      <c r="BL264" s="1030"/>
      <c r="BM264" s="1030">
        <f t="shared" si="43"/>
        <v>128715113.83333333</v>
      </c>
    </row>
    <row r="265" spans="1:65" ht="103.5" hidden="1" x14ac:dyDescent="0.25">
      <c r="A265" s="855">
        <v>262</v>
      </c>
      <c r="B265" s="852" t="s">
        <v>615</v>
      </c>
      <c r="C265" s="849" t="s">
        <v>3072</v>
      </c>
      <c r="D265" s="1240" t="s">
        <v>845</v>
      </c>
      <c r="E265" s="1012" t="s">
        <v>846</v>
      </c>
      <c r="F265" s="1012" t="s">
        <v>2586</v>
      </c>
      <c r="G265" s="1092" t="s">
        <v>1040</v>
      </c>
      <c r="H265" s="1108">
        <v>13.77</v>
      </c>
      <c r="I265" s="1092" t="s">
        <v>1041</v>
      </c>
      <c r="J265" s="1100">
        <v>2022</v>
      </c>
      <c r="K265" s="1109">
        <v>12.3</v>
      </c>
      <c r="L265" s="1092">
        <v>19</v>
      </c>
      <c r="M265" s="1092" t="s">
        <v>847</v>
      </c>
      <c r="N265" s="1023">
        <v>1905</v>
      </c>
      <c r="O265" s="1012" t="s">
        <v>1017</v>
      </c>
      <c r="P265" s="1092">
        <v>1905050</v>
      </c>
      <c r="Q265" s="1092" t="s">
        <v>1043</v>
      </c>
      <c r="R265" s="1097" t="s">
        <v>1052</v>
      </c>
      <c r="S265" s="1092">
        <v>190505002</v>
      </c>
      <c r="T265" s="1092" t="s">
        <v>1053</v>
      </c>
      <c r="U265" s="1092">
        <v>64</v>
      </c>
      <c r="V265" s="1092">
        <v>64</v>
      </c>
      <c r="W265" s="1092">
        <v>64</v>
      </c>
      <c r="X265" s="1092">
        <v>64</v>
      </c>
      <c r="Y265" s="1092">
        <v>64</v>
      </c>
      <c r="Z265" s="1092">
        <v>64</v>
      </c>
      <c r="AA265" s="1020" t="s">
        <v>53</v>
      </c>
      <c r="AB265" s="1020" t="s">
        <v>3317</v>
      </c>
      <c r="AC265" s="1092" t="s">
        <v>173</v>
      </c>
      <c r="AD265" s="1092" t="s">
        <v>886</v>
      </c>
      <c r="AE265" s="1092" t="s">
        <v>1034</v>
      </c>
      <c r="AF265" s="1020"/>
      <c r="AG265" s="1020"/>
      <c r="AH265" s="1020"/>
      <c r="AI265" s="1020"/>
      <c r="AJ265" s="1020"/>
      <c r="AK265" s="1020"/>
      <c r="AL265" s="1020"/>
      <c r="AM265" s="1020"/>
      <c r="AN265" s="1026"/>
      <c r="AO265" s="1027" t="s">
        <v>971</v>
      </c>
      <c r="AP265" s="1028"/>
      <c r="AQ265" s="1030">
        <v>115548895.0060005</v>
      </c>
      <c r="AR265" s="1030"/>
      <c r="AS265" s="1030"/>
      <c r="AT265" s="1030"/>
      <c r="AU265" s="1030">
        <f t="shared" si="40"/>
        <v>115548895.0060005</v>
      </c>
      <c r="AV265" s="1030"/>
      <c r="AW265" s="986">
        <v>121326339.83333333</v>
      </c>
      <c r="AX265" s="1030"/>
      <c r="AY265" s="1030"/>
      <c r="AZ265" s="1030"/>
      <c r="BA265" s="1030">
        <f t="shared" si="41"/>
        <v>121326339.83333333</v>
      </c>
      <c r="BB265" s="1030"/>
      <c r="BC265" s="986">
        <v>124966130</v>
      </c>
      <c r="BD265" s="1030"/>
      <c r="BE265" s="1030"/>
      <c r="BF265" s="1030"/>
      <c r="BG265" s="1030">
        <f t="shared" si="42"/>
        <v>124966130</v>
      </c>
      <c r="BH265" s="1030"/>
      <c r="BI265" s="986">
        <v>128715113.83333333</v>
      </c>
      <c r="BJ265" s="1030"/>
      <c r="BK265" s="1030"/>
      <c r="BL265" s="1030"/>
      <c r="BM265" s="1030">
        <f t="shared" si="43"/>
        <v>128715113.83333333</v>
      </c>
    </row>
    <row r="266" spans="1:65" ht="155.25" hidden="1" x14ac:dyDescent="0.25">
      <c r="A266" s="855">
        <v>263</v>
      </c>
      <c r="B266" s="852" t="s">
        <v>615</v>
      </c>
      <c r="C266" s="849" t="s">
        <v>3072</v>
      </c>
      <c r="D266" s="1240" t="s">
        <v>845</v>
      </c>
      <c r="E266" s="1012" t="s">
        <v>846</v>
      </c>
      <c r="F266" s="1012" t="s">
        <v>1054</v>
      </c>
      <c r="G266" s="1092" t="s">
        <v>1040</v>
      </c>
      <c r="H266" s="1093">
        <v>15.8</v>
      </c>
      <c r="I266" s="1092" t="s">
        <v>1055</v>
      </c>
      <c r="J266" s="1100">
        <v>2022</v>
      </c>
      <c r="K266" s="1092">
        <v>14.2</v>
      </c>
      <c r="L266" s="1092">
        <v>19</v>
      </c>
      <c r="M266" s="1092" t="s">
        <v>847</v>
      </c>
      <c r="N266" s="1023">
        <v>1905</v>
      </c>
      <c r="O266" s="1012" t="s">
        <v>1017</v>
      </c>
      <c r="P266" s="1092">
        <v>1905050</v>
      </c>
      <c r="Q266" s="1092" t="s">
        <v>128</v>
      </c>
      <c r="R266" s="1097" t="s">
        <v>1056</v>
      </c>
      <c r="S266" s="1092">
        <v>190505000</v>
      </c>
      <c r="T266" s="1092" t="s">
        <v>935</v>
      </c>
      <c r="U266" s="1103">
        <v>5</v>
      </c>
      <c r="V266" s="1103">
        <v>6</v>
      </c>
      <c r="W266" s="1103">
        <v>7</v>
      </c>
      <c r="X266" s="1103">
        <v>8</v>
      </c>
      <c r="Y266" s="1103">
        <v>9</v>
      </c>
      <c r="Z266" s="1103">
        <v>30</v>
      </c>
      <c r="AA266" s="1020" t="s">
        <v>43</v>
      </c>
      <c r="AB266" s="1092" t="s">
        <v>3317</v>
      </c>
      <c r="AC266" s="1092" t="s">
        <v>173</v>
      </c>
      <c r="AD266" s="1092" t="s">
        <v>886</v>
      </c>
      <c r="AE266" s="1092" t="s">
        <v>1034</v>
      </c>
      <c r="AF266" s="1020"/>
      <c r="AG266" s="1020"/>
      <c r="AH266" s="1020"/>
      <c r="AI266" s="1020"/>
      <c r="AJ266" s="1020"/>
      <c r="AK266" s="1020"/>
      <c r="AL266" s="1020"/>
      <c r="AM266" s="1020"/>
      <c r="AN266" s="1026"/>
      <c r="AO266" s="1027" t="s">
        <v>971</v>
      </c>
      <c r="AP266" s="1028"/>
      <c r="AQ266" s="1030">
        <v>115548895.0060005</v>
      </c>
      <c r="AR266" s="1030"/>
      <c r="AS266" s="1030"/>
      <c r="AT266" s="1030"/>
      <c r="AU266" s="1030">
        <f t="shared" si="40"/>
        <v>115548895.0060005</v>
      </c>
      <c r="AV266" s="1030"/>
      <c r="AW266" s="986">
        <v>121326339.83333333</v>
      </c>
      <c r="AX266" s="1030"/>
      <c r="AY266" s="1030"/>
      <c r="AZ266" s="1030"/>
      <c r="BA266" s="1030">
        <f t="shared" si="41"/>
        <v>121326339.83333333</v>
      </c>
      <c r="BB266" s="1030"/>
      <c r="BC266" s="986">
        <v>124966130</v>
      </c>
      <c r="BD266" s="1030"/>
      <c r="BE266" s="1030"/>
      <c r="BF266" s="1030"/>
      <c r="BG266" s="1030">
        <f t="shared" si="42"/>
        <v>124966130</v>
      </c>
      <c r="BH266" s="1030"/>
      <c r="BI266" s="986">
        <v>128715113.83333333</v>
      </c>
      <c r="BJ266" s="1030"/>
      <c r="BK266" s="1030"/>
      <c r="BL266" s="1030"/>
      <c r="BM266" s="1030">
        <f t="shared" si="43"/>
        <v>128715113.83333333</v>
      </c>
    </row>
    <row r="267" spans="1:65" ht="103.5" hidden="1" x14ac:dyDescent="0.25">
      <c r="A267" s="855">
        <v>264</v>
      </c>
      <c r="B267" s="852" t="s">
        <v>615</v>
      </c>
      <c r="C267" s="849" t="s">
        <v>3072</v>
      </c>
      <c r="D267" s="1240" t="s">
        <v>845</v>
      </c>
      <c r="E267" s="1012" t="s">
        <v>846</v>
      </c>
      <c r="F267" s="1012" t="s">
        <v>1054</v>
      </c>
      <c r="G267" s="1092" t="s">
        <v>1040</v>
      </c>
      <c r="H267" s="1093">
        <v>15.8</v>
      </c>
      <c r="I267" s="1092" t="s">
        <v>1055</v>
      </c>
      <c r="J267" s="1100">
        <v>2022</v>
      </c>
      <c r="K267" s="1092">
        <v>14.2</v>
      </c>
      <c r="L267" s="1092">
        <v>19</v>
      </c>
      <c r="M267" s="1092" t="s">
        <v>847</v>
      </c>
      <c r="N267" s="1023">
        <v>1905</v>
      </c>
      <c r="O267" s="1012" t="s">
        <v>1017</v>
      </c>
      <c r="P267" s="1092">
        <v>1905053</v>
      </c>
      <c r="Q267" s="1092" t="s">
        <v>128</v>
      </c>
      <c r="R267" s="1097" t="s">
        <v>1057</v>
      </c>
      <c r="S267" s="1092">
        <v>190505300</v>
      </c>
      <c r="T267" s="1092" t="s">
        <v>1058</v>
      </c>
      <c r="U267" s="1092">
        <v>40</v>
      </c>
      <c r="V267" s="1092">
        <v>45</v>
      </c>
      <c r="W267" s="1092">
        <v>50</v>
      </c>
      <c r="X267" s="1092">
        <v>55</v>
      </c>
      <c r="Y267" s="1092">
        <v>60</v>
      </c>
      <c r="Z267" s="1092">
        <v>60</v>
      </c>
      <c r="AA267" s="1020" t="s">
        <v>43</v>
      </c>
      <c r="AB267" s="1092" t="s">
        <v>3316</v>
      </c>
      <c r="AC267" s="1092" t="s">
        <v>173</v>
      </c>
      <c r="AD267" s="1092" t="s">
        <v>886</v>
      </c>
      <c r="AE267" s="1092" t="s">
        <v>1034</v>
      </c>
      <c r="AF267" s="1020"/>
      <c r="AG267" s="1020"/>
      <c r="AH267" s="1020"/>
      <c r="AI267" s="1020"/>
      <c r="AJ267" s="1020"/>
      <c r="AK267" s="1020"/>
      <c r="AL267" s="1020"/>
      <c r="AM267" s="1020"/>
      <c r="AN267" s="1026"/>
      <c r="AO267" s="1027" t="s">
        <v>971</v>
      </c>
      <c r="AP267" s="1028"/>
      <c r="AQ267" s="1030">
        <v>115548895.0060005</v>
      </c>
      <c r="AR267" s="1030"/>
      <c r="AS267" s="1110"/>
      <c r="AT267" s="1030"/>
      <c r="AU267" s="1030">
        <f t="shared" si="40"/>
        <v>115548895.0060005</v>
      </c>
      <c r="AV267" s="1030"/>
      <c r="AW267" s="986">
        <v>121326339.83333333</v>
      </c>
      <c r="AX267" s="1030"/>
      <c r="AY267" s="1030"/>
      <c r="AZ267" s="1030"/>
      <c r="BA267" s="1030">
        <f t="shared" si="41"/>
        <v>121326339.83333333</v>
      </c>
      <c r="BB267" s="1030"/>
      <c r="BC267" s="986">
        <v>124966130</v>
      </c>
      <c r="BD267" s="1030"/>
      <c r="BE267" s="1030"/>
      <c r="BF267" s="1030"/>
      <c r="BG267" s="1030">
        <f t="shared" si="42"/>
        <v>124966130</v>
      </c>
      <c r="BH267" s="1030"/>
      <c r="BI267" s="986">
        <v>128715113.83333333</v>
      </c>
      <c r="BJ267" s="1030"/>
      <c r="BK267" s="1030"/>
      <c r="BL267" s="1030"/>
      <c r="BM267" s="1030">
        <f t="shared" si="43"/>
        <v>128715113.83333333</v>
      </c>
    </row>
    <row r="268" spans="1:65" ht="379.5" hidden="1" x14ac:dyDescent="0.25">
      <c r="A268" s="855">
        <v>265</v>
      </c>
      <c r="B268" s="852" t="s">
        <v>615</v>
      </c>
      <c r="C268" s="849" t="s">
        <v>3072</v>
      </c>
      <c r="D268" s="1240" t="s">
        <v>845</v>
      </c>
      <c r="E268" s="1012" t="s">
        <v>846</v>
      </c>
      <c r="F268" s="1092" t="s">
        <v>1059</v>
      </c>
      <c r="G268" s="1092" t="s">
        <v>1060</v>
      </c>
      <c r="H268" s="1093">
        <v>852.9</v>
      </c>
      <c r="I268" s="1092" t="s">
        <v>1061</v>
      </c>
      <c r="J268" s="1100">
        <v>2023</v>
      </c>
      <c r="K268" s="1092">
        <v>682</v>
      </c>
      <c r="L268" s="1092">
        <v>19</v>
      </c>
      <c r="M268" s="1092" t="s">
        <v>847</v>
      </c>
      <c r="N268" s="1023">
        <v>1905</v>
      </c>
      <c r="O268" s="1012" t="s">
        <v>1017</v>
      </c>
      <c r="P268" s="1092">
        <v>1905054</v>
      </c>
      <c r="Q268" s="1092" t="s">
        <v>878</v>
      </c>
      <c r="R268" s="1097" t="s">
        <v>1062</v>
      </c>
      <c r="S268" s="1092">
        <v>190505400</v>
      </c>
      <c r="T268" s="1092" t="s">
        <v>879</v>
      </c>
      <c r="U268" s="1092">
        <v>18</v>
      </c>
      <c r="V268" s="1092">
        <v>19</v>
      </c>
      <c r="W268" s="1092">
        <v>20</v>
      </c>
      <c r="X268" s="1092">
        <v>21</v>
      </c>
      <c r="Y268" s="1092">
        <v>22</v>
      </c>
      <c r="Z268" s="1092">
        <v>22</v>
      </c>
      <c r="AA268" s="1020" t="s">
        <v>43</v>
      </c>
      <c r="AB268" s="1092" t="s">
        <v>3316</v>
      </c>
      <c r="AC268" s="1092" t="s">
        <v>173</v>
      </c>
      <c r="AD268" s="1092" t="s">
        <v>886</v>
      </c>
      <c r="AE268" s="1092" t="s">
        <v>1063</v>
      </c>
      <c r="AF268" s="1020"/>
      <c r="AG268" s="1020"/>
      <c r="AH268" s="1020"/>
      <c r="AI268" s="1020"/>
      <c r="AJ268" s="1020"/>
      <c r="AK268" s="1020"/>
      <c r="AL268" s="1020"/>
      <c r="AM268" s="1020"/>
      <c r="AN268" s="1026"/>
      <c r="AO268" s="1027" t="s">
        <v>971</v>
      </c>
      <c r="AP268" s="1111">
        <v>826746170.75</v>
      </c>
      <c r="AQ268" s="986"/>
      <c r="AR268" s="1030"/>
      <c r="AS268" s="1110">
        <v>499245935.25</v>
      </c>
      <c r="AT268" s="1030"/>
      <c r="AU268" s="1030">
        <f t="shared" si="40"/>
        <v>1325992106</v>
      </c>
      <c r="AV268" s="986">
        <v>869173178</v>
      </c>
      <c r="AW268" s="1030"/>
      <c r="AX268" s="1030"/>
      <c r="AY268" s="986">
        <v>524208232</v>
      </c>
      <c r="AZ268" s="986"/>
      <c r="BA268" s="1030">
        <f t="shared" si="41"/>
        <v>1393381410</v>
      </c>
      <c r="BB268" s="986">
        <v>908084707.5</v>
      </c>
      <c r="BC268" s="986"/>
      <c r="BD268" s="1030"/>
      <c r="BE268" s="986">
        <v>539934479</v>
      </c>
      <c r="BF268" s="1030"/>
      <c r="BG268" s="1030">
        <f t="shared" si="42"/>
        <v>1448019186.5</v>
      </c>
      <c r="BH268" s="986">
        <v>948805399.5</v>
      </c>
      <c r="BI268" s="986"/>
      <c r="BJ268" s="1030"/>
      <c r="BK268" s="986">
        <v>556132513.5</v>
      </c>
      <c r="BL268" s="1030"/>
      <c r="BM268" s="1030">
        <f t="shared" si="43"/>
        <v>1504937913</v>
      </c>
    </row>
    <row r="269" spans="1:65" ht="207" hidden="1" x14ac:dyDescent="0.25">
      <c r="A269" s="855">
        <v>266</v>
      </c>
      <c r="B269" s="852" t="s">
        <v>615</v>
      </c>
      <c r="C269" s="849" t="s">
        <v>3072</v>
      </c>
      <c r="D269" s="1240" t="s">
        <v>845</v>
      </c>
      <c r="E269" s="1012" t="s">
        <v>846</v>
      </c>
      <c r="F269" s="1092" t="s">
        <v>1064</v>
      </c>
      <c r="G269" s="1095" t="s">
        <v>38</v>
      </c>
      <c r="H269" s="1112">
        <v>0.21</v>
      </c>
      <c r="I269" s="1113" t="s">
        <v>919</v>
      </c>
      <c r="J269" s="1113">
        <v>2023</v>
      </c>
      <c r="K269" s="1095">
        <v>0.13</v>
      </c>
      <c r="L269" s="1092">
        <v>19</v>
      </c>
      <c r="M269" s="1092" t="s">
        <v>847</v>
      </c>
      <c r="N269" s="1023">
        <v>1905</v>
      </c>
      <c r="O269" s="1012" t="s">
        <v>1017</v>
      </c>
      <c r="P269" s="1092">
        <v>1905050</v>
      </c>
      <c r="Q269" s="1092" t="s">
        <v>128</v>
      </c>
      <c r="R269" s="1097" t="s">
        <v>1065</v>
      </c>
      <c r="S269" s="1092">
        <v>190505000</v>
      </c>
      <c r="T269" s="1092" t="s">
        <v>935</v>
      </c>
      <c r="U269" s="1095">
        <v>19</v>
      </c>
      <c r="V269" s="1095">
        <v>20</v>
      </c>
      <c r="W269" s="1095">
        <v>21</v>
      </c>
      <c r="X269" s="1095">
        <v>22</v>
      </c>
      <c r="Y269" s="1095">
        <v>23</v>
      </c>
      <c r="Z269" s="1095">
        <v>23</v>
      </c>
      <c r="AA269" s="1092" t="s">
        <v>43</v>
      </c>
      <c r="AB269" s="1095" t="s">
        <v>3316</v>
      </c>
      <c r="AC269" s="1092" t="s">
        <v>173</v>
      </c>
      <c r="AD269" s="1092" t="s">
        <v>886</v>
      </c>
      <c r="AE269" s="1092" t="s">
        <v>1063</v>
      </c>
      <c r="AF269" s="1020"/>
      <c r="AG269" s="1020"/>
      <c r="AH269" s="1020"/>
      <c r="AI269" s="1020"/>
      <c r="AJ269" s="1020"/>
      <c r="AK269" s="1020"/>
      <c r="AL269" s="1020"/>
      <c r="AM269" s="1020"/>
      <c r="AN269" s="1026"/>
      <c r="AO269" s="1027" t="s">
        <v>971</v>
      </c>
      <c r="AP269" s="1111">
        <v>826746170.75</v>
      </c>
      <c r="AQ269" s="1110"/>
      <c r="AR269" s="1030"/>
      <c r="AS269" s="1110">
        <v>499245935.25</v>
      </c>
      <c r="AT269" s="1030"/>
      <c r="AU269" s="1030">
        <f t="shared" si="40"/>
        <v>1325992106</v>
      </c>
      <c r="AV269" s="986">
        <v>869173178</v>
      </c>
      <c r="AW269" s="1030"/>
      <c r="AX269" s="1030"/>
      <c r="AY269" s="986">
        <v>524208232</v>
      </c>
      <c r="AZ269" s="986"/>
      <c r="BA269" s="1030">
        <f t="shared" si="41"/>
        <v>1393381410</v>
      </c>
      <c r="BB269" s="986">
        <v>908084707.5</v>
      </c>
      <c r="BC269" s="986"/>
      <c r="BD269" s="1030"/>
      <c r="BE269" s="986">
        <v>539934479</v>
      </c>
      <c r="BF269" s="1030"/>
      <c r="BG269" s="1030">
        <f t="shared" si="42"/>
        <v>1448019186.5</v>
      </c>
      <c r="BH269" s="986">
        <v>948805399.5</v>
      </c>
      <c r="BI269" s="986"/>
      <c r="BJ269" s="1030"/>
      <c r="BK269" s="986">
        <v>556132513.5</v>
      </c>
      <c r="BL269" s="1030"/>
      <c r="BM269" s="1030">
        <f t="shared" si="43"/>
        <v>1504937913</v>
      </c>
    </row>
    <row r="270" spans="1:65" ht="172.5" hidden="1" x14ac:dyDescent="0.25">
      <c r="A270" s="855">
        <v>267</v>
      </c>
      <c r="B270" s="852" t="s">
        <v>615</v>
      </c>
      <c r="C270" s="849" t="s">
        <v>3072</v>
      </c>
      <c r="D270" s="1240" t="s">
        <v>845</v>
      </c>
      <c r="E270" s="1012" t="s">
        <v>846</v>
      </c>
      <c r="F270" s="1092" t="s">
        <v>1066</v>
      </c>
      <c r="G270" s="1092" t="s">
        <v>1060</v>
      </c>
      <c r="H270" s="1093">
        <v>0.2</v>
      </c>
      <c r="I270" s="1100" t="s">
        <v>919</v>
      </c>
      <c r="J270" s="1100">
        <v>2023</v>
      </c>
      <c r="K270" s="1092">
        <v>0</v>
      </c>
      <c r="L270" s="1092">
        <v>19</v>
      </c>
      <c r="M270" s="1092" t="s">
        <v>847</v>
      </c>
      <c r="N270" s="1023">
        <v>1905</v>
      </c>
      <c r="O270" s="1012" t="s">
        <v>1017</v>
      </c>
      <c r="P270" s="1092">
        <v>1905053</v>
      </c>
      <c r="Q270" s="1092" t="s">
        <v>875</v>
      </c>
      <c r="R270" s="1097" t="s">
        <v>1067</v>
      </c>
      <c r="S270" s="1092">
        <v>190505300</v>
      </c>
      <c r="T270" s="1092" t="s">
        <v>876</v>
      </c>
      <c r="U270" s="1095">
        <v>19</v>
      </c>
      <c r="V270" s="1095">
        <v>20</v>
      </c>
      <c r="W270" s="1095">
        <v>21</v>
      </c>
      <c r="X270" s="1095">
        <v>22</v>
      </c>
      <c r="Y270" s="1095">
        <v>23</v>
      </c>
      <c r="Z270" s="1095">
        <v>23</v>
      </c>
      <c r="AA270" s="1092" t="s">
        <v>43</v>
      </c>
      <c r="AB270" s="1095" t="s">
        <v>3316</v>
      </c>
      <c r="AC270" s="1092" t="s">
        <v>173</v>
      </c>
      <c r="AD270" s="1092" t="s">
        <v>886</v>
      </c>
      <c r="AE270" s="1092" t="s">
        <v>1063</v>
      </c>
      <c r="AF270" s="1020"/>
      <c r="AG270" s="1020"/>
      <c r="AH270" s="1020"/>
      <c r="AI270" s="1020"/>
      <c r="AJ270" s="1020"/>
      <c r="AK270" s="1020"/>
      <c r="AL270" s="1020"/>
      <c r="AM270" s="1020"/>
      <c r="AN270" s="1026"/>
      <c r="AO270" s="1027" t="s">
        <v>971</v>
      </c>
      <c r="AP270" s="1111">
        <v>826746170.75</v>
      </c>
      <c r="AQ270" s="986"/>
      <c r="AR270" s="1030"/>
      <c r="AS270" s="1110">
        <v>499245935.25</v>
      </c>
      <c r="AT270" s="1030"/>
      <c r="AU270" s="1030">
        <f t="shared" si="40"/>
        <v>1325992106</v>
      </c>
      <c r="AV270" s="986">
        <v>869173178</v>
      </c>
      <c r="AW270" s="1030"/>
      <c r="AX270" s="1030"/>
      <c r="AY270" s="986">
        <v>524208232</v>
      </c>
      <c r="AZ270" s="986"/>
      <c r="BA270" s="1030">
        <f t="shared" si="41"/>
        <v>1393381410</v>
      </c>
      <c r="BB270" s="986">
        <v>908084707.5</v>
      </c>
      <c r="BC270" s="986"/>
      <c r="BD270" s="1030"/>
      <c r="BE270" s="986">
        <v>539934479</v>
      </c>
      <c r="BF270" s="1030"/>
      <c r="BG270" s="1030">
        <f t="shared" si="42"/>
        <v>1448019186.5</v>
      </c>
      <c r="BH270" s="986">
        <v>948805399.5</v>
      </c>
      <c r="BI270" s="986"/>
      <c r="BJ270" s="1030"/>
      <c r="BK270" s="986">
        <v>556132513.5</v>
      </c>
      <c r="BL270" s="1030"/>
      <c r="BM270" s="1030">
        <f t="shared" si="43"/>
        <v>1504937913</v>
      </c>
    </row>
    <row r="271" spans="1:65" ht="103.5" hidden="1" x14ac:dyDescent="0.25">
      <c r="A271" s="855">
        <v>268</v>
      </c>
      <c r="B271" s="852" t="s">
        <v>615</v>
      </c>
      <c r="C271" s="849" t="s">
        <v>3072</v>
      </c>
      <c r="D271" s="1240" t="s">
        <v>845</v>
      </c>
      <c r="E271" s="1012" t="s">
        <v>846</v>
      </c>
      <c r="F271" s="1092" t="s">
        <v>1068</v>
      </c>
      <c r="G271" s="1092" t="s">
        <v>1069</v>
      </c>
      <c r="H271" s="1093">
        <v>52.9</v>
      </c>
      <c r="I271" s="1092" t="s">
        <v>1070</v>
      </c>
      <c r="J271" s="1092">
        <v>2022</v>
      </c>
      <c r="K271" s="1092">
        <v>45</v>
      </c>
      <c r="L271" s="1092">
        <v>19</v>
      </c>
      <c r="M271" s="1092" t="s">
        <v>847</v>
      </c>
      <c r="N271" s="1023">
        <v>1905</v>
      </c>
      <c r="O271" s="1012" t="s">
        <v>1017</v>
      </c>
      <c r="P271" s="1092">
        <v>1905053</v>
      </c>
      <c r="Q271" s="1092" t="s">
        <v>937</v>
      </c>
      <c r="R271" s="1097" t="s">
        <v>1071</v>
      </c>
      <c r="S271" s="1092">
        <v>190505300</v>
      </c>
      <c r="T271" s="1092" t="s">
        <v>1072</v>
      </c>
      <c r="U271" s="1092">
        <v>30</v>
      </c>
      <c r="V271" s="1092">
        <v>35</v>
      </c>
      <c r="W271" s="1092">
        <v>40</v>
      </c>
      <c r="X271" s="1092">
        <v>45</v>
      </c>
      <c r="Y271" s="1092">
        <v>50</v>
      </c>
      <c r="Z271" s="1092">
        <v>50</v>
      </c>
      <c r="AA271" s="1092" t="s">
        <v>43</v>
      </c>
      <c r="AB271" s="1092" t="s">
        <v>3316</v>
      </c>
      <c r="AC271" s="1092" t="s">
        <v>173</v>
      </c>
      <c r="AD271" s="1092" t="s">
        <v>886</v>
      </c>
      <c r="AE271" s="1092" t="s">
        <v>1034</v>
      </c>
      <c r="AF271" s="1020"/>
      <c r="AG271" s="1020"/>
      <c r="AH271" s="1020"/>
      <c r="AI271" s="1020"/>
      <c r="AJ271" s="1020"/>
      <c r="AK271" s="1020"/>
      <c r="AL271" s="1020"/>
      <c r="AM271" s="1020"/>
      <c r="AN271" s="1026"/>
      <c r="AO271" s="1027" t="s">
        <v>971</v>
      </c>
      <c r="AP271" s="1028"/>
      <c r="AQ271" s="986">
        <v>259985013.76350099</v>
      </c>
      <c r="AR271" s="1030"/>
      <c r="AS271" s="1030"/>
      <c r="AT271" s="1030"/>
      <c r="AU271" s="1030">
        <f t="shared" si="40"/>
        <v>259985013.76350099</v>
      </c>
      <c r="AV271" s="1030"/>
      <c r="AW271" s="986">
        <v>272984264.5</v>
      </c>
      <c r="AX271" s="1030"/>
      <c r="AY271" s="1030"/>
      <c r="AZ271" s="1030"/>
      <c r="BA271" s="1030">
        <f t="shared" si="41"/>
        <v>272984264.5</v>
      </c>
      <c r="BB271" s="1030"/>
      <c r="BC271" s="986">
        <v>281173792.5</v>
      </c>
      <c r="BD271" s="1030"/>
      <c r="BE271" s="1030"/>
      <c r="BF271" s="1030"/>
      <c r="BG271" s="1030">
        <f t="shared" si="42"/>
        <v>281173792.5</v>
      </c>
      <c r="BH271" s="1030"/>
      <c r="BI271" s="986">
        <v>289609006</v>
      </c>
      <c r="BJ271" s="1030"/>
      <c r="BK271" s="986"/>
      <c r="BL271" s="1030"/>
      <c r="BM271" s="1030">
        <f t="shared" si="43"/>
        <v>289609006</v>
      </c>
    </row>
    <row r="272" spans="1:65" ht="138" hidden="1" x14ac:dyDescent="0.25">
      <c r="A272" s="855">
        <v>269</v>
      </c>
      <c r="B272" s="852" t="s">
        <v>615</v>
      </c>
      <c r="C272" s="849" t="s">
        <v>3072</v>
      </c>
      <c r="D272" s="1240" t="s">
        <v>845</v>
      </c>
      <c r="E272" s="1012" t="s">
        <v>846</v>
      </c>
      <c r="F272" s="1092" t="s">
        <v>1074</v>
      </c>
      <c r="G272" s="1092" t="s">
        <v>1075</v>
      </c>
      <c r="H272" s="1093">
        <v>8.1</v>
      </c>
      <c r="I272" s="1092" t="s">
        <v>1070</v>
      </c>
      <c r="J272" s="1092">
        <v>2022</v>
      </c>
      <c r="K272" s="1092">
        <v>50</v>
      </c>
      <c r="L272" s="1092">
        <v>19</v>
      </c>
      <c r="M272" s="1092" t="s">
        <v>847</v>
      </c>
      <c r="N272" s="1023">
        <v>1905</v>
      </c>
      <c r="O272" s="1012" t="s">
        <v>1017</v>
      </c>
      <c r="P272" s="1092">
        <v>1905049</v>
      </c>
      <c r="Q272" s="1092" t="s">
        <v>858</v>
      </c>
      <c r="R272" s="1097" t="s">
        <v>1076</v>
      </c>
      <c r="S272" s="1092">
        <v>190504900</v>
      </c>
      <c r="T272" s="1092" t="s">
        <v>859</v>
      </c>
      <c r="U272" s="1092">
        <v>1</v>
      </c>
      <c r="V272" s="1092">
        <v>1</v>
      </c>
      <c r="W272" s="1092">
        <v>1</v>
      </c>
      <c r="X272" s="1092">
        <v>1</v>
      </c>
      <c r="Y272" s="1092">
        <v>1</v>
      </c>
      <c r="Z272" s="1092">
        <v>1</v>
      </c>
      <c r="AA272" s="1020" t="s">
        <v>53</v>
      </c>
      <c r="AB272" s="1020" t="s">
        <v>3317</v>
      </c>
      <c r="AC272" s="1092" t="s">
        <v>173</v>
      </c>
      <c r="AD272" s="1092" t="s">
        <v>886</v>
      </c>
      <c r="AE272" s="1092" t="s">
        <v>1034</v>
      </c>
      <c r="AF272" s="1020"/>
      <c r="AG272" s="1020"/>
      <c r="AH272" s="1020"/>
      <c r="AI272" s="1020"/>
      <c r="AJ272" s="1020"/>
      <c r="AK272" s="1020"/>
      <c r="AL272" s="1020"/>
      <c r="AM272" s="1020"/>
      <c r="AN272" s="1026"/>
      <c r="AO272" s="1027" t="s">
        <v>971</v>
      </c>
      <c r="AP272" s="1028"/>
      <c r="AQ272" s="986">
        <v>755459470.81450093</v>
      </c>
      <c r="AR272" s="1030"/>
      <c r="AS272" s="1030"/>
      <c r="AT272" s="1030"/>
      <c r="AU272" s="1030">
        <f t="shared" si="40"/>
        <v>755459470.81450093</v>
      </c>
      <c r="AV272" s="1030"/>
      <c r="AW272" s="986">
        <v>793232444.5</v>
      </c>
      <c r="AX272" s="1030"/>
      <c r="AY272" s="1030"/>
      <c r="AZ272" s="1030"/>
      <c r="BA272" s="1030">
        <f t="shared" si="41"/>
        <v>793232444.5</v>
      </c>
      <c r="BB272" s="1030"/>
      <c r="BC272" s="986">
        <v>817029417.49999988</v>
      </c>
      <c r="BD272" s="1030"/>
      <c r="BE272" s="1030"/>
      <c r="BF272" s="1030"/>
      <c r="BG272" s="1030">
        <f t="shared" si="42"/>
        <v>817029417.49999988</v>
      </c>
      <c r="BH272" s="1030"/>
      <c r="BI272" s="986">
        <v>841540300</v>
      </c>
      <c r="BJ272" s="1030"/>
      <c r="BK272" s="1030"/>
      <c r="BL272" s="1030"/>
      <c r="BM272" s="1030">
        <f t="shared" si="43"/>
        <v>841540300</v>
      </c>
    </row>
    <row r="273" spans="1:65" ht="155.25" hidden="1" x14ac:dyDescent="0.25">
      <c r="A273" s="855">
        <v>270</v>
      </c>
      <c r="B273" s="852" t="s">
        <v>615</v>
      </c>
      <c r="C273" s="849" t="s">
        <v>3072</v>
      </c>
      <c r="D273" s="1240" t="s">
        <v>845</v>
      </c>
      <c r="E273" s="1012" t="s">
        <v>846</v>
      </c>
      <c r="F273" s="1012" t="s">
        <v>1077</v>
      </c>
      <c r="G273" s="1092" t="s">
        <v>1078</v>
      </c>
      <c r="H273" s="1093" t="s">
        <v>1079</v>
      </c>
      <c r="I273" s="1092" t="s">
        <v>1080</v>
      </c>
      <c r="J273" s="1092">
        <v>2023</v>
      </c>
      <c r="K273" s="1092" t="s">
        <v>1081</v>
      </c>
      <c r="L273" s="1092">
        <v>19</v>
      </c>
      <c r="M273" s="1092" t="s">
        <v>847</v>
      </c>
      <c r="N273" s="1023">
        <v>1905</v>
      </c>
      <c r="O273" s="1012" t="s">
        <v>1017</v>
      </c>
      <c r="P273" s="1092">
        <v>1905015</v>
      </c>
      <c r="Q273" s="1092" t="s">
        <v>51</v>
      </c>
      <c r="R273" s="1097" t="s">
        <v>1082</v>
      </c>
      <c r="S273" s="1092">
        <v>190501502</v>
      </c>
      <c r="T273" s="1092" t="s">
        <v>1083</v>
      </c>
      <c r="U273" s="1092">
        <v>0</v>
      </c>
      <c r="V273" s="1092">
        <v>1</v>
      </c>
      <c r="W273" s="1092">
        <v>1</v>
      </c>
      <c r="X273" s="1092">
        <v>1</v>
      </c>
      <c r="Y273" s="1092">
        <v>1</v>
      </c>
      <c r="Z273" s="1092">
        <v>1</v>
      </c>
      <c r="AA273" s="1020" t="s">
        <v>53</v>
      </c>
      <c r="AB273" s="1092" t="s">
        <v>3317</v>
      </c>
      <c r="AC273" s="1092" t="s">
        <v>173</v>
      </c>
      <c r="AD273" s="1092" t="s">
        <v>886</v>
      </c>
      <c r="AE273" s="1092" t="s">
        <v>1034</v>
      </c>
      <c r="AF273" s="1020"/>
      <c r="AG273" s="1020"/>
      <c r="AH273" s="1020"/>
      <c r="AI273" s="1020"/>
      <c r="AJ273" s="1020"/>
      <c r="AK273" s="1020"/>
      <c r="AL273" s="1020"/>
      <c r="AM273" s="1020"/>
      <c r="AN273" s="1026"/>
      <c r="AO273" s="1027" t="s">
        <v>971</v>
      </c>
      <c r="AP273" s="1028"/>
      <c r="AQ273" s="1030">
        <v>43330835.627250202</v>
      </c>
      <c r="AR273" s="1030"/>
      <c r="AS273" s="1030"/>
      <c r="AT273" s="1030"/>
      <c r="AU273" s="1030">
        <f t="shared" si="40"/>
        <v>43330835.627250202</v>
      </c>
      <c r="AV273" s="1030"/>
      <c r="AW273" s="986">
        <v>45497377.5</v>
      </c>
      <c r="AX273" s="1030"/>
      <c r="AY273" s="1030"/>
      <c r="AZ273" s="1030"/>
      <c r="BA273" s="1030">
        <f t="shared" si="41"/>
        <v>45497377.5</v>
      </c>
      <c r="BB273" s="1030"/>
      <c r="BC273" s="986">
        <v>46862298.5</v>
      </c>
      <c r="BD273" s="1030"/>
      <c r="BE273" s="1030"/>
      <c r="BF273" s="1030"/>
      <c r="BG273" s="1030">
        <f t="shared" si="42"/>
        <v>46862298.5</v>
      </c>
      <c r="BH273" s="1030"/>
      <c r="BI273" s="986">
        <v>48268167.5</v>
      </c>
      <c r="BJ273" s="1030"/>
      <c r="BK273" s="1030"/>
      <c r="BL273" s="1030"/>
      <c r="BM273" s="1030">
        <f t="shared" si="43"/>
        <v>48268167.5</v>
      </c>
    </row>
    <row r="274" spans="1:65" ht="155.25" hidden="1" x14ac:dyDescent="0.25">
      <c r="A274" s="855">
        <v>271</v>
      </c>
      <c r="B274" s="852" t="s">
        <v>615</v>
      </c>
      <c r="C274" s="849" t="s">
        <v>3072</v>
      </c>
      <c r="D274" s="1240" t="s">
        <v>845</v>
      </c>
      <c r="E274" s="1012" t="s">
        <v>846</v>
      </c>
      <c r="F274" s="1012" t="s">
        <v>1077</v>
      </c>
      <c r="G274" s="1092" t="s">
        <v>1078</v>
      </c>
      <c r="H274" s="1093" t="s">
        <v>1079</v>
      </c>
      <c r="I274" s="1092" t="s">
        <v>1080</v>
      </c>
      <c r="J274" s="1092">
        <v>2023</v>
      </c>
      <c r="K274" s="1092" t="s">
        <v>1081</v>
      </c>
      <c r="L274" s="1092">
        <v>19</v>
      </c>
      <c r="M274" s="1092" t="s">
        <v>847</v>
      </c>
      <c r="N274" s="1023">
        <v>1905</v>
      </c>
      <c r="O274" s="1012" t="s">
        <v>1017</v>
      </c>
      <c r="P274" s="1092">
        <v>1905035</v>
      </c>
      <c r="Q274" s="1092" t="s">
        <v>1085</v>
      </c>
      <c r="R274" s="1097" t="s">
        <v>1084</v>
      </c>
      <c r="S274" s="1092">
        <v>190503505</v>
      </c>
      <c r="T274" s="1092" t="s">
        <v>1086</v>
      </c>
      <c r="U274" s="1092">
        <v>0</v>
      </c>
      <c r="V274" s="1092">
        <v>1</v>
      </c>
      <c r="W274" s="1092">
        <v>1</v>
      </c>
      <c r="X274" s="1092">
        <v>1</v>
      </c>
      <c r="Y274" s="1092">
        <v>1</v>
      </c>
      <c r="Z274" s="1092">
        <v>1</v>
      </c>
      <c r="AA274" s="1020" t="s">
        <v>53</v>
      </c>
      <c r="AB274" s="1092" t="s">
        <v>3317</v>
      </c>
      <c r="AC274" s="1092" t="s">
        <v>173</v>
      </c>
      <c r="AD274" s="1092" t="s">
        <v>886</v>
      </c>
      <c r="AE274" s="1092" t="s">
        <v>1034</v>
      </c>
      <c r="AF274" s="1020"/>
      <c r="AG274" s="1020"/>
      <c r="AH274" s="1020"/>
      <c r="AI274" s="1020"/>
      <c r="AJ274" s="1020"/>
      <c r="AK274" s="1020"/>
      <c r="AL274" s="1020"/>
      <c r="AM274" s="1020"/>
      <c r="AN274" s="1026"/>
      <c r="AO274" s="1027" t="s">
        <v>971</v>
      </c>
      <c r="AP274" s="1028"/>
      <c r="AQ274" s="1030">
        <v>43330835.627250202</v>
      </c>
      <c r="AR274" s="1030"/>
      <c r="AS274" s="1030"/>
      <c r="AT274" s="1030"/>
      <c r="AU274" s="1030">
        <f t="shared" si="40"/>
        <v>43330835.627250202</v>
      </c>
      <c r="AV274" s="1030"/>
      <c r="AW274" s="986">
        <v>45497377.5</v>
      </c>
      <c r="AX274" s="1030"/>
      <c r="AY274" s="1030"/>
      <c r="AZ274" s="1030"/>
      <c r="BA274" s="1030">
        <f t="shared" si="41"/>
        <v>45497377.5</v>
      </c>
      <c r="BB274" s="1030"/>
      <c r="BC274" s="986">
        <v>46862298.5</v>
      </c>
      <c r="BD274" s="1030"/>
      <c r="BE274" s="1030"/>
      <c r="BF274" s="1030"/>
      <c r="BG274" s="1030">
        <f t="shared" si="42"/>
        <v>46862298.5</v>
      </c>
      <c r="BH274" s="1030"/>
      <c r="BI274" s="986">
        <v>48268167.5</v>
      </c>
      <c r="BJ274" s="1030"/>
      <c r="BK274" s="1030"/>
      <c r="BL274" s="1030"/>
      <c r="BM274" s="1030">
        <f t="shared" si="43"/>
        <v>48268167.5</v>
      </c>
    </row>
    <row r="275" spans="1:65" ht="172.5" hidden="1" x14ac:dyDescent="0.25">
      <c r="A275" s="855">
        <v>272</v>
      </c>
      <c r="B275" s="852" t="s">
        <v>615</v>
      </c>
      <c r="C275" s="849" t="s">
        <v>3072</v>
      </c>
      <c r="D275" s="1240" t="s">
        <v>1022</v>
      </c>
      <c r="E275" s="1012" t="s">
        <v>1023</v>
      </c>
      <c r="F275" s="1012" t="s">
        <v>1088</v>
      </c>
      <c r="G275" s="1092" t="s">
        <v>38</v>
      </c>
      <c r="H275" s="1094">
        <v>0.23</v>
      </c>
      <c r="I275" s="1092" t="s">
        <v>850</v>
      </c>
      <c r="J275" s="1092">
        <v>2022</v>
      </c>
      <c r="K275" s="1094">
        <v>0.8</v>
      </c>
      <c r="L275" s="1092">
        <v>19</v>
      </c>
      <c r="M275" s="1092" t="s">
        <v>847</v>
      </c>
      <c r="N275" s="1023">
        <v>1903</v>
      </c>
      <c r="O275" s="1012" t="s">
        <v>1087</v>
      </c>
      <c r="P275" s="1092">
        <v>1903016</v>
      </c>
      <c r="Q275" s="1092" t="s">
        <v>1090</v>
      </c>
      <c r="R275" s="1097" t="s">
        <v>1089</v>
      </c>
      <c r="S275" s="1092">
        <v>190301600</v>
      </c>
      <c r="T275" s="1092" t="s">
        <v>1091</v>
      </c>
      <c r="U275" s="1103">
        <v>12</v>
      </c>
      <c r="V275" s="1103">
        <v>17</v>
      </c>
      <c r="W275" s="1103">
        <v>19</v>
      </c>
      <c r="X275" s="1103">
        <v>21</v>
      </c>
      <c r="Y275" s="1103">
        <v>23</v>
      </c>
      <c r="Z275" s="1103">
        <v>23</v>
      </c>
      <c r="AA275" s="1020" t="s">
        <v>43</v>
      </c>
      <c r="AB275" s="1092" t="s">
        <v>3316</v>
      </c>
      <c r="AC275" s="1092" t="s">
        <v>173</v>
      </c>
      <c r="AD275" s="1092" t="s">
        <v>886</v>
      </c>
      <c r="AE275" s="1092" t="s">
        <v>1034</v>
      </c>
      <c r="AF275" s="1020"/>
      <c r="AG275" s="1020"/>
      <c r="AH275" s="1020"/>
      <c r="AI275" s="1020"/>
      <c r="AJ275" s="1020"/>
      <c r="AK275" s="1020"/>
      <c r="AL275" s="1020"/>
      <c r="AM275" s="1020"/>
      <c r="AN275" s="1026"/>
      <c r="AO275" s="1027" t="s">
        <v>971</v>
      </c>
      <c r="AP275" s="1028"/>
      <c r="AQ275" s="1030">
        <v>1114204209.7791967</v>
      </c>
      <c r="AR275" s="1030"/>
      <c r="AS275" s="1030"/>
      <c r="AT275" s="1030"/>
      <c r="AU275" s="1030">
        <f t="shared" si="40"/>
        <v>1114204209.7791967</v>
      </c>
      <c r="AV275" s="1030"/>
      <c r="AW275" s="986">
        <v>1169914420.3333333</v>
      </c>
      <c r="AX275" s="1030"/>
      <c r="AY275" s="1030"/>
      <c r="AZ275" s="1030"/>
      <c r="BA275" s="1030">
        <f t="shared" si="41"/>
        <v>1169914420.3333333</v>
      </c>
      <c r="BB275" s="1030"/>
      <c r="BC275" s="986">
        <v>1205011853</v>
      </c>
      <c r="BD275" s="1030"/>
      <c r="BE275" s="1030"/>
      <c r="BF275" s="1030"/>
      <c r="BG275" s="1030">
        <f t="shared" si="42"/>
        <v>1205011853</v>
      </c>
      <c r="BH275" s="1030"/>
      <c r="BI275" s="986">
        <v>1241162208.3333333</v>
      </c>
      <c r="BJ275" s="1030"/>
      <c r="BK275" s="1030"/>
      <c r="BL275" s="1030"/>
      <c r="BM275" s="1030">
        <f t="shared" si="43"/>
        <v>1241162208.3333333</v>
      </c>
    </row>
    <row r="276" spans="1:65" ht="172.5" hidden="1" x14ac:dyDescent="0.25">
      <c r="A276" s="855">
        <v>273</v>
      </c>
      <c r="B276" s="852" t="s">
        <v>615</v>
      </c>
      <c r="C276" s="849" t="s">
        <v>3072</v>
      </c>
      <c r="D276" s="1240" t="s">
        <v>1022</v>
      </c>
      <c r="E276" s="1012" t="s">
        <v>1023</v>
      </c>
      <c r="F276" s="1012" t="s">
        <v>1088</v>
      </c>
      <c r="G276" s="1092" t="s">
        <v>38</v>
      </c>
      <c r="H276" s="1094">
        <v>0.23</v>
      </c>
      <c r="I276" s="1092" t="s">
        <v>850</v>
      </c>
      <c r="J276" s="1092">
        <v>2022</v>
      </c>
      <c r="K276" s="1094">
        <v>0.8</v>
      </c>
      <c r="L276" s="1092">
        <v>19</v>
      </c>
      <c r="M276" s="1092" t="s">
        <v>847</v>
      </c>
      <c r="N276" s="1023">
        <v>1903</v>
      </c>
      <c r="O276" s="1012" t="s">
        <v>1087</v>
      </c>
      <c r="P276" s="1092">
        <v>1903012</v>
      </c>
      <c r="Q276" s="1092" t="s">
        <v>1093</v>
      </c>
      <c r="R276" s="1097" t="s">
        <v>1092</v>
      </c>
      <c r="S276" s="1092">
        <v>190301200</v>
      </c>
      <c r="T276" s="1092" t="s">
        <v>1094</v>
      </c>
      <c r="U276" s="1092">
        <v>14000</v>
      </c>
      <c r="V276" s="1092">
        <v>16000</v>
      </c>
      <c r="W276" s="1092">
        <v>16000</v>
      </c>
      <c r="X276" s="1092">
        <v>16000</v>
      </c>
      <c r="Y276" s="1092">
        <v>16000</v>
      </c>
      <c r="Z276" s="1092">
        <v>16000</v>
      </c>
      <c r="AA276" s="1020" t="s">
        <v>53</v>
      </c>
      <c r="AB276" s="1092" t="s">
        <v>3317</v>
      </c>
      <c r="AC276" s="1092" t="s">
        <v>173</v>
      </c>
      <c r="AD276" s="1092" t="s">
        <v>886</v>
      </c>
      <c r="AE276" s="1092" t="s">
        <v>1034</v>
      </c>
      <c r="AF276" s="1020"/>
      <c r="AG276" s="1020"/>
      <c r="AH276" s="1020"/>
      <c r="AI276" s="1020"/>
      <c r="AJ276" s="1020"/>
      <c r="AK276" s="1020"/>
      <c r="AL276" s="1020"/>
      <c r="AM276" s="1020"/>
      <c r="AN276" s="1026"/>
      <c r="AO276" s="1027" t="s">
        <v>971</v>
      </c>
      <c r="AP276" s="1028"/>
      <c r="AQ276" s="1030">
        <v>1114204209.7791967</v>
      </c>
      <c r="AR276" s="1030"/>
      <c r="AS276" s="1030"/>
      <c r="AT276" s="1030"/>
      <c r="AU276" s="1030">
        <f t="shared" si="40"/>
        <v>1114204209.7791967</v>
      </c>
      <c r="AV276" s="1030"/>
      <c r="AW276" s="986">
        <v>1169914420.3333333</v>
      </c>
      <c r="AX276" s="1030"/>
      <c r="AY276" s="1030"/>
      <c r="AZ276" s="1030"/>
      <c r="BA276" s="1030">
        <f t="shared" si="41"/>
        <v>1169914420.3333333</v>
      </c>
      <c r="BB276" s="1030"/>
      <c r="BC276" s="986">
        <v>1205011853</v>
      </c>
      <c r="BD276" s="1030"/>
      <c r="BE276" s="1030"/>
      <c r="BF276" s="1030"/>
      <c r="BG276" s="1030">
        <f t="shared" si="42"/>
        <v>1205011853</v>
      </c>
      <c r="BH276" s="1030"/>
      <c r="BI276" s="986">
        <v>1241162208.3333333</v>
      </c>
      <c r="BJ276" s="1030"/>
      <c r="BK276" s="1030"/>
      <c r="BL276" s="1030"/>
      <c r="BM276" s="1030">
        <f t="shared" si="43"/>
        <v>1241162208.3333333</v>
      </c>
    </row>
    <row r="277" spans="1:65" ht="172.5" hidden="1" x14ac:dyDescent="0.25">
      <c r="A277" s="855">
        <v>274</v>
      </c>
      <c r="B277" s="852" t="s">
        <v>615</v>
      </c>
      <c r="C277" s="849" t="s">
        <v>3072</v>
      </c>
      <c r="D277" s="1240" t="s">
        <v>1022</v>
      </c>
      <c r="E277" s="1012" t="s">
        <v>1023</v>
      </c>
      <c r="F277" s="1012" t="s">
        <v>1088</v>
      </c>
      <c r="G277" s="1092" t="s">
        <v>38</v>
      </c>
      <c r="H277" s="1094">
        <v>0.23</v>
      </c>
      <c r="I277" s="1092" t="s">
        <v>850</v>
      </c>
      <c r="J277" s="1092">
        <v>2022</v>
      </c>
      <c r="K277" s="1094">
        <v>0.8</v>
      </c>
      <c r="L277" s="1092">
        <v>19</v>
      </c>
      <c r="M277" s="1092" t="s">
        <v>847</v>
      </c>
      <c r="N277" s="1023">
        <v>1903</v>
      </c>
      <c r="O277" s="1012" t="s">
        <v>1087</v>
      </c>
      <c r="P277" s="1092">
        <v>1903034</v>
      </c>
      <c r="Q277" s="1092" t="s">
        <v>128</v>
      </c>
      <c r="R277" s="1097" t="s">
        <v>1095</v>
      </c>
      <c r="S277" s="1092">
        <v>190303400</v>
      </c>
      <c r="T277" s="1092" t="s">
        <v>935</v>
      </c>
      <c r="U277" s="1092">
        <v>141</v>
      </c>
      <c r="V277" s="1092">
        <v>150</v>
      </c>
      <c r="W277" s="1092">
        <v>150</v>
      </c>
      <c r="X277" s="1092">
        <v>150</v>
      </c>
      <c r="Y277" s="1092">
        <v>150</v>
      </c>
      <c r="Z277" s="1092">
        <v>150</v>
      </c>
      <c r="AA277" s="1020" t="s">
        <v>53</v>
      </c>
      <c r="AB277" s="1092" t="s">
        <v>3317</v>
      </c>
      <c r="AC277" s="1092" t="s">
        <v>173</v>
      </c>
      <c r="AD277" s="1092" t="s">
        <v>886</v>
      </c>
      <c r="AE277" s="1092" t="s">
        <v>1034</v>
      </c>
      <c r="AF277" s="1020"/>
      <c r="AG277" s="1020"/>
      <c r="AH277" s="1020"/>
      <c r="AI277" s="1020"/>
      <c r="AJ277" s="1020"/>
      <c r="AK277" s="1020"/>
      <c r="AL277" s="1020"/>
      <c r="AM277" s="1020"/>
      <c r="AN277" s="1026"/>
      <c r="AO277" s="1027" t="s">
        <v>971</v>
      </c>
      <c r="AP277" s="1028"/>
      <c r="AQ277" s="1030">
        <v>1114204209.7791967</v>
      </c>
      <c r="AR277" s="1030"/>
      <c r="AS277" s="1030"/>
      <c r="AT277" s="1030"/>
      <c r="AU277" s="1030">
        <f t="shared" si="40"/>
        <v>1114204209.7791967</v>
      </c>
      <c r="AV277" s="1030"/>
      <c r="AW277" s="986">
        <v>1169914420.3333333</v>
      </c>
      <c r="AX277" s="1030"/>
      <c r="AY277" s="1030"/>
      <c r="AZ277" s="1030"/>
      <c r="BA277" s="1030">
        <f t="shared" si="41"/>
        <v>1169914420.3333333</v>
      </c>
      <c r="BB277" s="1030"/>
      <c r="BC277" s="986">
        <v>1205011853</v>
      </c>
      <c r="BD277" s="1030"/>
      <c r="BE277" s="1030"/>
      <c r="BF277" s="1030"/>
      <c r="BG277" s="1030">
        <f t="shared" si="42"/>
        <v>1205011853</v>
      </c>
      <c r="BH277" s="1030"/>
      <c r="BI277" s="986">
        <v>1241162208.3333333</v>
      </c>
      <c r="BJ277" s="1030"/>
      <c r="BK277" s="1030"/>
      <c r="BL277" s="1030"/>
      <c r="BM277" s="1030">
        <f t="shared" si="43"/>
        <v>1241162208.3333333</v>
      </c>
    </row>
    <row r="278" spans="1:65" ht="172.5" hidden="1" x14ac:dyDescent="0.25">
      <c r="A278" s="855">
        <v>275</v>
      </c>
      <c r="B278" s="852" t="s">
        <v>615</v>
      </c>
      <c r="C278" s="849" t="s">
        <v>3072</v>
      </c>
      <c r="D278" s="1240" t="s">
        <v>1022</v>
      </c>
      <c r="E278" s="1012" t="s">
        <v>1023</v>
      </c>
      <c r="F278" s="1012" t="s">
        <v>1088</v>
      </c>
      <c r="G278" s="1092" t="s">
        <v>38</v>
      </c>
      <c r="H278" s="1094">
        <v>0.23</v>
      </c>
      <c r="I278" s="1092" t="s">
        <v>850</v>
      </c>
      <c r="J278" s="1092">
        <v>2022</v>
      </c>
      <c r="K278" s="1094">
        <v>0.8</v>
      </c>
      <c r="L278" s="1092">
        <v>19</v>
      </c>
      <c r="M278" s="1092" t="s">
        <v>847</v>
      </c>
      <c r="N278" s="1023">
        <v>1903</v>
      </c>
      <c r="O278" s="1012" t="s">
        <v>1087</v>
      </c>
      <c r="P278" s="1092">
        <v>1903047</v>
      </c>
      <c r="Q278" s="1092" t="s">
        <v>1097</v>
      </c>
      <c r="R278" s="1097" t="s">
        <v>1096</v>
      </c>
      <c r="S278" s="1092">
        <v>190304700</v>
      </c>
      <c r="T278" s="1092" t="s">
        <v>1098</v>
      </c>
      <c r="U278" s="1103">
        <v>460</v>
      </c>
      <c r="V278" s="1103">
        <v>700</v>
      </c>
      <c r="W278" s="1103">
        <v>750</v>
      </c>
      <c r="X278" s="1103">
        <v>800</v>
      </c>
      <c r="Y278" s="1103">
        <v>850</v>
      </c>
      <c r="Z278" s="1103">
        <v>850</v>
      </c>
      <c r="AA278" s="1020" t="s">
        <v>43</v>
      </c>
      <c r="AB278" s="1092" t="s">
        <v>3316</v>
      </c>
      <c r="AC278" s="1092" t="s">
        <v>173</v>
      </c>
      <c r="AD278" s="1092" t="s">
        <v>886</v>
      </c>
      <c r="AE278" s="1092" t="s">
        <v>853</v>
      </c>
      <c r="AF278" s="1020"/>
      <c r="AG278" s="1020"/>
      <c r="AH278" s="1020"/>
      <c r="AI278" s="1020"/>
      <c r="AJ278" s="1020"/>
      <c r="AK278" s="1020"/>
      <c r="AL278" s="1020"/>
      <c r="AM278" s="1020"/>
      <c r="AN278" s="1026"/>
      <c r="AO278" s="1027" t="s">
        <v>971</v>
      </c>
      <c r="AP278" s="1028"/>
      <c r="AQ278" s="1102">
        <v>337115418.62587011</v>
      </c>
      <c r="AR278" s="1030"/>
      <c r="AS278" s="1030"/>
      <c r="AT278" s="1030"/>
      <c r="AU278" s="1030">
        <f t="shared" si="40"/>
        <v>337115418.62587011</v>
      </c>
      <c r="AV278" s="1030"/>
      <c r="AW278" s="986">
        <v>353971190</v>
      </c>
      <c r="AX278" s="1030"/>
      <c r="AY278" s="1030"/>
      <c r="AZ278" s="1030"/>
      <c r="BA278" s="1030">
        <f t="shared" si="41"/>
        <v>353971190</v>
      </c>
      <c r="BB278" s="1030"/>
      <c r="BC278" s="986">
        <v>364590325</v>
      </c>
      <c r="BD278" s="1030"/>
      <c r="BE278" s="1030"/>
      <c r="BF278" s="1030"/>
      <c r="BG278" s="1030">
        <f t="shared" si="42"/>
        <v>364590325</v>
      </c>
      <c r="BH278" s="1030"/>
      <c r="BI278" s="986">
        <v>375528035</v>
      </c>
      <c r="BJ278" s="1030"/>
      <c r="BK278" s="1030"/>
      <c r="BL278" s="1030"/>
      <c r="BM278" s="1030">
        <f t="shared" si="43"/>
        <v>375528035</v>
      </c>
    </row>
    <row r="279" spans="1:65" ht="241.5" hidden="1" x14ac:dyDescent="0.25">
      <c r="A279" s="855">
        <v>276</v>
      </c>
      <c r="B279" s="852" t="s">
        <v>615</v>
      </c>
      <c r="C279" s="849" t="s">
        <v>3072</v>
      </c>
      <c r="D279" s="1240" t="s">
        <v>1099</v>
      </c>
      <c r="E279" s="1015" t="s">
        <v>1100</v>
      </c>
      <c r="F279" s="1012" t="s">
        <v>1102</v>
      </c>
      <c r="G279" s="1092" t="s">
        <v>38</v>
      </c>
      <c r="H279" s="1098">
        <v>0.9839</v>
      </c>
      <c r="I279" s="1092" t="s">
        <v>1103</v>
      </c>
      <c r="J279" s="1092">
        <v>2023</v>
      </c>
      <c r="K279" s="1098">
        <v>0.98799999999999999</v>
      </c>
      <c r="L279" s="1092">
        <v>19</v>
      </c>
      <c r="M279" s="1092" t="s">
        <v>847</v>
      </c>
      <c r="N279" s="1023">
        <v>1906</v>
      </c>
      <c r="O279" s="1012" t="s">
        <v>1101</v>
      </c>
      <c r="P279" s="1092">
        <v>1906040</v>
      </c>
      <c r="Q279" s="1092" t="s">
        <v>875</v>
      </c>
      <c r="R279" s="1097" t="s">
        <v>1104</v>
      </c>
      <c r="S279" s="1092">
        <v>190604000</v>
      </c>
      <c r="T279" s="1092" t="s">
        <v>876</v>
      </c>
      <c r="U279" s="1103">
        <v>100</v>
      </c>
      <c r="V279" s="1103">
        <v>100</v>
      </c>
      <c r="W279" s="1103">
        <v>105</v>
      </c>
      <c r="X279" s="1103">
        <v>110</v>
      </c>
      <c r="Y279" s="1103">
        <v>115</v>
      </c>
      <c r="Z279" s="1103">
        <v>115</v>
      </c>
      <c r="AA279" s="1020" t="s">
        <v>43</v>
      </c>
      <c r="AB279" s="1092" t="s">
        <v>3316</v>
      </c>
      <c r="AC279" s="1092" t="s">
        <v>173</v>
      </c>
      <c r="AD279" s="1092" t="s">
        <v>886</v>
      </c>
      <c r="AE279" s="1092" t="s">
        <v>1034</v>
      </c>
      <c r="AF279" s="1020"/>
      <c r="AG279" s="1020"/>
      <c r="AH279" s="1020"/>
      <c r="AI279" s="1020"/>
      <c r="AJ279" s="1020"/>
      <c r="AK279" s="1020"/>
      <c r="AL279" s="1020"/>
      <c r="AM279" s="1020"/>
      <c r="AN279" s="1026"/>
      <c r="AO279" s="1027" t="s">
        <v>971</v>
      </c>
      <c r="AP279" s="1001">
        <f t="shared" ref="AP279:AP285" si="44">9093600814.60846+31250000</f>
        <v>9124850814.6084595</v>
      </c>
      <c r="AQ279" s="1030">
        <v>1043159201.75</v>
      </c>
      <c r="AR279" s="1030"/>
      <c r="AS279" s="1030">
        <v>898728969.625</v>
      </c>
      <c r="AT279" s="1030"/>
      <c r="AU279" s="1030">
        <f t="shared" ref="AU279:AU314" si="45">AP279+AQ279+AR279+AS279+AT279</f>
        <v>11066738985.983459</v>
      </c>
      <c r="AV279" s="986">
        <v>9823334879.75</v>
      </c>
      <c r="AW279" s="986">
        <v>1095317161.875</v>
      </c>
      <c r="AX279" s="1030"/>
      <c r="AY279" s="986">
        <v>931225161</v>
      </c>
      <c r="AZ279" s="986"/>
      <c r="BA279" s="1030">
        <f t="shared" ref="BA279:BA314" si="46">AV279+AW279+AX279+AY279+AZ279</f>
        <v>11849877202.625</v>
      </c>
      <c r="BB279" s="986">
        <v>10534774652.75</v>
      </c>
      <c r="BC279" s="986">
        <v>1128176676.75</v>
      </c>
      <c r="BD279" s="1030"/>
      <c r="BE279" s="986">
        <v>1005168401</v>
      </c>
      <c r="BF279" s="1030"/>
      <c r="BG279" s="1030">
        <f t="shared" ref="BG279:BG314" si="47">BB279+BC279+BD279+BE279+BF279</f>
        <v>12668119730.5</v>
      </c>
      <c r="BH279" s="986">
        <v>11250579388.625</v>
      </c>
      <c r="BI279" s="986">
        <v>1162021977</v>
      </c>
      <c r="BJ279" s="1030"/>
      <c r="BK279" s="986">
        <v>1079302440.875</v>
      </c>
      <c r="BL279" s="1030"/>
      <c r="BM279" s="1030">
        <f t="shared" si="43"/>
        <v>13491903806.5</v>
      </c>
    </row>
    <row r="280" spans="1:65" ht="241.5" hidden="1" x14ac:dyDescent="0.25">
      <c r="A280" s="855">
        <v>277</v>
      </c>
      <c r="B280" s="852" t="s">
        <v>615</v>
      </c>
      <c r="C280" s="849" t="s">
        <v>3072</v>
      </c>
      <c r="D280" s="1240" t="s">
        <v>1099</v>
      </c>
      <c r="E280" s="1015" t="s">
        <v>1100</v>
      </c>
      <c r="F280" s="1012" t="s">
        <v>1102</v>
      </c>
      <c r="G280" s="1092" t="s">
        <v>38</v>
      </c>
      <c r="H280" s="1098">
        <v>0.9839</v>
      </c>
      <c r="I280" s="1092" t="s">
        <v>1103</v>
      </c>
      <c r="J280" s="1092">
        <v>2023</v>
      </c>
      <c r="K280" s="1098">
        <v>0.98799999999999999</v>
      </c>
      <c r="L280" s="1092">
        <v>19</v>
      </c>
      <c r="M280" s="1092" t="s">
        <v>847</v>
      </c>
      <c r="N280" s="1023">
        <v>1906</v>
      </c>
      <c r="O280" s="1012" t="s">
        <v>1101</v>
      </c>
      <c r="P280" s="1092">
        <v>1906035</v>
      </c>
      <c r="Q280" s="1092" t="s">
        <v>1106</v>
      </c>
      <c r="R280" s="1097" t="s">
        <v>1105</v>
      </c>
      <c r="S280" s="1092">
        <v>190603500</v>
      </c>
      <c r="T280" s="1092" t="s">
        <v>1107</v>
      </c>
      <c r="U280" s="1103">
        <v>64</v>
      </c>
      <c r="V280" s="1103">
        <v>64</v>
      </c>
      <c r="W280" s="1103">
        <v>64</v>
      </c>
      <c r="X280" s="1103">
        <v>64</v>
      </c>
      <c r="Y280" s="1103">
        <v>64</v>
      </c>
      <c r="Z280" s="1103">
        <v>64</v>
      </c>
      <c r="AA280" s="1020" t="s">
        <v>53</v>
      </c>
      <c r="AB280" s="1020" t="s">
        <v>3317</v>
      </c>
      <c r="AC280" s="1092" t="s">
        <v>173</v>
      </c>
      <c r="AD280" s="1092" t="s">
        <v>886</v>
      </c>
      <c r="AE280" s="1092" t="s">
        <v>1034</v>
      </c>
      <c r="AF280" s="1020"/>
      <c r="AG280" s="1020"/>
      <c r="AH280" s="1020"/>
      <c r="AI280" s="1020"/>
      <c r="AJ280" s="1020"/>
      <c r="AK280" s="1020"/>
      <c r="AL280" s="1020"/>
      <c r="AM280" s="1020"/>
      <c r="AN280" s="1026"/>
      <c r="AO280" s="1027" t="s">
        <v>971</v>
      </c>
      <c r="AP280" s="1001">
        <f t="shared" si="44"/>
        <v>9124850814.6084595</v>
      </c>
      <c r="AQ280" s="1030">
        <v>1043159201.75</v>
      </c>
      <c r="AR280" s="1030"/>
      <c r="AS280" s="1030">
        <v>898728969.625</v>
      </c>
      <c r="AT280" s="1030"/>
      <c r="AU280" s="1030">
        <f t="shared" si="45"/>
        <v>11066738985.983459</v>
      </c>
      <c r="AV280" s="986">
        <v>9823334879.75</v>
      </c>
      <c r="AW280" s="986">
        <v>1095317161.875</v>
      </c>
      <c r="AX280" s="1030"/>
      <c r="AY280" s="986">
        <v>931225161</v>
      </c>
      <c r="AZ280" s="986"/>
      <c r="BA280" s="1030">
        <f t="shared" si="46"/>
        <v>11849877202.625</v>
      </c>
      <c r="BB280" s="986">
        <v>10534774652.75</v>
      </c>
      <c r="BC280" s="986">
        <v>1128176676.75</v>
      </c>
      <c r="BD280" s="1030"/>
      <c r="BE280" s="986">
        <v>1005168401</v>
      </c>
      <c r="BF280" s="1030"/>
      <c r="BG280" s="1030">
        <f t="shared" si="47"/>
        <v>12668119730.5</v>
      </c>
      <c r="BH280" s="986">
        <v>11250579388.625</v>
      </c>
      <c r="BI280" s="986">
        <v>1162021977</v>
      </c>
      <c r="BJ280" s="1030"/>
      <c r="BK280" s="986">
        <v>1079302440.875</v>
      </c>
      <c r="BL280" s="1030"/>
      <c r="BM280" s="1030">
        <f t="shared" si="43"/>
        <v>13491903806.5</v>
      </c>
    </row>
    <row r="281" spans="1:65" ht="241.5" hidden="1" x14ac:dyDescent="0.25">
      <c r="A281" s="855">
        <v>278</v>
      </c>
      <c r="B281" s="852" t="s">
        <v>615</v>
      </c>
      <c r="C281" s="849" t="s">
        <v>3072</v>
      </c>
      <c r="D281" s="1240" t="s">
        <v>1099</v>
      </c>
      <c r="E281" s="1015" t="s">
        <v>1100</v>
      </c>
      <c r="F281" s="1012" t="s">
        <v>1102</v>
      </c>
      <c r="G281" s="1092" t="s">
        <v>38</v>
      </c>
      <c r="H281" s="1098">
        <v>0.9839</v>
      </c>
      <c r="I281" s="1092" t="s">
        <v>1103</v>
      </c>
      <c r="J281" s="1092">
        <v>2023</v>
      </c>
      <c r="K281" s="1098">
        <v>0.98799999999999999</v>
      </c>
      <c r="L281" s="1092">
        <v>19</v>
      </c>
      <c r="M281" s="1092" t="s">
        <v>847</v>
      </c>
      <c r="N281" s="1023">
        <v>1906</v>
      </c>
      <c r="O281" s="1012" t="s">
        <v>1101</v>
      </c>
      <c r="P281" s="1092">
        <v>1906041</v>
      </c>
      <c r="Q281" s="1092" t="s">
        <v>128</v>
      </c>
      <c r="R281" s="1097" t="s">
        <v>1109</v>
      </c>
      <c r="S281" s="1092">
        <v>190604100</v>
      </c>
      <c r="T281" s="1092" t="s">
        <v>935</v>
      </c>
      <c r="U281" s="1103">
        <v>32</v>
      </c>
      <c r="V281" s="1103">
        <v>32</v>
      </c>
      <c r="W281" s="1103">
        <v>34</v>
      </c>
      <c r="X281" s="1103">
        <v>36</v>
      </c>
      <c r="Y281" s="1103">
        <v>38</v>
      </c>
      <c r="Z281" s="1103">
        <v>38</v>
      </c>
      <c r="AA281" s="1020" t="s">
        <v>43</v>
      </c>
      <c r="AB281" s="1092" t="s">
        <v>3316</v>
      </c>
      <c r="AC281" s="1092" t="s">
        <v>173</v>
      </c>
      <c r="AD281" s="1092" t="s">
        <v>886</v>
      </c>
      <c r="AE281" s="1092" t="s">
        <v>1034</v>
      </c>
      <c r="AF281" s="1020"/>
      <c r="AG281" s="1020"/>
      <c r="AH281" s="1020"/>
      <c r="AI281" s="1020"/>
      <c r="AJ281" s="1020"/>
      <c r="AK281" s="1020"/>
      <c r="AL281" s="1020"/>
      <c r="AM281" s="1020"/>
      <c r="AN281" s="1026"/>
      <c r="AO281" s="1027" t="s">
        <v>971</v>
      </c>
      <c r="AP281" s="1001">
        <f t="shared" si="44"/>
        <v>9124850814.6084595</v>
      </c>
      <c r="AQ281" s="1030">
        <v>1043159201.75</v>
      </c>
      <c r="AR281" s="1030"/>
      <c r="AS281" s="1030">
        <v>898728969.625</v>
      </c>
      <c r="AT281" s="1030"/>
      <c r="AU281" s="1030">
        <f t="shared" si="45"/>
        <v>11066738985.983459</v>
      </c>
      <c r="AV281" s="986">
        <v>9823334879.75</v>
      </c>
      <c r="AW281" s="986">
        <v>1095317161.875</v>
      </c>
      <c r="AX281" s="1030"/>
      <c r="AY281" s="986">
        <v>931225161</v>
      </c>
      <c r="AZ281" s="986"/>
      <c r="BA281" s="1030">
        <f t="shared" si="46"/>
        <v>11849877202.625</v>
      </c>
      <c r="BB281" s="986">
        <v>10534774652.75</v>
      </c>
      <c r="BC281" s="986">
        <v>1128176676.75</v>
      </c>
      <c r="BD281" s="1030"/>
      <c r="BE281" s="986">
        <v>1005168401</v>
      </c>
      <c r="BF281" s="1030"/>
      <c r="BG281" s="1030">
        <f t="shared" si="47"/>
        <v>12668119730.5</v>
      </c>
      <c r="BH281" s="986">
        <v>11250579388.625</v>
      </c>
      <c r="BI281" s="986">
        <v>1162021977</v>
      </c>
      <c r="BJ281" s="1030"/>
      <c r="BK281" s="986">
        <v>1079302440.875</v>
      </c>
      <c r="BL281" s="1030"/>
      <c r="BM281" s="1030">
        <f t="shared" si="43"/>
        <v>13491903806.5</v>
      </c>
    </row>
    <row r="282" spans="1:65" ht="189.75" hidden="1" x14ac:dyDescent="0.25">
      <c r="A282" s="855">
        <v>279</v>
      </c>
      <c r="B282" s="852" t="s">
        <v>615</v>
      </c>
      <c r="C282" s="849" t="s">
        <v>3072</v>
      </c>
      <c r="D282" s="1240" t="s">
        <v>1099</v>
      </c>
      <c r="E282" s="1015" t="s">
        <v>1100</v>
      </c>
      <c r="F282" s="1012" t="s">
        <v>1111</v>
      </c>
      <c r="G282" s="1092" t="s">
        <v>1112</v>
      </c>
      <c r="H282" s="1098">
        <v>0.92500000000000004</v>
      </c>
      <c r="I282" s="1092" t="s">
        <v>1113</v>
      </c>
      <c r="J282" s="1103">
        <v>2023</v>
      </c>
      <c r="K282" s="1098">
        <v>0.95</v>
      </c>
      <c r="L282" s="1092">
        <v>19</v>
      </c>
      <c r="M282" s="1092" t="s">
        <v>847</v>
      </c>
      <c r="N282" s="1023">
        <v>1906</v>
      </c>
      <c r="O282" s="1012" t="s">
        <v>1101</v>
      </c>
      <c r="P282" s="1092">
        <v>1906040</v>
      </c>
      <c r="Q282" s="1092" t="s">
        <v>875</v>
      </c>
      <c r="R282" s="1097" t="s">
        <v>1114</v>
      </c>
      <c r="S282" s="1092">
        <v>190604000</v>
      </c>
      <c r="T282" s="1092" t="s">
        <v>1115</v>
      </c>
      <c r="U282" s="1092">
        <v>100</v>
      </c>
      <c r="V282" s="1092">
        <v>150</v>
      </c>
      <c r="W282" s="1092">
        <v>225</v>
      </c>
      <c r="X282" s="1092">
        <v>250</v>
      </c>
      <c r="Y282" s="1092">
        <v>275</v>
      </c>
      <c r="Z282" s="1092">
        <v>275</v>
      </c>
      <c r="AA282" s="1020" t="s">
        <v>43</v>
      </c>
      <c r="AB282" s="1092" t="s">
        <v>3316</v>
      </c>
      <c r="AC282" s="1092" t="s">
        <v>173</v>
      </c>
      <c r="AD282" s="1092" t="s">
        <v>173</v>
      </c>
      <c r="AE282" s="1092" t="s">
        <v>1034</v>
      </c>
      <c r="AF282" s="1020"/>
      <c r="AG282" s="1020"/>
      <c r="AH282" s="1020"/>
      <c r="AI282" s="1020"/>
      <c r="AJ282" s="1020"/>
      <c r="AK282" s="1020"/>
      <c r="AL282" s="1020"/>
      <c r="AM282" s="1020"/>
      <c r="AN282" s="1026"/>
      <c r="AO282" s="1027" t="s">
        <v>971</v>
      </c>
      <c r="AP282" s="1001">
        <f t="shared" si="44"/>
        <v>9124850814.6084595</v>
      </c>
      <c r="AQ282" s="1030">
        <v>1043159201.75</v>
      </c>
      <c r="AR282" s="1030"/>
      <c r="AS282" s="1030">
        <v>898728969.625</v>
      </c>
      <c r="AT282" s="1030"/>
      <c r="AU282" s="1030">
        <f t="shared" si="45"/>
        <v>11066738985.983459</v>
      </c>
      <c r="AV282" s="986">
        <v>9823334879.75</v>
      </c>
      <c r="AW282" s="986">
        <v>1095317161.875</v>
      </c>
      <c r="AX282" s="1030"/>
      <c r="AY282" s="986">
        <v>931225161</v>
      </c>
      <c r="AZ282" s="986"/>
      <c r="BA282" s="1030">
        <f t="shared" si="46"/>
        <v>11849877202.625</v>
      </c>
      <c r="BB282" s="986">
        <v>10534774652.75</v>
      </c>
      <c r="BC282" s="986">
        <v>1128176676.75</v>
      </c>
      <c r="BD282" s="1030"/>
      <c r="BE282" s="986">
        <v>1005168401</v>
      </c>
      <c r="BF282" s="1030"/>
      <c r="BG282" s="1030">
        <f t="shared" si="47"/>
        <v>12668119730.5</v>
      </c>
      <c r="BH282" s="986">
        <v>11250579388.625</v>
      </c>
      <c r="BI282" s="986">
        <v>1162021977</v>
      </c>
      <c r="BJ282" s="1030"/>
      <c r="BK282" s="986">
        <v>1079302440.875</v>
      </c>
      <c r="BL282" s="1030"/>
      <c r="BM282" s="1030">
        <f t="shared" si="43"/>
        <v>13491903806.5</v>
      </c>
    </row>
    <row r="283" spans="1:65" ht="189.75" hidden="1" x14ac:dyDescent="0.25">
      <c r="A283" s="855">
        <v>280</v>
      </c>
      <c r="B283" s="852" t="s">
        <v>615</v>
      </c>
      <c r="C283" s="849" t="s">
        <v>3072</v>
      </c>
      <c r="D283" s="1240" t="s">
        <v>1099</v>
      </c>
      <c r="E283" s="1015" t="s">
        <v>1100</v>
      </c>
      <c r="F283" s="1012" t="s">
        <v>1111</v>
      </c>
      <c r="G283" s="1092" t="s">
        <v>1112</v>
      </c>
      <c r="H283" s="1098">
        <v>0.92500000000000004</v>
      </c>
      <c r="I283" s="1092" t="s">
        <v>1113</v>
      </c>
      <c r="J283" s="1103">
        <v>2023</v>
      </c>
      <c r="K283" s="1098">
        <v>0.95</v>
      </c>
      <c r="L283" s="1092">
        <v>19</v>
      </c>
      <c r="M283" s="1092" t="s">
        <v>847</v>
      </c>
      <c r="N283" s="1023">
        <v>1906</v>
      </c>
      <c r="O283" s="1012" t="s">
        <v>1101</v>
      </c>
      <c r="P283" s="1092">
        <v>1906040</v>
      </c>
      <c r="Q283" s="1092" t="s">
        <v>875</v>
      </c>
      <c r="R283" s="1097" t="s">
        <v>1116</v>
      </c>
      <c r="S283" s="1092">
        <v>190604000</v>
      </c>
      <c r="T283" s="1092" t="s">
        <v>1117</v>
      </c>
      <c r="U283" s="1092">
        <v>40</v>
      </c>
      <c r="V283" s="1092">
        <v>43</v>
      </c>
      <c r="W283" s="1092">
        <v>45</v>
      </c>
      <c r="X283" s="1092">
        <v>49</v>
      </c>
      <c r="Y283" s="1092">
        <v>52</v>
      </c>
      <c r="Z283" s="1092">
        <v>52</v>
      </c>
      <c r="AA283" s="1020" t="s">
        <v>43</v>
      </c>
      <c r="AB283" s="1092" t="s">
        <v>3316</v>
      </c>
      <c r="AC283" s="1092" t="s">
        <v>173</v>
      </c>
      <c r="AD283" s="1092" t="s">
        <v>173</v>
      </c>
      <c r="AE283" s="1092" t="s">
        <v>1034</v>
      </c>
      <c r="AF283" s="1020"/>
      <c r="AG283" s="1020"/>
      <c r="AH283" s="1020"/>
      <c r="AI283" s="1020"/>
      <c r="AJ283" s="1020"/>
      <c r="AK283" s="1020"/>
      <c r="AL283" s="1020"/>
      <c r="AM283" s="1020"/>
      <c r="AN283" s="1026"/>
      <c r="AO283" s="1027" t="s">
        <v>971</v>
      </c>
      <c r="AP283" s="1001">
        <f t="shared" si="44"/>
        <v>9124850814.6084595</v>
      </c>
      <c r="AQ283" s="1030">
        <v>1043159201.75</v>
      </c>
      <c r="AR283" s="1030"/>
      <c r="AS283" s="1030">
        <v>898728969.625</v>
      </c>
      <c r="AT283" s="1030"/>
      <c r="AU283" s="1030">
        <f t="shared" si="45"/>
        <v>11066738985.983459</v>
      </c>
      <c r="AV283" s="986">
        <v>9823334879.75</v>
      </c>
      <c r="AW283" s="986">
        <v>1095317161.875</v>
      </c>
      <c r="AX283" s="1030"/>
      <c r="AY283" s="986">
        <v>931225161</v>
      </c>
      <c r="AZ283" s="986"/>
      <c r="BA283" s="1030">
        <f t="shared" si="46"/>
        <v>11849877202.625</v>
      </c>
      <c r="BB283" s="986">
        <v>10534774652.75</v>
      </c>
      <c r="BC283" s="986">
        <v>1128176676.75</v>
      </c>
      <c r="BD283" s="1030"/>
      <c r="BE283" s="986">
        <v>1005168401</v>
      </c>
      <c r="BF283" s="1030"/>
      <c r="BG283" s="1030">
        <f t="shared" si="47"/>
        <v>12668119730.5</v>
      </c>
      <c r="BH283" s="986">
        <v>11250579388.625</v>
      </c>
      <c r="BI283" s="986">
        <v>1162021977</v>
      </c>
      <c r="BJ283" s="1030"/>
      <c r="BK283" s="986">
        <v>1079302440.875</v>
      </c>
      <c r="BL283" s="1030"/>
      <c r="BM283" s="1030">
        <f t="shared" si="43"/>
        <v>13491903806.5</v>
      </c>
    </row>
    <row r="284" spans="1:65" ht="189.75" hidden="1" x14ac:dyDescent="0.25">
      <c r="A284" s="855">
        <v>281</v>
      </c>
      <c r="B284" s="852" t="s">
        <v>615</v>
      </c>
      <c r="C284" s="849" t="s">
        <v>3072</v>
      </c>
      <c r="D284" s="1240" t="s">
        <v>1099</v>
      </c>
      <c r="E284" s="1015" t="s">
        <v>1100</v>
      </c>
      <c r="F284" s="1012" t="s">
        <v>1111</v>
      </c>
      <c r="G284" s="1092" t="s">
        <v>1112</v>
      </c>
      <c r="H284" s="1098">
        <v>0.92500000000000004</v>
      </c>
      <c r="I284" s="1092" t="s">
        <v>1113</v>
      </c>
      <c r="J284" s="1103">
        <v>2023</v>
      </c>
      <c r="K284" s="1098">
        <v>0.95</v>
      </c>
      <c r="L284" s="1092">
        <v>19</v>
      </c>
      <c r="M284" s="1092" t="s">
        <v>847</v>
      </c>
      <c r="N284" s="1023">
        <v>1906</v>
      </c>
      <c r="O284" s="1012" t="s">
        <v>1101</v>
      </c>
      <c r="P284" s="1092">
        <v>1906040</v>
      </c>
      <c r="Q284" s="1092" t="s">
        <v>875</v>
      </c>
      <c r="R284" s="1097" t="s">
        <v>1118</v>
      </c>
      <c r="S284" s="1092">
        <v>190604000</v>
      </c>
      <c r="T284" s="1092" t="s">
        <v>1119</v>
      </c>
      <c r="U284" s="1092">
        <v>21</v>
      </c>
      <c r="V284" s="1092">
        <v>21</v>
      </c>
      <c r="W284" s="1092">
        <v>21</v>
      </c>
      <c r="X284" s="1092">
        <v>21</v>
      </c>
      <c r="Y284" s="1092">
        <v>21</v>
      </c>
      <c r="Z284" s="1092">
        <v>21</v>
      </c>
      <c r="AA284" s="1020" t="s">
        <v>53</v>
      </c>
      <c r="AB284" s="1020" t="s">
        <v>3317</v>
      </c>
      <c r="AC284" s="1092" t="s">
        <v>173</v>
      </c>
      <c r="AD284" s="1092" t="s">
        <v>173</v>
      </c>
      <c r="AE284" s="1092" t="s">
        <v>1034</v>
      </c>
      <c r="AF284" s="1020"/>
      <c r="AG284" s="1020"/>
      <c r="AH284" s="1020"/>
      <c r="AI284" s="1020"/>
      <c r="AJ284" s="1020"/>
      <c r="AK284" s="1020"/>
      <c r="AL284" s="1020"/>
      <c r="AM284" s="1020"/>
      <c r="AN284" s="1026"/>
      <c r="AO284" s="1027" t="s">
        <v>971</v>
      </c>
      <c r="AP284" s="1001">
        <f t="shared" si="44"/>
        <v>9124850814.6084595</v>
      </c>
      <c r="AQ284" s="1030">
        <v>1043159201.75</v>
      </c>
      <c r="AR284" s="1030"/>
      <c r="AS284" s="1030">
        <v>898728969.625</v>
      </c>
      <c r="AT284" s="1030"/>
      <c r="AU284" s="1030">
        <f t="shared" si="45"/>
        <v>11066738985.983459</v>
      </c>
      <c r="AV284" s="986">
        <v>9823334879.75</v>
      </c>
      <c r="AW284" s="986">
        <v>1095317161.875</v>
      </c>
      <c r="AX284" s="1030"/>
      <c r="AY284" s="986">
        <v>931225161</v>
      </c>
      <c r="AZ284" s="986"/>
      <c r="BA284" s="1030">
        <f t="shared" si="46"/>
        <v>11849877202.625</v>
      </c>
      <c r="BB284" s="986">
        <v>10534774652.75</v>
      </c>
      <c r="BC284" s="986">
        <v>1128176676.75</v>
      </c>
      <c r="BD284" s="1030"/>
      <c r="BE284" s="986">
        <v>1005168401</v>
      </c>
      <c r="BF284" s="1030"/>
      <c r="BG284" s="1030">
        <f t="shared" si="47"/>
        <v>12668119730.5</v>
      </c>
      <c r="BH284" s="986">
        <v>11250579388.625</v>
      </c>
      <c r="BI284" s="986">
        <v>1162021977</v>
      </c>
      <c r="BJ284" s="1030"/>
      <c r="BK284" s="986">
        <v>1079302440.875</v>
      </c>
      <c r="BL284" s="1030"/>
      <c r="BM284" s="1030">
        <f t="shared" si="43"/>
        <v>13491903806.5</v>
      </c>
    </row>
    <row r="285" spans="1:65" ht="189.75" hidden="1" x14ac:dyDescent="0.25">
      <c r="A285" s="855">
        <v>282</v>
      </c>
      <c r="B285" s="852" t="s">
        <v>615</v>
      </c>
      <c r="C285" s="849" t="s">
        <v>3072</v>
      </c>
      <c r="D285" s="1240" t="s">
        <v>1099</v>
      </c>
      <c r="E285" s="1015" t="s">
        <v>1100</v>
      </c>
      <c r="F285" s="1012" t="s">
        <v>1111</v>
      </c>
      <c r="G285" s="1092" t="s">
        <v>1112</v>
      </c>
      <c r="H285" s="1098">
        <v>0.92500000000000004</v>
      </c>
      <c r="I285" s="1092" t="s">
        <v>1113</v>
      </c>
      <c r="J285" s="1103">
        <v>2023</v>
      </c>
      <c r="K285" s="1098">
        <v>0.95</v>
      </c>
      <c r="L285" s="1092">
        <v>19</v>
      </c>
      <c r="M285" s="1092" t="s">
        <v>847</v>
      </c>
      <c r="N285" s="1023">
        <v>1906</v>
      </c>
      <c r="O285" s="1012" t="s">
        <v>1101</v>
      </c>
      <c r="P285" s="1092">
        <v>1906040</v>
      </c>
      <c r="Q285" s="1092" t="s">
        <v>875</v>
      </c>
      <c r="R285" s="1097" t="s">
        <v>1120</v>
      </c>
      <c r="S285" s="1092">
        <v>190604000</v>
      </c>
      <c r="T285" s="1092" t="s">
        <v>1121</v>
      </c>
      <c r="U285" s="1092">
        <v>44</v>
      </c>
      <c r="V285" s="1092">
        <v>44</v>
      </c>
      <c r="W285" s="1092">
        <v>44</v>
      </c>
      <c r="X285" s="1092">
        <v>44</v>
      </c>
      <c r="Y285" s="1092">
        <v>44</v>
      </c>
      <c r="Z285" s="1092">
        <v>44</v>
      </c>
      <c r="AA285" s="1020" t="s">
        <v>53</v>
      </c>
      <c r="AB285" s="1020" t="s">
        <v>3317</v>
      </c>
      <c r="AC285" s="1092" t="s">
        <v>173</v>
      </c>
      <c r="AD285" s="1092" t="s">
        <v>886</v>
      </c>
      <c r="AE285" s="1092" t="s">
        <v>1034</v>
      </c>
      <c r="AF285" s="1020"/>
      <c r="AG285" s="1020"/>
      <c r="AH285" s="1020"/>
      <c r="AI285" s="1020"/>
      <c r="AJ285" s="1020"/>
      <c r="AK285" s="1020"/>
      <c r="AL285" s="1020"/>
      <c r="AM285" s="1020"/>
      <c r="AN285" s="1026"/>
      <c r="AO285" s="1027" t="s">
        <v>971</v>
      </c>
      <c r="AP285" s="1001">
        <f t="shared" si="44"/>
        <v>9124850814.6084595</v>
      </c>
      <c r="AQ285" s="1030">
        <v>1043159201.75</v>
      </c>
      <c r="AR285" s="1030"/>
      <c r="AS285" s="1030">
        <v>898728969.625</v>
      </c>
      <c r="AT285" s="1030"/>
      <c r="AU285" s="1030">
        <f t="shared" si="45"/>
        <v>11066738985.983459</v>
      </c>
      <c r="AV285" s="986">
        <v>9823334879.75</v>
      </c>
      <c r="AW285" s="986">
        <v>1095317161.875</v>
      </c>
      <c r="AX285" s="1030"/>
      <c r="AY285" s="986">
        <v>931225161</v>
      </c>
      <c r="AZ285" s="986"/>
      <c r="BA285" s="1030">
        <f t="shared" si="46"/>
        <v>11849877202.625</v>
      </c>
      <c r="BB285" s="986">
        <v>10534774652.75</v>
      </c>
      <c r="BC285" s="986">
        <v>1128176676.75</v>
      </c>
      <c r="BD285" s="1030"/>
      <c r="BE285" s="986">
        <v>1005168401</v>
      </c>
      <c r="BF285" s="1030"/>
      <c r="BG285" s="1030">
        <f t="shared" si="47"/>
        <v>12668119730.5</v>
      </c>
      <c r="BH285" s="986">
        <v>11250579388.625</v>
      </c>
      <c r="BI285" s="986">
        <v>1162021977</v>
      </c>
      <c r="BJ285" s="1030"/>
      <c r="BK285" s="986">
        <v>1079302440.875</v>
      </c>
      <c r="BL285" s="1030"/>
      <c r="BM285" s="1030">
        <f t="shared" si="43"/>
        <v>13491903806.5</v>
      </c>
    </row>
    <row r="286" spans="1:65" ht="120.75" hidden="1" x14ac:dyDescent="0.25">
      <c r="A286" s="855">
        <v>283</v>
      </c>
      <c r="B286" s="852" t="s">
        <v>615</v>
      </c>
      <c r="C286" s="849" t="s">
        <v>3072</v>
      </c>
      <c r="D286" s="1240" t="s">
        <v>1099</v>
      </c>
      <c r="E286" s="1015" t="s">
        <v>1100</v>
      </c>
      <c r="F286" s="1092" t="s">
        <v>1122</v>
      </c>
      <c r="G286" s="1092" t="s">
        <v>352</v>
      </c>
      <c r="H286" s="1093">
        <v>62.1</v>
      </c>
      <c r="I286" s="1092" t="s">
        <v>1123</v>
      </c>
      <c r="J286" s="1092">
        <v>2022</v>
      </c>
      <c r="K286" s="1103">
        <v>65</v>
      </c>
      <c r="L286" s="1092">
        <v>19</v>
      </c>
      <c r="M286" s="1092" t="s">
        <v>847</v>
      </c>
      <c r="N286" s="1023">
        <v>1906</v>
      </c>
      <c r="O286" s="1012" t="s">
        <v>1101</v>
      </c>
      <c r="P286" s="1092">
        <v>1906039</v>
      </c>
      <c r="Q286" s="1092" t="s">
        <v>102</v>
      </c>
      <c r="R286" s="1097" t="s">
        <v>1124</v>
      </c>
      <c r="S286" s="1092">
        <v>190603900</v>
      </c>
      <c r="T286" s="1092" t="s">
        <v>52</v>
      </c>
      <c r="U286" s="1092">
        <v>1</v>
      </c>
      <c r="V286" s="1092">
        <v>1</v>
      </c>
      <c r="W286" s="1092">
        <v>1</v>
      </c>
      <c r="X286" s="1092">
        <v>1</v>
      </c>
      <c r="Y286" s="1092">
        <v>1</v>
      </c>
      <c r="Z286" s="1092">
        <v>1</v>
      </c>
      <c r="AA286" s="1020" t="s">
        <v>53</v>
      </c>
      <c r="AB286" s="1020" t="s">
        <v>3317</v>
      </c>
      <c r="AC286" s="1092" t="s">
        <v>173</v>
      </c>
      <c r="AD286" s="1092" t="s">
        <v>886</v>
      </c>
      <c r="AE286" s="1092" t="s">
        <v>1034</v>
      </c>
      <c r="AF286" s="1020"/>
      <c r="AG286" s="1020"/>
      <c r="AH286" s="1020"/>
      <c r="AI286" s="1020"/>
      <c r="AJ286" s="1020"/>
      <c r="AK286" s="1020"/>
      <c r="AL286" s="1020"/>
      <c r="AM286" s="1020"/>
      <c r="AN286" s="1026"/>
      <c r="AO286" s="1027" t="s">
        <v>971</v>
      </c>
      <c r="AP286" s="1028">
        <v>83721078.545454547</v>
      </c>
      <c r="AQ286" s="1030"/>
      <c r="AR286" s="1030"/>
      <c r="AS286" s="1030"/>
      <c r="AT286" s="1030"/>
      <c r="AU286" s="1030">
        <f t="shared" si="45"/>
        <v>83721078.545454547</v>
      </c>
      <c r="AV286" s="986">
        <v>90439442.818181813</v>
      </c>
      <c r="AW286" s="1030"/>
      <c r="AX286" s="1030"/>
      <c r="AY286" s="1030"/>
      <c r="AZ286" s="1030"/>
      <c r="BA286" s="1030">
        <f t="shared" si="46"/>
        <v>90439442.818181813</v>
      </c>
      <c r="BB286" s="986">
        <v>96989379</v>
      </c>
      <c r="BC286" s="1030"/>
      <c r="BD286" s="1030"/>
      <c r="BE286" s="1030"/>
      <c r="BF286" s="1030"/>
      <c r="BG286" s="1030">
        <f t="shared" si="47"/>
        <v>96989379</v>
      </c>
      <c r="BH286" s="986">
        <v>103579501.63636364</v>
      </c>
      <c r="BI286" s="1030"/>
      <c r="BJ286" s="1030"/>
      <c r="BK286" s="1030"/>
      <c r="BL286" s="1030"/>
      <c r="BM286" s="1030">
        <f t="shared" si="43"/>
        <v>103579501.63636364</v>
      </c>
    </row>
    <row r="287" spans="1:65" ht="51.75" hidden="1" customHeight="1" x14ac:dyDescent="0.25">
      <c r="A287" s="855">
        <v>284</v>
      </c>
      <c r="B287" s="852" t="s">
        <v>615</v>
      </c>
      <c r="C287" s="849" t="s">
        <v>3072</v>
      </c>
      <c r="D287" s="1240" t="s">
        <v>1022</v>
      </c>
      <c r="E287" s="1015" t="s">
        <v>1023</v>
      </c>
      <c r="F287" s="1012" t="s">
        <v>1122</v>
      </c>
      <c r="G287" s="1012" t="s">
        <v>352</v>
      </c>
      <c r="H287" s="1114">
        <v>62.1</v>
      </c>
      <c r="I287" s="1012" t="s">
        <v>1123</v>
      </c>
      <c r="J287" s="1012">
        <v>2022</v>
      </c>
      <c r="K287" s="1115">
        <v>65</v>
      </c>
      <c r="L287" s="1092">
        <v>19</v>
      </c>
      <c r="M287" s="1092" t="s">
        <v>847</v>
      </c>
      <c r="N287" s="1023">
        <v>1905</v>
      </c>
      <c r="O287" s="1012" t="s">
        <v>1007</v>
      </c>
      <c r="P287" s="1092">
        <v>1905052</v>
      </c>
      <c r="Q287" s="1092" t="s">
        <v>1126</v>
      </c>
      <c r="R287" s="1097" t="s">
        <v>1125</v>
      </c>
      <c r="S287" s="1092">
        <v>190505200</v>
      </c>
      <c r="T287" s="1092" t="s">
        <v>1127</v>
      </c>
      <c r="U287" s="1092">
        <v>10</v>
      </c>
      <c r="V287" s="1092">
        <v>10</v>
      </c>
      <c r="W287" s="1092">
        <v>15</v>
      </c>
      <c r="X287" s="1092">
        <v>15</v>
      </c>
      <c r="Y287" s="1092">
        <v>15</v>
      </c>
      <c r="Z287" s="1092">
        <v>15</v>
      </c>
      <c r="AA287" s="1020" t="s">
        <v>43</v>
      </c>
      <c r="AB287" s="1092" t="s">
        <v>3316</v>
      </c>
      <c r="AC287" s="1092" t="s">
        <v>173</v>
      </c>
      <c r="AD287" s="1092" t="s">
        <v>886</v>
      </c>
      <c r="AE287" s="1092" t="s">
        <v>1034</v>
      </c>
      <c r="AF287" s="1020"/>
      <c r="AG287" s="1020"/>
      <c r="AH287" s="1020"/>
      <c r="AI287" s="1020"/>
      <c r="AJ287" s="1020"/>
      <c r="AK287" s="1020"/>
      <c r="AL287" s="1020"/>
      <c r="AM287" s="1020"/>
      <c r="AN287" s="1026"/>
      <c r="AO287" s="1027" t="s">
        <v>971</v>
      </c>
      <c r="AP287" s="1003">
        <v>2467159064.2067499</v>
      </c>
      <c r="AQ287" s="1030"/>
      <c r="AR287" s="1030"/>
      <c r="AS287" s="1030"/>
      <c r="AT287" s="1030"/>
      <c r="AU287" s="1030">
        <f t="shared" si="45"/>
        <v>2467159064.2067499</v>
      </c>
      <c r="AV287" s="986">
        <v>2665141145.5</v>
      </c>
      <c r="AW287" s="1030"/>
      <c r="AX287" s="1030"/>
      <c r="AY287" s="1030"/>
      <c r="AZ287" s="1030"/>
      <c r="BA287" s="1030">
        <f t="shared" si="46"/>
        <v>2665141145.5</v>
      </c>
      <c r="BB287" s="986">
        <v>2858159853</v>
      </c>
      <c r="BC287" s="1030"/>
      <c r="BD287" s="1030"/>
      <c r="BE287" s="1030"/>
      <c r="BF287" s="1030"/>
      <c r="BG287" s="1030">
        <f t="shared" si="47"/>
        <v>2858159853</v>
      </c>
      <c r="BH287" s="986">
        <v>3052362807</v>
      </c>
      <c r="BI287" s="1030"/>
      <c r="BJ287" s="1030"/>
      <c r="BK287" s="1030"/>
      <c r="BL287" s="1030"/>
      <c r="BM287" s="1030">
        <f t="shared" si="43"/>
        <v>3052362807</v>
      </c>
    </row>
    <row r="288" spans="1:65" ht="172.5" hidden="1" x14ac:dyDescent="0.25">
      <c r="A288" s="855">
        <v>285</v>
      </c>
      <c r="B288" s="852" t="s">
        <v>615</v>
      </c>
      <c r="C288" s="849" t="s">
        <v>3072</v>
      </c>
      <c r="D288" s="1240" t="s">
        <v>1022</v>
      </c>
      <c r="E288" s="1015" t="s">
        <v>1023</v>
      </c>
      <c r="F288" s="1012" t="s">
        <v>1122</v>
      </c>
      <c r="G288" s="1012" t="s">
        <v>352</v>
      </c>
      <c r="H288" s="1114">
        <v>62.1</v>
      </c>
      <c r="I288" s="1012" t="s">
        <v>1123</v>
      </c>
      <c r="J288" s="1012">
        <v>2022</v>
      </c>
      <c r="K288" s="1115">
        <v>65</v>
      </c>
      <c r="L288" s="1092">
        <v>19</v>
      </c>
      <c r="M288" s="1092" t="s">
        <v>847</v>
      </c>
      <c r="N288" s="1023">
        <v>1905</v>
      </c>
      <c r="O288" s="1012" t="s">
        <v>1007</v>
      </c>
      <c r="P288" s="1092">
        <v>1905015</v>
      </c>
      <c r="Q288" s="1092" t="s">
        <v>51</v>
      </c>
      <c r="R288" s="1097" t="s">
        <v>1128</v>
      </c>
      <c r="S288" s="1092">
        <v>190501505</v>
      </c>
      <c r="T288" s="1092" t="s">
        <v>216</v>
      </c>
      <c r="U288" s="1092">
        <v>3</v>
      </c>
      <c r="V288" s="1092">
        <v>3</v>
      </c>
      <c r="W288" s="1092">
        <v>3</v>
      </c>
      <c r="X288" s="1092">
        <v>3</v>
      </c>
      <c r="Y288" s="1092">
        <v>3</v>
      </c>
      <c r="Z288" s="1092">
        <v>3</v>
      </c>
      <c r="AA288" s="1020" t="s">
        <v>53</v>
      </c>
      <c r="AB288" s="1020" t="s">
        <v>3317</v>
      </c>
      <c r="AC288" s="1092" t="s">
        <v>173</v>
      </c>
      <c r="AD288" s="1092" t="s">
        <v>886</v>
      </c>
      <c r="AE288" s="1092" t="s">
        <v>1034</v>
      </c>
      <c r="AF288" s="1020"/>
      <c r="AG288" s="1020"/>
      <c r="AH288" s="1020"/>
      <c r="AI288" s="1020"/>
      <c r="AJ288" s="1020"/>
      <c r="AK288" s="1020"/>
      <c r="AL288" s="1020"/>
      <c r="AM288" s="1020"/>
      <c r="AN288" s="1026"/>
      <c r="AO288" s="1027" t="s">
        <v>971</v>
      </c>
      <c r="AP288" s="1003">
        <v>2192838934.5</v>
      </c>
      <c r="AQ288" s="1030"/>
      <c r="AR288" s="1030"/>
      <c r="AS288" s="1030"/>
      <c r="AT288" s="1030"/>
      <c r="AU288" s="1030">
        <f t="shared" si="45"/>
        <v>2192838934.5</v>
      </c>
      <c r="AV288" s="986">
        <v>2368807651.5</v>
      </c>
      <c r="AW288" s="1030"/>
      <c r="AX288" s="1030"/>
      <c r="AY288" s="1030"/>
      <c r="AZ288" s="1030"/>
      <c r="BA288" s="1030">
        <f t="shared" si="46"/>
        <v>2368807651.5</v>
      </c>
      <c r="BB288" s="986">
        <v>2540364867</v>
      </c>
      <c r="BC288" s="1030"/>
      <c r="BD288" s="1030"/>
      <c r="BE288" s="1030"/>
      <c r="BF288" s="1030"/>
      <c r="BG288" s="1030">
        <f t="shared" si="47"/>
        <v>2540364867</v>
      </c>
      <c r="BH288" s="986">
        <v>2712974653</v>
      </c>
      <c r="BI288" s="1030"/>
      <c r="BJ288" s="1030"/>
      <c r="BK288" s="1030"/>
      <c r="BL288" s="1030"/>
      <c r="BM288" s="1030">
        <f t="shared" si="43"/>
        <v>2712974653</v>
      </c>
    </row>
    <row r="289" spans="1:65" ht="120.75" hidden="1" x14ac:dyDescent="0.25">
      <c r="A289" s="855">
        <v>286</v>
      </c>
      <c r="B289" s="852" t="s">
        <v>615</v>
      </c>
      <c r="C289" s="849" t="s">
        <v>3072</v>
      </c>
      <c r="D289" s="1240" t="s">
        <v>1129</v>
      </c>
      <c r="E289" s="1015" t="s">
        <v>1100</v>
      </c>
      <c r="F289" s="1012" t="s">
        <v>1122</v>
      </c>
      <c r="G289" s="1092" t="s">
        <v>352</v>
      </c>
      <c r="H289" s="1093">
        <v>62.1</v>
      </c>
      <c r="I289" s="1092" t="s">
        <v>1123</v>
      </c>
      <c r="J289" s="1092">
        <v>2022</v>
      </c>
      <c r="K289" s="1103">
        <v>65</v>
      </c>
      <c r="L289" s="1092">
        <v>19</v>
      </c>
      <c r="M289" s="1092" t="s">
        <v>847</v>
      </c>
      <c r="N289" s="1023">
        <v>1906</v>
      </c>
      <c r="O289" s="1012" t="s">
        <v>1101</v>
      </c>
      <c r="P289" s="1092">
        <v>1906024</v>
      </c>
      <c r="Q289" s="1092" t="s">
        <v>1131</v>
      </c>
      <c r="R289" s="1097" t="s">
        <v>1130</v>
      </c>
      <c r="S289" s="1092">
        <v>190602400</v>
      </c>
      <c r="T289" s="1092" t="s">
        <v>1132</v>
      </c>
      <c r="U289" s="1095">
        <v>296</v>
      </c>
      <c r="V289" s="1095">
        <v>296</v>
      </c>
      <c r="W289" s="1095">
        <v>296</v>
      </c>
      <c r="X289" s="1095">
        <v>296</v>
      </c>
      <c r="Y289" s="1095">
        <v>296</v>
      </c>
      <c r="Z289" s="1092">
        <v>296</v>
      </c>
      <c r="AA289" s="1020" t="s">
        <v>53</v>
      </c>
      <c r="AB289" s="1020" t="s">
        <v>3317</v>
      </c>
      <c r="AC289" s="1092" t="s">
        <v>173</v>
      </c>
      <c r="AD289" s="1092" t="s">
        <v>886</v>
      </c>
      <c r="AE289" s="1092" t="s">
        <v>1034</v>
      </c>
      <c r="AF289" s="1020"/>
      <c r="AG289" s="1020"/>
      <c r="AH289" s="1020"/>
      <c r="AI289" s="1020"/>
      <c r="AJ289" s="1020"/>
      <c r="AK289" s="1020"/>
      <c r="AL289" s="1020"/>
      <c r="AM289" s="1020"/>
      <c r="AN289" s="1026"/>
      <c r="AO289" s="1027" t="s">
        <v>971</v>
      </c>
      <c r="AP289" s="1001">
        <v>719585906</v>
      </c>
      <c r="AQ289" s="1030"/>
      <c r="AR289" s="1030"/>
      <c r="AS289" s="1030"/>
      <c r="AT289" s="1030"/>
      <c r="AU289" s="1030">
        <f t="shared" si="45"/>
        <v>719585906</v>
      </c>
      <c r="AV289" s="986">
        <f>786117256.5</f>
        <v>786117256.5</v>
      </c>
      <c r="AW289" s="1030"/>
      <c r="AX289" s="1030"/>
      <c r="AY289" s="1030"/>
      <c r="AZ289" s="1030"/>
      <c r="BA289" s="1030">
        <f t="shared" si="46"/>
        <v>786117256.5</v>
      </c>
      <c r="BB289" s="986">
        <v>849890290</v>
      </c>
      <c r="BC289" s="1030"/>
      <c r="BD289" s="1030"/>
      <c r="BE289" s="1030"/>
      <c r="BF289" s="1030"/>
      <c r="BG289" s="1030">
        <f t="shared" si="47"/>
        <v>849890290</v>
      </c>
      <c r="BH289" s="986">
        <v>913385606</v>
      </c>
      <c r="BI289" s="1030"/>
      <c r="BJ289" s="1030"/>
      <c r="BK289" s="1030"/>
      <c r="BL289" s="1030"/>
      <c r="BM289" s="1030">
        <f t="shared" si="43"/>
        <v>913385606</v>
      </c>
    </row>
    <row r="290" spans="1:65" ht="120.75" hidden="1" x14ac:dyDescent="0.25">
      <c r="A290" s="855">
        <v>287</v>
      </c>
      <c r="B290" s="852" t="s">
        <v>615</v>
      </c>
      <c r="C290" s="849" t="s">
        <v>3072</v>
      </c>
      <c r="D290" s="1240" t="s">
        <v>1129</v>
      </c>
      <c r="E290" s="1015" t="s">
        <v>1100</v>
      </c>
      <c r="F290" s="1012" t="s">
        <v>1122</v>
      </c>
      <c r="G290" s="1092" t="s">
        <v>352</v>
      </c>
      <c r="H290" s="1093">
        <v>62.1</v>
      </c>
      <c r="I290" s="1092" t="s">
        <v>1123</v>
      </c>
      <c r="J290" s="1092">
        <v>2022</v>
      </c>
      <c r="K290" s="1103">
        <v>65</v>
      </c>
      <c r="L290" s="1092">
        <v>19</v>
      </c>
      <c r="M290" s="1092" t="s">
        <v>847</v>
      </c>
      <c r="N290" s="1023">
        <v>1906</v>
      </c>
      <c r="O290" s="1012" t="s">
        <v>1101</v>
      </c>
      <c r="P290" s="1092">
        <v>1906037</v>
      </c>
      <c r="Q290" s="1092" t="s">
        <v>51</v>
      </c>
      <c r="R290" s="1097" t="s">
        <v>1133</v>
      </c>
      <c r="S290" s="1092">
        <v>190603700</v>
      </c>
      <c r="T290" s="1092" t="s">
        <v>52</v>
      </c>
      <c r="U290" s="1095">
        <v>0</v>
      </c>
      <c r="V290" s="1095">
        <v>1</v>
      </c>
      <c r="W290" s="1095">
        <v>1</v>
      </c>
      <c r="X290" s="1095">
        <v>1</v>
      </c>
      <c r="Y290" s="1095">
        <v>1</v>
      </c>
      <c r="Z290" s="1092">
        <v>1</v>
      </c>
      <c r="AA290" s="1020" t="s">
        <v>53</v>
      </c>
      <c r="AB290" s="1092" t="s">
        <v>3317</v>
      </c>
      <c r="AC290" s="1092" t="s">
        <v>173</v>
      </c>
      <c r="AD290" s="1092" t="s">
        <v>886</v>
      </c>
      <c r="AE290" s="1092" t="s">
        <v>1034</v>
      </c>
      <c r="AF290" s="1020"/>
      <c r="AG290" s="1020"/>
      <c r="AH290" s="1020"/>
      <c r="AI290" s="1020"/>
      <c r="AJ290" s="1020"/>
      <c r="AK290" s="1020"/>
      <c r="AL290" s="1020"/>
      <c r="AM290" s="1020"/>
      <c r="AN290" s="1026"/>
      <c r="AO290" s="1027" t="s">
        <v>971</v>
      </c>
      <c r="AP290" s="1001">
        <v>719585906</v>
      </c>
      <c r="AQ290" s="1030"/>
      <c r="AR290" s="1030"/>
      <c r="AS290" s="1030"/>
      <c r="AT290" s="1030"/>
      <c r="AU290" s="1030">
        <f t="shared" si="45"/>
        <v>719585906</v>
      </c>
      <c r="AV290" s="986">
        <f>786117256.5</f>
        <v>786117256.5</v>
      </c>
      <c r="AW290" s="1030"/>
      <c r="AX290" s="1030"/>
      <c r="AY290" s="1030"/>
      <c r="AZ290" s="1030"/>
      <c r="BA290" s="1030">
        <f t="shared" si="46"/>
        <v>786117256.5</v>
      </c>
      <c r="BB290" s="986">
        <v>849890290</v>
      </c>
      <c r="BC290" s="1030"/>
      <c r="BD290" s="1030"/>
      <c r="BE290" s="1030"/>
      <c r="BF290" s="1030"/>
      <c r="BG290" s="1030">
        <f t="shared" si="47"/>
        <v>849890290</v>
      </c>
      <c r="BH290" s="986">
        <v>913385606</v>
      </c>
      <c r="BI290" s="1030"/>
      <c r="BJ290" s="1030"/>
      <c r="BK290" s="1030"/>
      <c r="BL290" s="1030"/>
      <c r="BM290" s="1030">
        <f t="shared" si="43"/>
        <v>913385606</v>
      </c>
    </row>
    <row r="291" spans="1:65" ht="120.75" hidden="1" x14ac:dyDescent="0.25">
      <c r="A291" s="855">
        <v>288</v>
      </c>
      <c r="B291" s="852" t="s">
        <v>615</v>
      </c>
      <c r="C291" s="849" t="s">
        <v>3072</v>
      </c>
      <c r="D291" s="1240" t="s">
        <v>1129</v>
      </c>
      <c r="E291" s="1015" t="s">
        <v>1100</v>
      </c>
      <c r="F291" s="1012" t="s">
        <v>1122</v>
      </c>
      <c r="G291" s="1092" t="s">
        <v>352</v>
      </c>
      <c r="H291" s="1093">
        <v>62.1</v>
      </c>
      <c r="I291" s="1092" t="s">
        <v>1123</v>
      </c>
      <c r="J291" s="1092">
        <v>2022</v>
      </c>
      <c r="K291" s="1103">
        <v>65</v>
      </c>
      <c r="L291" s="1092">
        <v>19</v>
      </c>
      <c r="M291" s="1092" t="s">
        <v>847</v>
      </c>
      <c r="N291" s="1023">
        <v>1906</v>
      </c>
      <c r="O291" s="1012" t="s">
        <v>1101</v>
      </c>
      <c r="P291" s="1092" t="s">
        <v>1135</v>
      </c>
      <c r="Q291" s="1092" t="s">
        <v>1136</v>
      </c>
      <c r="R291" s="1097" t="s">
        <v>1134</v>
      </c>
      <c r="S291" s="1092" t="s">
        <v>1137</v>
      </c>
      <c r="T291" s="1092" t="s">
        <v>876</v>
      </c>
      <c r="U291" s="1095">
        <v>1</v>
      </c>
      <c r="V291" s="1095">
        <v>1</v>
      </c>
      <c r="W291" s="1095">
        <v>1</v>
      </c>
      <c r="X291" s="1095">
        <v>1</v>
      </c>
      <c r="Y291" s="1095">
        <v>1</v>
      </c>
      <c r="Z291" s="1092">
        <v>1</v>
      </c>
      <c r="AA291" s="1020" t="s">
        <v>53</v>
      </c>
      <c r="AB291" s="1020" t="s">
        <v>3317</v>
      </c>
      <c r="AC291" s="1092" t="s">
        <v>173</v>
      </c>
      <c r="AD291" s="1092" t="s">
        <v>886</v>
      </c>
      <c r="AE291" s="1092" t="s">
        <v>1034</v>
      </c>
      <c r="AF291" s="1020"/>
      <c r="AG291" s="1020"/>
      <c r="AH291" s="1020"/>
      <c r="AI291" s="1020"/>
      <c r="AJ291" s="1020"/>
      <c r="AK291" s="1020"/>
      <c r="AL291" s="1020"/>
      <c r="AM291" s="1020"/>
      <c r="AN291" s="1026"/>
      <c r="AO291" s="1027" t="s">
        <v>971</v>
      </c>
      <c r="AP291" s="1028">
        <v>581000000</v>
      </c>
      <c r="AQ291" s="1030"/>
      <c r="AR291" s="1030"/>
      <c r="AS291" s="1030"/>
      <c r="AT291" s="1030"/>
      <c r="AU291" s="1030">
        <f t="shared" si="45"/>
        <v>581000000</v>
      </c>
      <c r="AV291" s="986">
        <v>610050000</v>
      </c>
      <c r="AW291" s="1030"/>
      <c r="AX291" s="1030"/>
      <c r="AY291" s="1030"/>
      <c r="AZ291" s="1030"/>
      <c r="BA291" s="1030">
        <f t="shared" si="46"/>
        <v>610050000</v>
      </c>
      <c r="BB291" s="986">
        <v>640552500</v>
      </c>
      <c r="BC291" s="1030"/>
      <c r="BD291" s="1030"/>
      <c r="BE291" s="1030"/>
      <c r="BF291" s="1030"/>
      <c r="BG291" s="1030">
        <f t="shared" si="47"/>
        <v>640552500</v>
      </c>
      <c r="BH291" s="986">
        <v>672580125</v>
      </c>
      <c r="BI291" s="1030"/>
      <c r="BJ291" s="1030"/>
      <c r="BK291" s="1030"/>
      <c r="BL291" s="1030"/>
      <c r="BM291" s="1030">
        <f t="shared" si="43"/>
        <v>672580125</v>
      </c>
    </row>
    <row r="292" spans="1:65" ht="172.5" hidden="1" x14ac:dyDescent="0.25">
      <c r="A292" s="855">
        <v>289</v>
      </c>
      <c r="B292" s="852" t="s">
        <v>615</v>
      </c>
      <c r="C292" s="849" t="s">
        <v>3072</v>
      </c>
      <c r="D292" s="1240" t="s">
        <v>1129</v>
      </c>
      <c r="E292" s="1095" t="s">
        <v>1023</v>
      </c>
      <c r="F292" s="1012" t="s">
        <v>1122</v>
      </c>
      <c r="G292" s="1092" t="s">
        <v>352</v>
      </c>
      <c r="H292" s="1093">
        <v>62.1</v>
      </c>
      <c r="I292" s="1092" t="s">
        <v>1123</v>
      </c>
      <c r="J292" s="1092">
        <v>2022</v>
      </c>
      <c r="K292" s="1103">
        <v>65</v>
      </c>
      <c r="L292" s="1092">
        <v>19</v>
      </c>
      <c r="M292" s="1092" t="s">
        <v>847</v>
      </c>
      <c r="N292" s="1023">
        <v>1906</v>
      </c>
      <c r="O292" s="1012" t="s">
        <v>1101</v>
      </c>
      <c r="P292" s="1092">
        <v>1906039</v>
      </c>
      <c r="Q292" s="1092" t="s">
        <v>1139</v>
      </c>
      <c r="R292" s="1097" t="s">
        <v>1138</v>
      </c>
      <c r="S292" s="1092">
        <v>190603900</v>
      </c>
      <c r="T292" s="1092" t="s">
        <v>52</v>
      </c>
      <c r="U292" s="1092">
        <v>1</v>
      </c>
      <c r="V292" s="1092">
        <v>1</v>
      </c>
      <c r="W292" s="1092">
        <v>1</v>
      </c>
      <c r="X292" s="1092">
        <v>1</v>
      </c>
      <c r="Y292" s="1092">
        <v>1</v>
      </c>
      <c r="Z292" s="1092">
        <v>1</v>
      </c>
      <c r="AA292" s="1020" t="s">
        <v>53</v>
      </c>
      <c r="AB292" s="1020" t="s">
        <v>3317</v>
      </c>
      <c r="AC292" s="1092" t="s">
        <v>173</v>
      </c>
      <c r="AD292" s="1092" t="s">
        <v>886</v>
      </c>
      <c r="AE292" s="1092" t="s">
        <v>1034</v>
      </c>
      <c r="AF292" s="1020"/>
      <c r="AG292" s="1020"/>
      <c r="AH292" s="1020"/>
      <c r="AI292" s="1020"/>
      <c r="AJ292" s="1020"/>
      <c r="AK292" s="1020"/>
      <c r="AL292" s="1020"/>
      <c r="AM292" s="1020"/>
      <c r="AN292" s="1026"/>
      <c r="AO292" s="1027" t="s">
        <v>971</v>
      </c>
      <c r="AP292" s="1003">
        <v>685800324.26687396</v>
      </c>
      <c r="AQ292" s="1030"/>
      <c r="AR292" s="1030"/>
      <c r="AS292" s="1030"/>
      <c r="AT292" s="1030"/>
      <c r="AU292" s="1030">
        <f t="shared" si="45"/>
        <v>685800324.26687396</v>
      </c>
      <c r="AV292" s="986">
        <v>740833734</v>
      </c>
      <c r="AW292" s="1030"/>
      <c r="AX292" s="1030"/>
      <c r="AY292" s="1030"/>
      <c r="AZ292" s="1030"/>
      <c r="BA292" s="1030">
        <f t="shared" si="46"/>
        <v>740833734</v>
      </c>
      <c r="BB292" s="986">
        <v>794487467</v>
      </c>
      <c r="BC292" s="1030"/>
      <c r="BD292" s="1030"/>
      <c r="BE292" s="1030"/>
      <c r="BF292" s="1030"/>
      <c r="BG292" s="1030">
        <f t="shared" si="47"/>
        <v>794487467</v>
      </c>
      <c r="BH292" s="986">
        <v>848470386</v>
      </c>
      <c r="BI292" s="1030"/>
      <c r="BJ292" s="1030"/>
      <c r="BK292" s="1030"/>
      <c r="BL292" s="1030"/>
      <c r="BM292" s="1030">
        <f t="shared" si="43"/>
        <v>848470386</v>
      </c>
    </row>
    <row r="293" spans="1:65" ht="120.75" hidden="1" x14ac:dyDescent="0.25">
      <c r="A293" s="855">
        <v>290</v>
      </c>
      <c r="B293" s="852" t="s">
        <v>615</v>
      </c>
      <c r="C293" s="849" t="s">
        <v>3072</v>
      </c>
      <c r="D293" s="1240" t="s">
        <v>1099</v>
      </c>
      <c r="E293" s="1015" t="s">
        <v>1100</v>
      </c>
      <c r="F293" s="1012" t="s">
        <v>1140</v>
      </c>
      <c r="G293" s="1092" t="s">
        <v>38</v>
      </c>
      <c r="H293" s="1098">
        <v>0.92500000000000004</v>
      </c>
      <c r="I293" s="1092" t="s">
        <v>1025</v>
      </c>
      <c r="J293" s="1092">
        <v>2023</v>
      </c>
      <c r="K293" s="1094">
        <v>0.95</v>
      </c>
      <c r="L293" s="1092">
        <v>19</v>
      </c>
      <c r="M293" s="1092" t="s">
        <v>847</v>
      </c>
      <c r="N293" s="1023">
        <v>1906</v>
      </c>
      <c r="O293" s="1012" t="s">
        <v>1101</v>
      </c>
      <c r="P293" s="1107" t="s">
        <v>1142</v>
      </c>
      <c r="Q293" s="1107" t="s">
        <v>51</v>
      </c>
      <c r="R293" s="1116" t="s">
        <v>1141</v>
      </c>
      <c r="S293" s="1107" t="s">
        <v>1143</v>
      </c>
      <c r="T293" s="1107" t="s">
        <v>52</v>
      </c>
      <c r="U293" s="1092">
        <v>1</v>
      </c>
      <c r="V293" s="1092"/>
      <c r="W293" s="1092">
        <v>1</v>
      </c>
      <c r="X293" s="1092"/>
      <c r="Y293" s="1092">
        <v>1</v>
      </c>
      <c r="Z293" s="1092">
        <v>1</v>
      </c>
      <c r="AA293" s="1020" t="s">
        <v>53</v>
      </c>
      <c r="AB293" s="1020" t="s">
        <v>3317</v>
      </c>
      <c r="AC293" s="1092" t="s">
        <v>173</v>
      </c>
      <c r="AD293" s="1092" t="s">
        <v>852</v>
      </c>
      <c r="AE293" s="1092" t="s">
        <v>1034</v>
      </c>
      <c r="AF293" s="1020"/>
      <c r="AG293" s="1020"/>
      <c r="AH293" s="1020"/>
      <c r="AI293" s="1020"/>
      <c r="AJ293" s="1020"/>
      <c r="AK293" s="1020"/>
      <c r="AL293" s="1020"/>
      <c r="AM293" s="1020"/>
      <c r="AN293" s="1026"/>
      <c r="AO293" s="1027" t="s">
        <v>971</v>
      </c>
      <c r="AP293" s="1028">
        <v>11924019144.523048</v>
      </c>
      <c r="AQ293" s="1030"/>
      <c r="AR293" s="1030"/>
      <c r="AS293" s="1030"/>
      <c r="AT293" s="1030">
        <v>2237382891</v>
      </c>
      <c r="AU293" s="1030">
        <f t="shared" si="45"/>
        <v>14161402035.523048</v>
      </c>
      <c r="AV293" s="986">
        <v>12880885751.636364</v>
      </c>
      <c r="AW293" s="1030"/>
      <c r="AX293" s="1030"/>
      <c r="AY293" s="1030"/>
      <c r="AZ293" s="1030"/>
      <c r="BA293" s="1030">
        <f t="shared" si="46"/>
        <v>12880885751.636364</v>
      </c>
      <c r="BB293" s="986">
        <v>13813763898</v>
      </c>
      <c r="BC293" s="1030"/>
      <c r="BD293" s="1030"/>
      <c r="BE293" s="1030"/>
      <c r="BF293" s="1030"/>
      <c r="BG293" s="1030">
        <f t="shared" si="47"/>
        <v>13813763898</v>
      </c>
      <c r="BH293" s="986">
        <v>14752365619.272728</v>
      </c>
      <c r="BI293" s="1030"/>
      <c r="BJ293" s="1030"/>
      <c r="BK293" s="1030"/>
      <c r="BL293" s="1030"/>
      <c r="BM293" s="1030">
        <f t="shared" si="43"/>
        <v>14752365619.272728</v>
      </c>
    </row>
    <row r="294" spans="1:65" ht="120.75" hidden="1" x14ac:dyDescent="0.25">
      <c r="A294" s="855">
        <v>291</v>
      </c>
      <c r="B294" s="852" t="s">
        <v>615</v>
      </c>
      <c r="C294" s="849" t="s">
        <v>3072</v>
      </c>
      <c r="D294" s="1240" t="s">
        <v>1099</v>
      </c>
      <c r="E294" s="1015" t="s">
        <v>1100</v>
      </c>
      <c r="F294" s="1012" t="s">
        <v>1140</v>
      </c>
      <c r="G294" s="1092" t="s">
        <v>38</v>
      </c>
      <c r="H294" s="1098">
        <v>0.92500000000000004</v>
      </c>
      <c r="I294" s="1092" t="s">
        <v>1025</v>
      </c>
      <c r="J294" s="1092">
        <v>2023</v>
      </c>
      <c r="K294" s="1094">
        <v>0.95</v>
      </c>
      <c r="L294" s="1092">
        <v>19</v>
      </c>
      <c r="M294" s="1092" t="s">
        <v>847</v>
      </c>
      <c r="N294" s="1023">
        <v>1906</v>
      </c>
      <c r="O294" s="1012" t="s">
        <v>1101</v>
      </c>
      <c r="P294" s="1092">
        <v>1906002</v>
      </c>
      <c r="Q294" s="1092" t="s">
        <v>1145</v>
      </c>
      <c r="R294" s="1097" t="s">
        <v>1144</v>
      </c>
      <c r="S294" s="1092" t="s">
        <v>1146</v>
      </c>
      <c r="T294" s="1092" t="s">
        <v>1145</v>
      </c>
      <c r="U294" s="1092">
        <v>5</v>
      </c>
      <c r="V294" s="1092">
        <v>0</v>
      </c>
      <c r="W294" s="1092">
        <v>5</v>
      </c>
      <c r="X294" s="1092">
        <v>5</v>
      </c>
      <c r="Y294" s="1092">
        <v>5</v>
      </c>
      <c r="Z294" s="1092">
        <f>SUBTOTAL(9,V294:Y294)</f>
        <v>0</v>
      </c>
      <c r="AA294" s="1020" t="s">
        <v>43</v>
      </c>
      <c r="AB294" s="1092" t="s">
        <v>3317</v>
      </c>
      <c r="AC294" s="1092" t="s">
        <v>173</v>
      </c>
      <c r="AD294" s="1092" t="s">
        <v>886</v>
      </c>
      <c r="AE294" s="1092" t="s">
        <v>1147</v>
      </c>
      <c r="AF294" s="1020"/>
      <c r="AG294" s="1020"/>
      <c r="AH294" s="1020"/>
      <c r="AI294" s="1020"/>
      <c r="AJ294" s="1020"/>
      <c r="AK294" s="1020"/>
      <c r="AL294" s="1020"/>
      <c r="AM294" s="1020"/>
      <c r="AN294" s="1026"/>
      <c r="AO294" s="1027" t="s">
        <v>971</v>
      </c>
      <c r="AP294" s="1028">
        <v>83721078.545454547</v>
      </c>
      <c r="AQ294" s="1030"/>
      <c r="AR294" s="1030"/>
      <c r="AS294" s="1030"/>
      <c r="AT294" s="1030"/>
      <c r="AU294" s="1030">
        <f t="shared" si="45"/>
        <v>83721078.545454547</v>
      </c>
      <c r="AV294" s="986">
        <v>90439442.818181813</v>
      </c>
      <c r="AW294" s="1030"/>
      <c r="AX294" s="1030"/>
      <c r="AY294" s="1030"/>
      <c r="AZ294" s="1030"/>
      <c r="BA294" s="1030">
        <f t="shared" si="46"/>
        <v>90439442.818181813</v>
      </c>
      <c r="BB294" s="986">
        <v>96989379</v>
      </c>
      <c r="BC294" s="1030"/>
      <c r="BD294" s="1030"/>
      <c r="BE294" s="1030"/>
      <c r="BF294" s="1030"/>
      <c r="BG294" s="1030">
        <f t="shared" si="47"/>
        <v>96989379</v>
      </c>
      <c r="BH294" s="986">
        <v>103579501.63636364</v>
      </c>
      <c r="BI294" s="1030"/>
      <c r="BJ294" s="1030"/>
      <c r="BK294" s="1030"/>
      <c r="BL294" s="1030"/>
      <c r="BM294" s="1030">
        <f t="shared" si="43"/>
        <v>103579501.63636364</v>
      </c>
    </row>
    <row r="295" spans="1:65" ht="120.75" hidden="1" x14ac:dyDescent="0.25">
      <c r="A295" s="855">
        <v>292</v>
      </c>
      <c r="B295" s="852" t="s">
        <v>615</v>
      </c>
      <c r="C295" s="849" t="s">
        <v>3072</v>
      </c>
      <c r="D295" s="1240" t="s">
        <v>1099</v>
      </c>
      <c r="E295" s="1015" t="s">
        <v>1100</v>
      </c>
      <c r="F295" s="1012" t="s">
        <v>1140</v>
      </c>
      <c r="G295" s="1092" t="s">
        <v>38</v>
      </c>
      <c r="H295" s="1098">
        <v>0.92500000000000004</v>
      </c>
      <c r="I295" s="1092" t="s">
        <v>1025</v>
      </c>
      <c r="J295" s="1092">
        <v>2023</v>
      </c>
      <c r="K295" s="1094">
        <v>0.95</v>
      </c>
      <c r="L295" s="1092">
        <v>19</v>
      </c>
      <c r="M295" s="1092" t="s">
        <v>847</v>
      </c>
      <c r="N295" s="1023">
        <v>1906</v>
      </c>
      <c r="O295" s="1012" t="s">
        <v>1101</v>
      </c>
      <c r="P295" s="1092" t="s">
        <v>1149</v>
      </c>
      <c r="Q295" s="1092" t="s">
        <v>1150</v>
      </c>
      <c r="R295" s="1097" t="s">
        <v>1148</v>
      </c>
      <c r="S295" s="1092" t="s">
        <v>1151</v>
      </c>
      <c r="T295" s="1092" t="s">
        <v>1150</v>
      </c>
      <c r="U295" s="1092">
        <v>2</v>
      </c>
      <c r="V295" s="1092">
        <v>0</v>
      </c>
      <c r="W295" s="1092">
        <v>0</v>
      </c>
      <c r="X295" s="1092">
        <v>2</v>
      </c>
      <c r="Y295" s="1092">
        <v>2</v>
      </c>
      <c r="Z295" s="1092">
        <f>SUBTOTAL(9,X295:Y295)</f>
        <v>0</v>
      </c>
      <c r="AA295" s="1020" t="s">
        <v>43</v>
      </c>
      <c r="AB295" s="1092" t="s">
        <v>3317</v>
      </c>
      <c r="AC295" s="1092" t="s">
        <v>173</v>
      </c>
      <c r="AD295" s="1092" t="s">
        <v>886</v>
      </c>
      <c r="AE295" s="1092" t="s">
        <v>1147</v>
      </c>
      <c r="AF295" s="1020"/>
      <c r="AG295" s="1020"/>
      <c r="AH295" s="1020"/>
      <c r="AI295" s="1020"/>
      <c r="AJ295" s="1020"/>
      <c r="AK295" s="1020"/>
      <c r="AL295" s="1020"/>
      <c r="AM295" s="1020"/>
      <c r="AN295" s="1026"/>
      <c r="AO295" s="1027" t="s">
        <v>971</v>
      </c>
      <c r="AP295" s="1028">
        <v>83721078.545454547</v>
      </c>
      <c r="AQ295" s="1030"/>
      <c r="AR295" s="1030"/>
      <c r="AS295" s="1030"/>
      <c r="AT295" s="1030"/>
      <c r="AU295" s="1030">
        <f t="shared" si="45"/>
        <v>83721078.545454547</v>
      </c>
      <c r="AV295" s="986">
        <v>90439442.818181813</v>
      </c>
      <c r="AW295" s="1030"/>
      <c r="AX295" s="1030"/>
      <c r="AY295" s="1030"/>
      <c r="AZ295" s="1030"/>
      <c r="BA295" s="1030">
        <f t="shared" si="46"/>
        <v>90439442.818181813</v>
      </c>
      <c r="BB295" s="986">
        <v>96989379</v>
      </c>
      <c r="BC295" s="1030"/>
      <c r="BD295" s="1030"/>
      <c r="BE295" s="1030"/>
      <c r="BF295" s="1030"/>
      <c r="BG295" s="1030">
        <f t="shared" si="47"/>
        <v>96989379</v>
      </c>
      <c r="BH295" s="986">
        <v>103579501.63636364</v>
      </c>
      <c r="BI295" s="1030"/>
      <c r="BJ295" s="1030"/>
      <c r="BK295" s="1030"/>
      <c r="BL295" s="1030"/>
      <c r="BM295" s="1030">
        <f t="shared" si="43"/>
        <v>103579501.63636364</v>
      </c>
    </row>
    <row r="296" spans="1:65" ht="120.75" hidden="1" x14ac:dyDescent="0.25">
      <c r="A296" s="855">
        <v>293</v>
      </c>
      <c r="B296" s="852" t="s">
        <v>615</v>
      </c>
      <c r="C296" s="849" t="s">
        <v>3072</v>
      </c>
      <c r="D296" s="1240" t="s">
        <v>1099</v>
      </c>
      <c r="E296" s="1015" t="s">
        <v>1100</v>
      </c>
      <c r="F296" s="1012" t="s">
        <v>1140</v>
      </c>
      <c r="G296" s="1092" t="s">
        <v>38</v>
      </c>
      <c r="H296" s="1098">
        <v>0.92500000000000004</v>
      </c>
      <c r="I296" s="1092" t="s">
        <v>1025</v>
      </c>
      <c r="J296" s="1092">
        <v>2023</v>
      </c>
      <c r="K296" s="1094">
        <v>0.95</v>
      </c>
      <c r="L296" s="1092">
        <v>19</v>
      </c>
      <c r="M296" s="1092" t="s">
        <v>847</v>
      </c>
      <c r="N296" s="1023">
        <v>1906</v>
      </c>
      <c r="O296" s="1012" t="s">
        <v>1101</v>
      </c>
      <c r="P296" s="1092" t="s">
        <v>1153</v>
      </c>
      <c r="Q296" s="1092" t="s">
        <v>1154</v>
      </c>
      <c r="R296" s="1097" t="s">
        <v>1152</v>
      </c>
      <c r="S296" s="1092" t="s">
        <v>1155</v>
      </c>
      <c r="T296" s="1092" t="s">
        <v>1154</v>
      </c>
      <c r="U296" s="1092">
        <v>0</v>
      </c>
      <c r="V296" s="1092">
        <v>0</v>
      </c>
      <c r="W296" s="1092">
        <v>0</v>
      </c>
      <c r="X296" s="1092">
        <v>0</v>
      </c>
      <c r="Y296" s="1092">
        <v>2</v>
      </c>
      <c r="Z296" s="1092">
        <v>2</v>
      </c>
      <c r="AA296" s="1020" t="s">
        <v>43</v>
      </c>
      <c r="AB296" s="1092" t="s">
        <v>3317</v>
      </c>
      <c r="AC296" s="1092" t="s">
        <v>173</v>
      </c>
      <c r="AD296" s="1092" t="s">
        <v>886</v>
      </c>
      <c r="AE296" s="1092" t="s">
        <v>1147</v>
      </c>
      <c r="AF296" s="1020"/>
      <c r="AG296" s="1020"/>
      <c r="AH296" s="1020"/>
      <c r="AI296" s="1020"/>
      <c r="AJ296" s="1020"/>
      <c r="AK296" s="1020"/>
      <c r="AL296" s="1020"/>
      <c r="AM296" s="1020"/>
      <c r="AN296" s="1026"/>
      <c r="AO296" s="1027" t="s">
        <v>971</v>
      </c>
      <c r="AP296" s="1028">
        <v>83721078.545454547</v>
      </c>
      <c r="AQ296" s="1030"/>
      <c r="AR296" s="1030"/>
      <c r="AS296" s="1030"/>
      <c r="AT296" s="1030"/>
      <c r="AU296" s="1030">
        <f t="shared" si="45"/>
        <v>83721078.545454547</v>
      </c>
      <c r="AV296" s="986">
        <v>90439442.818181813</v>
      </c>
      <c r="AW296" s="1030"/>
      <c r="AX296" s="1030"/>
      <c r="AY296" s="1030"/>
      <c r="AZ296" s="1030"/>
      <c r="BA296" s="1030">
        <f t="shared" si="46"/>
        <v>90439442.818181813</v>
      </c>
      <c r="BB296" s="986">
        <v>96989379</v>
      </c>
      <c r="BC296" s="1030"/>
      <c r="BD296" s="1030"/>
      <c r="BE296" s="1030"/>
      <c r="BF296" s="1030"/>
      <c r="BG296" s="1030">
        <f t="shared" si="47"/>
        <v>96989379</v>
      </c>
      <c r="BH296" s="986">
        <v>103579501.63636364</v>
      </c>
      <c r="BI296" s="1030"/>
      <c r="BJ296" s="1030"/>
      <c r="BK296" s="1030"/>
      <c r="BL296" s="1030"/>
      <c r="BM296" s="1030">
        <f t="shared" si="43"/>
        <v>103579501.63636364</v>
      </c>
    </row>
    <row r="297" spans="1:65" ht="120.75" hidden="1" x14ac:dyDescent="0.25">
      <c r="A297" s="855">
        <v>294</v>
      </c>
      <c r="B297" s="852" t="s">
        <v>615</v>
      </c>
      <c r="C297" s="849" t="s">
        <v>3072</v>
      </c>
      <c r="D297" s="1240" t="s">
        <v>1099</v>
      </c>
      <c r="E297" s="1015" t="s">
        <v>1100</v>
      </c>
      <c r="F297" s="1012" t="s">
        <v>1140</v>
      </c>
      <c r="G297" s="1092" t="s">
        <v>38</v>
      </c>
      <c r="H297" s="1098">
        <v>0.92500000000000004</v>
      </c>
      <c r="I297" s="1092" t="s">
        <v>1025</v>
      </c>
      <c r="J297" s="1092">
        <v>2023</v>
      </c>
      <c r="K297" s="1094">
        <v>0.95</v>
      </c>
      <c r="L297" s="1092">
        <v>19</v>
      </c>
      <c r="M297" s="1092" t="s">
        <v>847</v>
      </c>
      <c r="N297" s="1023">
        <v>1906</v>
      </c>
      <c r="O297" s="1012" t="s">
        <v>1101</v>
      </c>
      <c r="P297" s="1092" t="s">
        <v>1157</v>
      </c>
      <c r="Q297" s="1092" t="s">
        <v>1158</v>
      </c>
      <c r="R297" s="1097" t="s">
        <v>1156</v>
      </c>
      <c r="S297" s="1092" t="s">
        <v>1159</v>
      </c>
      <c r="T297" s="1092" t="s">
        <v>1160</v>
      </c>
      <c r="U297" s="1092">
        <v>0</v>
      </c>
      <c r="V297" s="1092">
        <v>0</v>
      </c>
      <c r="W297" s="1092">
        <v>0</v>
      </c>
      <c r="X297" s="1092">
        <v>0</v>
      </c>
      <c r="Y297" s="1092">
        <v>2</v>
      </c>
      <c r="Z297" s="1092">
        <v>2</v>
      </c>
      <c r="AA297" s="1020" t="s">
        <v>43</v>
      </c>
      <c r="AB297" s="1092" t="s">
        <v>3317</v>
      </c>
      <c r="AC297" s="1092" t="s">
        <v>173</v>
      </c>
      <c r="AD297" s="1092" t="s">
        <v>886</v>
      </c>
      <c r="AE297" s="1092" t="s">
        <v>1147</v>
      </c>
      <c r="AF297" s="1020"/>
      <c r="AG297" s="1020"/>
      <c r="AH297" s="1020"/>
      <c r="AI297" s="1020"/>
      <c r="AJ297" s="1020"/>
      <c r="AK297" s="1020"/>
      <c r="AL297" s="1020"/>
      <c r="AM297" s="1020"/>
      <c r="AN297" s="1026"/>
      <c r="AO297" s="1027" t="s">
        <v>971</v>
      </c>
      <c r="AP297" s="1028">
        <v>83721078.545454547</v>
      </c>
      <c r="AQ297" s="1030"/>
      <c r="AR297" s="1030"/>
      <c r="AS297" s="1030"/>
      <c r="AT297" s="1030"/>
      <c r="AU297" s="1030">
        <f t="shared" si="45"/>
        <v>83721078.545454547</v>
      </c>
      <c r="AV297" s="986">
        <v>90439442.818181813</v>
      </c>
      <c r="AW297" s="1030"/>
      <c r="AX297" s="1030"/>
      <c r="AY297" s="1030"/>
      <c r="AZ297" s="1030"/>
      <c r="BA297" s="1030">
        <f t="shared" si="46"/>
        <v>90439442.818181813</v>
      </c>
      <c r="BB297" s="986">
        <v>96989379</v>
      </c>
      <c r="BC297" s="1030"/>
      <c r="BD297" s="1030"/>
      <c r="BE297" s="1030"/>
      <c r="BF297" s="1030"/>
      <c r="BG297" s="1030">
        <f t="shared" si="47"/>
        <v>96989379</v>
      </c>
      <c r="BH297" s="986">
        <v>103579501.63636364</v>
      </c>
      <c r="BI297" s="1030"/>
      <c r="BJ297" s="1030"/>
      <c r="BK297" s="1030"/>
      <c r="BL297" s="1030"/>
      <c r="BM297" s="1030">
        <f t="shared" si="43"/>
        <v>103579501.63636364</v>
      </c>
    </row>
    <row r="298" spans="1:65" ht="120.75" hidden="1" x14ac:dyDescent="0.25">
      <c r="A298" s="855">
        <v>295</v>
      </c>
      <c r="B298" s="852" t="s">
        <v>615</v>
      </c>
      <c r="C298" s="849" t="s">
        <v>3072</v>
      </c>
      <c r="D298" s="1240" t="s">
        <v>1099</v>
      </c>
      <c r="E298" s="1015" t="s">
        <v>1100</v>
      </c>
      <c r="F298" s="1012" t="s">
        <v>1140</v>
      </c>
      <c r="G298" s="1092" t="s">
        <v>38</v>
      </c>
      <c r="H298" s="1098">
        <v>0.92500000000000004</v>
      </c>
      <c r="I298" s="1092" t="s">
        <v>1025</v>
      </c>
      <c r="J298" s="1092">
        <v>2023</v>
      </c>
      <c r="K298" s="1094">
        <v>0.95</v>
      </c>
      <c r="L298" s="1092">
        <v>19</v>
      </c>
      <c r="M298" s="1092" t="s">
        <v>847</v>
      </c>
      <c r="N298" s="1023">
        <v>1906</v>
      </c>
      <c r="O298" s="1012" t="s">
        <v>1101</v>
      </c>
      <c r="P298" s="1092" t="s">
        <v>1162</v>
      </c>
      <c r="Q298" s="1092" t="s">
        <v>1163</v>
      </c>
      <c r="R298" s="1097" t="s">
        <v>1161</v>
      </c>
      <c r="S298" s="1092" t="s">
        <v>1164</v>
      </c>
      <c r="T298" s="1092" t="s">
        <v>1165</v>
      </c>
      <c r="U298" s="1092">
        <v>30</v>
      </c>
      <c r="V298" s="1092">
        <v>9</v>
      </c>
      <c r="W298" s="1092">
        <v>10</v>
      </c>
      <c r="X298" s="1092">
        <v>10</v>
      </c>
      <c r="Y298" s="1092">
        <v>10</v>
      </c>
      <c r="Z298" s="1092">
        <f t="shared" ref="Z298:Z301" si="48">SUBTOTAL(9,V298:Y298)</f>
        <v>0</v>
      </c>
      <c r="AA298" s="1020" t="s">
        <v>43</v>
      </c>
      <c r="AB298" s="1092" t="s">
        <v>3317</v>
      </c>
      <c r="AC298" s="1092" t="s">
        <v>173</v>
      </c>
      <c r="AD298" s="1092" t="s">
        <v>886</v>
      </c>
      <c r="AE298" s="1092" t="s">
        <v>1147</v>
      </c>
      <c r="AF298" s="1020"/>
      <c r="AG298" s="1020"/>
      <c r="AH298" s="1020"/>
      <c r="AI298" s="1020"/>
      <c r="AJ298" s="1020"/>
      <c r="AK298" s="1020"/>
      <c r="AL298" s="1020"/>
      <c r="AM298" s="1020"/>
      <c r="AN298" s="1026"/>
      <c r="AO298" s="1027" t="s">
        <v>971</v>
      </c>
      <c r="AP298" s="1028">
        <v>83721078.545454547</v>
      </c>
      <c r="AQ298" s="1030"/>
      <c r="AR298" s="1030"/>
      <c r="AS298" s="1030"/>
      <c r="AT298" s="1030"/>
      <c r="AU298" s="1030">
        <f t="shared" si="45"/>
        <v>83721078.545454547</v>
      </c>
      <c r="AV298" s="986">
        <v>90439442.818181813</v>
      </c>
      <c r="AW298" s="1030"/>
      <c r="AX298" s="1030"/>
      <c r="AY298" s="1030"/>
      <c r="AZ298" s="1030"/>
      <c r="BA298" s="1030">
        <f t="shared" si="46"/>
        <v>90439442.818181813</v>
      </c>
      <c r="BB298" s="986">
        <v>96989379</v>
      </c>
      <c r="BC298" s="1030"/>
      <c r="BD298" s="1030"/>
      <c r="BE298" s="1030"/>
      <c r="BF298" s="1030"/>
      <c r="BG298" s="1030">
        <f t="shared" si="47"/>
        <v>96989379</v>
      </c>
      <c r="BH298" s="986">
        <v>103579501.63636364</v>
      </c>
      <c r="BI298" s="1030"/>
      <c r="BJ298" s="1030"/>
      <c r="BK298" s="1030"/>
      <c r="BL298" s="1030"/>
      <c r="BM298" s="1030">
        <f t="shared" si="43"/>
        <v>103579501.63636364</v>
      </c>
    </row>
    <row r="299" spans="1:65" ht="189.75" hidden="1" x14ac:dyDescent="0.25">
      <c r="A299" s="855">
        <v>296</v>
      </c>
      <c r="B299" s="852" t="s">
        <v>615</v>
      </c>
      <c r="C299" s="849" t="s">
        <v>3072</v>
      </c>
      <c r="D299" s="1240" t="s">
        <v>1099</v>
      </c>
      <c r="E299" s="1015" t="s">
        <v>1100</v>
      </c>
      <c r="F299" s="1012" t="s">
        <v>1140</v>
      </c>
      <c r="G299" s="1092" t="s">
        <v>38</v>
      </c>
      <c r="H299" s="1098">
        <v>0.92500000000000004</v>
      </c>
      <c r="I299" s="1092" t="s">
        <v>1025</v>
      </c>
      <c r="J299" s="1092">
        <v>2023</v>
      </c>
      <c r="K299" s="1094">
        <v>0.95</v>
      </c>
      <c r="L299" s="1092">
        <v>19</v>
      </c>
      <c r="M299" s="1092" t="s">
        <v>847</v>
      </c>
      <c r="N299" s="1023">
        <v>1906</v>
      </c>
      <c r="O299" s="1012" t="s">
        <v>1101</v>
      </c>
      <c r="P299" s="1092" t="s">
        <v>1167</v>
      </c>
      <c r="Q299" s="1092" t="s">
        <v>1168</v>
      </c>
      <c r="R299" s="1097" t="s">
        <v>1166</v>
      </c>
      <c r="S299" s="1092" t="s">
        <v>1169</v>
      </c>
      <c r="T299" s="1092" t="s">
        <v>1170</v>
      </c>
      <c r="U299" s="1103">
        <v>5172</v>
      </c>
      <c r="V299" s="1103">
        <v>500</v>
      </c>
      <c r="W299" s="1103">
        <v>1000</v>
      </c>
      <c r="X299" s="1103">
        <v>1000</v>
      </c>
      <c r="Y299" s="1103">
        <v>1000</v>
      </c>
      <c r="Z299" s="1103">
        <f t="shared" si="48"/>
        <v>0</v>
      </c>
      <c r="AA299" s="1092" t="s">
        <v>43</v>
      </c>
      <c r="AB299" s="1092" t="s">
        <v>3317</v>
      </c>
      <c r="AC299" s="1092" t="s">
        <v>173</v>
      </c>
      <c r="AD299" s="1092" t="s">
        <v>886</v>
      </c>
      <c r="AE299" s="1092" t="s">
        <v>1147</v>
      </c>
      <c r="AF299" s="1020"/>
      <c r="AG299" s="1020"/>
      <c r="AH299" s="1020"/>
      <c r="AI299" s="1020"/>
      <c r="AJ299" s="1020"/>
      <c r="AK299" s="1020"/>
      <c r="AL299" s="1020"/>
      <c r="AM299" s="1020"/>
      <c r="AN299" s="1026"/>
      <c r="AO299" s="1027" t="s">
        <v>971</v>
      </c>
      <c r="AP299" s="1028">
        <v>83721078.545454547</v>
      </c>
      <c r="AQ299" s="1030"/>
      <c r="AR299" s="1030"/>
      <c r="AS299" s="1030"/>
      <c r="AT299" s="1030"/>
      <c r="AU299" s="1030">
        <f t="shared" si="45"/>
        <v>83721078.545454547</v>
      </c>
      <c r="AV299" s="986">
        <v>90439442.818181813</v>
      </c>
      <c r="AW299" s="1030"/>
      <c r="AX299" s="1030"/>
      <c r="AY299" s="1030"/>
      <c r="AZ299" s="1030"/>
      <c r="BA299" s="1030">
        <f t="shared" si="46"/>
        <v>90439442.818181813</v>
      </c>
      <c r="BB299" s="986">
        <v>96989379</v>
      </c>
      <c r="BC299" s="1030"/>
      <c r="BD299" s="1030"/>
      <c r="BE299" s="1030"/>
      <c r="BF299" s="1030"/>
      <c r="BG299" s="1030">
        <f t="shared" si="47"/>
        <v>96989379</v>
      </c>
      <c r="BH299" s="986">
        <v>103579501.63636364</v>
      </c>
      <c r="BI299" s="1030"/>
      <c r="BJ299" s="1030"/>
      <c r="BK299" s="1030"/>
      <c r="BL299" s="1030"/>
      <c r="BM299" s="1030">
        <f t="shared" si="43"/>
        <v>103579501.63636364</v>
      </c>
    </row>
    <row r="300" spans="1:65" ht="120.75" hidden="1" x14ac:dyDescent="0.25">
      <c r="A300" s="855">
        <v>297</v>
      </c>
      <c r="B300" s="852" t="s">
        <v>615</v>
      </c>
      <c r="C300" s="849" t="s">
        <v>3072</v>
      </c>
      <c r="D300" s="1240" t="s">
        <v>1099</v>
      </c>
      <c r="E300" s="1015" t="s">
        <v>1100</v>
      </c>
      <c r="F300" s="1012" t="s">
        <v>1140</v>
      </c>
      <c r="G300" s="1092" t="s">
        <v>38</v>
      </c>
      <c r="H300" s="1098">
        <v>0.92500000000000004</v>
      </c>
      <c r="I300" s="1092" t="s">
        <v>1025</v>
      </c>
      <c r="J300" s="1092">
        <v>2023</v>
      </c>
      <c r="K300" s="1094">
        <v>0.95</v>
      </c>
      <c r="L300" s="1092">
        <v>19</v>
      </c>
      <c r="M300" s="1092" t="s">
        <v>847</v>
      </c>
      <c r="N300" s="1023">
        <v>1906</v>
      </c>
      <c r="O300" s="1012" t="s">
        <v>1101</v>
      </c>
      <c r="P300" s="1092">
        <v>1906030</v>
      </c>
      <c r="Q300" s="1092" t="s">
        <v>1174</v>
      </c>
      <c r="R300" s="1097" t="s">
        <v>1172</v>
      </c>
      <c r="S300" s="1092" t="s">
        <v>1175</v>
      </c>
      <c r="T300" s="1092" t="s">
        <v>1174</v>
      </c>
      <c r="U300" s="1092">
        <v>10</v>
      </c>
      <c r="V300" s="1092">
        <v>5</v>
      </c>
      <c r="W300" s="1092">
        <v>10</v>
      </c>
      <c r="X300" s="1092">
        <v>10</v>
      </c>
      <c r="Y300" s="1092">
        <v>10</v>
      </c>
      <c r="Z300" s="1092">
        <f t="shared" si="48"/>
        <v>0</v>
      </c>
      <c r="AA300" s="1020" t="s">
        <v>43</v>
      </c>
      <c r="AB300" s="1092" t="s">
        <v>3317</v>
      </c>
      <c r="AC300" s="1092" t="s">
        <v>173</v>
      </c>
      <c r="AD300" s="1092" t="s">
        <v>886</v>
      </c>
      <c r="AE300" s="1092" t="s">
        <v>1147</v>
      </c>
      <c r="AF300" s="1020"/>
      <c r="AG300" s="1020"/>
      <c r="AH300" s="1020"/>
      <c r="AI300" s="1020"/>
      <c r="AJ300" s="1020"/>
      <c r="AK300" s="1020"/>
      <c r="AL300" s="1020"/>
      <c r="AM300" s="1020"/>
      <c r="AN300" s="1026"/>
      <c r="AO300" s="1027" t="s">
        <v>971</v>
      </c>
      <c r="AP300" s="1028">
        <v>3959472625.4022446</v>
      </c>
      <c r="AQ300" s="1030"/>
      <c r="AR300" s="1030">
        <v>2564094259</v>
      </c>
      <c r="AS300" s="1030"/>
      <c r="AT300" s="1030">
        <v>13983643066.379299</v>
      </c>
      <c r="AU300" s="1030">
        <f t="shared" si="45"/>
        <v>20507209950.781544</v>
      </c>
      <c r="AV300" s="986">
        <v>4277208372.818182</v>
      </c>
      <c r="AW300" s="1030"/>
      <c r="AX300" s="986">
        <v>10256377035</v>
      </c>
      <c r="AY300" s="1030"/>
      <c r="AZ300" s="1030"/>
      <c r="BA300" s="1030">
        <f t="shared" si="46"/>
        <v>14533585407.818182</v>
      </c>
      <c r="BB300" s="986">
        <v>4586978547</v>
      </c>
      <c r="BC300" s="1030"/>
      <c r="BD300" s="986">
        <v>10256377036</v>
      </c>
      <c r="BE300" s="1030"/>
      <c r="BF300" s="1030"/>
      <c r="BG300" s="1030">
        <f t="shared" si="47"/>
        <v>14843355583</v>
      </c>
      <c r="BH300" s="986">
        <v>4898649283.136364</v>
      </c>
      <c r="BI300" s="1030"/>
      <c r="BJ300" s="986">
        <v>2564094259</v>
      </c>
      <c r="BK300" s="1030"/>
      <c r="BL300" s="1030"/>
      <c r="BM300" s="1030">
        <f t="shared" si="43"/>
        <v>7462743542.136364</v>
      </c>
    </row>
    <row r="301" spans="1:65" ht="120.75" hidden="1" x14ac:dyDescent="0.25">
      <c r="A301" s="855">
        <v>298</v>
      </c>
      <c r="B301" s="852" t="s">
        <v>615</v>
      </c>
      <c r="C301" s="849" t="s">
        <v>3072</v>
      </c>
      <c r="D301" s="1240" t="s">
        <v>1099</v>
      </c>
      <c r="E301" s="1015" t="s">
        <v>1100</v>
      </c>
      <c r="F301" s="1012" t="s">
        <v>1140</v>
      </c>
      <c r="G301" s="1092" t="s">
        <v>38</v>
      </c>
      <c r="H301" s="1098">
        <v>0.92500000000000004</v>
      </c>
      <c r="I301" s="1092" t="s">
        <v>1025</v>
      </c>
      <c r="J301" s="1092">
        <v>2023</v>
      </c>
      <c r="K301" s="1094">
        <v>0.95</v>
      </c>
      <c r="L301" s="1092">
        <v>19</v>
      </c>
      <c r="M301" s="1092" t="s">
        <v>847</v>
      </c>
      <c r="N301" s="1023">
        <v>1906</v>
      </c>
      <c r="O301" s="1012" t="s">
        <v>1101</v>
      </c>
      <c r="P301" s="1092" t="s">
        <v>1177</v>
      </c>
      <c r="Q301" s="1092" t="s">
        <v>1178</v>
      </c>
      <c r="R301" s="1097" t="s">
        <v>1176</v>
      </c>
      <c r="S301" s="1092" t="s">
        <v>1179</v>
      </c>
      <c r="T301" s="1092" t="s">
        <v>1178</v>
      </c>
      <c r="U301" s="1092">
        <v>6</v>
      </c>
      <c r="V301" s="1092">
        <v>9</v>
      </c>
      <c r="W301" s="1092">
        <v>5</v>
      </c>
      <c r="X301" s="1092">
        <v>5</v>
      </c>
      <c r="Y301" s="1092">
        <v>5</v>
      </c>
      <c r="Z301" s="1092">
        <f t="shared" si="48"/>
        <v>0</v>
      </c>
      <c r="AA301" s="1020" t="s">
        <v>43</v>
      </c>
      <c r="AB301" s="1092" t="s">
        <v>3317</v>
      </c>
      <c r="AC301" s="1092" t="s">
        <v>173</v>
      </c>
      <c r="AD301" s="1092" t="s">
        <v>886</v>
      </c>
      <c r="AE301" s="1092" t="s">
        <v>1147</v>
      </c>
      <c r="AF301" s="1020"/>
      <c r="AG301" s="1020"/>
      <c r="AH301" s="1020"/>
      <c r="AI301" s="1020"/>
      <c r="AJ301" s="1020"/>
      <c r="AK301" s="1020"/>
      <c r="AL301" s="1020"/>
      <c r="AM301" s="1020"/>
      <c r="AN301" s="1026"/>
      <c r="AO301" s="1027" t="s">
        <v>971</v>
      </c>
      <c r="AP301" s="1028">
        <v>83721078.545454547</v>
      </c>
      <c r="AQ301" s="1030"/>
      <c r="AR301" s="1030"/>
      <c r="AS301" s="1030"/>
      <c r="AT301" s="1030"/>
      <c r="AU301" s="1030">
        <f t="shared" si="45"/>
        <v>83721078.545454547</v>
      </c>
      <c r="AV301" s="986">
        <v>90439442.818181813</v>
      </c>
      <c r="AW301" s="1030"/>
      <c r="AX301" s="1030"/>
      <c r="AY301" s="1030"/>
      <c r="AZ301" s="1030"/>
      <c r="BA301" s="1030">
        <f t="shared" si="46"/>
        <v>90439442.818181813</v>
      </c>
      <c r="BB301" s="986">
        <v>96989379</v>
      </c>
      <c r="BC301" s="1030"/>
      <c r="BD301" s="1030"/>
      <c r="BE301" s="1030"/>
      <c r="BF301" s="1030"/>
      <c r="BG301" s="1030">
        <f t="shared" si="47"/>
        <v>96989379</v>
      </c>
      <c r="BH301" s="986">
        <v>103579501.63636364</v>
      </c>
      <c r="BI301" s="1030"/>
      <c r="BJ301" s="1030"/>
      <c r="BK301" s="1030"/>
      <c r="BL301" s="1030"/>
      <c r="BM301" s="1030">
        <f t="shared" si="43"/>
        <v>103579501.63636364</v>
      </c>
    </row>
    <row r="302" spans="1:65" ht="155.25" hidden="1" x14ac:dyDescent="0.25">
      <c r="A302" s="855">
        <v>299</v>
      </c>
      <c r="B302" s="852" t="s">
        <v>615</v>
      </c>
      <c r="C302" s="849" t="s">
        <v>3072</v>
      </c>
      <c r="D302" s="1240" t="s">
        <v>1099</v>
      </c>
      <c r="E302" s="1015" t="s">
        <v>1100</v>
      </c>
      <c r="F302" s="1092" t="s">
        <v>1180</v>
      </c>
      <c r="G302" s="1092" t="s">
        <v>38</v>
      </c>
      <c r="H302" s="1098">
        <v>0.188</v>
      </c>
      <c r="I302" s="1092">
        <v>6</v>
      </c>
      <c r="J302" s="1092">
        <v>2022</v>
      </c>
      <c r="K302" s="1094">
        <v>0.22</v>
      </c>
      <c r="L302" s="1092">
        <v>19</v>
      </c>
      <c r="M302" s="1092" t="s">
        <v>847</v>
      </c>
      <c r="N302" s="1023">
        <v>1906</v>
      </c>
      <c r="O302" s="1012" t="s">
        <v>1101</v>
      </c>
      <c r="P302" s="1107">
        <v>1906037</v>
      </c>
      <c r="Q302" s="1092" t="s">
        <v>51</v>
      </c>
      <c r="R302" s="1116" t="s">
        <v>1181</v>
      </c>
      <c r="S302" s="1107">
        <v>190603700</v>
      </c>
      <c r="T302" s="1107" t="s">
        <v>1182</v>
      </c>
      <c r="U302" s="1092">
        <v>0</v>
      </c>
      <c r="V302" s="1092">
        <v>1</v>
      </c>
      <c r="W302" s="1092">
        <v>1</v>
      </c>
      <c r="X302" s="1092">
        <v>1</v>
      </c>
      <c r="Y302" s="1103">
        <v>1</v>
      </c>
      <c r="Z302" s="1103">
        <v>1</v>
      </c>
      <c r="AA302" s="1020" t="s">
        <v>53</v>
      </c>
      <c r="AB302" s="1092" t="s">
        <v>3317</v>
      </c>
      <c r="AC302" s="1092" t="s">
        <v>173</v>
      </c>
      <c r="AD302" s="1092" t="s">
        <v>886</v>
      </c>
      <c r="AE302" s="1092" t="s">
        <v>1034</v>
      </c>
      <c r="AF302" s="1020"/>
      <c r="AG302" s="1020"/>
      <c r="AH302" s="1020"/>
      <c r="AI302" s="1020"/>
      <c r="AJ302" s="1020"/>
      <c r="AK302" s="1020"/>
      <c r="AL302" s="1020"/>
      <c r="AM302" s="1020"/>
      <c r="AN302" s="1026"/>
      <c r="AO302" s="1027" t="s">
        <v>971</v>
      </c>
      <c r="AP302" s="1001">
        <f>9093600814.60846+31250000</f>
        <v>9124850814.6084595</v>
      </c>
      <c r="AQ302" s="1030">
        <v>1043159201.75</v>
      </c>
      <c r="AR302" s="1030"/>
      <c r="AS302" s="1030">
        <v>898728969.625</v>
      </c>
      <c r="AT302" s="1030"/>
      <c r="AU302" s="1030">
        <f t="shared" si="45"/>
        <v>11066738985.983459</v>
      </c>
      <c r="AV302" s="986">
        <v>9823334879.75</v>
      </c>
      <c r="AW302" s="986">
        <v>1095317161.875</v>
      </c>
      <c r="AX302" s="1030"/>
      <c r="AY302" s="986">
        <v>931225161</v>
      </c>
      <c r="AZ302" s="986"/>
      <c r="BA302" s="1030">
        <f t="shared" si="46"/>
        <v>11849877202.625</v>
      </c>
      <c r="BB302" s="986">
        <v>10534774652.75</v>
      </c>
      <c r="BC302" s="986">
        <v>1128176676.75</v>
      </c>
      <c r="BD302" s="1030"/>
      <c r="BE302" s="986">
        <v>1005168401</v>
      </c>
      <c r="BF302" s="1030"/>
      <c r="BG302" s="1030">
        <f t="shared" si="47"/>
        <v>12668119730.5</v>
      </c>
      <c r="BH302" s="986">
        <v>11250579388.625</v>
      </c>
      <c r="BI302" s="986">
        <v>1162021977</v>
      </c>
      <c r="BJ302" s="1030"/>
      <c r="BK302" s="986">
        <v>1079302440.875</v>
      </c>
      <c r="BL302" s="1030"/>
      <c r="BM302" s="1030">
        <f t="shared" si="43"/>
        <v>13491903806.5</v>
      </c>
    </row>
    <row r="303" spans="1:65" ht="103.5" hidden="1" x14ac:dyDescent="0.25">
      <c r="A303" s="855">
        <v>300</v>
      </c>
      <c r="B303" s="852" t="s">
        <v>615</v>
      </c>
      <c r="C303" s="849" t="s">
        <v>3072</v>
      </c>
      <c r="D303" s="1240" t="s">
        <v>845</v>
      </c>
      <c r="E303" s="1015" t="s">
        <v>846</v>
      </c>
      <c r="F303" s="1012" t="s">
        <v>1183</v>
      </c>
      <c r="G303" s="1092" t="s">
        <v>38</v>
      </c>
      <c r="H303" s="1094" t="s">
        <v>1184</v>
      </c>
      <c r="I303" s="1092" t="s">
        <v>1185</v>
      </c>
      <c r="J303" s="1103">
        <v>2022</v>
      </c>
      <c r="K303" s="1094" t="s">
        <v>1186</v>
      </c>
      <c r="L303" s="1092">
        <v>19</v>
      </c>
      <c r="M303" s="1092" t="s">
        <v>847</v>
      </c>
      <c r="N303" s="1023">
        <v>1905</v>
      </c>
      <c r="O303" s="1012" t="s">
        <v>1007</v>
      </c>
      <c r="P303" s="1092">
        <v>1905015</v>
      </c>
      <c r="Q303" s="1092" t="s">
        <v>51</v>
      </c>
      <c r="R303" s="1097" t="s">
        <v>1187</v>
      </c>
      <c r="S303" s="1092">
        <v>190501500</v>
      </c>
      <c r="T303" s="1092" t="s">
        <v>224</v>
      </c>
      <c r="U303" s="1092">
        <v>10</v>
      </c>
      <c r="V303" s="1092">
        <v>12</v>
      </c>
      <c r="W303" s="1092">
        <v>20</v>
      </c>
      <c r="X303" s="1092">
        <v>35</v>
      </c>
      <c r="Y303" s="1092">
        <v>50</v>
      </c>
      <c r="Z303" s="1092">
        <v>50</v>
      </c>
      <c r="AA303" s="1020" t="s">
        <v>43</v>
      </c>
      <c r="AB303" s="1092" t="s">
        <v>3316</v>
      </c>
      <c r="AC303" s="1092" t="s">
        <v>173</v>
      </c>
      <c r="AD303" s="1092" t="s">
        <v>886</v>
      </c>
      <c r="AE303" s="1092" t="s">
        <v>853</v>
      </c>
      <c r="AF303" s="1020"/>
      <c r="AG303" s="1020"/>
      <c r="AH303" s="1020"/>
      <c r="AI303" s="1020"/>
      <c r="AJ303" s="1020"/>
      <c r="AK303" s="1020"/>
      <c r="AL303" s="1020"/>
      <c r="AM303" s="1020"/>
      <c r="AN303" s="1026"/>
      <c r="AO303" s="1027" t="s">
        <v>971</v>
      </c>
      <c r="AP303" s="1028"/>
      <c r="AQ303" s="1030">
        <v>162490633.5</v>
      </c>
      <c r="AR303" s="1030"/>
      <c r="AS303" s="1030"/>
      <c r="AT303" s="1030"/>
      <c r="AU303" s="1030">
        <f t="shared" si="45"/>
        <v>162490633.5</v>
      </c>
      <c r="AV303" s="1030"/>
      <c r="AW303" s="986">
        <v>170615165.25</v>
      </c>
      <c r="AX303" s="1030"/>
      <c r="AY303" s="1030"/>
      <c r="AZ303" s="1030"/>
      <c r="BA303" s="1030">
        <f t="shared" si="46"/>
        <v>170615165.25</v>
      </c>
      <c r="BB303" s="1030"/>
      <c r="BC303" s="986">
        <v>175733620.25</v>
      </c>
      <c r="BD303" s="1030"/>
      <c r="BE303" s="1030"/>
      <c r="BF303" s="1030"/>
      <c r="BG303" s="1030">
        <f t="shared" si="47"/>
        <v>175733620.25</v>
      </c>
      <c r="BH303" s="1030"/>
      <c r="BI303" s="986">
        <v>181005629</v>
      </c>
      <c r="BJ303" s="1030"/>
      <c r="BK303" s="1030"/>
      <c r="BL303" s="1030"/>
      <c r="BM303" s="1030">
        <f t="shared" si="43"/>
        <v>181005629</v>
      </c>
    </row>
    <row r="304" spans="1:65" ht="103.5" hidden="1" x14ac:dyDescent="0.25">
      <c r="A304" s="855">
        <v>301</v>
      </c>
      <c r="B304" s="852" t="s">
        <v>615</v>
      </c>
      <c r="C304" s="849" t="s">
        <v>3072</v>
      </c>
      <c r="D304" s="1240" t="s">
        <v>845</v>
      </c>
      <c r="E304" s="1015" t="s">
        <v>846</v>
      </c>
      <c r="F304" s="1012" t="s">
        <v>1183</v>
      </c>
      <c r="G304" s="1092" t="s">
        <v>38</v>
      </c>
      <c r="H304" s="1094" t="s">
        <v>1184</v>
      </c>
      <c r="I304" s="1092" t="s">
        <v>1185</v>
      </c>
      <c r="J304" s="1103">
        <v>2022</v>
      </c>
      <c r="K304" s="1094" t="s">
        <v>1186</v>
      </c>
      <c r="L304" s="1092">
        <v>19</v>
      </c>
      <c r="M304" s="1092" t="s">
        <v>847</v>
      </c>
      <c r="N304" s="1023">
        <v>1905</v>
      </c>
      <c r="O304" s="1012" t="s">
        <v>1007</v>
      </c>
      <c r="P304" s="1117" t="s">
        <v>1019</v>
      </c>
      <c r="Q304" s="1092" t="s">
        <v>875</v>
      </c>
      <c r="R304" s="1097" t="s">
        <v>1188</v>
      </c>
      <c r="S304" s="1092">
        <v>190505300</v>
      </c>
      <c r="T304" s="1092" t="s">
        <v>876</v>
      </c>
      <c r="U304" s="1092">
        <v>26</v>
      </c>
      <c r="V304" s="1092">
        <v>29</v>
      </c>
      <c r="W304" s="1092">
        <v>32</v>
      </c>
      <c r="X304" s="1092">
        <v>35</v>
      </c>
      <c r="Y304" s="1092">
        <v>38</v>
      </c>
      <c r="Z304" s="1092">
        <v>38</v>
      </c>
      <c r="AA304" s="1020" t="s">
        <v>43</v>
      </c>
      <c r="AB304" s="1092" t="s">
        <v>3316</v>
      </c>
      <c r="AC304" s="1092" t="s">
        <v>173</v>
      </c>
      <c r="AD304" s="1092" t="s">
        <v>886</v>
      </c>
      <c r="AE304" s="1092" t="s">
        <v>853</v>
      </c>
      <c r="AF304" s="1020"/>
      <c r="AG304" s="1020"/>
      <c r="AH304" s="1020"/>
      <c r="AI304" s="1020"/>
      <c r="AJ304" s="1020"/>
      <c r="AK304" s="1020"/>
      <c r="AL304" s="1020"/>
      <c r="AM304" s="1020"/>
      <c r="AN304" s="1026"/>
      <c r="AO304" s="1027" t="s">
        <v>971</v>
      </c>
      <c r="AP304" s="1028"/>
      <c r="AQ304" s="1030">
        <v>162490633.5</v>
      </c>
      <c r="AR304" s="1030"/>
      <c r="AS304" s="1030"/>
      <c r="AT304" s="1030"/>
      <c r="AU304" s="1030">
        <f t="shared" si="45"/>
        <v>162490633.5</v>
      </c>
      <c r="AV304" s="1030"/>
      <c r="AW304" s="986">
        <v>170615165.25</v>
      </c>
      <c r="AX304" s="1030"/>
      <c r="AY304" s="1030"/>
      <c r="AZ304" s="1030"/>
      <c r="BA304" s="1030">
        <f t="shared" si="46"/>
        <v>170615165.25</v>
      </c>
      <c r="BB304" s="1030"/>
      <c r="BC304" s="986">
        <v>175733620.25</v>
      </c>
      <c r="BD304" s="1030"/>
      <c r="BE304" s="1030"/>
      <c r="BF304" s="1030"/>
      <c r="BG304" s="1030">
        <f t="shared" si="47"/>
        <v>175733620.25</v>
      </c>
      <c r="BH304" s="1030"/>
      <c r="BI304" s="986">
        <v>181005629</v>
      </c>
      <c r="BJ304" s="1030"/>
      <c r="BK304" s="1030"/>
      <c r="BL304" s="1030"/>
      <c r="BM304" s="1030">
        <f t="shared" si="43"/>
        <v>181005629</v>
      </c>
    </row>
    <row r="305" spans="1:65" ht="155.25" hidden="1" x14ac:dyDescent="0.25">
      <c r="A305" s="855">
        <v>302</v>
      </c>
      <c r="B305" s="852" t="s">
        <v>615</v>
      </c>
      <c r="C305" s="849" t="s">
        <v>3072</v>
      </c>
      <c r="D305" s="1240" t="s">
        <v>845</v>
      </c>
      <c r="E305" s="1015" t="s">
        <v>846</v>
      </c>
      <c r="F305" s="1012" t="s">
        <v>1189</v>
      </c>
      <c r="G305" s="1092" t="s">
        <v>1190</v>
      </c>
      <c r="H305" s="1093">
        <v>4.0999999999999996</v>
      </c>
      <c r="I305" s="1092" t="s">
        <v>1191</v>
      </c>
      <c r="J305" s="1103">
        <v>2023</v>
      </c>
      <c r="K305" s="1092">
        <v>3.3</v>
      </c>
      <c r="L305" s="1092">
        <v>19</v>
      </c>
      <c r="M305" s="1092" t="s">
        <v>847</v>
      </c>
      <c r="N305" s="1023">
        <v>1905</v>
      </c>
      <c r="O305" s="1012" t="s">
        <v>1007</v>
      </c>
      <c r="P305" s="1092">
        <v>1905050</v>
      </c>
      <c r="Q305" s="1092" t="s">
        <v>128</v>
      </c>
      <c r="R305" s="1097" t="s">
        <v>1192</v>
      </c>
      <c r="S305" s="1092">
        <v>190505001</v>
      </c>
      <c r="T305" s="1092" t="s">
        <v>1193</v>
      </c>
      <c r="U305" s="1107">
        <v>64</v>
      </c>
      <c r="V305" s="1092">
        <v>64</v>
      </c>
      <c r="W305" s="1092">
        <v>64</v>
      </c>
      <c r="X305" s="1092">
        <v>64</v>
      </c>
      <c r="Y305" s="1092">
        <v>64</v>
      </c>
      <c r="Z305" s="1107">
        <v>64</v>
      </c>
      <c r="AA305" s="1020" t="s">
        <v>53</v>
      </c>
      <c r="AB305" s="1020" t="s">
        <v>3317</v>
      </c>
      <c r="AC305" s="1092" t="s">
        <v>1194</v>
      </c>
      <c r="AD305" s="1092" t="s">
        <v>886</v>
      </c>
      <c r="AE305" s="1092" t="s">
        <v>853</v>
      </c>
      <c r="AF305" s="1020"/>
      <c r="AG305" s="1020"/>
      <c r="AH305" s="1020"/>
      <c r="AI305" s="1020"/>
      <c r="AJ305" s="1020"/>
      <c r="AK305" s="1020"/>
      <c r="AL305" s="1020"/>
      <c r="AM305" s="1020"/>
      <c r="AN305" s="1026"/>
      <c r="AO305" s="1027" t="s">
        <v>971</v>
      </c>
      <c r="AP305" s="1028"/>
      <c r="AQ305" s="1030">
        <v>162490633.5</v>
      </c>
      <c r="AR305" s="1030"/>
      <c r="AS305" s="1030"/>
      <c r="AT305" s="1030"/>
      <c r="AU305" s="1030">
        <f t="shared" si="45"/>
        <v>162490633.5</v>
      </c>
      <c r="AV305" s="1030"/>
      <c r="AW305" s="986">
        <v>170615165.25</v>
      </c>
      <c r="AX305" s="1030"/>
      <c r="AY305" s="1030"/>
      <c r="AZ305" s="1030"/>
      <c r="BA305" s="1030">
        <f t="shared" si="46"/>
        <v>170615165.25</v>
      </c>
      <c r="BB305" s="1030"/>
      <c r="BC305" s="986">
        <v>175733620.25</v>
      </c>
      <c r="BD305" s="1030"/>
      <c r="BE305" s="1030"/>
      <c r="BF305" s="1030"/>
      <c r="BG305" s="1030">
        <f t="shared" si="47"/>
        <v>175733620.25</v>
      </c>
      <c r="BH305" s="1030"/>
      <c r="BI305" s="986">
        <v>181005628.75</v>
      </c>
      <c r="BJ305" s="1030"/>
      <c r="BK305" s="1030"/>
      <c r="BL305" s="1030"/>
      <c r="BM305" s="1030">
        <f t="shared" si="43"/>
        <v>181005628.75</v>
      </c>
    </row>
    <row r="306" spans="1:65" ht="155.25" hidden="1" x14ac:dyDescent="0.25">
      <c r="A306" s="855">
        <v>303</v>
      </c>
      <c r="B306" s="852" t="s">
        <v>615</v>
      </c>
      <c r="C306" s="849" t="s">
        <v>3072</v>
      </c>
      <c r="D306" s="1240" t="s">
        <v>845</v>
      </c>
      <c r="E306" s="1015" t="s">
        <v>846</v>
      </c>
      <c r="F306" s="1012" t="s">
        <v>1189</v>
      </c>
      <c r="G306" s="1092" t="s">
        <v>1190</v>
      </c>
      <c r="H306" s="1093">
        <v>4.0999999999999996</v>
      </c>
      <c r="I306" s="1092" t="s">
        <v>1191</v>
      </c>
      <c r="J306" s="1103">
        <v>2023</v>
      </c>
      <c r="K306" s="1092">
        <v>3.3</v>
      </c>
      <c r="L306" s="1092">
        <v>19</v>
      </c>
      <c r="M306" s="1092" t="s">
        <v>847</v>
      </c>
      <c r="N306" s="1023">
        <v>1905</v>
      </c>
      <c r="O306" s="1012" t="s">
        <v>1007</v>
      </c>
      <c r="P306" s="1092">
        <v>1905028</v>
      </c>
      <c r="Q306" s="1092" t="s">
        <v>1196</v>
      </c>
      <c r="R306" s="1097" t="s">
        <v>1195</v>
      </c>
      <c r="S306" s="1092">
        <v>190502802</v>
      </c>
      <c r="T306" s="1092" t="s">
        <v>1197</v>
      </c>
      <c r="U306" s="1092">
        <v>27</v>
      </c>
      <c r="V306" s="1092">
        <v>30</v>
      </c>
      <c r="W306" s="1092">
        <v>35</v>
      </c>
      <c r="X306" s="1092">
        <v>40</v>
      </c>
      <c r="Y306" s="1092">
        <v>45</v>
      </c>
      <c r="Z306" s="1092">
        <v>45</v>
      </c>
      <c r="AA306" s="1020" t="s">
        <v>43</v>
      </c>
      <c r="AB306" s="1092" t="s">
        <v>3316</v>
      </c>
      <c r="AC306" s="1092" t="s">
        <v>1194</v>
      </c>
      <c r="AD306" s="1092" t="s">
        <v>886</v>
      </c>
      <c r="AE306" s="1092" t="s">
        <v>853</v>
      </c>
      <c r="AF306" s="1020"/>
      <c r="AG306" s="1020"/>
      <c r="AH306" s="1020"/>
      <c r="AI306" s="1020"/>
      <c r="AJ306" s="1020"/>
      <c r="AK306" s="1020"/>
      <c r="AL306" s="1020"/>
      <c r="AM306" s="1020"/>
      <c r="AN306" s="1026"/>
      <c r="AO306" s="1027" t="s">
        <v>971</v>
      </c>
      <c r="AP306" s="1028"/>
      <c r="AQ306" s="1030">
        <v>162490633.5</v>
      </c>
      <c r="AR306" s="1030"/>
      <c r="AS306" s="1030"/>
      <c r="AT306" s="1030"/>
      <c r="AU306" s="1030">
        <f t="shared" si="45"/>
        <v>162490633.5</v>
      </c>
      <c r="AV306" s="1030"/>
      <c r="AW306" s="986">
        <v>170615165.25</v>
      </c>
      <c r="AX306" s="1030"/>
      <c r="AY306" s="1030"/>
      <c r="AZ306" s="1030"/>
      <c r="BA306" s="1030">
        <f t="shared" si="46"/>
        <v>170615165.25</v>
      </c>
      <c r="BB306" s="1030"/>
      <c r="BC306" s="986">
        <v>175733620.25</v>
      </c>
      <c r="BD306" s="1030"/>
      <c r="BE306" s="1030"/>
      <c r="BF306" s="1030"/>
      <c r="BG306" s="1030">
        <f t="shared" si="47"/>
        <v>175733620.25</v>
      </c>
      <c r="BH306" s="1030"/>
      <c r="BI306" s="986">
        <v>181005628.75</v>
      </c>
      <c r="BJ306" s="1030"/>
      <c r="BK306" s="1030"/>
      <c r="BL306" s="1030"/>
      <c r="BM306" s="1030">
        <f t="shared" si="43"/>
        <v>181005628.75</v>
      </c>
    </row>
    <row r="307" spans="1:65" ht="189.75" hidden="1" x14ac:dyDescent="0.25">
      <c r="A307" s="855">
        <v>304</v>
      </c>
      <c r="B307" s="852" t="s">
        <v>615</v>
      </c>
      <c r="C307" s="849" t="s">
        <v>3072</v>
      </c>
      <c r="D307" s="1240" t="s">
        <v>845</v>
      </c>
      <c r="E307" s="1015" t="s">
        <v>846</v>
      </c>
      <c r="F307" s="1104" t="s">
        <v>1198</v>
      </c>
      <c r="G307" s="1107" t="s">
        <v>38</v>
      </c>
      <c r="H307" s="1118">
        <v>0.27800000000000002</v>
      </c>
      <c r="I307" s="1107" t="s">
        <v>971</v>
      </c>
      <c r="J307" s="1107">
        <v>2023</v>
      </c>
      <c r="K307" s="1119">
        <v>0.35830000000000001</v>
      </c>
      <c r="L307" s="1092">
        <v>19</v>
      </c>
      <c r="M307" s="1092" t="s">
        <v>847</v>
      </c>
      <c r="N307" s="1023">
        <v>1905</v>
      </c>
      <c r="O307" s="1012" t="s">
        <v>1007</v>
      </c>
      <c r="P307" s="1107">
        <v>1905025</v>
      </c>
      <c r="Q307" s="1107" t="s">
        <v>1200</v>
      </c>
      <c r="R307" s="1116" t="s">
        <v>1199</v>
      </c>
      <c r="S307" s="1107">
        <v>190502503</v>
      </c>
      <c r="T307" s="1107" t="s">
        <v>1201</v>
      </c>
      <c r="U307" s="1107">
        <v>7</v>
      </c>
      <c r="V307" s="1107">
        <v>7</v>
      </c>
      <c r="W307" s="1107">
        <v>7</v>
      </c>
      <c r="X307" s="1107">
        <v>7</v>
      </c>
      <c r="Y307" s="1107">
        <v>7</v>
      </c>
      <c r="Z307" s="1107">
        <v>7</v>
      </c>
      <c r="AA307" s="1020" t="s">
        <v>53</v>
      </c>
      <c r="AB307" s="1020" t="s">
        <v>3317</v>
      </c>
      <c r="AC307" s="1092" t="s">
        <v>1194</v>
      </c>
      <c r="AD307" s="1092" t="s">
        <v>886</v>
      </c>
      <c r="AE307" s="1092" t="s">
        <v>853</v>
      </c>
      <c r="AF307" s="1020"/>
      <c r="AG307" s="1020"/>
      <c r="AH307" s="1020"/>
      <c r="AI307" s="1020"/>
      <c r="AJ307" s="1020"/>
      <c r="AK307" s="1020"/>
      <c r="AL307" s="1020"/>
      <c r="AM307" s="1020"/>
      <c r="AN307" s="1026"/>
      <c r="AO307" s="1027" t="s">
        <v>971</v>
      </c>
      <c r="AP307" s="1028"/>
      <c r="AQ307" s="1030">
        <v>29464968.226530202</v>
      </c>
      <c r="AR307" s="1030"/>
      <c r="AS307" s="1030"/>
      <c r="AT307" s="1030"/>
      <c r="AU307" s="1030">
        <f t="shared" si="45"/>
        <v>29464968.226530202</v>
      </c>
      <c r="AV307" s="1030"/>
      <c r="AW307" s="986">
        <v>30938216.600000001</v>
      </c>
      <c r="AX307" s="1030"/>
      <c r="AY307" s="1030"/>
      <c r="AZ307" s="1030"/>
      <c r="BA307" s="1030">
        <f t="shared" si="46"/>
        <v>30938216.600000001</v>
      </c>
      <c r="BB307" s="1030"/>
      <c r="BC307" s="986">
        <v>31866363.199999999</v>
      </c>
      <c r="BD307" s="1030"/>
      <c r="BE307" s="1030"/>
      <c r="BF307" s="1030"/>
      <c r="BG307" s="1030">
        <f t="shared" si="47"/>
        <v>31866363.199999999</v>
      </c>
      <c r="BH307" s="1030"/>
      <c r="BI307" s="986">
        <v>32822354</v>
      </c>
      <c r="BJ307" s="1030"/>
      <c r="BK307" s="1030"/>
      <c r="BL307" s="1030"/>
      <c r="BM307" s="1030">
        <f t="shared" si="43"/>
        <v>32822354</v>
      </c>
    </row>
    <row r="308" spans="1:65" ht="189.75" hidden="1" x14ac:dyDescent="0.25">
      <c r="A308" s="855">
        <v>305</v>
      </c>
      <c r="B308" s="852" t="s">
        <v>615</v>
      </c>
      <c r="C308" s="849" t="s">
        <v>3072</v>
      </c>
      <c r="D308" s="1240" t="s">
        <v>845</v>
      </c>
      <c r="E308" s="1015" t="s">
        <v>846</v>
      </c>
      <c r="F308" s="1104" t="s">
        <v>1198</v>
      </c>
      <c r="G308" s="1107" t="s">
        <v>38</v>
      </c>
      <c r="H308" s="1118">
        <v>0.27800000000000002</v>
      </c>
      <c r="I308" s="1107" t="s">
        <v>971</v>
      </c>
      <c r="J308" s="1107">
        <v>2023</v>
      </c>
      <c r="K308" s="1119">
        <v>0.35830000000000001</v>
      </c>
      <c r="L308" s="1092">
        <v>19</v>
      </c>
      <c r="M308" s="1092" t="s">
        <v>847</v>
      </c>
      <c r="N308" s="1023">
        <v>1905</v>
      </c>
      <c r="O308" s="1012" t="s">
        <v>1007</v>
      </c>
      <c r="P308" s="1107">
        <v>1905015</v>
      </c>
      <c r="Q308" s="1107" t="s">
        <v>51</v>
      </c>
      <c r="R308" s="1116" t="s">
        <v>1202</v>
      </c>
      <c r="S308" s="1107">
        <v>190501500</v>
      </c>
      <c r="T308" s="1107" t="s">
        <v>224</v>
      </c>
      <c r="U308" s="1107">
        <v>64</v>
      </c>
      <c r="V308" s="1107">
        <v>64</v>
      </c>
      <c r="W308" s="1107">
        <v>64</v>
      </c>
      <c r="X308" s="1107">
        <v>64</v>
      </c>
      <c r="Y308" s="1107">
        <v>64</v>
      </c>
      <c r="Z308" s="1107">
        <v>64</v>
      </c>
      <c r="AA308" s="1020" t="s">
        <v>53</v>
      </c>
      <c r="AB308" s="1020" t="s">
        <v>3317</v>
      </c>
      <c r="AC308" s="1092" t="s">
        <v>1194</v>
      </c>
      <c r="AD308" s="1092" t="s">
        <v>886</v>
      </c>
      <c r="AE308" s="1092" t="s">
        <v>853</v>
      </c>
      <c r="AF308" s="1020"/>
      <c r="AG308" s="1020"/>
      <c r="AH308" s="1020"/>
      <c r="AI308" s="1020"/>
      <c r="AJ308" s="1020"/>
      <c r="AK308" s="1020"/>
      <c r="AL308" s="1020"/>
      <c r="AM308" s="1020"/>
      <c r="AN308" s="1026"/>
      <c r="AO308" s="1027" t="s">
        <v>971</v>
      </c>
      <c r="AP308" s="1028"/>
      <c r="AQ308" s="1030">
        <v>29464968.226530202</v>
      </c>
      <c r="AR308" s="1030"/>
      <c r="AS308" s="1030"/>
      <c r="AT308" s="1030"/>
      <c r="AU308" s="1030">
        <f t="shared" si="45"/>
        <v>29464968.226530202</v>
      </c>
      <c r="AV308" s="1030"/>
      <c r="AW308" s="986">
        <v>30938216.600000001</v>
      </c>
      <c r="AX308" s="1030"/>
      <c r="AY308" s="1030"/>
      <c r="AZ308" s="1030"/>
      <c r="BA308" s="1030">
        <f t="shared" si="46"/>
        <v>30938216.600000001</v>
      </c>
      <c r="BB308" s="1030"/>
      <c r="BC308" s="986">
        <v>31866363.199999999</v>
      </c>
      <c r="BD308" s="1030"/>
      <c r="BE308" s="1030"/>
      <c r="BF308" s="1030"/>
      <c r="BG308" s="1030">
        <f t="shared" si="47"/>
        <v>31866363.199999999</v>
      </c>
      <c r="BH308" s="1030"/>
      <c r="BI308" s="986">
        <v>32822354</v>
      </c>
      <c r="BJ308" s="1030"/>
      <c r="BK308" s="1030"/>
      <c r="BL308" s="1030"/>
      <c r="BM308" s="1030">
        <f t="shared" si="43"/>
        <v>32822354</v>
      </c>
    </row>
    <row r="309" spans="1:65" ht="189.75" hidden="1" x14ac:dyDescent="0.25">
      <c r="A309" s="855">
        <v>306</v>
      </c>
      <c r="B309" s="852" t="s">
        <v>615</v>
      </c>
      <c r="C309" s="849" t="s">
        <v>3072</v>
      </c>
      <c r="D309" s="1240" t="s">
        <v>845</v>
      </c>
      <c r="E309" s="1015" t="s">
        <v>846</v>
      </c>
      <c r="F309" s="1104" t="s">
        <v>1198</v>
      </c>
      <c r="G309" s="1107" t="s">
        <v>38</v>
      </c>
      <c r="H309" s="1118">
        <v>0.27800000000000002</v>
      </c>
      <c r="I309" s="1107" t="s">
        <v>971</v>
      </c>
      <c r="J309" s="1107">
        <v>2023</v>
      </c>
      <c r="K309" s="1119">
        <v>0.35830000000000001</v>
      </c>
      <c r="L309" s="1092">
        <v>19</v>
      </c>
      <c r="M309" s="1092" t="s">
        <v>847</v>
      </c>
      <c r="N309" s="1023">
        <v>1905</v>
      </c>
      <c r="O309" s="1012" t="s">
        <v>1007</v>
      </c>
      <c r="P309" s="1107">
        <v>1905049</v>
      </c>
      <c r="Q309" s="1107" t="s">
        <v>1205</v>
      </c>
      <c r="R309" s="1116" t="s">
        <v>2587</v>
      </c>
      <c r="S309" s="1107">
        <v>190504902</v>
      </c>
      <c r="T309" s="1107" t="s">
        <v>910</v>
      </c>
      <c r="U309" s="1107">
        <v>64</v>
      </c>
      <c r="V309" s="1107">
        <v>64</v>
      </c>
      <c r="W309" s="1107">
        <v>64</v>
      </c>
      <c r="X309" s="1107">
        <v>64</v>
      </c>
      <c r="Y309" s="1107">
        <v>64</v>
      </c>
      <c r="Z309" s="1107">
        <v>64</v>
      </c>
      <c r="AA309" s="1020" t="s">
        <v>53</v>
      </c>
      <c r="AB309" s="1020" t="s">
        <v>3317</v>
      </c>
      <c r="AC309" s="1092" t="s">
        <v>1194</v>
      </c>
      <c r="AD309" s="1092" t="s">
        <v>886</v>
      </c>
      <c r="AE309" s="1092" t="s">
        <v>853</v>
      </c>
      <c r="AF309" s="1020"/>
      <c r="AG309" s="1020"/>
      <c r="AH309" s="1020"/>
      <c r="AI309" s="1020"/>
      <c r="AJ309" s="1020"/>
      <c r="AK309" s="1020"/>
      <c r="AL309" s="1020"/>
      <c r="AM309" s="1020"/>
      <c r="AN309" s="1026"/>
      <c r="AO309" s="1027" t="s">
        <v>971</v>
      </c>
      <c r="AP309" s="1028"/>
      <c r="AQ309" s="1030">
        <v>29464968.226530202</v>
      </c>
      <c r="AR309" s="1030"/>
      <c r="AS309" s="1030"/>
      <c r="AT309" s="1030"/>
      <c r="AU309" s="1030">
        <f t="shared" si="45"/>
        <v>29464968.226530202</v>
      </c>
      <c r="AV309" s="1030"/>
      <c r="AW309" s="986">
        <v>30938216.600000001</v>
      </c>
      <c r="AX309" s="1030"/>
      <c r="AY309" s="1030"/>
      <c r="AZ309" s="1030"/>
      <c r="BA309" s="1030">
        <f t="shared" si="46"/>
        <v>30938216.600000001</v>
      </c>
      <c r="BB309" s="1030"/>
      <c r="BC309" s="986">
        <v>31866363.199999999</v>
      </c>
      <c r="BD309" s="1030"/>
      <c r="BE309" s="1030"/>
      <c r="BF309" s="1030"/>
      <c r="BG309" s="1030">
        <f t="shared" si="47"/>
        <v>31866363.199999999</v>
      </c>
      <c r="BH309" s="1030"/>
      <c r="BI309" s="986">
        <v>32822354</v>
      </c>
      <c r="BJ309" s="1030"/>
      <c r="BK309" s="1030"/>
      <c r="BL309" s="1030"/>
      <c r="BM309" s="1030">
        <f t="shared" si="43"/>
        <v>32822354</v>
      </c>
    </row>
    <row r="310" spans="1:65" ht="189.75" hidden="1" x14ac:dyDescent="0.25">
      <c r="A310" s="855">
        <v>307</v>
      </c>
      <c r="B310" s="852" t="s">
        <v>615</v>
      </c>
      <c r="C310" s="849" t="s">
        <v>3072</v>
      </c>
      <c r="D310" s="1240" t="s">
        <v>845</v>
      </c>
      <c r="E310" s="1015" t="s">
        <v>846</v>
      </c>
      <c r="F310" s="1104" t="s">
        <v>1198</v>
      </c>
      <c r="G310" s="1107" t="s">
        <v>38</v>
      </c>
      <c r="H310" s="1118">
        <v>0.27800000000000002</v>
      </c>
      <c r="I310" s="1107" t="s">
        <v>971</v>
      </c>
      <c r="J310" s="1107">
        <v>2023</v>
      </c>
      <c r="K310" s="1119">
        <v>0.35830000000000001</v>
      </c>
      <c r="L310" s="1092">
        <v>19</v>
      </c>
      <c r="M310" s="1092" t="s">
        <v>847</v>
      </c>
      <c r="N310" s="1023">
        <v>1905</v>
      </c>
      <c r="O310" s="1012" t="s">
        <v>1007</v>
      </c>
      <c r="P310" s="1107" t="s">
        <v>28826</v>
      </c>
      <c r="Q310" s="1107" t="s">
        <v>375</v>
      </c>
      <c r="R310" s="1116" t="s">
        <v>1206</v>
      </c>
      <c r="S310" s="1107">
        <v>190503700</v>
      </c>
      <c r="T310" s="1107" t="s">
        <v>154</v>
      </c>
      <c r="U310" s="1107">
        <v>34.67</v>
      </c>
      <c r="V310" s="1107">
        <v>38.26</v>
      </c>
      <c r="W310" s="1107">
        <v>41.86</v>
      </c>
      <c r="X310" s="1107">
        <v>45.46</v>
      </c>
      <c r="Y310" s="1107">
        <v>49.06</v>
      </c>
      <c r="Z310" s="1107">
        <v>49.06</v>
      </c>
      <c r="AA310" s="1020" t="s">
        <v>43</v>
      </c>
      <c r="AB310" s="1107" t="s">
        <v>3316</v>
      </c>
      <c r="AC310" s="1092" t="s">
        <v>1194</v>
      </c>
      <c r="AD310" s="1092" t="s">
        <v>886</v>
      </c>
      <c r="AE310" s="1092" t="s">
        <v>853</v>
      </c>
      <c r="AF310" s="1020"/>
      <c r="AG310" s="1020"/>
      <c r="AH310" s="1020"/>
      <c r="AI310" s="1020"/>
      <c r="AJ310" s="1020"/>
      <c r="AK310" s="1020"/>
      <c r="AL310" s="1020"/>
      <c r="AM310" s="1020"/>
      <c r="AN310" s="1026"/>
      <c r="AO310" s="1027" t="s">
        <v>971</v>
      </c>
      <c r="AP310" s="1028"/>
      <c r="AQ310" s="1030">
        <v>29464968.226530202</v>
      </c>
      <c r="AR310" s="1030"/>
      <c r="AS310" s="1110"/>
      <c r="AT310" s="1030"/>
      <c r="AU310" s="1030">
        <f t="shared" si="45"/>
        <v>29464968.226530202</v>
      </c>
      <c r="AV310" s="1030"/>
      <c r="AW310" s="986">
        <v>30938216.600000001</v>
      </c>
      <c r="AX310" s="1030"/>
      <c r="AY310" s="1030"/>
      <c r="AZ310" s="1030"/>
      <c r="BA310" s="1030">
        <f t="shared" si="46"/>
        <v>30938216.600000001</v>
      </c>
      <c r="BB310" s="1030"/>
      <c r="BC310" s="986">
        <v>31866363.199999999</v>
      </c>
      <c r="BD310" s="1030"/>
      <c r="BE310" s="1030"/>
      <c r="BF310" s="1030"/>
      <c r="BG310" s="1030">
        <f t="shared" si="47"/>
        <v>31866363.199999999</v>
      </c>
      <c r="BH310" s="1030"/>
      <c r="BI310" s="986">
        <v>32822354</v>
      </c>
      <c r="BJ310" s="1030"/>
      <c r="BK310" s="1030"/>
      <c r="BL310" s="1030"/>
      <c r="BM310" s="1030">
        <f t="shared" si="43"/>
        <v>32822354</v>
      </c>
    </row>
    <row r="311" spans="1:65" ht="189.75" hidden="1" x14ac:dyDescent="0.25">
      <c r="A311" s="855">
        <v>308</v>
      </c>
      <c r="B311" s="852" t="s">
        <v>615</v>
      </c>
      <c r="C311" s="849" t="s">
        <v>3072</v>
      </c>
      <c r="D311" s="1240" t="s">
        <v>845</v>
      </c>
      <c r="E311" s="1015" t="s">
        <v>846</v>
      </c>
      <c r="F311" s="1104" t="s">
        <v>1198</v>
      </c>
      <c r="G311" s="1107" t="s">
        <v>38</v>
      </c>
      <c r="H311" s="1118">
        <v>0.27800000000000002</v>
      </c>
      <c r="I311" s="1107" t="s">
        <v>971</v>
      </c>
      <c r="J311" s="1107">
        <v>2023</v>
      </c>
      <c r="K311" s="1119">
        <v>0.35830000000000001</v>
      </c>
      <c r="L311" s="1092">
        <v>19</v>
      </c>
      <c r="M311" s="1092" t="s">
        <v>847</v>
      </c>
      <c r="N311" s="1023">
        <v>1905</v>
      </c>
      <c r="O311" s="1012" t="s">
        <v>1007</v>
      </c>
      <c r="P311" s="1107">
        <v>1905050</v>
      </c>
      <c r="Q311" s="1107" t="s">
        <v>1043</v>
      </c>
      <c r="R311" s="1116" t="s">
        <v>1207</v>
      </c>
      <c r="S311" s="1107">
        <v>190505000</v>
      </c>
      <c r="T311" s="1107" t="s">
        <v>1208</v>
      </c>
      <c r="U311" s="1107">
        <v>64</v>
      </c>
      <c r="V311" s="1107">
        <v>64</v>
      </c>
      <c r="W311" s="1107">
        <v>64</v>
      </c>
      <c r="X311" s="1107">
        <v>64</v>
      </c>
      <c r="Y311" s="1107">
        <v>64</v>
      </c>
      <c r="Z311" s="1107">
        <v>64</v>
      </c>
      <c r="AA311" s="1020" t="s">
        <v>53</v>
      </c>
      <c r="AB311" s="1020" t="s">
        <v>3317</v>
      </c>
      <c r="AC311" s="1092" t="s">
        <v>1194</v>
      </c>
      <c r="AD311" s="1092" t="s">
        <v>886</v>
      </c>
      <c r="AE311" s="1092" t="s">
        <v>853</v>
      </c>
      <c r="AF311" s="1020"/>
      <c r="AG311" s="1020"/>
      <c r="AH311" s="1020"/>
      <c r="AI311" s="1020"/>
      <c r="AJ311" s="1020"/>
      <c r="AK311" s="1020"/>
      <c r="AL311" s="1020"/>
      <c r="AM311" s="1020"/>
      <c r="AN311" s="1026"/>
      <c r="AO311" s="1027" t="s">
        <v>971</v>
      </c>
      <c r="AP311" s="1028"/>
      <c r="AQ311" s="1030">
        <v>29464968.226530202</v>
      </c>
      <c r="AR311" s="1030"/>
      <c r="AS311" s="1030"/>
      <c r="AT311" s="1030"/>
      <c r="AU311" s="1030">
        <f t="shared" si="45"/>
        <v>29464968.226530202</v>
      </c>
      <c r="AV311" s="1030"/>
      <c r="AW311" s="986">
        <v>30938216.600000001</v>
      </c>
      <c r="AX311" s="1030"/>
      <c r="AY311" s="1030"/>
      <c r="AZ311" s="1030"/>
      <c r="BA311" s="1030">
        <f t="shared" si="46"/>
        <v>30938216.600000001</v>
      </c>
      <c r="BB311" s="1030"/>
      <c r="BC311" s="986">
        <v>31866363.199999999</v>
      </c>
      <c r="BD311" s="1030"/>
      <c r="BE311" s="1030"/>
      <c r="BF311" s="1030"/>
      <c r="BG311" s="1030">
        <f t="shared" si="47"/>
        <v>31866363.199999999</v>
      </c>
      <c r="BH311" s="1030"/>
      <c r="BI311" s="986">
        <v>32822354</v>
      </c>
      <c r="BJ311" s="1030"/>
      <c r="BK311" s="1030"/>
      <c r="BL311" s="1030"/>
      <c r="BM311" s="1030">
        <f t="shared" si="43"/>
        <v>32822354</v>
      </c>
    </row>
    <row r="312" spans="1:65" ht="362.25" hidden="1" x14ac:dyDescent="0.25">
      <c r="A312" s="855">
        <v>309</v>
      </c>
      <c r="B312" s="852" t="s">
        <v>615</v>
      </c>
      <c r="C312" s="849" t="s">
        <v>3072</v>
      </c>
      <c r="D312" s="1240" t="s">
        <v>845</v>
      </c>
      <c r="E312" s="1015" t="s">
        <v>846</v>
      </c>
      <c r="F312" s="1107" t="s">
        <v>1209</v>
      </c>
      <c r="G312" s="1095" t="s">
        <v>1210</v>
      </c>
      <c r="H312" s="1113">
        <v>10</v>
      </c>
      <c r="I312" s="1113" t="s">
        <v>919</v>
      </c>
      <c r="J312" s="1113" t="s">
        <v>929</v>
      </c>
      <c r="K312" s="1095">
        <v>8</v>
      </c>
      <c r="L312" s="1092">
        <v>19</v>
      </c>
      <c r="M312" s="1092" t="s">
        <v>847</v>
      </c>
      <c r="N312" s="1023">
        <v>1905</v>
      </c>
      <c r="O312" s="1012" t="s">
        <v>1007</v>
      </c>
      <c r="P312" s="1092">
        <v>1905043</v>
      </c>
      <c r="Q312" s="1092" t="s">
        <v>1212</v>
      </c>
      <c r="R312" s="1097" t="s">
        <v>1211</v>
      </c>
      <c r="S312" s="1092">
        <v>190504300</v>
      </c>
      <c r="T312" s="1092" t="s">
        <v>1213</v>
      </c>
      <c r="U312" s="1095">
        <v>18</v>
      </c>
      <c r="V312" s="1095">
        <v>19</v>
      </c>
      <c r="W312" s="1095">
        <v>20</v>
      </c>
      <c r="X312" s="1095">
        <v>21</v>
      </c>
      <c r="Y312" s="1095">
        <v>22</v>
      </c>
      <c r="Z312" s="1095">
        <v>22</v>
      </c>
      <c r="AA312" s="1092" t="s">
        <v>43</v>
      </c>
      <c r="AB312" s="1095" t="s">
        <v>3316</v>
      </c>
      <c r="AC312" s="1092" t="s">
        <v>173</v>
      </c>
      <c r="AD312" s="1092" t="s">
        <v>886</v>
      </c>
      <c r="AE312" s="1092" t="s">
        <v>1063</v>
      </c>
      <c r="AF312" s="1020"/>
      <c r="AG312" s="1020"/>
      <c r="AH312" s="1020"/>
      <c r="AI312" s="1020"/>
      <c r="AJ312" s="1020"/>
      <c r="AK312" s="1020"/>
      <c r="AL312" s="1020"/>
      <c r="AM312" s="1020"/>
      <c r="AN312" s="1026"/>
      <c r="AO312" s="1027" t="s">
        <v>971</v>
      </c>
      <c r="AP312" s="1111">
        <v>826746170.75</v>
      </c>
      <c r="AQ312" s="1110"/>
      <c r="AR312" s="1030"/>
      <c r="AS312" s="1110">
        <v>499245935.25</v>
      </c>
      <c r="AT312" s="1030"/>
      <c r="AU312" s="1030">
        <f t="shared" si="45"/>
        <v>1325992106</v>
      </c>
      <c r="AV312" s="986">
        <v>869173178</v>
      </c>
      <c r="AW312" s="986">
        <f>AQ312*7.929%+AQ312</f>
        <v>0</v>
      </c>
      <c r="AX312" s="1030"/>
      <c r="AY312" s="986">
        <v>524208232</v>
      </c>
      <c r="AZ312" s="986"/>
      <c r="BA312" s="1030">
        <f t="shared" si="46"/>
        <v>1393381410</v>
      </c>
      <c r="BB312" s="986">
        <v>908084707.5</v>
      </c>
      <c r="BC312" s="986">
        <f>AW312*7.929%+AW312</f>
        <v>0</v>
      </c>
      <c r="BD312" s="986"/>
      <c r="BE312" s="986">
        <v>539934479</v>
      </c>
      <c r="BF312" s="1030"/>
      <c r="BG312" s="1030">
        <f t="shared" si="47"/>
        <v>1448019186.5</v>
      </c>
      <c r="BH312" s="986">
        <v>948805399.5</v>
      </c>
      <c r="BI312" s="986">
        <f>BC312*5%+BC312</f>
        <v>0</v>
      </c>
      <c r="BJ312" s="1030"/>
      <c r="BK312" s="986">
        <v>556132513.5</v>
      </c>
      <c r="BL312" s="1030"/>
      <c r="BM312" s="1030">
        <f t="shared" si="43"/>
        <v>1504937913</v>
      </c>
    </row>
    <row r="313" spans="1:65" ht="120.75" hidden="1" customHeight="1" x14ac:dyDescent="0.25">
      <c r="A313" s="855">
        <v>310</v>
      </c>
      <c r="B313" s="852" t="s">
        <v>615</v>
      </c>
      <c r="C313" s="849" t="s">
        <v>3072</v>
      </c>
      <c r="D313" s="1240" t="s">
        <v>1022</v>
      </c>
      <c r="E313" s="1015" t="s">
        <v>1023</v>
      </c>
      <c r="F313" s="1104" t="s">
        <v>1024</v>
      </c>
      <c r="G313" s="1092" t="s">
        <v>38</v>
      </c>
      <c r="H313" s="1105">
        <v>0.89900000000000002</v>
      </c>
      <c r="I313" s="1092" t="s">
        <v>1025</v>
      </c>
      <c r="J313" s="1092">
        <v>2022</v>
      </c>
      <c r="K313" s="1094">
        <v>0.92</v>
      </c>
      <c r="L313" s="1092">
        <v>19</v>
      </c>
      <c r="M313" s="1092" t="s">
        <v>847</v>
      </c>
      <c r="N313" s="1023">
        <v>1903</v>
      </c>
      <c r="O313" s="1114" t="s">
        <v>968</v>
      </c>
      <c r="P313" s="1092">
        <v>1903001</v>
      </c>
      <c r="Q313" s="1092" t="s">
        <v>102</v>
      </c>
      <c r="R313" s="1097" t="s">
        <v>1214</v>
      </c>
      <c r="S313" s="1092">
        <v>190300100</v>
      </c>
      <c r="T313" s="1092" t="s">
        <v>1215</v>
      </c>
      <c r="U313" s="1095">
        <v>5</v>
      </c>
      <c r="V313" s="1095">
        <v>5</v>
      </c>
      <c r="W313" s="1095">
        <v>5</v>
      </c>
      <c r="X313" s="1095">
        <v>5</v>
      </c>
      <c r="Y313" s="1095">
        <v>5</v>
      </c>
      <c r="Z313" s="1095">
        <v>5</v>
      </c>
      <c r="AA313" s="1020" t="s">
        <v>53</v>
      </c>
      <c r="AB313" s="1020" t="s">
        <v>3317</v>
      </c>
      <c r="AC313" s="1092" t="s">
        <v>173</v>
      </c>
      <c r="AD313" s="1092" t="s">
        <v>886</v>
      </c>
      <c r="AE313" s="1092" t="s">
        <v>1028</v>
      </c>
      <c r="AF313" s="1020"/>
      <c r="AG313" s="1020"/>
      <c r="AH313" s="1020"/>
      <c r="AI313" s="1020"/>
      <c r="AJ313" s="1020"/>
      <c r="AK313" s="1020"/>
      <c r="AL313" s="1020"/>
      <c r="AM313" s="1020"/>
      <c r="AN313" s="1026"/>
      <c r="AO313" s="1027" t="s">
        <v>971</v>
      </c>
      <c r="AP313" s="1028"/>
      <c r="AQ313" s="1030">
        <v>149730545.38137761</v>
      </c>
      <c r="AR313" s="1030"/>
      <c r="AS313" s="1030"/>
      <c r="AT313" s="1030"/>
      <c r="AU313" s="1030">
        <f t="shared" si="45"/>
        <v>149730545.38137761</v>
      </c>
      <c r="AV313" s="1030"/>
      <c r="AW313" s="986">
        <v>157217072.59999999</v>
      </c>
      <c r="AX313" s="1030"/>
      <c r="AY313" s="1030"/>
      <c r="AZ313" s="1030"/>
      <c r="BA313" s="1030">
        <f t="shared" si="46"/>
        <v>157217072.59999999</v>
      </c>
      <c r="BB313" s="1030"/>
      <c r="BC313" s="986">
        <v>161933584.80000001</v>
      </c>
      <c r="BD313" s="986"/>
      <c r="BE313" s="1030"/>
      <c r="BF313" s="1030"/>
      <c r="BG313" s="1030">
        <f t="shared" si="47"/>
        <v>161933584.80000001</v>
      </c>
      <c r="BH313" s="1030"/>
      <c r="BI313" s="986">
        <v>166791593</v>
      </c>
      <c r="BJ313" s="1030"/>
      <c r="BK313" s="1030"/>
      <c r="BL313" s="1030"/>
      <c r="BM313" s="1030">
        <f t="shared" si="43"/>
        <v>166791593</v>
      </c>
    </row>
    <row r="314" spans="1:65" ht="172.5" hidden="1" x14ac:dyDescent="0.25">
      <c r="A314" s="855">
        <v>311</v>
      </c>
      <c r="B314" s="852" t="s">
        <v>615</v>
      </c>
      <c r="C314" s="849" t="s">
        <v>3072</v>
      </c>
      <c r="D314" s="1240" t="s">
        <v>1022</v>
      </c>
      <c r="E314" s="1015" t="s">
        <v>1023</v>
      </c>
      <c r="F314" s="1104" t="s">
        <v>1024</v>
      </c>
      <c r="G314" s="1092" t="s">
        <v>38</v>
      </c>
      <c r="H314" s="1105">
        <v>0.89900000000000002</v>
      </c>
      <c r="I314" s="1092" t="s">
        <v>1025</v>
      </c>
      <c r="J314" s="1092">
        <v>2022</v>
      </c>
      <c r="K314" s="1094">
        <v>0.92</v>
      </c>
      <c r="L314" s="1092">
        <v>19</v>
      </c>
      <c r="M314" s="1092" t="s">
        <v>847</v>
      </c>
      <c r="N314" s="1023">
        <v>1903</v>
      </c>
      <c r="O314" s="1114" t="s">
        <v>968</v>
      </c>
      <c r="P314" s="1092">
        <v>1903046</v>
      </c>
      <c r="Q314" s="1092" t="s">
        <v>867</v>
      </c>
      <c r="R314" s="1097" t="s">
        <v>1216</v>
      </c>
      <c r="S314" s="1092">
        <v>190304600</v>
      </c>
      <c r="T314" s="1092" t="s">
        <v>1217</v>
      </c>
      <c r="U314" s="1095">
        <v>4</v>
      </c>
      <c r="V314" s="1095">
        <v>1</v>
      </c>
      <c r="W314" s="1095">
        <v>1</v>
      </c>
      <c r="X314" s="1095">
        <v>1</v>
      </c>
      <c r="Y314" s="1095">
        <v>1</v>
      </c>
      <c r="Z314" s="1095">
        <v>4</v>
      </c>
      <c r="AA314" s="1020" t="s">
        <v>53</v>
      </c>
      <c r="AB314" s="1020" t="s">
        <v>3317</v>
      </c>
      <c r="AC314" s="1092" t="s">
        <v>173</v>
      </c>
      <c r="AD314" s="1092" t="s">
        <v>886</v>
      </c>
      <c r="AE314" s="1092" t="s">
        <v>1028</v>
      </c>
      <c r="AF314" s="1020"/>
      <c r="AG314" s="1020"/>
      <c r="AH314" s="1020"/>
      <c r="AI314" s="1020"/>
      <c r="AJ314" s="1020"/>
      <c r="AK314" s="1020"/>
      <c r="AL314" s="1020"/>
      <c r="AM314" s="1020"/>
      <c r="AN314" s="1026"/>
      <c r="AO314" s="1027" t="s">
        <v>971</v>
      </c>
      <c r="AP314" s="1028"/>
      <c r="AQ314" s="1030">
        <v>149730545.38137761</v>
      </c>
      <c r="AR314" s="1030"/>
      <c r="AS314" s="1030"/>
      <c r="AT314" s="1030"/>
      <c r="AU314" s="1030">
        <f t="shared" si="45"/>
        <v>149730545.38137761</v>
      </c>
      <c r="AV314" s="1030"/>
      <c r="AW314" s="986">
        <v>157217072.59999999</v>
      </c>
      <c r="AX314" s="1030"/>
      <c r="AY314" s="1030"/>
      <c r="AZ314" s="1030"/>
      <c r="BA314" s="1030">
        <f t="shared" si="46"/>
        <v>157217072.59999999</v>
      </c>
      <c r="BB314" s="1030"/>
      <c r="BC314" s="986">
        <v>161933584.80000001</v>
      </c>
      <c r="BD314" s="986"/>
      <c r="BE314" s="1030"/>
      <c r="BF314" s="1030"/>
      <c r="BG314" s="1030">
        <f t="shared" si="47"/>
        <v>161933584.80000001</v>
      </c>
      <c r="BH314" s="1030"/>
      <c r="BI314" s="986">
        <v>166791593</v>
      </c>
      <c r="BJ314" s="1030"/>
      <c r="BK314" s="1030"/>
      <c r="BL314" s="1030"/>
      <c r="BM314" s="1030">
        <f t="shared" si="43"/>
        <v>166791593</v>
      </c>
    </row>
    <row r="315" spans="1:65" ht="241.5" hidden="1" x14ac:dyDescent="0.25">
      <c r="A315" s="855">
        <v>312</v>
      </c>
      <c r="B315" s="852" t="s">
        <v>615</v>
      </c>
      <c r="C315" s="849" t="s">
        <v>3073</v>
      </c>
      <c r="D315" s="853" t="s">
        <v>1219</v>
      </c>
      <c r="E315" s="1120" t="s">
        <v>1220</v>
      </c>
      <c r="F315" s="1121" t="s">
        <v>1223</v>
      </c>
      <c r="G315" s="1122" t="s">
        <v>38</v>
      </c>
      <c r="H315" s="1123">
        <v>0.60743397724303239</v>
      </c>
      <c r="I315" s="1124" t="s">
        <v>1224</v>
      </c>
      <c r="J315" s="1124">
        <v>2023</v>
      </c>
      <c r="K315" s="1125">
        <v>0.7</v>
      </c>
      <c r="L315" s="1122">
        <v>40</v>
      </c>
      <c r="M315" s="1122" t="s">
        <v>1221</v>
      </c>
      <c r="N315" s="1023">
        <v>4003</v>
      </c>
      <c r="O315" s="1121" t="s">
        <v>1222</v>
      </c>
      <c r="P315" s="1126" t="s">
        <v>1226</v>
      </c>
      <c r="Q315" s="1124" t="s">
        <v>1227</v>
      </c>
      <c r="R315" s="1127" t="s">
        <v>1225</v>
      </c>
      <c r="S315" s="1126" t="s">
        <v>1228</v>
      </c>
      <c r="T315" s="1124" t="s">
        <v>1227</v>
      </c>
      <c r="U315" s="1128">
        <v>4</v>
      </c>
      <c r="V315" s="1128">
        <v>3</v>
      </c>
      <c r="W315" s="1128">
        <v>3</v>
      </c>
      <c r="X315" s="1128">
        <v>2</v>
      </c>
      <c r="Y315" s="1128">
        <v>2</v>
      </c>
      <c r="Z315" s="1128">
        <f t="shared" ref="Z315:Z335" si="49">SUM(V315:Y315)</f>
        <v>10</v>
      </c>
      <c r="AA315" s="1020" t="s">
        <v>43</v>
      </c>
      <c r="AB315" s="1122" t="s">
        <v>3317</v>
      </c>
      <c r="AC315" s="1122" t="s">
        <v>1229</v>
      </c>
      <c r="AD315" s="1122" t="s">
        <v>1229</v>
      </c>
      <c r="AE315" s="1129" t="s">
        <v>1230</v>
      </c>
      <c r="AF315" s="1020" t="s">
        <v>3108</v>
      </c>
      <c r="AG315" s="1020" t="s">
        <v>3191</v>
      </c>
      <c r="AH315" s="1020" t="s">
        <v>3108</v>
      </c>
      <c r="AI315" s="1020" t="s">
        <v>3108</v>
      </c>
      <c r="AJ315" s="1020" t="s">
        <v>3153</v>
      </c>
      <c r="AK315" s="1020" t="s">
        <v>3108</v>
      </c>
      <c r="AL315" s="1020" t="s">
        <v>3108</v>
      </c>
      <c r="AM315" s="1020" t="s">
        <v>3108</v>
      </c>
      <c r="AN315" s="1026" t="s">
        <v>3108</v>
      </c>
      <c r="AO315" s="1027" t="s">
        <v>2973</v>
      </c>
      <c r="AP315" s="1028">
        <v>2000000000</v>
      </c>
      <c r="AQ315" s="1030">
        <v>9778228140</v>
      </c>
      <c r="AR315" s="1030"/>
      <c r="AS315" s="1030"/>
      <c r="AT315" s="1030"/>
      <c r="AU315" s="1030">
        <f t="shared" ref="AU315:AU342" si="50">AP315+AQ315+AR315+AS315+AT315</f>
        <v>11778228140</v>
      </c>
      <c r="AV315" s="1030"/>
      <c r="AW315" s="1030">
        <v>3518819427</v>
      </c>
      <c r="AX315" s="1030"/>
      <c r="AY315" s="1030"/>
      <c r="AZ315" s="1030"/>
      <c r="BA315" s="1030">
        <f t="shared" ref="BA315:BA338" si="51">AV315+AW315+AX315+AY315+AZ315</f>
        <v>3518819427</v>
      </c>
      <c r="BB315" s="1030"/>
      <c r="BC315" s="986">
        <v>3518819427</v>
      </c>
      <c r="BD315" s="986"/>
      <c r="BE315" s="986"/>
      <c r="BF315" s="986"/>
      <c r="BG315" s="1030">
        <f t="shared" ref="BG315:BG328" si="52">+BB315+BC315+BD315+BE315+BF315</f>
        <v>3518819427</v>
      </c>
      <c r="BH315" s="1030"/>
      <c r="BI315" s="1030">
        <v>3518819427</v>
      </c>
      <c r="BJ315" s="1030"/>
      <c r="BK315" s="1030"/>
      <c r="BL315" s="1030"/>
      <c r="BM315" s="1030">
        <f t="shared" si="43"/>
        <v>3518819427</v>
      </c>
    </row>
    <row r="316" spans="1:65" ht="241.5" hidden="1" x14ac:dyDescent="0.25">
      <c r="A316" s="855">
        <v>313</v>
      </c>
      <c r="B316" s="852" t="s">
        <v>615</v>
      </c>
      <c r="C316" s="849" t="s">
        <v>3073</v>
      </c>
      <c r="D316" s="853" t="s">
        <v>1219</v>
      </c>
      <c r="E316" s="1120" t="s">
        <v>1220</v>
      </c>
      <c r="F316" s="1121" t="s">
        <v>1223</v>
      </c>
      <c r="G316" s="1122" t="s">
        <v>38</v>
      </c>
      <c r="H316" s="1123">
        <v>0.60743397724303239</v>
      </c>
      <c r="I316" s="1124" t="s">
        <v>1224</v>
      </c>
      <c r="J316" s="1124">
        <v>2023</v>
      </c>
      <c r="K316" s="1125">
        <v>0.7</v>
      </c>
      <c r="L316" s="1122">
        <v>40</v>
      </c>
      <c r="M316" s="1122" t="s">
        <v>1221</v>
      </c>
      <c r="N316" s="1023">
        <v>4003</v>
      </c>
      <c r="O316" s="1121" t="s">
        <v>1222</v>
      </c>
      <c r="P316" s="1126">
        <v>4003042</v>
      </c>
      <c r="Q316" s="1124" t="s">
        <v>1232</v>
      </c>
      <c r="R316" s="1127" t="s">
        <v>1231</v>
      </c>
      <c r="S316" s="1126" t="s">
        <v>1233</v>
      </c>
      <c r="T316" s="1124" t="s">
        <v>1234</v>
      </c>
      <c r="U316" s="1128">
        <v>11</v>
      </c>
      <c r="V316" s="1128">
        <v>6</v>
      </c>
      <c r="W316" s="1128">
        <v>10</v>
      </c>
      <c r="X316" s="1128">
        <v>10</v>
      </c>
      <c r="Y316" s="1128">
        <v>4</v>
      </c>
      <c r="Z316" s="1128">
        <f t="shared" si="49"/>
        <v>30</v>
      </c>
      <c r="AA316" s="1020" t="s">
        <v>43</v>
      </c>
      <c r="AB316" s="1122" t="s">
        <v>3317</v>
      </c>
      <c r="AC316" s="1122" t="s">
        <v>1229</v>
      </c>
      <c r="AD316" s="1122" t="s">
        <v>1229</v>
      </c>
      <c r="AE316" s="1129" t="s">
        <v>1230</v>
      </c>
      <c r="AF316" s="1020" t="s">
        <v>3108</v>
      </c>
      <c r="AG316" s="1020" t="s">
        <v>3191</v>
      </c>
      <c r="AH316" s="1020" t="s">
        <v>3108</v>
      </c>
      <c r="AI316" s="1020" t="s">
        <v>3108</v>
      </c>
      <c r="AJ316" s="1020" t="s">
        <v>3153</v>
      </c>
      <c r="AK316" s="1020" t="s">
        <v>3108</v>
      </c>
      <c r="AL316" s="1020" t="s">
        <v>3108</v>
      </c>
      <c r="AM316" s="1020" t="s">
        <v>3108</v>
      </c>
      <c r="AN316" s="1026" t="s">
        <v>3108</v>
      </c>
      <c r="AO316" s="1027" t="s">
        <v>2973</v>
      </c>
      <c r="AP316" s="1028">
        <v>2677667666.666667</v>
      </c>
      <c r="AQ316" s="1030"/>
      <c r="AR316" s="1030"/>
      <c r="AS316" s="1030"/>
      <c r="AT316" s="1030"/>
      <c r="AU316" s="1030">
        <f t="shared" si="50"/>
        <v>2677667666.666667</v>
      </c>
      <c r="AV316" s="1030">
        <v>151928930.33333334</v>
      </c>
      <c r="AW316" s="1030"/>
      <c r="AX316" s="1030"/>
      <c r="AY316" s="1030"/>
      <c r="AZ316" s="1030"/>
      <c r="BA316" s="1030">
        <f t="shared" si="51"/>
        <v>151928930.33333334</v>
      </c>
      <c r="BB316" s="1030">
        <v>165959893.33333334</v>
      </c>
      <c r="BC316" s="986"/>
      <c r="BD316" s="986"/>
      <c r="BE316" s="986"/>
      <c r="BF316" s="986"/>
      <c r="BG316" s="1030">
        <f t="shared" si="52"/>
        <v>165959893.33333334</v>
      </c>
      <c r="BH316" s="1030">
        <v>180903152.66666666</v>
      </c>
      <c r="BI316" s="1030"/>
      <c r="BJ316" s="1030"/>
      <c r="BK316" s="1030"/>
      <c r="BL316" s="1030"/>
      <c r="BM316" s="1030">
        <f t="shared" si="43"/>
        <v>180903152.66666666</v>
      </c>
    </row>
    <row r="317" spans="1:65" ht="241.5" hidden="1" x14ac:dyDescent="0.25">
      <c r="A317" s="855">
        <v>314</v>
      </c>
      <c r="B317" s="852" t="s">
        <v>615</v>
      </c>
      <c r="C317" s="849" t="s">
        <v>3073</v>
      </c>
      <c r="D317" s="853" t="s">
        <v>1219</v>
      </c>
      <c r="E317" s="1120" t="s">
        <v>1220</v>
      </c>
      <c r="F317" s="1121" t="s">
        <v>1223</v>
      </c>
      <c r="G317" s="1122" t="s">
        <v>38</v>
      </c>
      <c r="H317" s="1123">
        <v>0.60743397724303239</v>
      </c>
      <c r="I317" s="1124" t="s">
        <v>1224</v>
      </c>
      <c r="J317" s="1124">
        <v>2023</v>
      </c>
      <c r="K317" s="1125">
        <v>0.7</v>
      </c>
      <c r="L317" s="1122">
        <v>40</v>
      </c>
      <c r="M317" s="1122" t="s">
        <v>1221</v>
      </c>
      <c r="N317" s="1023">
        <v>4003</v>
      </c>
      <c r="O317" s="1121" t="s">
        <v>1222</v>
      </c>
      <c r="P317" s="1126" t="s">
        <v>1236</v>
      </c>
      <c r="Q317" s="1122" t="s">
        <v>1237</v>
      </c>
      <c r="R317" s="1127" t="s">
        <v>1235</v>
      </c>
      <c r="S317" s="1126">
        <v>400305300</v>
      </c>
      <c r="T317" s="1122" t="s">
        <v>1238</v>
      </c>
      <c r="U317" s="1128">
        <v>300</v>
      </c>
      <c r="V317" s="1128">
        <v>10</v>
      </c>
      <c r="W317" s="1128">
        <v>180</v>
      </c>
      <c r="X317" s="1128">
        <v>180</v>
      </c>
      <c r="Y317" s="1128">
        <v>160</v>
      </c>
      <c r="Z317" s="1128">
        <f t="shared" si="49"/>
        <v>530</v>
      </c>
      <c r="AA317" s="1020" t="s">
        <v>43</v>
      </c>
      <c r="AB317" s="1122" t="s">
        <v>3317</v>
      </c>
      <c r="AC317" s="1122" t="s">
        <v>1229</v>
      </c>
      <c r="AD317" s="1122" t="s">
        <v>1229</v>
      </c>
      <c r="AE317" s="1129" t="s">
        <v>1230</v>
      </c>
      <c r="AF317" s="1020" t="s">
        <v>3108</v>
      </c>
      <c r="AG317" s="1020" t="s">
        <v>3191</v>
      </c>
      <c r="AH317" s="1020" t="s">
        <v>3108</v>
      </c>
      <c r="AI317" s="1020" t="s">
        <v>3108</v>
      </c>
      <c r="AJ317" s="1020" t="s">
        <v>3153</v>
      </c>
      <c r="AK317" s="1020" t="s">
        <v>3108</v>
      </c>
      <c r="AL317" s="1020" t="s">
        <v>3108</v>
      </c>
      <c r="AM317" s="1020" t="s">
        <v>3108</v>
      </c>
      <c r="AN317" s="1026" t="s">
        <v>3108</v>
      </c>
      <c r="AO317" s="1027" t="s">
        <v>2973</v>
      </c>
      <c r="AP317" s="1028">
        <v>1999999000</v>
      </c>
      <c r="AQ317" s="1030">
        <v>563859240</v>
      </c>
      <c r="AR317" s="1030"/>
      <c r="AS317" s="1030"/>
      <c r="AT317" s="1030"/>
      <c r="AU317" s="1030">
        <f t="shared" si="50"/>
        <v>2563858240</v>
      </c>
      <c r="AV317" s="1030"/>
      <c r="AW317" s="1030">
        <v>363859240</v>
      </c>
      <c r="AX317" s="1030"/>
      <c r="AY317" s="1030"/>
      <c r="AZ317" s="1030"/>
      <c r="BA317" s="1030">
        <f t="shared" si="51"/>
        <v>363859240</v>
      </c>
      <c r="BB317" s="1030"/>
      <c r="BC317" s="986">
        <v>563859240</v>
      </c>
      <c r="BD317" s="986"/>
      <c r="BE317" s="986"/>
      <c r="BF317" s="986"/>
      <c r="BG317" s="1030">
        <f t="shared" si="52"/>
        <v>563859240</v>
      </c>
      <c r="BH317" s="1030"/>
      <c r="BI317" s="1030">
        <v>563859240</v>
      </c>
      <c r="BJ317" s="1030"/>
      <c r="BK317" s="1030"/>
      <c r="BL317" s="1030"/>
      <c r="BM317" s="1030">
        <f t="shared" si="43"/>
        <v>563859240</v>
      </c>
    </row>
    <row r="318" spans="1:65" ht="241.5" hidden="1" x14ac:dyDescent="0.25">
      <c r="A318" s="855">
        <v>315</v>
      </c>
      <c r="B318" s="852" t="s">
        <v>615</v>
      </c>
      <c r="C318" s="849" t="s">
        <v>3073</v>
      </c>
      <c r="D318" s="853" t="s">
        <v>1219</v>
      </c>
      <c r="E318" s="1120" t="s">
        <v>1220</v>
      </c>
      <c r="F318" s="1121" t="s">
        <v>1223</v>
      </c>
      <c r="G318" s="1122" t="s">
        <v>38</v>
      </c>
      <c r="H318" s="1123">
        <v>0.60743397724303239</v>
      </c>
      <c r="I318" s="1124" t="s">
        <v>1224</v>
      </c>
      <c r="J318" s="1124">
        <v>2023</v>
      </c>
      <c r="K318" s="1125">
        <v>0.7</v>
      </c>
      <c r="L318" s="1122">
        <v>40</v>
      </c>
      <c r="M318" s="1122" t="s">
        <v>1221</v>
      </c>
      <c r="N318" s="1023">
        <v>4003</v>
      </c>
      <c r="O318" s="1121" t="s">
        <v>1222</v>
      </c>
      <c r="P318" s="1126" t="s">
        <v>1240</v>
      </c>
      <c r="Q318" s="1124" t="s">
        <v>1241</v>
      </c>
      <c r="R318" s="1127" t="s">
        <v>1239</v>
      </c>
      <c r="S318" s="1126" t="s">
        <v>1242</v>
      </c>
      <c r="T318" s="1124" t="s">
        <v>1241</v>
      </c>
      <c r="U318" s="1128">
        <v>13</v>
      </c>
      <c r="V318" s="1128">
        <v>10</v>
      </c>
      <c r="W318" s="1128">
        <v>15</v>
      </c>
      <c r="X318" s="1128">
        <v>15</v>
      </c>
      <c r="Y318" s="1128">
        <v>10</v>
      </c>
      <c r="Z318" s="1128">
        <f t="shared" si="49"/>
        <v>50</v>
      </c>
      <c r="AA318" s="1020" t="s">
        <v>43</v>
      </c>
      <c r="AB318" s="1122" t="s">
        <v>3317</v>
      </c>
      <c r="AC318" s="1122" t="s">
        <v>1229</v>
      </c>
      <c r="AD318" s="1122" t="s">
        <v>1229</v>
      </c>
      <c r="AE318" s="1129" t="s">
        <v>1230</v>
      </c>
      <c r="AF318" s="1020" t="s">
        <v>3108</v>
      </c>
      <c r="AG318" s="1020" t="s">
        <v>3186</v>
      </c>
      <c r="AH318" s="1020" t="s">
        <v>3108</v>
      </c>
      <c r="AI318" s="1020" t="s">
        <v>3108</v>
      </c>
      <c r="AJ318" s="1020" t="s">
        <v>3153</v>
      </c>
      <c r="AK318" s="1020" t="s">
        <v>3108</v>
      </c>
      <c r="AL318" s="1020" t="s">
        <v>3108</v>
      </c>
      <c r="AM318" s="1020" t="s">
        <v>3108</v>
      </c>
      <c r="AN318" s="1026" t="s">
        <v>3108</v>
      </c>
      <c r="AO318" s="1027" t="s">
        <v>2973</v>
      </c>
      <c r="AP318" s="1028">
        <v>2000000000</v>
      </c>
      <c r="AQ318" s="1030">
        <v>3287201002</v>
      </c>
      <c r="AR318" s="1030"/>
      <c r="AS318" s="1030"/>
      <c r="AT318" s="1030"/>
      <c r="AU318" s="1030">
        <f t="shared" si="50"/>
        <v>5287201002</v>
      </c>
      <c r="AV318" s="1030"/>
      <c r="AW318" s="1030">
        <v>4930801503</v>
      </c>
      <c r="AX318" s="1030"/>
      <c r="AY318" s="1030"/>
      <c r="AZ318" s="1030"/>
      <c r="BA318" s="1030">
        <f t="shared" si="51"/>
        <v>4930801503</v>
      </c>
      <c r="BB318" s="1030"/>
      <c r="BC318" s="986">
        <v>4930801503</v>
      </c>
      <c r="BD318" s="986"/>
      <c r="BE318" s="986"/>
      <c r="BF318" s="986"/>
      <c r="BG318" s="1030">
        <f t="shared" si="52"/>
        <v>4930801503</v>
      </c>
      <c r="BH318" s="1030"/>
      <c r="BI318" s="1030">
        <v>3287201002</v>
      </c>
      <c r="BJ318" s="1030"/>
      <c r="BK318" s="1030"/>
      <c r="BL318" s="1030"/>
      <c r="BM318" s="1030">
        <f t="shared" si="43"/>
        <v>3287201002</v>
      </c>
    </row>
    <row r="319" spans="1:65" ht="241.5" hidden="1" x14ac:dyDescent="0.25">
      <c r="A319" s="855">
        <v>316</v>
      </c>
      <c r="B319" s="852" t="s">
        <v>615</v>
      </c>
      <c r="C319" s="849" t="s">
        <v>3073</v>
      </c>
      <c r="D319" s="853" t="s">
        <v>1219</v>
      </c>
      <c r="E319" s="1120" t="s">
        <v>1220</v>
      </c>
      <c r="F319" s="1121" t="s">
        <v>1243</v>
      </c>
      <c r="G319" s="1122" t="s">
        <v>38</v>
      </c>
      <c r="H319" s="1130">
        <v>0.91132064834299276</v>
      </c>
      <c r="I319" s="1122" t="s">
        <v>1224</v>
      </c>
      <c r="J319" s="1122">
        <v>2023</v>
      </c>
      <c r="K319" s="1131">
        <v>0.93</v>
      </c>
      <c r="L319" s="1122">
        <v>40</v>
      </c>
      <c r="M319" s="1122" t="s">
        <v>1221</v>
      </c>
      <c r="N319" s="1023">
        <v>4003</v>
      </c>
      <c r="O319" s="1121" t="s">
        <v>1222</v>
      </c>
      <c r="P319" s="1126">
        <v>4003042</v>
      </c>
      <c r="Q319" s="1122" t="s">
        <v>1232</v>
      </c>
      <c r="R319" s="1127" t="s">
        <v>1244</v>
      </c>
      <c r="S319" s="1126" t="s">
        <v>1233</v>
      </c>
      <c r="T319" s="1124" t="s">
        <v>1234</v>
      </c>
      <c r="U319" s="1128">
        <v>4</v>
      </c>
      <c r="V319" s="1128">
        <v>3</v>
      </c>
      <c r="W319" s="1128">
        <v>5</v>
      </c>
      <c r="X319" s="1128">
        <v>2</v>
      </c>
      <c r="Y319" s="1128">
        <v>0</v>
      </c>
      <c r="Z319" s="1128">
        <f t="shared" si="49"/>
        <v>10</v>
      </c>
      <c r="AA319" s="1020" t="s">
        <v>43</v>
      </c>
      <c r="AB319" s="1122" t="s">
        <v>3317</v>
      </c>
      <c r="AC319" s="1122" t="s">
        <v>1229</v>
      </c>
      <c r="AD319" s="1122" t="s">
        <v>1229</v>
      </c>
      <c r="AE319" s="1129" t="s">
        <v>1230</v>
      </c>
      <c r="AF319" s="1020" t="s">
        <v>3108</v>
      </c>
      <c r="AG319" s="1020" t="s">
        <v>3186</v>
      </c>
      <c r="AH319" s="1020" t="s">
        <v>3108</v>
      </c>
      <c r="AI319" s="1020" t="s">
        <v>3108</v>
      </c>
      <c r="AJ319" s="1020" t="s">
        <v>3153</v>
      </c>
      <c r="AK319" s="1020" t="s">
        <v>3108</v>
      </c>
      <c r="AL319" s="1020" t="s">
        <v>3108</v>
      </c>
      <c r="AM319" s="1020" t="s">
        <v>3108</v>
      </c>
      <c r="AN319" s="1026" t="s">
        <v>3108</v>
      </c>
      <c r="AO319" s="1027" t="s">
        <v>2973</v>
      </c>
      <c r="AP319" s="1028">
        <f>177666666.666667+2500000000</f>
        <v>2677666666.666667</v>
      </c>
      <c r="AQ319" s="1030"/>
      <c r="AR319" s="1030"/>
      <c r="AS319" s="1030"/>
      <c r="AT319" s="1030"/>
      <c r="AU319" s="1030">
        <f t="shared" si="50"/>
        <v>2677666666.666667</v>
      </c>
      <c r="AV319" s="1030">
        <v>151928930.33333334</v>
      </c>
      <c r="AW319" s="1030"/>
      <c r="AX319" s="1030"/>
      <c r="AY319" s="1030"/>
      <c r="AZ319" s="1030"/>
      <c r="BA319" s="1030">
        <f t="shared" si="51"/>
        <v>151928930.33333334</v>
      </c>
      <c r="BB319" s="1030">
        <v>165959893.33333334</v>
      </c>
      <c r="BC319" s="986"/>
      <c r="BD319" s="986"/>
      <c r="BE319" s="986"/>
      <c r="BF319" s="986"/>
      <c r="BG319" s="1030">
        <f t="shared" si="52"/>
        <v>165959893.33333334</v>
      </c>
      <c r="BH319" s="1030">
        <v>180903152.66666666</v>
      </c>
      <c r="BI319" s="1030"/>
      <c r="BJ319" s="1030"/>
      <c r="BK319" s="1030"/>
      <c r="BL319" s="1030"/>
      <c r="BM319" s="1030">
        <f t="shared" si="43"/>
        <v>180903152.66666666</v>
      </c>
    </row>
    <row r="320" spans="1:65" ht="241.5" hidden="1" x14ac:dyDescent="0.25">
      <c r="A320" s="855">
        <v>317</v>
      </c>
      <c r="B320" s="852" t="s">
        <v>615</v>
      </c>
      <c r="C320" s="849" t="s">
        <v>3073</v>
      </c>
      <c r="D320" s="853" t="s">
        <v>1219</v>
      </c>
      <c r="E320" s="1120" t="s">
        <v>1220</v>
      </c>
      <c r="F320" s="1121" t="s">
        <v>1243</v>
      </c>
      <c r="G320" s="1122" t="s">
        <v>38</v>
      </c>
      <c r="H320" s="1130">
        <v>0.91132064834299276</v>
      </c>
      <c r="I320" s="1122" t="s">
        <v>1224</v>
      </c>
      <c r="J320" s="1122">
        <v>2023</v>
      </c>
      <c r="K320" s="1131">
        <v>0.93</v>
      </c>
      <c r="L320" s="1122">
        <v>40</v>
      </c>
      <c r="M320" s="1122" t="s">
        <v>1221</v>
      </c>
      <c r="N320" s="1023">
        <v>4003</v>
      </c>
      <c r="O320" s="1121" t="s">
        <v>1222</v>
      </c>
      <c r="P320" s="1126" t="s">
        <v>1240</v>
      </c>
      <c r="Q320" s="1124" t="s">
        <v>1241</v>
      </c>
      <c r="R320" s="1127" t="s">
        <v>1245</v>
      </c>
      <c r="S320" s="1126" t="s">
        <v>1242</v>
      </c>
      <c r="T320" s="1124" t="s">
        <v>1241</v>
      </c>
      <c r="U320" s="1128">
        <v>3</v>
      </c>
      <c r="V320" s="1128">
        <v>1</v>
      </c>
      <c r="W320" s="1128">
        <v>4</v>
      </c>
      <c r="X320" s="1128">
        <v>4</v>
      </c>
      <c r="Y320" s="1128">
        <v>1</v>
      </c>
      <c r="Z320" s="1128">
        <f t="shared" si="49"/>
        <v>10</v>
      </c>
      <c r="AA320" s="1020" t="s">
        <v>43</v>
      </c>
      <c r="AB320" s="1122" t="s">
        <v>3317</v>
      </c>
      <c r="AC320" s="1122" t="s">
        <v>1229</v>
      </c>
      <c r="AD320" s="1122" t="s">
        <v>1229</v>
      </c>
      <c r="AE320" s="1129" t="s">
        <v>1230</v>
      </c>
      <c r="AF320" s="1020" t="s">
        <v>3108</v>
      </c>
      <c r="AG320" s="1020" t="s">
        <v>3186</v>
      </c>
      <c r="AH320" s="1020" t="s">
        <v>3108</v>
      </c>
      <c r="AI320" s="1020" t="s">
        <v>3108</v>
      </c>
      <c r="AJ320" s="1020" t="s">
        <v>3153</v>
      </c>
      <c r="AK320" s="1020" t="s">
        <v>3108</v>
      </c>
      <c r="AL320" s="1020" t="s">
        <v>3108</v>
      </c>
      <c r="AM320" s="1020" t="s">
        <v>3108</v>
      </c>
      <c r="AN320" s="1026" t="s">
        <v>3108</v>
      </c>
      <c r="AO320" s="1027" t="s">
        <v>2973</v>
      </c>
      <c r="AP320" s="1028">
        <v>2000000000</v>
      </c>
      <c r="AQ320" s="1030">
        <v>6733121552</v>
      </c>
      <c r="AR320" s="1030"/>
      <c r="AS320" s="1030"/>
      <c r="AT320" s="1030">
        <v>32021594684</v>
      </c>
      <c r="AU320" s="1030">
        <f t="shared" si="50"/>
        <v>40754716236</v>
      </c>
      <c r="AV320" s="1030"/>
      <c r="AW320" s="1030">
        <v>1733121552</v>
      </c>
      <c r="AX320" s="1030"/>
      <c r="AY320" s="1030"/>
      <c r="AZ320" s="1030"/>
      <c r="BA320" s="1030">
        <f t="shared" si="51"/>
        <v>1733121552</v>
      </c>
      <c r="BB320" s="1030"/>
      <c r="BC320" s="986">
        <v>1733121552</v>
      </c>
      <c r="BD320" s="986"/>
      <c r="BE320" s="986"/>
      <c r="BF320" s="986"/>
      <c r="BG320" s="1030">
        <f t="shared" si="52"/>
        <v>1733121552</v>
      </c>
      <c r="BH320" s="1030"/>
      <c r="BI320" s="1030">
        <v>1733121552</v>
      </c>
      <c r="BJ320" s="1030"/>
      <c r="BK320" s="1030"/>
      <c r="BL320" s="1030"/>
      <c r="BM320" s="1030">
        <f t="shared" si="43"/>
        <v>1733121552</v>
      </c>
    </row>
    <row r="321" spans="1:65" ht="241.5" hidden="1" x14ac:dyDescent="0.25">
      <c r="A321" s="855">
        <v>318</v>
      </c>
      <c r="B321" s="852" t="s">
        <v>615</v>
      </c>
      <c r="C321" s="849" t="s">
        <v>3073</v>
      </c>
      <c r="D321" s="853" t="s">
        <v>1219</v>
      </c>
      <c r="E321" s="1120" t="s">
        <v>1220</v>
      </c>
      <c r="F321" s="1121" t="s">
        <v>1246</v>
      </c>
      <c r="G321" s="1122" t="s">
        <v>110</v>
      </c>
      <c r="H321" s="1132">
        <v>23.492187500000007</v>
      </c>
      <c r="I321" s="1122" t="s">
        <v>971</v>
      </c>
      <c r="J321" s="1122">
        <v>2023</v>
      </c>
      <c r="K321" s="1132">
        <v>14</v>
      </c>
      <c r="L321" s="1122">
        <v>40</v>
      </c>
      <c r="M321" s="1122" t="s">
        <v>1221</v>
      </c>
      <c r="N321" s="1023">
        <v>4003</v>
      </c>
      <c r="O321" s="1121" t="s">
        <v>1222</v>
      </c>
      <c r="P321" s="1126" t="s">
        <v>1226</v>
      </c>
      <c r="Q321" s="1124" t="s">
        <v>1227</v>
      </c>
      <c r="R321" s="1127" t="s">
        <v>1247</v>
      </c>
      <c r="S321" s="1126">
        <v>400301503</v>
      </c>
      <c r="T321" s="1124" t="s">
        <v>1248</v>
      </c>
      <c r="U321" s="1128">
        <v>1</v>
      </c>
      <c r="V321" s="1128">
        <v>0</v>
      </c>
      <c r="W321" s="1128">
        <v>1</v>
      </c>
      <c r="X321" s="1128">
        <v>1</v>
      </c>
      <c r="Y321" s="1128">
        <v>1</v>
      </c>
      <c r="Z321" s="1128">
        <f t="shared" si="49"/>
        <v>3</v>
      </c>
      <c r="AA321" s="1020" t="s">
        <v>43</v>
      </c>
      <c r="AB321" s="1122" t="s">
        <v>3317</v>
      </c>
      <c r="AC321" s="1122" t="s">
        <v>1229</v>
      </c>
      <c r="AD321" s="1122" t="s">
        <v>1229</v>
      </c>
      <c r="AE321" s="1129" t="s">
        <v>1230</v>
      </c>
      <c r="AF321" s="1020" t="s">
        <v>3108</v>
      </c>
      <c r="AG321" s="1020" t="s">
        <v>3186</v>
      </c>
      <c r="AH321" s="1020" t="s">
        <v>3108</v>
      </c>
      <c r="AI321" s="1020" t="s">
        <v>3108</v>
      </c>
      <c r="AJ321" s="1020" t="s">
        <v>3153</v>
      </c>
      <c r="AK321" s="1020" t="s">
        <v>3108</v>
      </c>
      <c r="AL321" s="1020" t="s">
        <v>3108</v>
      </c>
      <c r="AM321" s="1020" t="s">
        <v>3108</v>
      </c>
      <c r="AN321" s="1026" t="s">
        <v>3108</v>
      </c>
      <c r="AO321" s="1027" t="s">
        <v>2973</v>
      </c>
      <c r="AP321" s="1028"/>
      <c r="AQ321" s="1030"/>
      <c r="AR321" s="1030"/>
      <c r="AS321" s="1030"/>
      <c r="AT321" s="1030"/>
      <c r="AU321" s="1030"/>
      <c r="AV321" s="1030"/>
      <c r="AW321" s="1030">
        <v>1000000000</v>
      </c>
      <c r="AX321" s="1030"/>
      <c r="AY321" s="1030"/>
      <c r="AZ321" s="1030"/>
      <c r="BA321" s="1030">
        <f t="shared" si="51"/>
        <v>1000000000</v>
      </c>
      <c r="BB321" s="1030"/>
      <c r="BC321" s="986">
        <v>1000000000</v>
      </c>
      <c r="BD321" s="986"/>
      <c r="BE321" s="986"/>
      <c r="BF321" s="986"/>
      <c r="BG321" s="1030">
        <f t="shared" si="52"/>
        <v>1000000000</v>
      </c>
      <c r="BH321" s="1030"/>
      <c r="BI321" s="1030">
        <v>1000000000</v>
      </c>
      <c r="BJ321" s="1030"/>
      <c r="BK321" s="1030"/>
      <c r="BL321" s="1030"/>
      <c r="BM321" s="1030">
        <f t="shared" si="43"/>
        <v>1000000000</v>
      </c>
    </row>
    <row r="322" spans="1:65" ht="241.5" hidden="1" x14ac:dyDescent="0.25">
      <c r="A322" s="855">
        <v>319</v>
      </c>
      <c r="B322" s="852" t="s">
        <v>615</v>
      </c>
      <c r="C322" s="849" t="s">
        <v>3073</v>
      </c>
      <c r="D322" s="853" t="s">
        <v>1219</v>
      </c>
      <c r="E322" s="1120" t="s">
        <v>1220</v>
      </c>
      <c r="F322" s="1121" t="s">
        <v>1246</v>
      </c>
      <c r="G322" s="1122" t="s">
        <v>110</v>
      </c>
      <c r="H322" s="1132">
        <v>23.492187500000007</v>
      </c>
      <c r="I322" s="1122" t="s">
        <v>971</v>
      </c>
      <c r="J322" s="1122">
        <v>2023</v>
      </c>
      <c r="K322" s="1132">
        <v>14</v>
      </c>
      <c r="L322" s="1122">
        <v>40</v>
      </c>
      <c r="M322" s="1122" t="s">
        <v>1221</v>
      </c>
      <c r="N322" s="1023">
        <v>4003</v>
      </c>
      <c r="O322" s="1121" t="s">
        <v>1222</v>
      </c>
      <c r="P322" s="1126" t="s">
        <v>1240</v>
      </c>
      <c r="Q322" s="1124" t="s">
        <v>1241</v>
      </c>
      <c r="R322" s="1127" t="s">
        <v>1249</v>
      </c>
      <c r="S322" s="1126" t="s">
        <v>1250</v>
      </c>
      <c r="T322" s="1124" t="s">
        <v>1251</v>
      </c>
      <c r="U322" s="1128">
        <v>2</v>
      </c>
      <c r="V322" s="1128">
        <v>0</v>
      </c>
      <c r="W322" s="1128">
        <v>1</v>
      </c>
      <c r="X322" s="1128">
        <v>2</v>
      </c>
      <c r="Y322" s="1128">
        <v>2</v>
      </c>
      <c r="Z322" s="1128">
        <f t="shared" si="49"/>
        <v>5</v>
      </c>
      <c r="AA322" s="1020" t="s">
        <v>43</v>
      </c>
      <c r="AB322" s="1122" t="s">
        <v>3317</v>
      </c>
      <c r="AC322" s="1122" t="s">
        <v>1229</v>
      </c>
      <c r="AD322" s="1122" t="s">
        <v>1229</v>
      </c>
      <c r="AE322" s="1129" t="s">
        <v>1230</v>
      </c>
      <c r="AF322" s="1020" t="s">
        <v>3108</v>
      </c>
      <c r="AG322" s="1020" t="s">
        <v>3186</v>
      </c>
      <c r="AH322" s="1020" t="s">
        <v>3108</v>
      </c>
      <c r="AI322" s="1020" t="s">
        <v>3108</v>
      </c>
      <c r="AJ322" s="1020" t="s">
        <v>3153</v>
      </c>
      <c r="AK322" s="1020" t="s">
        <v>3108</v>
      </c>
      <c r="AL322" s="1020" t="s">
        <v>3108</v>
      </c>
      <c r="AM322" s="1020" t="s">
        <v>3108</v>
      </c>
      <c r="AN322" s="1026" t="s">
        <v>3108</v>
      </c>
      <c r="AO322" s="1027" t="s">
        <v>2973</v>
      </c>
      <c r="AP322" s="1028"/>
      <c r="AQ322" s="1030"/>
      <c r="AR322" s="1030"/>
      <c r="AS322" s="1030"/>
      <c r="AT322" s="1030"/>
      <c r="AU322" s="1030"/>
      <c r="AV322" s="1030"/>
      <c r="AW322" s="1030">
        <v>1000000000</v>
      </c>
      <c r="AX322" s="1030"/>
      <c r="AY322" s="1030"/>
      <c r="AZ322" s="1030"/>
      <c r="BA322" s="1030">
        <f t="shared" si="51"/>
        <v>1000000000</v>
      </c>
      <c r="BB322" s="1030"/>
      <c r="BC322" s="986">
        <v>1000000000</v>
      </c>
      <c r="BD322" s="986"/>
      <c r="BE322" s="986"/>
      <c r="BF322" s="986"/>
      <c r="BG322" s="1030">
        <f t="shared" si="52"/>
        <v>1000000000</v>
      </c>
      <c r="BH322" s="1030"/>
      <c r="BI322" s="1030">
        <v>1000000000</v>
      </c>
      <c r="BJ322" s="1030"/>
      <c r="BK322" s="1030"/>
      <c r="BL322" s="1030"/>
      <c r="BM322" s="1030">
        <f t="shared" si="43"/>
        <v>1000000000</v>
      </c>
    </row>
    <row r="323" spans="1:65" ht="241.5" hidden="1" x14ac:dyDescent="0.25">
      <c r="A323" s="855">
        <v>320</v>
      </c>
      <c r="B323" s="852" t="s">
        <v>615</v>
      </c>
      <c r="C323" s="849" t="s">
        <v>3073</v>
      </c>
      <c r="D323" s="853" t="s">
        <v>1219</v>
      </c>
      <c r="E323" s="1120" t="s">
        <v>1220</v>
      </c>
      <c r="F323" s="1121" t="s">
        <v>1252</v>
      </c>
      <c r="G323" s="1122" t="s">
        <v>110</v>
      </c>
      <c r="H323" s="1132">
        <v>54.340350877192982</v>
      </c>
      <c r="I323" s="1122" t="s">
        <v>971</v>
      </c>
      <c r="J323" s="1122">
        <v>2023</v>
      </c>
      <c r="K323" s="1133">
        <v>35</v>
      </c>
      <c r="L323" s="1122">
        <v>40</v>
      </c>
      <c r="M323" s="1122" t="s">
        <v>1221</v>
      </c>
      <c r="N323" s="1023">
        <v>4003</v>
      </c>
      <c r="O323" s="1121" t="s">
        <v>1222</v>
      </c>
      <c r="P323" s="1126" t="s">
        <v>1226</v>
      </c>
      <c r="Q323" s="1124" t="s">
        <v>1227</v>
      </c>
      <c r="R323" s="1127" t="s">
        <v>1253</v>
      </c>
      <c r="S323" s="1126" t="s">
        <v>1254</v>
      </c>
      <c r="T323" s="1124" t="s">
        <v>1248</v>
      </c>
      <c r="U323" s="1128">
        <v>1</v>
      </c>
      <c r="V323" s="1128">
        <v>1</v>
      </c>
      <c r="W323" s="1128">
        <v>1</v>
      </c>
      <c r="X323" s="1128">
        <v>1</v>
      </c>
      <c r="Y323" s="1128">
        <v>1</v>
      </c>
      <c r="Z323" s="1128">
        <f t="shared" si="49"/>
        <v>4</v>
      </c>
      <c r="AA323" s="1020" t="s">
        <v>43</v>
      </c>
      <c r="AB323" s="1122" t="s">
        <v>3317</v>
      </c>
      <c r="AC323" s="1122" t="s">
        <v>1229</v>
      </c>
      <c r="AD323" s="1122" t="s">
        <v>1229</v>
      </c>
      <c r="AE323" s="1129" t="s">
        <v>1230</v>
      </c>
      <c r="AF323" s="1020" t="s">
        <v>3108</v>
      </c>
      <c r="AG323" s="1020" t="s">
        <v>3186</v>
      </c>
      <c r="AH323" s="1020" t="s">
        <v>3108</v>
      </c>
      <c r="AI323" s="1020" t="s">
        <v>3108</v>
      </c>
      <c r="AJ323" s="1020" t="s">
        <v>3153</v>
      </c>
      <c r="AK323" s="1020" t="s">
        <v>3108</v>
      </c>
      <c r="AL323" s="1020" t="s">
        <v>3108</v>
      </c>
      <c r="AM323" s="1020" t="s">
        <v>3108</v>
      </c>
      <c r="AN323" s="1026" t="s">
        <v>3108</v>
      </c>
      <c r="AO323" s="1027" t="s">
        <v>2973</v>
      </c>
      <c r="AP323" s="1028">
        <v>2000000000</v>
      </c>
      <c r="AQ323" s="1030">
        <v>4500070000</v>
      </c>
      <c r="AR323" s="1030"/>
      <c r="AS323" s="1030"/>
      <c r="AT323" s="1030"/>
      <c r="AU323" s="1030">
        <f t="shared" si="50"/>
        <v>6500070000</v>
      </c>
      <c r="AV323" s="1030"/>
      <c r="AW323" s="1030">
        <v>1000000000</v>
      </c>
      <c r="AX323" s="1030"/>
      <c r="AY323" s="1030"/>
      <c r="AZ323" s="1030"/>
      <c r="BA323" s="1030">
        <f t="shared" si="51"/>
        <v>1000000000</v>
      </c>
      <c r="BB323" s="1030"/>
      <c r="BC323" s="986">
        <v>1000000000</v>
      </c>
      <c r="BD323" s="986"/>
      <c r="BE323" s="986"/>
      <c r="BF323" s="986"/>
      <c r="BG323" s="1030">
        <f t="shared" si="52"/>
        <v>1000000000</v>
      </c>
      <c r="BH323" s="1030"/>
      <c r="BI323" s="1030">
        <v>1000000000</v>
      </c>
      <c r="BJ323" s="1030"/>
      <c r="BK323" s="1030"/>
      <c r="BL323" s="1030"/>
      <c r="BM323" s="1030">
        <f t="shared" si="43"/>
        <v>1000000000</v>
      </c>
    </row>
    <row r="324" spans="1:65" ht="241.5" hidden="1" x14ac:dyDescent="0.25">
      <c r="A324" s="855">
        <v>321</v>
      </c>
      <c r="B324" s="852" t="s">
        <v>615</v>
      </c>
      <c r="C324" s="849" t="s">
        <v>3073</v>
      </c>
      <c r="D324" s="853" t="s">
        <v>1219</v>
      </c>
      <c r="E324" s="1120" t="s">
        <v>1220</v>
      </c>
      <c r="F324" s="1121" t="s">
        <v>1252</v>
      </c>
      <c r="G324" s="1122" t="s">
        <v>110</v>
      </c>
      <c r="H324" s="1132">
        <v>54.340350877192982</v>
      </c>
      <c r="I324" s="1122" t="s">
        <v>971</v>
      </c>
      <c r="J324" s="1122">
        <v>2023</v>
      </c>
      <c r="K324" s="1133">
        <v>35</v>
      </c>
      <c r="L324" s="1122">
        <v>40</v>
      </c>
      <c r="M324" s="1122" t="s">
        <v>1221</v>
      </c>
      <c r="N324" s="1023">
        <v>4003</v>
      </c>
      <c r="O324" s="1121" t="s">
        <v>1222</v>
      </c>
      <c r="P324" s="1126" t="s">
        <v>1240</v>
      </c>
      <c r="Q324" s="1124" t="s">
        <v>1241</v>
      </c>
      <c r="R324" s="1127" t="s">
        <v>1255</v>
      </c>
      <c r="S324" s="1126" t="s">
        <v>1250</v>
      </c>
      <c r="T324" s="1124" t="s">
        <v>1251</v>
      </c>
      <c r="U324" s="1128">
        <v>3</v>
      </c>
      <c r="V324" s="1128">
        <v>0</v>
      </c>
      <c r="W324" s="1128">
        <v>2</v>
      </c>
      <c r="X324" s="1128">
        <v>2</v>
      </c>
      <c r="Y324" s="1128">
        <v>1</v>
      </c>
      <c r="Z324" s="1128">
        <f t="shared" si="49"/>
        <v>5</v>
      </c>
      <c r="AA324" s="1020" t="s">
        <v>43</v>
      </c>
      <c r="AB324" s="1122" t="s">
        <v>3317</v>
      </c>
      <c r="AC324" s="1122" t="s">
        <v>1229</v>
      </c>
      <c r="AD324" s="1122" t="s">
        <v>1229</v>
      </c>
      <c r="AE324" s="1129" t="s">
        <v>1230</v>
      </c>
      <c r="AF324" s="1020" t="s">
        <v>3108</v>
      </c>
      <c r="AG324" s="1020" t="s">
        <v>3186</v>
      </c>
      <c r="AH324" s="1020" t="s">
        <v>3108</v>
      </c>
      <c r="AI324" s="1020" t="s">
        <v>3108</v>
      </c>
      <c r="AJ324" s="1020" t="s">
        <v>3153</v>
      </c>
      <c r="AK324" s="1020" t="s">
        <v>3108</v>
      </c>
      <c r="AL324" s="1020" t="s">
        <v>3108</v>
      </c>
      <c r="AM324" s="1020" t="s">
        <v>3108</v>
      </c>
      <c r="AN324" s="1026" t="s">
        <v>3108</v>
      </c>
      <c r="AO324" s="1027" t="s">
        <v>2973</v>
      </c>
      <c r="AP324" s="1028"/>
      <c r="AQ324" s="1030"/>
      <c r="AR324" s="1030"/>
      <c r="AS324" s="1030"/>
      <c r="AT324" s="1030"/>
      <c r="AU324" s="1030"/>
      <c r="AV324" s="1030"/>
      <c r="AW324" s="1030">
        <v>1000000000</v>
      </c>
      <c r="AX324" s="1030"/>
      <c r="AY324" s="1030"/>
      <c r="AZ324" s="1030"/>
      <c r="BA324" s="1030">
        <f t="shared" si="51"/>
        <v>1000000000</v>
      </c>
      <c r="BB324" s="1030"/>
      <c r="BC324" s="986">
        <v>1000000000</v>
      </c>
      <c r="BD324" s="986"/>
      <c r="BE324" s="986"/>
      <c r="BF324" s="986"/>
      <c r="BG324" s="1030">
        <f t="shared" si="52"/>
        <v>1000000000</v>
      </c>
      <c r="BH324" s="1030"/>
      <c r="BI324" s="1030">
        <v>1000000000</v>
      </c>
      <c r="BJ324" s="1030"/>
      <c r="BK324" s="1030"/>
      <c r="BL324" s="1030"/>
      <c r="BM324" s="1030">
        <f t="shared" si="43"/>
        <v>1000000000</v>
      </c>
    </row>
    <row r="325" spans="1:65" ht="241.5" hidden="1" x14ac:dyDescent="0.25">
      <c r="A325" s="855">
        <v>322</v>
      </c>
      <c r="B325" s="852" t="s">
        <v>615</v>
      </c>
      <c r="C325" s="849" t="s">
        <v>3073</v>
      </c>
      <c r="D325" s="853" t="s">
        <v>1219</v>
      </c>
      <c r="E325" s="1120" t="s">
        <v>1220</v>
      </c>
      <c r="F325" s="1121" t="s">
        <v>1256</v>
      </c>
      <c r="G325" s="1122" t="s">
        <v>38</v>
      </c>
      <c r="H325" s="1130">
        <v>0.83492074793459081</v>
      </c>
      <c r="I325" s="1122" t="s">
        <v>1224</v>
      </c>
      <c r="J325" s="1122">
        <v>2023</v>
      </c>
      <c r="K325" s="1131">
        <v>0.86</v>
      </c>
      <c r="L325" s="1122">
        <v>40</v>
      </c>
      <c r="M325" s="1122" t="s">
        <v>1221</v>
      </c>
      <c r="N325" s="1023">
        <v>4003</v>
      </c>
      <c r="O325" s="1121" t="s">
        <v>1222</v>
      </c>
      <c r="P325" s="1128" t="s">
        <v>1258</v>
      </c>
      <c r="Q325" s="1122" t="s">
        <v>1259</v>
      </c>
      <c r="R325" s="1127" t="s">
        <v>1257</v>
      </c>
      <c r="S325" s="1126" t="s">
        <v>1260</v>
      </c>
      <c r="T325" s="1124" t="s">
        <v>1259</v>
      </c>
      <c r="U325" s="1128">
        <v>5</v>
      </c>
      <c r="V325" s="1128">
        <v>0</v>
      </c>
      <c r="W325" s="1128">
        <v>3</v>
      </c>
      <c r="X325" s="1128">
        <v>3</v>
      </c>
      <c r="Y325" s="1128">
        <v>3</v>
      </c>
      <c r="Z325" s="1128">
        <f t="shared" si="49"/>
        <v>9</v>
      </c>
      <c r="AA325" s="1020" t="s">
        <v>43</v>
      </c>
      <c r="AB325" s="1122" t="s">
        <v>3317</v>
      </c>
      <c r="AC325" s="1122" t="s">
        <v>1229</v>
      </c>
      <c r="AD325" s="1122" t="s">
        <v>1229</v>
      </c>
      <c r="AE325" s="1129" t="s">
        <v>1230</v>
      </c>
      <c r="AF325" s="1020" t="s">
        <v>3108</v>
      </c>
      <c r="AG325" s="1020" t="s">
        <v>3186</v>
      </c>
      <c r="AH325" s="1020" t="s">
        <v>3108</v>
      </c>
      <c r="AI325" s="1020" t="s">
        <v>3108</v>
      </c>
      <c r="AJ325" s="1020" t="s">
        <v>3153</v>
      </c>
      <c r="AK325" s="1020" t="s">
        <v>3108</v>
      </c>
      <c r="AL325" s="1020" t="s">
        <v>3108</v>
      </c>
      <c r="AM325" s="1020" t="s">
        <v>3108</v>
      </c>
      <c r="AN325" s="1026" t="s">
        <v>3108</v>
      </c>
      <c r="AO325" s="1027" t="s">
        <v>2973</v>
      </c>
      <c r="AP325" s="1028"/>
      <c r="AQ325" s="1030"/>
      <c r="AR325" s="1030"/>
      <c r="AS325" s="986">
        <v>1052885681</v>
      </c>
      <c r="AT325" s="1030"/>
      <c r="AU325" s="1030">
        <f t="shared" si="50"/>
        <v>1052885681</v>
      </c>
      <c r="AV325" s="1030"/>
      <c r="AW325" s="1030"/>
      <c r="AX325" s="1030"/>
      <c r="AY325" s="1030">
        <v>1105529965.05</v>
      </c>
      <c r="AZ325" s="1030"/>
      <c r="BA325" s="1030">
        <f t="shared" si="51"/>
        <v>1105529965.05</v>
      </c>
      <c r="BB325" s="1030"/>
      <c r="BC325" s="986">
        <v>2000000000</v>
      </c>
      <c r="BD325" s="986"/>
      <c r="BE325" s="986">
        <v>1160806463.3025</v>
      </c>
      <c r="BF325" s="986"/>
      <c r="BG325" s="1030">
        <f t="shared" si="52"/>
        <v>3160806463.3024998</v>
      </c>
      <c r="BH325" s="1030"/>
      <c r="BI325" s="1030">
        <v>2000000000</v>
      </c>
      <c r="BJ325" s="1030"/>
      <c r="BK325" s="1030">
        <v>1218846786.4676249</v>
      </c>
      <c r="BL325" s="1030"/>
      <c r="BM325" s="1030">
        <f t="shared" ref="BM325:BM388" si="53">+BH325+BI325+BJ325+BK325+BL325</f>
        <v>3218846786.4676247</v>
      </c>
    </row>
    <row r="326" spans="1:65" ht="241.5" hidden="1" x14ac:dyDescent="0.25">
      <c r="A326" s="855">
        <v>323</v>
      </c>
      <c r="B326" s="852" t="s">
        <v>615</v>
      </c>
      <c r="C326" s="849" t="s">
        <v>3073</v>
      </c>
      <c r="D326" s="853" t="s">
        <v>1219</v>
      </c>
      <c r="E326" s="1120" t="s">
        <v>1220</v>
      </c>
      <c r="F326" s="1121" t="s">
        <v>1256</v>
      </c>
      <c r="G326" s="1122" t="s">
        <v>38</v>
      </c>
      <c r="H326" s="1130">
        <v>0.83492074793459081</v>
      </c>
      <c r="I326" s="1122" t="s">
        <v>1224</v>
      </c>
      <c r="J326" s="1122">
        <v>2023</v>
      </c>
      <c r="K326" s="1131">
        <v>0.86</v>
      </c>
      <c r="L326" s="1122">
        <v>40</v>
      </c>
      <c r="M326" s="1122" t="s">
        <v>1221</v>
      </c>
      <c r="N326" s="1023">
        <v>4003</v>
      </c>
      <c r="O326" s="1121" t="s">
        <v>1222</v>
      </c>
      <c r="P326" s="1126" t="s">
        <v>1262</v>
      </c>
      <c r="Q326" s="1124" t="s">
        <v>1232</v>
      </c>
      <c r="R326" s="1127" t="s">
        <v>1261</v>
      </c>
      <c r="S326" s="1126">
        <v>400304200</v>
      </c>
      <c r="T326" s="1124" t="s">
        <v>1234</v>
      </c>
      <c r="U326" s="1128">
        <v>7</v>
      </c>
      <c r="V326" s="1128">
        <v>5</v>
      </c>
      <c r="W326" s="1128">
        <v>3</v>
      </c>
      <c r="X326" s="1128">
        <v>2</v>
      </c>
      <c r="Y326" s="1128">
        <v>2</v>
      </c>
      <c r="Z326" s="1128">
        <f t="shared" si="49"/>
        <v>12</v>
      </c>
      <c r="AA326" s="1122" t="s">
        <v>43</v>
      </c>
      <c r="AB326" s="1122" t="s">
        <v>3317</v>
      </c>
      <c r="AC326" s="1122" t="s">
        <v>1229</v>
      </c>
      <c r="AD326" s="1122" t="s">
        <v>1229</v>
      </c>
      <c r="AE326" s="1129" t="s">
        <v>1230</v>
      </c>
      <c r="AF326" s="1020" t="s">
        <v>3108</v>
      </c>
      <c r="AG326" s="1020" t="s">
        <v>3186</v>
      </c>
      <c r="AH326" s="1020" t="s">
        <v>3108</v>
      </c>
      <c r="AI326" s="1020" t="s">
        <v>3108</v>
      </c>
      <c r="AJ326" s="1020" t="s">
        <v>3153</v>
      </c>
      <c r="AK326" s="1020" t="s">
        <v>3108</v>
      </c>
      <c r="AL326" s="1020" t="s">
        <v>3108</v>
      </c>
      <c r="AM326" s="1020" t="s">
        <v>3108</v>
      </c>
      <c r="AN326" s="1026" t="s">
        <v>3108</v>
      </c>
      <c r="AO326" s="1027" t="s">
        <v>2973</v>
      </c>
      <c r="AP326" s="1028">
        <f>177666666.666667+2149386687</f>
        <v>2327053353.666667</v>
      </c>
      <c r="AQ326" s="1030"/>
      <c r="AR326" s="1030"/>
      <c r="AS326" s="1030"/>
      <c r="AT326" s="1030"/>
      <c r="AU326" s="1030">
        <f t="shared" si="50"/>
        <v>2327053353.666667</v>
      </c>
      <c r="AV326" s="1030">
        <v>151928930.33333334</v>
      </c>
      <c r="AW326" s="1030"/>
      <c r="AX326" s="1030"/>
      <c r="AY326" s="1030"/>
      <c r="AZ326" s="1030"/>
      <c r="BA326" s="1030">
        <f t="shared" si="51"/>
        <v>151928930.33333334</v>
      </c>
      <c r="BB326" s="1030">
        <v>165959893.33333334</v>
      </c>
      <c r="BC326" s="986"/>
      <c r="BD326" s="986"/>
      <c r="BE326" s="986"/>
      <c r="BF326" s="986"/>
      <c r="BG326" s="1030">
        <f t="shared" si="52"/>
        <v>165959893.33333334</v>
      </c>
      <c r="BH326" s="1030">
        <v>180903152.66666666</v>
      </c>
      <c r="BI326" s="1030"/>
      <c r="BJ326" s="1030"/>
      <c r="BK326" s="1030"/>
      <c r="BL326" s="1030"/>
      <c r="BM326" s="1030">
        <f t="shared" si="53"/>
        <v>180903152.66666666</v>
      </c>
    </row>
    <row r="327" spans="1:65" ht="241.5" hidden="1" x14ac:dyDescent="0.25">
      <c r="A327" s="855">
        <v>324</v>
      </c>
      <c r="B327" s="852" t="s">
        <v>615</v>
      </c>
      <c r="C327" s="849" t="s">
        <v>3073</v>
      </c>
      <c r="D327" s="853" t="s">
        <v>1219</v>
      </c>
      <c r="E327" s="1120" t="s">
        <v>1220</v>
      </c>
      <c r="F327" s="1121" t="s">
        <v>1263</v>
      </c>
      <c r="G327" s="1122" t="s">
        <v>38</v>
      </c>
      <c r="H327" s="1130">
        <v>0.19827196689919549</v>
      </c>
      <c r="I327" s="1122" t="s">
        <v>1224</v>
      </c>
      <c r="J327" s="1122">
        <v>2023</v>
      </c>
      <c r="K327" s="1131">
        <v>0.3</v>
      </c>
      <c r="L327" s="1122">
        <v>40</v>
      </c>
      <c r="M327" s="1122" t="s">
        <v>1221</v>
      </c>
      <c r="N327" s="1023">
        <v>4003</v>
      </c>
      <c r="O327" s="1121" t="s">
        <v>1222</v>
      </c>
      <c r="P327" s="1126">
        <v>4003018</v>
      </c>
      <c r="Q327" s="1134" t="s">
        <v>1265</v>
      </c>
      <c r="R327" s="1127" t="s">
        <v>1264</v>
      </c>
      <c r="S327" s="1126" t="s">
        <v>1266</v>
      </c>
      <c r="T327" s="1124" t="s">
        <v>1265</v>
      </c>
      <c r="U327" s="1128">
        <v>5</v>
      </c>
      <c r="V327" s="1128">
        <v>0</v>
      </c>
      <c r="W327" s="1128">
        <v>4</v>
      </c>
      <c r="X327" s="1128">
        <v>3</v>
      </c>
      <c r="Y327" s="1128">
        <v>2</v>
      </c>
      <c r="Z327" s="1128">
        <f t="shared" si="49"/>
        <v>9</v>
      </c>
      <c r="AA327" s="1020" t="s">
        <v>43</v>
      </c>
      <c r="AB327" s="1122" t="s">
        <v>3317</v>
      </c>
      <c r="AC327" s="1122" t="s">
        <v>1229</v>
      </c>
      <c r="AD327" s="1122" t="s">
        <v>1229</v>
      </c>
      <c r="AE327" s="1129" t="s">
        <v>1230</v>
      </c>
      <c r="AF327" s="1020" t="s">
        <v>3108</v>
      </c>
      <c r="AG327" s="1020" t="s">
        <v>3186</v>
      </c>
      <c r="AH327" s="1020" t="s">
        <v>3108</v>
      </c>
      <c r="AI327" s="1020" t="s">
        <v>3108</v>
      </c>
      <c r="AJ327" s="1020" t="s">
        <v>3153</v>
      </c>
      <c r="AK327" s="1020" t="s">
        <v>3108</v>
      </c>
      <c r="AL327" s="1020" t="s">
        <v>3108</v>
      </c>
      <c r="AM327" s="1020" t="s">
        <v>3108</v>
      </c>
      <c r="AN327" s="1026" t="s">
        <v>3108</v>
      </c>
      <c r="AO327" s="1027" t="s">
        <v>2973</v>
      </c>
      <c r="AP327" s="1028"/>
      <c r="AQ327" s="1030"/>
      <c r="AR327" s="1030"/>
      <c r="AS327" s="1030"/>
      <c r="AT327" s="1030"/>
      <c r="AU327" s="1030"/>
      <c r="AV327" s="1030"/>
      <c r="AW327" s="1030">
        <v>2000000000</v>
      </c>
      <c r="AX327" s="1030"/>
      <c r="AY327" s="1030"/>
      <c r="AZ327" s="1030"/>
      <c r="BA327" s="1030">
        <f t="shared" si="51"/>
        <v>2000000000</v>
      </c>
      <c r="BB327" s="1030"/>
      <c r="BC327" s="986">
        <v>1000000000</v>
      </c>
      <c r="BD327" s="986"/>
      <c r="BE327" s="986"/>
      <c r="BF327" s="986"/>
      <c r="BG327" s="1030">
        <f t="shared" si="52"/>
        <v>1000000000</v>
      </c>
      <c r="BH327" s="1030"/>
      <c r="BI327" s="1030">
        <v>2000000000</v>
      </c>
      <c r="BJ327" s="1030"/>
      <c r="BK327" s="1030"/>
      <c r="BL327" s="1030"/>
      <c r="BM327" s="1030">
        <f t="shared" si="53"/>
        <v>2000000000</v>
      </c>
    </row>
    <row r="328" spans="1:65" ht="241.5" hidden="1" x14ac:dyDescent="0.25">
      <c r="A328" s="855">
        <v>325</v>
      </c>
      <c r="B328" s="852" t="s">
        <v>615</v>
      </c>
      <c r="C328" s="849" t="s">
        <v>3073</v>
      </c>
      <c r="D328" s="853" t="s">
        <v>1219</v>
      </c>
      <c r="E328" s="1120" t="s">
        <v>1220</v>
      </c>
      <c r="F328" s="1121" t="s">
        <v>1263</v>
      </c>
      <c r="G328" s="1122" t="s">
        <v>38</v>
      </c>
      <c r="H328" s="1130">
        <v>0.19827196689919549</v>
      </c>
      <c r="I328" s="1122" t="s">
        <v>1224</v>
      </c>
      <c r="J328" s="1122">
        <v>2023</v>
      </c>
      <c r="K328" s="1131">
        <v>0.3</v>
      </c>
      <c r="L328" s="1122">
        <v>40</v>
      </c>
      <c r="M328" s="1122" t="s">
        <v>1221</v>
      </c>
      <c r="N328" s="1023">
        <v>4003</v>
      </c>
      <c r="O328" s="1121" t="s">
        <v>1222</v>
      </c>
      <c r="P328" s="1128" t="s">
        <v>1258</v>
      </c>
      <c r="Q328" s="1122" t="s">
        <v>1259</v>
      </c>
      <c r="R328" s="1127" t="s">
        <v>1267</v>
      </c>
      <c r="S328" s="1126" t="s">
        <v>1260</v>
      </c>
      <c r="T328" s="1124" t="s">
        <v>1259</v>
      </c>
      <c r="U328" s="1128">
        <v>6</v>
      </c>
      <c r="V328" s="1128">
        <v>0</v>
      </c>
      <c r="W328" s="1128">
        <v>5</v>
      </c>
      <c r="X328" s="1128">
        <v>3</v>
      </c>
      <c r="Y328" s="1128">
        <v>2</v>
      </c>
      <c r="Z328" s="1128">
        <f t="shared" si="49"/>
        <v>10</v>
      </c>
      <c r="AA328" s="1020" t="s">
        <v>43</v>
      </c>
      <c r="AB328" s="1122" t="s">
        <v>3317</v>
      </c>
      <c r="AC328" s="1122" t="s">
        <v>1229</v>
      </c>
      <c r="AD328" s="1122" t="s">
        <v>1229</v>
      </c>
      <c r="AE328" s="1129" t="s">
        <v>1230</v>
      </c>
      <c r="AF328" s="1020" t="s">
        <v>3108</v>
      </c>
      <c r="AG328" s="1020" t="s">
        <v>3186</v>
      </c>
      <c r="AH328" s="1020" t="s">
        <v>3108</v>
      </c>
      <c r="AI328" s="1020" t="s">
        <v>3108</v>
      </c>
      <c r="AJ328" s="1020" t="s">
        <v>3153</v>
      </c>
      <c r="AK328" s="1020" t="s">
        <v>3108</v>
      </c>
      <c r="AL328" s="1020" t="s">
        <v>3108</v>
      </c>
      <c r="AM328" s="1020" t="s">
        <v>3108</v>
      </c>
      <c r="AN328" s="1026" t="s">
        <v>3108</v>
      </c>
      <c r="AO328" s="1027" t="s">
        <v>2973</v>
      </c>
      <c r="AP328" s="1028"/>
      <c r="AQ328" s="1030"/>
      <c r="AR328" s="1030"/>
      <c r="AS328" s="1030"/>
      <c r="AT328" s="1030"/>
      <c r="AU328" s="1030"/>
      <c r="AV328" s="1030"/>
      <c r="AW328" s="1030">
        <v>2500000000</v>
      </c>
      <c r="AX328" s="1030"/>
      <c r="AY328" s="1030"/>
      <c r="AZ328" s="1030"/>
      <c r="BA328" s="1030">
        <f t="shared" si="51"/>
        <v>2500000000</v>
      </c>
      <c r="BB328" s="1030"/>
      <c r="BC328" s="986">
        <v>1500000000</v>
      </c>
      <c r="BD328" s="986"/>
      <c r="BE328" s="986"/>
      <c r="BF328" s="986"/>
      <c r="BG328" s="1030">
        <f t="shared" si="52"/>
        <v>1500000000</v>
      </c>
      <c r="BH328" s="1030"/>
      <c r="BI328" s="1030">
        <v>1000000000</v>
      </c>
      <c r="BJ328" s="1030"/>
      <c r="BK328" s="1030"/>
      <c r="BL328" s="1030"/>
      <c r="BM328" s="1030">
        <f t="shared" si="53"/>
        <v>1000000000</v>
      </c>
    </row>
    <row r="329" spans="1:65" ht="241.5" hidden="1" x14ac:dyDescent="0.25">
      <c r="A329" s="855">
        <v>326</v>
      </c>
      <c r="B329" s="852" t="s">
        <v>615</v>
      </c>
      <c r="C329" s="849" t="s">
        <v>3073</v>
      </c>
      <c r="D329" s="853" t="s">
        <v>1219</v>
      </c>
      <c r="E329" s="1120" t="s">
        <v>1220</v>
      </c>
      <c r="F329" s="1121" t="s">
        <v>1263</v>
      </c>
      <c r="G329" s="1122" t="s">
        <v>38</v>
      </c>
      <c r="H329" s="1130">
        <v>0.19827196689919549</v>
      </c>
      <c r="I329" s="1122" t="s">
        <v>1224</v>
      </c>
      <c r="J329" s="1122">
        <v>2023</v>
      </c>
      <c r="K329" s="1131">
        <v>0.3</v>
      </c>
      <c r="L329" s="1122">
        <v>40</v>
      </c>
      <c r="M329" s="1122" t="s">
        <v>1221</v>
      </c>
      <c r="N329" s="1023">
        <v>4003</v>
      </c>
      <c r="O329" s="1121" t="s">
        <v>1222</v>
      </c>
      <c r="P329" s="1128" t="s">
        <v>1269</v>
      </c>
      <c r="Q329" s="1122" t="s">
        <v>1270</v>
      </c>
      <c r="R329" s="1127" t="s">
        <v>1268</v>
      </c>
      <c r="S329" s="1126" t="s">
        <v>1271</v>
      </c>
      <c r="T329" s="1122" t="s">
        <v>1272</v>
      </c>
      <c r="U329" s="1128">
        <v>290</v>
      </c>
      <c r="V329" s="1128">
        <v>0</v>
      </c>
      <c r="W329" s="1128">
        <v>150</v>
      </c>
      <c r="X329" s="1128">
        <v>150</v>
      </c>
      <c r="Y329" s="1128">
        <v>100</v>
      </c>
      <c r="Z329" s="1128">
        <f t="shared" si="49"/>
        <v>400</v>
      </c>
      <c r="AA329" s="1020" t="s">
        <v>43</v>
      </c>
      <c r="AB329" s="1122" t="s">
        <v>3317</v>
      </c>
      <c r="AC329" s="1122" t="s">
        <v>1229</v>
      </c>
      <c r="AD329" s="1122" t="s">
        <v>1229</v>
      </c>
      <c r="AE329" s="1129" t="s">
        <v>1230</v>
      </c>
      <c r="AF329" s="1020" t="s">
        <v>3108</v>
      </c>
      <c r="AG329" s="1020" t="s">
        <v>3186</v>
      </c>
      <c r="AH329" s="1020" t="s">
        <v>3108</v>
      </c>
      <c r="AI329" s="1020" t="s">
        <v>3108</v>
      </c>
      <c r="AJ329" s="1020" t="s">
        <v>3153</v>
      </c>
      <c r="AK329" s="1020" t="s">
        <v>3108</v>
      </c>
      <c r="AL329" s="1020" t="s">
        <v>3108</v>
      </c>
      <c r="AM329" s="1020" t="s">
        <v>3108</v>
      </c>
      <c r="AN329" s="1026" t="s">
        <v>3108</v>
      </c>
      <c r="AO329" s="1027" t="s">
        <v>2973</v>
      </c>
      <c r="AP329" s="1028"/>
      <c r="AQ329" s="1030"/>
      <c r="AR329" s="1030"/>
      <c r="AS329" s="1030"/>
      <c r="AT329" s="1030"/>
      <c r="AU329" s="1030"/>
      <c r="AV329" s="1030"/>
      <c r="AW329" s="1030"/>
      <c r="AX329" s="1030"/>
      <c r="AY329" s="1030"/>
      <c r="AZ329" s="1030"/>
      <c r="BA329" s="1030"/>
      <c r="BB329" s="1030"/>
      <c r="BC329" s="986"/>
      <c r="BD329" s="986"/>
      <c r="BE329" s="986"/>
      <c r="BF329" s="986"/>
      <c r="BG329" s="1030"/>
      <c r="BH329" s="1030"/>
      <c r="BI329" s="1030"/>
      <c r="BJ329" s="1030"/>
      <c r="BK329" s="1030"/>
      <c r="BL329" s="1030"/>
      <c r="BM329" s="1030">
        <f t="shared" si="53"/>
        <v>0</v>
      </c>
    </row>
    <row r="330" spans="1:65" ht="241.5" hidden="1" x14ac:dyDescent="0.25">
      <c r="A330" s="855">
        <v>327</v>
      </c>
      <c r="B330" s="852" t="s">
        <v>615</v>
      </c>
      <c r="C330" s="849" t="s">
        <v>3073</v>
      </c>
      <c r="D330" s="853" t="s">
        <v>1219</v>
      </c>
      <c r="E330" s="1120" t="s">
        <v>1220</v>
      </c>
      <c r="F330" s="1121" t="s">
        <v>1273</v>
      </c>
      <c r="G330" s="1122" t="s">
        <v>38</v>
      </c>
      <c r="H330" s="1130">
        <v>0.13831249999999998</v>
      </c>
      <c r="I330" s="1122" t="s">
        <v>1224</v>
      </c>
      <c r="J330" s="1122">
        <v>2023</v>
      </c>
      <c r="K330" s="1131">
        <v>0.2</v>
      </c>
      <c r="L330" s="1122">
        <v>40</v>
      </c>
      <c r="M330" s="1122" t="s">
        <v>1221</v>
      </c>
      <c r="N330" s="1023">
        <v>4003</v>
      </c>
      <c r="O330" s="1121" t="s">
        <v>1222</v>
      </c>
      <c r="P330" s="1126">
        <v>4003018</v>
      </c>
      <c r="Q330" s="1134" t="s">
        <v>1265</v>
      </c>
      <c r="R330" s="1127" t="s">
        <v>1274</v>
      </c>
      <c r="S330" s="1126" t="s">
        <v>1275</v>
      </c>
      <c r="T330" s="1124" t="s">
        <v>1276</v>
      </c>
      <c r="U330" s="1128">
        <v>0</v>
      </c>
      <c r="V330" s="1128">
        <v>0</v>
      </c>
      <c r="W330" s="1128">
        <v>3</v>
      </c>
      <c r="X330" s="1128">
        <v>2</v>
      </c>
      <c r="Y330" s="1128">
        <v>2</v>
      </c>
      <c r="Z330" s="1128">
        <f t="shared" si="49"/>
        <v>7</v>
      </c>
      <c r="AA330" s="1020" t="s">
        <v>43</v>
      </c>
      <c r="AB330" s="1122" t="s">
        <v>3317</v>
      </c>
      <c r="AC330" s="1122" t="s">
        <v>1229</v>
      </c>
      <c r="AD330" s="1122" t="s">
        <v>1229</v>
      </c>
      <c r="AE330" s="1129" t="s">
        <v>1230</v>
      </c>
      <c r="AF330" s="1020" t="s">
        <v>3108</v>
      </c>
      <c r="AG330" s="1020" t="s">
        <v>3186</v>
      </c>
      <c r="AH330" s="1020" t="s">
        <v>3108</v>
      </c>
      <c r="AI330" s="1020" t="s">
        <v>3108</v>
      </c>
      <c r="AJ330" s="1020" t="s">
        <v>3153</v>
      </c>
      <c r="AK330" s="1020" t="s">
        <v>3108</v>
      </c>
      <c r="AL330" s="1020" t="s">
        <v>3108</v>
      </c>
      <c r="AM330" s="1020" t="s">
        <v>3108</v>
      </c>
      <c r="AN330" s="1026" t="s">
        <v>3108</v>
      </c>
      <c r="AO330" s="1027" t="s">
        <v>2973</v>
      </c>
      <c r="AP330" s="1028"/>
      <c r="AQ330" s="1030"/>
      <c r="AR330" s="1030"/>
      <c r="AS330" s="1030"/>
      <c r="AT330" s="1030"/>
      <c r="AU330" s="1030"/>
      <c r="AV330" s="1030"/>
      <c r="AW330" s="1030">
        <v>3000000000</v>
      </c>
      <c r="AX330" s="1030"/>
      <c r="AY330" s="1030"/>
      <c r="AZ330" s="1030"/>
      <c r="BA330" s="1030">
        <f t="shared" si="51"/>
        <v>3000000000</v>
      </c>
      <c r="BB330" s="1030"/>
      <c r="BC330" s="986">
        <v>3000000000</v>
      </c>
      <c r="BD330" s="986"/>
      <c r="BE330" s="986"/>
      <c r="BF330" s="986"/>
      <c r="BG330" s="1030">
        <f>+BB330+BC330+BD330+BE330+BF330</f>
        <v>3000000000</v>
      </c>
      <c r="BH330" s="1030"/>
      <c r="BI330" s="1030">
        <v>3000000000</v>
      </c>
      <c r="BJ330" s="1030"/>
      <c r="BK330" s="1030"/>
      <c r="BL330" s="1030"/>
      <c r="BM330" s="1030">
        <f t="shared" si="53"/>
        <v>3000000000</v>
      </c>
    </row>
    <row r="331" spans="1:65" ht="241.5" hidden="1" x14ac:dyDescent="0.25">
      <c r="A331" s="855">
        <v>328</v>
      </c>
      <c r="B331" s="852" t="s">
        <v>615</v>
      </c>
      <c r="C331" s="849" t="s">
        <v>3073</v>
      </c>
      <c r="D331" s="853" t="s">
        <v>1219</v>
      </c>
      <c r="E331" s="1121" t="s">
        <v>1220</v>
      </c>
      <c r="F331" s="1121" t="s">
        <v>1273</v>
      </c>
      <c r="G331" s="1122" t="s">
        <v>38</v>
      </c>
      <c r="H331" s="1130">
        <v>0.13831249999999998</v>
      </c>
      <c r="I331" s="1122" t="s">
        <v>1224</v>
      </c>
      <c r="J331" s="1122">
        <v>2023</v>
      </c>
      <c r="K331" s="1131">
        <v>0.2</v>
      </c>
      <c r="L331" s="1122">
        <v>40</v>
      </c>
      <c r="M331" s="1122" t="s">
        <v>1221</v>
      </c>
      <c r="N331" s="1023">
        <v>4003</v>
      </c>
      <c r="O331" s="1121" t="s">
        <v>1222</v>
      </c>
      <c r="P331" s="1128" t="s">
        <v>1258</v>
      </c>
      <c r="Q331" s="1122" t="s">
        <v>1259</v>
      </c>
      <c r="R331" s="1127" t="s">
        <v>1277</v>
      </c>
      <c r="S331" s="1126" t="s">
        <v>1278</v>
      </c>
      <c r="T331" s="1124" t="s">
        <v>1279</v>
      </c>
      <c r="U331" s="1128">
        <v>0</v>
      </c>
      <c r="V331" s="1128">
        <v>0</v>
      </c>
      <c r="W331" s="1128">
        <v>2</v>
      </c>
      <c r="X331" s="1128">
        <v>2</v>
      </c>
      <c r="Y331" s="1128">
        <v>2</v>
      </c>
      <c r="Z331" s="1128">
        <f t="shared" si="49"/>
        <v>6</v>
      </c>
      <c r="AA331" s="1020" t="s">
        <v>43</v>
      </c>
      <c r="AB331" s="1122" t="s">
        <v>3317</v>
      </c>
      <c r="AC331" s="1122" t="s">
        <v>1229</v>
      </c>
      <c r="AD331" s="1122" t="s">
        <v>1229</v>
      </c>
      <c r="AE331" s="1129" t="s">
        <v>1230</v>
      </c>
      <c r="AF331" s="1020" t="s">
        <v>3108</v>
      </c>
      <c r="AG331" s="1020" t="s">
        <v>3186</v>
      </c>
      <c r="AH331" s="1020" t="s">
        <v>3108</v>
      </c>
      <c r="AI331" s="1020" t="s">
        <v>3108</v>
      </c>
      <c r="AJ331" s="1020" t="s">
        <v>3153</v>
      </c>
      <c r="AK331" s="1020" t="s">
        <v>3108</v>
      </c>
      <c r="AL331" s="1020" t="s">
        <v>3108</v>
      </c>
      <c r="AM331" s="1020" t="s">
        <v>3108</v>
      </c>
      <c r="AN331" s="1026" t="s">
        <v>3108</v>
      </c>
      <c r="AO331" s="1027" t="s">
        <v>2973</v>
      </c>
      <c r="AP331" s="1003"/>
      <c r="AQ331" s="1030"/>
      <c r="AR331" s="1030"/>
      <c r="AS331" s="1030"/>
      <c r="AT331" s="1030"/>
      <c r="AU331" s="1030"/>
      <c r="AV331" s="1030"/>
      <c r="AW331" s="1030">
        <v>1000000000</v>
      </c>
      <c r="AX331" s="1030"/>
      <c r="AY331" s="1030"/>
      <c r="AZ331" s="1030"/>
      <c r="BA331" s="1030">
        <f t="shared" si="51"/>
        <v>1000000000</v>
      </c>
      <c r="BB331" s="1030"/>
      <c r="BC331" s="986">
        <v>1000000000</v>
      </c>
      <c r="BD331" s="986"/>
      <c r="BE331" s="986"/>
      <c r="BF331" s="986"/>
      <c r="BG331" s="1030">
        <f>+BB331+BC331+BD331+BE331+BF331</f>
        <v>1000000000</v>
      </c>
      <c r="BH331" s="1030"/>
      <c r="BI331" s="1030">
        <v>1000000000</v>
      </c>
      <c r="BJ331" s="1030"/>
      <c r="BK331" s="1030"/>
      <c r="BL331" s="1030"/>
      <c r="BM331" s="1030">
        <f t="shared" si="53"/>
        <v>1000000000</v>
      </c>
    </row>
    <row r="332" spans="1:65" ht="241.5" hidden="1" x14ac:dyDescent="0.25">
      <c r="A332" s="855">
        <v>329</v>
      </c>
      <c r="B332" s="852" t="s">
        <v>615</v>
      </c>
      <c r="C332" s="849" t="s">
        <v>3073</v>
      </c>
      <c r="D332" s="853" t="s">
        <v>1219</v>
      </c>
      <c r="E332" s="1121" t="s">
        <v>1220</v>
      </c>
      <c r="F332" s="1121" t="s">
        <v>1280</v>
      </c>
      <c r="G332" s="1122" t="s">
        <v>38</v>
      </c>
      <c r="H332" s="1130">
        <v>0.11475</v>
      </c>
      <c r="I332" s="1122" t="s">
        <v>1224</v>
      </c>
      <c r="J332" s="1122">
        <v>2023</v>
      </c>
      <c r="K332" s="1131">
        <v>0.2</v>
      </c>
      <c r="L332" s="1122">
        <v>40</v>
      </c>
      <c r="M332" s="1122" t="s">
        <v>1221</v>
      </c>
      <c r="N332" s="1023">
        <v>4003</v>
      </c>
      <c r="O332" s="1121" t="s">
        <v>1222</v>
      </c>
      <c r="P332" s="1126">
        <v>4003018</v>
      </c>
      <c r="Q332" s="1134" t="s">
        <v>1265</v>
      </c>
      <c r="R332" s="1127" t="s">
        <v>1281</v>
      </c>
      <c r="S332" s="1126" t="s">
        <v>1275</v>
      </c>
      <c r="T332" s="1124" t="s">
        <v>1276</v>
      </c>
      <c r="U332" s="1128">
        <v>1</v>
      </c>
      <c r="V332" s="1128">
        <v>0</v>
      </c>
      <c r="W332" s="1128">
        <v>3</v>
      </c>
      <c r="X332" s="1128">
        <v>3</v>
      </c>
      <c r="Y332" s="1128">
        <v>2</v>
      </c>
      <c r="Z332" s="1128">
        <f t="shared" si="49"/>
        <v>8</v>
      </c>
      <c r="AA332" s="1020" t="s">
        <v>43</v>
      </c>
      <c r="AB332" s="1122" t="s">
        <v>3317</v>
      </c>
      <c r="AC332" s="1122" t="s">
        <v>1229</v>
      </c>
      <c r="AD332" s="1122" t="s">
        <v>1229</v>
      </c>
      <c r="AE332" s="1129" t="s">
        <v>1230</v>
      </c>
      <c r="AF332" s="1020" t="s">
        <v>3108</v>
      </c>
      <c r="AG332" s="1020" t="s">
        <v>3186</v>
      </c>
      <c r="AH332" s="1020" t="s">
        <v>3108</v>
      </c>
      <c r="AI332" s="1020" t="s">
        <v>3108</v>
      </c>
      <c r="AJ332" s="1020" t="s">
        <v>3153</v>
      </c>
      <c r="AK332" s="1020" t="s">
        <v>3108</v>
      </c>
      <c r="AL332" s="1020" t="s">
        <v>3108</v>
      </c>
      <c r="AM332" s="1020" t="s">
        <v>3108</v>
      </c>
      <c r="AN332" s="1026" t="s">
        <v>3108</v>
      </c>
      <c r="AO332" s="1027" t="s">
        <v>2973</v>
      </c>
      <c r="AP332" s="1003"/>
      <c r="AQ332" s="1030"/>
      <c r="AR332" s="1030"/>
      <c r="AS332" s="1030"/>
      <c r="AT332" s="1030"/>
      <c r="AU332" s="1030"/>
      <c r="AV332" s="1030"/>
      <c r="AW332" s="1030">
        <v>2000000000</v>
      </c>
      <c r="AX332" s="1030"/>
      <c r="AY332" s="1030"/>
      <c r="AZ332" s="1030"/>
      <c r="BA332" s="1030">
        <f t="shared" si="51"/>
        <v>2000000000</v>
      </c>
      <c r="BB332" s="1030"/>
      <c r="BC332" s="986">
        <v>3000000000</v>
      </c>
      <c r="BD332" s="986"/>
      <c r="BE332" s="986"/>
      <c r="BF332" s="986"/>
      <c r="BG332" s="1030">
        <f>+BB332+BC332+BD332+BE332+BF332</f>
        <v>3000000000</v>
      </c>
      <c r="BH332" s="1030"/>
      <c r="BI332" s="1030">
        <v>3000000000</v>
      </c>
      <c r="BJ332" s="1030"/>
      <c r="BK332" s="1030"/>
      <c r="BL332" s="1030"/>
      <c r="BM332" s="1030">
        <f t="shared" si="53"/>
        <v>3000000000</v>
      </c>
    </row>
    <row r="333" spans="1:65" ht="241.5" hidden="1" x14ac:dyDescent="0.25">
      <c r="A333" s="855">
        <v>330</v>
      </c>
      <c r="B333" s="852" t="s">
        <v>615</v>
      </c>
      <c r="C333" s="849" t="s">
        <v>3073</v>
      </c>
      <c r="D333" s="853" t="s">
        <v>1219</v>
      </c>
      <c r="E333" s="1121" t="s">
        <v>1220</v>
      </c>
      <c r="F333" s="1121" t="s">
        <v>1280</v>
      </c>
      <c r="G333" s="1122" t="s">
        <v>38</v>
      </c>
      <c r="H333" s="1130">
        <v>0.11475</v>
      </c>
      <c r="I333" s="1122" t="s">
        <v>1224</v>
      </c>
      <c r="J333" s="1122">
        <v>2023</v>
      </c>
      <c r="K333" s="1131">
        <v>0.2</v>
      </c>
      <c r="L333" s="1122">
        <v>40</v>
      </c>
      <c r="M333" s="1122" t="s">
        <v>1221</v>
      </c>
      <c r="N333" s="1023">
        <v>4003</v>
      </c>
      <c r="O333" s="1121" t="s">
        <v>1222</v>
      </c>
      <c r="P333" s="1128" t="s">
        <v>1258</v>
      </c>
      <c r="Q333" s="1122" t="s">
        <v>1259</v>
      </c>
      <c r="R333" s="1127" t="s">
        <v>1282</v>
      </c>
      <c r="S333" s="1126" t="s">
        <v>1278</v>
      </c>
      <c r="T333" s="1124" t="s">
        <v>1279</v>
      </c>
      <c r="U333" s="1128">
        <v>0</v>
      </c>
      <c r="V333" s="1128">
        <v>0</v>
      </c>
      <c r="W333" s="1128">
        <v>3</v>
      </c>
      <c r="X333" s="1128">
        <v>4</v>
      </c>
      <c r="Y333" s="1128">
        <v>3</v>
      </c>
      <c r="Z333" s="1128">
        <f t="shared" si="49"/>
        <v>10</v>
      </c>
      <c r="AA333" s="1020" t="s">
        <v>43</v>
      </c>
      <c r="AB333" s="1122" t="s">
        <v>3317</v>
      </c>
      <c r="AC333" s="1122" t="s">
        <v>1229</v>
      </c>
      <c r="AD333" s="1122" t="s">
        <v>1229</v>
      </c>
      <c r="AE333" s="1129" t="s">
        <v>1230</v>
      </c>
      <c r="AF333" s="1020" t="s">
        <v>3108</v>
      </c>
      <c r="AG333" s="1020" t="s">
        <v>3186</v>
      </c>
      <c r="AH333" s="1020" t="s">
        <v>3108</v>
      </c>
      <c r="AI333" s="1020" t="s">
        <v>3108</v>
      </c>
      <c r="AJ333" s="1020" t="s">
        <v>3153</v>
      </c>
      <c r="AK333" s="1020" t="s">
        <v>3108</v>
      </c>
      <c r="AL333" s="1020" t="s">
        <v>3108</v>
      </c>
      <c r="AM333" s="1020" t="s">
        <v>3108</v>
      </c>
      <c r="AN333" s="1026" t="s">
        <v>3108</v>
      </c>
      <c r="AO333" s="1027" t="s">
        <v>2973</v>
      </c>
      <c r="AP333" s="1003"/>
      <c r="AQ333" s="1030"/>
      <c r="AR333" s="1030"/>
      <c r="AS333" s="1030"/>
      <c r="AT333" s="1030"/>
      <c r="AU333" s="1030"/>
      <c r="AV333" s="1030"/>
      <c r="AW333" s="1030">
        <v>1092003258</v>
      </c>
      <c r="AX333" s="1030"/>
      <c r="AY333" s="1030"/>
      <c r="AZ333" s="1030"/>
      <c r="BA333" s="1030">
        <f t="shared" si="51"/>
        <v>1092003258</v>
      </c>
      <c r="BB333" s="1030"/>
      <c r="BC333" s="986">
        <v>1249783508</v>
      </c>
      <c r="BD333" s="986"/>
      <c r="BE333" s="986"/>
      <c r="BF333" s="986"/>
      <c r="BG333" s="1030">
        <f>+BB333+BC333+BD333+BE333+BF333</f>
        <v>1249783508</v>
      </c>
      <c r="BH333" s="1030"/>
      <c r="BI333" s="1030">
        <v>1836053270</v>
      </c>
      <c r="BJ333" s="1030"/>
      <c r="BK333" s="1030"/>
      <c r="BL333" s="1030"/>
      <c r="BM333" s="1030">
        <f t="shared" si="53"/>
        <v>1836053270</v>
      </c>
    </row>
    <row r="334" spans="1:65" ht="241.5" hidden="1" x14ac:dyDescent="0.25">
      <c r="A334" s="855">
        <v>331</v>
      </c>
      <c r="B334" s="852" t="s">
        <v>615</v>
      </c>
      <c r="C334" s="849" t="s">
        <v>3073</v>
      </c>
      <c r="D334" s="853" t="s">
        <v>1219</v>
      </c>
      <c r="E334" s="1121" t="s">
        <v>1220</v>
      </c>
      <c r="F334" s="1121" t="s">
        <v>1283</v>
      </c>
      <c r="G334" s="1122" t="s">
        <v>38</v>
      </c>
      <c r="H334" s="1130">
        <v>0.92674352224222378</v>
      </c>
      <c r="I334" s="1122" t="s">
        <v>1224</v>
      </c>
      <c r="J334" s="1122">
        <v>2023</v>
      </c>
      <c r="K334" s="1131">
        <v>0.95</v>
      </c>
      <c r="L334" s="1122">
        <v>40</v>
      </c>
      <c r="M334" s="1122" t="s">
        <v>1221</v>
      </c>
      <c r="N334" s="1023">
        <v>4003</v>
      </c>
      <c r="O334" s="1121" t="s">
        <v>1222</v>
      </c>
      <c r="P334" s="1126">
        <v>4003010</v>
      </c>
      <c r="Q334" s="1124" t="s">
        <v>1285</v>
      </c>
      <c r="R334" s="1127" t="s">
        <v>1284</v>
      </c>
      <c r="S334" s="1126" t="s">
        <v>1286</v>
      </c>
      <c r="T334" s="1124" t="s">
        <v>1287</v>
      </c>
      <c r="U334" s="1135">
        <v>9</v>
      </c>
      <c r="V334" s="1135">
        <v>0</v>
      </c>
      <c r="W334" s="1135">
        <v>17</v>
      </c>
      <c r="X334" s="1135">
        <v>17</v>
      </c>
      <c r="Y334" s="1135">
        <v>0</v>
      </c>
      <c r="Z334" s="1135">
        <f t="shared" si="49"/>
        <v>34</v>
      </c>
      <c r="AA334" s="1020" t="s">
        <v>43</v>
      </c>
      <c r="AB334" s="1122" t="s">
        <v>3317</v>
      </c>
      <c r="AC334" s="1122" t="s">
        <v>1229</v>
      </c>
      <c r="AD334" s="1122" t="s">
        <v>1229</v>
      </c>
      <c r="AE334" s="1129" t="s">
        <v>1230</v>
      </c>
      <c r="AF334" s="1020" t="s">
        <v>3108</v>
      </c>
      <c r="AG334" s="1020" t="s">
        <v>3186</v>
      </c>
      <c r="AH334" s="1020" t="s">
        <v>3108</v>
      </c>
      <c r="AI334" s="1020" t="s">
        <v>3108</v>
      </c>
      <c r="AJ334" s="1020" t="s">
        <v>3153</v>
      </c>
      <c r="AK334" s="1020" t="s">
        <v>3108</v>
      </c>
      <c r="AL334" s="1020" t="s">
        <v>3108</v>
      </c>
      <c r="AM334" s="1020" t="s">
        <v>3108</v>
      </c>
      <c r="AN334" s="1026" t="s">
        <v>3108</v>
      </c>
      <c r="AO334" s="1027" t="s">
        <v>2973</v>
      </c>
      <c r="AP334" s="1003"/>
      <c r="AQ334" s="1030"/>
      <c r="AR334" s="1030"/>
      <c r="AS334" s="1030"/>
      <c r="AT334" s="1030"/>
      <c r="AU334" s="1030"/>
      <c r="AV334" s="1030"/>
      <c r="AW334" s="1030">
        <v>17000000</v>
      </c>
      <c r="AX334" s="1030"/>
      <c r="AY334" s="1030"/>
      <c r="AZ334" s="1030"/>
      <c r="BA334" s="1030">
        <f t="shared" si="51"/>
        <v>17000000</v>
      </c>
      <c r="BB334" s="1030"/>
      <c r="BC334" s="986">
        <v>17000000</v>
      </c>
      <c r="BD334" s="986"/>
      <c r="BE334" s="986"/>
      <c r="BF334" s="986"/>
      <c r="BG334" s="1030">
        <f>+BB334+BC334+BD334+BE334+BF334</f>
        <v>17000000</v>
      </c>
      <c r="BH334" s="1030"/>
      <c r="BI334" s="1030"/>
      <c r="BJ334" s="1030"/>
      <c r="BK334" s="1030"/>
      <c r="BL334" s="1030"/>
      <c r="BM334" s="1030">
        <f t="shared" si="53"/>
        <v>0</v>
      </c>
    </row>
    <row r="335" spans="1:65" ht="241.5" hidden="1" x14ac:dyDescent="0.25">
      <c r="A335" s="855">
        <v>332</v>
      </c>
      <c r="B335" s="852" t="s">
        <v>615</v>
      </c>
      <c r="C335" s="849" t="s">
        <v>3073</v>
      </c>
      <c r="D335" s="853" t="s">
        <v>1219</v>
      </c>
      <c r="E335" s="1121" t="s">
        <v>1220</v>
      </c>
      <c r="F335" s="1121" t="s">
        <v>1283</v>
      </c>
      <c r="G335" s="1122" t="s">
        <v>38</v>
      </c>
      <c r="H335" s="1130">
        <v>0.92674352224222378</v>
      </c>
      <c r="I335" s="1122" t="s">
        <v>1224</v>
      </c>
      <c r="J335" s="1122">
        <v>2023</v>
      </c>
      <c r="K335" s="1131">
        <v>0.95</v>
      </c>
      <c r="L335" s="1122">
        <v>40</v>
      </c>
      <c r="M335" s="1122" t="s">
        <v>1221</v>
      </c>
      <c r="N335" s="1023">
        <v>4003</v>
      </c>
      <c r="O335" s="1121" t="s">
        <v>1222</v>
      </c>
      <c r="P335" s="1126" t="s">
        <v>1289</v>
      </c>
      <c r="Q335" s="1122" t="s">
        <v>1290</v>
      </c>
      <c r="R335" s="1127" t="s">
        <v>1288</v>
      </c>
      <c r="S335" s="1126">
        <v>400301200</v>
      </c>
      <c r="T335" s="1136" t="s">
        <v>1291</v>
      </c>
      <c r="U335" s="1135">
        <v>0</v>
      </c>
      <c r="V335" s="1128">
        <v>0</v>
      </c>
      <c r="W335" s="1128">
        <v>0</v>
      </c>
      <c r="X335" s="1128">
        <v>0</v>
      </c>
      <c r="Y335" s="1128">
        <v>1</v>
      </c>
      <c r="Z335" s="1128">
        <f t="shared" si="49"/>
        <v>1</v>
      </c>
      <c r="AA335" s="1020" t="s">
        <v>43</v>
      </c>
      <c r="AB335" s="1122" t="s">
        <v>3317</v>
      </c>
      <c r="AC335" s="1122" t="s">
        <v>1229</v>
      </c>
      <c r="AD335" s="1122" t="s">
        <v>1229</v>
      </c>
      <c r="AE335" s="1129" t="s">
        <v>1230</v>
      </c>
      <c r="AF335" s="1020" t="s">
        <v>3108</v>
      </c>
      <c r="AG335" s="1020" t="s">
        <v>3186</v>
      </c>
      <c r="AH335" s="1020" t="s">
        <v>3108</v>
      </c>
      <c r="AI335" s="1020" t="s">
        <v>3108</v>
      </c>
      <c r="AJ335" s="1020" t="s">
        <v>3153</v>
      </c>
      <c r="AK335" s="1020" t="s">
        <v>3108</v>
      </c>
      <c r="AL335" s="1020" t="s">
        <v>3108</v>
      </c>
      <c r="AM335" s="1020" t="s">
        <v>3108</v>
      </c>
      <c r="AN335" s="1026" t="s">
        <v>3108</v>
      </c>
      <c r="AO335" s="1027" t="s">
        <v>2973</v>
      </c>
      <c r="AP335" s="1003"/>
      <c r="AQ335" s="1030"/>
      <c r="AR335" s="1030"/>
      <c r="AS335" s="1030"/>
      <c r="AT335" s="1030"/>
      <c r="AU335" s="1030"/>
      <c r="AV335" s="1030"/>
      <c r="AW335" s="1030"/>
      <c r="AX335" s="1030"/>
      <c r="AY335" s="1030"/>
      <c r="AZ335" s="1030"/>
      <c r="BA335" s="1030"/>
      <c r="BB335" s="1030"/>
      <c r="BC335" s="986"/>
      <c r="BD335" s="986"/>
      <c r="BE335" s="986"/>
      <c r="BF335" s="986"/>
      <c r="BG335" s="1030"/>
      <c r="BH335" s="1030"/>
      <c r="BI335" s="1030">
        <v>2000000000</v>
      </c>
      <c r="BJ335" s="1030"/>
      <c r="BK335" s="1030"/>
      <c r="BL335" s="1030"/>
      <c r="BM335" s="1030">
        <f t="shared" si="53"/>
        <v>2000000000</v>
      </c>
    </row>
    <row r="336" spans="1:65" ht="241.5" hidden="1" x14ac:dyDescent="0.25">
      <c r="A336" s="855">
        <v>333</v>
      </c>
      <c r="B336" s="852" t="s">
        <v>615</v>
      </c>
      <c r="C336" s="849" t="s">
        <v>3073</v>
      </c>
      <c r="D336" s="853" t="s">
        <v>1219</v>
      </c>
      <c r="E336" s="1121" t="s">
        <v>1220</v>
      </c>
      <c r="F336" s="1121" t="s">
        <v>1292</v>
      </c>
      <c r="G336" s="1122" t="s">
        <v>38</v>
      </c>
      <c r="H336" s="1130">
        <v>0.77500000000000002</v>
      </c>
      <c r="I336" s="1122" t="s">
        <v>1224</v>
      </c>
      <c r="J336" s="1122">
        <v>2022</v>
      </c>
      <c r="K336" s="1131">
        <v>0.8</v>
      </c>
      <c r="L336" s="1122">
        <v>40</v>
      </c>
      <c r="M336" s="1122" t="s">
        <v>1221</v>
      </c>
      <c r="N336" s="1023">
        <v>4003</v>
      </c>
      <c r="O336" s="1121" t="s">
        <v>1222</v>
      </c>
      <c r="P336" s="1126">
        <v>4003052</v>
      </c>
      <c r="Q336" s="1137" t="s">
        <v>1294</v>
      </c>
      <c r="R336" s="1127" t="s">
        <v>1293</v>
      </c>
      <c r="S336" s="1128">
        <v>400305200</v>
      </c>
      <c r="T336" s="1122" t="s">
        <v>935</v>
      </c>
      <c r="U336" s="1128">
        <v>61</v>
      </c>
      <c r="V336" s="1128">
        <v>64</v>
      </c>
      <c r="W336" s="1128">
        <v>64</v>
      </c>
      <c r="X336" s="1128">
        <v>64</v>
      </c>
      <c r="Y336" s="1128">
        <v>64</v>
      </c>
      <c r="Z336" s="1128">
        <v>64</v>
      </c>
      <c r="AA336" s="1020" t="s">
        <v>53</v>
      </c>
      <c r="AB336" s="1020" t="s">
        <v>3317</v>
      </c>
      <c r="AC336" s="1122" t="s">
        <v>1229</v>
      </c>
      <c r="AD336" s="1122" t="s">
        <v>1229</v>
      </c>
      <c r="AE336" s="1129" t="s">
        <v>1230</v>
      </c>
      <c r="AF336" s="1020" t="s">
        <v>3108</v>
      </c>
      <c r="AG336" s="1020" t="s">
        <v>3186</v>
      </c>
      <c r="AH336" s="1020" t="s">
        <v>3108</v>
      </c>
      <c r="AI336" s="1020" t="s">
        <v>3108</v>
      </c>
      <c r="AJ336" s="1020" t="s">
        <v>3153</v>
      </c>
      <c r="AK336" s="1020" t="s">
        <v>3108</v>
      </c>
      <c r="AL336" s="1020" t="s">
        <v>3108</v>
      </c>
      <c r="AM336" s="1020" t="s">
        <v>3108</v>
      </c>
      <c r="AN336" s="1026" t="s">
        <v>3108</v>
      </c>
      <c r="AO336" s="1027" t="s">
        <v>2973</v>
      </c>
      <c r="AP336" s="1003"/>
      <c r="AQ336" s="1030">
        <v>1000000000</v>
      </c>
      <c r="AR336" s="1030"/>
      <c r="AS336" s="1030"/>
      <c r="AT336" s="1030"/>
      <c r="AU336" s="1030">
        <f t="shared" si="50"/>
        <v>1000000000</v>
      </c>
      <c r="AV336" s="1030"/>
      <c r="AW336" s="1030">
        <v>1000000000</v>
      </c>
      <c r="AX336" s="1030"/>
      <c r="AY336" s="1030"/>
      <c r="AZ336" s="1030"/>
      <c r="BA336" s="1030">
        <f t="shared" si="51"/>
        <v>1000000000</v>
      </c>
      <c r="BB336" s="1030"/>
      <c r="BC336" s="986">
        <v>1000000000</v>
      </c>
      <c r="BD336" s="1030"/>
      <c r="BE336" s="986"/>
      <c r="BF336" s="986"/>
      <c r="BG336" s="1030">
        <f t="shared" ref="BG336:BG367" si="54">+BB336+BC336+BD336+BE336+BF336</f>
        <v>1000000000</v>
      </c>
      <c r="BH336" s="1030"/>
      <c r="BI336" s="1030">
        <v>1000000000</v>
      </c>
      <c r="BJ336" s="1030"/>
      <c r="BK336" s="1030"/>
      <c r="BL336" s="1030"/>
      <c r="BM336" s="1030">
        <f t="shared" si="53"/>
        <v>1000000000</v>
      </c>
    </row>
    <row r="337" spans="1:66" ht="241.5" hidden="1" x14ac:dyDescent="0.25">
      <c r="A337" s="855">
        <v>334</v>
      </c>
      <c r="B337" s="852" t="s">
        <v>615</v>
      </c>
      <c r="C337" s="849" t="s">
        <v>3073</v>
      </c>
      <c r="D337" s="853" t="s">
        <v>1219</v>
      </c>
      <c r="E337" s="1121" t="s">
        <v>1220</v>
      </c>
      <c r="F337" s="1121" t="s">
        <v>1292</v>
      </c>
      <c r="G337" s="1122" t="s">
        <v>38</v>
      </c>
      <c r="H337" s="1130">
        <v>0.77500000000000002</v>
      </c>
      <c r="I337" s="1122" t="s">
        <v>1224</v>
      </c>
      <c r="J337" s="1122">
        <v>2022</v>
      </c>
      <c r="K337" s="1131">
        <v>0.8</v>
      </c>
      <c r="L337" s="1122">
        <v>40</v>
      </c>
      <c r="M337" s="1122" t="s">
        <v>1221</v>
      </c>
      <c r="N337" s="1023">
        <v>4003</v>
      </c>
      <c r="O337" s="1121" t="s">
        <v>1222</v>
      </c>
      <c r="P337" s="1126">
        <v>4003008</v>
      </c>
      <c r="Q337" s="1137" t="s">
        <v>1296</v>
      </c>
      <c r="R337" s="1127" t="s">
        <v>1295</v>
      </c>
      <c r="S337" s="1128">
        <v>400300800</v>
      </c>
      <c r="T337" s="1134" t="s">
        <v>1297</v>
      </c>
      <c r="U337" s="1128">
        <v>40</v>
      </c>
      <c r="V337" s="1128">
        <v>10</v>
      </c>
      <c r="W337" s="1128">
        <v>25</v>
      </c>
      <c r="X337" s="1128">
        <v>25</v>
      </c>
      <c r="Y337" s="1128">
        <v>20</v>
      </c>
      <c r="Z337" s="1128">
        <f>SUM(V337:Y337)</f>
        <v>80</v>
      </c>
      <c r="AA337" s="1020" t="s">
        <v>43</v>
      </c>
      <c r="AB337" s="1122" t="s">
        <v>3317</v>
      </c>
      <c r="AC337" s="1122" t="s">
        <v>1229</v>
      </c>
      <c r="AD337" s="1122" t="s">
        <v>1229</v>
      </c>
      <c r="AE337" s="1129" t="s">
        <v>1230</v>
      </c>
      <c r="AF337" s="1020" t="s">
        <v>3108</v>
      </c>
      <c r="AG337" s="1020" t="s">
        <v>3186</v>
      </c>
      <c r="AH337" s="1020" t="s">
        <v>3108</v>
      </c>
      <c r="AI337" s="1020" t="s">
        <v>3108</v>
      </c>
      <c r="AJ337" s="1020" t="s">
        <v>3153</v>
      </c>
      <c r="AK337" s="1020" t="s">
        <v>3141</v>
      </c>
      <c r="AL337" s="1020" t="s">
        <v>3194</v>
      </c>
      <c r="AM337" s="1020" t="s">
        <v>3108</v>
      </c>
      <c r="AN337" s="1026" t="s">
        <v>3108</v>
      </c>
      <c r="AO337" s="1027" t="s">
        <v>2973</v>
      </c>
      <c r="AP337" s="1003">
        <v>2500000000</v>
      </c>
      <c r="AQ337" s="1030">
        <v>3297103300</v>
      </c>
      <c r="AR337" s="1030"/>
      <c r="AS337" s="1030"/>
      <c r="AT337" s="1030"/>
      <c r="AU337" s="1030">
        <f t="shared" si="50"/>
        <v>5797103300</v>
      </c>
      <c r="AV337" s="1030">
        <v>2137836730</v>
      </c>
      <c r="AW337" s="1030">
        <v>3461957415</v>
      </c>
      <c r="AX337" s="1030"/>
      <c r="AY337" s="1030"/>
      <c r="AZ337" s="1030"/>
      <c r="BA337" s="1030">
        <f t="shared" si="51"/>
        <v>5599794145</v>
      </c>
      <c r="BB337" s="1030">
        <v>2335270545</v>
      </c>
      <c r="BC337" s="986">
        <v>3635055285.75</v>
      </c>
      <c r="BD337" s="1030"/>
      <c r="BE337" s="986"/>
      <c r="BF337" s="986"/>
      <c r="BG337" s="1030">
        <f t="shared" si="54"/>
        <v>5970325830.75</v>
      </c>
      <c r="BH337" s="1030">
        <v>2545541546</v>
      </c>
      <c r="BI337" s="1030">
        <v>3816808050.0375004</v>
      </c>
      <c r="BJ337" s="1030"/>
      <c r="BK337" s="1030"/>
      <c r="BL337" s="1030"/>
      <c r="BM337" s="1030">
        <f t="shared" si="53"/>
        <v>6362349596.0375004</v>
      </c>
    </row>
    <row r="338" spans="1:66" ht="241.5" hidden="1" x14ac:dyDescent="0.25">
      <c r="A338" s="855">
        <v>335</v>
      </c>
      <c r="B338" s="852" t="s">
        <v>615</v>
      </c>
      <c r="C338" s="849" t="s">
        <v>3073</v>
      </c>
      <c r="D338" s="853" t="s">
        <v>1219</v>
      </c>
      <c r="E338" s="1121" t="s">
        <v>1220</v>
      </c>
      <c r="F338" s="1121" t="s">
        <v>1292</v>
      </c>
      <c r="G338" s="1122" t="s">
        <v>38</v>
      </c>
      <c r="H338" s="1130">
        <v>0.77500000000000002</v>
      </c>
      <c r="I338" s="1122" t="s">
        <v>1224</v>
      </c>
      <c r="J338" s="1122">
        <v>2022</v>
      </c>
      <c r="K338" s="1131">
        <v>0.8</v>
      </c>
      <c r="L338" s="1122">
        <v>40</v>
      </c>
      <c r="M338" s="1122" t="s">
        <v>1221</v>
      </c>
      <c r="N338" s="1023">
        <v>4003</v>
      </c>
      <c r="O338" s="1121" t="s">
        <v>1222</v>
      </c>
      <c r="P338" s="1126" t="s">
        <v>1299</v>
      </c>
      <c r="Q338" s="1138" t="s">
        <v>51</v>
      </c>
      <c r="R338" s="1127" t="s">
        <v>1298</v>
      </c>
      <c r="S338" s="1126" t="s">
        <v>1300</v>
      </c>
      <c r="T338" s="1124" t="s">
        <v>224</v>
      </c>
      <c r="U338" s="1128">
        <v>54</v>
      </c>
      <c r="V338" s="1128">
        <v>59</v>
      </c>
      <c r="W338" s="1128">
        <v>5</v>
      </c>
      <c r="X338" s="1128">
        <v>0</v>
      </c>
      <c r="Y338" s="1128">
        <v>0</v>
      </c>
      <c r="Z338" s="1128">
        <f>SUM(V338:Y338)</f>
        <v>64</v>
      </c>
      <c r="AA338" s="1020" t="s">
        <v>53</v>
      </c>
      <c r="AB338" s="1020" t="s">
        <v>3317</v>
      </c>
      <c r="AC338" s="1122" t="s">
        <v>1229</v>
      </c>
      <c r="AD338" s="1122" t="s">
        <v>1229</v>
      </c>
      <c r="AE338" s="1129" t="s">
        <v>1230</v>
      </c>
      <c r="AF338" s="1020" t="s">
        <v>3108</v>
      </c>
      <c r="AG338" s="1020" t="s">
        <v>3186</v>
      </c>
      <c r="AH338" s="1020" t="s">
        <v>3108</v>
      </c>
      <c r="AI338" s="1020" t="s">
        <v>3108</v>
      </c>
      <c r="AJ338" s="1020" t="s">
        <v>3153</v>
      </c>
      <c r="AK338" s="1020" t="s">
        <v>3108</v>
      </c>
      <c r="AL338" s="1020" t="s">
        <v>3108</v>
      </c>
      <c r="AM338" s="1020" t="s">
        <v>3108</v>
      </c>
      <c r="AN338" s="1026" t="s">
        <v>3108</v>
      </c>
      <c r="AO338" s="1027" t="s">
        <v>2973</v>
      </c>
      <c r="AP338" s="1003">
        <v>297000000</v>
      </c>
      <c r="AQ338" s="1030">
        <v>77152595</v>
      </c>
      <c r="AR338" s="1030"/>
      <c r="AS338" s="1030"/>
      <c r="AT338" s="1030"/>
      <c r="AU338" s="1030">
        <f t="shared" si="50"/>
        <v>374152595</v>
      </c>
      <c r="AV338" s="1030">
        <v>253975004</v>
      </c>
      <c r="AW338" s="1030">
        <v>81010224.75</v>
      </c>
      <c r="AX338" s="1030"/>
      <c r="AY338" s="1030"/>
      <c r="AZ338" s="1030"/>
      <c r="BA338" s="1030">
        <f t="shared" si="51"/>
        <v>334985228.75</v>
      </c>
      <c r="BB338" s="1030">
        <v>277430141</v>
      </c>
      <c r="BC338" s="986">
        <v>85060735.987499997</v>
      </c>
      <c r="BD338" s="1030"/>
      <c r="BE338" s="986"/>
      <c r="BF338" s="986"/>
      <c r="BG338" s="1030">
        <f t="shared" si="54"/>
        <v>362490876.98750001</v>
      </c>
      <c r="BH338" s="1030">
        <v>302410336</v>
      </c>
      <c r="BI338" s="1030">
        <v>89313772.786874995</v>
      </c>
      <c r="BJ338" s="1030"/>
      <c r="BK338" s="1030"/>
      <c r="BL338" s="1030"/>
      <c r="BM338" s="1030">
        <f t="shared" si="53"/>
        <v>391724108.78687501</v>
      </c>
    </row>
    <row r="339" spans="1:66" ht="207" hidden="1" x14ac:dyDescent="0.25">
      <c r="A339" s="855">
        <v>336</v>
      </c>
      <c r="B339" s="852" t="s">
        <v>615</v>
      </c>
      <c r="C339" s="849" t="s">
        <v>3074</v>
      </c>
      <c r="D339" s="853" t="s">
        <v>1303</v>
      </c>
      <c r="E339" s="852" t="s">
        <v>1304</v>
      </c>
      <c r="F339" s="852" t="s">
        <v>1307</v>
      </c>
      <c r="G339" s="1075" t="s">
        <v>1308</v>
      </c>
      <c r="H339" s="1087" t="s">
        <v>1309</v>
      </c>
      <c r="I339" s="1075" t="s">
        <v>906</v>
      </c>
      <c r="J339" s="1075">
        <v>2021</v>
      </c>
      <c r="K339" s="1139">
        <v>0.09</v>
      </c>
      <c r="L339" s="1075">
        <v>40</v>
      </c>
      <c r="M339" s="1075" t="s">
        <v>1305</v>
      </c>
      <c r="N339" s="1023">
        <v>4001</v>
      </c>
      <c r="O339" s="1083" t="s">
        <v>1306</v>
      </c>
      <c r="P339" s="1075">
        <v>4001043</v>
      </c>
      <c r="Q339" s="1038" t="s">
        <v>1311</v>
      </c>
      <c r="R339" s="1140" t="s">
        <v>1310</v>
      </c>
      <c r="S339" s="1075">
        <v>400104301</v>
      </c>
      <c r="T339" s="1075" t="s">
        <v>1312</v>
      </c>
      <c r="U339" s="1090">
        <v>200</v>
      </c>
      <c r="V339" s="1084">
        <v>200</v>
      </c>
      <c r="W339" s="1075">
        <v>50</v>
      </c>
      <c r="X339" s="1075">
        <v>50</v>
      </c>
      <c r="Y339" s="1075">
        <v>50</v>
      </c>
      <c r="Z339" s="1141">
        <f>+W339+X339+Y339+V339</f>
        <v>350</v>
      </c>
      <c r="AA339" s="1020" t="s">
        <v>43</v>
      </c>
      <c r="AB339" s="1075" t="s">
        <v>3317</v>
      </c>
      <c r="AC339" s="1037" t="s">
        <v>1313</v>
      </c>
      <c r="AD339" s="1084" t="s">
        <v>517</v>
      </c>
      <c r="AE339" s="1142" t="s">
        <v>1314</v>
      </c>
      <c r="AF339" s="1020"/>
      <c r="AG339" s="1020"/>
      <c r="AH339" s="1020"/>
      <c r="AI339" s="1020"/>
      <c r="AJ339" s="1020"/>
      <c r="AK339" s="1020"/>
      <c r="AL339" s="1020"/>
      <c r="AM339" s="1020"/>
      <c r="AN339" s="1026"/>
      <c r="AO339" s="1058" t="s">
        <v>2972</v>
      </c>
      <c r="AP339" s="1028">
        <v>693649776</v>
      </c>
      <c r="AQ339" s="1030"/>
      <c r="AR339" s="1030"/>
      <c r="AS339" s="1030"/>
      <c r="AT339" s="1030">
        <v>3692125000</v>
      </c>
      <c r="AU339" s="1030">
        <f t="shared" si="50"/>
        <v>4385774776</v>
      </c>
      <c r="AV339" s="1030">
        <v>222335019.90000001</v>
      </c>
      <c r="AW339" s="1030"/>
      <c r="AX339" s="1030">
        <v>280447809.57065141</v>
      </c>
      <c r="AY339" s="1030"/>
      <c r="AZ339" s="1030"/>
      <c r="BA339" s="1030">
        <f t="shared" ref="BA339:BA346" si="55">AV339+AW339+AX339+AY339+AZ339</f>
        <v>502782829.47065139</v>
      </c>
      <c r="BB339" s="1030">
        <v>242868136.69999999</v>
      </c>
      <c r="BC339" s="1030"/>
      <c r="BD339" s="1030"/>
      <c r="BE339" s="1030"/>
      <c r="BF339" s="1030"/>
      <c r="BG339" s="1030">
        <f t="shared" si="54"/>
        <v>242868136.69999999</v>
      </c>
      <c r="BH339" s="1030">
        <v>397104481.05000001</v>
      </c>
      <c r="BI339" s="1030"/>
      <c r="BJ339" s="1030">
        <v>160255891.18323135</v>
      </c>
      <c r="BK339" s="1030"/>
      <c r="BL339" s="1030"/>
      <c r="BM339" s="1030">
        <f t="shared" si="53"/>
        <v>557360372.23323131</v>
      </c>
    </row>
    <row r="340" spans="1:66" ht="207" hidden="1" x14ac:dyDescent="0.25">
      <c r="A340" s="855">
        <v>337</v>
      </c>
      <c r="B340" s="852" t="s">
        <v>615</v>
      </c>
      <c r="C340" s="849" t="s">
        <v>3074</v>
      </c>
      <c r="D340" s="853" t="s">
        <v>1303</v>
      </c>
      <c r="E340" s="852" t="s">
        <v>1304</v>
      </c>
      <c r="F340" s="852" t="s">
        <v>1307</v>
      </c>
      <c r="G340" s="1075" t="s">
        <v>1308</v>
      </c>
      <c r="H340" s="1087" t="s">
        <v>1309</v>
      </c>
      <c r="I340" s="1075" t="s">
        <v>906</v>
      </c>
      <c r="J340" s="1075">
        <v>2021</v>
      </c>
      <c r="K340" s="1139">
        <v>0.09</v>
      </c>
      <c r="L340" s="1075">
        <v>40</v>
      </c>
      <c r="M340" s="1075" t="s">
        <v>1305</v>
      </c>
      <c r="N340" s="1023">
        <v>4001</v>
      </c>
      <c r="O340" s="1083" t="s">
        <v>1306</v>
      </c>
      <c r="P340" s="1075" t="s">
        <v>1316</v>
      </c>
      <c r="Q340" s="1038" t="s">
        <v>1317</v>
      </c>
      <c r="R340" s="1140" t="s">
        <v>1315</v>
      </c>
      <c r="S340" s="1075">
        <v>400103902</v>
      </c>
      <c r="T340" s="1075" t="s">
        <v>1318</v>
      </c>
      <c r="U340" s="1090" t="s">
        <v>158</v>
      </c>
      <c r="V340" s="1084">
        <v>90</v>
      </c>
      <c r="W340" s="1084">
        <v>90</v>
      </c>
      <c r="X340" s="1084">
        <v>90</v>
      </c>
      <c r="Y340" s="1084">
        <v>90</v>
      </c>
      <c r="Z340" s="1141">
        <f>SUM(V340:Y340)</f>
        <v>360</v>
      </c>
      <c r="AA340" s="1020" t="s">
        <v>43</v>
      </c>
      <c r="AB340" s="1075" t="s">
        <v>3317</v>
      </c>
      <c r="AC340" s="1037" t="s">
        <v>1313</v>
      </c>
      <c r="AD340" s="1084" t="s">
        <v>517</v>
      </c>
      <c r="AE340" s="1142" t="s">
        <v>1314</v>
      </c>
      <c r="AF340" s="1020"/>
      <c r="AG340" s="1020"/>
      <c r="AH340" s="1020"/>
      <c r="AI340" s="1020"/>
      <c r="AJ340" s="1020"/>
      <c r="AK340" s="1020"/>
      <c r="AL340" s="1020"/>
      <c r="AM340" s="1020"/>
      <c r="AN340" s="1026"/>
      <c r="AO340" s="1058" t="s">
        <v>2972</v>
      </c>
      <c r="AP340" s="1028">
        <v>693650656</v>
      </c>
      <c r="AQ340" s="1030"/>
      <c r="AR340" s="1030"/>
      <c r="AS340" s="1030"/>
      <c r="AT340" s="1030">
        <v>7384250000</v>
      </c>
      <c r="AU340" s="1030">
        <f t="shared" si="50"/>
        <v>8077900656</v>
      </c>
      <c r="AV340" s="1030">
        <v>444670039.80000001</v>
      </c>
      <c r="AW340" s="1030"/>
      <c r="AX340" s="1030">
        <v>280447809.57065141</v>
      </c>
      <c r="AY340" s="1030"/>
      <c r="AZ340" s="1030"/>
      <c r="BA340" s="1030">
        <f t="shared" si="55"/>
        <v>725117849.37065148</v>
      </c>
      <c r="BB340" s="1030">
        <v>485736273.39999998</v>
      </c>
      <c r="BC340" s="1030"/>
      <c r="BD340" s="1030">
        <v>1121791238.2826056</v>
      </c>
      <c r="BE340" s="1030"/>
      <c r="BF340" s="1030"/>
      <c r="BG340" s="1030">
        <f t="shared" si="54"/>
        <v>1607527511.6826057</v>
      </c>
      <c r="BH340" s="1030">
        <v>397104481.05000001</v>
      </c>
      <c r="BI340" s="1030"/>
      <c r="BJ340" s="1030">
        <v>160255891.18323135</v>
      </c>
      <c r="BK340" s="1030"/>
      <c r="BL340" s="1030"/>
      <c r="BM340" s="1030">
        <f t="shared" si="53"/>
        <v>557360372.23323131</v>
      </c>
    </row>
    <row r="341" spans="1:66" ht="207" hidden="1" x14ac:dyDescent="0.25">
      <c r="A341" s="855">
        <v>338</v>
      </c>
      <c r="B341" s="852" t="s">
        <v>615</v>
      </c>
      <c r="C341" s="849" t="s">
        <v>3074</v>
      </c>
      <c r="D341" s="853" t="s">
        <v>1303</v>
      </c>
      <c r="E341" s="852" t="s">
        <v>1304</v>
      </c>
      <c r="F341" s="852" t="s">
        <v>1307</v>
      </c>
      <c r="G341" s="1075" t="s">
        <v>1308</v>
      </c>
      <c r="H341" s="1087" t="s">
        <v>1309</v>
      </c>
      <c r="I341" s="1075" t="s">
        <v>906</v>
      </c>
      <c r="J341" s="1075">
        <v>2021</v>
      </c>
      <c r="K341" s="1139">
        <v>0.09</v>
      </c>
      <c r="L341" s="1075">
        <v>40</v>
      </c>
      <c r="M341" s="1075" t="s">
        <v>1305</v>
      </c>
      <c r="N341" s="1023">
        <v>4001</v>
      </c>
      <c r="O341" s="1083" t="s">
        <v>1306</v>
      </c>
      <c r="P341" s="1075">
        <v>4001039</v>
      </c>
      <c r="Q341" s="1038" t="s">
        <v>1320</v>
      </c>
      <c r="R341" s="1140" t="s">
        <v>1319</v>
      </c>
      <c r="S341" s="1075">
        <v>400103901</v>
      </c>
      <c r="T341" s="1075" t="s">
        <v>1321</v>
      </c>
      <c r="U341" s="1090">
        <v>100</v>
      </c>
      <c r="V341" s="1084">
        <v>30</v>
      </c>
      <c r="W341" s="1075">
        <v>40</v>
      </c>
      <c r="X341" s="1075">
        <v>40</v>
      </c>
      <c r="Y341" s="1075">
        <v>40</v>
      </c>
      <c r="Z341" s="1141">
        <v>150</v>
      </c>
      <c r="AA341" s="1020" t="s">
        <v>43</v>
      </c>
      <c r="AB341" s="1075" t="s">
        <v>3317</v>
      </c>
      <c r="AC341" s="1037" t="s">
        <v>1313</v>
      </c>
      <c r="AD341" s="1084" t="s">
        <v>517</v>
      </c>
      <c r="AE341" s="1142" t="s">
        <v>1314</v>
      </c>
      <c r="AF341" s="1020"/>
      <c r="AG341" s="1020"/>
      <c r="AH341" s="1020"/>
      <c r="AI341" s="1020"/>
      <c r="AJ341" s="1020"/>
      <c r="AK341" s="1020"/>
      <c r="AL341" s="1020"/>
      <c r="AM341" s="1020"/>
      <c r="AN341" s="1026"/>
      <c r="AO341" s="1058" t="s">
        <v>2972</v>
      </c>
      <c r="AP341" s="1028">
        <v>1162631120</v>
      </c>
      <c r="AQ341" s="1030"/>
      <c r="AR341" s="1030"/>
      <c r="AS341" s="1030"/>
      <c r="AT341" s="1030">
        <v>7384250000</v>
      </c>
      <c r="AU341" s="1030">
        <f t="shared" si="50"/>
        <v>8546881120</v>
      </c>
      <c r="AV341" s="1030">
        <v>222335019.90000001</v>
      </c>
      <c r="AW341" s="1030"/>
      <c r="AX341" s="1030">
        <v>280447809.57065141</v>
      </c>
      <c r="AY341" s="1030"/>
      <c r="AZ341" s="1030"/>
      <c r="BA341" s="1030">
        <f t="shared" si="55"/>
        <v>502782829.47065139</v>
      </c>
      <c r="BB341" s="1030">
        <v>242868136.69999999</v>
      </c>
      <c r="BC341" s="1030"/>
      <c r="BD341" s="1030"/>
      <c r="BE341" s="1030"/>
      <c r="BF341" s="1030"/>
      <c r="BG341" s="1030">
        <f t="shared" si="54"/>
        <v>242868136.69999999</v>
      </c>
      <c r="BH341" s="1030">
        <v>397104481.05000001</v>
      </c>
      <c r="BI341" s="1030"/>
      <c r="BJ341" s="1030">
        <v>160255891.18323135</v>
      </c>
      <c r="BK341" s="1030"/>
      <c r="BL341" s="1030"/>
      <c r="BM341" s="1030">
        <f t="shared" si="53"/>
        <v>557360372.23323131</v>
      </c>
    </row>
    <row r="342" spans="1:66" ht="207" hidden="1" x14ac:dyDescent="0.25">
      <c r="A342" s="855">
        <v>339</v>
      </c>
      <c r="B342" s="852" t="s">
        <v>615</v>
      </c>
      <c r="C342" s="849" t="s">
        <v>3074</v>
      </c>
      <c r="D342" s="853" t="s">
        <v>1303</v>
      </c>
      <c r="E342" s="852" t="s">
        <v>1304</v>
      </c>
      <c r="F342" s="852" t="s">
        <v>1307</v>
      </c>
      <c r="G342" s="1075" t="s">
        <v>1308</v>
      </c>
      <c r="H342" s="1087" t="s">
        <v>1309</v>
      </c>
      <c r="I342" s="1075" t="s">
        <v>906</v>
      </c>
      <c r="J342" s="1075">
        <v>2021</v>
      </c>
      <c r="K342" s="1139">
        <v>0.09</v>
      </c>
      <c r="L342" s="1075">
        <v>40</v>
      </c>
      <c r="M342" s="1075" t="s">
        <v>1305</v>
      </c>
      <c r="N342" s="1023">
        <v>4001</v>
      </c>
      <c r="O342" s="1083" t="s">
        <v>1306</v>
      </c>
      <c r="P342" s="1075" t="s">
        <v>1323</v>
      </c>
      <c r="Q342" s="1038" t="s">
        <v>1324</v>
      </c>
      <c r="R342" s="1140" t="s">
        <v>1322</v>
      </c>
      <c r="S342" s="1075" t="s">
        <v>1325</v>
      </c>
      <c r="T342" s="1075" t="s">
        <v>1326</v>
      </c>
      <c r="U342" s="1090" t="s">
        <v>158</v>
      </c>
      <c r="V342" s="1084">
        <v>0</v>
      </c>
      <c r="W342" s="1075">
        <v>50</v>
      </c>
      <c r="X342" s="1075">
        <v>50</v>
      </c>
      <c r="Y342" s="1075">
        <v>50</v>
      </c>
      <c r="Z342" s="1141">
        <v>150</v>
      </c>
      <c r="AA342" s="1020" t="s">
        <v>43</v>
      </c>
      <c r="AB342" s="1075" t="s">
        <v>3317</v>
      </c>
      <c r="AC342" s="1037" t="s">
        <v>1313</v>
      </c>
      <c r="AD342" s="1084" t="s">
        <v>517</v>
      </c>
      <c r="AE342" s="1142" t="s">
        <v>1314</v>
      </c>
      <c r="AF342" s="1020"/>
      <c r="AG342" s="1020"/>
      <c r="AH342" s="1020"/>
      <c r="AI342" s="1020"/>
      <c r="AJ342" s="1020"/>
      <c r="AK342" s="1020"/>
      <c r="AL342" s="1020"/>
      <c r="AM342" s="1020"/>
      <c r="AN342" s="1026"/>
      <c r="AO342" s="1058" t="s">
        <v>2972</v>
      </c>
      <c r="AP342" s="1028"/>
      <c r="AQ342" s="1030"/>
      <c r="AR342" s="1030"/>
      <c r="AS342" s="1030"/>
      <c r="AT342" s="1030">
        <v>7384250000</v>
      </c>
      <c r="AU342" s="1030">
        <f t="shared" si="50"/>
        <v>7384250000</v>
      </c>
      <c r="AV342" s="1030">
        <v>222335019.90000001</v>
      </c>
      <c r="AW342" s="1030"/>
      <c r="AX342" s="1030">
        <v>280447809.57065141</v>
      </c>
      <c r="AY342" s="1030"/>
      <c r="AZ342" s="1030"/>
      <c r="BA342" s="1030">
        <f t="shared" si="55"/>
        <v>502782829.47065139</v>
      </c>
      <c r="BB342" s="1030">
        <v>242868136.69999999</v>
      </c>
      <c r="BC342" s="1030"/>
      <c r="BD342" s="1030"/>
      <c r="BE342" s="1030"/>
      <c r="BF342" s="1030"/>
      <c r="BG342" s="1030">
        <f t="shared" si="54"/>
        <v>242868136.69999999</v>
      </c>
      <c r="BH342" s="1030">
        <v>397104481.05000001</v>
      </c>
      <c r="BI342" s="1030"/>
      <c r="BJ342" s="1030">
        <v>160255891.18323135</v>
      </c>
      <c r="BK342" s="1030"/>
      <c r="BL342" s="1030"/>
      <c r="BM342" s="1030">
        <f t="shared" si="53"/>
        <v>557360372.23323131</v>
      </c>
    </row>
    <row r="343" spans="1:66" ht="207" hidden="1" x14ac:dyDescent="0.25">
      <c r="A343" s="855">
        <v>340</v>
      </c>
      <c r="B343" s="852" t="s">
        <v>615</v>
      </c>
      <c r="C343" s="849" t="s">
        <v>3074</v>
      </c>
      <c r="D343" s="853" t="s">
        <v>1303</v>
      </c>
      <c r="E343" s="852" t="s">
        <v>1304</v>
      </c>
      <c r="F343" s="1083" t="s">
        <v>1327</v>
      </c>
      <c r="G343" s="1084" t="s">
        <v>1328</v>
      </c>
      <c r="H343" s="1087" t="s">
        <v>1329</v>
      </c>
      <c r="I343" s="1075" t="s">
        <v>906</v>
      </c>
      <c r="J343" s="1075">
        <v>2021</v>
      </c>
      <c r="K343" s="1143">
        <v>3.6999999999999998E-2</v>
      </c>
      <c r="L343" s="1075">
        <v>40</v>
      </c>
      <c r="M343" s="1075" t="s">
        <v>1305</v>
      </c>
      <c r="N343" s="1023">
        <v>4001</v>
      </c>
      <c r="O343" s="1083" t="s">
        <v>1306</v>
      </c>
      <c r="P343" s="1075">
        <v>4001041</v>
      </c>
      <c r="Q343" s="1038" t="s">
        <v>1331</v>
      </c>
      <c r="R343" s="1140" t="s">
        <v>1330</v>
      </c>
      <c r="S343" s="1075">
        <v>400104102</v>
      </c>
      <c r="T343" s="1075" t="s">
        <v>1332</v>
      </c>
      <c r="U343" s="1075">
        <v>0</v>
      </c>
      <c r="V343" s="1084">
        <v>100</v>
      </c>
      <c r="W343" s="1075">
        <v>100</v>
      </c>
      <c r="X343" s="1075">
        <v>100</v>
      </c>
      <c r="Y343" s="1075">
        <v>100</v>
      </c>
      <c r="Z343" s="1141">
        <f t="shared" ref="Z343:Z346" si="56">+W343+X343+Y343+V343</f>
        <v>400</v>
      </c>
      <c r="AA343" s="1020" t="s">
        <v>43</v>
      </c>
      <c r="AB343" s="1075" t="s">
        <v>3317</v>
      </c>
      <c r="AC343" s="1037" t="s">
        <v>1313</v>
      </c>
      <c r="AD343" s="1084" t="s">
        <v>517</v>
      </c>
      <c r="AE343" s="1142" t="s">
        <v>1314</v>
      </c>
      <c r="AF343" s="1020"/>
      <c r="AG343" s="1020"/>
      <c r="AH343" s="1020"/>
      <c r="AI343" s="1020"/>
      <c r="AJ343" s="1020"/>
      <c r="AK343" s="1020"/>
      <c r="AL343" s="1020"/>
      <c r="AM343" s="1020"/>
      <c r="AN343" s="1026"/>
      <c r="AO343" s="1058" t="s">
        <v>2972</v>
      </c>
      <c r="AP343" s="1028">
        <v>5815600000</v>
      </c>
      <c r="AQ343" s="1030"/>
      <c r="AR343" s="1030">
        <v>641023564.73291755</v>
      </c>
      <c r="AS343" s="1030"/>
      <c r="AT343" s="1030">
        <v>1410500000</v>
      </c>
      <c r="AU343" s="1030">
        <f t="shared" ref="AU343:AU406" si="57">AP343+AQ343+AR343+AS343+AT343</f>
        <v>7867123564.7329178</v>
      </c>
      <c r="AV343" s="1030">
        <v>222335019.90000001</v>
      </c>
      <c r="AW343" s="1030"/>
      <c r="AX343" s="1030">
        <v>280447809.57065141</v>
      </c>
      <c r="AY343" s="1030"/>
      <c r="AZ343" s="1030"/>
      <c r="BA343" s="1030">
        <f t="shared" si="55"/>
        <v>502782829.47065139</v>
      </c>
      <c r="BB343" s="1030">
        <v>242868136.69999999</v>
      </c>
      <c r="BC343" s="1030"/>
      <c r="BD343" s="1030"/>
      <c r="BE343" s="1030"/>
      <c r="BF343" s="1030"/>
      <c r="BG343" s="1030">
        <f t="shared" si="54"/>
        <v>242868136.69999999</v>
      </c>
      <c r="BH343" s="1030">
        <v>264736320.69999999</v>
      </c>
      <c r="BI343" s="1030"/>
      <c r="BJ343" s="1030"/>
      <c r="BK343" s="1030"/>
      <c r="BL343" s="1030"/>
      <c r="BM343" s="1030">
        <f t="shared" si="53"/>
        <v>264736320.69999999</v>
      </c>
    </row>
    <row r="344" spans="1:66" ht="207" hidden="1" x14ac:dyDescent="0.25">
      <c r="A344" s="855">
        <v>341</v>
      </c>
      <c r="B344" s="852" t="s">
        <v>615</v>
      </c>
      <c r="C344" s="849" t="s">
        <v>3074</v>
      </c>
      <c r="D344" s="853" t="s">
        <v>1303</v>
      </c>
      <c r="E344" s="852" t="s">
        <v>1304</v>
      </c>
      <c r="F344" s="1083" t="s">
        <v>1327</v>
      </c>
      <c r="G344" s="1084" t="s">
        <v>1328</v>
      </c>
      <c r="H344" s="1087" t="s">
        <v>1329</v>
      </c>
      <c r="I344" s="1075" t="s">
        <v>906</v>
      </c>
      <c r="J344" s="1075">
        <v>2021</v>
      </c>
      <c r="K344" s="1143">
        <v>3.6999999999999998E-2</v>
      </c>
      <c r="L344" s="1075">
        <v>40</v>
      </c>
      <c r="M344" s="1075" t="s">
        <v>1305</v>
      </c>
      <c r="N344" s="1023">
        <v>4001</v>
      </c>
      <c r="O344" s="1083" t="s">
        <v>1306</v>
      </c>
      <c r="P344" s="1075">
        <v>4001044</v>
      </c>
      <c r="Q344" s="1038" t="s">
        <v>1334</v>
      </c>
      <c r="R344" s="1140" t="s">
        <v>1333</v>
      </c>
      <c r="S344" s="1075" t="s">
        <v>1335</v>
      </c>
      <c r="T344" s="1037" t="s">
        <v>1336</v>
      </c>
      <c r="U344" s="1075">
        <v>0</v>
      </c>
      <c r="V344" s="1084">
        <v>200</v>
      </c>
      <c r="W344" s="1084">
        <v>300</v>
      </c>
      <c r="X344" s="1084">
        <v>300</v>
      </c>
      <c r="Y344" s="1084">
        <v>300</v>
      </c>
      <c r="Z344" s="1141">
        <f t="shared" si="56"/>
        <v>1100</v>
      </c>
      <c r="AA344" s="1020" t="s">
        <v>43</v>
      </c>
      <c r="AB344" s="1075" t="s">
        <v>3317</v>
      </c>
      <c r="AC344" s="1037" t="s">
        <v>1313</v>
      </c>
      <c r="AD344" s="1084" t="s">
        <v>517</v>
      </c>
      <c r="AE344" s="1142" t="s">
        <v>1314</v>
      </c>
      <c r="AF344" s="1020"/>
      <c r="AG344" s="1020"/>
      <c r="AH344" s="1020"/>
      <c r="AI344" s="1020"/>
      <c r="AJ344" s="1020"/>
      <c r="AK344" s="1020"/>
      <c r="AL344" s="1020"/>
      <c r="AM344" s="1020"/>
      <c r="AN344" s="1026"/>
      <c r="AO344" s="1058" t="s">
        <v>2972</v>
      </c>
      <c r="AP344" s="1028">
        <v>462433776</v>
      </c>
      <c r="AQ344" s="1030"/>
      <c r="AR344" s="1030">
        <v>641023564.73291755</v>
      </c>
      <c r="AS344" s="1030"/>
      <c r="AT344" s="1030"/>
      <c r="AU344" s="1030">
        <f t="shared" si="57"/>
        <v>1103457340.7329175</v>
      </c>
      <c r="AV344" s="1030">
        <v>444670039.80000001</v>
      </c>
      <c r="AW344" s="1030"/>
      <c r="AX344" s="1030">
        <v>280447809.57065141</v>
      </c>
      <c r="AY344" s="1030"/>
      <c r="AZ344" s="1030"/>
      <c r="BA344" s="1030">
        <f t="shared" si="55"/>
        <v>725117849.37065148</v>
      </c>
      <c r="BB344" s="1030">
        <v>485736273.39999998</v>
      </c>
      <c r="BC344" s="1030"/>
      <c r="BD344" s="1030">
        <v>1121791238.2826056</v>
      </c>
      <c r="BE344" s="1030"/>
      <c r="BF344" s="1030"/>
      <c r="BG344" s="1030">
        <f t="shared" si="54"/>
        <v>1607527511.6826057</v>
      </c>
      <c r="BH344" s="1030">
        <v>264736320.69999999</v>
      </c>
      <c r="BI344" s="1030"/>
      <c r="BJ344" s="1030"/>
      <c r="BK344" s="1030"/>
      <c r="BL344" s="1030"/>
      <c r="BM344" s="1030">
        <f t="shared" si="53"/>
        <v>264736320.69999999</v>
      </c>
    </row>
    <row r="345" spans="1:66" ht="207" hidden="1" x14ac:dyDescent="0.25">
      <c r="A345" s="855">
        <v>342</v>
      </c>
      <c r="B345" s="852" t="s">
        <v>615</v>
      </c>
      <c r="C345" s="849" t="s">
        <v>3074</v>
      </c>
      <c r="D345" s="853" t="s">
        <v>1303</v>
      </c>
      <c r="E345" s="852" t="s">
        <v>1304</v>
      </c>
      <c r="F345" s="1083" t="s">
        <v>1327</v>
      </c>
      <c r="G345" s="1084" t="s">
        <v>1328</v>
      </c>
      <c r="H345" s="1087" t="s">
        <v>1329</v>
      </c>
      <c r="I345" s="1075" t="s">
        <v>906</v>
      </c>
      <c r="J345" s="1075">
        <v>2021</v>
      </c>
      <c r="K345" s="1143">
        <v>3.6999999999999998E-2</v>
      </c>
      <c r="L345" s="1075">
        <v>40</v>
      </c>
      <c r="M345" s="1075" t="s">
        <v>1305</v>
      </c>
      <c r="N345" s="1023">
        <v>4001</v>
      </c>
      <c r="O345" s="1083" t="s">
        <v>1306</v>
      </c>
      <c r="P345" s="1075">
        <v>4001041</v>
      </c>
      <c r="Q345" s="1038" t="s">
        <v>1331</v>
      </c>
      <c r="R345" s="1140" t="s">
        <v>1337</v>
      </c>
      <c r="S345" s="1075">
        <v>400104101</v>
      </c>
      <c r="T345" s="1037" t="s">
        <v>1338</v>
      </c>
      <c r="U345" s="1075">
        <v>0</v>
      </c>
      <c r="V345" s="1084">
        <v>88</v>
      </c>
      <c r="W345" s="1084">
        <v>88</v>
      </c>
      <c r="X345" s="1084">
        <v>88</v>
      </c>
      <c r="Y345" s="1084">
        <v>88</v>
      </c>
      <c r="Z345" s="1141">
        <f t="shared" si="56"/>
        <v>352</v>
      </c>
      <c r="AA345" s="1020" t="s">
        <v>43</v>
      </c>
      <c r="AB345" s="1075" t="s">
        <v>3317</v>
      </c>
      <c r="AC345" s="1037" t="s">
        <v>1313</v>
      </c>
      <c r="AD345" s="1084" t="s">
        <v>517</v>
      </c>
      <c r="AE345" s="1142" t="s">
        <v>1314</v>
      </c>
      <c r="AF345" s="1020"/>
      <c r="AG345" s="1020"/>
      <c r="AH345" s="1020"/>
      <c r="AI345" s="1020"/>
      <c r="AJ345" s="1020"/>
      <c r="AK345" s="1020"/>
      <c r="AL345" s="1020"/>
      <c r="AM345" s="1020"/>
      <c r="AN345" s="1026"/>
      <c r="AO345" s="1058" t="s">
        <v>2972</v>
      </c>
      <c r="AP345" s="1028">
        <v>11772034672</v>
      </c>
      <c r="AQ345" s="1030"/>
      <c r="AR345" s="1030"/>
      <c r="AS345" s="1030"/>
      <c r="AT345" s="1030">
        <v>7052500000</v>
      </c>
      <c r="AU345" s="1030">
        <f t="shared" si="57"/>
        <v>18824534672</v>
      </c>
      <c r="AV345" s="1030">
        <v>222335019.90000001</v>
      </c>
      <c r="AW345" s="1030"/>
      <c r="AX345" s="1030">
        <v>280447809.57065141</v>
      </c>
      <c r="AY345" s="1030"/>
      <c r="AZ345" s="1030"/>
      <c r="BA345" s="1030">
        <f t="shared" si="55"/>
        <v>502782829.47065139</v>
      </c>
      <c r="BB345" s="1030">
        <v>242868136.69999999</v>
      </c>
      <c r="BC345" s="1030"/>
      <c r="BD345" s="1030"/>
      <c r="BE345" s="1030"/>
      <c r="BF345" s="1030"/>
      <c r="BG345" s="1030">
        <f t="shared" si="54"/>
        <v>242868136.69999999</v>
      </c>
      <c r="BH345" s="1030">
        <v>264736320.69999999</v>
      </c>
      <c r="BI345" s="1030"/>
      <c r="BJ345" s="1030"/>
      <c r="BK345" s="1030"/>
      <c r="BL345" s="1030"/>
      <c r="BM345" s="1030">
        <f t="shared" si="53"/>
        <v>264736320.69999999</v>
      </c>
    </row>
    <row r="346" spans="1:66" ht="207" hidden="1" x14ac:dyDescent="0.25">
      <c r="A346" s="855">
        <v>343</v>
      </c>
      <c r="B346" s="852" t="s">
        <v>615</v>
      </c>
      <c r="C346" s="849" t="s">
        <v>3074</v>
      </c>
      <c r="D346" s="853" t="s">
        <v>1303</v>
      </c>
      <c r="E346" s="852" t="s">
        <v>1304</v>
      </c>
      <c r="F346" s="1083" t="s">
        <v>1327</v>
      </c>
      <c r="G346" s="1084" t="s">
        <v>1328</v>
      </c>
      <c r="H346" s="1087" t="s">
        <v>1329</v>
      </c>
      <c r="I346" s="1075" t="s">
        <v>906</v>
      </c>
      <c r="J346" s="1075">
        <v>2021</v>
      </c>
      <c r="K346" s="1143">
        <v>3.6999999999999998E-2</v>
      </c>
      <c r="L346" s="1075">
        <v>40</v>
      </c>
      <c r="M346" s="1075" t="s">
        <v>1305</v>
      </c>
      <c r="N346" s="1023">
        <v>4001</v>
      </c>
      <c r="O346" s="1083" t="s">
        <v>1306</v>
      </c>
      <c r="P346" s="1037" t="s">
        <v>1340</v>
      </c>
      <c r="Q346" s="1038" t="s">
        <v>1341</v>
      </c>
      <c r="R346" s="1140" t="s">
        <v>1339</v>
      </c>
      <c r="S346" s="1037" t="s">
        <v>1342</v>
      </c>
      <c r="T346" s="1037" t="s">
        <v>1343</v>
      </c>
      <c r="U346" s="1075">
        <v>284</v>
      </c>
      <c r="V346" s="1084">
        <v>100</v>
      </c>
      <c r="W346" s="1084">
        <v>100</v>
      </c>
      <c r="X346" s="1084">
        <v>100</v>
      </c>
      <c r="Y346" s="1084">
        <v>100</v>
      </c>
      <c r="Z346" s="1141">
        <f t="shared" si="56"/>
        <v>400</v>
      </c>
      <c r="AA346" s="1020" t="s">
        <v>43</v>
      </c>
      <c r="AB346" s="1075" t="s">
        <v>3317</v>
      </c>
      <c r="AC346" s="1037" t="s">
        <v>1313</v>
      </c>
      <c r="AD346" s="1084" t="s">
        <v>517</v>
      </c>
      <c r="AE346" s="1142" t="s">
        <v>1314</v>
      </c>
      <c r="AF346" s="1020"/>
      <c r="AG346" s="1020"/>
      <c r="AH346" s="1020"/>
      <c r="AI346" s="1020"/>
      <c r="AJ346" s="1020"/>
      <c r="AK346" s="1020"/>
      <c r="AL346" s="1020"/>
      <c r="AM346" s="1020"/>
      <c r="AN346" s="1026"/>
      <c r="AO346" s="1058" t="s">
        <v>2972</v>
      </c>
      <c r="AP346" s="1028"/>
      <c r="AQ346" s="1030"/>
      <c r="AR346" s="1030"/>
      <c r="AS346" s="1030"/>
      <c r="AT346" s="1030">
        <v>3692125000</v>
      </c>
      <c r="AU346" s="1030">
        <f t="shared" si="57"/>
        <v>3692125000</v>
      </c>
      <c r="AV346" s="1030">
        <v>222335019.90000001</v>
      </c>
      <c r="AW346" s="1030"/>
      <c r="AX346" s="1030">
        <v>280447809.57065141</v>
      </c>
      <c r="AY346" s="1030"/>
      <c r="AZ346" s="1030"/>
      <c r="BA346" s="1030">
        <f t="shared" si="55"/>
        <v>502782829.47065139</v>
      </c>
      <c r="BB346" s="1030">
        <v>242868136.69999999</v>
      </c>
      <c r="BC346" s="1030"/>
      <c r="BD346" s="1030"/>
      <c r="BE346" s="1030"/>
      <c r="BF346" s="1030"/>
      <c r="BG346" s="1030">
        <f t="shared" si="54"/>
        <v>242868136.69999999</v>
      </c>
      <c r="BH346" s="1030">
        <v>264736320.69999999</v>
      </c>
      <c r="BI346" s="1030"/>
      <c r="BJ346" s="1030"/>
      <c r="BK346" s="1030"/>
      <c r="BL346" s="1030"/>
      <c r="BM346" s="1030">
        <f t="shared" si="53"/>
        <v>264736320.69999999</v>
      </c>
    </row>
    <row r="347" spans="1:66" ht="207" hidden="1" x14ac:dyDescent="0.25">
      <c r="A347" s="855">
        <v>344</v>
      </c>
      <c r="B347" s="852" t="s">
        <v>615</v>
      </c>
      <c r="C347" s="849" t="s">
        <v>3074</v>
      </c>
      <c r="D347" s="853" t="s">
        <v>1303</v>
      </c>
      <c r="E347" s="1083" t="s">
        <v>1345</v>
      </c>
      <c r="F347" s="1083" t="s">
        <v>1347</v>
      </c>
      <c r="G347" s="1084" t="s">
        <v>1348</v>
      </c>
      <c r="H347" s="1084">
        <v>1</v>
      </c>
      <c r="I347" s="1084" t="s">
        <v>1349</v>
      </c>
      <c r="J347" s="1084">
        <v>2023</v>
      </c>
      <c r="K347" s="1037">
        <v>1</v>
      </c>
      <c r="L347" s="1075">
        <v>40</v>
      </c>
      <c r="M347" s="1075" t="s">
        <v>1305</v>
      </c>
      <c r="N347" s="1023">
        <v>4001</v>
      </c>
      <c r="O347" s="1083" t="s">
        <v>1346</v>
      </c>
      <c r="P347" s="1037">
        <v>4001006</v>
      </c>
      <c r="Q347" s="1083" t="s">
        <v>102</v>
      </c>
      <c r="R347" s="1083" t="s">
        <v>1350</v>
      </c>
      <c r="S347" s="1083" t="s">
        <v>24408</v>
      </c>
      <c r="T347" s="1083" t="s">
        <v>864</v>
      </c>
      <c r="U347" s="1083">
        <v>0</v>
      </c>
      <c r="V347" s="1084">
        <v>1</v>
      </c>
      <c r="W347" s="1084">
        <v>1</v>
      </c>
      <c r="X347" s="1084">
        <v>1</v>
      </c>
      <c r="Y347" s="1084">
        <v>1</v>
      </c>
      <c r="Z347" s="1084">
        <v>1</v>
      </c>
      <c r="AA347" s="1020" t="s">
        <v>53</v>
      </c>
      <c r="AB347" s="1075" t="s">
        <v>3317</v>
      </c>
      <c r="AC347" s="1037" t="s">
        <v>1313</v>
      </c>
      <c r="AD347" s="1084" t="s">
        <v>517</v>
      </c>
      <c r="AE347" s="1142" t="s">
        <v>1314</v>
      </c>
      <c r="AF347" s="1020"/>
      <c r="AG347" s="1020"/>
      <c r="AH347" s="1020"/>
      <c r="AI347" s="1020"/>
      <c r="AJ347" s="1020"/>
      <c r="AK347" s="1020"/>
      <c r="AL347" s="1020"/>
      <c r="AM347" s="1020"/>
      <c r="AN347" s="1026"/>
      <c r="AO347" s="1058" t="s">
        <v>2972</v>
      </c>
      <c r="AP347" s="1028">
        <v>366666666.66666669</v>
      </c>
      <c r="AQ347" s="1030"/>
      <c r="AR347" s="1030"/>
      <c r="AS347" s="1030"/>
      <c r="AT347" s="1030"/>
      <c r="AU347" s="1030">
        <f t="shared" si="57"/>
        <v>366666666.66666669</v>
      </c>
      <c r="AV347" s="1030">
        <v>50000000</v>
      </c>
      <c r="AW347" s="1030"/>
      <c r="AX347" s="1030"/>
      <c r="AY347" s="1030"/>
      <c r="AZ347" s="1030"/>
      <c r="BA347" s="1030">
        <f t="shared" ref="BA347:BA381" si="58">AV347+AW347+AX347+AY347+AZ347</f>
        <v>50000000</v>
      </c>
      <c r="BB347" s="1030">
        <v>50000000</v>
      </c>
      <c r="BC347" s="1030"/>
      <c r="BD347" s="1030"/>
      <c r="BE347" s="1030"/>
      <c r="BF347" s="1030"/>
      <c r="BG347" s="1030">
        <f t="shared" si="54"/>
        <v>50000000</v>
      </c>
      <c r="BH347" s="1030">
        <v>50000000</v>
      </c>
      <c r="BI347" s="1030"/>
      <c r="BJ347" s="1030"/>
      <c r="BK347" s="1030"/>
      <c r="BL347" s="1030"/>
      <c r="BM347" s="1030">
        <f t="shared" si="53"/>
        <v>50000000</v>
      </c>
      <c r="BN347" s="856" t="s">
        <v>28827</v>
      </c>
    </row>
    <row r="348" spans="1:66" ht="207" hidden="1" x14ac:dyDescent="0.25">
      <c r="A348" s="855">
        <v>345</v>
      </c>
      <c r="B348" s="852" t="s">
        <v>615</v>
      </c>
      <c r="C348" s="849" t="s">
        <v>3074</v>
      </c>
      <c r="D348" s="853" t="s">
        <v>1344</v>
      </c>
      <c r="E348" s="1083" t="s">
        <v>1345</v>
      </c>
      <c r="F348" s="1083" t="s">
        <v>1347</v>
      </c>
      <c r="G348" s="1084" t="s">
        <v>1348</v>
      </c>
      <c r="H348" s="1084">
        <v>1</v>
      </c>
      <c r="I348" s="1084" t="s">
        <v>1349</v>
      </c>
      <c r="J348" s="1084">
        <v>2023</v>
      </c>
      <c r="K348" s="1037">
        <v>1</v>
      </c>
      <c r="L348" s="1075">
        <v>40</v>
      </c>
      <c r="M348" s="1075" t="s">
        <v>1305</v>
      </c>
      <c r="N348" s="1023">
        <v>4002</v>
      </c>
      <c r="O348" s="1083" t="s">
        <v>1346</v>
      </c>
      <c r="P348" s="1084">
        <v>4002016</v>
      </c>
      <c r="Q348" s="1037" t="s">
        <v>51</v>
      </c>
      <c r="R348" s="1144" t="s">
        <v>1352</v>
      </c>
      <c r="S348" s="1084">
        <v>400201600</v>
      </c>
      <c r="T348" s="1084" t="s">
        <v>224</v>
      </c>
      <c r="U348" s="1084">
        <v>0</v>
      </c>
      <c r="V348" s="1084">
        <v>0</v>
      </c>
      <c r="W348" s="1084">
        <v>1</v>
      </c>
      <c r="X348" s="1084">
        <v>1</v>
      </c>
      <c r="Y348" s="1084">
        <v>1</v>
      </c>
      <c r="Z348" s="1084">
        <v>1</v>
      </c>
      <c r="AA348" s="1020" t="s">
        <v>53</v>
      </c>
      <c r="AB348" s="1084" t="s">
        <v>3317</v>
      </c>
      <c r="AC348" s="1037" t="s">
        <v>1313</v>
      </c>
      <c r="AD348" s="1084" t="s">
        <v>517</v>
      </c>
      <c r="AE348" s="1142" t="s">
        <v>1314</v>
      </c>
      <c r="AF348" s="1020"/>
      <c r="AG348" s="1020"/>
      <c r="AH348" s="1020"/>
      <c r="AI348" s="1020"/>
      <c r="AJ348" s="1020"/>
      <c r="AK348" s="1020"/>
      <c r="AL348" s="1020"/>
      <c r="AM348" s="1020"/>
      <c r="AN348" s="1026"/>
      <c r="AO348" s="1058" t="s">
        <v>2972</v>
      </c>
      <c r="AP348" s="1028">
        <v>366666666.66666669</v>
      </c>
      <c r="AQ348" s="1030"/>
      <c r="AR348" s="1030"/>
      <c r="AS348" s="1030"/>
      <c r="AT348" s="1030"/>
      <c r="AU348" s="1030">
        <f t="shared" si="57"/>
        <v>366666666.66666669</v>
      </c>
      <c r="AV348" s="1030"/>
      <c r="AW348" s="1030"/>
      <c r="AX348" s="1030"/>
      <c r="AY348" s="1030"/>
      <c r="AZ348" s="1030"/>
      <c r="BA348" s="1030"/>
      <c r="BB348" s="1030">
        <v>100000000</v>
      </c>
      <c r="BC348" s="1030"/>
      <c r="BD348" s="1030"/>
      <c r="BE348" s="1030"/>
      <c r="BF348" s="1030"/>
      <c r="BG348" s="1030">
        <f t="shared" si="54"/>
        <v>100000000</v>
      </c>
      <c r="BH348" s="1030">
        <v>5000000</v>
      </c>
      <c r="BI348" s="1030"/>
      <c r="BJ348" s="1030"/>
      <c r="BK348" s="1030"/>
      <c r="BL348" s="1030"/>
      <c r="BM348" s="1030">
        <f t="shared" si="53"/>
        <v>5000000</v>
      </c>
      <c r="BN348" s="856" t="s">
        <v>28827</v>
      </c>
    </row>
    <row r="349" spans="1:66" ht="207" hidden="1" x14ac:dyDescent="0.25">
      <c r="A349" s="855">
        <v>346</v>
      </c>
      <c r="B349" s="852" t="s">
        <v>615</v>
      </c>
      <c r="C349" s="849" t="s">
        <v>3074</v>
      </c>
      <c r="D349" s="853" t="s">
        <v>1344</v>
      </c>
      <c r="E349" s="1083" t="s">
        <v>1345</v>
      </c>
      <c r="F349" s="1083" t="s">
        <v>1347</v>
      </c>
      <c r="G349" s="1084" t="s">
        <v>1348</v>
      </c>
      <c r="H349" s="1084">
        <v>1</v>
      </c>
      <c r="I349" s="1084" t="s">
        <v>1349</v>
      </c>
      <c r="J349" s="1084">
        <v>2023</v>
      </c>
      <c r="K349" s="1037">
        <v>1</v>
      </c>
      <c r="L349" s="1075">
        <v>40</v>
      </c>
      <c r="M349" s="1075" t="s">
        <v>1305</v>
      </c>
      <c r="N349" s="1023">
        <v>4002</v>
      </c>
      <c r="O349" s="1083" t="s">
        <v>1346</v>
      </c>
      <c r="P349" s="1084">
        <v>4002023</v>
      </c>
      <c r="Q349" s="1037" t="s">
        <v>1356</v>
      </c>
      <c r="R349" s="1144" t="s">
        <v>1355</v>
      </c>
      <c r="S349" s="1084">
        <v>400202300</v>
      </c>
      <c r="T349" s="1084" t="s">
        <v>1356</v>
      </c>
      <c r="U349" s="1084">
        <v>3</v>
      </c>
      <c r="V349" s="1084">
        <v>1</v>
      </c>
      <c r="W349" s="1084">
        <v>1</v>
      </c>
      <c r="X349" s="1084">
        <v>1</v>
      </c>
      <c r="Y349" s="1084">
        <v>1</v>
      </c>
      <c r="Z349" s="1084">
        <v>4</v>
      </c>
      <c r="AA349" s="1020" t="s">
        <v>43</v>
      </c>
      <c r="AB349" s="1084" t="s">
        <v>3317</v>
      </c>
      <c r="AC349" s="1037" t="s">
        <v>1313</v>
      </c>
      <c r="AD349" s="1084" t="s">
        <v>517</v>
      </c>
      <c r="AE349" s="1142" t="s">
        <v>1314</v>
      </c>
      <c r="AF349" s="1020"/>
      <c r="AG349" s="1020"/>
      <c r="AH349" s="1020"/>
      <c r="AI349" s="1020"/>
      <c r="AJ349" s="1020"/>
      <c r="AK349" s="1020"/>
      <c r="AL349" s="1020"/>
      <c r="AM349" s="1020"/>
      <c r="AN349" s="1026"/>
      <c r="AO349" s="1058" t="s">
        <v>2972</v>
      </c>
      <c r="AP349" s="1028"/>
      <c r="AQ349" s="1030"/>
      <c r="AR349" s="1030">
        <v>1282047129.4658351</v>
      </c>
      <c r="AS349" s="1030"/>
      <c r="AT349" s="1030"/>
      <c r="AU349" s="1030">
        <f t="shared" si="57"/>
        <v>1282047129.4658351</v>
      </c>
      <c r="AV349" s="1030">
        <v>840648161</v>
      </c>
      <c r="AW349" s="1030"/>
      <c r="AX349" s="1030">
        <v>5128188517.8633404</v>
      </c>
      <c r="AY349" s="1030"/>
      <c r="AZ349" s="1030"/>
      <c r="BA349" s="1030">
        <f t="shared" si="58"/>
        <v>5968836678.8633404</v>
      </c>
      <c r="BB349" s="1030">
        <v>827519040</v>
      </c>
      <c r="BC349" s="1030"/>
      <c r="BD349" s="1030">
        <v>5128188517.8633404</v>
      </c>
      <c r="BE349" s="1030"/>
      <c r="BF349" s="1030"/>
      <c r="BG349" s="1030">
        <f t="shared" si="54"/>
        <v>5955707557.8633404</v>
      </c>
      <c r="BH349" s="1030">
        <v>915038280</v>
      </c>
      <c r="BI349" s="1030"/>
      <c r="BJ349" s="1030">
        <v>1282047129.4658351</v>
      </c>
      <c r="BK349" s="1030"/>
      <c r="BL349" s="1030"/>
      <c r="BM349" s="1030">
        <f t="shared" si="53"/>
        <v>2197085409.4658351</v>
      </c>
    </row>
    <row r="350" spans="1:66" ht="207" hidden="1" x14ac:dyDescent="0.25">
      <c r="A350" s="855">
        <v>347</v>
      </c>
      <c r="B350" s="852" t="s">
        <v>615</v>
      </c>
      <c r="C350" s="849" t="s">
        <v>3074</v>
      </c>
      <c r="D350" s="853" t="s">
        <v>1344</v>
      </c>
      <c r="E350" s="1083" t="s">
        <v>1345</v>
      </c>
      <c r="F350" s="1083" t="s">
        <v>1347</v>
      </c>
      <c r="G350" s="1084" t="s">
        <v>1348</v>
      </c>
      <c r="H350" s="1084">
        <v>1</v>
      </c>
      <c r="I350" s="1084" t="s">
        <v>1349</v>
      </c>
      <c r="J350" s="1084">
        <v>2023</v>
      </c>
      <c r="K350" s="1037">
        <v>1</v>
      </c>
      <c r="L350" s="1075">
        <v>40</v>
      </c>
      <c r="M350" s="1075" t="s">
        <v>1305</v>
      </c>
      <c r="N350" s="1023">
        <v>4002</v>
      </c>
      <c r="O350" s="1083" t="s">
        <v>1346</v>
      </c>
      <c r="P350" s="1084">
        <v>4002016</v>
      </c>
      <c r="Q350" s="1037" t="s">
        <v>51</v>
      </c>
      <c r="R350" s="1144" t="s">
        <v>1357</v>
      </c>
      <c r="S350" s="1084">
        <v>400201600</v>
      </c>
      <c r="T350" s="1084" t="s">
        <v>224</v>
      </c>
      <c r="U350" s="1084">
        <v>0</v>
      </c>
      <c r="V350" s="1084">
        <v>1</v>
      </c>
      <c r="W350" s="1084">
        <v>1</v>
      </c>
      <c r="X350" s="1084">
        <v>1</v>
      </c>
      <c r="Y350" s="1084">
        <v>1</v>
      </c>
      <c r="Z350" s="1084">
        <v>1</v>
      </c>
      <c r="AA350" s="1020" t="s">
        <v>53</v>
      </c>
      <c r="AB350" s="1084" t="s">
        <v>3317</v>
      </c>
      <c r="AC350" s="1037" t="s">
        <v>1313</v>
      </c>
      <c r="AD350" s="1084" t="s">
        <v>517</v>
      </c>
      <c r="AE350" s="1142" t="s">
        <v>1314</v>
      </c>
      <c r="AF350" s="1020"/>
      <c r="AG350" s="1020"/>
      <c r="AH350" s="1020"/>
      <c r="AI350" s="1020"/>
      <c r="AJ350" s="1020"/>
      <c r="AK350" s="1020"/>
      <c r="AL350" s="1020"/>
      <c r="AM350" s="1020"/>
      <c r="AN350" s="1026"/>
      <c r="AO350" s="1058" t="s">
        <v>3063</v>
      </c>
      <c r="AP350" s="1028">
        <v>366666666.66666669</v>
      </c>
      <c r="AQ350" s="1030"/>
      <c r="AR350" s="1030"/>
      <c r="AS350" s="1030"/>
      <c r="AT350" s="1030"/>
      <c r="AU350" s="1030">
        <f t="shared" si="57"/>
        <v>366666666.66666669</v>
      </c>
      <c r="AV350" s="1030">
        <v>50000000</v>
      </c>
      <c r="AW350" s="1030"/>
      <c r="AX350" s="1030"/>
      <c r="AY350" s="1030"/>
      <c r="AZ350" s="1030"/>
      <c r="BA350" s="1030">
        <f t="shared" si="58"/>
        <v>50000000</v>
      </c>
      <c r="BB350" s="1030">
        <v>50000000</v>
      </c>
      <c r="BC350" s="1030"/>
      <c r="BD350" s="1030"/>
      <c r="BE350" s="1030"/>
      <c r="BF350" s="1030"/>
      <c r="BG350" s="1030">
        <f t="shared" si="54"/>
        <v>50000000</v>
      </c>
      <c r="BH350" s="1030">
        <v>150000000</v>
      </c>
      <c r="BI350" s="1030"/>
      <c r="BJ350" s="1030"/>
      <c r="BK350" s="1030"/>
      <c r="BL350" s="1030"/>
      <c r="BM350" s="1030">
        <f t="shared" si="53"/>
        <v>150000000</v>
      </c>
    </row>
    <row r="351" spans="1:66" ht="120.75" hidden="1" x14ac:dyDescent="0.25">
      <c r="A351" s="855">
        <v>348</v>
      </c>
      <c r="B351" s="852" t="s">
        <v>615</v>
      </c>
      <c r="C351" s="849" t="s">
        <v>3075</v>
      </c>
      <c r="D351" s="853" t="s">
        <v>1359</v>
      </c>
      <c r="E351" s="1145" t="s">
        <v>1360</v>
      </c>
      <c r="F351" s="1145" t="s">
        <v>1361</v>
      </c>
      <c r="G351" s="1044" t="s">
        <v>1362</v>
      </c>
      <c r="H351" s="1044">
        <v>58.7</v>
      </c>
      <c r="I351" s="1044" t="s">
        <v>971</v>
      </c>
      <c r="J351" s="1044">
        <v>2023</v>
      </c>
      <c r="K351" s="1044">
        <v>70</v>
      </c>
      <c r="L351" s="1044">
        <v>45</v>
      </c>
      <c r="M351" s="1044" t="s">
        <v>348</v>
      </c>
      <c r="N351" s="1023">
        <v>4502</v>
      </c>
      <c r="O351" s="1145" t="s">
        <v>349</v>
      </c>
      <c r="P351" s="1044">
        <v>4502032</v>
      </c>
      <c r="Q351" s="1146" t="s">
        <v>102</v>
      </c>
      <c r="R351" s="1147" t="s">
        <v>1363</v>
      </c>
      <c r="S351" s="1044">
        <v>450203200</v>
      </c>
      <c r="T351" s="1044" t="s">
        <v>103</v>
      </c>
      <c r="U351" s="1044">
        <v>1</v>
      </c>
      <c r="V351" s="1148" t="s">
        <v>1364</v>
      </c>
      <c r="W351" s="1148" t="s">
        <v>1364</v>
      </c>
      <c r="X351" s="1148" t="s">
        <v>1364</v>
      </c>
      <c r="Y351" s="1148" t="s">
        <v>1364</v>
      </c>
      <c r="Z351" s="1044" t="s">
        <v>1365</v>
      </c>
      <c r="AA351" s="1020" t="s">
        <v>43</v>
      </c>
      <c r="AB351" s="1044"/>
      <c r="AC351" s="1044" t="s">
        <v>1366</v>
      </c>
      <c r="AD351" s="1044" t="s">
        <v>1367</v>
      </c>
      <c r="AE351" s="1044" t="s">
        <v>335</v>
      </c>
      <c r="AF351" s="1020"/>
      <c r="AG351" s="1020"/>
      <c r="AH351" s="1020"/>
      <c r="AI351" s="1020"/>
      <c r="AJ351" s="1020"/>
      <c r="AK351" s="1020"/>
      <c r="AL351" s="1020"/>
      <c r="AM351" s="1020"/>
      <c r="AN351" s="1026"/>
      <c r="AO351" s="1058" t="s">
        <v>2975</v>
      </c>
      <c r="AP351" s="1028">
        <v>71909963.142499998</v>
      </c>
      <c r="AQ351" s="1030"/>
      <c r="AR351" s="1030"/>
      <c r="AS351" s="1030"/>
      <c r="AT351" s="1030"/>
      <c r="AU351" s="1030">
        <f t="shared" si="57"/>
        <v>71909963.142499998</v>
      </c>
      <c r="AV351" s="1030">
        <v>45000000</v>
      </c>
      <c r="AW351" s="1030"/>
      <c r="AX351" s="1030"/>
      <c r="AY351" s="1030"/>
      <c r="AZ351" s="1030"/>
      <c r="BA351" s="1030">
        <f t="shared" si="58"/>
        <v>45000000</v>
      </c>
      <c r="BB351" s="1030">
        <v>30000000</v>
      </c>
      <c r="BC351" s="1030"/>
      <c r="BD351" s="1030"/>
      <c r="BE351" s="1030"/>
      <c r="BF351" s="1030"/>
      <c r="BG351" s="1030">
        <f t="shared" si="54"/>
        <v>30000000</v>
      </c>
      <c r="BH351" s="1030">
        <v>35000000</v>
      </c>
      <c r="BI351" s="1030"/>
      <c r="BJ351" s="1030"/>
      <c r="BK351" s="1030"/>
      <c r="BL351" s="1030"/>
      <c r="BM351" s="1030">
        <f t="shared" si="53"/>
        <v>35000000</v>
      </c>
    </row>
    <row r="352" spans="1:66" ht="120.75" hidden="1" x14ac:dyDescent="0.25">
      <c r="A352" s="855">
        <v>349</v>
      </c>
      <c r="B352" s="852" t="s">
        <v>615</v>
      </c>
      <c r="C352" s="849" t="s">
        <v>3075</v>
      </c>
      <c r="D352" s="853" t="s">
        <v>1359</v>
      </c>
      <c r="E352" s="1145" t="s">
        <v>1360</v>
      </c>
      <c r="F352" s="1145" t="s">
        <v>1361</v>
      </c>
      <c r="G352" s="1044" t="s">
        <v>1362</v>
      </c>
      <c r="H352" s="1044">
        <v>58.7</v>
      </c>
      <c r="I352" s="1044" t="s">
        <v>971</v>
      </c>
      <c r="J352" s="1044">
        <v>2023</v>
      </c>
      <c r="K352" s="1044">
        <v>70</v>
      </c>
      <c r="L352" s="1044">
        <v>45</v>
      </c>
      <c r="M352" s="1044" t="s">
        <v>348</v>
      </c>
      <c r="N352" s="1023">
        <v>4502</v>
      </c>
      <c r="O352" s="1145" t="s">
        <v>349</v>
      </c>
      <c r="P352" s="1044" t="s">
        <v>1369</v>
      </c>
      <c r="Q352" s="1044" t="s">
        <v>1370</v>
      </c>
      <c r="R352" s="1147" t="s">
        <v>1368</v>
      </c>
      <c r="S352" s="1044" t="s">
        <v>1371</v>
      </c>
      <c r="T352" s="1149" t="s">
        <v>1372</v>
      </c>
      <c r="U352" s="1150">
        <v>0</v>
      </c>
      <c r="V352" s="1150">
        <v>1</v>
      </c>
      <c r="W352" s="1150">
        <v>1</v>
      </c>
      <c r="X352" s="1150">
        <v>1</v>
      </c>
      <c r="Y352" s="1150">
        <v>1</v>
      </c>
      <c r="Z352" s="1150">
        <v>1</v>
      </c>
      <c r="AA352" s="1020" t="s">
        <v>53</v>
      </c>
      <c r="AB352" s="1150" t="s">
        <v>3317</v>
      </c>
      <c r="AC352" s="1044" t="s">
        <v>1366</v>
      </c>
      <c r="AD352" s="1044" t="s">
        <v>1367</v>
      </c>
      <c r="AE352" s="1044" t="s">
        <v>335</v>
      </c>
      <c r="AF352" s="1020"/>
      <c r="AG352" s="1020"/>
      <c r="AH352" s="1020"/>
      <c r="AI352" s="1020"/>
      <c r="AJ352" s="1020"/>
      <c r="AK352" s="1020"/>
      <c r="AL352" s="1020"/>
      <c r="AM352" s="1020"/>
      <c r="AN352" s="1026"/>
      <c r="AO352" s="1058" t="s">
        <v>2975</v>
      </c>
      <c r="AP352" s="1028">
        <v>104909963.1425</v>
      </c>
      <c r="AQ352" s="1030"/>
      <c r="AR352" s="1030"/>
      <c r="AS352" s="1030"/>
      <c r="AT352" s="1030"/>
      <c r="AU352" s="1030">
        <f t="shared" si="57"/>
        <v>104909963.1425</v>
      </c>
      <c r="AV352" s="1030">
        <v>90000000</v>
      </c>
      <c r="AW352" s="1030"/>
      <c r="AX352" s="1030"/>
      <c r="AY352" s="1030"/>
      <c r="AZ352" s="1030"/>
      <c r="BA352" s="1030">
        <f t="shared" si="58"/>
        <v>90000000</v>
      </c>
      <c r="BB352" s="1030">
        <v>92000000</v>
      </c>
      <c r="BC352" s="1030"/>
      <c r="BD352" s="1030"/>
      <c r="BE352" s="1030"/>
      <c r="BF352" s="1030"/>
      <c r="BG352" s="1030">
        <f t="shared" si="54"/>
        <v>92000000</v>
      </c>
      <c r="BH352" s="1030">
        <v>100000000</v>
      </c>
      <c r="BI352" s="1030"/>
      <c r="BJ352" s="1030"/>
      <c r="BK352" s="1030"/>
      <c r="BL352" s="1030"/>
      <c r="BM352" s="1030">
        <f t="shared" si="53"/>
        <v>100000000</v>
      </c>
    </row>
    <row r="353" spans="1:65" ht="189.75" hidden="1" x14ac:dyDescent="0.25">
      <c r="A353" s="855">
        <v>350</v>
      </c>
      <c r="B353" s="852" t="s">
        <v>615</v>
      </c>
      <c r="C353" s="849" t="s">
        <v>3075</v>
      </c>
      <c r="D353" s="853" t="s">
        <v>1359</v>
      </c>
      <c r="E353" s="1145" t="s">
        <v>1360</v>
      </c>
      <c r="F353" s="1145" t="s">
        <v>1361</v>
      </c>
      <c r="G353" s="1044" t="s">
        <v>1362</v>
      </c>
      <c r="H353" s="1044">
        <v>58.7</v>
      </c>
      <c r="I353" s="1044" t="s">
        <v>971</v>
      </c>
      <c r="J353" s="1044">
        <v>2023</v>
      </c>
      <c r="K353" s="1044">
        <v>70</v>
      </c>
      <c r="L353" s="1044">
        <v>45</v>
      </c>
      <c r="M353" s="1044" t="s">
        <v>348</v>
      </c>
      <c r="N353" s="1023">
        <v>4502</v>
      </c>
      <c r="O353" s="1145" t="s">
        <v>349</v>
      </c>
      <c r="P353" s="1044">
        <v>4502026</v>
      </c>
      <c r="Q353" s="1044" t="s">
        <v>114</v>
      </c>
      <c r="R353" s="1147" t="s">
        <v>1374</v>
      </c>
      <c r="S353" s="1044" t="s">
        <v>1375</v>
      </c>
      <c r="T353" s="1149" t="s">
        <v>1376</v>
      </c>
      <c r="U353" s="1150">
        <v>0</v>
      </c>
      <c r="V353" s="1150">
        <v>1</v>
      </c>
      <c r="W353" s="1150">
        <v>1</v>
      </c>
      <c r="X353" s="1150">
        <v>1</v>
      </c>
      <c r="Y353" s="1150">
        <v>1</v>
      </c>
      <c r="Z353" s="1150">
        <v>1</v>
      </c>
      <c r="AA353" s="1020" t="s">
        <v>53</v>
      </c>
      <c r="AB353" s="1150" t="s">
        <v>3317</v>
      </c>
      <c r="AC353" s="1044" t="s">
        <v>1366</v>
      </c>
      <c r="AD353" s="1044" t="s">
        <v>1367</v>
      </c>
      <c r="AE353" s="1044" t="s">
        <v>335</v>
      </c>
      <c r="AF353" s="1020"/>
      <c r="AG353" s="1020"/>
      <c r="AH353" s="1020"/>
      <c r="AI353" s="1020"/>
      <c r="AJ353" s="1020"/>
      <c r="AK353" s="1020"/>
      <c r="AL353" s="1020"/>
      <c r="AM353" s="1020"/>
      <c r="AN353" s="1026"/>
      <c r="AO353" s="1058" t="s">
        <v>2975</v>
      </c>
      <c r="AP353" s="1028">
        <v>60909963.142499998</v>
      </c>
      <c r="AQ353" s="1030"/>
      <c r="AR353" s="1030"/>
      <c r="AS353" s="1030"/>
      <c r="AT353" s="1030"/>
      <c r="AU353" s="1030">
        <f t="shared" si="57"/>
        <v>60909963.142499998</v>
      </c>
      <c r="AV353" s="1030">
        <v>30000000</v>
      </c>
      <c r="AW353" s="1030"/>
      <c r="AX353" s="1030"/>
      <c r="AY353" s="1030"/>
      <c r="AZ353" s="1030"/>
      <c r="BA353" s="1030">
        <f t="shared" si="58"/>
        <v>30000000</v>
      </c>
      <c r="BB353" s="1030">
        <v>30000000</v>
      </c>
      <c r="BC353" s="1030"/>
      <c r="BD353" s="1030"/>
      <c r="BE353" s="1030"/>
      <c r="BF353" s="1030"/>
      <c r="BG353" s="1030">
        <f t="shared" si="54"/>
        <v>30000000</v>
      </c>
      <c r="BH353" s="1030">
        <v>30000000</v>
      </c>
      <c r="BI353" s="1030"/>
      <c r="BJ353" s="1030"/>
      <c r="BK353" s="1030"/>
      <c r="BL353" s="1030"/>
      <c r="BM353" s="1030">
        <f t="shared" si="53"/>
        <v>30000000</v>
      </c>
    </row>
    <row r="354" spans="1:65" ht="120.75" hidden="1" x14ac:dyDescent="0.25">
      <c r="A354" s="855">
        <v>351</v>
      </c>
      <c r="B354" s="852" t="s">
        <v>615</v>
      </c>
      <c r="C354" s="849" t="s">
        <v>3075</v>
      </c>
      <c r="D354" s="853" t="s">
        <v>1359</v>
      </c>
      <c r="E354" s="1145" t="s">
        <v>1360</v>
      </c>
      <c r="F354" s="1145" t="s">
        <v>1361</v>
      </c>
      <c r="G354" s="1044" t="s">
        <v>1362</v>
      </c>
      <c r="H354" s="1044">
        <v>58.7</v>
      </c>
      <c r="I354" s="1044" t="s">
        <v>971</v>
      </c>
      <c r="J354" s="1044">
        <v>2023</v>
      </c>
      <c r="K354" s="1044">
        <v>70</v>
      </c>
      <c r="L354" s="1044">
        <v>45</v>
      </c>
      <c r="M354" s="1044" t="s">
        <v>348</v>
      </c>
      <c r="N354" s="1023">
        <v>4502</v>
      </c>
      <c r="O354" s="1145" t="s">
        <v>349</v>
      </c>
      <c r="P354" s="1044" t="s">
        <v>1378</v>
      </c>
      <c r="Q354" s="1044" t="s">
        <v>231</v>
      </c>
      <c r="R354" s="1147" t="s">
        <v>1377</v>
      </c>
      <c r="S354" s="1044" t="s">
        <v>1379</v>
      </c>
      <c r="T354" s="1044" t="s">
        <v>232</v>
      </c>
      <c r="U354" s="1151">
        <v>0.1</v>
      </c>
      <c r="V354" s="1151">
        <v>0.5</v>
      </c>
      <c r="W354" s="1152">
        <v>1</v>
      </c>
      <c r="X354" s="1152">
        <v>1</v>
      </c>
      <c r="Y354" s="1152">
        <v>1</v>
      </c>
      <c r="Z354" s="1152">
        <v>1</v>
      </c>
      <c r="AA354" s="1020" t="s">
        <v>43</v>
      </c>
      <c r="AB354" s="1044" t="s">
        <v>3316</v>
      </c>
      <c r="AC354" s="1044" t="s">
        <v>1366</v>
      </c>
      <c r="AD354" s="1044" t="s">
        <v>1367</v>
      </c>
      <c r="AE354" s="1044" t="s">
        <v>335</v>
      </c>
      <c r="AF354" s="1020"/>
      <c r="AG354" s="1020"/>
      <c r="AH354" s="1020"/>
      <c r="AI354" s="1020"/>
      <c r="AJ354" s="1020"/>
      <c r="AK354" s="1020"/>
      <c r="AL354" s="1020"/>
      <c r="AM354" s="1020"/>
      <c r="AN354" s="1026"/>
      <c r="AO354" s="1058" t="s">
        <v>2975</v>
      </c>
      <c r="AP354" s="1028">
        <v>53009963.142499998</v>
      </c>
      <c r="AQ354" s="1030"/>
      <c r="AR354" s="1030"/>
      <c r="AS354" s="1030"/>
      <c r="AT354" s="1030"/>
      <c r="AU354" s="1030">
        <f t="shared" si="57"/>
        <v>53009963.142499998</v>
      </c>
      <c r="AV354" s="1030">
        <v>70000000</v>
      </c>
      <c r="AW354" s="1030"/>
      <c r="AX354" s="1030"/>
      <c r="AY354" s="1030"/>
      <c r="AZ354" s="1030"/>
      <c r="BA354" s="1030">
        <f t="shared" si="58"/>
        <v>70000000</v>
      </c>
      <c r="BB354" s="1030">
        <v>60000000</v>
      </c>
      <c r="BC354" s="1030"/>
      <c r="BD354" s="1030"/>
      <c r="BE354" s="1030"/>
      <c r="BF354" s="1030"/>
      <c r="BG354" s="1030">
        <f t="shared" si="54"/>
        <v>60000000</v>
      </c>
      <c r="BH354" s="1030">
        <v>65000000</v>
      </c>
      <c r="BI354" s="1030"/>
      <c r="BJ354" s="1030"/>
      <c r="BK354" s="1030"/>
      <c r="BL354" s="1030"/>
      <c r="BM354" s="1030">
        <f t="shared" si="53"/>
        <v>65000000</v>
      </c>
    </row>
    <row r="355" spans="1:65" ht="155.25" hidden="1" x14ac:dyDescent="0.25">
      <c r="A355" s="855">
        <v>352</v>
      </c>
      <c r="B355" s="852" t="s">
        <v>615</v>
      </c>
      <c r="C355" s="849" t="s">
        <v>3075</v>
      </c>
      <c r="D355" s="853" t="s">
        <v>1359</v>
      </c>
      <c r="E355" s="1145" t="s">
        <v>1360</v>
      </c>
      <c r="F355" s="1145" t="s">
        <v>1361</v>
      </c>
      <c r="G355" s="1044" t="s">
        <v>1362</v>
      </c>
      <c r="H355" s="1044">
        <v>58.7</v>
      </c>
      <c r="I355" s="1044" t="s">
        <v>971</v>
      </c>
      <c r="J355" s="1044">
        <v>2023</v>
      </c>
      <c r="K355" s="1044">
        <v>70</v>
      </c>
      <c r="L355" s="1044">
        <v>45</v>
      </c>
      <c r="M355" s="1044" t="s">
        <v>348</v>
      </c>
      <c r="N355" s="1023">
        <v>4502</v>
      </c>
      <c r="O355" s="1145" t="s">
        <v>349</v>
      </c>
      <c r="P355" s="1044">
        <v>4502038</v>
      </c>
      <c r="Q355" s="1146" t="s">
        <v>165</v>
      </c>
      <c r="R355" s="1147" t="s">
        <v>1380</v>
      </c>
      <c r="S355" s="1044">
        <v>450203800</v>
      </c>
      <c r="T355" s="1044" t="s">
        <v>167</v>
      </c>
      <c r="U355" s="1044">
        <v>1</v>
      </c>
      <c r="V355" s="1044">
        <v>3</v>
      </c>
      <c r="W355" s="1044">
        <v>3</v>
      </c>
      <c r="X355" s="1044">
        <v>3</v>
      </c>
      <c r="Y355" s="1044">
        <v>3</v>
      </c>
      <c r="Z355" s="1044">
        <v>3</v>
      </c>
      <c r="AA355" s="1020" t="s">
        <v>53</v>
      </c>
      <c r="AB355" s="1044" t="s">
        <v>3317</v>
      </c>
      <c r="AC355" s="1044" t="s">
        <v>333</v>
      </c>
      <c r="AD355" s="1044" t="s">
        <v>334</v>
      </c>
      <c r="AE355" s="1044" t="s">
        <v>1382</v>
      </c>
      <c r="AF355" s="1020"/>
      <c r="AG355" s="1020"/>
      <c r="AH355" s="1020"/>
      <c r="AI355" s="1020"/>
      <c r="AJ355" s="1020"/>
      <c r="AK355" s="1020"/>
      <c r="AL355" s="1020"/>
      <c r="AM355" s="1020"/>
      <c r="AN355" s="1026"/>
      <c r="AO355" s="1058" t="s">
        <v>2975</v>
      </c>
      <c r="AP355" s="1028">
        <v>79509963.142499998</v>
      </c>
      <c r="AQ355" s="1030"/>
      <c r="AR355" s="1030"/>
      <c r="AS355" s="1030"/>
      <c r="AT355" s="1030"/>
      <c r="AU355" s="1030">
        <f t="shared" si="57"/>
        <v>79509963.142499998</v>
      </c>
      <c r="AV355" s="1030">
        <v>90000000</v>
      </c>
      <c r="AW355" s="1030"/>
      <c r="AX355" s="1030"/>
      <c r="AY355" s="1030"/>
      <c r="AZ355" s="1030"/>
      <c r="BA355" s="1030">
        <f t="shared" si="58"/>
        <v>90000000</v>
      </c>
      <c r="BB355" s="1030">
        <v>100000000</v>
      </c>
      <c r="BC355" s="1030"/>
      <c r="BD355" s="1030"/>
      <c r="BE355" s="1030"/>
      <c r="BF355" s="1030"/>
      <c r="BG355" s="1030">
        <f t="shared" si="54"/>
        <v>100000000</v>
      </c>
      <c r="BH355" s="1030">
        <v>100000000</v>
      </c>
      <c r="BI355" s="1030"/>
      <c r="BJ355" s="1030"/>
      <c r="BK355" s="1030"/>
      <c r="BL355" s="1030"/>
      <c r="BM355" s="1030">
        <f t="shared" si="53"/>
        <v>100000000</v>
      </c>
    </row>
    <row r="356" spans="1:65" ht="120.75" hidden="1" x14ac:dyDescent="0.25">
      <c r="A356" s="855">
        <v>353</v>
      </c>
      <c r="B356" s="852" t="s">
        <v>615</v>
      </c>
      <c r="C356" s="849" t="s">
        <v>3075</v>
      </c>
      <c r="D356" s="853" t="s">
        <v>1359</v>
      </c>
      <c r="E356" s="1145" t="s">
        <v>1360</v>
      </c>
      <c r="F356" s="1145" t="s">
        <v>1361</v>
      </c>
      <c r="G356" s="1044" t="s">
        <v>1362</v>
      </c>
      <c r="H356" s="1044">
        <v>58.7</v>
      </c>
      <c r="I356" s="1044" t="s">
        <v>971</v>
      </c>
      <c r="J356" s="1044">
        <v>2023</v>
      </c>
      <c r="K356" s="1044">
        <v>70</v>
      </c>
      <c r="L356" s="1044">
        <v>45</v>
      </c>
      <c r="M356" s="1044" t="s">
        <v>348</v>
      </c>
      <c r="N356" s="1023">
        <v>4502</v>
      </c>
      <c r="O356" s="1145" t="s">
        <v>349</v>
      </c>
      <c r="P356" s="1044">
        <v>4502033</v>
      </c>
      <c r="Q356" s="1146" t="s">
        <v>160</v>
      </c>
      <c r="R356" s="1147" t="s">
        <v>1383</v>
      </c>
      <c r="S356" s="1044">
        <v>450203303</v>
      </c>
      <c r="T356" s="1149" t="s">
        <v>1384</v>
      </c>
      <c r="U356" s="1150">
        <v>0</v>
      </c>
      <c r="V356" s="1150">
        <v>1</v>
      </c>
      <c r="W356" s="1150">
        <v>1</v>
      </c>
      <c r="X356" s="1150">
        <v>1</v>
      </c>
      <c r="Y356" s="1150">
        <v>1</v>
      </c>
      <c r="Z356" s="1150">
        <v>1</v>
      </c>
      <c r="AA356" s="1020" t="s">
        <v>53</v>
      </c>
      <c r="AB356" s="1150" t="s">
        <v>3317</v>
      </c>
      <c r="AC356" s="1150" t="s">
        <v>333</v>
      </c>
      <c r="AD356" s="1150" t="s">
        <v>334</v>
      </c>
      <c r="AE356" s="1150" t="s">
        <v>1385</v>
      </c>
      <c r="AF356" s="1020"/>
      <c r="AG356" s="1020"/>
      <c r="AH356" s="1020"/>
      <c r="AI356" s="1020"/>
      <c r="AJ356" s="1020"/>
      <c r="AK356" s="1020"/>
      <c r="AL356" s="1020"/>
      <c r="AM356" s="1020"/>
      <c r="AN356" s="1026"/>
      <c r="AO356" s="1058" t="s">
        <v>2975</v>
      </c>
      <c r="AP356" s="1028">
        <v>59409963.142499998</v>
      </c>
      <c r="AQ356" s="1030"/>
      <c r="AR356" s="1030"/>
      <c r="AS356" s="1030"/>
      <c r="AT356" s="1030"/>
      <c r="AU356" s="1030">
        <f t="shared" si="57"/>
        <v>59409963.142499998</v>
      </c>
      <c r="AV356" s="1030">
        <v>40000000</v>
      </c>
      <c r="AW356" s="1030"/>
      <c r="AX356" s="1030"/>
      <c r="AY356" s="1030"/>
      <c r="AZ356" s="1030"/>
      <c r="BA356" s="1030">
        <f t="shared" si="58"/>
        <v>40000000</v>
      </c>
      <c r="BB356" s="1030">
        <v>52073189</v>
      </c>
      <c r="BC356" s="1030"/>
      <c r="BD356" s="1030"/>
      <c r="BE356" s="1030"/>
      <c r="BF356" s="1030"/>
      <c r="BG356" s="1030">
        <f t="shared" si="54"/>
        <v>52073189</v>
      </c>
      <c r="BH356" s="1030">
        <v>62796645</v>
      </c>
      <c r="BI356" s="1030"/>
      <c r="BJ356" s="1030"/>
      <c r="BK356" s="1030"/>
      <c r="BL356" s="1030"/>
      <c r="BM356" s="1030">
        <f t="shared" si="53"/>
        <v>62796645</v>
      </c>
    </row>
    <row r="357" spans="1:65" ht="120.75" hidden="1" x14ac:dyDescent="0.25">
      <c r="A357" s="855">
        <v>354</v>
      </c>
      <c r="B357" s="852" t="s">
        <v>615</v>
      </c>
      <c r="C357" s="849" t="s">
        <v>3075</v>
      </c>
      <c r="D357" s="853" t="s">
        <v>1359</v>
      </c>
      <c r="E357" s="1145" t="s">
        <v>1360</v>
      </c>
      <c r="F357" s="1145" t="s">
        <v>1361</v>
      </c>
      <c r="G357" s="1044" t="s">
        <v>1362</v>
      </c>
      <c r="H357" s="1044">
        <v>58.7</v>
      </c>
      <c r="I357" s="1044" t="s">
        <v>971</v>
      </c>
      <c r="J357" s="1044">
        <v>2023</v>
      </c>
      <c r="K357" s="1044">
        <v>70</v>
      </c>
      <c r="L357" s="1044">
        <v>45</v>
      </c>
      <c r="M357" s="1044" t="s">
        <v>348</v>
      </c>
      <c r="N357" s="1023">
        <v>4502</v>
      </c>
      <c r="O357" s="1145" t="s">
        <v>349</v>
      </c>
      <c r="P357" s="1044" t="s">
        <v>1387</v>
      </c>
      <c r="Q357" s="1044" t="s">
        <v>1388</v>
      </c>
      <c r="R357" s="1147" t="s">
        <v>1386</v>
      </c>
      <c r="S357" s="1044" t="s">
        <v>1389</v>
      </c>
      <c r="T357" s="1044" t="s">
        <v>1390</v>
      </c>
      <c r="U357" s="1044">
        <v>1</v>
      </c>
      <c r="V357" s="1044">
        <v>1</v>
      </c>
      <c r="W357" s="1044">
        <v>1</v>
      </c>
      <c r="X357" s="1044">
        <v>1</v>
      </c>
      <c r="Y357" s="1044">
        <v>1</v>
      </c>
      <c r="Z357" s="1044">
        <v>1</v>
      </c>
      <c r="AA357" s="1020" t="s">
        <v>53</v>
      </c>
      <c r="AB357" s="1020" t="s">
        <v>3317</v>
      </c>
      <c r="AC357" s="1044" t="s">
        <v>333</v>
      </c>
      <c r="AD357" s="1044" t="s">
        <v>334</v>
      </c>
      <c r="AE357" s="1044" t="s">
        <v>335</v>
      </c>
      <c r="AF357" s="1020"/>
      <c r="AG357" s="1020"/>
      <c r="AH357" s="1020"/>
      <c r="AI357" s="1020"/>
      <c r="AJ357" s="1020"/>
      <c r="AK357" s="1020"/>
      <c r="AL357" s="1020"/>
      <c r="AM357" s="1020"/>
      <c r="AN357" s="1026"/>
      <c r="AO357" s="1058" t="s">
        <v>2975</v>
      </c>
      <c r="AP357" s="1028">
        <v>85310700.142499998</v>
      </c>
      <c r="AQ357" s="1030"/>
      <c r="AR357" s="1030"/>
      <c r="AS357" s="1030"/>
      <c r="AT357" s="1030"/>
      <c r="AU357" s="1030">
        <f t="shared" si="57"/>
        <v>85310700.142499998</v>
      </c>
      <c r="AV357" s="1030">
        <v>90000000</v>
      </c>
      <c r="AW357" s="1030"/>
      <c r="AX357" s="1030"/>
      <c r="AY357" s="1030"/>
      <c r="AZ357" s="1030"/>
      <c r="BA357" s="1030">
        <f t="shared" si="58"/>
        <v>90000000</v>
      </c>
      <c r="BB357" s="1030">
        <v>100000000</v>
      </c>
      <c r="BC357" s="1030"/>
      <c r="BD357" s="1030"/>
      <c r="BE357" s="1030"/>
      <c r="BF357" s="1030"/>
      <c r="BG357" s="1030">
        <f t="shared" si="54"/>
        <v>100000000</v>
      </c>
      <c r="BH357" s="1030">
        <v>110000000</v>
      </c>
      <c r="BI357" s="1030"/>
      <c r="BJ357" s="1030"/>
      <c r="BK357" s="1030"/>
      <c r="BL357" s="1030"/>
      <c r="BM357" s="1030">
        <f t="shared" si="53"/>
        <v>110000000</v>
      </c>
    </row>
    <row r="358" spans="1:65" ht="120.75" hidden="1" x14ac:dyDescent="0.25">
      <c r="A358" s="855">
        <v>355</v>
      </c>
      <c r="B358" s="852" t="s">
        <v>615</v>
      </c>
      <c r="C358" s="849" t="s">
        <v>3075</v>
      </c>
      <c r="D358" s="853" t="s">
        <v>1359</v>
      </c>
      <c r="E358" s="1145" t="s">
        <v>1360</v>
      </c>
      <c r="F358" s="1145" t="s">
        <v>1361</v>
      </c>
      <c r="G358" s="1044" t="s">
        <v>1362</v>
      </c>
      <c r="H358" s="1044">
        <v>58.7</v>
      </c>
      <c r="I358" s="1044" t="s">
        <v>971</v>
      </c>
      <c r="J358" s="1044">
        <v>2023</v>
      </c>
      <c r="K358" s="1044">
        <v>70</v>
      </c>
      <c r="L358" s="1044">
        <v>45</v>
      </c>
      <c r="M358" s="1044" t="s">
        <v>348</v>
      </c>
      <c r="N358" s="1023">
        <v>4502</v>
      </c>
      <c r="O358" s="1145" t="s">
        <v>349</v>
      </c>
      <c r="P358" s="1044">
        <v>4502016</v>
      </c>
      <c r="Q358" s="1044" t="s">
        <v>600</v>
      </c>
      <c r="R358" s="1147" t="s">
        <v>1391</v>
      </c>
      <c r="S358" s="1044">
        <v>450201601</v>
      </c>
      <c r="T358" s="1149" t="s">
        <v>1392</v>
      </c>
      <c r="U358" s="1044">
        <v>0</v>
      </c>
      <c r="V358" s="1044">
        <v>0.3</v>
      </c>
      <c r="W358" s="1044">
        <v>1</v>
      </c>
      <c r="X358" s="1044">
        <v>1</v>
      </c>
      <c r="Y358" s="1044">
        <v>1</v>
      </c>
      <c r="Z358" s="1044">
        <v>1</v>
      </c>
      <c r="AA358" s="1020" t="s">
        <v>43</v>
      </c>
      <c r="AB358" s="1044" t="s">
        <v>3316</v>
      </c>
      <c r="AC358" s="1044" t="s">
        <v>333</v>
      </c>
      <c r="AD358" s="1044" t="s">
        <v>334</v>
      </c>
      <c r="AE358" s="1044" t="s">
        <v>335</v>
      </c>
      <c r="AF358" s="1020"/>
      <c r="AG358" s="1020"/>
      <c r="AH358" s="1020"/>
      <c r="AI358" s="1020"/>
      <c r="AJ358" s="1020"/>
      <c r="AK358" s="1020"/>
      <c r="AL358" s="1020"/>
      <c r="AM358" s="1020"/>
      <c r="AN358" s="1026"/>
      <c r="AO358" s="1058" t="s">
        <v>2975</v>
      </c>
      <c r="AP358" s="1028">
        <v>51409963.142499998</v>
      </c>
      <c r="AQ358" s="1030"/>
      <c r="AR358" s="1030"/>
      <c r="AS358" s="1030"/>
      <c r="AT358" s="1030"/>
      <c r="AU358" s="1030">
        <f t="shared" si="57"/>
        <v>51409963.142499998</v>
      </c>
      <c r="AV358" s="1030">
        <v>30000000</v>
      </c>
      <c r="AW358" s="1030"/>
      <c r="AX358" s="1030"/>
      <c r="AY358" s="1030"/>
      <c r="AZ358" s="1030"/>
      <c r="BA358" s="1030">
        <f t="shared" si="58"/>
        <v>30000000</v>
      </c>
      <c r="BB358" s="1030">
        <v>40000000</v>
      </c>
      <c r="BC358" s="1030"/>
      <c r="BD358" s="1030"/>
      <c r="BE358" s="1030"/>
      <c r="BF358" s="1030"/>
      <c r="BG358" s="1030">
        <f t="shared" si="54"/>
        <v>40000000</v>
      </c>
      <c r="BH358" s="1030">
        <v>40000000</v>
      </c>
      <c r="BI358" s="1030"/>
      <c r="BJ358" s="1030"/>
      <c r="BK358" s="1030"/>
      <c r="BL358" s="1030"/>
      <c r="BM358" s="1030">
        <f t="shared" si="53"/>
        <v>40000000</v>
      </c>
    </row>
    <row r="359" spans="1:65" ht="120.75" hidden="1" x14ac:dyDescent="0.25">
      <c r="A359" s="855">
        <v>356</v>
      </c>
      <c r="B359" s="852" t="s">
        <v>615</v>
      </c>
      <c r="C359" s="849" t="s">
        <v>3075</v>
      </c>
      <c r="D359" s="853" t="s">
        <v>1359</v>
      </c>
      <c r="E359" s="1145" t="s">
        <v>1360</v>
      </c>
      <c r="F359" s="1145" t="s">
        <v>1361</v>
      </c>
      <c r="G359" s="1044" t="s">
        <v>1362</v>
      </c>
      <c r="H359" s="1044">
        <v>58.7</v>
      </c>
      <c r="I359" s="1044" t="s">
        <v>971</v>
      </c>
      <c r="J359" s="1044">
        <v>2023</v>
      </c>
      <c r="K359" s="1044">
        <v>70</v>
      </c>
      <c r="L359" s="1044">
        <v>45</v>
      </c>
      <c r="M359" s="1044" t="s">
        <v>348</v>
      </c>
      <c r="N359" s="1023">
        <v>4502</v>
      </c>
      <c r="O359" s="1145" t="s">
        <v>349</v>
      </c>
      <c r="P359" s="1044">
        <v>4502020</v>
      </c>
      <c r="Q359" s="1044" t="s">
        <v>324</v>
      </c>
      <c r="R359" s="1147" t="s">
        <v>1393</v>
      </c>
      <c r="S359" s="1044">
        <v>450202000</v>
      </c>
      <c r="T359" s="1044" t="s">
        <v>1394</v>
      </c>
      <c r="U359" s="1044">
        <v>3</v>
      </c>
      <c r="V359" s="1044">
        <v>1</v>
      </c>
      <c r="W359" s="1044">
        <v>2</v>
      </c>
      <c r="X359" s="1044">
        <v>2</v>
      </c>
      <c r="Y359" s="1044">
        <v>2</v>
      </c>
      <c r="Z359" s="1044">
        <v>7</v>
      </c>
      <c r="AA359" s="1020" t="s">
        <v>43</v>
      </c>
      <c r="AB359" s="1044" t="s">
        <v>3317</v>
      </c>
      <c r="AC359" s="1044" t="s">
        <v>333</v>
      </c>
      <c r="AD359" s="1044" t="s">
        <v>334</v>
      </c>
      <c r="AE359" s="1044" t="s">
        <v>335</v>
      </c>
      <c r="AF359" s="1020"/>
      <c r="AG359" s="1020"/>
      <c r="AH359" s="1020"/>
      <c r="AI359" s="1020"/>
      <c r="AJ359" s="1020"/>
      <c r="AK359" s="1020"/>
      <c r="AL359" s="1020"/>
      <c r="AM359" s="1020"/>
      <c r="AN359" s="1026"/>
      <c r="AO359" s="1058" t="s">
        <v>2975</v>
      </c>
      <c r="AP359" s="1028">
        <v>54909963.142499998</v>
      </c>
      <c r="AQ359" s="1030"/>
      <c r="AR359" s="1030"/>
      <c r="AS359" s="1030"/>
      <c r="AT359" s="1030"/>
      <c r="AU359" s="1030">
        <f t="shared" si="57"/>
        <v>54909963.142499998</v>
      </c>
      <c r="AV359" s="1030">
        <v>55000000</v>
      </c>
      <c r="AW359" s="1030"/>
      <c r="AX359" s="1030"/>
      <c r="AY359" s="1030"/>
      <c r="AZ359" s="1030"/>
      <c r="BA359" s="1030">
        <f t="shared" si="58"/>
        <v>55000000</v>
      </c>
      <c r="BB359" s="1030">
        <v>55000000</v>
      </c>
      <c r="BC359" s="1030"/>
      <c r="BD359" s="1030"/>
      <c r="BE359" s="1030"/>
      <c r="BF359" s="1030"/>
      <c r="BG359" s="1030">
        <f t="shared" si="54"/>
        <v>55000000</v>
      </c>
      <c r="BH359" s="1030">
        <v>60000000</v>
      </c>
      <c r="BI359" s="1030"/>
      <c r="BJ359" s="1030"/>
      <c r="BK359" s="1030"/>
      <c r="BL359" s="1030"/>
      <c r="BM359" s="1030">
        <f t="shared" si="53"/>
        <v>60000000</v>
      </c>
    </row>
    <row r="360" spans="1:65" ht="189.75" hidden="1" x14ac:dyDescent="0.25">
      <c r="A360" s="855">
        <v>357</v>
      </c>
      <c r="B360" s="852" t="s">
        <v>615</v>
      </c>
      <c r="C360" s="849" t="s">
        <v>3075</v>
      </c>
      <c r="D360" s="853" t="s">
        <v>1359</v>
      </c>
      <c r="E360" s="1145" t="s">
        <v>1360</v>
      </c>
      <c r="F360" s="1145" t="s">
        <v>1361</v>
      </c>
      <c r="G360" s="1044" t="s">
        <v>1362</v>
      </c>
      <c r="H360" s="1044">
        <v>58.7</v>
      </c>
      <c r="I360" s="1044" t="s">
        <v>971</v>
      </c>
      <c r="J360" s="1044">
        <v>2023</v>
      </c>
      <c r="K360" s="1044">
        <v>70</v>
      </c>
      <c r="L360" s="1044">
        <v>45</v>
      </c>
      <c r="M360" s="1044" t="s">
        <v>348</v>
      </c>
      <c r="N360" s="1023">
        <v>4502</v>
      </c>
      <c r="O360" s="1145" t="s">
        <v>349</v>
      </c>
      <c r="P360" s="1044" t="s">
        <v>223</v>
      </c>
      <c r="Q360" s="1044" t="s">
        <v>51</v>
      </c>
      <c r="R360" s="1147" t="s">
        <v>1395</v>
      </c>
      <c r="S360" s="1044" t="s">
        <v>1396</v>
      </c>
      <c r="T360" s="1149" t="s">
        <v>908</v>
      </c>
      <c r="U360" s="1044">
        <v>0</v>
      </c>
      <c r="V360" s="1044">
        <v>8</v>
      </c>
      <c r="W360" s="1044">
        <v>24</v>
      </c>
      <c r="X360" s="1044">
        <v>24</v>
      </c>
      <c r="Y360" s="1044">
        <v>8</v>
      </c>
      <c r="Z360" s="1044">
        <v>64</v>
      </c>
      <c r="AA360" s="1020" t="s">
        <v>43</v>
      </c>
      <c r="AB360" s="1044" t="s">
        <v>3317</v>
      </c>
      <c r="AC360" s="1044" t="s">
        <v>333</v>
      </c>
      <c r="AD360" s="1044" t="s">
        <v>334</v>
      </c>
      <c r="AE360" s="1044" t="s">
        <v>335</v>
      </c>
      <c r="AF360" s="1020"/>
      <c r="AG360" s="1020"/>
      <c r="AH360" s="1020"/>
      <c r="AI360" s="1020"/>
      <c r="AJ360" s="1020"/>
      <c r="AK360" s="1020"/>
      <c r="AL360" s="1020"/>
      <c r="AM360" s="1020"/>
      <c r="AN360" s="1026"/>
      <c r="AO360" s="1058" t="s">
        <v>2975</v>
      </c>
      <c r="AP360" s="1028">
        <v>54409963.142499998</v>
      </c>
      <c r="AQ360" s="1030"/>
      <c r="AR360" s="1030"/>
      <c r="AS360" s="1030"/>
      <c r="AT360" s="1030"/>
      <c r="AU360" s="1030">
        <f t="shared" si="57"/>
        <v>54409963.142499998</v>
      </c>
      <c r="AV360" s="1030">
        <v>70000000</v>
      </c>
      <c r="AW360" s="1030"/>
      <c r="AX360" s="1030"/>
      <c r="AY360" s="1030"/>
      <c r="AZ360" s="1030"/>
      <c r="BA360" s="1030">
        <f t="shared" si="58"/>
        <v>70000000</v>
      </c>
      <c r="BB360" s="1030">
        <v>70000000</v>
      </c>
      <c r="BC360" s="1030"/>
      <c r="BD360" s="1030"/>
      <c r="BE360" s="1030"/>
      <c r="BF360" s="1030"/>
      <c r="BG360" s="1030">
        <f t="shared" si="54"/>
        <v>70000000</v>
      </c>
      <c r="BH360" s="1030">
        <v>55000000</v>
      </c>
      <c r="BI360" s="1030"/>
      <c r="BJ360" s="1030"/>
      <c r="BK360" s="1030"/>
      <c r="BL360" s="1030"/>
      <c r="BM360" s="1030">
        <f t="shared" si="53"/>
        <v>55000000</v>
      </c>
    </row>
    <row r="361" spans="1:65" ht="120.75" hidden="1" x14ac:dyDescent="0.25">
      <c r="A361" s="855">
        <v>358</v>
      </c>
      <c r="B361" s="852" t="s">
        <v>615</v>
      </c>
      <c r="C361" s="849" t="s">
        <v>3075</v>
      </c>
      <c r="D361" s="853" t="s">
        <v>1359</v>
      </c>
      <c r="E361" s="1145" t="s">
        <v>1360</v>
      </c>
      <c r="F361" s="1145" t="s">
        <v>1361</v>
      </c>
      <c r="G361" s="1044" t="s">
        <v>1362</v>
      </c>
      <c r="H361" s="1044">
        <v>58.7</v>
      </c>
      <c r="I361" s="1044" t="s">
        <v>971</v>
      </c>
      <c r="J361" s="1044">
        <v>2023</v>
      </c>
      <c r="K361" s="1044">
        <v>70</v>
      </c>
      <c r="L361" s="1044">
        <v>45</v>
      </c>
      <c r="M361" s="1044" t="s">
        <v>348</v>
      </c>
      <c r="N361" s="1023">
        <v>4502</v>
      </c>
      <c r="O361" s="1145" t="s">
        <v>349</v>
      </c>
      <c r="P361" s="1044" t="s">
        <v>1398</v>
      </c>
      <c r="Q361" s="1044" t="s">
        <v>1399</v>
      </c>
      <c r="R361" s="1147" t="s">
        <v>1397</v>
      </c>
      <c r="S361" s="1044" t="s">
        <v>1400</v>
      </c>
      <c r="T361" s="1044" t="s">
        <v>1401</v>
      </c>
      <c r="U361" s="1044">
        <v>0</v>
      </c>
      <c r="V361" s="1044">
        <v>1</v>
      </c>
      <c r="W361" s="1044">
        <v>1</v>
      </c>
      <c r="X361" s="1044">
        <v>1</v>
      </c>
      <c r="Y361" s="1044">
        <v>1</v>
      </c>
      <c r="Z361" s="1044">
        <v>1</v>
      </c>
      <c r="AA361" s="1020" t="s">
        <v>53</v>
      </c>
      <c r="AB361" s="1044" t="s">
        <v>3317</v>
      </c>
      <c r="AC361" s="1044" t="s">
        <v>333</v>
      </c>
      <c r="AD361" s="1044" t="s">
        <v>334</v>
      </c>
      <c r="AE361" s="1044" t="s">
        <v>335</v>
      </c>
      <c r="AF361" s="1020"/>
      <c r="AG361" s="1020"/>
      <c r="AH361" s="1020"/>
      <c r="AI361" s="1020"/>
      <c r="AJ361" s="1020"/>
      <c r="AK361" s="1020"/>
      <c r="AL361" s="1020"/>
      <c r="AM361" s="1020"/>
      <c r="AN361" s="1026"/>
      <c r="AO361" s="1058" t="s">
        <v>2975</v>
      </c>
      <c r="AP361" s="1028">
        <v>57909963.142499998</v>
      </c>
      <c r="AQ361" s="1030"/>
      <c r="AR361" s="1030"/>
      <c r="AS361" s="1030"/>
      <c r="AT361" s="1030"/>
      <c r="AU361" s="1030">
        <f t="shared" si="57"/>
        <v>57909963.142499998</v>
      </c>
      <c r="AV361" s="1030">
        <v>40000000</v>
      </c>
      <c r="AW361" s="1030"/>
      <c r="AX361" s="1030"/>
      <c r="AY361" s="1030"/>
      <c r="AZ361" s="1030"/>
      <c r="BA361" s="1030">
        <f t="shared" si="58"/>
        <v>40000000</v>
      </c>
      <c r="BB361" s="1030">
        <v>40000000</v>
      </c>
      <c r="BC361" s="1030"/>
      <c r="BD361" s="1030"/>
      <c r="BE361" s="1030"/>
      <c r="BF361" s="1030"/>
      <c r="BG361" s="1030">
        <f t="shared" si="54"/>
        <v>40000000</v>
      </c>
      <c r="BH361" s="1030">
        <v>50000000</v>
      </c>
      <c r="BI361" s="1030"/>
      <c r="BJ361" s="1030"/>
      <c r="BK361" s="1030"/>
      <c r="BL361" s="1030"/>
      <c r="BM361" s="1030">
        <f t="shared" si="53"/>
        <v>50000000</v>
      </c>
    </row>
    <row r="362" spans="1:65" ht="120.75" hidden="1" x14ac:dyDescent="0.25">
      <c r="A362" s="855">
        <v>359</v>
      </c>
      <c r="B362" s="852" t="s">
        <v>615</v>
      </c>
      <c r="C362" s="849" t="s">
        <v>3075</v>
      </c>
      <c r="D362" s="853" t="s">
        <v>1359</v>
      </c>
      <c r="E362" s="1145" t="s">
        <v>1360</v>
      </c>
      <c r="F362" s="1145" t="s">
        <v>1402</v>
      </c>
      <c r="G362" s="1153" t="s">
        <v>110</v>
      </c>
      <c r="H362" s="1044" t="s">
        <v>1403</v>
      </c>
      <c r="I362" s="1044" t="s">
        <v>1404</v>
      </c>
      <c r="J362" s="1044">
        <v>2024</v>
      </c>
      <c r="K362" s="1044" t="s">
        <v>1405</v>
      </c>
      <c r="L362" s="1044">
        <v>45</v>
      </c>
      <c r="M362" s="1044" t="s">
        <v>348</v>
      </c>
      <c r="N362" s="1023">
        <v>4502</v>
      </c>
      <c r="O362" s="1145" t="s">
        <v>349</v>
      </c>
      <c r="P362" s="1044" t="s">
        <v>1369</v>
      </c>
      <c r="Q362" s="1044" t="s">
        <v>1370</v>
      </c>
      <c r="R362" s="1147" t="s">
        <v>1406</v>
      </c>
      <c r="S362" s="1044" t="s">
        <v>1371</v>
      </c>
      <c r="T362" s="1149" t="s">
        <v>1372</v>
      </c>
      <c r="U362" s="1044">
        <v>0</v>
      </c>
      <c r="V362" s="1044">
        <v>1</v>
      </c>
      <c r="W362" s="1044">
        <v>1</v>
      </c>
      <c r="X362" s="1044">
        <v>1</v>
      </c>
      <c r="Y362" s="1044">
        <v>1</v>
      </c>
      <c r="Z362" s="1044">
        <v>1</v>
      </c>
      <c r="AA362" s="1020" t="s">
        <v>53</v>
      </c>
      <c r="AB362" s="1044" t="s">
        <v>3317</v>
      </c>
      <c r="AC362" s="1044" t="s">
        <v>333</v>
      </c>
      <c r="AD362" s="1044" t="s">
        <v>334</v>
      </c>
      <c r="AE362" s="1044" t="s">
        <v>335</v>
      </c>
      <c r="AF362" s="1020"/>
      <c r="AG362" s="1020"/>
      <c r="AH362" s="1020"/>
      <c r="AI362" s="1020"/>
      <c r="AJ362" s="1020"/>
      <c r="AK362" s="1020"/>
      <c r="AL362" s="1020"/>
      <c r="AM362" s="1020"/>
      <c r="AN362" s="1026"/>
      <c r="AO362" s="1058" t="s">
        <v>2975</v>
      </c>
      <c r="AP362" s="1028">
        <v>90109963.142499998</v>
      </c>
      <c r="AQ362" s="1030"/>
      <c r="AR362" s="1030"/>
      <c r="AS362" s="1030"/>
      <c r="AT362" s="1030"/>
      <c r="AU362" s="1030">
        <f t="shared" si="57"/>
        <v>90109963.142499998</v>
      </c>
      <c r="AV362" s="1030">
        <v>100000000</v>
      </c>
      <c r="AW362" s="1030"/>
      <c r="AX362" s="1030"/>
      <c r="AY362" s="1030"/>
      <c r="AZ362" s="1030"/>
      <c r="BA362" s="1030">
        <f t="shared" si="58"/>
        <v>100000000</v>
      </c>
      <c r="BB362" s="1030">
        <v>120000000</v>
      </c>
      <c r="BC362" s="1030"/>
      <c r="BD362" s="1030"/>
      <c r="BE362" s="1030"/>
      <c r="BF362" s="1030"/>
      <c r="BG362" s="1030">
        <f t="shared" si="54"/>
        <v>120000000</v>
      </c>
      <c r="BH362" s="1030">
        <v>120000000</v>
      </c>
      <c r="BI362" s="1030"/>
      <c r="BJ362" s="1030"/>
      <c r="BK362" s="1030"/>
      <c r="BL362" s="1030"/>
      <c r="BM362" s="1030">
        <f t="shared" si="53"/>
        <v>120000000</v>
      </c>
    </row>
    <row r="363" spans="1:65" ht="120.75" hidden="1" x14ac:dyDescent="0.25">
      <c r="A363" s="855">
        <v>360</v>
      </c>
      <c r="B363" s="852" t="s">
        <v>615</v>
      </c>
      <c r="C363" s="849" t="s">
        <v>3075</v>
      </c>
      <c r="D363" s="853" t="s">
        <v>1359</v>
      </c>
      <c r="E363" s="1145" t="s">
        <v>1360</v>
      </c>
      <c r="F363" s="1145" t="s">
        <v>1402</v>
      </c>
      <c r="G363" s="1153" t="s">
        <v>110</v>
      </c>
      <c r="H363" s="1044" t="s">
        <v>1403</v>
      </c>
      <c r="I363" s="1044" t="s">
        <v>1404</v>
      </c>
      <c r="J363" s="1044">
        <v>2024</v>
      </c>
      <c r="K363" s="1044" t="s">
        <v>1405</v>
      </c>
      <c r="L363" s="1044">
        <v>45</v>
      </c>
      <c r="M363" s="1044" t="s">
        <v>348</v>
      </c>
      <c r="N363" s="1023">
        <v>4502</v>
      </c>
      <c r="O363" s="1145" t="s">
        <v>349</v>
      </c>
      <c r="P363" s="1044">
        <v>4502017</v>
      </c>
      <c r="Q363" s="1044" t="s">
        <v>1408</v>
      </c>
      <c r="R363" s="1147" t="s">
        <v>1407</v>
      </c>
      <c r="S363" s="1044">
        <v>450201701</v>
      </c>
      <c r="T363" s="1149" t="s">
        <v>1409</v>
      </c>
      <c r="U363" s="1044">
        <v>0</v>
      </c>
      <c r="V363" s="1044">
        <v>1</v>
      </c>
      <c r="W363" s="1044">
        <v>1</v>
      </c>
      <c r="X363" s="1044">
        <v>1</v>
      </c>
      <c r="Y363" s="1044">
        <v>1</v>
      </c>
      <c r="Z363" s="1044">
        <v>1</v>
      </c>
      <c r="AA363" s="1020" t="s">
        <v>53</v>
      </c>
      <c r="AB363" s="1044" t="s">
        <v>3317</v>
      </c>
      <c r="AC363" s="1044" t="s">
        <v>333</v>
      </c>
      <c r="AD363" s="1044" t="s">
        <v>334</v>
      </c>
      <c r="AE363" s="1044" t="s">
        <v>335</v>
      </c>
      <c r="AF363" s="1020"/>
      <c r="AG363" s="1020"/>
      <c r="AH363" s="1020"/>
      <c r="AI363" s="1020"/>
      <c r="AJ363" s="1020"/>
      <c r="AK363" s="1020"/>
      <c r="AL363" s="1020"/>
      <c r="AM363" s="1020"/>
      <c r="AN363" s="1026"/>
      <c r="AO363" s="1058" t="s">
        <v>2975</v>
      </c>
      <c r="AP363" s="1028">
        <v>69409963.142499998</v>
      </c>
      <c r="AQ363" s="1030"/>
      <c r="AR363" s="1030"/>
      <c r="AS363" s="1030"/>
      <c r="AT363" s="1030"/>
      <c r="AU363" s="1030">
        <f t="shared" si="57"/>
        <v>69409963.142499998</v>
      </c>
      <c r="AV363" s="1030">
        <v>30000000</v>
      </c>
      <c r="AW363" s="1030"/>
      <c r="AX363" s="1030"/>
      <c r="AY363" s="1030"/>
      <c r="AZ363" s="1030"/>
      <c r="BA363" s="1030">
        <f t="shared" si="58"/>
        <v>30000000</v>
      </c>
      <c r="BB363" s="1030">
        <v>40000000</v>
      </c>
      <c r="BC363" s="1030"/>
      <c r="BD363" s="1030"/>
      <c r="BE363" s="1030"/>
      <c r="BF363" s="1030"/>
      <c r="BG363" s="1030">
        <f t="shared" si="54"/>
        <v>40000000</v>
      </c>
      <c r="BH363" s="1030">
        <v>50000000</v>
      </c>
      <c r="BI363" s="1030"/>
      <c r="BJ363" s="1030"/>
      <c r="BK363" s="1030"/>
      <c r="BL363" s="1030"/>
      <c r="BM363" s="1030">
        <f t="shared" si="53"/>
        <v>50000000</v>
      </c>
    </row>
    <row r="364" spans="1:65" ht="120.75" hidden="1" x14ac:dyDescent="0.25">
      <c r="A364" s="855">
        <v>361</v>
      </c>
      <c r="B364" s="852" t="s">
        <v>615</v>
      </c>
      <c r="C364" s="849" t="s">
        <v>3075</v>
      </c>
      <c r="D364" s="853" t="s">
        <v>1359</v>
      </c>
      <c r="E364" s="1145" t="s">
        <v>1360</v>
      </c>
      <c r="F364" s="1145" t="s">
        <v>1402</v>
      </c>
      <c r="G364" s="1153" t="s">
        <v>110</v>
      </c>
      <c r="H364" s="1044" t="s">
        <v>1403</v>
      </c>
      <c r="I364" s="1044" t="s">
        <v>1404</v>
      </c>
      <c r="J364" s="1044">
        <v>2024</v>
      </c>
      <c r="K364" s="1044" t="s">
        <v>1405</v>
      </c>
      <c r="L364" s="1044">
        <v>45</v>
      </c>
      <c r="M364" s="1044" t="s">
        <v>348</v>
      </c>
      <c r="N364" s="1023">
        <v>4502</v>
      </c>
      <c r="O364" s="1145" t="s">
        <v>349</v>
      </c>
      <c r="P364" s="1044">
        <v>4502026</v>
      </c>
      <c r="Q364" s="1044" t="s">
        <v>114</v>
      </c>
      <c r="R364" s="1147" t="s">
        <v>1410</v>
      </c>
      <c r="S364" s="1044">
        <v>450202600</v>
      </c>
      <c r="T364" s="1149" t="s">
        <v>1376</v>
      </c>
      <c r="U364" s="1044">
        <v>0</v>
      </c>
      <c r="V364" s="1044">
        <v>1</v>
      </c>
      <c r="W364" s="1044">
        <v>1</v>
      </c>
      <c r="X364" s="1044">
        <v>1</v>
      </c>
      <c r="Y364" s="1044">
        <v>1</v>
      </c>
      <c r="Z364" s="1044">
        <v>1</v>
      </c>
      <c r="AA364" s="1020" t="s">
        <v>53</v>
      </c>
      <c r="AB364" s="1044" t="s">
        <v>3317</v>
      </c>
      <c r="AC364" s="1044" t="s">
        <v>333</v>
      </c>
      <c r="AD364" s="1044" t="s">
        <v>334</v>
      </c>
      <c r="AE364" s="1044" t="s">
        <v>335</v>
      </c>
      <c r="AF364" s="1020"/>
      <c r="AG364" s="1020"/>
      <c r="AH364" s="1020"/>
      <c r="AI364" s="1020"/>
      <c r="AJ364" s="1020"/>
      <c r="AK364" s="1020"/>
      <c r="AL364" s="1020"/>
      <c r="AM364" s="1020"/>
      <c r="AN364" s="1026"/>
      <c r="AO364" s="1058" t="s">
        <v>2975</v>
      </c>
      <c r="AP364" s="1028">
        <v>61909963.142499998</v>
      </c>
      <c r="AQ364" s="1030"/>
      <c r="AR364" s="1030"/>
      <c r="AS364" s="1030"/>
      <c r="AT364" s="1030"/>
      <c r="AU364" s="1030">
        <f t="shared" si="57"/>
        <v>61909963.142499998</v>
      </c>
      <c r="AV364" s="1030">
        <v>40000000</v>
      </c>
      <c r="AW364" s="1030"/>
      <c r="AX364" s="1030"/>
      <c r="AY364" s="1030"/>
      <c r="AZ364" s="1030"/>
      <c r="BA364" s="1030">
        <f t="shared" si="58"/>
        <v>40000000</v>
      </c>
      <c r="BB364" s="1030">
        <v>40000000</v>
      </c>
      <c r="BC364" s="1030"/>
      <c r="BD364" s="1030"/>
      <c r="BE364" s="1030"/>
      <c r="BF364" s="1030"/>
      <c r="BG364" s="1030">
        <f t="shared" si="54"/>
        <v>40000000</v>
      </c>
      <c r="BH364" s="1030">
        <v>40000000</v>
      </c>
      <c r="BI364" s="1030"/>
      <c r="BJ364" s="1030"/>
      <c r="BK364" s="1030"/>
      <c r="BL364" s="1030"/>
      <c r="BM364" s="1030">
        <f t="shared" si="53"/>
        <v>40000000</v>
      </c>
    </row>
    <row r="365" spans="1:65" ht="120.75" hidden="1" x14ac:dyDescent="0.25">
      <c r="A365" s="855">
        <v>362</v>
      </c>
      <c r="B365" s="852" t="s">
        <v>615</v>
      </c>
      <c r="C365" s="849" t="s">
        <v>3075</v>
      </c>
      <c r="D365" s="853" t="s">
        <v>1359</v>
      </c>
      <c r="E365" s="1145" t="s">
        <v>1360</v>
      </c>
      <c r="F365" s="1145" t="s">
        <v>1402</v>
      </c>
      <c r="G365" s="1153" t="s">
        <v>110</v>
      </c>
      <c r="H365" s="1044" t="s">
        <v>1403</v>
      </c>
      <c r="I365" s="1044" t="s">
        <v>1404</v>
      </c>
      <c r="J365" s="1044">
        <v>2024</v>
      </c>
      <c r="K365" s="1044" t="s">
        <v>1405</v>
      </c>
      <c r="L365" s="1044">
        <v>45</v>
      </c>
      <c r="M365" s="1044" t="s">
        <v>348</v>
      </c>
      <c r="N365" s="1023">
        <v>4502</v>
      </c>
      <c r="O365" s="1145" t="s">
        <v>349</v>
      </c>
      <c r="P365" s="1044" t="s">
        <v>169</v>
      </c>
      <c r="Q365" s="1146" t="s">
        <v>170</v>
      </c>
      <c r="R365" s="1147" t="s">
        <v>1411</v>
      </c>
      <c r="S365" s="1044">
        <v>450200108</v>
      </c>
      <c r="T365" s="1149" t="s">
        <v>1412</v>
      </c>
      <c r="U365" s="1044">
        <v>0</v>
      </c>
      <c r="V365" s="1044">
        <v>1</v>
      </c>
      <c r="W365" s="1044">
        <v>1</v>
      </c>
      <c r="X365" s="1044">
        <v>1</v>
      </c>
      <c r="Y365" s="1044">
        <v>1</v>
      </c>
      <c r="Z365" s="1044">
        <v>1</v>
      </c>
      <c r="AA365" s="1020" t="s">
        <v>53</v>
      </c>
      <c r="AB365" s="1044" t="s">
        <v>3317</v>
      </c>
      <c r="AC365" s="1044" t="s">
        <v>333</v>
      </c>
      <c r="AD365" s="1044" t="s">
        <v>334</v>
      </c>
      <c r="AE365" s="1044" t="s">
        <v>335</v>
      </c>
      <c r="AF365" s="1020"/>
      <c r="AG365" s="1020"/>
      <c r="AH365" s="1020"/>
      <c r="AI365" s="1020"/>
      <c r="AJ365" s="1020"/>
      <c r="AK365" s="1020"/>
      <c r="AL365" s="1020"/>
      <c r="AM365" s="1020"/>
      <c r="AN365" s="1026"/>
      <c r="AO365" s="1058" t="s">
        <v>2975</v>
      </c>
      <c r="AP365" s="1028">
        <v>155109963.14249998</v>
      </c>
      <c r="AQ365" s="1030"/>
      <c r="AR365" s="1030"/>
      <c r="AS365" s="1030"/>
      <c r="AT365" s="1030"/>
      <c r="AU365" s="1030">
        <f t="shared" si="57"/>
        <v>155109963.14249998</v>
      </c>
      <c r="AV365" s="1030">
        <v>150000000</v>
      </c>
      <c r="AW365" s="1030"/>
      <c r="AX365" s="1030"/>
      <c r="AY365" s="1030"/>
      <c r="AZ365" s="1030"/>
      <c r="BA365" s="1030">
        <f t="shared" si="58"/>
        <v>150000000</v>
      </c>
      <c r="BB365" s="1030">
        <v>170000000</v>
      </c>
      <c r="BC365" s="1030"/>
      <c r="BD365" s="1030"/>
      <c r="BE365" s="1030"/>
      <c r="BF365" s="1030"/>
      <c r="BG365" s="1030">
        <f t="shared" si="54"/>
        <v>170000000</v>
      </c>
      <c r="BH365" s="1030">
        <v>180000000</v>
      </c>
      <c r="BI365" s="1030"/>
      <c r="BJ365" s="1030"/>
      <c r="BK365" s="1030"/>
      <c r="BL365" s="1030"/>
      <c r="BM365" s="1030">
        <f t="shared" si="53"/>
        <v>180000000</v>
      </c>
    </row>
    <row r="366" spans="1:65" ht="120.75" hidden="1" x14ac:dyDescent="0.25">
      <c r="A366" s="855">
        <v>363</v>
      </c>
      <c r="B366" s="852" t="s">
        <v>615</v>
      </c>
      <c r="C366" s="849" t="s">
        <v>3075</v>
      </c>
      <c r="D366" s="853" t="s">
        <v>1359</v>
      </c>
      <c r="E366" s="1145" t="s">
        <v>1360</v>
      </c>
      <c r="F366" s="1145" t="s">
        <v>1413</v>
      </c>
      <c r="G366" s="1044" t="s">
        <v>1414</v>
      </c>
      <c r="H366" s="1154">
        <v>0.17299999999999999</v>
      </c>
      <c r="I366" s="1044" t="s">
        <v>906</v>
      </c>
      <c r="J366" s="1044">
        <v>2022</v>
      </c>
      <c r="K366" s="1154">
        <v>0.16800000000000001</v>
      </c>
      <c r="L366" s="1044">
        <v>45</v>
      </c>
      <c r="M366" s="1044" t="s">
        <v>348</v>
      </c>
      <c r="N366" s="1023">
        <v>4502</v>
      </c>
      <c r="O366" s="1145" t="s">
        <v>349</v>
      </c>
      <c r="P366" s="1044">
        <v>4502022</v>
      </c>
      <c r="Q366" s="1146" t="s">
        <v>128</v>
      </c>
      <c r="R366" s="1147" t="s">
        <v>1415</v>
      </c>
      <c r="S366" s="1044">
        <v>450202207</v>
      </c>
      <c r="T366" s="1149" t="s">
        <v>605</v>
      </c>
      <c r="U366" s="1044">
        <v>0</v>
      </c>
      <c r="V366" s="1044">
        <v>5</v>
      </c>
      <c r="W366" s="1044">
        <v>15</v>
      </c>
      <c r="X366" s="1044">
        <v>15</v>
      </c>
      <c r="Y366" s="1044">
        <v>5</v>
      </c>
      <c r="Z366" s="1044">
        <v>40</v>
      </c>
      <c r="AA366" s="1020" t="s">
        <v>43</v>
      </c>
      <c r="AB366" s="1044" t="s">
        <v>3317</v>
      </c>
      <c r="AC366" s="1044" t="s">
        <v>333</v>
      </c>
      <c r="AD366" s="1044" t="s">
        <v>334</v>
      </c>
      <c r="AE366" s="1044" t="s">
        <v>1416</v>
      </c>
      <c r="AF366" s="1020"/>
      <c r="AG366" s="1020"/>
      <c r="AH366" s="1020"/>
      <c r="AI366" s="1020"/>
      <c r="AJ366" s="1020"/>
      <c r="AK366" s="1020"/>
      <c r="AL366" s="1020"/>
      <c r="AM366" s="1020"/>
      <c r="AN366" s="1026"/>
      <c r="AO366" s="1058" t="s">
        <v>2975</v>
      </c>
      <c r="AP366" s="1028">
        <v>58909963.142499998</v>
      </c>
      <c r="AQ366" s="1030"/>
      <c r="AR366" s="1030"/>
      <c r="AS366" s="1030"/>
      <c r="AT366" s="1030"/>
      <c r="AU366" s="1030">
        <f t="shared" si="57"/>
        <v>58909963.142499998</v>
      </c>
      <c r="AV366" s="1030">
        <v>40000000</v>
      </c>
      <c r="AW366" s="1030"/>
      <c r="AX366" s="1030"/>
      <c r="AY366" s="1030"/>
      <c r="AZ366" s="1030"/>
      <c r="BA366" s="1030">
        <f t="shared" si="58"/>
        <v>40000000</v>
      </c>
      <c r="BB366" s="1030">
        <v>55000000</v>
      </c>
      <c r="BC366" s="1030"/>
      <c r="BD366" s="1030"/>
      <c r="BE366" s="1030"/>
      <c r="BF366" s="1030"/>
      <c r="BG366" s="1030">
        <f t="shared" si="54"/>
        <v>55000000</v>
      </c>
      <c r="BH366" s="1030">
        <v>60000000</v>
      </c>
      <c r="BI366" s="1030"/>
      <c r="BJ366" s="1030"/>
      <c r="BK366" s="1030"/>
      <c r="BL366" s="1030"/>
      <c r="BM366" s="1030">
        <f t="shared" si="53"/>
        <v>60000000</v>
      </c>
    </row>
    <row r="367" spans="1:65" ht="172.5" hidden="1" x14ac:dyDescent="0.25">
      <c r="A367" s="855">
        <v>364</v>
      </c>
      <c r="B367" s="852" t="s">
        <v>615</v>
      </c>
      <c r="C367" s="849" t="s">
        <v>3075</v>
      </c>
      <c r="D367" s="853" t="s">
        <v>1359</v>
      </c>
      <c r="E367" s="1145" t="s">
        <v>1360</v>
      </c>
      <c r="F367" s="1145" t="s">
        <v>1413</v>
      </c>
      <c r="G367" s="1044" t="s">
        <v>1414</v>
      </c>
      <c r="H367" s="1154">
        <v>0.17299999999999999</v>
      </c>
      <c r="I367" s="1044" t="s">
        <v>906</v>
      </c>
      <c r="J367" s="1044">
        <v>2022</v>
      </c>
      <c r="K367" s="1154">
        <v>0.16800000000000001</v>
      </c>
      <c r="L367" s="1044">
        <v>45</v>
      </c>
      <c r="M367" s="1044" t="s">
        <v>348</v>
      </c>
      <c r="N367" s="1023">
        <v>4502</v>
      </c>
      <c r="O367" s="1145" t="s">
        <v>349</v>
      </c>
      <c r="P367" s="1044">
        <v>4502039</v>
      </c>
      <c r="Q367" s="1044" t="s">
        <v>1418</v>
      </c>
      <c r="R367" s="1147" t="s">
        <v>1417</v>
      </c>
      <c r="S367" s="1044">
        <v>450203900</v>
      </c>
      <c r="T367" s="1044" t="s">
        <v>1419</v>
      </c>
      <c r="U367" s="1044">
        <v>0</v>
      </c>
      <c r="V367" s="1044">
        <v>2</v>
      </c>
      <c r="W367" s="1044">
        <v>10</v>
      </c>
      <c r="X367" s="1044">
        <v>10</v>
      </c>
      <c r="Y367" s="1044">
        <v>2</v>
      </c>
      <c r="Z367" s="1044">
        <v>24</v>
      </c>
      <c r="AA367" s="1020" t="s">
        <v>43</v>
      </c>
      <c r="AB367" s="1044" t="s">
        <v>3317</v>
      </c>
      <c r="AC367" s="1044" t="s">
        <v>333</v>
      </c>
      <c r="AD367" s="1044" t="s">
        <v>334</v>
      </c>
      <c r="AE367" s="1044" t="s">
        <v>1416</v>
      </c>
      <c r="AF367" s="1020"/>
      <c r="AG367" s="1020"/>
      <c r="AH367" s="1020"/>
      <c r="AI367" s="1020"/>
      <c r="AJ367" s="1020"/>
      <c r="AK367" s="1020"/>
      <c r="AL367" s="1020"/>
      <c r="AM367" s="1020"/>
      <c r="AN367" s="1026"/>
      <c r="AO367" s="1058" t="s">
        <v>2975</v>
      </c>
      <c r="AP367" s="1028">
        <v>106909963.1425</v>
      </c>
      <c r="AQ367" s="1030"/>
      <c r="AR367" s="1030"/>
      <c r="AS367" s="1030"/>
      <c r="AT367" s="1030"/>
      <c r="AU367" s="1030">
        <f t="shared" si="57"/>
        <v>106909963.1425</v>
      </c>
      <c r="AV367" s="1030">
        <v>100000000</v>
      </c>
      <c r="AW367" s="1030"/>
      <c r="AX367" s="1030"/>
      <c r="AY367" s="1030"/>
      <c r="AZ367" s="1030"/>
      <c r="BA367" s="1030">
        <f t="shared" si="58"/>
        <v>100000000</v>
      </c>
      <c r="BB367" s="1030">
        <v>100000000</v>
      </c>
      <c r="BC367" s="1030"/>
      <c r="BD367" s="1030"/>
      <c r="BE367" s="1030"/>
      <c r="BF367" s="1030"/>
      <c r="BG367" s="1030">
        <f t="shared" si="54"/>
        <v>100000000</v>
      </c>
      <c r="BH367" s="1030">
        <v>130000000</v>
      </c>
      <c r="BI367" s="1030"/>
      <c r="BJ367" s="1030"/>
      <c r="BK367" s="1030"/>
      <c r="BL367" s="1030"/>
      <c r="BM367" s="1030">
        <f t="shared" si="53"/>
        <v>130000000</v>
      </c>
    </row>
    <row r="368" spans="1:65" ht="172.5" hidden="1" x14ac:dyDescent="0.25">
      <c r="A368" s="855">
        <v>365</v>
      </c>
      <c r="B368" s="852" t="s">
        <v>615</v>
      </c>
      <c r="C368" s="849" t="s">
        <v>3075</v>
      </c>
      <c r="D368" s="853" t="s">
        <v>1359</v>
      </c>
      <c r="E368" s="1145" t="s">
        <v>1360</v>
      </c>
      <c r="F368" s="1145" t="s">
        <v>1413</v>
      </c>
      <c r="G368" s="1044" t="s">
        <v>1414</v>
      </c>
      <c r="H368" s="1154">
        <v>0.17299999999999999</v>
      </c>
      <c r="I368" s="1044" t="s">
        <v>906</v>
      </c>
      <c r="J368" s="1044">
        <v>2022</v>
      </c>
      <c r="K368" s="1154">
        <v>0.16800000000000001</v>
      </c>
      <c r="L368" s="1044">
        <v>45</v>
      </c>
      <c r="M368" s="1044" t="s">
        <v>348</v>
      </c>
      <c r="N368" s="1023">
        <v>4502</v>
      </c>
      <c r="O368" s="1145" t="s">
        <v>349</v>
      </c>
      <c r="P368" s="1044">
        <v>4502029</v>
      </c>
      <c r="Q368" s="1044" t="s">
        <v>867</v>
      </c>
      <c r="R368" s="1147" t="s">
        <v>1420</v>
      </c>
      <c r="S368" s="1044">
        <v>450202900</v>
      </c>
      <c r="T368" s="1044" t="s">
        <v>869</v>
      </c>
      <c r="U368" s="1044">
        <v>0</v>
      </c>
      <c r="V368" s="1044">
        <v>1</v>
      </c>
      <c r="W368" s="1044">
        <v>1</v>
      </c>
      <c r="X368" s="1044">
        <v>1</v>
      </c>
      <c r="Y368" s="1044">
        <v>1</v>
      </c>
      <c r="Z368" s="1044">
        <v>1</v>
      </c>
      <c r="AA368" s="1020" t="s">
        <v>53</v>
      </c>
      <c r="AB368" s="1044" t="s">
        <v>3317</v>
      </c>
      <c r="AC368" s="1044" t="s">
        <v>333</v>
      </c>
      <c r="AD368" s="1044" t="s">
        <v>334</v>
      </c>
      <c r="AE368" s="1044" t="s">
        <v>335</v>
      </c>
      <c r="AF368" s="1020"/>
      <c r="AG368" s="1020"/>
      <c r="AH368" s="1020"/>
      <c r="AI368" s="1020"/>
      <c r="AJ368" s="1020"/>
      <c r="AK368" s="1020"/>
      <c r="AL368" s="1020"/>
      <c r="AM368" s="1020"/>
      <c r="AN368" s="1026"/>
      <c r="AO368" s="1058" t="s">
        <v>2975</v>
      </c>
      <c r="AP368" s="1028">
        <v>73709963.142499998</v>
      </c>
      <c r="AQ368" s="1030"/>
      <c r="AR368" s="1030"/>
      <c r="AS368" s="1030"/>
      <c r="AT368" s="1030"/>
      <c r="AU368" s="1030">
        <f t="shared" si="57"/>
        <v>73709963.142499998</v>
      </c>
      <c r="AV368" s="1030">
        <v>50000000</v>
      </c>
      <c r="AW368" s="1030"/>
      <c r="AX368" s="1030"/>
      <c r="AY368" s="1030"/>
      <c r="AZ368" s="1030"/>
      <c r="BA368" s="1030">
        <f t="shared" si="58"/>
        <v>50000000</v>
      </c>
      <c r="BB368" s="1030">
        <v>50000000</v>
      </c>
      <c r="BC368" s="1030"/>
      <c r="BD368" s="1030"/>
      <c r="BE368" s="1030"/>
      <c r="BF368" s="1030"/>
      <c r="BG368" s="1030">
        <f t="shared" ref="BG368:BG399" si="59">+BB368+BC368+BD368+BE368+BF368</f>
        <v>50000000</v>
      </c>
      <c r="BH368" s="1030">
        <v>65000000</v>
      </c>
      <c r="BI368" s="1030"/>
      <c r="BJ368" s="1030"/>
      <c r="BK368" s="1030"/>
      <c r="BL368" s="1030"/>
      <c r="BM368" s="1030">
        <f t="shared" si="53"/>
        <v>65000000</v>
      </c>
    </row>
    <row r="369" spans="1:65" ht="120.75" hidden="1" x14ac:dyDescent="0.25">
      <c r="A369" s="855">
        <v>366</v>
      </c>
      <c r="B369" s="852" t="s">
        <v>615</v>
      </c>
      <c r="C369" s="849" t="s">
        <v>3075</v>
      </c>
      <c r="D369" s="853" t="s">
        <v>1359</v>
      </c>
      <c r="E369" s="1145" t="s">
        <v>1360</v>
      </c>
      <c r="F369" s="1145" t="s">
        <v>1413</v>
      </c>
      <c r="G369" s="1044" t="s">
        <v>1414</v>
      </c>
      <c r="H369" s="1154">
        <v>0.17299999999999999</v>
      </c>
      <c r="I369" s="1044" t="s">
        <v>906</v>
      </c>
      <c r="J369" s="1044">
        <v>2022</v>
      </c>
      <c r="K369" s="1154">
        <v>0.16800000000000001</v>
      </c>
      <c r="L369" s="1044">
        <v>45</v>
      </c>
      <c r="M369" s="1044" t="s">
        <v>348</v>
      </c>
      <c r="N369" s="1023">
        <v>4502</v>
      </c>
      <c r="O369" s="1145" t="s">
        <v>349</v>
      </c>
      <c r="P369" s="1044" t="s">
        <v>1423</v>
      </c>
      <c r="Q369" s="1044" t="s">
        <v>1424</v>
      </c>
      <c r="R369" s="1147" t="s">
        <v>1422</v>
      </c>
      <c r="S369" s="1044" t="s">
        <v>1425</v>
      </c>
      <c r="T369" s="1044" t="s">
        <v>1426</v>
      </c>
      <c r="U369" s="1044">
        <v>1</v>
      </c>
      <c r="V369" s="1044">
        <v>0</v>
      </c>
      <c r="W369" s="1044">
        <v>5</v>
      </c>
      <c r="X369" s="1044">
        <v>4</v>
      </c>
      <c r="Y369" s="1044">
        <v>0</v>
      </c>
      <c r="Z369" s="1044">
        <v>9</v>
      </c>
      <c r="AA369" s="1020" t="s">
        <v>43</v>
      </c>
      <c r="AB369" s="1044" t="s">
        <v>3317</v>
      </c>
      <c r="AC369" s="1044" t="s">
        <v>333</v>
      </c>
      <c r="AD369" s="1044" t="s">
        <v>334</v>
      </c>
      <c r="AE369" s="1044" t="s">
        <v>335</v>
      </c>
      <c r="AF369" s="1020"/>
      <c r="AG369" s="1020"/>
      <c r="AH369" s="1020"/>
      <c r="AI369" s="1020"/>
      <c r="AJ369" s="1020"/>
      <c r="AK369" s="1020"/>
      <c r="AL369" s="1020"/>
      <c r="AM369" s="1020"/>
      <c r="AN369" s="1026"/>
      <c r="AO369" s="1058" t="s">
        <v>2975</v>
      </c>
      <c r="AP369" s="1028">
        <v>64909963.142499998</v>
      </c>
      <c r="AQ369" s="1030"/>
      <c r="AR369" s="1030"/>
      <c r="AS369" s="1030"/>
      <c r="AT369" s="1030"/>
      <c r="AU369" s="1030">
        <f t="shared" si="57"/>
        <v>64909963.142499998</v>
      </c>
      <c r="AV369" s="1030">
        <v>60000000</v>
      </c>
      <c r="AW369" s="1030"/>
      <c r="AX369" s="1030"/>
      <c r="AY369" s="1030"/>
      <c r="AZ369" s="1030"/>
      <c r="BA369" s="1030">
        <f t="shared" si="58"/>
        <v>60000000</v>
      </c>
      <c r="BB369" s="1030">
        <v>80000000</v>
      </c>
      <c r="BC369" s="1030"/>
      <c r="BD369" s="1030"/>
      <c r="BE369" s="1030"/>
      <c r="BF369" s="1030"/>
      <c r="BG369" s="1030">
        <f t="shared" si="59"/>
        <v>80000000</v>
      </c>
      <c r="BH369" s="1030">
        <v>80000000</v>
      </c>
      <c r="BI369" s="1030"/>
      <c r="BJ369" s="1030"/>
      <c r="BK369" s="1030"/>
      <c r="BL369" s="1030"/>
      <c r="BM369" s="1030">
        <f t="shared" si="53"/>
        <v>80000000</v>
      </c>
    </row>
    <row r="370" spans="1:65" ht="120.75" hidden="1" x14ac:dyDescent="0.25">
      <c r="A370" s="855">
        <v>367</v>
      </c>
      <c r="B370" s="852" t="s">
        <v>615</v>
      </c>
      <c r="C370" s="849" t="s">
        <v>3075</v>
      </c>
      <c r="D370" s="853" t="s">
        <v>1359</v>
      </c>
      <c r="E370" s="1145" t="s">
        <v>1360</v>
      </c>
      <c r="F370" s="1145" t="s">
        <v>1413</v>
      </c>
      <c r="G370" s="1044" t="s">
        <v>1414</v>
      </c>
      <c r="H370" s="1154">
        <v>0.17299999999999999</v>
      </c>
      <c r="I370" s="1044" t="s">
        <v>906</v>
      </c>
      <c r="J370" s="1044">
        <v>2022</v>
      </c>
      <c r="K370" s="1154">
        <v>0.16800000000000001</v>
      </c>
      <c r="L370" s="1044">
        <v>45</v>
      </c>
      <c r="M370" s="1044" t="s">
        <v>348</v>
      </c>
      <c r="N370" s="1023">
        <v>4502</v>
      </c>
      <c r="O370" s="1145" t="s">
        <v>349</v>
      </c>
      <c r="P370" s="1044">
        <v>4502021</v>
      </c>
      <c r="Q370" s="1146" t="s">
        <v>149</v>
      </c>
      <c r="R370" s="1155" t="s">
        <v>1427</v>
      </c>
      <c r="S370" s="1044">
        <v>450202100</v>
      </c>
      <c r="T370" s="1044" t="s">
        <v>151</v>
      </c>
      <c r="U370" s="1044">
        <v>0</v>
      </c>
      <c r="V370" s="1044">
        <v>1</v>
      </c>
      <c r="W370" s="1044">
        <v>2</v>
      </c>
      <c r="X370" s="1044">
        <v>1</v>
      </c>
      <c r="Y370" s="1044">
        <v>0</v>
      </c>
      <c r="Z370" s="1044">
        <v>4</v>
      </c>
      <c r="AA370" s="1020" t="s">
        <v>43</v>
      </c>
      <c r="AB370" s="1044" t="s">
        <v>3317</v>
      </c>
      <c r="AC370" s="1044" t="s">
        <v>333</v>
      </c>
      <c r="AD370" s="1044" t="s">
        <v>334</v>
      </c>
      <c r="AE370" s="1044" t="s">
        <v>335</v>
      </c>
      <c r="AF370" s="1020"/>
      <c r="AG370" s="1020"/>
      <c r="AH370" s="1020"/>
      <c r="AI370" s="1020"/>
      <c r="AJ370" s="1020"/>
      <c r="AK370" s="1020"/>
      <c r="AL370" s="1020"/>
      <c r="AM370" s="1020"/>
      <c r="AN370" s="1026"/>
      <c r="AO370" s="1058" t="s">
        <v>2975</v>
      </c>
      <c r="AP370" s="1028">
        <v>56409963.142499998</v>
      </c>
      <c r="AQ370" s="1030"/>
      <c r="AR370" s="1030"/>
      <c r="AS370" s="1030"/>
      <c r="AT370" s="1030"/>
      <c r="AU370" s="1030">
        <f t="shared" si="57"/>
        <v>56409963.142499998</v>
      </c>
      <c r="AV370" s="1030">
        <v>42435346</v>
      </c>
      <c r="AW370" s="1030"/>
      <c r="AX370" s="1030"/>
      <c r="AY370" s="1030"/>
      <c r="AZ370" s="1030"/>
      <c r="BA370" s="1030">
        <f t="shared" si="58"/>
        <v>42435346</v>
      </c>
      <c r="BB370" s="1030">
        <v>50000000</v>
      </c>
      <c r="BC370" s="1030"/>
      <c r="BD370" s="1030"/>
      <c r="BE370" s="1030"/>
      <c r="BF370" s="1030"/>
      <c r="BG370" s="1030">
        <f t="shared" si="59"/>
        <v>50000000</v>
      </c>
      <c r="BH370" s="1030">
        <v>65000000</v>
      </c>
      <c r="BI370" s="1030"/>
      <c r="BJ370" s="1030"/>
      <c r="BK370" s="1030"/>
      <c r="BL370" s="1030"/>
      <c r="BM370" s="1030">
        <f t="shared" si="53"/>
        <v>65000000</v>
      </c>
    </row>
    <row r="371" spans="1:65" ht="155.25" hidden="1" x14ac:dyDescent="0.25">
      <c r="A371" s="855">
        <v>368</v>
      </c>
      <c r="B371" s="852" t="s">
        <v>615</v>
      </c>
      <c r="C371" s="849" t="s">
        <v>3075</v>
      </c>
      <c r="D371" s="853" t="s">
        <v>1428</v>
      </c>
      <c r="E371" s="1145" t="s">
        <v>1429</v>
      </c>
      <c r="F371" s="1145" t="s">
        <v>1431</v>
      </c>
      <c r="G371" s="1044" t="s">
        <v>1432</v>
      </c>
      <c r="H371" s="1152">
        <v>72</v>
      </c>
      <c r="I371" s="1044" t="s">
        <v>1433</v>
      </c>
      <c r="J371" s="1044">
        <v>2022</v>
      </c>
      <c r="K371" s="1152">
        <v>36</v>
      </c>
      <c r="L371" s="1044">
        <v>45</v>
      </c>
      <c r="M371" s="1044" t="s">
        <v>348</v>
      </c>
      <c r="N371" s="1023">
        <v>4502</v>
      </c>
      <c r="O371" s="1145" t="s">
        <v>1430</v>
      </c>
      <c r="P371" s="1044">
        <v>4502029</v>
      </c>
      <c r="Q371" s="1044" t="s">
        <v>867</v>
      </c>
      <c r="R371" s="1147" t="s">
        <v>1434</v>
      </c>
      <c r="S371" s="1044">
        <v>450202900</v>
      </c>
      <c r="T371" s="1044" t="s">
        <v>869</v>
      </c>
      <c r="U371" s="1044">
        <v>0</v>
      </c>
      <c r="V371" s="1044">
        <v>0.7</v>
      </c>
      <c r="W371" s="1044">
        <v>1</v>
      </c>
      <c r="X371" s="1044">
        <v>1</v>
      </c>
      <c r="Y371" s="1044">
        <v>1</v>
      </c>
      <c r="Z371" s="1044">
        <v>1</v>
      </c>
      <c r="AA371" s="1020" t="s">
        <v>43</v>
      </c>
      <c r="AB371" s="1044" t="s">
        <v>3316</v>
      </c>
      <c r="AC371" s="1044" t="s">
        <v>1435</v>
      </c>
      <c r="AD371" s="1044" t="s">
        <v>1436</v>
      </c>
      <c r="AE371" s="1044" t="s">
        <v>1437</v>
      </c>
      <c r="AF371" s="1020"/>
      <c r="AG371" s="1020"/>
      <c r="AH371" s="1020"/>
      <c r="AI371" s="1020"/>
      <c r="AJ371" s="1020"/>
      <c r="AK371" s="1020"/>
      <c r="AL371" s="1020"/>
      <c r="AM371" s="1020"/>
      <c r="AN371" s="1026"/>
      <c r="AO371" s="1058" t="s">
        <v>2975</v>
      </c>
      <c r="AP371" s="1028">
        <v>1000000</v>
      </c>
      <c r="AQ371" s="1030"/>
      <c r="AR371" s="1030"/>
      <c r="AS371" s="1030"/>
      <c r="AT371" s="1030"/>
      <c r="AU371" s="1030">
        <f t="shared" si="57"/>
        <v>1000000</v>
      </c>
      <c r="AV371" s="1030">
        <v>1000000</v>
      </c>
      <c r="AW371" s="1030"/>
      <c r="AX371" s="1030"/>
      <c r="AY371" s="1030"/>
      <c r="AZ371" s="1030"/>
      <c r="BA371" s="1030">
        <f t="shared" si="58"/>
        <v>1000000</v>
      </c>
      <c r="BB371" s="1030">
        <v>1000000</v>
      </c>
      <c r="BC371" s="1030"/>
      <c r="BD371" s="1030"/>
      <c r="BE371" s="1030"/>
      <c r="BF371" s="1030"/>
      <c r="BG371" s="1030">
        <f t="shared" si="59"/>
        <v>1000000</v>
      </c>
      <c r="BH371" s="1030">
        <v>1000000</v>
      </c>
      <c r="BI371" s="1030"/>
      <c r="BJ371" s="1030"/>
      <c r="BK371" s="1030"/>
      <c r="BL371" s="1030"/>
      <c r="BM371" s="1030">
        <f t="shared" si="53"/>
        <v>1000000</v>
      </c>
    </row>
    <row r="372" spans="1:65" ht="276" hidden="1" x14ac:dyDescent="0.25">
      <c r="A372" s="855">
        <v>369</v>
      </c>
      <c r="B372" s="852" t="s">
        <v>615</v>
      </c>
      <c r="C372" s="849" t="s">
        <v>3075</v>
      </c>
      <c r="D372" s="853" t="s">
        <v>1428</v>
      </c>
      <c r="E372" s="1145" t="s">
        <v>1429</v>
      </c>
      <c r="F372" s="1145" t="s">
        <v>1431</v>
      </c>
      <c r="G372" s="1044" t="s">
        <v>1432</v>
      </c>
      <c r="H372" s="1152">
        <v>72</v>
      </c>
      <c r="I372" s="1044" t="s">
        <v>1433</v>
      </c>
      <c r="J372" s="1044">
        <v>2022</v>
      </c>
      <c r="K372" s="1152">
        <v>36</v>
      </c>
      <c r="L372" s="1044">
        <v>45</v>
      </c>
      <c r="M372" s="1044" t="s">
        <v>348</v>
      </c>
      <c r="N372" s="1023">
        <v>4502</v>
      </c>
      <c r="O372" s="1145" t="s">
        <v>1430</v>
      </c>
      <c r="P372" s="1044">
        <v>4502026</v>
      </c>
      <c r="Q372" s="1044" t="s">
        <v>114</v>
      </c>
      <c r="R372" s="1147" t="s">
        <v>1438</v>
      </c>
      <c r="S372" s="1044">
        <v>450202600</v>
      </c>
      <c r="T372" s="1044" t="s">
        <v>116</v>
      </c>
      <c r="U372" s="1044">
        <v>0</v>
      </c>
      <c r="V372" s="1044">
        <v>242</v>
      </c>
      <c r="W372" s="1044">
        <v>242</v>
      </c>
      <c r="X372" s="1044">
        <v>242</v>
      </c>
      <c r="Y372" s="1044">
        <v>242</v>
      </c>
      <c r="Z372" s="1044">
        <v>242</v>
      </c>
      <c r="AA372" s="1020" t="s">
        <v>53</v>
      </c>
      <c r="AB372" s="1044" t="s">
        <v>3317</v>
      </c>
      <c r="AC372" s="1044" t="s">
        <v>1439</v>
      </c>
      <c r="AD372" s="1044" t="s">
        <v>1436</v>
      </c>
      <c r="AE372" s="1044" t="s">
        <v>1440</v>
      </c>
      <c r="AF372" s="1020"/>
      <c r="AG372" s="1020"/>
      <c r="AH372" s="1020"/>
      <c r="AI372" s="1020"/>
      <c r="AJ372" s="1020"/>
      <c r="AK372" s="1020"/>
      <c r="AL372" s="1020"/>
      <c r="AM372" s="1020"/>
      <c r="AN372" s="1026"/>
      <c r="AO372" s="1058" t="s">
        <v>2975</v>
      </c>
      <c r="AP372" s="1028">
        <v>18945019</v>
      </c>
      <c r="AQ372" s="1030"/>
      <c r="AR372" s="1030"/>
      <c r="AS372" s="1030"/>
      <c r="AT372" s="1030"/>
      <c r="AU372" s="1030">
        <f t="shared" si="57"/>
        <v>18945019</v>
      </c>
      <c r="AV372" s="1030">
        <v>16199885</v>
      </c>
      <c r="AW372" s="1030"/>
      <c r="AX372" s="1030"/>
      <c r="AY372" s="1030"/>
      <c r="AZ372" s="1030"/>
      <c r="BA372" s="1030">
        <f t="shared" si="58"/>
        <v>16199885</v>
      </c>
      <c r="BB372" s="1030">
        <v>17495876</v>
      </c>
      <c r="BC372" s="1030"/>
      <c r="BD372" s="1030"/>
      <c r="BE372" s="1030"/>
      <c r="BF372" s="1030"/>
      <c r="BG372" s="1030">
        <f t="shared" si="59"/>
        <v>17495876</v>
      </c>
      <c r="BH372" s="1030">
        <v>18539341</v>
      </c>
      <c r="BI372" s="1030"/>
      <c r="BJ372" s="1030"/>
      <c r="BK372" s="1030"/>
      <c r="BL372" s="1030"/>
      <c r="BM372" s="1030">
        <f t="shared" si="53"/>
        <v>18539341</v>
      </c>
    </row>
    <row r="373" spans="1:65" ht="155.25" hidden="1" x14ac:dyDescent="0.25">
      <c r="A373" s="855">
        <v>370</v>
      </c>
      <c r="B373" s="852" t="s">
        <v>615</v>
      </c>
      <c r="C373" s="849" t="s">
        <v>3075</v>
      </c>
      <c r="D373" s="853" t="s">
        <v>1428</v>
      </c>
      <c r="E373" s="1145" t="s">
        <v>1429</v>
      </c>
      <c r="F373" s="1145" t="s">
        <v>1431</v>
      </c>
      <c r="G373" s="1044" t="s">
        <v>1432</v>
      </c>
      <c r="H373" s="1152">
        <v>72</v>
      </c>
      <c r="I373" s="1044" t="s">
        <v>1433</v>
      </c>
      <c r="J373" s="1044">
        <v>2022</v>
      </c>
      <c r="K373" s="1152">
        <v>36</v>
      </c>
      <c r="L373" s="1044">
        <v>45</v>
      </c>
      <c r="M373" s="1044" t="s">
        <v>348</v>
      </c>
      <c r="N373" s="1023">
        <v>4502</v>
      </c>
      <c r="O373" s="1145" t="s">
        <v>1430</v>
      </c>
      <c r="P373" s="1044" t="s">
        <v>169</v>
      </c>
      <c r="Q373" s="1146" t="s">
        <v>170</v>
      </c>
      <c r="R373" s="1147" t="s">
        <v>1441</v>
      </c>
      <c r="S373" s="1044" t="s">
        <v>171</v>
      </c>
      <c r="T373" s="1044" t="s">
        <v>172</v>
      </c>
      <c r="U373" s="1044">
        <v>0</v>
      </c>
      <c r="V373" s="1044">
        <v>1</v>
      </c>
      <c r="W373" s="1044">
        <v>1</v>
      </c>
      <c r="X373" s="1044">
        <v>1</v>
      </c>
      <c r="Y373" s="1044">
        <v>1</v>
      </c>
      <c r="Z373" s="1044">
        <v>1</v>
      </c>
      <c r="AA373" s="1020" t="s">
        <v>53</v>
      </c>
      <c r="AB373" s="1044" t="s">
        <v>3317</v>
      </c>
      <c r="AC373" s="1044" t="s">
        <v>1366</v>
      </c>
      <c r="AD373" s="1044" t="s">
        <v>1367</v>
      </c>
      <c r="AE373" s="1044" t="s">
        <v>1442</v>
      </c>
      <c r="AF373" s="1020"/>
      <c r="AG373" s="1020"/>
      <c r="AH373" s="1020"/>
      <c r="AI373" s="1020"/>
      <c r="AJ373" s="1020"/>
      <c r="AK373" s="1020"/>
      <c r="AL373" s="1020"/>
      <c r="AM373" s="1020"/>
      <c r="AN373" s="1026"/>
      <c r="AO373" s="1058" t="s">
        <v>2975</v>
      </c>
      <c r="AP373" s="1028">
        <v>36945019</v>
      </c>
      <c r="AQ373" s="1030"/>
      <c r="AR373" s="1030"/>
      <c r="AS373" s="1030"/>
      <c r="AT373" s="1030"/>
      <c r="AU373" s="1030">
        <f t="shared" si="57"/>
        <v>36945019</v>
      </c>
      <c r="AV373" s="1030">
        <v>30286512</v>
      </c>
      <c r="AW373" s="1030"/>
      <c r="AX373" s="1030"/>
      <c r="AY373" s="1030"/>
      <c r="AZ373" s="1030"/>
      <c r="BA373" s="1030">
        <f t="shared" si="58"/>
        <v>30286512</v>
      </c>
      <c r="BB373" s="1030">
        <v>35689687</v>
      </c>
      <c r="BC373" s="1030"/>
      <c r="BD373" s="1030"/>
      <c r="BE373" s="1030"/>
      <c r="BF373" s="1030"/>
      <c r="BG373" s="1030">
        <f t="shared" si="59"/>
        <v>35689687</v>
      </c>
      <c r="BH373" s="1030">
        <v>40206020</v>
      </c>
      <c r="BI373" s="1030"/>
      <c r="BJ373" s="1030"/>
      <c r="BK373" s="1030"/>
      <c r="BL373" s="1030"/>
      <c r="BM373" s="1030">
        <f t="shared" si="53"/>
        <v>40206020</v>
      </c>
    </row>
    <row r="374" spans="1:65" ht="155.25" hidden="1" x14ac:dyDescent="0.25">
      <c r="A374" s="855">
        <v>371</v>
      </c>
      <c r="B374" s="852" t="s">
        <v>615</v>
      </c>
      <c r="C374" s="849" t="s">
        <v>3075</v>
      </c>
      <c r="D374" s="853" t="s">
        <v>1428</v>
      </c>
      <c r="E374" s="1145" t="s">
        <v>1429</v>
      </c>
      <c r="F374" s="1145" t="s">
        <v>1431</v>
      </c>
      <c r="G374" s="1044" t="s">
        <v>1432</v>
      </c>
      <c r="H374" s="1152">
        <v>72</v>
      </c>
      <c r="I374" s="1044" t="s">
        <v>1433</v>
      </c>
      <c r="J374" s="1044">
        <v>2022</v>
      </c>
      <c r="K374" s="1152">
        <v>36</v>
      </c>
      <c r="L374" s="1044">
        <v>45</v>
      </c>
      <c r="M374" s="1044" t="s">
        <v>348</v>
      </c>
      <c r="N374" s="1023">
        <v>4502</v>
      </c>
      <c r="O374" s="1145" t="s">
        <v>1430</v>
      </c>
      <c r="P374" s="1044" t="s">
        <v>1444</v>
      </c>
      <c r="Q374" s="1146" t="s">
        <v>375</v>
      </c>
      <c r="R374" s="1147" t="s">
        <v>1443</v>
      </c>
      <c r="S374" s="1044" t="s">
        <v>1445</v>
      </c>
      <c r="T374" s="1044" t="s">
        <v>154</v>
      </c>
      <c r="U374" s="1044">
        <v>0</v>
      </c>
      <c r="V374" s="1044">
        <v>1</v>
      </c>
      <c r="W374" s="1044">
        <v>1</v>
      </c>
      <c r="X374" s="1044">
        <v>1</v>
      </c>
      <c r="Y374" s="1044">
        <v>1</v>
      </c>
      <c r="Z374" s="1044">
        <v>1</v>
      </c>
      <c r="AA374" s="1020" t="s">
        <v>53</v>
      </c>
      <c r="AB374" s="1044" t="s">
        <v>3317</v>
      </c>
      <c r="AC374" s="1044" t="s">
        <v>1366</v>
      </c>
      <c r="AD374" s="1044" t="s">
        <v>1367</v>
      </c>
      <c r="AE374" s="1044" t="s">
        <v>1442</v>
      </c>
      <c r="AF374" s="1020"/>
      <c r="AG374" s="1020"/>
      <c r="AH374" s="1020"/>
      <c r="AI374" s="1020"/>
      <c r="AJ374" s="1020"/>
      <c r="AK374" s="1020"/>
      <c r="AL374" s="1020"/>
      <c r="AM374" s="1020"/>
      <c r="AN374" s="1026"/>
      <c r="AO374" s="1058" t="s">
        <v>2975</v>
      </c>
      <c r="AP374" s="1028">
        <v>18945019</v>
      </c>
      <c r="AQ374" s="1030"/>
      <c r="AR374" s="1030"/>
      <c r="AS374" s="1030"/>
      <c r="AT374" s="1030"/>
      <c r="AU374" s="1030">
        <f t="shared" si="57"/>
        <v>18945019</v>
      </c>
      <c r="AV374" s="1030">
        <v>16292716</v>
      </c>
      <c r="AW374" s="1030"/>
      <c r="AX374" s="1030"/>
      <c r="AY374" s="1030"/>
      <c r="AZ374" s="1030"/>
      <c r="BA374" s="1030">
        <f t="shared" si="58"/>
        <v>16292716</v>
      </c>
      <c r="BB374" s="1030">
        <v>17596133</v>
      </c>
      <c r="BC374" s="1030"/>
      <c r="BD374" s="1030"/>
      <c r="BE374" s="1030"/>
      <c r="BF374" s="1030"/>
      <c r="BG374" s="1030">
        <f t="shared" si="59"/>
        <v>17596133</v>
      </c>
      <c r="BH374" s="1030">
        <v>19953823</v>
      </c>
      <c r="BI374" s="1030"/>
      <c r="BJ374" s="1030"/>
      <c r="BK374" s="1030"/>
      <c r="BL374" s="1030"/>
      <c r="BM374" s="1030">
        <f t="shared" si="53"/>
        <v>19953823</v>
      </c>
    </row>
    <row r="375" spans="1:65" ht="155.25" hidden="1" x14ac:dyDescent="0.25">
      <c r="A375" s="855">
        <v>372</v>
      </c>
      <c r="B375" s="852" t="s">
        <v>615</v>
      </c>
      <c r="C375" s="849" t="s">
        <v>3075</v>
      </c>
      <c r="D375" s="853" t="s">
        <v>1428</v>
      </c>
      <c r="E375" s="1145" t="s">
        <v>1429</v>
      </c>
      <c r="F375" s="1145" t="s">
        <v>1431</v>
      </c>
      <c r="G375" s="1044" t="s">
        <v>1432</v>
      </c>
      <c r="H375" s="1152">
        <v>72</v>
      </c>
      <c r="I375" s="1044" t="s">
        <v>1433</v>
      </c>
      <c r="J375" s="1044">
        <v>2022</v>
      </c>
      <c r="K375" s="1152">
        <v>36</v>
      </c>
      <c r="L375" s="1044">
        <v>45</v>
      </c>
      <c r="M375" s="1044" t="s">
        <v>348</v>
      </c>
      <c r="N375" s="1023">
        <v>4502</v>
      </c>
      <c r="O375" s="1145" t="s">
        <v>1430</v>
      </c>
      <c r="P375" s="1044" t="s">
        <v>223</v>
      </c>
      <c r="Q375" s="1044" t="s">
        <v>51</v>
      </c>
      <c r="R375" s="1147" t="s">
        <v>1446</v>
      </c>
      <c r="S375" s="1044" t="s">
        <v>1447</v>
      </c>
      <c r="T375" s="1044" t="s">
        <v>216</v>
      </c>
      <c r="U375" s="1044">
        <v>0</v>
      </c>
      <c r="V375" s="1044">
        <v>1</v>
      </c>
      <c r="W375" s="1044">
        <v>1</v>
      </c>
      <c r="X375" s="1044">
        <v>1</v>
      </c>
      <c r="Y375" s="1044">
        <v>1</v>
      </c>
      <c r="Z375" s="1044">
        <v>1</v>
      </c>
      <c r="AA375" s="1020" t="s">
        <v>53</v>
      </c>
      <c r="AB375" s="1044" t="s">
        <v>3317</v>
      </c>
      <c r="AC375" s="1044" t="s">
        <v>1366</v>
      </c>
      <c r="AD375" s="1044" t="s">
        <v>1367</v>
      </c>
      <c r="AE375" s="1044" t="s">
        <v>1442</v>
      </c>
      <c r="AF375" s="1020"/>
      <c r="AG375" s="1020"/>
      <c r="AH375" s="1020"/>
      <c r="AI375" s="1020"/>
      <c r="AJ375" s="1020"/>
      <c r="AK375" s="1020"/>
      <c r="AL375" s="1020"/>
      <c r="AM375" s="1020"/>
      <c r="AN375" s="1026"/>
      <c r="AO375" s="1058" t="s">
        <v>2975</v>
      </c>
      <c r="AP375" s="1028">
        <v>24445019</v>
      </c>
      <c r="AQ375" s="1030"/>
      <c r="AR375" s="1030"/>
      <c r="AS375" s="1030"/>
      <c r="AT375" s="1030"/>
      <c r="AU375" s="1030">
        <f t="shared" si="57"/>
        <v>24445019</v>
      </c>
      <c r="AV375" s="1030">
        <v>21022716</v>
      </c>
      <c r="AW375" s="1030"/>
      <c r="AX375" s="1030"/>
      <c r="AY375" s="1030"/>
      <c r="AZ375" s="1030"/>
      <c r="BA375" s="1030">
        <f t="shared" si="58"/>
        <v>21022716</v>
      </c>
      <c r="BB375" s="1030">
        <v>22704533</v>
      </c>
      <c r="BC375" s="1030"/>
      <c r="BD375" s="1030"/>
      <c r="BE375" s="1030"/>
      <c r="BF375" s="1030"/>
      <c r="BG375" s="1030">
        <f t="shared" si="59"/>
        <v>22704533</v>
      </c>
      <c r="BH375" s="1030">
        <v>23924129</v>
      </c>
      <c r="BI375" s="1030"/>
      <c r="BJ375" s="1030"/>
      <c r="BK375" s="1030"/>
      <c r="BL375" s="1030"/>
      <c r="BM375" s="1030">
        <f t="shared" si="53"/>
        <v>23924129</v>
      </c>
    </row>
    <row r="376" spans="1:65" ht="155.25" hidden="1" x14ac:dyDescent="0.25">
      <c r="A376" s="855">
        <v>373</v>
      </c>
      <c r="B376" s="852" t="s">
        <v>615</v>
      </c>
      <c r="C376" s="849" t="s">
        <v>3075</v>
      </c>
      <c r="D376" s="853" t="s">
        <v>1428</v>
      </c>
      <c r="E376" s="1145" t="s">
        <v>1429</v>
      </c>
      <c r="F376" s="1145" t="s">
        <v>1431</v>
      </c>
      <c r="G376" s="1044" t="s">
        <v>1432</v>
      </c>
      <c r="H376" s="1152">
        <v>72</v>
      </c>
      <c r="I376" s="1044" t="s">
        <v>1433</v>
      </c>
      <c r="J376" s="1044">
        <v>2022</v>
      </c>
      <c r="K376" s="1152">
        <v>36</v>
      </c>
      <c r="L376" s="1044">
        <v>45</v>
      </c>
      <c r="M376" s="1044" t="s">
        <v>348</v>
      </c>
      <c r="N376" s="1023">
        <v>4502</v>
      </c>
      <c r="O376" s="1145" t="s">
        <v>1430</v>
      </c>
      <c r="P376" s="1044" t="s">
        <v>1369</v>
      </c>
      <c r="Q376" s="1044" t="s">
        <v>1370</v>
      </c>
      <c r="R376" s="1147" t="s">
        <v>1448</v>
      </c>
      <c r="S376" s="1044" t="s">
        <v>1371</v>
      </c>
      <c r="T376" s="1149" t="s">
        <v>1372</v>
      </c>
      <c r="U376" s="1044">
        <v>0</v>
      </c>
      <c r="V376" s="1044">
        <v>1</v>
      </c>
      <c r="W376" s="1044">
        <v>1</v>
      </c>
      <c r="X376" s="1044">
        <v>1</v>
      </c>
      <c r="Y376" s="1044">
        <v>1</v>
      </c>
      <c r="Z376" s="1044">
        <v>1</v>
      </c>
      <c r="AA376" s="1020" t="s">
        <v>53</v>
      </c>
      <c r="AB376" s="1044" t="s">
        <v>3317</v>
      </c>
      <c r="AC376" s="1044" t="s">
        <v>1366</v>
      </c>
      <c r="AD376" s="1044" t="s">
        <v>1367</v>
      </c>
      <c r="AE376" s="1044" t="s">
        <v>1442</v>
      </c>
      <c r="AF376" s="1020"/>
      <c r="AG376" s="1020"/>
      <c r="AH376" s="1020"/>
      <c r="AI376" s="1020"/>
      <c r="AJ376" s="1020"/>
      <c r="AK376" s="1020"/>
      <c r="AL376" s="1020"/>
      <c r="AM376" s="1020"/>
      <c r="AN376" s="1026"/>
      <c r="AO376" s="1058" t="s">
        <v>2975</v>
      </c>
      <c r="AP376" s="1028">
        <v>31945019</v>
      </c>
      <c r="AQ376" s="1030"/>
      <c r="AR376" s="1030"/>
      <c r="AS376" s="1030"/>
      <c r="AT376" s="1030"/>
      <c r="AU376" s="1030">
        <f t="shared" si="57"/>
        <v>31945019</v>
      </c>
      <c r="AV376" s="1030">
        <v>27472716</v>
      </c>
      <c r="AW376" s="1030"/>
      <c r="AX376" s="1030"/>
      <c r="AY376" s="1030"/>
      <c r="AZ376" s="1030"/>
      <c r="BA376" s="1030">
        <f t="shared" si="58"/>
        <v>27472716</v>
      </c>
      <c r="BB376" s="1030">
        <v>29670533</v>
      </c>
      <c r="BC376" s="1030"/>
      <c r="BD376" s="1030"/>
      <c r="BE376" s="1030"/>
      <c r="BF376" s="1030"/>
      <c r="BG376" s="1030">
        <f t="shared" si="59"/>
        <v>29670533</v>
      </c>
      <c r="BH376" s="1030">
        <v>30044176</v>
      </c>
      <c r="BI376" s="1030"/>
      <c r="BJ376" s="1030"/>
      <c r="BK376" s="1030"/>
      <c r="BL376" s="1030"/>
      <c r="BM376" s="1030">
        <f t="shared" si="53"/>
        <v>30044176</v>
      </c>
    </row>
    <row r="377" spans="1:65" ht="155.25" hidden="1" x14ac:dyDescent="0.25">
      <c r="A377" s="855">
        <v>374</v>
      </c>
      <c r="B377" s="852" t="s">
        <v>615</v>
      </c>
      <c r="C377" s="849" t="s">
        <v>3075</v>
      </c>
      <c r="D377" s="853" t="s">
        <v>1428</v>
      </c>
      <c r="E377" s="1145" t="s">
        <v>1429</v>
      </c>
      <c r="F377" s="1145" t="s">
        <v>1431</v>
      </c>
      <c r="G377" s="1044" t="s">
        <v>1432</v>
      </c>
      <c r="H377" s="1152">
        <v>72</v>
      </c>
      <c r="I377" s="1044" t="s">
        <v>1433</v>
      </c>
      <c r="J377" s="1044">
        <v>2022</v>
      </c>
      <c r="K377" s="1152">
        <v>36</v>
      </c>
      <c r="L377" s="1044">
        <v>45</v>
      </c>
      <c r="M377" s="1044" t="s">
        <v>348</v>
      </c>
      <c r="N377" s="1023">
        <v>4502</v>
      </c>
      <c r="O377" s="1145" t="s">
        <v>1430</v>
      </c>
      <c r="P377" s="1044">
        <v>4502032</v>
      </c>
      <c r="Q377" s="1146" t="s">
        <v>102</v>
      </c>
      <c r="R377" s="1147" t="s">
        <v>1449</v>
      </c>
      <c r="S377" s="1044">
        <v>450203200</v>
      </c>
      <c r="T377" s="1044" t="s">
        <v>103</v>
      </c>
      <c r="U377" s="1044">
        <v>0</v>
      </c>
      <c r="V377" s="1044">
        <v>1</v>
      </c>
      <c r="W377" s="1044">
        <v>25</v>
      </c>
      <c r="X377" s="1044">
        <v>25</v>
      </c>
      <c r="Y377" s="1044">
        <v>13</v>
      </c>
      <c r="Z377" s="1044">
        <v>64</v>
      </c>
      <c r="AA377" s="1020" t="s">
        <v>43</v>
      </c>
      <c r="AB377" s="1044" t="s">
        <v>3317</v>
      </c>
      <c r="AC377" s="1044" t="s">
        <v>1439</v>
      </c>
      <c r="AD377" s="1044" t="s">
        <v>1436</v>
      </c>
      <c r="AE377" s="1044" t="s">
        <v>1450</v>
      </c>
      <c r="AF377" s="1020"/>
      <c r="AG377" s="1020"/>
      <c r="AH377" s="1020"/>
      <c r="AI377" s="1020"/>
      <c r="AJ377" s="1020"/>
      <c r="AK377" s="1020"/>
      <c r="AL377" s="1020"/>
      <c r="AM377" s="1020"/>
      <c r="AN377" s="1026"/>
      <c r="AO377" s="1058" t="s">
        <v>2975</v>
      </c>
      <c r="AP377" s="1028">
        <v>26945919</v>
      </c>
      <c r="AQ377" s="1030"/>
      <c r="AR377" s="1030"/>
      <c r="AS377" s="1030"/>
      <c r="AT377" s="1030"/>
      <c r="AU377" s="1030">
        <f t="shared" si="57"/>
        <v>26945919</v>
      </c>
      <c r="AV377" s="1030">
        <v>23173490</v>
      </c>
      <c r="AW377" s="1030"/>
      <c r="AX377" s="1030"/>
      <c r="AY377" s="1030"/>
      <c r="AZ377" s="1030"/>
      <c r="BA377" s="1030">
        <f t="shared" si="58"/>
        <v>23173490</v>
      </c>
      <c r="BB377" s="1030">
        <v>25027369</v>
      </c>
      <c r="BC377" s="1030"/>
      <c r="BD377" s="1030"/>
      <c r="BE377" s="1030"/>
      <c r="BF377" s="1030"/>
      <c r="BG377" s="1030">
        <f t="shared" si="59"/>
        <v>25027369</v>
      </c>
      <c r="BH377" s="1030">
        <v>27029558</v>
      </c>
      <c r="BI377" s="1030"/>
      <c r="BJ377" s="1030"/>
      <c r="BK377" s="1030"/>
      <c r="BL377" s="1030"/>
      <c r="BM377" s="1030">
        <f t="shared" si="53"/>
        <v>27029558</v>
      </c>
    </row>
    <row r="378" spans="1:65" ht="155.25" hidden="1" x14ac:dyDescent="0.25">
      <c r="A378" s="855">
        <v>375</v>
      </c>
      <c r="B378" s="852" t="s">
        <v>615</v>
      </c>
      <c r="C378" s="849" t="s">
        <v>3075</v>
      </c>
      <c r="D378" s="853" t="s">
        <v>1428</v>
      </c>
      <c r="E378" s="1145" t="s">
        <v>1429</v>
      </c>
      <c r="F378" s="1145" t="s">
        <v>1431</v>
      </c>
      <c r="G378" s="1044" t="s">
        <v>1432</v>
      </c>
      <c r="H378" s="1152">
        <v>72</v>
      </c>
      <c r="I378" s="1044" t="s">
        <v>1433</v>
      </c>
      <c r="J378" s="1044">
        <v>2022</v>
      </c>
      <c r="K378" s="1152">
        <v>36</v>
      </c>
      <c r="L378" s="1044">
        <v>45</v>
      </c>
      <c r="M378" s="1044" t="s">
        <v>348</v>
      </c>
      <c r="N378" s="1023">
        <v>4502</v>
      </c>
      <c r="O378" s="1145" t="s">
        <v>1430</v>
      </c>
      <c r="P378" s="1044">
        <v>4502033</v>
      </c>
      <c r="Q378" s="1146" t="s">
        <v>160</v>
      </c>
      <c r="R378" s="1147" t="s">
        <v>1451</v>
      </c>
      <c r="S378" s="1044">
        <v>450203300</v>
      </c>
      <c r="T378" s="1044" t="s">
        <v>1452</v>
      </c>
      <c r="U378" s="1044">
        <v>0</v>
      </c>
      <c r="V378" s="1044">
        <v>2</v>
      </c>
      <c r="W378" s="1044">
        <v>2</v>
      </c>
      <c r="X378" s="1044">
        <v>2</v>
      </c>
      <c r="Y378" s="1044">
        <v>2</v>
      </c>
      <c r="Z378" s="1044">
        <v>8</v>
      </c>
      <c r="AA378" s="1020" t="s">
        <v>43</v>
      </c>
      <c r="AB378" s="1044" t="s">
        <v>3317</v>
      </c>
      <c r="AC378" s="1044" t="s">
        <v>1439</v>
      </c>
      <c r="AD378" s="1044" t="s">
        <v>1436</v>
      </c>
      <c r="AE378" s="1044" t="s">
        <v>1453</v>
      </c>
      <c r="AF378" s="1020"/>
      <c r="AG378" s="1020"/>
      <c r="AH378" s="1020"/>
      <c r="AI378" s="1020"/>
      <c r="AJ378" s="1020"/>
      <c r="AK378" s="1020"/>
      <c r="AL378" s="1020"/>
      <c r="AM378" s="1020"/>
      <c r="AN378" s="1026"/>
      <c r="AO378" s="1058" t="s">
        <v>2975</v>
      </c>
      <c r="AP378" s="1028">
        <v>60332365</v>
      </c>
      <c r="AQ378" s="1030"/>
      <c r="AR378" s="1030"/>
      <c r="AS378" s="1030"/>
      <c r="AT378" s="1030"/>
      <c r="AU378" s="1030">
        <f t="shared" si="57"/>
        <v>60332365</v>
      </c>
      <c r="AV378" s="1030">
        <v>51885834</v>
      </c>
      <c r="AW378" s="1030"/>
      <c r="AX378" s="1030"/>
      <c r="AY378" s="1030"/>
      <c r="AZ378" s="1030"/>
      <c r="BA378" s="1030">
        <f t="shared" si="58"/>
        <v>51885834</v>
      </c>
      <c r="BB378" s="1030">
        <v>56036700</v>
      </c>
      <c r="BC378" s="1030"/>
      <c r="BD378" s="1030"/>
      <c r="BE378" s="1030"/>
      <c r="BF378" s="1030"/>
      <c r="BG378" s="1030">
        <f t="shared" si="59"/>
        <v>56036700</v>
      </c>
      <c r="BH378" s="1030">
        <v>60519636</v>
      </c>
      <c r="BI378" s="1030"/>
      <c r="BJ378" s="1030"/>
      <c r="BK378" s="1030"/>
      <c r="BL378" s="1030"/>
      <c r="BM378" s="1030">
        <f t="shared" si="53"/>
        <v>60519636</v>
      </c>
    </row>
    <row r="379" spans="1:65" ht="155.25" hidden="1" x14ac:dyDescent="0.25">
      <c r="A379" s="855">
        <v>376</v>
      </c>
      <c r="B379" s="852" t="s">
        <v>615</v>
      </c>
      <c r="C379" s="849" t="s">
        <v>3075</v>
      </c>
      <c r="D379" s="853" t="s">
        <v>1428</v>
      </c>
      <c r="E379" s="1145" t="s">
        <v>1429</v>
      </c>
      <c r="F379" s="1145" t="s">
        <v>1431</v>
      </c>
      <c r="G379" s="1044" t="s">
        <v>1432</v>
      </c>
      <c r="H379" s="1152">
        <v>72</v>
      </c>
      <c r="I379" s="1044" t="s">
        <v>1433</v>
      </c>
      <c r="J379" s="1044">
        <v>2022</v>
      </c>
      <c r="K379" s="1152">
        <v>36</v>
      </c>
      <c r="L379" s="1044">
        <v>45</v>
      </c>
      <c r="M379" s="1044" t="s">
        <v>348</v>
      </c>
      <c r="N379" s="1023">
        <v>4502</v>
      </c>
      <c r="O379" s="1145" t="s">
        <v>1430</v>
      </c>
      <c r="P379" s="1044">
        <v>4502021</v>
      </c>
      <c r="Q379" s="1146" t="s">
        <v>149</v>
      </c>
      <c r="R379" s="1147" t="s">
        <v>1454</v>
      </c>
      <c r="S379" s="1044">
        <v>450202100</v>
      </c>
      <c r="T379" s="1044" t="s">
        <v>151</v>
      </c>
      <c r="U379" s="1044">
        <v>0</v>
      </c>
      <c r="V379" s="1044">
        <v>0</v>
      </c>
      <c r="W379" s="1044">
        <v>1</v>
      </c>
      <c r="X379" s="1044">
        <v>1</v>
      </c>
      <c r="Y379" s="1044">
        <v>1</v>
      </c>
      <c r="Z379" s="1044" t="s">
        <v>2588</v>
      </c>
      <c r="AA379" s="1020" t="s">
        <v>53</v>
      </c>
      <c r="AB379" s="1044" t="s">
        <v>3317</v>
      </c>
      <c r="AC379" s="1044" t="s">
        <v>1439</v>
      </c>
      <c r="AD379" s="1044" t="s">
        <v>1436</v>
      </c>
      <c r="AE379" s="1044" t="s">
        <v>1456</v>
      </c>
      <c r="AF379" s="1020"/>
      <c r="AG379" s="1020"/>
      <c r="AH379" s="1020"/>
      <c r="AI379" s="1020"/>
      <c r="AJ379" s="1020"/>
      <c r="AK379" s="1020"/>
      <c r="AL379" s="1020"/>
      <c r="AM379" s="1020"/>
      <c r="AN379" s="1026"/>
      <c r="AO379" s="1058" t="s">
        <v>2975</v>
      </c>
      <c r="AP379" s="1028">
        <v>1000000</v>
      </c>
      <c r="AQ379" s="1030"/>
      <c r="AR379" s="1030"/>
      <c r="AS379" s="1030"/>
      <c r="AT379" s="1030"/>
      <c r="AU379" s="1030">
        <f t="shared" si="57"/>
        <v>1000000</v>
      </c>
      <c r="AV379" s="1030">
        <v>1000000</v>
      </c>
      <c r="AW379" s="1030"/>
      <c r="AX379" s="1030"/>
      <c r="AY379" s="1030"/>
      <c r="AZ379" s="1030"/>
      <c r="BA379" s="1030">
        <f t="shared" si="58"/>
        <v>1000000</v>
      </c>
      <c r="BB379" s="1030">
        <v>1000000</v>
      </c>
      <c r="BC379" s="1030"/>
      <c r="BD379" s="1030"/>
      <c r="BE379" s="1030"/>
      <c r="BF379" s="1030"/>
      <c r="BG379" s="1030">
        <f t="shared" si="59"/>
        <v>1000000</v>
      </c>
      <c r="BH379" s="1030">
        <v>1000000</v>
      </c>
      <c r="BI379" s="1030"/>
      <c r="BJ379" s="1030"/>
      <c r="BK379" s="1030"/>
      <c r="BL379" s="1030"/>
      <c r="BM379" s="1030">
        <f t="shared" si="53"/>
        <v>1000000</v>
      </c>
    </row>
    <row r="380" spans="1:65" ht="155.25" hidden="1" x14ac:dyDescent="0.25">
      <c r="A380" s="855">
        <v>377</v>
      </c>
      <c r="B380" s="852" t="s">
        <v>615</v>
      </c>
      <c r="C380" s="849" t="s">
        <v>3075</v>
      </c>
      <c r="D380" s="853" t="s">
        <v>1428</v>
      </c>
      <c r="E380" s="1145" t="s">
        <v>1429</v>
      </c>
      <c r="F380" s="1145" t="s">
        <v>1431</v>
      </c>
      <c r="G380" s="1044" t="s">
        <v>1432</v>
      </c>
      <c r="H380" s="1152">
        <v>72</v>
      </c>
      <c r="I380" s="1044" t="s">
        <v>1433</v>
      </c>
      <c r="J380" s="1044">
        <v>2022</v>
      </c>
      <c r="K380" s="1152">
        <v>36</v>
      </c>
      <c r="L380" s="1044">
        <v>45</v>
      </c>
      <c r="M380" s="1044" t="s">
        <v>348</v>
      </c>
      <c r="N380" s="1023">
        <v>4502</v>
      </c>
      <c r="O380" s="1145" t="s">
        <v>1430</v>
      </c>
      <c r="P380" s="1044" t="s">
        <v>407</v>
      </c>
      <c r="Q380" s="1146" t="s">
        <v>199</v>
      </c>
      <c r="R380" s="1147" t="s">
        <v>1457</v>
      </c>
      <c r="S380" s="1044" t="s">
        <v>1458</v>
      </c>
      <c r="T380" s="1149" t="s">
        <v>157</v>
      </c>
      <c r="U380" s="1044">
        <v>0</v>
      </c>
      <c r="V380" s="1044">
        <v>1</v>
      </c>
      <c r="W380" s="1044">
        <v>1</v>
      </c>
      <c r="X380" s="1044">
        <v>1</v>
      </c>
      <c r="Y380" s="1044">
        <v>1</v>
      </c>
      <c r="Z380" s="1044">
        <v>1</v>
      </c>
      <c r="AA380" s="1020" t="s">
        <v>53</v>
      </c>
      <c r="AB380" s="1044" t="s">
        <v>3317</v>
      </c>
      <c r="AC380" s="1044" t="s">
        <v>1439</v>
      </c>
      <c r="AD380" s="1044" t="s">
        <v>1436</v>
      </c>
      <c r="AE380" s="1044" t="s">
        <v>1459</v>
      </c>
      <c r="AF380" s="1020"/>
      <c r="AG380" s="1020"/>
      <c r="AH380" s="1020"/>
      <c r="AI380" s="1020"/>
      <c r="AJ380" s="1020"/>
      <c r="AK380" s="1020"/>
      <c r="AL380" s="1020"/>
      <c r="AM380" s="1020"/>
      <c r="AN380" s="1026"/>
      <c r="AO380" s="1058" t="s">
        <v>2975</v>
      </c>
      <c r="AP380" s="1028">
        <v>21550702</v>
      </c>
      <c r="AQ380" s="1030"/>
      <c r="AR380" s="1030"/>
      <c r="AS380" s="1030"/>
      <c r="AT380" s="1030"/>
      <c r="AU380" s="1030">
        <f t="shared" si="57"/>
        <v>21550702</v>
      </c>
      <c r="AV380" s="1030">
        <v>18533604</v>
      </c>
      <c r="AW380" s="1030"/>
      <c r="AX380" s="1030"/>
      <c r="AY380" s="1030"/>
      <c r="AZ380" s="1030"/>
      <c r="BA380" s="1030">
        <f t="shared" si="58"/>
        <v>18533604</v>
      </c>
      <c r="BB380" s="1030">
        <v>20016293</v>
      </c>
      <c r="BC380" s="1030"/>
      <c r="BD380" s="1030"/>
      <c r="BE380" s="1030"/>
      <c r="BF380" s="1030"/>
      <c r="BG380" s="1030">
        <f t="shared" si="59"/>
        <v>20016293</v>
      </c>
      <c r="BH380" s="1030">
        <v>22617595</v>
      </c>
      <c r="BI380" s="1030"/>
      <c r="BJ380" s="1030"/>
      <c r="BK380" s="1030"/>
      <c r="BL380" s="1030"/>
      <c r="BM380" s="1030">
        <f t="shared" si="53"/>
        <v>22617595</v>
      </c>
    </row>
    <row r="381" spans="1:65" ht="155.25" hidden="1" x14ac:dyDescent="0.25">
      <c r="A381" s="855">
        <v>378</v>
      </c>
      <c r="B381" s="852" t="s">
        <v>615</v>
      </c>
      <c r="C381" s="849" t="s">
        <v>3075</v>
      </c>
      <c r="D381" s="853" t="s">
        <v>1428</v>
      </c>
      <c r="E381" s="1145" t="s">
        <v>1429</v>
      </c>
      <c r="F381" s="1145" t="s">
        <v>1431</v>
      </c>
      <c r="G381" s="1044" t="s">
        <v>1432</v>
      </c>
      <c r="H381" s="1152">
        <v>72</v>
      </c>
      <c r="I381" s="1044" t="s">
        <v>1433</v>
      </c>
      <c r="J381" s="1044">
        <v>2022</v>
      </c>
      <c r="K381" s="1152">
        <v>36</v>
      </c>
      <c r="L381" s="1044">
        <v>45</v>
      </c>
      <c r="M381" s="1044" t="s">
        <v>348</v>
      </c>
      <c r="N381" s="1023">
        <v>4502</v>
      </c>
      <c r="O381" s="1145" t="s">
        <v>1430</v>
      </c>
      <c r="P381" s="1044" t="s">
        <v>164</v>
      </c>
      <c r="Q381" s="1146" t="s">
        <v>165</v>
      </c>
      <c r="R381" s="1147" t="s">
        <v>1460</v>
      </c>
      <c r="S381" s="1044" t="s">
        <v>166</v>
      </c>
      <c r="T381" s="1044" t="s">
        <v>167</v>
      </c>
      <c r="U381" s="1044">
        <v>0</v>
      </c>
      <c r="V381" s="1044">
        <v>1</v>
      </c>
      <c r="W381" s="1044">
        <v>1</v>
      </c>
      <c r="X381" s="1044">
        <v>1</v>
      </c>
      <c r="Y381" s="1044">
        <v>1</v>
      </c>
      <c r="Z381" s="1044">
        <v>1</v>
      </c>
      <c r="AA381" s="1020" t="s">
        <v>53</v>
      </c>
      <c r="AB381" s="1044" t="s">
        <v>3317</v>
      </c>
      <c r="AC381" s="1044" t="s">
        <v>1439</v>
      </c>
      <c r="AD381" s="1044" t="s">
        <v>1436</v>
      </c>
      <c r="AE381" s="1044" t="s">
        <v>1456</v>
      </c>
      <c r="AF381" s="1020"/>
      <c r="AG381" s="1020"/>
      <c r="AH381" s="1020"/>
      <c r="AI381" s="1020"/>
      <c r="AJ381" s="1020"/>
      <c r="AK381" s="1020"/>
      <c r="AL381" s="1020"/>
      <c r="AM381" s="1020"/>
      <c r="AN381" s="1026"/>
      <c r="AO381" s="1058" t="s">
        <v>2975</v>
      </c>
      <c r="AP381" s="1028">
        <v>24945919</v>
      </c>
      <c r="AQ381" s="1030"/>
      <c r="AR381" s="1030"/>
      <c r="AS381" s="1030"/>
      <c r="AT381" s="1030"/>
      <c r="AU381" s="1030">
        <f t="shared" si="57"/>
        <v>24945919</v>
      </c>
      <c r="AV381" s="1030">
        <v>21453490</v>
      </c>
      <c r="AW381" s="1030"/>
      <c r="AX381" s="1030"/>
      <c r="AY381" s="1030"/>
      <c r="AZ381" s="1030"/>
      <c r="BA381" s="1030">
        <f t="shared" si="58"/>
        <v>21453490</v>
      </c>
      <c r="BB381" s="1030">
        <v>23169770</v>
      </c>
      <c r="BC381" s="1030"/>
      <c r="BD381" s="1030"/>
      <c r="BE381" s="1030"/>
      <c r="BF381" s="1030"/>
      <c r="BG381" s="1030">
        <f t="shared" si="59"/>
        <v>23169770</v>
      </c>
      <c r="BH381" s="1030">
        <v>27029559</v>
      </c>
      <c r="BI381" s="1030"/>
      <c r="BJ381" s="1030"/>
      <c r="BK381" s="1030"/>
      <c r="BL381" s="1030"/>
      <c r="BM381" s="1030">
        <f t="shared" si="53"/>
        <v>27029559</v>
      </c>
    </row>
    <row r="382" spans="1:65" ht="120.75" x14ac:dyDescent="0.25">
      <c r="A382" s="855">
        <v>379</v>
      </c>
      <c r="B382" s="852" t="s">
        <v>615</v>
      </c>
      <c r="C382" s="849" t="s">
        <v>3075</v>
      </c>
      <c r="D382" s="853" t="s">
        <v>1461</v>
      </c>
      <c r="E382" s="1145" t="s">
        <v>1462</v>
      </c>
      <c r="F382" s="1145" t="s">
        <v>1464</v>
      </c>
      <c r="G382" s="1044" t="s">
        <v>1465</v>
      </c>
      <c r="H382" s="1044">
        <v>12.14</v>
      </c>
      <c r="I382" s="1044" t="s">
        <v>75</v>
      </c>
      <c r="J382" s="1044">
        <v>2022</v>
      </c>
      <c r="K382" s="1044">
        <v>8.5</v>
      </c>
      <c r="L382" s="1044">
        <v>41</v>
      </c>
      <c r="M382" s="1044" t="s">
        <v>1435</v>
      </c>
      <c r="N382" s="1023">
        <v>4102</v>
      </c>
      <c r="O382" s="1145" t="s">
        <v>1463</v>
      </c>
      <c r="P382" s="1044">
        <v>4102051</v>
      </c>
      <c r="Q382" s="1044" t="s">
        <v>51</v>
      </c>
      <c r="R382" s="1147" t="s">
        <v>1466</v>
      </c>
      <c r="S382" s="1044">
        <v>410205100</v>
      </c>
      <c r="T382" s="1044" t="s">
        <v>224</v>
      </c>
      <c r="U382" s="1044">
        <v>0</v>
      </c>
      <c r="V382" s="1044">
        <v>1</v>
      </c>
      <c r="W382" s="1044">
        <v>1</v>
      </c>
      <c r="X382" s="1044">
        <v>1</v>
      </c>
      <c r="Y382" s="1044">
        <v>1</v>
      </c>
      <c r="Z382" s="1044">
        <v>1</v>
      </c>
      <c r="AA382" s="1020" t="s">
        <v>53</v>
      </c>
      <c r="AB382" s="1044" t="s">
        <v>3317</v>
      </c>
      <c r="AC382" s="1044" t="s">
        <v>1435</v>
      </c>
      <c r="AD382" s="1044" t="s">
        <v>1467</v>
      </c>
      <c r="AE382" s="1044" t="s">
        <v>1468</v>
      </c>
      <c r="AF382" s="1020"/>
      <c r="AG382" s="1020"/>
      <c r="AH382" s="1020"/>
      <c r="AI382" s="1020"/>
      <c r="AJ382" s="1020"/>
      <c r="AK382" s="1020"/>
      <c r="AL382" s="1020"/>
      <c r="AM382" s="1020"/>
      <c r="AN382" s="1026"/>
      <c r="AO382" s="1058" t="s">
        <v>2975</v>
      </c>
      <c r="AP382" s="1028">
        <v>1000000</v>
      </c>
      <c r="AQ382" s="1030"/>
      <c r="AR382" s="1030"/>
      <c r="AS382" s="1030"/>
      <c r="AT382" s="1030"/>
      <c r="AU382" s="1030">
        <f t="shared" si="57"/>
        <v>1000000</v>
      </c>
      <c r="AV382" s="1030">
        <v>1000000</v>
      </c>
      <c r="AW382" s="1030"/>
      <c r="AX382" s="1030"/>
      <c r="AY382" s="1030"/>
      <c r="AZ382" s="1030"/>
      <c r="BA382" s="1030">
        <f t="shared" ref="BA382:BA393" si="60">AV382+AW382+AX382+AY382+AZ382</f>
        <v>1000000</v>
      </c>
      <c r="BB382" s="1030">
        <v>1000000</v>
      </c>
      <c r="BC382" s="1030"/>
      <c r="BD382" s="1030"/>
      <c r="BE382" s="1030"/>
      <c r="BF382" s="1030"/>
      <c r="BG382" s="1030">
        <f t="shared" si="59"/>
        <v>1000000</v>
      </c>
      <c r="BH382" s="1030">
        <v>1000000</v>
      </c>
      <c r="BI382" s="1030"/>
      <c r="BJ382" s="1030"/>
      <c r="BK382" s="1030"/>
      <c r="BL382" s="1030"/>
      <c r="BM382" s="1030">
        <f t="shared" si="53"/>
        <v>1000000</v>
      </c>
    </row>
    <row r="383" spans="1:65" ht="138" x14ac:dyDescent="0.25">
      <c r="A383" s="855">
        <v>380</v>
      </c>
      <c r="B383" s="852" t="s">
        <v>615</v>
      </c>
      <c r="C383" s="849" t="s">
        <v>3075</v>
      </c>
      <c r="D383" s="853" t="s">
        <v>1461</v>
      </c>
      <c r="E383" s="1145" t="s">
        <v>1462</v>
      </c>
      <c r="F383" s="1145" t="s">
        <v>1464</v>
      </c>
      <c r="G383" s="1044" t="s">
        <v>1465</v>
      </c>
      <c r="H383" s="1044">
        <v>12.14</v>
      </c>
      <c r="I383" s="1044" t="s">
        <v>75</v>
      </c>
      <c r="J383" s="1044">
        <v>2022</v>
      </c>
      <c r="K383" s="1044">
        <v>8.5</v>
      </c>
      <c r="L383" s="1044">
        <v>41</v>
      </c>
      <c r="M383" s="1044" t="s">
        <v>1435</v>
      </c>
      <c r="N383" s="1023">
        <v>4102</v>
      </c>
      <c r="O383" s="1145" t="s">
        <v>1463</v>
      </c>
      <c r="P383" s="1145">
        <v>4102043</v>
      </c>
      <c r="Q383" s="1145" t="s">
        <v>1470</v>
      </c>
      <c r="R383" s="1145" t="s">
        <v>1469</v>
      </c>
      <c r="S383" s="1145">
        <v>410204301</v>
      </c>
      <c r="T383" s="1044" t="s">
        <v>1471</v>
      </c>
      <c r="U383" s="1145">
        <v>64</v>
      </c>
      <c r="V383" s="1145">
        <v>64</v>
      </c>
      <c r="W383" s="1145">
        <v>64</v>
      </c>
      <c r="X383" s="1145">
        <v>64</v>
      </c>
      <c r="Y383" s="1145">
        <v>64</v>
      </c>
      <c r="Z383" s="1145">
        <v>64</v>
      </c>
      <c r="AA383" s="1020" t="s">
        <v>53</v>
      </c>
      <c r="AB383" s="1145" t="s">
        <v>3317</v>
      </c>
      <c r="AC383" s="1145" t="s">
        <v>333</v>
      </c>
      <c r="AD383" s="1145" t="s">
        <v>334</v>
      </c>
      <c r="AE383" s="1145" t="s">
        <v>1472</v>
      </c>
      <c r="AF383" s="1020"/>
      <c r="AG383" s="1020"/>
      <c r="AH383" s="1020"/>
      <c r="AI383" s="1020"/>
      <c r="AJ383" s="1020"/>
      <c r="AK383" s="1020"/>
      <c r="AL383" s="1020"/>
      <c r="AM383" s="1020"/>
      <c r="AN383" s="1026"/>
      <c r="AO383" s="1058" t="s">
        <v>2975</v>
      </c>
      <c r="AP383" s="1028">
        <v>183855378.75999999</v>
      </c>
      <c r="AQ383" s="1030"/>
      <c r="AR383" s="1030"/>
      <c r="AS383" s="1030"/>
      <c r="AT383" s="1030"/>
      <c r="AU383" s="1030">
        <f t="shared" si="57"/>
        <v>183855378.75999999</v>
      </c>
      <c r="AV383" s="1030">
        <v>77076247.2140093</v>
      </c>
      <c r="AW383" s="1030"/>
      <c r="AX383" s="1030"/>
      <c r="AY383" s="1030"/>
      <c r="AZ383" s="1030"/>
      <c r="BA383" s="1030">
        <f t="shared" si="60"/>
        <v>77076247.2140093</v>
      </c>
      <c r="BB383" s="1030">
        <v>70013582.849125996</v>
      </c>
      <c r="BC383" s="1030"/>
      <c r="BD383" s="1030"/>
      <c r="BE383" s="1030"/>
      <c r="BF383" s="1030"/>
      <c r="BG383" s="1030">
        <f t="shared" si="59"/>
        <v>70013582.849125996</v>
      </c>
      <c r="BH383" s="1030">
        <v>187222818.54333901</v>
      </c>
      <c r="BI383" s="1030"/>
      <c r="BJ383" s="1030"/>
      <c r="BK383" s="1030"/>
      <c r="BL383" s="1030"/>
      <c r="BM383" s="1030">
        <f t="shared" si="53"/>
        <v>187222818.54333901</v>
      </c>
    </row>
    <row r="384" spans="1:65" ht="120.75" x14ac:dyDescent="0.25">
      <c r="A384" s="855">
        <v>381</v>
      </c>
      <c r="B384" s="852" t="s">
        <v>615</v>
      </c>
      <c r="C384" s="849" t="s">
        <v>3075</v>
      </c>
      <c r="D384" s="853" t="s">
        <v>1461</v>
      </c>
      <c r="E384" s="1145" t="s">
        <v>1462</v>
      </c>
      <c r="F384" s="1145" t="s">
        <v>1464</v>
      </c>
      <c r="G384" s="1044" t="s">
        <v>1465</v>
      </c>
      <c r="H384" s="1044">
        <v>12.14</v>
      </c>
      <c r="I384" s="1044" t="s">
        <v>75</v>
      </c>
      <c r="J384" s="1044">
        <v>2022</v>
      </c>
      <c r="K384" s="1044">
        <v>8.5</v>
      </c>
      <c r="L384" s="1044">
        <v>41</v>
      </c>
      <c r="M384" s="1044" t="s">
        <v>1435</v>
      </c>
      <c r="N384" s="1023">
        <v>4102</v>
      </c>
      <c r="O384" s="1145" t="s">
        <v>1463</v>
      </c>
      <c r="P384" s="1044">
        <v>4102042</v>
      </c>
      <c r="Q384" s="1044" t="s">
        <v>1474</v>
      </c>
      <c r="R384" s="1147" t="s">
        <v>1473</v>
      </c>
      <c r="S384" s="1044">
        <v>410204200</v>
      </c>
      <c r="T384" s="1044" t="s">
        <v>262</v>
      </c>
      <c r="U384" s="1153">
        <v>0</v>
      </c>
      <c r="V384" s="1153">
        <v>0.5</v>
      </c>
      <c r="W384" s="1153">
        <v>1</v>
      </c>
      <c r="X384" s="1153">
        <v>1</v>
      </c>
      <c r="Y384" s="1153">
        <v>1</v>
      </c>
      <c r="Z384" s="1153">
        <v>1</v>
      </c>
      <c r="AA384" s="1020" t="s">
        <v>43</v>
      </c>
      <c r="AB384" s="1153" t="s">
        <v>3316</v>
      </c>
      <c r="AC384" s="1044" t="s">
        <v>333</v>
      </c>
      <c r="AD384" s="1044" t="s">
        <v>334</v>
      </c>
      <c r="AE384" s="1044" t="s">
        <v>1472</v>
      </c>
      <c r="AF384" s="1020"/>
      <c r="AG384" s="1020"/>
      <c r="AH384" s="1020"/>
      <c r="AI384" s="1020"/>
      <c r="AJ384" s="1020"/>
      <c r="AK384" s="1020"/>
      <c r="AL384" s="1020"/>
      <c r="AM384" s="1020"/>
      <c r="AN384" s="1026"/>
      <c r="AO384" s="1058" t="s">
        <v>2975</v>
      </c>
      <c r="AP384" s="1028">
        <v>136455378.75999999</v>
      </c>
      <c r="AQ384" s="1030"/>
      <c r="AR384" s="1030"/>
      <c r="AS384" s="1030"/>
      <c r="AT384" s="1030"/>
      <c r="AU384" s="1030">
        <f t="shared" si="57"/>
        <v>136455378.75999999</v>
      </c>
      <c r="AV384" s="1030">
        <v>116687728.164795</v>
      </c>
      <c r="AW384" s="1030"/>
      <c r="AX384" s="1030"/>
      <c r="AY384" s="1030"/>
      <c r="AZ384" s="1030"/>
      <c r="BA384" s="1030">
        <f t="shared" si="60"/>
        <v>116687728.164795</v>
      </c>
      <c r="BB384" s="1030">
        <v>127464090.591428</v>
      </c>
      <c r="BC384" s="1030"/>
      <c r="BD384" s="1030"/>
      <c r="BE384" s="1030"/>
      <c r="BF384" s="1030"/>
      <c r="BG384" s="1030">
        <f t="shared" si="59"/>
        <v>127464090.591428</v>
      </c>
      <c r="BH384" s="1030">
        <v>138941134.241768</v>
      </c>
      <c r="BI384" s="1030"/>
      <c r="BJ384" s="1030"/>
      <c r="BK384" s="1030"/>
      <c r="BL384" s="1030"/>
      <c r="BM384" s="1030">
        <f t="shared" si="53"/>
        <v>138941134.241768</v>
      </c>
    </row>
    <row r="385" spans="1:65" ht="120.75" x14ac:dyDescent="0.25">
      <c r="A385" s="855">
        <v>382</v>
      </c>
      <c r="B385" s="852" t="s">
        <v>615</v>
      </c>
      <c r="C385" s="849" t="s">
        <v>3075</v>
      </c>
      <c r="D385" s="853" t="s">
        <v>1461</v>
      </c>
      <c r="E385" s="1145" t="s">
        <v>1462</v>
      </c>
      <c r="F385" s="1145" t="s">
        <v>1464</v>
      </c>
      <c r="G385" s="1044" t="s">
        <v>1465</v>
      </c>
      <c r="H385" s="1044">
        <v>12.14</v>
      </c>
      <c r="I385" s="1044" t="s">
        <v>75</v>
      </c>
      <c r="J385" s="1044">
        <v>2022</v>
      </c>
      <c r="K385" s="1044">
        <v>8.5</v>
      </c>
      <c r="L385" s="1044">
        <v>41</v>
      </c>
      <c r="M385" s="1044" t="s">
        <v>1435</v>
      </c>
      <c r="N385" s="1023">
        <v>4102</v>
      </c>
      <c r="O385" s="1145" t="s">
        <v>1463</v>
      </c>
      <c r="P385" s="1044">
        <v>4102046</v>
      </c>
      <c r="Q385" s="1044" t="s">
        <v>1476</v>
      </c>
      <c r="R385" s="1147" t="s">
        <v>1475</v>
      </c>
      <c r="S385" s="1044">
        <v>410204600</v>
      </c>
      <c r="T385" s="1044" t="s">
        <v>1477</v>
      </c>
      <c r="U385" s="1044">
        <v>0</v>
      </c>
      <c r="V385" s="1044">
        <v>1</v>
      </c>
      <c r="W385" s="1044">
        <v>1</v>
      </c>
      <c r="X385" s="1044">
        <v>1</v>
      </c>
      <c r="Y385" s="1044">
        <v>1</v>
      </c>
      <c r="Z385" s="1044">
        <v>1</v>
      </c>
      <c r="AA385" s="1020" t="s">
        <v>53</v>
      </c>
      <c r="AB385" s="1044" t="s">
        <v>3317</v>
      </c>
      <c r="AC385" s="1044" t="s">
        <v>333</v>
      </c>
      <c r="AD385" s="1044" t="s">
        <v>334</v>
      </c>
      <c r="AE385" s="1044" t="s">
        <v>1472</v>
      </c>
      <c r="AF385" s="1020"/>
      <c r="AG385" s="1020"/>
      <c r="AH385" s="1020"/>
      <c r="AI385" s="1020"/>
      <c r="AJ385" s="1020"/>
      <c r="AK385" s="1020"/>
      <c r="AL385" s="1020"/>
      <c r="AM385" s="1020"/>
      <c r="AN385" s="1026"/>
      <c r="AO385" s="1058" t="s">
        <v>2975</v>
      </c>
      <c r="AP385" s="1028">
        <v>117855378.76000001</v>
      </c>
      <c r="AQ385" s="1030"/>
      <c r="AR385" s="1030"/>
      <c r="AS385" s="1030"/>
      <c r="AT385" s="1030"/>
      <c r="AU385" s="1030">
        <f t="shared" si="57"/>
        <v>117855378.76000001</v>
      </c>
      <c r="AV385" s="1030">
        <v>100782222.910344</v>
      </c>
      <c r="AW385" s="1030"/>
      <c r="AX385" s="1030"/>
      <c r="AY385" s="1030"/>
      <c r="AZ385" s="1030"/>
      <c r="BA385" s="1030">
        <f t="shared" si="60"/>
        <v>100782222.910344</v>
      </c>
      <c r="BB385" s="1030">
        <v>110089677.750067</v>
      </c>
      <c r="BC385" s="1030"/>
      <c r="BD385" s="1030"/>
      <c r="BE385" s="1030"/>
      <c r="BF385" s="1030"/>
      <c r="BG385" s="1030">
        <f t="shared" si="59"/>
        <v>110089677.750067</v>
      </c>
      <c r="BH385" s="1030">
        <v>120002305.15066899</v>
      </c>
      <c r="BI385" s="1030"/>
      <c r="BJ385" s="1030"/>
      <c r="BK385" s="1030"/>
      <c r="BL385" s="1030"/>
      <c r="BM385" s="1030">
        <f t="shared" si="53"/>
        <v>120002305.15066899</v>
      </c>
    </row>
    <row r="386" spans="1:65" ht="120.75" x14ac:dyDescent="0.25">
      <c r="A386" s="855">
        <v>383</v>
      </c>
      <c r="B386" s="852" t="s">
        <v>615</v>
      </c>
      <c r="C386" s="849" t="s">
        <v>3075</v>
      </c>
      <c r="D386" s="853" t="s">
        <v>1461</v>
      </c>
      <c r="E386" s="1145" t="s">
        <v>1462</v>
      </c>
      <c r="F386" s="1145" t="s">
        <v>1464</v>
      </c>
      <c r="G386" s="1044" t="s">
        <v>1465</v>
      </c>
      <c r="H386" s="1044">
        <v>12.14</v>
      </c>
      <c r="I386" s="1044" t="s">
        <v>75</v>
      </c>
      <c r="J386" s="1044">
        <v>2022</v>
      </c>
      <c r="K386" s="1044">
        <v>8.5</v>
      </c>
      <c r="L386" s="1044">
        <v>41</v>
      </c>
      <c r="M386" s="1044" t="s">
        <v>1435</v>
      </c>
      <c r="N386" s="1023">
        <v>4102</v>
      </c>
      <c r="O386" s="1145" t="s">
        <v>1463</v>
      </c>
      <c r="P386" s="1044" t="s">
        <v>1479</v>
      </c>
      <c r="Q386" s="1044" t="s">
        <v>1480</v>
      </c>
      <c r="R386" s="1147" t="s">
        <v>1478</v>
      </c>
      <c r="S386" s="1044" t="s">
        <v>1481</v>
      </c>
      <c r="T386" s="1044" t="s">
        <v>1482</v>
      </c>
      <c r="U386" s="1150">
        <v>0</v>
      </c>
      <c r="V386" s="1150">
        <v>1</v>
      </c>
      <c r="W386" s="1150">
        <v>1</v>
      </c>
      <c r="X386" s="1150">
        <v>1</v>
      </c>
      <c r="Y386" s="1150">
        <v>1</v>
      </c>
      <c r="Z386" s="1150">
        <v>1</v>
      </c>
      <c r="AA386" s="1020" t="s">
        <v>53</v>
      </c>
      <c r="AB386" s="1044" t="s">
        <v>3317</v>
      </c>
      <c r="AC386" s="1150" t="s">
        <v>333</v>
      </c>
      <c r="AD386" s="1150" t="s">
        <v>334</v>
      </c>
      <c r="AE386" s="1150" t="s">
        <v>1472</v>
      </c>
      <c r="AF386" s="1020"/>
      <c r="AG386" s="1020"/>
      <c r="AH386" s="1020"/>
      <c r="AI386" s="1020"/>
      <c r="AJ386" s="1020"/>
      <c r="AK386" s="1020"/>
      <c r="AL386" s="1020"/>
      <c r="AM386" s="1020"/>
      <c r="AN386" s="1026"/>
      <c r="AO386" s="1058" t="s">
        <v>2975</v>
      </c>
      <c r="AP386" s="1028">
        <v>122855378.76000001</v>
      </c>
      <c r="AQ386" s="1030"/>
      <c r="AR386" s="1030"/>
      <c r="AS386" s="1030"/>
      <c r="AT386" s="1030"/>
      <c r="AU386" s="1030">
        <f t="shared" si="57"/>
        <v>122855378.76000001</v>
      </c>
      <c r="AV386" s="1030">
        <v>105057896.365842</v>
      </c>
      <c r="AW386" s="1030"/>
      <c r="AX386" s="1030"/>
      <c r="AY386" s="1030"/>
      <c r="AZ386" s="1030"/>
      <c r="BA386" s="1030">
        <f t="shared" si="60"/>
        <v>105057896.365842</v>
      </c>
      <c r="BB386" s="1030">
        <v>71066132.887188107</v>
      </c>
      <c r="BC386" s="1030"/>
      <c r="BD386" s="1030"/>
      <c r="BE386" s="1030"/>
      <c r="BF386" s="1030"/>
      <c r="BG386" s="1030">
        <f t="shared" si="59"/>
        <v>71066132.887188107</v>
      </c>
      <c r="BH386" s="1030">
        <v>125093388.239674</v>
      </c>
      <c r="BI386" s="1030"/>
      <c r="BJ386" s="1030"/>
      <c r="BK386" s="1030"/>
      <c r="BL386" s="1030"/>
      <c r="BM386" s="1030">
        <f t="shared" si="53"/>
        <v>125093388.239674</v>
      </c>
    </row>
    <row r="387" spans="1:65" ht="120.75" x14ac:dyDescent="0.25">
      <c r="A387" s="855">
        <v>384</v>
      </c>
      <c r="B387" s="852" t="s">
        <v>615</v>
      </c>
      <c r="C387" s="849" t="s">
        <v>3075</v>
      </c>
      <c r="D387" s="853" t="s">
        <v>1461</v>
      </c>
      <c r="E387" s="1145" t="s">
        <v>1462</v>
      </c>
      <c r="F387" s="1145" t="s">
        <v>1464</v>
      </c>
      <c r="G387" s="1044" t="s">
        <v>1465</v>
      </c>
      <c r="H387" s="1044">
        <v>12.14</v>
      </c>
      <c r="I387" s="1044" t="s">
        <v>75</v>
      </c>
      <c r="J387" s="1044">
        <v>2022</v>
      </c>
      <c r="K387" s="1044">
        <v>8.5</v>
      </c>
      <c r="L387" s="1044">
        <v>41</v>
      </c>
      <c r="M387" s="1044" t="s">
        <v>1435</v>
      </c>
      <c r="N387" s="1023">
        <v>4102</v>
      </c>
      <c r="O387" s="1145" t="s">
        <v>1463</v>
      </c>
      <c r="P387" s="1044" t="s">
        <v>1484</v>
      </c>
      <c r="Q387" s="1044" t="s">
        <v>1485</v>
      </c>
      <c r="R387" s="1147" t="s">
        <v>1483</v>
      </c>
      <c r="S387" s="1044">
        <v>410204700</v>
      </c>
      <c r="T387" s="1044" t="s">
        <v>1486</v>
      </c>
      <c r="U387" s="1150">
        <v>5</v>
      </c>
      <c r="V387" s="1150">
        <v>5</v>
      </c>
      <c r="W387" s="1150">
        <v>5</v>
      </c>
      <c r="X387" s="1150">
        <v>5</v>
      </c>
      <c r="Y387" s="1150">
        <v>5</v>
      </c>
      <c r="Z387" s="1150">
        <v>5</v>
      </c>
      <c r="AA387" s="1020" t="s">
        <v>53</v>
      </c>
      <c r="AB387" s="1020" t="s">
        <v>3317</v>
      </c>
      <c r="AC387" s="1150" t="s">
        <v>333</v>
      </c>
      <c r="AD387" s="1150" t="s">
        <v>334</v>
      </c>
      <c r="AE387" s="1150" t="s">
        <v>1472</v>
      </c>
      <c r="AF387" s="1020"/>
      <c r="AG387" s="1020"/>
      <c r="AH387" s="1020"/>
      <c r="AI387" s="1020"/>
      <c r="AJ387" s="1020"/>
      <c r="AK387" s="1020"/>
      <c r="AL387" s="1020"/>
      <c r="AM387" s="1020"/>
      <c r="AN387" s="1026"/>
      <c r="AO387" s="1058" t="s">
        <v>2975</v>
      </c>
      <c r="AP387" s="1028">
        <v>200978484.96000001</v>
      </c>
      <c r="AQ387" s="1030"/>
      <c r="AR387" s="1030"/>
      <c r="AS387" s="1030"/>
      <c r="AT387" s="1030"/>
      <c r="AU387" s="1030">
        <f t="shared" si="57"/>
        <v>200978484.96000001</v>
      </c>
      <c r="AV387" s="1030">
        <v>132718809.34501</v>
      </c>
      <c r="AW387" s="1030"/>
      <c r="AX387" s="1030"/>
      <c r="AY387" s="1030"/>
      <c r="AZ387" s="1030"/>
      <c r="BA387" s="1030">
        <f t="shared" si="60"/>
        <v>132718809.34501</v>
      </c>
      <c r="BB387" s="1030">
        <v>144975676.56512699</v>
      </c>
      <c r="BC387" s="1030"/>
      <c r="BD387" s="1030"/>
      <c r="BE387" s="1030"/>
      <c r="BF387" s="1030"/>
      <c r="BG387" s="1030">
        <f t="shared" si="59"/>
        <v>144975676.56512699</v>
      </c>
      <c r="BH387" s="1030">
        <v>204657849.82455099</v>
      </c>
      <c r="BI387" s="1030"/>
      <c r="BJ387" s="1030"/>
      <c r="BK387" s="1030"/>
      <c r="BL387" s="1030"/>
      <c r="BM387" s="1030">
        <f t="shared" si="53"/>
        <v>204657849.82455099</v>
      </c>
    </row>
    <row r="388" spans="1:65" ht="120.75" x14ac:dyDescent="0.25">
      <c r="A388" s="855">
        <v>385</v>
      </c>
      <c r="B388" s="852" t="s">
        <v>615</v>
      </c>
      <c r="C388" s="849" t="s">
        <v>3075</v>
      </c>
      <c r="D388" s="853" t="s">
        <v>1461</v>
      </c>
      <c r="E388" s="1145" t="s">
        <v>1462</v>
      </c>
      <c r="F388" s="1145" t="s">
        <v>1464</v>
      </c>
      <c r="G388" s="1044" t="s">
        <v>1465</v>
      </c>
      <c r="H388" s="1044">
        <v>12.14</v>
      </c>
      <c r="I388" s="1044" t="s">
        <v>75</v>
      </c>
      <c r="J388" s="1044">
        <v>2022</v>
      </c>
      <c r="K388" s="1044">
        <v>8.5</v>
      </c>
      <c r="L388" s="1044">
        <v>41</v>
      </c>
      <c r="M388" s="1044" t="s">
        <v>1435</v>
      </c>
      <c r="N388" s="1023">
        <v>4102</v>
      </c>
      <c r="O388" s="1145" t="s">
        <v>1463</v>
      </c>
      <c r="P388" s="1044" t="s">
        <v>1488</v>
      </c>
      <c r="Q388" s="1044" t="s">
        <v>1489</v>
      </c>
      <c r="R388" s="1147" t="s">
        <v>1487</v>
      </c>
      <c r="S388" s="1044" t="s">
        <v>1490</v>
      </c>
      <c r="T388" s="1044" t="s">
        <v>1489</v>
      </c>
      <c r="U388" s="1044">
        <v>0</v>
      </c>
      <c r="V388" s="1044">
        <v>0</v>
      </c>
      <c r="W388" s="1146">
        <v>3</v>
      </c>
      <c r="X388" s="1146">
        <v>3</v>
      </c>
      <c r="Y388" s="1044">
        <v>0</v>
      </c>
      <c r="Z388" s="1044">
        <v>6</v>
      </c>
      <c r="AA388" s="1020" t="s">
        <v>43</v>
      </c>
      <c r="AB388" s="1044" t="s">
        <v>3317</v>
      </c>
      <c r="AC388" s="1044" t="s">
        <v>333</v>
      </c>
      <c r="AD388" s="1044" t="s">
        <v>334</v>
      </c>
      <c r="AE388" s="1044" t="s">
        <v>1472</v>
      </c>
      <c r="AF388" s="1020"/>
      <c r="AG388" s="1020"/>
      <c r="AH388" s="1020"/>
      <c r="AI388" s="1020"/>
      <c r="AJ388" s="1020"/>
      <c r="AK388" s="1020"/>
      <c r="AL388" s="1020"/>
      <c r="AM388" s="1020"/>
      <c r="AN388" s="1026"/>
      <c r="AO388" s="1058" t="s">
        <v>2975</v>
      </c>
      <c r="AP388" s="1028">
        <v>1000000</v>
      </c>
      <c r="AQ388" s="1030"/>
      <c r="AR388" s="1030"/>
      <c r="AS388" s="1030"/>
      <c r="AT388" s="1030"/>
      <c r="AU388" s="1030">
        <f t="shared" si="57"/>
        <v>1000000</v>
      </c>
      <c r="AV388" s="1030">
        <v>120000000</v>
      </c>
      <c r="AW388" s="1030"/>
      <c r="AX388" s="1030"/>
      <c r="AY388" s="1030"/>
      <c r="AZ388" s="1030"/>
      <c r="BA388" s="1030">
        <f t="shared" si="60"/>
        <v>120000000</v>
      </c>
      <c r="BB388" s="1030">
        <v>189049517.35706401</v>
      </c>
      <c r="BC388" s="1030"/>
      <c r="BD388" s="1030"/>
      <c r="BE388" s="1030"/>
      <c r="BF388" s="1030"/>
      <c r="BG388" s="1030">
        <f t="shared" si="59"/>
        <v>189049517.35706401</v>
      </c>
      <c r="BH388" s="1030">
        <v>1000000</v>
      </c>
      <c r="BI388" s="1030"/>
      <c r="BJ388" s="1030"/>
      <c r="BK388" s="1030"/>
      <c r="BL388" s="1030"/>
      <c r="BM388" s="1030">
        <f t="shared" si="53"/>
        <v>1000000</v>
      </c>
    </row>
    <row r="389" spans="1:65" ht="155.25" hidden="1" x14ac:dyDescent="0.25">
      <c r="A389" s="855">
        <v>386</v>
      </c>
      <c r="B389" s="852" t="s">
        <v>615</v>
      </c>
      <c r="C389" s="849" t="s">
        <v>3075</v>
      </c>
      <c r="D389" s="853" t="s">
        <v>1491</v>
      </c>
      <c r="E389" s="1156" t="s">
        <v>1492</v>
      </c>
      <c r="F389" s="1156" t="s">
        <v>1495</v>
      </c>
      <c r="G389" s="1150" t="s">
        <v>1496</v>
      </c>
      <c r="H389" s="1150" t="s">
        <v>1497</v>
      </c>
      <c r="I389" s="1150" t="s">
        <v>1498</v>
      </c>
      <c r="J389" s="1150">
        <v>2023</v>
      </c>
      <c r="K389" s="1157">
        <v>0.05</v>
      </c>
      <c r="L389" s="1150">
        <v>41</v>
      </c>
      <c r="M389" s="1150" t="s">
        <v>1493</v>
      </c>
      <c r="N389" s="1023">
        <v>4102</v>
      </c>
      <c r="O389" s="1145" t="s">
        <v>1463</v>
      </c>
      <c r="P389" s="1150">
        <v>4102051</v>
      </c>
      <c r="Q389" s="1150" t="s">
        <v>51</v>
      </c>
      <c r="R389" s="1147" t="s">
        <v>1499</v>
      </c>
      <c r="S389" s="1150">
        <v>410205100</v>
      </c>
      <c r="T389" s="1150" t="s">
        <v>224</v>
      </c>
      <c r="U389" s="1150">
        <v>0</v>
      </c>
      <c r="V389" s="1150">
        <v>1</v>
      </c>
      <c r="W389" s="1150">
        <v>1</v>
      </c>
      <c r="X389" s="1150">
        <v>1</v>
      </c>
      <c r="Y389" s="1150">
        <v>1</v>
      </c>
      <c r="Z389" s="1150">
        <v>1</v>
      </c>
      <c r="AA389" s="1020" t="s">
        <v>53</v>
      </c>
      <c r="AB389" s="1150" t="s">
        <v>3317</v>
      </c>
      <c r="AC389" s="1150" t="s">
        <v>1500</v>
      </c>
      <c r="AD389" s="1150" t="s">
        <v>1436</v>
      </c>
      <c r="AE389" s="1150" t="s">
        <v>1501</v>
      </c>
      <c r="AF389" s="1020"/>
      <c r="AG389" s="1020"/>
      <c r="AH389" s="1020"/>
      <c r="AI389" s="1020"/>
      <c r="AJ389" s="1020"/>
      <c r="AK389" s="1020"/>
      <c r="AL389" s="1020"/>
      <c r="AM389" s="1020"/>
      <c r="AN389" s="1026"/>
      <c r="AO389" s="1058" t="s">
        <v>2975</v>
      </c>
      <c r="AP389" s="1028">
        <v>1000000</v>
      </c>
      <c r="AQ389" s="1030"/>
      <c r="AR389" s="1030"/>
      <c r="AS389" s="1030"/>
      <c r="AT389" s="1030"/>
      <c r="AU389" s="1030">
        <f t="shared" si="57"/>
        <v>1000000</v>
      </c>
      <c r="AV389" s="1030">
        <v>1000000</v>
      </c>
      <c r="AW389" s="1030"/>
      <c r="AX389" s="1030"/>
      <c r="AY389" s="1030"/>
      <c r="AZ389" s="1030"/>
      <c r="BA389" s="1030">
        <f t="shared" si="60"/>
        <v>1000000</v>
      </c>
      <c r="BB389" s="1030">
        <v>1000000</v>
      </c>
      <c r="BC389" s="1030"/>
      <c r="BD389" s="1030"/>
      <c r="BE389" s="1030"/>
      <c r="BF389" s="1030"/>
      <c r="BG389" s="1030">
        <f t="shared" si="59"/>
        <v>1000000</v>
      </c>
      <c r="BH389" s="1030">
        <v>1000000</v>
      </c>
      <c r="BI389" s="1030"/>
      <c r="BJ389" s="1030"/>
      <c r="BK389" s="1030"/>
      <c r="BL389" s="1030"/>
      <c r="BM389" s="1030">
        <f t="shared" ref="BM389:BM452" si="61">+BH389+BI389+BJ389+BK389+BL389</f>
        <v>1000000</v>
      </c>
    </row>
    <row r="390" spans="1:65" ht="155.25" hidden="1" x14ac:dyDescent="0.25">
      <c r="A390" s="855">
        <v>387</v>
      </c>
      <c r="B390" s="852" t="s">
        <v>615</v>
      </c>
      <c r="C390" s="849" t="s">
        <v>3075</v>
      </c>
      <c r="D390" s="853" t="s">
        <v>1491</v>
      </c>
      <c r="E390" s="1156" t="s">
        <v>1492</v>
      </c>
      <c r="F390" s="1156" t="s">
        <v>1495</v>
      </c>
      <c r="G390" s="1150" t="s">
        <v>1496</v>
      </c>
      <c r="H390" s="1150" t="s">
        <v>1497</v>
      </c>
      <c r="I390" s="1150" t="s">
        <v>1498</v>
      </c>
      <c r="J390" s="1150">
        <v>2023</v>
      </c>
      <c r="K390" s="1157">
        <v>0.05</v>
      </c>
      <c r="L390" s="1150">
        <v>41</v>
      </c>
      <c r="M390" s="1150" t="s">
        <v>1493</v>
      </c>
      <c r="N390" s="1023">
        <v>4102</v>
      </c>
      <c r="O390" s="1145" t="s">
        <v>1463</v>
      </c>
      <c r="P390" s="1150" t="s">
        <v>1503</v>
      </c>
      <c r="Q390" s="1150" t="s">
        <v>867</v>
      </c>
      <c r="R390" s="1147" t="s">
        <v>1502</v>
      </c>
      <c r="S390" s="1150">
        <v>410204000</v>
      </c>
      <c r="T390" s="1150" t="s">
        <v>869</v>
      </c>
      <c r="U390" s="1150">
        <v>0</v>
      </c>
      <c r="V390" s="1150">
        <v>1</v>
      </c>
      <c r="W390" s="1150">
        <v>1</v>
      </c>
      <c r="X390" s="1150">
        <v>1</v>
      </c>
      <c r="Y390" s="1150">
        <v>1</v>
      </c>
      <c r="Z390" s="1150">
        <v>1</v>
      </c>
      <c r="AA390" s="1020" t="s">
        <v>53</v>
      </c>
      <c r="AB390" s="1150" t="s">
        <v>3317</v>
      </c>
      <c r="AC390" s="1150" t="s">
        <v>1504</v>
      </c>
      <c r="AD390" s="1150" t="s">
        <v>1436</v>
      </c>
      <c r="AE390" s="1150" t="s">
        <v>1505</v>
      </c>
      <c r="AF390" s="1020"/>
      <c r="AG390" s="1020"/>
      <c r="AH390" s="1020"/>
      <c r="AI390" s="1020"/>
      <c r="AJ390" s="1020"/>
      <c r="AK390" s="1020"/>
      <c r="AL390" s="1020"/>
      <c r="AM390" s="1020"/>
      <c r="AN390" s="1026"/>
      <c r="AO390" s="1058" t="s">
        <v>2975</v>
      </c>
      <c r="AP390" s="1028">
        <v>88571428.541428596</v>
      </c>
      <c r="AQ390" s="1030"/>
      <c r="AR390" s="1030"/>
      <c r="AS390" s="1030"/>
      <c r="AT390" s="1030"/>
      <c r="AU390" s="1030">
        <f t="shared" si="57"/>
        <v>88571428.541428596</v>
      </c>
      <c r="AV390" s="1030">
        <v>75500000</v>
      </c>
      <c r="AW390" s="1030"/>
      <c r="AX390" s="1030"/>
      <c r="AY390" s="1030"/>
      <c r="AZ390" s="1030"/>
      <c r="BA390" s="1030">
        <f t="shared" si="60"/>
        <v>75500000</v>
      </c>
      <c r="BB390" s="1030">
        <v>82669407.526302695</v>
      </c>
      <c r="BC390" s="1030"/>
      <c r="BD390" s="1030"/>
      <c r="BE390" s="1030"/>
      <c r="BF390" s="1030"/>
      <c r="BG390" s="1030">
        <f t="shared" si="59"/>
        <v>82669407.526302695</v>
      </c>
      <c r="BH390" s="1030">
        <v>90200000</v>
      </c>
      <c r="BI390" s="1030"/>
      <c r="BJ390" s="1030"/>
      <c r="BK390" s="1030"/>
      <c r="BL390" s="1030"/>
      <c r="BM390" s="1030">
        <f t="shared" si="61"/>
        <v>90200000</v>
      </c>
    </row>
    <row r="391" spans="1:65" ht="172.5" hidden="1" x14ac:dyDescent="0.25">
      <c r="A391" s="855">
        <v>388</v>
      </c>
      <c r="B391" s="852" t="s">
        <v>615</v>
      </c>
      <c r="C391" s="849" t="s">
        <v>3075</v>
      </c>
      <c r="D391" s="853" t="s">
        <v>1491</v>
      </c>
      <c r="E391" s="1156" t="s">
        <v>1492</v>
      </c>
      <c r="F391" s="1158" t="s">
        <v>1506</v>
      </c>
      <c r="G391" s="1150" t="s">
        <v>1507</v>
      </c>
      <c r="H391" s="1159">
        <v>50</v>
      </c>
      <c r="I391" s="1150" t="s">
        <v>1508</v>
      </c>
      <c r="J391" s="1150">
        <v>2023</v>
      </c>
      <c r="K391" s="1159">
        <v>64</v>
      </c>
      <c r="L391" s="1150">
        <v>41</v>
      </c>
      <c r="M391" s="1150" t="s">
        <v>1493</v>
      </c>
      <c r="N391" s="1023">
        <v>4102</v>
      </c>
      <c r="O391" s="1145" t="s">
        <v>1463</v>
      </c>
      <c r="P391" s="1150">
        <v>4102042</v>
      </c>
      <c r="Q391" s="1150" t="s">
        <v>261</v>
      </c>
      <c r="R391" s="1147" t="s">
        <v>1509</v>
      </c>
      <c r="S391" s="1150">
        <v>410204200</v>
      </c>
      <c r="T391" s="1150" t="s">
        <v>262</v>
      </c>
      <c r="U391" s="1150">
        <v>4</v>
      </c>
      <c r="V391" s="1150">
        <v>1</v>
      </c>
      <c r="W391" s="1150">
        <v>1</v>
      </c>
      <c r="X391" s="1150">
        <v>1</v>
      </c>
      <c r="Y391" s="1150">
        <v>1</v>
      </c>
      <c r="Z391" s="1150">
        <v>4</v>
      </c>
      <c r="AA391" s="1020" t="s">
        <v>53</v>
      </c>
      <c r="AB391" s="1020" t="s">
        <v>3317</v>
      </c>
      <c r="AC391" s="1150" t="s">
        <v>1504</v>
      </c>
      <c r="AD391" s="1150" t="s">
        <v>1436</v>
      </c>
      <c r="AE391" s="1150" t="s">
        <v>1505</v>
      </c>
      <c r="AF391" s="1020"/>
      <c r="AG391" s="1020"/>
      <c r="AH391" s="1020"/>
      <c r="AI391" s="1020"/>
      <c r="AJ391" s="1020"/>
      <c r="AK391" s="1020"/>
      <c r="AL391" s="1020"/>
      <c r="AM391" s="1020"/>
      <c r="AN391" s="1026"/>
      <c r="AO391" s="1058" t="s">
        <v>2975</v>
      </c>
      <c r="AP391" s="1028">
        <v>81571428.541428596</v>
      </c>
      <c r="AQ391" s="1030"/>
      <c r="AR391" s="1030"/>
      <c r="AS391" s="1030"/>
      <c r="AT391" s="1030"/>
      <c r="AU391" s="1030">
        <f t="shared" si="57"/>
        <v>81571428.541428596</v>
      </c>
      <c r="AV391" s="1030">
        <v>70000000</v>
      </c>
      <c r="AW391" s="1030"/>
      <c r="AX391" s="986"/>
      <c r="AY391" s="1030"/>
      <c r="AZ391" s="1030"/>
      <c r="BA391" s="1030">
        <f t="shared" si="60"/>
        <v>70000000</v>
      </c>
      <c r="BB391" s="1030">
        <v>76196541.779823795</v>
      </c>
      <c r="BC391" s="1030"/>
      <c r="BD391" s="1030"/>
      <c r="BE391" s="1030"/>
      <c r="BF391" s="1030"/>
      <c r="BG391" s="1030">
        <f t="shared" si="59"/>
        <v>76196541.779823795</v>
      </c>
      <c r="BH391" s="1030">
        <v>83000000</v>
      </c>
      <c r="BI391" s="1030"/>
      <c r="BJ391" s="1030"/>
      <c r="BK391" s="1030"/>
      <c r="BL391" s="1030"/>
      <c r="BM391" s="1030">
        <f t="shared" si="61"/>
        <v>83000000</v>
      </c>
    </row>
    <row r="392" spans="1:65" ht="207" hidden="1" x14ac:dyDescent="0.25">
      <c r="A392" s="855">
        <v>389</v>
      </c>
      <c r="B392" s="852" t="s">
        <v>615</v>
      </c>
      <c r="C392" s="849" t="s">
        <v>3075</v>
      </c>
      <c r="D392" s="853" t="s">
        <v>1491</v>
      </c>
      <c r="E392" s="1156" t="s">
        <v>1492</v>
      </c>
      <c r="F392" s="1158" t="s">
        <v>1506</v>
      </c>
      <c r="G392" s="1150" t="s">
        <v>1507</v>
      </c>
      <c r="H392" s="1159">
        <v>50</v>
      </c>
      <c r="I392" s="1150" t="s">
        <v>1508</v>
      </c>
      <c r="J392" s="1150">
        <v>2023</v>
      </c>
      <c r="K392" s="1159">
        <v>64</v>
      </c>
      <c r="L392" s="1150">
        <v>41</v>
      </c>
      <c r="M392" s="1150" t="s">
        <v>1493</v>
      </c>
      <c r="N392" s="1023">
        <v>4102</v>
      </c>
      <c r="O392" s="1145" t="s">
        <v>1463</v>
      </c>
      <c r="P392" s="1150" t="s">
        <v>1484</v>
      </c>
      <c r="Q392" s="1150" t="s">
        <v>1485</v>
      </c>
      <c r="R392" s="1147" t="s">
        <v>1510</v>
      </c>
      <c r="S392" s="1150">
        <v>410204700</v>
      </c>
      <c r="T392" s="1150" t="s">
        <v>1486</v>
      </c>
      <c r="U392" s="1150">
        <v>85</v>
      </c>
      <c r="V392" s="1150">
        <v>20</v>
      </c>
      <c r="W392" s="1150">
        <v>50</v>
      </c>
      <c r="X392" s="1150">
        <v>50</v>
      </c>
      <c r="Y392" s="1150">
        <v>8</v>
      </c>
      <c r="Z392" s="1150">
        <v>128</v>
      </c>
      <c r="AA392" s="1020" t="s">
        <v>43</v>
      </c>
      <c r="AB392" s="1150" t="s">
        <v>3317</v>
      </c>
      <c r="AC392" s="1150" t="s">
        <v>1500</v>
      </c>
      <c r="AD392" s="1150" t="s">
        <v>1436</v>
      </c>
      <c r="AE392" s="1150" t="s">
        <v>1511</v>
      </c>
      <c r="AF392" s="1020"/>
      <c r="AG392" s="1020"/>
      <c r="AH392" s="1020"/>
      <c r="AI392" s="1020"/>
      <c r="AJ392" s="1020"/>
      <c r="AK392" s="1020"/>
      <c r="AL392" s="1020"/>
      <c r="AM392" s="1020"/>
      <c r="AN392" s="1026"/>
      <c r="AO392" s="1058" t="s">
        <v>2975</v>
      </c>
      <c r="AP392" s="1028">
        <v>75571428.541428596</v>
      </c>
      <c r="AQ392" s="1030"/>
      <c r="AR392" s="1030"/>
      <c r="AS392" s="1030"/>
      <c r="AT392" s="1030"/>
      <c r="AU392" s="1030">
        <f t="shared" si="57"/>
        <v>75571428.541428596</v>
      </c>
      <c r="AV392" s="1030">
        <v>64000000</v>
      </c>
      <c r="AW392" s="1030"/>
      <c r="AX392" s="986"/>
      <c r="AY392" s="1030"/>
      <c r="AZ392" s="1030"/>
      <c r="BA392" s="1030">
        <f t="shared" si="60"/>
        <v>64000000</v>
      </c>
      <c r="BB392" s="1030">
        <v>70591892.469964698</v>
      </c>
      <c r="BC392" s="1030"/>
      <c r="BD392" s="1030"/>
      <c r="BE392" s="1030"/>
      <c r="BF392" s="1030"/>
      <c r="BG392" s="1030">
        <f t="shared" si="59"/>
        <v>70591892.469964698</v>
      </c>
      <c r="BH392" s="1030">
        <v>77000000</v>
      </c>
      <c r="BI392" s="1030"/>
      <c r="BJ392" s="1030"/>
      <c r="BK392" s="1030"/>
      <c r="BL392" s="1030"/>
      <c r="BM392" s="1030">
        <f t="shared" si="61"/>
        <v>77000000</v>
      </c>
    </row>
    <row r="393" spans="1:65" ht="155.25" hidden="1" x14ac:dyDescent="0.25">
      <c r="A393" s="855">
        <v>390</v>
      </c>
      <c r="B393" s="852" t="s">
        <v>615</v>
      </c>
      <c r="C393" s="849" t="s">
        <v>3075</v>
      </c>
      <c r="D393" s="853" t="s">
        <v>1491</v>
      </c>
      <c r="E393" s="1156" t="s">
        <v>1492</v>
      </c>
      <c r="F393" s="1158" t="s">
        <v>1506</v>
      </c>
      <c r="G393" s="1150" t="s">
        <v>1507</v>
      </c>
      <c r="H393" s="1159">
        <v>50</v>
      </c>
      <c r="I393" s="1150" t="s">
        <v>1508</v>
      </c>
      <c r="J393" s="1150">
        <v>2023</v>
      </c>
      <c r="K393" s="1159">
        <v>64</v>
      </c>
      <c r="L393" s="1150">
        <v>41</v>
      </c>
      <c r="M393" s="1150" t="s">
        <v>1493</v>
      </c>
      <c r="N393" s="1023">
        <v>4102</v>
      </c>
      <c r="O393" s="1145" t="s">
        <v>1463</v>
      </c>
      <c r="P393" s="1150" t="s">
        <v>1479</v>
      </c>
      <c r="Q393" s="1150" t="s">
        <v>1480</v>
      </c>
      <c r="R393" s="1147" t="s">
        <v>1512</v>
      </c>
      <c r="S393" s="1150">
        <v>410204100</v>
      </c>
      <c r="T393" s="1150" t="s">
        <v>1482</v>
      </c>
      <c r="U393" s="1150">
        <v>8</v>
      </c>
      <c r="V393" s="1150">
        <v>8</v>
      </c>
      <c r="W393" s="1150">
        <v>8</v>
      </c>
      <c r="X393" s="1150">
        <v>8</v>
      </c>
      <c r="Y393" s="1150">
        <v>8</v>
      </c>
      <c r="Z393" s="1150">
        <v>32</v>
      </c>
      <c r="AA393" s="1020" t="s">
        <v>53</v>
      </c>
      <c r="AB393" s="1020" t="s">
        <v>3317</v>
      </c>
      <c r="AC393" s="1150" t="s">
        <v>1500</v>
      </c>
      <c r="AD393" s="1150" t="s">
        <v>1436</v>
      </c>
      <c r="AE393" s="1150" t="s">
        <v>1513</v>
      </c>
      <c r="AF393" s="1020"/>
      <c r="AG393" s="1020"/>
      <c r="AH393" s="1020"/>
      <c r="AI393" s="1020"/>
      <c r="AJ393" s="1020"/>
      <c r="AK393" s="1020"/>
      <c r="AL393" s="1020"/>
      <c r="AM393" s="1020"/>
      <c r="AN393" s="1026"/>
      <c r="AO393" s="1058" t="s">
        <v>2975</v>
      </c>
      <c r="AP393" s="1028">
        <v>181571428.54142901</v>
      </c>
      <c r="AQ393" s="1030"/>
      <c r="AR393" s="1030"/>
      <c r="AS393" s="1030"/>
      <c r="AT393" s="1030"/>
      <c r="AU393" s="1030">
        <f t="shared" si="57"/>
        <v>181571428.54142901</v>
      </c>
      <c r="AV393" s="1030">
        <v>150000000</v>
      </c>
      <c r="AW393" s="1030"/>
      <c r="AX393" s="986"/>
      <c r="AY393" s="1030"/>
      <c r="AZ393" s="1030"/>
      <c r="BA393" s="1030">
        <f t="shared" si="60"/>
        <v>150000000</v>
      </c>
      <c r="BB393" s="1030">
        <v>169607363.61081001</v>
      </c>
      <c r="BC393" s="1030"/>
      <c r="BD393" s="1030"/>
      <c r="BE393" s="1030"/>
      <c r="BF393" s="1030"/>
      <c r="BG393" s="1030">
        <f t="shared" si="59"/>
        <v>169607363.61081001</v>
      </c>
      <c r="BH393" s="1030">
        <v>180000000</v>
      </c>
      <c r="BI393" s="1030"/>
      <c r="BJ393" s="1030"/>
      <c r="BK393" s="1030"/>
      <c r="BL393" s="1030"/>
      <c r="BM393" s="1030">
        <f t="shared" si="61"/>
        <v>180000000</v>
      </c>
    </row>
    <row r="394" spans="1:65" ht="155.25" hidden="1" x14ac:dyDescent="0.25">
      <c r="A394" s="855">
        <v>391</v>
      </c>
      <c r="B394" s="852" t="s">
        <v>615</v>
      </c>
      <c r="C394" s="849" t="s">
        <v>3075</v>
      </c>
      <c r="D394" s="853" t="s">
        <v>1491</v>
      </c>
      <c r="E394" s="1156" t="s">
        <v>1492</v>
      </c>
      <c r="F394" s="1158" t="s">
        <v>1506</v>
      </c>
      <c r="G394" s="1150" t="s">
        <v>1507</v>
      </c>
      <c r="H394" s="1159">
        <v>50</v>
      </c>
      <c r="I394" s="1150" t="s">
        <v>1508</v>
      </c>
      <c r="J394" s="1150">
        <v>2023</v>
      </c>
      <c r="K394" s="1159">
        <v>64</v>
      </c>
      <c r="L394" s="1150">
        <v>41</v>
      </c>
      <c r="M394" s="1150" t="s">
        <v>1493</v>
      </c>
      <c r="N394" s="1023">
        <v>4102</v>
      </c>
      <c r="O394" s="1145" t="s">
        <v>1463</v>
      </c>
      <c r="P394" s="1150">
        <v>4102046</v>
      </c>
      <c r="Q394" s="1150" t="s">
        <v>1476</v>
      </c>
      <c r="R394" s="1147" t="s">
        <v>1514</v>
      </c>
      <c r="S394" s="1150">
        <v>410204600</v>
      </c>
      <c r="T394" s="1150" t="s">
        <v>1477</v>
      </c>
      <c r="U394" s="1150">
        <v>10</v>
      </c>
      <c r="V394" s="1150">
        <v>5</v>
      </c>
      <c r="W394" s="1150">
        <v>10</v>
      </c>
      <c r="X394" s="1150">
        <v>10</v>
      </c>
      <c r="Y394" s="1150">
        <v>5</v>
      </c>
      <c r="Z394" s="1150">
        <v>30</v>
      </c>
      <c r="AA394" s="1020" t="s">
        <v>43</v>
      </c>
      <c r="AB394" s="1150" t="s">
        <v>3317</v>
      </c>
      <c r="AC394" s="1150" t="s">
        <v>1500</v>
      </c>
      <c r="AD394" s="1150" t="s">
        <v>1436</v>
      </c>
      <c r="AE394" s="1150" t="s">
        <v>1501</v>
      </c>
      <c r="AF394" s="1020"/>
      <c r="AG394" s="1020"/>
      <c r="AH394" s="1020"/>
      <c r="AI394" s="1020"/>
      <c r="AJ394" s="1020"/>
      <c r="AK394" s="1020"/>
      <c r="AL394" s="1020"/>
      <c r="AM394" s="1020"/>
      <c r="AN394" s="1026"/>
      <c r="AO394" s="1058" t="s">
        <v>2975</v>
      </c>
      <c r="AP394" s="1028">
        <v>111571428.541429</v>
      </c>
      <c r="AQ394" s="1030"/>
      <c r="AR394" s="1030">
        <v>1939145952</v>
      </c>
      <c r="AS394" s="1030"/>
      <c r="AT394" s="1030"/>
      <c r="AU394" s="1030">
        <f t="shared" si="57"/>
        <v>2050717380.541429</v>
      </c>
      <c r="AV394" s="1030">
        <v>106000000</v>
      </c>
      <c r="AW394" s="1030"/>
      <c r="AX394" s="986">
        <v>1939145954</v>
      </c>
      <c r="AY394" s="1030"/>
      <c r="AZ394" s="1030"/>
      <c r="BA394" s="1030">
        <f t="shared" ref="BA394:BA413" si="62">AV394+AW394+AX394+AY394+AZ394</f>
        <v>2045145954</v>
      </c>
      <c r="BB394" s="1030">
        <v>114219788.32912</v>
      </c>
      <c r="BC394" s="1030"/>
      <c r="BD394" s="1030">
        <v>1939145954</v>
      </c>
      <c r="BE394" s="1030"/>
      <c r="BF394" s="1030"/>
      <c r="BG394" s="1030">
        <f t="shared" si="59"/>
        <v>2053365742.3291199</v>
      </c>
      <c r="BH394" s="1030">
        <v>115000000</v>
      </c>
      <c r="BI394" s="1030"/>
      <c r="BJ394" s="1030">
        <v>1939145954</v>
      </c>
      <c r="BK394" s="1030"/>
      <c r="BL394" s="1030"/>
      <c r="BM394" s="1030">
        <f t="shared" si="61"/>
        <v>2054145954</v>
      </c>
    </row>
    <row r="395" spans="1:65" ht="155.25" hidden="1" x14ac:dyDescent="0.25">
      <c r="A395" s="855">
        <v>392</v>
      </c>
      <c r="B395" s="852" t="s">
        <v>615</v>
      </c>
      <c r="C395" s="849" t="s">
        <v>3075</v>
      </c>
      <c r="D395" s="853" t="s">
        <v>1491</v>
      </c>
      <c r="E395" s="1156" t="s">
        <v>1492</v>
      </c>
      <c r="F395" s="1158" t="s">
        <v>1506</v>
      </c>
      <c r="G395" s="1150" t="s">
        <v>1507</v>
      </c>
      <c r="H395" s="1159">
        <v>50</v>
      </c>
      <c r="I395" s="1150" t="s">
        <v>1508</v>
      </c>
      <c r="J395" s="1150">
        <v>2023</v>
      </c>
      <c r="K395" s="1159">
        <v>64</v>
      </c>
      <c r="L395" s="1150">
        <v>41</v>
      </c>
      <c r="M395" s="1150" t="s">
        <v>1493</v>
      </c>
      <c r="N395" s="1023">
        <v>4102</v>
      </c>
      <c r="O395" s="1145" t="s">
        <v>1463</v>
      </c>
      <c r="P395" s="1150" t="s">
        <v>1516</v>
      </c>
      <c r="Q395" s="1150" t="s">
        <v>1517</v>
      </c>
      <c r="R395" s="1147" t="s">
        <v>1515</v>
      </c>
      <c r="S395" s="1150" t="s">
        <v>1518</v>
      </c>
      <c r="T395" s="1150" t="s">
        <v>1519</v>
      </c>
      <c r="U395" s="1150">
        <v>0</v>
      </c>
      <c r="V395" s="1150">
        <v>1</v>
      </c>
      <c r="W395" s="1150">
        <v>1</v>
      </c>
      <c r="X395" s="1150">
        <v>1</v>
      </c>
      <c r="Y395" s="1150">
        <v>1</v>
      </c>
      <c r="Z395" s="1150">
        <v>1</v>
      </c>
      <c r="AA395" s="1020" t="s">
        <v>53</v>
      </c>
      <c r="AB395" s="1150" t="s">
        <v>3317</v>
      </c>
      <c r="AC395" s="1150" t="s">
        <v>1500</v>
      </c>
      <c r="AD395" s="1150" t="s">
        <v>1436</v>
      </c>
      <c r="AE395" s="1150" t="s">
        <v>1520</v>
      </c>
      <c r="AF395" s="1020"/>
      <c r="AG395" s="1020"/>
      <c r="AH395" s="1020"/>
      <c r="AI395" s="1020"/>
      <c r="AJ395" s="1020"/>
      <c r="AK395" s="1020"/>
      <c r="AL395" s="1020"/>
      <c r="AM395" s="1020"/>
      <c r="AN395" s="1026"/>
      <c r="AO395" s="1058" t="s">
        <v>2975</v>
      </c>
      <c r="AP395" s="1028">
        <v>200571428.54142901</v>
      </c>
      <c r="AQ395" s="1030"/>
      <c r="AR395" s="1030">
        <v>1282047129</v>
      </c>
      <c r="AS395" s="1030"/>
      <c r="AT395" s="1030"/>
      <c r="AU395" s="1030">
        <f t="shared" si="57"/>
        <v>1482618557.541429</v>
      </c>
      <c r="AV395" s="1030">
        <v>165000000</v>
      </c>
      <c r="AW395" s="1030"/>
      <c r="AX395" s="1030">
        <v>1923070694</v>
      </c>
      <c r="AY395" s="1030"/>
      <c r="AZ395" s="1030"/>
      <c r="BA395" s="1030">
        <f t="shared" si="62"/>
        <v>2088070694</v>
      </c>
      <c r="BB395" s="1030">
        <v>178317232.38322699</v>
      </c>
      <c r="BC395" s="1030"/>
      <c r="BD395" s="1030">
        <v>1923070694</v>
      </c>
      <c r="BE395" s="1030"/>
      <c r="BF395" s="1030"/>
      <c r="BG395" s="1030">
        <f t="shared" si="59"/>
        <v>2101387926.3832269</v>
      </c>
      <c r="BH395" s="1030">
        <v>197500000</v>
      </c>
      <c r="BI395" s="1030"/>
      <c r="BJ395" s="1030">
        <v>1282047129</v>
      </c>
      <c r="BK395" s="1030"/>
      <c r="BL395" s="1030"/>
      <c r="BM395" s="1030">
        <f t="shared" si="61"/>
        <v>1479547129</v>
      </c>
    </row>
    <row r="396" spans="1:65" ht="155.25" hidden="1" x14ac:dyDescent="0.25">
      <c r="A396" s="855">
        <v>393</v>
      </c>
      <c r="B396" s="852" t="s">
        <v>615</v>
      </c>
      <c r="C396" s="849" t="s">
        <v>3075</v>
      </c>
      <c r="D396" s="853" t="s">
        <v>1491</v>
      </c>
      <c r="E396" s="1156" t="s">
        <v>1492</v>
      </c>
      <c r="F396" s="1158" t="s">
        <v>1506</v>
      </c>
      <c r="G396" s="1150" t="s">
        <v>1507</v>
      </c>
      <c r="H396" s="1159">
        <v>50</v>
      </c>
      <c r="I396" s="1150" t="s">
        <v>1508</v>
      </c>
      <c r="J396" s="1150">
        <v>2023</v>
      </c>
      <c r="K396" s="1159">
        <v>64</v>
      </c>
      <c r="L396" s="1150">
        <v>41</v>
      </c>
      <c r="M396" s="1150" t="s">
        <v>1493</v>
      </c>
      <c r="N396" s="1023">
        <v>4102</v>
      </c>
      <c r="O396" s="1145" t="s">
        <v>1463</v>
      </c>
      <c r="P396" s="1150" t="s">
        <v>1522</v>
      </c>
      <c r="Q396" s="1150" t="s">
        <v>102</v>
      </c>
      <c r="R396" s="1147" t="s">
        <v>1521</v>
      </c>
      <c r="S396" s="1150" t="s">
        <v>1523</v>
      </c>
      <c r="T396" s="1150" t="s">
        <v>1524</v>
      </c>
      <c r="U396" s="1150">
        <v>20</v>
      </c>
      <c r="V396" s="1150">
        <v>5</v>
      </c>
      <c r="W396" s="1150">
        <v>15</v>
      </c>
      <c r="X396" s="1150">
        <v>15</v>
      </c>
      <c r="Y396" s="1150">
        <v>5</v>
      </c>
      <c r="Z396" s="1150">
        <v>40</v>
      </c>
      <c r="AA396" s="1020" t="s">
        <v>43</v>
      </c>
      <c r="AB396" s="1150" t="s">
        <v>3317</v>
      </c>
      <c r="AC396" s="1150" t="s">
        <v>1500</v>
      </c>
      <c r="AD396" s="1150" t="s">
        <v>1436</v>
      </c>
      <c r="AE396" s="1150" t="s">
        <v>1520</v>
      </c>
      <c r="AF396" s="1020"/>
      <c r="AG396" s="1020"/>
      <c r="AH396" s="1020"/>
      <c r="AI396" s="1020"/>
      <c r="AJ396" s="1020"/>
      <c r="AK396" s="1020"/>
      <c r="AL396" s="1020"/>
      <c r="AM396" s="1020"/>
      <c r="AN396" s="1026"/>
      <c r="AO396" s="1027" t="s">
        <v>2975</v>
      </c>
      <c r="AP396" s="1028">
        <v>111571428.75142901</v>
      </c>
      <c r="AQ396" s="1030"/>
      <c r="AR396" s="1030">
        <v>2364613111</v>
      </c>
      <c r="AS396" s="1030"/>
      <c r="AT396" s="1030"/>
      <c r="AU396" s="1030">
        <f t="shared" si="57"/>
        <v>2476184539.7514291</v>
      </c>
      <c r="AV396" s="1030">
        <v>92542543</v>
      </c>
      <c r="AW396" s="1030"/>
      <c r="AX396" s="1030">
        <v>2364613111</v>
      </c>
      <c r="AY396" s="1030"/>
      <c r="AZ396" s="1030"/>
      <c r="BA396" s="1030">
        <f t="shared" si="62"/>
        <v>2457155654</v>
      </c>
      <c r="BB396" s="1030">
        <v>103257975.90075199</v>
      </c>
      <c r="BC396" s="1030"/>
      <c r="BD396" s="1030">
        <v>2364613111</v>
      </c>
      <c r="BE396" s="1030"/>
      <c r="BF396" s="1030"/>
      <c r="BG396" s="1030">
        <f t="shared" si="59"/>
        <v>2467871086.9007521</v>
      </c>
      <c r="BH396" s="1030">
        <v>123820560</v>
      </c>
      <c r="BI396" s="1030"/>
      <c r="BJ396" s="1030">
        <v>2364613111</v>
      </c>
      <c r="BK396" s="1030"/>
      <c r="BL396" s="1030"/>
      <c r="BM396" s="1030">
        <f t="shared" si="61"/>
        <v>2488433671</v>
      </c>
    </row>
    <row r="397" spans="1:65" ht="103.5" hidden="1" x14ac:dyDescent="0.25">
      <c r="A397" s="855">
        <v>394</v>
      </c>
      <c r="B397" s="852" t="s">
        <v>615</v>
      </c>
      <c r="C397" s="849" t="s">
        <v>3075</v>
      </c>
      <c r="D397" s="853" t="s">
        <v>1525</v>
      </c>
      <c r="E397" s="1156" t="s">
        <v>1526</v>
      </c>
      <c r="F397" s="1156" t="s">
        <v>1528</v>
      </c>
      <c r="G397" s="1150" t="s">
        <v>110</v>
      </c>
      <c r="H397" s="1160">
        <v>77600</v>
      </c>
      <c r="I397" s="1150" t="s">
        <v>1498</v>
      </c>
      <c r="J397" s="1150">
        <v>2023</v>
      </c>
      <c r="K397" s="1159">
        <v>85000</v>
      </c>
      <c r="L397" s="1150">
        <v>41</v>
      </c>
      <c r="M397" s="1150" t="s">
        <v>1435</v>
      </c>
      <c r="N397" s="1023">
        <v>4103</v>
      </c>
      <c r="O397" s="1156" t="s">
        <v>1527</v>
      </c>
      <c r="P397" s="1044" t="s">
        <v>1530</v>
      </c>
      <c r="Q397" s="1044" t="s">
        <v>51</v>
      </c>
      <c r="R397" s="1147" t="s">
        <v>1529</v>
      </c>
      <c r="S397" s="1044" t="s">
        <v>1531</v>
      </c>
      <c r="T397" s="1044" t="s">
        <v>989</v>
      </c>
      <c r="U397" s="1150">
        <v>0</v>
      </c>
      <c r="V397" s="1150">
        <v>1</v>
      </c>
      <c r="W397" s="1150">
        <v>1</v>
      </c>
      <c r="X397" s="1150">
        <v>1</v>
      </c>
      <c r="Y397" s="1150">
        <v>1</v>
      </c>
      <c r="Z397" s="1150">
        <v>1</v>
      </c>
      <c r="AA397" s="1020" t="s">
        <v>53</v>
      </c>
      <c r="AB397" s="1150" t="s">
        <v>3317</v>
      </c>
      <c r="AC397" s="1150" t="s">
        <v>1435</v>
      </c>
      <c r="AD397" s="1150" t="s">
        <v>1467</v>
      </c>
      <c r="AE397" s="1150" t="s">
        <v>1468</v>
      </c>
      <c r="AF397" s="1020"/>
      <c r="AG397" s="1020"/>
      <c r="AH397" s="1020"/>
      <c r="AI397" s="1020"/>
      <c r="AJ397" s="1020"/>
      <c r="AK397" s="1020"/>
      <c r="AL397" s="1020"/>
      <c r="AM397" s="1020"/>
      <c r="AN397" s="1026"/>
      <c r="AO397" s="1027" t="s">
        <v>2975</v>
      </c>
      <c r="AP397" s="1028">
        <v>1000000</v>
      </c>
      <c r="AQ397" s="1030"/>
      <c r="AR397" s="1030">
        <v>2364613111</v>
      </c>
      <c r="AS397" s="1030"/>
      <c r="AT397" s="1030"/>
      <c r="AU397" s="1030">
        <f t="shared" si="57"/>
        <v>2365613111</v>
      </c>
      <c r="AV397" s="1030">
        <v>1000000</v>
      </c>
      <c r="AW397" s="1030"/>
      <c r="AX397" s="1030">
        <v>2364613111</v>
      </c>
      <c r="AY397" s="1030"/>
      <c r="AZ397" s="1030"/>
      <c r="BA397" s="1030">
        <f t="shared" si="62"/>
        <v>2365613111</v>
      </c>
      <c r="BB397" s="1030">
        <v>1000000</v>
      </c>
      <c r="BC397" s="1030"/>
      <c r="BD397" s="1030">
        <v>2364613111</v>
      </c>
      <c r="BE397" s="1030"/>
      <c r="BF397" s="1030"/>
      <c r="BG397" s="1030">
        <f t="shared" si="59"/>
        <v>2365613111</v>
      </c>
      <c r="BH397" s="1030">
        <v>1000000</v>
      </c>
      <c r="BI397" s="1030"/>
      <c r="BJ397" s="1030">
        <v>2364613111</v>
      </c>
      <c r="BK397" s="1030"/>
      <c r="BL397" s="1030"/>
      <c r="BM397" s="1030">
        <f t="shared" si="61"/>
        <v>2365613111</v>
      </c>
    </row>
    <row r="398" spans="1:65" ht="138" hidden="1" x14ac:dyDescent="0.25">
      <c r="A398" s="855">
        <v>395</v>
      </c>
      <c r="B398" s="852" t="s">
        <v>615</v>
      </c>
      <c r="C398" s="849" t="s">
        <v>3075</v>
      </c>
      <c r="D398" s="853" t="s">
        <v>1525</v>
      </c>
      <c r="E398" s="1156" t="s">
        <v>1526</v>
      </c>
      <c r="F398" s="1156" t="s">
        <v>1528</v>
      </c>
      <c r="G398" s="1150" t="s">
        <v>110</v>
      </c>
      <c r="H398" s="1160">
        <v>77600</v>
      </c>
      <c r="I398" s="1150" t="s">
        <v>1498</v>
      </c>
      <c r="J398" s="1150">
        <v>2023</v>
      </c>
      <c r="K398" s="1159">
        <v>85000</v>
      </c>
      <c r="L398" s="1150">
        <v>41</v>
      </c>
      <c r="M398" s="1150" t="s">
        <v>1435</v>
      </c>
      <c r="N398" s="1023">
        <v>4103</v>
      </c>
      <c r="O398" s="1156" t="s">
        <v>1527</v>
      </c>
      <c r="P398" s="1044" t="s">
        <v>1533</v>
      </c>
      <c r="Q398" s="1146" t="s">
        <v>1534</v>
      </c>
      <c r="R398" s="1147" t="s">
        <v>1532</v>
      </c>
      <c r="S398" s="1044">
        <v>410305400</v>
      </c>
      <c r="T398" s="1044" t="s">
        <v>1535</v>
      </c>
      <c r="U398" s="1150">
        <v>0</v>
      </c>
      <c r="V398" s="1150">
        <v>5</v>
      </c>
      <c r="W398" s="1150">
        <v>15</v>
      </c>
      <c r="X398" s="1150">
        <v>15</v>
      </c>
      <c r="Y398" s="1150">
        <v>5</v>
      </c>
      <c r="Z398" s="1150">
        <v>40</v>
      </c>
      <c r="AA398" s="1020" t="s">
        <v>43</v>
      </c>
      <c r="AB398" s="1150" t="s">
        <v>3317</v>
      </c>
      <c r="AC398" s="1150" t="s">
        <v>1536</v>
      </c>
      <c r="AD398" s="1150" t="s">
        <v>334</v>
      </c>
      <c r="AE398" s="1150" t="s">
        <v>1537</v>
      </c>
      <c r="AF398" s="1020"/>
      <c r="AG398" s="1020"/>
      <c r="AH398" s="1020"/>
      <c r="AI398" s="1020"/>
      <c r="AJ398" s="1020"/>
      <c r="AK398" s="1020"/>
      <c r="AL398" s="1020"/>
      <c r="AM398" s="1020"/>
      <c r="AN398" s="1026"/>
      <c r="AO398" s="1027" t="s">
        <v>2975</v>
      </c>
      <c r="AP398" s="1028">
        <v>107225247</v>
      </c>
      <c r="AQ398" s="1030"/>
      <c r="AR398" s="1030"/>
      <c r="AS398" s="1030"/>
      <c r="AT398" s="1030"/>
      <c r="AU398" s="1030">
        <f t="shared" si="57"/>
        <v>107225247</v>
      </c>
      <c r="AV398" s="1030">
        <v>104432395</v>
      </c>
      <c r="AW398" s="1030"/>
      <c r="AX398" s="1030"/>
      <c r="AY398" s="1030"/>
      <c r="AZ398" s="1030"/>
      <c r="BA398" s="1030">
        <f t="shared" si="62"/>
        <v>104432395</v>
      </c>
      <c r="BB398" s="1030">
        <v>125020019</v>
      </c>
      <c r="BC398" s="1030"/>
      <c r="BD398" s="1030"/>
      <c r="BE398" s="1030"/>
      <c r="BF398" s="1030"/>
      <c r="BG398" s="1030">
        <f t="shared" si="59"/>
        <v>125020019</v>
      </c>
      <c r="BH398" s="1030">
        <v>135855373</v>
      </c>
      <c r="BI398" s="1030"/>
      <c r="BJ398" s="1030"/>
      <c r="BK398" s="1030"/>
      <c r="BL398" s="1030"/>
      <c r="BM398" s="1030">
        <f t="shared" si="61"/>
        <v>135855373</v>
      </c>
    </row>
    <row r="399" spans="1:65" ht="120.75" hidden="1" x14ac:dyDescent="0.25">
      <c r="A399" s="855">
        <v>396</v>
      </c>
      <c r="B399" s="852" t="s">
        <v>615</v>
      </c>
      <c r="C399" s="849" t="s">
        <v>3075</v>
      </c>
      <c r="D399" s="853" t="s">
        <v>1525</v>
      </c>
      <c r="E399" s="1156" t="s">
        <v>1526</v>
      </c>
      <c r="F399" s="1156" t="s">
        <v>1528</v>
      </c>
      <c r="G399" s="1150" t="s">
        <v>110</v>
      </c>
      <c r="H399" s="1160">
        <v>77600</v>
      </c>
      <c r="I399" s="1150" t="s">
        <v>1498</v>
      </c>
      <c r="J399" s="1150">
        <v>2023</v>
      </c>
      <c r="K399" s="1159">
        <v>85000</v>
      </c>
      <c r="L399" s="1150">
        <v>41</v>
      </c>
      <c r="M399" s="1150" t="s">
        <v>1435</v>
      </c>
      <c r="N399" s="1023">
        <v>4103</v>
      </c>
      <c r="O399" s="1156" t="s">
        <v>1527</v>
      </c>
      <c r="P399" s="1044" t="s">
        <v>1539</v>
      </c>
      <c r="Q399" s="1044" t="s">
        <v>1540</v>
      </c>
      <c r="R399" s="1147" t="s">
        <v>1538</v>
      </c>
      <c r="S399" s="1044" t="s">
        <v>1541</v>
      </c>
      <c r="T399" s="1044" t="s">
        <v>1542</v>
      </c>
      <c r="U399" s="1150">
        <v>3</v>
      </c>
      <c r="V399" s="1150">
        <v>1</v>
      </c>
      <c r="W399" s="1150">
        <v>2</v>
      </c>
      <c r="X399" s="1150">
        <v>2</v>
      </c>
      <c r="Y399" s="1150">
        <v>1</v>
      </c>
      <c r="Z399" s="1150">
        <v>6</v>
      </c>
      <c r="AA399" s="1020" t="s">
        <v>43</v>
      </c>
      <c r="AB399" s="1150" t="s">
        <v>3317</v>
      </c>
      <c r="AC399" s="1150" t="s">
        <v>1536</v>
      </c>
      <c r="AD399" s="1150" t="s">
        <v>334</v>
      </c>
      <c r="AE399" s="1150" t="s">
        <v>1543</v>
      </c>
      <c r="AF399" s="1020"/>
      <c r="AG399" s="1020"/>
      <c r="AH399" s="1020"/>
      <c r="AI399" s="1020"/>
      <c r="AJ399" s="1020"/>
      <c r="AK399" s="1020"/>
      <c r="AL399" s="1020"/>
      <c r="AM399" s="1020"/>
      <c r="AN399" s="1026"/>
      <c r="AO399" s="1027" t="s">
        <v>2975</v>
      </c>
      <c r="AP399" s="1028">
        <v>295591591</v>
      </c>
      <c r="AQ399" s="1030"/>
      <c r="AR399" s="1030"/>
      <c r="AS399" s="1030"/>
      <c r="AT399" s="1030"/>
      <c r="AU399" s="1030">
        <f t="shared" si="57"/>
        <v>295591591</v>
      </c>
      <c r="AV399" s="1030">
        <v>159662970</v>
      </c>
      <c r="AW399" s="1030"/>
      <c r="AX399" s="1030"/>
      <c r="AY399" s="1030"/>
      <c r="AZ399" s="1030"/>
      <c r="BA399" s="1030">
        <f t="shared" si="62"/>
        <v>159662970</v>
      </c>
      <c r="BB399" s="1030">
        <v>167020016</v>
      </c>
      <c r="BC399" s="1030"/>
      <c r="BD399" s="1030"/>
      <c r="BE399" s="1030"/>
      <c r="BF399" s="1030"/>
      <c r="BG399" s="1030">
        <f t="shared" si="59"/>
        <v>167020016</v>
      </c>
      <c r="BH399" s="1030">
        <v>258458403</v>
      </c>
      <c r="BI399" s="1030"/>
      <c r="BJ399" s="1030"/>
      <c r="BK399" s="1030"/>
      <c r="BL399" s="1030"/>
      <c r="BM399" s="1030">
        <f t="shared" si="61"/>
        <v>258458403</v>
      </c>
    </row>
    <row r="400" spans="1:65" ht="138" hidden="1" x14ac:dyDescent="0.25">
      <c r="A400" s="855">
        <v>397</v>
      </c>
      <c r="B400" s="852" t="s">
        <v>615</v>
      </c>
      <c r="C400" s="849" t="s">
        <v>3075</v>
      </c>
      <c r="D400" s="853" t="s">
        <v>1525</v>
      </c>
      <c r="E400" s="1156" t="s">
        <v>1526</v>
      </c>
      <c r="F400" s="1156" t="s">
        <v>1528</v>
      </c>
      <c r="G400" s="1150" t="s">
        <v>110</v>
      </c>
      <c r="H400" s="1160">
        <v>77600</v>
      </c>
      <c r="I400" s="1150" t="s">
        <v>1498</v>
      </c>
      <c r="J400" s="1150">
        <v>2023</v>
      </c>
      <c r="K400" s="1159">
        <v>85000</v>
      </c>
      <c r="L400" s="1150">
        <v>41</v>
      </c>
      <c r="M400" s="1150" t="s">
        <v>1435</v>
      </c>
      <c r="N400" s="1023">
        <v>4103</v>
      </c>
      <c r="O400" s="1156" t="s">
        <v>1527</v>
      </c>
      <c r="P400" s="1044">
        <v>4103052</v>
      </c>
      <c r="Q400" s="1044" t="s">
        <v>1545</v>
      </c>
      <c r="R400" s="1147" t="s">
        <v>1544</v>
      </c>
      <c r="S400" s="1044">
        <v>410305202</v>
      </c>
      <c r="T400" s="1044" t="s">
        <v>1546</v>
      </c>
      <c r="U400" s="1044">
        <v>0</v>
      </c>
      <c r="V400" s="1044">
        <v>1</v>
      </c>
      <c r="W400" s="1044">
        <v>1</v>
      </c>
      <c r="X400" s="1044">
        <v>1</v>
      </c>
      <c r="Y400" s="1044">
        <v>1</v>
      </c>
      <c r="Z400" s="1044">
        <v>1</v>
      </c>
      <c r="AA400" s="1020" t="s">
        <v>53</v>
      </c>
      <c r="AB400" s="1044" t="s">
        <v>3317</v>
      </c>
      <c r="AC400" s="1044" t="s">
        <v>1536</v>
      </c>
      <c r="AD400" s="1044" t="s">
        <v>334</v>
      </c>
      <c r="AE400" s="1150" t="s">
        <v>1547</v>
      </c>
      <c r="AF400" s="1020"/>
      <c r="AG400" s="1020"/>
      <c r="AH400" s="1020"/>
      <c r="AI400" s="1020"/>
      <c r="AJ400" s="1020"/>
      <c r="AK400" s="1020"/>
      <c r="AL400" s="1020"/>
      <c r="AM400" s="1020"/>
      <c r="AN400" s="1026"/>
      <c r="AO400" s="1027" t="s">
        <v>2975</v>
      </c>
      <c r="AP400" s="1028">
        <v>105591591</v>
      </c>
      <c r="AQ400" s="1030"/>
      <c r="AR400" s="1030"/>
      <c r="AS400" s="1030"/>
      <c r="AT400" s="1030"/>
      <c r="AU400" s="1030">
        <f t="shared" si="57"/>
        <v>105591591</v>
      </c>
      <c r="AV400" s="1030">
        <v>109662970</v>
      </c>
      <c r="AW400" s="1030"/>
      <c r="AX400" s="1030"/>
      <c r="AY400" s="1030"/>
      <c r="AZ400" s="1030"/>
      <c r="BA400" s="1030">
        <f t="shared" si="62"/>
        <v>109662970</v>
      </c>
      <c r="BB400" s="1030">
        <v>117020016</v>
      </c>
      <c r="BC400" s="1030"/>
      <c r="BD400" s="1030"/>
      <c r="BE400" s="1030"/>
      <c r="BF400" s="1030"/>
      <c r="BG400" s="1030">
        <f t="shared" ref="BG400:BG413" si="63">+BB400+BC400+BD400+BE400+BF400</f>
        <v>117020016</v>
      </c>
      <c r="BH400" s="1030">
        <v>144855373</v>
      </c>
      <c r="BI400" s="1030"/>
      <c r="BJ400" s="1030"/>
      <c r="BK400" s="1030"/>
      <c r="BL400" s="1030"/>
      <c r="BM400" s="1030">
        <f t="shared" si="61"/>
        <v>144855373</v>
      </c>
    </row>
    <row r="401" spans="1:65" ht="120.75" hidden="1" x14ac:dyDescent="0.25">
      <c r="A401" s="855">
        <v>398</v>
      </c>
      <c r="B401" s="852" t="s">
        <v>615</v>
      </c>
      <c r="C401" s="849" t="s">
        <v>3075</v>
      </c>
      <c r="D401" s="853" t="s">
        <v>1525</v>
      </c>
      <c r="E401" s="1156" t="s">
        <v>1526</v>
      </c>
      <c r="F401" s="1156" t="s">
        <v>1528</v>
      </c>
      <c r="G401" s="1150" t="s">
        <v>110</v>
      </c>
      <c r="H401" s="1160">
        <v>77600</v>
      </c>
      <c r="I401" s="1150" t="s">
        <v>1498</v>
      </c>
      <c r="J401" s="1150">
        <v>2023</v>
      </c>
      <c r="K401" s="1159">
        <v>85000</v>
      </c>
      <c r="L401" s="1150">
        <v>41</v>
      </c>
      <c r="M401" s="1150" t="s">
        <v>1435</v>
      </c>
      <c r="N401" s="1023">
        <v>4103</v>
      </c>
      <c r="O401" s="1156" t="s">
        <v>1527</v>
      </c>
      <c r="P401" s="1044" t="s">
        <v>1549</v>
      </c>
      <c r="Q401" s="1044" t="s">
        <v>1550</v>
      </c>
      <c r="R401" s="1147" t="s">
        <v>1548</v>
      </c>
      <c r="S401" s="1044" t="s">
        <v>1551</v>
      </c>
      <c r="T401" s="1044" t="s">
        <v>1550</v>
      </c>
      <c r="U401" s="1150">
        <v>12</v>
      </c>
      <c r="V401" s="1150">
        <v>1</v>
      </c>
      <c r="W401" s="1150">
        <v>12</v>
      </c>
      <c r="X401" s="1150">
        <v>11</v>
      </c>
      <c r="Y401" s="1150">
        <v>1</v>
      </c>
      <c r="Z401" s="1150">
        <v>25</v>
      </c>
      <c r="AA401" s="1020" t="s">
        <v>43</v>
      </c>
      <c r="AB401" s="1150" t="s">
        <v>3317</v>
      </c>
      <c r="AC401" s="1150" t="s">
        <v>1552</v>
      </c>
      <c r="AD401" s="1150" t="s">
        <v>334</v>
      </c>
      <c r="AE401" s="1150" t="s">
        <v>1543</v>
      </c>
      <c r="AF401" s="1020"/>
      <c r="AG401" s="1020"/>
      <c r="AH401" s="1020"/>
      <c r="AI401" s="1020"/>
      <c r="AJ401" s="1020"/>
      <c r="AK401" s="1020"/>
      <c r="AL401" s="1020"/>
      <c r="AM401" s="1020"/>
      <c r="AN401" s="1026"/>
      <c r="AO401" s="1027" t="s">
        <v>2975</v>
      </c>
      <c r="AP401" s="1028">
        <v>205591591</v>
      </c>
      <c r="AQ401" s="1030"/>
      <c r="AR401" s="1030"/>
      <c r="AS401" s="1030"/>
      <c r="AT401" s="1030"/>
      <c r="AU401" s="1030">
        <f t="shared" si="57"/>
        <v>205591591</v>
      </c>
      <c r="AV401" s="1030">
        <v>236662970</v>
      </c>
      <c r="AW401" s="1030"/>
      <c r="AX401" s="1030"/>
      <c r="AY401" s="1030"/>
      <c r="AZ401" s="1030"/>
      <c r="BA401" s="1030">
        <f t="shared" si="62"/>
        <v>236662970</v>
      </c>
      <c r="BB401" s="1030">
        <v>257827325</v>
      </c>
      <c r="BC401" s="1030"/>
      <c r="BD401" s="1030"/>
      <c r="BE401" s="1030"/>
      <c r="BF401" s="1030"/>
      <c r="BG401" s="1030">
        <f t="shared" si="63"/>
        <v>257827325</v>
      </c>
      <c r="BH401" s="1030">
        <v>187855373</v>
      </c>
      <c r="BI401" s="1030"/>
      <c r="BJ401" s="1030"/>
      <c r="BK401" s="1030"/>
      <c r="BL401" s="1030"/>
      <c r="BM401" s="1030">
        <f t="shared" si="61"/>
        <v>187855373</v>
      </c>
    </row>
    <row r="402" spans="1:65" ht="138" hidden="1" x14ac:dyDescent="0.25">
      <c r="A402" s="855">
        <v>399</v>
      </c>
      <c r="B402" s="852" t="s">
        <v>615</v>
      </c>
      <c r="C402" s="849" t="s">
        <v>3075</v>
      </c>
      <c r="D402" s="853" t="s">
        <v>1553</v>
      </c>
      <c r="E402" s="1156" t="s">
        <v>1554</v>
      </c>
      <c r="F402" s="1156" t="s">
        <v>1555</v>
      </c>
      <c r="G402" s="1161" t="s">
        <v>110</v>
      </c>
      <c r="H402" s="1161">
        <v>1</v>
      </c>
      <c r="I402" s="1044" t="s">
        <v>1556</v>
      </c>
      <c r="J402" s="1161">
        <v>2023</v>
      </c>
      <c r="K402" s="1162">
        <v>26</v>
      </c>
      <c r="L402" s="1161">
        <v>41</v>
      </c>
      <c r="M402" s="1150" t="s">
        <v>1439</v>
      </c>
      <c r="N402" s="1023">
        <v>4103</v>
      </c>
      <c r="O402" s="1156" t="s">
        <v>1527</v>
      </c>
      <c r="P402" s="1150">
        <v>4103067</v>
      </c>
      <c r="Q402" s="1150" t="s">
        <v>51</v>
      </c>
      <c r="R402" s="1147" t="s">
        <v>1557</v>
      </c>
      <c r="S402" s="1044">
        <v>410306701</v>
      </c>
      <c r="T402" s="1044" t="s">
        <v>989</v>
      </c>
      <c r="U402" s="1150">
        <v>1</v>
      </c>
      <c r="V402" s="1150">
        <v>1</v>
      </c>
      <c r="W402" s="1150">
        <v>1</v>
      </c>
      <c r="X402" s="1150">
        <v>1</v>
      </c>
      <c r="Y402" s="1150">
        <v>1</v>
      </c>
      <c r="Z402" s="1150">
        <v>1</v>
      </c>
      <c r="AA402" s="1020" t="s">
        <v>53</v>
      </c>
      <c r="AB402" s="1020" t="s">
        <v>3317</v>
      </c>
      <c r="AC402" s="1150" t="s">
        <v>1558</v>
      </c>
      <c r="AD402" s="1150" t="s">
        <v>1559</v>
      </c>
      <c r="AE402" s="1150" t="s">
        <v>1560</v>
      </c>
      <c r="AF402" s="1020"/>
      <c r="AG402" s="1020"/>
      <c r="AH402" s="1020"/>
      <c r="AI402" s="1020"/>
      <c r="AJ402" s="1020"/>
      <c r="AK402" s="1020"/>
      <c r="AL402" s="1020"/>
      <c r="AM402" s="1020"/>
      <c r="AN402" s="1026"/>
      <c r="AO402" s="1027" t="s">
        <v>2975</v>
      </c>
      <c r="AP402" s="1028">
        <v>1000000</v>
      </c>
      <c r="AQ402" s="1030"/>
      <c r="AR402" s="1030"/>
      <c r="AS402" s="1030"/>
      <c r="AT402" s="1030"/>
      <c r="AU402" s="1030">
        <f t="shared" si="57"/>
        <v>1000000</v>
      </c>
      <c r="AV402" s="1030">
        <v>1000000</v>
      </c>
      <c r="AW402" s="1030"/>
      <c r="AX402" s="1030"/>
      <c r="AY402" s="1030"/>
      <c r="AZ402" s="1030"/>
      <c r="BA402" s="1030">
        <f t="shared" si="62"/>
        <v>1000000</v>
      </c>
      <c r="BB402" s="1030">
        <v>1000000</v>
      </c>
      <c r="BC402" s="1030"/>
      <c r="BD402" s="1030"/>
      <c r="BE402" s="1030"/>
      <c r="BF402" s="1030"/>
      <c r="BG402" s="1030">
        <f t="shared" si="63"/>
        <v>1000000</v>
      </c>
      <c r="BH402" s="1030">
        <v>1018216.61856964</v>
      </c>
      <c r="BI402" s="1030"/>
      <c r="BJ402" s="1030"/>
      <c r="BK402" s="1030"/>
      <c r="BL402" s="1030"/>
      <c r="BM402" s="1030">
        <f t="shared" si="61"/>
        <v>1018216.61856964</v>
      </c>
    </row>
    <row r="403" spans="1:65" ht="138" hidden="1" x14ac:dyDescent="0.25">
      <c r="A403" s="855">
        <v>400</v>
      </c>
      <c r="B403" s="852" t="s">
        <v>615</v>
      </c>
      <c r="C403" s="849" t="s">
        <v>3075</v>
      </c>
      <c r="D403" s="853" t="s">
        <v>1553</v>
      </c>
      <c r="E403" s="1156" t="s">
        <v>1554</v>
      </c>
      <c r="F403" s="1156" t="s">
        <v>1555</v>
      </c>
      <c r="G403" s="1161" t="s">
        <v>110</v>
      </c>
      <c r="H403" s="1161">
        <v>1</v>
      </c>
      <c r="I403" s="1044" t="s">
        <v>1556</v>
      </c>
      <c r="J403" s="1161">
        <v>2023</v>
      </c>
      <c r="K403" s="1162">
        <v>26</v>
      </c>
      <c r="L403" s="1161">
        <v>41</v>
      </c>
      <c r="M403" s="1150" t="s">
        <v>1439</v>
      </c>
      <c r="N403" s="1023">
        <v>4103</v>
      </c>
      <c r="O403" s="1156" t="s">
        <v>1527</v>
      </c>
      <c r="P403" s="1044" t="s">
        <v>1533</v>
      </c>
      <c r="Q403" s="1146" t="s">
        <v>1534</v>
      </c>
      <c r="R403" s="1147" t="s">
        <v>1561</v>
      </c>
      <c r="S403" s="1044">
        <v>410305400</v>
      </c>
      <c r="T403" s="1044" t="s">
        <v>1535</v>
      </c>
      <c r="U403" s="1161">
        <v>0</v>
      </c>
      <c r="V403" s="1161">
        <v>1</v>
      </c>
      <c r="W403" s="1161">
        <v>1</v>
      </c>
      <c r="X403" s="1161">
        <v>1</v>
      </c>
      <c r="Y403" s="1161">
        <v>1</v>
      </c>
      <c r="Z403" s="1150" t="s">
        <v>1562</v>
      </c>
      <c r="AA403" s="1020" t="s">
        <v>53</v>
      </c>
      <c r="AB403" s="1150" t="s">
        <v>3317</v>
      </c>
      <c r="AC403" s="1150" t="s">
        <v>1558</v>
      </c>
      <c r="AD403" s="1161" t="s">
        <v>1564</v>
      </c>
      <c r="AE403" s="1150" t="s">
        <v>1565</v>
      </c>
      <c r="AF403" s="1020"/>
      <c r="AG403" s="1020"/>
      <c r="AH403" s="1020"/>
      <c r="AI403" s="1020"/>
      <c r="AJ403" s="1020"/>
      <c r="AK403" s="1020"/>
      <c r="AL403" s="1020"/>
      <c r="AM403" s="1020"/>
      <c r="AN403" s="1026"/>
      <c r="AO403" s="1027" t="s">
        <v>2975</v>
      </c>
      <c r="AP403" s="1028">
        <v>90525031.083333299</v>
      </c>
      <c r="AQ403" s="1030"/>
      <c r="AR403" s="1030"/>
      <c r="AS403" s="1030"/>
      <c r="AT403" s="1030"/>
      <c r="AU403" s="1030">
        <f t="shared" si="57"/>
        <v>90525031.083333299</v>
      </c>
      <c r="AV403" s="1030">
        <v>77266229.320399001</v>
      </c>
      <c r="AW403" s="1030"/>
      <c r="AX403" s="1030"/>
      <c r="AY403" s="1030"/>
      <c r="AZ403" s="1030"/>
      <c r="BA403" s="1030">
        <f t="shared" si="62"/>
        <v>77266229.320399001</v>
      </c>
      <c r="BB403" s="1030">
        <v>84494283.716815695</v>
      </c>
      <c r="BC403" s="1030"/>
      <c r="BD403" s="1030"/>
      <c r="BE403" s="1030"/>
      <c r="BF403" s="1030"/>
      <c r="BG403" s="1030">
        <f t="shared" si="63"/>
        <v>84494283.716815695</v>
      </c>
      <c r="BH403" s="1030">
        <v>92174091.045582905</v>
      </c>
      <c r="BI403" s="1030"/>
      <c r="BJ403" s="1030"/>
      <c r="BK403" s="1030"/>
      <c r="BL403" s="1030"/>
      <c r="BM403" s="1030">
        <f t="shared" si="61"/>
        <v>92174091.045582905</v>
      </c>
    </row>
    <row r="404" spans="1:65" ht="138" hidden="1" x14ac:dyDescent="0.25">
      <c r="A404" s="855">
        <v>401</v>
      </c>
      <c r="B404" s="852" t="s">
        <v>615</v>
      </c>
      <c r="C404" s="849" t="s">
        <v>3075</v>
      </c>
      <c r="D404" s="853" t="s">
        <v>1553</v>
      </c>
      <c r="E404" s="1156" t="s">
        <v>1554</v>
      </c>
      <c r="F404" s="1156" t="s">
        <v>1555</v>
      </c>
      <c r="G404" s="1161" t="s">
        <v>110</v>
      </c>
      <c r="H404" s="1161">
        <v>1</v>
      </c>
      <c r="I404" s="1044" t="s">
        <v>1556</v>
      </c>
      <c r="J404" s="1161">
        <v>2023</v>
      </c>
      <c r="K404" s="1162">
        <v>26</v>
      </c>
      <c r="L404" s="1161">
        <v>41</v>
      </c>
      <c r="M404" s="1150" t="s">
        <v>1439</v>
      </c>
      <c r="N404" s="1023">
        <v>4103</v>
      </c>
      <c r="O404" s="1156" t="s">
        <v>1527</v>
      </c>
      <c r="P404" s="1044">
        <v>4103052</v>
      </c>
      <c r="Q404" s="1044" t="s">
        <v>1545</v>
      </c>
      <c r="R404" s="1147" t="s">
        <v>1566</v>
      </c>
      <c r="S404" s="1044">
        <v>410305202</v>
      </c>
      <c r="T404" s="1044" t="s">
        <v>1546</v>
      </c>
      <c r="U404" s="1044">
        <v>1</v>
      </c>
      <c r="V404" s="1044">
        <v>2</v>
      </c>
      <c r="W404" s="1044">
        <v>2</v>
      </c>
      <c r="X404" s="1044">
        <v>2</v>
      </c>
      <c r="Y404" s="1044">
        <v>2</v>
      </c>
      <c r="Z404" s="1161">
        <v>2</v>
      </c>
      <c r="AA404" s="1020" t="s">
        <v>53</v>
      </c>
      <c r="AB404" s="1150" t="s">
        <v>3317</v>
      </c>
      <c r="AC404" s="1150" t="s">
        <v>1558</v>
      </c>
      <c r="AD404" s="1161" t="s">
        <v>1567</v>
      </c>
      <c r="AE404" s="1150" t="s">
        <v>1568</v>
      </c>
      <c r="AF404" s="1020"/>
      <c r="AG404" s="1020"/>
      <c r="AH404" s="1020"/>
      <c r="AI404" s="1020"/>
      <c r="AJ404" s="1020"/>
      <c r="AK404" s="1020"/>
      <c r="AL404" s="1020"/>
      <c r="AM404" s="1020"/>
      <c r="AN404" s="1026"/>
      <c r="AO404" s="1027" t="s">
        <v>2975</v>
      </c>
      <c r="AP404" s="1028">
        <v>74801750.383333296</v>
      </c>
      <c r="AQ404" s="1030"/>
      <c r="AR404" s="1030"/>
      <c r="AS404" s="1030"/>
      <c r="AT404" s="1030"/>
      <c r="AU404" s="1030">
        <f t="shared" si="57"/>
        <v>74801750.383333296</v>
      </c>
      <c r="AV404" s="1030">
        <v>63965571.819787197</v>
      </c>
      <c r="AW404" s="1030"/>
      <c r="AX404" s="1030"/>
      <c r="AY404" s="1030"/>
      <c r="AZ404" s="1030"/>
      <c r="BA404" s="1030">
        <f t="shared" si="62"/>
        <v>63965571.819787197</v>
      </c>
      <c r="BB404" s="1030">
        <v>69872929.777695298</v>
      </c>
      <c r="BC404" s="1030"/>
      <c r="BD404" s="1030"/>
      <c r="BE404" s="1030"/>
      <c r="BF404" s="1030"/>
      <c r="BG404" s="1030">
        <f t="shared" si="63"/>
        <v>69872929.777695298</v>
      </c>
      <c r="BH404" s="1030">
        <v>76164385.338407695</v>
      </c>
      <c r="BI404" s="1030"/>
      <c r="BJ404" s="1030"/>
      <c r="BK404" s="1030"/>
      <c r="BL404" s="1030"/>
      <c r="BM404" s="1030">
        <f t="shared" si="61"/>
        <v>76164385.338407695</v>
      </c>
    </row>
    <row r="405" spans="1:65" ht="138" hidden="1" x14ac:dyDescent="0.25">
      <c r="A405" s="855">
        <v>402</v>
      </c>
      <c r="B405" s="852" t="s">
        <v>615</v>
      </c>
      <c r="C405" s="849" t="s">
        <v>3075</v>
      </c>
      <c r="D405" s="853" t="s">
        <v>1553</v>
      </c>
      <c r="E405" s="1156" t="s">
        <v>1554</v>
      </c>
      <c r="F405" s="1156" t="s">
        <v>1555</v>
      </c>
      <c r="G405" s="1161" t="s">
        <v>110</v>
      </c>
      <c r="H405" s="1161">
        <v>1</v>
      </c>
      <c r="I405" s="1044" t="s">
        <v>1556</v>
      </c>
      <c r="J405" s="1161">
        <v>2023</v>
      </c>
      <c r="K405" s="1162">
        <v>26</v>
      </c>
      <c r="L405" s="1161">
        <v>41</v>
      </c>
      <c r="M405" s="1150" t="s">
        <v>1439</v>
      </c>
      <c r="N405" s="1023">
        <v>4103</v>
      </c>
      <c r="O405" s="1156" t="s">
        <v>1527</v>
      </c>
      <c r="P405" s="1044">
        <v>4103059</v>
      </c>
      <c r="Q405" s="1044" t="s">
        <v>1570</v>
      </c>
      <c r="R405" s="1147" t="s">
        <v>1569</v>
      </c>
      <c r="S405" s="1044">
        <v>410305900</v>
      </c>
      <c r="T405" s="1044" t="s">
        <v>1571</v>
      </c>
      <c r="U405" s="1044">
        <v>2</v>
      </c>
      <c r="V405" s="1044">
        <v>2</v>
      </c>
      <c r="W405" s="1044">
        <v>2</v>
      </c>
      <c r="X405" s="1044">
        <v>2</v>
      </c>
      <c r="Y405" s="1044">
        <v>2</v>
      </c>
      <c r="Z405" s="1161">
        <v>2</v>
      </c>
      <c r="AA405" s="1020" t="s">
        <v>53</v>
      </c>
      <c r="AB405" s="1020" t="s">
        <v>3317</v>
      </c>
      <c r="AC405" s="1150" t="s">
        <v>1558</v>
      </c>
      <c r="AD405" s="1161" t="s">
        <v>1567</v>
      </c>
      <c r="AE405" s="1150" t="s">
        <v>1568</v>
      </c>
      <c r="AF405" s="1020"/>
      <c r="AG405" s="1020"/>
      <c r="AH405" s="1020"/>
      <c r="AI405" s="1020"/>
      <c r="AJ405" s="1020"/>
      <c r="AK405" s="1020"/>
      <c r="AL405" s="1020"/>
      <c r="AM405" s="1020"/>
      <c r="AN405" s="1026"/>
      <c r="AO405" s="1027" t="s">
        <v>2975</v>
      </c>
      <c r="AP405" s="1028">
        <v>141254487.383333</v>
      </c>
      <c r="AQ405" s="1030"/>
      <c r="AR405" s="1030"/>
      <c r="AS405" s="1030"/>
      <c r="AT405" s="1030"/>
      <c r="AU405" s="1030">
        <f t="shared" si="57"/>
        <v>141254487.383333</v>
      </c>
      <c r="AV405" s="1030">
        <v>120791612.64652701</v>
      </c>
      <c r="AW405" s="1030"/>
      <c r="AX405" s="1030"/>
      <c r="AY405" s="1030"/>
      <c r="AZ405" s="1030"/>
      <c r="BA405" s="1030">
        <f t="shared" si="62"/>
        <v>120791612.64652701</v>
      </c>
      <c r="BB405" s="1030">
        <v>131946977.539166</v>
      </c>
      <c r="BC405" s="1030"/>
      <c r="BD405" s="1030"/>
      <c r="BE405" s="1030"/>
      <c r="BF405" s="1030"/>
      <c r="BG405" s="1030">
        <f t="shared" si="63"/>
        <v>131946977.539166</v>
      </c>
      <c r="BH405" s="1030">
        <v>143827666.50124499</v>
      </c>
      <c r="BI405" s="1030"/>
      <c r="BJ405" s="1030"/>
      <c r="BK405" s="1030"/>
      <c r="BL405" s="1030"/>
      <c r="BM405" s="1030">
        <f t="shared" si="61"/>
        <v>143827666.50124499</v>
      </c>
    </row>
    <row r="406" spans="1:65" ht="155.25" hidden="1" x14ac:dyDescent="0.25">
      <c r="A406" s="855">
        <v>403</v>
      </c>
      <c r="B406" s="852" t="s">
        <v>615</v>
      </c>
      <c r="C406" s="849" t="s">
        <v>3075</v>
      </c>
      <c r="D406" s="853" t="s">
        <v>1553</v>
      </c>
      <c r="E406" s="1156" t="s">
        <v>1554</v>
      </c>
      <c r="F406" s="1156" t="s">
        <v>1555</v>
      </c>
      <c r="G406" s="1161" t="s">
        <v>110</v>
      </c>
      <c r="H406" s="1161">
        <v>1</v>
      </c>
      <c r="I406" s="1044" t="s">
        <v>1556</v>
      </c>
      <c r="J406" s="1161">
        <v>2023</v>
      </c>
      <c r="K406" s="1162">
        <v>26</v>
      </c>
      <c r="L406" s="1161">
        <v>41</v>
      </c>
      <c r="M406" s="1150" t="s">
        <v>1439</v>
      </c>
      <c r="N406" s="1023">
        <v>4103</v>
      </c>
      <c r="O406" s="1156" t="s">
        <v>1527</v>
      </c>
      <c r="P406" s="1044" t="s">
        <v>1539</v>
      </c>
      <c r="Q406" s="1044" t="s">
        <v>1540</v>
      </c>
      <c r="R406" s="1147" t="s">
        <v>1572</v>
      </c>
      <c r="S406" s="1044" t="s">
        <v>1541</v>
      </c>
      <c r="T406" s="1044" t="s">
        <v>1542</v>
      </c>
      <c r="U406" s="1044" t="s">
        <v>158</v>
      </c>
      <c r="V406" s="1044">
        <v>3</v>
      </c>
      <c r="W406" s="1044">
        <v>10</v>
      </c>
      <c r="X406" s="1044">
        <v>10</v>
      </c>
      <c r="Y406" s="1044">
        <v>3</v>
      </c>
      <c r="Z406" s="1150" t="s">
        <v>1573</v>
      </c>
      <c r="AA406" s="1020" t="s">
        <v>43</v>
      </c>
      <c r="AB406" s="1150" t="s">
        <v>3317</v>
      </c>
      <c r="AC406" s="1150" t="s">
        <v>1558</v>
      </c>
      <c r="AD406" s="1161" t="s">
        <v>1567</v>
      </c>
      <c r="AE406" s="1150" t="s">
        <v>1574</v>
      </c>
      <c r="AF406" s="1020"/>
      <c r="AG406" s="1020"/>
      <c r="AH406" s="1020"/>
      <c r="AI406" s="1020"/>
      <c r="AJ406" s="1020"/>
      <c r="AK406" s="1020"/>
      <c r="AL406" s="1020"/>
      <c r="AM406" s="1020"/>
      <c r="AN406" s="1026"/>
      <c r="AO406" s="1027" t="s">
        <v>2975</v>
      </c>
      <c r="AP406" s="1028">
        <v>227801750.383333</v>
      </c>
      <c r="AQ406" s="1030"/>
      <c r="AR406" s="1030"/>
      <c r="AS406" s="1030"/>
      <c r="AT406" s="1030"/>
      <c r="AU406" s="1030">
        <f t="shared" si="57"/>
        <v>227801750.383333</v>
      </c>
      <c r="AV406" s="1030">
        <v>194801179.78716499</v>
      </c>
      <c r="AW406" s="1030"/>
      <c r="AX406" s="1030"/>
      <c r="AY406" s="1030"/>
      <c r="AZ406" s="1030"/>
      <c r="BA406" s="1030">
        <f t="shared" si="62"/>
        <v>194801179.78716499</v>
      </c>
      <c r="BB406" s="1030">
        <v>212791487.18045601</v>
      </c>
      <c r="BC406" s="1030"/>
      <c r="BD406" s="1030"/>
      <c r="BE406" s="1030"/>
      <c r="BF406" s="1030"/>
      <c r="BG406" s="1030">
        <f t="shared" si="63"/>
        <v>212791487.18045601</v>
      </c>
      <c r="BH406" s="1030">
        <v>231951527.97956201</v>
      </c>
      <c r="BI406" s="1030"/>
      <c r="BJ406" s="1030"/>
      <c r="BK406" s="1030"/>
      <c r="BL406" s="1030"/>
      <c r="BM406" s="1030">
        <f t="shared" si="61"/>
        <v>231951527.97956201</v>
      </c>
    </row>
    <row r="407" spans="1:65" ht="155.25" hidden="1" x14ac:dyDescent="0.25">
      <c r="A407" s="855">
        <v>404</v>
      </c>
      <c r="B407" s="852" t="s">
        <v>615</v>
      </c>
      <c r="C407" s="849" t="s">
        <v>3075</v>
      </c>
      <c r="D407" s="853" t="s">
        <v>1553</v>
      </c>
      <c r="E407" s="1156" t="s">
        <v>1554</v>
      </c>
      <c r="F407" s="1156" t="s">
        <v>1555</v>
      </c>
      <c r="G407" s="1161" t="s">
        <v>110</v>
      </c>
      <c r="H407" s="1161">
        <v>1</v>
      </c>
      <c r="I407" s="1044" t="s">
        <v>1556</v>
      </c>
      <c r="J407" s="1161">
        <v>2023</v>
      </c>
      <c r="K407" s="1162">
        <v>26</v>
      </c>
      <c r="L407" s="1161">
        <v>41</v>
      </c>
      <c r="M407" s="1150" t="s">
        <v>1439</v>
      </c>
      <c r="N407" s="1023">
        <v>4103</v>
      </c>
      <c r="O407" s="1156" t="s">
        <v>1527</v>
      </c>
      <c r="P407" s="1044">
        <v>4103015</v>
      </c>
      <c r="Q407" s="1146" t="s">
        <v>1576</v>
      </c>
      <c r="R407" s="1147" t="s">
        <v>1575</v>
      </c>
      <c r="S407" s="1044">
        <v>410301505</v>
      </c>
      <c r="T407" s="1044" t="s">
        <v>1577</v>
      </c>
      <c r="U407" s="1044">
        <v>0</v>
      </c>
      <c r="V407" s="1044">
        <v>5</v>
      </c>
      <c r="W407" s="1044">
        <v>5</v>
      </c>
      <c r="X407" s="1044">
        <v>5</v>
      </c>
      <c r="Y407" s="1044">
        <v>5</v>
      </c>
      <c r="Z407" s="1150">
        <v>5</v>
      </c>
      <c r="AA407" s="1020" t="s">
        <v>53</v>
      </c>
      <c r="AB407" s="1150" t="s">
        <v>3317</v>
      </c>
      <c r="AC407" s="1150" t="s">
        <v>1558</v>
      </c>
      <c r="AD407" s="1161" t="s">
        <v>1567</v>
      </c>
      <c r="AE407" s="1150" t="s">
        <v>1574</v>
      </c>
      <c r="AF407" s="1020"/>
      <c r="AG407" s="1020"/>
      <c r="AH407" s="1020"/>
      <c r="AI407" s="1020"/>
      <c r="AJ407" s="1020"/>
      <c r="AK407" s="1020"/>
      <c r="AL407" s="1020"/>
      <c r="AM407" s="1020"/>
      <c r="AN407" s="1026"/>
      <c r="AO407" s="1027" t="s">
        <v>2975</v>
      </c>
      <c r="AP407" s="1028">
        <v>117801750.383333</v>
      </c>
      <c r="AQ407" s="1030"/>
      <c r="AR407" s="1030"/>
      <c r="AS407" s="1030"/>
      <c r="AT407" s="1030"/>
      <c r="AU407" s="1030">
        <f t="shared" ref="AU407:AU470" si="64">AP407+AQ407+AR407+AS407+AT407</f>
        <v>117801750.383333</v>
      </c>
      <c r="AV407" s="1030">
        <v>100736363.601469</v>
      </c>
      <c r="AW407" s="1030"/>
      <c r="AX407" s="1030"/>
      <c r="AY407" s="1030"/>
      <c r="AZ407" s="1030"/>
      <c r="BA407" s="1030">
        <f t="shared" si="62"/>
        <v>100736363.601469</v>
      </c>
      <c r="BB407" s="1030">
        <v>110039583.165399</v>
      </c>
      <c r="BC407" s="1030"/>
      <c r="BD407" s="1030"/>
      <c r="BE407" s="1030"/>
      <c r="BF407" s="1030"/>
      <c r="BG407" s="1030">
        <f t="shared" si="63"/>
        <v>110039583.165399</v>
      </c>
      <c r="BH407" s="1030">
        <v>119947699.936902</v>
      </c>
      <c r="BI407" s="1030"/>
      <c r="BJ407" s="1030"/>
      <c r="BK407" s="1030"/>
      <c r="BL407" s="1030"/>
      <c r="BM407" s="1030">
        <f t="shared" si="61"/>
        <v>119947699.936902</v>
      </c>
    </row>
    <row r="408" spans="1:65" ht="103.5" hidden="1" x14ac:dyDescent="0.25">
      <c r="A408" s="855">
        <v>405</v>
      </c>
      <c r="B408" s="852" t="s">
        <v>615</v>
      </c>
      <c r="C408" s="849" t="s">
        <v>3075</v>
      </c>
      <c r="D408" s="853" t="s">
        <v>1553</v>
      </c>
      <c r="E408" s="1156" t="s">
        <v>1554</v>
      </c>
      <c r="F408" s="1156" t="s">
        <v>1555</v>
      </c>
      <c r="G408" s="1161" t="s">
        <v>110</v>
      </c>
      <c r="H408" s="1161">
        <v>1</v>
      </c>
      <c r="I408" s="1044" t="s">
        <v>1556</v>
      </c>
      <c r="J408" s="1161">
        <v>2023</v>
      </c>
      <c r="K408" s="1162">
        <v>26</v>
      </c>
      <c r="L408" s="1161">
        <v>41</v>
      </c>
      <c r="M408" s="1150" t="s">
        <v>1439</v>
      </c>
      <c r="N408" s="1023">
        <v>4103</v>
      </c>
      <c r="O408" s="1156" t="s">
        <v>1527</v>
      </c>
      <c r="P408" s="1044">
        <v>4103069</v>
      </c>
      <c r="Q408" s="1044" t="s">
        <v>600</v>
      </c>
      <c r="R408" s="1147" t="s">
        <v>1578</v>
      </c>
      <c r="S408" s="1044">
        <v>410306900</v>
      </c>
      <c r="T408" s="1044" t="s">
        <v>1579</v>
      </c>
      <c r="U408" s="1044">
        <v>0</v>
      </c>
      <c r="V408" s="1044">
        <v>1</v>
      </c>
      <c r="W408" s="1044">
        <v>1</v>
      </c>
      <c r="X408" s="1044">
        <v>1</v>
      </c>
      <c r="Y408" s="1044">
        <v>1</v>
      </c>
      <c r="Z408" s="1150">
        <v>1</v>
      </c>
      <c r="AA408" s="1020" t="s">
        <v>53</v>
      </c>
      <c r="AB408" s="1150" t="s">
        <v>3317</v>
      </c>
      <c r="AC408" s="1150" t="s">
        <v>1558</v>
      </c>
      <c r="AD408" s="1161" t="s">
        <v>1567</v>
      </c>
      <c r="AE408" s="1150" t="s">
        <v>1574</v>
      </c>
      <c r="AF408" s="1020"/>
      <c r="AG408" s="1020"/>
      <c r="AH408" s="1020"/>
      <c r="AI408" s="1020"/>
      <c r="AJ408" s="1020"/>
      <c r="AK408" s="1020"/>
      <c r="AL408" s="1020"/>
      <c r="AM408" s="1020"/>
      <c r="AN408" s="1026"/>
      <c r="AO408" s="1027" t="s">
        <v>2975</v>
      </c>
      <c r="AP408" s="1028">
        <v>143815230.383333</v>
      </c>
      <c r="AQ408" s="1030"/>
      <c r="AR408" s="1030"/>
      <c r="AS408" s="1030"/>
      <c r="AT408" s="1030"/>
      <c r="AU408" s="1030">
        <f t="shared" si="64"/>
        <v>143815230.383333</v>
      </c>
      <c r="AV408" s="1030">
        <v>122981392.824653</v>
      </c>
      <c r="AW408" s="1030"/>
      <c r="AX408" s="1030"/>
      <c r="AY408" s="1030"/>
      <c r="AZ408" s="1030"/>
      <c r="BA408" s="1030">
        <f t="shared" si="62"/>
        <v>122981392.824653</v>
      </c>
      <c r="BB408" s="1030">
        <v>134338988.62046799</v>
      </c>
      <c r="BC408" s="1030"/>
      <c r="BD408" s="1030"/>
      <c r="BE408" s="1030"/>
      <c r="BF408" s="1030"/>
      <c r="BG408" s="1030">
        <f t="shared" si="63"/>
        <v>134338988.62046799</v>
      </c>
      <c r="BH408" s="1030">
        <v>146435057.57973099</v>
      </c>
      <c r="BI408" s="1030"/>
      <c r="BJ408" s="1030"/>
      <c r="BK408" s="1030"/>
      <c r="BL408" s="1030"/>
      <c r="BM408" s="1030">
        <f t="shared" si="61"/>
        <v>146435057.57973099</v>
      </c>
    </row>
    <row r="409" spans="1:65" ht="120.75" hidden="1" x14ac:dyDescent="0.25">
      <c r="A409" s="855">
        <v>406</v>
      </c>
      <c r="B409" s="852" t="s">
        <v>615</v>
      </c>
      <c r="C409" s="849" t="s">
        <v>3075</v>
      </c>
      <c r="D409" s="853" t="s">
        <v>1580</v>
      </c>
      <c r="E409" s="1145" t="s">
        <v>1581</v>
      </c>
      <c r="F409" s="1145" t="s">
        <v>1582</v>
      </c>
      <c r="G409" s="1044" t="s">
        <v>110</v>
      </c>
      <c r="H409" s="1163">
        <v>1</v>
      </c>
      <c r="I409" s="1044" t="s">
        <v>1583</v>
      </c>
      <c r="J409" s="1044">
        <v>2023</v>
      </c>
      <c r="K409" s="1163">
        <v>13</v>
      </c>
      <c r="L409" s="1044">
        <v>41</v>
      </c>
      <c r="M409" s="1150" t="s">
        <v>1435</v>
      </c>
      <c r="N409" s="1023">
        <v>4103</v>
      </c>
      <c r="O409" s="1145" t="s">
        <v>1527</v>
      </c>
      <c r="P409" s="1150">
        <v>4103067</v>
      </c>
      <c r="Q409" s="1150" t="s">
        <v>51</v>
      </c>
      <c r="R409" s="1147" t="s">
        <v>1584</v>
      </c>
      <c r="S409" s="1150" t="s">
        <v>1531</v>
      </c>
      <c r="T409" s="1150" t="s">
        <v>989</v>
      </c>
      <c r="U409" s="1044">
        <v>0</v>
      </c>
      <c r="V409" s="1044">
        <v>1</v>
      </c>
      <c r="W409" s="1044">
        <v>1</v>
      </c>
      <c r="X409" s="1044">
        <v>1</v>
      </c>
      <c r="Y409" s="1044">
        <v>1</v>
      </c>
      <c r="Z409" s="1044">
        <v>1</v>
      </c>
      <c r="AA409" s="1020" t="s">
        <v>53</v>
      </c>
      <c r="AB409" s="1044" t="s">
        <v>3317</v>
      </c>
      <c r="AC409" s="1044" t="s">
        <v>1435</v>
      </c>
      <c r="AD409" s="1044" t="s">
        <v>1467</v>
      </c>
      <c r="AE409" s="1044" t="s">
        <v>1468</v>
      </c>
      <c r="AF409" s="1020"/>
      <c r="AG409" s="1020"/>
      <c r="AH409" s="1020"/>
      <c r="AI409" s="1020"/>
      <c r="AJ409" s="1020"/>
      <c r="AK409" s="1020"/>
      <c r="AL409" s="1020"/>
      <c r="AM409" s="1020"/>
      <c r="AN409" s="1026"/>
      <c r="AO409" s="1027" t="s">
        <v>2975</v>
      </c>
      <c r="AP409" s="1028">
        <v>2000000</v>
      </c>
      <c r="AQ409" s="1030"/>
      <c r="AR409" s="1030"/>
      <c r="AS409" s="1030"/>
      <c r="AT409" s="1030"/>
      <c r="AU409" s="1030">
        <f t="shared" si="64"/>
        <v>2000000</v>
      </c>
      <c r="AV409" s="1030">
        <v>1500000</v>
      </c>
      <c r="AW409" s="1030"/>
      <c r="AX409" s="1030"/>
      <c r="AY409" s="1030"/>
      <c r="AZ409" s="1030"/>
      <c r="BA409" s="1030">
        <f t="shared" si="62"/>
        <v>1500000</v>
      </c>
      <c r="BB409" s="1030">
        <v>1500000</v>
      </c>
      <c r="BC409" s="1030"/>
      <c r="BD409" s="1030"/>
      <c r="BE409" s="1030"/>
      <c r="BF409" s="1030"/>
      <c r="BG409" s="1030">
        <f t="shared" si="63"/>
        <v>1500000</v>
      </c>
      <c r="BH409" s="1030">
        <v>1500000</v>
      </c>
      <c r="BI409" s="1030"/>
      <c r="BJ409" s="1030"/>
      <c r="BK409" s="1030"/>
      <c r="BL409" s="1030"/>
      <c r="BM409" s="1030">
        <f t="shared" si="61"/>
        <v>1500000</v>
      </c>
    </row>
    <row r="410" spans="1:65" ht="120.75" hidden="1" x14ac:dyDescent="0.25">
      <c r="A410" s="855">
        <v>407</v>
      </c>
      <c r="B410" s="852" t="s">
        <v>615</v>
      </c>
      <c r="C410" s="849" t="s">
        <v>3075</v>
      </c>
      <c r="D410" s="853" t="s">
        <v>1580</v>
      </c>
      <c r="E410" s="1145" t="s">
        <v>1581</v>
      </c>
      <c r="F410" s="1145" t="s">
        <v>1582</v>
      </c>
      <c r="G410" s="1044" t="s">
        <v>110</v>
      </c>
      <c r="H410" s="1163">
        <v>1</v>
      </c>
      <c r="I410" s="1044" t="s">
        <v>1583</v>
      </c>
      <c r="J410" s="1044">
        <v>2023</v>
      </c>
      <c r="K410" s="1163">
        <v>13</v>
      </c>
      <c r="L410" s="1044">
        <v>41</v>
      </c>
      <c r="M410" s="1150" t="s">
        <v>1435</v>
      </c>
      <c r="N410" s="1023">
        <v>4103</v>
      </c>
      <c r="O410" s="1145" t="s">
        <v>1527</v>
      </c>
      <c r="P410" s="1150" t="s">
        <v>1586</v>
      </c>
      <c r="Q410" s="1150" t="s">
        <v>375</v>
      </c>
      <c r="R410" s="1147" t="s">
        <v>1585</v>
      </c>
      <c r="S410" s="1150" t="s">
        <v>1587</v>
      </c>
      <c r="T410" s="1150" t="s">
        <v>1588</v>
      </c>
      <c r="U410" s="1163">
        <v>1</v>
      </c>
      <c r="V410" s="1044">
        <v>5</v>
      </c>
      <c r="W410" s="1044">
        <v>15</v>
      </c>
      <c r="X410" s="1044">
        <v>12</v>
      </c>
      <c r="Y410" s="1044">
        <v>0</v>
      </c>
      <c r="Z410" s="1163" t="s">
        <v>1589</v>
      </c>
      <c r="AA410" s="1020" t="s">
        <v>43</v>
      </c>
      <c r="AB410" s="1150" t="s">
        <v>3317</v>
      </c>
      <c r="AC410" s="1044" t="s">
        <v>333</v>
      </c>
      <c r="AD410" s="1044" t="s">
        <v>1436</v>
      </c>
      <c r="AE410" s="1044" t="s">
        <v>1590</v>
      </c>
      <c r="AF410" s="1020"/>
      <c r="AG410" s="1020"/>
      <c r="AH410" s="1020"/>
      <c r="AI410" s="1020"/>
      <c r="AJ410" s="1020"/>
      <c r="AK410" s="1020"/>
      <c r="AL410" s="1020"/>
      <c r="AM410" s="1020"/>
      <c r="AN410" s="1026"/>
      <c r="AO410" s="1027" t="s">
        <v>2975</v>
      </c>
      <c r="AP410" s="1028">
        <v>60261977.020000003</v>
      </c>
      <c r="AQ410" s="1030"/>
      <c r="AR410" s="1030"/>
      <c r="AS410" s="1030"/>
      <c r="AT410" s="1030"/>
      <c r="AU410" s="1030">
        <f t="shared" si="64"/>
        <v>60261977.020000003</v>
      </c>
      <c r="AV410" s="1030">
        <v>61742376</v>
      </c>
      <c r="AW410" s="1030"/>
      <c r="AX410" s="1030"/>
      <c r="AY410" s="1030"/>
      <c r="AZ410" s="1030"/>
      <c r="BA410" s="1030">
        <f t="shared" si="62"/>
        <v>61742376</v>
      </c>
      <c r="BB410" s="1030">
        <v>66260000</v>
      </c>
      <c r="BC410" s="1030"/>
      <c r="BD410" s="1030"/>
      <c r="BE410" s="1030"/>
      <c r="BF410" s="1030"/>
      <c r="BG410" s="1030">
        <f t="shared" si="63"/>
        <v>66260000</v>
      </c>
      <c r="BH410" s="1030">
        <v>70000000</v>
      </c>
      <c r="BI410" s="1030"/>
      <c r="BJ410" s="1030"/>
      <c r="BK410" s="1030"/>
      <c r="BL410" s="1030"/>
      <c r="BM410" s="1030">
        <f t="shared" si="61"/>
        <v>70000000</v>
      </c>
    </row>
    <row r="411" spans="1:65" ht="120.75" hidden="1" x14ac:dyDescent="0.25">
      <c r="A411" s="855">
        <v>408</v>
      </c>
      <c r="B411" s="852" t="s">
        <v>615</v>
      </c>
      <c r="C411" s="849" t="s">
        <v>3075</v>
      </c>
      <c r="D411" s="853" t="s">
        <v>1580</v>
      </c>
      <c r="E411" s="1145" t="s">
        <v>1581</v>
      </c>
      <c r="F411" s="1145" t="s">
        <v>1582</v>
      </c>
      <c r="G411" s="1044" t="s">
        <v>110</v>
      </c>
      <c r="H411" s="1163">
        <v>1</v>
      </c>
      <c r="I411" s="1044" t="s">
        <v>1583</v>
      </c>
      <c r="J411" s="1044">
        <v>2023</v>
      </c>
      <c r="K411" s="1163">
        <v>13</v>
      </c>
      <c r="L411" s="1044">
        <v>41</v>
      </c>
      <c r="M411" s="1150" t="s">
        <v>1435</v>
      </c>
      <c r="N411" s="1023">
        <v>4103</v>
      </c>
      <c r="O411" s="1145" t="s">
        <v>1527</v>
      </c>
      <c r="P411" s="1150" t="s">
        <v>1592</v>
      </c>
      <c r="Q411" s="1150" t="s">
        <v>1593</v>
      </c>
      <c r="R411" s="1147" t="s">
        <v>1591</v>
      </c>
      <c r="S411" s="1150" t="s">
        <v>1594</v>
      </c>
      <c r="T411" s="1150" t="s">
        <v>1546</v>
      </c>
      <c r="U411" s="1044">
        <v>0</v>
      </c>
      <c r="V411" s="1044">
        <v>14</v>
      </c>
      <c r="W411" s="1044">
        <v>20</v>
      </c>
      <c r="X411" s="1044">
        <v>20</v>
      </c>
      <c r="Y411" s="1044">
        <v>10</v>
      </c>
      <c r="Z411" s="1044">
        <v>64</v>
      </c>
      <c r="AA411" s="1020" t="s">
        <v>43</v>
      </c>
      <c r="AB411" s="1150" t="s">
        <v>3317</v>
      </c>
      <c r="AC411" s="1044" t="s">
        <v>333</v>
      </c>
      <c r="AD411" s="1044" t="s">
        <v>1436</v>
      </c>
      <c r="AE411" s="1044" t="s">
        <v>1595</v>
      </c>
      <c r="AF411" s="1020"/>
      <c r="AG411" s="1020"/>
      <c r="AH411" s="1020"/>
      <c r="AI411" s="1020"/>
      <c r="AJ411" s="1020"/>
      <c r="AK411" s="1020"/>
      <c r="AL411" s="1020"/>
      <c r="AM411" s="1020"/>
      <c r="AN411" s="1026"/>
      <c r="AO411" s="1027" t="s">
        <v>2975</v>
      </c>
      <c r="AP411" s="1028">
        <v>78841865.019999996</v>
      </c>
      <c r="AQ411" s="1030"/>
      <c r="AR411" s="1030"/>
      <c r="AS411" s="1030"/>
      <c r="AT411" s="1030"/>
      <c r="AU411" s="1030">
        <f t="shared" si="64"/>
        <v>78841865.019999996</v>
      </c>
      <c r="AV411" s="1030">
        <v>57420414</v>
      </c>
      <c r="AW411" s="1030"/>
      <c r="AX411" s="1030"/>
      <c r="AY411" s="1030"/>
      <c r="AZ411" s="1030"/>
      <c r="BA411" s="1030">
        <f t="shared" si="62"/>
        <v>57420414</v>
      </c>
      <c r="BB411" s="1030">
        <v>66400000</v>
      </c>
      <c r="BC411" s="1030"/>
      <c r="BD411" s="1030"/>
      <c r="BE411" s="1030"/>
      <c r="BF411" s="1030"/>
      <c r="BG411" s="1030">
        <f t="shared" si="63"/>
        <v>66400000</v>
      </c>
      <c r="BH411" s="1030">
        <v>70400000</v>
      </c>
      <c r="BI411" s="1030"/>
      <c r="BJ411" s="1030"/>
      <c r="BK411" s="1030"/>
      <c r="BL411" s="1030"/>
      <c r="BM411" s="1030">
        <f t="shared" si="61"/>
        <v>70400000</v>
      </c>
    </row>
    <row r="412" spans="1:65" ht="120.75" hidden="1" x14ac:dyDescent="0.25">
      <c r="A412" s="855">
        <v>409</v>
      </c>
      <c r="B412" s="852" t="s">
        <v>615</v>
      </c>
      <c r="C412" s="849" t="s">
        <v>3075</v>
      </c>
      <c r="D412" s="853" t="s">
        <v>1580</v>
      </c>
      <c r="E412" s="1145" t="s">
        <v>1581</v>
      </c>
      <c r="F412" s="1145" t="s">
        <v>1582</v>
      </c>
      <c r="G412" s="1044" t="s">
        <v>110</v>
      </c>
      <c r="H412" s="1163">
        <v>1</v>
      </c>
      <c r="I412" s="1044" t="s">
        <v>1583</v>
      </c>
      <c r="J412" s="1044">
        <v>2023</v>
      </c>
      <c r="K412" s="1163">
        <v>13</v>
      </c>
      <c r="L412" s="1044">
        <v>41</v>
      </c>
      <c r="M412" s="1150" t="s">
        <v>1435</v>
      </c>
      <c r="N412" s="1023">
        <v>4103</v>
      </c>
      <c r="O412" s="1145" t="s">
        <v>1527</v>
      </c>
      <c r="P412" s="1150" t="s">
        <v>1597</v>
      </c>
      <c r="Q412" s="1146" t="s">
        <v>1598</v>
      </c>
      <c r="R412" s="1147" t="s">
        <v>1596</v>
      </c>
      <c r="S412" s="1150" t="s">
        <v>1599</v>
      </c>
      <c r="T412" s="1150" t="s">
        <v>1600</v>
      </c>
      <c r="U412" s="1044">
        <v>1</v>
      </c>
      <c r="V412" s="1044">
        <v>1</v>
      </c>
      <c r="W412" s="1044">
        <v>1</v>
      </c>
      <c r="X412" s="1044">
        <v>1</v>
      </c>
      <c r="Y412" s="1044">
        <v>1</v>
      </c>
      <c r="Z412" s="1044" t="s">
        <v>1562</v>
      </c>
      <c r="AA412" s="1020" t="s">
        <v>53</v>
      </c>
      <c r="AB412" s="1020" t="s">
        <v>3317</v>
      </c>
      <c r="AC412" s="1044" t="s">
        <v>333</v>
      </c>
      <c r="AD412" s="1044" t="s">
        <v>1436</v>
      </c>
      <c r="AE412" s="1044" t="s">
        <v>1601</v>
      </c>
      <c r="AF412" s="1020"/>
      <c r="AG412" s="1020"/>
      <c r="AH412" s="1020"/>
      <c r="AI412" s="1020"/>
      <c r="AJ412" s="1020"/>
      <c r="AK412" s="1020"/>
      <c r="AL412" s="1020"/>
      <c r="AM412" s="1020"/>
      <c r="AN412" s="1026"/>
      <c r="AO412" s="1027" t="s">
        <v>2975</v>
      </c>
      <c r="AP412" s="1028">
        <v>115948079.02</v>
      </c>
      <c r="AQ412" s="1030"/>
      <c r="AR412" s="1030"/>
      <c r="AS412" s="1030"/>
      <c r="AT412" s="1030"/>
      <c r="AU412" s="1030">
        <f t="shared" si="64"/>
        <v>115948079.02</v>
      </c>
      <c r="AV412" s="1030">
        <v>99151224.734412104</v>
      </c>
      <c r="AW412" s="1030"/>
      <c r="AX412" s="1030"/>
      <c r="AY412" s="1030"/>
      <c r="AZ412" s="1030"/>
      <c r="BA412" s="1030">
        <f t="shared" si="62"/>
        <v>99151224.734412104</v>
      </c>
      <c r="BB412" s="1030">
        <v>108308000</v>
      </c>
      <c r="BC412" s="1030"/>
      <c r="BD412" s="1030"/>
      <c r="BE412" s="1030"/>
      <c r="BF412" s="1030"/>
      <c r="BG412" s="1030">
        <f t="shared" si="63"/>
        <v>108308000</v>
      </c>
      <c r="BH412" s="1030">
        <v>116800000</v>
      </c>
      <c r="BI412" s="1030"/>
      <c r="BJ412" s="1030"/>
      <c r="BK412" s="1030"/>
      <c r="BL412" s="1030"/>
      <c r="BM412" s="1030">
        <f t="shared" si="61"/>
        <v>116800000</v>
      </c>
    </row>
    <row r="413" spans="1:65" ht="120.75" hidden="1" x14ac:dyDescent="0.25">
      <c r="A413" s="855">
        <v>410</v>
      </c>
      <c r="B413" s="852" t="s">
        <v>615</v>
      </c>
      <c r="C413" s="849" t="s">
        <v>3075</v>
      </c>
      <c r="D413" s="853" t="s">
        <v>1580</v>
      </c>
      <c r="E413" s="1145" t="s">
        <v>1581</v>
      </c>
      <c r="F413" s="1145" t="s">
        <v>1582</v>
      </c>
      <c r="G413" s="1044" t="s">
        <v>110</v>
      </c>
      <c r="H413" s="1163">
        <v>1</v>
      </c>
      <c r="I413" s="1044" t="s">
        <v>1583</v>
      </c>
      <c r="J413" s="1044">
        <v>2023</v>
      </c>
      <c r="K413" s="1163">
        <v>13</v>
      </c>
      <c r="L413" s="1044">
        <v>41</v>
      </c>
      <c r="M413" s="1150" t="s">
        <v>1435</v>
      </c>
      <c r="N413" s="1023">
        <v>4103</v>
      </c>
      <c r="O413" s="1145" t="s">
        <v>1527</v>
      </c>
      <c r="P413" s="1150" t="s">
        <v>1603</v>
      </c>
      <c r="Q413" s="1150" t="s">
        <v>1604</v>
      </c>
      <c r="R413" s="1147" t="s">
        <v>1602</v>
      </c>
      <c r="S413" s="1150" t="s">
        <v>1605</v>
      </c>
      <c r="T413" s="1150" t="s">
        <v>1604</v>
      </c>
      <c r="U413" s="1044">
        <v>0</v>
      </c>
      <c r="V413" s="1044">
        <v>0</v>
      </c>
      <c r="W413" s="1044">
        <v>1</v>
      </c>
      <c r="X413" s="1044">
        <v>1</v>
      </c>
      <c r="Y413" s="1044">
        <v>1</v>
      </c>
      <c r="Z413" s="1044">
        <v>1</v>
      </c>
      <c r="AA413" s="1020" t="s">
        <v>53</v>
      </c>
      <c r="AB413" s="1150" t="s">
        <v>3317</v>
      </c>
      <c r="AC413" s="1044" t="s">
        <v>333</v>
      </c>
      <c r="AD413" s="1044" t="s">
        <v>1436</v>
      </c>
      <c r="AE413" s="1044" t="s">
        <v>1601</v>
      </c>
      <c r="AF413" s="1020"/>
      <c r="AG413" s="1020"/>
      <c r="AH413" s="1020"/>
      <c r="AI413" s="1020"/>
      <c r="AJ413" s="1020"/>
      <c r="AK413" s="1020"/>
      <c r="AL413" s="1020"/>
      <c r="AM413" s="1020"/>
      <c r="AN413" s="1026"/>
      <c r="AO413" s="1027" t="s">
        <v>2975</v>
      </c>
      <c r="AP413" s="1028">
        <v>56948079.020000003</v>
      </c>
      <c r="AQ413" s="1030"/>
      <c r="AR413" s="1030"/>
      <c r="AS413" s="1030"/>
      <c r="AT413" s="1030"/>
      <c r="AU413" s="1030">
        <f t="shared" si="64"/>
        <v>56948079.020000003</v>
      </c>
      <c r="AV413" s="1030">
        <v>48698277.960526697</v>
      </c>
      <c r="AW413" s="1030"/>
      <c r="AX413" s="1030"/>
      <c r="AY413" s="1030"/>
      <c r="AZ413" s="1030"/>
      <c r="BA413" s="1030">
        <f t="shared" si="62"/>
        <v>48698277.960526697</v>
      </c>
      <c r="BB413" s="1030">
        <v>50841980</v>
      </c>
      <c r="BC413" s="1030"/>
      <c r="BD413" s="1030"/>
      <c r="BE413" s="1030"/>
      <c r="BF413" s="1030"/>
      <c r="BG413" s="1030">
        <f t="shared" si="63"/>
        <v>50841980</v>
      </c>
      <c r="BH413" s="1030">
        <v>61020378</v>
      </c>
      <c r="BI413" s="1030"/>
      <c r="BJ413" s="1030"/>
      <c r="BK413" s="1030"/>
      <c r="BL413" s="1030"/>
      <c r="BM413" s="1030">
        <f t="shared" si="61"/>
        <v>61020378</v>
      </c>
    </row>
    <row r="414" spans="1:65" ht="189.75" hidden="1" x14ac:dyDescent="0.25">
      <c r="A414" s="855">
        <v>411</v>
      </c>
      <c r="B414" s="852" t="s">
        <v>615</v>
      </c>
      <c r="C414" s="849" t="s">
        <v>3075</v>
      </c>
      <c r="D414" s="853" t="s">
        <v>1606</v>
      </c>
      <c r="E414" s="1156" t="s">
        <v>1607</v>
      </c>
      <c r="F414" s="1156" t="s">
        <v>1608</v>
      </c>
      <c r="G414" s="1150" t="s">
        <v>1609</v>
      </c>
      <c r="H414" s="1150">
        <v>0</v>
      </c>
      <c r="I414" s="1150" t="s">
        <v>1610</v>
      </c>
      <c r="J414" s="1150">
        <v>2023</v>
      </c>
      <c r="K414" s="1150">
        <v>1</v>
      </c>
      <c r="L414" s="1150">
        <v>41</v>
      </c>
      <c r="M414" s="1150" t="s">
        <v>1435</v>
      </c>
      <c r="N414" s="1023">
        <v>4103</v>
      </c>
      <c r="O414" s="1156" t="s">
        <v>1527</v>
      </c>
      <c r="P414" s="1150" t="s">
        <v>1530</v>
      </c>
      <c r="Q414" s="1150" t="s">
        <v>51</v>
      </c>
      <c r="R414" s="1147" t="s">
        <v>1611</v>
      </c>
      <c r="S414" s="1150" t="s">
        <v>1612</v>
      </c>
      <c r="T414" s="1150" t="s">
        <v>52</v>
      </c>
      <c r="U414" s="1150">
        <v>0</v>
      </c>
      <c r="V414" s="1150">
        <v>1</v>
      </c>
      <c r="W414" s="1150">
        <v>1</v>
      </c>
      <c r="X414" s="1150">
        <v>1</v>
      </c>
      <c r="Y414" s="1150">
        <v>1</v>
      </c>
      <c r="Z414" s="1150">
        <v>1</v>
      </c>
      <c r="AA414" s="1020" t="s">
        <v>53</v>
      </c>
      <c r="AB414" s="1150" t="s">
        <v>3317</v>
      </c>
      <c r="AC414" s="1150" t="s">
        <v>333</v>
      </c>
      <c r="AD414" s="1150" t="s">
        <v>334</v>
      </c>
      <c r="AE414" s="1150" t="s">
        <v>1613</v>
      </c>
      <c r="AF414" s="1020"/>
      <c r="AG414" s="1020"/>
      <c r="AH414" s="1020"/>
      <c r="AI414" s="1020"/>
      <c r="AJ414" s="1020"/>
      <c r="AK414" s="1020"/>
      <c r="AL414" s="1020"/>
      <c r="AM414" s="1020"/>
      <c r="AN414" s="1026"/>
      <c r="AO414" s="1027" t="s">
        <v>2975</v>
      </c>
      <c r="AP414" s="1028"/>
      <c r="AQ414" s="1030"/>
      <c r="AR414" s="1030"/>
      <c r="AS414" s="1030"/>
      <c r="AT414" s="1030"/>
      <c r="AU414" s="1030"/>
      <c r="AV414" s="1030"/>
      <c r="AW414" s="1030"/>
      <c r="AX414" s="1030"/>
      <c r="AY414" s="1030"/>
      <c r="AZ414" s="1030"/>
      <c r="BA414" s="1030"/>
      <c r="BB414" s="1030"/>
      <c r="BC414" s="1030"/>
      <c r="BD414" s="1030"/>
      <c r="BE414" s="1030"/>
      <c r="BF414" s="1030"/>
      <c r="BG414" s="1030"/>
      <c r="BH414" s="1030"/>
      <c r="BI414" s="1030"/>
      <c r="BJ414" s="1030"/>
      <c r="BK414" s="1030"/>
      <c r="BL414" s="1030"/>
      <c r="BM414" s="1030">
        <f t="shared" si="61"/>
        <v>0</v>
      </c>
    </row>
    <row r="415" spans="1:65" ht="189.75" hidden="1" x14ac:dyDescent="0.25">
      <c r="A415" s="855">
        <v>412</v>
      </c>
      <c r="B415" s="852" t="s">
        <v>615</v>
      </c>
      <c r="C415" s="849" t="s">
        <v>3075</v>
      </c>
      <c r="D415" s="853" t="s">
        <v>1606</v>
      </c>
      <c r="E415" s="1156" t="s">
        <v>1607</v>
      </c>
      <c r="F415" s="1156" t="s">
        <v>1608</v>
      </c>
      <c r="G415" s="1150" t="s">
        <v>1609</v>
      </c>
      <c r="H415" s="1150">
        <v>0</v>
      </c>
      <c r="I415" s="1150" t="s">
        <v>1610</v>
      </c>
      <c r="J415" s="1150">
        <v>2023</v>
      </c>
      <c r="K415" s="1150">
        <v>1</v>
      </c>
      <c r="L415" s="1150">
        <v>41</v>
      </c>
      <c r="M415" s="1150" t="s">
        <v>1435</v>
      </c>
      <c r="N415" s="1023">
        <v>4103</v>
      </c>
      <c r="O415" s="1156" t="s">
        <v>1527</v>
      </c>
      <c r="P415" s="1150" t="s">
        <v>1592</v>
      </c>
      <c r="Q415" s="1150" t="s">
        <v>1593</v>
      </c>
      <c r="R415" s="1147" t="s">
        <v>1614</v>
      </c>
      <c r="S415" s="1150" t="s">
        <v>1594</v>
      </c>
      <c r="T415" s="1150" t="s">
        <v>1546</v>
      </c>
      <c r="U415" s="1150">
        <v>0</v>
      </c>
      <c r="V415" s="1150">
        <v>3</v>
      </c>
      <c r="W415" s="1150">
        <v>5</v>
      </c>
      <c r="X415" s="1150">
        <v>5</v>
      </c>
      <c r="Y415" s="1150">
        <v>0</v>
      </c>
      <c r="Z415" s="1150">
        <v>13</v>
      </c>
      <c r="AA415" s="1020" t="s">
        <v>43</v>
      </c>
      <c r="AB415" s="1150" t="s">
        <v>3317</v>
      </c>
      <c r="AC415" s="1150" t="s">
        <v>333</v>
      </c>
      <c r="AD415" s="1150" t="s">
        <v>334</v>
      </c>
      <c r="AE415" s="1150" t="s">
        <v>1613</v>
      </c>
      <c r="AF415" s="1020"/>
      <c r="AG415" s="1020"/>
      <c r="AH415" s="1020"/>
      <c r="AI415" s="1020"/>
      <c r="AJ415" s="1020"/>
      <c r="AK415" s="1020"/>
      <c r="AL415" s="1020"/>
      <c r="AM415" s="1020"/>
      <c r="AN415" s="1026"/>
      <c r="AO415" s="1027" t="s">
        <v>2975</v>
      </c>
      <c r="AP415" s="1028"/>
      <c r="AQ415" s="1030"/>
      <c r="AR415" s="1030"/>
      <c r="AS415" s="1030"/>
      <c r="AT415" s="1030"/>
      <c r="AU415" s="1030"/>
      <c r="AV415" s="1030"/>
      <c r="AW415" s="1030"/>
      <c r="AX415" s="1164"/>
      <c r="AY415" s="1030"/>
      <c r="AZ415" s="1030"/>
      <c r="BA415" s="1030"/>
      <c r="BB415" s="1030"/>
      <c r="BC415" s="1030"/>
      <c r="BD415" s="1164"/>
      <c r="BE415" s="1030"/>
      <c r="BF415" s="1030"/>
      <c r="BG415" s="1030"/>
      <c r="BH415" s="1030"/>
      <c r="BI415" s="1030"/>
      <c r="BJ415" s="1030"/>
      <c r="BK415" s="1030"/>
      <c r="BL415" s="1030"/>
      <c r="BM415" s="1030">
        <f t="shared" si="61"/>
        <v>0</v>
      </c>
    </row>
    <row r="416" spans="1:65" ht="155.25" hidden="1" x14ac:dyDescent="0.25">
      <c r="A416" s="855">
        <v>413</v>
      </c>
      <c r="B416" s="850" t="s">
        <v>3066</v>
      </c>
      <c r="C416" s="849" t="s">
        <v>3076</v>
      </c>
      <c r="D416" s="853" t="s">
        <v>1617</v>
      </c>
      <c r="E416" s="850" t="s">
        <v>1618</v>
      </c>
      <c r="F416" s="854" t="s">
        <v>1621</v>
      </c>
      <c r="G416" s="1058" t="s">
        <v>38</v>
      </c>
      <c r="H416" s="1165">
        <v>0.67</v>
      </c>
      <c r="I416" s="1058" t="s">
        <v>1622</v>
      </c>
      <c r="J416" s="1058">
        <v>2023</v>
      </c>
      <c r="K416" s="1165">
        <v>0.6</v>
      </c>
      <c r="L416" s="1058">
        <v>17</v>
      </c>
      <c r="M416" s="1058" t="s">
        <v>1619</v>
      </c>
      <c r="N416" s="1058">
        <v>1704</v>
      </c>
      <c r="O416" s="1166" t="s">
        <v>2989</v>
      </c>
      <c r="P416" s="1059">
        <v>1704010</v>
      </c>
      <c r="Q416" s="1060" t="s">
        <v>1624</v>
      </c>
      <c r="R416" s="1069" t="s">
        <v>1623</v>
      </c>
      <c r="S416" s="1060">
        <v>170401000</v>
      </c>
      <c r="T416" s="1060" t="s">
        <v>1625</v>
      </c>
      <c r="U416" s="1072" t="s">
        <v>158</v>
      </c>
      <c r="V416" s="1167">
        <v>10</v>
      </c>
      <c r="W416" s="1167">
        <v>15</v>
      </c>
      <c r="X416" s="1167">
        <v>20</v>
      </c>
      <c r="Y416" s="1059">
        <v>25</v>
      </c>
      <c r="Z416" s="1058">
        <f t="shared" ref="Z416:Z418" si="65">V416+W416+X416+Y416</f>
        <v>70</v>
      </c>
      <c r="AA416" s="1020" t="s">
        <v>43</v>
      </c>
      <c r="AB416" s="1058" t="s">
        <v>3317</v>
      </c>
      <c r="AC416" s="1058" t="s">
        <v>661</v>
      </c>
      <c r="AD416" s="1058" t="s">
        <v>1626</v>
      </c>
      <c r="AE416" s="1066" t="s">
        <v>1627</v>
      </c>
      <c r="AF416" s="1020"/>
      <c r="AG416" s="1020"/>
      <c r="AH416" s="1020"/>
      <c r="AI416" s="1020"/>
      <c r="AJ416" s="1020"/>
      <c r="AK416" s="1020"/>
      <c r="AL416" s="1020"/>
      <c r="AM416" s="1020"/>
      <c r="AN416" s="1026"/>
      <c r="AO416" s="1027" t="s">
        <v>2977</v>
      </c>
      <c r="AP416" s="1168">
        <v>100000000</v>
      </c>
      <c r="AQ416" s="1030"/>
      <c r="AR416" s="1030"/>
      <c r="AS416" s="1030"/>
      <c r="AT416" s="1030"/>
      <c r="AU416" s="1030">
        <f t="shared" si="64"/>
        <v>100000000</v>
      </c>
      <c r="AV416" s="1030">
        <v>110000000</v>
      </c>
      <c r="AW416" s="1030"/>
      <c r="AX416" s="1164"/>
      <c r="AY416" s="1030"/>
      <c r="AZ416" s="1030"/>
      <c r="BA416" s="1030">
        <f t="shared" ref="BA416:BA426" si="66">AV416+AW416+AX416+AY416+AZ416</f>
        <v>110000000</v>
      </c>
      <c r="BB416" s="1030">
        <v>125000000</v>
      </c>
      <c r="BC416" s="1030"/>
      <c r="BD416" s="1164"/>
      <c r="BE416" s="1030"/>
      <c r="BF416" s="1030"/>
      <c r="BG416" s="1030">
        <f t="shared" ref="BG416:BG426" si="67">+BB416+BC416+BD416+BE416+BF416</f>
        <v>125000000</v>
      </c>
      <c r="BH416" s="1030">
        <v>140000000</v>
      </c>
      <c r="BI416" s="1030"/>
      <c r="BJ416" s="1030"/>
      <c r="BK416" s="1030"/>
      <c r="BL416" s="1030"/>
      <c r="BM416" s="1030">
        <f t="shared" si="61"/>
        <v>140000000</v>
      </c>
    </row>
    <row r="417" spans="1:65" ht="189.75" hidden="1" x14ac:dyDescent="0.25">
      <c r="A417" s="855">
        <v>414</v>
      </c>
      <c r="B417" s="850" t="s">
        <v>3066</v>
      </c>
      <c r="C417" s="849" t="s">
        <v>3076</v>
      </c>
      <c r="D417" s="853" t="s">
        <v>1617</v>
      </c>
      <c r="E417" s="850" t="s">
        <v>1618</v>
      </c>
      <c r="F417" s="854" t="s">
        <v>1621</v>
      </c>
      <c r="G417" s="1058" t="s">
        <v>38</v>
      </c>
      <c r="H417" s="1165">
        <v>0.67</v>
      </c>
      <c r="I417" s="1058" t="s">
        <v>1622</v>
      </c>
      <c r="J417" s="1058">
        <v>2023</v>
      </c>
      <c r="K417" s="1165">
        <v>0.6</v>
      </c>
      <c r="L417" s="1058">
        <v>17</v>
      </c>
      <c r="M417" s="1058" t="s">
        <v>1619</v>
      </c>
      <c r="N417" s="1058">
        <v>1704</v>
      </c>
      <c r="O417" s="1166" t="s">
        <v>2989</v>
      </c>
      <c r="P417" s="1059" t="s">
        <v>1629</v>
      </c>
      <c r="Q417" s="1060" t="s">
        <v>1630</v>
      </c>
      <c r="R417" s="1069" t="s">
        <v>1628</v>
      </c>
      <c r="S417" s="1060" t="s">
        <v>1631</v>
      </c>
      <c r="T417" s="1060" t="s">
        <v>1632</v>
      </c>
      <c r="U417" s="1072" t="s">
        <v>158</v>
      </c>
      <c r="V417" s="1167">
        <v>2</v>
      </c>
      <c r="W417" s="1167">
        <v>2</v>
      </c>
      <c r="X417" s="1167">
        <v>2</v>
      </c>
      <c r="Y417" s="1059">
        <v>2</v>
      </c>
      <c r="Z417" s="1058">
        <f t="shared" si="65"/>
        <v>8</v>
      </c>
      <c r="AA417" s="1020" t="s">
        <v>43</v>
      </c>
      <c r="AB417" s="1058" t="s">
        <v>3317</v>
      </c>
      <c r="AC417" s="1058" t="s">
        <v>661</v>
      </c>
      <c r="AD417" s="1058" t="s">
        <v>1626</v>
      </c>
      <c r="AE417" s="1066" t="s">
        <v>1627</v>
      </c>
      <c r="AF417" s="1020"/>
      <c r="AG417" s="1020"/>
      <c r="AH417" s="1020"/>
      <c r="AI417" s="1020"/>
      <c r="AJ417" s="1020"/>
      <c r="AK417" s="1020"/>
      <c r="AL417" s="1020"/>
      <c r="AM417" s="1020"/>
      <c r="AN417" s="1026"/>
      <c r="AO417" s="1027" t="s">
        <v>2977</v>
      </c>
      <c r="AP417" s="1168">
        <v>100000000</v>
      </c>
      <c r="AQ417" s="1030"/>
      <c r="AR417" s="1030"/>
      <c r="AS417" s="1030"/>
      <c r="AT417" s="1030"/>
      <c r="AU417" s="1030">
        <f t="shared" si="64"/>
        <v>100000000</v>
      </c>
      <c r="AV417" s="1030">
        <v>110000000</v>
      </c>
      <c r="AW417" s="1030"/>
      <c r="AX417" s="1164"/>
      <c r="AY417" s="1030"/>
      <c r="AZ417" s="1030"/>
      <c r="BA417" s="1030">
        <f t="shared" si="66"/>
        <v>110000000</v>
      </c>
      <c r="BB417" s="1030">
        <v>125000000</v>
      </c>
      <c r="BC417" s="1030"/>
      <c r="BD417" s="1164"/>
      <c r="BE417" s="1030"/>
      <c r="BF417" s="1030"/>
      <c r="BG417" s="1030">
        <f t="shared" si="67"/>
        <v>125000000</v>
      </c>
      <c r="BH417" s="1030">
        <v>140000000</v>
      </c>
      <c r="BI417" s="1030"/>
      <c r="BJ417" s="1030"/>
      <c r="BK417" s="1030"/>
      <c r="BL417" s="1030"/>
      <c r="BM417" s="1030">
        <f t="shared" si="61"/>
        <v>140000000</v>
      </c>
    </row>
    <row r="418" spans="1:65" ht="189.75" hidden="1" x14ac:dyDescent="0.25">
      <c r="A418" s="855">
        <v>415</v>
      </c>
      <c r="B418" s="850" t="s">
        <v>3066</v>
      </c>
      <c r="C418" s="849" t="s">
        <v>3076</v>
      </c>
      <c r="D418" s="853" t="s">
        <v>1633</v>
      </c>
      <c r="E418" s="850" t="s">
        <v>1634</v>
      </c>
      <c r="F418" s="850" t="s">
        <v>1635</v>
      </c>
      <c r="G418" s="1058" t="s">
        <v>38</v>
      </c>
      <c r="H418" s="1169">
        <v>0.192</v>
      </c>
      <c r="I418" s="1058" t="s">
        <v>906</v>
      </c>
      <c r="J418" s="1058">
        <v>2022</v>
      </c>
      <c r="K418" s="1169">
        <v>0.222</v>
      </c>
      <c r="L418" s="1058">
        <v>17</v>
      </c>
      <c r="M418" s="1058" t="s">
        <v>1619</v>
      </c>
      <c r="N418" s="1058">
        <v>1702</v>
      </c>
      <c r="O418" s="850" t="s">
        <v>1620</v>
      </c>
      <c r="P418" s="1072" t="s">
        <v>1637</v>
      </c>
      <c r="Q418" s="1058" t="s">
        <v>1638</v>
      </c>
      <c r="R418" s="1064" t="s">
        <v>1636</v>
      </c>
      <c r="S418" s="1058" t="s">
        <v>1639</v>
      </c>
      <c r="T418" s="1058" t="s">
        <v>1640</v>
      </c>
      <c r="U418" s="1072">
        <v>5</v>
      </c>
      <c r="V418" s="1072">
        <v>6</v>
      </c>
      <c r="W418" s="1072">
        <v>6</v>
      </c>
      <c r="X418" s="1072">
        <v>8</v>
      </c>
      <c r="Y418" s="1072">
        <v>6</v>
      </c>
      <c r="Z418" s="1058">
        <f t="shared" si="65"/>
        <v>26</v>
      </c>
      <c r="AA418" s="1020" t="s">
        <v>43</v>
      </c>
      <c r="AB418" s="1058" t="s">
        <v>3317</v>
      </c>
      <c r="AC418" s="1058" t="s">
        <v>661</v>
      </c>
      <c r="AD418" s="1058" t="s">
        <v>1626</v>
      </c>
      <c r="AE418" s="1066" t="s">
        <v>1627</v>
      </c>
      <c r="AF418" s="1020"/>
      <c r="AG418" s="1020"/>
      <c r="AH418" s="1020"/>
      <c r="AI418" s="1020"/>
      <c r="AJ418" s="1020"/>
      <c r="AK418" s="1020"/>
      <c r="AL418" s="1020"/>
      <c r="AM418" s="1020"/>
      <c r="AN418" s="1026"/>
      <c r="AO418" s="1027" t="s">
        <v>2977</v>
      </c>
      <c r="AP418" s="1168">
        <f>1340887400+853299792</f>
        <v>2194187192</v>
      </c>
      <c r="AQ418" s="1030"/>
      <c r="AR418" s="1164">
        <v>1794865981.2521691</v>
      </c>
      <c r="AS418" s="1164"/>
      <c r="AT418" s="1164">
        <v>7400000000</v>
      </c>
      <c r="AU418" s="1030">
        <f t="shared" si="64"/>
        <v>11389053173.252169</v>
      </c>
      <c r="AV418" s="1164">
        <f>751384810+1188950349</f>
        <v>1940335159</v>
      </c>
      <c r="AW418" s="1164"/>
      <c r="AX418" s="1164">
        <v>3141015467.1912956</v>
      </c>
      <c r="AY418" s="1164"/>
      <c r="AZ418" s="1164"/>
      <c r="BA418" s="1030">
        <f t="shared" si="66"/>
        <v>5081350626.1912956</v>
      </c>
      <c r="BB418" s="1164">
        <f>817440219.08+1289193308</f>
        <v>2106633527.0799999</v>
      </c>
      <c r="BC418" s="1164"/>
      <c r="BD418" s="1164">
        <v>3141015467.1912956</v>
      </c>
      <c r="BE418" s="1164"/>
      <c r="BF418" s="1164"/>
      <c r="BG418" s="1030">
        <f t="shared" si="67"/>
        <v>5247648994.2712955</v>
      </c>
      <c r="BH418" s="1164">
        <f>889194483+1394705044</f>
        <v>2283899527</v>
      </c>
      <c r="BI418" s="1164"/>
      <c r="BJ418" s="1164">
        <v>897432990.62608457</v>
      </c>
      <c r="BK418" s="1164"/>
      <c r="BL418" s="1164"/>
      <c r="BM418" s="1030">
        <f t="shared" si="61"/>
        <v>3181332517.6260843</v>
      </c>
    </row>
    <row r="419" spans="1:65" ht="189.75" hidden="1" x14ac:dyDescent="0.25">
      <c r="A419" s="855">
        <v>416</v>
      </c>
      <c r="B419" s="850" t="s">
        <v>3066</v>
      </c>
      <c r="C419" s="849" t="s">
        <v>3076</v>
      </c>
      <c r="D419" s="853" t="s">
        <v>1633</v>
      </c>
      <c r="E419" s="850" t="s">
        <v>1634</v>
      </c>
      <c r="F419" s="850" t="s">
        <v>1635</v>
      </c>
      <c r="G419" s="1058" t="s">
        <v>38</v>
      </c>
      <c r="H419" s="1169">
        <v>0.192</v>
      </c>
      <c r="I419" s="1058" t="s">
        <v>906</v>
      </c>
      <c r="J419" s="1058">
        <v>2022</v>
      </c>
      <c r="K419" s="1169">
        <v>0.222</v>
      </c>
      <c r="L419" s="1058">
        <v>17</v>
      </c>
      <c r="M419" s="1058" t="s">
        <v>1619</v>
      </c>
      <c r="N419" s="1058">
        <v>1702</v>
      </c>
      <c r="O419" s="850" t="s">
        <v>1620</v>
      </c>
      <c r="P419" s="1072" t="s">
        <v>1642</v>
      </c>
      <c r="Q419" s="1058" t="s">
        <v>1643</v>
      </c>
      <c r="R419" s="1064" t="s">
        <v>1641</v>
      </c>
      <c r="S419" s="1058" t="s">
        <v>1644</v>
      </c>
      <c r="T419" s="1058" t="s">
        <v>1645</v>
      </c>
      <c r="U419" s="1072" t="s">
        <v>158</v>
      </c>
      <c r="V419" s="1072">
        <v>1000</v>
      </c>
      <c r="W419" s="1072">
        <v>1000</v>
      </c>
      <c r="X419" s="1072">
        <v>1000</v>
      </c>
      <c r="Y419" s="1072">
        <v>2000</v>
      </c>
      <c r="Z419" s="1058">
        <v>5000</v>
      </c>
      <c r="AA419" s="1020" t="s">
        <v>43</v>
      </c>
      <c r="AB419" s="1058" t="s">
        <v>3317</v>
      </c>
      <c r="AC419" s="1058" t="s">
        <v>661</v>
      </c>
      <c r="AD419" s="1058" t="s">
        <v>1626</v>
      </c>
      <c r="AE419" s="1066" t="s">
        <v>1627</v>
      </c>
      <c r="AF419" s="1020"/>
      <c r="AG419" s="1020"/>
      <c r="AH419" s="1020"/>
      <c r="AI419" s="1020"/>
      <c r="AJ419" s="1020"/>
      <c r="AK419" s="1020"/>
      <c r="AL419" s="1020"/>
      <c r="AM419" s="1020"/>
      <c r="AN419" s="1026"/>
      <c r="AO419" s="1027" t="s">
        <v>2977</v>
      </c>
      <c r="AP419" s="1168">
        <v>600000000</v>
      </c>
      <c r="AQ419" s="1030"/>
      <c r="AR419" s="1164"/>
      <c r="AS419" s="1164"/>
      <c r="AT419" s="1164"/>
      <c r="AU419" s="1030">
        <f t="shared" si="64"/>
        <v>600000000</v>
      </c>
      <c r="AV419" s="1164">
        <v>336218302</v>
      </c>
      <c r="AW419" s="1164"/>
      <c r="AX419" s="1164"/>
      <c r="AY419" s="1164"/>
      <c r="AZ419" s="1164"/>
      <c r="BA419" s="1030">
        <f t="shared" si="66"/>
        <v>336218302</v>
      </c>
      <c r="BB419" s="1164">
        <v>365775776</v>
      </c>
      <c r="BC419" s="1164"/>
      <c r="BD419" s="1164"/>
      <c r="BE419" s="1164"/>
      <c r="BF419" s="1164"/>
      <c r="BG419" s="1030">
        <f t="shared" si="67"/>
        <v>365775776</v>
      </c>
      <c r="BH419" s="1164">
        <v>397883287</v>
      </c>
      <c r="BI419" s="1164"/>
      <c r="BJ419" s="1164"/>
      <c r="BK419" s="1164"/>
      <c r="BL419" s="1164"/>
      <c r="BM419" s="1030">
        <f t="shared" si="61"/>
        <v>397883287</v>
      </c>
    </row>
    <row r="420" spans="1:65" ht="345" hidden="1" x14ac:dyDescent="0.25">
      <c r="A420" s="855">
        <v>417</v>
      </c>
      <c r="B420" s="850" t="s">
        <v>3066</v>
      </c>
      <c r="C420" s="849" t="s">
        <v>3076</v>
      </c>
      <c r="D420" s="853" t="s">
        <v>1633</v>
      </c>
      <c r="E420" s="850" t="s">
        <v>1634</v>
      </c>
      <c r="F420" s="850" t="s">
        <v>1635</v>
      </c>
      <c r="G420" s="1058" t="s">
        <v>38</v>
      </c>
      <c r="H420" s="1169">
        <v>0.192</v>
      </c>
      <c r="I420" s="1058" t="s">
        <v>906</v>
      </c>
      <c r="J420" s="1058">
        <v>2022</v>
      </c>
      <c r="K420" s="1169">
        <v>0.222</v>
      </c>
      <c r="L420" s="1058">
        <v>17</v>
      </c>
      <c r="M420" s="1058" t="s">
        <v>1619</v>
      </c>
      <c r="N420" s="1058">
        <v>1702</v>
      </c>
      <c r="O420" s="850" t="s">
        <v>1620</v>
      </c>
      <c r="P420" s="1058" t="s">
        <v>1647</v>
      </c>
      <c r="Q420" s="1058" t="s">
        <v>1648</v>
      </c>
      <c r="R420" s="1064" t="s">
        <v>1646</v>
      </c>
      <c r="S420" s="1072" t="s">
        <v>1649</v>
      </c>
      <c r="T420" s="1058" t="s">
        <v>1650</v>
      </c>
      <c r="U420" s="1072">
        <v>4</v>
      </c>
      <c r="V420" s="1072">
        <v>1</v>
      </c>
      <c r="W420" s="1072">
        <v>2</v>
      </c>
      <c r="X420" s="1072">
        <v>3</v>
      </c>
      <c r="Y420" s="1072">
        <v>3</v>
      </c>
      <c r="Z420" s="1058">
        <f>V420+W420+X420+Y420</f>
        <v>9</v>
      </c>
      <c r="AA420" s="1020" t="s">
        <v>43</v>
      </c>
      <c r="AB420" s="1058" t="s">
        <v>3317</v>
      </c>
      <c r="AC420" s="1058" t="s">
        <v>661</v>
      </c>
      <c r="AD420" s="1058" t="s">
        <v>1626</v>
      </c>
      <c r="AE420" s="1066" t="s">
        <v>1627</v>
      </c>
      <c r="AF420" s="1020"/>
      <c r="AG420" s="1020"/>
      <c r="AH420" s="1020"/>
      <c r="AI420" s="1020"/>
      <c r="AJ420" s="1020"/>
      <c r="AK420" s="1020"/>
      <c r="AL420" s="1020"/>
      <c r="AM420" s="1020"/>
      <c r="AN420" s="1026"/>
      <c r="AO420" s="1027" t="s">
        <v>2977</v>
      </c>
      <c r="AP420" s="1168">
        <v>100000000</v>
      </c>
      <c r="AQ420" s="1030"/>
      <c r="AR420" s="1164"/>
      <c r="AS420" s="1164"/>
      <c r="AT420" s="1164"/>
      <c r="AU420" s="1030">
        <f t="shared" si="64"/>
        <v>100000000</v>
      </c>
      <c r="AV420" s="1164">
        <v>168109151</v>
      </c>
      <c r="AW420" s="1164"/>
      <c r="AX420" s="1164"/>
      <c r="AY420" s="1164"/>
      <c r="AZ420" s="1164"/>
      <c r="BA420" s="1030">
        <f t="shared" si="66"/>
        <v>168109151</v>
      </c>
      <c r="BB420" s="1164">
        <v>182887888</v>
      </c>
      <c r="BC420" s="1164"/>
      <c r="BD420" s="1164"/>
      <c r="BE420" s="1164"/>
      <c r="BF420" s="1164"/>
      <c r="BG420" s="1030">
        <f t="shared" si="67"/>
        <v>182887888</v>
      </c>
      <c r="BH420" s="1164">
        <v>198941643</v>
      </c>
      <c r="BI420" s="1164"/>
      <c r="BJ420" s="1164"/>
      <c r="BK420" s="1164"/>
      <c r="BL420" s="1164"/>
      <c r="BM420" s="1030">
        <f t="shared" si="61"/>
        <v>198941643</v>
      </c>
    </row>
    <row r="421" spans="1:65" ht="189.75" hidden="1" x14ac:dyDescent="0.25">
      <c r="A421" s="855">
        <v>418</v>
      </c>
      <c r="B421" s="850" t="s">
        <v>3066</v>
      </c>
      <c r="C421" s="849" t="s">
        <v>3076</v>
      </c>
      <c r="D421" s="853" t="s">
        <v>1633</v>
      </c>
      <c r="E421" s="850" t="s">
        <v>1634</v>
      </c>
      <c r="F421" s="850" t="s">
        <v>1635</v>
      </c>
      <c r="G421" s="1058" t="s">
        <v>38</v>
      </c>
      <c r="H421" s="1169">
        <v>0.192</v>
      </c>
      <c r="I421" s="1058" t="s">
        <v>906</v>
      </c>
      <c r="J421" s="1058">
        <v>2022</v>
      </c>
      <c r="K421" s="1169">
        <v>0.222</v>
      </c>
      <c r="L421" s="1058">
        <v>17</v>
      </c>
      <c r="M421" s="1058" t="s">
        <v>1619</v>
      </c>
      <c r="N421" s="1058">
        <v>1702</v>
      </c>
      <c r="O421" s="850" t="s">
        <v>1620</v>
      </c>
      <c r="P421" s="1058" t="s">
        <v>1652</v>
      </c>
      <c r="Q421" s="1058" t="s">
        <v>1653</v>
      </c>
      <c r="R421" s="1064" t="s">
        <v>1651</v>
      </c>
      <c r="S421" s="1058">
        <v>170202300</v>
      </c>
      <c r="T421" s="1058" t="s">
        <v>1654</v>
      </c>
      <c r="U421" s="1058">
        <v>1</v>
      </c>
      <c r="V421" s="1058">
        <v>1</v>
      </c>
      <c r="W421" s="1058">
        <v>1</v>
      </c>
      <c r="X421" s="1058">
        <v>1</v>
      </c>
      <c r="Y421" s="1058">
        <v>1</v>
      </c>
      <c r="Z421" s="1058">
        <v>4</v>
      </c>
      <c r="AA421" s="1020" t="s">
        <v>43</v>
      </c>
      <c r="AB421" s="1058" t="s">
        <v>3317</v>
      </c>
      <c r="AC421" s="1058" t="s">
        <v>661</v>
      </c>
      <c r="AD421" s="1058" t="s">
        <v>1626</v>
      </c>
      <c r="AE421" s="1066" t="s">
        <v>1627</v>
      </c>
      <c r="AF421" s="1020"/>
      <c r="AG421" s="1020"/>
      <c r="AH421" s="1020"/>
      <c r="AI421" s="1020"/>
      <c r="AJ421" s="1020"/>
      <c r="AK421" s="1020"/>
      <c r="AL421" s="1020"/>
      <c r="AM421" s="1020"/>
      <c r="AN421" s="1026"/>
      <c r="AO421" s="1027" t="s">
        <v>2977</v>
      </c>
      <c r="AP421" s="1168">
        <f>300000000+160000000</f>
        <v>460000000</v>
      </c>
      <c r="AQ421" s="1030"/>
      <c r="AR421" s="1164"/>
      <c r="AS421" s="1164"/>
      <c r="AT421" s="1164"/>
      <c r="AU421" s="1030">
        <f t="shared" si="64"/>
        <v>460000000</v>
      </c>
      <c r="AV421" s="1164">
        <v>56036383</v>
      </c>
      <c r="AW421" s="1164"/>
      <c r="AX421" s="1164"/>
      <c r="AY421" s="1164"/>
      <c r="AZ421" s="1164"/>
      <c r="BA421" s="1030">
        <f t="shared" si="66"/>
        <v>56036383</v>
      </c>
      <c r="BB421" s="1164">
        <v>60962629</v>
      </c>
      <c r="BC421" s="1164"/>
      <c r="BD421" s="1164"/>
      <c r="BE421" s="1164"/>
      <c r="BF421" s="1164"/>
      <c r="BG421" s="1030">
        <f t="shared" si="67"/>
        <v>60962629</v>
      </c>
      <c r="BH421" s="1164">
        <v>66313881</v>
      </c>
      <c r="BI421" s="1164"/>
      <c r="BJ421" s="1164"/>
      <c r="BK421" s="1164"/>
      <c r="BL421" s="1164"/>
      <c r="BM421" s="1030">
        <f t="shared" si="61"/>
        <v>66313881</v>
      </c>
    </row>
    <row r="422" spans="1:65" ht="189.75" hidden="1" x14ac:dyDescent="0.25">
      <c r="A422" s="855">
        <v>419</v>
      </c>
      <c r="B422" s="850" t="s">
        <v>3066</v>
      </c>
      <c r="C422" s="849" t="s">
        <v>3076</v>
      </c>
      <c r="D422" s="853" t="s">
        <v>1633</v>
      </c>
      <c r="E422" s="850" t="s">
        <v>1634</v>
      </c>
      <c r="F422" s="850" t="s">
        <v>1635</v>
      </c>
      <c r="G422" s="1058" t="s">
        <v>38</v>
      </c>
      <c r="H422" s="1169">
        <v>0.192</v>
      </c>
      <c r="I422" s="1058" t="s">
        <v>906</v>
      </c>
      <c r="J422" s="1058">
        <v>2022</v>
      </c>
      <c r="K422" s="1169">
        <v>0.222</v>
      </c>
      <c r="L422" s="1058">
        <v>17</v>
      </c>
      <c r="M422" s="1058" t="s">
        <v>1619</v>
      </c>
      <c r="N422" s="1058">
        <v>1702</v>
      </c>
      <c r="O422" s="850" t="s">
        <v>1620</v>
      </c>
      <c r="P422" s="1058" t="s">
        <v>1656</v>
      </c>
      <c r="Q422" s="1058" t="s">
        <v>1657</v>
      </c>
      <c r="R422" s="1064" t="s">
        <v>1655</v>
      </c>
      <c r="S422" s="1058" t="s">
        <v>1658</v>
      </c>
      <c r="T422" s="1058" t="s">
        <v>1659</v>
      </c>
      <c r="U422" s="1058" t="s">
        <v>158</v>
      </c>
      <c r="V422" s="1167">
        <v>600</v>
      </c>
      <c r="W422" s="1072">
        <v>1200</v>
      </c>
      <c r="X422" s="1072">
        <v>1200</v>
      </c>
      <c r="Y422" s="1072">
        <v>1200</v>
      </c>
      <c r="Z422" s="1058">
        <f t="shared" ref="Z422:Z433" si="68">V422+W422+X422+Y422</f>
        <v>4200</v>
      </c>
      <c r="AA422" s="1020" t="s">
        <v>43</v>
      </c>
      <c r="AB422" s="1058" t="s">
        <v>3317</v>
      </c>
      <c r="AC422" s="1058" t="s">
        <v>661</v>
      </c>
      <c r="AD422" s="1058" t="s">
        <v>1626</v>
      </c>
      <c r="AE422" s="1066" t="s">
        <v>1627</v>
      </c>
      <c r="AF422" s="1020"/>
      <c r="AG422" s="1020"/>
      <c r="AH422" s="1020"/>
      <c r="AI422" s="1020"/>
      <c r="AJ422" s="1020"/>
      <c r="AK422" s="1020"/>
      <c r="AL422" s="1020"/>
      <c r="AM422" s="1020"/>
      <c r="AN422" s="1026"/>
      <c r="AO422" s="1027" t="s">
        <v>2977</v>
      </c>
      <c r="AP422" s="1168">
        <v>100000000</v>
      </c>
      <c r="AQ422" s="1030"/>
      <c r="AR422" s="1164"/>
      <c r="AS422" s="1164"/>
      <c r="AT422" s="1164"/>
      <c r="AU422" s="1030">
        <f t="shared" si="64"/>
        <v>100000000</v>
      </c>
      <c r="AV422" s="1164">
        <v>168109151</v>
      </c>
      <c r="AW422" s="1164"/>
      <c r="AX422" s="1164"/>
      <c r="AY422" s="1164"/>
      <c r="AZ422" s="1164"/>
      <c r="BA422" s="1030">
        <f t="shared" si="66"/>
        <v>168109151</v>
      </c>
      <c r="BB422" s="1164">
        <v>182887888</v>
      </c>
      <c r="BC422" s="1164"/>
      <c r="BD422" s="1164"/>
      <c r="BE422" s="1164"/>
      <c r="BF422" s="1164"/>
      <c r="BG422" s="1030">
        <f t="shared" si="67"/>
        <v>182887888</v>
      </c>
      <c r="BH422" s="1164">
        <v>198941643</v>
      </c>
      <c r="BI422" s="1164"/>
      <c r="BJ422" s="1164"/>
      <c r="BK422" s="1164"/>
      <c r="BL422" s="1164"/>
      <c r="BM422" s="1030">
        <f t="shared" si="61"/>
        <v>198941643</v>
      </c>
    </row>
    <row r="423" spans="1:65" ht="189.75" hidden="1" x14ac:dyDescent="0.25">
      <c r="A423" s="855">
        <v>420</v>
      </c>
      <c r="B423" s="850" t="s">
        <v>3066</v>
      </c>
      <c r="C423" s="849" t="s">
        <v>3076</v>
      </c>
      <c r="D423" s="853" t="s">
        <v>1633</v>
      </c>
      <c r="E423" s="850" t="s">
        <v>1634</v>
      </c>
      <c r="F423" s="850" t="s">
        <v>1635</v>
      </c>
      <c r="G423" s="1058" t="s">
        <v>38</v>
      </c>
      <c r="H423" s="1169">
        <v>0.192</v>
      </c>
      <c r="I423" s="1058" t="s">
        <v>906</v>
      </c>
      <c r="J423" s="1058">
        <v>2022</v>
      </c>
      <c r="K423" s="1169">
        <v>0.222</v>
      </c>
      <c r="L423" s="1058">
        <v>17</v>
      </c>
      <c r="M423" s="1058" t="s">
        <v>1619</v>
      </c>
      <c r="N423" s="1058">
        <v>1702</v>
      </c>
      <c r="O423" s="850" t="s">
        <v>1620</v>
      </c>
      <c r="P423" s="1058" t="s">
        <v>1637</v>
      </c>
      <c r="Q423" s="1058" t="s">
        <v>1638</v>
      </c>
      <c r="R423" s="1064" t="s">
        <v>1660</v>
      </c>
      <c r="S423" s="1058" t="s">
        <v>1639</v>
      </c>
      <c r="T423" s="1058" t="s">
        <v>1640</v>
      </c>
      <c r="U423" s="1058">
        <v>5</v>
      </c>
      <c r="V423" s="1167">
        <v>1</v>
      </c>
      <c r="W423" s="1072">
        <v>1</v>
      </c>
      <c r="X423" s="1072">
        <v>2</v>
      </c>
      <c r="Y423" s="1072">
        <v>3</v>
      </c>
      <c r="Z423" s="1058">
        <f t="shared" si="68"/>
        <v>7</v>
      </c>
      <c r="AA423" s="1020" t="s">
        <v>43</v>
      </c>
      <c r="AB423" s="1058" t="s">
        <v>3317</v>
      </c>
      <c r="AC423" s="1058" t="s">
        <v>661</v>
      </c>
      <c r="AD423" s="1058" t="s">
        <v>1626</v>
      </c>
      <c r="AE423" s="1066" t="s">
        <v>1627</v>
      </c>
      <c r="AF423" s="1020"/>
      <c r="AG423" s="1020"/>
      <c r="AH423" s="1020"/>
      <c r="AI423" s="1020"/>
      <c r="AJ423" s="1020"/>
      <c r="AK423" s="1020"/>
      <c r="AL423" s="1020"/>
      <c r="AM423" s="1020"/>
      <c r="AN423" s="1026"/>
      <c r="AO423" s="1027" t="s">
        <v>2977</v>
      </c>
      <c r="AP423" s="1168">
        <v>300000000</v>
      </c>
      <c r="AQ423" s="1030"/>
      <c r="AR423" s="1164"/>
      <c r="AS423" s="1164"/>
      <c r="AT423" s="1164">
        <v>500000000</v>
      </c>
      <c r="AU423" s="1030">
        <f t="shared" si="64"/>
        <v>800000000</v>
      </c>
      <c r="AV423" s="1164">
        <f>336218302+532013508</f>
        <v>868231810</v>
      </c>
      <c r="AW423" s="1164"/>
      <c r="AX423" s="1164"/>
      <c r="AY423" s="1164"/>
      <c r="AZ423" s="1164"/>
      <c r="BA423" s="1030">
        <f t="shared" si="66"/>
        <v>868231810</v>
      </c>
      <c r="BB423" s="1164">
        <f>365775776+576868710</f>
        <v>942644486</v>
      </c>
      <c r="BC423" s="1164"/>
      <c r="BD423" s="1164"/>
      <c r="BE423" s="1164"/>
      <c r="BF423" s="1164"/>
      <c r="BG423" s="1030">
        <f t="shared" si="67"/>
        <v>942644486</v>
      </c>
      <c r="BH423" s="1164">
        <f>397883287+624081505</f>
        <v>1021964792</v>
      </c>
      <c r="BI423" s="1164"/>
      <c r="BJ423" s="1164"/>
      <c r="BK423" s="1164"/>
      <c r="BL423" s="1164"/>
      <c r="BM423" s="1030">
        <f t="shared" si="61"/>
        <v>1021964792</v>
      </c>
    </row>
    <row r="424" spans="1:65" ht="189.75" hidden="1" x14ac:dyDescent="0.25">
      <c r="A424" s="855">
        <v>421</v>
      </c>
      <c r="B424" s="850" t="s">
        <v>3066</v>
      </c>
      <c r="C424" s="849" t="s">
        <v>3076</v>
      </c>
      <c r="D424" s="853" t="s">
        <v>1633</v>
      </c>
      <c r="E424" s="850" t="s">
        <v>1634</v>
      </c>
      <c r="F424" s="850" t="s">
        <v>1635</v>
      </c>
      <c r="G424" s="1058" t="s">
        <v>38</v>
      </c>
      <c r="H424" s="1169">
        <v>0.192</v>
      </c>
      <c r="I424" s="1058" t="s">
        <v>906</v>
      </c>
      <c r="J424" s="1058">
        <v>2022</v>
      </c>
      <c r="K424" s="1169">
        <v>0.222</v>
      </c>
      <c r="L424" s="1058">
        <v>17</v>
      </c>
      <c r="M424" s="1058" t="s">
        <v>1619</v>
      </c>
      <c r="N424" s="1058">
        <v>1702</v>
      </c>
      <c r="O424" s="850" t="s">
        <v>1620</v>
      </c>
      <c r="P424" s="1058" t="s">
        <v>1642</v>
      </c>
      <c r="Q424" s="1058" t="s">
        <v>1643</v>
      </c>
      <c r="R424" s="1064" t="s">
        <v>1661</v>
      </c>
      <c r="S424" s="1058" t="s">
        <v>1644</v>
      </c>
      <c r="T424" s="1058" t="s">
        <v>1645</v>
      </c>
      <c r="U424" s="1058">
        <v>500</v>
      </c>
      <c r="V424" s="1167">
        <v>200</v>
      </c>
      <c r="W424" s="1072">
        <v>300</v>
      </c>
      <c r="X424" s="1072">
        <v>400</v>
      </c>
      <c r="Y424" s="1072">
        <v>500</v>
      </c>
      <c r="Z424" s="1058">
        <f t="shared" si="68"/>
        <v>1400</v>
      </c>
      <c r="AA424" s="1020" t="s">
        <v>43</v>
      </c>
      <c r="AB424" s="1058" t="s">
        <v>3317</v>
      </c>
      <c r="AC424" s="1058" t="s">
        <v>661</v>
      </c>
      <c r="AD424" s="1058" t="s">
        <v>1626</v>
      </c>
      <c r="AE424" s="1066" t="s">
        <v>1627</v>
      </c>
      <c r="AF424" s="1020"/>
      <c r="AG424" s="1020"/>
      <c r="AH424" s="1020"/>
      <c r="AI424" s="1020"/>
      <c r="AJ424" s="1020"/>
      <c r="AK424" s="1020"/>
      <c r="AL424" s="1020"/>
      <c r="AM424" s="1020"/>
      <c r="AN424" s="1026"/>
      <c r="AO424" s="1027" t="s">
        <v>2977</v>
      </c>
      <c r="AP424" s="1168">
        <f>600000000+381821677</f>
        <v>981821677</v>
      </c>
      <c r="AQ424" s="1030"/>
      <c r="AR424" s="1164"/>
      <c r="AS424" s="1164"/>
      <c r="AT424" s="1164"/>
      <c r="AU424" s="1030">
        <f t="shared" si="64"/>
        <v>981821677</v>
      </c>
      <c r="AV424" s="1164">
        <v>140090959</v>
      </c>
      <c r="AW424" s="1164"/>
      <c r="AX424" s="1164"/>
      <c r="AY424" s="1164"/>
      <c r="AZ424" s="1164"/>
      <c r="BA424" s="1030">
        <f t="shared" si="66"/>
        <v>140090959</v>
      </c>
      <c r="BB424" s="1164">
        <v>152406573</v>
      </c>
      <c r="BC424" s="1164"/>
      <c r="BD424" s="1164"/>
      <c r="BE424" s="1164"/>
      <c r="BF424" s="1164"/>
      <c r="BG424" s="1030">
        <f t="shared" si="67"/>
        <v>152406573</v>
      </c>
      <c r="BH424" s="1164">
        <v>165784703</v>
      </c>
      <c r="BI424" s="1164"/>
      <c r="BJ424" s="1164"/>
      <c r="BK424" s="1164"/>
      <c r="BL424" s="1164"/>
      <c r="BM424" s="1030">
        <f t="shared" si="61"/>
        <v>165784703</v>
      </c>
    </row>
    <row r="425" spans="1:65" ht="189.75" hidden="1" x14ac:dyDescent="0.25">
      <c r="A425" s="855">
        <v>422</v>
      </c>
      <c r="B425" s="850" t="s">
        <v>3066</v>
      </c>
      <c r="C425" s="849" t="s">
        <v>3076</v>
      </c>
      <c r="D425" s="853" t="s">
        <v>1633</v>
      </c>
      <c r="E425" s="850" t="s">
        <v>1634</v>
      </c>
      <c r="F425" s="850" t="s">
        <v>1635</v>
      </c>
      <c r="G425" s="1058" t="s">
        <v>38</v>
      </c>
      <c r="H425" s="1169">
        <v>0.192</v>
      </c>
      <c r="I425" s="1058" t="s">
        <v>906</v>
      </c>
      <c r="J425" s="1058">
        <v>2022</v>
      </c>
      <c r="K425" s="1169">
        <v>0.222</v>
      </c>
      <c r="L425" s="1058">
        <v>17</v>
      </c>
      <c r="M425" s="1058" t="s">
        <v>1619</v>
      </c>
      <c r="N425" s="1058">
        <v>1702</v>
      </c>
      <c r="O425" s="850" t="s">
        <v>1620</v>
      </c>
      <c r="P425" s="1058" t="s">
        <v>1647</v>
      </c>
      <c r="Q425" s="1058" t="s">
        <v>1648</v>
      </c>
      <c r="R425" s="1064" t="s">
        <v>1662</v>
      </c>
      <c r="S425" s="1058" t="s">
        <v>1649</v>
      </c>
      <c r="T425" s="1058" t="s">
        <v>1650</v>
      </c>
      <c r="U425" s="1058">
        <v>4</v>
      </c>
      <c r="V425" s="1167">
        <v>2</v>
      </c>
      <c r="W425" s="1072">
        <v>2</v>
      </c>
      <c r="X425" s="1072">
        <v>2</v>
      </c>
      <c r="Y425" s="1072">
        <v>2</v>
      </c>
      <c r="Z425" s="1058">
        <f t="shared" si="68"/>
        <v>8</v>
      </c>
      <c r="AA425" s="1020" t="s">
        <v>43</v>
      </c>
      <c r="AB425" s="1058" t="s">
        <v>3317</v>
      </c>
      <c r="AC425" s="1058" t="s">
        <v>661</v>
      </c>
      <c r="AD425" s="1058" t="s">
        <v>1626</v>
      </c>
      <c r="AE425" s="1066" t="s">
        <v>1627</v>
      </c>
      <c r="AF425" s="1020"/>
      <c r="AG425" s="1020"/>
      <c r="AH425" s="1020"/>
      <c r="AI425" s="1020"/>
      <c r="AJ425" s="1020"/>
      <c r="AK425" s="1020"/>
      <c r="AL425" s="1020"/>
      <c r="AM425" s="1020"/>
      <c r="AN425" s="1026"/>
      <c r="AO425" s="1027" t="s">
        <v>2977</v>
      </c>
      <c r="AP425" s="1168">
        <v>250000000</v>
      </c>
      <c r="AQ425" s="1030"/>
      <c r="AR425" s="1164"/>
      <c r="AS425" s="1164"/>
      <c r="AT425" s="1164"/>
      <c r="AU425" s="1030">
        <f t="shared" si="64"/>
        <v>250000000</v>
      </c>
      <c r="AV425" s="1164">
        <v>112072767</v>
      </c>
      <c r="AW425" s="1164"/>
      <c r="AX425" s="1164"/>
      <c r="AY425" s="1164"/>
      <c r="AZ425" s="1164"/>
      <c r="BA425" s="1030">
        <f t="shared" si="66"/>
        <v>112072767</v>
      </c>
      <c r="BB425" s="1164">
        <v>121925258</v>
      </c>
      <c r="BC425" s="1164"/>
      <c r="BD425" s="1164"/>
      <c r="BE425" s="1164"/>
      <c r="BF425" s="1164"/>
      <c r="BG425" s="1030">
        <f t="shared" si="67"/>
        <v>121925258</v>
      </c>
      <c r="BH425" s="1164">
        <v>132627762</v>
      </c>
      <c r="BI425" s="1164"/>
      <c r="BJ425" s="1164"/>
      <c r="BK425" s="1164"/>
      <c r="BL425" s="1164"/>
      <c r="BM425" s="1030">
        <f t="shared" si="61"/>
        <v>132627762</v>
      </c>
    </row>
    <row r="426" spans="1:65" ht="189.75" hidden="1" x14ac:dyDescent="0.25">
      <c r="A426" s="855">
        <v>423</v>
      </c>
      <c r="B426" s="850" t="s">
        <v>3066</v>
      </c>
      <c r="C426" s="849" t="s">
        <v>3076</v>
      </c>
      <c r="D426" s="853" t="s">
        <v>1633</v>
      </c>
      <c r="E426" s="850" t="s">
        <v>1634</v>
      </c>
      <c r="F426" s="850" t="s">
        <v>1635</v>
      </c>
      <c r="G426" s="1058" t="s">
        <v>38</v>
      </c>
      <c r="H426" s="1169">
        <v>0.192</v>
      </c>
      <c r="I426" s="1058" t="s">
        <v>906</v>
      </c>
      <c r="J426" s="1058">
        <v>2022</v>
      </c>
      <c r="K426" s="1169">
        <v>0.222</v>
      </c>
      <c r="L426" s="1058">
        <v>17</v>
      </c>
      <c r="M426" s="1058" t="s">
        <v>1619</v>
      </c>
      <c r="N426" s="1058">
        <v>1702</v>
      </c>
      <c r="O426" s="850" t="s">
        <v>1620</v>
      </c>
      <c r="P426" s="1058">
        <v>1702019</v>
      </c>
      <c r="Q426" s="1058" t="s">
        <v>1664</v>
      </c>
      <c r="R426" s="1064" t="s">
        <v>1663</v>
      </c>
      <c r="S426" s="1058">
        <v>170201900</v>
      </c>
      <c r="T426" s="1058" t="s">
        <v>1665</v>
      </c>
      <c r="U426" s="1058">
        <v>0</v>
      </c>
      <c r="V426" s="1167">
        <v>1</v>
      </c>
      <c r="W426" s="1072">
        <v>1</v>
      </c>
      <c r="X426" s="1072">
        <v>1</v>
      </c>
      <c r="Y426" s="1072">
        <v>1</v>
      </c>
      <c r="Z426" s="1058">
        <v>1</v>
      </c>
      <c r="AA426" s="1020" t="s">
        <v>53</v>
      </c>
      <c r="AB426" s="1058" t="s">
        <v>3317</v>
      </c>
      <c r="AC426" s="1058" t="s">
        <v>661</v>
      </c>
      <c r="AD426" s="1058" t="s">
        <v>1626</v>
      </c>
      <c r="AE426" s="1066" t="s">
        <v>1627</v>
      </c>
      <c r="AF426" s="1020"/>
      <c r="AG426" s="1020"/>
      <c r="AH426" s="1020"/>
      <c r="AI426" s="1020"/>
      <c r="AJ426" s="1020"/>
      <c r="AK426" s="1020"/>
      <c r="AL426" s="1020"/>
      <c r="AM426" s="1020"/>
      <c r="AN426" s="1026"/>
      <c r="AO426" s="1027" t="s">
        <v>2977</v>
      </c>
      <c r="AP426" s="1168">
        <v>200000000</v>
      </c>
      <c r="AQ426" s="1030"/>
      <c r="AR426" s="1164"/>
      <c r="AS426" s="1164"/>
      <c r="AT426" s="1164"/>
      <c r="AU426" s="1030">
        <f t="shared" si="64"/>
        <v>200000000</v>
      </c>
      <c r="AV426" s="1164">
        <v>112072767</v>
      </c>
      <c r="AW426" s="1164"/>
      <c r="AX426" s="1164"/>
      <c r="AY426" s="1164"/>
      <c r="AZ426" s="1164"/>
      <c r="BA426" s="1030">
        <f t="shared" si="66"/>
        <v>112072767</v>
      </c>
      <c r="BB426" s="1164">
        <v>121925258</v>
      </c>
      <c r="BC426" s="1164"/>
      <c r="BD426" s="1164"/>
      <c r="BE426" s="1164"/>
      <c r="BF426" s="1164"/>
      <c r="BG426" s="1030">
        <f t="shared" si="67"/>
        <v>121925258</v>
      </c>
      <c r="BH426" s="1164">
        <v>132627762</v>
      </c>
      <c r="BI426" s="1164"/>
      <c r="BJ426" s="1164"/>
      <c r="BK426" s="1164"/>
      <c r="BL426" s="1164"/>
      <c r="BM426" s="1030">
        <f t="shared" si="61"/>
        <v>132627762</v>
      </c>
    </row>
    <row r="427" spans="1:65" ht="276" hidden="1" x14ac:dyDescent="0.25">
      <c r="A427" s="855">
        <v>424</v>
      </c>
      <c r="B427" s="850" t="s">
        <v>3066</v>
      </c>
      <c r="C427" s="849" t="s">
        <v>3076</v>
      </c>
      <c r="D427" s="853" t="s">
        <v>1666</v>
      </c>
      <c r="E427" s="850" t="s">
        <v>1667</v>
      </c>
      <c r="F427" s="850" t="s">
        <v>1670</v>
      </c>
      <c r="G427" s="1058" t="s">
        <v>1671</v>
      </c>
      <c r="H427" s="1058" t="s">
        <v>158</v>
      </c>
      <c r="I427" s="1058" t="s">
        <v>39</v>
      </c>
      <c r="J427" s="1058">
        <v>2022</v>
      </c>
      <c r="K427" s="1170">
        <v>15000000000</v>
      </c>
      <c r="L427" s="1058">
        <v>17</v>
      </c>
      <c r="M427" s="1058" t="s">
        <v>1619</v>
      </c>
      <c r="N427" s="1072" t="s">
        <v>1668</v>
      </c>
      <c r="O427" s="850" t="s">
        <v>1669</v>
      </c>
      <c r="P427" s="1058" t="s">
        <v>1673</v>
      </c>
      <c r="Q427" s="1058" t="s">
        <v>1674</v>
      </c>
      <c r="R427" s="1064" t="s">
        <v>1672</v>
      </c>
      <c r="S427" s="1058" t="s">
        <v>1675</v>
      </c>
      <c r="T427" s="1058" t="s">
        <v>1676</v>
      </c>
      <c r="U427" s="1072" t="s">
        <v>158</v>
      </c>
      <c r="V427" s="1167">
        <v>5</v>
      </c>
      <c r="W427" s="1072">
        <v>10</v>
      </c>
      <c r="X427" s="1072">
        <v>10</v>
      </c>
      <c r="Y427" s="1072">
        <v>10</v>
      </c>
      <c r="Z427" s="1058">
        <f t="shared" si="68"/>
        <v>35</v>
      </c>
      <c r="AA427" s="1020" t="s">
        <v>43</v>
      </c>
      <c r="AB427" s="1058" t="s">
        <v>3317</v>
      </c>
      <c r="AC427" s="1058" t="s">
        <v>661</v>
      </c>
      <c r="AD427" s="1058" t="s">
        <v>1626</v>
      </c>
      <c r="AE427" s="1066" t="s">
        <v>1627</v>
      </c>
      <c r="AF427" s="1020"/>
      <c r="AG427" s="1020"/>
      <c r="AH427" s="1020"/>
      <c r="AI427" s="1020"/>
      <c r="AJ427" s="1020"/>
      <c r="AK427" s="1020"/>
      <c r="AL427" s="1020"/>
      <c r="AM427" s="1020"/>
      <c r="AN427" s="1026"/>
      <c r="AO427" s="1027" t="s">
        <v>2963</v>
      </c>
      <c r="AP427" s="1171"/>
      <c r="AQ427" s="1030"/>
      <c r="AR427" s="1164"/>
      <c r="AS427" s="1164"/>
      <c r="AT427" s="1164">
        <v>80000000</v>
      </c>
      <c r="AU427" s="1030">
        <f t="shared" si="64"/>
        <v>80000000</v>
      </c>
      <c r="AV427" s="1164"/>
      <c r="AW427" s="1164"/>
      <c r="AX427" s="1164"/>
      <c r="AY427" s="1164"/>
      <c r="AZ427" s="1164"/>
      <c r="BA427" s="1030"/>
      <c r="BB427" s="1164"/>
      <c r="BC427" s="1164"/>
      <c r="BD427" s="1164"/>
      <c r="BE427" s="1164"/>
      <c r="BF427" s="1164"/>
      <c r="BG427" s="1030"/>
      <c r="BH427" s="1164"/>
      <c r="BI427" s="1164"/>
      <c r="BJ427" s="1164"/>
      <c r="BK427" s="1164"/>
      <c r="BL427" s="1164"/>
      <c r="BM427" s="1030">
        <f t="shared" si="61"/>
        <v>0</v>
      </c>
    </row>
    <row r="428" spans="1:65" ht="276" hidden="1" x14ac:dyDescent="0.25">
      <c r="A428" s="855">
        <v>425</v>
      </c>
      <c r="B428" s="850" t="s">
        <v>3066</v>
      </c>
      <c r="C428" s="849" t="s">
        <v>3076</v>
      </c>
      <c r="D428" s="853" t="s">
        <v>1666</v>
      </c>
      <c r="E428" s="850" t="s">
        <v>1667</v>
      </c>
      <c r="F428" s="850" t="s">
        <v>1670</v>
      </c>
      <c r="G428" s="1058" t="s">
        <v>1671</v>
      </c>
      <c r="H428" s="1058" t="s">
        <v>158</v>
      </c>
      <c r="I428" s="1058" t="s">
        <v>39</v>
      </c>
      <c r="J428" s="1058">
        <v>2022</v>
      </c>
      <c r="K428" s="1170">
        <v>15000000000</v>
      </c>
      <c r="L428" s="1058">
        <v>17</v>
      </c>
      <c r="M428" s="1058" t="s">
        <v>1619</v>
      </c>
      <c r="N428" s="1072" t="s">
        <v>1668</v>
      </c>
      <c r="O428" s="850" t="s">
        <v>1669</v>
      </c>
      <c r="P428" s="1058" t="s">
        <v>1678</v>
      </c>
      <c r="Q428" s="1058" t="s">
        <v>1679</v>
      </c>
      <c r="R428" s="1064" t="s">
        <v>1677</v>
      </c>
      <c r="S428" s="1058" t="s">
        <v>1680</v>
      </c>
      <c r="T428" s="1058" t="s">
        <v>1681</v>
      </c>
      <c r="U428" s="1072" t="s">
        <v>158</v>
      </c>
      <c r="V428" s="1167">
        <v>250</v>
      </c>
      <c r="W428" s="1167">
        <v>250</v>
      </c>
      <c r="X428" s="1167">
        <v>250</v>
      </c>
      <c r="Y428" s="1167">
        <v>250</v>
      </c>
      <c r="Z428" s="1058">
        <f t="shared" si="68"/>
        <v>1000</v>
      </c>
      <c r="AA428" s="1020" t="s">
        <v>43</v>
      </c>
      <c r="AB428" s="1058" t="s">
        <v>3317</v>
      </c>
      <c r="AC428" s="1058" t="s">
        <v>661</v>
      </c>
      <c r="AD428" s="1058" t="s">
        <v>1626</v>
      </c>
      <c r="AE428" s="1066" t="s">
        <v>1627</v>
      </c>
      <c r="AF428" s="1020"/>
      <c r="AG428" s="1020"/>
      <c r="AH428" s="1020"/>
      <c r="AI428" s="1020"/>
      <c r="AJ428" s="1020"/>
      <c r="AK428" s="1020"/>
      <c r="AL428" s="1020"/>
      <c r="AM428" s="1020"/>
      <c r="AN428" s="1026"/>
      <c r="AO428" s="1027" t="s">
        <v>2963</v>
      </c>
      <c r="AP428" s="1171"/>
      <c r="AQ428" s="1030"/>
      <c r="AR428" s="1164"/>
      <c r="AS428" s="1164"/>
      <c r="AT428" s="1164">
        <v>120000000</v>
      </c>
      <c r="AU428" s="1030">
        <f t="shared" si="64"/>
        <v>120000000</v>
      </c>
      <c r="AV428" s="1164"/>
      <c r="AW428" s="1164"/>
      <c r="AX428" s="1164"/>
      <c r="AY428" s="1164"/>
      <c r="AZ428" s="1164"/>
      <c r="BA428" s="1030"/>
      <c r="BB428" s="1164"/>
      <c r="BC428" s="1164"/>
      <c r="BD428" s="1164"/>
      <c r="BE428" s="1164"/>
      <c r="BF428" s="1164"/>
      <c r="BG428" s="1030"/>
      <c r="BH428" s="1164"/>
      <c r="BI428" s="1164"/>
      <c r="BJ428" s="1164"/>
      <c r="BK428" s="1164"/>
      <c r="BL428" s="1164"/>
      <c r="BM428" s="1030">
        <f t="shared" si="61"/>
        <v>0</v>
      </c>
    </row>
    <row r="429" spans="1:65" ht="276" hidden="1" x14ac:dyDescent="0.25">
      <c r="A429" s="855">
        <v>426</v>
      </c>
      <c r="B429" s="850" t="s">
        <v>3066</v>
      </c>
      <c r="C429" s="849" t="s">
        <v>3076</v>
      </c>
      <c r="D429" s="853" t="s">
        <v>1666</v>
      </c>
      <c r="E429" s="850" t="s">
        <v>1667</v>
      </c>
      <c r="F429" s="850" t="s">
        <v>1682</v>
      </c>
      <c r="G429" s="1058" t="s">
        <v>38</v>
      </c>
      <c r="H429" s="1165">
        <v>0.05</v>
      </c>
      <c r="I429" s="1058" t="s">
        <v>906</v>
      </c>
      <c r="J429" s="1058">
        <v>2022</v>
      </c>
      <c r="K429" s="1165">
        <v>0.1</v>
      </c>
      <c r="L429" s="1058">
        <v>17</v>
      </c>
      <c r="M429" s="1058" t="s">
        <v>1619</v>
      </c>
      <c r="N429" s="1058">
        <v>1702</v>
      </c>
      <c r="O429" s="850" t="s">
        <v>1620</v>
      </c>
      <c r="P429" s="1059" t="s">
        <v>1637</v>
      </c>
      <c r="Q429" s="1060" t="s">
        <v>1638</v>
      </c>
      <c r="R429" s="1064" t="s">
        <v>1683</v>
      </c>
      <c r="S429" s="1060" t="s">
        <v>1639</v>
      </c>
      <c r="T429" s="1060" t="s">
        <v>1640</v>
      </c>
      <c r="U429" s="1172">
        <v>3</v>
      </c>
      <c r="V429" s="1070">
        <v>2</v>
      </c>
      <c r="W429" s="1070">
        <v>2</v>
      </c>
      <c r="X429" s="1070">
        <v>3</v>
      </c>
      <c r="Y429" s="1070">
        <v>3</v>
      </c>
      <c r="Z429" s="1058">
        <f t="shared" si="68"/>
        <v>10</v>
      </c>
      <c r="AA429" s="1020" t="s">
        <v>43</v>
      </c>
      <c r="AB429" s="1058" t="s">
        <v>3317</v>
      </c>
      <c r="AC429" s="1058" t="s">
        <v>661</v>
      </c>
      <c r="AD429" s="1058" t="s">
        <v>1626</v>
      </c>
      <c r="AE429" s="1066" t="s">
        <v>1627</v>
      </c>
      <c r="AF429" s="1020"/>
      <c r="AG429" s="1020"/>
      <c r="AH429" s="1020"/>
      <c r="AI429" s="1020"/>
      <c r="AJ429" s="1020"/>
      <c r="AK429" s="1020"/>
      <c r="AL429" s="1020"/>
      <c r="AM429" s="1020"/>
      <c r="AN429" s="1026"/>
      <c r="AO429" s="1027" t="s">
        <v>2977</v>
      </c>
      <c r="AP429" s="1168">
        <v>200000000</v>
      </c>
      <c r="AQ429" s="1030"/>
      <c r="AR429" s="1164">
        <v>769228277.67950106</v>
      </c>
      <c r="AS429" s="1164"/>
      <c r="AT429" s="1164">
        <v>36000000000</v>
      </c>
      <c r="AU429" s="1030">
        <f t="shared" si="64"/>
        <v>36969228277.679504</v>
      </c>
      <c r="AV429" s="1164">
        <f>733411669+616442633</f>
        <v>1349854302</v>
      </c>
      <c r="AW429" s="1164"/>
      <c r="AX429" s="1164">
        <v>1346149485.9391267</v>
      </c>
      <c r="AY429" s="1164"/>
      <c r="AZ429" s="1164"/>
      <c r="BA429" s="1030">
        <f t="shared" ref="BA429:BA432" si="69">AV429+AW429+AX429+AY429+AZ429</f>
        <v>2696003787.939127</v>
      </c>
      <c r="BB429" s="1164">
        <f>798879069+668416236</f>
        <v>1467295305</v>
      </c>
      <c r="BC429" s="1164"/>
      <c r="BD429" s="1164">
        <v>1346149485.9391267</v>
      </c>
      <c r="BE429" s="1164"/>
      <c r="BF429" s="1164"/>
      <c r="BG429" s="1030">
        <f t="shared" ref="BG429:BG434" si="70">+BB429+BC429+BD429+BE429+BF429</f>
        <v>2813444790.939127</v>
      </c>
      <c r="BH429" s="1164">
        <f>868563011+723121575</f>
        <v>1591684586</v>
      </c>
      <c r="BI429" s="1164"/>
      <c r="BJ429" s="1164">
        <v>384614138.83975053</v>
      </c>
      <c r="BK429" s="1164"/>
      <c r="BL429" s="1164"/>
      <c r="BM429" s="1030">
        <f t="shared" si="61"/>
        <v>1976298724.8397505</v>
      </c>
    </row>
    <row r="430" spans="1:65" ht="276" hidden="1" x14ac:dyDescent="0.25">
      <c r="A430" s="855">
        <v>427</v>
      </c>
      <c r="B430" s="850" t="s">
        <v>3066</v>
      </c>
      <c r="C430" s="849" t="s">
        <v>3076</v>
      </c>
      <c r="D430" s="853" t="s">
        <v>1666</v>
      </c>
      <c r="E430" s="850" t="s">
        <v>1667</v>
      </c>
      <c r="F430" s="850" t="s">
        <v>1682</v>
      </c>
      <c r="G430" s="1058" t="s">
        <v>38</v>
      </c>
      <c r="H430" s="1165">
        <v>0.05</v>
      </c>
      <c r="I430" s="1058" t="s">
        <v>906</v>
      </c>
      <c r="J430" s="1058">
        <v>2022</v>
      </c>
      <c r="K430" s="1165">
        <v>0.1</v>
      </c>
      <c r="L430" s="1058">
        <v>17</v>
      </c>
      <c r="M430" s="1058" t="s">
        <v>1619</v>
      </c>
      <c r="N430" s="1058">
        <v>1702</v>
      </c>
      <c r="O430" s="850" t="s">
        <v>1620</v>
      </c>
      <c r="P430" s="1060" t="s">
        <v>1685</v>
      </c>
      <c r="Q430" s="1060" t="s">
        <v>1686</v>
      </c>
      <c r="R430" s="1069" t="s">
        <v>1684</v>
      </c>
      <c r="S430" s="1060" t="s">
        <v>1687</v>
      </c>
      <c r="T430" s="1060" t="s">
        <v>1688</v>
      </c>
      <c r="U430" s="1172" t="s">
        <v>158</v>
      </c>
      <c r="V430" s="1070">
        <v>100</v>
      </c>
      <c r="W430" s="1070">
        <v>150</v>
      </c>
      <c r="X430" s="1070">
        <v>200</v>
      </c>
      <c r="Y430" s="1070">
        <v>250</v>
      </c>
      <c r="Z430" s="1058">
        <f t="shared" si="68"/>
        <v>700</v>
      </c>
      <c r="AA430" s="1020" t="s">
        <v>43</v>
      </c>
      <c r="AB430" s="1058" t="s">
        <v>3317</v>
      </c>
      <c r="AC430" s="1058" t="s">
        <v>661</v>
      </c>
      <c r="AD430" s="1058" t="s">
        <v>1626</v>
      </c>
      <c r="AE430" s="1066" t="s">
        <v>1627</v>
      </c>
      <c r="AF430" s="1020"/>
      <c r="AG430" s="1020"/>
      <c r="AH430" s="1020"/>
      <c r="AI430" s="1020"/>
      <c r="AJ430" s="1020"/>
      <c r="AK430" s="1020"/>
      <c r="AL430" s="1020"/>
      <c r="AM430" s="1020"/>
      <c r="AN430" s="1026"/>
      <c r="AO430" s="1027" t="s">
        <v>2977</v>
      </c>
      <c r="AP430" s="1168">
        <v>3650740291</v>
      </c>
      <c r="AQ430" s="1030"/>
      <c r="AR430" s="1164"/>
      <c r="AS430" s="1164"/>
      <c r="AT430" s="1164"/>
      <c r="AU430" s="1030">
        <f t="shared" si="64"/>
        <v>3650740291</v>
      </c>
      <c r="AV430" s="1164">
        <v>527468540</v>
      </c>
      <c r="AW430" s="1164"/>
      <c r="AX430" s="1030"/>
      <c r="AY430" s="1164"/>
      <c r="AZ430" s="1164"/>
      <c r="BA430" s="1030">
        <f t="shared" si="69"/>
        <v>527468540</v>
      </c>
      <c r="BB430" s="1164">
        <v>574552593</v>
      </c>
      <c r="BC430" s="1164"/>
      <c r="BD430" s="1030"/>
      <c r="BE430" s="1164"/>
      <c r="BF430" s="1164"/>
      <c r="BG430" s="1030">
        <f t="shared" si="70"/>
        <v>574552593</v>
      </c>
      <c r="BH430" s="1164">
        <v>624669177</v>
      </c>
      <c r="BI430" s="1164"/>
      <c r="BJ430" s="1164"/>
      <c r="BK430" s="1164"/>
      <c r="BL430" s="1164"/>
      <c r="BM430" s="1030">
        <f t="shared" si="61"/>
        <v>624669177</v>
      </c>
    </row>
    <row r="431" spans="1:65" ht="276" hidden="1" x14ac:dyDescent="0.25">
      <c r="A431" s="855">
        <v>428</v>
      </c>
      <c r="B431" s="850" t="s">
        <v>3066</v>
      </c>
      <c r="C431" s="849" t="s">
        <v>3076</v>
      </c>
      <c r="D431" s="853" t="s">
        <v>1666</v>
      </c>
      <c r="E431" s="850" t="s">
        <v>1667</v>
      </c>
      <c r="F431" s="850" t="s">
        <v>1682</v>
      </c>
      <c r="G431" s="1058" t="s">
        <v>38</v>
      </c>
      <c r="H431" s="1165">
        <v>0.05</v>
      </c>
      <c r="I431" s="1058" t="s">
        <v>906</v>
      </c>
      <c r="J431" s="1058">
        <v>2022</v>
      </c>
      <c r="K431" s="1165">
        <v>0.1</v>
      </c>
      <c r="L431" s="1058">
        <v>17</v>
      </c>
      <c r="M431" s="1058" t="s">
        <v>1619</v>
      </c>
      <c r="N431" s="1058">
        <v>1702</v>
      </c>
      <c r="O431" s="850" t="s">
        <v>1620</v>
      </c>
      <c r="P431" s="1060" t="s">
        <v>1690</v>
      </c>
      <c r="Q431" s="1060" t="s">
        <v>1691</v>
      </c>
      <c r="R431" s="1069" t="s">
        <v>1689</v>
      </c>
      <c r="S431" s="1060" t="s">
        <v>1692</v>
      </c>
      <c r="T431" s="1060" t="s">
        <v>1693</v>
      </c>
      <c r="U431" s="1172">
        <v>1000</v>
      </c>
      <c r="V431" s="1070">
        <v>500</v>
      </c>
      <c r="W431" s="1070">
        <v>500</v>
      </c>
      <c r="X431" s="1070">
        <v>500</v>
      </c>
      <c r="Y431" s="1070">
        <v>500</v>
      </c>
      <c r="Z431" s="1058">
        <f t="shared" si="68"/>
        <v>2000</v>
      </c>
      <c r="AA431" s="1020" t="s">
        <v>43</v>
      </c>
      <c r="AB431" s="1058" t="s">
        <v>3317</v>
      </c>
      <c r="AC431" s="1058" t="s">
        <v>661</v>
      </c>
      <c r="AD431" s="1058" t="s">
        <v>1626</v>
      </c>
      <c r="AE431" s="1066" t="s">
        <v>1627</v>
      </c>
      <c r="AF431" s="1020"/>
      <c r="AG431" s="1020"/>
      <c r="AH431" s="1020"/>
      <c r="AI431" s="1020"/>
      <c r="AJ431" s="1020"/>
      <c r="AK431" s="1020"/>
      <c r="AL431" s="1020"/>
      <c r="AM431" s="1020"/>
      <c r="AN431" s="1026"/>
      <c r="AO431" s="1027" t="s">
        <v>2977</v>
      </c>
      <c r="AP431" s="1168">
        <v>500000000</v>
      </c>
      <c r="AQ431" s="1030"/>
      <c r="AR431" s="1164"/>
      <c r="AS431" s="1164"/>
      <c r="AT431" s="1164"/>
      <c r="AU431" s="1030">
        <f t="shared" si="64"/>
        <v>500000000</v>
      </c>
      <c r="AV431" s="1164">
        <v>210987416</v>
      </c>
      <c r="AW431" s="1164"/>
      <c r="AX431" s="1030"/>
      <c r="AY431" s="1164"/>
      <c r="AZ431" s="1164"/>
      <c r="BA431" s="1030">
        <f t="shared" si="69"/>
        <v>210987416</v>
      </c>
      <c r="BB431" s="1164">
        <v>229821037</v>
      </c>
      <c r="BC431" s="1164"/>
      <c r="BD431" s="1030"/>
      <c r="BE431" s="1164"/>
      <c r="BF431" s="1164"/>
      <c r="BG431" s="1030">
        <f t="shared" si="70"/>
        <v>229821037</v>
      </c>
      <c r="BH431" s="1164">
        <v>249867670</v>
      </c>
      <c r="BI431" s="1164"/>
      <c r="BJ431" s="1164"/>
      <c r="BK431" s="1164"/>
      <c r="BL431" s="1164"/>
      <c r="BM431" s="1030">
        <f t="shared" si="61"/>
        <v>249867670</v>
      </c>
    </row>
    <row r="432" spans="1:65" ht="276" hidden="1" x14ac:dyDescent="0.25">
      <c r="A432" s="855">
        <v>429</v>
      </c>
      <c r="B432" s="850" t="s">
        <v>3066</v>
      </c>
      <c r="C432" s="849" t="s">
        <v>3076</v>
      </c>
      <c r="D432" s="853" t="s">
        <v>1666</v>
      </c>
      <c r="E432" s="850" t="s">
        <v>1667</v>
      </c>
      <c r="F432" s="850" t="s">
        <v>1682</v>
      </c>
      <c r="G432" s="1058" t="s">
        <v>38</v>
      </c>
      <c r="H432" s="1165">
        <v>0.05</v>
      </c>
      <c r="I432" s="1058" t="s">
        <v>906</v>
      </c>
      <c r="J432" s="1058">
        <v>2022</v>
      </c>
      <c r="K432" s="1165">
        <v>0.1</v>
      </c>
      <c r="L432" s="1058">
        <v>17</v>
      </c>
      <c r="M432" s="1058" t="s">
        <v>1619</v>
      </c>
      <c r="N432" s="1058">
        <v>1702</v>
      </c>
      <c r="O432" s="850" t="s">
        <v>1620</v>
      </c>
      <c r="P432" s="1060" t="s">
        <v>1695</v>
      </c>
      <c r="Q432" s="1060" t="s">
        <v>102</v>
      </c>
      <c r="R432" s="1069" t="s">
        <v>1694</v>
      </c>
      <c r="S432" s="1060" t="s">
        <v>1696</v>
      </c>
      <c r="T432" s="1060" t="s">
        <v>864</v>
      </c>
      <c r="U432" s="1172" t="s">
        <v>158</v>
      </c>
      <c r="V432" s="1070">
        <v>1</v>
      </c>
      <c r="W432" s="1172">
        <v>1</v>
      </c>
      <c r="X432" s="1172">
        <v>1</v>
      </c>
      <c r="Y432" s="1172">
        <v>1</v>
      </c>
      <c r="Z432" s="1058">
        <f t="shared" si="68"/>
        <v>4</v>
      </c>
      <c r="AA432" s="1020" t="s">
        <v>43</v>
      </c>
      <c r="AB432" s="1058" t="s">
        <v>3317</v>
      </c>
      <c r="AC432" s="1058" t="s">
        <v>661</v>
      </c>
      <c r="AD432" s="1058" t="s">
        <v>1626</v>
      </c>
      <c r="AE432" s="1066" t="s">
        <v>1627</v>
      </c>
      <c r="AF432" s="1020"/>
      <c r="AG432" s="1020"/>
      <c r="AH432" s="1020"/>
      <c r="AI432" s="1020"/>
      <c r="AJ432" s="1020"/>
      <c r="AK432" s="1020"/>
      <c r="AL432" s="1020"/>
      <c r="AM432" s="1020"/>
      <c r="AN432" s="1026"/>
      <c r="AO432" s="1027" t="s">
        <v>2977</v>
      </c>
      <c r="AP432" s="1168">
        <v>200000000</v>
      </c>
      <c r="AQ432" s="1030"/>
      <c r="AR432" s="1164"/>
      <c r="AS432" s="1164"/>
      <c r="AT432" s="1164"/>
      <c r="AU432" s="1030">
        <f t="shared" si="64"/>
        <v>200000000</v>
      </c>
      <c r="AV432" s="1164">
        <v>105493708</v>
      </c>
      <c r="AW432" s="1164"/>
      <c r="AX432" s="1030"/>
      <c r="AY432" s="1164"/>
      <c r="AZ432" s="1164"/>
      <c r="BA432" s="1030">
        <f t="shared" si="69"/>
        <v>105493708</v>
      </c>
      <c r="BB432" s="1164">
        <v>114910518</v>
      </c>
      <c r="BC432" s="1164"/>
      <c r="BD432" s="1030"/>
      <c r="BE432" s="1164"/>
      <c r="BF432" s="1164"/>
      <c r="BG432" s="1030">
        <f t="shared" si="70"/>
        <v>114910518</v>
      </c>
      <c r="BH432" s="1164">
        <v>124933834</v>
      </c>
      <c r="BI432" s="1164"/>
      <c r="BJ432" s="1164"/>
      <c r="BK432" s="1164"/>
      <c r="BL432" s="1164"/>
      <c r="BM432" s="1030">
        <f t="shared" si="61"/>
        <v>124933834</v>
      </c>
    </row>
    <row r="433" spans="1:65" ht="276" hidden="1" x14ac:dyDescent="0.25">
      <c r="A433" s="855">
        <v>430</v>
      </c>
      <c r="B433" s="850" t="s">
        <v>3066</v>
      </c>
      <c r="C433" s="849" t="s">
        <v>3076</v>
      </c>
      <c r="D433" s="853" t="s">
        <v>1697</v>
      </c>
      <c r="E433" s="850" t="s">
        <v>1698</v>
      </c>
      <c r="F433" s="850" t="s">
        <v>1700</v>
      </c>
      <c r="G433" s="1058" t="s">
        <v>110</v>
      </c>
      <c r="H433" s="1058" t="s">
        <v>158</v>
      </c>
      <c r="I433" s="1058"/>
      <c r="J433" s="1058"/>
      <c r="K433" s="1058">
        <v>21</v>
      </c>
      <c r="L433" s="1058">
        <v>17</v>
      </c>
      <c r="M433" s="1058" t="s">
        <v>1619</v>
      </c>
      <c r="N433" s="1059">
        <v>1709</v>
      </c>
      <c r="O433" s="1061" t="s">
        <v>1699</v>
      </c>
      <c r="P433" s="1060" t="s">
        <v>1702</v>
      </c>
      <c r="Q433" s="1060" t="s">
        <v>1703</v>
      </c>
      <c r="R433" s="1069" t="s">
        <v>1701</v>
      </c>
      <c r="S433" s="1060" t="s">
        <v>1704</v>
      </c>
      <c r="T433" s="1060" t="s">
        <v>1703</v>
      </c>
      <c r="U433" s="1058" t="s">
        <v>158</v>
      </c>
      <c r="V433" s="1167">
        <v>5</v>
      </c>
      <c r="W433" s="1059">
        <v>5</v>
      </c>
      <c r="X433" s="1059">
        <v>5</v>
      </c>
      <c r="Y433" s="1059">
        <v>5</v>
      </c>
      <c r="Z433" s="1058">
        <f t="shared" si="68"/>
        <v>20</v>
      </c>
      <c r="AA433" s="1020" t="s">
        <v>43</v>
      </c>
      <c r="AB433" s="1058" t="s">
        <v>3317</v>
      </c>
      <c r="AC433" s="1058" t="s">
        <v>661</v>
      </c>
      <c r="AD433" s="1058" t="s">
        <v>1626</v>
      </c>
      <c r="AE433" s="1066" t="s">
        <v>1627</v>
      </c>
      <c r="AF433" s="1020"/>
      <c r="AG433" s="1020"/>
      <c r="AH433" s="1020"/>
      <c r="AI433" s="1020"/>
      <c r="AJ433" s="1020"/>
      <c r="AK433" s="1020"/>
      <c r="AL433" s="1020"/>
      <c r="AM433" s="1020"/>
      <c r="AN433" s="1026"/>
      <c r="AO433" s="1027" t="s">
        <v>2963</v>
      </c>
      <c r="AP433" s="1028"/>
      <c r="AQ433" s="1030"/>
      <c r="AR433" s="1030">
        <f>10537793687.5625-200000000</f>
        <v>10337793687.5625</v>
      </c>
      <c r="AS433" s="1030"/>
      <c r="AT433" s="1030">
        <v>76469491481</v>
      </c>
      <c r="AU433" s="1030">
        <f t="shared" si="64"/>
        <v>86807285168.5625</v>
      </c>
      <c r="AV433" s="1030"/>
      <c r="AW433" s="1030"/>
      <c r="AX433" s="1030">
        <v>18241138953.234402</v>
      </c>
      <c r="AY433" s="1030"/>
      <c r="AZ433" s="1030"/>
      <c r="BA433" s="1030">
        <f t="shared" ref="BA433:BA434" si="71">AV433+AW433+AX433+AY433+AZ433</f>
        <v>18241138953.234402</v>
      </c>
      <c r="BB433" s="1030"/>
      <c r="BC433" s="1030"/>
      <c r="BD433" s="1030">
        <v>18241138953.234402</v>
      </c>
      <c r="BE433" s="1030"/>
      <c r="BF433" s="1030"/>
      <c r="BG433" s="1030">
        <f t="shared" si="70"/>
        <v>18241138953.234402</v>
      </c>
      <c r="BH433" s="1030"/>
      <c r="BI433" s="1030"/>
      <c r="BJ433" s="1030">
        <f>5268896843.78127-200000000</f>
        <v>5068896843.78127</v>
      </c>
      <c r="BK433" s="1030"/>
      <c r="BL433" s="1030"/>
      <c r="BM433" s="1030">
        <f t="shared" si="61"/>
        <v>5068896843.78127</v>
      </c>
    </row>
    <row r="434" spans="1:65" ht="207" hidden="1" x14ac:dyDescent="0.25">
      <c r="A434" s="855">
        <v>431</v>
      </c>
      <c r="B434" s="850" t="s">
        <v>3066</v>
      </c>
      <c r="C434" s="849" t="s">
        <v>3076</v>
      </c>
      <c r="D434" s="853" t="s">
        <v>1697</v>
      </c>
      <c r="E434" s="850" t="s">
        <v>1698</v>
      </c>
      <c r="F434" s="850" t="s">
        <v>1700</v>
      </c>
      <c r="G434" s="1058" t="s">
        <v>110</v>
      </c>
      <c r="H434" s="1058" t="s">
        <v>158</v>
      </c>
      <c r="I434" s="1058"/>
      <c r="J434" s="1058"/>
      <c r="K434" s="1058">
        <v>21</v>
      </c>
      <c r="L434" s="1058">
        <v>17</v>
      </c>
      <c r="M434" s="1058" t="s">
        <v>1619</v>
      </c>
      <c r="N434" s="1059">
        <v>1709</v>
      </c>
      <c r="O434" s="1061" t="s">
        <v>1699</v>
      </c>
      <c r="P434" s="1060" t="s">
        <v>1706</v>
      </c>
      <c r="Q434" s="1060" t="s">
        <v>1408</v>
      </c>
      <c r="R434" s="1069" t="s">
        <v>1705</v>
      </c>
      <c r="S434" s="1060">
        <v>170910900</v>
      </c>
      <c r="T434" s="1060" t="s">
        <v>895</v>
      </c>
      <c r="U434" s="1058" t="s">
        <v>158</v>
      </c>
      <c r="V434" s="1167">
        <v>1</v>
      </c>
      <c r="W434" s="1167">
        <v>1</v>
      </c>
      <c r="X434" s="1167">
        <v>1</v>
      </c>
      <c r="Y434" s="1167">
        <v>1</v>
      </c>
      <c r="Z434" s="1058">
        <v>1</v>
      </c>
      <c r="AA434" s="1020" t="s">
        <v>53</v>
      </c>
      <c r="AB434" s="1058" t="s">
        <v>3317</v>
      </c>
      <c r="AC434" s="1058" t="s">
        <v>661</v>
      </c>
      <c r="AD434" s="1058" t="s">
        <v>1626</v>
      </c>
      <c r="AE434" s="1066" t="s">
        <v>1627</v>
      </c>
      <c r="AF434" s="1020"/>
      <c r="AG434" s="1020"/>
      <c r="AH434" s="1020"/>
      <c r="AI434" s="1020"/>
      <c r="AJ434" s="1020"/>
      <c r="AK434" s="1020"/>
      <c r="AL434" s="1020"/>
      <c r="AM434" s="1020"/>
      <c r="AN434" s="1026"/>
      <c r="AO434" s="1027" t="s">
        <v>2963</v>
      </c>
      <c r="AP434" s="1028">
        <v>6000000000</v>
      </c>
      <c r="AQ434" s="1030"/>
      <c r="AR434" s="1030">
        <v>200000000</v>
      </c>
      <c r="AS434" s="1030"/>
      <c r="AT434" s="1030"/>
      <c r="AU434" s="1030">
        <f t="shared" si="64"/>
        <v>6200000000</v>
      </c>
      <c r="AV434" s="1030"/>
      <c r="AW434" s="1030"/>
      <c r="AX434" s="1030">
        <v>200000000</v>
      </c>
      <c r="AY434" s="1030"/>
      <c r="AZ434" s="1030"/>
      <c r="BA434" s="1030">
        <f t="shared" si="71"/>
        <v>200000000</v>
      </c>
      <c r="BB434" s="1030"/>
      <c r="BC434" s="1030"/>
      <c r="BD434" s="1030">
        <v>200000000</v>
      </c>
      <c r="BE434" s="1030"/>
      <c r="BF434" s="1030"/>
      <c r="BG434" s="1030">
        <f t="shared" si="70"/>
        <v>200000000</v>
      </c>
      <c r="BH434" s="1030"/>
      <c r="BI434" s="1030"/>
      <c r="BJ434" s="1030">
        <v>200000000</v>
      </c>
      <c r="BK434" s="1030"/>
      <c r="BL434" s="1030"/>
      <c r="BM434" s="1030">
        <f t="shared" si="61"/>
        <v>200000000</v>
      </c>
    </row>
    <row r="435" spans="1:65" ht="155.25" hidden="1" x14ac:dyDescent="0.25">
      <c r="A435" s="855">
        <v>432</v>
      </c>
      <c r="B435" s="850" t="s">
        <v>3066</v>
      </c>
      <c r="C435" s="849" t="s">
        <v>3076</v>
      </c>
      <c r="D435" s="853" t="s">
        <v>1707</v>
      </c>
      <c r="E435" s="850" t="s">
        <v>1708</v>
      </c>
      <c r="F435" s="850" t="s">
        <v>1711</v>
      </c>
      <c r="G435" s="1058" t="s">
        <v>110</v>
      </c>
      <c r="H435" s="1058" t="s">
        <v>158</v>
      </c>
      <c r="I435" s="1058" t="s">
        <v>158</v>
      </c>
      <c r="J435" s="1058" t="s">
        <v>158</v>
      </c>
      <c r="K435" s="1058">
        <v>10</v>
      </c>
      <c r="L435" s="1058">
        <v>17</v>
      </c>
      <c r="M435" s="1058" t="s">
        <v>1619</v>
      </c>
      <c r="N435" s="1059" t="s">
        <v>1709</v>
      </c>
      <c r="O435" s="1061" t="s">
        <v>1710</v>
      </c>
      <c r="P435" s="1059">
        <v>1708016</v>
      </c>
      <c r="Q435" s="1058" t="s">
        <v>102</v>
      </c>
      <c r="R435" s="1069" t="s">
        <v>1712</v>
      </c>
      <c r="S435" s="1060">
        <v>170801600</v>
      </c>
      <c r="T435" s="1060" t="s">
        <v>1713</v>
      </c>
      <c r="U435" s="1058">
        <v>1</v>
      </c>
      <c r="V435" s="1167">
        <v>1</v>
      </c>
      <c r="W435" s="1058">
        <v>1</v>
      </c>
      <c r="X435" s="1058">
        <v>1</v>
      </c>
      <c r="Y435" s="1058">
        <v>1</v>
      </c>
      <c r="Z435" s="1058">
        <f t="shared" ref="Z435:Z437" si="72">V435+W435+X435+Y435</f>
        <v>4</v>
      </c>
      <c r="AA435" s="1020" t="s">
        <v>43</v>
      </c>
      <c r="AB435" s="1058" t="s">
        <v>3317</v>
      </c>
      <c r="AC435" s="1058" t="s">
        <v>661</v>
      </c>
      <c r="AD435" s="1058" t="s">
        <v>1626</v>
      </c>
      <c r="AE435" s="1066" t="s">
        <v>1627</v>
      </c>
      <c r="AF435" s="1020"/>
      <c r="AG435" s="1020"/>
      <c r="AH435" s="1020"/>
      <c r="AI435" s="1020"/>
      <c r="AJ435" s="1020"/>
      <c r="AK435" s="1020"/>
      <c r="AL435" s="1020"/>
      <c r="AM435" s="1020"/>
      <c r="AN435" s="1026"/>
      <c r="AO435" s="1027" t="s">
        <v>2963</v>
      </c>
      <c r="AP435" s="1028"/>
      <c r="AQ435" s="1030"/>
      <c r="AR435" s="1030"/>
      <c r="AS435" s="1030"/>
      <c r="AT435" s="1030">
        <v>50000000</v>
      </c>
      <c r="AU435" s="1030">
        <f t="shared" si="64"/>
        <v>50000000</v>
      </c>
      <c r="AV435" s="1030"/>
      <c r="AW435" s="1030"/>
      <c r="AX435" s="1030"/>
      <c r="AY435" s="1030"/>
      <c r="AZ435" s="1030"/>
      <c r="BA435" s="1030"/>
      <c r="BB435" s="1030"/>
      <c r="BC435" s="1030"/>
      <c r="BD435" s="1030"/>
      <c r="BE435" s="1030"/>
      <c r="BF435" s="1030"/>
      <c r="BG435" s="1030"/>
      <c r="BH435" s="1030"/>
      <c r="BI435" s="1030"/>
      <c r="BJ435" s="1030"/>
      <c r="BK435" s="1030"/>
      <c r="BL435" s="1030"/>
      <c r="BM435" s="1030">
        <f t="shared" si="61"/>
        <v>0</v>
      </c>
    </row>
    <row r="436" spans="1:65" ht="138" hidden="1" x14ac:dyDescent="0.25">
      <c r="A436" s="855">
        <v>433</v>
      </c>
      <c r="B436" s="850" t="s">
        <v>3066</v>
      </c>
      <c r="C436" s="849" t="s">
        <v>3076</v>
      </c>
      <c r="D436" s="853" t="s">
        <v>1707</v>
      </c>
      <c r="E436" s="850" t="s">
        <v>1708</v>
      </c>
      <c r="F436" s="850" t="s">
        <v>1711</v>
      </c>
      <c r="G436" s="1058" t="s">
        <v>110</v>
      </c>
      <c r="H436" s="1058" t="s">
        <v>158</v>
      </c>
      <c r="I436" s="1058" t="s">
        <v>158</v>
      </c>
      <c r="J436" s="1058" t="s">
        <v>158</v>
      </c>
      <c r="K436" s="1058">
        <v>10</v>
      </c>
      <c r="L436" s="1058">
        <v>17</v>
      </c>
      <c r="M436" s="1058" t="s">
        <v>1619</v>
      </c>
      <c r="N436" s="1059" t="s">
        <v>1709</v>
      </c>
      <c r="O436" s="1061" t="s">
        <v>1710</v>
      </c>
      <c r="P436" s="1059">
        <v>1708015</v>
      </c>
      <c r="Q436" s="1058" t="s">
        <v>375</v>
      </c>
      <c r="R436" s="1069" t="s">
        <v>1714</v>
      </c>
      <c r="S436" s="1060">
        <v>170801502</v>
      </c>
      <c r="T436" s="1060" t="s">
        <v>1715</v>
      </c>
      <c r="U436" s="1058">
        <v>1</v>
      </c>
      <c r="V436" s="1167">
        <v>3</v>
      </c>
      <c r="W436" s="1058">
        <v>3</v>
      </c>
      <c r="X436" s="1058">
        <v>3</v>
      </c>
      <c r="Y436" s="1058">
        <v>3</v>
      </c>
      <c r="Z436" s="1058">
        <f t="shared" si="72"/>
        <v>12</v>
      </c>
      <c r="AA436" s="1020" t="s">
        <v>43</v>
      </c>
      <c r="AB436" s="1058" t="s">
        <v>3317</v>
      </c>
      <c r="AC436" s="1058" t="s">
        <v>661</v>
      </c>
      <c r="AD436" s="1058" t="s">
        <v>1626</v>
      </c>
      <c r="AE436" s="1066" t="s">
        <v>1627</v>
      </c>
      <c r="AF436" s="1020"/>
      <c r="AG436" s="1020"/>
      <c r="AH436" s="1020"/>
      <c r="AI436" s="1020"/>
      <c r="AJ436" s="1020"/>
      <c r="AK436" s="1020"/>
      <c r="AL436" s="1020"/>
      <c r="AM436" s="1020"/>
      <c r="AN436" s="1026"/>
      <c r="AO436" s="1027" t="s">
        <v>2963</v>
      </c>
      <c r="AP436" s="1032"/>
      <c r="AQ436" s="1030"/>
      <c r="AR436" s="1030"/>
      <c r="AS436" s="1030"/>
      <c r="AT436" s="1030">
        <v>50000000</v>
      </c>
      <c r="AU436" s="1030">
        <f t="shared" si="64"/>
        <v>50000000</v>
      </c>
      <c r="AV436" s="1030"/>
      <c r="AW436" s="1030"/>
      <c r="AX436" s="1173"/>
      <c r="AY436" s="1030"/>
      <c r="AZ436" s="1030"/>
      <c r="BA436" s="1030"/>
      <c r="BB436" s="1030"/>
      <c r="BC436" s="1030"/>
      <c r="BD436" s="1173"/>
      <c r="BE436" s="1030"/>
      <c r="BF436" s="1030"/>
      <c r="BG436" s="1030"/>
      <c r="BH436" s="1030"/>
      <c r="BI436" s="1030"/>
      <c r="BJ436" s="1030"/>
      <c r="BK436" s="1030"/>
      <c r="BL436" s="1030"/>
      <c r="BM436" s="1030">
        <f t="shared" si="61"/>
        <v>0</v>
      </c>
    </row>
    <row r="437" spans="1:65" ht="155.25" hidden="1" x14ac:dyDescent="0.25">
      <c r="A437" s="855">
        <v>434</v>
      </c>
      <c r="B437" s="850" t="s">
        <v>3066</v>
      </c>
      <c r="C437" s="849" t="s">
        <v>3076</v>
      </c>
      <c r="D437" s="853" t="s">
        <v>1707</v>
      </c>
      <c r="E437" s="850" t="s">
        <v>1708</v>
      </c>
      <c r="F437" s="850" t="s">
        <v>1711</v>
      </c>
      <c r="G437" s="1058" t="s">
        <v>110</v>
      </c>
      <c r="H437" s="1058" t="s">
        <v>158</v>
      </c>
      <c r="I437" s="1058" t="s">
        <v>158</v>
      </c>
      <c r="J437" s="1058" t="s">
        <v>158</v>
      </c>
      <c r="K437" s="1058">
        <v>10</v>
      </c>
      <c r="L437" s="1058">
        <v>17</v>
      </c>
      <c r="M437" s="1058" t="s">
        <v>1619</v>
      </c>
      <c r="N437" s="1059" t="s">
        <v>1709</v>
      </c>
      <c r="O437" s="1061" t="s">
        <v>1710</v>
      </c>
      <c r="P437" s="1072" t="s">
        <v>1717</v>
      </c>
      <c r="Q437" s="1058" t="s">
        <v>1718</v>
      </c>
      <c r="R437" s="1064" t="s">
        <v>1716</v>
      </c>
      <c r="S437" s="1058" t="s">
        <v>1719</v>
      </c>
      <c r="T437" s="1058" t="s">
        <v>1720</v>
      </c>
      <c r="U437" s="1058" t="s">
        <v>158</v>
      </c>
      <c r="V437" s="1167">
        <v>100</v>
      </c>
      <c r="W437" s="1058">
        <v>200</v>
      </c>
      <c r="X437" s="1058">
        <v>300</v>
      </c>
      <c r="Y437" s="1058">
        <v>100</v>
      </c>
      <c r="Z437" s="1058">
        <f t="shared" si="72"/>
        <v>700</v>
      </c>
      <c r="AA437" s="1020" t="s">
        <v>43</v>
      </c>
      <c r="AB437" s="1058" t="s">
        <v>3317</v>
      </c>
      <c r="AC437" s="1058" t="s">
        <v>661</v>
      </c>
      <c r="AD437" s="1058" t="s">
        <v>1626</v>
      </c>
      <c r="AE437" s="1066" t="s">
        <v>1627</v>
      </c>
      <c r="AF437" s="1020"/>
      <c r="AG437" s="1020"/>
      <c r="AH437" s="1020"/>
      <c r="AI437" s="1020"/>
      <c r="AJ437" s="1020"/>
      <c r="AK437" s="1020"/>
      <c r="AL437" s="1020"/>
      <c r="AM437" s="1020"/>
      <c r="AN437" s="1026"/>
      <c r="AO437" s="1027" t="s">
        <v>2963</v>
      </c>
      <c r="AP437" s="1028"/>
      <c r="AQ437" s="1030"/>
      <c r="AR437" s="1030"/>
      <c r="AS437" s="1030"/>
      <c r="AT437" s="1030">
        <v>50000000</v>
      </c>
      <c r="AU437" s="1030">
        <f t="shared" si="64"/>
        <v>50000000</v>
      </c>
      <c r="AV437" s="1030"/>
      <c r="AW437" s="1030"/>
      <c r="AX437" s="1173"/>
      <c r="AY437" s="1030"/>
      <c r="AZ437" s="1030"/>
      <c r="BA437" s="1030"/>
      <c r="BB437" s="1030"/>
      <c r="BC437" s="1030"/>
      <c r="BD437" s="1173"/>
      <c r="BE437" s="1030"/>
      <c r="BF437" s="1030"/>
      <c r="BG437" s="1030"/>
      <c r="BH437" s="1030"/>
      <c r="BI437" s="1030"/>
      <c r="BJ437" s="1030"/>
      <c r="BK437" s="1030"/>
      <c r="BL437" s="1030"/>
      <c r="BM437" s="1030">
        <f t="shared" si="61"/>
        <v>0</v>
      </c>
    </row>
    <row r="438" spans="1:65" ht="293.25" hidden="1" x14ac:dyDescent="0.25">
      <c r="A438" s="855">
        <v>435</v>
      </c>
      <c r="B438" s="850" t="s">
        <v>3066</v>
      </c>
      <c r="C438" s="849" t="s">
        <v>3076</v>
      </c>
      <c r="D438" s="853" t="s">
        <v>1707</v>
      </c>
      <c r="E438" s="850" t="s">
        <v>1708</v>
      </c>
      <c r="F438" s="850" t="s">
        <v>1711</v>
      </c>
      <c r="G438" s="1058" t="s">
        <v>110</v>
      </c>
      <c r="H438" s="1058" t="s">
        <v>158</v>
      </c>
      <c r="I438" s="1058" t="s">
        <v>158</v>
      </c>
      <c r="J438" s="1058" t="s">
        <v>158</v>
      </c>
      <c r="K438" s="1058">
        <v>10</v>
      </c>
      <c r="L438" s="1058">
        <v>17</v>
      </c>
      <c r="M438" s="1058" t="s">
        <v>1619</v>
      </c>
      <c r="N438" s="1059" t="s">
        <v>1709</v>
      </c>
      <c r="O438" s="1061" t="s">
        <v>1710</v>
      </c>
      <c r="P438" s="1060" t="s">
        <v>1722</v>
      </c>
      <c r="Q438" s="1060" t="s">
        <v>1723</v>
      </c>
      <c r="R438" s="1069" t="s">
        <v>1721</v>
      </c>
      <c r="S438" s="1060">
        <v>170804100</v>
      </c>
      <c r="T438" s="1060" t="s">
        <v>1724</v>
      </c>
      <c r="U438" s="1167">
        <v>10000</v>
      </c>
      <c r="V438" s="1167">
        <v>3000</v>
      </c>
      <c r="W438" s="1167">
        <v>3000</v>
      </c>
      <c r="X438" s="1167">
        <v>3000</v>
      </c>
      <c r="Y438" s="1167">
        <v>3000</v>
      </c>
      <c r="Z438" s="1058">
        <v>12000</v>
      </c>
      <c r="AA438" s="1020" t="s">
        <v>43</v>
      </c>
      <c r="AB438" s="1058" t="s">
        <v>3317</v>
      </c>
      <c r="AC438" s="1058" t="s">
        <v>661</v>
      </c>
      <c r="AD438" s="1058" t="s">
        <v>1626</v>
      </c>
      <c r="AE438" s="1066" t="s">
        <v>1627</v>
      </c>
      <c r="AF438" s="1020"/>
      <c r="AG438" s="1020"/>
      <c r="AH438" s="1020"/>
      <c r="AI438" s="1020"/>
      <c r="AJ438" s="1020"/>
      <c r="AK438" s="1020"/>
      <c r="AL438" s="1020"/>
      <c r="AM438" s="1020"/>
      <c r="AN438" s="1026"/>
      <c r="AO438" s="1027" t="s">
        <v>2963</v>
      </c>
      <c r="AP438" s="1028"/>
      <c r="AQ438" s="1030"/>
      <c r="AR438" s="1030"/>
      <c r="AS438" s="1030"/>
      <c r="AT438" s="1030">
        <v>50000000</v>
      </c>
      <c r="AU438" s="1030">
        <f t="shared" si="64"/>
        <v>50000000</v>
      </c>
      <c r="AV438" s="1030"/>
      <c r="AW438" s="1030"/>
      <c r="AX438" s="1173"/>
      <c r="AY438" s="1030"/>
      <c r="AZ438" s="1030"/>
      <c r="BA438" s="1030"/>
      <c r="BB438" s="1030"/>
      <c r="BC438" s="1030"/>
      <c r="BD438" s="1173"/>
      <c r="BE438" s="1030"/>
      <c r="BF438" s="1030"/>
      <c r="BG438" s="1030"/>
      <c r="BH438" s="1030"/>
      <c r="BI438" s="1030"/>
      <c r="BJ438" s="1030"/>
      <c r="BK438" s="1030"/>
      <c r="BL438" s="1030"/>
      <c r="BM438" s="1030">
        <f t="shared" si="61"/>
        <v>0</v>
      </c>
    </row>
    <row r="439" spans="1:65" ht="120.75" hidden="1" x14ac:dyDescent="0.25">
      <c r="A439" s="855">
        <v>436</v>
      </c>
      <c r="B439" s="850" t="s">
        <v>3066</v>
      </c>
      <c r="C439" s="849" t="s">
        <v>3076</v>
      </c>
      <c r="D439" s="853" t="s">
        <v>1725</v>
      </c>
      <c r="E439" s="1174" t="s">
        <v>1726</v>
      </c>
      <c r="F439" s="1174" t="s">
        <v>1728</v>
      </c>
      <c r="G439" s="1071" t="s">
        <v>881</v>
      </c>
      <c r="H439" s="1071" t="s">
        <v>1729</v>
      </c>
      <c r="I439" s="1071" t="s">
        <v>1730</v>
      </c>
      <c r="J439" s="1071">
        <v>2022</v>
      </c>
      <c r="K439" s="1165">
        <v>0.27</v>
      </c>
      <c r="L439" s="1071" t="s">
        <v>1727</v>
      </c>
      <c r="M439" s="1071" t="s">
        <v>234</v>
      </c>
      <c r="N439" s="1071">
        <v>4103</v>
      </c>
      <c r="O439" s="1174" t="s">
        <v>1527</v>
      </c>
      <c r="P439" s="1071" t="s">
        <v>1539</v>
      </c>
      <c r="Q439" s="1071" t="s">
        <v>1540</v>
      </c>
      <c r="R439" s="1069" t="s">
        <v>1731</v>
      </c>
      <c r="S439" s="1058">
        <v>410300500</v>
      </c>
      <c r="T439" s="1071" t="s">
        <v>1542</v>
      </c>
      <c r="U439" s="1071" t="s">
        <v>158</v>
      </c>
      <c r="V439" s="1058">
        <v>4</v>
      </c>
      <c r="W439" s="1058">
        <v>8</v>
      </c>
      <c r="X439" s="1058">
        <v>8</v>
      </c>
      <c r="Y439" s="1058">
        <v>4</v>
      </c>
      <c r="Z439" s="1058" t="s">
        <v>1736</v>
      </c>
      <c r="AA439" s="1020" t="s">
        <v>43</v>
      </c>
      <c r="AB439" s="1071" t="s">
        <v>3317</v>
      </c>
      <c r="AC439" s="1071" t="s">
        <v>661</v>
      </c>
      <c r="AD439" s="1071" t="s">
        <v>1737</v>
      </c>
      <c r="AE439" s="1066" t="s">
        <v>1627</v>
      </c>
      <c r="AF439" s="1020" t="s">
        <v>3109</v>
      </c>
      <c r="AG439" s="1020" t="s">
        <v>3110</v>
      </c>
      <c r="AH439" s="1020" t="s">
        <v>3137</v>
      </c>
      <c r="AI439" s="1020" t="s">
        <v>3108</v>
      </c>
      <c r="AJ439" s="1020" t="s">
        <v>3168</v>
      </c>
      <c r="AK439" s="1020" t="s">
        <v>3108</v>
      </c>
      <c r="AL439" s="1020" t="s">
        <v>3171</v>
      </c>
      <c r="AM439" s="1020" t="s">
        <v>3125</v>
      </c>
      <c r="AN439" s="1026" t="s">
        <v>3108</v>
      </c>
      <c r="AO439" s="1023" t="s">
        <v>2988</v>
      </c>
      <c r="AP439" s="1004">
        <v>800000000</v>
      </c>
      <c r="AQ439" s="1030"/>
      <c r="AR439" s="1173"/>
      <c r="AS439" s="1030"/>
      <c r="AT439" s="1030"/>
      <c r="AU439" s="1030">
        <f t="shared" si="64"/>
        <v>800000000</v>
      </c>
      <c r="AV439" s="988">
        <v>684107347.42052162</v>
      </c>
      <c r="AW439" s="1030"/>
      <c r="AX439" s="1173"/>
      <c r="AY439" s="1030"/>
      <c r="AZ439" s="1030"/>
      <c r="BA439" s="1030">
        <f t="shared" ref="BA439:BA445" si="73">AV439+AW439+AX439+AY439+AZ439</f>
        <v>684107347.42052162</v>
      </c>
      <c r="BB439" s="988">
        <v>747286574.52884066</v>
      </c>
      <c r="BC439" s="1030"/>
      <c r="BD439" s="1173"/>
      <c r="BE439" s="1030"/>
      <c r="BF439" s="1030"/>
      <c r="BG439" s="1030">
        <f t="shared" ref="BG439:BG454" si="74">+BB439+BC439+BD439+BE439+BF439</f>
        <v>747286574.52884066</v>
      </c>
      <c r="BH439" s="988">
        <v>814573294.24455869</v>
      </c>
      <c r="BI439" s="1030"/>
      <c r="BJ439" s="1173"/>
      <c r="BK439" s="1030"/>
      <c r="BL439" s="1030"/>
      <c r="BM439" s="1030">
        <f t="shared" si="61"/>
        <v>814573294.24455869</v>
      </c>
    </row>
    <row r="440" spans="1:65" s="1010" customFormat="1" ht="120.75" hidden="1" x14ac:dyDescent="0.25">
      <c r="A440" s="1238">
        <v>437</v>
      </c>
      <c r="B440" s="1241" t="s">
        <v>3066</v>
      </c>
      <c r="C440" s="1239" t="s">
        <v>3076</v>
      </c>
      <c r="D440" s="853" t="s">
        <v>1725</v>
      </c>
      <c r="E440" s="1174" t="s">
        <v>1726</v>
      </c>
      <c r="F440" s="1174" t="s">
        <v>1728</v>
      </c>
      <c r="G440" s="1071" t="s">
        <v>881</v>
      </c>
      <c r="H440" s="1071" t="s">
        <v>1729</v>
      </c>
      <c r="I440" s="1071" t="s">
        <v>1730</v>
      </c>
      <c r="J440" s="1071">
        <v>2022</v>
      </c>
      <c r="K440" s="1165">
        <v>0.27</v>
      </c>
      <c r="L440" s="1071" t="s">
        <v>1727</v>
      </c>
      <c r="M440" s="1071" t="s">
        <v>234</v>
      </c>
      <c r="N440" s="1071">
        <v>4103</v>
      </c>
      <c r="O440" s="1174" t="s">
        <v>1527</v>
      </c>
      <c r="P440" s="1175" t="s">
        <v>1597</v>
      </c>
      <c r="Q440" s="1175" t="s">
        <v>1598</v>
      </c>
      <c r="R440" s="1069" t="s">
        <v>1738</v>
      </c>
      <c r="S440" s="1071" t="s">
        <v>26032</v>
      </c>
      <c r="T440" s="1071" t="s">
        <v>26033</v>
      </c>
      <c r="U440" s="1071" t="s">
        <v>158</v>
      </c>
      <c r="V440" s="1058">
        <v>6</v>
      </c>
      <c r="W440" s="1058">
        <v>12</v>
      </c>
      <c r="X440" s="1058">
        <v>12</v>
      </c>
      <c r="Y440" s="1058">
        <v>8</v>
      </c>
      <c r="Z440" s="1058" t="s">
        <v>1743</v>
      </c>
      <c r="AA440" s="1020" t="s">
        <v>43</v>
      </c>
      <c r="AB440" s="1071" t="s">
        <v>3317</v>
      </c>
      <c r="AC440" s="1071" t="s">
        <v>661</v>
      </c>
      <c r="AD440" s="1071" t="s">
        <v>1737</v>
      </c>
      <c r="AE440" s="1066" t="s">
        <v>1627</v>
      </c>
      <c r="AF440" s="1020" t="s">
        <v>3126</v>
      </c>
      <c r="AG440" s="1020" t="s">
        <v>3127</v>
      </c>
      <c r="AH440" s="1020" t="s">
        <v>3111</v>
      </c>
      <c r="AI440" s="1020" t="s">
        <v>3108</v>
      </c>
      <c r="AJ440" s="1020" t="s">
        <v>3160</v>
      </c>
      <c r="AK440" s="1020" t="s">
        <v>3108</v>
      </c>
      <c r="AL440" s="1020" t="s">
        <v>3171</v>
      </c>
      <c r="AM440" s="1020" t="s">
        <v>3258</v>
      </c>
      <c r="AN440" s="1026" t="s">
        <v>3108</v>
      </c>
      <c r="AO440" s="1023" t="s">
        <v>2988</v>
      </c>
      <c r="AP440" s="1004">
        <v>180900000</v>
      </c>
      <c r="AQ440" s="1030"/>
      <c r="AR440" s="1173"/>
      <c r="AS440" s="1030"/>
      <c r="AT440" s="1030"/>
      <c r="AU440" s="1030">
        <f t="shared" si="64"/>
        <v>180900000</v>
      </c>
      <c r="AV440" s="988">
        <v>154693773.93546546</v>
      </c>
      <c r="AW440" s="1030"/>
      <c r="AX440" s="986"/>
      <c r="AY440" s="1030"/>
      <c r="AZ440" s="1030"/>
      <c r="BA440" s="1030">
        <f t="shared" si="73"/>
        <v>154693773.93546546</v>
      </c>
      <c r="BB440" s="988">
        <v>168980176.66533411</v>
      </c>
      <c r="BC440" s="1030"/>
      <c r="BD440" s="1030"/>
      <c r="BE440" s="1030"/>
      <c r="BF440" s="1030"/>
      <c r="BG440" s="1030">
        <f t="shared" si="74"/>
        <v>168980176.66533411</v>
      </c>
      <c r="BH440" s="988">
        <v>184195386.16105083</v>
      </c>
      <c r="BI440" s="1030"/>
      <c r="BJ440" s="1173"/>
      <c r="BK440" s="1030"/>
      <c r="BL440" s="1030"/>
      <c r="BM440" s="1030">
        <f t="shared" si="61"/>
        <v>184195386.16105083</v>
      </c>
    </row>
    <row r="441" spans="1:65" ht="207" hidden="1" x14ac:dyDescent="0.25">
      <c r="A441" s="855">
        <v>438</v>
      </c>
      <c r="B441" s="850" t="s">
        <v>3066</v>
      </c>
      <c r="C441" s="849" t="s">
        <v>3076</v>
      </c>
      <c r="D441" s="853" t="s">
        <v>1725</v>
      </c>
      <c r="E441" s="1174" t="s">
        <v>1726</v>
      </c>
      <c r="F441" s="1174" t="s">
        <v>1728</v>
      </c>
      <c r="G441" s="1071" t="s">
        <v>881</v>
      </c>
      <c r="H441" s="1071" t="s">
        <v>1729</v>
      </c>
      <c r="I441" s="1071" t="s">
        <v>1730</v>
      </c>
      <c r="J441" s="1071">
        <v>2022</v>
      </c>
      <c r="K441" s="1165">
        <v>0.27</v>
      </c>
      <c r="L441" s="1071" t="s">
        <v>1727</v>
      </c>
      <c r="M441" s="1071" t="s">
        <v>234</v>
      </c>
      <c r="N441" s="1071">
        <v>4103</v>
      </c>
      <c r="O441" s="1174" t="s">
        <v>1527</v>
      </c>
      <c r="P441" s="1071" t="s">
        <v>1745</v>
      </c>
      <c r="Q441" s="1071" t="s">
        <v>1746</v>
      </c>
      <c r="R441" s="1176" t="s">
        <v>1744</v>
      </c>
      <c r="S441" s="1058">
        <v>410301700</v>
      </c>
      <c r="T441" s="1071" t="s">
        <v>1748</v>
      </c>
      <c r="U441" s="1071" t="s">
        <v>158</v>
      </c>
      <c r="V441" s="1071" t="s">
        <v>1749</v>
      </c>
      <c r="W441" s="1071" t="s">
        <v>1749</v>
      </c>
      <c r="X441" s="1071" t="s">
        <v>1749</v>
      </c>
      <c r="Y441" s="1071" t="s">
        <v>1749</v>
      </c>
      <c r="Z441" s="1058">
        <v>600000</v>
      </c>
      <c r="AA441" s="1020" t="s">
        <v>53</v>
      </c>
      <c r="AB441" s="1020" t="s">
        <v>3317</v>
      </c>
      <c r="AC441" s="1071" t="s">
        <v>661</v>
      </c>
      <c r="AD441" s="1071" t="s">
        <v>1737</v>
      </c>
      <c r="AE441" s="1066" t="s">
        <v>1627</v>
      </c>
      <c r="AF441" s="1020" t="s">
        <v>3109</v>
      </c>
      <c r="AG441" s="1020" t="s">
        <v>3110</v>
      </c>
      <c r="AH441" s="1020" t="s">
        <v>3111</v>
      </c>
      <c r="AI441" s="1020" t="s">
        <v>3108</v>
      </c>
      <c r="AJ441" s="1020" t="s">
        <v>3168</v>
      </c>
      <c r="AK441" s="1020" t="s">
        <v>3108</v>
      </c>
      <c r="AL441" s="1020" t="s">
        <v>3171</v>
      </c>
      <c r="AM441" s="1020" t="s">
        <v>3258</v>
      </c>
      <c r="AN441" s="1026" t="s">
        <v>3108</v>
      </c>
      <c r="AO441" s="1023" t="s">
        <v>2988</v>
      </c>
      <c r="AP441" s="1004">
        <v>250000000</v>
      </c>
      <c r="AQ441" s="1030"/>
      <c r="AR441" s="1173"/>
      <c r="AS441" s="1030"/>
      <c r="AT441" s="1030"/>
      <c r="AU441" s="1030">
        <f t="shared" si="64"/>
        <v>250000000</v>
      </c>
      <c r="AV441" s="988">
        <v>213783546.06891301</v>
      </c>
      <c r="AW441" s="1164"/>
      <c r="AX441" s="986"/>
      <c r="AY441" s="1164"/>
      <c r="AZ441" s="1164"/>
      <c r="BA441" s="1030">
        <f t="shared" si="73"/>
        <v>213783546.06891301</v>
      </c>
      <c r="BB441" s="988">
        <v>233527054.5402627</v>
      </c>
      <c r="BC441" s="1030"/>
      <c r="BD441" s="1030"/>
      <c r="BE441" s="1030"/>
      <c r="BF441" s="1030"/>
      <c r="BG441" s="1030">
        <f t="shared" si="74"/>
        <v>233527054.5402627</v>
      </c>
      <c r="BH441" s="988">
        <v>254554154.4514246</v>
      </c>
      <c r="BI441" s="1030"/>
      <c r="BJ441" s="1173"/>
      <c r="BK441" s="1030"/>
      <c r="BL441" s="1030"/>
      <c r="BM441" s="1030">
        <f t="shared" si="61"/>
        <v>254554154.4514246</v>
      </c>
    </row>
    <row r="442" spans="1:65" s="1010" customFormat="1" ht="120.75" hidden="1" x14ac:dyDescent="0.25">
      <c r="A442" s="1238">
        <v>439</v>
      </c>
      <c r="B442" s="1241" t="s">
        <v>3066</v>
      </c>
      <c r="C442" s="1239" t="s">
        <v>3076</v>
      </c>
      <c r="D442" s="853" t="s">
        <v>1725</v>
      </c>
      <c r="E442" s="1174" t="s">
        <v>1726</v>
      </c>
      <c r="F442" s="1174" t="s">
        <v>1728</v>
      </c>
      <c r="G442" s="1071" t="s">
        <v>881</v>
      </c>
      <c r="H442" s="1071" t="s">
        <v>1729</v>
      </c>
      <c r="I442" s="1071" t="s">
        <v>1730</v>
      </c>
      <c r="J442" s="1071">
        <v>2022</v>
      </c>
      <c r="K442" s="1165">
        <v>0.27</v>
      </c>
      <c r="L442" s="1071" t="s">
        <v>1727</v>
      </c>
      <c r="M442" s="1071" t="s">
        <v>234</v>
      </c>
      <c r="N442" s="1071">
        <v>4103</v>
      </c>
      <c r="O442" s="1174" t="s">
        <v>1527</v>
      </c>
      <c r="P442" s="1071" t="s">
        <v>1592</v>
      </c>
      <c r="Q442" s="1071" t="s">
        <v>1593</v>
      </c>
      <c r="R442" s="1176" t="s">
        <v>1750</v>
      </c>
      <c r="S442" s="1071" t="s">
        <v>1594</v>
      </c>
      <c r="T442" s="1071" t="s">
        <v>1546</v>
      </c>
      <c r="U442" s="1071" t="s">
        <v>158</v>
      </c>
      <c r="V442" s="1071" t="s">
        <v>1751</v>
      </c>
      <c r="W442" s="1071" t="s">
        <v>1751</v>
      </c>
      <c r="X442" s="1071" t="s">
        <v>1751</v>
      </c>
      <c r="Y442" s="1071" t="s">
        <v>1751</v>
      </c>
      <c r="Z442" s="1058">
        <v>32</v>
      </c>
      <c r="AA442" s="1020" t="s">
        <v>53</v>
      </c>
      <c r="AB442" s="1020" t="s">
        <v>3317</v>
      </c>
      <c r="AC442" s="1071" t="s">
        <v>661</v>
      </c>
      <c r="AD442" s="1071" t="s">
        <v>1737</v>
      </c>
      <c r="AE442" s="1066" t="s">
        <v>1627</v>
      </c>
      <c r="AF442" s="1020" t="s">
        <v>3180</v>
      </c>
      <c r="AG442" s="1020" t="s">
        <v>3180</v>
      </c>
      <c r="AH442" s="1020" t="s">
        <v>3108</v>
      </c>
      <c r="AI442" s="1020" t="s">
        <v>3159</v>
      </c>
      <c r="AJ442" s="1020" t="s">
        <v>3168</v>
      </c>
      <c r="AK442" s="1020" t="s">
        <v>3141</v>
      </c>
      <c r="AL442" s="1020" t="s">
        <v>3171</v>
      </c>
      <c r="AM442" s="1020" t="s">
        <v>3261</v>
      </c>
      <c r="AN442" s="1026" t="s">
        <v>3108</v>
      </c>
      <c r="AO442" s="1023" t="s">
        <v>2988</v>
      </c>
      <c r="AP442" s="1004">
        <v>80000000</v>
      </c>
      <c r="AQ442" s="1030"/>
      <c r="AR442" s="1173"/>
      <c r="AS442" s="1030"/>
      <c r="AT442" s="1030"/>
      <c r="AU442" s="1030">
        <f t="shared" si="64"/>
        <v>80000000</v>
      </c>
      <c r="AV442" s="988">
        <v>68410734.742052153</v>
      </c>
      <c r="AW442" s="1164"/>
      <c r="AX442" s="986"/>
      <c r="AY442" s="1164"/>
      <c r="AZ442" s="1164"/>
      <c r="BA442" s="1030">
        <f t="shared" si="73"/>
        <v>68410734.742052153</v>
      </c>
      <c r="BB442" s="988">
        <v>74728657.452884063</v>
      </c>
      <c r="BC442" s="1030"/>
      <c r="BD442" s="1030"/>
      <c r="BE442" s="1030"/>
      <c r="BF442" s="1030"/>
      <c r="BG442" s="1030">
        <f t="shared" si="74"/>
        <v>74728657.452884063</v>
      </c>
      <c r="BH442" s="988">
        <v>81457329.424455866</v>
      </c>
      <c r="BI442" s="1030"/>
      <c r="BJ442" s="1173"/>
      <c r="BK442" s="1030"/>
      <c r="BL442" s="1030"/>
      <c r="BM442" s="1030">
        <f t="shared" si="61"/>
        <v>81457329.424455866</v>
      </c>
    </row>
    <row r="443" spans="1:65" ht="155.25" hidden="1" x14ac:dyDescent="0.25">
      <c r="A443" s="855">
        <v>440</v>
      </c>
      <c r="B443" s="850" t="s">
        <v>3066</v>
      </c>
      <c r="C443" s="849" t="s">
        <v>3076</v>
      </c>
      <c r="D443" s="853" t="s">
        <v>1725</v>
      </c>
      <c r="E443" s="1174" t="s">
        <v>1726</v>
      </c>
      <c r="F443" s="1174" t="s">
        <v>1728</v>
      </c>
      <c r="G443" s="1071" t="s">
        <v>881</v>
      </c>
      <c r="H443" s="1071" t="s">
        <v>1729</v>
      </c>
      <c r="I443" s="1071" t="s">
        <v>1730</v>
      </c>
      <c r="J443" s="1071">
        <v>2022</v>
      </c>
      <c r="K443" s="1165">
        <v>0.27</v>
      </c>
      <c r="L443" s="1071" t="s">
        <v>1727</v>
      </c>
      <c r="M443" s="1071" t="s">
        <v>234</v>
      </c>
      <c r="N443" s="1071">
        <v>4103</v>
      </c>
      <c r="O443" s="1174" t="s">
        <v>1527</v>
      </c>
      <c r="P443" s="1071" t="s">
        <v>1753</v>
      </c>
      <c r="Q443" s="1071" t="s">
        <v>1754</v>
      </c>
      <c r="R443" s="1069" t="s">
        <v>1752</v>
      </c>
      <c r="S443" s="1058">
        <v>410305302</v>
      </c>
      <c r="T443" s="1071" t="s">
        <v>1756</v>
      </c>
      <c r="U443" s="1071" t="s">
        <v>158</v>
      </c>
      <c r="V443" s="1071">
        <v>13</v>
      </c>
      <c r="W443" s="1071">
        <v>13</v>
      </c>
      <c r="X443" s="1071">
        <v>13</v>
      </c>
      <c r="Y443" s="1071">
        <v>13</v>
      </c>
      <c r="Z443" s="1058" t="s">
        <v>1757</v>
      </c>
      <c r="AA443" s="1020" t="s">
        <v>53</v>
      </c>
      <c r="AB443" s="1020" t="s">
        <v>3317</v>
      </c>
      <c r="AC443" s="1071" t="s">
        <v>661</v>
      </c>
      <c r="AD443" s="1071" t="s">
        <v>1737</v>
      </c>
      <c r="AE443" s="1066" t="s">
        <v>1627</v>
      </c>
      <c r="AF443" s="1020" t="s">
        <v>3180</v>
      </c>
      <c r="AG443" s="1020" t="s">
        <v>3180</v>
      </c>
      <c r="AH443" s="1020" t="s">
        <v>3108</v>
      </c>
      <c r="AI443" s="1020" t="s">
        <v>3159</v>
      </c>
      <c r="AJ443" s="1020" t="s">
        <v>3168</v>
      </c>
      <c r="AK443" s="1020" t="s">
        <v>3141</v>
      </c>
      <c r="AL443" s="1020" t="s">
        <v>3171</v>
      </c>
      <c r="AM443" s="1020" t="s">
        <v>3261</v>
      </c>
      <c r="AN443" s="1026" t="s">
        <v>3108</v>
      </c>
      <c r="AO443" s="1023" t="s">
        <v>2988</v>
      </c>
      <c r="AP443" s="1004">
        <v>100000000</v>
      </c>
      <c r="AQ443" s="1030"/>
      <c r="AR443" s="986"/>
      <c r="AS443" s="1030"/>
      <c r="AT443" s="1030"/>
      <c r="AU443" s="1030">
        <f t="shared" si="64"/>
        <v>100000000</v>
      </c>
      <c r="AV443" s="988">
        <v>85513418.427565202</v>
      </c>
      <c r="AW443" s="1164"/>
      <c r="AX443" s="987"/>
      <c r="AY443" s="1164"/>
      <c r="AZ443" s="1164"/>
      <c r="BA443" s="1030">
        <f t="shared" si="73"/>
        <v>85513418.427565202</v>
      </c>
      <c r="BB443" s="988">
        <v>93410821.816105083</v>
      </c>
      <c r="BC443" s="1030"/>
      <c r="BD443" s="996"/>
      <c r="BE443" s="1030"/>
      <c r="BF443" s="1030"/>
      <c r="BG443" s="1030">
        <f t="shared" si="74"/>
        <v>93410821.816105083</v>
      </c>
      <c r="BH443" s="988">
        <v>101821661.78056984</v>
      </c>
      <c r="BI443" s="1030"/>
      <c r="BJ443" s="1030"/>
      <c r="BK443" s="1030"/>
      <c r="BL443" s="1030"/>
      <c r="BM443" s="1030">
        <f t="shared" si="61"/>
        <v>101821661.78056984</v>
      </c>
    </row>
    <row r="444" spans="1:65" ht="120.75" hidden="1" x14ac:dyDescent="0.25">
      <c r="A444" s="855">
        <v>441</v>
      </c>
      <c r="B444" s="850" t="s">
        <v>3066</v>
      </c>
      <c r="C444" s="849" t="s">
        <v>3076</v>
      </c>
      <c r="D444" s="853" t="s">
        <v>1725</v>
      </c>
      <c r="E444" s="1174" t="s">
        <v>1726</v>
      </c>
      <c r="F444" s="1174" t="s">
        <v>1728</v>
      </c>
      <c r="G444" s="1071" t="s">
        <v>881</v>
      </c>
      <c r="H444" s="1071" t="s">
        <v>1729</v>
      </c>
      <c r="I444" s="1071" t="s">
        <v>1730</v>
      </c>
      <c r="J444" s="1071">
        <v>2022</v>
      </c>
      <c r="K444" s="1165">
        <v>0.27</v>
      </c>
      <c r="L444" s="1071" t="s">
        <v>1727</v>
      </c>
      <c r="M444" s="1071" t="s">
        <v>234</v>
      </c>
      <c r="N444" s="1071">
        <v>4103</v>
      </c>
      <c r="O444" s="1174" t="s">
        <v>1527</v>
      </c>
      <c r="P444" s="1071" t="s">
        <v>1530</v>
      </c>
      <c r="Q444" s="1071" t="s">
        <v>51</v>
      </c>
      <c r="R444" s="1069" t="s">
        <v>1758</v>
      </c>
      <c r="S444" s="1058">
        <v>410306701</v>
      </c>
      <c r="T444" s="1071" t="s">
        <v>989</v>
      </c>
      <c r="U444" s="1071" t="s">
        <v>1759</v>
      </c>
      <c r="V444" s="1071" t="s">
        <v>1760</v>
      </c>
      <c r="W444" s="1071" t="s">
        <v>1761</v>
      </c>
      <c r="X444" s="1071" t="s">
        <v>1761</v>
      </c>
      <c r="Y444" s="1071" t="s">
        <v>1761</v>
      </c>
      <c r="Z444" s="1058" t="s">
        <v>1761</v>
      </c>
      <c r="AA444" s="1020" t="s">
        <v>43</v>
      </c>
      <c r="AB444" s="1071" t="s">
        <v>3316</v>
      </c>
      <c r="AC444" s="1071" t="s">
        <v>661</v>
      </c>
      <c r="AD444" s="1071" t="s">
        <v>1737</v>
      </c>
      <c r="AE444" s="1066" t="s">
        <v>1627</v>
      </c>
      <c r="AF444" s="1020" t="s">
        <v>3180</v>
      </c>
      <c r="AG444" s="1020" t="s">
        <v>3180</v>
      </c>
      <c r="AH444" s="1020" t="s">
        <v>3108</v>
      </c>
      <c r="AI444" s="1020" t="s">
        <v>3159</v>
      </c>
      <c r="AJ444" s="1020" t="s">
        <v>3168</v>
      </c>
      <c r="AK444" s="1020" t="s">
        <v>3141</v>
      </c>
      <c r="AL444" s="1020" t="s">
        <v>3171</v>
      </c>
      <c r="AM444" s="1020" t="s">
        <v>3261</v>
      </c>
      <c r="AN444" s="1026" t="s">
        <v>3108</v>
      </c>
      <c r="AO444" s="1023" t="s">
        <v>2988</v>
      </c>
      <c r="AP444" s="1004">
        <v>50000000</v>
      </c>
      <c r="AQ444" s="1030"/>
      <c r="AR444" s="986"/>
      <c r="AS444" s="1030"/>
      <c r="AT444" s="1030"/>
      <c r="AU444" s="1030">
        <f t="shared" si="64"/>
        <v>50000000</v>
      </c>
      <c r="AV444" s="988">
        <v>42756709.213782601</v>
      </c>
      <c r="AW444" s="1164"/>
      <c r="AX444" s="987"/>
      <c r="AY444" s="1164"/>
      <c r="AZ444" s="1164"/>
      <c r="BA444" s="1030">
        <f t="shared" si="73"/>
        <v>42756709.213782601</v>
      </c>
      <c r="BB444" s="988">
        <v>46705410.908052541</v>
      </c>
      <c r="BC444" s="1030"/>
      <c r="BD444" s="996"/>
      <c r="BE444" s="1030"/>
      <c r="BF444" s="1030"/>
      <c r="BG444" s="1030">
        <f t="shared" si="74"/>
        <v>46705410.908052541</v>
      </c>
      <c r="BH444" s="988">
        <v>50910830.890284918</v>
      </c>
      <c r="BI444" s="1030"/>
      <c r="BJ444" s="1030"/>
      <c r="BK444" s="1030"/>
      <c r="BL444" s="1030"/>
      <c r="BM444" s="1030">
        <f t="shared" si="61"/>
        <v>50910830.890284918</v>
      </c>
    </row>
    <row r="445" spans="1:65" ht="155.25" hidden="1" x14ac:dyDescent="0.25">
      <c r="A445" s="855">
        <v>442</v>
      </c>
      <c r="B445" s="850" t="s">
        <v>3066</v>
      </c>
      <c r="C445" s="849" t="s">
        <v>3076</v>
      </c>
      <c r="D445" s="853" t="s">
        <v>1725</v>
      </c>
      <c r="E445" s="1174" t="s">
        <v>1726</v>
      </c>
      <c r="F445" s="1174" t="s">
        <v>1728</v>
      </c>
      <c r="G445" s="1071" t="s">
        <v>881</v>
      </c>
      <c r="H445" s="1071" t="s">
        <v>1729</v>
      </c>
      <c r="I445" s="1071" t="s">
        <v>1730</v>
      </c>
      <c r="J445" s="1071">
        <v>2022</v>
      </c>
      <c r="K445" s="1165">
        <v>0.27</v>
      </c>
      <c r="L445" s="1071" t="s">
        <v>1727</v>
      </c>
      <c r="M445" s="1071" t="s">
        <v>234</v>
      </c>
      <c r="N445" s="1071">
        <v>4103</v>
      </c>
      <c r="O445" s="1174" t="s">
        <v>1527</v>
      </c>
      <c r="P445" s="1071" t="s">
        <v>1753</v>
      </c>
      <c r="Q445" s="1071" t="s">
        <v>1754</v>
      </c>
      <c r="R445" s="1069" t="s">
        <v>1762</v>
      </c>
      <c r="S445" s="1058">
        <v>410305302</v>
      </c>
      <c r="T445" s="1071" t="s">
        <v>1756</v>
      </c>
      <c r="U445" s="1071" t="s">
        <v>158</v>
      </c>
      <c r="V445" s="1071">
        <v>64</v>
      </c>
      <c r="W445" s="1071">
        <v>64</v>
      </c>
      <c r="X445" s="1071">
        <v>64</v>
      </c>
      <c r="Y445" s="1071">
        <v>64</v>
      </c>
      <c r="Z445" s="1058">
        <v>64</v>
      </c>
      <c r="AA445" s="1020" t="s">
        <v>53</v>
      </c>
      <c r="AB445" s="1020" t="s">
        <v>3317</v>
      </c>
      <c r="AC445" s="1071" t="s">
        <v>661</v>
      </c>
      <c r="AD445" s="1071" t="s">
        <v>1737</v>
      </c>
      <c r="AE445" s="1066" t="s">
        <v>1627</v>
      </c>
      <c r="AF445" s="1020" t="s">
        <v>3180</v>
      </c>
      <c r="AG445" s="1020" t="s">
        <v>3180</v>
      </c>
      <c r="AH445" s="1020" t="s">
        <v>3108</v>
      </c>
      <c r="AI445" s="1020" t="s">
        <v>3159</v>
      </c>
      <c r="AJ445" s="1020" t="s">
        <v>3168</v>
      </c>
      <c r="AK445" s="1020" t="s">
        <v>3141</v>
      </c>
      <c r="AL445" s="1020" t="s">
        <v>3171</v>
      </c>
      <c r="AM445" s="1020" t="s">
        <v>3261</v>
      </c>
      <c r="AN445" s="1026" t="s">
        <v>3108</v>
      </c>
      <c r="AO445" s="1023" t="s">
        <v>2988</v>
      </c>
      <c r="AP445" s="1004">
        <v>115000000</v>
      </c>
      <c r="AQ445" s="1030"/>
      <c r="AR445" s="986"/>
      <c r="AS445" s="1030"/>
      <c r="AT445" s="1030"/>
      <c r="AU445" s="1030">
        <f t="shared" si="64"/>
        <v>115000000</v>
      </c>
      <c r="AV445" s="988">
        <v>98340431.191699982</v>
      </c>
      <c r="AW445" s="1164"/>
      <c r="AX445" s="987"/>
      <c r="AY445" s="1164"/>
      <c r="AZ445" s="1164"/>
      <c r="BA445" s="1030">
        <f t="shared" si="73"/>
        <v>98340431.191699982</v>
      </c>
      <c r="BB445" s="988">
        <v>107422445.08852085</v>
      </c>
      <c r="BC445" s="1030"/>
      <c r="BD445" s="996"/>
      <c r="BE445" s="1030"/>
      <c r="BF445" s="1030"/>
      <c r="BG445" s="1030">
        <f t="shared" si="74"/>
        <v>107422445.08852085</v>
      </c>
      <c r="BH445" s="988">
        <v>117094911.04765531</v>
      </c>
      <c r="BI445" s="1030"/>
      <c r="BJ445" s="1030"/>
      <c r="BK445" s="1030"/>
      <c r="BL445" s="1030"/>
      <c r="BM445" s="1030">
        <f t="shared" si="61"/>
        <v>117094911.04765531</v>
      </c>
    </row>
    <row r="446" spans="1:65" ht="172.5" hidden="1" x14ac:dyDescent="0.25">
      <c r="A446" s="855">
        <v>443</v>
      </c>
      <c r="B446" s="850" t="s">
        <v>3066</v>
      </c>
      <c r="C446" s="849" t="s">
        <v>3077</v>
      </c>
      <c r="D446" s="853" t="s">
        <v>1768</v>
      </c>
      <c r="E446" s="1061" t="s">
        <v>1769</v>
      </c>
      <c r="F446" s="1061" t="s">
        <v>1773</v>
      </c>
      <c r="G446" s="1058" t="s">
        <v>1774</v>
      </c>
      <c r="H446" s="1177">
        <v>4.47</v>
      </c>
      <c r="I446" s="1058" t="s">
        <v>1775</v>
      </c>
      <c r="J446" s="1058">
        <v>2023</v>
      </c>
      <c r="K446" s="1177">
        <v>5</v>
      </c>
      <c r="L446" s="1058">
        <v>35</v>
      </c>
      <c r="M446" s="1058" t="s">
        <v>1770</v>
      </c>
      <c r="N446" s="1071" t="s">
        <v>1771</v>
      </c>
      <c r="O446" s="850" t="s">
        <v>1772</v>
      </c>
      <c r="P446" s="1060">
        <v>3502046</v>
      </c>
      <c r="Q446" s="1063" t="s">
        <v>1777</v>
      </c>
      <c r="R446" s="1064" t="s">
        <v>1776</v>
      </c>
      <c r="S446" s="1060">
        <v>350204600</v>
      </c>
      <c r="T446" s="1060" t="s">
        <v>610</v>
      </c>
      <c r="U446" s="1167" t="s">
        <v>158</v>
      </c>
      <c r="V446" s="1167">
        <v>1</v>
      </c>
      <c r="W446" s="1167">
        <v>1</v>
      </c>
      <c r="X446" s="1167">
        <v>1</v>
      </c>
      <c r="Y446" s="1167">
        <v>1</v>
      </c>
      <c r="Z446" s="1167">
        <v>4</v>
      </c>
      <c r="AA446" s="1020" t="s">
        <v>43</v>
      </c>
      <c r="AB446" s="1058" t="s">
        <v>3317</v>
      </c>
      <c r="AC446" s="850" t="s">
        <v>1778</v>
      </c>
      <c r="AD446" s="850" t="s">
        <v>1779</v>
      </c>
      <c r="AE446" s="850" t="s">
        <v>1780</v>
      </c>
      <c r="AF446" s="1020"/>
      <c r="AG446" s="1020"/>
      <c r="AH446" s="1020"/>
      <c r="AI446" s="1020"/>
      <c r="AJ446" s="1020"/>
      <c r="AK446" s="1020"/>
      <c r="AL446" s="1020"/>
      <c r="AM446" s="1020"/>
      <c r="AN446" s="1026"/>
      <c r="AO446" s="1027" t="s">
        <v>2971</v>
      </c>
      <c r="AP446" s="1178">
        <v>172200000</v>
      </c>
      <c r="AQ446" s="1030"/>
      <c r="AR446" s="996"/>
      <c r="AS446" s="1030"/>
      <c r="AT446" s="1030"/>
      <c r="AU446" s="1030">
        <f t="shared" si="64"/>
        <v>172200000</v>
      </c>
      <c r="AV446" s="1030">
        <v>151200000</v>
      </c>
      <c r="AW446" s="1164"/>
      <c r="AX446" s="987"/>
      <c r="AY446" s="1164"/>
      <c r="AZ446" s="1164"/>
      <c r="BA446" s="1030">
        <f t="shared" ref="BA446:BA454" si="75">AV446+AW446+AX446+AY446+AZ446</f>
        <v>151200000</v>
      </c>
      <c r="BB446" s="1030">
        <v>151200000</v>
      </c>
      <c r="BC446" s="1030"/>
      <c r="BD446" s="996"/>
      <c r="BE446" s="1030"/>
      <c r="BF446" s="1030"/>
      <c r="BG446" s="1030">
        <f t="shared" si="74"/>
        <v>151200000</v>
      </c>
      <c r="BH446" s="1030">
        <v>172200000</v>
      </c>
      <c r="BI446" s="1030"/>
      <c r="BJ446" s="996"/>
      <c r="BK446" s="1030"/>
      <c r="BL446" s="1030"/>
      <c r="BM446" s="1030">
        <f t="shared" si="61"/>
        <v>172200000</v>
      </c>
    </row>
    <row r="447" spans="1:65" ht="172.5" hidden="1" x14ac:dyDescent="0.25">
      <c r="A447" s="855">
        <v>444</v>
      </c>
      <c r="B447" s="850" t="s">
        <v>3066</v>
      </c>
      <c r="C447" s="849" t="s">
        <v>3077</v>
      </c>
      <c r="D447" s="853" t="s">
        <v>1768</v>
      </c>
      <c r="E447" s="1061" t="s">
        <v>1769</v>
      </c>
      <c r="F447" s="1061" t="s">
        <v>1773</v>
      </c>
      <c r="G447" s="1058" t="s">
        <v>1774</v>
      </c>
      <c r="H447" s="1177">
        <v>4.47</v>
      </c>
      <c r="I447" s="1058" t="s">
        <v>1775</v>
      </c>
      <c r="J447" s="1058">
        <v>2023</v>
      </c>
      <c r="K447" s="1177">
        <v>5</v>
      </c>
      <c r="L447" s="1058">
        <v>35</v>
      </c>
      <c r="M447" s="1058" t="s">
        <v>1770</v>
      </c>
      <c r="N447" s="1071" t="s">
        <v>1771</v>
      </c>
      <c r="O447" s="850" t="s">
        <v>1772</v>
      </c>
      <c r="P447" s="1060">
        <v>3502094</v>
      </c>
      <c r="Q447" s="1063" t="s">
        <v>1782</v>
      </c>
      <c r="R447" s="1064" t="s">
        <v>2589</v>
      </c>
      <c r="S447" s="1060">
        <v>350209400</v>
      </c>
      <c r="T447" s="1060" t="s">
        <v>1783</v>
      </c>
      <c r="U447" s="1058">
        <v>0</v>
      </c>
      <c r="V447" s="1167">
        <v>1</v>
      </c>
      <c r="W447" s="1167">
        <v>1</v>
      </c>
      <c r="X447" s="1167">
        <v>1</v>
      </c>
      <c r="Y447" s="1167">
        <v>1</v>
      </c>
      <c r="Z447" s="1167">
        <v>1</v>
      </c>
      <c r="AA447" s="1020" t="s">
        <v>53</v>
      </c>
      <c r="AB447" s="1058" t="s">
        <v>3317</v>
      </c>
      <c r="AC447" s="850" t="s">
        <v>1778</v>
      </c>
      <c r="AD447" s="850" t="s">
        <v>1779</v>
      </c>
      <c r="AE447" s="850" t="s">
        <v>1780</v>
      </c>
      <c r="AF447" s="1020"/>
      <c r="AG447" s="1020"/>
      <c r="AH447" s="1020"/>
      <c r="AI447" s="1020"/>
      <c r="AJ447" s="1020"/>
      <c r="AK447" s="1020"/>
      <c r="AL447" s="1020"/>
      <c r="AM447" s="1020"/>
      <c r="AN447" s="1026"/>
      <c r="AO447" s="1027" t="s">
        <v>2971</v>
      </c>
      <c r="AP447" s="1178">
        <v>50000000</v>
      </c>
      <c r="AQ447" s="1030"/>
      <c r="AR447" s="996"/>
      <c r="AS447" s="1030"/>
      <c r="AT447" s="1030"/>
      <c r="AU447" s="1030">
        <f t="shared" si="64"/>
        <v>50000000</v>
      </c>
      <c r="AV447" s="1030">
        <v>30000000</v>
      </c>
      <c r="AW447" s="1164"/>
      <c r="AX447" s="997"/>
      <c r="AY447" s="1164"/>
      <c r="AZ447" s="1164"/>
      <c r="BA447" s="1030">
        <f t="shared" si="75"/>
        <v>30000000</v>
      </c>
      <c r="BB447" s="1030">
        <v>30000000</v>
      </c>
      <c r="BC447" s="1030"/>
      <c r="BD447" s="996"/>
      <c r="BE447" s="1030"/>
      <c r="BF447" s="1030"/>
      <c r="BG447" s="1030">
        <f t="shared" si="74"/>
        <v>30000000</v>
      </c>
      <c r="BH447" s="1030">
        <v>50000000</v>
      </c>
      <c r="BI447" s="1030"/>
      <c r="BJ447" s="996"/>
      <c r="BK447" s="1030"/>
      <c r="BL447" s="1030"/>
      <c r="BM447" s="1030">
        <f t="shared" si="61"/>
        <v>50000000</v>
      </c>
    </row>
    <row r="448" spans="1:65" ht="172.5" hidden="1" x14ac:dyDescent="0.25">
      <c r="A448" s="855">
        <v>445</v>
      </c>
      <c r="B448" s="850" t="s">
        <v>3066</v>
      </c>
      <c r="C448" s="849" t="s">
        <v>3077</v>
      </c>
      <c r="D448" s="853" t="s">
        <v>1768</v>
      </c>
      <c r="E448" s="1061" t="s">
        <v>1769</v>
      </c>
      <c r="F448" s="1061" t="s">
        <v>1773</v>
      </c>
      <c r="G448" s="1058" t="s">
        <v>1774</v>
      </c>
      <c r="H448" s="1177">
        <v>4.47</v>
      </c>
      <c r="I448" s="1058" t="s">
        <v>1775</v>
      </c>
      <c r="J448" s="1058">
        <v>2023</v>
      </c>
      <c r="K448" s="1177">
        <v>5</v>
      </c>
      <c r="L448" s="1058">
        <v>35</v>
      </c>
      <c r="M448" s="1058" t="s">
        <v>1770</v>
      </c>
      <c r="N448" s="1071" t="s">
        <v>1771</v>
      </c>
      <c r="O448" s="850" t="s">
        <v>1772</v>
      </c>
      <c r="P448" s="1060">
        <v>3502011</v>
      </c>
      <c r="Q448" s="1060" t="s">
        <v>1785</v>
      </c>
      <c r="R448" s="1064" t="s">
        <v>1784</v>
      </c>
      <c r="S448" s="1058" t="s">
        <v>1786</v>
      </c>
      <c r="T448" s="1060" t="s">
        <v>1787</v>
      </c>
      <c r="U448" s="1058">
        <v>100</v>
      </c>
      <c r="V448" s="1167">
        <v>300</v>
      </c>
      <c r="W448" s="1167">
        <v>300</v>
      </c>
      <c r="X448" s="1167">
        <v>300</v>
      </c>
      <c r="Y448" s="1167">
        <v>300</v>
      </c>
      <c r="Z448" s="1167">
        <v>1200</v>
      </c>
      <c r="AA448" s="1020" t="s">
        <v>43</v>
      </c>
      <c r="AB448" s="1058" t="s">
        <v>3317</v>
      </c>
      <c r="AC448" s="850" t="s">
        <v>1778</v>
      </c>
      <c r="AD448" s="850" t="s">
        <v>1779</v>
      </c>
      <c r="AE448" s="850" t="s">
        <v>1780</v>
      </c>
      <c r="AF448" s="1020"/>
      <c r="AG448" s="1020"/>
      <c r="AH448" s="1020"/>
      <c r="AI448" s="1020"/>
      <c r="AJ448" s="1020"/>
      <c r="AK448" s="1020"/>
      <c r="AL448" s="1020"/>
      <c r="AM448" s="1020"/>
      <c r="AN448" s="1026"/>
      <c r="AO448" s="1027" t="s">
        <v>2971</v>
      </c>
      <c r="AP448" s="1178">
        <v>100800000</v>
      </c>
      <c r="AQ448" s="1030"/>
      <c r="AR448" s="996"/>
      <c r="AS448" s="1030"/>
      <c r="AT448" s="1030"/>
      <c r="AU448" s="1030">
        <f t="shared" si="64"/>
        <v>100800000</v>
      </c>
      <c r="AV448" s="1030">
        <v>96145713</v>
      </c>
      <c r="AW448" s="1164"/>
      <c r="AX448" s="987"/>
      <c r="AY448" s="1164"/>
      <c r="AZ448" s="1164"/>
      <c r="BA448" s="1030">
        <f t="shared" si="75"/>
        <v>96145713</v>
      </c>
      <c r="BB448" s="1030">
        <v>96145713</v>
      </c>
      <c r="BC448" s="1030"/>
      <c r="BD448" s="996"/>
      <c r="BE448" s="1030"/>
      <c r="BF448" s="1030"/>
      <c r="BG448" s="1030">
        <f t="shared" si="74"/>
        <v>96145713</v>
      </c>
      <c r="BH448" s="1030">
        <v>100800000</v>
      </c>
      <c r="BI448" s="1030"/>
      <c r="BJ448" s="996"/>
      <c r="BK448" s="1030"/>
      <c r="BL448" s="1030"/>
      <c r="BM448" s="1030">
        <f t="shared" si="61"/>
        <v>100800000</v>
      </c>
    </row>
    <row r="449" spans="1:65" ht="172.5" hidden="1" x14ac:dyDescent="0.25">
      <c r="A449" s="855">
        <v>446</v>
      </c>
      <c r="B449" s="850" t="s">
        <v>3066</v>
      </c>
      <c r="C449" s="849" t="s">
        <v>3077</v>
      </c>
      <c r="D449" s="853" t="s">
        <v>1768</v>
      </c>
      <c r="E449" s="1061" t="s">
        <v>1769</v>
      </c>
      <c r="F449" s="1061" t="s">
        <v>1773</v>
      </c>
      <c r="G449" s="1058" t="s">
        <v>1774</v>
      </c>
      <c r="H449" s="1177">
        <v>4.47</v>
      </c>
      <c r="I449" s="1058" t="s">
        <v>1775</v>
      </c>
      <c r="J449" s="1058">
        <v>2023</v>
      </c>
      <c r="K449" s="1177">
        <v>5</v>
      </c>
      <c r="L449" s="1058">
        <v>35</v>
      </c>
      <c r="M449" s="1058" t="s">
        <v>1770</v>
      </c>
      <c r="N449" s="1071" t="s">
        <v>1771</v>
      </c>
      <c r="O449" s="850" t="s">
        <v>1772</v>
      </c>
      <c r="P449" s="1060">
        <v>3502047</v>
      </c>
      <c r="Q449" s="1060" t="s">
        <v>51</v>
      </c>
      <c r="R449" s="1069" t="s">
        <v>1788</v>
      </c>
      <c r="S449" s="1060">
        <v>350204700</v>
      </c>
      <c r="T449" s="1060" t="s">
        <v>224</v>
      </c>
      <c r="U449" s="1058">
        <v>1</v>
      </c>
      <c r="V449" s="1073">
        <v>1</v>
      </c>
      <c r="W449" s="1073">
        <v>1</v>
      </c>
      <c r="X449" s="1073">
        <v>1</v>
      </c>
      <c r="Y449" s="1073">
        <v>1</v>
      </c>
      <c r="Z449" s="1167">
        <v>1</v>
      </c>
      <c r="AA449" s="1020" t="s">
        <v>53</v>
      </c>
      <c r="AB449" s="1020" t="s">
        <v>3317</v>
      </c>
      <c r="AC449" s="850" t="s">
        <v>1778</v>
      </c>
      <c r="AD449" s="850" t="s">
        <v>1779</v>
      </c>
      <c r="AE449" s="850" t="s">
        <v>1780</v>
      </c>
      <c r="AF449" s="1020"/>
      <c r="AG449" s="1020"/>
      <c r="AH449" s="1020"/>
      <c r="AI449" s="1020"/>
      <c r="AJ449" s="1020"/>
      <c r="AK449" s="1020"/>
      <c r="AL449" s="1020"/>
      <c r="AM449" s="1020"/>
      <c r="AN449" s="1026"/>
      <c r="AO449" s="1027" t="s">
        <v>2971</v>
      </c>
      <c r="AP449" s="1178">
        <v>200000000</v>
      </c>
      <c r="AQ449" s="1030"/>
      <c r="AR449" s="996"/>
      <c r="AS449" s="1030"/>
      <c r="AT449" s="1030"/>
      <c r="AU449" s="1030">
        <f t="shared" si="64"/>
        <v>200000000</v>
      </c>
      <c r="AV449" s="1030">
        <v>100000000</v>
      </c>
      <c r="AW449" s="1164"/>
      <c r="AX449" s="997"/>
      <c r="AY449" s="1164"/>
      <c r="AZ449" s="1164"/>
      <c r="BA449" s="1030">
        <f t="shared" si="75"/>
        <v>100000000</v>
      </c>
      <c r="BB449" s="1030">
        <v>140000000</v>
      </c>
      <c r="BC449" s="1030"/>
      <c r="BD449" s="996"/>
      <c r="BE449" s="1030"/>
      <c r="BF449" s="1030"/>
      <c r="BG449" s="1030">
        <f t="shared" si="74"/>
        <v>140000000</v>
      </c>
      <c r="BH449" s="1030">
        <v>180000000</v>
      </c>
      <c r="BI449" s="1030"/>
      <c r="BJ449" s="996"/>
      <c r="BK449" s="1030"/>
      <c r="BL449" s="1030"/>
      <c r="BM449" s="1030">
        <f t="shared" si="61"/>
        <v>180000000</v>
      </c>
    </row>
    <row r="450" spans="1:65" ht="172.5" hidden="1" x14ac:dyDescent="0.25">
      <c r="A450" s="855">
        <v>447</v>
      </c>
      <c r="B450" s="850" t="s">
        <v>3066</v>
      </c>
      <c r="C450" s="849" t="s">
        <v>3077</v>
      </c>
      <c r="D450" s="853" t="s">
        <v>1768</v>
      </c>
      <c r="E450" s="1061" t="s">
        <v>1769</v>
      </c>
      <c r="F450" s="1061" t="s">
        <v>1773</v>
      </c>
      <c r="G450" s="1058" t="s">
        <v>1774</v>
      </c>
      <c r="H450" s="1177">
        <v>4.47</v>
      </c>
      <c r="I450" s="1058" t="s">
        <v>1775</v>
      </c>
      <c r="J450" s="1058">
        <v>2023</v>
      </c>
      <c r="K450" s="1177">
        <v>5</v>
      </c>
      <c r="L450" s="1058">
        <v>35</v>
      </c>
      <c r="M450" s="1058" t="s">
        <v>1770</v>
      </c>
      <c r="N450" s="1071" t="s">
        <v>1771</v>
      </c>
      <c r="O450" s="850" t="s">
        <v>1772</v>
      </c>
      <c r="P450" s="1060" t="s">
        <v>1790</v>
      </c>
      <c r="Q450" s="1060" t="s">
        <v>1791</v>
      </c>
      <c r="R450" s="1064" t="s">
        <v>1789</v>
      </c>
      <c r="S450" s="1060" t="s">
        <v>1792</v>
      </c>
      <c r="T450" s="1060" t="s">
        <v>1793</v>
      </c>
      <c r="U450" s="1058">
        <v>1</v>
      </c>
      <c r="V450" s="1058">
        <v>2</v>
      </c>
      <c r="W450" s="1058">
        <v>2</v>
      </c>
      <c r="X450" s="1058">
        <v>2</v>
      </c>
      <c r="Y450" s="1058">
        <v>2</v>
      </c>
      <c r="Z450" s="1065">
        <v>8</v>
      </c>
      <c r="AA450" s="1020" t="s">
        <v>43</v>
      </c>
      <c r="AB450" s="1058" t="s">
        <v>3317</v>
      </c>
      <c r="AC450" s="850" t="s">
        <v>1778</v>
      </c>
      <c r="AD450" s="850" t="s">
        <v>1779</v>
      </c>
      <c r="AE450" s="850" t="s">
        <v>1780</v>
      </c>
      <c r="AF450" s="1020"/>
      <c r="AG450" s="1020"/>
      <c r="AH450" s="1020"/>
      <c r="AI450" s="1020"/>
      <c r="AJ450" s="1020"/>
      <c r="AK450" s="1020"/>
      <c r="AL450" s="1020"/>
      <c r="AM450" s="1020"/>
      <c r="AN450" s="1026"/>
      <c r="AO450" s="1027" t="s">
        <v>2971</v>
      </c>
      <c r="AP450" s="1178">
        <v>100800000</v>
      </c>
      <c r="AQ450" s="1030"/>
      <c r="AR450" s="996">
        <v>1400000000</v>
      </c>
      <c r="AS450" s="1030"/>
      <c r="AT450" s="1030"/>
      <c r="AU450" s="1030">
        <f t="shared" si="64"/>
        <v>1500800000</v>
      </c>
      <c r="AV450" s="1030">
        <v>100800000</v>
      </c>
      <c r="AW450" s="1164"/>
      <c r="AX450" s="987">
        <v>2800000000</v>
      </c>
      <c r="AY450" s="1164"/>
      <c r="AZ450" s="1164"/>
      <c r="BA450" s="1030">
        <f t="shared" si="75"/>
        <v>2900800000</v>
      </c>
      <c r="BB450" s="1030">
        <v>100800000</v>
      </c>
      <c r="BC450" s="1030"/>
      <c r="BD450" s="996">
        <v>2800000000</v>
      </c>
      <c r="BE450" s="1030"/>
      <c r="BF450" s="1030"/>
      <c r="BG450" s="1030">
        <f t="shared" si="74"/>
        <v>2900800000</v>
      </c>
      <c r="BH450" s="1030">
        <v>106800000</v>
      </c>
      <c r="BI450" s="1030"/>
      <c r="BJ450" s="996">
        <v>800000000</v>
      </c>
      <c r="BK450" s="1030"/>
      <c r="BL450" s="1030"/>
      <c r="BM450" s="1030">
        <f t="shared" si="61"/>
        <v>906800000</v>
      </c>
    </row>
    <row r="451" spans="1:65" ht="172.5" hidden="1" x14ac:dyDescent="0.25">
      <c r="A451" s="855">
        <v>448</v>
      </c>
      <c r="B451" s="850" t="s">
        <v>3066</v>
      </c>
      <c r="C451" s="849" t="s">
        <v>3077</v>
      </c>
      <c r="D451" s="853" t="s">
        <v>1768</v>
      </c>
      <c r="E451" s="1061" t="s">
        <v>1769</v>
      </c>
      <c r="F451" s="1061" t="s">
        <v>1773</v>
      </c>
      <c r="G451" s="1058" t="s">
        <v>1774</v>
      </c>
      <c r="H451" s="1177">
        <v>4.47</v>
      </c>
      <c r="I451" s="1058" t="s">
        <v>1775</v>
      </c>
      <c r="J451" s="1058">
        <v>2023</v>
      </c>
      <c r="K451" s="1177">
        <v>5</v>
      </c>
      <c r="L451" s="1058">
        <v>35</v>
      </c>
      <c r="M451" s="1058" t="s">
        <v>1770</v>
      </c>
      <c r="N451" s="1071" t="s">
        <v>1771</v>
      </c>
      <c r="O451" s="850" t="s">
        <v>1772</v>
      </c>
      <c r="P451" s="1060" t="s">
        <v>1795</v>
      </c>
      <c r="Q451" s="1060" t="s">
        <v>1796</v>
      </c>
      <c r="R451" s="1064" t="s">
        <v>1794</v>
      </c>
      <c r="S451" s="1060" t="s">
        <v>1797</v>
      </c>
      <c r="T451" s="1060" t="s">
        <v>1798</v>
      </c>
      <c r="U451" s="1058">
        <v>0</v>
      </c>
      <c r="V451" s="1058">
        <v>1</v>
      </c>
      <c r="W451" s="1058">
        <v>1</v>
      </c>
      <c r="X451" s="1058">
        <v>1</v>
      </c>
      <c r="Y451" s="1058">
        <v>1</v>
      </c>
      <c r="Z451" s="1065">
        <v>4</v>
      </c>
      <c r="AA451" s="1020" t="s">
        <v>43</v>
      </c>
      <c r="AB451" s="1058" t="s">
        <v>3317</v>
      </c>
      <c r="AC451" s="850" t="s">
        <v>1778</v>
      </c>
      <c r="AD451" s="850" t="s">
        <v>1779</v>
      </c>
      <c r="AE451" s="850" t="s">
        <v>1780</v>
      </c>
      <c r="AF451" s="1020"/>
      <c r="AG451" s="1020"/>
      <c r="AH451" s="1020"/>
      <c r="AI451" s="1020"/>
      <c r="AJ451" s="1020"/>
      <c r="AK451" s="1020"/>
      <c r="AL451" s="1020"/>
      <c r="AM451" s="1020"/>
      <c r="AN451" s="1026"/>
      <c r="AO451" s="1027" t="s">
        <v>2971</v>
      </c>
      <c r="AP451" s="1178">
        <v>100000000</v>
      </c>
      <c r="AQ451" s="1030"/>
      <c r="AR451" s="996"/>
      <c r="AS451" s="1030"/>
      <c r="AT451" s="1030"/>
      <c r="AU451" s="1030">
        <f t="shared" si="64"/>
        <v>100000000</v>
      </c>
      <c r="AV451" s="1030">
        <v>70000000</v>
      </c>
      <c r="AW451" s="1164"/>
      <c r="AX451" s="997"/>
      <c r="AY451" s="1164"/>
      <c r="AZ451" s="1164"/>
      <c r="BA451" s="1030">
        <f t="shared" si="75"/>
        <v>70000000</v>
      </c>
      <c r="BB451" s="1030">
        <v>100000000</v>
      </c>
      <c r="BC451" s="1030"/>
      <c r="BD451" s="996"/>
      <c r="BE451" s="1030"/>
      <c r="BF451" s="1030"/>
      <c r="BG451" s="1030">
        <f t="shared" si="74"/>
        <v>100000000</v>
      </c>
      <c r="BH451" s="1030">
        <v>100000000</v>
      </c>
      <c r="BI451" s="1030"/>
      <c r="BJ451" s="996"/>
      <c r="BK451" s="1030"/>
      <c r="BL451" s="1030"/>
      <c r="BM451" s="1030">
        <f t="shared" si="61"/>
        <v>100000000</v>
      </c>
    </row>
    <row r="452" spans="1:65" ht="172.5" hidden="1" x14ac:dyDescent="0.25">
      <c r="A452" s="855">
        <v>449</v>
      </c>
      <c r="B452" s="850" t="s">
        <v>3066</v>
      </c>
      <c r="C452" s="849" t="s">
        <v>3077</v>
      </c>
      <c r="D452" s="853" t="s">
        <v>1768</v>
      </c>
      <c r="E452" s="1061" t="s">
        <v>1769</v>
      </c>
      <c r="F452" s="1061" t="s">
        <v>1773</v>
      </c>
      <c r="G452" s="1058" t="s">
        <v>1774</v>
      </c>
      <c r="H452" s="1177">
        <v>4.47</v>
      </c>
      <c r="I452" s="1058" t="s">
        <v>1775</v>
      </c>
      <c r="J452" s="1058">
        <v>2023</v>
      </c>
      <c r="K452" s="1177">
        <v>5</v>
      </c>
      <c r="L452" s="1058">
        <v>35</v>
      </c>
      <c r="M452" s="1058" t="s">
        <v>1770</v>
      </c>
      <c r="N452" s="1071" t="s">
        <v>1771</v>
      </c>
      <c r="O452" s="850" t="s">
        <v>1772</v>
      </c>
      <c r="P452" s="1060">
        <v>3502039</v>
      </c>
      <c r="Q452" s="1060" t="s">
        <v>1800</v>
      </c>
      <c r="R452" s="1069" t="s">
        <v>1799</v>
      </c>
      <c r="S452" s="1060">
        <v>350203900</v>
      </c>
      <c r="T452" s="1060" t="s">
        <v>49</v>
      </c>
      <c r="U452" s="1058">
        <v>64</v>
      </c>
      <c r="V452" s="1058">
        <v>64</v>
      </c>
      <c r="W452" s="1058">
        <v>64</v>
      </c>
      <c r="X452" s="1058">
        <v>64</v>
      </c>
      <c r="Y452" s="1058">
        <v>64</v>
      </c>
      <c r="Z452" s="1065">
        <v>64</v>
      </c>
      <c r="AA452" s="1020" t="s">
        <v>53</v>
      </c>
      <c r="AB452" s="1020" t="s">
        <v>3317</v>
      </c>
      <c r="AC452" s="850" t="s">
        <v>1778</v>
      </c>
      <c r="AD452" s="850" t="s">
        <v>1779</v>
      </c>
      <c r="AE452" s="850" t="s">
        <v>1780</v>
      </c>
      <c r="AF452" s="1020"/>
      <c r="AG452" s="1020"/>
      <c r="AH452" s="1020"/>
      <c r="AI452" s="1020"/>
      <c r="AJ452" s="1020"/>
      <c r="AK452" s="1020"/>
      <c r="AL452" s="1020"/>
      <c r="AM452" s="1020"/>
      <c r="AN452" s="1026"/>
      <c r="AO452" s="1027" t="s">
        <v>2971</v>
      </c>
      <c r="AP452" s="1178">
        <v>151200000</v>
      </c>
      <c r="AQ452" s="1030"/>
      <c r="AR452" s="996">
        <v>764094259</v>
      </c>
      <c r="AS452" s="1030"/>
      <c r="AT452" s="1030"/>
      <c r="AU452" s="1030">
        <f t="shared" si="64"/>
        <v>915294259</v>
      </c>
      <c r="AV452" s="1030">
        <v>100800000</v>
      </c>
      <c r="AW452" s="1164"/>
      <c r="AX452" s="1030">
        <v>1087164953</v>
      </c>
      <c r="AY452" s="1164"/>
      <c r="AZ452" s="1164"/>
      <c r="BA452" s="1030">
        <f t="shared" si="75"/>
        <v>1187964953</v>
      </c>
      <c r="BB452" s="1030">
        <v>142261101</v>
      </c>
      <c r="BC452" s="1030"/>
      <c r="BD452" s="1030">
        <v>1087164953</v>
      </c>
      <c r="BE452" s="1030"/>
      <c r="BF452" s="1030"/>
      <c r="BG452" s="1030">
        <f t="shared" si="74"/>
        <v>1229426054</v>
      </c>
      <c r="BH452" s="1030">
        <v>154763725</v>
      </c>
      <c r="BI452" s="1030"/>
      <c r="BJ452" s="996">
        <v>382047129</v>
      </c>
      <c r="BK452" s="1030"/>
      <c r="BL452" s="1030"/>
      <c r="BM452" s="1030">
        <f t="shared" si="61"/>
        <v>536810854</v>
      </c>
    </row>
    <row r="453" spans="1:65" ht="172.5" hidden="1" x14ac:dyDescent="0.25">
      <c r="A453" s="855">
        <v>450</v>
      </c>
      <c r="B453" s="850" t="s">
        <v>3066</v>
      </c>
      <c r="C453" s="849" t="s">
        <v>3077</v>
      </c>
      <c r="D453" s="853" t="s">
        <v>1768</v>
      </c>
      <c r="E453" s="1061" t="s">
        <v>1769</v>
      </c>
      <c r="F453" s="1061" t="s">
        <v>1773</v>
      </c>
      <c r="G453" s="1058" t="s">
        <v>1774</v>
      </c>
      <c r="H453" s="1177">
        <v>4.47</v>
      </c>
      <c r="I453" s="1058" t="s">
        <v>1775</v>
      </c>
      <c r="J453" s="1058">
        <v>2023</v>
      </c>
      <c r="K453" s="1177">
        <v>5</v>
      </c>
      <c r="L453" s="1058">
        <v>35</v>
      </c>
      <c r="M453" s="1058" t="s">
        <v>1770</v>
      </c>
      <c r="N453" s="1071" t="s">
        <v>1771</v>
      </c>
      <c r="O453" s="850" t="s">
        <v>1772</v>
      </c>
      <c r="P453" s="1060" t="s">
        <v>1802</v>
      </c>
      <c r="Q453" s="1060" t="s">
        <v>1777</v>
      </c>
      <c r="R453" s="1069" t="s">
        <v>1801</v>
      </c>
      <c r="S453" s="1060" t="s">
        <v>1803</v>
      </c>
      <c r="T453" s="1060" t="s">
        <v>1804</v>
      </c>
      <c r="U453" s="1059">
        <v>2</v>
      </c>
      <c r="V453" s="1059">
        <v>2</v>
      </c>
      <c r="W453" s="1059">
        <v>2</v>
      </c>
      <c r="X453" s="1059">
        <v>2</v>
      </c>
      <c r="Y453" s="1059">
        <v>1</v>
      </c>
      <c r="Z453" s="1068">
        <v>7</v>
      </c>
      <c r="AA453" s="1020" t="s">
        <v>43</v>
      </c>
      <c r="AB453" s="1059" t="s">
        <v>3317</v>
      </c>
      <c r="AC453" s="850" t="s">
        <v>1778</v>
      </c>
      <c r="AD453" s="850" t="s">
        <v>1779</v>
      </c>
      <c r="AE453" s="850" t="s">
        <v>1780</v>
      </c>
      <c r="AF453" s="1020"/>
      <c r="AG453" s="1020"/>
      <c r="AH453" s="1020"/>
      <c r="AI453" s="1020"/>
      <c r="AJ453" s="1020"/>
      <c r="AK453" s="1020"/>
      <c r="AL453" s="1020"/>
      <c r="AM453" s="1020"/>
      <c r="AN453" s="1026"/>
      <c r="AO453" s="1027" t="s">
        <v>2971</v>
      </c>
      <c r="AP453" s="1178">
        <v>1095759335</v>
      </c>
      <c r="AQ453" s="1030"/>
      <c r="AR453" s="996"/>
      <c r="AS453" s="1030"/>
      <c r="AT453" s="1030"/>
      <c r="AU453" s="1030">
        <f t="shared" si="64"/>
        <v>1095759335</v>
      </c>
      <c r="AV453" s="1030">
        <v>1107345902</v>
      </c>
      <c r="AW453" s="1164"/>
      <c r="AX453" s="1030"/>
      <c r="AY453" s="1164"/>
      <c r="AZ453" s="1164"/>
      <c r="BA453" s="1030">
        <f t="shared" si="75"/>
        <v>1107345902</v>
      </c>
      <c r="BB453" s="1030">
        <v>1117317320</v>
      </c>
      <c r="BC453" s="1030"/>
      <c r="BD453" s="1030"/>
      <c r="BE453" s="1030"/>
      <c r="BF453" s="1030"/>
      <c r="BG453" s="1030">
        <f t="shared" si="74"/>
        <v>1117317320</v>
      </c>
      <c r="BH453" s="1030">
        <v>1165739505</v>
      </c>
      <c r="BI453" s="1030"/>
      <c r="BJ453" s="996"/>
      <c r="BK453" s="1030"/>
      <c r="BL453" s="1030"/>
      <c r="BM453" s="1030">
        <f t="shared" ref="BM453:BM516" si="76">+BH453+BI453+BJ453+BK453+BL453</f>
        <v>1165739505</v>
      </c>
    </row>
    <row r="454" spans="1:65" ht="172.5" hidden="1" x14ac:dyDescent="0.25">
      <c r="A454" s="855">
        <v>451</v>
      </c>
      <c r="B454" s="850" t="s">
        <v>3066</v>
      </c>
      <c r="C454" s="849" t="s">
        <v>3077</v>
      </c>
      <c r="D454" s="853" t="s">
        <v>1768</v>
      </c>
      <c r="E454" s="1061" t="s">
        <v>1769</v>
      </c>
      <c r="F454" s="1061" t="s">
        <v>1773</v>
      </c>
      <c r="G454" s="1058" t="s">
        <v>1774</v>
      </c>
      <c r="H454" s="1177">
        <v>4.47</v>
      </c>
      <c r="I454" s="1058" t="s">
        <v>1775</v>
      </c>
      <c r="J454" s="1058">
        <v>2023</v>
      </c>
      <c r="K454" s="1177">
        <v>5</v>
      </c>
      <c r="L454" s="1058">
        <v>35</v>
      </c>
      <c r="M454" s="1058" t="s">
        <v>1770</v>
      </c>
      <c r="N454" s="1071" t="s">
        <v>1771</v>
      </c>
      <c r="O454" s="850" t="s">
        <v>1772</v>
      </c>
      <c r="P454" s="1060" t="s">
        <v>1806</v>
      </c>
      <c r="Q454" s="1060" t="s">
        <v>1807</v>
      </c>
      <c r="R454" s="1069" t="s">
        <v>1805</v>
      </c>
      <c r="S454" s="1060" t="s">
        <v>1808</v>
      </c>
      <c r="T454" s="1060" t="s">
        <v>1809</v>
      </c>
      <c r="U454" s="1058">
        <v>2</v>
      </c>
      <c r="V454" s="1058">
        <v>2</v>
      </c>
      <c r="W454" s="1058">
        <v>3</v>
      </c>
      <c r="X454" s="1058">
        <v>3</v>
      </c>
      <c r="Y454" s="1058">
        <v>3</v>
      </c>
      <c r="Z454" s="1065">
        <v>11</v>
      </c>
      <c r="AA454" s="1020" t="s">
        <v>43</v>
      </c>
      <c r="AB454" s="1058" t="s">
        <v>3317</v>
      </c>
      <c r="AC454" s="850" t="s">
        <v>1778</v>
      </c>
      <c r="AD454" s="850" t="s">
        <v>1779</v>
      </c>
      <c r="AE454" s="850" t="s">
        <v>1780</v>
      </c>
      <c r="AF454" s="1020"/>
      <c r="AG454" s="1020"/>
      <c r="AH454" s="1020"/>
      <c r="AI454" s="1020"/>
      <c r="AJ454" s="1020"/>
      <c r="AK454" s="1020"/>
      <c r="AL454" s="1020"/>
      <c r="AM454" s="1020"/>
      <c r="AN454" s="1026"/>
      <c r="AO454" s="1027" t="s">
        <v>2971</v>
      </c>
      <c r="AP454" s="1178">
        <v>200000000</v>
      </c>
      <c r="AQ454" s="1030"/>
      <c r="AR454" s="996">
        <v>400000000</v>
      </c>
      <c r="AS454" s="1030"/>
      <c r="AT454" s="1030"/>
      <c r="AU454" s="1030">
        <f t="shared" si="64"/>
        <v>600000000</v>
      </c>
      <c r="AV454" s="1030">
        <v>100000000</v>
      </c>
      <c r="AW454" s="1164"/>
      <c r="AX454" s="1030">
        <v>600000000</v>
      </c>
      <c r="AY454" s="1164"/>
      <c r="AZ454" s="1164"/>
      <c r="BA454" s="1030">
        <f t="shared" si="75"/>
        <v>700000000</v>
      </c>
      <c r="BB454" s="1030">
        <v>150000000</v>
      </c>
      <c r="BC454" s="1030"/>
      <c r="BD454" s="1030">
        <v>600000000</v>
      </c>
      <c r="BE454" s="1030"/>
      <c r="BF454" s="1030"/>
      <c r="BG454" s="1030">
        <f t="shared" si="74"/>
        <v>750000000</v>
      </c>
      <c r="BH454" s="1030">
        <v>180000000</v>
      </c>
      <c r="BI454" s="1030"/>
      <c r="BJ454" s="996">
        <v>100000000</v>
      </c>
      <c r="BK454" s="1030"/>
      <c r="BL454" s="1030"/>
      <c r="BM454" s="1030">
        <f t="shared" si="76"/>
        <v>280000000</v>
      </c>
    </row>
    <row r="455" spans="1:65" ht="224.25" hidden="1" x14ac:dyDescent="0.25">
      <c r="A455" s="855">
        <v>452</v>
      </c>
      <c r="B455" s="850" t="s">
        <v>3066</v>
      </c>
      <c r="C455" s="849" t="s">
        <v>3078</v>
      </c>
      <c r="D455" s="853" t="s">
        <v>1811</v>
      </c>
      <c r="E455" s="850" t="s">
        <v>1812</v>
      </c>
      <c r="F455" s="850" t="s">
        <v>1815</v>
      </c>
      <c r="G455" s="1058" t="s">
        <v>352</v>
      </c>
      <c r="H455" s="1169" t="s">
        <v>1816</v>
      </c>
      <c r="I455" s="1058" t="s">
        <v>1817</v>
      </c>
      <c r="J455" s="1072">
        <v>2023</v>
      </c>
      <c r="K455" s="1179" t="s">
        <v>1818</v>
      </c>
      <c r="L455" s="1058">
        <v>36</v>
      </c>
      <c r="M455" s="1058" t="s">
        <v>1813</v>
      </c>
      <c r="N455" s="1059">
        <v>3602</v>
      </c>
      <c r="O455" s="1061" t="s">
        <v>1814</v>
      </c>
      <c r="P455" s="1058">
        <v>3602017</v>
      </c>
      <c r="Q455" s="1058" t="s">
        <v>1820</v>
      </c>
      <c r="R455" s="1064" t="s">
        <v>1819</v>
      </c>
      <c r="S455" s="1058">
        <v>360201800</v>
      </c>
      <c r="T455" s="1058" t="s">
        <v>1821</v>
      </c>
      <c r="U455" s="1058">
        <v>15</v>
      </c>
      <c r="V455" s="1058">
        <v>15</v>
      </c>
      <c r="W455" s="1058">
        <v>30</v>
      </c>
      <c r="X455" s="1058">
        <v>30</v>
      </c>
      <c r="Y455" s="1058">
        <v>30</v>
      </c>
      <c r="Z455" s="1058">
        <v>105</v>
      </c>
      <c r="AA455" s="1020" t="s">
        <v>43</v>
      </c>
      <c r="AB455" s="1058" t="s">
        <v>3317</v>
      </c>
      <c r="AC455" s="1058" t="s">
        <v>1822</v>
      </c>
      <c r="AD455" s="1058" t="s">
        <v>1823</v>
      </c>
      <c r="AE455" s="1066" t="s">
        <v>1824</v>
      </c>
      <c r="AF455" s="1020"/>
      <c r="AG455" s="1020"/>
      <c r="AH455" s="1020"/>
      <c r="AI455" s="1020"/>
      <c r="AJ455" s="1020"/>
      <c r="AK455" s="1020"/>
      <c r="AL455" s="1020"/>
      <c r="AM455" s="1020"/>
      <c r="AN455" s="1026"/>
      <c r="AO455" s="1027" t="s">
        <v>2970</v>
      </c>
      <c r="AP455" s="1028"/>
      <c r="AQ455" s="1030"/>
      <c r="AR455" s="1030"/>
      <c r="AS455" s="1030"/>
      <c r="AT455" s="1030">
        <v>40000000</v>
      </c>
      <c r="AU455" s="1030">
        <f t="shared" si="64"/>
        <v>40000000</v>
      </c>
      <c r="AV455" s="1030"/>
      <c r="AW455" s="1164"/>
      <c r="AX455" s="1030"/>
      <c r="AY455" s="1164"/>
      <c r="AZ455" s="1164"/>
      <c r="BA455" s="1030"/>
      <c r="BB455" s="1030"/>
      <c r="BC455" s="1030"/>
      <c r="BD455" s="1030"/>
      <c r="BE455" s="1030"/>
      <c r="BF455" s="1030"/>
      <c r="BG455" s="1030"/>
      <c r="BH455" s="1030"/>
      <c r="BI455" s="1030"/>
      <c r="BJ455" s="1030"/>
      <c r="BK455" s="1030"/>
      <c r="BL455" s="1030"/>
      <c r="BM455" s="1030">
        <f t="shared" si="76"/>
        <v>0</v>
      </c>
    </row>
    <row r="456" spans="1:65" ht="224.25" hidden="1" x14ac:dyDescent="0.25">
      <c r="A456" s="855">
        <v>453</v>
      </c>
      <c r="B456" s="850" t="s">
        <v>3066</v>
      </c>
      <c r="C456" s="849" t="s">
        <v>3078</v>
      </c>
      <c r="D456" s="853" t="s">
        <v>1811</v>
      </c>
      <c r="E456" s="850" t="s">
        <v>1812</v>
      </c>
      <c r="F456" s="850" t="s">
        <v>1815</v>
      </c>
      <c r="G456" s="1058" t="s">
        <v>352</v>
      </c>
      <c r="H456" s="1169" t="s">
        <v>1816</v>
      </c>
      <c r="I456" s="1058" t="s">
        <v>1817</v>
      </c>
      <c r="J456" s="1072">
        <v>2023</v>
      </c>
      <c r="K456" s="1179" t="s">
        <v>1818</v>
      </c>
      <c r="L456" s="1058">
        <v>36</v>
      </c>
      <c r="M456" s="1058" t="s">
        <v>1813</v>
      </c>
      <c r="N456" s="1059">
        <v>3602</v>
      </c>
      <c r="O456" s="1061" t="s">
        <v>1814</v>
      </c>
      <c r="P456" s="1060">
        <v>3602029</v>
      </c>
      <c r="Q456" s="1060" t="s">
        <v>22780</v>
      </c>
      <c r="R456" s="1064" t="s">
        <v>1825</v>
      </c>
      <c r="S456" s="1059">
        <v>360202901</v>
      </c>
      <c r="T456" s="1060" t="s">
        <v>935</v>
      </c>
      <c r="U456" s="1058">
        <v>0</v>
      </c>
      <c r="V456" s="1058">
        <v>5</v>
      </c>
      <c r="W456" s="1058">
        <v>10</v>
      </c>
      <c r="X456" s="1058">
        <v>10</v>
      </c>
      <c r="Y456" s="1058">
        <v>10</v>
      </c>
      <c r="Z456" s="1058">
        <v>35</v>
      </c>
      <c r="AA456" s="1020" t="s">
        <v>43</v>
      </c>
      <c r="AB456" s="1058" t="s">
        <v>3317</v>
      </c>
      <c r="AC456" s="1058" t="s">
        <v>1822</v>
      </c>
      <c r="AD456" s="1058" t="s">
        <v>1823</v>
      </c>
      <c r="AE456" s="1066" t="s">
        <v>1824</v>
      </c>
      <c r="AF456" s="1020"/>
      <c r="AG456" s="1020"/>
      <c r="AH456" s="1020"/>
      <c r="AI456" s="1020"/>
      <c r="AJ456" s="1020"/>
      <c r="AK456" s="1020"/>
      <c r="AL456" s="1020"/>
      <c r="AM456" s="1020"/>
      <c r="AN456" s="1026"/>
      <c r="AO456" s="1027" t="s">
        <v>2970</v>
      </c>
      <c r="AP456" s="1028"/>
      <c r="AQ456" s="1030"/>
      <c r="AR456" s="1030"/>
      <c r="AS456" s="1030"/>
      <c r="AT456" s="1030">
        <v>50000000</v>
      </c>
      <c r="AU456" s="1030">
        <f t="shared" si="64"/>
        <v>50000000</v>
      </c>
      <c r="AV456" s="1030"/>
      <c r="AW456" s="1164"/>
      <c r="AX456" s="1030"/>
      <c r="AY456" s="1164"/>
      <c r="AZ456" s="1164"/>
      <c r="BA456" s="1030"/>
      <c r="BB456" s="1030"/>
      <c r="BC456" s="1030"/>
      <c r="BD456" s="1030"/>
      <c r="BE456" s="1030"/>
      <c r="BF456" s="1030"/>
      <c r="BG456" s="1030"/>
      <c r="BH456" s="1030"/>
      <c r="BI456" s="1030"/>
      <c r="BJ456" s="1030"/>
      <c r="BK456" s="1030"/>
      <c r="BL456" s="1030"/>
      <c r="BM456" s="1030">
        <f t="shared" si="76"/>
        <v>0</v>
      </c>
    </row>
    <row r="457" spans="1:65" ht="224.25" hidden="1" x14ac:dyDescent="0.25">
      <c r="A457" s="855">
        <v>454</v>
      </c>
      <c r="B457" s="850" t="s">
        <v>3066</v>
      </c>
      <c r="C457" s="849" t="s">
        <v>3078</v>
      </c>
      <c r="D457" s="853" t="s">
        <v>1811</v>
      </c>
      <c r="E457" s="850" t="s">
        <v>1812</v>
      </c>
      <c r="F457" s="850" t="s">
        <v>1815</v>
      </c>
      <c r="G457" s="1058" t="s">
        <v>352</v>
      </c>
      <c r="H457" s="1169" t="s">
        <v>1816</v>
      </c>
      <c r="I457" s="1058" t="s">
        <v>1817</v>
      </c>
      <c r="J457" s="1072">
        <v>2023</v>
      </c>
      <c r="K457" s="1179" t="s">
        <v>1818</v>
      </c>
      <c r="L457" s="1058">
        <v>36</v>
      </c>
      <c r="M457" s="1058" t="s">
        <v>1813</v>
      </c>
      <c r="N457" s="1059">
        <v>3602</v>
      </c>
      <c r="O457" s="1061" t="s">
        <v>1814</v>
      </c>
      <c r="P457" s="1060" t="s">
        <v>1830</v>
      </c>
      <c r="Q457" s="1060" t="s">
        <v>114</v>
      </c>
      <c r="R457" s="1064" t="s">
        <v>1829</v>
      </c>
      <c r="S457" s="1060" t="s">
        <v>1831</v>
      </c>
      <c r="T457" s="1060" t="s">
        <v>116</v>
      </c>
      <c r="U457" s="1058">
        <v>0</v>
      </c>
      <c r="V457" s="1058">
        <v>1</v>
      </c>
      <c r="W457" s="1058">
        <v>1</v>
      </c>
      <c r="X457" s="1058">
        <v>1</v>
      </c>
      <c r="Y457" s="1058">
        <v>1</v>
      </c>
      <c r="Z457" s="1058">
        <v>1</v>
      </c>
      <c r="AA457" s="1020" t="s">
        <v>53</v>
      </c>
      <c r="AB457" s="1058" t="s">
        <v>3317</v>
      </c>
      <c r="AC457" s="1058" t="s">
        <v>1822</v>
      </c>
      <c r="AD457" s="1058" t="s">
        <v>1823</v>
      </c>
      <c r="AE457" s="1066" t="s">
        <v>1824</v>
      </c>
      <c r="AF457" s="1020"/>
      <c r="AG457" s="1020"/>
      <c r="AH457" s="1020"/>
      <c r="AI457" s="1020"/>
      <c r="AJ457" s="1020"/>
      <c r="AK457" s="1020"/>
      <c r="AL457" s="1020"/>
      <c r="AM457" s="1020"/>
      <c r="AN457" s="1026"/>
      <c r="AO457" s="1027" t="s">
        <v>2970</v>
      </c>
      <c r="AP457" s="1028"/>
      <c r="AQ457" s="1030"/>
      <c r="AR457" s="1030"/>
      <c r="AS457" s="1030"/>
      <c r="AT457" s="1030">
        <v>35000000</v>
      </c>
      <c r="AU457" s="1030">
        <f t="shared" si="64"/>
        <v>35000000</v>
      </c>
      <c r="AV457" s="1030"/>
      <c r="AW457" s="1030"/>
      <c r="AX457" s="1030"/>
      <c r="AY457" s="1030"/>
      <c r="AZ457" s="1030"/>
      <c r="BA457" s="1030"/>
      <c r="BB457" s="1030"/>
      <c r="BC457" s="1030"/>
      <c r="BD457" s="1030"/>
      <c r="BE457" s="1030"/>
      <c r="BF457" s="1030"/>
      <c r="BG457" s="1030"/>
      <c r="BH457" s="1030"/>
      <c r="BI457" s="1030"/>
      <c r="BJ457" s="1030"/>
      <c r="BK457" s="1030"/>
      <c r="BL457" s="1030"/>
      <c r="BM457" s="1030">
        <f t="shared" si="76"/>
        <v>0</v>
      </c>
    </row>
    <row r="458" spans="1:65" ht="224.25" hidden="1" x14ac:dyDescent="0.25">
      <c r="A458" s="855">
        <v>455</v>
      </c>
      <c r="B458" s="850" t="s">
        <v>3066</v>
      </c>
      <c r="C458" s="849" t="s">
        <v>3078</v>
      </c>
      <c r="D458" s="853" t="s">
        <v>1811</v>
      </c>
      <c r="E458" s="850" t="s">
        <v>1812</v>
      </c>
      <c r="F458" s="850" t="s">
        <v>1815</v>
      </c>
      <c r="G458" s="1058" t="s">
        <v>352</v>
      </c>
      <c r="H458" s="1169" t="s">
        <v>1816</v>
      </c>
      <c r="I458" s="1058" t="s">
        <v>1817</v>
      </c>
      <c r="J458" s="1072">
        <v>2023</v>
      </c>
      <c r="K458" s="1179" t="s">
        <v>1818</v>
      </c>
      <c r="L458" s="1058">
        <v>36</v>
      </c>
      <c r="M458" s="1058" t="s">
        <v>1813</v>
      </c>
      <c r="N458" s="1059">
        <v>3602</v>
      </c>
      <c r="O458" s="1061" t="s">
        <v>1814</v>
      </c>
      <c r="P458" s="1058">
        <v>3602022</v>
      </c>
      <c r="Q458" s="1058" t="s">
        <v>1833</v>
      </c>
      <c r="R458" s="1064" t="s">
        <v>1832</v>
      </c>
      <c r="S458" s="1058" t="s">
        <v>1834</v>
      </c>
      <c r="T458" s="1058" t="s">
        <v>1835</v>
      </c>
      <c r="U458" s="1060">
        <v>4</v>
      </c>
      <c r="V458" s="1058">
        <v>2</v>
      </c>
      <c r="W458" s="1058">
        <v>2</v>
      </c>
      <c r="X458" s="1058">
        <v>2</v>
      </c>
      <c r="Y458" s="1058">
        <v>2</v>
      </c>
      <c r="Z458" s="1058">
        <v>8</v>
      </c>
      <c r="AA458" s="1020" t="s">
        <v>43</v>
      </c>
      <c r="AB458" s="1059"/>
      <c r="AC458" s="1058" t="s">
        <v>1822</v>
      </c>
      <c r="AD458" s="1058" t="s">
        <v>1823</v>
      </c>
      <c r="AE458" s="1066" t="s">
        <v>1824</v>
      </c>
      <c r="AF458" s="1020"/>
      <c r="AG458" s="1020"/>
      <c r="AH458" s="1020"/>
      <c r="AI458" s="1020"/>
      <c r="AJ458" s="1020"/>
      <c r="AK458" s="1020"/>
      <c r="AL458" s="1020"/>
      <c r="AM458" s="1020"/>
      <c r="AN458" s="1026"/>
      <c r="AO458" s="1027" t="s">
        <v>2970</v>
      </c>
      <c r="AP458" s="1028"/>
      <c r="AQ458" s="1030"/>
      <c r="AR458" s="1030"/>
      <c r="AS458" s="1030"/>
      <c r="AT458" s="1030">
        <v>35000000</v>
      </c>
      <c r="AU458" s="1030">
        <f t="shared" si="64"/>
        <v>35000000</v>
      </c>
      <c r="AV458" s="1030"/>
      <c r="AW458" s="1030"/>
      <c r="AX458" s="1030"/>
      <c r="AY458" s="1030"/>
      <c r="AZ458" s="1030"/>
      <c r="BA458" s="1030"/>
      <c r="BB458" s="1030"/>
      <c r="BC458" s="1030"/>
      <c r="BD458" s="1030"/>
      <c r="BE458" s="1030"/>
      <c r="BF458" s="1030"/>
      <c r="BG458" s="1030"/>
      <c r="BH458" s="1030"/>
      <c r="BI458" s="1030"/>
      <c r="BJ458" s="1030"/>
      <c r="BK458" s="1030"/>
      <c r="BL458" s="1030"/>
      <c r="BM458" s="1030">
        <f t="shared" si="76"/>
        <v>0</v>
      </c>
    </row>
    <row r="459" spans="1:65" ht="224.25" hidden="1" x14ac:dyDescent="0.25">
      <c r="A459" s="855">
        <v>456</v>
      </c>
      <c r="B459" s="850" t="s">
        <v>3066</v>
      </c>
      <c r="C459" s="849" t="s">
        <v>3078</v>
      </c>
      <c r="D459" s="853" t="s">
        <v>1811</v>
      </c>
      <c r="E459" s="850" t="s">
        <v>1812</v>
      </c>
      <c r="F459" s="850" t="s">
        <v>1815</v>
      </c>
      <c r="G459" s="1058" t="s">
        <v>352</v>
      </c>
      <c r="H459" s="1169" t="s">
        <v>1816</v>
      </c>
      <c r="I459" s="1058" t="s">
        <v>1817</v>
      </c>
      <c r="J459" s="1072">
        <v>2023</v>
      </c>
      <c r="K459" s="1179" t="s">
        <v>1818</v>
      </c>
      <c r="L459" s="1058">
        <v>36</v>
      </c>
      <c r="M459" s="1058" t="s">
        <v>1813</v>
      </c>
      <c r="N459" s="1059">
        <v>3602</v>
      </c>
      <c r="O459" s="1061" t="s">
        <v>1814</v>
      </c>
      <c r="P459" s="1058">
        <v>3602027</v>
      </c>
      <c r="Q459" s="1058" t="s">
        <v>1837</v>
      </c>
      <c r="R459" s="1064" t="s">
        <v>1836</v>
      </c>
      <c r="S459" s="1058" t="s">
        <v>1838</v>
      </c>
      <c r="T459" s="1058" t="s">
        <v>1839</v>
      </c>
      <c r="U459" s="1060">
        <v>20</v>
      </c>
      <c r="V459" s="1058">
        <v>4</v>
      </c>
      <c r="W459" s="1058">
        <v>6</v>
      </c>
      <c r="X459" s="1058">
        <v>6</v>
      </c>
      <c r="Y459" s="1058">
        <v>6</v>
      </c>
      <c r="Z459" s="1058">
        <v>22</v>
      </c>
      <c r="AA459" s="1020" t="s">
        <v>43</v>
      </c>
      <c r="AB459" s="1058" t="s">
        <v>3317</v>
      </c>
      <c r="AC459" s="1058" t="s">
        <v>1822</v>
      </c>
      <c r="AD459" s="1058" t="s">
        <v>1823</v>
      </c>
      <c r="AE459" s="1066" t="s">
        <v>1824</v>
      </c>
      <c r="AF459" s="1020"/>
      <c r="AG459" s="1020"/>
      <c r="AH459" s="1020"/>
      <c r="AI459" s="1020"/>
      <c r="AJ459" s="1020"/>
      <c r="AK459" s="1020"/>
      <c r="AL459" s="1020"/>
      <c r="AM459" s="1020"/>
      <c r="AN459" s="1026"/>
      <c r="AO459" s="1027" t="s">
        <v>2970</v>
      </c>
      <c r="AP459" s="1028"/>
      <c r="AQ459" s="1030"/>
      <c r="AR459" s="1030"/>
      <c r="AS459" s="1030"/>
      <c r="AT459" s="1030">
        <v>20000000</v>
      </c>
      <c r="AU459" s="1030">
        <f t="shared" si="64"/>
        <v>20000000</v>
      </c>
      <c r="AV459" s="1030"/>
      <c r="AW459" s="1030"/>
      <c r="AX459" s="1030"/>
      <c r="AY459" s="1030"/>
      <c r="AZ459" s="1030"/>
      <c r="BA459" s="1030"/>
      <c r="BB459" s="1030"/>
      <c r="BC459" s="1030"/>
      <c r="BD459" s="1030"/>
      <c r="BE459" s="1030"/>
      <c r="BF459" s="1030"/>
      <c r="BG459" s="1030"/>
      <c r="BH459" s="1030"/>
      <c r="BI459" s="1030"/>
      <c r="BJ459" s="1030"/>
      <c r="BK459" s="1030"/>
      <c r="BL459" s="1030"/>
      <c r="BM459" s="1030">
        <f t="shared" si="76"/>
        <v>0</v>
      </c>
    </row>
    <row r="460" spans="1:65" ht="224.25" hidden="1" x14ac:dyDescent="0.25">
      <c r="A460" s="855">
        <v>457</v>
      </c>
      <c r="B460" s="850" t="s">
        <v>3066</v>
      </c>
      <c r="C460" s="849" t="s">
        <v>3078</v>
      </c>
      <c r="D460" s="853" t="s">
        <v>1811</v>
      </c>
      <c r="E460" s="850" t="s">
        <v>1812</v>
      </c>
      <c r="F460" s="850" t="s">
        <v>1815</v>
      </c>
      <c r="G460" s="1058" t="s">
        <v>352</v>
      </c>
      <c r="H460" s="1169" t="s">
        <v>1816</v>
      </c>
      <c r="I460" s="1058" t="s">
        <v>1817</v>
      </c>
      <c r="J460" s="1072">
        <v>2023</v>
      </c>
      <c r="K460" s="1179" t="s">
        <v>1818</v>
      </c>
      <c r="L460" s="1058">
        <v>36</v>
      </c>
      <c r="M460" s="1058" t="s">
        <v>1813</v>
      </c>
      <c r="N460" s="1059">
        <v>3602</v>
      </c>
      <c r="O460" s="1061" t="s">
        <v>1814</v>
      </c>
      <c r="P460" s="1058" t="s">
        <v>1841</v>
      </c>
      <c r="Q460" s="1058" t="s">
        <v>1842</v>
      </c>
      <c r="R460" s="1064" t="s">
        <v>1840</v>
      </c>
      <c r="S460" s="1058" t="s">
        <v>1843</v>
      </c>
      <c r="T460" s="1058" t="s">
        <v>1844</v>
      </c>
      <c r="U460" s="1060">
        <v>12</v>
      </c>
      <c r="V460" s="1058">
        <v>5</v>
      </c>
      <c r="W460" s="1058">
        <v>15</v>
      </c>
      <c r="X460" s="1058">
        <v>15</v>
      </c>
      <c r="Y460" s="1058">
        <v>15</v>
      </c>
      <c r="Z460" s="1058">
        <v>50</v>
      </c>
      <c r="AA460" s="1020" t="s">
        <v>43</v>
      </c>
      <c r="AB460" s="1058" t="s">
        <v>3317</v>
      </c>
      <c r="AC460" s="1058" t="s">
        <v>1822</v>
      </c>
      <c r="AD460" s="1058" t="s">
        <v>1823</v>
      </c>
      <c r="AE460" s="1066" t="s">
        <v>1824</v>
      </c>
      <c r="AF460" s="1020"/>
      <c r="AG460" s="1020"/>
      <c r="AH460" s="1020"/>
      <c r="AI460" s="1020"/>
      <c r="AJ460" s="1020"/>
      <c r="AK460" s="1020"/>
      <c r="AL460" s="1020"/>
      <c r="AM460" s="1020"/>
      <c r="AN460" s="1026"/>
      <c r="AO460" s="1027" t="s">
        <v>2970</v>
      </c>
      <c r="AP460" s="1028"/>
      <c r="AQ460" s="1030"/>
      <c r="AR460" s="1030"/>
      <c r="AS460" s="1030"/>
      <c r="AT460" s="1030">
        <v>20000000</v>
      </c>
      <c r="AU460" s="1030">
        <f t="shared" si="64"/>
        <v>20000000</v>
      </c>
      <c r="AV460" s="1030"/>
      <c r="AW460" s="1030"/>
      <c r="AX460" s="1030"/>
      <c r="AY460" s="1030"/>
      <c r="AZ460" s="1030"/>
      <c r="BA460" s="1030"/>
      <c r="BB460" s="1030"/>
      <c r="BC460" s="1030"/>
      <c r="BD460" s="1030"/>
      <c r="BE460" s="1030"/>
      <c r="BF460" s="1030"/>
      <c r="BG460" s="1030"/>
      <c r="BH460" s="1030"/>
      <c r="BI460" s="1030"/>
      <c r="BJ460" s="1030"/>
      <c r="BK460" s="1030"/>
      <c r="BL460" s="1030"/>
      <c r="BM460" s="1030">
        <f t="shared" si="76"/>
        <v>0</v>
      </c>
    </row>
    <row r="461" spans="1:65" ht="224.25" hidden="1" x14ac:dyDescent="0.25">
      <c r="A461" s="855">
        <v>458</v>
      </c>
      <c r="B461" s="850" t="s">
        <v>3066</v>
      </c>
      <c r="C461" s="849" t="s">
        <v>3078</v>
      </c>
      <c r="D461" s="853" t="s">
        <v>1811</v>
      </c>
      <c r="E461" s="850" t="s">
        <v>1812</v>
      </c>
      <c r="F461" s="850" t="s">
        <v>1815</v>
      </c>
      <c r="G461" s="1058" t="s">
        <v>352</v>
      </c>
      <c r="H461" s="1169" t="s">
        <v>1816</v>
      </c>
      <c r="I461" s="1058" t="s">
        <v>1817</v>
      </c>
      <c r="J461" s="1072">
        <v>2023</v>
      </c>
      <c r="K461" s="1179" t="s">
        <v>1818</v>
      </c>
      <c r="L461" s="1058">
        <v>35</v>
      </c>
      <c r="M461" s="1058" t="s">
        <v>1845</v>
      </c>
      <c r="N461" s="1059">
        <v>3502</v>
      </c>
      <c r="O461" s="1061" t="s">
        <v>1772</v>
      </c>
      <c r="P461" s="1060" t="s">
        <v>1847</v>
      </c>
      <c r="Q461" s="1060" t="s">
        <v>1848</v>
      </c>
      <c r="R461" s="1064" t="s">
        <v>1846</v>
      </c>
      <c r="S461" s="1060" t="s">
        <v>1849</v>
      </c>
      <c r="T461" s="1060" t="s">
        <v>1850</v>
      </c>
      <c r="U461" s="1060">
        <v>1</v>
      </c>
      <c r="V461" s="1058">
        <v>1</v>
      </c>
      <c r="W461" s="1058">
        <v>1</v>
      </c>
      <c r="X461" s="1058">
        <v>1</v>
      </c>
      <c r="Y461" s="1058">
        <v>1</v>
      </c>
      <c r="Z461" s="1058">
        <v>1</v>
      </c>
      <c r="AA461" s="1020" t="s">
        <v>53</v>
      </c>
      <c r="AB461" s="1058" t="s">
        <v>3317</v>
      </c>
      <c r="AC461" s="1058" t="s">
        <v>1822</v>
      </c>
      <c r="AD461" s="1058" t="s">
        <v>1823</v>
      </c>
      <c r="AE461" s="1066" t="s">
        <v>1824</v>
      </c>
      <c r="AF461" s="1020"/>
      <c r="AG461" s="1020"/>
      <c r="AH461" s="1020"/>
      <c r="AI461" s="1020"/>
      <c r="AJ461" s="1020"/>
      <c r="AK461" s="1020"/>
      <c r="AL461" s="1020"/>
      <c r="AM461" s="1020"/>
      <c r="AN461" s="1026"/>
      <c r="AO461" s="1027" t="s">
        <v>2970</v>
      </c>
      <c r="AP461" s="1028">
        <v>45511200</v>
      </c>
      <c r="AQ461" s="1030"/>
      <c r="AR461" s="1030"/>
      <c r="AS461" s="1030"/>
      <c r="AT461" s="1030"/>
      <c r="AU461" s="1030">
        <f t="shared" si="64"/>
        <v>45511200</v>
      </c>
      <c r="AV461" s="1030">
        <v>45511200</v>
      </c>
      <c r="AW461" s="1030"/>
      <c r="AX461" s="1030"/>
      <c r="AY461" s="1030"/>
      <c r="AZ461" s="1030"/>
      <c r="BA461" s="1030">
        <f t="shared" ref="BA461:BA465" si="77">AV461+AW461+AX461+AY461+AZ461</f>
        <v>45511200</v>
      </c>
      <c r="BB461" s="1030">
        <v>45511200</v>
      </c>
      <c r="BC461" s="1030"/>
      <c r="BD461" s="1030"/>
      <c r="BE461" s="1030"/>
      <c r="BF461" s="1030"/>
      <c r="BG461" s="1030">
        <f t="shared" ref="BG461:BG471" si="78">+BB461+BC461+BD461+BE461+BF461</f>
        <v>45511200</v>
      </c>
      <c r="BH461" s="1030">
        <v>45511200</v>
      </c>
      <c r="BI461" s="1030"/>
      <c r="BJ461" s="1030"/>
      <c r="BK461" s="1030"/>
      <c r="BL461" s="1030"/>
      <c r="BM461" s="1030">
        <f t="shared" si="76"/>
        <v>45511200</v>
      </c>
    </row>
    <row r="462" spans="1:65" ht="224.25" hidden="1" x14ac:dyDescent="0.25">
      <c r="A462" s="855">
        <v>459</v>
      </c>
      <c r="B462" s="850" t="s">
        <v>3066</v>
      </c>
      <c r="C462" s="849" t="s">
        <v>3078</v>
      </c>
      <c r="D462" s="853" t="s">
        <v>1811</v>
      </c>
      <c r="E462" s="850" t="s">
        <v>1812</v>
      </c>
      <c r="F462" s="850" t="s">
        <v>1815</v>
      </c>
      <c r="G462" s="1058" t="s">
        <v>352</v>
      </c>
      <c r="H462" s="1169" t="s">
        <v>1816</v>
      </c>
      <c r="I462" s="1058" t="s">
        <v>1817</v>
      </c>
      <c r="J462" s="1072">
        <v>2023</v>
      </c>
      <c r="K462" s="1179" t="s">
        <v>1818</v>
      </c>
      <c r="L462" s="1058">
        <v>35</v>
      </c>
      <c r="M462" s="1058" t="s">
        <v>1845</v>
      </c>
      <c r="N462" s="1059">
        <v>3502</v>
      </c>
      <c r="O462" s="1061" t="s">
        <v>1772</v>
      </c>
      <c r="P462" s="1060">
        <v>3502007</v>
      </c>
      <c r="Q462" s="1060" t="s">
        <v>1852</v>
      </c>
      <c r="R462" s="1064" t="s">
        <v>1851</v>
      </c>
      <c r="S462" s="1060" t="s">
        <v>1853</v>
      </c>
      <c r="T462" s="1060" t="s">
        <v>1854</v>
      </c>
      <c r="U462" s="1060">
        <v>7</v>
      </c>
      <c r="V462" s="1058">
        <v>1</v>
      </c>
      <c r="W462" s="1058">
        <v>2</v>
      </c>
      <c r="X462" s="1058">
        <v>2</v>
      </c>
      <c r="Y462" s="1058">
        <v>2</v>
      </c>
      <c r="Z462" s="1058">
        <v>7</v>
      </c>
      <c r="AA462" s="1020" t="s">
        <v>43</v>
      </c>
      <c r="AB462" s="1058" t="s">
        <v>3317</v>
      </c>
      <c r="AC462" s="1058" t="s">
        <v>1822</v>
      </c>
      <c r="AD462" s="1058" t="s">
        <v>1823</v>
      </c>
      <c r="AE462" s="1066" t="s">
        <v>1824</v>
      </c>
      <c r="AF462" s="1020"/>
      <c r="AG462" s="1020"/>
      <c r="AH462" s="1020"/>
      <c r="AI462" s="1020"/>
      <c r="AJ462" s="1020"/>
      <c r="AK462" s="1020"/>
      <c r="AL462" s="1020"/>
      <c r="AM462" s="1020"/>
      <c r="AN462" s="1026"/>
      <c r="AO462" s="1027" t="s">
        <v>2970</v>
      </c>
      <c r="AP462" s="1028">
        <v>95911200</v>
      </c>
      <c r="AQ462" s="1030"/>
      <c r="AR462" s="1030"/>
      <c r="AS462" s="1030"/>
      <c r="AT462" s="1030"/>
      <c r="AU462" s="1030">
        <f t="shared" si="64"/>
        <v>95911200</v>
      </c>
      <c r="AV462" s="1030">
        <v>95911200</v>
      </c>
      <c r="AW462" s="1030"/>
      <c r="AX462" s="1030"/>
      <c r="AY462" s="1030"/>
      <c r="AZ462" s="1030"/>
      <c r="BA462" s="1030">
        <f t="shared" si="77"/>
        <v>95911200</v>
      </c>
      <c r="BB462" s="1030">
        <v>95911200</v>
      </c>
      <c r="BC462" s="1030"/>
      <c r="BD462" s="1030"/>
      <c r="BE462" s="1030"/>
      <c r="BF462" s="1030"/>
      <c r="BG462" s="1030">
        <f t="shared" si="78"/>
        <v>95911200</v>
      </c>
      <c r="BH462" s="1030">
        <v>95911200</v>
      </c>
      <c r="BI462" s="1030"/>
      <c r="BJ462" s="1030"/>
      <c r="BK462" s="1030"/>
      <c r="BL462" s="1030"/>
      <c r="BM462" s="1030">
        <f t="shared" si="76"/>
        <v>95911200</v>
      </c>
    </row>
    <row r="463" spans="1:65" ht="224.25" hidden="1" x14ac:dyDescent="0.25">
      <c r="A463" s="855">
        <v>460</v>
      </c>
      <c r="B463" s="850" t="s">
        <v>3066</v>
      </c>
      <c r="C463" s="849" t="s">
        <v>3078</v>
      </c>
      <c r="D463" s="853" t="s">
        <v>1811</v>
      </c>
      <c r="E463" s="850" t="s">
        <v>1812</v>
      </c>
      <c r="F463" s="850" t="s">
        <v>1815</v>
      </c>
      <c r="G463" s="1058" t="s">
        <v>352</v>
      </c>
      <c r="H463" s="1169" t="s">
        <v>1816</v>
      </c>
      <c r="I463" s="1058" t="s">
        <v>1817</v>
      </c>
      <c r="J463" s="1072">
        <v>2023</v>
      </c>
      <c r="K463" s="1179" t="s">
        <v>1818</v>
      </c>
      <c r="L463" s="1058">
        <v>35</v>
      </c>
      <c r="M463" s="1058" t="s">
        <v>1845</v>
      </c>
      <c r="N463" s="1059">
        <v>3502</v>
      </c>
      <c r="O463" s="1061" t="s">
        <v>1772</v>
      </c>
      <c r="P463" s="1060">
        <v>3502008</v>
      </c>
      <c r="Q463" s="1060" t="s">
        <v>1856</v>
      </c>
      <c r="R463" s="1064" t="s">
        <v>1855</v>
      </c>
      <c r="S463" s="1060" t="s">
        <v>1857</v>
      </c>
      <c r="T463" s="1060" t="s">
        <v>1858</v>
      </c>
      <c r="U463" s="1058">
        <v>4</v>
      </c>
      <c r="V463" s="1058">
        <v>5</v>
      </c>
      <c r="W463" s="1058">
        <v>5</v>
      </c>
      <c r="X463" s="1058">
        <v>5</v>
      </c>
      <c r="Y463" s="1058">
        <v>5</v>
      </c>
      <c r="Z463" s="1058">
        <v>20</v>
      </c>
      <c r="AA463" s="1020" t="s">
        <v>43</v>
      </c>
      <c r="AB463" s="1058" t="s">
        <v>3317</v>
      </c>
      <c r="AC463" s="1058" t="s">
        <v>1822</v>
      </c>
      <c r="AD463" s="1058" t="s">
        <v>1823</v>
      </c>
      <c r="AE463" s="1066" t="s">
        <v>1824</v>
      </c>
      <c r="AF463" s="1020"/>
      <c r="AG463" s="1020"/>
      <c r="AH463" s="1020"/>
      <c r="AI463" s="1020"/>
      <c r="AJ463" s="1020"/>
      <c r="AK463" s="1020"/>
      <c r="AL463" s="1020"/>
      <c r="AM463" s="1020"/>
      <c r="AN463" s="1026"/>
      <c r="AO463" s="1027" t="s">
        <v>2970</v>
      </c>
      <c r="AP463" s="1028">
        <v>130977000</v>
      </c>
      <c r="AQ463" s="1030"/>
      <c r="AR463" s="1030"/>
      <c r="AS463" s="1030"/>
      <c r="AT463" s="1030"/>
      <c r="AU463" s="1030">
        <f t="shared" si="64"/>
        <v>130977000</v>
      </c>
      <c r="AV463" s="1030">
        <v>130977000</v>
      </c>
      <c r="AW463" s="1030"/>
      <c r="AX463" s="1030"/>
      <c r="AY463" s="1030"/>
      <c r="AZ463" s="1030"/>
      <c r="BA463" s="1030">
        <f t="shared" si="77"/>
        <v>130977000</v>
      </c>
      <c r="BB463" s="1030">
        <v>130977000</v>
      </c>
      <c r="BC463" s="1030"/>
      <c r="BD463" s="1030"/>
      <c r="BE463" s="1030"/>
      <c r="BF463" s="1030"/>
      <c r="BG463" s="1030">
        <f t="shared" si="78"/>
        <v>130977000</v>
      </c>
      <c r="BH463" s="1030">
        <v>130977000</v>
      </c>
      <c r="BI463" s="1030"/>
      <c r="BJ463" s="1030"/>
      <c r="BK463" s="1030"/>
      <c r="BL463" s="1030"/>
      <c r="BM463" s="1030">
        <f t="shared" si="76"/>
        <v>130977000</v>
      </c>
    </row>
    <row r="464" spans="1:65" ht="224.25" hidden="1" x14ac:dyDescent="0.25">
      <c r="A464" s="855">
        <v>461</v>
      </c>
      <c r="B464" s="850" t="s">
        <v>3066</v>
      </c>
      <c r="C464" s="849" t="s">
        <v>3078</v>
      </c>
      <c r="D464" s="853" t="s">
        <v>1811</v>
      </c>
      <c r="E464" s="850" t="s">
        <v>1812</v>
      </c>
      <c r="F464" s="850" t="s">
        <v>1815</v>
      </c>
      <c r="G464" s="1058" t="s">
        <v>352</v>
      </c>
      <c r="H464" s="1169" t="s">
        <v>1816</v>
      </c>
      <c r="I464" s="1058" t="s">
        <v>1817</v>
      </c>
      <c r="J464" s="1072">
        <v>2023</v>
      </c>
      <c r="K464" s="1179" t="s">
        <v>1818</v>
      </c>
      <c r="L464" s="1058">
        <v>35</v>
      </c>
      <c r="M464" s="1058" t="s">
        <v>1845</v>
      </c>
      <c r="N464" s="1059">
        <v>3502</v>
      </c>
      <c r="O464" s="1061" t="s">
        <v>1772</v>
      </c>
      <c r="P464" s="1060">
        <v>3502020</v>
      </c>
      <c r="Q464" s="1060" t="s">
        <v>1860</v>
      </c>
      <c r="R464" s="1064" t="s">
        <v>1859</v>
      </c>
      <c r="S464" s="1060">
        <v>350202000</v>
      </c>
      <c r="T464" s="1060" t="s">
        <v>1861</v>
      </c>
      <c r="U464" s="1060">
        <v>31</v>
      </c>
      <c r="V464" s="1058">
        <v>5</v>
      </c>
      <c r="W464" s="1058">
        <v>10</v>
      </c>
      <c r="X464" s="1058">
        <v>10</v>
      </c>
      <c r="Y464" s="1058">
        <v>10</v>
      </c>
      <c r="Z464" s="1058">
        <v>35</v>
      </c>
      <c r="AA464" s="1020" t="s">
        <v>43</v>
      </c>
      <c r="AB464" s="1058" t="s">
        <v>3317</v>
      </c>
      <c r="AC464" s="1058" t="s">
        <v>1822</v>
      </c>
      <c r="AD464" s="1058" t="s">
        <v>1823</v>
      </c>
      <c r="AE464" s="1066" t="s">
        <v>1824</v>
      </c>
      <c r="AF464" s="1020"/>
      <c r="AG464" s="1020"/>
      <c r="AH464" s="1020"/>
      <c r="AI464" s="1020"/>
      <c r="AJ464" s="1020"/>
      <c r="AK464" s="1020"/>
      <c r="AL464" s="1020"/>
      <c r="AM464" s="1020"/>
      <c r="AN464" s="1026"/>
      <c r="AO464" s="1027" t="s">
        <v>2970</v>
      </c>
      <c r="AP464" s="1028">
        <v>130977000</v>
      </c>
      <c r="AQ464" s="1030"/>
      <c r="AR464" s="1030"/>
      <c r="AS464" s="1030"/>
      <c r="AT464" s="1030"/>
      <c r="AU464" s="1030">
        <f t="shared" si="64"/>
        <v>130977000</v>
      </c>
      <c r="AV464" s="1030">
        <v>95911200</v>
      </c>
      <c r="AW464" s="1030"/>
      <c r="AX464" s="1030"/>
      <c r="AY464" s="1030"/>
      <c r="AZ464" s="1030"/>
      <c r="BA464" s="1030">
        <f t="shared" si="77"/>
        <v>95911200</v>
      </c>
      <c r="BB464" s="1030">
        <v>95911200</v>
      </c>
      <c r="BC464" s="1030"/>
      <c r="BD464" s="1030"/>
      <c r="BE464" s="1030"/>
      <c r="BF464" s="1030"/>
      <c r="BG464" s="1030">
        <f t="shared" si="78"/>
        <v>95911200</v>
      </c>
      <c r="BH464" s="1030">
        <v>95911200</v>
      </c>
      <c r="BI464" s="1030"/>
      <c r="BJ464" s="1030"/>
      <c r="BK464" s="1030"/>
      <c r="BL464" s="1030"/>
      <c r="BM464" s="1030">
        <f t="shared" si="76"/>
        <v>95911200</v>
      </c>
    </row>
    <row r="465" spans="1:65" ht="224.25" hidden="1" x14ac:dyDescent="0.25">
      <c r="A465" s="855">
        <v>462</v>
      </c>
      <c r="B465" s="850" t="s">
        <v>3066</v>
      </c>
      <c r="C465" s="849" t="s">
        <v>3078</v>
      </c>
      <c r="D465" s="853" t="s">
        <v>1811</v>
      </c>
      <c r="E465" s="850" t="s">
        <v>1812</v>
      </c>
      <c r="F465" s="850" t="s">
        <v>1815</v>
      </c>
      <c r="G465" s="1058" t="s">
        <v>352</v>
      </c>
      <c r="H465" s="1169" t="s">
        <v>1816</v>
      </c>
      <c r="I465" s="1058" t="s">
        <v>1817</v>
      </c>
      <c r="J465" s="1072">
        <v>2023</v>
      </c>
      <c r="K465" s="1179" t="s">
        <v>1818</v>
      </c>
      <c r="L465" s="1058">
        <v>35</v>
      </c>
      <c r="M465" s="1058" t="s">
        <v>1845</v>
      </c>
      <c r="N465" s="1059">
        <v>3502</v>
      </c>
      <c r="O465" s="1061" t="s">
        <v>1772</v>
      </c>
      <c r="P465" s="1060">
        <v>3502021</v>
      </c>
      <c r="Q465" s="1060" t="s">
        <v>1863</v>
      </c>
      <c r="R465" s="1064" t="s">
        <v>1862</v>
      </c>
      <c r="S465" s="1060">
        <v>350202102</v>
      </c>
      <c r="T465" s="1060" t="s">
        <v>1864</v>
      </c>
      <c r="U465" s="1058">
        <v>540</v>
      </c>
      <c r="V465" s="1058">
        <v>0</v>
      </c>
      <c r="W465" s="1058">
        <v>500</v>
      </c>
      <c r="X465" s="1058">
        <v>500</v>
      </c>
      <c r="Y465" s="1058">
        <v>700</v>
      </c>
      <c r="Z465" s="1058">
        <v>1700</v>
      </c>
      <c r="AA465" s="1020" t="s">
        <v>43</v>
      </c>
      <c r="AB465" s="1058" t="s">
        <v>3317</v>
      </c>
      <c r="AC465" s="1058" t="s">
        <v>1822</v>
      </c>
      <c r="AD465" s="1058" t="s">
        <v>1823</v>
      </c>
      <c r="AE465" s="1066" t="s">
        <v>1824</v>
      </c>
      <c r="AF465" s="1020"/>
      <c r="AG465" s="1020"/>
      <c r="AH465" s="1020"/>
      <c r="AI465" s="1020"/>
      <c r="AJ465" s="1020"/>
      <c r="AK465" s="1020"/>
      <c r="AL465" s="1020"/>
      <c r="AM465" s="1020"/>
      <c r="AN465" s="1026"/>
      <c r="AO465" s="1027" t="s">
        <v>2970</v>
      </c>
      <c r="AP465" s="1028">
        <v>78158530</v>
      </c>
      <c r="AQ465" s="1030"/>
      <c r="AR465" s="1030"/>
      <c r="AS465" s="1030"/>
      <c r="AT465" s="1030"/>
      <c r="AU465" s="1030">
        <f t="shared" si="64"/>
        <v>78158530</v>
      </c>
      <c r="AV465" s="1030">
        <v>43466624</v>
      </c>
      <c r="AW465" s="1030"/>
      <c r="AX465" s="1030"/>
      <c r="AY465" s="1030"/>
      <c r="AZ465" s="1030"/>
      <c r="BA465" s="1030">
        <f t="shared" si="77"/>
        <v>43466624</v>
      </c>
      <c r="BB465" s="1030">
        <v>81495136</v>
      </c>
      <c r="BC465" s="1030"/>
      <c r="BD465" s="1030"/>
      <c r="BE465" s="1030"/>
      <c r="BF465" s="1030"/>
      <c r="BG465" s="1030">
        <f t="shared" si="78"/>
        <v>81495136</v>
      </c>
      <c r="BH465" s="1030">
        <v>121996268</v>
      </c>
      <c r="BI465" s="1030"/>
      <c r="BJ465" s="1030"/>
      <c r="BK465" s="1030"/>
      <c r="BL465" s="1030"/>
      <c r="BM465" s="1030">
        <f t="shared" si="76"/>
        <v>121996268</v>
      </c>
    </row>
    <row r="466" spans="1:65" ht="155.25" hidden="1" x14ac:dyDescent="0.25">
      <c r="A466" s="855">
        <v>463</v>
      </c>
      <c r="B466" s="850" t="s">
        <v>3066</v>
      </c>
      <c r="C466" s="849" t="s">
        <v>3078</v>
      </c>
      <c r="D466" s="853" t="s">
        <v>1865</v>
      </c>
      <c r="E466" s="850" t="s">
        <v>1866</v>
      </c>
      <c r="F466" s="850" t="s">
        <v>1870</v>
      </c>
      <c r="G466" s="1058" t="s">
        <v>1871</v>
      </c>
      <c r="H466" s="1180">
        <v>5.0000000000000001E-3</v>
      </c>
      <c r="I466" s="1058" t="s">
        <v>1872</v>
      </c>
      <c r="J466" s="1072">
        <v>2022</v>
      </c>
      <c r="K466" s="1181">
        <v>0.01</v>
      </c>
      <c r="L466" s="1058">
        <v>39</v>
      </c>
      <c r="M466" s="1058" t="s">
        <v>1867</v>
      </c>
      <c r="N466" s="1059" t="s">
        <v>1868</v>
      </c>
      <c r="O466" s="1061" t="s">
        <v>1869</v>
      </c>
      <c r="P466" s="1060" t="s">
        <v>1874</v>
      </c>
      <c r="Q466" s="1060" t="s">
        <v>1875</v>
      </c>
      <c r="R466" s="1064" t="s">
        <v>1873</v>
      </c>
      <c r="S466" s="1060" t="s">
        <v>1876</v>
      </c>
      <c r="T466" s="1060" t="s">
        <v>1877</v>
      </c>
      <c r="U466" s="1058">
        <v>66</v>
      </c>
      <c r="V466" s="1058">
        <v>0</v>
      </c>
      <c r="W466" s="1058">
        <v>22</v>
      </c>
      <c r="X466" s="1058">
        <v>22</v>
      </c>
      <c r="Y466" s="1058">
        <v>22</v>
      </c>
      <c r="Z466" s="1058">
        <v>66</v>
      </c>
      <c r="AA466" s="1020" t="s">
        <v>43</v>
      </c>
      <c r="AB466" s="1058" t="s">
        <v>3317</v>
      </c>
      <c r="AC466" s="1058" t="s">
        <v>1822</v>
      </c>
      <c r="AD466" s="1058" t="s">
        <v>1823</v>
      </c>
      <c r="AE466" s="1066" t="s">
        <v>1824</v>
      </c>
      <c r="AF466" s="1020"/>
      <c r="AG466" s="1020"/>
      <c r="AH466" s="1020"/>
      <c r="AI466" s="1020"/>
      <c r="AJ466" s="1020"/>
      <c r="AK466" s="1020"/>
      <c r="AL466" s="1020"/>
      <c r="AM466" s="1020"/>
      <c r="AN466" s="1026"/>
      <c r="AO466" s="1027" t="s">
        <v>2970</v>
      </c>
      <c r="AP466" s="1003">
        <v>31366953.333333332</v>
      </c>
      <c r="AQ466" s="1030"/>
      <c r="AR466" s="1030"/>
      <c r="AS466" s="1030"/>
      <c r="AT466" s="1030"/>
      <c r="AU466" s="1030">
        <f t="shared" si="64"/>
        <v>31366953.333333332</v>
      </c>
      <c r="AV466" s="1030">
        <v>26822970</v>
      </c>
      <c r="AW466" s="1030"/>
      <c r="AX466" s="1030"/>
      <c r="AY466" s="1030"/>
      <c r="AZ466" s="1030"/>
      <c r="BA466" s="1030">
        <f t="shared" ref="BA466:BA471" si="79">AV466+AW466+AX466+AY466+AZ466</f>
        <v>26822970</v>
      </c>
      <c r="BB466" s="1030">
        <f>175800773/6</f>
        <v>29300128.833333332</v>
      </c>
      <c r="BC466" s="1030"/>
      <c r="BD466" s="1030"/>
      <c r="BE466" s="1030"/>
      <c r="BF466" s="1030"/>
      <c r="BG466" s="1030">
        <f t="shared" si="78"/>
        <v>29300128.833333332</v>
      </c>
      <c r="BH466" s="1030">
        <v>31938353.166666668</v>
      </c>
      <c r="BI466" s="1030"/>
      <c r="BJ466" s="1030"/>
      <c r="BK466" s="1030"/>
      <c r="BL466" s="1030"/>
      <c r="BM466" s="1030">
        <f t="shared" si="76"/>
        <v>31938353.166666668</v>
      </c>
    </row>
    <row r="467" spans="1:65" ht="155.25" hidden="1" x14ac:dyDescent="0.25">
      <c r="A467" s="855">
        <v>464</v>
      </c>
      <c r="B467" s="850" t="s">
        <v>3066</v>
      </c>
      <c r="C467" s="849" t="s">
        <v>3078</v>
      </c>
      <c r="D467" s="853" t="s">
        <v>1865</v>
      </c>
      <c r="E467" s="850" t="s">
        <v>1866</v>
      </c>
      <c r="F467" s="850" t="s">
        <v>1870</v>
      </c>
      <c r="G467" s="1058" t="s">
        <v>1871</v>
      </c>
      <c r="H467" s="1180">
        <v>5.0000000000000001E-3</v>
      </c>
      <c r="I467" s="1058" t="s">
        <v>1872</v>
      </c>
      <c r="J467" s="1072">
        <v>2022</v>
      </c>
      <c r="K467" s="1181">
        <v>0.01</v>
      </c>
      <c r="L467" s="1058">
        <v>39</v>
      </c>
      <c r="M467" s="1058" t="s">
        <v>1867</v>
      </c>
      <c r="N467" s="1059" t="s">
        <v>1868</v>
      </c>
      <c r="O467" s="1061" t="s">
        <v>1869</v>
      </c>
      <c r="P467" s="1060" t="s">
        <v>1879</v>
      </c>
      <c r="Q467" s="1060" t="s">
        <v>1880</v>
      </c>
      <c r="R467" s="1064" t="s">
        <v>1878</v>
      </c>
      <c r="S467" s="1060" t="s">
        <v>1881</v>
      </c>
      <c r="T467" s="1060" t="s">
        <v>1882</v>
      </c>
      <c r="U467" s="1058">
        <v>66</v>
      </c>
      <c r="V467" s="1058">
        <v>0</v>
      </c>
      <c r="W467" s="1058">
        <v>22</v>
      </c>
      <c r="X467" s="1058">
        <v>22</v>
      </c>
      <c r="Y467" s="1058">
        <v>22</v>
      </c>
      <c r="Z467" s="1058">
        <v>66</v>
      </c>
      <c r="AA467" s="1020" t="s">
        <v>43</v>
      </c>
      <c r="AB467" s="1058" t="s">
        <v>3317</v>
      </c>
      <c r="AC467" s="1058" t="s">
        <v>1822</v>
      </c>
      <c r="AD467" s="1058" t="s">
        <v>1823</v>
      </c>
      <c r="AE467" s="1066" t="s">
        <v>1824</v>
      </c>
      <c r="AF467" s="1020"/>
      <c r="AG467" s="1020"/>
      <c r="AH467" s="1020"/>
      <c r="AI467" s="1020"/>
      <c r="AJ467" s="1020"/>
      <c r="AK467" s="1020"/>
      <c r="AL467" s="1020"/>
      <c r="AM467" s="1020"/>
      <c r="AN467" s="1026"/>
      <c r="AO467" s="1027" t="s">
        <v>2970</v>
      </c>
      <c r="AP467" s="1003">
        <v>31366953.333333332</v>
      </c>
      <c r="AQ467" s="1030"/>
      <c r="AR467" s="1030"/>
      <c r="AS467" s="1030"/>
      <c r="AT467" s="1030"/>
      <c r="AU467" s="1030">
        <f t="shared" si="64"/>
        <v>31366953.333333332</v>
      </c>
      <c r="AV467" s="1030">
        <v>26822970</v>
      </c>
      <c r="AW467" s="1030"/>
      <c r="AX467" s="1030"/>
      <c r="AY467" s="1030"/>
      <c r="AZ467" s="1030"/>
      <c r="BA467" s="1030">
        <f t="shared" si="79"/>
        <v>26822970</v>
      </c>
      <c r="BB467" s="1030">
        <f t="shared" ref="BB467:BB471" si="80">175800773/6</f>
        <v>29300128.833333332</v>
      </c>
      <c r="BC467" s="1030"/>
      <c r="BD467" s="1030"/>
      <c r="BE467" s="1030"/>
      <c r="BF467" s="1030"/>
      <c r="BG467" s="1030">
        <f t="shared" si="78"/>
        <v>29300128.833333332</v>
      </c>
      <c r="BH467" s="1030">
        <v>31938353.166666668</v>
      </c>
      <c r="BI467" s="1030"/>
      <c r="BJ467" s="1030"/>
      <c r="BK467" s="1030"/>
      <c r="BL467" s="1030"/>
      <c r="BM467" s="1030">
        <f t="shared" si="76"/>
        <v>31938353.166666668</v>
      </c>
    </row>
    <row r="468" spans="1:65" ht="396.75" hidden="1" x14ac:dyDescent="0.25">
      <c r="A468" s="855">
        <v>465</v>
      </c>
      <c r="B468" s="850" t="s">
        <v>3066</v>
      </c>
      <c r="C468" s="849" t="s">
        <v>3078</v>
      </c>
      <c r="D468" s="853" t="s">
        <v>1865</v>
      </c>
      <c r="E468" s="850" t="s">
        <v>1866</v>
      </c>
      <c r="F468" s="850" t="s">
        <v>1870</v>
      </c>
      <c r="G468" s="1058" t="s">
        <v>1871</v>
      </c>
      <c r="H468" s="1180">
        <v>5.0000000000000001E-3</v>
      </c>
      <c r="I468" s="1058" t="s">
        <v>1872</v>
      </c>
      <c r="J468" s="1072">
        <v>2022</v>
      </c>
      <c r="K468" s="1181">
        <v>0.01</v>
      </c>
      <c r="L468" s="1058">
        <v>39</v>
      </c>
      <c r="M468" s="1058" t="s">
        <v>1867</v>
      </c>
      <c r="N468" s="1059" t="s">
        <v>1868</v>
      </c>
      <c r="O468" s="1061" t="s">
        <v>1869</v>
      </c>
      <c r="P468" s="1060" t="s">
        <v>1884</v>
      </c>
      <c r="Q468" s="1060" t="s">
        <v>1885</v>
      </c>
      <c r="R468" s="1064" t="s">
        <v>1883</v>
      </c>
      <c r="S468" s="1060" t="s">
        <v>1886</v>
      </c>
      <c r="T468" s="1060" t="s">
        <v>1887</v>
      </c>
      <c r="U468" s="1058">
        <v>0</v>
      </c>
      <c r="V468" s="1058">
        <v>2</v>
      </c>
      <c r="W468" s="1058">
        <v>3</v>
      </c>
      <c r="X468" s="1058">
        <v>3</v>
      </c>
      <c r="Y468" s="1058">
        <v>3</v>
      </c>
      <c r="Z468" s="1058">
        <v>11</v>
      </c>
      <c r="AA468" s="1020" t="s">
        <v>43</v>
      </c>
      <c r="AB468" s="1058" t="s">
        <v>3317</v>
      </c>
      <c r="AC468" s="1058" t="s">
        <v>1822</v>
      </c>
      <c r="AD468" s="1058" t="s">
        <v>1823</v>
      </c>
      <c r="AE468" s="1066" t="s">
        <v>1824</v>
      </c>
      <c r="AF468" s="1020"/>
      <c r="AG468" s="1020"/>
      <c r="AH468" s="1020"/>
      <c r="AI468" s="1020"/>
      <c r="AJ468" s="1020"/>
      <c r="AK468" s="1020"/>
      <c r="AL468" s="1020"/>
      <c r="AM468" s="1020"/>
      <c r="AN468" s="1026"/>
      <c r="AO468" s="1027" t="s">
        <v>2970</v>
      </c>
      <c r="AP468" s="1003">
        <v>31366953.333333332</v>
      </c>
      <c r="AQ468" s="1030"/>
      <c r="AR468" s="1030"/>
      <c r="AS468" s="1030"/>
      <c r="AT468" s="1030"/>
      <c r="AU468" s="1030">
        <f t="shared" si="64"/>
        <v>31366953.333333332</v>
      </c>
      <c r="AV468" s="1030">
        <v>26822970</v>
      </c>
      <c r="AW468" s="1030"/>
      <c r="AX468" s="1030"/>
      <c r="AY468" s="1030"/>
      <c r="AZ468" s="1030"/>
      <c r="BA468" s="1030">
        <f t="shared" si="79"/>
        <v>26822970</v>
      </c>
      <c r="BB468" s="1030">
        <f t="shared" si="80"/>
        <v>29300128.833333332</v>
      </c>
      <c r="BC468" s="1030"/>
      <c r="BD468" s="1030"/>
      <c r="BE468" s="1030"/>
      <c r="BF468" s="1030"/>
      <c r="BG468" s="1030">
        <f t="shared" si="78"/>
        <v>29300128.833333332</v>
      </c>
      <c r="BH468" s="1030">
        <v>31938353.166666668</v>
      </c>
      <c r="BI468" s="1030"/>
      <c r="BJ468" s="1030"/>
      <c r="BK468" s="1030"/>
      <c r="BL468" s="1030"/>
      <c r="BM468" s="1030">
        <f t="shared" si="76"/>
        <v>31938353.166666668</v>
      </c>
    </row>
    <row r="469" spans="1:65" ht="103.5" hidden="1" x14ac:dyDescent="0.25">
      <c r="A469" s="855">
        <v>466</v>
      </c>
      <c r="B469" s="850" t="s">
        <v>3066</v>
      </c>
      <c r="C469" s="849" t="s">
        <v>3078</v>
      </c>
      <c r="D469" s="853" t="s">
        <v>1865</v>
      </c>
      <c r="E469" s="850" t="s">
        <v>1866</v>
      </c>
      <c r="F469" s="850" t="s">
        <v>1888</v>
      </c>
      <c r="G469" s="1058" t="s">
        <v>1871</v>
      </c>
      <c r="H469" s="1181">
        <v>0.32</v>
      </c>
      <c r="I469" s="1058" t="s">
        <v>1872</v>
      </c>
      <c r="J469" s="1072">
        <v>2022</v>
      </c>
      <c r="K469" s="1181">
        <v>0.35</v>
      </c>
      <c r="L469" s="1058">
        <v>39</v>
      </c>
      <c r="M469" s="1058" t="s">
        <v>1867</v>
      </c>
      <c r="N469" s="1059" t="s">
        <v>1868</v>
      </c>
      <c r="O469" s="1061" t="s">
        <v>1869</v>
      </c>
      <c r="P469" s="1060" t="s">
        <v>1890</v>
      </c>
      <c r="Q469" s="1060" t="s">
        <v>1891</v>
      </c>
      <c r="R469" s="1064" t="s">
        <v>1889</v>
      </c>
      <c r="S469" s="1060" t="s">
        <v>1892</v>
      </c>
      <c r="T469" s="1060" t="s">
        <v>1893</v>
      </c>
      <c r="U469" s="1058">
        <v>852</v>
      </c>
      <c r="V469" s="1058">
        <v>0</v>
      </c>
      <c r="W469" s="1058">
        <v>2000</v>
      </c>
      <c r="X469" s="1058">
        <v>3000</v>
      </c>
      <c r="Y469" s="1058">
        <v>1000</v>
      </c>
      <c r="Z469" s="1058">
        <v>6000</v>
      </c>
      <c r="AA469" s="1020" t="s">
        <v>43</v>
      </c>
      <c r="AB469" s="1058" t="s">
        <v>3317</v>
      </c>
      <c r="AC469" s="1058" t="s">
        <v>1822</v>
      </c>
      <c r="AD469" s="1058" t="s">
        <v>1823</v>
      </c>
      <c r="AE469" s="1066" t="s">
        <v>1824</v>
      </c>
      <c r="AF469" s="1020"/>
      <c r="AG469" s="1020"/>
      <c r="AH469" s="1020"/>
      <c r="AI469" s="1020"/>
      <c r="AJ469" s="1020"/>
      <c r="AK469" s="1020"/>
      <c r="AL469" s="1020"/>
      <c r="AM469" s="1020"/>
      <c r="AN469" s="1026"/>
      <c r="AO469" s="1027" t="s">
        <v>2970</v>
      </c>
      <c r="AP469" s="1003">
        <v>31366953.333333332</v>
      </c>
      <c r="AQ469" s="1030"/>
      <c r="AR469" s="1030"/>
      <c r="AS469" s="1030"/>
      <c r="AT469" s="1030"/>
      <c r="AU469" s="1030">
        <f t="shared" si="64"/>
        <v>31366953.333333332</v>
      </c>
      <c r="AV469" s="1030">
        <v>26822970</v>
      </c>
      <c r="AW469" s="1030"/>
      <c r="AX469" s="1030"/>
      <c r="AY469" s="1030"/>
      <c r="AZ469" s="1030"/>
      <c r="BA469" s="1030">
        <f t="shared" si="79"/>
        <v>26822970</v>
      </c>
      <c r="BB469" s="1030">
        <f t="shared" si="80"/>
        <v>29300128.833333332</v>
      </c>
      <c r="BC469" s="1030"/>
      <c r="BD469" s="1030"/>
      <c r="BE469" s="1030"/>
      <c r="BF469" s="1030"/>
      <c r="BG469" s="1030">
        <f t="shared" si="78"/>
        <v>29300128.833333332</v>
      </c>
      <c r="BH469" s="1030">
        <v>31938353.166666668</v>
      </c>
      <c r="BI469" s="1030"/>
      <c r="BJ469" s="1030"/>
      <c r="BK469" s="1030"/>
      <c r="BL469" s="1030"/>
      <c r="BM469" s="1030">
        <f t="shared" si="76"/>
        <v>31938353.166666668</v>
      </c>
    </row>
    <row r="470" spans="1:65" ht="103.5" hidden="1" x14ac:dyDescent="0.25">
      <c r="A470" s="855">
        <v>467</v>
      </c>
      <c r="B470" s="850" t="s">
        <v>3066</v>
      </c>
      <c r="C470" s="849" t="s">
        <v>3078</v>
      </c>
      <c r="D470" s="853" t="s">
        <v>1865</v>
      </c>
      <c r="E470" s="850" t="s">
        <v>1866</v>
      </c>
      <c r="F470" s="850" t="s">
        <v>1888</v>
      </c>
      <c r="G470" s="1058" t="s">
        <v>1871</v>
      </c>
      <c r="H470" s="1181">
        <v>0.32</v>
      </c>
      <c r="I470" s="1058" t="s">
        <v>1872</v>
      </c>
      <c r="J470" s="1072">
        <v>2022</v>
      </c>
      <c r="K470" s="1181">
        <v>0.35</v>
      </c>
      <c r="L470" s="1058">
        <v>39</v>
      </c>
      <c r="M470" s="1058" t="s">
        <v>1867</v>
      </c>
      <c r="N470" s="1059" t="s">
        <v>1868</v>
      </c>
      <c r="O470" s="1061" t="s">
        <v>1869</v>
      </c>
      <c r="P470" s="1060" t="s">
        <v>1895</v>
      </c>
      <c r="Q470" s="1060" t="s">
        <v>1896</v>
      </c>
      <c r="R470" s="1064" t="s">
        <v>1894</v>
      </c>
      <c r="S470" s="1060" t="s">
        <v>1897</v>
      </c>
      <c r="T470" s="1060" t="s">
        <v>1898</v>
      </c>
      <c r="U470" s="1058">
        <v>0</v>
      </c>
      <c r="V470" s="1058">
        <v>1</v>
      </c>
      <c r="W470" s="1058">
        <v>1</v>
      </c>
      <c r="X470" s="1058">
        <v>1</v>
      </c>
      <c r="Y470" s="1058">
        <v>1</v>
      </c>
      <c r="Z470" s="1058">
        <v>1</v>
      </c>
      <c r="AA470" s="1020" t="s">
        <v>53</v>
      </c>
      <c r="AB470" s="1058" t="s">
        <v>3317</v>
      </c>
      <c r="AC470" s="1058" t="s">
        <v>1822</v>
      </c>
      <c r="AD470" s="1058" t="s">
        <v>1823</v>
      </c>
      <c r="AE470" s="1066" t="s">
        <v>1824</v>
      </c>
      <c r="AF470" s="1020"/>
      <c r="AG470" s="1020"/>
      <c r="AH470" s="1020"/>
      <c r="AI470" s="1020"/>
      <c r="AJ470" s="1020"/>
      <c r="AK470" s="1020"/>
      <c r="AL470" s="1020"/>
      <c r="AM470" s="1020"/>
      <c r="AN470" s="1026"/>
      <c r="AO470" s="1027" t="s">
        <v>2970</v>
      </c>
      <c r="AP470" s="1003">
        <v>31366953.333333332</v>
      </c>
      <c r="AQ470" s="1030"/>
      <c r="AR470" s="1030"/>
      <c r="AS470" s="1030"/>
      <c r="AT470" s="1030"/>
      <c r="AU470" s="1030">
        <f t="shared" si="64"/>
        <v>31366953.333333332</v>
      </c>
      <c r="AV470" s="1030">
        <v>26822970</v>
      </c>
      <c r="AW470" s="1030"/>
      <c r="AX470" s="1030"/>
      <c r="AY470" s="1030"/>
      <c r="AZ470" s="1030"/>
      <c r="BA470" s="1030">
        <f t="shared" si="79"/>
        <v>26822970</v>
      </c>
      <c r="BB470" s="1030">
        <f t="shared" si="80"/>
        <v>29300128.833333332</v>
      </c>
      <c r="BC470" s="1030"/>
      <c r="BD470" s="1030"/>
      <c r="BE470" s="1030"/>
      <c r="BF470" s="1030"/>
      <c r="BG470" s="1030">
        <f t="shared" si="78"/>
        <v>29300128.833333332</v>
      </c>
      <c r="BH470" s="1030">
        <v>31938353.166666668</v>
      </c>
      <c r="BI470" s="1030"/>
      <c r="BJ470" s="1030"/>
      <c r="BK470" s="1030"/>
      <c r="BL470" s="1030"/>
      <c r="BM470" s="1030">
        <f t="shared" si="76"/>
        <v>31938353.166666668</v>
      </c>
    </row>
    <row r="471" spans="1:65" ht="155.25" hidden="1" x14ac:dyDescent="0.25">
      <c r="A471" s="855">
        <v>468</v>
      </c>
      <c r="B471" s="850" t="s">
        <v>3066</v>
      </c>
      <c r="C471" s="849" t="s">
        <v>3078</v>
      </c>
      <c r="D471" s="853" t="s">
        <v>1865</v>
      </c>
      <c r="E471" s="850" t="s">
        <v>1866</v>
      </c>
      <c r="F471" s="850" t="s">
        <v>1888</v>
      </c>
      <c r="G471" s="1058" t="s">
        <v>1871</v>
      </c>
      <c r="H471" s="1181">
        <v>0.32</v>
      </c>
      <c r="I471" s="1058" t="s">
        <v>1872</v>
      </c>
      <c r="J471" s="1072">
        <v>2022</v>
      </c>
      <c r="K471" s="1181">
        <v>0.35</v>
      </c>
      <c r="L471" s="1058">
        <v>39</v>
      </c>
      <c r="M471" s="1058" t="s">
        <v>1867</v>
      </c>
      <c r="N471" s="1059" t="s">
        <v>1868</v>
      </c>
      <c r="O471" s="1061" t="s">
        <v>1869</v>
      </c>
      <c r="P471" s="1060" t="s">
        <v>1900</v>
      </c>
      <c r="Q471" s="1060" t="s">
        <v>1901</v>
      </c>
      <c r="R471" s="1064" t="s">
        <v>1899</v>
      </c>
      <c r="S471" s="1060" t="s">
        <v>1902</v>
      </c>
      <c r="T471" s="1060" t="s">
        <v>1903</v>
      </c>
      <c r="U471" s="1058">
        <v>0</v>
      </c>
      <c r="V471" s="1058">
        <v>1</v>
      </c>
      <c r="W471" s="1058">
        <v>1</v>
      </c>
      <c r="X471" s="1058">
        <v>1</v>
      </c>
      <c r="Y471" s="1058">
        <v>1</v>
      </c>
      <c r="Z471" s="1058">
        <v>1</v>
      </c>
      <c r="AA471" s="1020" t="s">
        <v>53</v>
      </c>
      <c r="AB471" s="1058" t="s">
        <v>3317</v>
      </c>
      <c r="AC471" s="1058" t="s">
        <v>1822</v>
      </c>
      <c r="AD471" s="1058" t="s">
        <v>1823</v>
      </c>
      <c r="AE471" s="1066" t="s">
        <v>1824</v>
      </c>
      <c r="AF471" s="1020"/>
      <c r="AG471" s="1020"/>
      <c r="AH471" s="1020"/>
      <c r="AI471" s="1020"/>
      <c r="AJ471" s="1020"/>
      <c r="AK471" s="1020"/>
      <c r="AL471" s="1020"/>
      <c r="AM471" s="1020"/>
      <c r="AN471" s="1026"/>
      <c r="AO471" s="1027" t="s">
        <v>2970</v>
      </c>
      <c r="AP471" s="1003">
        <v>31366953.333333332</v>
      </c>
      <c r="AQ471" s="1030"/>
      <c r="AR471" s="1030"/>
      <c r="AS471" s="1030"/>
      <c r="AT471" s="1030"/>
      <c r="AU471" s="1030">
        <f t="shared" ref="AU471:AU534" si="81">AP471+AQ471+AR471+AS471+AT471</f>
        <v>31366953.333333332</v>
      </c>
      <c r="AV471" s="1030">
        <v>26822970</v>
      </c>
      <c r="AW471" s="1030"/>
      <c r="AX471" s="986"/>
      <c r="AY471" s="1030"/>
      <c r="AZ471" s="1030"/>
      <c r="BA471" s="1030">
        <f t="shared" si="79"/>
        <v>26822970</v>
      </c>
      <c r="BB471" s="1030">
        <f t="shared" si="80"/>
        <v>29300128.833333332</v>
      </c>
      <c r="BC471" s="1030"/>
      <c r="BD471" s="986"/>
      <c r="BE471" s="1030"/>
      <c r="BF471" s="1030"/>
      <c r="BG471" s="1030">
        <f t="shared" si="78"/>
        <v>29300128.833333332</v>
      </c>
      <c r="BH471" s="1030">
        <v>31938353.166666668</v>
      </c>
      <c r="BI471" s="1030"/>
      <c r="BJ471" s="1030"/>
      <c r="BK471" s="1030"/>
      <c r="BL471" s="1030"/>
      <c r="BM471" s="1030">
        <f t="shared" si="76"/>
        <v>31938353.166666668</v>
      </c>
    </row>
    <row r="472" spans="1:65" ht="86.25" hidden="1" x14ac:dyDescent="0.25">
      <c r="A472" s="855">
        <v>469</v>
      </c>
      <c r="B472" s="850" t="s">
        <v>3066</v>
      </c>
      <c r="C472" s="849" t="s">
        <v>3078</v>
      </c>
      <c r="D472" s="853" t="s">
        <v>1865</v>
      </c>
      <c r="E472" s="850" t="s">
        <v>1866</v>
      </c>
      <c r="F472" s="850" t="s">
        <v>1906</v>
      </c>
      <c r="G472" s="1058" t="s">
        <v>1907</v>
      </c>
      <c r="H472" s="1177">
        <v>2.34</v>
      </c>
      <c r="I472" s="1058" t="s">
        <v>1908</v>
      </c>
      <c r="J472" s="1072">
        <v>2023</v>
      </c>
      <c r="K472" s="1182">
        <v>2.5</v>
      </c>
      <c r="L472" s="1058">
        <v>39</v>
      </c>
      <c r="M472" s="1058" t="s">
        <v>1867</v>
      </c>
      <c r="N472" s="1060">
        <v>3906</v>
      </c>
      <c r="O472" s="1061" t="s">
        <v>1905</v>
      </c>
      <c r="P472" s="1058">
        <v>3906015</v>
      </c>
      <c r="Q472" s="1060" t="s">
        <v>51</v>
      </c>
      <c r="R472" s="1064" t="s">
        <v>1909</v>
      </c>
      <c r="S472" s="1060">
        <v>390601500</v>
      </c>
      <c r="T472" s="1060" t="s">
        <v>224</v>
      </c>
      <c r="U472" s="1060">
        <v>0</v>
      </c>
      <c r="V472" s="1058">
        <v>0</v>
      </c>
      <c r="W472" s="1058">
        <v>1</v>
      </c>
      <c r="X472" s="1058">
        <v>1</v>
      </c>
      <c r="Y472" s="1058">
        <v>1</v>
      </c>
      <c r="Z472" s="1058">
        <v>1</v>
      </c>
      <c r="AA472" s="1020" t="s">
        <v>43</v>
      </c>
      <c r="AB472" s="1020" t="s">
        <v>3317</v>
      </c>
      <c r="AC472" s="1058" t="s">
        <v>1823</v>
      </c>
      <c r="AD472" s="1066" t="s">
        <v>1824</v>
      </c>
      <c r="AE472" s="1066" t="s">
        <v>1824</v>
      </c>
      <c r="AF472" s="1020"/>
      <c r="AG472" s="1020"/>
      <c r="AH472" s="1020"/>
      <c r="AI472" s="1020"/>
      <c r="AJ472" s="1020"/>
      <c r="AK472" s="1020"/>
      <c r="AL472" s="1020"/>
      <c r="AM472" s="1020"/>
      <c r="AN472" s="1026"/>
      <c r="AO472" s="1023" t="s">
        <v>2990</v>
      </c>
      <c r="AP472" s="1028"/>
      <c r="AQ472" s="1030"/>
      <c r="AR472" s="1030"/>
      <c r="AS472" s="1030"/>
      <c r="AT472" s="1030">
        <v>100000000</v>
      </c>
      <c r="AU472" s="1030">
        <f t="shared" si="81"/>
        <v>100000000</v>
      </c>
      <c r="AV472" s="1030"/>
      <c r="AW472" s="1030"/>
      <c r="AX472" s="986"/>
      <c r="AY472" s="1030"/>
      <c r="AZ472" s="1030"/>
      <c r="BA472" s="1030"/>
      <c r="BB472" s="1030"/>
      <c r="BC472" s="1030"/>
      <c r="BD472" s="986"/>
      <c r="BE472" s="1030"/>
      <c r="BF472" s="1030"/>
      <c r="BG472" s="1030"/>
      <c r="BH472" s="1030"/>
      <c r="BI472" s="1030"/>
      <c r="BJ472" s="1030"/>
      <c r="BK472" s="1030"/>
      <c r="BL472" s="1030"/>
      <c r="BM472" s="1030">
        <f t="shared" si="76"/>
        <v>0</v>
      </c>
    </row>
    <row r="473" spans="1:65" ht="86.25" hidden="1" x14ac:dyDescent="0.25">
      <c r="A473" s="855">
        <v>470</v>
      </c>
      <c r="B473" s="850" t="s">
        <v>3066</v>
      </c>
      <c r="C473" s="849" t="s">
        <v>3078</v>
      </c>
      <c r="D473" s="853" t="s">
        <v>1865</v>
      </c>
      <c r="E473" s="850" t="s">
        <v>1866</v>
      </c>
      <c r="F473" s="850" t="s">
        <v>1906</v>
      </c>
      <c r="G473" s="1058" t="s">
        <v>1907</v>
      </c>
      <c r="H473" s="1177">
        <v>2.34</v>
      </c>
      <c r="I473" s="1058" t="s">
        <v>1908</v>
      </c>
      <c r="J473" s="1072">
        <v>2023</v>
      </c>
      <c r="K473" s="1182">
        <v>2.5</v>
      </c>
      <c r="L473" s="1058">
        <v>39</v>
      </c>
      <c r="M473" s="1058" t="s">
        <v>1867</v>
      </c>
      <c r="N473" s="1060">
        <v>3906</v>
      </c>
      <c r="O473" s="1061" t="s">
        <v>1905</v>
      </c>
      <c r="P473" s="1058">
        <v>3906011</v>
      </c>
      <c r="Q473" s="1060" t="s">
        <v>3050</v>
      </c>
      <c r="R473" s="1064" t="s">
        <v>1912</v>
      </c>
      <c r="S473" s="1060">
        <v>390601100</v>
      </c>
      <c r="T473" s="1060" t="s">
        <v>3051</v>
      </c>
      <c r="U473" s="1058">
        <v>0</v>
      </c>
      <c r="V473" s="1058">
        <v>0</v>
      </c>
      <c r="W473" s="1058">
        <v>1</v>
      </c>
      <c r="X473" s="1058">
        <v>1</v>
      </c>
      <c r="Y473" s="1058">
        <v>1</v>
      </c>
      <c r="Z473" s="1058">
        <v>1</v>
      </c>
      <c r="AA473" s="1020" t="s">
        <v>43</v>
      </c>
      <c r="AB473" s="1020" t="s">
        <v>3317</v>
      </c>
      <c r="AC473" s="1058" t="s">
        <v>1822</v>
      </c>
      <c r="AD473" s="1058" t="s">
        <v>1823</v>
      </c>
      <c r="AE473" s="1066" t="s">
        <v>1824</v>
      </c>
      <c r="AF473" s="1020"/>
      <c r="AG473" s="1020"/>
      <c r="AH473" s="1020"/>
      <c r="AI473" s="1020"/>
      <c r="AJ473" s="1020"/>
      <c r="AK473" s="1020"/>
      <c r="AL473" s="1020"/>
      <c r="AM473" s="1020"/>
      <c r="AN473" s="1026"/>
      <c r="AO473" s="1023" t="s">
        <v>2990</v>
      </c>
      <c r="AP473" s="1028"/>
      <c r="AQ473" s="1030"/>
      <c r="AR473" s="1030"/>
      <c r="AS473" s="1030"/>
      <c r="AT473" s="1030">
        <v>100000000</v>
      </c>
      <c r="AU473" s="1030">
        <f t="shared" si="81"/>
        <v>100000000</v>
      </c>
      <c r="AV473" s="1030"/>
      <c r="AW473" s="1030"/>
      <c r="AX473" s="986"/>
      <c r="AY473" s="1030"/>
      <c r="AZ473" s="1030"/>
      <c r="BA473" s="1030"/>
      <c r="BB473" s="1030"/>
      <c r="BC473" s="1030"/>
      <c r="BD473" s="986"/>
      <c r="BE473" s="1030"/>
      <c r="BF473" s="1030"/>
      <c r="BG473" s="1030"/>
      <c r="BH473" s="1030"/>
      <c r="BI473" s="1030"/>
      <c r="BJ473" s="1030"/>
      <c r="BK473" s="1030"/>
      <c r="BL473" s="1030"/>
      <c r="BM473" s="1030">
        <f t="shared" si="76"/>
        <v>0</v>
      </c>
    </row>
    <row r="474" spans="1:65" ht="138" hidden="1" x14ac:dyDescent="0.25">
      <c r="A474" s="855">
        <v>471</v>
      </c>
      <c r="B474" s="850" t="s">
        <v>3066</v>
      </c>
      <c r="C474" s="849" t="s">
        <v>3079</v>
      </c>
      <c r="D474" s="853" t="s">
        <v>1919</v>
      </c>
      <c r="E474" s="1061" t="s">
        <v>1920</v>
      </c>
      <c r="F474" s="1061" t="s">
        <v>1923</v>
      </c>
      <c r="G474" s="1060" t="s">
        <v>1924</v>
      </c>
      <c r="H474" s="1060">
        <v>0</v>
      </c>
      <c r="I474" s="1060" t="s">
        <v>1925</v>
      </c>
      <c r="J474" s="1060">
        <v>2024</v>
      </c>
      <c r="K474" s="1060">
        <v>30</v>
      </c>
      <c r="L474" s="1060">
        <v>21</v>
      </c>
      <c r="M474" s="1060" t="s">
        <v>1921</v>
      </c>
      <c r="N474" s="1059">
        <v>2104</v>
      </c>
      <c r="O474" s="1061" t="s">
        <v>1922</v>
      </c>
      <c r="P474" s="1059" t="s">
        <v>1927</v>
      </c>
      <c r="Q474" s="1060" t="s">
        <v>102</v>
      </c>
      <c r="R474" s="1061" t="s">
        <v>1926</v>
      </c>
      <c r="S474" s="1059" t="s">
        <v>1928</v>
      </c>
      <c r="T474" s="1060" t="s">
        <v>1929</v>
      </c>
      <c r="U474" s="1070">
        <v>0</v>
      </c>
      <c r="V474" s="1070">
        <v>1</v>
      </c>
      <c r="W474" s="1070">
        <v>1</v>
      </c>
      <c r="X474" s="1070">
        <v>1</v>
      </c>
      <c r="Y474" s="1070">
        <v>1</v>
      </c>
      <c r="Z474" s="1070">
        <v>1</v>
      </c>
      <c r="AA474" s="1020" t="s">
        <v>53</v>
      </c>
      <c r="AB474" s="1058" t="s">
        <v>3317</v>
      </c>
      <c r="AC474" s="1058" t="s">
        <v>1822</v>
      </c>
      <c r="AD474" s="1058" t="s">
        <v>1930</v>
      </c>
      <c r="AE474" s="1058" t="s">
        <v>1931</v>
      </c>
      <c r="AF474" s="1020"/>
      <c r="AG474" s="1020"/>
      <c r="AH474" s="1020"/>
      <c r="AI474" s="1020"/>
      <c r="AJ474" s="1020"/>
      <c r="AK474" s="1020"/>
      <c r="AL474" s="1020"/>
      <c r="AM474" s="1020"/>
      <c r="AN474" s="1026"/>
      <c r="AO474" s="1027" t="s">
        <v>3064</v>
      </c>
      <c r="AP474" s="1003">
        <v>226051360</v>
      </c>
      <c r="AQ474" s="1030"/>
      <c r="AR474" s="986">
        <v>29487083.98</v>
      </c>
      <c r="AS474" s="1030"/>
      <c r="AT474" s="1030"/>
      <c r="AU474" s="1030">
        <f t="shared" si="81"/>
        <v>255538443.97999999</v>
      </c>
      <c r="AV474" s="1030">
        <v>193304360</v>
      </c>
      <c r="AW474" s="1030"/>
      <c r="AX474" s="986">
        <v>117948335.90000001</v>
      </c>
      <c r="AY474" s="1030"/>
      <c r="AZ474" s="1030"/>
      <c r="BA474" s="1030">
        <f t="shared" ref="BA474:BA478" si="82">AV474+AW474+AX474+AY474+AZ474</f>
        <v>311252695.89999998</v>
      </c>
      <c r="BB474" s="1030">
        <v>211156433.30000001</v>
      </c>
      <c r="BC474" s="986"/>
      <c r="BD474" s="986">
        <v>117948335.90000001</v>
      </c>
      <c r="BE474" s="1030"/>
      <c r="BF474" s="1030"/>
      <c r="BG474" s="1030">
        <f>+BB474+BC474+BD474+BE474+BF474</f>
        <v>329104769.20000005</v>
      </c>
      <c r="BH474" s="1030">
        <v>230169251.30000001</v>
      </c>
      <c r="BI474" s="1030"/>
      <c r="BJ474" s="986">
        <v>29487083.98</v>
      </c>
      <c r="BK474" s="1030"/>
      <c r="BL474" s="1030"/>
      <c r="BM474" s="1030">
        <f t="shared" si="76"/>
        <v>259656335.28</v>
      </c>
    </row>
    <row r="475" spans="1:65" ht="138" hidden="1" x14ac:dyDescent="0.25">
      <c r="A475" s="855">
        <v>472</v>
      </c>
      <c r="B475" s="850" t="s">
        <v>3066</v>
      </c>
      <c r="C475" s="849" t="s">
        <v>3079</v>
      </c>
      <c r="D475" s="853" t="s">
        <v>1919</v>
      </c>
      <c r="E475" s="1061" t="s">
        <v>1920</v>
      </c>
      <c r="F475" s="1061" t="s">
        <v>1923</v>
      </c>
      <c r="G475" s="1060" t="s">
        <v>1924</v>
      </c>
      <c r="H475" s="1060">
        <v>0</v>
      </c>
      <c r="I475" s="1060" t="s">
        <v>1925</v>
      </c>
      <c r="J475" s="1060">
        <v>2024</v>
      </c>
      <c r="K475" s="1060">
        <v>30</v>
      </c>
      <c r="L475" s="1060">
        <v>21</v>
      </c>
      <c r="M475" s="1060" t="s">
        <v>1921</v>
      </c>
      <c r="N475" s="1059">
        <v>2104</v>
      </c>
      <c r="O475" s="1061" t="s">
        <v>1922</v>
      </c>
      <c r="P475" s="1059">
        <v>2104002</v>
      </c>
      <c r="Q475" s="1063" t="s">
        <v>114</v>
      </c>
      <c r="R475" s="1061" t="s">
        <v>1932</v>
      </c>
      <c r="S475" s="1059">
        <v>210400200</v>
      </c>
      <c r="T475" s="1060" t="s">
        <v>1934</v>
      </c>
      <c r="U475" s="1070">
        <v>0</v>
      </c>
      <c r="V475" s="1070">
        <v>1</v>
      </c>
      <c r="W475" s="1070">
        <v>1</v>
      </c>
      <c r="X475" s="1070">
        <v>1</v>
      </c>
      <c r="Y475" s="1070">
        <v>1</v>
      </c>
      <c r="Z475" s="1070">
        <v>1</v>
      </c>
      <c r="AA475" s="1020" t="s">
        <v>53</v>
      </c>
      <c r="AB475" s="1058" t="s">
        <v>3317</v>
      </c>
      <c r="AC475" s="1058" t="s">
        <v>1822</v>
      </c>
      <c r="AD475" s="1058" t="s">
        <v>1930</v>
      </c>
      <c r="AE475" s="1058" t="s">
        <v>1931</v>
      </c>
      <c r="AF475" s="1020"/>
      <c r="AG475" s="1020"/>
      <c r="AH475" s="1020"/>
      <c r="AI475" s="1020"/>
      <c r="AJ475" s="1020"/>
      <c r="AK475" s="1020"/>
      <c r="AL475" s="1020"/>
      <c r="AM475" s="1020"/>
      <c r="AN475" s="1026"/>
      <c r="AO475" s="1027" t="s">
        <v>3064</v>
      </c>
      <c r="AP475" s="1003">
        <v>167081440</v>
      </c>
      <c r="AQ475" s="1030"/>
      <c r="AR475" s="986">
        <v>21794801.199999999</v>
      </c>
      <c r="AS475" s="1030"/>
      <c r="AT475" s="1030"/>
      <c r="AU475" s="1030">
        <f t="shared" si="81"/>
        <v>188876241.19999999</v>
      </c>
      <c r="AV475" s="1030">
        <v>142877135.59999999</v>
      </c>
      <c r="AW475" s="1030"/>
      <c r="AX475" s="986">
        <v>87179204.799999997</v>
      </c>
      <c r="AY475" s="1030"/>
      <c r="AZ475" s="1030"/>
      <c r="BA475" s="1030">
        <f t="shared" si="82"/>
        <v>230056340.39999998</v>
      </c>
      <c r="BB475" s="1030">
        <v>156072146.30000001</v>
      </c>
      <c r="BC475" s="986"/>
      <c r="BD475" s="986">
        <v>87179204.799999997</v>
      </c>
      <c r="BE475" s="1030"/>
      <c r="BF475" s="1030"/>
      <c r="BG475" s="1030">
        <f>+BB475+BC475+BD475+BE475+BF475</f>
        <v>243251351.10000002</v>
      </c>
      <c r="BH475" s="1030">
        <v>170125098.80000001</v>
      </c>
      <c r="BI475" s="1030"/>
      <c r="BJ475" s="986">
        <v>21794801.199999999</v>
      </c>
      <c r="BK475" s="1030"/>
      <c r="BL475" s="1030"/>
      <c r="BM475" s="1030">
        <f t="shared" si="76"/>
        <v>191919900</v>
      </c>
    </row>
    <row r="476" spans="1:65" ht="138" hidden="1" x14ac:dyDescent="0.25">
      <c r="A476" s="855">
        <v>473</v>
      </c>
      <c r="B476" s="850" t="s">
        <v>3066</v>
      </c>
      <c r="C476" s="849" t="s">
        <v>3079</v>
      </c>
      <c r="D476" s="853" t="s">
        <v>1919</v>
      </c>
      <c r="E476" s="1061" t="s">
        <v>1920</v>
      </c>
      <c r="F476" s="1061" t="s">
        <v>1923</v>
      </c>
      <c r="G476" s="1060" t="s">
        <v>1924</v>
      </c>
      <c r="H476" s="1060">
        <v>0</v>
      </c>
      <c r="I476" s="1060" t="s">
        <v>1925</v>
      </c>
      <c r="J476" s="1060">
        <v>2024</v>
      </c>
      <c r="K476" s="1060">
        <v>30</v>
      </c>
      <c r="L476" s="1060">
        <v>21</v>
      </c>
      <c r="M476" s="1060" t="s">
        <v>1921</v>
      </c>
      <c r="N476" s="1059">
        <v>2104</v>
      </c>
      <c r="O476" s="1061" t="s">
        <v>1922</v>
      </c>
      <c r="P476" s="1059">
        <v>2104008</v>
      </c>
      <c r="Q476" s="1063" t="s">
        <v>1937</v>
      </c>
      <c r="R476" s="1069" t="s">
        <v>1935</v>
      </c>
      <c r="S476" s="1059" t="s">
        <v>1938</v>
      </c>
      <c r="T476" s="1060" t="s">
        <v>1939</v>
      </c>
      <c r="U476" s="1183">
        <v>48</v>
      </c>
      <c r="V476" s="1070">
        <v>0</v>
      </c>
      <c r="W476" s="1070">
        <v>4</v>
      </c>
      <c r="X476" s="1070">
        <v>4</v>
      </c>
      <c r="Y476" s="1070">
        <v>4</v>
      </c>
      <c r="Z476" s="1070">
        <v>12</v>
      </c>
      <c r="AA476" s="1020" t="s">
        <v>43</v>
      </c>
      <c r="AB476" s="1058" t="s">
        <v>3317</v>
      </c>
      <c r="AC476" s="1058" t="s">
        <v>1822</v>
      </c>
      <c r="AD476" s="1058" t="s">
        <v>1930</v>
      </c>
      <c r="AE476" s="1058" t="s">
        <v>1931</v>
      </c>
      <c r="AF476" s="1020"/>
      <c r="AG476" s="1020"/>
      <c r="AH476" s="1020"/>
      <c r="AI476" s="1020"/>
      <c r="AJ476" s="1020"/>
      <c r="AK476" s="1020"/>
      <c r="AL476" s="1020"/>
      <c r="AM476" s="1020"/>
      <c r="AN476" s="1026"/>
      <c r="AO476" s="1027" t="s">
        <v>3064</v>
      </c>
      <c r="AP476" s="1003">
        <v>216223040</v>
      </c>
      <c r="AQ476" s="1030"/>
      <c r="AR476" s="986">
        <v>28205036.850000001</v>
      </c>
      <c r="AS476" s="1030"/>
      <c r="AT476" s="1030"/>
      <c r="AU476" s="1030">
        <f t="shared" si="81"/>
        <v>244428076.84999999</v>
      </c>
      <c r="AV476" s="1030">
        <v>184899822.59999999</v>
      </c>
      <c r="AW476" s="1030"/>
      <c r="AX476" s="1030">
        <v>112820147.40000001</v>
      </c>
      <c r="AY476" s="1030"/>
      <c r="AZ476" s="1030"/>
      <c r="BA476" s="1030">
        <f t="shared" si="82"/>
        <v>297719970</v>
      </c>
      <c r="BB476" s="1030">
        <v>201975718.80000001</v>
      </c>
      <c r="BC476" s="986"/>
      <c r="BD476" s="1030">
        <v>112820147.40000001</v>
      </c>
      <c r="BE476" s="1030"/>
      <c r="BF476" s="1030"/>
      <c r="BG476" s="1030">
        <f>+BB476+BC476+BD476+BE476+BF476</f>
        <v>314795866.20000005</v>
      </c>
      <c r="BH476" s="1030">
        <v>220161892.5</v>
      </c>
      <c r="BI476" s="1030"/>
      <c r="BJ476" s="986">
        <v>28205036.850000001</v>
      </c>
      <c r="BK476" s="1030"/>
      <c r="BL476" s="1030"/>
      <c r="BM476" s="1030">
        <f t="shared" si="76"/>
        <v>248366929.34999999</v>
      </c>
    </row>
    <row r="477" spans="1:65" ht="138" hidden="1" x14ac:dyDescent="0.25">
      <c r="A477" s="855">
        <v>474</v>
      </c>
      <c r="B477" s="850" t="s">
        <v>3066</v>
      </c>
      <c r="C477" s="849" t="s">
        <v>3079</v>
      </c>
      <c r="D477" s="853" t="s">
        <v>1919</v>
      </c>
      <c r="E477" s="1061" t="s">
        <v>1920</v>
      </c>
      <c r="F477" s="1061" t="s">
        <v>1923</v>
      </c>
      <c r="G477" s="1060" t="s">
        <v>1924</v>
      </c>
      <c r="H477" s="1060">
        <v>0</v>
      </c>
      <c r="I477" s="1060" t="s">
        <v>1925</v>
      </c>
      <c r="J477" s="1060">
        <v>2024</v>
      </c>
      <c r="K477" s="1060">
        <v>30</v>
      </c>
      <c r="L477" s="1060">
        <v>21</v>
      </c>
      <c r="M477" s="1060" t="s">
        <v>1921</v>
      </c>
      <c r="N477" s="1059">
        <v>2104</v>
      </c>
      <c r="O477" s="1061" t="s">
        <v>1922</v>
      </c>
      <c r="P477" s="1059">
        <v>2104013</v>
      </c>
      <c r="Q477" s="1060" t="s">
        <v>1941</v>
      </c>
      <c r="R477" s="1184" t="s">
        <v>1940</v>
      </c>
      <c r="S477" s="1059" t="s">
        <v>1942</v>
      </c>
      <c r="T477" s="1060" t="s">
        <v>1943</v>
      </c>
      <c r="U477" s="1070">
        <v>107</v>
      </c>
      <c r="V477" s="1070">
        <v>0</v>
      </c>
      <c r="W477" s="1070">
        <v>10</v>
      </c>
      <c r="X477" s="1070">
        <v>10</v>
      </c>
      <c r="Y477" s="1070">
        <v>10</v>
      </c>
      <c r="Z477" s="1070">
        <v>137</v>
      </c>
      <c r="AA477" s="1020" t="s">
        <v>43</v>
      </c>
      <c r="AB477" s="1058" t="s">
        <v>3316</v>
      </c>
      <c r="AC477" s="1058" t="s">
        <v>1822</v>
      </c>
      <c r="AD477" s="1058" t="s">
        <v>1930</v>
      </c>
      <c r="AE477" s="1058" t="s">
        <v>1931</v>
      </c>
      <c r="AF477" s="1020"/>
      <c r="AG477" s="1020"/>
      <c r="AH477" s="1020"/>
      <c r="AI477" s="1020"/>
      <c r="AJ477" s="1020"/>
      <c r="AK477" s="1020"/>
      <c r="AL477" s="1020"/>
      <c r="AM477" s="1020"/>
      <c r="AN477" s="1026"/>
      <c r="AO477" s="1027" t="s">
        <v>3064</v>
      </c>
      <c r="AP477" s="1003">
        <v>176909760</v>
      </c>
      <c r="AQ477" s="1030"/>
      <c r="AR477" s="986">
        <v>23076848.329999998</v>
      </c>
      <c r="AS477" s="1030"/>
      <c r="AT477" s="1030"/>
      <c r="AU477" s="1030">
        <f t="shared" si="81"/>
        <v>199986608.32999998</v>
      </c>
      <c r="AV477" s="1030">
        <v>151281673</v>
      </c>
      <c r="AW477" s="1030"/>
      <c r="AX477" s="1030">
        <v>92307393.319999993</v>
      </c>
      <c r="AY477" s="1030"/>
      <c r="AZ477" s="1030"/>
      <c r="BA477" s="1030">
        <f t="shared" si="82"/>
        <v>243589066.31999999</v>
      </c>
      <c r="BB477" s="1030">
        <v>165252860.80000001</v>
      </c>
      <c r="BC477" s="986"/>
      <c r="BD477" s="1030">
        <v>92307393.319999993</v>
      </c>
      <c r="BE477" s="1030"/>
      <c r="BF477" s="1030"/>
      <c r="BG477" s="1030">
        <f>+BB477+BC477+BD477+BE477+BF477</f>
        <v>257560254.12</v>
      </c>
      <c r="BH477" s="1030">
        <v>180132457.5</v>
      </c>
      <c r="BI477" s="1030"/>
      <c r="BJ477" s="986">
        <v>23076848.329999998</v>
      </c>
      <c r="BK477" s="1030"/>
      <c r="BL477" s="1030"/>
      <c r="BM477" s="1030">
        <f t="shared" si="76"/>
        <v>203209305.82999998</v>
      </c>
    </row>
    <row r="478" spans="1:65" ht="138" hidden="1" x14ac:dyDescent="0.25">
      <c r="A478" s="855">
        <v>475</v>
      </c>
      <c r="B478" s="850" t="s">
        <v>3066</v>
      </c>
      <c r="C478" s="849" t="s">
        <v>3079</v>
      </c>
      <c r="D478" s="853" t="s">
        <v>1919</v>
      </c>
      <c r="E478" s="1061" t="s">
        <v>1920</v>
      </c>
      <c r="F478" s="1061" t="s">
        <v>1923</v>
      </c>
      <c r="G478" s="1060" t="s">
        <v>1924</v>
      </c>
      <c r="H478" s="1060">
        <v>0</v>
      </c>
      <c r="I478" s="1060" t="s">
        <v>1925</v>
      </c>
      <c r="J478" s="1060">
        <v>2024</v>
      </c>
      <c r="K478" s="1060">
        <v>30</v>
      </c>
      <c r="L478" s="1060">
        <v>21</v>
      </c>
      <c r="M478" s="1060" t="s">
        <v>1921</v>
      </c>
      <c r="N478" s="1059">
        <v>2104</v>
      </c>
      <c r="O478" s="1061" t="s">
        <v>1922</v>
      </c>
      <c r="P478" s="1059">
        <v>2104010</v>
      </c>
      <c r="Q478" s="1063" t="s">
        <v>1946</v>
      </c>
      <c r="R478" s="1069" t="s">
        <v>1944</v>
      </c>
      <c r="S478" s="1059">
        <v>210401000</v>
      </c>
      <c r="T478" s="1060" t="s">
        <v>1948</v>
      </c>
      <c r="U478" s="1070">
        <v>0</v>
      </c>
      <c r="V478" s="1070">
        <v>0</v>
      </c>
      <c r="W478" s="1070">
        <v>50</v>
      </c>
      <c r="X478" s="1070">
        <v>50</v>
      </c>
      <c r="Y478" s="1070">
        <v>50</v>
      </c>
      <c r="Z478" s="1070">
        <v>150</v>
      </c>
      <c r="AA478" s="1020" t="s">
        <v>43</v>
      </c>
      <c r="AB478" s="1058" t="s">
        <v>3317</v>
      </c>
      <c r="AC478" s="1058" t="s">
        <v>1822</v>
      </c>
      <c r="AD478" s="1058" t="s">
        <v>1930</v>
      </c>
      <c r="AE478" s="1058" t="s">
        <v>1931</v>
      </c>
      <c r="AF478" s="1020"/>
      <c r="AG478" s="1020"/>
      <c r="AH478" s="1020"/>
      <c r="AI478" s="1020"/>
      <c r="AJ478" s="1020"/>
      <c r="AK478" s="1020"/>
      <c r="AL478" s="1020"/>
      <c r="AM478" s="1020"/>
      <c r="AN478" s="1026"/>
      <c r="AO478" s="1027" t="s">
        <v>3064</v>
      </c>
      <c r="AP478" s="1003">
        <v>196566400</v>
      </c>
      <c r="AQ478" s="1030"/>
      <c r="AR478" s="986">
        <v>25640942.59</v>
      </c>
      <c r="AS478" s="1030"/>
      <c r="AT478" s="1030"/>
      <c r="AU478" s="1030">
        <f t="shared" si="81"/>
        <v>222207342.59</v>
      </c>
      <c r="AV478" s="1030">
        <v>168090747.80000001</v>
      </c>
      <c r="AW478" s="1030"/>
      <c r="AX478" s="986">
        <v>102563770.40000001</v>
      </c>
      <c r="AY478" s="1030"/>
      <c r="AZ478" s="1030"/>
      <c r="BA478" s="1030">
        <f t="shared" si="82"/>
        <v>270654518.20000005</v>
      </c>
      <c r="BB478" s="1030">
        <v>183614289.80000001</v>
      </c>
      <c r="BC478" s="986"/>
      <c r="BD478" s="986">
        <v>102563770.40000001</v>
      </c>
      <c r="BE478" s="1030"/>
      <c r="BF478" s="1030"/>
      <c r="BG478" s="1030">
        <f>+BB478+BC478+BD478+BE478+BF478</f>
        <v>286178060.20000005</v>
      </c>
      <c r="BH478" s="1030">
        <v>200147175</v>
      </c>
      <c r="BI478" s="1030"/>
      <c r="BJ478" s="986">
        <v>25640942.59</v>
      </c>
      <c r="BK478" s="1030"/>
      <c r="BL478" s="1030"/>
      <c r="BM478" s="1030">
        <f t="shared" si="76"/>
        <v>225788117.59</v>
      </c>
    </row>
    <row r="479" spans="1:65" ht="138" hidden="1" x14ac:dyDescent="0.25">
      <c r="A479" s="855">
        <v>476</v>
      </c>
      <c r="B479" s="850" t="s">
        <v>3066</v>
      </c>
      <c r="C479" s="849" t="s">
        <v>3079</v>
      </c>
      <c r="D479" s="853" t="s">
        <v>1919</v>
      </c>
      <c r="E479" s="1061" t="s">
        <v>1920</v>
      </c>
      <c r="F479" s="1061" t="s">
        <v>1923</v>
      </c>
      <c r="G479" s="1060" t="s">
        <v>1924</v>
      </c>
      <c r="H479" s="1060">
        <v>0</v>
      </c>
      <c r="I479" s="1060" t="s">
        <v>1925</v>
      </c>
      <c r="J479" s="1060">
        <v>2024</v>
      </c>
      <c r="K479" s="1060">
        <v>30</v>
      </c>
      <c r="L479" s="1060">
        <v>21</v>
      </c>
      <c r="M479" s="1060" t="s">
        <v>1921</v>
      </c>
      <c r="N479" s="1059">
        <v>2104</v>
      </c>
      <c r="O479" s="1061" t="s">
        <v>1949</v>
      </c>
      <c r="P479" s="1059">
        <v>2104002</v>
      </c>
      <c r="Q479" s="1060" t="s">
        <v>114</v>
      </c>
      <c r="R479" s="1064" t="s">
        <v>1950</v>
      </c>
      <c r="S479" s="1059">
        <v>210400200</v>
      </c>
      <c r="T479" s="1060" t="s">
        <v>1934</v>
      </c>
      <c r="U479" s="1070">
        <v>0</v>
      </c>
      <c r="V479" s="1070">
        <v>0</v>
      </c>
      <c r="W479" s="1070">
        <v>1</v>
      </c>
      <c r="X479" s="1070">
        <v>0</v>
      </c>
      <c r="Y479" s="1070">
        <v>0</v>
      </c>
      <c r="Z479" s="1070">
        <v>1</v>
      </c>
      <c r="AA479" s="1020" t="s">
        <v>43</v>
      </c>
      <c r="AB479" s="1058" t="s">
        <v>3317</v>
      </c>
      <c r="AC479" s="1058" t="s">
        <v>1822</v>
      </c>
      <c r="AD479" s="1058" t="s">
        <v>1930</v>
      </c>
      <c r="AE479" s="1058" t="s">
        <v>1931</v>
      </c>
      <c r="AF479" s="1020"/>
      <c r="AG479" s="1020"/>
      <c r="AH479" s="1020"/>
      <c r="AI479" s="1020"/>
      <c r="AJ479" s="1020"/>
      <c r="AK479" s="1020"/>
      <c r="AL479" s="1020"/>
      <c r="AM479" s="1020"/>
      <c r="AN479" s="1026"/>
      <c r="AO479" s="1027" t="s">
        <v>3064</v>
      </c>
      <c r="AP479" s="1028"/>
      <c r="AQ479" s="1030"/>
      <c r="AR479" s="1030"/>
      <c r="AS479" s="1030"/>
      <c r="AT479" s="986">
        <v>90000000</v>
      </c>
      <c r="AU479" s="1030">
        <f t="shared" si="81"/>
        <v>90000000</v>
      </c>
      <c r="AV479" s="1030"/>
      <c r="AW479" s="1030"/>
      <c r="AX479" s="986"/>
      <c r="AY479" s="1030"/>
      <c r="AZ479" s="1030"/>
      <c r="BA479" s="1030"/>
      <c r="BB479" s="1030"/>
      <c r="BC479" s="1030"/>
      <c r="BD479" s="986"/>
      <c r="BE479" s="1030"/>
      <c r="BF479" s="1030"/>
      <c r="BG479" s="1030"/>
      <c r="BH479" s="1030"/>
      <c r="BI479" s="1030"/>
      <c r="BJ479" s="1030"/>
      <c r="BK479" s="1030"/>
      <c r="BL479" s="1030"/>
      <c r="BM479" s="1030">
        <f t="shared" si="76"/>
        <v>0</v>
      </c>
    </row>
    <row r="480" spans="1:65" ht="138" hidden="1" x14ac:dyDescent="0.25">
      <c r="A480" s="855">
        <v>477</v>
      </c>
      <c r="B480" s="850" t="s">
        <v>3066</v>
      </c>
      <c r="C480" s="849" t="s">
        <v>3079</v>
      </c>
      <c r="D480" s="853" t="s">
        <v>1919</v>
      </c>
      <c r="E480" s="1061" t="s">
        <v>1920</v>
      </c>
      <c r="F480" s="1061" t="s">
        <v>1923</v>
      </c>
      <c r="G480" s="1060" t="s">
        <v>1924</v>
      </c>
      <c r="H480" s="1060">
        <v>0</v>
      </c>
      <c r="I480" s="1060" t="s">
        <v>1925</v>
      </c>
      <c r="J480" s="1060">
        <v>2024</v>
      </c>
      <c r="K480" s="1060">
        <v>30</v>
      </c>
      <c r="L480" s="1060">
        <v>21</v>
      </c>
      <c r="M480" s="1060" t="s">
        <v>1921</v>
      </c>
      <c r="N480" s="1059">
        <v>2104</v>
      </c>
      <c r="O480" s="1061" t="s">
        <v>1949</v>
      </c>
      <c r="P480" s="1059">
        <v>2104020</v>
      </c>
      <c r="Q480" s="1060" t="s">
        <v>375</v>
      </c>
      <c r="R480" s="1069" t="s">
        <v>1953</v>
      </c>
      <c r="S480" s="1059">
        <v>210402000</v>
      </c>
      <c r="T480" s="1060" t="s">
        <v>461</v>
      </c>
      <c r="U480" s="1070">
        <v>0</v>
      </c>
      <c r="V480" s="1070">
        <v>1</v>
      </c>
      <c r="W480" s="1070">
        <v>1</v>
      </c>
      <c r="X480" s="1070">
        <v>1</v>
      </c>
      <c r="Y480" s="1070">
        <v>1</v>
      </c>
      <c r="Z480" s="1070">
        <v>1</v>
      </c>
      <c r="AA480" s="1020" t="s">
        <v>53</v>
      </c>
      <c r="AB480" s="1058" t="s">
        <v>3317</v>
      </c>
      <c r="AC480" s="1058" t="s">
        <v>1822</v>
      </c>
      <c r="AD480" s="1058" t="s">
        <v>1930</v>
      </c>
      <c r="AE480" s="1058" t="s">
        <v>1931</v>
      </c>
      <c r="AF480" s="1020"/>
      <c r="AG480" s="1020"/>
      <c r="AH480" s="1020"/>
      <c r="AI480" s="1020"/>
      <c r="AJ480" s="1020"/>
      <c r="AK480" s="1020"/>
      <c r="AL480" s="1020"/>
      <c r="AM480" s="1020"/>
      <c r="AN480" s="1026"/>
      <c r="AO480" s="1027" t="s">
        <v>3064</v>
      </c>
      <c r="AP480" s="1028"/>
      <c r="AQ480" s="1030"/>
      <c r="AR480" s="1030"/>
      <c r="AS480" s="1030"/>
      <c r="AT480" s="986">
        <v>110000000</v>
      </c>
      <c r="AU480" s="1030">
        <f t="shared" si="81"/>
        <v>110000000</v>
      </c>
      <c r="AV480" s="1030"/>
      <c r="AW480" s="1030"/>
      <c r="AX480" s="986"/>
      <c r="AY480" s="1030"/>
      <c r="AZ480" s="1030"/>
      <c r="BA480" s="1030"/>
      <c r="BB480" s="1030"/>
      <c r="BC480" s="1030"/>
      <c r="BD480" s="986"/>
      <c r="BE480" s="1030"/>
      <c r="BF480" s="1030"/>
      <c r="BG480" s="1030"/>
      <c r="BH480" s="1030"/>
      <c r="BI480" s="1030"/>
      <c r="BJ480" s="1030"/>
      <c r="BK480" s="1030"/>
      <c r="BL480" s="1030"/>
      <c r="BM480" s="1030">
        <f t="shared" si="76"/>
        <v>0</v>
      </c>
    </row>
    <row r="481" spans="1:65" ht="103.5" hidden="1" x14ac:dyDescent="0.25">
      <c r="A481" s="855">
        <v>478</v>
      </c>
      <c r="B481" s="850" t="s">
        <v>3066</v>
      </c>
      <c r="C481" s="849" t="s">
        <v>3079</v>
      </c>
      <c r="D481" s="853" t="s">
        <v>1956</v>
      </c>
      <c r="E481" s="1061" t="s">
        <v>1957</v>
      </c>
      <c r="F481" s="1061" t="s">
        <v>1959</v>
      </c>
      <c r="G481" s="1059" t="s">
        <v>881</v>
      </c>
      <c r="H481" s="1185">
        <v>0.28129999999999999</v>
      </c>
      <c r="I481" s="1059" t="s">
        <v>1960</v>
      </c>
      <c r="J481" s="1059">
        <v>2023</v>
      </c>
      <c r="K481" s="1186">
        <v>0.5</v>
      </c>
      <c r="L481" s="1060">
        <v>21</v>
      </c>
      <c r="M481" s="1060" t="s">
        <v>1921</v>
      </c>
      <c r="N481" s="1060">
        <v>2101</v>
      </c>
      <c r="O481" s="1061" t="s">
        <v>1958</v>
      </c>
      <c r="P481" s="1060">
        <v>2101016</v>
      </c>
      <c r="Q481" s="1060" t="s">
        <v>1962</v>
      </c>
      <c r="R481" s="1069" t="s">
        <v>1961</v>
      </c>
      <c r="S481" s="1060" t="s">
        <v>1963</v>
      </c>
      <c r="T481" s="1060" t="s">
        <v>1964</v>
      </c>
      <c r="U481" s="1070">
        <v>90240</v>
      </c>
      <c r="V481" s="1070">
        <v>122272</v>
      </c>
      <c r="W481" s="1070">
        <v>158234</v>
      </c>
      <c r="X481" s="1070">
        <v>165401</v>
      </c>
      <c r="Y481" s="1070">
        <v>175576</v>
      </c>
      <c r="Z481" s="1070">
        <v>175576</v>
      </c>
      <c r="AA481" s="1020" t="s">
        <v>43</v>
      </c>
      <c r="AB481" s="1058" t="s">
        <v>3316</v>
      </c>
      <c r="AC481" s="1058" t="s">
        <v>1822</v>
      </c>
      <c r="AD481" s="1058" t="s">
        <v>1930</v>
      </c>
      <c r="AE481" s="1058" t="s">
        <v>1931</v>
      </c>
      <c r="AF481" s="1020"/>
      <c r="AG481" s="1020"/>
      <c r="AH481" s="1020"/>
      <c r="AI481" s="1020"/>
      <c r="AJ481" s="1020"/>
      <c r="AK481" s="1020"/>
      <c r="AL481" s="1020"/>
      <c r="AM481" s="1020"/>
      <c r="AN481" s="1026"/>
      <c r="AO481" s="1027" t="s">
        <v>3064</v>
      </c>
      <c r="AP481" s="1028"/>
      <c r="AQ481" s="1030"/>
      <c r="AR481" s="986">
        <v>474357437.89999998</v>
      </c>
      <c r="AS481" s="1030"/>
      <c r="AT481" s="1030"/>
      <c r="AU481" s="1030">
        <f t="shared" si="81"/>
        <v>474357437.89999998</v>
      </c>
      <c r="AV481" s="1030"/>
      <c r="AW481" s="1030"/>
      <c r="AX481" s="986">
        <v>1897429752</v>
      </c>
      <c r="AY481" s="1030"/>
      <c r="AZ481" s="1030"/>
      <c r="BA481" s="1030">
        <f t="shared" ref="BA481:BA483" si="83">AV481+AW481+AX481+AY481+AZ481</f>
        <v>1897429752</v>
      </c>
      <c r="BB481" s="1030"/>
      <c r="BC481" s="1030"/>
      <c r="BD481" s="986">
        <v>1897429752</v>
      </c>
      <c r="BE481" s="1030"/>
      <c r="BF481" s="1030"/>
      <c r="BG481" s="1030">
        <f t="shared" ref="BG481:BG489" si="84">+BB481+BC481+BD481+BE481+BF481</f>
        <v>1897429752</v>
      </c>
      <c r="BH481" s="1030"/>
      <c r="BI481" s="1030"/>
      <c r="BJ481" s="986">
        <v>474357437.89999998</v>
      </c>
      <c r="BK481" s="1030"/>
      <c r="BL481" s="1030"/>
      <c r="BM481" s="1030">
        <f t="shared" si="76"/>
        <v>474357437.89999998</v>
      </c>
    </row>
    <row r="482" spans="1:65" ht="103.5" hidden="1" x14ac:dyDescent="0.25">
      <c r="A482" s="855">
        <v>479</v>
      </c>
      <c r="B482" s="850" t="s">
        <v>3066</v>
      </c>
      <c r="C482" s="849" t="s">
        <v>3079</v>
      </c>
      <c r="D482" s="853" t="s">
        <v>1956</v>
      </c>
      <c r="E482" s="1061" t="s">
        <v>1957</v>
      </c>
      <c r="F482" s="1061" t="s">
        <v>1959</v>
      </c>
      <c r="G482" s="1059" t="s">
        <v>881</v>
      </c>
      <c r="H482" s="1185">
        <v>0.28129999999999999</v>
      </c>
      <c r="I482" s="1059" t="s">
        <v>1960</v>
      </c>
      <c r="J482" s="1059">
        <v>2023</v>
      </c>
      <c r="K482" s="1186">
        <v>0.5</v>
      </c>
      <c r="L482" s="1060">
        <v>21</v>
      </c>
      <c r="M482" s="1060" t="s">
        <v>1921</v>
      </c>
      <c r="N482" s="1060">
        <v>2101</v>
      </c>
      <c r="O482" s="1061" t="s">
        <v>1958</v>
      </c>
      <c r="P482" s="1058">
        <v>2101013</v>
      </c>
      <c r="Q482" s="1058" t="s">
        <v>1966</v>
      </c>
      <c r="R482" s="1069" t="s">
        <v>1965</v>
      </c>
      <c r="S482" s="1058" t="s">
        <v>1967</v>
      </c>
      <c r="T482" s="1058" t="s">
        <v>1968</v>
      </c>
      <c r="U482" s="1070">
        <v>53188</v>
      </c>
      <c r="V482" s="1070">
        <v>88711</v>
      </c>
      <c r="W482" s="1070">
        <v>120526</v>
      </c>
      <c r="X482" s="1070">
        <v>136672</v>
      </c>
      <c r="Y482" s="1070">
        <v>150322</v>
      </c>
      <c r="Z482" s="1070">
        <v>150322</v>
      </c>
      <c r="AA482" s="1020" t="s">
        <v>43</v>
      </c>
      <c r="AB482" s="1058" t="s">
        <v>3316</v>
      </c>
      <c r="AC482" s="1058" t="s">
        <v>1822</v>
      </c>
      <c r="AD482" s="1058" t="s">
        <v>1930</v>
      </c>
      <c r="AE482" s="1058" t="s">
        <v>1931</v>
      </c>
      <c r="AF482" s="1020"/>
      <c r="AG482" s="1020"/>
      <c r="AH482" s="1020"/>
      <c r="AI482" s="1020"/>
      <c r="AJ482" s="1020"/>
      <c r="AK482" s="1020"/>
      <c r="AL482" s="1020"/>
      <c r="AM482" s="1020"/>
      <c r="AN482" s="1026"/>
      <c r="AO482" s="1027" t="s">
        <v>3064</v>
      </c>
      <c r="AP482" s="1028"/>
      <c r="AQ482" s="1030"/>
      <c r="AR482" s="986">
        <v>448716495.30000001</v>
      </c>
      <c r="AS482" s="1030"/>
      <c r="AT482" s="1030"/>
      <c r="AU482" s="1030">
        <f t="shared" si="81"/>
        <v>448716495.30000001</v>
      </c>
      <c r="AV482" s="1030"/>
      <c r="AW482" s="1030"/>
      <c r="AX482" s="986">
        <v>1794865981</v>
      </c>
      <c r="AY482" s="1030"/>
      <c r="AZ482" s="1030"/>
      <c r="BA482" s="1030">
        <f t="shared" si="83"/>
        <v>1794865981</v>
      </c>
      <c r="BB482" s="1030"/>
      <c r="BC482" s="1030"/>
      <c r="BD482" s="986">
        <v>1794865981</v>
      </c>
      <c r="BE482" s="1030"/>
      <c r="BF482" s="1030"/>
      <c r="BG482" s="1030">
        <f t="shared" si="84"/>
        <v>1794865981</v>
      </c>
      <c r="BH482" s="1030"/>
      <c r="BI482" s="1030"/>
      <c r="BJ482" s="986">
        <v>448716495.30000001</v>
      </c>
      <c r="BK482" s="1030"/>
      <c r="BL482" s="1030"/>
      <c r="BM482" s="1030">
        <f t="shared" si="76"/>
        <v>448716495.30000001</v>
      </c>
    </row>
    <row r="483" spans="1:65" ht="103.5" hidden="1" x14ac:dyDescent="0.25">
      <c r="A483" s="855">
        <v>480</v>
      </c>
      <c r="B483" s="850" t="s">
        <v>3066</v>
      </c>
      <c r="C483" s="849" t="s">
        <v>3079</v>
      </c>
      <c r="D483" s="853" t="s">
        <v>1956</v>
      </c>
      <c r="E483" s="1061" t="s">
        <v>1957</v>
      </c>
      <c r="F483" s="1061" t="s">
        <v>1959</v>
      </c>
      <c r="G483" s="1059" t="s">
        <v>881</v>
      </c>
      <c r="H483" s="1185">
        <v>0.28129999999999999</v>
      </c>
      <c r="I483" s="1059" t="s">
        <v>1960</v>
      </c>
      <c r="J483" s="1059">
        <v>2023</v>
      </c>
      <c r="K483" s="1186">
        <v>0.5</v>
      </c>
      <c r="L483" s="1060">
        <v>21</v>
      </c>
      <c r="M483" s="1060" t="s">
        <v>1921</v>
      </c>
      <c r="N483" s="1060">
        <v>2101</v>
      </c>
      <c r="O483" s="1061" t="s">
        <v>1958</v>
      </c>
      <c r="P483" s="1072" t="s">
        <v>1970</v>
      </c>
      <c r="Q483" s="1058" t="s">
        <v>1971</v>
      </c>
      <c r="R483" s="1069" t="s">
        <v>1969</v>
      </c>
      <c r="S483" s="1072">
        <v>210101400</v>
      </c>
      <c r="T483" s="1072" t="s">
        <v>1972</v>
      </c>
      <c r="U483" s="1070">
        <v>0</v>
      </c>
      <c r="V483" s="1070">
        <v>0</v>
      </c>
      <c r="W483" s="1070">
        <v>0</v>
      </c>
      <c r="X483" s="1070">
        <v>0</v>
      </c>
      <c r="Y483" s="1070">
        <v>3</v>
      </c>
      <c r="Z483" s="1070">
        <v>3</v>
      </c>
      <c r="AA483" s="1020" t="s">
        <v>43</v>
      </c>
      <c r="AB483" s="1058" t="s">
        <v>3317</v>
      </c>
      <c r="AC483" s="1058" t="s">
        <v>1822</v>
      </c>
      <c r="AD483" s="1058" t="s">
        <v>1930</v>
      </c>
      <c r="AE483" s="1058" t="s">
        <v>1931</v>
      </c>
      <c r="AF483" s="1020"/>
      <c r="AG483" s="1020"/>
      <c r="AH483" s="1020"/>
      <c r="AI483" s="1020"/>
      <c r="AJ483" s="1020"/>
      <c r="AK483" s="1020"/>
      <c r="AL483" s="1020"/>
      <c r="AM483" s="1020"/>
      <c r="AN483" s="1026"/>
      <c r="AO483" s="1027" t="s">
        <v>3064</v>
      </c>
      <c r="AP483" s="1028"/>
      <c r="AQ483" s="1030"/>
      <c r="AR483" s="986">
        <v>358973196.30000001</v>
      </c>
      <c r="AS483" s="1030"/>
      <c r="AT483" s="1030"/>
      <c r="AU483" s="1030">
        <f t="shared" si="81"/>
        <v>358973196.30000001</v>
      </c>
      <c r="AV483" s="1030"/>
      <c r="AW483" s="1030"/>
      <c r="AX483" s="986">
        <v>1435892785</v>
      </c>
      <c r="AY483" s="1030"/>
      <c r="AZ483" s="1030"/>
      <c r="BA483" s="1030">
        <f t="shared" si="83"/>
        <v>1435892785</v>
      </c>
      <c r="BB483" s="1030"/>
      <c r="BC483" s="1030"/>
      <c r="BD483" s="986">
        <v>1435892785</v>
      </c>
      <c r="BE483" s="1030"/>
      <c r="BF483" s="1030"/>
      <c r="BG483" s="1030">
        <f t="shared" si="84"/>
        <v>1435892785</v>
      </c>
      <c r="BH483" s="1030"/>
      <c r="BI483" s="1030"/>
      <c r="BJ483" s="986">
        <v>358973196.30000001</v>
      </c>
      <c r="BK483" s="1030"/>
      <c r="BL483" s="1030"/>
      <c r="BM483" s="1030">
        <f t="shared" si="76"/>
        <v>358973196.30000001</v>
      </c>
    </row>
    <row r="484" spans="1:65" ht="120.75" hidden="1" x14ac:dyDescent="0.25">
      <c r="A484" s="855">
        <v>481</v>
      </c>
      <c r="B484" s="850" t="s">
        <v>3066</v>
      </c>
      <c r="C484" s="849" t="s">
        <v>3079</v>
      </c>
      <c r="D484" s="853" t="s">
        <v>1973</v>
      </c>
      <c r="E484" s="1061" t="s">
        <v>1974</v>
      </c>
      <c r="F484" s="1061" t="s">
        <v>1976</v>
      </c>
      <c r="G484" s="1060" t="s">
        <v>881</v>
      </c>
      <c r="H484" s="1187">
        <v>0.91900000000000004</v>
      </c>
      <c r="I484" s="1060" t="s">
        <v>906</v>
      </c>
      <c r="J484" s="1060">
        <v>2022</v>
      </c>
      <c r="K484" s="1188">
        <v>0.95</v>
      </c>
      <c r="L484" s="1060">
        <v>21</v>
      </c>
      <c r="M484" s="1060" t="s">
        <v>1921</v>
      </c>
      <c r="N484" s="1060">
        <v>2102</v>
      </c>
      <c r="O484" s="1061" t="s">
        <v>1975</v>
      </c>
      <c r="P484" s="1060">
        <v>2102062</v>
      </c>
      <c r="Q484" s="1061" t="s">
        <v>1978</v>
      </c>
      <c r="R484" s="1069" t="s">
        <v>1977</v>
      </c>
      <c r="S484" s="1060">
        <v>210206200</v>
      </c>
      <c r="T484" s="1060" t="s">
        <v>1979</v>
      </c>
      <c r="U484" s="1189">
        <v>1693</v>
      </c>
      <c r="V484" s="1189">
        <v>0</v>
      </c>
      <c r="W484" s="1189">
        <v>250</v>
      </c>
      <c r="X484" s="1189">
        <v>150</v>
      </c>
      <c r="Y484" s="1189">
        <v>150</v>
      </c>
      <c r="Z484" s="1189">
        <v>550</v>
      </c>
      <c r="AA484" s="1020" t="s">
        <v>43</v>
      </c>
      <c r="AB484" s="1060" t="s">
        <v>3317</v>
      </c>
      <c r="AC484" s="1058" t="s">
        <v>1822</v>
      </c>
      <c r="AD484" s="1058" t="s">
        <v>1930</v>
      </c>
      <c r="AE484" s="1058" t="s">
        <v>1931</v>
      </c>
      <c r="AF484" s="1020"/>
      <c r="AG484" s="1020"/>
      <c r="AH484" s="1020"/>
      <c r="AI484" s="1020"/>
      <c r="AJ484" s="1020"/>
      <c r="AK484" s="1020"/>
      <c r="AL484" s="1020"/>
      <c r="AM484" s="1020"/>
      <c r="AN484" s="1026"/>
      <c r="AO484" s="1027" t="s">
        <v>3064</v>
      </c>
      <c r="AP484" s="1028"/>
      <c r="AQ484" s="1030"/>
      <c r="AR484" s="986">
        <v>57692120.829999998</v>
      </c>
      <c r="AS484" s="1030"/>
      <c r="AT484" s="1030"/>
      <c r="AU484" s="1030">
        <f t="shared" si="81"/>
        <v>57692120.829999998</v>
      </c>
      <c r="AV484" s="1030"/>
      <c r="AW484" s="1030"/>
      <c r="AX484" s="986">
        <v>230768483.30000001</v>
      </c>
      <c r="AY484" s="1030"/>
      <c r="AZ484" s="1030"/>
      <c r="BA484" s="1030">
        <f t="shared" ref="BA484:BA489" si="85">AV484+AW484+AX484+AY484+AZ484</f>
        <v>230768483.30000001</v>
      </c>
      <c r="BB484" s="1030"/>
      <c r="BC484" s="1030"/>
      <c r="BD484" s="986">
        <v>230768483.30000001</v>
      </c>
      <c r="BE484" s="1030"/>
      <c r="BF484" s="1030"/>
      <c r="BG484" s="1030">
        <f t="shared" si="84"/>
        <v>230768483.30000001</v>
      </c>
      <c r="BH484" s="1030"/>
      <c r="BI484" s="1030"/>
      <c r="BJ484" s="986">
        <v>57692120.829999998</v>
      </c>
      <c r="BK484" s="1030"/>
      <c r="BL484" s="1030"/>
      <c r="BM484" s="1030">
        <f t="shared" si="76"/>
        <v>57692120.829999998</v>
      </c>
    </row>
    <row r="485" spans="1:65" ht="103.5" hidden="1" x14ac:dyDescent="0.25">
      <c r="A485" s="855">
        <v>482</v>
      </c>
      <c r="B485" s="850" t="s">
        <v>3066</v>
      </c>
      <c r="C485" s="849" t="s">
        <v>3079</v>
      </c>
      <c r="D485" s="853" t="s">
        <v>1973</v>
      </c>
      <c r="E485" s="1061" t="s">
        <v>1974</v>
      </c>
      <c r="F485" s="1061" t="s">
        <v>1976</v>
      </c>
      <c r="G485" s="1060" t="s">
        <v>881</v>
      </c>
      <c r="H485" s="1187">
        <v>0.91900000000000004</v>
      </c>
      <c r="I485" s="1060" t="s">
        <v>906</v>
      </c>
      <c r="J485" s="1060">
        <v>2022</v>
      </c>
      <c r="K485" s="1188">
        <v>0.95</v>
      </c>
      <c r="L485" s="1060">
        <v>21</v>
      </c>
      <c r="M485" s="1060" t="s">
        <v>1921</v>
      </c>
      <c r="N485" s="1060">
        <v>2102</v>
      </c>
      <c r="O485" s="1061" t="s">
        <v>1975</v>
      </c>
      <c r="P485" s="1059">
        <v>2102058</v>
      </c>
      <c r="Q485" s="1060" t="s">
        <v>1980</v>
      </c>
      <c r="R485" s="1184" t="s">
        <v>1980</v>
      </c>
      <c r="S485" s="1059" t="s">
        <v>1981</v>
      </c>
      <c r="T485" s="1060" t="s">
        <v>1982</v>
      </c>
      <c r="U485" s="1189">
        <v>0</v>
      </c>
      <c r="V485" s="1189">
        <v>0</v>
      </c>
      <c r="W485" s="1189">
        <v>1</v>
      </c>
      <c r="X485" s="1189">
        <v>1</v>
      </c>
      <c r="Y485" s="1189">
        <v>1</v>
      </c>
      <c r="Z485" s="1189">
        <v>3</v>
      </c>
      <c r="AA485" s="1020" t="s">
        <v>43</v>
      </c>
      <c r="AB485" s="1060" t="s">
        <v>3317</v>
      </c>
      <c r="AC485" s="1058" t="s">
        <v>1822</v>
      </c>
      <c r="AD485" s="1058" t="s">
        <v>1930</v>
      </c>
      <c r="AE485" s="1058" t="s">
        <v>1931</v>
      </c>
      <c r="AF485" s="1020"/>
      <c r="AG485" s="1020"/>
      <c r="AH485" s="1020"/>
      <c r="AI485" s="1020"/>
      <c r="AJ485" s="1020"/>
      <c r="AK485" s="1020"/>
      <c r="AL485" s="1020"/>
      <c r="AM485" s="1020"/>
      <c r="AN485" s="1026"/>
      <c r="AO485" s="1027" t="s">
        <v>3064</v>
      </c>
      <c r="AP485" s="1028"/>
      <c r="AQ485" s="1030"/>
      <c r="AR485" s="986">
        <v>38461413.880000003</v>
      </c>
      <c r="AS485" s="1030"/>
      <c r="AT485" s="1030"/>
      <c r="AU485" s="1030">
        <f t="shared" si="81"/>
        <v>38461413.880000003</v>
      </c>
      <c r="AV485" s="1030"/>
      <c r="AW485" s="1030"/>
      <c r="AX485" s="986">
        <v>153845655.5</v>
      </c>
      <c r="AY485" s="1030"/>
      <c r="AZ485" s="1030"/>
      <c r="BA485" s="1030">
        <f t="shared" si="85"/>
        <v>153845655.5</v>
      </c>
      <c r="BB485" s="1030"/>
      <c r="BC485" s="1030"/>
      <c r="BD485" s="986">
        <v>153845655.5</v>
      </c>
      <c r="BE485" s="1030"/>
      <c r="BF485" s="1030"/>
      <c r="BG485" s="1030">
        <f t="shared" si="84"/>
        <v>153845655.5</v>
      </c>
      <c r="BH485" s="1030"/>
      <c r="BI485" s="1030"/>
      <c r="BJ485" s="986">
        <v>38461413.880000003</v>
      </c>
      <c r="BK485" s="1030"/>
      <c r="BL485" s="1030"/>
      <c r="BM485" s="1030">
        <f t="shared" si="76"/>
        <v>38461413.880000003</v>
      </c>
    </row>
    <row r="486" spans="1:65" ht="103.5" hidden="1" x14ac:dyDescent="0.25">
      <c r="A486" s="855">
        <v>483</v>
      </c>
      <c r="B486" s="850" t="s">
        <v>3066</v>
      </c>
      <c r="C486" s="849" t="s">
        <v>3079</v>
      </c>
      <c r="D486" s="853" t="s">
        <v>1973</v>
      </c>
      <c r="E486" s="1061" t="s">
        <v>1974</v>
      </c>
      <c r="F486" s="1061" t="s">
        <v>1976</v>
      </c>
      <c r="G486" s="1060" t="s">
        <v>881</v>
      </c>
      <c r="H486" s="1187">
        <v>0.91900000000000004</v>
      </c>
      <c r="I486" s="1060" t="s">
        <v>906</v>
      </c>
      <c r="J486" s="1060">
        <v>2022</v>
      </c>
      <c r="K486" s="1188">
        <v>0.95</v>
      </c>
      <c r="L486" s="1060">
        <v>21</v>
      </c>
      <c r="M486" s="1060" t="s">
        <v>1921</v>
      </c>
      <c r="N486" s="1060">
        <v>2102</v>
      </c>
      <c r="O486" s="1061" t="s">
        <v>1975</v>
      </c>
      <c r="P486" s="1072">
        <v>2102038</v>
      </c>
      <c r="Q486" s="1058" t="s">
        <v>1984</v>
      </c>
      <c r="R486" s="1184" t="s">
        <v>1983</v>
      </c>
      <c r="S486" s="1072">
        <v>210203800</v>
      </c>
      <c r="T486" s="1058" t="s">
        <v>1985</v>
      </c>
      <c r="U486" s="1190">
        <v>0</v>
      </c>
      <c r="V486" s="1189">
        <v>0</v>
      </c>
      <c r="W486" s="1189">
        <v>0</v>
      </c>
      <c r="X486" s="1189">
        <v>1</v>
      </c>
      <c r="Y486" s="1189">
        <v>0</v>
      </c>
      <c r="Z486" s="1189">
        <f>+Y486+X486+W486+V486</f>
        <v>1</v>
      </c>
      <c r="AA486" s="1020" t="s">
        <v>43</v>
      </c>
      <c r="AB486" s="1060" t="s">
        <v>3317</v>
      </c>
      <c r="AC486" s="1058" t="s">
        <v>1822</v>
      </c>
      <c r="AD486" s="1058" t="s">
        <v>1930</v>
      </c>
      <c r="AE486" s="1058" t="s">
        <v>1931</v>
      </c>
      <c r="AF486" s="1020"/>
      <c r="AG486" s="1020"/>
      <c r="AH486" s="1020"/>
      <c r="AI486" s="1020"/>
      <c r="AJ486" s="1020"/>
      <c r="AK486" s="1020"/>
      <c r="AL486" s="1020"/>
      <c r="AM486" s="1020"/>
      <c r="AN486" s="1026"/>
      <c r="AO486" s="1027" t="s">
        <v>3064</v>
      </c>
      <c r="AP486" s="1028"/>
      <c r="AQ486" s="1030"/>
      <c r="AR486" s="986">
        <v>48076767.350000001</v>
      </c>
      <c r="AS486" s="1030"/>
      <c r="AT486" s="1030"/>
      <c r="AU486" s="1030">
        <f t="shared" si="81"/>
        <v>48076767.350000001</v>
      </c>
      <c r="AV486" s="1030"/>
      <c r="AW486" s="1030"/>
      <c r="AX486" s="986">
        <v>192307069.40000001</v>
      </c>
      <c r="AY486" s="1030"/>
      <c r="AZ486" s="1030"/>
      <c r="BA486" s="1030">
        <f t="shared" si="85"/>
        <v>192307069.40000001</v>
      </c>
      <c r="BB486" s="1030"/>
      <c r="BC486" s="1030"/>
      <c r="BD486" s="986">
        <v>192307069.40000001</v>
      </c>
      <c r="BE486" s="1030"/>
      <c r="BF486" s="1030"/>
      <c r="BG486" s="1030">
        <f t="shared" si="84"/>
        <v>192307069.40000001</v>
      </c>
      <c r="BH486" s="1030"/>
      <c r="BI486" s="1030"/>
      <c r="BJ486" s="986">
        <v>48076767.350000001</v>
      </c>
      <c r="BK486" s="1030"/>
      <c r="BL486" s="1030"/>
      <c r="BM486" s="1030">
        <f t="shared" si="76"/>
        <v>48076767.350000001</v>
      </c>
    </row>
    <row r="487" spans="1:65" ht="103.5" hidden="1" x14ac:dyDescent="0.25">
      <c r="A487" s="855">
        <v>484</v>
      </c>
      <c r="B487" s="850" t="s">
        <v>3066</v>
      </c>
      <c r="C487" s="849" t="s">
        <v>3079</v>
      </c>
      <c r="D487" s="853" t="s">
        <v>1973</v>
      </c>
      <c r="E487" s="1061" t="s">
        <v>1974</v>
      </c>
      <c r="F487" s="1061" t="s">
        <v>1976</v>
      </c>
      <c r="G487" s="1060" t="s">
        <v>881</v>
      </c>
      <c r="H487" s="1187">
        <v>0.91900000000000004</v>
      </c>
      <c r="I487" s="1060" t="s">
        <v>906</v>
      </c>
      <c r="J487" s="1060">
        <v>2022</v>
      </c>
      <c r="K487" s="1188">
        <v>0.95</v>
      </c>
      <c r="L487" s="1060">
        <v>21</v>
      </c>
      <c r="M487" s="1060" t="s">
        <v>1921</v>
      </c>
      <c r="N487" s="1060">
        <v>2102</v>
      </c>
      <c r="O487" s="1061" t="s">
        <v>1975</v>
      </c>
      <c r="P487" s="1060">
        <v>2102002</v>
      </c>
      <c r="Q487" s="1061" t="s">
        <v>1987</v>
      </c>
      <c r="R487" s="1184" t="s">
        <v>1986</v>
      </c>
      <c r="S487" s="1060">
        <v>210200200</v>
      </c>
      <c r="T487" s="1060" t="s">
        <v>1988</v>
      </c>
      <c r="U487" s="1190">
        <v>4</v>
      </c>
      <c r="V487" s="1189">
        <v>0</v>
      </c>
      <c r="W487" s="1189">
        <v>1</v>
      </c>
      <c r="X487" s="1189">
        <v>2</v>
      </c>
      <c r="Y487" s="1189">
        <v>1</v>
      </c>
      <c r="Z487" s="1189">
        <v>4</v>
      </c>
      <c r="AA487" s="1020" t="s">
        <v>43</v>
      </c>
      <c r="AB487" s="1060" t="s">
        <v>3317</v>
      </c>
      <c r="AC487" s="1058" t="s">
        <v>1822</v>
      </c>
      <c r="AD487" s="1058" t="s">
        <v>1930</v>
      </c>
      <c r="AE487" s="1058" t="s">
        <v>1931</v>
      </c>
      <c r="AF487" s="1020"/>
      <c r="AG487" s="1020"/>
      <c r="AH487" s="1020"/>
      <c r="AI487" s="1020"/>
      <c r="AJ487" s="1020"/>
      <c r="AK487" s="1020"/>
      <c r="AL487" s="1020"/>
      <c r="AM487" s="1020"/>
      <c r="AN487" s="1026"/>
      <c r="AO487" s="1027" t="s">
        <v>3064</v>
      </c>
      <c r="AP487" s="1028"/>
      <c r="AQ487" s="1030"/>
      <c r="AR487" s="986">
        <v>51281885.18</v>
      </c>
      <c r="AS487" s="1030"/>
      <c r="AT487" s="1030"/>
      <c r="AU487" s="1030">
        <f t="shared" si="81"/>
        <v>51281885.18</v>
      </c>
      <c r="AV487" s="1030"/>
      <c r="AW487" s="1030"/>
      <c r="AX487" s="1030">
        <v>205127540.69999999</v>
      </c>
      <c r="AY487" s="1030"/>
      <c r="AZ487" s="1030"/>
      <c r="BA487" s="1030">
        <f t="shared" si="85"/>
        <v>205127540.69999999</v>
      </c>
      <c r="BB487" s="1030"/>
      <c r="BC487" s="1030"/>
      <c r="BD487" s="1030">
        <v>205127540.69999999</v>
      </c>
      <c r="BE487" s="1030"/>
      <c r="BF487" s="1030"/>
      <c r="BG487" s="1030">
        <f t="shared" si="84"/>
        <v>205127540.69999999</v>
      </c>
      <c r="BH487" s="1030"/>
      <c r="BI487" s="1030"/>
      <c r="BJ487" s="986">
        <v>51281885.18</v>
      </c>
      <c r="BK487" s="1030"/>
      <c r="BL487" s="1030"/>
      <c r="BM487" s="1030">
        <f t="shared" si="76"/>
        <v>51281885.18</v>
      </c>
    </row>
    <row r="488" spans="1:65" ht="103.5" hidden="1" x14ac:dyDescent="0.25">
      <c r="A488" s="855">
        <v>485</v>
      </c>
      <c r="B488" s="850" t="s">
        <v>3066</v>
      </c>
      <c r="C488" s="849" t="s">
        <v>3079</v>
      </c>
      <c r="D488" s="853" t="s">
        <v>1973</v>
      </c>
      <c r="E488" s="1061" t="s">
        <v>1974</v>
      </c>
      <c r="F488" s="1061" t="s">
        <v>1976</v>
      </c>
      <c r="G488" s="1060" t="s">
        <v>881</v>
      </c>
      <c r="H488" s="1187">
        <v>0.91900000000000004</v>
      </c>
      <c r="I488" s="1060" t="s">
        <v>906</v>
      </c>
      <c r="J488" s="1060">
        <v>2022</v>
      </c>
      <c r="K488" s="1188">
        <v>0.95</v>
      </c>
      <c r="L488" s="1060">
        <v>21</v>
      </c>
      <c r="M488" s="1060" t="s">
        <v>1921</v>
      </c>
      <c r="N488" s="1060">
        <v>2102</v>
      </c>
      <c r="O488" s="1061" t="s">
        <v>1975</v>
      </c>
      <c r="P488" s="1060">
        <v>2102021</v>
      </c>
      <c r="Q488" s="1061" t="s">
        <v>1990</v>
      </c>
      <c r="R488" s="1069" t="s">
        <v>1989</v>
      </c>
      <c r="S488" s="1060">
        <v>210202100</v>
      </c>
      <c r="T488" s="1060" t="s">
        <v>1990</v>
      </c>
      <c r="U488" s="1191">
        <v>715.91</v>
      </c>
      <c r="V488" s="1189">
        <v>0</v>
      </c>
      <c r="W488" s="1189">
        <v>100</v>
      </c>
      <c r="X488" s="1189">
        <v>100</v>
      </c>
      <c r="Y488" s="1189">
        <v>100</v>
      </c>
      <c r="Z488" s="1189">
        <v>300</v>
      </c>
      <c r="AA488" s="1020" t="s">
        <v>43</v>
      </c>
      <c r="AB488" s="1060" t="s">
        <v>3317</v>
      </c>
      <c r="AC488" s="1058" t="s">
        <v>1822</v>
      </c>
      <c r="AD488" s="1058" t="s">
        <v>1930</v>
      </c>
      <c r="AE488" s="1058" t="s">
        <v>1931</v>
      </c>
      <c r="AF488" s="1020"/>
      <c r="AG488" s="1020"/>
      <c r="AH488" s="1020"/>
      <c r="AI488" s="1020"/>
      <c r="AJ488" s="1020"/>
      <c r="AK488" s="1020"/>
      <c r="AL488" s="1020"/>
      <c r="AM488" s="1020"/>
      <c r="AN488" s="1026"/>
      <c r="AO488" s="1027" t="s">
        <v>3064</v>
      </c>
      <c r="AP488" s="1028"/>
      <c r="AQ488" s="1030"/>
      <c r="AR488" s="986">
        <v>64102356.469999999</v>
      </c>
      <c r="AS488" s="1030"/>
      <c r="AT488" s="1030"/>
      <c r="AU488" s="1030">
        <f t="shared" si="81"/>
        <v>64102356.469999999</v>
      </c>
      <c r="AV488" s="1030"/>
      <c r="AW488" s="1030"/>
      <c r="AX488" s="1030">
        <v>256409425.90000001</v>
      </c>
      <c r="AY488" s="1030"/>
      <c r="AZ488" s="1030"/>
      <c r="BA488" s="1030">
        <f t="shared" si="85"/>
        <v>256409425.90000001</v>
      </c>
      <c r="BB488" s="1030"/>
      <c r="BC488" s="1030"/>
      <c r="BD488" s="1030">
        <v>256409425.90000001</v>
      </c>
      <c r="BE488" s="1030"/>
      <c r="BF488" s="1030"/>
      <c r="BG488" s="1030">
        <f t="shared" si="84"/>
        <v>256409425.90000001</v>
      </c>
      <c r="BH488" s="1030"/>
      <c r="BI488" s="1030"/>
      <c r="BJ488" s="986">
        <v>64102356.469999999</v>
      </c>
      <c r="BK488" s="1030"/>
      <c r="BL488" s="1030"/>
      <c r="BM488" s="1030">
        <f t="shared" si="76"/>
        <v>64102356.469999999</v>
      </c>
    </row>
    <row r="489" spans="1:65" ht="103.5" hidden="1" x14ac:dyDescent="0.25">
      <c r="A489" s="855">
        <v>486</v>
      </c>
      <c r="B489" s="850" t="s">
        <v>3066</v>
      </c>
      <c r="C489" s="849" t="s">
        <v>3079</v>
      </c>
      <c r="D489" s="853" t="s">
        <v>1973</v>
      </c>
      <c r="E489" s="1061" t="s">
        <v>1974</v>
      </c>
      <c r="F489" s="1061" t="s">
        <v>1976</v>
      </c>
      <c r="G489" s="1060" t="s">
        <v>881</v>
      </c>
      <c r="H489" s="1187">
        <v>0.91900000000000004</v>
      </c>
      <c r="I489" s="1060" t="s">
        <v>906</v>
      </c>
      <c r="J489" s="1060">
        <v>2022</v>
      </c>
      <c r="K489" s="1188">
        <v>0.95</v>
      </c>
      <c r="L489" s="1060">
        <v>21</v>
      </c>
      <c r="M489" s="1060" t="s">
        <v>1921</v>
      </c>
      <c r="N489" s="1060">
        <v>2102</v>
      </c>
      <c r="O489" s="1061" t="s">
        <v>1975</v>
      </c>
      <c r="P489" s="1060">
        <v>2102044</v>
      </c>
      <c r="Q489" s="1061" t="s">
        <v>1992</v>
      </c>
      <c r="R489" s="1069" t="s">
        <v>1991</v>
      </c>
      <c r="S489" s="1060">
        <v>210204401</v>
      </c>
      <c r="T489" s="1060" t="s">
        <v>1993</v>
      </c>
      <c r="U489" s="1189">
        <v>3708</v>
      </c>
      <c r="V489" s="1190">
        <v>0</v>
      </c>
      <c r="W489" s="1190">
        <v>400</v>
      </c>
      <c r="X489" s="1190">
        <v>400</v>
      </c>
      <c r="Y489" s="1190">
        <v>400</v>
      </c>
      <c r="Z489" s="1190">
        <v>1200</v>
      </c>
      <c r="AA489" s="1020" t="s">
        <v>43</v>
      </c>
      <c r="AB489" s="1060" t="s">
        <v>3317</v>
      </c>
      <c r="AC489" s="1058" t="s">
        <v>1822</v>
      </c>
      <c r="AD489" s="1058" t="s">
        <v>1930</v>
      </c>
      <c r="AE489" s="1058" t="s">
        <v>1931</v>
      </c>
      <c r="AF489" s="1020"/>
      <c r="AG489" s="1020"/>
      <c r="AH489" s="1020"/>
      <c r="AI489" s="1020"/>
      <c r="AJ489" s="1020"/>
      <c r="AK489" s="1020"/>
      <c r="AL489" s="1020"/>
      <c r="AM489" s="1020"/>
      <c r="AN489" s="1026"/>
      <c r="AO489" s="1027" t="s">
        <v>3064</v>
      </c>
      <c r="AP489" s="1028"/>
      <c r="AQ489" s="1030"/>
      <c r="AR489" s="986">
        <v>60897238.649999999</v>
      </c>
      <c r="AS489" s="1030"/>
      <c r="AT489" s="1030"/>
      <c r="AU489" s="1030">
        <f t="shared" si="81"/>
        <v>60897238.649999999</v>
      </c>
      <c r="AV489" s="1030"/>
      <c r="AW489" s="1030"/>
      <c r="AX489" s="1030">
        <v>243588954.59999999</v>
      </c>
      <c r="AY489" s="1030"/>
      <c r="AZ489" s="1030"/>
      <c r="BA489" s="1030">
        <f t="shared" si="85"/>
        <v>243588954.59999999</v>
      </c>
      <c r="BB489" s="1030"/>
      <c r="BC489" s="1030"/>
      <c r="BD489" s="1030">
        <v>243588954.59999999</v>
      </c>
      <c r="BE489" s="1030"/>
      <c r="BF489" s="1030"/>
      <c r="BG489" s="1030">
        <f t="shared" si="84"/>
        <v>243588954.59999999</v>
      </c>
      <c r="BH489" s="1030"/>
      <c r="BI489" s="1030"/>
      <c r="BJ489" s="986">
        <v>60897238.649999999</v>
      </c>
      <c r="BK489" s="1030"/>
      <c r="BL489" s="1030"/>
      <c r="BM489" s="1030">
        <f t="shared" si="76"/>
        <v>60897238.649999999</v>
      </c>
    </row>
    <row r="490" spans="1:65" ht="155.25" hidden="1" x14ac:dyDescent="0.25">
      <c r="A490" s="855">
        <v>487</v>
      </c>
      <c r="B490" s="850" t="s">
        <v>3066</v>
      </c>
      <c r="C490" s="849" t="s">
        <v>3079</v>
      </c>
      <c r="D490" s="853" t="s">
        <v>1994</v>
      </c>
      <c r="E490" s="1060" t="s">
        <v>1995</v>
      </c>
      <c r="F490" s="1069" t="s">
        <v>1997</v>
      </c>
      <c r="G490" s="1060" t="s">
        <v>881</v>
      </c>
      <c r="H490" s="1187">
        <v>0.98440000000000005</v>
      </c>
      <c r="I490" s="1060" t="s">
        <v>1998</v>
      </c>
      <c r="J490" s="1060">
        <v>2021</v>
      </c>
      <c r="K490" s="1188">
        <v>1</v>
      </c>
      <c r="L490" s="1060">
        <v>21</v>
      </c>
      <c r="M490" s="1060" t="s">
        <v>1921</v>
      </c>
      <c r="N490" s="1060">
        <v>2103</v>
      </c>
      <c r="O490" s="1061" t="s">
        <v>1996</v>
      </c>
      <c r="P490" s="1059" t="s">
        <v>2000</v>
      </c>
      <c r="Q490" s="1060" t="s">
        <v>102</v>
      </c>
      <c r="R490" s="1069" t="s">
        <v>1999</v>
      </c>
      <c r="S490" s="1060" t="s">
        <v>2001</v>
      </c>
      <c r="T490" s="1060" t="s">
        <v>103</v>
      </c>
      <c r="U490" s="1070">
        <v>0</v>
      </c>
      <c r="V490" s="1070">
        <v>1</v>
      </c>
      <c r="W490" s="1070">
        <v>1</v>
      </c>
      <c r="X490" s="1070">
        <v>1</v>
      </c>
      <c r="Y490" s="1070">
        <v>1</v>
      </c>
      <c r="Z490" s="1070">
        <f>SUM(V490:Y490)</f>
        <v>4</v>
      </c>
      <c r="AA490" s="1020" t="s">
        <v>43</v>
      </c>
      <c r="AB490" s="1058" t="s">
        <v>3317</v>
      </c>
      <c r="AC490" s="1058" t="s">
        <v>1822</v>
      </c>
      <c r="AD490" s="1058" t="s">
        <v>1930</v>
      </c>
      <c r="AE490" s="1058" t="s">
        <v>1931</v>
      </c>
      <c r="AF490" s="1020"/>
      <c r="AG490" s="1020"/>
      <c r="AH490" s="1020"/>
      <c r="AI490" s="1020"/>
      <c r="AJ490" s="1020"/>
      <c r="AK490" s="1020"/>
      <c r="AL490" s="1020"/>
      <c r="AM490" s="1020"/>
      <c r="AN490" s="1026"/>
      <c r="AO490" s="1027" t="s">
        <v>3064</v>
      </c>
      <c r="AP490" s="1003"/>
      <c r="AQ490" s="1030"/>
      <c r="AR490" s="1032"/>
      <c r="AS490" s="1030"/>
      <c r="AT490" s="986">
        <v>200000000</v>
      </c>
      <c r="AU490" s="1030">
        <f t="shared" si="81"/>
        <v>200000000</v>
      </c>
      <c r="AV490" s="1030"/>
      <c r="AW490" s="1030"/>
      <c r="AX490" s="1030"/>
      <c r="AY490" s="1030"/>
      <c r="AZ490" s="1030"/>
      <c r="BA490" s="1030"/>
      <c r="BB490" s="1030"/>
      <c r="BC490" s="1030"/>
      <c r="BD490" s="1030"/>
      <c r="BE490" s="1030"/>
      <c r="BF490" s="1030"/>
      <c r="BG490" s="1030"/>
      <c r="BH490" s="1030"/>
      <c r="BI490" s="1030"/>
      <c r="BJ490" s="1030"/>
      <c r="BK490" s="1030"/>
      <c r="BL490" s="1030"/>
      <c r="BM490" s="1030">
        <f t="shared" si="76"/>
        <v>0</v>
      </c>
    </row>
    <row r="491" spans="1:65" ht="155.25" hidden="1" x14ac:dyDescent="0.25">
      <c r="A491" s="855">
        <v>488</v>
      </c>
      <c r="B491" s="852" t="s">
        <v>2003</v>
      </c>
      <c r="C491" s="849" t="s">
        <v>3080</v>
      </c>
      <c r="D491" s="1244" t="s">
        <v>2004</v>
      </c>
      <c r="E491" s="1083" t="s">
        <v>2005</v>
      </c>
      <c r="F491" s="852" t="s">
        <v>2008</v>
      </c>
      <c r="G491" s="1037" t="s">
        <v>2009</v>
      </c>
      <c r="H491" s="1192">
        <v>0</v>
      </c>
      <c r="I491" s="1037" t="s">
        <v>2010</v>
      </c>
      <c r="J491" s="1037">
        <v>2023</v>
      </c>
      <c r="K491" s="1037">
        <v>1000</v>
      </c>
      <c r="L491" s="1037">
        <v>32</v>
      </c>
      <c r="M491" s="1037" t="s">
        <v>2006</v>
      </c>
      <c r="N491" s="1037">
        <v>3202</v>
      </c>
      <c r="O491" s="1083" t="s">
        <v>2007</v>
      </c>
      <c r="P491" s="1037">
        <v>3202049</v>
      </c>
      <c r="Q491" s="1037" t="s">
        <v>2012</v>
      </c>
      <c r="R491" s="1144" t="s">
        <v>2011</v>
      </c>
      <c r="S491" s="1037">
        <v>320204900</v>
      </c>
      <c r="T491" s="1038" t="s">
        <v>2013</v>
      </c>
      <c r="U491" s="1193">
        <v>341</v>
      </c>
      <c r="V491" s="1083">
        <v>100</v>
      </c>
      <c r="W491" s="1083">
        <v>100</v>
      </c>
      <c r="X491" s="1083">
        <v>100</v>
      </c>
      <c r="Y491" s="1083">
        <v>100</v>
      </c>
      <c r="Z491" s="1083">
        <v>400</v>
      </c>
      <c r="AA491" s="1020" t="s">
        <v>43</v>
      </c>
      <c r="AB491" s="1037" t="s">
        <v>3317</v>
      </c>
      <c r="AC491" s="1142" t="s">
        <v>2014</v>
      </c>
      <c r="AD491" s="1142" t="s">
        <v>2015</v>
      </c>
      <c r="AE491" s="1142" t="s">
        <v>2016</v>
      </c>
      <c r="AF491" s="1020" t="s">
        <v>3108</v>
      </c>
      <c r="AG491" s="1020" t="s">
        <v>3108</v>
      </c>
      <c r="AH491" s="1020" t="s">
        <v>3137</v>
      </c>
      <c r="AI491" s="1020" t="s">
        <v>3138</v>
      </c>
      <c r="AJ491" s="1020" t="s">
        <v>3108</v>
      </c>
      <c r="AK491" s="1020" t="s">
        <v>3108</v>
      </c>
      <c r="AL491" s="1020" t="s">
        <v>3194</v>
      </c>
      <c r="AM491" s="1020" t="s">
        <v>3108</v>
      </c>
      <c r="AN491" s="1026" t="s">
        <v>3203</v>
      </c>
      <c r="AO491" s="1027" t="s">
        <v>2010</v>
      </c>
      <c r="AP491" s="1028">
        <v>471100000</v>
      </c>
      <c r="AQ491" s="1030"/>
      <c r="AR491" s="1030">
        <v>164094261</v>
      </c>
      <c r="AS491" s="1030"/>
      <c r="AT491" s="1030"/>
      <c r="AU491" s="1030">
        <f t="shared" si="81"/>
        <v>635194261</v>
      </c>
      <c r="AV491" s="1030">
        <v>333100000</v>
      </c>
      <c r="AW491" s="1030"/>
      <c r="AX491" s="1030">
        <v>750000000</v>
      </c>
      <c r="AY491" s="1030"/>
      <c r="AZ491" s="1030"/>
      <c r="BA491" s="1030">
        <f t="shared" ref="BA491:BA494" si="86">AV491+AW491+AX491+AY491+AZ491</f>
        <v>1083100000</v>
      </c>
      <c r="BB491" s="1030">
        <v>363100000</v>
      </c>
      <c r="BC491" s="1030"/>
      <c r="BD491" s="1030">
        <v>500000000</v>
      </c>
      <c r="BE491" s="1030"/>
      <c r="BF491" s="1030"/>
      <c r="BG491" s="1030">
        <f>+BB491+BC491+BD491+BE491+BF491</f>
        <v>863100000</v>
      </c>
      <c r="BH491" s="1030">
        <v>390100000</v>
      </c>
      <c r="BI491" s="1030"/>
      <c r="BJ491" s="1030">
        <v>250000000</v>
      </c>
      <c r="BK491" s="1030"/>
      <c r="BL491" s="1030"/>
      <c r="BM491" s="1030">
        <f t="shared" si="76"/>
        <v>640100000</v>
      </c>
    </row>
    <row r="492" spans="1:65" ht="86.25" hidden="1" x14ac:dyDescent="0.25">
      <c r="A492" s="855">
        <v>489</v>
      </c>
      <c r="B492" s="852" t="s">
        <v>2003</v>
      </c>
      <c r="C492" s="849" t="s">
        <v>3080</v>
      </c>
      <c r="D492" s="853" t="s">
        <v>2004</v>
      </c>
      <c r="E492" s="1083" t="s">
        <v>2005</v>
      </c>
      <c r="F492" s="852" t="s">
        <v>2008</v>
      </c>
      <c r="G492" s="1037" t="s">
        <v>2009</v>
      </c>
      <c r="H492" s="1192">
        <v>0</v>
      </c>
      <c r="I492" s="1037" t="s">
        <v>2010</v>
      </c>
      <c r="J492" s="1037">
        <v>2023</v>
      </c>
      <c r="K492" s="1037">
        <v>1000</v>
      </c>
      <c r="L492" s="1037">
        <v>32</v>
      </c>
      <c r="M492" s="1037" t="s">
        <v>2006</v>
      </c>
      <c r="N492" s="1037">
        <v>3202</v>
      </c>
      <c r="O492" s="1083" t="s">
        <v>2007</v>
      </c>
      <c r="P492" s="1037">
        <v>3202004</v>
      </c>
      <c r="Q492" s="1037" t="s">
        <v>2018</v>
      </c>
      <c r="R492" s="1144" t="s">
        <v>2017</v>
      </c>
      <c r="S492" s="1037">
        <v>320200400</v>
      </c>
      <c r="T492" s="1037" t="s">
        <v>461</v>
      </c>
      <c r="U492" s="1083">
        <v>1</v>
      </c>
      <c r="V492" s="1083">
        <v>0</v>
      </c>
      <c r="W492" s="1083">
        <v>2</v>
      </c>
      <c r="X492" s="1083">
        <v>2</v>
      </c>
      <c r="Y492" s="1083">
        <v>1</v>
      </c>
      <c r="Z492" s="1083">
        <v>5</v>
      </c>
      <c r="AA492" s="1020" t="s">
        <v>43</v>
      </c>
      <c r="AB492" s="1037" t="s">
        <v>3317</v>
      </c>
      <c r="AC492" s="1142" t="s">
        <v>2014</v>
      </c>
      <c r="AD492" s="1142" t="s">
        <v>2019</v>
      </c>
      <c r="AE492" s="1142" t="s">
        <v>2016</v>
      </c>
      <c r="AF492" s="1020" t="s">
        <v>3108</v>
      </c>
      <c r="AG492" s="1020" t="s">
        <v>3108</v>
      </c>
      <c r="AH492" s="1020" t="s">
        <v>3108</v>
      </c>
      <c r="AI492" s="1020" t="s">
        <v>3108</v>
      </c>
      <c r="AJ492" s="1020" t="s">
        <v>3108</v>
      </c>
      <c r="AK492" s="1020" t="s">
        <v>3108</v>
      </c>
      <c r="AL492" s="1020" t="s">
        <v>3108</v>
      </c>
      <c r="AM492" s="1020" t="s">
        <v>3108</v>
      </c>
      <c r="AN492" s="1026" t="s">
        <v>3108</v>
      </c>
      <c r="AO492" s="1027" t="s">
        <v>2010</v>
      </c>
      <c r="AP492" s="1028">
        <v>100000000</v>
      </c>
      <c r="AQ492" s="1030"/>
      <c r="AR492" s="1030"/>
      <c r="AS492" s="1030"/>
      <c r="AT492" s="1030"/>
      <c r="AU492" s="1030">
        <f t="shared" si="81"/>
        <v>100000000</v>
      </c>
      <c r="AV492" s="1030">
        <v>200000000</v>
      </c>
      <c r="AW492" s="1030"/>
      <c r="AX492" s="1030">
        <v>500000000</v>
      </c>
      <c r="AY492" s="1030"/>
      <c r="AZ492" s="1030"/>
      <c r="BA492" s="1030">
        <f t="shared" si="86"/>
        <v>700000000</v>
      </c>
      <c r="BB492" s="1030">
        <v>200000000</v>
      </c>
      <c r="BC492" s="1030"/>
      <c r="BD492" s="1030">
        <v>487164953</v>
      </c>
      <c r="BE492" s="1030"/>
      <c r="BF492" s="1030"/>
      <c r="BG492" s="1030">
        <f>+BB492+BC492+BD492+BE492+BF492</f>
        <v>687164953</v>
      </c>
      <c r="BH492" s="1030">
        <v>178656733</v>
      </c>
      <c r="BI492" s="1030"/>
      <c r="BJ492" s="1030">
        <v>250000000</v>
      </c>
      <c r="BK492" s="1030"/>
      <c r="BL492" s="1030"/>
      <c r="BM492" s="1030">
        <f t="shared" si="76"/>
        <v>428656733</v>
      </c>
    </row>
    <row r="493" spans="1:65" ht="138" hidden="1" x14ac:dyDescent="0.25">
      <c r="A493" s="855">
        <v>490</v>
      </c>
      <c r="B493" s="852" t="s">
        <v>2003</v>
      </c>
      <c r="C493" s="849" t="s">
        <v>3080</v>
      </c>
      <c r="D493" s="853" t="s">
        <v>2004</v>
      </c>
      <c r="E493" s="1083" t="s">
        <v>2005</v>
      </c>
      <c r="F493" s="852" t="s">
        <v>2008</v>
      </c>
      <c r="G493" s="1037" t="s">
        <v>2009</v>
      </c>
      <c r="H493" s="1192">
        <v>0</v>
      </c>
      <c r="I493" s="1037" t="s">
        <v>2010</v>
      </c>
      <c r="J493" s="1037">
        <v>2023</v>
      </c>
      <c r="K493" s="1037">
        <v>1000</v>
      </c>
      <c r="L493" s="1037">
        <v>32</v>
      </c>
      <c r="M493" s="1037" t="s">
        <v>2006</v>
      </c>
      <c r="N493" s="1037">
        <v>3202</v>
      </c>
      <c r="O493" s="1083" t="s">
        <v>2007</v>
      </c>
      <c r="P493" s="1037">
        <v>3202001</v>
      </c>
      <c r="Q493" s="1037" t="s">
        <v>2021</v>
      </c>
      <c r="R493" s="1144" t="s">
        <v>2020</v>
      </c>
      <c r="S493" s="1037">
        <v>320200100</v>
      </c>
      <c r="T493" s="1037" t="s">
        <v>103</v>
      </c>
      <c r="U493" s="1083">
        <v>2</v>
      </c>
      <c r="V493" s="1083">
        <v>1</v>
      </c>
      <c r="W493" s="1083">
        <v>1</v>
      </c>
      <c r="X493" s="1083">
        <v>1</v>
      </c>
      <c r="Y493" s="1083">
        <v>1</v>
      </c>
      <c r="Z493" s="1091">
        <v>4</v>
      </c>
      <c r="AA493" s="1020" t="s">
        <v>43</v>
      </c>
      <c r="AB493" s="1037" t="s">
        <v>3317</v>
      </c>
      <c r="AC493" s="1142" t="s">
        <v>2014</v>
      </c>
      <c r="AD493" s="1142" t="s">
        <v>2019</v>
      </c>
      <c r="AE493" s="1142" t="s">
        <v>2016</v>
      </c>
      <c r="AF493" s="1020" t="s">
        <v>3108</v>
      </c>
      <c r="AG493" s="1020" t="s">
        <v>3108</v>
      </c>
      <c r="AH493" s="1020" t="s">
        <v>3111</v>
      </c>
      <c r="AI493" s="1020" t="s">
        <v>3108</v>
      </c>
      <c r="AJ493" s="1020" t="s">
        <v>3175</v>
      </c>
      <c r="AK493" s="1020" t="s">
        <v>3108</v>
      </c>
      <c r="AL493" s="1020" t="s">
        <v>3133</v>
      </c>
      <c r="AM493" s="1020" t="s">
        <v>3108</v>
      </c>
      <c r="AN493" s="1026" t="s">
        <v>3108</v>
      </c>
      <c r="AO493" s="1027" t="s">
        <v>2010</v>
      </c>
      <c r="AP493" s="1028">
        <v>508678200</v>
      </c>
      <c r="AQ493" s="1030"/>
      <c r="AR493" s="1030">
        <v>500000000</v>
      </c>
      <c r="AS493" s="1030"/>
      <c r="AT493" s="1030"/>
      <c r="AU493" s="1030">
        <f t="shared" si="81"/>
        <v>1008678200</v>
      </c>
      <c r="AV493" s="1030">
        <v>540178200</v>
      </c>
      <c r="AW493" s="1030"/>
      <c r="AX493" s="1030">
        <v>500000000</v>
      </c>
      <c r="AY493" s="1030"/>
      <c r="AZ493" s="1030"/>
      <c r="BA493" s="1030">
        <f t="shared" si="86"/>
        <v>1040178200</v>
      </c>
      <c r="BB493" s="1030">
        <v>570178200</v>
      </c>
      <c r="BC493" s="1030"/>
      <c r="BD493" s="1030">
        <v>500000000</v>
      </c>
      <c r="BE493" s="1030"/>
      <c r="BF493" s="1030"/>
      <c r="BG493" s="1030">
        <f>+BB493+BC493+BD493+BE493+BF493</f>
        <v>1070178200</v>
      </c>
      <c r="BH493" s="1030">
        <v>597000000</v>
      </c>
      <c r="BI493" s="1030"/>
      <c r="BJ493" s="1030">
        <v>250000000</v>
      </c>
      <c r="BK493" s="1030"/>
      <c r="BL493" s="1030"/>
      <c r="BM493" s="1030">
        <f t="shared" si="76"/>
        <v>847000000</v>
      </c>
    </row>
    <row r="494" spans="1:65" ht="138" hidden="1" x14ac:dyDescent="0.25">
      <c r="A494" s="855">
        <v>491</v>
      </c>
      <c r="B494" s="852" t="s">
        <v>2003</v>
      </c>
      <c r="C494" s="849" t="s">
        <v>3080</v>
      </c>
      <c r="D494" s="853" t="s">
        <v>2022</v>
      </c>
      <c r="E494" s="852" t="s">
        <v>2023</v>
      </c>
      <c r="F494" s="852" t="s">
        <v>2025</v>
      </c>
      <c r="G494" s="1075" t="s">
        <v>2009</v>
      </c>
      <c r="H494" s="1075">
        <v>341</v>
      </c>
      <c r="I494" s="1075" t="s">
        <v>2010</v>
      </c>
      <c r="J494" s="1075">
        <v>2023</v>
      </c>
      <c r="K494" s="1090">
        <v>1900</v>
      </c>
      <c r="L494" s="1075">
        <v>32</v>
      </c>
      <c r="M494" s="1075" t="s">
        <v>2006</v>
      </c>
      <c r="N494" s="1075">
        <v>3202</v>
      </c>
      <c r="O494" s="852" t="s">
        <v>2024</v>
      </c>
      <c r="P494" s="1037">
        <v>3202038</v>
      </c>
      <c r="Q494" s="1037" t="s">
        <v>2027</v>
      </c>
      <c r="R494" s="1144" t="s">
        <v>2026</v>
      </c>
      <c r="S494" s="1037">
        <v>320203800</v>
      </c>
      <c r="T494" s="1037" t="s">
        <v>2028</v>
      </c>
      <c r="U494" s="1193">
        <v>7351</v>
      </c>
      <c r="V494" s="1194">
        <v>25000</v>
      </c>
      <c r="W494" s="1194">
        <v>50000</v>
      </c>
      <c r="X494" s="1194">
        <v>100000</v>
      </c>
      <c r="Y494" s="1194">
        <v>100000</v>
      </c>
      <c r="Z494" s="1194">
        <f>V494+W494+X494+Y494</f>
        <v>275000</v>
      </c>
      <c r="AA494" s="1020" t="s">
        <v>43</v>
      </c>
      <c r="AB494" s="1037" t="s">
        <v>3317</v>
      </c>
      <c r="AC494" s="1142" t="s">
        <v>2029</v>
      </c>
      <c r="AD494" s="1142" t="s">
        <v>2019</v>
      </c>
      <c r="AE494" s="1142" t="s">
        <v>2016</v>
      </c>
      <c r="AF494" s="1020" t="s">
        <v>3108</v>
      </c>
      <c r="AG494" s="1020"/>
      <c r="AH494" s="1020" t="s">
        <v>3137</v>
      </c>
      <c r="AI494" s="1020" t="s">
        <v>3129</v>
      </c>
      <c r="AJ494" s="1020" t="s">
        <v>3121</v>
      </c>
      <c r="AK494" s="1020" t="s">
        <v>3162</v>
      </c>
      <c r="AL494" s="1020" t="s">
        <v>3239</v>
      </c>
      <c r="AM494" s="1020" t="s">
        <v>3108</v>
      </c>
      <c r="AN494" s="1026" t="s">
        <v>3108</v>
      </c>
      <c r="AO494" s="1027" t="s">
        <v>2010</v>
      </c>
      <c r="AP494" s="1028">
        <v>200000000</v>
      </c>
      <c r="AQ494" s="1030"/>
      <c r="AR494" s="1030">
        <v>500000000</v>
      </c>
      <c r="AS494" s="1030"/>
      <c r="AT494" s="1030"/>
      <c r="AU494" s="1030">
        <f t="shared" si="81"/>
        <v>700000000</v>
      </c>
      <c r="AV494" s="1030">
        <v>230000000</v>
      </c>
      <c r="AW494" s="1030"/>
      <c r="AX494" s="1030">
        <v>500000000</v>
      </c>
      <c r="AY494" s="1030"/>
      <c r="AZ494" s="1030"/>
      <c r="BA494" s="1030">
        <f t="shared" si="86"/>
        <v>730000000</v>
      </c>
      <c r="BB494" s="1030">
        <v>260000000</v>
      </c>
      <c r="BC494" s="1030"/>
      <c r="BD494" s="1030">
        <v>1000000000</v>
      </c>
      <c r="BE494" s="1030"/>
      <c r="BF494" s="1030"/>
      <c r="BG494" s="1030">
        <f>+BB494+BC494+BD494+BE494+BF494</f>
        <v>1260000000</v>
      </c>
      <c r="BH494" s="1030">
        <v>287000000</v>
      </c>
      <c r="BI494" s="1030"/>
      <c r="BJ494" s="1030">
        <v>250000000</v>
      </c>
      <c r="BK494" s="1030"/>
      <c r="BL494" s="1030"/>
      <c r="BM494" s="1030">
        <f t="shared" si="76"/>
        <v>537000000</v>
      </c>
    </row>
    <row r="495" spans="1:65" ht="138" hidden="1" x14ac:dyDescent="0.25">
      <c r="A495" s="855">
        <v>492</v>
      </c>
      <c r="B495" s="852" t="s">
        <v>2003</v>
      </c>
      <c r="C495" s="849" t="s">
        <v>3080</v>
      </c>
      <c r="D495" s="853" t="s">
        <v>2022</v>
      </c>
      <c r="E495" s="852" t="s">
        <v>2023</v>
      </c>
      <c r="F495" s="852" t="s">
        <v>2025</v>
      </c>
      <c r="G495" s="1075" t="s">
        <v>2009</v>
      </c>
      <c r="H495" s="1075">
        <v>341</v>
      </c>
      <c r="I495" s="1075" t="s">
        <v>2010</v>
      </c>
      <c r="J495" s="1075">
        <v>2023</v>
      </c>
      <c r="K495" s="1090">
        <v>1900</v>
      </c>
      <c r="L495" s="1075">
        <v>32</v>
      </c>
      <c r="M495" s="1075" t="s">
        <v>2006</v>
      </c>
      <c r="N495" s="1075">
        <v>3201</v>
      </c>
      <c r="O495" s="852" t="s">
        <v>2024</v>
      </c>
      <c r="P495" s="1037">
        <v>3201003</v>
      </c>
      <c r="Q495" s="1037" t="s">
        <v>2031</v>
      </c>
      <c r="R495" s="1083" t="s">
        <v>2030</v>
      </c>
      <c r="S495" s="1084" t="s">
        <v>2032</v>
      </c>
      <c r="T495" s="1084" t="s">
        <v>2033</v>
      </c>
      <c r="U495" s="1193">
        <v>3</v>
      </c>
      <c r="V495" s="1083">
        <v>1</v>
      </c>
      <c r="W495" s="1083">
        <v>1</v>
      </c>
      <c r="X495" s="1083">
        <v>2</v>
      </c>
      <c r="Y495" s="1083">
        <v>1</v>
      </c>
      <c r="Z495" s="1083">
        <v>5</v>
      </c>
      <c r="AA495" s="1020" t="s">
        <v>43</v>
      </c>
      <c r="AB495" s="1037" t="s">
        <v>3317</v>
      </c>
      <c r="AC495" s="1142" t="s">
        <v>2029</v>
      </c>
      <c r="AD495" s="1142" t="s">
        <v>2019</v>
      </c>
      <c r="AE495" s="1142" t="s">
        <v>2034</v>
      </c>
      <c r="AF495" s="1020" t="s">
        <v>3126</v>
      </c>
      <c r="AG495" s="1020" t="s">
        <v>3127</v>
      </c>
      <c r="AH495" s="1020" t="s">
        <v>3111</v>
      </c>
      <c r="AI495" s="1020" t="s">
        <v>3112</v>
      </c>
      <c r="AJ495" s="1020" t="s">
        <v>3121</v>
      </c>
      <c r="AK495" s="1020" t="s">
        <v>3108</v>
      </c>
      <c r="AL495" s="1020" t="s">
        <v>3108</v>
      </c>
      <c r="AM495" s="1020" t="s">
        <v>3264</v>
      </c>
      <c r="AN495" s="1026" t="s">
        <v>3108</v>
      </c>
      <c r="AO495" s="1027" t="s">
        <v>2010</v>
      </c>
      <c r="AP495" s="1028">
        <v>506500000</v>
      </c>
      <c r="AQ495" s="1030"/>
      <c r="AR495" s="1030"/>
      <c r="AS495" s="1030"/>
      <c r="AT495" s="1030"/>
      <c r="AU495" s="1030">
        <f t="shared" si="81"/>
        <v>506500000</v>
      </c>
      <c r="AV495" s="1030">
        <v>433125722</v>
      </c>
      <c r="AW495" s="1030"/>
      <c r="AX495" s="1030"/>
      <c r="AY495" s="1030"/>
      <c r="AZ495" s="1030"/>
      <c r="BA495" s="1030">
        <f>AV495+AW495+AX495+AY495+AZ495</f>
        <v>433125722</v>
      </c>
      <c r="BB495" s="1030">
        <v>473125812</v>
      </c>
      <c r="BC495" s="1030"/>
      <c r="BD495" s="1030"/>
      <c r="BE495" s="1030"/>
      <c r="BF495" s="1030"/>
      <c r="BG495" s="1030">
        <f>+BB495+BC495+BD495+BE495+BF495</f>
        <v>473125812</v>
      </c>
      <c r="BH495" s="1030">
        <v>515726717</v>
      </c>
      <c r="BI495" s="1030"/>
      <c r="BJ495" s="1030"/>
      <c r="BK495" s="1030"/>
      <c r="BL495" s="1030"/>
      <c r="BM495" s="1030">
        <f t="shared" si="76"/>
        <v>515726717</v>
      </c>
    </row>
    <row r="496" spans="1:65" ht="138" hidden="1" x14ac:dyDescent="0.25">
      <c r="A496" s="855">
        <v>493</v>
      </c>
      <c r="B496" s="852" t="s">
        <v>2003</v>
      </c>
      <c r="C496" s="849" t="s">
        <v>3080</v>
      </c>
      <c r="D496" s="853" t="s">
        <v>2022</v>
      </c>
      <c r="E496" s="852" t="s">
        <v>2023</v>
      </c>
      <c r="F496" s="852" t="s">
        <v>2025</v>
      </c>
      <c r="G496" s="1075" t="s">
        <v>2009</v>
      </c>
      <c r="H496" s="1075">
        <v>341</v>
      </c>
      <c r="I496" s="1075" t="s">
        <v>2010</v>
      </c>
      <c r="J496" s="1075">
        <v>2023</v>
      </c>
      <c r="K496" s="1090">
        <v>1900</v>
      </c>
      <c r="L496" s="1075">
        <v>32</v>
      </c>
      <c r="M496" s="1075" t="s">
        <v>2006</v>
      </c>
      <c r="N496" s="1075">
        <v>3204</v>
      </c>
      <c r="O496" s="852" t="s">
        <v>2024</v>
      </c>
      <c r="P496" s="1037">
        <v>3204056</v>
      </c>
      <c r="Q496" s="1037" t="s">
        <v>2036</v>
      </c>
      <c r="R496" s="1144" t="s">
        <v>2035</v>
      </c>
      <c r="S496" s="1037">
        <v>320405600</v>
      </c>
      <c r="T496" s="1037" t="s">
        <v>2037</v>
      </c>
      <c r="U496" s="1083">
        <v>0</v>
      </c>
      <c r="V496" s="1083">
        <v>0</v>
      </c>
      <c r="W496" s="1083">
        <v>1</v>
      </c>
      <c r="X496" s="1083">
        <v>1</v>
      </c>
      <c r="Y496" s="1083">
        <v>1</v>
      </c>
      <c r="Z496" s="1083">
        <v>1</v>
      </c>
      <c r="AA496" s="1020" t="s">
        <v>53</v>
      </c>
      <c r="AB496" s="1037" t="s">
        <v>3317</v>
      </c>
      <c r="AC496" s="1142" t="s">
        <v>2029</v>
      </c>
      <c r="AD496" s="1142" t="s">
        <v>2019</v>
      </c>
      <c r="AE496" s="1142" t="s">
        <v>2038</v>
      </c>
      <c r="AF496" s="1020" t="s">
        <v>3108</v>
      </c>
      <c r="AG496" s="1020" t="s">
        <v>3108</v>
      </c>
      <c r="AH496" s="1020" t="s">
        <v>3108</v>
      </c>
      <c r="AI496" s="1020" t="s">
        <v>3108</v>
      </c>
      <c r="AJ496" s="1020" t="s">
        <v>3108</v>
      </c>
      <c r="AK496" s="1020" t="s">
        <v>3108</v>
      </c>
      <c r="AL496" s="1020" t="s">
        <v>3108</v>
      </c>
      <c r="AM496" s="1020" t="s">
        <v>3108</v>
      </c>
      <c r="AN496" s="1026" t="s">
        <v>3108</v>
      </c>
      <c r="AO496" s="1027" t="s">
        <v>2010</v>
      </c>
      <c r="AP496" s="1028"/>
      <c r="AQ496" s="1030"/>
      <c r="AR496" s="1030"/>
      <c r="AS496" s="1030"/>
      <c r="AT496" s="1030">
        <v>100000000</v>
      </c>
      <c r="AU496" s="1030">
        <f t="shared" si="81"/>
        <v>100000000</v>
      </c>
      <c r="AV496" s="1030"/>
      <c r="AW496" s="1030"/>
      <c r="AX496" s="1030"/>
      <c r="AY496" s="1030"/>
      <c r="AZ496" s="1030"/>
      <c r="BA496" s="1030"/>
      <c r="BB496" s="1030"/>
      <c r="BC496" s="1030"/>
      <c r="BD496" s="1030"/>
      <c r="BE496" s="1030"/>
      <c r="BF496" s="1030"/>
      <c r="BG496" s="1030"/>
      <c r="BH496" s="1030"/>
      <c r="BI496" s="1030"/>
      <c r="BJ496" s="1030"/>
      <c r="BK496" s="1030"/>
      <c r="BL496" s="1030"/>
      <c r="BM496" s="1030">
        <f t="shared" si="76"/>
        <v>0</v>
      </c>
    </row>
    <row r="497" spans="1:65" ht="138" hidden="1" x14ac:dyDescent="0.25">
      <c r="A497" s="855">
        <v>494</v>
      </c>
      <c r="B497" s="852" t="s">
        <v>2003</v>
      </c>
      <c r="C497" s="849" t="s">
        <v>3080</v>
      </c>
      <c r="D497" s="853" t="s">
        <v>2022</v>
      </c>
      <c r="E497" s="852" t="s">
        <v>2023</v>
      </c>
      <c r="F497" s="852" t="s">
        <v>2025</v>
      </c>
      <c r="G497" s="1075" t="s">
        <v>2009</v>
      </c>
      <c r="H497" s="1075">
        <v>341</v>
      </c>
      <c r="I497" s="1075" t="s">
        <v>2010</v>
      </c>
      <c r="J497" s="1075">
        <v>2023</v>
      </c>
      <c r="K497" s="1090">
        <v>1900</v>
      </c>
      <c r="L497" s="1075">
        <v>32</v>
      </c>
      <c r="M497" s="1075" t="s">
        <v>2006</v>
      </c>
      <c r="N497" s="1075">
        <v>3204</v>
      </c>
      <c r="O497" s="852" t="s">
        <v>2024</v>
      </c>
      <c r="P497" s="1037">
        <v>3204048</v>
      </c>
      <c r="Q497" s="1037" t="s">
        <v>2040</v>
      </c>
      <c r="R497" s="1083" t="s">
        <v>2039</v>
      </c>
      <c r="S497" s="1037">
        <v>320404800</v>
      </c>
      <c r="T497" s="1142" t="s">
        <v>2041</v>
      </c>
      <c r="U497" s="1083">
        <v>0</v>
      </c>
      <c r="V497" s="1083">
        <v>1</v>
      </c>
      <c r="W497" s="1083">
        <v>1</v>
      </c>
      <c r="X497" s="1083">
        <v>1</v>
      </c>
      <c r="Y497" s="1083">
        <v>1</v>
      </c>
      <c r="Z497" s="1083">
        <v>1</v>
      </c>
      <c r="AA497" s="1020" t="s">
        <v>53</v>
      </c>
      <c r="AB497" s="1037" t="s">
        <v>3317</v>
      </c>
      <c r="AC497" s="1142" t="s">
        <v>2042</v>
      </c>
      <c r="AD497" s="1142" t="s">
        <v>2019</v>
      </c>
      <c r="AE497" s="1142" t="s">
        <v>2043</v>
      </c>
      <c r="AF497" s="1020" t="s">
        <v>3108</v>
      </c>
      <c r="AG497" s="1020" t="s">
        <v>3108</v>
      </c>
      <c r="AH497" s="1020" t="s">
        <v>3108</v>
      </c>
      <c r="AI497" s="1020" t="s">
        <v>3108</v>
      </c>
      <c r="AJ497" s="1020" t="s">
        <v>3108</v>
      </c>
      <c r="AK497" s="1020" t="s">
        <v>3108</v>
      </c>
      <c r="AL497" s="1020" t="s">
        <v>3108</v>
      </c>
      <c r="AM497" s="1020" t="s">
        <v>3108</v>
      </c>
      <c r="AN497" s="1026" t="s">
        <v>3108</v>
      </c>
      <c r="AO497" s="1027" t="s">
        <v>2010</v>
      </c>
      <c r="AP497" s="1028"/>
      <c r="AQ497" s="1030"/>
      <c r="AR497" s="1030"/>
      <c r="AS497" s="1030"/>
      <c r="AT497" s="1030">
        <v>100000000</v>
      </c>
      <c r="AU497" s="1030">
        <f t="shared" si="81"/>
        <v>100000000</v>
      </c>
      <c r="AV497" s="1030"/>
      <c r="AW497" s="1030"/>
      <c r="AX497" s="1030"/>
      <c r="AY497" s="1030"/>
      <c r="AZ497" s="1030"/>
      <c r="BA497" s="1030"/>
      <c r="BB497" s="1030"/>
      <c r="BC497" s="1030"/>
      <c r="BD497" s="1030"/>
      <c r="BE497" s="1030"/>
      <c r="BF497" s="1030"/>
      <c r="BG497" s="1030"/>
      <c r="BH497" s="1030"/>
      <c r="BI497" s="1030"/>
      <c r="BJ497" s="1030"/>
      <c r="BK497" s="1030"/>
      <c r="BL497" s="1030"/>
      <c r="BM497" s="1030">
        <f t="shared" si="76"/>
        <v>0</v>
      </c>
    </row>
    <row r="498" spans="1:65" ht="138" hidden="1" x14ac:dyDescent="0.25">
      <c r="A498" s="855">
        <v>495</v>
      </c>
      <c r="B498" s="852" t="s">
        <v>2003</v>
      </c>
      <c r="C498" s="849" t="s">
        <v>3080</v>
      </c>
      <c r="D498" s="1244" t="s">
        <v>2022</v>
      </c>
      <c r="E498" s="852" t="s">
        <v>2023</v>
      </c>
      <c r="F498" s="852" t="s">
        <v>2025</v>
      </c>
      <c r="G498" s="1075" t="s">
        <v>2009</v>
      </c>
      <c r="H498" s="1075">
        <v>341</v>
      </c>
      <c r="I498" s="1075" t="s">
        <v>2010</v>
      </c>
      <c r="J498" s="1075">
        <v>2023</v>
      </c>
      <c r="K498" s="1090">
        <v>1900</v>
      </c>
      <c r="L498" s="1075">
        <v>32</v>
      </c>
      <c r="M498" s="1075" t="s">
        <v>2006</v>
      </c>
      <c r="N498" s="1075">
        <v>3202</v>
      </c>
      <c r="O498" s="852" t="s">
        <v>2024</v>
      </c>
      <c r="P498" s="1037">
        <v>3202005</v>
      </c>
      <c r="Q498" s="1083" t="s">
        <v>2059</v>
      </c>
      <c r="R498" s="1083" t="s">
        <v>2044</v>
      </c>
      <c r="S498" s="1037">
        <v>320205000</v>
      </c>
      <c r="T498" s="1088" t="s">
        <v>2060</v>
      </c>
      <c r="U498" s="1083">
        <v>900</v>
      </c>
      <c r="V498" s="1083">
        <v>300</v>
      </c>
      <c r="W498" s="1083">
        <v>600</v>
      </c>
      <c r="X498" s="1083">
        <v>600</v>
      </c>
      <c r="Y498" s="1083">
        <v>500</v>
      </c>
      <c r="Z498" s="1083">
        <v>2000</v>
      </c>
      <c r="AA498" s="1020" t="s">
        <v>43</v>
      </c>
      <c r="AB498" s="1037" t="s">
        <v>3317</v>
      </c>
      <c r="AC498" s="1142" t="s">
        <v>2042</v>
      </c>
      <c r="AD498" s="1142" t="s">
        <v>2019</v>
      </c>
      <c r="AE498" s="1142" t="s">
        <v>2047</v>
      </c>
      <c r="AF498" s="1020" t="s">
        <v>3108</v>
      </c>
      <c r="AG498" s="1020" t="s">
        <v>3108</v>
      </c>
      <c r="AH498" s="1020" t="s">
        <v>3108</v>
      </c>
      <c r="AI498" s="1020" t="s">
        <v>3108</v>
      </c>
      <c r="AJ498" s="1020" t="s">
        <v>3108</v>
      </c>
      <c r="AK498" s="1020" t="s">
        <v>3108</v>
      </c>
      <c r="AL498" s="1020" t="s">
        <v>3108</v>
      </c>
      <c r="AM498" s="1020" t="s">
        <v>3108</v>
      </c>
      <c r="AN498" s="1026" t="s">
        <v>3108</v>
      </c>
      <c r="AO498" s="1027" t="s">
        <v>2010</v>
      </c>
      <c r="AP498" s="1028"/>
      <c r="AQ498" s="1030"/>
      <c r="AR498" s="1030"/>
      <c r="AS498" s="1030"/>
      <c r="AT498" s="1030">
        <v>100000000</v>
      </c>
      <c r="AU498" s="1030">
        <f t="shared" si="81"/>
        <v>100000000</v>
      </c>
      <c r="AV498" s="1030"/>
      <c r="AW498" s="1030"/>
      <c r="AX498" s="1030"/>
      <c r="AY498" s="1030"/>
      <c r="AZ498" s="1030"/>
      <c r="BA498" s="1030"/>
      <c r="BB498" s="1030"/>
      <c r="BC498" s="1030"/>
      <c r="BD498" s="1030"/>
      <c r="BE498" s="1030"/>
      <c r="BF498" s="1030"/>
      <c r="BG498" s="1030"/>
      <c r="BH498" s="1030"/>
      <c r="BI498" s="1030"/>
      <c r="BJ498" s="1030"/>
      <c r="BK498" s="1030"/>
      <c r="BL498" s="1030"/>
      <c r="BM498" s="1030">
        <f t="shared" si="76"/>
        <v>0</v>
      </c>
    </row>
    <row r="499" spans="1:65" ht="138" hidden="1" x14ac:dyDescent="0.25">
      <c r="A499" s="855">
        <v>496</v>
      </c>
      <c r="B499" s="852" t="s">
        <v>2003</v>
      </c>
      <c r="C499" s="849" t="s">
        <v>3080</v>
      </c>
      <c r="D499" s="853" t="s">
        <v>2022</v>
      </c>
      <c r="E499" s="852" t="s">
        <v>2023</v>
      </c>
      <c r="F499" s="852" t="s">
        <v>2025</v>
      </c>
      <c r="G499" s="1075" t="s">
        <v>2009</v>
      </c>
      <c r="H499" s="1075">
        <v>341</v>
      </c>
      <c r="I499" s="1075" t="s">
        <v>2010</v>
      </c>
      <c r="J499" s="1075">
        <v>2023</v>
      </c>
      <c r="K499" s="1090">
        <v>1900</v>
      </c>
      <c r="L499" s="1075">
        <v>32</v>
      </c>
      <c r="M499" s="1075" t="s">
        <v>2006</v>
      </c>
      <c r="N499" s="1075">
        <v>3202</v>
      </c>
      <c r="O499" s="852" t="s">
        <v>2024</v>
      </c>
      <c r="P499" s="1037" t="s">
        <v>28828</v>
      </c>
      <c r="Q499" s="1037" t="s">
        <v>19525</v>
      </c>
      <c r="R499" s="1144" t="s">
        <v>2048</v>
      </c>
      <c r="S499" s="1037">
        <v>320200200</v>
      </c>
      <c r="T499" s="1084" t="s">
        <v>2342</v>
      </c>
      <c r="U499" s="1083">
        <v>0</v>
      </c>
      <c r="V499" s="1083">
        <v>0</v>
      </c>
      <c r="W499" s="1083">
        <v>1</v>
      </c>
      <c r="X499" s="1083">
        <v>1</v>
      </c>
      <c r="Y499" s="1083">
        <v>1</v>
      </c>
      <c r="Z499" s="1083">
        <v>1</v>
      </c>
      <c r="AA499" s="1020" t="s">
        <v>53</v>
      </c>
      <c r="AB499" s="1037" t="s">
        <v>3317</v>
      </c>
      <c r="AC499" s="1142" t="s">
        <v>2049</v>
      </c>
      <c r="AD499" s="1142" t="s">
        <v>2015</v>
      </c>
      <c r="AE499" s="1142" t="s">
        <v>2047</v>
      </c>
      <c r="AF499" s="1020" t="s">
        <v>3108</v>
      </c>
      <c r="AG499" s="1020" t="s">
        <v>3108</v>
      </c>
      <c r="AH499" s="1020" t="s">
        <v>3108</v>
      </c>
      <c r="AI499" s="1020" t="s">
        <v>3108</v>
      </c>
      <c r="AJ499" s="1020" t="s">
        <v>3121</v>
      </c>
      <c r="AK499" s="1020" t="s">
        <v>3108</v>
      </c>
      <c r="AL499" s="1020" t="s">
        <v>3108</v>
      </c>
      <c r="AM499" s="1020" t="s">
        <v>3108</v>
      </c>
      <c r="AN499" s="1026" t="s">
        <v>3108</v>
      </c>
      <c r="AO499" s="1027" t="s">
        <v>2010</v>
      </c>
      <c r="AP499" s="1028"/>
      <c r="AQ499" s="1030"/>
      <c r="AR499" s="1030"/>
      <c r="AS499" s="1030"/>
      <c r="AT499" s="1030"/>
      <c r="AU499" s="1030"/>
      <c r="AV499" s="1030">
        <v>168000000</v>
      </c>
      <c r="AW499" s="1030"/>
      <c r="AX499" s="1030"/>
      <c r="AY499" s="1030"/>
      <c r="AZ499" s="1030"/>
      <c r="BA499" s="1030">
        <f t="shared" ref="BA499:BA502" si="87">AV499+AW499+AX499+AY499+AZ499</f>
        <v>168000000</v>
      </c>
      <c r="BB499" s="1030">
        <v>171000000</v>
      </c>
      <c r="BC499" s="1030"/>
      <c r="BD499" s="1030"/>
      <c r="BE499" s="1030"/>
      <c r="BF499" s="1030"/>
      <c r="BG499" s="1030">
        <f>+BB499+BC499+BD499+BE499+BF499</f>
        <v>171000000</v>
      </c>
      <c r="BH499" s="1030">
        <v>197000000</v>
      </c>
      <c r="BI499" s="1030"/>
      <c r="BJ499" s="1030"/>
      <c r="BK499" s="1030"/>
      <c r="BL499" s="1030"/>
      <c r="BM499" s="1030">
        <f t="shared" si="76"/>
        <v>197000000</v>
      </c>
    </row>
    <row r="500" spans="1:65" ht="138" hidden="1" x14ac:dyDescent="0.25">
      <c r="A500" s="855">
        <v>497</v>
      </c>
      <c r="B500" s="852" t="s">
        <v>2003</v>
      </c>
      <c r="C500" s="849" t="s">
        <v>3080</v>
      </c>
      <c r="D500" s="1244" t="s">
        <v>2022</v>
      </c>
      <c r="E500" s="852" t="s">
        <v>2023</v>
      </c>
      <c r="F500" s="852" t="s">
        <v>2025</v>
      </c>
      <c r="G500" s="1075" t="s">
        <v>2009</v>
      </c>
      <c r="H500" s="1075">
        <v>341</v>
      </c>
      <c r="I500" s="1075" t="s">
        <v>2010</v>
      </c>
      <c r="J500" s="1075">
        <v>2023</v>
      </c>
      <c r="K500" s="1090">
        <v>1900</v>
      </c>
      <c r="L500" s="1075">
        <v>32</v>
      </c>
      <c r="M500" s="1075" t="s">
        <v>2006</v>
      </c>
      <c r="N500" s="1075">
        <v>3202</v>
      </c>
      <c r="O500" s="852" t="s">
        <v>2024</v>
      </c>
      <c r="P500" s="1037">
        <v>3202043</v>
      </c>
      <c r="Q500" s="1037" t="s">
        <v>2051</v>
      </c>
      <c r="R500" s="1144" t="s">
        <v>2050</v>
      </c>
      <c r="S500" s="1037">
        <v>320204300</v>
      </c>
      <c r="T500" s="1038" t="s">
        <v>2052</v>
      </c>
      <c r="U500" s="1083">
        <v>1678</v>
      </c>
      <c r="V500" s="1083">
        <v>600</v>
      </c>
      <c r="W500" s="1083">
        <v>500</v>
      </c>
      <c r="X500" s="1083">
        <v>400</v>
      </c>
      <c r="Y500" s="1083">
        <v>400</v>
      </c>
      <c r="Z500" s="1083">
        <v>1900</v>
      </c>
      <c r="AA500" s="1020" t="s">
        <v>43</v>
      </c>
      <c r="AB500" s="1037" t="s">
        <v>3317</v>
      </c>
      <c r="AC500" s="1083" t="s">
        <v>2053</v>
      </c>
      <c r="AD500" s="1083" t="s">
        <v>2019</v>
      </c>
      <c r="AE500" s="1142" t="s">
        <v>2043</v>
      </c>
      <c r="AF500" s="1020" t="s">
        <v>3108</v>
      </c>
      <c r="AG500" s="1020" t="s">
        <v>3108</v>
      </c>
      <c r="AH500" s="1020" t="s">
        <v>3137</v>
      </c>
      <c r="AI500" s="1020" t="s">
        <v>3112</v>
      </c>
      <c r="AJ500" s="1020" t="s">
        <v>3121</v>
      </c>
      <c r="AK500" s="1020" t="s">
        <v>3108</v>
      </c>
      <c r="AL500" s="1020" t="s">
        <v>3142</v>
      </c>
      <c r="AM500" s="1020" t="s">
        <v>3108</v>
      </c>
      <c r="AN500" s="1026" t="s">
        <v>3108</v>
      </c>
      <c r="AO500" s="1027" t="s">
        <v>2010</v>
      </c>
      <c r="AP500" s="1028">
        <f>1250854879+84242655</f>
        <v>1335097534</v>
      </c>
      <c r="AQ500" s="1030"/>
      <c r="AR500" s="1030">
        <v>600000000</v>
      </c>
      <c r="AS500" s="1030"/>
      <c r="AT500" s="1030"/>
      <c r="AU500" s="1030">
        <f t="shared" si="81"/>
        <v>1935097534</v>
      </c>
      <c r="AV500" s="1030">
        <v>1280886533</v>
      </c>
      <c r="AW500" s="1030"/>
      <c r="AX500" s="1030">
        <v>1000000000</v>
      </c>
      <c r="AY500" s="1030"/>
      <c r="AZ500" s="1030"/>
      <c r="BA500" s="1030">
        <f t="shared" si="87"/>
        <v>2280886533</v>
      </c>
      <c r="BB500" s="1030">
        <v>1315494770.4024999</v>
      </c>
      <c r="BC500" s="1030"/>
      <c r="BD500" s="1030">
        <v>1000000000</v>
      </c>
      <c r="BE500" s="1030"/>
      <c r="BF500" s="1030"/>
      <c r="BG500" s="1030">
        <f>+BB500+BC500+BD500+BE500+BF500</f>
        <v>2315494770.4025002</v>
      </c>
      <c r="BH500" s="1030">
        <v>1342661618</v>
      </c>
      <c r="BI500" s="1030"/>
      <c r="BJ500" s="1030"/>
      <c r="BK500" s="1030"/>
      <c r="BL500" s="1030"/>
      <c r="BM500" s="1030">
        <f t="shared" si="76"/>
        <v>1342661618</v>
      </c>
    </row>
    <row r="501" spans="1:65" ht="138" hidden="1" x14ac:dyDescent="0.25">
      <c r="A501" s="855">
        <v>498</v>
      </c>
      <c r="B501" s="852" t="s">
        <v>2003</v>
      </c>
      <c r="C501" s="849" t="s">
        <v>3080</v>
      </c>
      <c r="D501" s="853" t="s">
        <v>2022</v>
      </c>
      <c r="E501" s="852" t="s">
        <v>2023</v>
      </c>
      <c r="F501" s="852" t="s">
        <v>2025</v>
      </c>
      <c r="G501" s="1075" t="s">
        <v>2009</v>
      </c>
      <c r="H501" s="1075">
        <v>341</v>
      </c>
      <c r="I501" s="1075" t="s">
        <v>2010</v>
      </c>
      <c r="J501" s="1075">
        <v>2023</v>
      </c>
      <c r="K501" s="1090">
        <v>1900</v>
      </c>
      <c r="L501" s="1075">
        <v>32</v>
      </c>
      <c r="M501" s="1075" t="s">
        <v>2006</v>
      </c>
      <c r="N501" s="1075">
        <v>3202</v>
      </c>
      <c r="O501" s="852" t="s">
        <v>2024</v>
      </c>
      <c r="P501" s="1037">
        <v>3202001</v>
      </c>
      <c r="Q501" s="1037" t="s">
        <v>2055</v>
      </c>
      <c r="R501" s="1144" t="s">
        <v>2054</v>
      </c>
      <c r="S501" s="1037">
        <v>320200112</v>
      </c>
      <c r="T501" s="1037" t="s">
        <v>2056</v>
      </c>
      <c r="U501" s="1083">
        <v>0</v>
      </c>
      <c r="V501" s="1083">
        <v>1</v>
      </c>
      <c r="W501" s="1083">
        <v>1</v>
      </c>
      <c r="X501" s="1083">
        <v>0</v>
      </c>
      <c r="Y501" s="1083">
        <v>0</v>
      </c>
      <c r="Z501" s="1083">
        <v>2</v>
      </c>
      <c r="AA501" s="1020" t="s">
        <v>43</v>
      </c>
      <c r="AB501" s="1037" t="s">
        <v>3317</v>
      </c>
      <c r="AC501" s="1083" t="s">
        <v>2053</v>
      </c>
      <c r="AD501" s="1083" t="s">
        <v>2019</v>
      </c>
      <c r="AE501" s="1142" t="s">
        <v>2057</v>
      </c>
      <c r="AF501" s="1020" t="s">
        <v>3108</v>
      </c>
      <c r="AG501" s="1020" t="s">
        <v>3108</v>
      </c>
      <c r="AH501" s="1020" t="s">
        <v>3108</v>
      </c>
      <c r="AI501" s="1020" t="s">
        <v>3108</v>
      </c>
      <c r="AJ501" s="1020" t="s">
        <v>3108</v>
      </c>
      <c r="AK501" s="1020" t="s">
        <v>3141</v>
      </c>
      <c r="AL501" s="1020" t="s">
        <v>3116</v>
      </c>
      <c r="AM501" s="1020" t="s">
        <v>3108</v>
      </c>
      <c r="AN501" s="1026" t="s">
        <v>3108</v>
      </c>
      <c r="AO501" s="1027" t="s">
        <v>2010</v>
      </c>
      <c r="AP501" s="1028">
        <v>300000000</v>
      </c>
      <c r="AQ501" s="1030"/>
      <c r="AR501" s="1030"/>
      <c r="AS501" s="1030"/>
      <c r="AT501" s="1030"/>
      <c r="AU501" s="1030">
        <f t="shared" si="81"/>
        <v>300000000</v>
      </c>
      <c r="AV501" s="1030">
        <v>165224638</v>
      </c>
      <c r="AW501" s="1030"/>
      <c r="AX501" s="1030">
        <v>500000000</v>
      </c>
      <c r="AY501" s="1030"/>
      <c r="AZ501" s="1030"/>
      <c r="BA501" s="1030">
        <f t="shared" si="87"/>
        <v>665224638</v>
      </c>
      <c r="BB501" s="1030">
        <v>224673460</v>
      </c>
      <c r="BC501" s="1030"/>
      <c r="BD501" s="1030">
        <v>500000000</v>
      </c>
      <c r="BE501" s="1030"/>
      <c r="BF501" s="1030"/>
      <c r="BG501" s="1030">
        <f>+BB501+BC501+BD501+BE501+BF501</f>
        <v>724673460</v>
      </c>
      <c r="BH501" s="1030">
        <v>250960294</v>
      </c>
      <c r="BI501" s="1030"/>
      <c r="BJ501" s="1030"/>
      <c r="BK501" s="1030"/>
      <c r="BL501" s="1030"/>
      <c r="BM501" s="1030">
        <f t="shared" si="76"/>
        <v>250960294</v>
      </c>
    </row>
    <row r="502" spans="1:65" ht="138" hidden="1" x14ac:dyDescent="0.25">
      <c r="A502" s="855">
        <v>499</v>
      </c>
      <c r="B502" s="852" t="s">
        <v>2003</v>
      </c>
      <c r="C502" s="849" t="s">
        <v>3080</v>
      </c>
      <c r="D502" s="853" t="s">
        <v>2022</v>
      </c>
      <c r="E502" s="852" t="s">
        <v>2023</v>
      </c>
      <c r="F502" s="852" t="s">
        <v>2025</v>
      </c>
      <c r="G502" s="1075" t="s">
        <v>2009</v>
      </c>
      <c r="H502" s="1075">
        <v>341</v>
      </c>
      <c r="I502" s="1075" t="s">
        <v>2010</v>
      </c>
      <c r="J502" s="1075">
        <v>2023</v>
      </c>
      <c r="K502" s="1090">
        <v>1900</v>
      </c>
      <c r="L502" s="1075">
        <v>32</v>
      </c>
      <c r="M502" s="1075" t="s">
        <v>2006</v>
      </c>
      <c r="N502" s="1075">
        <v>3202</v>
      </c>
      <c r="O502" s="852" t="s">
        <v>2024</v>
      </c>
      <c r="P502" s="1090">
        <v>3202005</v>
      </c>
      <c r="Q502" s="1075" t="s">
        <v>2059</v>
      </c>
      <c r="R502" s="1144" t="s">
        <v>2058</v>
      </c>
      <c r="S502" s="1090">
        <v>320200500</v>
      </c>
      <c r="T502" s="1075" t="s">
        <v>2060</v>
      </c>
      <c r="U502" s="1193">
        <v>341</v>
      </c>
      <c r="V502" s="1083">
        <v>100</v>
      </c>
      <c r="W502" s="1083">
        <v>100</v>
      </c>
      <c r="X502" s="1083">
        <v>100</v>
      </c>
      <c r="Y502" s="1083">
        <v>100</v>
      </c>
      <c r="Z502" s="1083">
        <v>400</v>
      </c>
      <c r="AA502" s="1020" t="s">
        <v>43</v>
      </c>
      <c r="AB502" s="1037" t="s">
        <v>3317</v>
      </c>
      <c r="AC502" s="1142" t="s">
        <v>2029</v>
      </c>
      <c r="AD502" s="1142" t="s">
        <v>2019</v>
      </c>
      <c r="AE502" s="1142" t="s">
        <v>2061</v>
      </c>
      <c r="AF502" s="1020" t="s">
        <v>3108</v>
      </c>
      <c r="AG502" s="1020" t="s">
        <v>3108</v>
      </c>
      <c r="AH502" s="1020" t="s">
        <v>3108</v>
      </c>
      <c r="AI502" s="1020" t="s">
        <v>3129</v>
      </c>
      <c r="AJ502" s="1020" t="s">
        <v>3121</v>
      </c>
      <c r="AK502" s="1020" t="s">
        <v>3141</v>
      </c>
      <c r="AL502" s="1020" t="s">
        <v>3142</v>
      </c>
      <c r="AM502" s="1020" t="s">
        <v>3108</v>
      </c>
      <c r="AN502" s="1026" t="s">
        <v>3108</v>
      </c>
      <c r="AO502" s="1027" t="s">
        <v>2010</v>
      </c>
      <c r="AP502" s="1028">
        <v>382200000</v>
      </c>
      <c r="AQ502" s="1030"/>
      <c r="AR502" s="1030">
        <v>800000000</v>
      </c>
      <c r="AS502" s="1030"/>
      <c r="AT502" s="1030"/>
      <c r="AU502" s="1030">
        <f t="shared" si="81"/>
        <v>1182200000</v>
      </c>
      <c r="AV502" s="1030">
        <v>326832479</v>
      </c>
      <c r="AW502" s="1030"/>
      <c r="AX502" s="1030">
        <v>737164953</v>
      </c>
      <c r="AY502" s="1030"/>
      <c r="AZ502" s="1030"/>
      <c r="BA502" s="1030">
        <f t="shared" si="87"/>
        <v>1063997432</v>
      </c>
      <c r="BB502" s="1030">
        <v>357016160</v>
      </c>
      <c r="BC502" s="1030"/>
      <c r="BD502" s="1030">
        <v>500000000</v>
      </c>
      <c r="BE502" s="1030"/>
      <c r="BF502" s="1030"/>
      <c r="BG502" s="1030">
        <f>+BB502+BC502+BD502+BE502+BF502</f>
        <v>857016160</v>
      </c>
      <c r="BH502" s="1030">
        <v>389162392</v>
      </c>
      <c r="BI502" s="1030"/>
      <c r="BJ502" s="1030">
        <v>282047129</v>
      </c>
      <c r="BK502" s="1030"/>
      <c r="BL502" s="1030"/>
      <c r="BM502" s="1030">
        <f t="shared" si="76"/>
        <v>671209521</v>
      </c>
    </row>
    <row r="503" spans="1:65" ht="138" hidden="1" x14ac:dyDescent="0.25">
      <c r="A503" s="855">
        <v>500</v>
      </c>
      <c r="B503" s="852" t="s">
        <v>2003</v>
      </c>
      <c r="C503" s="849" t="s">
        <v>3080</v>
      </c>
      <c r="D503" s="853" t="s">
        <v>2022</v>
      </c>
      <c r="E503" s="852" t="s">
        <v>2023</v>
      </c>
      <c r="F503" s="852" t="s">
        <v>2025</v>
      </c>
      <c r="G503" s="1075" t="s">
        <v>2009</v>
      </c>
      <c r="H503" s="1075">
        <v>341</v>
      </c>
      <c r="I503" s="1075" t="s">
        <v>2010</v>
      </c>
      <c r="J503" s="1075">
        <v>2023</v>
      </c>
      <c r="K503" s="1090">
        <v>1900</v>
      </c>
      <c r="L503" s="1075">
        <v>32</v>
      </c>
      <c r="M503" s="1075" t="s">
        <v>2006</v>
      </c>
      <c r="N503" s="1075">
        <v>3202</v>
      </c>
      <c r="O503" s="852" t="s">
        <v>2024</v>
      </c>
      <c r="P503" s="1090">
        <v>3202048</v>
      </c>
      <c r="Q503" s="1075" t="s">
        <v>3052</v>
      </c>
      <c r="R503" s="1144" t="s">
        <v>2062</v>
      </c>
      <c r="S503" s="1090">
        <v>320204800</v>
      </c>
      <c r="T503" s="1075" t="s">
        <v>103</v>
      </c>
      <c r="U503" s="1083">
        <v>0</v>
      </c>
      <c r="V503" s="1195">
        <v>1</v>
      </c>
      <c r="W503" s="1083">
        <v>0</v>
      </c>
      <c r="X503" s="1195">
        <v>1</v>
      </c>
      <c r="Y503" s="1083">
        <v>0</v>
      </c>
      <c r="Z503" s="1195">
        <v>2</v>
      </c>
      <c r="AA503" s="1020" t="s">
        <v>43</v>
      </c>
      <c r="AB503" s="1075" t="s">
        <v>3317</v>
      </c>
      <c r="AC503" s="1080" t="s">
        <v>2067</v>
      </c>
      <c r="AD503" s="1142" t="s">
        <v>2015</v>
      </c>
      <c r="AE503" s="1080" t="s">
        <v>2068</v>
      </c>
      <c r="AF503" s="1020" t="s">
        <v>3108</v>
      </c>
      <c r="AG503" s="1020" t="s">
        <v>3108</v>
      </c>
      <c r="AH503" s="1020" t="s">
        <v>3108</v>
      </c>
      <c r="AI503" s="1020" t="s">
        <v>3108</v>
      </c>
      <c r="AJ503" s="1020" t="s">
        <v>3108</v>
      </c>
      <c r="AK503" s="1020" t="s">
        <v>3108</v>
      </c>
      <c r="AL503" s="1020" t="s">
        <v>3194</v>
      </c>
      <c r="AM503" s="1020" t="s">
        <v>3108</v>
      </c>
      <c r="AN503" s="1026" t="s">
        <v>3108</v>
      </c>
      <c r="AO503" s="1027" t="s">
        <v>2010</v>
      </c>
      <c r="AP503" s="1028"/>
      <c r="AQ503" s="1030"/>
      <c r="AR503" s="1030"/>
      <c r="AS503" s="1030"/>
      <c r="AT503" s="1030">
        <v>100000000</v>
      </c>
      <c r="AU503" s="1030">
        <f t="shared" si="81"/>
        <v>100000000</v>
      </c>
      <c r="AV503" s="1030"/>
      <c r="AW503" s="1030"/>
      <c r="AX503" s="1030"/>
      <c r="AY503" s="1030"/>
      <c r="AZ503" s="1030"/>
      <c r="BA503" s="1030"/>
      <c r="BB503" s="1030"/>
      <c r="BC503" s="1030"/>
      <c r="BD503" s="1030"/>
      <c r="BE503" s="1030"/>
      <c r="BF503" s="1030"/>
      <c r="BG503" s="1030"/>
      <c r="BH503" s="1030"/>
      <c r="BI503" s="1030"/>
      <c r="BJ503" s="1030"/>
      <c r="BK503" s="1030"/>
      <c r="BL503" s="1030"/>
      <c r="BM503" s="1030">
        <f t="shared" si="76"/>
        <v>0</v>
      </c>
    </row>
    <row r="504" spans="1:65" ht="138" hidden="1" x14ac:dyDescent="0.25">
      <c r="A504" s="855">
        <v>501</v>
      </c>
      <c r="B504" s="852" t="s">
        <v>2003</v>
      </c>
      <c r="C504" s="849" t="s">
        <v>3080</v>
      </c>
      <c r="D504" s="853" t="s">
        <v>2022</v>
      </c>
      <c r="E504" s="852" t="s">
        <v>2023</v>
      </c>
      <c r="F504" s="852" t="s">
        <v>2025</v>
      </c>
      <c r="G504" s="1075" t="s">
        <v>2009</v>
      </c>
      <c r="H504" s="1075">
        <v>341</v>
      </c>
      <c r="I504" s="1075" t="s">
        <v>2010</v>
      </c>
      <c r="J504" s="1075">
        <v>2023</v>
      </c>
      <c r="K504" s="1090">
        <v>1900</v>
      </c>
      <c r="L504" s="1075">
        <v>32</v>
      </c>
      <c r="M504" s="1075" t="s">
        <v>2006</v>
      </c>
      <c r="N504" s="1084">
        <v>3207</v>
      </c>
      <c r="O504" s="1142" t="s">
        <v>2069</v>
      </c>
      <c r="P504" s="1084">
        <v>3207019</v>
      </c>
      <c r="Q504" s="1083" t="s">
        <v>2071</v>
      </c>
      <c r="R504" s="1083" t="s">
        <v>2070</v>
      </c>
      <c r="S504" s="1084">
        <v>320701900</v>
      </c>
      <c r="T504" s="1084" t="s">
        <v>2072</v>
      </c>
      <c r="U504" s="1196">
        <v>3</v>
      </c>
      <c r="V504" s="1196">
        <v>0</v>
      </c>
      <c r="W504" s="1196">
        <v>25</v>
      </c>
      <c r="X504" s="1196">
        <v>50</v>
      </c>
      <c r="Y504" s="1196">
        <v>25</v>
      </c>
      <c r="Z504" s="1196">
        <v>100</v>
      </c>
      <c r="AA504" s="1020" t="s">
        <v>53</v>
      </c>
      <c r="AB504" s="1020" t="s">
        <v>3317</v>
      </c>
      <c r="AC504" s="1142" t="s">
        <v>2073</v>
      </c>
      <c r="AD504" s="1142" t="s">
        <v>2074</v>
      </c>
      <c r="AE504" s="1142" t="s">
        <v>2075</v>
      </c>
      <c r="AF504" s="1020" t="s">
        <v>3108</v>
      </c>
      <c r="AG504" s="1020" t="s">
        <v>3108</v>
      </c>
      <c r="AH504" s="1020" t="s">
        <v>3111</v>
      </c>
      <c r="AI504" s="1020" t="s">
        <v>3108</v>
      </c>
      <c r="AJ504" s="1020" t="s">
        <v>3121</v>
      </c>
      <c r="AK504" s="1020" t="s">
        <v>3141</v>
      </c>
      <c r="AL504" s="1020" t="s">
        <v>3142</v>
      </c>
      <c r="AM504" s="1020" t="s">
        <v>3108</v>
      </c>
      <c r="AN504" s="1026" t="s">
        <v>3108</v>
      </c>
      <c r="AO504" s="1027" t="s">
        <v>2010</v>
      </c>
      <c r="AP504" s="1028"/>
      <c r="AQ504" s="1030"/>
      <c r="AR504" s="1030"/>
      <c r="AS504" s="1030"/>
      <c r="AT504" s="1030">
        <v>200000000</v>
      </c>
      <c r="AU504" s="1030">
        <f t="shared" si="81"/>
        <v>200000000</v>
      </c>
      <c r="AV504" s="1030"/>
      <c r="AW504" s="1030"/>
      <c r="AX504" s="1030"/>
      <c r="AY504" s="1030"/>
      <c r="AZ504" s="1030"/>
      <c r="BA504" s="1030"/>
      <c r="BB504" s="1030"/>
      <c r="BC504" s="1030"/>
      <c r="BD504" s="1030"/>
      <c r="BE504" s="1030"/>
      <c r="BF504" s="1030"/>
      <c r="BG504" s="1030"/>
      <c r="BH504" s="1030"/>
      <c r="BI504" s="1030"/>
      <c r="BJ504" s="1030"/>
      <c r="BK504" s="1030"/>
      <c r="BL504" s="1030"/>
      <c r="BM504" s="1030">
        <f t="shared" si="76"/>
        <v>0</v>
      </c>
    </row>
    <row r="505" spans="1:65" ht="172.5" hidden="1" x14ac:dyDescent="0.25">
      <c r="A505" s="855">
        <v>502</v>
      </c>
      <c r="B505" s="852" t="s">
        <v>2003</v>
      </c>
      <c r="C505" s="849" t="s">
        <v>3080</v>
      </c>
      <c r="D505" s="853" t="s">
        <v>2076</v>
      </c>
      <c r="E505" s="1083" t="s">
        <v>2077</v>
      </c>
      <c r="F505" s="852" t="s">
        <v>2079</v>
      </c>
      <c r="G505" s="1075" t="s">
        <v>110</v>
      </c>
      <c r="H505" s="1086">
        <v>7</v>
      </c>
      <c r="I505" s="1037" t="s">
        <v>2010</v>
      </c>
      <c r="J505" s="1075">
        <v>2023</v>
      </c>
      <c r="K505" s="1090">
        <v>10</v>
      </c>
      <c r="L505" s="1075">
        <v>32</v>
      </c>
      <c r="M505" s="1075" t="s">
        <v>2006</v>
      </c>
      <c r="N505" s="1075">
        <v>3206</v>
      </c>
      <c r="O505" s="852" t="s">
        <v>2078</v>
      </c>
      <c r="P505" s="1084" t="s">
        <v>2081</v>
      </c>
      <c r="Q505" s="1037" t="s">
        <v>2082</v>
      </c>
      <c r="R505" s="1144" t="s">
        <v>2080</v>
      </c>
      <c r="S505" s="1084" t="s">
        <v>2083</v>
      </c>
      <c r="T505" s="1037" t="s">
        <v>2084</v>
      </c>
      <c r="U505" s="1195">
        <v>2</v>
      </c>
      <c r="V505" s="1195">
        <v>2</v>
      </c>
      <c r="W505" s="1195">
        <v>3</v>
      </c>
      <c r="X505" s="1195">
        <v>3</v>
      </c>
      <c r="Y505" s="1195">
        <v>3</v>
      </c>
      <c r="Z505" s="1195">
        <f t="shared" ref="Z505:Z506" si="88">V505+W505+X505+Y505</f>
        <v>11</v>
      </c>
      <c r="AA505" s="1020" t="s">
        <v>43</v>
      </c>
      <c r="AB505" s="1075" t="s">
        <v>3317</v>
      </c>
      <c r="AC505" s="1080" t="s">
        <v>2067</v>
      </c>
      <c r="AD505" s="1142" t="s">
        <v>2015</v>
      </c>
      <c r="AE505" s="1080" t="s">
        <v>2085</v>
      </c>
      <c r="AF505" s="1020" t="s">
        <v>3108</v>
      </c>
      <c r="AG505" s="1020" t="s">
        <v>3108</v>
      </c>
      <c r="AH505" s="1020" t="s">
        <v>3137</v>
      </c>
      <c r="AI505" s="1020" t="s">
        <v>3108</v>
      </c>
      <c r="AJ505" s="1020" t="s">
        <v>3108</v>
      </c>
      <c r="AK505" s="1020" t="s">
        <v>3108</v>
      </c>
      <c r="AL505" s="1020" t="s">
        <v>3219</v>
      </c>
      <c r="AM505" s="1020" t="s">
        <v>3108</v>
      </c>
      <c r="AN505" s="1026" t="s">
        <v>3108</v>
      </c>
      <c r="AO505" s="1027" t="s">
        <v>2010</v>
      </c>
      <c r="AP505" s="1028"/>
      <c r="AQ505" s="1030"/>
      <c r="AR505" s="1030"/>
      <c r="AS505" s="1030"/>
      <c r="AT505" s="1030"/>
      <c r="AU505" s="1030"/>
      <c r="AV505" s="1030"/>
      <c r="AW505" s="1030"/>
      <c r="AX505" s="1030"/>
      <c r="AY505" s="1030"/>
      <c r="AZ505" s="1030"/>
      <c r="BA505" s="1030"/>
      <c r="BB505" s="1030"/>
      <c r="BC505" s="1030"/>
      <c r="BD505" s="1030"/>
      <c r="BE505" s="1030"/>
      <c r="BF505" s="1030"/>
      <c r="BG505" s="1030"/>
      <c r="BH505" s="1030"/>
      <c r="BI505" s="1030"/>
      <c r="BJ505" s="1030"/>
      <c r="BK505" s="1030"/>
      <c r="BL505" s="1030"/>
      <c r="BM505" s="1030">
        <f t="shared" si="76"/>
        <v>0</v>
      </c>
    </row>
    <row r="506" spans="1:65" ht="86.25" hidden="1" x14ac:dyDescent="0.25">
      <c r="A506" s="855">
        <v>503</v>
      </c>
      <c r="B506" s="852" t="s">
        <v>2003</v>
      </c>
      <c r="C506" s="849" t="s">
        <v>3080</v>
      </c>
      <c r="D506" s="853" t="s">
        <v>2076</v>
      </c>
      <c r="E506" s="1083" t="s">
        <v>2077</v>
      </c>
      <c r="F506" s="852" t="s">
        <v>2079</v>
      </c>
      <c r="G506" s="1075" t="s">
        <v>110</v>
      </c>
      <c r="H506" s="1086">
        <v>7</v>
      </c>
      <c r="I506" s="1037" t="s">
        <v>2010</v>
      </c>
      <c r="J506" s="1075">
        <v>2023</v>
      </c>
      <c r="K506" s="1090">
        <v>10</v>
      </c>
      <c r="L506" s="1075">
        <v>32</v>
      </c>
      <c r="M506" s="1075" t="s">
        <v>2006</v>
      </c>
      <c r="N506" s="1075">
        <v>3206</v>
      </c>
      <c r="O506" s="852" t="s">
        <v>2078</v>
      </c>
      <c r="P506" s="1084">
        <v>3206016</v>
      </c>
      <c r="Q506" s="1083" t="s">
        <v>2087</v>
      </c>
      <c r="R506" s="1144" t="s">
        <v>2086</v>
      </c>
      <c r="S506" s="1084">
        <v>320601600</v>
      </c>
      <c r="T506" s="1084" t="s">
        <v>2088</v>
      </c>
      <c r="U506" s="1196">
        <v>40</v>
      </c>
      <c r="V506" s="1196">
        <v>20</v>
      </c>
      <c r="W506" s="1196">
        <v>100</v>
      </c>
      <c r="X506" s="1196">
        <v>100</v>
      </c>
      <c r="Y506" s="1196">
        <v>50</v>
      </c>
      <c r="Z506" s="1196">
        <f t="shared" si="88"/>
        <v>270</v>
      </c>
      <c r="AA506" s="1020" t="s">
        <v>43</v>
      </c>
      <c r="AB506" s="1084" t="s">
        <v>3317</v>
      </c>
      <c r="AC506" s="1080" t="s">
        <v>2067</v>
      </c>
      <c r="AD506" s="1142" t="s">
        <v>2015</v>
      </c>
      <c r="AE506" s="1080" t="s">
        <v>2089</v>
      </c>
      <c r="AF506" s="1020" t="s">
        <v>3108</v>
      </c>
      <c r="AG506" s="1020" t="s">
        <v>3108</v>
      </c>
      <c r="AH506" s="1020" t="s">
        <v>3137</v>
      </c>
      <c r="AI506" s="1020" t="s">
        <v>3120</v>
      </c>
      <c r="AJ506" s="1020" t="s">
        <v>3108</v>
      </c>
      <c r="AK506" s="1020" t="s">
        <v>3108</v>
      </c>
      <c r="AL506" s="1020" t="s">
        <v>3219</v>
      </c>
      <c r="AM506" s="1020" t="s">
        <v>3108</v>
      </c>
      <c r="AN506" s="1026" t="s">
        <v>3108</v>
      </c>
      <c r="AO506" s="1027" t="s">
        <v>2010</v>
      </c>
      <c r="AP506" s="1028"/>
      <c r="AQ506" s="1030"/>
      <c r="AR506" s="1030"/>
      <c r="AS506" s="1030"/>
      <c r="AT506" s="1030"/>
      <c r="AU506" s="1030"/>
      <c r="AV506" s="1030">
        <v>144973828</v>
      </c>
      <c r="AW506" s="1030"/>
      <c r="AX506" s="1030"/>
      <c r="AY506" s="1030"/>
      <c r="AZ506" s="1030"/>
      <c r="BA506" s="1030">
        <f t="shared" ref="BA506:BA509" si="89">AV506+AW506+AX506+AY506+AZ506</f>
        <v>144973828</v>
      </c>
      <c r="BB506" s="1030">
        <v>144973828</v>
      </c>
      <c r="BC506" s="1030"/>
      <c r="BD506" s="1030"/>
      <c r="BE506" s="1030"/>
      <c r="BF506" s="1030"/>
      <c r="BG506" s="1030">
        <f>+BB506+BC506+BD506+BE506+BF506</f>
        <v>144973828</v>
      </c>
      <c r="BH506" s="1030">
        <v>200308692</v>
      </c>
      <c r="BI506" s="1030"/>
      <c r="BJ506" s="1030"/>
      <c r="BK506" s="1030"/>
      <c r="BL506" s="1030"/>
      <c r="BM506" s="1030">
        <f t="shared" si="76"/>
        <v>200308692</v>
      </c>
    </row>
    <row r="507" spans="1:65" ht="138" hidden="1" x14ac:dyDescent="0.25">
      <c r="A507" s="855">
        <v>504</v>
      </c>
      <c r="B507" s="852" t="s">
        <v>2003</v>
      </c>
      <c r="C507" s="849" t="s">
        <v>3080</v>
      </c>
      <c r="D507" s="853" t="s">
        <v>2076</v>
      </c>
      <c r="E507" s="1083" t="s">
        <v>2077</v>
      </c>
      <c r="F507" s="852" t="s">
        <v>2079</v>
      </c>
      <c r="G507" s="1075" t="s">
        <v>110</v>
      </c>
      <c r="H507" s="1086">
        <v>7</v>
      </c>
      <c r="I507" s="1037" t="s">
        <v>2010</v>
      </c>
      <c r="J507" s="1075">
        <v>2023</v>
      </c>
      <c r="K507" s="1090">
        <v>10</v>
      </c>
      <c r="L507" s="1075">
        <v>32</v>
      </c>
      <c r="M507" s="1075" t="s">
        <v>2006</v>
      </c>
      <c r="N507" s="1075">
        <v>3206</v>
      </c>
      <c r="O507" s="852" t="s">
        <v>2078</v>
      </c>
      <c r="P507" s="1084">
        <v>3206003</v>
      </c>
      <c r="Q507" s="1083" t="s">
        <v>2091</v>
      </c>
      <c r="R507" s="1144" t="s">
        <v>2090</v>
      </c>
      <c r="S507" s="1084" t="s">
        <v>2092</v>
      </c>
      <c r="T507" s="1037" t="s">
        <v>2093</v>
      </c>
      <c r="U507" s="1196">
        <v>20</v>
      </c>
      <c r="V507" s="1196">
        <v>50</v>
      </c>
      <c r="W507" s="1196">
        <v>50</v>
      </c>
      <c r="X507" s="1196">
        <v>50</v>
      </c>
      <c r="Y507" s="1196">
        <v>50</v>
      </c>
      <c r="Z507" s="1196">
        <v>200</v>
      </c>
      <c r="AA507" s="1020" t="s">
        <v>43</v>
      </c>
      <c r="AB507" s="1084" t="s">
        <v>3317</v>
      </c>
      <c r="AC507" s="1142" t="s">
        <v>2073</v>
      </c>
      <c r="AD507" s="1142" t="s">
        <v>2074</v>
      </c>
      <c r="AE507" s="1142" t="s">
        <v>2094</v>
      </c>
      <c r="AF507" s="1020" t="s">
        <v>3108</v>
      </c>
      <c r="AG507" s="1020" t="s">
        <v>3108</v>
      </c>
      <c r="AH507" s="1020" t="s">
        <v>3111</v>
      </c>
      <c r="AI507" s="1020" t="s">
        <v>3112</v>
      </c>
      <c r="AJ507" s="1020" t="s">
        <v>3108</v>
      </c>
      <c r="AK507" s="1020" t="s">
        <v>3108</v>
      </c>
      <c r="AL507" s="1020" t="s">
        <v>3214</v>
      </c>
      <c r="AM507" s="1020" t="s">
        <v>3108</v>
      </c>
      <c r="AN507" s="1026" t="s">
        <v>3108</v>
      </c>
      <c r="AO507" s="1027" t="s">
        <v>2010</v>
      </c>
      <c r="AP507" s="1028">
        <v>300000000</v>
      </c>
      <c r="AQ507" s="1030"/>
      <c r="AR507" s="1030"/>
      <c r="AS507" s="1030"/>
      <c r="AT507" s="1030"/>
      <c r="AU507" s="1030">
        <f t="shared" si="81"/>
        <v>300000000</v>
      </c>
      <c r="AV507" s="1030">
        <v>100000000</v>
      </c>
      <c r="AW507" s="1030"/>
      <c r="AX507" s="1030"/>
      <c r="AY507" s="1030"/>
      <c r="AZ507" s="1030"/>
      <c r="BA507" s="1030">
        <f t="shared" si="89"/>
        <v>100000000</v>
      </c>
      <c r="BB507" s="1030">
        <v>100000000</v>
      </c>
      <c r="BC507" s="1030"/>
      <c r="BD507" s="1030"/>
      <c r="BE507" s="1030"/>
      <c r="BF507" s="1030"/>
      <c r="BG507" s="1030">
        <f>+BB507+BC507+BD507+BE507+BF507</f>
        <v>100000000</v>
      </c>
      <c r="BH507" s="1030">
        <v>109000000</v>
      </c>
      <c r="BI507" s="1030"/>
      <c r="BJ507" s="1030"/>
      <c r="BK507" s="1030"/>
      <c r="BL507" s="1030"/>
      <c r="BM507" s="1030">
        <f t="shared" si="76"/>
        <v>109000000</v>
      </c>
    </row>
    <row r="508" spans="1:65" ht="120.75" hidden="1" x14ac:dyDescent="0.25">
      <c r="A508" s="855">
        <v>505</v>
      </c>
      <c r="B508" s="852" t="s">
        <v>2003</v>
      </c>
      <c r="C508" s="849" t="s">
        <v>3080</v>
      </c>
      <c r="D508" s="853" t="s">
        <v>2076</v>
      </c>
      <c r="E508" s="1083" t="s">
        <v>2077</v>
      </c>
      <c r="F508" s="852" t="s">
        <v>2079</v>
      </c>
      <c r="G508" s="1075" t="s">
        <v>110</v>
      </c>
      <c r="H508" s="1086">
        <v>7</v>
      </c>
      <c r="I508" s="1037" t="s">
        <v>2010</v>
      </c>
      <c r="J508" s="1075">
        <v>2023</v>
      </c>
      <c r="K508" s="1090">
        <v>10</v>
      </c>
      <c r="L508" s="1075">
        <v>32</v>
      </c>
      <c r="M508" s="1075" t="s">
        <v>2006</v>
      </c>
      <c r="N508" s="1075">
        <v>3206</v>
      </c>
      <c r="O508" s="852" t="s">
        <v>2078</v>
      </c>
      <c r="P508" s="1084">
        <v>3206011</v>
      </c>
      <c r="Q508" s="1083" t="s">
        <v>2096</v>
      </c>
      <c r="R508" s="1144" t="s">
        <v>2095</v>
      </c>
      <c r="S508" s="1084">
        <v>320601100</v>
      </c>
      <c r="T508" s="1083" t="s">
        <v>2097</v>
      </c>
      <c r="U508" s="1196">
        <v>0</v>
      </c>
      <c r="V508" s="1196">
        <v>1</v>
      </c>
      <c r="W508" s="1196">
        <v>1</v>
      </c>
      <c r="X508" s="1196">
        <v>1</v>
      </c>
      <c r="Y508" s="1196">
        <v>1</v>
      </c>
      <c r="Z508" s="1196">
        <v>4</v>
      </c>
      <c r="AA508" s="1020" t="s">
        <v>43</v>
      </c>
      <c r="AB508" s="1084" t="s">
        <v>3317</v>
      </c>
      <c r="AC508" s="1080" t="s">
        <v>2067</v>
      </c>
      <c r="AD508" s="1142" t="s">
        <v>2074</v>
      </c>
      <c r="AE508" s="1142" t="s">
        <v>2098</v>
      </c>
      <c r="AF508" s="1020" t="s">
        <v>3108</v>
      </c>
      <c r="AG508" s="1020" t="s">
        <v>3108</v>
      </c>
      <c r="AH508" s="1020" t="s">
        <v>3108</v>
      </c>
      <c r="AI508" s="1020" t="s">
        <v>3108</v>
      </c>
      <c r="AJ508" s="1020" t="s">
        <v>3108</v>
      </c>
      <c r="AK508" s="1020" t="s">
        <v>3108</v>
      </c>
      <c r="AL508" s="1020" t="s">
        <v>3199</v>
      </c>
      <c r="AM508" s="1020" t="s">
        <v>3108</v>
      </c>
      <c r="AN508" s="1026" t="s">
        <v>3108</v>
      </c>
      <c r="AO508" s="1027" t="s">
        <v>2010</v>
      </c>
      <c r="AP508" s="1028">
        <v>105500000</v>
      </c>
      <c r="AQ508" s="1030"/>
      <c r="AR508" s="1030"/>
      <c r="AS508" s="1030"/>
      <c r="AT508" s="1030"/>
      <c r="AU508" s="1030">
        <f t="shared" si="81"/>
        <v>105500000</v>
      </c>
      <c r="AV508" s="1030">
        <v>86500000</v>
      </c>
      <c r="AW508" s="1030"/>
      <c r="AX508" s="1030"/>
      <c r="AY508" s="1030"/>
      <c r="AZ508" s="1030"/>
      <c r="BA508" s="1030">
        <f t="shared" si="89"/>
        <v>86500000</v>
      </c>
      <c r="BB508" s="1030">
        <v>126855472</v>
      </c>
      <c r="BC508" s="1030"/>
      <c r="BD508" s="1030"/>
      <c r="BE508" s="1030"/>
      <c r="BF508" s="1030"/>
      <c r="BG508" s="1030">
        <f>+BB508+BC508+BD508+BE508+BF508</f>
        <v>126855472</v>
      </c>
      <c r="BH508" s="1030">
        <v>105500000</v>
      </c>
      <c r="BI508" s="1030"/>
      <c r="BJ508" s="1030"/>
      <c r="BK508" s="1030"/>
      <c r="BL508" s="1030"/>
      <c r="BM508" s="1030">
        <f t="shared" si="76"/>
        <v>105500000</v>
      </c>
    </row>
    <row r="509" spans="1:65" ht="138" hidden="1" x14ac:dyDescent="0.25">
      <c r="A509" s="855">
        <v>506</v>
      </c>
      <c r="B509" s="852" t="s">
        <v>2003</v>
      </c>
      <c r="C509" s="849" t="s">
        <v>3080</v>
      </c>
      <c r="D509" s="853" t="s">
        <v>2076</v>
      </c>
      <c r="E509" s="1083" t="s">
        <v>2077</v>
      </c>
      <c r="F509" s="852" t="s">
        <v>2079</v>
      </c>
      <c r="G509" s="1075" t="s">
        <v>110</v>
      </c>
      <c r="H509" s="1086">
        <v>7</v>
      </c>
      <c r="I509" s="1037" t="s">
        <v>2010</v>
      </c>
      <c r="J509" s="1075">
        <v>2023</v>
      </c>
      <c r="K509" s="1090">
        <v>10</v>
      </c>
      <c r="L509" s="1075">
        <v>32</v>
      </c>
      <c r="M509" s="1075" t="s">
        <v>2006</v>
      </c>
      <c r="N509" s="1075">
        <v>3206</v>
      </c>
      <c r="O509" s="852" t="s">
        <v>2078</v>
      </c>
      <c r="P509" s="1090">
        <v>3206004</v>
      </c>
      <c r="Q509" s="852" t="s">
        <v>2100</v>
      </c>
      <c r="R509" s="1144" t="s">
        <v>2099</v>
      </c>
      <c r="S509" s="1084">
        <v>320600400</v>
      </c>
      <c r="T509" s="1083" t="s">
        <v>2101</v>
      </c>
      <c r="U509" s="1091">
        <v>0</v>
      </c>
      <c r="V509" s="1091">
        <v>100</v>
      </c>
      <c r="W509" s="1091">
        <v>100</v>
      </c>
      <c r="X509" s="1091">
        <v>100</v>
      </c>
      <c r="Y509" s="1091">
        <v>100</v>
      </c>
      <c r="Z509" s="1091">
        <v>400</v>
      </c>
      <c r="AA509" s="1020" t="s">
        <v>53</v>
      </c>
      <c r="AB509" s="1020" t="s">
        <v>3317</v>
      </c>
      <c r="AC509" s="1080" t="s">
        <v>2073</v>
      </c>
      <c r="AD509" s="1080" t="s">
        <v>2074</v>
      </c>
      <c r="AE509" s="1142" t="s">
        <v>2102</v>
      </c>
      <c r="AF509" s="1020" t="s">
        <v>3108</v>
      </c>
      <c r="AG509" s="1020" t="s">
        <v>3118</v>
      </c>
      <c r="AH509" s="1020" t="s">
        <v>3108</v>
      </c>
      <c r="AI509" s="1020" t="s">
        <v>3138</v>
      </c>
      <c r="AJ509" s="1020" t="s">
        <v>3146</v>
      </c>
      <c r="AK509" s="1020" t="s">
        <v>3108</v>
      </c>
      <c r="AL509" s="1020" t="s">
        <v>3189</v>
      </c>
      <c r="AM509" s="1020" t="s">
        <v>3108</v>
      </c>
      <c r="AN509" s="1026" t="s">
        <v>3108</v>
      </c>
      <c r="AO509" s="1027" t="s">
        <v>2010</v>
      </c>
      <c r="AP509" s="1028">
        <v>105500000</v>
      </c>
      <c r="AQ509" s="1030"/>
      <c r="AR509" s="1030"/>
      <c r="AS509" s="1030"/>
      <c r="AT509" s="1030"/>
      <c r="AU509" s="1030">
        <f t="shared" si="81"/>
        <v>105500000</v>
      </c>
      <c r="AV509" s="1030">
        <v>105500000</v>
      </c>
      <c r="AW509" s="1030"/>
      <c r="AX509" s="1030"/>
      <c r="AY509" s="1030"/>
      <c r="AZ509" s="1030"/>
      <c r="BA509" s="1030">
        <f t="shared" si="89"/>
        <v>105500000</v>
      </c>
      <c r="BB509" s="1030">
        <v>105500000</v>
      </c>
      <c r="BC509" s="1030"/>
      <c r="BD509" s="1030"/>
      <c r="BE509" s="1030"/>
      <c r="BF509" s="1030"/>
      <c r="BG509" s="1030">
        <f>+BB509+BC509+BD509+BE509+BF509</f>
        <v>105500000</v>
      </c>
      <c r="BH509" s="1030">
        <v>105500000</v>
      </c>
      <c r="BI509" s="1030"/>
      <c r="BJ509" s="1030"/>
      <c r="BK509" s="1030"/>
      <c r="BL509" s="1030"/>
      <c r="BM509" s="1030">
        <f t="shared" si="76"/>
        <v>105500000</v>
      </c>
    </row>
    <row r="510" spans="1:65" ht="155.25" hidden="1" x14ac:dyDescent="0.25">
      <c r="A510" s="855">
        <v>507</v>
      </c>
      <c r="B510" s="852" t="s">
        <v>2003</v>
      </c>
      <c r="C510" s="849" t="s">
        <v>3080</v>
      </c>
      <c r="D510" s="853" t="s">
        <v>2103</v>
      </c>
      <c r="E510" s="1083" t="s">
        <v>2104</v>
      </c>
      <c r="F510" s="1083" t="s">
        <v>2106</v>
      </c>
      <c r="G510" s="1037" t="s">
        <v>110</v>
      </c>
      <c r="H510" s="1037" t="s">
        <v>158</v>
      </c>
      <c r="I510" s="1037" t="s">
        <v>2010</v>
      </c>
      <c r="J510" s="1037">
        <v>2023</v>
      </c>
      <c r="K510" s="1037">
        <v>6</v>
      </c>
      <c r="L510" s="1037">
        <v>32</v>
      </c>
      <c r="M510" s="1037" t="s">
        <v>2105</v>
      </c>
      <c r="N510" s="1197">
        <v>3208</v>
      </c>
      <c r="O510" s="1083" t="s">
        <v>2024</v>
      </c>
      <c r="P510" s="1083">
        <v>3208006</v>
      </c>
      <c r="Q510" s="1083" t="s">
        <v>2108</v>
      </c>
      <c r="R510" s="1144" t="s">
        <v>2107</v>
      </c>
      <c r="S510" s="1083">
        <v>320800600</v>
      </c>
      <c r="T510" s="1037" t="s">
        <v>2109</v>
      </c>
      <c r="U510" s="1083">
        <v>0</v>
      </c>
      <c r="V510" s="1083">
        <v>5</v>
      </c>
      <c r="W510" s="1083">
        <v>20</v>
      </c>
      <c r="X510" s="1083">
        <v>20</v>
      </c>
      <c r="Y510" s="1083">
        <v>15</v>
      </c>
      <c r="Z510" s="1083">
        <v>60</v>
      </c>
      <c r="AA510" s="1020" t="s">
        <v>43</v>
      </c>
      <c r="AB510" s="1037" t="s">
        <v>3317</v>
      </c>
      <c r="AC510" s="1142" t="s">
        <v>2110</v>
      </c>
      <c r="AD510" s="1142" t="s">
        <v>2111</v>
      </c>
      <c r="AE510" s="1142" t="s">
        <v>2112</v>
      </c>
      <c r="AF510" s="1020" t="s">
        <v>3108</v>
      </c>
      <c r="AG510" s="1020" t="s">
        <v>3108</v>
      </c>
      <c r="AH510" s="1020" t="s">
        <v>3108</v>
      </c>
      <c r="AI510" s="1020" t="s">
        <v>3108</v>
      </c>
      <c r="AJ510" s="1020" t="s">
        <v>3121</v>
      </c>
      <c r="AK510" s="1020" t="s">
        <v>3141</v>
      </c>
      <c r="AL510" s="1020" t="s">
        <v>3142</v>
      </c>
      <c r="AM510" s="1020" t="s">
        <v>3134</v>
      </c>
      <c r="AN510" s="1026" t="s">
        <v>3108</v>
      </c>
      <c r="AO510" s="1027" t="s">
        <v>2010</v>
      </c>
      <c r="AP510" s="1028"/>
      <c r="AQ510" s="1030"/>
      <c r="AR510" s="1030"/>
      <c r="AS510" s="1030"/>
      <c r="AT510" s="1030">
        <v>50000000</v>
      </c>
      <c r="AU510" s="1030">
        <f t="shared" si="81"/>
        <v>50000000</v>
      </c>
      <c r="AV510" s="1030"/>
      <c r="AW510" s="1030"/>
      <c r="AX510" s="1030"/>
      <c r="AY510" s="1030"/>
      <c r="AZ510" s="1030"/>
      <c r="BA510" s="1030"/>
      <c r="BB510" s="1030"/>
      <c r="BC510" s="1030"/>
      <c r="BD510" s="1030"/>
      <c r="BE510" s="1030"/>
      <c r="BF510" s="1030"/>
      <c r="BG510" s="1030"/>
      <c r="BH510" s="1030"/>
      <c r="BI510" s="1030"/>
      <c r="BJ510" s="1030"/>
      <c r="BK510" s="1030"/>
      <c r="BL510" s="1030"/>
      <c r="BM510" s="1030">
        <f t="shared" si="76"/>
        <v>0</v>
      </c>
    </row>
    <row r="511" spans="1:65" ht="155.25" hidden="1" x14ac:dyDescent="0.25">
      <c r="A511" s="855">
        <v>508</v>
      </c>
      <c r="B511" s="852" t="s">
        <v>2003</v>
      </c>
      <c r="C511" s="849" t="s">
        <v>3080</v>
      </c>
      <c r="D511" s="853" t="s">
        <v>2103</v>
      </c>
      <c r="E511" s="1083" t="s">
        <v>2104</v>
      </c>
      <c r="F511" s="1083" t="s">
        <v>2106</v>
      </c>
      <c r="G511" s="1037" t="s">
        <v>110</v>
      </c>
      <c r="H511" s="1037" t="s">
        <v>158</v>
      </c>
      <c r="I511" s="1037" t="s">
        <v>2010</v>
      </c>
      <c r="J511" s="1037">
        <v>2023</v>
      </c>
      <c r="K511" s="1037">
        <v>6</v>
      </c>
      <c r="L511" s="1037">
        <v>32</v>
      </c>
      <c r="M511" s="1037" t="s">
        <v>2105</v>
      </c>
      <c r="N511" s="1197">
        <v>3208</v>
      </c>
      <c r="O511" s="1083" t="s">
        <v>2024</v>
      </c>
      <c r="P511" s="1083">
        <v>3208006</v>
      </c>
      <c r="Q511" s="1083" t="s">
        <v>2108</v>
      </c>
      <c r="R511" s="1198" t="s">
        <v>2113</v>
      </c>
      <c r="S511" s="1083">
        <v>320800600</v>
      </c>
      <c r="T511" s="1037" t="s">
        <v>2114</v>
      </c>
      <c r="U511" s="1091">
        <v>0</v>
      </c>
      <c r="V511" s="1091">
        <v>1</v>
      </c>
      <c r="W511" s="1091">
        <v>1</v>
      </c>
      <c r="X511" s="1091">
        <v>1</v>
      </c>
      <c r="Y511" s="1091">
        <v>1</v>
      </c>
      <c r="Z511" s="1091">
        <v>4</v>
      </c>
      <c r="AA511" s="1020" t="s">
        <v>43</v>
      </c>
      <c r="AB511" s="1037" t="s">
        <v>3317</v>
      </c>
      <c r="AC511" s="1080" t="s">
        <v>2067</v>
      </c>
      <c r="AD511" s="1142" t="s">
        <v>2074</v>
      </c>
      <c r="AE511" s="1142" t="s">
        <v>2115</v>
      </c>
      <c r="AF511" s="1020" t="s">
        <v>3109</v>
      </c>
      <c r="AG511" s="1020" t="s">
        <v>3108</v>
      </c>
      <c r="AH511" s="1020" t="s">
        <v>3111</v>
      </c>
      <c r="AI511" s="1020" t="s">
        <v>3108</v>
      </c>
      <c r="AJ511" s="1020" t="s">
        <v>3121</v>
      </c>
      <c r="AK511" s="1020" t="s">
        <v>3108</v>
      </c>
      <c r="AL511" s="1020" t="s">
        <v>3142</v>
      </c>
      <c r="AM511" s="1020" t="s">
        <v>3108</v>
      </c>
      <c r="AN511" s="1026" t="s">
        <v>3108</v>
      </c>
      <c r="AO511" s="1027" t="s">
        <v>2010</v>
      </c>
      <c r="AP511" s="1028"/>
      <c r="AQ511" s="1030"/>
      <c r="AR511" s="1030"/>
      <c r="AS511" s="1030"/>
      <c r="AT511" s="1030">
        <v>50000000</v>
      </c>
      <c r="AU511" s="1030">
        <f t="shared" si="81"/>
        <v>50000000</v>
      </c>
      <c r="AV511" s="1030"/>
      <c r="AW511" s="1030"/>
      <c r="AX511" s="1030"/>
      <c r="AY511" s="1030"/>
      <c r="AZ511" s="1030"/>
      <c r="BA511" s="1030"/>
      <c r="BB511" s="1030"/>
      <c r="BC511" s="1030"/>
      <c r="BD511" s="1030"/>
      <c r="BE511" s="1030"/>
      <c r="BF511" s="1030"/>
      <c r="BG511" s="1030"/>
      <c r="BH511" s="1030"/>
      <c r="BI511" s="1030"/>
      <c r="BJ511" s="1030"/>
      <c r="BK511" s="1030"/>
      <c r="BL511" s="1030"/>
      <c r="BM511" s="1030">
        <f t="shared" si="76"/>
        <v>0</v>
      </c>
    </row>
    <row r="512" spans="1:65" ht="172.5" hidden="1" x14ac:dyDescent="0.25">
      <c r="A512" s="855">
        <v>509</v>
      </c>
      <c r="B512" s="852" t="s">
        <v>2003</v>
      </c>
      <c r="C512" s="849" t="s">
        <v>3080</v>
      </c>
      <c r="D512" s="853" t="s">
        <v>2103</v>
      </c>
      <c r="E512" s="1083" t="s">
        <v>2104</v>
      </c>
      <c r="F512" s="1083" t="s">
        <v>2106</v>
      </c>
      <c r="G512" s="1037" t="s">
        <v>110</v>
      </c>
      <c r="H512" s="1037" t="s">
        <v>158</v>
      </c>
      <c r="I512" s="1037" t="s">
        <v>2010</v>
      </c>
      <c r="J512" s="1037">
        <v>2023</v>
      </c>
      <c r="K512" s="1037">
        <v>6</v>
      </c>
      <c r="L512" s="1037">
        <v>32</v>
      </c>
      <c r="M512" s="1037" t="s">
        <v>2105</v>
      </c>
      <c r="N512" s="1197">
        <v>3208</v>
      </c>
      <c r="O512" s="1083" t="s">
        <v>2024</v>
      </c>
      <c r="P512" s="1083">
        <v>3208007</v>
      </c>
      <c r="Q512" s="1083" t="s">
        <v>2117</v>
      </c>
      <c r="R512" s="1144" t="s">
        <v>2116</v>
      </c>
      <c r="S512" s="1037">
        <v>320800701</v>
      </c>
      <c r="T512" s="1037" t="s">
        <v>2118</v>
      </c>
      <c r="U512" s="1083">
        <v>0</v>
      </c>
      <c r="V512" s="1083">
        <v>1</v>
      </c>
      <c r="W512" s="1083">
        <v>1</v>
      </c>
      <c r="X512" s="1083">
        <v>1</v>
      </c>
      <c r="Y512" s="1083">
        <v>1</v>
      </c>
      <c r="Z512" s="1083">
        <v>4</v>
      </c>
      <c r="AA512" s="1020" t="s">
        <v>43</v>
      </c>
      <c r="AB512" s="1037" t="s">
        <v>3317</v>
      </c>
      <c r="AC512" s="1142" t="s">
        <v>2119</v>
      </c>
      <c r="AD512" s="1142" t="s">
        <v>2120</v>
      </c>
      <c r="AE512" s="1142" t="s">
        <v>2121</v>
      </c>
      <c r="AF512" s="1020" t="s">
        <v>3108</v>
      </c>
      <c r="AG512" s="1020" t="s">
        <v>3118</v>
      </c>
      <c r="AH512" s="1020" t="s">
        <v>3111</v>
      </c>
      <c r="AI512" s="1020" t="s">
        <v>3129</v>
      </c>
      <c r="AJ512" s="1020" t="s">
        <v>3121</v>
      </c>
      <c r="AK512" s="1020" t="s">
        <v>3108</v>
      </c>
      <c r="AL512" s="1020" t="s">
        <v>3142</v>
      </c>
      <c r="AM512" s="1020" t="s">
        <v>3108</v>
      </c>
      <c r="AN512" s="1026" t="s">
        <v>3108</v>
      </c>
      <c r="AO512" s="1027" t="s">
        <v>2010</v>
      </c>
      <c r="AP512" s="1028"/>
      <c r="AQ512" s="1030"/>
      <c r="AR512" s="1030"/>
      <c r="AS512" s="1030"/>
      <c r="AT512" s="1030">
        <v>50000000</v>
      </c>
      <c r="AU512" s="1030">
        <f t="shared" si="81"/>
        <v>50000000</v>
      </c>
      <c r="AV512" s="1030"/>
      <c r="AW512" s="1030"/>
      <c r="AX512" s="1030"/>
      <c r="AY512" s="1030"/>
      <c r="AZ512" s="1030"/>
      <c r="BA512" s="1030"/>
      <c r="BB512" s="1030"/>
      <c r="BC512" s="1030"/>
      <c r="BD512" s="1030"/>
      <c r="BE512" s="1030"/>
      <c r="BF512" s="1030"/>
      <c r="BG512" s="1030"/>
      <c r="BH512" s="1030"/>
      <c r="BI512" s="1030"/>
      <c r="BJ512" s="1030"/>
      <c r="BK512" s="1030"/>
      <c r="BL512" s="1030"/>
      <c r="BM512" s="1030">
        <f t="shared" si="76"/>
        <v>0</v>
      </c>
    </row>
    <row r="513" spans="1:65" ht="155.25" hidden="1" x14ac:dyDescent="0.25">
      <c r="A513" s="855">
        <v>510</v>
      </c>
      <c r="B513" s="852" t="s">
        <v>2003</v>
      </c>
      <c r="C513" s="849" t="s">
        <v>3080</v>
      </c>
      <c r="D513" s="853" t="s">
        <v>2103</v>
      </c>
      <c r="E513" s="1083" t="s">
        <v>2104</v>
      </c>
      <c r="F513" s="1083" t="s">
        <v>2106</v>
      </c>
      <c r="G513" s="1037" t="s">
        <v>110</v>
      </c>
      <c r="H513" s="1037" t="s">
        <v>158</v>
      </c>
      <c r="I513" s="1037" t="s">
        <v>2010</v>
      </c>
      <c r="J513" s="1037">
        <v>2023</v>
      </c>
      <c r="K513" s="1037">
        <v>6</v>
      </c>
      <c r="L513" s="1037">
        <v>32</v>
      </c>
      <c r="M513" s="1037" t="s">
        <v>2105</v>
      </c>
      <c r="N513" s="1197">
        <v>3208</v>
      </c>
      <c r="O513" s="1083" t="s">
        <v>2024</v>
      </c>
      <c r="P513" s="1083">
        <v>3208009</v>
      </c>
      <c r="Q513" s="1083" t="s">
        <v>2123</v>
      </c>
      <c r="R513" s="1144" t="s">
        <v>2122</v>
      </c>
      <c r="S513" s="1083">
        <v>320800900</v>
      </c>
      <c r="T513" s="1037" t="s">
        <v>2582</v>
      </c>
      <c r="U513" s="1037">
        <v>0</v>
      </c>
      <c r="V513" s="1037">
        <v>0</v>
      </c>
      <c r="W513" s="1037">
        <v>1</v>
      </c>
      <c r="X513" s="1037">
        <v>1</v>
      </c>
      <c r="Y513" s="1037">
        <v>0</v>
      </c>
      <c r="Z513" s="1037">
        <v>2</v>
      </c>
      <c r="AA513" s="1020" t="s">
        <v>43</v>
      </c>
      <c r="AB513" s="1037" t="s">
        <v>3317</v>
      </c>
      <c r="AC513" s="1037" t="s">
        <v>2110</v>
      </c>
      <c r="AD513" s="1037" t="s">
        <v>2074</v>
      </c>
      <c r="AE513" s="1037" t="s">
        <v>2124</v>
      </c>
      <c r="AF513" s="1020" t="s">
        <v>3108</v>
      </c>
      <c r="AG513" s="1020" t="s">
        <v>3108</v>
      </c>
      <c r="AH513" s="1020" t="s">
        <v>3108</v>
      </c>
      <c r="AI513" s="1020" t="s">
        <v>3108</v>
      </c>
      <c r="AJ513" s="1020" t="s">
        <v>3108</v>
      </c>
      <c r="AK513" s="1020" t="s">
        <v>3141</v>
      </c>
      <c r="AL513" s="1020" t="s">
        <v>3142</v>
      </c>
      <c r="AM513" s="1020" t="s">
        <v>3108</v>
      </c>
      <c r="AN513" s="1026" t="s">
        <v>3108</v>
      </c>
      <c r="AO513" s="1027" t="s">
        <v>2010</v>
      </c>
      <c r="AP513" s="1028"/>
      <c r="AQ513" s="1030"/>
      <c r="AR513" s="1030"/>
      <c r="AS513" s="1030"/>
      <c r="AT513" s="1030">
        <v>50000000</v>
      </c>
      <c r="AU513" s="1030">
        <f t="shared" si="81"/>
        <v>50000000</v>
      </c>
      <c r="AV513" s="1030"/>
      <c r="AW513" s="1030"/>
      <c r="AX513" s="1030"/>
      <c r="AY513" s="1030"/>
      <c r="AZ513" s="1030"/>
      <c r="BA513" s="1030"/>
      <c r="BB513" s="1030"/>
      <c r="BC513" s="1030"/>
      <c r="BD513" s="1030"/>
      <c r="BE513" s="1030"/>
      <c r="BF513" s="1030"/>
      <c r="BG513" s="1030"/>
      <c r="BH513" s="1030"/>
      <c r="BI513" s="1030"/>
      <c r="BJ513" s="1030"/>
      <c r="BK513" s="1030"/>
      <c r="BL513" s="1030"/>
      <c r="BM513" s="1030">
        <f t="shared" si="76"/>
        <v>0</v>
      </c>
    </row>
    <row r="514" spans="1:65" ht="155.25" hidden="1" x14ac:dyDescent="0.25">
      <c r="A514" s="855">
        <v>511</v>
      </c>
      <c r="B514" s="852" t="s">
        <v>2003</v>
      </c>
      <c r="C514" s="849" t="s">
        <v>3080</v>
      </c>
      <c r="D514" s="853" t="s">
        <v>2126</v>
      </c>
      <c r="E514" s="852" t="s">
        <v>2127</v>
      </c>
      <c r="F514" s="852" t="s">
        <v>2130</v>
      </c>
      <c r="G514" s="1075" t="s">
        <v>110</v>
      </c>
      <c r="H514" s="1199">
        <v>9</v>
      </c>
      <c r="I514" s="1075" t="s">
        <v>2131</v>
      </c>
      <c r="J514" s="1075">
        <v>2023</v>
      </c>
      <c r="K514" s="1199">
        <v>14</v>
      </c>
      <c r="L514" s="1075">
        <v>45</v>
      </c>
      <c r="M514" s="1075" t="s">
        <v>2128</v>
      </c>
      <c r="N514" s="1075">
        <v>4501</v>
      </c>
      <c r="O514" s="852" t="s">
        <v>2129</v>
      </c>
      <c r="P514" s="1075">
        <v>4501061</v>
      </c>
      <c r="Q514" s="1080" t="s">
        <v>2133</v>
      </c>
      <c r="R514" s="1144" t="s">
        <v>2132</v>
      </c>
      <c r="S514" s="1075">
        <v>450106103</v>
      </c>
      <c r="T514" s="1080" t="s">
        <v>2134</v>
      </c>
      <c r="U514" s="1195">
        <v>13000</v>
      </c>
      <c r="V514" s="1195">
        <v>1316</v>
      </c>
      <c r="W514" s="1195">
        <v>5216</v>
      </c>
      <c r="X514" s="1195">
        <v>6117</v>
      </c>
      <c r="Y514" s="1195">
        <v>1351</v>
      </c>
      <c r="Z514" s="1195">
        <f>V514+W514+X514+Y514</f>
        <v>14000</v>
      </c>
      <c r="AA514" s="1020" t="s">
        <v>43</v>
      </c>
      <c r="AB514" s="1075" t="s">
        <v>3317</v>
      </c>
      <c r="AC514" s="1080" t="s">
        <v>2135</v>
      </c>
      <c r="AD514" s="1080" t="s">
        <v>2136</v>
      </c>
      <c r="AE514" s="1080" t="s">
        <v>2137</v>
      </c>
      <c r="AF514" s="1020" t="s">
        <v>3108</v>
      </c>
      <c r="AG514" s="1020" t="s">
        <v>3108</v>
      </c>
      <c r="AH514" s="1020" t="s">
        <v>3108</v>
      </c>
      <c r="AI514" s="1020" t="s">
        <v>3108</v>
      </c>
      <c r="AJ514" s="1020" t="s">
        <v>3108</v>
      </c>
      <c r="AK514" s="1020" t="s">
        <v>3108</v>
      </c>
      <c r="AL514" s="1020" t="s">
        <v>3108</v>
      </c>
      <c r="AM514" s="1020" t="s">
        <v>3108</v>
      </c>
      <c r="AN514" s="1026" t="s">
        <v>3108</v>
      </c>
      <c r="AO514" s="1027" t="s">
        <v>2010</v>
      </c>
      <c r="AP514" s="1005">
        <v>463500000</v>
      </c>
      <c r="AQ514" s="1030"/>
      <c r="AR514" s="1030"/>
      <c r="AS514" s="1030"/>
      <c r="AT514" s="1030"/>
      <c r="AU514" s="1030">
        <f t="shared" si="81"/>
        <v>463500000</v>
      </c>
      <c r="AV514" s="1030">
        <v>397800000</v>
      </c>
      <c r="AW514" s="1030"/>
      <c r="AX514" s="1030"/>
      <c r="AY514" s="1030"/>
      <c r="AZ514" s="1030"/>
      <c r="BA514" s="1030">
        <f t="shared" ref="BA514:BA522" si="90">AV514+AW514+AX514+AY514+AZ514</f>
        <v>397800000</v>
      </c>
      <c r="BB514" s="1030">
        <v>447800000</v>
      </c>
      <c r="BC514" s="1030"/>
      <c r="BD514" s="1030"/>
      <c r="BE514" s="1030"/>
      <c r="BF514" s="1030"/>
      <c r="BG514" s="1030">
        <f t="shared" ref="BG514:BG523" si="91">+BB514+BC514+BD514+BE514+BF514</f>
        <v>447800000</v>
      </c>
      <c r="BH514" s="1030">
        <v>501571392</v>
      </c>
      <c r="BI514" s="1030"/>
      <c r="BJ514" s="1030"/>
      <c r="BK514" s="1030"/>
      <c r="BL514" s="1030"/>
      <c r="BM514" s="1030">
        <f t="shared" si="76"/>
        <v>501571392</v>
      </c>
    </row>
    <row r="515" spans="1:65" ht="155.25" hidden="1" x14ac:dyDescent="0.25">
      <c r="A515" s="855">
        <v>512</v>
      </c>
      <c r="B515" s="852" t="s">
        <v>2003</v>
      </c>
      <c r="C515" s="849" t="s">
        <v>3080</v>
      </c>
      <c r="D515" s="853" t="s">
        <v>2126</v>
      </c>
      <c r="E515" s="852" t="s">
        <v>2127</v>
      </c>
      <c r="F515" s="852" t="s">
        <v>2130</v>
      </c>
      <c r="G515" s="1075" t="s">
        <v>110</v>
      </c>
      <c r="H515" s="1199">
        <v>9</v>
      </c>
      <c r="I515" s="1075" t="s">
        <v>2131</v>
      </c>
      <c r="J515" s="1075">
        <v>2023</v>
      </c>
      <c r="K515" s="1199">
        <v>14</v>
      </c>
      <c r="L515" s="1075">
        <v>45</v>
      </c>
      <c r="M515" s="1075" t="s">
        <v>2128</v>
      </c>
      <c r="N515" s="1075">
        <v>4501</v>
      </c>
      <c r="O515" s="852" t="s">
        <v>2129</v>
      </c>
      <c r="P515" s="1075">
        <v>4501048</v>
      </c>
      <c r="Q515" s="1080" t="s">
        <v>2139</v>
      </c>
      <c r="R515" s="1144" t="s">
        <v>2138</v>
      </c>
      <c r="S515" s="1075">
        <v>450104800</v>
      </c>
      <c r="T515" s="1080" t="s">
        <v>157</v>
      </c>
      <c r="U515" s="1200">
        <v>2</v>
      </c>
      <c r="V515" s="1195">
        <v>1</v>
      </c>
      <c r="W515" s="1195">
        <v>3</v>
      </c>
      <c r="X515" s="1195">
        <v>3</v>
      </c>
      <c r="Y515" s="1195">
        <v>3</v>
      </c>
      <c r="Z515" s="1195">
        <v>10</v>
      </c>
      <c r="AA515" s="1020" t="s">
        <v>43</v>
      </c>
      <c r="AB515" s="1075" t="s">
        <v>3317</v>
      </c>
      <c r="AC515" s="1080" t="s">
        <v>2135</v>
      </c>
      <c r="AD515" s="1080" t="s">
        <v>2136</v>
      </c>
      <c r="AE515" s="1080" t="s">
        <v>2140</v>
      </c>
      <c r="AF515" s="1020" t="s">
        <v>3108</v>
      </c>
      <c r="AG515" s="1020" t="s">
        <v>3108</v>
      </c>
      <c r="AH515" s="1020" t="s">
        <v>3108</v>
      </c>
      <c r="AI515" s="1020" t="s">
        <v>3159</v>
      </c>
      <c r="AJ515" s="1020" t="s">
        <v>3192</v>
      </c>
      <c r="AK515" s="1020" t="s">
        <v>3108</v>
      </c>
      <c r="AL515" s="1020" t="s">
        <v>3108</v>
      </c>
      <c r="AM515" s="1020" t="s">
        <v>3108</v>
      </c>
      <c r="AN515" s="1026" t="s">
        <v>3108</v>
      </c>
      <c r="AO515" s="1027" t="s">
        <v>2010</v>
      </c>
      <c r="AP515" s="1005">
        <v>163000000</v>
      </c>
      <c r="AQ515" s="1030"/>
      <c r="AR515" s="1030"/>
      <c r="AS515" s="1030"/>
      <c r="AT515" s="1030"/>
      <c r="AU515" s="1030">
        <f t="shared" si="81"/>
        <v>163000000</v>
      </c>
      <c r="AV515" s="1030">
        <v>87600000</v>
      </c>
      <c r="AW515" s="1030"/>
      <c r="AX515" s="1030"/>
      <c r="AY515" s="1030"/>
      <c r="AZ515" s="1030"/>
      <c r="BA515" s="1030">
        <f t="shared" si="90"/>
        <v>87600000</v>
      </c>
      <c r="BB515" s="1030">
        <v>127183127</v>
      </c>
      <c r="BC515" s="1030"/>
      <c r="BD515" s="1030"/>
      <c r="BE515" s="1030"/>
      <c r="BF515" s="1030"/>
      <c r="BG515" s="1030">
        <f t="shared" si="91"/>
        <v>127183127</v>
      </c>
      <c r="BH515" s="1030">
        <v>108534992</v>
      </c>
      <c r="BI515" s="1030"/>
      <c r="BJ515" s="1030"/>
      <c r="BK515" s="1030"/>
      <c r="BL515" s="1030"/>
      <c r="BM515" s="1030">
        <f t="shared" si="76"/>
        <v>108534992</v>
      </c>
    </row>
    <row r="516" spans="1:65" ht="155.25" hidden="1" x14ac:dyDescent="0.25">
      <c r="A516" s="855">
        <v>513</v>
      </c>
      <c r="B516" s="852" t="s">
        <v>2003</v>
      </c>
      <c r="C516" s="849" t="s">
        <v>3080</v>
      </c>
      <c r="D516" s="853" t="s">
        <v>2126</v>
      </c>
      <c r="E516" s="852" t="s">
        <v>2127</v>
      </c>
      <c r="F516" s="852" t="s">
        <v>2130</v>
      </c>
      <c r="G516" s="1075" t="s">
        <v>110</v>
      </c>
      <c r="H516" s="1199">
        <v>9</v>
      </c>
      <c r="I516" s="1075" t="s">
        <v>2131</v>
      </c>
      <c r="J516" s="1075">
        <v>2023</v>
      </c>
      <c r="K516" s="1199">
        <v>14</v>
      </c>
      <c r="L516" s="1075">
        <v>45</v>
      </c>
      <c r="M516" s="1075" t="s">
        <v>2128</v>
      </c>
      <c r="N516" s="1075">
        <v>4501</v>
      </c>
      <c r="O516" s="852" t="s">
        <v>2129</v>
      </c>
      <c r="P516" s="1037">
        <v>4501060</v>
      </c>
      <c r="Q516" s="1142" t="s">
        <v>2142</v>
      </c>
      <c r="R516" s="1144" t="s">
        <v>2141</v>
      </c>
      <c r="S516" s="1037">
        <v>450106000</v>
      </c>
      <c r="T516" s="1142" t="s">
        <v>2142</v>
      </c>
      <c r="U516" s="1083">
        <v>0</v>
      </c>
      <c r="V516" s="1083">
        <v>0</v>
      </c>
      <c r="W516" s="1083">
        <v>1</v>
      </c>
      <c r="X516" s="1083">
        <v>1</v>
      </c>
      <c r="Y516" s="1083">
        <v>0</v>
      </c>
      <c r="Z516" s="1195">
        <v>2</v>
      </c>
      <c r="AA516" s="1020" t="s">
        <v>43</v>
      </c>
      <c r="AB516" s="1075" t="s">
        <v>3317</v>
      </c>
      <c r="AC516" s="1080" t="s">
        <v>2135</v>
      </c>
      <c r="AD516" s="1080" t="s">
        <v>2136</v>
      </c>
      <c r="AE516" s="1142" t="s">
        <v>2143</v>
      </c>
      <c r="AF516" s="1020" t="s">
        <v>3108</v>
      </c>
      <c r="AG516" s="1020" t="s">
        <v>3108</v>
      </c>
      <c r="AH516" s="1020" t="s">
        <v>3108</v>
      </c>
      <c r="AI516" s="1020" t="s">
        <v>3108</v>
      </c>
      <c r="AJ516" s="1020" t="s">
        <v>3108</v>
      </c>
      <c r="AK516" s="1020" t="s">
        <v>3108</v>
      </c>
      <c r="AL516" s="1020" t="s">
        <v>3108</v>
      </c>
      <c r="AM516" s="1020" t="s">
        <v>3108</v>
      </c>
      <c r="AN516" s="1026" t="s">
        <v>3108</v>
      </c>
      <c r="AO516" s="1027" t="s">
        <v>2010</v>
      </c>
      <c r="AP516" s="1005">
        <v>40000000</v>
      </c>
      <c r="AQ516" s="1030"/>
      <c r="AR516" s="1030"/>
      <c r="AS516" s="1030"/>
      <c r="AT516" s="1030"/>
      <c r="AU516" s="1030">
        <f t="shared" si="81"/>
        <v>40000000</v>
      </c>
      <c r="AV516" s="1030">
        <v>84547272</v>
      </c>
      <c r="AW516" s="1030"/>
      <c r="AX516" s="1030"/>
      <c r="AY516" s="1030"/>
      <c r="AZ516" s="1030"/>
      <c r="BA516" s="1030">
        <f t="shared" si="90"/>
        <v>84547272</v>
      </c>
      <c r="BB516" s="1030">
        <v>47600000</v>
      </c>
      <c r="BC516" s="1030"/>
      <c r="BD516" s="1030"/>
      <c r="BE516" s="1030"/>
      <c r="BF516" s="1030"/>
      <c r="BG516" s="1030">
        <f t="shared" si="91"/>
        <v>47600000</v>
      </c>
      <c r="BH516" s="1030">
        <v>68534992</v>
      </c>
      <c r="BI516" s="1030"/>
      <c r="BJ516" s="1030"/>
      <c r="BK516" s="1030"/>
      <c r="BL516" s="1030"/>
      <c r="BM516" s="1030">
        <f t="shared" si="76"/>
        <v>68534992</v>
      </c>
    </row>
    <row r="517" spans="1:65" ht="172.5" hidden="1" x14ac:dyDescent="0.25">
      <c r="A517" s="855">
        <v>514</v>
      </c>
      <c r="B517" s="852" t="s">
        <v>2003</v>
      </c>
      <c r="C517" s="849" t="s">
        <v>3080</v>
      </c>
      <c r="D517" s="853" t="s">
        <v>2126</v>
      </c>
      <c r="E517" s="852" t="s">
        <v>2127</v>
      </c>
      <c r="F517" s="852" t="s">
        <v>2130</v>
      </c>
      <c r="G517" s="1075" t="s">
        <v>110</v>
      </c>
      <c r="H517" s="1199">
        <v>9</v>
      </c>
      <c r="I517" s="1075" t="s">
        <v>2131</v>
      </c>
      <c r="J517" s="1075">
        <v>2023</v>
      </c>
      <c r="K517" s="1199">
        <v>14</v>
      </c>
      <c r="L517" s="1037">
        <v>45</v>
      </c>
      <c r="M517" s="1075" t="s">
        <v>2144</v>
      </c>
      <c r="N517" s="1037">
        <v>4501</v>
      </c>
      <c r="O517" s="1080" t="s">
        <v>2024</v>
      </c>
      <c r="P517" s="1075">
        <v>4501026</v>
      </c>
      <c r="Q517" s="1080" t="s">
        <v>3055</v>
      </c>
      <c r="R517" s="1144" t="s">
        <v>2145</v>
      </c>
      <c r="S517" s="1075">
        <v>450102601</v>
      </c>
      <c r="T517" s="1080" t="s">
        <v>216</v>
      </c>
      <c r="U517" s="1200">
        <v>0</v>
      </c>
      <c r="V517" s="1200">
        <v>0</v>
      </c>
      <c r="W517" s="1195">
        <v>1</v>
      </c>
      <c r="X517" s="1200">
        <v>0</v>
      </c>
      <c r="Y517" s="1200">
        <v>0</v>
      </c>
      <c r="Z517" s="1195">
        <v>1</v>
      </c>
      <c r="AA517" s="1020" t="s">
        <v>43</v>
      </c>
      <c r="AB517" s="1075" t="s">
        <v>3317</v>
      </c>
      <c r="AC517" s="1080" t="s">
        <v>2135</v>
      </c>
      <c r="AD517" s="1080" t="s">
        <v>2136</v>
      </c>
      <c r="AE517" s="1080" t="s">
        <v>2148</v>
      </c>
      <c r="AF517" s="1020" t="s">
        <v>3108</v>
      </c>
      <c r="AG517" s="1020" t="s">
        <v>3108</v>
      </c>
      <c r="AH517" s="1020" t="s">
        <v>3108</v>
      </c>
      <c r="AI517" s="1020" t="s">
        <v>3108</v>
      </c>
      <c r="AJ517" s="1020" t="s">
        <v>3146</v>
      </c>
      <c r="AK517" s="1020" t="s">
        <v>3108</v>
      </c>
      <c r="AL517" s="1020" t="s">
        <v>3108</v>
      </c>
      <c r="AM517" s="1020" t="s">
        <v>3108</v>
      </c>
      <c r="AN517" s="1026" t="s">
        <v>3108</v>
      </c>
      <c r="AO517" s="1027" t="s">
        <v>2010</v>
      </c>
      <c r="AP517" s="1028">
        <v>193800000</v>
      </c>
      <c r="AQ517" s="1030"/>
      <c r="AR517" s="1030"/>
      <c r="AS517" s="1030"/>
      <c r="AT517" s="1030"/>
      <c r="AU517" s="1030">
        <f t="shared" si="81"/>
        <v>193800000</v>
      </c>
      <c r="AV517" s="1030">
        <v>142554343</v>
      </c>
      <c r="AW517" s="1030"/>
      <c r="AX517" s="1030"/>
      <c r="AY517" s="1030"/>
      <c r="AZ517" s="1030"/>
      <c r="BA517" s="1030">
        <f t="shared" si="90"/>
        <v>142554343</v>
      </c>
      <c r="BB517" s="1030">
        <v>130000000</v>
      </c>
      <c r="BC517" s="1030"/>
      <c r="BD517" s="1030"/>
      <c r="BE517" s="1030"/>
      <c r="BF517" s="1030"/>
      <c r="BG517" s="1030">
        <f t="shared" si="91"/>
        <v>130000000</v>
      </c>
      <c r="BH517" s="1030">
        <v>175000000</v>
      </c>
      <c r="BI517" s="1030"/>
      <c r="BJ517" s="1030"/>
      <c r="BK517" s="1030"/>
      <c r="BL517" s="1030"/>
      <c r="BM517" s="1030">
        <f t="shared" ref="BM517:BM580" si="92">+BH517+BI517+BJ517+BK517+BL517</f>
        <v>175000000</v>
      </c>
    </row>
    <row r="518" spans="1:65" ht="86.25" hidden="1" x14ac:dyDescent="0.25">
      <c r="A518" s="855">
        <v>515</v>
      </c>
      <c r="B518" s="852" t="s">
        <v>2003</v>
      </c>
      <c r="C518" s="849" t="s">
        <v>3081</v>
      </c>
      <c r="D518" s="853" t="s">
        <v>2151</v>
      </c>
      <c r="E518" s="852" t="s">
        <v>2152</v>
      </c>
      <c r="F518" s="852" t="s">
        <v>2154</v>
      </c>
      <c r="G518" s="1075" t="s">
        <v>110</v>
      </c>
      <c r="H518" s="1199">
        <v>0</v>
      </c>
      <c r="I518" s="1075" t="s">
        <v>2155</v>
      </c>
      <c r="J518" s="1075" t="s">
        <v>2156</v>
      </c>
      <c r="K518" s="1075">
        <v>1</v>
      </c>
      <c r="L518" s="1075">
        <v>45</v>
      </c>
      <c r="M518" s="1075" t="s">
        <v>2153</v>
      </c>
      <c r="N518" s="1075">
        <v>4599</v>
      </c>
      <c r="O518" s="852" t="s">
        <v>413</v>
      </c>
      <c r="P518" s="1075">
        <v>4599031</v>
      </c>
      <c r="Q518" s="1075" t="s">
        <v>128</v>
      </c>
      <c r="R518" s="1039" t="s">
        <v>2157</v>
      </c>
      <c r="S518" s="1075">
        <v>459903100</v>
      </c>
      <c r="T518" s="1075" t="s">
        <v>2158</v>
      </c>
      <c r="U518" s="1075">
        <v>67</v>
      </c>
      <c r="V518" s="1075">
        <v>67</v>
      </c>
      <c r="W518" s="1075">
        <v>67</v>
      </c>
      <c r="X518" s="1075">
        <v>67</v>
      </c>
      <c r="Y518" s="1075">
        <v>67</v>
      </c>
      <c r="Z518" s="1075">
        <v>67</v>
      </c>
      <c r="AA518" s="1020" t="s">
        <v>53</v>
      </c>
      <c r="AB518" s="1020" t="s">
        <v>3317</v>
      </c>
      <c r="AC518" s="1075" t="s">
        <v>2159</v>
      </c>
      <c r="AD518" s="1075" t="s">
        <v>2160</v>
      </c>
      <c r="AE518" s="1075" t="s">
        <v>359</v>
      </c>
      <c r="AF518" s="1020" t="s">
        <v>3108</v>
      </c>
      <c r="AG518" s="1020" t="s">
        <v>3108</v>
      </c>
      <c r="AH518" s="1020" t="s">
        <v>3108</v>
      </c>
      <c r="AI518" s="1020" t="s">
        <v>3108</v>
      </c>
      <c r="AJ518" s="1023" t="s">
        <v>3121</v>
      </c>
      <c r="AK518" s="1020" t="s">
        <v>3108</v>
      </c>
      <c r="AL518" s="1020" t="s">
        <v>3108</v>
      </c>
      <c r="AM518" s="1020" t="s">
        <v>3108</v>
      </c>
      <c r="AN518" s="1026" t="s">
        <v>3108</v>
      </c>
      <c r="AO518" s="1027" t="s">
        <v>2978</v>
      </c>
      <c r="AP518" s="1003">
        <f>95476074+802934313</f>
        <v>898410387</v>
      </c>
      <c r="AQ518" s="1030"/>
      <c r="AR518" s="1030"/>
      <c r="AS518" s="1030"/>
      <c r="AT518" s="1030"/>
      <c r="AU518" s="1030">
        <f t="shared" si="81"/>
        <v>898410387</v>
      </c>
      <c r="AV518" s="1030">
        <f>293788944+843081029-50000000</f>
        <v>1086869973</v>
      </c>
      <c r="AW518" s="1030"/>
      <c r="AX518" s="1030"/>
      <c r="AY518" s="1030"/>
      <c r="AZ518" s="1030"/>
      <c r="BA518" s="1030">
        <f t="shared" si="90"/>
        <v>1086869973</v>
      </c>
      <c r="BB518" s="1030">
        <f>321420298+885235080-50000000</f>
        <v>1156655378</v>
      </c>
      <c r="BC518" s="1030"/>
      <c r="BD518" s="1030"/>
      <c r="BE518" s="1030"/>
      <c r="BF518" s="1030"/>
      <c r="BG518" s="1030">
        <f t="shared" si="91"/>
        <v>1156655378</v>
      </c>
      <c r="BH518" s="1030">
        <f>350361428+929496834-50000000</f>
        <v>1229858262</v>
      </c>
      <c r="BI518" s="1030"/>
      <c r="BJ518" s="1030"/>
      <c r="BK518" s="1030"/>
      <c r="BL518" s="1030"/>
      <c r="BM518" s="1030">
        <f t="shared" si="92"/>
        <v>1229858262</v>
      </c>
    </row>
    <row r="519" spans="1:65" ht="69" hidden="1" x14ac:dyDescent="0.25">
      <c r="A519" s="855">
        <v>516</v>
      </c>
      <c r="B519" s="852" t="s">
        <v>2003</v>
      </c>
      <c r="C519" s="849" t="s">
        <v>3081</v>
      </c>
      <c r="D519" s="853" t="s">
        <v>2151</v>
      </c>
      <c r="E519" s="852" t="s">
        <v>2152</v>
      </c>
      <c r="F519" s="852" t="s">
        <v>2154</v>
      </c>
      <c r="G519" s="1075" t="s">
        <v>110</v>
      </c>
      <c r="H519" s="1199">
        <v>0</v>
      </c>
      <c r="I519" s="1075" t="s">
        <v>2155</v>
      </c>
      <c r="J519" s="1075" t="s">
        <v>2156</v>
      </c>
      <c r="K519" s="1075">
        <v>1</v>
      </c>
      <c r="L519" s="1075">
        <v>45</v>
      </c>
      <c r="M519" s="1075" t="s">
        <v>2153</v>
      </c>
      <c r="N519" s="1075">
        <v>4599</v>
      </c>
      <c r="O519" s="852" t="s">
        <v>413</v>
      </c>
      <c r="P519" s="1075">
        <v>4599026</v>
      </c>
      <c r="Q519" s="1075" t="s">
        <v>375</v>
      </c>
      <c r="R519" s="1039" t="s">
        <v>2161</v>
      </c>
      <c r="S519" s="1075">
        <v>459902600</v>
      </c>
      <c r="T519" s="1075" t="s">
        <v>2162</v>
      </c>
      <c r="U519" s="1075">
        <v>0</v>
      </c>
      <c r="V519" s="1075">
        <v>1</v>
      </c>
      <c r="W519" s="1075">
        <v>4</v>
      </c>
      <c r="X519" s="1075">
        <v>4</v>
      </c>
      <c r="Y519" s="1075">
        <v>4</v>
      </c>
      <c r="Z519" s="1075">
        <f>SUM(V519:Y519)</f>
        <v>13</v>
      </c>
      <c r="AA519" s="1020" t="s">
        <v>43</v>
      </c>
      <c r="AB519" s="1075" t="s">
        <v>3317</v>
      </c>
      <c r="AC519" s="1075" t="s">
        <v>2159</v>
      </c>
      <c r="AD519" s="1075" t="s">
        <v>2160</v>
      </c>
      <c r="AE519" s="1075" t="s">
        <v>359</v>
      </c>
      <c r="AF519" s="1020" t="s">
        <v>3108</v>
      </c>
      <c r="AG519" s="1020" t="s">
        <v>3108</v>
      </c>
      <c r="AH519" s="1020" t="s">
        <v>3108</v>
      </c>
      <c r="AI519" s="1020" t="s">
        <v>3108</v>
      </c>
      <c r="AJ519" s="1023" t="s">
        <v>3121</v>
      </c>
      <c r="AK519" s="1020" t="s">
        <v>3108</v>
      </c>
      <c r="AL519" s="1020" t="s">
        <v>3219</v>
      </c>
      <c r="AM519" s="1020" t="s">
        <v>3108</v>
      </c>
      <c r="AN519" s="1026" t="s">
        <v>3108</v>
      </c>
      <c r="AO519" s="1027" t="s">
        <v>2978</v>
      </c>
      <c r="AP519" s="1003">
        <v>191758029</v>
      </c>
      <c r="AQ519" s="1030"/>
      <c r="AR519" s="1030"/>
      <c r="AS519" s="1030"/>
      <c r="AT519" s="1030"/>
      <c r="AU519" s="1030">
        <f t="shared" si="81"/>
        <v>191758029</v>
      </c>
      <c r="AV519" s="1030">
        <v>293788944</v>
      </c>
      <c r="AW519" s="1030"/>
      <c r="AX519" s="1030"/>
      <c r="AY519" s="1030"/>
      <c r="AZ519" s="1030"/>
      <c r="BA519" s="1030">
        <f t="shared" si="90"/>
        <v>293788944</v>
      </c>
      <c r="BB519" s="1030">
        <v>321420298</v>
      </c>
      <c r="BC519" s="1030"/>
      <c r="BD519" s="1030"/>
      <c r="BE519" s="1030"/>
      <c r="BF519" s="1030"/>
      <c r="BG519" s="1030">
        <f t="shared" si="91"/>
        <v>321420298</v>
      </c>
      <c r="BH519" s="1030">
        <f>350361428</f>
        <v>350361428</v>
      </c>
      <c r="BI519" s="1030"/>
      <c r="BJ519" s="1030"/>
      <c r="BK519" s="1030"/>
      <c r="BL519" s="1030"/>
      <c r="BM519" s="1030">
        <f t="shared" si="92"/>
        <v>350361428</v>
      </c>
    </row>
    <row r="520" spans="1:65" ht="120.75" hidden="1" x14ac:dyDescent="0.25">
      <c r="A520" s="855">
        <v>517</v>
      </c>
      <c r="B520" s="852" t="s">
        <v>2003</v>
      </c>
      <c r="C520" s="849" t="s">
        <v>3081</v>
      </c>
      <c r="D520" s="853" t="s">
        <v>2151</v>
      </c>
      <c r="E520" s="852" t="s">
        <v>2152</v>
      </c>
      <c r="F520" s="852" t="s">
        <v>2154</v>
      </c>
      <c r="G520" s="1075" t="s">
        <v>110</v>
      </c>
      <c r="H520" s="1199">
        <v>0</v>
      </c>
      <c r="I520" s="1075" t="s">
        <v>2155</v>
      </c>
      <c r="J520" s="1075" t="s">
        <v>2156</v>
      </c>
      <c r="K520" s="1075">
        <v>1</v>
      </c>
      <c r="L520" s="1075">
        <v>45</v>
      </c>
      <c r="M520" s="1075" t="s">
        <v>2153</v>
      </c>
      <c r="N520" s="1075">
        <v>4599</v>
      </c>
      <c r="O520" s="852" t="s">
        <v>413</v>
      </c>
      <c r="P520" s="1075">
        <v>4599018</v>
      </c>
      <c r="Q520" s="1075" t="s">
        <v>102</v>
      </c>
      <c r="R520" s="1039" t="s">
        <v>2163</v>
      </c>
      <c r="S520" s="1075">
        <v>459901800</v>
      </c>
      <c r="T520" s="1075" t="s">
        <v>2164</v>
      </c>
      <c r="U520" s="1075">
        <v>0</v>
      </c>
      <c r="V520" s="1075">
        <v>0</v>
      </c>
      <c r="W520" s="1075">
        <v>2</v>
      </c>
      <c r="X520" s="1075">
        <v>2</v>
      </c>
      <c r="Y520" s="1075">
        <v>2</v>
      </c>
      <c r="Z520" s="1075">
        <v>6</v>
      </c>
      <c r="AA520" s="1020" t="s">
        <v>43</v>
      </c>
      <c r="AB520" s="1075" t="s">
        <v>3317</v>
      </c>
      <c r="AC520" s="1075" t="s">
        <v>2159</v>
      </c>
      <c r="AD520" s="1075" t="s">
        <v>2160</v>
      </c>
      <c r="AE520" s="1075" t="s">
        <v>359</v>
      </c>
      <c r="AF520" s="1020" t="s">
        <v>3108</v>
      </c>
      <c r="AG520" s="1020" t="s">
        <v>3108</v>
      </c>
      <c r="AH520" s="1020" t="s">
        <v>3108</v>
      </c>
      <c r="AI520" s="1020" t="s">
        <v>3108</v>
      </c>
      <c r="AJ520" s="1023" t="s">
        <v>3121</v>
      </c>
      <c r="AK520" s="1020" t="s">
        <v>3141</v>
      </c>
      <c r="AL520" s="1020" t="s">
        <v>3219</v>
      </c>
      <c r="AM520" s="1020" t="s">
        <v>3108</v>
      </c>
      <c r="AN520" s="1026" t="s">
        <v>3108</v>
      </c>
      <c r="AO520" s="1027" t="s">
        <v>2978</v>
      </c>
      <c r="AP520" s="1003">
        <v>191758029</v>
      </c>
      <c r="AQ520" s="1030"/>
      <c r="AR520" s="1030"/>
      <c r="AS520" s="1030"/>
      <c r="AT520" s="1030"/>
      <c r="AU520" s="1030">
        <f t="shared" si="81"/>
        <v>191758029</v>
      </c>
      <c r="AV520" s="1030">
        <v>293788944</v>
      </c>
      <c r="AW520" s="1030"/>
      <c r="AX520" s="1030"/>
      <c r="AY520" s="1030"/>
      <c r="AZ520" s="1030"/>
      <c r="BA520" s="1030">
        <f t="shared" si="90"/>
        <v>293788944</v>
      </c>
      <c r="BB520" s="1030">
        <v>321420298</v>
      </c>
      <c r="BC520" s="1030"/>
      <c r="BD520" s="1030"/>
      <c r="BE520" s="1030"/>
      <c r="BF520" s="1030"/>
      <c r="BG520" s="1030">
        <f t="shared" si="91"/>
        <v>321420298</v>
      </c>
      <c r="BH520" s="1030">
        <v>350361428</v>
      </c>
      <c r="BI520" s="1030"/>
      <c r="BJ520" s="1030"/>
      <c r="BK520" s="1030"/>
      <c r="BL520" s="1030"/>
      <c r="BM520" s="1030">
        <f t="shared" si="92"/>
        <v>350361428</v>
      </c>
    </row>
    <row r="521" spans="1:65" ht="86.25" hidden="1" x14ac:dyDescent="0.25">
      <c r="A521" s="855">
        <v>518</v>
      </c>
      <c r="B521" s="852" t="s">
        <v>2003</v>
      </c>
      <c r="C521" s="849" t="s">
        <v>3081</v>
      </c>
      <c r="D521" s="853" t="s">
        <v>2151</v>
      </c>
      <c r="E521" s="852" t="s">
        <v>2152</v>
      </c>
      <c r="F521" s="852" t="s">
        <v>2154</v>
      </c>
      <c r="G521" s="1075" t="s">
        <v>110</v>
      </c>
      <c r="H521" s="1199">
        <v>0</v>
      </c>
      <c r="I521" s="1075" t="s">
        <v>2155</v>
      </c>
      <c r="J521" s="1075" t="s">
        <v>2156</v>
      </c>
      <c r="K521" s="1075">
        <v>1</v>
      </c>
      <c r="L521" s="1075">
        <v>45</v>
      </c>
      <c r="M521" s="1075" t="s">
        <v>2153</v>
      </c>
      <c r="N521" s="1075">
        <v>4599</v>
      </c>
      <c r="O521" s="852" t="s">
        <v>413</v>
      </c>
      <c r="P521" s="1075">
        <v>4599028</v>
      </c>
      <c r="Q521" s="1075" t="s">
        <v>1408</v>
      </c>
      <c r="R521" s="1039" t="s">
        <v>2165</v>
      </c>
      <c r="S521" s="1075">
        <v>459902800</v>
      </c>
      <c r="T521" s="1075" t="s">
        <v>895</v>
      </c>
      <c r="U521" s="1075">
        <v>1</v>
      </c>
      <c r="V521" s="1075">
        <v>1</v>
      </c>
      <c r="W521" s="1075">
        <v>1</v>
      </c>
      <c r="X521" s="1075">
        <v>1</v>
      </c>
      <c r="Y521" s="1075">
        <v>1</v>
      </c>
      <c r="Z521" s="1075">
        <v>1</v>
      </c>
      <c r="AA521" s="1020" t="s">
        <v>53</v>
      </c>
      <c r="AB521" s="1020" t="s">
        <v>3317</v>
      </c>
      <c r="AC521" s="1075" t="s">
        <v>2159</v>
      </c>
      <c r="AD521" s="1075" t="s">
        <v>2160</v>
      </c>
      <c r="AE521" s="1075" t="s">
        <v>2166</v>
      </c>
      <c r="AF521" s="1020" t="s">
        <v>3108</v>
      </c>
      <c r="AG521" s="1020" t="s">
        <v>3108</v>
      </c>
      <c r="AH521" s="1020" t="s">
        <v>3108</v>
      </c>
      <c r="AI521" s="1020" t="s">
        <v>3108</v>
      </c>
      <c r="AJ521" s="1023" t="s">
        <v>3121</v>
      </c>
      <c r="AK521" s="1020" t="s">
        <v>3123</v>
      </c>
      <c r="AL521" s="1020" t="s">
        <v>3133</v>
      </c>
      <c r="AM521" s="1020" t="s">
        <v>3108</v>
      </c>
      <c r="AN521" s="1026" t="s">
        <v>3108</v>
      </c>
      <c r="AO521" s="1027" t="s">
        <v>2978</v>
      </c>
      <c r="AP521" s="1003">
        <v>341758031</v>
      </c>
      <c r="AQ521" s="1030"/>
      <c r="AR521" s="1030"/>
      <c r="AS521" s="1030"/>
      <c r="AT521" s="1030"/>
      <c r="AU521" s="1030">
        <f t="shared" si="81"/>
        <v>341758031</v>
      </c>
      <c r="AV521" s="1030">
        <v>523601184</v>
      </c>
      <c r="AW521" s="1030"/>
      <c r="AX521" s="1030"/>
      <c r="AY521" s="1030"/>
      <c r="AZ521" s="1030"/>
      <c r="BA521" s="1030">
        <f t="shared" si="90"/>
        <v>523601184</v>
      </c>
      <c r="BB521" s="1030">
        <v>572846774</v>
      </c>
      <c r="BC521" s="1030"/>
      <c r="BD521" s="1030"/>
      <c r="BE521" s="1030"/>
      <c r="BF521" s="1030"/>
      <c r="BG521" s="1030">
        <f t="shared" si="91"/>
        <v>572846774</v>
      </c>
      <c r="BH521" s="1030">
        <v>624426692</v>
      </c>
      <c r="BI521" s="1030"/>
      <c r="BJ521" s="1030"/>
      <c r="BK521" s="1030"/>
      <c r="BL521" s="1030"/>
      <c r="BM521" s="1030">
        <f t="shared" si="92"/>
        <v>624426692</v>
      </c>
    </row>
    <row r="522" spans="1:65" ht="69" hidden="1" x14ac:dyDescent="0.25">
      <c r="A522" s="855">
        <v>519</v>
      </c>
      <c r="B522" s="852" t="s">
        <v>2003</v>
      </c>
      <c r="C522" s="849" t="s">
        <v>3081</v>
      </c>
      <c r="D522" s="853" t="s">
        <v>2151</v>
      </c>
      <c r="E522" s="852" t="s">
        <v>2152</v>
      </c>
      <c r="F522" s="852" t="s">
        <v>2154</v>
      </c>
      <c r="G522" s="1075" t="s">
        <v>110</v>
      </c>
      <c r="H522" s="1199">
        <v>0</v>
      </c>
      <c r="I522" s="1075" t="s">
        <v>2155</v>
      </c>
      <c r="J522" s="1075" t="s">
        <v>2156</v>
      </c>
      <c r="K522" s="1075">
        <v>1</v>
      </c>
      <c r="L522" s="1075">
        <v>45</v>
      </c>
      <c r="M522" s="1075" t="s">
        <v>2153</v>
      </c>
      <c r="N522" s="1075">
        <v>4599</v>
      </c>
      <c r="O522" s="852" t="s">
        <v>413</v>
      </c>
      <c r="P522" s="1090">
        <v>4599020</v>
      </c>
      <c r="Q522" s="1090" t="s">
        <v>867</v>
      </c>
      <c r="R522" s="1039" t="s">
        <v>2167</v>
      </c>
      <c r="S522" s="1090">
        <v>459902000</v>
      </c>
      <c r="T522" s="1075" t="s">
        <v>869</v>
      </c>
      <c r="U522" s="1090">
        <v>0</v>
      </c>
      <c r="V522" s="1090">
        <v>0</v>
      </c>
      <c r="W522" s="1090">
        <v>0</v>
      </c>
      <c r="X522" s="1090">
        <v>1</v>
      </c>
      <c r="Y522" s="1090">
        <v>0</v>
      </c>
      <c r="Z522" s="1090">
        <v>1</v>
      </c>
      <c r="AA522" s="1020" t="s">
        <v>43</v>
      </c>
      <c r="AB522" s="1075" t="s">
        <v>3317</v>
      </c>
      <c r="AC522" s="1075" t="s">
        <v>2159</v>
      </c>
      <c r="AD522" s="1075" t="s">
        <v>2160</v>
      </c>
      <c r="AE522" s="1075" t="s">
        <v>2166</v>
      </c>
      <c r="AF522" s="1020" t="s">
        <v>3108</v>
      </c>
      <c r="AG522" s="1020" t="s">
        <v>3108</v>
      </c>
      <c r="AH522" s="1020" t="s">
        <v>3108</v>
      </c>
      <c r="AI522" s="1020" t="s">
        <v>3108</v>
      </c>
      <c r="AJ522" s="1023" t="s">
        <v>3121</v>
      </c>
      <c r="AK522" s="1020" t="s">
        <v>3108</v>
      </c>
      <c r="AL522" s="1020" t="s">
        <v>3108</v>
      </c>
      <c r="AM522" s="1020" t="s">
        <v>3108</v>
      </c>
      <c r="AN522" s="1026" t="s">
        <v>3108</v>
      </c>
      <c r="AO522" s="1027" t="s">
        <v>2978</v>
      </c>
      <c r="AP522" s="1003">
        <v>191758029</v>
      </c>
      <c r="AQ522" s="1030"/>
      <c r="AR522" s="1030"/>
      <c r="AS522" s="1030"/>
      <c r="AT522" s="1030"/>
      <c r="AU522" s="1030">
        <f t="shared" si="81"/>
        <v>191758029</v>
      </c>
      <c r="AV522" s="1030">
        <v>293788944</v>
      </c>
      <c r="AW522" s="1030"/>
      <c r="AX522" s="1030"/>
      <c r="AY522" s="1030"/>
      <c r="AZ522" s="1030"/>
      <c r="BA522" s="1030">
        <f t="shared" si="90"/>
        <v>293788944</v>
      </c>
      <c r="BB522" s="1030">
        <v>321420298</v>
      </c>
      <c r="BC522" s="1030"/>
      <c r="BD522" s="1030"/>
      <c r="BE522" s="1030"/>
      <c r="BF522" s="1030"/>
      <c r="BG522" s="1030">
        <f t="shared" si="91"/>
        <v>321420298</v>
      </c>
      <c r="BH522" s="1030">
        <v>350361428</v>
      </c>
      <c r="BI522" s="1030"/>
      <c r="BJ522" s="1030"/>
      <c r="BK522" s="1030"/>
      <c r="BL522" s="1030"/>
      <c r="BM522" s="1030">
        <f t="shared" si="92"/>
        <v>350361428</v>
      </c>
    </row>
    <row r="523" spans="1:65" ht="172.5" hidden="1" x14ac:dyDescent="0.25">
      <c r="A523" s="855">
        <v>520</v>
      </c>
      <c r="B523" s="852" t="s">
        <v>2003</v>
      </c>
      <c r="C523" s="849" t="s">
        <v>3082</v>
      </c>
      <c r="D523" s="853" t="s">
        <v>2169</v>
      </c>
      <c r="E523" s="852" t="s">
        <v>2170</v>
      </c>
      <c r="F523" s="852" t="s">
        <v>2172</v>
      </c>
      <c r="G523" s="1075" t="s">
        <v>881</v>
      </c>
      <c r="H523" s="1076">
        <v>0.34050000000000002</v>
      </c>
      <c r="I523" s="1075" t="s">
        <v>2173</v>
      </c>
      <c r="J523" s="1075">
        <v>2023</v>
      </c>
      <c r="K523" s="1076">
        <v>0.5</v>
      </c>
      <c r="L523" s="1075">
        <v>45</v>
      </c>
      <c r="M523" s="1075" t="s">
        <v>2153</v>
      </c>
      <c r="N523" s="1075">
        <v>4503</v>
      </c>
      <c r="O523" s="852" t="s">
        <v>2171</v>
      </c>
      <c r="P523" s="1084" t="s">
        <v>2175</v>
      </c>
      <c r="Q523" s="1037" t="s">
        <v>2176</v>
      </c>
      <c r="R523" s="1039" t="s">
        <v>2174</v>
      </c>
      <c r="S523" s="1084" t="s">
        <v>2177</v>
      </c>
      <c r="T523" s="1037" t="s">
        <v>2178</v>
      </c>
      <c r="U523" s="1075">
        <v>7</v>
      </c>
      <c r="V523" s="1075">
        <v>3</v>
      </c>
      <c r="W523" s="1075">
        <v>3</v>
      </c>
      <c r="X523" s="1075">
        <v>3</v>
      </c>
      <c r="Y523" s="1075">
        <v>3</v>
      </c>
      <c r="Z523" s="1081">
        <v>12</v>
      </c>
      <c r="AA523" s="1020" t="s">
        <v>43</v>
      </c>
      <c r="AB523" s="1075" t="s">
        <v>3317</v>
      </c>
      <c r="AC523" s="1075" t="s">
        <v>2159</v>
      </c>
      <c r="AD523" s="1075" t="s">
        <v>2179</v>
      </c>
      <c r="AE523" s="1075" t="s">
        <v>2180</v>
      </c>
      <c r="AF523" s="1020"/>
      <c r="AG523" s="1020"/>
      <c r="AH523" s="1020"/>
      <c r="AI523" s="1020"/>
      <c r="AJ523" s="1020"/>
      <c r="AK523" s="1020"/>
      <c r="AL523" s="1020"/>
      <c r="AM523" s="1020"/>
      <c r="AN523" s="1026"/>
      <c r="AO523" s="1027" t="s">
        <v>2168</v>
      </c>
      <c r="AP523" s="1003">
        <v>420000000</v>
      </c>
      <c r="AQ523" s="1030"/>
      <c r="AR523" s="1030"/>
      <c r="AS523" s="1030"/>
      <c r="AT523" s="1030"/>
      <c r="AU523" s="1030">
        <f t="shared" si="81"/>
        <v>420000000</v>
      </c>
      <c r="AV523" s="1030">
        <v>441000000</v>
      </c>
      <c r="AW523" s="1030"/>
      <c r="AX523" s="1030"/>
      <c r="AY523" s="1030"/>
      <c r="AZ523" s="1030"/>
      <c r="BA523" s="1030">
        <f t="shared" ref="BA523:BA546" si="93">AV523+AW523+AX523+AY523+AZ523</f>
        <v>441000000</v>
      </c>
      <c r="BB523" s="1030">
        <v>463050000</v>
      </c>
      <c r="BC523" s="1030"/>
      <c r="BD523" s="1030"/>
      <c r="BE523" s="1030"/>
      <c r="BF523" s="1030"/>
      <c r="BG523" s="1030">
        <f t="shared" si="91"/>
        <v>463050000</v>
      </c>
      <c r="BH523" s="1030">
        <v>486202500</v>
      </c>
      <c r="BI523" s="1030"/>
      <c r="BJ523" s="1030"/>
      <c r="BK523" s="1030"/>
      <c r="BL523" s="1030"/>
      <c r="BM523" s="1030">
        <f t="shared" si="92"/>
        <v>486202500</v>
      </c>
    </row>
    <row r="524" spans="1:65" ht="172.5" hidden="1" x14ac:dyDescent="0.25">
      <c r="A524" s="855">
        <v>521</v>
      </c>
      <c r="B524" s="852" t="s">
        <v>2003</v>
      </c>
      <c r="C524" s="849" t="s">
        <v>3082</v>
      </c>
      <c r="D524" s="853" t="s">
        <v>2169</v>
      </c>
      <c r="E524" s="852" t="s">
        <v>2170</v>
      </c>
      <c r="F524" s="852" t="s">
        <v>2172</v>
      </c>
      <c r="G524" s="1075" t="s">
        <v>881</v>
      </c>
      <c r="H524" s="1076">
        <v>0.34050000000000002</v>
      </c>
      <c r="I524" s="1075" t="s">
        <v>2173</v>
      </c>
      <c r="J524" s="1075">
        <v>2023</v>
      </c>
      <c r="K524" s="1076">
        <v>0.5</v>
      </c>
      <c r="L524" s="1075">
        <v>45</v>
      </c>
      <c r="M524" s="1075" t="s">
        <v>2153</v>
      </c>
      <c r="N524" s="1075">
        <v>4503</v>
      </c>
      <c r="O524" s="852" t="s">
        <v>2171</v>
      </c>
      <c r="P524" s="1084">
        <v>4503034</v>
      </c>
      <c r="Q524" s="1037" t="s">
        <v>875</v>
      </c>
      <c r="R524" s="1039" t="s">
        <v>2181</v>
      </c>
      <c r="S524" s="1084">
        <v>450303400</v>
      </c>
      <c r="T524" s="1037" t="s">
        <v>2182</v>
      </c>
      <c r="U524" s="1075">
        <v>80</v>
      </c>
      <c r="V524" s="1075">
        <v>30</v>
      </c>
      <c r="W524" s="1075">
        <v>30</v>
      </c>
      <c r="X524" s="1075">
        <v>30</v>
      </c>
      <c r="Y524" s="1075">
        <v>30</v>
      </c>
      <c r="Z524" s="1081">
        <v>120</v>
      </c>
      <c r="AA524" s="1020" t="s">
        <v>43</v>
      </c>
      <c r="AB524" s="1075" t="s">
        <v>3317</v>
      </c>
      <c r="AC524" s="1075" t="s">
        <v>2159</v>
      </c>
      <c r="AD524" s="1075" t="s">
        <v>2179</v>
      </c>
      <c r="AE524" s="1075" t="s">
        <v>2180</v>
      </c>
      <c r="AF524" s="1020"/>
      <c r="AG524" s="1020"/>
      <c r="AH524" s="1020"/>
      <c r="AI524" s="1020"/>
      <c r="AJ524" s="1020"/>
      <c r="AK524" s="1020"/>
      <c r="AL524" s="1020"/>
      <c r="AM524" s="1020"/>
      <c r="AN524" s="1026"/>
      <c r="AO524" s="1027" t="s">
        <v>2168</v>
      </c>
      <c r="AP524" s="1003"/>
      <c r="AQ524" s="1030"/>
      <c r="AR524" s="1030"/>
      <c r="AS524" s="1030"/>
      <c r="AT524" s="1030"/>
      <c r="AU524" s="1030"/>
      <c r="AV524" s="1030"/>
      <c r="AW524" s="1030"/>
      <c r="AX524" s="1030"/>
      <c r="AY524" s="1030"/>
      <c r="AZ524" s="1030"/>
      <c r="BA524" s="1030"/>
      <c r="BB524" s="1030"/>
      <c r="BC524" s="1030"/>
      <c r="BD524" s="1030"/>
      <c r="BE524" s="1030"/>
      <c r="BF524" s="1030"/>
      <c r="BG524" s="1030"/>
      <c r="BH524" s="1030"/>
      <c r="BI524" s="1030"/>
      <c r="BJ524" s="1030"/>
      <c r="BK524" s="1030"/>
      <c r="BL524" s="1030"/>
      <c r="BM524" s="1030">
        <f t="shared" si="92"/>
        <v>0</v>
      </c>
    </row>
    <row r="525" spans="1:65" ht="172.5" hidden="1" x14ac:dyDescent="0.25">
      <c r="A525" s="855">
        <v>522</v>
      </c>
      <c r="B525" s="852" t="s">
        <v>2003</v>
      </c>
      <c r="C525" s="849" t="s">
        <v>3082</v>
      </c>
      <c r="D525" s="853" t="s">
        <v>2169</v>
      </c>
      <c r="E525" s="852" t="s">
        <v>2170</v>
      </c>
      <c r="F525" s="852" t="s">
        <v>2172</v>
      </c>
      <c r="G525" s="1075" t="s">
        <v>881</v>
      </c>
      <c r="H525" s="1076">
        <v>0.34050000000000002</v>
      </c>
      <c r="I525" s="1075" t="s">
        <v>2173</v>
      </c>
      <c r="J525" s="1075">
        <v>2023</v>
      </c>
      <c r="K525" s="1076">
        <v>0.5</v>
      </c>
      <c r="L525" s="1075">
        <v>45</v>
      </c>
      <c r="M525" s="1075" t="s">
        <v>2153</v>
      </c>
      <c r="N525" s="1075">
        <v>4503</v>
      </c>
      <c r="O525" s="852" t="s">
        <v>2171</v>
      </c>
      <c r="P525" s="1084" t="s">
        <v>2184</v>
      </c>
      <c r="Q525" s="1037" t="s">
        <v>2185</v>
      </c>
      <c r="R525" s="1039" t="s">
        <v>2183</v>
      </c>
      <c r="S525" s="1084" t="s">
        <v>2186</v>
      </c>
      <c r="T525" s="1037" t="s">
        <v>2187</v>
      </c>
      <c r="U525" s="1075">
        <v>0</v>
      </c>
      <c r="V525" s="1038">
        <v>0.25</v>
      </c>
      <c r="W525" s="1038">
        <v>0.25</v>
      </c>
      <c r="X525" s="1038">
        <v>0.5</v>
      </c>
      <c r="Y525" s="1075">
        <v>1</v>
      </c>
      <c r="Z525" s="1081">
        <v>1</v>
      </c>
      <c r="AA525" s="1020" t="s">
        <v>43</v>
      </c>
      <c r="AB525" s="1075" t="s">
        <v>3316</v>
      </c>
      <c r="AC525" s="1075" t="s">
        <v>2159</v>
      </c>
      <c r="AD525" s="1075" t="s">
        <v>2179</v>
      </c>
      <c r="AE525" s="1075" t="s">
        <v>2180</v>
      </c>
      <c r="AF525" s="1020"/>
      <c r="AG525" s="1020"/>
      <c r="AH525" s="1020"/>
      <c r="AI525" s="1020"/>
      <c r="AJ525" s="1020"/>
      <c r="AK525" s="1020"/>
      <c r="AL525" s="1020"/>
      <c r="AM525" s="1020"/>
      <c r="AN525" s="1026"/>
      <c r="AO525" s="1027" t="s">
        <v>2168</v>
      </c>
      <c r="AP525" s="1003"/>
      <c r="AQ525" s="1030"/>
      <c r="AR525" s="1030"/>
      <c r="AS525" s="1030"/>
      <c r="AT525" s="1030"/>
      <c r="AU525" s="1030"/>
      <c r="AV525" s="1030"/>
      <c r="AW525" s="1030"/>
      <c r="AX525" s="1030"/>
      <c r="AY525" s="1030"/>
      <c r="AZ525" s="1030"/>
      <c r="BA525" s="1030"/>
      <c r="BB525" s="1030"/>
      <c r="BC525" s="1030"/>
      <c r="BD525" s="1030"/>
      <c r="BE525" s="1030"/>
      <c r="BF525" s="1030"/>
      <c r="BG525" s="1030"/>
      <c r="BH525" s="1030"/>
      <c r="BI525" s="1030"/>
      <c r="BJ525" s="1030"/>
      <c r="BK525" s="1030"/>
      <c r="BL525" s="1030"/>
      <c r="BM525" s="1030">
        <f t="shared" si="92"/>
        <v>0</v>
      </c>
    </row>
    <row r="526" spans="1:65" ht="241.5" hidden="1" x14ac:dyDescent="0.25">
      <c r="A526" s="855">
        <v>523</v>
      </c>
      <c r="B526" s="852" t="s">
        <v>2003</v>
      </c>
      <c r="C526" s="849" t="s">
        <v>3082</v>
      </c>
      <c r="D526" s="853" t="s">
        <v>2169</v>
      </c>
      <c r="E526" s="852" t="s">
        <v>2170</v>
      </c>
      <c r="F526" s="852" t="s">
        <v>2172</v>
      </c>
      <c r="G526" s="1075" t="s">
        <v>881</v>
      </c>
      <c r="H526" s="1076">
        <v>0.34050000000000002</v>
      </c>
      <c r="I526" s="1075" t="s">
        <v>2173</v>
      </c>
      <c r="J526" s="1075">
        <v>2023</v>
      </c>
      <c r="K526" s="1076">
        <v>0.5</v>
      </c>
      <c r="L526" s="1075">
        <v>45</v>
      </c>
      <c r="M526" s="1075" t="s">
        <v>2153</v>
      </c>
      <c r="N526" s="1075">
        <v>4503</v>
      </c>
      <c r="O526" s="852" t="s">
        <v>2171</v>
      </c>
      <c r="P526" s="1084" t="s">
        <v>2189</v>
      </c>
      <c r="Q526" s="1037" t="s">
        <v>51</v>
      </c>
      <c r="R526" s="1039" t="s">
        <v>2188</v>
      </c>
      <c r="S526" s="1084" t="s">
        <v>2190</v>
      </c>
      <c r="T526" s="1037" t="s">
        <v>2191</v>
      </c>
      <c r="U526" s="1075">
        <v>0</v>
      </c>
      <c r="V526" s="1075">
        <v>1</v>
      </c>
      <c r="W526" s="1075">
        <v>1</v>
      </c>
      <c r="X526" s="1075">
        <v>1</v>
      </c>
      <c r="Y526" s="1075">
        <v>1</v>
      </c>
      <c r="Z526" s="1081">
        <v>1</v>
      </c>
      <c r="AA526" s="1020" t="s">
        <v>53</v>
      </c>
      <c r="AB526" s="1075" t="s">
        <v>3317</v>
      </c>
      <c r="AC526" s="1075" t="s">
        <v>2159</v>
      </c>
      <c r="AD526" s="1075" t="s">
        <v>2179</v>
      </c>
      <c r="AE526" s="1075" t="s">
        <v>2180</v>
      </c>
      <c r="AF526" s="1020"/>
      <c r="AG526" s="1020"/>
      <c r="AH526" s="1020"/>
      <c r="AI526" s="1020"/>
      <c r="AJ526" s="1020"/>
      <c r="AK526" s="1020"/>
      <c r="AL526" s="1020"/>
      <c r="AM526" s="1020"/>
      <c r="AN526" s="1026"/>
      <c r="AO526" s="1027" t="s">
        <v>2168</v>
      </c>
      <c r="AP526" s="1003">
        <v>70000000</v>
      </c>
      <c r="AQ526" s="1030"/>
      <c r="AR526" s="1030"/>
      <c r="AS526" s="1030"/>
      <c r="AT526" s="1030"/>
      <c r="AU526" s="1030">
        <f t="shared" si="81"/>
        <v>70000000</v>
      </c>
      <c r="AV526" s="1030">
        <v>73500000</v>
      </c>
      <c r="AW526" s="1030"/>
      <c r="AX526" s="1030"/>
      <c r="AY526" s="1030"/>
      <c r="AZ526" s="1030"/>
      <c r="BA526" s="1030">
        <f t="shared" si="93"/>
        <v>73500000</v>
      </c>
      <c r="BB526" s="1030">
        <v>77175000</v>
      </c>
      <c r="BC526" s="1030"/>
      <c r="BD526" s="1030"/>
      <c r="BE526" s="1030"/>
      <c r="BF526" s="1030"/>
      <c r="BG526" s="1030">
        <f>+BB526+BC526+BD526+BE526+BF526</f>
        <v>77175000</v>
      </c>
      <c r="BH526" s="1030">
        <v>81033750</v>
      </c>
      <c r="BI526" s="1030"/>
      <c r="BJ526" s="1030"/>
      <c r="BK526" s="1030"/>
      <c r="BL526" s="1030"/>
      <c r="BM526" s="1030">
        <f t="shared" si="92"/>
        <v>81033750</v>
      </c>
    </row>
    <row r="527" spans="1:65" ht="172.5" hidden="1" x14ac:dyDescent="0.25">
      <c r="A527" s="855">
        <v>524</v>
      </c>
      <c r="B527" s="852" t="s">
        <v>2003</v>
      </c>
      <c r="C527" s="849" t="s">
        <v>3082</v>
      </c>
      <c r="D527" s="853" t="s">
        <v>2169</v>
      </c>
      <c r="E527" s="852" t="s">
        <v>2170</v>
      </c>
      <c r="F527" s="852" t="s">
        <v>2172</v>
      </c>
      <c r="G527" s="1075" t="s">
        <v>881</v>
      </c>
      <c r="H527" s="1076">
        <v>0.34050000000000002</v>
      </c>
      <c r="I527" s="1075" t="s">
        <v>2173</v>
      </c>
      <c r="J527" s="1075">
        <v>2023</v>
      </c>
      <c r="K527" s="1076">
        <v>0.5</v>
      </c>
      <c r="L527" s="1075">
        <v>45</v>
      </c>
      <c r="M527" s="1075" t="s">
        <v>2153</v>
      </c>
      <c r="N527" s="1075">
        <v>4503</v>
      </c>
      <c r="O527" s="852" t="s">
        <v>2171</v>
      </c>
      <c r="P527" s="1084">
        <v>4503031</v>
      </c>
      <c r="Q527" s="1037" t="s">
        <v>102</v>
      </c>
      <c r="R527" s="1198" t="s">
        <v>2192</v>
      </c>
      <c r="S527" s="1084">
        <v>450303100</v>
      </c>
      <c r="T527" s="1037" t="s">
        <v>103</v>
      </c>
      <c r="U527" s="1038">
        <v>0</v>
      </c>
      <c r="V527" s="1038">
        <v>0</v>
      </c>
      <c r="W527" s="1038">
        <v>1</v>
      </c>
      <c r="X527" s="1038">
        <v>0</v>
      </c>
      <c r="Y527" s="1038">
        <v>0</v>
      </c>
      <c r="Z527" s="1201">
        <v>1</v>
      </c>
      <c r="AA527" s="1020" t="s">
        <v>43</v>
      </c>
      <c r="AB527" s="1075" t="s">
        <v>3317</v>
      </c>
      <c r="AC527" s="1075" t="s">
        <v>2159</v>
      </c>
      <c r="AD527" s="1075" t="s">
        <v>2179</v>
      </c>
      <c r="AE527" s="1075" t="s">
        <v>2180</v>
      </c>
      <c r="AF527" s="1020"/>
      <c r="AG527" s="1020"/>
      <c r="AH527" s="1020"/>
      <c r="AI527" s="1020"/>
      <c r="AJ527" s="1020"/>
      <c r="AK527" s="1020"/>
      <c r="AL527" s="1020"/>
      <c r="AM527" s="1020"/>
      <c r="AN527" s="1026"/>
      <c r="AO527" s="1027" t="s">
        <v>2168</v>
      </c>
      <c r="AP527" s="1003"/>
      <c r="AQ527" s="1030"/>
      <c r="AR527" s="1030"/>
      <c r="AS527" s="1030"/>
      <c r="AT527" s="1030"/>
      <c r="AU527" s="1030"/>
      <c r="AV527" s="1030"/>
      <c r="AW527" s="1030"/>
      <c r="AX527" s="1030"/>
      <c r="AY527" s="1030"/>
      <c r="AZ527" s="1030"/>
      <c r="BA527" s="1030"/>
      <c r="BB527" s="1030"/>
      <c r="BC527" s="1030"/>
      <c r="BD527" s="1030"/>
      <c r="BE527" s="1030"/>
      <c r="BF527" s="1030"/>
      <c r="BG527" s="1030"/>
      <c r="BH527" s="1030"/>
      <c r="BI527" s="1030"/>
      <c r="BJ527" s="1030"/>
      <c r="BK527" s="1030"/>
      <c r="BL527" s="1030"/>
      <c r="BM527" s="1030">
        <f t="shared" si="92"/>
        <v>0</v>
      </c>
    </row>
    <row r="528" spans="1:65" ht="207" hidden="1" x14ac:dyDescent="0.25">
      <c r="A528" s="855">
        <v>525</v>
      </c>
      <c r="B528" s="852" t="s">
        <v>2003</v>
      </c>
      <c r="C528" s="849" t="s">
        <v>3082</v>
      </c>
      <c r="D528" s="853" t="s">
        <v>2169</v>
      </c>
      <c r="E528" s="852" t="s">
        <v>2170</v>
      </c>
      <c r="F528" s="852" t="s">
        <v>2172</v>
      </c>
      <c r="G528" s="1075" t="s">
        <v>881</v>
      </c>
      <c r="H528" s="1076">
        <v>0.34050000000000002</v>
      </c>
      <c r="I528" s="1075" t="s">
        <v>2173</v>
      </c>
      <c r="J528" s="1075">
        <v>2023</v>
      </c>
      <c r="K528" s="1076">
        <v>0.5</v>
      </c>
      <c r="L528" s="1075">
        <v>45</v>
      </c>
      <c r="M528" s="1075" t="s">
        <v>2153</v>
      </c>
      <c r="N528" s="1075">
        <v>4503</v>
      </c>
      <c r="O528" s="852" t="s">
        <v>2171</v>
      </c>
      <c r="P528" s="1084" t="s">
        <v>2194</v>
      </c>
      <c r="Q528" s="1038" t="s">
        <v>156</v>
      </c>
      <c r="R528" s="1039" t="s">
        <v>2193</v>
      </c>
      <c r="S528" s="1084" t="s">
        <v>2195</v>
      </c>
      <c r="T528" s="1037" t="s">
        <v>2196</v>
      </c>
      <c r="U528" s="1038">
        <v>2000</v>
      </c>
      <c r="V528" s="1038">
        <v>650</v>
      </c>
      <c r="W528" s="1038">
        <v>650</v>
      </c>
      <c r="X528" s="1038">
        <v>650</v>
      </c>
      <c r="Y528" s="1038">
        <v>650</v>
      </c>
      <c r="Z528" s="1201">
        <f>+V528*4</f>
        <v>2600</v>
      </c>
      <c r="AA528" s="1020" t="s">
        <v>43</v>
      </c>
      <c r="AB528" s="1075" t="s">
        <v>3317</v>
      </c>
      <c r="AC528" s="1075" t="s">
        <v>2159</v>
      </c>
      <c r="AD528" s="1075" t="s">
        <v>2179</v>
      </c>
      <c r="AE528" s="1075" t="s">
        <v>2180</v>
      </c>
      <c r="AF528" s="1020"/>
      <c r="AG528" s="1020"/>
      <c r="AH528" s="1020"/>
      <c r="AI528" s="1020"/>
      <c r="AJ528" s="1020"/>
      <c r="AK528" s="1020"/>
      <c r="AL528" s="1020"/>
      <c r="AM528" s="1020"/>
      <c r="AN528" s="1026"/>
      <c r="AO528" s="1027" t="s">
        <v>2168</v>
      </c>
      <c r="AP528" s="1003"/>
      <c r="AQ528" s="1030"/>
      <c r="AR528" s="1030"/>
      <c r="AS528" s="1030"/>
      <c r="AT528" s="1030"/>
      <c r="AU528" s="1030"/>
      <c r="AV528" s="1030"/>
      <c r="AW528" s="1030"/>
      <c r="AX528" s="1030"/>
      <c r="AY528" s="1030"/>
      <c r="AZ528" s="1030"/>
      <c r="BA528" s="1030"/>
      <c r="BB528" s="1030"/>
      <c r="BC528" s="1030"/>
      <c r="BD528" s="1030"/>
      <c r="BE528" s="1030"/>
      <c r="BF528" s="1030"/>
      <c r="BG528" s="1030"/>
      <c r="BH528" s="1030"/>
      <c r="BI528" s="1030"/>
      <c r="BJ528" s="1030"/>
      <c r="BK528" s="1030"/>
      <c r="BL528" s="1030"/>
      <c r="BM528" s="1030">
        <f t="shared" si="92"/>
        <v>0</v>
      </c>
    </row>
    <row r="529" spans="1:65" ht="172.5" hidden="1" x14ac:dyDescent="0.25">
      <c r="A529" s="855">
        <v>526</v>
      </c>
      <c r="B529" s="852" t="s">
        <v>2003</v>
      </c>
      <c r="C529" s="849" t="s">
        <v>3082</v>
      </c>
      <c r="D529" s="853" t="s">
        <v>2169</v>
      </c>
      <c r="E529" s="852" t="s">
        <v>2170</v>
      </c>
      <c r="F529" s="852" t="s">
        <v>2172</v>
      </c>
      <c r="G529" s="1075" t="s">
        <v>881</v>
      </c>
      <c r="H529" s="1076">
        <v>0.34050000000000002</v>
      </c>
      <c r="I529" s="1075" t="s">
        <v>2173</v>
      </c>
      <c r="J529" s="1075">
        <v>2023</v>
      </c>
      <c r="K529" s="1076">
        <v>0.5</v>
      </c>
      <c r="L529" s="1075">
        <v>45</v>
      </c>
      <c r="M529" s="1075" t="s">
        <v>2153</v>
      </c>
      <c r="N529" s="1075">
        <v>4503</v>
      </c>
      <c r="O529" s="852" t="s">
        <v>2171</v>
      </c>
      <c r="P529" s="1084" t="s">
        <v>2198</v>
      </c>
      <c r="Q529" s="1037" t="s">
        <v>2199</v>
      </c>
      <c r="R529" s="1198" t="s">
        <v>2197</v>
      </c>
      <c r="S529" s="1084" t="s">
        <v>2200</v>
      </c>
      <c r="T529" s="1037" t="s">
        <v>2201</v>
      </c>
      <c r="U529" s="1075">
        <v>4</v>
      </c>
      <c r="V529" s="1075">
        <v>1</v>
      </c>
      <c r="W529" s="1075">
        <v>1</v>
      </c>
      <c r="X529" s="1075">
        <v>1</v>
      </c>
      <c r="Y529" s="1075">
        <v>1</v>
      </c>
      <c r="Z529" s="1081">
        <v>8</v>
      </c>
      <c r="AA529" s="1020" t="s">
        <v>43</v>
      </c>
      <c r="AB529" s="1075" t="s">
        <v>3316</v>
      </c>
      <c r="AC529" s="1075" t="s">
        <v>2159</v>
      </c>
      <c r="AD529" s="1075" t="s">
        <v>2179</v>
      </c>
      <c r="AE529" s="1075" t="s">
        <v>2180</v>
      </c>
      <c r="AF529" s="1020"/>
      <c r="AG529" s="1020"/>
      <c r="AH529" s="1020"/>
      <c r="AI529" s="1020"/>
      <c r="AJ529" s="1020"/>
      <c r="AK529" s="1020"/>
      <c r="AL529" s="1020"/>
      <c r="AM529" s="1020"/>
      <c r="AN529" s="1026"/>
      <c r="AO529" s="1027" t="s">
        <v>2168</v>
      </c>
      <c r="AP529" s="1003">
        <v>100000000</v>
      </c>
      <c r="AQ529" s="1030"/>
      <c r="AR529" s="1030"/>
      <c r="AS529" s="1030"/>
      <c r="AT529" s="1030"/>
      <c r="AU529" s="1030">
        <f t="shared" si="81"/>
        <v>100000000</v>
      </c>
      <c r="AV529" s="1030">
        <v>105000000</v>
      </c>
      <c r="AW529" s="1030"/>
      <c r="AX529" s="1030"/>
      <c r="AY529" s="1030"/>
      <c r="AZ529" s="1030"/>
      <c r="BA529" s="1030">
        <f t="shared" si="93"/>
        <v>105000000</v>
      </c>
      <c r="BB529" s="1030">
        <v>110250000</v>
      </c>
      <c r="BC529" s="1030"/>
      <c r="BD529" s="1030"/>
      <c r="BE529" s="1030"/>
      <c r="BF529" s="1030"/>
      <c r="BG529" s="1030">
        <f t="shared" ref="BG529:BG537" si="94">+BB529+BC529+BD529+BE529+BF529</f>
        <v>110250000</v>
      </c>
      <c r="BH529" s="1030">
        <v>115762500</v>
      </c>
      <c r="BI529" s="1030"/>
      <c r="BJ529" s="1030"/>
      <c r="BK529" s="1030"/>
      <c r="BL529" s="1030"/>
      <c r="BM529" s="1030">
        <f t="shared" si="92"/>
        <v>115762500</v>
      </c>
    </row>
    <row r="530" spans="1:65" ht="207" hidden="1" x14ac:dyDescent="0.25">
      <c r="A530" s="855">
        <v>527</v>
      </c>
      <c r="B530" s="852" t="s">
        <v>2003</v>
      </c>
      <c r="C530" s="849" t="s">
        <v>3082</v>
      </c>
      <c r="D530" s="853" t="s">
        <v>2202</v>
      </c>
      <c r="E530" s="1083" t="s">
        <v>2203</v>
      </c>
      <c r="F530" s="1083" t="s">
        <v>2204</v>
      </c>
      <c r="G530" s="1084" t="s">
        <v>881</v>
      </c>
      <c r="H530" s="1085">
        <v>0.1857</v>
      </c>
      <c r="I530" s="1037" t="s">
        <v>2173</v>
      </c>
      <c r="J530" s="1084">
        <v>2023</v>
      </c>
      <c r="K530" s="1202">
        <v>0.3</v>
      </c>
      <c r="L530" s="1084">
        <v>45</v>
      </c>
      <c r="M530" s="1037" t="s">
        <v>2153</v>
      </c>
      <c r="N530" s="1084">
        <v>4503</v>
      </c>
      <c r="O530" s="1083" t="s">
        <v>2171</v>
      </c>
      <c r="P530" s="1084">
        <v>4503031</v>
      </c>
      <c r="Q530" s="1037" t="s">
        <v>102</v>
      </c>
      <c r="R530" s="1198" t="s">
        <v>2205</v>
      </c>
      <c r="S530" s="1084">
        <v>450303100</v>
      </c>
      <c r="T530" s="1037" t="s">
        <v>2164</v>
      </c>
      <c r="U530" s="1084">
        <v>0</v>
      </c>
      <c r="V530" s="1084">
        <v>2</v>
      </c>
      <c r="W530" s="1084">
        <v>2</v>
      </c>
      <c r="X530" s="1084">
        <v>2</v>
      </c>
      <c r="Y530" s="1084">
        <v>2</v>
      </c>
      <c r="Z530" s="1081">
        <f t="shared" ref="Z530:Z531" si="95">SUM(U530:Y530)</f>
        <v>8</v>
      </c>
      <c r="AA530" s="1020" t="s">
        <v>43</v>
      </c>
      <c r="AB530" s="1084" t="s">
        <v>3317</v>
      </c>
      <c r="AC530" s="1075" t="s">
        <v>2159</v>
      </c>
      <c r="AD530" s="1075" t="s">
        <v>2179</v>
      </c>
      <c r="AE530" s="1075" t="s">
        <v>2180</v>
      </c>
      <c r="AF530" s="1020"/>
      <c r="AG530" s="1020"/>
      <c r="AH530" s="1020"/>
      <c r="AI530" s="1020"/>
      <c r="AJ530" s="1020"/>
      <c r="AK530" s="1020"/>
      <c r="AL530" s="1020"/>
      <c r="AM530" s="1020"/>
      <c r="AN530" s="1026"/>
      <c r="AO530" s="1027" t="s">
        <v>2168</v>
      </c>
      <c r="AP530" s="1003">
        <f>80000000+30992800</f>
        <v>110992800</v>
      </c>
      <c r="AQ530" s="1030"/>
      <c r="AR530" s="1030"/>
      <c r="AS530" s="1030"/>
      <c r="AT530" s="1030"/>
      <c r="AU530" s="1030">
        <f t="shared" si="81"/>
        <v>110992800</v>
      </c>
      <c r="AV530" s="1030">
        <v>84000000</v>
      </c>
      <c r="AW530" s="1030"/>
      <c r="AX530" s="1030"/>
      <c r="AY530" s="1030"/>
      <c r="AZ530" s="1030"/>
      <c r="BA530" s="1030">
        <f t="shared" si="93"/>
        <v>84000000</v>
      </c>
      <c r="BB530" s="1030">
        <v>88200000</v>
      </c>
      <c r="BC530" s="1030"/>
      <c r="BD530" s="1030"/>
      <c r="BE530" s="1030"/>
      <c r="BF530" s="1030"/>
      <c r="BG530" s="1030">
        <f t="shared" si="94"/>
        <v>88200000</v>
      </c>
      <c r="BH530" s="1030">
        <v>92610000</v>
      </c>
      <c r="BI530" s="1030"/>
      <c r="BJ530" s="1030"/>
      <c r="BK530" s="1030"/>
      <c r="BL530" s="1030"/>
      <c r="BM530" s="1030">
        <f t="shared" si="92"/>
        <v>92610000</v>
      </c>
    </row>
    <row r="531" spans="1:65" ht="207" hidden="1" x14ac:dyDescent="0.25">
      <c r="A531" s="855">
        <v>528</v>
      </c>
      <c r="B531" s="852" t="s">
        <v>2003</v>
      </c>
      <c r="C531" s="849" t="s">
        <v>3082</v>
      </c>
      <c r="D531" s="853" t="s">
        <v>2202</v>
      </c>
      <c r="E531" s="1083" t="s">
        <v>2203</v>
      </c>
      <c r="F531" s="1083" t="s">
        <v>2204</v>
      </c>
      <c r="G531" s="1084" t="s">
        <v>881</v>
      </c>
      <c r="H531" s="1085">
        <v>0.1857</v>
      </c>
      <c r="I531" s="1037" t="s">
        <v>2173</v>
      </c>
      <c r="J531" s="1084">
        <v>2023</v>
      </c>
      <c r="K531" s="1202">
        <v>0.3</v>
      </c>
      <c r="L531" s="1084">
        <v>45</v>
      </c>
      <c r="M531" s="1037" t="s">
        <v>2153</v>
      </c>
      <c r="N531" s="1084">
        <v>4503</v>
      </c>
      <c r="O531" s="1083" t="s">
        <v>2171</v>
      </c>
      <c r="P531" s="1084">
        <v>4503034</v>
      </c>
      <c r="Q531" s="1037" t="s">
        <v>1020</v>
      </c>
      <c r="R531" s="1198" t="s">
        <v>2206</v>
      </c>
      <c r="S531" s="1084">
        <v>450303400</v>
      </c>
      <c r="T531" s="1037" t="s">
        <v>2182</v>
      </c>
      <c r="U531" s="1084">
        <v>0</v>
      </c>
      <c r="V531" s="1084">
        <v>2</v>
      </c>
      <c r="W531" s="1084">
        <v>2</v>
      </c>
      <c r="X531" s="1084">
        <v>2</v>
      </c>
      <c r="Y531" s="1084">
        <v>2</v>
      </c>
      <c r="Z531" s="1081">
        <f t="shared" si="95"/>
        <v>8</v>
      </c>
      <c r="AA531" s="1020" t="s">
        <v>43</v>
      </c>
      <c r="AB531" s="1084" t="s">
        <v>3317</v>
      </c>
      <c r="AC531" s="1075" t="s">
        <v>2159</v>
      </c>
      <c r="AD531" s="1075" t="s">
        <v>2179</v>
      </c>
      <c r="AE531" s="1075" t="s">
        <v>2180</v>
      </c>
      <c r="AF531" s="1020"/>
      <c r="AG531" s="1020"/>
      <c r="AH531" s="1020"/>
      <c r="AI531" s="1020"/>
      <c r="AJ531" s="1020"/>
      <c r="AK531" s="1020"/>
      <c r="AL531" s="1020"/>
      <c r="AM531" s="1020"/>
      <c r="AN531" s="1026"/>
      <c r="AO531" s="1027" t="s">
        <v>2168</v>
      </c>
      <c r="AP531" s="1003">
        <f>74360000+46007200</f>
        <v>120367200</v>
      </c>
      <c r="AQ531" s="1030"/>
      <c r="AR531" s="1030"/>
      <c r="AS531" s="1030"/>
      <c r="AT531" s="1030"/>
      <c r="AU531" s="1030">
        <f t="shared" si="81"/>
        <v>120367200</v>
      </c>
      <c r="AV531" s="1030">
        <v>78078000</v>
      </c>
      <c r="AW531" s="1030"/>
      <c r="AX531" s="1030"/>
      <c r="AY531" s="1030"/>
      <c r="AZ531" s="1030"/>
      <c r="BA531" s="1030">
        <f t="shared" si="93"/>
        <v>78078000</v>
      </c>
      <c r="BB531" s="1030">
        <v>81981900</v>
      </c>
      <c r="BC531" s="1030"/>
      <c r="BD531" s="1030"/>
      <c r="BE531" s="1030"/>
      <c r="BF531" s="1030"/>
      <c r="BG531" s="1030">
        <f t="shared" si="94"/>
        <v>81981900</v>
      </c>
      <c r="BH531" s="1030">
        <v>86080995</v>
      </c>
      <c r="BI531" s="1030"/>
      <c r="BJ531" s="1030"/>
      <c r="BK531" s="1030"/>
      <c r="BL531" s="1030"/>
      <c r="BM531" s="1030">
        <f t="shared" si="92"/>
        <v>86080995</v>
      </c>
    </row>
    <row r="532" spans="1:65" ht="207" hidden="1" x14ac:dyDescent="0.25">
      <c r="A532" s="855">
        <v>529</v>
      </c>
      <c r="B532" s="852" t="s">
        <v>2003</v>
      </c>
      <c r="C532" s="849" t="s">
        <v>3082</v>
      </c>
      <c r="D532" s="853" t="s">
        <v>2202</v>
      </c>
      <c r="E532" s="1083" t="s">
        <v>2203</v>
      </c>
      <c r="F532" s="1083" t="s">
        <v>2204</v>
      </c>
      <c r="G532" s="1084" t="s">
        <v>881</v>
      </c>
      <c r="H532" s="1085">
        <v>0.1857</v>
      </c>
      <c r="I532" s="1037" t="s">
        <v>2173</v>
      </c>
      <c r="J532" s="1084">
        <v>2023</v>
      </c>
      <c r="K532" s="1202">
        <v>0.3</v>
      </c>
      <c r="L532" s="1084">
        <v>45</v>
      </c>
      <c r="M532" s="1037" t="s">
        <v>2153</v>
      </c>
      <c r="N532" s="1084">
        <v>4503</v>
      </c>
      <c r="O532" s="1083" t="s">
        <v>2171</v>
      </c>
      <c r="P532" s="1084">
        <v>4503029</v>
      </c>
      <c r="Q532" s="1037" t="s">
        <v>867</v>
      </c>
      <c r="R532" s="1198" t="s">
        <v>2207</v>
      </c>
      <c r="S532" s="1084">
        <v>450302900</v>
      </c>
      <c r="T532" s="1037" t="s">
        <v>2208</v>
      </c>
      <c r="U532" s="1084">
        <v>6</v>
      </c>
      <c r="V532" s="1084">
        <v>4</v>
      </c>
      <c r="W532" s="1084">
        <v>4</v>
      </c>
      <c r="X532" s="1084">
        <v>4</v>
      </c>
      <c r="Y532" s="1084">
        <v>4</v>
      </c>
      <c r="Z532" s="1081">
        <v>16</v>
      </c>
      <c r="AA532" s="1020" t="s">
        <v>43</v>
      </c>
      <c r="AB532" s="1084" t="s">
        <v>3317</v>
      </c>
      <c r="AC532" s="1075" t="s">
        <v>2159</v>
      </c>
      <c r="AD532" s="1075" t="s">
        <v>2179</v>
      </c>
      <c r="AE532" s="1075" t="s">
        <v>2180</v>
      </c>
      <c r="AF532" s="1020"/>
      <c r="AG532" s="1020"/>
      <c r="AH532" s="1020"/>
      <c r="AI532" s="1020"/>
      <c r="AJ532" s="1020"/>
      <c r="AK532" s="1020"/>
      <c r="AL532" s="1020"/>
      <c r="AM532" s="1020"/>
      <c r="AN532" s="1026"/>
      <c r="AO532" s="1027" t="s">
        <v>2168</v>
      </c>
      <c r="AP532" s="1003">
        <f>120000000+10000000</f>
        <v>130000000</v>
      </c>
      <c r="AQ532" s="1030"/>
      <c r="AR532" s="1030"/>
      <c r="AS532" s="1030"/>
      <c r="AT532" s="1030"/>
      <c r="AU532" s="1030">
        <f t="shared" si="81"/>
        <v>130000000</v>
      </c>
      <c r="AV532" s="1030">
        <v>126000000</v>
      </c>
      <c r="AW532" s="1030"/>
      <c r="AX532" s="1030"/>
      <c r="AY532" s="1030"/>
      <c r="AZ532" s="1030"/>
      <c r="BA532" s="1030">
        <f t="shared" si="93"/>
        <v>126000000</v>
      </c>
      <c r="BB532" s="1030">
        <v>132300000</v>
      </c>
      <c r="BC532" s="1030"/>
      <c r="BD532" s="1030"/>
      <c r="BE532" s="1030"/>
      <c r="BF532" s="1030"/>
      <c r="BG532" s="1030">
        <f t="shared" si="94"/>
        <v>132300000</v>
      </c>
      <c r="BH532" s="1030">
        <v>138915000</v>
      </c>
      <c r="BI532" s="1030"/>
      <c r="BJ532" s="1030"/>
      <c r="BK532" s="1030"/>
      <c r="BL532" s="1030"/>
      <c r="BM532" s="1030">
        <f t="shared" si="92"/>
        <v>138915000</v>
      </c>
    </row>
    <row r="533" spans="1:65" ht="207" hidden="1" x14ac:dyDescent="0.25">
      <c r="A533" s="855">
        <v>530</v>
      </c>
      <c r="B533" s="852" t="s">
        <v>2003</v>
      </c>
      <c r="C533" s="849" t="s">
        <v>3082</v>
      </c>
      <c r="D533" s="853" t="s">
        <v>2202</v>
      </c>
      <c r="E533" s="1083" t="s">
        <v>2203</v>
      </c>
      <c r="F533" s="1083" t="s">
        <v>2204</v>
      </c>
      <c r="G533" s="1084" t="s">
        <v>881</v>
      </c>
      <c r="H533" s="1085">
        <v>0.1857</v>
      </c>
      <c r="I533" s="1037" t="s">
        <v>2173</v>
      </c>
      <c r="J533" s="1084">
        <v>2023</v>
      </c>
      <c r="K533" s="1202">
        <v>0.3</v>
      </c>
      <c r="L533" s="1084">
        <v>45</v>
      </c>
      <c r="M533" s="1037" t="s">
        <v>2153</v>
      </c>
      <c r="N533" s="1084">
        <v>4503</v>
      </c>
      <c r="O533" s="1083" t="s">
        <v>2171</v>
      </c>
      <c r="P533" s="1084" t="s">
        <v>2210</v>
      </c>
      <c r="Q533" s="1038" t="s">
        <v>128</v>
      </c>
      <c r="R533" s="1198" t="s">
        <v>2209</v>
      </c>
      <c r="S533" s="1084" t="s">
        <v>2211</v>
      </c>
      <c r="T533" s="1037" t="s">
        <v>2212</v>
      </c>
      <c r="U533" s="1084">
        <v>0</v>
      </c>
      <c r="V533" s="1084">
        <v>1</v>
      </c>
      <c r="W533" s="1084">
        <v>1</v>
      </c>
      <c r="X533" s="1084">
        <v>1</v>
      </c>
      <c r="Y533" s="1084">
        <v>0</v>
      </c>
      <c r="Z533" s="1081">
        <v>3</v>
      </c>
      <c r="AA533" s="1020" t="s">
        <v>43</v>
      </c>
      <c r="AB533" s="1084" t="s">
        <v>3317</v>
      </c>
      <c r="AC533" s="1075" t="s">
        <v>2159</v>
      </c>
      <c r="AD533" s="1075" t="s">
        <v>2179</v>
      </c>
      <c r="AE533" s="1075" t="s">
        <v>2180</v>
      </c>
      <c r="AF533" s="1020"/>
      <c r="AG533" s="1020"/>
      <c r="AH533" s="1020"/>
      <c r="AI533" s="1020"/>
      <c r="AJ533" s="1020"/>
      <c r="AK533" s="1020"/>
      <c r="AL533" s="1020"/>
      <c r="AM533" s="1020"/>
      <c r="AN533" s="1026"/>
      <c r="AO533" s="1027" t="s">
        <v>2168</v>
      </c>
      <c r="AP533" s="1003">
        <f>80000000+30000000</f>
        <v>110000000</v>
      </c>
      <c r="AQ533" s="1030"/>
      <c r="AR533" s="1030"/>
      <c r="AS533" s="1030"/>
      <c r="AT533" s="1030"/>
      <c r="AU533" s="1030">
        <f t="shared" si="81"/>
        <v>110000000</v>
      </c>
      <c r="AV533" s="1030">
        <v>84000000</v>
      </c>
      <c r="AW533" s="1030"/>
      <c r="AX533" s="1030"/>
      <c r="AY533" s="1030"/>
      <c r="AZ533" s="1030"/>
      <c r="BA533" s="1030">
        <f t="shared" si="93"/>
        <v>84000000</v>
      </c>
      <c r="BB533" s="1030">
        <v>88200000</v>
      </c>
      <c r="BC533" s="1030"/>
      <c r="BD533" s="1030"/>
      <c r="BE533" s="1030"/>
      <c r="BF533" s="1030"/>
      <c r="BG533" s="1030">
        <f t="shared" si="94"/>
        <v>88200000</v>
      </c>
      <c r="BH533" s="1030">
        <v>92610000</v>
      </c>
      <c r="BI533" s="1030"/>
      <c r="BJ533" s="1030"/>
      <c r="BK533" s="1030"/>
      <c r="BL533" s="1030"/>
      <c r="BM533" s="1030">
        <f t="shared" si="92"/>
        <v>92610000</v>
      </c>
    </row>
    <row r="534" spans="1:65" ht="207" hidden="1" x14ac:dyDescent="0.25">
      <c r="A534" s="855">
        <v>531</v>
      </c>
      <c r="B534" s="852" t="s">
        <v>2003</v>
      </c>
      <c r="C534" s="849" t="s">
        <v>3082</v>
      </c>
      <c r="D534" s="853" t="s">
        <v>2202</v>
      </c>
      <c r="E534" s="1083" t="s">
        <v>2203</v>
      </c>
      <c r="F534" s="1083" t="s">
        <v>2204</v>
      </c>
      <c r="G534" s="1084" t="s">
        <v>881</v>
      </c>
      <c r="H534" s="1085">
        <v>0.1857</v>
      </c>
      <c r="I534" s="1037" t="s">
        <v>2173</v>
      </c>
      <c r="J534" s="1084">
        <v>2023</v>
      </c>
      <c r="K534" s="1202">
        <v>0.3</v>
      </c>
      <c r="L534" s="1084">
        <v>45</v>
      </c>
      <c r="M534" s="1037" t="s">
        <v>2153</v>
      </c>
      <c r="N534" s="1084">
        <v>4503</v>
      </c>
      <c r="O534" s="1083" t="s">
        <v>2171</v>
      </c>
      <c r="P534" s="1084" t="s">
        <v>2214</v>
      </c>
      <c r="Q534" s="1037" t="s">
        <v>2215</v>
      </c>
      <c r="R534" s="1198" t="s">
        <v>2213</v>
      </c>
      <c r="S534" s="1084" t="s">
        <v>2216</v>
      </c>
      <c r="T534" s="1037" t="s">
        <v>2217</v>
      </c>
      <c r="U534" s="1084">
        <v>8</v>
      </c>
      <c r="V534" s="1084">
        <v>3</v>
      </c>
      <c r="W534" s="1084">
        <v>3</v>
      </c>
      <c r="X534" s="1084">
        <v>3</v>
      </c>
      <c r="Y534" s="1084">
        <v>3</v>
      </c>
      <c r="Z534" s="1081">
        <v>12</v>
      </c>
      <c r="AA534" s="1020" t="s">
        <v>43</v>
      </c>
      <c r="AB534" s="1084" t="s">
        <v>3317</v>
      </c>
      <c r="AC534" s="1075" t="s">
        <v>2159</v>
      </c>
      <c r="AD534" s="1075" t="s">
        <v>2179</v>
      </c>
      <c r="AE534" s="1075" t="s">
        <v>2180</v>
      </c>
      <c r="AF534" s="1020"/>
      <c r="AG534" s="1020"/>
      <c r="AH534" s="1020"/>
      <c r="AI534" s="1020"/>
      <c r="AJ534" s="1020"/>
      <c r="AK534" s="1020"/>
      <c r="AL534" s="1020"/>
      <c r="AM534" s="1020"/>
      <c r="AN534" s="1026"/>
      <c r="AO534" s="1027" t="s">
        <v>2168</v>
      </c>
      <c r="AP534" s="1003">
        <f>380000000+160000000</f>
        <v>540000000</v>
      </c>
      <c r="AQ534" s="1030"/>
      <c r="AR534" s="1030"/>
      <c r="AS534" s="1030"/>
      <c r="AT534" s="1030"/>
      <c r="AU534" s="1030">
        <f t="shared" si="81"/>
        <v>540000000</v>
      </c>
      <c r="AV534" s="1030">
        <v>399000000</v>
      </c>
      <c r="AW534" s="1030"/>
      <c r="AX534" s="1030"/>
      <c r="AY534" s="1030"/>
      <c r="AZ534" s="1030"/>
      <c r="BA534" s="1030">
        <f t="shared" si="93"/>
        <v>399000000</v>
      </c>
      <c r="BB534" s="1030">
        <v>418950000</v>
      </c>
      <c r="BC534" s="1030"/>
      <c r="BD534" s="1030"/>
      <c r="BE534" s="1030"/>
      <c r="BF534" s="1030"/>
      <c r="BG534" s="1030">
        <f t="shared" si="94"/>
        <v>418950000</v>
      </c>
      <c r="BH534" s="1030">
        <v>439897500</v>
      </c>
      <c r="BI534" s="1030"/>
      <c r="BJ534" s="1030"/>
      <c r="BK534" s="1030"/>
      <c r="BL534" s="1030"/>
      <c r="BM534" s="1030">
        <f t="shared" si="92"/>
        <v>439897500</v>
      </c>
    </row>
    <row r="535" spans="1:65" ht="207" hidden="1" x14ac:dyDescent="0.25">
      <c r="A535" s="855">
        <v>532</v>
      </c>
      <c r="B535" s="852" t="s">
        <v>2003</v>
      </c>
      <c r="C535" s="849" t="s">
        <v>3082</v>
      </c>
      <c r="D535" s="853" t="s">
        <v>2202</v>
      </c>
      <c r="E535" s="1083" t="s">
        <v>2203</v>
      </c>
      <c r="F535" s="1083" t="s">
        <v>2204</v>
      </c>
      <c r="G535" s="1084" t="s">
        <v>881</v>
      </c>
      <c r="H535" s="1085">
        <v>0.1857</v>
      </c>
      <c r="I535" s="1037" t="s">
        <v>2173</v>
      </c>
      <c r="J535" s="1084">
        <v>2023</v>
      </c>
      <c r="K535" s="1202">
        <v>0.3</v>
      </c>
      <c r="L535" s="1084">
        <v>45</v>
      </c>
      <c r="M535" s="1037" t="s">
        <v>2153</v>
      </c>
      <c r="N535" s="1084">
        <v>4503</v>
      </c>
      <c r="O535" s="1083" t="s">
        <v>2171</v>
      </c>
      <c r="P535" s="1084" t="s">
        <v>2214</v>
      </c>
      <c r="Q535" s="1037" t="s">
        <v>2215</v>
      </c>
      <c r="R535" s="1198" t="s">
        <v>2218</v>
      </c>
      <c r="S535" s="1084" t="s">
        <v>2219</v>
      </c>
      <c r="T535" s="1037" t="s">
        <v>2217</v>
      </c>
      <c r="U535" s="1084">
        <v>0</v>
      </c>
      <c r="V535" s="1084">
        <v>0</v>
      </c>
      <c r="W535" s="1084">
        <v>1</v>
      </c>
      <c r="X535" s="1084">
        <v>0</v>
      </c>
      <c r="Y535" s="1084">
        <v>1</v>
      </c>
      <c r="Z535" s="1081">
        <f t="shared" ref="Z535" si="96">SUM(U535:Y535)</f>
        <v>2</v>
      </c>
      <c r="AA535" s="1020" t="s">
        <v>43</v>
      </c>
      <c r="AB535" s="1084" t="s">
        <v>3317</v>
      </c>
      <c r="AC535" s="1075" t="s">
        <v>2159</v>
      </c>
      <c r="AD535" s="1075" t="s">
        <v>2179</v>
      </c>
      <c r="AE535" s="1075" t="s">
        <v>2180</v>
      </c>
      <c r="AF535" s="1020"/>
      <c r="AG535" s="1020"/>
      <c r="AH535" s="1020"/>
      <c r="AI535" s="1020"/>
      <c r="AJ535" s="1020"/>
      <c r="AK535" s="1020"/>
      <c r="AL535" s="1020"/>
      <c r="AM535" s="1020"/>
      <c r="AN535" s="1026"/>
      <c r="AO535" s="1027" t="s">
        <v>2168</v>
      </c>
      <c r="AP535" s="1003">
        <f>60000000+50000000</f>
        <v>110000000</v>
      </c>
      <c r="AQ535" s="1030"/>
      <c r="AR535" s="1030"/>
      <c r="AS535" s="1030"/>
      <c r="AT535" s="1030"/>
      <c r="AU535" s="1030">
        <f t="shared" ref="AU535:AU598" si="97">AP535+AQ535+AR535+AS535+AT535</f>
        <v>110000000</v>
      </c>
      <c r="AV535" s="1030">
        <v>63000000</v>
      </c>
      <c r="AW535" s="1030"/>
      <c r="AX535" s="1030"/>
      <c r="AY535" s="1030"/>
      <c r="AZ535" s="1030"/>
      <c r="BA535" s="1030">
        <f t="shared" si="93"/>
        <v>63000000</v>
      </c>
      <c r="BB535" s="1030">
        <v>66150000</v>
      </c>
      <c r="BC535" s="1030"/>
      <c r="BD535" s="1030"/>
      <c r="BE535" s="1030"/>
      <c r="BF535" s="1030"/>
      <c r="BG535" s="1030">
        <f t="shared" si="94"/>
        <v>66150000</v>
      </c>
      <c r="BH535" s="1030">
        <v>69457500</v>
      </c>
      <c r="BI535" s="1030"/>
      <c r="BJ535" s="1030"/>
      <c r="BK535" s="1030"/>
      <c r="BL535" s="1030"/>
      <c r="BM535" s="1030">
        <f t="shared" si="92"/>
        <v>69457500</v>
      </c>
    </row>
    <row r="536" spans="1:65" ht="207" hidden="1" x14ac:dyDescent="0.25">
      <c r="A536" s="855">
        <v>533</v>
      </c>
      <c r="B536" s="852" t="s">
        <v>2003</v>
      </c>
      <c r="C536" s="849" t="s">
        <v>3082</v>
      </c>
      <c r="D536" s="853" t="s">
        <v>2202</v>
      </c>
      <c r="E536" s="1083" t="s">
        <v>2203</v>
      </c>
      <c r="F536" s="1083" t="s">
        <v>2204</v>
      </c>
      <c r="G536" s="1084" t="s">
        <v>881</v>
      </c>
      <c r="H536" s="1085">
        <v>0.1857</v>
      </c>
      <c r="I536" s="1037" t="s">
        <v>2173</v>
      </c>
      <c r="J536" s="1084">
        <v>2023</v>
      </c>
      <c r="K536" s="1202">
        <v>0.3</v>
      </c>
      <c r="L536" s="1084">
        <v>45</v>
      </c>
      <c r="M536" s="1037" t="s">
        <v>2153</v>
      </c>
      <c r="N536" s="1084">
        <v>4503</v>
      </c>
      <c r="O536" s="1083" t="s">
        <v>2171</v>
      </c>
      <c r="P536" s="1084" t="s">
        <v>2210</v>
      </c>
      <c r="Q536" s="1037" t="s">
        <v>128</v>
      </c>
      <c r="R536" s="1198" t="s">
        <v>2220</v>
      </c>
      <c r="S536" s="1084" t="s">
        <v>2211</v>
      </c>
      <c r="T536" s="1037" t="s">
        <v>2212</v>
      </c>
      <c r="U536" s="1088">
        <v>0</v>
      </c>
      <c r="V536" s="1088">
        <v>0</v>
      </c>
      <c r="W536" s="1088">
        <v>1</v>
      </c>
      <c r="X536" s="1088">
        <v>1</v>
      </c>
      <c r="Y536" s="1084">
        <v>1</v>
      </c>
      <c r="Z536" s="1081">
        <v>3</v>
      </c>
      <c r="AA536" s="1020" t="s">
        <v>43</v>
      </c>
      <c r="AB536" s="1084" t="s">
        <v>3317</v>
      </c>
      <c r="AC536" s="1075" t="s">
        <v>2159</v>
      </c>
      <c r="AD536" s="1075" t="s">
        <v>2179</v>
      </c>
      <c r="AE536" s="1075" t="s">
        <v>2180</v>
      </c>
      <c r="AF536" s="1020"/>
      <c r="AG536" s="1020"/>
      <c r="AH536" s="1020"/>
      <c r="AI536" s="1020"/>
      <c r="AJ536" s="1020"/>
      <c r="AK536" s="1020"/>
      <c r="AL536" s="1020"/>
      <c r="AM536" s="1020"/>
      <c r="AN536" s="1026"/>
      <c r="AO536" s="1027" t="s">
        <v>2168</v>
      </c>
      <c r="AP536" s="1003">
        <f>40000000+18000000</f>
        <v>58000000</v>
      </c>
      <c r="AQ536" s="1030"/>
      <c r="AR536" s="1030"/>
      <c r="AS536" s="1030"/>
      <c r="AT536" s="1030"/>
      <c r="AU536" s="1030">
        <f t="shared" si="97"/>
        <v>58000000</v>
      </c>
      <c r="AV536" s="1030">
        <v>42000000</v>
      </c>
      <c r="AW536" s="1030"/>
      <c r="AX536" s="1030"/>
      <c r="AY536" s="1030"/>
      <c r="AZ536" s="1030"/>
      <c r="BA536" s="1030">
        <f t="shared" si="93"/>
        <v>42000000</v>
      </c>
      <c r="BB536" s="1030">
        <v>44100000</v>
      </c>
      <c r="BC536" s="1030"/>
      <c r="BD536" s="1030"/>
      <c r="BE536" s="1030"/>
      <c r="BF536" s="1030"/>
      <c r="BG536" s="1030">
        <f t="shared" si="94"/>
        <v>44100000</v>
      </c>
      <c r="BH536" s="1030">
        <v>46305000</v>
      </c>
      <c r="BI536" s="1030"/>
      <c r="BJ536" s="1030"/>
      <c r="BK536" s="1030"/>
      <c r="BL536" s="1030"/>
      <c r="BM536" s="1030">
        <f t="shared" si="92"/>
        <v>46305000</v>
      </c>
    </row>
    <row r="537" spans="1:65" ht="172.5" hidden="1" x14ac:dyDescent="0.25">
      <c r="A537" s="855">
        <v>534</v>
      </c>
      <c r="B537" s="852" t="s">
        <v>2003</v>
      </c>
      <c r="C537" s="849" t="s">
        <v>3082</v>
      </c>
      <c r="D537" s="853" t="s">
        <v>2225</v>
      </c>
      <c r="E537" s="1083" t="s">
        <v>2226</v>
      </c>
      <c r="F537" s="852" t="s">
        <v>2227</v>
      </c>
      <c r="G537" s="1075" t="s">
        <v>2228</v>
      </c>
      <c r="H537" s="1203">
        <v>0.77370000000000005</v>
      </c>
      <c r="I537" s="1037" t="s">
        <v>2173</v>
      </c>
      <c r="J537" s="1037" t="s">
        <v>2229</v>
      </c>
      <c r="K537" s="1204">
        <v>0.85</v>
      </c>
      <c r="L537" s="1075">
        <v>45</v>
      </c>
      <c r="M537" s="1075" t="s">
        <v>2153</v>
      </c>
      <c r="N537" s="1075">
        <v>4503</v>
      </c>
      <c r="O537" s="852" t="s">
        <v>2171</v>
      </c>
      <c r="P537" s="1075">
        <v>4503028</v>
      </c>
      <c r="Q537" s="1038" t="s">
        <v>2231</v>
      </c>
      <c r="R537" s="1198" t="s">
        <v>2230</v>
      </c>
      <c r="S537" s="1075">
        <v>450302800</v>
      </c>
      <c r="T537" s="1075" t="s">
        <v>2232</v>
      </c>
      <c r="U537" s="1086">
        <v>19222</v>
      </c>
      <c r="V537" s="1086">
        <v>6000</v>
      </c>
      <c r="W537" s="1086">
        <f t="shared" ref="W537:Y537" si="98">+V537</f>
        <v>6000</v>
      </c>
      <c r="X537" s="1086">
        <f t="shared" si="98"/>
        <v>6000</v>
      </c>
      <c r="Y537" s="1086">
        <f t="shared" si="98"/>
        <v>6000</v>
      </c>
      <c r="Z537" s="1205">
        <v>24000</v>
      </c>
      <c r="AA537" s="1020" t="s">
        <v>53</v>
      </c>
      <c r="AB537" s="1020" t="s">
        <v>3317</v>
      </c>
      <c r="AC537" s="1075" t="s">
        <v>2159</v>
      </c>
      <c r="AD537" s="1075" t="s">
        <v>2160</v>
      </c>
      <c r="AE537" s="1075" t="s">
        <v>2180</v>
      </c>
      <c r="AF537" s="1020"/>
      <c r="AG537" s="1020"/>
      <c r="AH537" s="1020"/>
      <c r="AI537" s="1020"/>
      <c r="AJ537" s="1020"/>
      <c r="AK537" s="1020"/>
      <c r="AL537" s="1020"/>
      <c r="AM537" s="1020"/>
      <c r="AN537" s="1026"/>
      <c r="AO537" s="1027" t="s">
        <v>2168</v>
      </c>
      <c r="AP537" s="1003">
        <f>214096000+155204719.11</f>
        <v>369300719.11000001</v>
      </c>
      <c r="AQ537" s="1030"/>
      <c r="AR537" s="1030"/>
      <c r="AS537" s="1030"/>
      <c r="AT537" s="1030"/>
      <c r="AU537" s="1030">
        <f t="shared" si="97"/>
        <v>369300719.11000001</v>
      </c>
      <c r="AV537" s="1030">
        <v>206116574.27809659</v>
      </c>
      <c r="AW537" s="1030"/>
      <c r="AX537" s="1030"/>
      <c r="AY537" s="1030"/>
      <c r="AZ537" s="1030"/>
      <c r="BA537" s="1030">
        <f t="shared" si="93"/>
        <v>206116574.27809659</v>
      </c>
      <c r="BB537" s="1030">
        <v>219894969.37129107</v>
      </c>
      <c r="BC537" s="1030"/>
      <c r="BD537" s="1030"/>
      <c r="BE537" s="1030"/>
      <c r="BF537" s="1030"/>
      <c r="BG537" s="1030">
        <f t="shared" si="94"/>
        <v>219894969.37129107</v>
      </c>
      <c r="BH537" s="1030">
        <v>234476020.07437885</v>
      </c>
      <c r="BI537" s="1030"/>
      <c r="BJ537" s="1030"/>
      <c r="BK537" s="1030"/>
      <c r="BL537" s="1030"/>
      <c r="BM537" s="1030">
        <f t="shared" si="92"/>
        <v>234476020.07437885</v>
      </c>
    </row>
    <row r="538" spans="1:65" ht="172.5" hidden="1" x14ac:dyDescent="0.25">
      <c r="A538" s="855">
        <v>535</v>
      </c>
      <c r="B538" s="852" t="s">
        <v>2003</v>
      </c>
      <c r="C538" s="849" t="s">
        <v>3082</v>
      </c>
      <c r="D538" s="853" t="s">
        <v>2225</v>
      </c>
      <c r="E538" s="1083" t="s">
        <v>2226</v>
      </c>
      <c r="F538" s="852" t="s">
        <v>2227</v>
      </c>
      <c r="G538" s="1075" t="s">
        <v>2228</v>
      </c>
      <c r="H538" s="1203">
        <v>0.77370000000000005</v>
      </c>
      <c r="I538" s="1037" t="s">
        <v>2173</v>
      </c>
      <c r="J538" s="1037" t="s">
        <v>2229</v>
      </c>
      <c r="K538" s="1204">
        <v>0.85</v>
      </c>
      <c r="L538" s="1075">
        <v>45</v>
      </c>
      <c r="M538" s="1075" t="s">
        <v>2153</v>
      </c>
      <c r="N538" s="1075">
        <v>4503</v>
      </c>
      <c r="O538" s="852" t="s">
        <v>2171</v>
      </c>
      <c r="P538" s="1196">
        <v>4503031</v>
      </c>
      <c r="Q538" s="1038" t="s">
        <v>102</v>
      </c>
      <c r="R538" s="1198" t="s">
        <v>2233</v>
      </c>
      <c r="S538" s="1084">
        <v>450303100</v>
      </c>
      <c r="T538" s="1037" t="s">
        <v>2164</v>
      </c>
      <c r="U538" s="1196">
        <v>1</v>
      </c>
      <c r="V538" s="1196">
        <v>0</v>
      </c>
      <c r="W538" s="1196">
        <v>1</v>
      </c>
      <c r="X538" s="1196">
        <v>0</v>
      </c>
      <c r="Y538" s="1196">
        <v>0</v>
      </c>
      <c r="Z538" s="1081">
        <v>1</v>
      </c>
      <c r="AA538" s="1023" t="s">
        <v>43</v>
      </c>
      <c r="AB538" s="1020" t="s">
        <v>3317</v>
      </c>
      <c r="AC538" s="1075" t="s">
        <v>2159</v>
      </c>
      <c r="AD538" s="1075" t="s">
        <v>2160</v>
      </c>
      <c r="AE538" s="1075" t="s">
        <v>2180</v>
      </c>
      <c r="AF538" s="1020"/>
      <c r="AG538" s="1020"/>
      <c r="AH538" s="1020"/>
      <c r="AI538" s="1020"/>
      <c r="AJ538" s="1020"/>
      <c r="AK538" s="1020"/>
      <c r="AL538" s="1020"/>
      <c r="AM538" s="1020"/>
      <c r="AN538" s="1026"/>
      <c r="AO538" s="1027" t="s">
        <v>2168</v>
      </c>
      <c r="AP538" s="1003">
        <v>10000000</v>
      </c>
      <c r="AQ538" s="1030"/>
      <c r="AR538" s="1030"/>
      <c r="AS538" s="1030"/>
      <c r="AT538" s="1030"/>
      <c r="AU538" s="1030">
        <f t="shared" si="97"/>
        <v>10000000</v>
      </c>
      <c r="AV538" s="1030"/>
      <c r="AW538" s="1030"/>
      <c r="AX538" s="1030"/>
      <c r="AY538" s="1030"/>
      <c r="AZ538" s="1030"/>
      <c r="BA538" s="1030"/>
      <c r="BB538" s="1030"/>
      <c r="BC538" s="1030"/>
      <c r="BD538" s="1030"/>
      <c r="BE538" s="1030"/>
      <c r="BF538" s="1030"/>
      <c r="BG538" s="1030"/>
      <c r="BH538" s="1030"/>
      <c r="BI538" s="1030"/>
      <c r="BJ538" s="1030"/>
      <c r="BK538" s="1030"/>
      <c r="BL538" s="1030"/>
      <c r="BM538" s="1030">
        <f t="shared" si="92"/>
        <v>0</v>
      </c>
    </row>
    <row r="539" spans="1:65" ht="172.5" hidden="1" x14ac:dyDescent="0.25">
      <c r="A539" s="855">
        <v>536</v>
      </c>
      <c r="B539" s="852" t="s">
        <v>2003</v>
      </c>
      <c r="C539" s="849" t="s">
        <v>3082</v>
      </c>
      <c r="D539" s="853" t="s">
        <v>2225</v>
      </c>
      <c r="E539" s="1083" t="s">
        <v>2226</v>
      </c>
      <c r="F539" s="852" t="s">
        <v>2227</v>
      </c>
      <c r="G539" s="1075" t="s">
        <v>2228</v>
      </c>
      <c r="H539" s="1203">
        <v>0.77370000000000005</v>
      </c>
      <c r="I539" s="1037" t="s">
        <v>2173</v>
      </c>
      <c r="J539" s="1037" t="s">
        <v>2229</v>
      </c>
      <c r="K539" s="1204">
        <v>0.85</v>
      </c>
      <c r="L539" s="1075">
        <v>45</v>
      </c>
      <c r="M539" s="1075" t="s">
        <v>2153</v>
      </c>
      <c r="N539" s="1075">
        <v>4503</v>
      </c>
      <c r="O539" s="852" t="s">
        <v>2171</v>
      </c>
      <c r="P539" s="1083">
        <v>4503003</v>
      </c>
      <c r="Q539" s="1037" t="s">
        <v>128</v>
      </c>
      <c r="R539" s="1198" t="s">
        <v>2234</v>
      </c>
      <c r="S539" s="1037">
        <v>450300300</v>
      </c>
      <c r="T539" s="1037" t="s">
        <v>2235</v>
      </c>
      <c r="U539" s="1083">
        <v>64</v>
      </c>
      <c r="V539" s="1083">
        <v>64</v>
      </c>
      <c r="W539" s="1083">
        <v>64</v>
      </c>
      <c r="X539" s="1083">
        <v>64</v>
      </c>
      <c r="Y539" s="1083">
        <v>64</v>
      </c>
      <c r="Z539" s="1081">
        <v>64</v>
      </c>
      <c r="AA539" s="1020" t="s">
        <v>53</v>
      </c>
      <c r="AB539" s="1020" t="s">
        <v>3317</v>
      </c>
      <c r="AC539" s="1075" t="s">
        <v>2159</v>
      </c>
      <c r="AD539" s="1075" t="s">
        <v>2160</v>
      </c>
      <c r="AE539" s="1075" t="s">
        <v>2180</v>
      </c>
      <c r="AF539" s="1020"/>
      <c r="AG539" s="1020"/>
      <c r="AH539" s="1020"/>
      <c r="AI539" s="1020"/>
      <c r="AJ539" s="1020"/>
      <c r="AK539" s="1020"/>
      <c r="AL539" s="1020"/>
      <c r="AM539" s="1020"/>
      <c r="AN539" s="1026"/>
      <c r="AO539" s="1027" t="s">
        <v>2168</v>
      </c>
      <c r="AP539" s="1003">
        <v>5000000</v>
      </c>
      <c r="AQ539" s="1030"/>
      <c r="AR539" s="1030"/>
      <c r="AS539" s="1030"/>
      <c r="AT539" s="1030"/>
      <c r="AU539" s="1030">
        <f t="shared" si="97"/>
        <v>5000000</v>
      </c>
      <c r="AV539" s="1030"/>
      <c r="AW539" s="1030"/>
      <c r="AX539" s="1030"/>
      <c r="AY539" s="1030"/>
      <c r="AZ539" s="1030"/>
      <c r="BA539" s="1030"/>
      <c r="BB539" s="1030"/>
      <c r="BC539" s="1030"/>
      <c r="BD539" s="1030"/>
      <c r="BE539" s="1030"/>
      <c r="BF539" s="1030"/>
      <c r="BG539" s="1030"/>
      <c r="BH539" s="1030"/>
      <c r="BI539" s="1030"/>
      <c r="BJ539" s="1030"/>
      <c r="BK539" s="1030"/>
      <c r="BL539" s="1030"/>
      <c r="BM539" s="1030">
        <f t="shared" si="92"/>
        <v>0</v>
      </c>
    </row>
    <row r="540" spans="1:65" ht="172.5" hidden="1" x14ac:dyDescent="0.25">
      <c r="A540" s="855">
        <v>537</v>
      </c>
      <c r="B540" s="852" t="s">
        <v>2003</v>
      </c>
      <c r="C540" s="849" t="s">
        <v>3082</v>
      </c>
      <c r="D540" s="853" t="s">
        <v>2225</v>
      </c>
      <c r="E540" s="1083" t="s">
        <v>2226</v>
      </c>
      <c r="F540" s="852" t="s">
        <v>2227</v>
      </c>
      <c r="G540" s="1075" t="s">
        <v>2228</v>
      </c>
      <c r="H540" s="1203">
        <v>0.77370000000000005</v>
      </c>
      <c r="I540" s="1037" t="s">
        <v>2173</v>
      </c>
      <c r="J540" s="1037" t="s">
        <v>2229</v>
      </c>
      <c r="K540" s="1204">
        <v>0.85</v>
      </c>
      <c r="L540" s="1075">
        <v>45</v>
      </c>
      <c r="M540" s="1075" t="s">
        <v>2153</v>
      </c>
      <c r="N540" s="1075">
        <v>4503</v>
      </c>
      <c r="O540" s="852" t="s">
        <v>2171</v>
      </c>
      <c r="P540" s="1083">
        <v>4503019</v>
      </c>
      <c r="Q540" s="1038" t="s">
        <v>2185</v>
      </c>
      <c r="R540" s="1198" t="s">
        <v>2236</v>
      </c>
      <c r="S540" s="1037">
        <v>450301900</v>
      </c>
      <c r="T540" s="1037" t="s">
        <v>2237</v>
      </c>
      <c r="U540" s="1083">
        <v>0</v>
      </c>
      <c r="V540" s="1083">
        <v>0</v>
      </c>
      <c r="W540" s="1083">
        <v>1</v>
      </c>
      <c r="X540" s="1083">
        <v>1</v>
      </c>
      <c r="Y540" s="1083">
        <v>1</v>
      </c>
      <c r="Z540" s="1081">
        <v>1</v>
      </c>
      <c r="AA540" s="1020" t="s">
        <v>53</v>
      </c>
      <c r="AB540" s="1037" t="s">
        <v>3317</v>
      </c>
      <c r="AC540" s="1075" t="s">
        <v>2159</v>
      </c>
      <c r="AD540" s="1075" t="s">
        <v>2160</v>
      </c>
      <c r="AE540" s="1075" t="s">
        <v>2180</v>
      </c>
      <c r="AF540" s="1020"/>
      <c r="AG540" s="1020"/>
      <c r="AH540" s="1020"/>
      <c r="AI540" s="1020"/>
      <c r="AJ540" s="1020"/>
      <c r="AK540" s="1020"/>
      <c r="AL540" s="1020"/>
      <c r="AM540" s="1020"/>
      <c r="AN540" s="1026"/>
      <c r="AO540" s="1027" t="s">
        <v>2168</v>
      </c>
      <c r="AP540" s="1003">
        <v>15000000</v>
      </c>
      <c r="AQ540" s="1030"/>
      <c r="AR540" s="1030"/>
      <c r="AS540" s="1030"/>
      <c r="AT540" s="1030"/>
      <c r="AU540" s="1030">
        <f t="shared" si="97"/>
        <v>15000000</v>
      </c>
      <c r="AV540" s="1030"/>
      <c r="AW540" s="1030"/>
      <c r="AX540" s="1030"/>
      <c r="AY540" s="1030"/>
      <c r="AZ540" s="1030"/>
      <c r="BA540" s="1030"/>
      <c r="BB540" s="1030"/>
      <c r="BC540" s="1030"/>
      <c r="BD540" s="1030"/>
      <c r="BE540" s="1030"/>
      <c r="BF540" s="1030"/>
      <c r="BG540" s="1030"/>
      <c r="BH540" s="1030"/>
      <c r="BI540" s="1030"/>
      <c r="BJ540" s="1030"/>
      <c r="BK540" s="1030"/>
      <c r="BL540" s="1030"/>
      <c r="BM540" s="1030">
        <f t="shared" si="92"/>
        <v>0</v>
      </c>
    </row>
    <row r="541" spans="1:65" ht="172.5" hidden="1" x14ac:dyDescent="0.25">
      <c r="A541" s="855">
        <v>538</v>
      </c>
      <c r="B541" s="852" t="s">
        <v>2003</v>
      </c>
      <c r="C541" s="849" t="s">
        <v>3082</v>
      </c>
      <c r="D541" s="853" t="s">
        <v>2225</v>
      </c>
      <c r="E541" s="1083" t="s">
        <v>2226</v>
      </c>
      <c r="F541" s="852" t="s">
        <v>2227</v>
      </c>
      <c r="G541" s="1075" t="s">
        <v>2228</v>
      </c>
      <c r="H541" s="1203">
        <v>0.77370000000000005</v>
      </c>
      <c r="I541" s="1037" t="s">
        <v>2173</v>
      </c>
      <c r="J541" s="1037" t="s">
        <v>2229</v>
      </c>
      <c r="K541" s="1204">
        <v>0.85</v>
      </c>
      <c r="L541" s="1075">
        <v>45</v>
      </c>
      <c r="M541" s="1075" t="s">
        <v>2153</v>
      </c>
      <c r="N541" s="1075">
        <v>4503</v>
      </c>
      <c r="O541" s="852" t="s">
        <v>2171</v>
      </c>
      <c r="P541" s="1083">
        <v>4503002</v>
      </c>
      <c r="Q541" s="1037" t="s">
        <v>156</v>
      </c>
      <c r="R541" s="1198" t="s">
        <v>2238</v>
      </c>
      <c r="S541" s="1037">
        <v>450300200</v>
      </c>
      <c r="T541" s="1037" t="s">
        <v>2196</v>
      </c>
      <c r="U541" s="1083">
        <v>124</v>
      </c>
      <c r="V541" s="1083">
        <v>40</v>
      </c>
      <c r="W541" s="1083">
        <v>40</v>
      </c>
      <c r="X541" s="1083">
        <v>40</v>
      </c>
      <c r="Y541" s="1083">
        <v>40</v>
      </c>
      <c r="Z541" s="1081">
        <v>160</v>
      </c>
      <c r="AA541" s="1020" t="s">
        <v>43</v>
      </c>
      <c r="AB541" s="1037" t="s">
        <v>3317</v>
      </c>
      <c r="AC541" s="1075" t="s">
        <v>2159</v>
      </c>
      <c r="AD541" s="1075" t="s">
        <v>2160</v>
      </c>
      <c r="AE541" s="1075" t="s">
        <v>2180</v>
      </c>
      <c r="AF541" s="1020"/>
      <c r="AG541" s="1020"/>
      <c r="AH541" s="1020"/>
      <c r="AI541" s="1020"/>
      <c r="AJ541" s="1020"/>
      <c r="AK541" s="1020"/>
      <c r="AL541" s="1020"/>
      <c r="AM541" s="1020"/>
      <c r="AN541" s="1026"/>
      <c r="AO541" s="1027" t="s">
        <v>2168</v>
      </c>
      <c r="AP541" s="1003">
        <f>10000000+45000000</f>
        <v>55000000</v>
      </c>
      <c r="AQ541" s="1030"/>
      <c r="AR541" s="1030"/>
      <c r="AS541" s="1030"/>
      <c r="AT541" s="1030"/>
      <c r="AU541" s="1030">
        <f t="shared" si="97"/>
        <v>55000000</v>
      </c>
      <c r="AV541" s="1030">
        <v>9627296.8331074174</v>
      </c>
      <c r="AW541" s="1030"/>
      <c r="AX541" s="1030"/>
      <c r="AY541" s="1030"/>
      <c r="AZ541" s="1030"/>
      <c r="BA541" s="1030">
        <f t="shared" si="93"/>
        <v>9627296.8331074174</v>
      </c>
      <c r="BB541" s="1030">
        <v>10270858.370604357</v>
      </c>
      <c r="BC541" s="1030"/>
      <c r="BD541" s="1030"/>
      <c r="BE541" s="1030"/>
      <c r="BF541" s="1030"/>
      <c r="BG541" s="1030">
        <f t="shared" ref="BG541:BG562" si="99">+BB541+BC541+BD541+BE541+BF541</f>
        <v>10270858.370604357</v>
      </c>
      <c r="BH541" s="1030">
        <v>10951910.361444343</v>
      </c>
      <c r="BI541" s="1030"/>
      <c r="BJ541" s="1030"/>
      <c r="BK541" s="1030"/>
      <c r="BL541" s="1030"/>
      <c r="BM541" s="1030">
        <f t="shared" si="92"/>
        <v>10951910.361444343</v>
      </c>
    </row>
    <row r="542" spans="1:65" ht="172.5" hidden="1" x14ac:dyDescent="0.25">
      <c r="A542" s="855">
        <v>539</v>
      </c>
      <c r="B542" s="852" t="s">
        <v>2003</v>
      </c>
      <c r="C542" s="849" t="s">
        <v>3082</v>
      </c>
      <c r="D542" s="853" t="s">
        <v>2225</v>
      </c>
      <c r="E542" s="1083" t="s">
        <v>2226</v>
      </c>
      <c r="F542" s="852" t="s">
        <v>2227</v>
      </c>
      <c r="G542" s="1075" t="s">
        <v>2228</v>
      </c>
      <c r="H542" s="1203">
        <v>0.77370000000000005</v>
      </c>
      <c r="I542" s="1037" t="s">
        <v>2173</v>
      </c>
      <c r="J542" s="1037" t="s">
        <v>2229</v>
      </c>
      <c r="K542" s="1204">
        <v>0.85</v>
      </c>
      <c r="L542" s="1075">
        <v>45</v>
      </c>
      <c r="M542" s="1075" t="s">
        <v>2153</v>
      </c>
      <c r="N542" s="1075">
        <v>4503</v>
      </c>
      <c r="O542" s="852" t="s">
        <v>2171</v>
      </c>
      <c r="P542" s="1083">
        <v>4503032</v>
      </c>
      <c r="Q542" s="1038" t="s">
        <v>1408</v>
      </c>
      <c r="R542" s="1198" t="s">
        <v>2239</v>
      </c>
      <c r="S542" s="1037">
        <v>450303200</v>
      </c>
      <c r="T542" s="1037" t="s">
        <v>2240</v>
      </c>
      <c r="U542" s="1083">
        <v>1</v>
      </c>
      <c r="V542" s="1083">
        <v>1</v>
      </c>
      <c r="W542" s="1083">
        <v>1</v>
      </c>
      <c r="X542" s="1083">
        <v>1</v>
      </c>
      <c r="Y542" s="1083">
        <v>1</v>
      </c>
      <c r="Z542" s="1083">
        <v>1</v>
      </c>
      <c r="AA542" s="1020" t="s">
        <v>53</v>
      </c>
      <c r="AB542" s="1020" t="s">
        <v>3317</v>
      </c>
      <c r="AC542" s="1075" t="s">
        <v>2159</v>
      </c>
      <c r="AD542" s="1075" t="s">
        <v>2160</v>
      </c>
      <c r="AE542" s="1075" t="s">
        <v>2180</v>
      </c>
      <c r="AF542" s="1020"/>
      <c r="AG542" s="1020"/>
      <c r="AH542" s="1020"/>
      <c r="AI542" s="1020"/>
      <c r="AJ542" s="1020"/>
      <c r="AK542" s="1020"/>
      <c r="AL542" s="1020"/>
      <c r="AM542" s="1020"/>
      <c r="AN542" s="1026"/>
      <c r="AO542" s="1027" t="s">
        <v>2168</v>
      </c>
      <c r="AP542" s="1003">
        <v>160640000</v>
      </c>
      <c r="AQ542" s="1030"/>
      <c r="AR542" s="1030"/>
      <c r="AS542" s="1030"/>
      <c r="AT542" s="1030"/>
      <c r="AU542" s="1030">
        <f t="shared" si="97"/>
        <v>160640000</v>
      </c>
      <c r="AV542" s="1030">
        <v>154652896.32703757</v>
      </c>
      <c r="AW542" s="1030"/>
      <c r="AX542" s="1030"/>
      <c r="AY542" s="1030"/>
      <c r="AZ542" s="1030"/>
      <c r="BA542" s="1030">
        <f t="shared" si="93"/>
        <v>154652896.32703757</v>
      </c>
      <c r="BB542" s="1030">
        <v>164991068.86538842</v>
      </c>
      <c r="BC542" s="1030"/>
      <c r="BD542" s="1030"/>
      <c r="BE542" s="1030"/>
      <c r="BF542" s="1030"/>
      <c r="BG542" s="1030">
        <f t="shared" si="99"/>
        <v>164991068.86538842</v>
      </c>
      <c r="BH542" s="1030">
        <v>175931488.04624197</v>
      </c>
      <c r="BI542" s="1030"/>
      <c r="BJ542" s="1030"/>
      <c r="BK542" s="1030"/>
      <c r="BL542" s="1030"/>
      <c r="BM542" s="1030">
        <f t="shared" si="92"/>
        <v>175931488.04624197</v>
      </c>
    </row>
    <row r="543" spans="1:65" ht="172.5" hidden="1" x14ac:dyDescent="0.25">
      <c r="A543" s="855">
        <v>540</v>
      </c>
      <c r="B543" s="852" t="s">
        <v>2003</v>
      </c>
      <c r="C543" s="849" t="s">
        <v>3082</v>
      </c>
      <c r="D543" s="853" t="s">
        <v>2225</v>
      </c>
      <c r="E543" s="1083" t="s">
        <v>2226</v>
      </c>
      <c r="F543" s="852" t="s">
        <v>2227</v>
      </c>
      <c r="G543" s="1075" t="s">
        <v>2228</v>
      </c>
      <c r="H543" s="1203">
        <v>0.77370000000000005</v>
      </c>
      <c r="I543" s="1037" t="s">
        <v>2173</v>
      </c>
      <c r="J543" s="1037" t="s">
        <v>2229</v>
      </c>
      <c r="K543" s="1204">
        <v>0.85</v>
      </c>
      <c r="L543" s="1075">
        <v>45</v>
      </c>
      <c r="M543" s="1075" t="s">
        <v>2153</v>
      </c>
      <c r="N543" s="1075">
        <v>4503</v>
      </c>
      <c r="O543" s="852" t="s">
        <v>2171</v>
      </c>
      <c r="P543" s="1083">
        <v>4503033</v>
      </c>
      <c r="Q543" s="1037" t="s">
        <v>600</v>
      </c>
      <c r="R543" s="1198" t="s">
        <v>2241</v>
      </c>
      <c r="S543" s="1037">
        <v>450303300</v>
      </c>
      <c r="T543" s="1037" t="s">
        <v>2237</v>
      </c>
      <c r="U543" s="1089">
        <v>52</v>
      </c>
      <c r="V543" s="1089">
        <v>3</v>
      </c>
      <c r="W543" s="1089">
        <v>3</v>
      </c>
      <c r="X543" s="1089">
        <v>3</v>
      </c>
      <c r="Y543" s="1089">
        <v>3</v>
      </c>
      <c r="Z543" s="1201">
        <v>64</v>
      </c>
      <c r="AA543" s="1038" t="s">
        <v>43</v>
      </c>
      <c r="AB543" s="1038" t="s">
        <v>3316</v>
      </c>
      <c r="AC543" s="1075" t="s">
        <v>2159</v>
      </c>
      <c r="AD543" s="1075" t="s">
        <v>2160</v>
      </c>
      <c r="AE543" s="1075" t="s">
        <v>2180</v>
      </c>
      <c r="AF543" s="1020"/>
      <c r="AG543" s="1020"/>
      <c r="AH543" s="1020"/>
      <c r="AI543" s="1020"/>
      <c r="AJ543" s="1020"/>
      <c r="AK543" s="1020"/>
      <c r="AL543" s="1020"/>
      <c r="AM543" s="1020"/>
      <c r="AN543" s="1026"/>
      <c r="AO543" s="1027" t="s">
        <v>2168</v>
      </c>
      <c r="AP543" s="1003">
        <v>50000000</v>
      </c>
      <c r="AQ543" s="1030"/>
      <c r="AR543" s="1030"/>
      <c r="AS543" s="1030"/>
      <c r="AT543" s="1030"/>
      <c r="AU543" s="1030">
        <f t="shared" si="97"/>
        <v>50000000</v>
      </c>
      <c r="AV543" s="1030">
        <v>48136484.165537089</v>
      </c>
      <c r="AW543" s="1030"/>
      <c r="AX543" s="1030"/>
      <c r="AY543" s="1030"/>
      <c r="AZ543" s="1030"/>
      <c r="BA543" s="1030">
        <f t="shared" si="93"/>
        <v>48136484.165537089</v>
      </c>
      <c r="BB543" s="1030">
        <v>51354291.853021786</v>
      </c>
      <c r="BC543" s="1030"/>
      <c r="BD543" s="1030"/>
      <c r="BE543" s="1030"/>
      <c r="BF543" s="1030"/>
      <c r="BG543" s="1030">
        <f t="shared" si="99"/>
        <v>51354291.853021786</v>
      </c>
      <c r="BH543" s="1030">
        <v>54759551.807221718</v>
      </c>
      <c r="BI543" s="1030"/>
      <c r="BJ543" s="1030"/>
      <c r="BK543" s="1030"/>
      <c r="BL543" s="1030"/>
      <c r="BM543" s="1030">
        <f t="shared" si="92"/>
        <v>54759551.807221718</v>
      </c>
    </row>
    <row r="544" spans="1:65" ht="172.5" hidden="1" x14ac:dyDescent="0.25">
      <c r="A544" s="855">
        <v>541</v>
      </c>
      <c r="B544" s="852" t="s">
        <v>2003</v>
      </c>
      <c r="C544" s="849" t="s">
        <v>3082</v>
      </c>
      <c r="D544" s="853" t="s">
        <v>2225</v>
      </c>
      <c r="E544" s="1083" t="s">
        <v>2226</v>
      </c>
      <c r="F544" s="852" t="s">
        <v>2227</v>
      </c>
      <c r="G544" s="1075" t="s">
        <v>2228</v>
      </c>
      <c r="H544" s="1203">
        <v>0.77370000000000005</v>
      </c>
      <c r="I544" s="1037" t="s">
        <v>2173</v>
      </c>
      <c r="J544" s="1037" t="s">
        <v>2229</v>
      </c>
      <c r="K544" s="1204">
        <v>0.85</v>
      </c>
      <c r="L544" s="1075">
        <v>45</v>
      </c>
      <c r="M544" s="1075" t="s">
        <v>2153</v>
      </c>
      <c r="N544" s="1075">
        <v>4503</v>
      </c>
      <c r="O544" s="852" t="s">
        <v>2171</v>
      </c>
      <c r="P544" s="1083">
        <v>4503016</v>
      </c>
      <c r="Q544" s="1038" t="s">
        <v>2244</v>
      </c>
      <c r="R544" s="1198" t="s">
        <v>2243</v>
      </c>
      <c r="S544" s="1037">
        <v>450301600</v>
      </c>
      <c r="T544" s="1037" t="s">
        <v>2245</v>
      </c>
      <c r="U544" s="1089">
        <v>24</v>
      </c>
      <c r="V544" s="1089">
        <v>8</v>
      </c>
      <c r="W544" s="1089">
        <v>8</v>
      </c>
      <c r="X544" s="1089">
        <v>8</v>
      </c>
      <c r="Y544" s="1089">
        <v>8</v>
      </c>
      <c r="Z544" s="1201">
        <v>56</v>
      </c>
      <c r="AA544" s="1020" t="s">
        <v>43</v>
      </c>
      <c r="AB544" s="1037" t="s">
        <v>3316</v>
      </c>
      <c r="AC544" s="1075" t="s">
        <v>2159</v>
      </c>
      <c r="AD544" s="1075" t="s">
        <v>2160</v>
      </c>
      <c r="AE544" s="1075" t="s">
        <v>2180</v>
      </c>
      <c r="AF544" s="1020"/>
      <c r="AG544" s="1020"/>
      <c r="AH544" s="1020"/>
      <c r="AI544" s="1020"/>
      <c r="AJ544" s="1020"/>
      <c r="AK544" s="1020"/>
      <c r="AL544" s="1020"/>
      <c r="AM544" s="1020"/>
      <c r="AN544" s="1026"/>
      <c r="AO544" s="1027" t="s">
        <v>2168</v>
      </c>
      <c r="AP544" s="1003">
        <f>680000000+600000000</f>
        <v>1280000000</v>
      </c>
      <c r="AQ544" s="1030"/>
      <c r="AR544" s="1030"/>
      <c r="AS544" s="1030"/>
      <c r="AT544" s="1030"/>
      <c r="AU544" s="1030">
        <f t="shared" si="97"/>
        <v>1280000000</v>
      </c>
      <c r="AV544" s="1030">
        <v>654656184.65130448</v>
      </c>
      <c r="AW544" s="1030"/>
      <c r="AX544" s="1030"/>
      <c r="AY544" s="1030"/>
      <c r="AZ544" s="1030"/>
      <c r="BA544" s="1030">
        <f t="shared" si="93"/>
        <v>654656184.65130448</v>
      </c>
      <c r="BB544" s="1030">
        <v>698418369.20109642</v>
      </c>
      <c r="BC544" s="1030"/>
      <c r="BD544" s="1030"/>
      <c r="BE544" s="1030"/>
      <c r="BF544" s="1030"/>
      <c r="BG544" s="1030">
        <f t="shared" si="99"/>
        <v>698418369.20109642</v>
      </c>
      <c r="BH544" s="1030">
        <v>744729904.57821548</v>
      </c>
      <c r="BI544" s="1030"/>
      <c r="BJ544" s="1030"/>
      <c r="BK544" s="1030"/>
      <c r="BL544" s="1030"/>
      <c r="BM544" s="1030">
        <f t="shared" si="92"/>
        <v>744729904.57821548</v>
      </c>
    </row>
    <row r="545" spans="1:65" ht="172.5" hidden="1" x14ac:dyDescent="0.25">
      <c r="A545" s="855">
        <v>542</v>
      </c>
      <c r="B545" s="852" t="s">
        <v>2003</v>
      </c>
      <c r="C545" s="849" t="s">
        <v>3082</v>
      </c>
      <c r="D545" s="853" t="s">
        <v>2225</v>
      </c>
      <c r="E545" s="1083" t="s">
        <v>2226</v>
      </c>
      <c r="F545" s="852" t="s">
        <v>2227</v>
      </c>
      <c r="G545" s="1075" t="s">
        <v>2228</v>
      </c>
      <c r="H545" s="1203">
        <v>0.77370000000000005</v>
      </c>
      <c r="I545" s="1037" t="s">
        <v>2173</v>
      </c>
      <c r="J545" s="1037" t="s">
        <v>2229</v>
      </c>
      <c r="K545" s="1204">
        <v>0.85</v>
      </c>
      <c r="L545" s="1075">
        <v>45</v>
      </c>
      <c r="M545" s="1075" t="s">
        <v>2153</v>
      </c>
      <c r="N545" s="1075">
        <v>4503</v>
      </c>
      <c r="O545" s="852" t="s">
        <v>2171</v>
      </c>
      <c r="P545" s="1083">
        <v>4503015</v>
      </c>
      <c r="Q545" s="1038" t="s">
        <v>2247</v>
      </c>
      <c r="R545" s="1198" t="s">
        <v>2246</v>
      </c>
      <c r="S545" s="1037">
        <v>450301500</v>
      </c>
      <c r="T545" s="1037" t="s">
        <v>2248</v>
      </c>
      <c r="U545" s="1082">
        <v>0</v>
      </c>
      <c r="V545" s="1082">
        <v>1</v>
      </c>
      <c r="W545" s="1082">
        <v>1</v>
      </c>
      <c r="X545" s="1082">
        <v>1</v>
      </c>
      <c r="Y545" s="1082">
        <v>1</v>
      </c>
      <c r="Z545" s="1081">
        <f t="shared" ref="Z545" si="100">SUM(U545:Y545)</f>
        <v>4</v>
      </c>
      <c r="AA545" s="1020" t="s">
        <v>43</v>
      </c>
      <c r="AB545" s="1037" t="s">
        <v>3317</v>
      </c>
      <c r="AC545" s="1075" t="s">
        <v>2159</v>
      </c>
      <c r="AD545" s="1075" t="s">
        <v>2160</v>
      </c>
      <c r="AE545" s="1075" t="s">
        <v>2180</v>
      </c>
      <c r="AF545" s="1020"/>
      <c r="AG545" s="1020"/>
      <c r="AH545" s="1020"/>
      <c r="AI545" s="1020"/>
      <c r="AJ545" s="1020"/>
      <c r="AK545" s="1020"/>
      <c r="AL545" s="1020"/>
      <c r="AM545" s="1020"/>
      <c r="AN545" s="1026"/>
      <c r="AO545" s="1027" t="s">
        <v>2168</v>
      </c>
      <c r="AP545" s="1003">
        <f>200000000+200000000</f>
        <v>400000000</v>
      </c>
      <c r="AQ545" s="1030"/>
      <c r="AR545" s="1030"/>
      <c r="AS545" s="1030"/>
      <c r="AT545" s="1030"/>
      <c r="AU545" s="1030">
        <f t="shared" si="97"/>
        <v>400000000</v>
      </c>
      <c r="AV545" s="1030">
        <v>192545936.66214836</v>
      </c>
      <c r="AW545" s="1030"/>
      <c r="AX545" s="1030"/>
      <c r="AY545" s="1030"/>
      <c r="AZ545" s="1030"/>
      <c r="BA545" s="1030">
        <f t="shared" si="93"/>
        <v>192545936.66214836</v>
      </c>
      <c r="BB545" s="1030">
        <v>205417167.41208714</v>
      </c>
      <c r="BC545" s="1030"/>
      <c r="BD545" s="1030"/>
      <c r="BE545" s="1030"/>
      <c r="BF545" s="1030"/>
      <c r="BG545" s="1030">
        <f t="shared" si="99"/>
        <v>205417167.41208714</v>
      </c>
      <c r="BH545" s="1030">
        <v>219038207.22888687</v>
      </c>
      <c r="BI545" s="1030"/>
      <c r="BJ545" s="1030"/>
      <c r="BK545" s="1030"/>
      <c r="BL545" s="1030"/>
      <c r="BM545" s="1030">
        <f t="shared" si="92"/>
        <v>219038207.22888687</v>
      </c>
    </row>
    <row r="546" spans="1:65" ht="172.5" hidden="1" x14ac:dyDescent="0.25">
      <c r="A546" s="855">
        <v>543</v>
      </c>
      <c r="B546" s="852" t="s">
        <v>2003</v>
      </c>
      <c r="C546" s="849" t="s">
        <v>3082</v>
      </c>
      <c r="D546" s="853" t="s">
        <v>2225</v>
      </c>
      <c r="E546" s="1083" t="s">
        <v>2226</v>
      </c>
      <c r="F546" s="852" t="s">
        <v>2227</v>
      </c>
      <c r="G546" s="1075" t="s">
        <v>2228</v>
      </c>
      <c r="H546" s="1203">
        <v>0.77370000000000005</v>
      </c>
      <c r="I546" s="1037" t="s">
        <v>2173</v>
      </c>
      <c r="J546" s="1037" t="s">
        <v>2229</v>
      </c>
      <c r="K546" s="1204">
        <v>0.85</v>
      </c>
      <c r="L546" s="1075">
        <v>45</v>
      </c>
      <c r="M546" s="1075" t="s">
        <v>2153</v>
      </c>
      <c r="N546" s="1075">
        <v>4503</v>
      </c>
      <c r="O546" s="852" t="s">
        <v>2171</v>
      </c>
      <c r="P546" s="1083">
        <v>4503026</v>
      </c>
      <c r="Q546" s="1038" t="s">
        <v>2250</v>
      </c>
      <c r="R546" s="1198" t="s">
        <v>2249</v>
      </c>
      <c r="S546" s="1037">
        <v>450302600</v>
      </c>
      <c r="T546" s="1037" t="s">
        <v>2251</v>
      </c>
      <c r="U546" s="1082">
        <v>1</v>
      </c>
      <c r="V546" s="1082">
        <v>1</v>
      </c>
      <c r="W546" s="1082">
        <v>1</v>
      </c>
      <c r="X546" s="1082">
        <v>1</v>
      </c>
      <c r="Y546" s="1082">
        <v>1</v>
      </c>
      <c r="Z546" s="1081">
        <v>4</v>
      </c>
      <c r="AA546" s="1020" t="s">
        <v>43</v>
      </c>
      <c r="AB546" s="1037" t="s">
        <v>3317</v>
      </c>
      <c r="AC546" s="1075" t="s">
        <v>2159</v>
      </c>
      <c r="AD546" s="1075" t="s">
        <v>2160</v>
      </c>
      <c r="AE546" s="1075" t="s">
        <v>2180</v>
      </c>
      <c r="AF546" s="1020"/>
      <c r="AG546" s="1020"/>
      <c r="AH546" s="1020"/>
      <c r="AI546" s="1020"/>
      <c r="AJ546" s="1020"/>
      <c r="AK546" s="1020"/>
      <c r="AL546" s="1020"/>
      <c r="AM546" s="1020"/>
      <c r="AN546" s="1026"/>
      <c r="AO546" s="1027" t="s">
        <v>2168</v>
      </c>
      <c r="AP546" s="1003">
        <f>25000000+36152000</f>
        <v>61152000</v>
      </c>
      <c r="AQ546" s="1030"/>
      <c r="AR546" s="1030"/>
      <c r="AS546" s="1030"/>
      <c r="AT546" s="1030"/>
      <c r="AU546" s="1030">
        <f t="shared" si="97"/>
        <v>61152000</v>
      </c>
      <c r="AV546" s="1030">
        <v>24068242.082768545</v>
      </c>
      <c r="AW546" s="1030"/>
      <c r="AX546" s="1030"/>
      <c r="AY546" s="1030"/>
      <c r="AZ546" s="1030"/>
      <c r="BA546" s="1030">
        <f t="shared" si="93"/>
        <v>24068242.082768545</v>
      </c>
      <c r="BB546" s="1030">
        <v>25677145.926510893</v>
      </c>
      <c r="BC546" s="1030"/>
      <c r="BD546" s="1030"/>
      <c r="BE546" s="1030"/>
      <c r="BF546" s="1030"/>
      <c r="BG546" s="1030">
        <f t="shared" si="99"/>
        <v>25677145.926510893</v>
      </c>
      <c r="BH546" s="1030">
        <v>27379775.903610859</v>
      </c>
      <c r="BI546" s="1030"/>
      <c r="BJ546" s="1030"/>
      <c r="BK546" s="1030"/>
      <c r="BL546" s="1030"/>
      <c r="BM546" s="1030">
        <f t="shared" si="92"/>
        <v>27379775.903610859</v>
      </c>
    </row>
    <row r="547" spans="1:65" ht="189.75" hidden="1" x14ac:dyDescent="0.25">
      <c r="A547" s="855">
        <v>544</v>
      </c>
      <c r="B547" s="850" t="s">
        <v>2351</v>
      </c>
      <c r="C547" s="849" t="s">
        <v>3083</v>
      </c>
      <c r="D547" s="853" t="s">
        <v>2253</v>
      </c>
      <c r="E547" s="850" t="s">
        <v>2254</v>
      </c>
      <c r="F547" s="850" t="s">
        <v>2257</v>
      </c>
      <c r="G547" s="1058" t="s">
        <v>2258</v>
      </c>
      <c r="H547" s="1058">
        <v>1140.43</v>
      </c>
      <c r="I547" s="1058" t="s">
        <v>2259</v>
      </c>
      <c r="J547" s="1072">
        <v>2023</v>
      </c>
      <c r="K547" s="1070">
        <v>1430</v>
      </c>
      <c r="L547" s="1058">
        <v>24</v>
      </c>
      <c r="M547" s="1058" t="s">
        <v>2255</v>
      </c>
      <c r="N547" s="1058">
        <v>2402</v>
      </c>
      <c r="O547" s="850" t="s">
        <v>2256</v>
      </c>
      <c r="P547" s="1058">
        <v>2402118</v>
      </c>
      <c r="Q547" s="1058" t="s">
        <v>2261</v>
      </c>
      <c r="R547" s="1069" t="s">
        <v>2260</v>
      </c>
      <c r="S547" s="1058">
        <v>240211819</v>
      </c>
      <c r="T547" s="1058" t="s">
        <v>2262</v>
      </c>
      <c r="U547" s="1206">
        <v>17</v>
      </c>
      <c r="V547" s="1065">
        <v>25</v>
      </c>
      <c r="W547" s="1065">
        <v>15</v>
      </c>
      <c r="X547" s="1065">
        <v>5</v>
      </c>
      <c r="Y547" s="1065">
        <v>5</v>
      </c>
      <c r="Z547" s="1065">
        <f t="shared" ref="Z547:Z548" si="101">SUM(V547:Y547)</f>
        <v>50</v>
      </c>
      <c r="AA547" s="1020" t="s">
        <v>43</v>
      </c>
      <c r="AB547" s="1058" t="s">
        <v>3317</v>
      </c>
      <c r="AC547" s="1207" t="s">
        <v>2264</v>
      </c>
      <c r="AD547" s="1066" t="s">
        <v>2265</v>
      </c>
      <c r="AE547" s="1066" t="s">
        <v>2266</v>
      </c>
      <c r="AF547" s="1020"/>
      <c r="AG547" s="1020"/>
      <c r="AH547" s="1020"/>
      <c r="AI547" s="1020"/>
      <c r="AJ547" s="1020"/>
      <c r="AK547" s="1020"/>
      <c r="AL547" s="1020"/>
      <c r="AM547" s="1020"/>
      <c r="AN547" s="1026"/>
      <c r="AO547" s="1027" t="s">
        <v>2967</v>
      </c>
      <c r="AP547" s="1028">
        <f>37678720+593670268</f>
        <v>631348988</v>
      </c>
      <c r="AQ547" s="1030"/>
      <c r="AR547" s="1030">
        <v>3846141388</v>
      </c>
      <c r="AS547" s="1030">
        <f>+'[1]PLAN DE INVERSION'!Q117</f>
        <v>10400000000</v>
      </c>
      <c r="AT547" s="1030"/>
      <c r="AU547" s="1030">
        <f t="shared" si="97"/>
        <v>14877490376</v>
      </c>
      <c r="AV547" s="1030">
        <f>322203806.2+240019031.3</f>
        <v>562222837.5</v>
      </c>
      <c r="AW547" s="1030"/>
      <c r="AX547" s="1030">
        <v>3846141387</v>
      </c>
      <c r="AY547" s="1030"/>
      <c r="AZ547" s="1030"/>
      <c r="BA547" s="1030">
        <f t="shared" ref="BA547:BA565" si="102">AV547+AW547+AX547+AY547+AZ547</f>
        <v>4408364224.5</v>
      </c>
      <c r="BB547" s="1030">
        <v>242809608.715</v>
      </c>
      <c r="BC547" s="1030"/>
      <c r="BD547" s="1030">
        <v>1442303021</v>
      </c>
      <c r="BE547" s="1030"/>
      <c r="BF547" s="1030"/>
      <c r="BG547" s="1030">
        <f t="shared" si="99"/>
        <v>1685112629.7149999</v>
      </c>
      <c r="BH547" s="1030">
        <v>274950089.15074998</v>
      </c>
      <c r="BI547" s="1030"/>
      <c r="BJ547" s="1030">
        <v>480767675</v>
      </c>
      <c r="BK547" s="1030"/>
      <c r="BL547" s="1030"/>
      <c r="BM547" s="1030">
        <f t="shared" si="92"/>
        <v>755717764.15074992</v>
      </c>
    </row>
    <row r="548" spans="1:65" ht="189.75" hidden="1" x14ac:dyDescent="0.25">
      <c r="A548" s="855">
        <v>545</v>
      </c>
      <c r="B548" s="850" t="s">
        <v>2351</v>
      </c>
      <c r="C548" s="849" t="s">
        <v>3083</v>
      </c>
      <c r="D548" s="853" t="s">
        <v>2253</v>
      </c>
      <c r="E548" s="850" t="s">
        <v>2254</v>
      </c>
      <c r="F548" s="850" t="s">
        <v>2257</v>
      </c>
      <c r="G548" s="1058" t="s">
        <v>2258</v>
      </c>
      <c r="H548" s="1058">
        <v>1140.43</v>
      </c>
      <c r="I548" s="1058" t="s">
        <v>2259</v>
      </c>
      <c r="J548" s="1072">
        <v>2023</v>
      </c>
      <c r="K548" s="1070">
        <v>1430</v>
      </c>
      <c r="L548" s="1058">
        <v>24</v>
      </c>
      <c r="M548" s="1058" t="s">
        <v>2255</v>
      </c>
      <c r="N548" s="1058">
        <v>2402</v>
      </c>
      <c r="O548" s="850" t="s">
        <v>2256</v>
      </c>
      <c r="P548" s="1058">
        <v>2402125</v>
      </c>
      <c r="Q548" s="1058" t="s">
        <v>2268</v>
      </c>
      <c r="R548" s="1069" t="s">
        <v>2267</v>
      </c>
      <c r="S548" s="1058">
        <v>240212500</v>
      </c>
      <c r="T548" s="1058" t="s">
        <v>2269</v>
      </c>
      <c r="U548" s="1206">
        <v>22</v>
      </c>
      <c r="V548" s="1065">
        <v>10</v>
      </c>
      <c r="W548" s="1065">
        <v>20</v>
      </c>
      <c r="X548" s="1065">
        <v>20</v>
      </c>
      <c r="Y548" s="1065">
        <v>0</v>
      </c>
      <c r="Z548" s="1065">
        <f t="shared" si="101"/>
        <v>50</v>
      </c>
      <c r="AA548" s="1020" t="s">
        <v>43</v>
      </c>
      <c r="AB548" s="1058" t="s">
        <v>3317</v>
      </c>
      <c r="AC548" s="1207" t="s">
        <v>2264</v>
      </c>
      <c r="AD548" s="1066" t="s">
        <v>2265</v>
      </c>
      <c r="AE548" s="1066" t="s">
        <v>2266</v>
      </c>
      <c r="AF548" s="1020"/>
      <c r="AG548" s="1020"/>
      <c r="AH548" s="1020"/>
      <c r="AI548" s="1020"/>
      <c r="AJ548" s="1020"/>
      <c r="AK548" s="1020"/>
      <c r="AL548" s="1020"/>
      <c r="AM548" s="1020"/>
      <c r="AN548" s="1026"/>
      <c r="AO548" s="1027" t="s">
        <v>2967</v>
      </c>
      <c r="AP548" s="1028"/>
      <c r="AQ548" s="1030"/>
      <c r="AR548" s="1030">
        <v>3877169132</v>
      </c>
      <c r="AS548" s="1030"/>
      <c r="AT548" s="1030"/>
      <c r="AU548" s="1030">
        <f t="shared" si="97"/>
        <v>3877169132</v>
      </c>
      <c r="AV548" s="1030"/>
      <c r="AW548" s="1030"/>
      <c r="AX548" s="1030">
        <v>3877169132</v>
      </c>
      <c r="AY548" s="1030"/>
      <c r="AZ548" s="1030"/>
      <c r="BA548" s="1030">
        <f t="shared" si="102"/>
        <v>3877169132</v>
      </c>
      <c r="BB548" s="1030">
        <v>103420748.3</v>
      </c>
      <c r="BC548" s="1030"/>
      <c r="BD548" s="1030">
        <v>1453938424</v>
      </c>
      <c r="BE548" s="1030"/>
      <c r="BF548" s="1030"/>
      <c r="BG548" s="1030">
        <f t="shared" si="99"/>
        <v>1557359172.3</v>
      </c>
      <c r="BH548" s="1030">
        <v>108438254.265</v>
      </c>
      <c r="BI548" s="1030"/>
      <c r="BJ548" s="1030">
        <v>484646141</v>
      </c>
      <c r="BK548" s="1030"/>
      <c r="BL548" s="1030"/>
      <c r="BM548" s="1030">
        <f t="shared" si="92"/>
        <v>593084395.26499999</v>
      </c>
    </row>
    <row r="549" spans="1:65" ht="189.75" hidden="1" x14ac:dyDescent="0.25">
      <c r="A549" s="855">
        <v>546</v>
      </c>
      <c r="B549" s="850" t="s">
        <v>2351</v>
      </c>
      <c r="C549" s="849" t="s">
        <v>3083</v>
      </c>
      <c r="D549" s="853" t="s">
        <v>2253</v>
      </c>
      <c r="E549" s="850" t="s">
        <v>2254</v>
      </c>
      <c r="F549" s="850" t="s">
        <v>2257</v>
      </c>
      <c r="G549" s="1058" t="s">
        <v>2258</v>
      </c>
      <c r="H549" s="1058">
        <v>1140.43</v>
      </c>
      <c r="I549" s="1058" t="s">
        <v>2259</v>
      </c>
      <c r="J549" s="1072">
        <v>2023</v>
      </c>
      <c r="K549" s="1070">
        <v>1430</v>
      </c>
      <c r="L549" s="1058">
        <v>24</v>
      </c>
      <c r="M549" s="1058" t="s">
        <v>2255</v>
      </c>
      <c r="N549" s="1058">
        <v>2402</v>
      </c>
      <c r="O549" s="850" t="s">
        <v>2256</v>
      </c>
      <c r="P549" s="1059">
        <v>2402104</v>
      </c>
      <c r="Q549" s="1060" t="s">
        <v>51</v>
      </c>
      <c r="R549" s="1069" t="s">
        <v>2270</v>
      </c>
      <c r="S549" s="1059">
        <v>240210400</v>
      </c>
      <c r="T549" s="1060" t="s">
        <v>52</v>
      </c>
      <c r="U549" s="1208">
        <v>0</v>
      </c>
      <c r="V549" s="1209">
        <v>6</v>
      </c>
      <c r="W549" s="1209">
        <v>6</v>
      </c>
      <c r="X549" s="1209">
        <v>0</v>
      </c>
      <c r="Y549" s="1209">
        <v>0</v>
      </c>
      <c r="Z549" s="1209">
        <v>12</v>
      </c>
      <c r="AA549" s="1020" t="s">
        <v>43</v>
      </c>
      <c r="AB549" s="1059" t="s">
        <v>3317</v>
      </c>
      <c r="AC549" s="1207" t="s">
        <v>2264</v>
      </c>
      <c r="AD549" s="1066" t="s">
        <v>2265</v>
      </c>
      <c r="AE549" s="1066" t="s">
        <v>2266</v>
      </c>
      <c r="AF549" s="1020"/>
      <c r="AG549" s="1020"/>
      <c r="AH549" s="1020"/>
      <c r="AI549" s="1020"/>
      <c r="AJ549" s="1020"/>
      <c r="AK549" s="1020"/>
      <c r="AL549" s="1020"/>
      <c r="AM549" s="1020"/>
      <c r="AN549" s="1026"/>
      <c r="AO549" s="1027" t="s">
        <v>2967</v>
      </c>
      <c r="AP549" s="1028"/>
      <c r="AQ549" s="1030"/>
      <c r="AR549" s="1030"/>
      <c r="AS549" s="1030"/>
      <c r="AT549" s="1030"/>
      <c r="AU549" s="1030"/>
      <c r="AV549" s="1030"/>
      <c r="AW549" s="1030"/>
      <c r="AX549" s="1030"/>
      <c r="AY549" s="1030"/>
      <c r="AZ549" s="1030"/>
      <c r="BA549" s="1030"/>
      <c r="BB549" s="1030">
        <v>73440000</v>
      </c>
      <c r="BC549" s="1030"/>
      <c r="BD549" s="1030"/>
      <c r="BE549" s="1030"/>
      <c r="BF549" s="1030"/>
      <c r="BG549" s="1030">
        <f t="shared" si="99"/>
        <v>73440000</v>
      </c>
      <c r="BH549" s="1030">
        <v>77112000</v>
      </c>
      <c r="BI549" s="1030"/>
      <c r="BJ549" s="1030"/>
      <c r="BK549" s="1030"/>
      <c r="BL549" s="1030"/>
      <c r="BM549" s="1030">
        <f t="shared" si="92"/>
        <v>77112000</v>
      </c>
    </row>
    <row r="550" spans="1:65" ht="189.75" hidden="1" x14ac:dyDescent="0.25">
      <c r="A550" s="855">
        <v>547</v>
      </c>
      <c r="B550" s="850" t="s">
        <v>2351</v>
      </c>
      <c r="C550" s="849" t="s">
        <v>3083</v>
      </c>
      <c r="D550" s="853" t="s">
        <v>2253</v>
      </c>
      <c r="E550" s="850" t="s">
        <v>2254</v>
      </c>
      <c r="F550" s="850" t="s">
        <v>2257</v>
      </c>
      <c r="G550" s="1058" t="s">
        <v>2258</v>
      </c>
      <c r="H550" s="1058">
        <v>1140.43</v>
      </c>
      <c r="I550" s="1058" t="s">
        <v>2259</v>
      </c>
      <c r="J550" s="1072">
        <v>2023</v>
      </c>
      <c r="K550" s="1070">
        <v>1430</v>
      </c>
      <c r="L550" s="1058">
        <v>24</v>
      </c>
      <c r="M550" s="1058" t="s">
        <v>2255</v>
      </c>
      <c r="N550" s="1058">
        <v>2402</v>
      </c>
      <c r="O550" s="850" t="s">
        <v>2256</v>
      </c>
      <c r="P550" s="1058">
        <v>2402006</v>
      </c>
      <c r="Q550" s="1058" t="s">
        <v>2272</v>
      </c>
      <c r="R550" s="1069" t="s">
        <v>2271</v>
      </c>
      <c r="S550" s="1058">
        <v>240200600</v>
      </c>
      <c r="T550" s="1058" t="s">
        <v>2273</v>
      </c>
      <c r="U550" s="1206">
        <v>44</v>
      </c>
      <c r="V550" s="1065">
        <v>12</v>
      </c>
      <c r="W550" s="1065">
        <v>12</v>
      </c>
      <c r="X550" s="1065">
        <v>15</v>
      </c>
      <c r="Y550" s="1065">
        <v>15</v>
      </c>
      <c r="Z550" s="1065">
        <f t="shared" ref="Z550:Z553" si="103">SUM(V550:Y550)</f>
        <v>54</v>
      </c>
      <c r="AA550" s="1020" t="s">
        <v>43</v>
      </c>
      <c r="AB550" s="1058" t="s">
        <v>3317</v>
      </c>
      <c r="AC550" s="1207" t="s">
        <v>2264</v>
      </c>
      <c r="AD550" s="1066" t="s">
        <v>2265</v>
      </c>
      <c r="AE550" s="1066" t="s">
        <v>2266</v>
      </c>
      <c r="AF550" s="1020"/>
      <c r="AG550" s="1020"/>
      <c r="AH550" s="1020"/>
      <c r="AI550" s="1020"/>
      <c r="AJ550" s="1020"/>
      <c r="AK550" s="1020"/>
      <c r="AL550" s="1020"/>
      <c r="AM550" s="1020"/>
      <c r="AN550" s="1026"/>
      <c r="AO550" s="1027" t="s">
        <v>2967</v>
      </c>
      <c r="AP550" s="1028">
        <f>753574400+1192827772+409630829</f>
        <v>2356033001</v>
      </c>
      <c r="AQ550" s="1030"/>
      <c r="AR550" s="1030"/>
      <c r="AS550" s="1030"/>
      <c r="AT550" s="1030">
        <v>203500000000</v>
      </c>
      <c r="AU550" s="1030">
        <f t="shared" si="97"/>
        <v>205856033001</v>
      </c>
      <c r="AV550" s="1030">
        <f>161101903.1+1490074525.7</f>
        <v>1651176428.8</v>
      </c>
      <c r="AW550" s="1030"/>
      <c r="AX550" s="1030"/>
      <c r="AY550" s="1030"/>
      <c r="AZ550" s="1030"/>
      <c r="BA550" s="1030">
        <f t="shared" si="102"/>
        <v>1651176428.8</v>
      </c>
      <c r="BB550" s="1030">
        <v>1534578251.9849999</v>
      </c>
      <c r="BC550" s="1030"/>
      <c r="BD550" s="1030"/>
      <c r="BE550" s="1030"/>
      <c r="BF550" s="1030"/>
      <c r="BG550" s="1030">
        <f t="shared" si="99"/>
        <v>1534578251.9849999</v>
      </c>
      <c r="BH550" s="1030">
        <v>1721307164.58425</v>
      </c>
      <c r="BI550" s="1030"/>
      <c r="BJ550" s="1030"/>
      <c r="BK550" s="1030"/>
      <c r="BL550" s="1030"/>
      <c r="BM550" s="1030">
        <f t="shared" si="92"/>
        <v>1721307164.58425</v>
      </c>
    </row>
    <row r="551" spans="1:65" ht="189.75" hidden="1" x14ac:dyDescent="0.25">
      <c r="A551" s="855">
        <v>548</v>
      </c>
      <c r="B551" s="850" t="s">
        <v>2351</v>
      </c>
      <c r="C551" s="849" t="s">
        <v>3083</v>
      </c>
      <c r="D551" s="853" t="s">
        <v>2253</v>
      </c>
      <c r="E551" s="850" t="s">
        <v>2254</v>
      </c>
      <c r="F551" s="850" t="s">
        <v>2257</v>
      </c>
      <c r="G551" s="1058" t="s">
        <v>2258</v>
      </c>
      <c r="H551" s="1058">
        <v>1140.43</v>
      </c>
      <c r="I551" s="1058" t="s">
        <v>2259</v>
      </c>
      <c r="J551" s="1072">
        <v>2023</v>
      </c>
      <c r="K551" s="1070">
        <v>1430</v>
      </c>
      <c r="L551" s="1058">
        <v>24</v>
      </c>
      <c r="M551" s="1058" t="s">
        <v>2255</v>
      </c>
      <c r="N551" s="1058">
        <v>2402</v>
      </c>
      <c r="O551" s="850" t="s">
        <v>2256</v>
      </c>
      <c r="P551" s="1058">
        <v>2402041</v>
      </c>
      <c r="Q551" s="1058" t="s">
        <v>2275</v>
      </c>
      <c r="R551" s="1069" t="s">
        <v>2274</v>
      </c>
      <c r="S551" s="1058">
        <v>240204100</v>
      </c>
      <c r="T551" s="1058" t="s">
        <v>2276</v>
      </c>
      <c r="U551" s="1206">
        <v>19</v>
      </c>
      <c r="V551" s="1065">
        <v>5</v>
      </c>
      <c r="W551" s="1065">
        <v>8</v>
      </c>
      <c r="X551" s="1065">
        <v>12</v>
      </c>
      <c r="Y551" s="1065">
        <v>12</v>
      </c>
      <c r="Z551" s="1065">
        <f t="shared" si="103"/>
        <v>37</v>
      </c>
      <c r="AA551" s="1020" t="s">
        <v>43</v>
      </c>
      <c r="AB551" s="1058" t="s">
        <v>3317</v>
      </c>
      <c r="AC551" s="1207" t="s">
        <v>2264</v>
      </c>
      <c r="AD551" s="1066" t="s">
        <v>2265</v>
      </c>
      <c r="AE551" s="1066" t="s">
        <v>2266</v>
      </c>
      <c r="AF551" s="1020"/>
      <c r="AG551" s="1020"/>
      <c r="AH551" s="1020"/>
      <c r="AI551" s="1020"/>
      <c r="AJ551" s="1020"/>
      <c r="AK551" s="1020"/>
      <c r="AL551" s="1020"/>
      <c r="AM551" s="1020"/>
      <c r="AN551" s="1026"/>
      <c r="AO551" s="1027" t="s">
        <v>2967</v>
      </c>
      <c r="AP551" s="1028">
        <f>565180800+16287119152-1786528881</f>
        <v>15065771071</v>
      </c>
      <c r="AQ551" s="1030"/>
      <c r="AR551" s="1030">
        <v>55249026096</v>
      </c>
      <c r="AS551" s="1030"/>
      <c r="AT551" s="1030">
        <v>35000000000</v>
      </c>
      <c r="AU551" s="1030">
        <f t="shared" si="97"/>
        <v>105314797167</v>
      </c>
      <c r="AV551" s="1030">
        <f>805509515.5+1357000000</f>
        <v>2162509515.5</v>
      </c>
      <c r="AW551" s="1030"/>
      <c r="AX551" s="1030">
        <v>55249026096</v>
      </c>
      <c r="AY551" s="1030"/>
      <c r="AZ551" s="1030"/>
      <c r="BA551" s="1030">
        <f t="shared" si="102"/>
        <v>57411535611.5</v>
      </c>
      <c r="BB551" s="1030">
        <f>791910045+1395850000</f>
        <v>2187760045</v>
      </c>
      <c r="BC551" s="1030"/>
      <c r="BD551" s="1030">
        <v>23678154041</v>
      </c>
      <c r="BE551" s="1030"/>
      <c r="BF551" s="1030"/>
      <c r="BG551" s="1030">
        <f t="shared" si="99"/>
        <v>25865914086</v>
      </c>
      <c r="BH551" s="1030">
        <f>863214723.9+1500642500</f>
        <v>2363857223.9000001</v>
      </c>
      <c r="BI551" s="1030"/>
      <c r="BJ551" s="1030">
        <v>23678154041</v>
      </c>
      <c r="BK551" s="1030"/>
      <c r="BL551" s="1030"/>
      <c r="BM551" s="1030">
        <f t="shared" si="92"/>
        <v>26042011264.900002</v>
      </c>
    </row>
    <row r="552" spans="1:65" ht="189.75" hidden="1" x14ac:dyDescent="0.25">
      <c r="A552" s="855">
        <v>549</v>
      </c>
      <c r="B552" s="850" t="s">
        <v>2351</v>
      </c>
      <c r="C552" s="849" t="s">
        <v>3083</v>
      </c>
      <c r="D552" s="853" t="s">
        <v>2253</v>
      </c>
      <c r="E552" s="850" t="s">
        <v>2254</v>
      </c>
      <c r="F552" s="850" t="s">
        <v>2257</v>
      </c>
      <c r="G552" s="1058" t="s">
        <v>2258</v>
      </c>
      <c r="H552" s="1058">
        <v>1140.43</v>
      </c>
      <c r="I552" s="1058" t="s">
        <v>2259</v>
      </c>
      <c r="J552" s="1072">
        <v>2023</v>
      </c>
      <c r="K552" s="1070">
        <v>1430</v>
      </c>
      <c r="L552" s="1058">
        <v>24</v>
      </c>
      <c r="M552" s="1058" t="s">
        <v>2255</v>
      </c>
      <c r="N552" s="1058">
        <v>2402</v>
      </c>
      <c r="O552" s="850" t="s">
        <v>2256</v>
      </c>
      <c r="P552" s="1058">
        <v>2402021</v>
      </c>
      <c r="Q552" s="1058" t="s">
        <v>2278</v>
      </c>
      <c r="R552" s="1069" t="s">
        <v>2277</v>
      </c>
      <c r="S552" s="1058">
        <v>240202100</v>
      </c>
      <c r="T552" s="1058" t="s">
        <v>2279</v>
      </c>
      <c r="U552" s="1206">
        <v>1592</v>
      </c>
      <c r="V552" s="1065">
        <v>700</v>
      </c>
      <c r="W552" s="1065">
        <v>800</v>
      </c>
      <c r="X552" s="1065">
        <v>800</v>
      </c>
      <c r="Y552" s="1065">
        <v>1500</v>
      </c>
      <c r="Z552" s="1065">
        <f t="shared" si="103"/>
        <v>3800</v>
      </c>
      <c r="AA552" s="1020" t="s">
        <v>43</v>
      </c>
      <c r="AB552" s="1058" t="s">
        <v>3317</v>
      </c>
      <c r="AC552" s="1207" t="s">
        <v>2264</v>
      </c>
      <c r="AD552" s="1066" t="s">
        <v>2265</v>
      </c>
      <c r="AE552" s="1066" t="s">
        <v>2266</v>
      </c>
      <c r="AF552" s="1020"/>
      <c r="AG552" s="1020"/>
      <c r="AH552" s="1020"/>
      <c r="AI552" s="1020"/>
      <c r="AJ552" s="1020"/>
      <c r="AK552" s="1020"/>
      <c r="AL552" s="1020"/>
      <c r="AM552" s="1020"/>
      <c r="AN552" s="1026"/>
      <c r="AO552" s="1027" t="s">
        <v>2967</v>
      </c>
      <c r="AP552" s="1028">
        <f>56518080+3351455638.4</f>
        <v>3407973718.4000001</v>
      </c>
      <c r="AQ552" s="1030"/>
      <c r="AR552" s="1030"/>
      <c r="AS552" s="1030"/>
      <c r="AT552" s="1030"/>
      <c r="AU552" s="1030">
        <f t="shared" si="97"/>
        <v>3407973718.4000001</v>
      </c>
      <c r="AV552" s="1030">
        <f>80550951.55+1250000000</f>
        <v>1330550951.55</v>
      </c>
      <c r="AW552" s="1030"/>
      <c r="AX552" s="1030"/>
      <c r="AY552" s="1030"/>
      <c r="AZ552" s="1030"/>
      <c r="BA552" s="1030">
        <f t="shared" si="102"/>
        <v>1330550951.55</v>
      </c>
      <c r="BB552" s="1030">
        <f>87990005+1312500000</f>
        <v>1400490005</v>
      </c>
      <c r="BC552" s="1030"/>
      <c r="BD552" s="1030"/>
      <c r="BE552" s="1030"/>
      <c r="BF552" s="1030"/>
      <c r="BG552" s="1030">
        <f t="shared" si="99"/>
        <v>1400490005</v>
      </c>
      <c r="BH552" s="1030">
        <f>95912747.1+1378125000</f>
        <v>1474037747.0999999</v>
      </c>
      <c r="BI552" s="1030"/>
      <c r="BJ552" s="1030"/>
      <c r="BK552" s="1030"/>
      <c r="BL552" s="1030"/>
      <c r="BM552" s="1030">
        <f t="shared" si="92"/>
        <v>1474037747.0999999</v>
      </c>
    </row>
    <row r="553" spans="1:65" ht="189.75" hidden="1" x14ac:dyDescent="0.25">
      <c r="A553" s="855">
        <v>550</v>
      </c>
      <c r="B553" s="850" t="s">
        <v>2351</v>
      </c>
      <c r="C553" s="849" t="s">
        <v>3083</v>
      </c>
      <c r="D553" s="853" t="s">
        <v>2253</v>
      </c>
      <c r="E553" s="850" t="s">
        <v>2254</v>
      </c>
      <c r="F553" s="850" t="s">
        <v>2257</v>
      </c>
      <c r="G553" s="1058" t="s">
        <v>2258</v>
      </c>
      <c r="H553" s="1058">
        <v>1140.43</v>
      </c>
      <c r="I553" s="1058" t="s">
        <v>2259</v>
      </c>
      <c r="J553" s="1072">
        <v>2023</v>
      </c>
      <c r="K553" s="1070">
        <v>1430</v>
      </c>
      <c r="L553" s="1058">
        <v>24</v>
      </c>
      <c r="M553" s="1058" t="s">
        <v>2255</v>
      </c>
      <c r="N553" s="1058">
        <v>2402</v>
      </c>
      <c r="O553" s="850" t="s">
        <v>2256</v>
      </c>
      <c r="P553" s="1058">
        <v>2402112</v>
      </c>
      <c r="Q553" s="1058" t="s">
        <v>2281</v>
      </c>
      <c r="R553" s="1069" t="s">
        <v>2280</v>
      </c>
      <c r="S553" s="1058">
        <v>240211200</v>
      </c>
      <c r="T553" s="1058" t="s">
        <v>2282</v>
      </c>
      <c r="U553" s="1206">
        <v>682</v>
      </c>
      <c r="V553" s="1065">
        <v>200</v>
      </c>
      <c r="W553" s="1065">
        <v>500</v>
      </c>
      <c r="X553" s="1065">
        <v>500</v>
      </c>
      <c r="Y553" s="1065">
        <v>500</v>
      </c>
      <c r="Z553" s="1065">
        <f t="shared" si="103"/>
        <v>1700</v>
      </c>
      <c r="AA553" s="1020" t="s">
        <v>43</v>
      </c>
      <c r="AB553" s="1058" t="s">
        <v>3317</v>
      </c>
      <c r="AC553" s="1207" t="s">
        <v>2264</v>
      </c>
      <c r="AD553" s="1066" t="s">
        <v>2265</v>
      </c>
      <c r="AE553" s="1066" t="s">
        <v>2266</v>
      </c>
      <c r="AF553" s="1020"/>
      <c r="AG553" s="1020"/>
      <c r="AH553" s="1020"/>
      <c r="AI553" s="1020"/>
      <c r="AJ553" s="1020"/>
      <c r="AK553" s="1020"/>
      <c r="AL553" s="1020"/>
      <c r="AM553" s="1020"/>
      <c r="AN553" s="1026"/>
      <c r="AO553" s="1027" t="s">
        <v>2967</v>
      </c>
      <c r="AP553" s="1028">
        <v>5515192233.8000002</v>
      </c>
      <c r="AQ553" s="1030"/>
      <c r="AR553" s="1030"/>
      <c r="AS553" s="1030"/>
      <c r="AT553" s="1030"/>
      <c r="AU553" s="1030">
        <f t="shared" si="97"/>
        <v>5515192233.8000002</v>
      </c>
      <c r="AV553" s="1030">
        <v>2150000000</v>
      </c>
      <c r="AW553" s="1030"/>
      <c r="AX553" s="1030"/>
      <c r="AY553" s="1030"/>
      <c r="AZ553" s="1030"/>
      <c r="BA553" s="1030">
        <f t="shared" si="102"/>
        <v>2150000000</v>
      </c>
      <c r="BB553" s="1030">
        <f>87990005+2257500000</f>
        <v>2345490005</v>
      </c>
      <c r="BC553" s="1030"/>
      <c r="BD553" s="1030"/>
      <c r="BE553" s="1030"/>
      <c r="BF553" s="1030"/>
      <c r="BG553" s="1030">
        <f t="shared" si="99"/>
        <v>2345490005</v>
      </c>
      <c r="BH553" s="1030">
        <v>2370375000</v>
      </c>
      <c r="BI553" s="1030"/>
      <c r="BJ553" s="1030"/>
      <c r="BK553" s="1030"/>
      <c r="BL553" s="1030"/>
      <c r="BM553" s="1030">
        <f t="shared" si="92"/>
        <v>2370375000</v>
      </c>
    </row>
    <row r="554" spans="1:65" ht="189.75" hidden="1" x14ac:dyDescent="0.25">
      <c r="A554" s="855">
        <v>551</v>
      </c>
      <c r="B554" s="850" t="s">
        <v>2351</v>
      </c>
      <c r="C554" s="849" t="s">
        <v>3083</v>
      </c>
      <c r="D554" s="853" t="s">
        <v>2253</v>
      </c>
      <c r="E554" s="850" t="s">
        <v>2254</v>
      </c>
      <c r="F554" s="850" t="s">
        <v>2257</v>
      </c>
      <c r="G554" s="1058" t="s">
        <v>2258</v>
      </c>
      <c r="H554" s="1058">
        <v>1140.43</v>
      </c>
      <c r="I554" s="1058" t="s">
        <v>2259</v>
      </c>
      <c r="J554" s="1072">
        <v>2023</v>
      </c>
      <c r="K554" s="1070">
        <v>1430</v>
      </c>
      <c r="L554" s="1058">
        <v>24</v>
      </c>
      <c r="M554" s="1058" t="s">
        <v>2255</v>
      </c>
      <c r="N554" s="1058">
        <v>2402</v>
      </c>
      <c r="O554" s="850" t="s">
        <v>2256</v>
      </c>
      <c r="P554" s="1058">
        <v>2402035</v>
      </c>
      <c r="Q554" s="1058" t="s">
        <v>2284</v>
      </c>
      <c r="R554" s="1064" t="s">
        <v>2283</v>
      </c>
      <c r="S554" s="1058">
        <v>240203500</v>
      </c>
      <c r="T554" s="1058" t="s">
        <v>2285</v>
      </c>
      <c r="U554" s="1210">
        <v>1</v>
      </c>
      <c r="V554" s="1210">
        <v>1</v>
      </c>
      <c r="W554" s="1210">
        <v>1</v>
      </c>
      <c r="X554" s="1210">
        <v>1</v>
      </c>
      <c r="Y554" s="1210">
        <v>1</v>
      </c>
      <c r="Z554" s="1210">
        <v>1</v>
      </c>
      <c r="AA554" s="1020" t="s">
        <v>53</v>
      </c>
      <c r="AB554" s="1020" t="s">
        <v>3317</v>
      </c>
      <c r="AC554" s="1207" t="s">
        <v>2264</v>
      </c>
      <c r="AD554" s="1066" t="s">
        <v>2265</v>
      </c>
      <c r="AE554" s="1066" t="s">
        <v>2266</v>
      </c>
      <c r="AF554" s="1020"/>
      <c r="AG554" s="1020"/>
      <c r="AH554" s="1020"/>
      <c r="AI554" s="1020"/>
      <c r="AJ554" s="1020"/>
      <c r="AK554" s="1020"/>
      <c r="AL554" s="1020"/>
      <c r="AM554" s="1020"/>
      <c r="AN554" s="1026"/>
      <c r="AO554" s="1027" t="s">
        <v>2967</v>
      </c>
      <c r="AP554" s="1028">
        <f>376787200+1945346544</f>
        <v>2322133744</v>
      </c>
      <c r="AQ554" s="1030"/>
      <c r="AR554" s="1030"/>
      <c r="AS554" s="1030"/>
      <c r="AT554" s="1030"/>
      <c r="AU554" s="1030">
        <f t="shared" si="97"/>
        <v>2322133744</v>
      </c>
      <c r="AV554" s="1030">
        <v>1720000000</v>
      </c>
      <c r="AW554" s="1030"/>
      <c r="AX554" s="1030"/>
      <c r="AY554" s="1030"/>
      <c r="AZ554" s="1030"/>
      <c r="BA554" s="1030">
        <f t="shared" si="102"/>
        <v>1720000000</v>
      </c>
      <c r="BB554" s="1030">
        <v>1806000000</v>
      </c>
      <c r="BC554" s="1030"/>
      <c r="BD554" s="1030"/>
      <c r="BE554" s="1030"/>
      <c r="BF554" s="1030"/>
      <c r="BG554" s="1030">
        <f t="shared" si="99"/>
        <v>1806000000</v>
      </c>
      <c r="BH554" s="1030">
        <v>1884300000</v>
      </c>
      <c r="BI554" s="1030"/>
      <c r="BJ554" s="1030"/>
      <c r="BK554" s="1030"/>
      <c r="BL554" s="1030"/>
      <c r="BM554" s="1030">
        <f t="shared" si="92"/>
        <v>1884300000</v>
      </c>
    </row>
    <row r="555" spans="1:65" ht="189.75" hidden="1" x14ac:dyDescent="0.25">
      <c r="A555" s="855">
        <v>552</v>
      </c>
      <c r="B555" s="850" t="s">
        <v>2351</v>
      </c>
      <c r="C555" s="849" t="s">
        <v>3083</v>
      </c>
      <c r="D555" s="853" t="s">
        <v>2253</v>
      </c>
      <c r="E555" s="850" t="s">
        <v>2254</v>
      </c>
      <c r="F555" s="850" t="s">
        <v>2257</v>
      </c>
      <c r="G555" s="1058" t="s">
        <v>2258</v>
      </c>
      <c r="H555" s="1058">
        <v>1140.43</v>
      </c>
      <c r="I555" s="1058" t="s">
        <v>2259</v>
      </c>
      <c r="J555" s="1072">
        <v>2023</v>
      </c>
      <c r="K555" s="1070">
        <v>1430</v>
      </c>
      <c r="L555" s="1058">
        <v>24</v>
      </c>
      <c r="M555" s="1058" t="s">
        <v>2255</v>
      </c>
      <c r="N555" s="1058">
        <v>2402</v>
      </c>
      <c r="O555" s="850" t="s">
        <v>2256</v>
      </c>
      <c r="P555" s="1058">
        <v>2402096</v>
      </c>
      <c r="Q555" s="1058" t="s">
        <v>2287</v>
      </c>
      <c r="R555" s="1064" t="s">
        <v>2286</v>
      </c>
      <c r="S555" s="1058">
        <v>240209600</v>
      </c>
      <c r="T555" s="1058" t="s">
        <v>2288</v>
      </c>
      <c r="U555" s="1210">
        <v>1</v>
      </c>
      <c r="V555" s="1210">
        <v>1</v>
      </c>
      <c r="W555" s="1210">
        <v>1</v>
      </c>
      <c r="X555" s="1210">
        <v>1</v>
      </c>
      <c r="Y555" s="1210">
        <v>1</v>
      </c>
      <c r="Z555" s="1210">
        <v>1</v>
      </c>
      <c r="AA555" s="1020" t="s">
        <v>53</v>
      </c>
      <c r="AB555" s="1020" t="s">
        <v>3317</v>
      </c>
      <c r="AC555" s="1207" t="s">
        <v>2264</v>
      </c>
      <c r="AD555" s="1066" t="s">
        <v>2265</v>
      </c>
      <c r="AE555" s="1066" t="s">
        <v>2266</v>
      </c>
      <c r="AF555" s="1020"/>
      <c r="AG555" s="1020"/>
      <c r="AH555" s="1020"/>
      <c r="AI555" s="1020"/>
      <c r="AJ555" s="1020"/>
      <c r="AK555" s="1020"/>
      <c r="AL555" s="1020"/>
      <c r="AM555" s="1020"/>
      <c r="AN555" s="1026"/>
      <c r="AO555" s="1027" t="s">
        <v>2967</v>
      </c>
      <c r="AP555" s="1028">
        <v>218770136</v>
      </c>
      <c r="AQ555" s="1030"/>
      <c r="AR555" s="1030"/>
      <c r="AS555" s="1030"/>
      <c r="AT555" s="1030"/>
      <c r="AU555" s="1030">
        <f t="shared" si="97"/>
        <v>218770136</v>
      </c>
      <c r="AV555" s="1030">
        <v>55000000</v>
      </c>
      <c r="AW555" s="1030"/>
      <c r="AX555" s="1030"/>
      <c r="AY555" s="1030"/>
      <c r="AZ555" s="1030"/>
      <c r="BA555" s="1030">
        <f t="shared" si="102"/>
        <v>55000000</v>
      </c>
      <c r="BB555" s="1030">
        <v>57750000</v>
      </c>
      <c r="BC555" s="1030"/>
      <c r="BD555" s="1030"/>
      <c r="BE555" s="1030"/>
      <c r="BF555" s="1030"/>
      <c r="BG555" s="1030">
        <f t="shared" si="99"/>
        <v>57750000</v>
      </c>
      <c r="BH555" s="1030">
        <v>60637500</v>
      </c>
      <c r="BI555" s="1030"/>
      <c r="BJ555" s="1030"/>
      <c r="BK555" s="1030"/>
      <c r="BL555" s="1030"/>
      <c r="BM555" s="1030">
        <f t="shared" si="92"/>
        <v>60637500</v>
      </c>
    </row>
    <row r="556" spans="1:65" ht="189.75" hidden="1" x14ac:dyDescent="0.25">
      <c r="A556" s="855">
        <v>553</v>
      </c>
      <c r="B556" s="850" t="s">
        <v>2351</v>
      </c>
      <c r="C556" s="849" t="s">
        <v>3083</v>
      </c>
      <c r="D556" s="853" t="s">
        <v>2253</v>
      </c>
      <c r="E556" s="850" t="s">
        <v>2254</v>
      </c>
      <c r="F556" s="850" t="s">
        <v>2257</v>
      </c>
      <c r="G556" s="1058" t="s">
        <v>2258</v>
      </c>
      <c r="H556" s="1058">
        <v>1140.43</v>
      </c>
      <c r="I556" s="1058" t="s">
        <v>2259</v>
      </c>
      <c r="J556" s="1072">
        <v>2023</v>
      </c>
      <c r="K556" s="1070">
        <v>1430</v>
      </c>
      <c r="L556" s="1058">
        <v>24</v>
      </c>
      <c r="M556" s="1058" t="s">
        <v>2255</v>
      </c>
      <c r="N556" s="1058">
        <v>2402</v>
      </c>
      <c r="O556" s="850" t="s">
        <v>2256</v>
      </c>
      <c r="P556" s="1058" t="s">
        <v>2290</v>
      </c>
      <c r="Q556" s="1058" t="s">
        <v>102</v>
      </c>
      <c r="R556" s="1064" t="s">
        <v>2289</v>
      </c>
      <c r="S556" s="1058" t="s">
        <v>2291</v>
      </c>
      <c r="T556" s="1058" t="s">
        <v>103</v>
      </c>
      <c r="U556" s="1210">
        <v>0</v>
      </c>
      <c r="V556" s="1210">
        <v>1</v>
      </c>
      <c r="W556" s="1210">
        <v>1</v>
      </c>
      <c r="X556" s="1210">
        <v>1</v>
      </c>
      <c r="Y556" s="1210">
        <v>1</v>
      </c>
      <c r="Z556" s="1210">
        <v>1</v>
      </c>
      <c r="AA556" s="1020" t="s">
        <v>53</v>
      </c>
      <c r="AB556" s="1058" t="s">
        <v>3317</v>
      </c>
      <c r="AC556" s="1207" t="s">
        <v>2264</v>
      </c>
      <c r="AD556" s="1066" t="s">
        <v>2265</v>
      </c>
      <c r="AE556" s="1066" t="s">
        <v>2266</v>
      </c>
      <c r="AF556" s="1020"/>
      <c r="AG556" s="1020"/>
      <c r="AH556" s="1020"/>
      <c r="AI556" s="1020"/>
      <c r="AJ556" s="1020"/>
      <c r="AK556" s="1020"/>
      <c r="AL556" s="1020"/>
      <c r="AM556" s="1020"/>
      <c r="AN556" s="1026"/>
      <c r="AO556" s="1027" t="s">
        <v>2967</v>
      </c>
      <c r="AP556" s="1003">
        <v>400148620</v>
      </c>
      <c r="AQ556" s="1030"/>
      <c r="AR556" s="1030"/>
      <c r="AS556" s="1030"/>
      <c r="AT556" s="1030"/>
      <c r="AU556" s="1030">
        <f t="shared" si="97"/>
        <v>400148620</v>
      </c>
      <c r="AV556" s="1030">
        <v>55000000</v>
      </c>
      <c r="AW556" s="1030"/>
      <c r="AX556" s="1030"/>
      <c r="AY556" s="1030"/>
      <c r="AZ556" s="1030"/>
      <c r="BA556" s="1030">
        <f t="shared" si="102"/>
        <v>55000000</v>
      </c>
      <c r="BB556" s="1030">
        <v>57750000</v>
      </c>
      <c r="BC556" s="1030"/>
      <c r="BD556" s="1030"/>
      <c r="BE556" s="1030"/>
      <c r="BF556" s="1030"/>
      <c r="BG556" s="1030">
        <f t="shared" si="99"/>
        <v>57750000</v>
      </c>
      <c r="BH556" s="1030">
        <v>20000000</v>
      </c>
      <c r="BI556" s="1030"/>
      <c r="BJ556" s="1030"/>
      <c r="BK556" s="1030"/>
      <c r="BL556" s="1030"/>
      <c r="BM556" s="1030">
        <f t="shared" si="92"/>
        <v>20000000</v>
      </c>
    </row>
    <row r="557" spans="1:65" ht="189.75" hidden="1" x14ac:dyDescent="0.25">
      <c r="A557" s="855">
        <v>554</v>
      </c>
      <c r="B557" s="850" t="s">
        <v>2351</v>
      </c>
      <c r="C557" s="849" t="s">
        <v>3083</v>
      </c>
      <c r="D557" s="853" t="s">
        <v>2253</v>
      </c>
      <c r="E557" s="850" t="s">
        <v>2254</v>
      </c>
      <c r="F557" s="850" t="s">
        <v>2257</v>
      </c>
      <c r="G557" s="1058" t="s">
        <v>2258</v>
      </c>
      <c r="H557" s="1058">
        <v>1140.43</v>
      </c>
      <c r="I557" s="1058" t="s">
        <v>2259</v>
      </c>
      <c r="J557" s="1072">
        <v>2023</v>
      </c>
      <c r="K557" s="1070">
        <v>1430</v>
      </c>
      <c r="L557" s="1058">
        <v>24</v>
      </c>
      <c r="M557" s="1058" t="s">
        <v>2255</v>
      </c>
      <c r="N557" s="1058">
        <v>2402</v>
      </c>
      <c r="O557" s="850" t="s">
        <v>2256</v>
      </c>
      <c r="P557" s="1058">
        <v>2402015</v>
      </c>
      <c r="Q557" s="1058" t="s">
        <v>2293</v>
      </c>
      <c r="R557" s="1064" t="s">
        <v>2292</v>
      </c>
      <c r="S557" s="1058">
        <v>240201500</v>
      </c>
      <c r="T557" s="1058" t="s">
        <v>2294</v>
      </c>
      <c r="U557" s="1206">
        <v>1</v>
      </c>
      <c r="V557" s="1065">
        <v>2</v>
      </c>
      <c r="W557" s="1065">
        <v>2</v>
      </c>
      <c r="X557" s="1065">
        <v>1</v>
      </c>
      <c r="Y557" s="1065">
        <v>1</v>
      </c>
      <c r="Z557" s="1065">
        <f t="shared" ref="Z557:Z566" si="104">SUM(V557:Y557)</f>
        <v>6</v>
      </c>
      <c r="AA557" s="1020" t="s">
        <v>43</v>
      </c>
      <c r="AB557" s="1058" t="s">
        <v>3317</v>
      </c>
      <c r="AC557" s="1207" t="s">
        <v>2264</v>
      </c>
      <c r="AD557" s="1066" t="s">
        <v>2265</v>
      </c>
      <c r="AE557" s="1066" t="s">
        <v>2266</v>
      </c>
      <c r="AF557" s="1020"/>
      <c r="AG557" s="1020"/>
      <c r="AH557" s="1020"/>
      <c r="AI557" s="1020"/>
      <c r="AJ557" s="1020"/>
      <c r="AK557" s="1020"/>
      <c r="AL557" s="1020"/>
      <c r="AM557" s="1020"/>
      <c r="AN557" s="1026"/>
      <c r="AO557" s="1027" t="s">
        <v>2967</v>
      </c>
      <c r="AP557" s="1028">
        <f>94196800+425764129</f>
        <v>519960929</v>
      </c>
      <c r="AQ557" s="1030"/>
      <c r="AR557" s="1030"/>
      <c r="AS557" s="1030"/>
      <c r="AT557" s="1030">
        <v>60200000000</v>
      </c>
      <c r="AU557" s="1030">
        <f t="shared" si="97"/>
        <v>60719960929</v>
      </c>
      <c r="AV557" s="1030">
        <f>241652854.65+350000000</f>
        <v>591652854.64999998</v>
      </c>
      <c r="AW557" s="1030"/>
      <c r="AX557" s="1030"/>
      <c r="AY557" s="1030"/>
      <c r="AZ557" s="1030"/>
      <c r="BA557" s="1030">
        <f t="shared" si="102"/>
        <v>591652854.64999998</v>
      </c>
      <c r="BB557" s="1030">
        <f>791910045+367500000</f>
        <v>1159410045</v>
      </c>
      <c r="BC557" s="1030"/>
      <c r="BD557" s="1030"/>
      <c r="BE557" s="1030"/>
      <c r="BF557" s="1030"/>
      <c r="BG557" s="1030">
        <f t="shared" si="99"/>
        <v>1159410045</v>
      </c>
      <c r="BH557" s="1030">
        <f>959127471+385875000</f>
        <v>1345002471</v>
      </c>
      <c r="BI557" s="1030"/>
      <c r="BJ557" s="1030"/>
      <c r="BK557" s="1030"/>
      <c r="BL557" s="1030"/>
      <c r="BM557" s="1030">
        <f t="shared" si="92"/>
        <v>1345002471</v>
      </c>
    </row>
    <row r="558" spans="1:65" ht="189.75" hidden="1" x14ac:dyDescent="0.25">
      <c r="A558" s="855">
        <v>555</v>
      </c>
      <c r="B558" s="850" t="s">
        <v>2351</v>
      </c>
      <c r="C558" s="849" t="s">
        <v>3083</v>
      </c>
      <c r="D558" s="853" t="s">
        <v>2253</v>
      </c>
      <c r="E558" s="850" t="s">
        <v>2254</v>
      </c>
      <c r="F558" s="850" t="s">
        <v>2257</v>
      </c>
      <c r="G558" s="1058" t="s">
        <v>2258</v>
      </c>
      <c r="H558" s="1058">
        <v>1140.43</v>
      </c>
      <c r="I558" s="1058" t="s">
        <v>2259</v>
      </c>
      <c r="J558" s="1072">
        <v>2023</v>
      </c>
      <c r="K558" s="1070">
        <v>1430</v>
      </c>
      <c r="L558" s="1058">
        <v>24</v>
      </c>
      <c r="M558" s="1058" t="s">
        <v>2255</v>
      </c>
      <c r="N558" s="1058">
        <v>2402</v>
      </c>
      <c r="O558" s="850" t="s">
        <v>2256</v>
      </c>
      <c r="P558" s="1060">
        <v>2402044</v>
      </c>
      <c r="Q558" s="1060" t="s">
        <v>2296</v>
      </c>
      <c r="R558" s="1064" t="s">
        <v>2295</v>
      </c>
      <c r="S558" s="1060">
        <v>240204400</v>
      </c>
      <c r="T558" s="1060" t="s">
        <v>2297</v>
      </c>
      <c r="U558" s="1211">
        <v>1</v>
      </c>
      <c r="V558" s="1065">
        <v>2</v>
      </c>
      <c r="W558" s="1065">
        <v>2</v>
      </c>
      <c r="X558" s="1065">
        <v>2</v>
      </c>
      <c r="Y558" s="1065">
        <v>0</v>
      </c>
      <c r="Z558" s="1065">
        <f t="shared" si="104"/>
        <v>6</v>
      </c>
      <c r="AA558" s="1020" t="s">
        <v>43</v>
      </c>
      <c r="AB558" s="1058" t="s">
        <v>3317</v>
      </c>
      <c r="AC558" s="1207" t="s">
        <v>2264</v>
      </c>
      <c r="AD558" s="1066" t="s">
        <v>2265</v>
      </c>
      <c r="AE558" s="1066" t="s">
        <v>2266</v>
      </c>
      <c r="AF558" s="1020"/>
      <c r="AG558" s="1020"/>
      <c r="AH558" s="1020"/>
      <c r="AI558" s="1020"/>
      <c r="AJ558" s="1020"/>
      <c r="AK558" s="1020"/>
      <c r="AL558" s="1020"/>
      <c r="AM558" s="1020"/>
      <c r="AN558" s="1026"/>
      <c r="AO558" s="1027" t="s">
        <v>2967</v>
      </c>
      <c r="AP558" s="1003">
        <v>425764129</v>
      </c>
      <c r="AQ558" s="1030"/>
      <c r="AR558" s="1030"/>
      <c r="AS558" s="1030"/>
      <c r="AT558" s="1030"/>
      <c r="AU558" s="1030">
        <f t="shared" si="97"/>
        <v>425764129</v>
      </c>
      <c r="AV558" s="1030">
        <v>205000000</v>
      </c>
      <c r="AW558" s="1030"/>
      <c r="AX558" s="1030"/>
      <c r="AY558" s="1030"/>
      <c r="AZ558" s="1030"/>
      <c r="BA558" s="1030">
        <f t="shared" si="102"/>
        <v>205000000</v>
      </c>
      <c r="BB558" s="1030">
        <v>215250000</v>
      </c>
      <c r="BC558" s="1030"/>
      <c r="BD558" s="1030"/>
      <c r="BE558" s="1030"/>
      <c r="BF558" s="1030"/>
      <c r="BG558" s="1030">
        <f t="shared" si="99"/>
        <v>215250000</v>
      </c>
      <c r="BH558" s="1030">
        <v>226012500</v>
      </c>
      <c r="BI558" s="1030"/>
      <c r="BJ558" s="1030"/>
      <c r="BK558" s="1030"/>
      <c r="BL558" s="1030"/>
      <c r="BM558" s="1030">
        <f t="shared" si="92"/>
        <v>226012500</v>
      </c>
    </row>
    <row r="559" spans="1:65" ht="189.75" hidden="1" x14ac:dyDescent="0.25">
      <c r="A559" s="855">
        <v>556</v>
      </c>
      <c r="B559" s="850" t="s">
        <v>2351</v>
      </c>
      <c r="C559" s="849" t="s">
        <v>3083</v>
      </c>
      <c r="D559" s="853" t="s">
        <v>2253</v>
      </c>
      <c r="E559" s="850" t="s">
        <v>2254</v>
      </c>
      <c r="F559" s="850" t="s">
        <v>2257</v>
      </c>
      <c r="G559" s="1058" t="s">
        <v>2258</v>
      </c>
      <c r="H559" s="1058">
        <v>1140.43</v>
      </c>
      <c r="I559" s="1058" t="s">
        <v>2259</v>
      </c>
      <c r="J559" s="1072">
        <v>2023</v>
      </c>
      <c r="K559" s="1070">
        <v>1430</v>
      </c>
      <c r="L559" s="1058">
        <v>24</v>
      </c>
      <c r="M559" s="1058" t="s">
        <v>2255</v>
      </c>
      <c r="N559" s="1058">
        <v>2402</v>
      </c>
      <c r="O559" s="850" t="s">
        <v>2256</v>
      </c>
      <c r="P559" s="1058">
        <v>2402019</v>
      </c>
      <c r="Q559" s="1058" t="s">
        <v>2299</v>
      </c>
      <c r="R559" s="1064" t="s">
        <v>2298</v>
      </c>
      <c r="S559" s="1058">
        <v>240201900</v>
      </c>
      <c r="T559" s="1058" t="s">
        <v>2300</v>
      </c>
      <c r="U559" s="1206">
        <v>1</v>
      </c>
      <c r="V559" s="1065">
        <v>1</v>
      </c>
      <c r="W559" s="1065">
        <v>1</v>
      </c>
      <c r="X559" s="1065">
        <v>1</v>
      </c>
      <c r="Y559" s="1065">
        <v>0</v>
      </c>
      <c r="Z559" s="1065">
        <f t="shared" si="104"/>
        <v>3</v>
      </c>
      <c r="AA559" s="1020" t="s">
        <v>43</v>
      </c>
      <c r="AB559" s="1058" t="s">
        <v>3317</v>
      </c>
      <c r="AC559" s="1207" t="s">
        <v>2264</v>
      </c>
      <c r="AD559" s="1066" t="s">
        <v>2265</v>
      </c>
      <c r="AE559" s="1066" t="s">
        <v>2266</v>
      </c>
      <c r="AF559" s="1020"/>
      <c r="AG559" s="1020"/>
      <c r="AH559" s="1020"/>
      <c r="AI559" s="1020"/>
      <c r="AJ559" s="1020"/>
      <c r="AK559" s="1020"/>
      <c r="AL559" s="1020"/>
      <c r="AM559" s="1020"/>
      <c r="AN559" s="1026"/>
      <c r="AO559" s="1027" t="s">
        <v>2967</v>
      </c>
      <c r="AP559" s="1003">
        <v>596409582</v>
      </c>
      <c r="AQ559" s="1030"/>
      <c r="AR559" s="1030"/>
      <c r="AS559" s="1030"/>
      <c r="AT559" s="1030"/>
      <c r="AU559" s="1030">
        <f t="shared" si="97"/>
        <v>596409582</v>
      </c>
      <c r="AV559" s="1030">
        <v>200000000</v>
      </c>
      <c r="AW559" s="1030"/>
      <c r="AX559" s="1030"/>
      <c r="AY559" s="1030"/>
      <c r="AZ559" s="1030"/>
      <c r="BA559" s="1030">
        <f t="shared" si="102"/>
        <v>200000000</v>
      </c>
      <c r="BB559" s="1030">
        <v>210000000</v>
      </c>
      <c r="BC559" s="1030"/>
      <c r="BD559" s="1030"/>
      <c r="BE559" s="1030"/>
      <c r="BF559" s="1030"/>
      <c r="BG559" s="1030">
        <f t="shared" si="99"/>
        <v>210000000</v>
      </c>
      <c r="BH559" s="1030">
        <v>220500000</v>
      </c>
      <c r="BI559" s="1030"/>
      <c r="BJ559" s="1030"/>
      <c r="BK559" s="1030"/>
      <c r="BL559" s="1030"/>
      <c r="BM559" s="1030">
        <f t="shared" si="92"/>
        <v>220500000</v>
      </c>
    </row>
    <row r="560" spans="1:65" ht="189.75" hidden="1" x14ac:dyDescent="0.25">
      <c r="A560" s="855">
        <v>557</v>
      </c>
      <c r="B560" s="850" t="s">
        <v>2351</v>
      </c>
      <c r="C560" s="849" t="s">
        <v>3083</v>
      </c>
      <c r="D560" s="853" t="s">
        <v>2253</v>
      </c>
      <c r="E560" s="850" t="s">
        <v>2254</v>
      </c>
      <c r="F560" s="850" t="s">
        <v>2257</v>
      </c>
      <c r="G560" s="1058" t="s">
        <v>2258</v>
      </c>
      <c r="H560" s="1058">
        <v>1140.43</v>
      </c>
      <c r="I560" s="1058" t="s">
        <v>2259</v>
      </c>
      <c r="J560" s="1072">
        <v>2023</v>
      </c>
      <c r="K560" s="1070">
        <v>1430</v>
      </c>
      <c r="L560" s="1058">
        <v>24</v>
      </c>
      <c r="M560" s="1058" t="s">
        <v>2255</v>
      </c>
      <c r="N560" s="1058">
        <v>2402</v>
      </c>
      <c r="O560" s="850" t="s">
        <v>2256</v>
      </c>
      <c r="P560" s="1060">
        <v>2402046</v>
      </c>
      <c r="Q560" s="1060" t="s">
        <v>2302</v>
      </c>
      <c r="R560" s="1064" t="s">
        <v>2301</v>
      </c>
      <c r="S560" s="1060">
        <v>240204600</v>
      </c>
      <c r="T560" s="1060" t="s">
        <v>2303</v>
      </c>
      <c r="U560" s="1211">
        <v>1</v>
      </c>
      <c r="V560" s="1065">
        <v>1</v>
      </c>
      <c r="W560" s="1065">
        <v>1</v>
      </c>
      <c r="X560" s="1065">
        <v>1</v>
      </c>
      <c r="Y560" s="1065">
        <v>0</v>
      </c>
      <c r="Z560" s="1065">
        <f t="shared" si="104"/>
        <v>3</v>
      </c>
      <c r="AA560" s="1020" t="s">
        <v>43</v>
      </c>
      <c r="AB560" s="1058" t="s">
        <v>3317</v>
      </c>
      <c r="AC560" s="1207" t="s">
        <v>2264</v>
      </c>
      <c r="AD560" s="1066" t="s">
        <v>2265</v>
      </c>
      <c r="AE560" s="1066" t="s">
        <v>2266</v>
      </c>
      <c r="AF560" s="1020"/>
      <c r="AG560" s="1020"/>
      <c r="AH560" s="1020"/>
      <c r="AI560" s="1020"/>
      <c r="AJ560" s="1020"/>
      <c r="AK560" s="1020"/>
      <c r="AL560" s="1020"/>
      <c r="AM560" s="1020"/>
      <c r="AN560" s="1026"/>
      <c r="AO560" s="1027" t="s">
        <v>2967</v>
      </c>
      <c r="AP560" s="1003">
        <v>596409582</v>
      </c>
      <c r="AQ560" s="1030"/>
      <c r="AR560" s="1030"/>
      <c r="AS560" s="1030"/>
      <c r="AT560" s="1030"/>
      <c r="AU560" s="1030">
        <f t="shared" si="97"/>
        <v>596409582</v>
      </c>
      <c r="AV560" s="1030">
        <v>105000000</v>
      </c>
      <c r="AW560" s="1030"/>
      <c r="AX560" s="1030"/>
      <c r="AY560" s="1030"/>
      <c r="AZ560" s="1030"/>
      <c r="BA560" s="1030">
        <f t="shared" si="102"/>
        <v>105000000</v>
      </c>
      <c r="BB560" s="1030">
        <v>110250000</v>
      </c>
      <c r="BC560" s="1030"/>
      <c r="BD560" s="1030"/>
      <c r="BE560" s="1030"/>
      <c r="BF560" s="1030"/>
      <c r="BG560" s="1030">
        <f t="shared" si="99"/>
        <v>110250000</v>
      </c>
      <c r="BH560" s="1030">
        <v>115762500</v>
      </c>
      <c r="BI560" s="1030"/>
      <c r="BJ560" s="1030"/>
      <c r="BK560" s="1030"/>
      <c r="BL560" s="1030"/>
      <c r="BM560" s="1030">
        <f t="shared" si="92"/>
        <v>115762500</v>
      </c>
    </row>
    <row r="561" spans="1:65" ht="189.75" hidden="1" x14ac:dyDescent="0.25">
      <c r="A561" s="855">
        <v>558</v>
      </c>
      <c r="B561" s="850" t="s">
        <v>2351</v>
      </c>
      <c r="C561" s="849" t="s">
        <v>3083</v>
      </c>
      <c r="D561" s="853" t="s">
        <v>2253</v>
      </c>
      <c r="E561" s="850" t="s">
        <v>2254</v>
      </c>
      <c r="F561" s="850" t="s">
        <v>2257</v>
      </c>
      <c r="G561" s="1058" t="s">
        <v>2258</v>
      </c>
      <c r="H561" s="1058">
        <v>1140.43</v>
      </c>
      <c r="I561" s="1058" t="s">
        <v>2259</v>
      </c>
      <c r="J561" s="1072">
        <v>2023</v>
      </c>
      <c r="K561" s="1070">
        <v>1430</v>
      </c>
      <c r="L561" s="1058">
        <v>24</v>
      </c>
      <c r="M561" s="1058" t="s">
        <v>2255</v>
      </c>
      <c r="N561" s="1058">
        <v>2402</v>
      </c>
      <c r="O561" s="850" t="s">
        <v>2256</v>
      </c>
      <c r="P561" s="1058">
        <v>2402022</v>
      </c>
      <c r="Q561" s="1058" t="s">
        <v>2305</v>
      </c>
      <c r="R561" s="1064" t="s">
        <v>2304</v>
      </c>
      <c r="S561" s="1058">
        <v>240202200</v>
      </c>
      <c r="T561" s="1058" t="s">
        <v>2306</v>
      </c>
      <c r="U561" s="1206">
        <v>3</v>
      </c>
      <c r="V561" s="1065">
        <v>1</v>
      </c>
      <c r="W561" s="1065">
        <v>2</v>
      </c>
      <c r="X561" s="1065">
        <v>2</v>
      </c>
      <c r="Y561" s="1065">
        <v>2</v>
      </c>
      <c r="Z561" s="1065">
        <f t="shared" si="104"/>
        <v>7</v>
      </c>
      <c r="AA561" s="1020" t="s">
        <v>43</v>
      </c>
      <c r="AB561" s="1058" t="s">
        <v>3317</v>
      </c>
      <c r="AC561" s="1207" t="s">
        <v>2264</v>
      </c>
      <c r="AD561" s="1066" t="s">
        <v>2265</v>
      </c>
      <c r="AE561" s="1066" t="s">
        <v>2266</v>
      </c>
      <c r="AF561" s="1020"/>
      <c r="AG561" s="1020"/>
      <c r="AH561" s="1020"/>
      <c r="AI561" s="1020"/>
      <c r="AJ561" s="1020"/>
      <c r="AK561" s="1020"/>
      <c r="AL561" s="1020"/>
      <c r="AM561" s="1020"/>
      <c r="AN561" s="1026"/>
      <c r="AO561" s="1027" t="s">
        <v>2967</v>
      </c>
      <c r="AP561" s="1003">
        <v>150000000</v>
      </c>
      <c r="AQ561" s="1030"/>
      <c r="AR561" s="1030"/>
      <c r="AS561" s="1030"/>
      <c r="AT561" s="1030"/>
      <c r="AU561" s="1030">
        <f t="shared" si="97"/>
        <v>150000000</v>
      </c>
      <c r="AV561" s="1030">
        <v>145000000</v>
      </c>
      <c r="AW561" s="1030"/>
      <c r="AX561" s="1030"/>
      <c r="AY561" s="1030"/>
      <c r="AZ561" s="1030"/>
      <c r="BA561" s="1030">
        <f t="shared" si="102"/>
        <v>145000000</v>
      </c>
      <c r="BB561" s="1030">
        <v>152250000</v>
      </c>
      <c r="BC561" s="1030"/>
      <c r="BD561" s="1030"/>
      <c r="BE561" s="1030"/>
      <c r="BF561" s="1030"/>
      <c r="BG561" s="1030">
        <f t="shared" si="99"/>
        <v>152250000</v>
      </c>
      <c r="BH561" s="1030">
        <v>159862500</v>
      </c>
      <c r="BI561" s="1030"/>
      <c r="BJ561" s="1030"/>
      <c r="BK561" s="1030"/>
      <c r="BL561" s="1030"/>
      <c r="BM561" s="1030">
        <f t="shared" si="92"/>
        <v>159862500</v>
      </c>
    </row>
    <row r="562" spans="1:65" ht="189.75" hidden="1" x14ac:dyDescent="0.25">
      <c r="A562" s="855">
        <v>559</v>
      </c>
      <c r="B562" s="850" t="s">
        <v>2351</v>
      </c>
      <c r="C562" s="849" t="s">
        <v>3083</v>
      </c>
      <c r="D562" s="853" t="s">
        <v>2253</v>
      </c>
      <c r="E562" s="850" t="s">
        <v>2254</v>
      </c>
      <c r="F562" s="850" t="s">
        <v>2257</v>
      </c>
      <c r="G562" s="1058" t="s">
        <v>2258</v>
      </c>
      <c r="H562" s="1058">
        <v>1140.43</v>
      </c>
      <c r="I562" s="1058" t="s">
        <v>2259</v>
      </c>
      <c r="J562" s="1072">
        <v>2023</v>
      </c>
      <c r="K562" s="1070">
        <v>1430</v>
      </c>
      <c r="L562" s="1058">
        <v>24</v>
      </c>
      <c r="M562" s="1058" t="s">
        <v>2255</v>
      </c>
      <c r="N562" s="1058">
        <v>2402</v>
      </c>
      <c r="O562" s="850" t="s">
        <v>2256</v>
      </c>
      <c r="P562" s="1060">
        <v>2402048</v>
      </c>
      <c r="Q562" s="1060" t="s">
        <v>2308</v>
      </c>
      <c r="R562" s="1064" t="s">
        <v>2307</v>
      </c>
      <c r="S562" s="1060">
        <v>240204800</v>
      </c>
      <c r="T562" s="1060" t="s">
        <v>2309</v>
      </c>
      <c r="U562" s="1211">
        <v>2</v>
      </c>
      <c r="V562" s="1065">
        <v>1</v>
      </c>
      <c r="W562" s="1065">
        <v>2</v>
      </c>
      <c r="X562" s="1065">
        <v>2</v>
      </c>
      <c r="Y562" s="1065">
        <v>2</v>
      </c>
      <c r="Z562" s="1065">
        <f t="shared" si="104"/>
        <v>7</v>
      </c>
      <c r="AA562" s="1020" t="s">
        <v>43</v>
      </c>
      <c r="AB562" s="1058" t="s">
        <v>3317</v>
      </c>
      <c r="AC562" s="1207" t="s">
        <v>2264</v>
      </c>
      <c r="AD562" s="1066" t="s">
        <v>2265</v>
      </c>
      <c r="AE562" s="1066" t="s">
        <v>2266</v>
      </c>
      <c r="AF562" s="1020"/>
      <c r="AG562" s="1020"/>
      <c r="AH562" s="1020"/>
      <c r="AI562" s="1020"/>
      <c r="AJ562" s="1020"/>
      <c r="AK562" s="1020"/>
      <c r="AL562" s="1020"/>
      <c r="AM562" s="1020"/>
      <c r="AN562" s="1026"/>
      <c r="AO562" s="1027" t="s">
        <v>2967</v>
      </c>
      <c r="AP562" s="1003">
        <v>42819164</v>
      </c>
      <c r="AQ562" s="1030"/>
      <c r="AR562" s="1030"/>
      <c r="AS562" s="1030"/>
      <c r="AT562" s="1030"/>
      <c r="AU562" s="1030">
        <f t="shared" si="97"/>
        <v>42819164</v>
      </c>
      <c r="AV562" s="1030">
        <v>95000000</v>
      </c>
      <c r="AW562" s="1030"/>
      <c r="AX562" s="1030"/>
      <c r="AY562" s="1030"/>
      <c r="AZ562" s="1030"/>
      <c r="BA562" s="1030">
        <f t="shared" si="102"/>
        <v>95000000</v>
      </c>
      <c r="BB562" s="1030">
        <v>99750000</v>
      </c>
      <c r="BC562" s="1030"/>
      <c r="BD562" s="1030"/>
      <c r="BE562" s="1030"/>
      <c r="BF562" s="1030"/>
      <c r="BG562" s="1030">
        <f t="shared" si="99"/>
        <v>99750000</v>
      </c>
      <c r="BH562" s="1030">
        <v>104737500</v>
      </c>
      <c r="BI562" s="1030"/>
      <c r="BJ562" s="1030"/>
      <c r="BK562" s="1030"/>
      <c r="BL562" s="1030"/>
      <c r="BM562" s="1030">
        <f t="shared" si="92"/>
        <v>104737500</v>
      </c>
    </row>
    <row r="563" spans="1:65" ht="189.75" hidden="1" x14ac:dyDescent="0.25">
      <c r="A563" s="855">
        <v>560</v>
      </c>
      <c r="B563" s="850" t="s">
        <v>2351</v>
      </c>
      <c r="C563" s="849" t="s">
        <v>3083</v>
      </c>
      <c r="D563" s="853" t="s">
        <v>2253</v>
      </c>
      <c r="E563" s="850" t="s">
        <v>2254</v>
      </c>
      <c r="F563" s="850" t="s">
        <v>2257</v>
      </c>
      <c r="G563" s="1058" t="s">
        <v>2258</v>
      </c>
      <c r="H563" s="1058">
        <v>1140.43</v>
      </c>
      <c r="I563" s="1058" t="s">
        <v>2259</v>
      </c>
      <c r="J563" s="1072">
        <v>2023</v>
      </c>
      <c r="K563" s="1070">
        <v>1430</v>
      </c>
      <c r="L563" s="1058">
        <v>24</v>
      </c>
      <c r="M563" s="1058" t="s">
        <v>2255</v>
      </c>
      <c r="N563" s="1058">
        <v>2402</v>
      </c>
      <c r="O563" s="850" t="s">
        <v>2256</v>
      </c>
      <c r="P563" s="1058">
        <v>2402001</v>
      </c>
      <c r="Q563" s="1058" t="s">
        <v>2311</v>
      </c>
      <c r="R563" s="1064" t="s">
        <v>2310</v>
      </c>
      <c r="S563" s="1058">
        <v>240200100</v>
      </c>
      <c r="T563" s="1058" t="s">
        <v>2312</v>
      </c>
      <c r="U563" s="1211">
        <v>0</v>
      </c>
      <c r="V563" s="1212">
        <v>0</v>
      </c>
      <c r="W563" s="1212">
        <v>2</v>
      </c>
      <c r="X563" s="1212">
        <v>5</v>
      </c>
      <c r="Y563" s="1212">
        <v>2</v>
      </c>
      <c r="Z563" s="1065">
        <f t="shared" si="104"/>
        <v>9</v>
      </c>
      <c r="AA563" s="1020" t="s">
        <v>43</v>
      </c>
      <c r="AB563" s="1058" t="s">
        <v>3317</v>
      </c>
      <c r="AC563" s="1207" t="s">
        <v>2264</v>
      </c>
      <c r="AD563" s="1066" t="s">
        <v>2265</v>
      </c>
      <c r="AE563" s="1066" t="s">
        <v>2266</v>
      </c>
      <c r="AF563" s="1020"/>
      <c r="AG563" s="1020"/>
      <c r="AH563" s="1020"/>
      <c r="AI563" s="1020"/>
      <c r="AJ563" s="1020"/>
      <c r="AK563" s="1020"/>
      <c r="AL563" s="1020"/>
      <c r="AM563" s="1020"/>
      <c r="AN563" s="1026"/>
      <c r="AO563" s="1027" t="s">
        <v>2967</v>
      </c>
      <c r="AP563" s="1003"/>
      <c r="AQ563" s="1030"/>
      <c r="AR563" s="1030"/>
      <c r="AS563" s="1030"/>
      <c r="AT563" s="1030"/>
      <c r="AU563" s="1030"/>
      <c r="AV563" s="1030"/>
      <c r="AW563" s="1030"/>
      <c r="AX563" s="1030"/>
      <c r="AY563" s="1030"/>
      <c r="AZ563" s="1030"/>
      <c r="BA563" s="1030"/>
      <c r="BB563" s="1030"/>
      <c r="BC563" s="1030"/>
      <c r="BD563" s="1030"/>
      <c r="BE563" s="1030"/>
      <c r="BF563" s="1030"/>
      <c r="BG563" s="1030"/>
      <c r="BH563" s="1030"/>
      <c r="BI563" s="1030"/>
      <c r="BJ563" s="1030"/>
      <c r="BK563" s="1030"/>
      <c r="BL563" s="1030"/>
      <c r="BM563" s="1030">
        <f t="shared" si="92"/>
        <v>0</v>
      </c>
    </row>
    <row r="564" spans="1:65" ht="189.75" hidden="1" x14ac:dyDescent="0.25">
      <c r="A564" s="855">
        <v>561</v>
      </c>
      <c r="B564" s="850" t="s">
        <v>2351</v>
      </c>
      <c r="C564" s="849" t="s">
        <v>3083</v>
      </c>
      <c r="D564" s="853" t="s">
        <v>2253</v>
      </c>
      <c r="E564" s="850" t="s">
        <v>2254</v>
      </c>
      <c r="F564" s="850" t="s">
        <v>2257</v>
      </c>
      <c r="G564" s="1058" t="s">
        <v>2258</v>
      </c>
      <c r="H564" s="1058">
        <v>1140.43</v>
      </c>
      <c r="I564" s="1058" t="s">
        <v>2259</v>
      </c>
      <c r="J564" s="1072">
        <v>2023</v>
      </c>
      <c r="K564" s="1070">
        <v>1430</v>
      </c>
      <c r="L564" s="1058">
        <v>24</v>
      </c>
      <c r="M564" s="1058" t="s">
        <v>2255</v>
      </c>
      <c r="N564" s="1058">
        <v>2402</v>
      </c>
      <c r="O564" s="850" t="s">
        <v>2256</v>
      </c>
      <c r="P564" s="1058">
        <v>2402039</v>
      </c>
      <c r="Q564" s="1058" t="s">
        <v>2314</v>
      </c>
      <c r="R564" s="1064" t="s">
        <v>2313</v>
      </c>
      <c r="S564" s="1058">
        <v>240203900</v>
      </c>
      <c r="T564" s="1058" t="s">
        <v>2314</v>
      </c>
      <c r="U564" s="1211">
        <v>0</v>
      </c>
      <c r="V564" s="1212">
        <v>0</v>
      </c>
      <c r="W564" s="1212">
        <v>25</v>
      </c>
      <c r="X564" s="1212">
        <v>25</v>
      </c>
      <c r="Y564" s="1212">
        <v>25</v>
      </c>
      <c r="Z564" s="1065">
        <f t="shared" si="104"/>
        <v>75</v>
      </c>
      <c r="AA564" s="1020" t="s">
        <v>43</v>
      </c>
      <c r="AB564" s="1058" t="s">
        <v>3317</v>
      </c>
      <c r="AC564" s="1207" t="s">
        <v>2264</v>
      </c>
      <c r="AD564" s="1066" t="s">
        <v>2265</v>
      </c>
      <c r="AE564" s="1066" t="s">
        <v>2266</v>
      </c>
      <c r="AF564" s="1020"/>
      <c r="AG564" s="1020"/>
      <c r="AH564" s="1020"/>
      <c r="AI564" s="1020"/>
      <c r="AJ564" s="1020"/>
      <c r="AK564" s="1020"/>
      <c r="AL564" s="1020"/>
      <c r="AM564" s="1020"/>
      <c r="AN564" s="1026"/>
      <c r="AO564" s="1027" t="s">
        <v>2967</v>
      </c>
      <c r="AP564" s="1003"/>
      <c r="AQ564" s="1030"/>
      <c r="AR564" s="1030"/>
      <c r="AS564" s="1030"/>
      <c r="AT564" s="1030"/>
      <c r="AU564" s="1030"/>
      <c r="AV564" s="1030"/>
      <c r="AW564" s="1030"/>
      <c r="AX564" s="1030"/>
      <c r="AY564" s="1030"/>
      <c r="AZ564" s="1030"/>
      <c r="BA564" s="1030"/>
      <c r="BB564" s="1030"/>
      <c r="BC564" s="1030"/>
      <c r="BD564" s="1030"/>
      <c r="BE564" s="1030"/>
      <c r="BF564" s="1030"/>
      <c r="BG564" s="1030"/>
      <c r="BH564" s="1030"/>
      <c r="BI564" s="1030"/>
      <c r="BJ564" s="1030"/>
      <c r="BK564" s="1030"/>
      <c r="BL564" s="1030"/>
      <c r="BM564" s="1030">
        <f t="shared" si="92"/>
        <v>0</v>
      </c>
    </row>
    <row r="565" spans="1:65" ht="189.75" hidden="1" x14ac:dyDescent="0.25">
      <c r="A565" s="855">
        <v>562</v>
      </c>
      <c r="B565" s="850" t="s">
        <v>2351</v>
      </c>
      <c r="C565" s="849" t="s">
        <v>3083</v>
      </c>
      <c r="D565" s="853" t="s">
        <v>2253</v>
      </c>
      <c r="E565" s="850" t="s">
        <v>2254</v>
      </c>
      <c r="F565" s="850" t="s">
        <v>2257</v>
      </c>
      <c r="G565" s="1058" t="s">
        <v>2258</v>
      </c>
      <c r="H565" s="1058">
        <v>1140.43</v>
      </c>
      <c r="I565" s="1058" t="s">
        <v>2259</v>
      </c>
      <c r="J565" s="1072">
        <v>2023</v>
      </c>
      <c r="K565" s="1070">
        <v>1430</v>
      </c>
      <c r="L565" s="1058">
        <v>24</v>
      </c>
      <c r="M565" s="1058" t="s">
        <v>2255</v>
      </c>
      <c r="N565" s="1058">
        <v>2402</v>
      </c>
      <c r="O565" s="850" t="s">
        <v>2256</v>
      </c>
      <c r="P565" s="1060">
        <v>2402107</v>
      </c>
      <c r="Q565" s="1060" t="s">
        <v>2316</v>
      </c>
      <c r="R565" s="1064" t="s">
        <v>2315</v>
      </c>
      <c r="S565" s="1060">
        <v>240210701</v>
      </c>
      <c r="T565" s="1060" t="s">
        <v>2317</v>
      </c>
      <c r="U565" s="1211">
        <v>129</v>
      </c>
      <c r="V565" s="1212">
        <v>45</v>
      </c>
      <c r="W565" s="1212">
        <v>55</v>
      </c>
      <c r="X565" s="1212">
        <v>35</v>
      </c>
      <c r="Y565" s="1212">
        <v>10</v>
      </c>
      <c r="Z565" s="1065">
        <f t="shared" si="104"/>
        <v>145</v>
      </c>
      <c r="AA565" s="1020" t="s">
        <v>43</v>
      </c>
      <c r="AB565" s="1058" t="s">
        <v>3317</v>
      </c>
      <c r="AC565" s="1207" t="s">
        <v>2264</v>
      </c>
      <c r="AD565" s="1066" t="s">
        <v>2265</v>
      </c>
      <c r="AE565" s="1066" t="s">
        <v>2266</v>
      </c>
      <c r="AF565" s="1020"/>
      <c r="AG565" s="1020"/>
      <c r="AH565" s="1020"/>
      <c r="AI565" s="1020"/>
      <c r="AJ565" s="1020"/>
      <c r="AK565" s="1020"/>
      <c r="AL565" s="1020"/>
      <c r="AM565" s="1020"/>
      <c r="AN565" s="1026"/>
      <c r="AO565" s="1027" t="s">
        <v>2967</v>
      </c>
      <c r="AP565" s="1003">
        <v>176063880</v>
      </c>
      <c r="AQ565" s="1030"/>
      <c r="AR565" s="1030"/>
      <c r="AS565" s="1030"/>
      <c r="AT565" s="1030"/>
      <c r="AU565" s="1030">
        <f t="shared" si="97"/>
        <v>176063880</v>
      </c>
      <c r="AV565" s="1030">
        <v>202000000</v>
      </c>
      <c r="AW565" s="1030"/>
      <c r="AX565" s="1030"/>
      <c r="AY565" s="1030"/>
      <c r="AZ565" s="1030"/>
      <c r="BA565" s="1030">
        <f t="shared" si="102"/>
        <v>202000000</v>
      </c>
      <c r="BB565" s="1030">
        <v>212100000</v>
      </c>
      <c r="BC565" s="1030"/>
      <c r="BD565" s="1030"/>
      <c r="BE565" s="1030"/>
      <c r="BF565" s="1030"/>
      <c r="BG565" s="1030">
        <f>+BB565+BC565+BD565+BE565+BF565</f>
        <v>212100000</v>
      </c>
      <c r="BH565" s="1030">
        <v>222705000</v>
      </c>
      <c r="BI565" s="1030"/>
      <c r="BJ565" s="1030"/>
      <c r="BK565" s="1030"/>
      <c r="BL565" s="1030"/>
      <c r="BM565" s="1030">
        <f t="shared" si="92"/>
        <v>222705000</v>
      </c>
    </row>
    <row r="566" spans="1:65" ht="172.5" hidden="1" x14ac:dyDescent="0.25">
      <c r="A566" s="855">
        <v>563</v>
      </c>
      <c r="B566" s="850" t="s">
        <v>2351</v>
      </c>
      <c r="C566" s="849" t="s">
        <v>3083</v>
      </c>
      <c r="D566" s="853" t="s">
        <v>2318</v>
      </c>
      <c r="E566" s="850" t="s">
        <v>2319</v>
      </c>
      <c r="F566" s="1061" t="s">
        <v>2321</v>
      </c>
      <c r="G566" s="1060" t="s">
        <v>110</v>
      </c>
      <c r="H566" s="1060">
        <v>2</v>
      </c>
      <c r="I566" s="1060" t="s">
        <v>2259</v>
      </c>
      <c r="J566" s="1060">
        <v>2023</v>
      </c>
      <c r="K566" s="1190">
        <v>4</v>
      </c>
      <c r="L566" s="1058">
        <v>24</v>
      </c>
      <c r="M566" s="1058" t="s">
        <v>2255</v>
      </c>
      <c r="N566" s="1060">
        <v>2403</v>
      </c>
      <c r="O566" s="850" t="s">
        <v>2320</v>
      </c>
      <c r="P566" s="1060">
        <v>2403025</v>
      </c>
      <c r="Q566" s="1060" t="s">
        <v>2323</v>
      </c>
      <c r="R566" s="850" t="s">
        <v>2322</v>
      </c>
      <c r="S566" s="1060">
        <v>240302500</v>
      </c>
      <c r="T566" s="1060" t="s">
        <v>2324</v>
      </c>
      <c r="U566" s="1211">
        <v>1</v>
      </c>
      <c r="V566" s="1212">
        <v>0</v>
      </c>
      <c r="W566" s="1212">
        <v>2</v>
      </c>
      <c r="X566" s="1212">
        <v>0</v>
      </c>
      <c r="Y566" s="1212">
        <v>0</v>
      </c>
      <c r="Z566" s="1065">
        <f t="shared" si="104"/>
        <v>2</v>
      </c>
      <c r="AA566" s="1020" t="s">
        <v>43</v>
      </c>
      <c r="AB566" s="1058" t="s">
        <v>3317</v>
      </c>
      <c r="AC566" s="1207" t="s">
        <v>2325</v>
      </c>
      <c r="AD566" s="1207" t="s">
        <v>2265</v>
      </c>
      <c r="AE566" s="1207" t="s">
        <v>2266</v>
      </c>
      <c r="AF566" s="1020"/>
      <c r="AG566" s="1020"/>
      <c r="AH566" s="1020"/>
      <c r="AI566" s="1020"/>
      <c r="AJ566" s="1020"/>
      <c r="AK566" s="1020"/>
      <c r="AL566" s="1020"/>
      <c r="AM566" s="1020"/>
      <c r="AN566" s="1026"/>
      <c r="AO566" s="1027" t="s">
        <v>2967</v>
      </c>
      <c r="AP566" s="1003"/>
      <c r="AQ566" s="1030"/>
      <c r="AR566" s="1030"/>
      <c r="AS566" s="1030"/>
      <c r="AT566" s="1030">
        <v>60000000</v>
      </c>
      <c r="AU566" s="1030">
        <f t="shared" si="97"/>
        <v>60000000</v>
      </c>
      <c r="AV566" s="1030"/>
      <c r="AW566" s="1030"/>
      <c r="AX566" s="1030"/>
      <c r="AY566" s="1030"/>
      <c r="AZ566" s="1030"/>
      <c r="BA566" s="1030"/>
      <c r="BB566" s="1030"/>
      <c r="BC566" s="1030"/>
      <c r="BD566" s="1030"/>
      <c r="BE566" s="1030"/>
      <c r="BF566" s="1030"/>
      <c r="BG566" s="1030"/>
      <c r="BH566" s="1030"/>
      <c r="BI566" s="1030"/>
      <c r="BJ566" s="1030"/>
      <c r="BK566" s="1030"/>
      <c r="BL566" s="1030"/>
      <c r="BM566" s="1030">
        <f t="shared" si="92"/>
        <v>0</v>
      </c>
    </row>
    <row r="567" spans="1:65" ht="172.5" hidden="1" x14ac:dyDescent="0.25">
      <c r="A567" s="855">
        <v>564</v>
      </c>
      <c r="B567" s="850" t="s">
        <v>2351</v>
      </c>
      <c r="C567" s="849" t="s">
        <v>3083</v>
      </c>
      <c r="D567" s="853" t="s">
        <v>2318</v>
      </c>
      <c r="E567" s="850" t="s">
        <v>2319</v>
      </c>
      <c r="F567" s="1061" t="s">
        <v>2321</v>
      </c>
      <c r="G567" s="1060" t="s">
        <v>110</v>
      </c>
      <c r="H567" s="1060">
        <v>2</v>
      </c>
      <c r="I567" s="1060" t="s">
        <v>2259</v>
      </c>
      <c r="J567" s="1060">
        <v>2023</v>
      </c>
      <c r="K567" s="1190">
        <v>4</v>
      </c>
      <c r="L567" s="1058">
        <v>24</v>
      </c>
      <c r="M567" s="1058" t="s">
        <v>2255</v>
      </c>
      <c r="N567" s="1060">
        <v>2403</v>
      </c>
      <c r="O567" s="850" t="s">
        <v>2320</v>
      </c>
      <c r="P567" s="1060">
        <v>2403049</v>
      </c>
      <c r="Q567" s="1060" t="s">
        <v>2326</v>
      </c>
      <c r="R567" s="850" t="s">
        <v>2322</v>
      </c>
      <c r="S567" s="1060">
        <v>240304900</v>
      </c>
      <c r="T567" s="1060" t="s">
        <v>2327</v>
      </c>
      <c r="U567" s="1211">
        <v>0</v>
      </c>
      <c r="V567" s="1212">
        <v>1</v>
      </c>
      <c r="W567" s="1212">
        <v>0</v>
      </c>
      <c r="X567" s="1212">
        <v>1</v>
      </c>
      <c r="Y567" s="1212">
        <v>0</v>
      </c>
      <c r="Z567" s="1065">
        <v>2</v>
      </c>
      <c r="AA567" s="1020" t="s">
        <v>43</v>
      </c>
      <c r="AB567" s="1058" t="s">
        <v>3317</v>
      </c>
      <c r="AC567" s="1207" t="s">
        <v>2325</v>
      </c>
      <c r="AD567" s="1207" t="s">
        <v>2265</v>
      </c>
      <c r="AE567" s="1207" t="s">
        <v>2266</v>
      </c>
      <c r="AF567" s="1020"/>
      <c r="AG567" s="1020"/>
      <c r="AH567" s="1020"/>
      <c r="AI567" s="1020"/>
      <c r="AJ567" s="1020"/>
      <c r="AK567" s="1020"/>
      <c r="AL567" s="1020"/>
      <c r="AM567" s="1020"/>
      <c r="AN567" s="1026"/>
      <c r="AO567" s="1027" t="s">
        <v>2967</v>
      </c>
      <c r="AP567" s="1003"/>
      <c r="AQ567" s="1030"/>
      <c r="AR567" s="1030"/>
      <c r="AS567" s="1030"/>
      <c r="AT567" s="1030">
        <v>100000000</v>
      </c>
      <c r="AU567" s="1030">
        <f t="shared" si="97"/>
        <v>100000000</v>
      </c>
      <c r="AV567" s="1030"/>
      <c r="AW567" s="1030"/>
      <c r="AX567" s="1030"/>
      <c r="AY567" s="1030"/>
      <c r="AZ567" s="1030"/>
      <c r="BA567" s="1030"/>
      <c r="BB567" s="1030"/>
      <c r="BC567" s="1030"/>
      <c r="BD567" s="1030"/>
      <c r="BE567" s="1030"/>
      <c r="BF567" s="1030"/>
      <c r="BG567" s="1030"/>
      <c r="BH567" s="1030"/>
      <c r="BI567" s="1030"/>
      <c r="BJ567" s="1030"/>
      <c r="BK567" s="1030"/>
      <c r="BL567" s="1030"/>
      <c r="BM567" s="1030">
        <f t="shared" si="92"/>
        <v>0</v>
      </c>
    </row>
    <row r="568" spans="1:65" ht="172.5" hidden="1" x14ac:dyDescent="0.25">
      <c r="A568" s="855">
        <v>565</v>
      </c>
      <c r="B568" s="850" t="s">
        <v>2351</v>
      </c>
      <c r="C568" s="849" t="s">
        <v>3083</v>
      </c>
      <c r="D568" s="853" t="s">
        <v>2318</v>
      </c>
      <c r="E568" s="850" t="s">
        <v>2319</v>
      </c>
      <c r="F568" s="1061" t="s">
        <v>2321</v>
      </c>
      <c r="G568" s="1060" t="s">
        <v>110</v>
      </c>
      <c r="H568" s="1060">
        <v>2</v>
      </c>
      <c r="I568" s="1060" t="s">
        <v>2259</v>
      </c>
      <c r="J568" s="1060">
        <v>2023</v>
      </c>
      <c r="K568" s="1190">
        <v>4</v>
      </c>
      <c r="L568" s="1058">
        <v>24</v>
      </c>
      <c r="M568" s="1058" t="s">
        <v>2255</v>
      </c>
      <c r="N568" s="1060">
        <v>2403</v>
      </c>
      <c r="O568" s="850" t="s">
        <v>2320</v>
      </c>
      <c r="P568" s="1060">
        <v>2403050</v>
      </c>
      <c r="Q568" s="1060" t="s">
        <v>2328</v>
      </c>
      <c r="R568" s="850" t="s">
        <v>2322</v>
      </c>
      <c r="S568" s="1060">
        <v>240305000</v>
      </c>
      <c r="T568" s="1060" t="s">
        <v>2329</v>
      </c>
      <c r="U568" s="1211">
        <v>0</v>
      </c>
      <c r="V568" s="1212">
        <v>0</v>
      </c>
      <c r="W568" s="1212">
        <v>2</v>
      </c>
      <c r="X568" s="1212">
        <v>2</v>
      </c>
      <c r="Y568" s="1212">
        <v>0</v>
      </c>
      <c r="Z568" s="1065">
        <f t="shared" ref="Z568:Z574" si="105">SUM(V568:Y568)</f>
        <v>4</v>
      </c>
      <c r="AA568" s="1020" t="s">
        <v>43</v>
      </c>
      <c r="AB568" s="1058" t="s">
        <v>3317</v>
      </c>
      <c r="AC568" s="1207" t="s">
        <v>2325</v>
      </c>
      <c r="AD568" s="1207" t="s">
        <v>2265</v>
      </c>
      <c r="AE568" s="1207" t="s">
        <v>2266</v>
      </c>
      <c r="AF568" s="1020"/>
      <c r="AG568" s="1020"/>
      <c r="AH568" s="1020"/>
      <c r="AI568" s="1020"/>
      <c r="AJ568" s="1020"/>
      <c r="AK568" s="1020"/>
      <c r="AL568" s="1020"/>
      <c r="AM568" s="1020"/>
      <c r="AN568" s="1026"/>
      <c r="AO568" s="1027" t="s">
        <v>2967</v>
      </c>
      <c r="AP568" s="1003"/>
      <c r="AQ568" s="1030"/>
      <c r="AR568" s="1030"/>
      <c r="AS568" s="1030"/>
      <c r="AT568" s="1030">
        <v>40000000</v>
      </c>
      <c r="AU568" s="1030">
        <f t="shared" si="97"/>
        <v>40000000</v>
      </c>
      <c r="AV568" s="1030"/>
      <c r="AW568" s="1030"/>
      <c r="AX568" s="1030"/>
      <c r="AY568" s="1030"/>
      <c r="AZ568" s="1030"/>
      <c r="BA568" s="1030"/>
      <c r="BB568" s="1030"/>
      <c r="BC568" s="1030"/>
      <c r="BD568" s="1030"/>
      <c r="BE568" s="1030"/>
      <c r="BF568" s="1030"/>
      <c r="BG568" s="1030"/>
      <c r="BH568" s="1030"/>
      <c r="BI568" s="1030"/>
      <c r="BJ568" s="1030"/>
      <c r="BK568" s="1030"/>
      <c r="BL568" s="1030"/>
      <c r="BM568" s="1030">
        <f t="shared" si="92"/>
        <v>0</v>
      </c>
    </row>
    <row r="569" spans="1:65" ht="120.75" hidden="1" x14ac:dyDescent="0.25">
      <c r="A569" s="855">
        <v>566</v>
      </c>
      <c r="B569" s="850" t="s">
        <v>2351</v>
      </c>
      <c r="C569" s="849" t="s">
        <v>3083</v>
      </c>
      <c r="D569" s="853" t="s">
        <v>2318</v>
      </c>
      <c r="E569" s="850" t="s">
        <v>2319</v>
      </c>
      <c r="F569" s="850" t="s">
        <v>2331</v>
      </c>
      <c r="G569" s="1060" t="s">
        <v>110</v>
      </c>
      <c r="H569" s="1072">
        <v>1</v>
      </c>
      <c r="I569" s="1058" t="s">
        <v>2259</v>
      </c>
      <c r="J569" s="1072">
        <v>2023</v>
      </c>
      <c r="K569" s="1072">
        <v>2</v>
      </c>
      <c r="L569" s="1058">
        <v>24</v>
      </c>
      <c r="M569" s="1058" t="s">
        <v>2255</v>
      </c>
      <c r="N569" s="1060">
        <v>2405</v>
      </c>
      <c r="O569" s="1061" t="s">
        <v>2330</v>
      </c>
      <c r="P569" s="1060">
        <v>2406027</v>
      </c>
      <c r="Q569" s="1060" t="s">
        <v>3057</v>
      </c>
      <c r="R569" s="1064" t="s">
        <v>2332</v>
      </c>
      <c r="S569" s="1060">
        <v>240602702</v>
      </c>
      <c r="T569" s="1060" t="s">
        <v>3059</v>
      </c>
      <c r="U569" s="1211">
        <v>1</v>
      </c>
      <c r="V569" s="1212">
        <v>2</v>
      </c>
      <c r="W569" s="1212">
        <v>0</v>
      </c>
      <c r="X569" s="1212">
        <v>0</v>
      </c>
      <c r="Y569" s="1212">
        <v>0</v>
      </c>
      <c r="Z569" s="1065">
        <f t="shared" si="105"/>
        <v>2</v>
      </c>
      <c r="AA569" s="1020" t="s">
        <v>43</v>
      </c>
      <c r="AB569" s="1058" t="s">
        <v>3317</v>
      </c>
      <c r="AC569" s="1207" t="s">
        <v>2335</v>
      </c>
      <c r="AD569" s="1207" t="s">
        <v>2265</v>
      </c>
      <c r="AE569" s="1207" t="s">
        <v>2266</v>
      </c>
      <c r="AF569" s="1020"/>
      <c r="AG569" s="1020"/>
      <c r="AH569" s="1020"/>
      <c r="AI569" s="1020"/>
      <c r="AJ569" s="1020"/>
      <c r="AK569" s="1020"/>
      <c r="AL569" s="1020"/>
      <c r="AM569" s="1020"/>
      <c r="AN569" s="1026"/>
      <c r="AO569" s="1027" t="s">
        <v>2967</v>
      </c>
      <c r="AP569" s="1003"/>
      <c r="AQ569" s="1030"/>
      <c r="AR569" s="1030"/>
      <c r="AS569" s="1030">
        <v>7500000000</v>
      </c>
      <c r="AT569" s="1030">
        <v>7500000000</v>
      </c>
      <c r="AU569" s="1030">
        <f t="shared" si="97"/>
        <v>15000000000</v>
      </c>
      <c r="AV569" s="1030"/>
      <c r="AW569" s="1030"/>
      <c r="AX569" s="1030"/>
      <c r="AY569" s="1030"/>
      <c r="AZ569" s="1030"/>
      <c r="BA569" s="1030"/>
      <c r="BB569" s="1030"/>
      <c r="BC569" s="1030"/>
      <c r="BD569" s="1030"/>
      <c r="BE569" s="1030"/>
      <c r="BF569" s="1030"/>
      <c r="BG569" s="1030"/>
      <c r="BH569" s="1030"/>
      <c r="BI569" s="1030"/>
      <c r="BJ569" s="1030"/>
      <c r="BK569" s="1030"/>
      <c r="BL569" s="1030"/>
      <c r="BM569" s="1030">
        <f t="shared" si="92"/>
        <v>0</v>
      </c>
    </row>
    <row r="570" spans="1:65" ht="138" hidden="1" x14ac:dyDescent="0.25">
      <c r="A570" s="855">
        <v>567</v>
      </c>
      <c r="B570" s="850" t="s">
        <v>2351</v>
      </c>
      <c r="C570" s="849" t="s">
        <v>3083</v>
      </c>
      <c r="D570" s="1244" t="s">
        <v>2318</v>
      </c>
      <c r="E570" s="850" t="s">
        <v>2319</v>
      </c>
      <c r="F570" s="850" t="s">
        <v>2331</v>
      </c>
      <c r="G570" s="1060" t="s">
        <v>110</v>
      </c>
      <c r="H570" s="1072">
        <v>1</v>
      </c>
      <c r="I570" s="1058" t="s">
        <v>2259</v>
      </c>
      <c r="J570" s="1072">
        <v>2023</v>
      </c>
      <c r="K570" s="1072">
        <v>2</v>
      </c>
      <c r="L570" s="1058">
        <v>24</v>
      </c>
      <c r="M570" s="1058" t="s">
        <v>2255</v>
      </c>
      <c r="N570" s="1060">
        <v>2405</v>
      </c>
      <c r="O570" s="1061" t="s">
        <v>2330</v>
      </c>
      <c r="P570" s="1060" t="s">
        <v>28830</v>
      </c>
      <c r="Q570" s="1060" t="s">
        <v>757</v>
      </c>
      <c r="R570" s="1064" t="s">
        <v>2336</v>
      </c>
      <c r="S570" s="1060">
        <v>240605900</v>
      </c>
      <c r="T570" s="1060" t="s">
        <v>759</v>
      </c>
      <c r="U570" s="1211">
        <v>1</v>
      </c>
      <c r="V570" s="1212">
        <v>1</v>
      </c>
      <c r="W570" s="1212">
        <v>2</v>
      </c>
      <c r="X570" s="1212">
        <v>2</v>
      </c>
      <c r="Y570" s="1212">
        <v>0</v>
      </c>
      <c r="Z570" s="1065">
        <f t="shared" si="105"/>
        <v>5</v>
      </c>
      <c r="AA570" s="1020" t="s">
        <v>43</v>
      </c>
      <c r="AB570" s="1058" t="s">
        <v>3317</v>
      </c>
      <c r="AC570" s="1207" t="s">
        <v>2335</v>
      </c>
      <c r="AD570" s="1207" t="s">
        <v>2265</v>
      </c>
      <c r="AE570" s="1207" t="s">
        <v>2266</v>
      </c>
      <c r="AF570" s="1020"/>
      <c r="AG570" s="1020"/>
      <c r="AH570" s="1020"/>
      <c r="AI570" s="1020"/>
      <c r="AJ570" s="1020"/>
      <c r="AK570" s="1020"/>
      <c r="AL570" s="1020"/>
      <c r="AM570" s="1020"/>
      <c r="AN570" s="1026"/>
      <c r="AO570" s="1027" t="s">
        <v>2967</v>
      </c>
      <c r="AP570" s="1003"/>
      <c r="AQ570" s="1030"/>
      <c r="AR570" s="1030"/>
      <c r="AS570" s="1030">
        <v>7500000000</v>
      </c>
      <c r="AT570" s="1030">
        <v>7500000000</v>
      </c>
      <c r="AU570" s="1030">
        <f t="shared" si="97"/>
        <v>15000000000</v>
      </c>
      <c r="AV570" s="1030"/>
      <c r="AW570" s="1030"/>
      <c r="AX570" s="1030"/>
      <c r="AY570" s="1030"/>
      <c r="AZ570" s="1030"/>
      <c r="BA570" s="1030"/>
      <c r="BB570" s="1030"/>
      <c r="BC570" s="1030"/>
      <c r="BD570" s="1030"/>
      <c r="BE570" s="1030"/>
      <c r="BF570" s="1030"/>
      <c r="BG570" s="1030"/>
      <c r="BH570" s="1030"/>
      <c r="BI570" s="1030"/>
      <c r="BJ570" s="1030"/>
      <c r="BK570" s="1030"/>
      <c r="BL570" s="1030"/>
      <c r="BM570" s="1030">
        <f t="shared" si="92"/>
        <v>0</v>
      </c>
    </row>
    <row r="571" spans="1:65" ht="138" hidden="1" x14ac:dyDescent="0.25">
      <c r="A571" s="855">
        <v>568</v>
      </c>
      <c r="B571" s="850" t="s">
        <v>2351</v>
      </c>
      <c r="C571" s="849" t="s">
        <v>3083</v>
      </c>
      <c r="D571" s="853" t="s">
        <v>2318</v>
      </c>
      <c r="E571" s="850" t="s">
        <v>2319</v>
      </c>
      <c r="F571" s="850" t="s">
        <v>2331</v>
      </c>
      <c r="G571" s="1060" t="s">
        <v>110</v>
      </c>
      <c r="H571" s="1072">
        <v>1</v>
      </c>
      <c r="I571" s="1058" t="s">
        <v>2259</v>
      </c>
      <c r="J571" s="1072">
        <v>2023</v>
      </c>
      <c r="K571" s="1072">
        <v>2</v>
      </c>
      <c r="L571" s="1058">
        <v>24</v>
      </c>
      <c r="M571" s="1058" t="s">
        <v>2255</v>
      </c>
      <c r="N571" s="1060">
        <v>2406</v>
      </c>
      <c r="O571" s="1061" t="s">
        <v>2337</v>
      </c>
      <c r="P571" s="1060">
        <v>2406011</v>
      </c>
      <c r="Q571" s="1060" t="s">
        <v>2339</v>
      </c>
      <c r="R571" s="1213" t="s">
        <v>2338</v>
      </c>
      <c r="S571" s="1060">
        <v>240601100</v>
      </c>
      <c r="T571" s="1060" t="s">
        <v>2340</v>
      </c>
      <c r="U571" s="1211">
        <v>0</v>
      </c>
      <c r="V571" s="1212">
        <v>1</v>
      </c>
      <c r="W571" s="1212">
        <v>1</v>
      </c>
      <c r="X571" s="1212">
        <v>0</v>
      </c>
      <c r="Y571" s="1212">
        <v>0</v>
      </c>
      <c r="Z571" s="1065">
        <f t="shared" si="105"/>
        <v>2</v>
      </c>
      <c r="AA571" s="1020" t="s">
        <v>43</v>
      </c>
      <c r="AB571" s="1058" t="s">
        <v>3317</v>
      </c>
      <c r="AC571" s="1207" t="s">
        <v>2335</v>
      </c>
      <c r="AD571" s="1207" t="s">
        <v>2265</v>
      </c>
      <c r="AE571" s="1207" t="s">
        <v>2266</v>
      </c>
      <c r="AF571" s="1020"/>
      <c r="AG571" s="1020"/>
      <c r="AH571" s="1020"/>
      <c r="AI571" s="1020"/>
      <c r="AJ571" s="1020"/>
      <c r="AK571" s="1020"/>
      <c r="AL571" s="1020"/>
      <c r="AM571" s="1020"/>
      <c r="AN571" s="1026"/>
      <c r="AO571" s="1027" t="s">
        <v>2967</v>
      </c>
      <c r="AP571" s="1003"/>
      <c r="AQ571" s="1030"/>
      <c r="AR571" s="1030"/>
      <c r="AS571" s="1030"/>
      <c r="AT571" s="1030"/>
      <c r="AU571" s="1030"/>
      <c r="AV571" s="1030"/>
      <c r="AW571" s="1030"/>
      <c r="AX571" s="1030"/>
      <c r="AY571" s="1030"/>
      <c r="AZ571" s="1030"/>
      <c r="BA571" s="1030"/>
      <c r="BB571" s="1030"/>
      <c r="BC571" s="1030"/>
      <c r="BD571" s="1030"/>
      <c r="BE571" s="1030"/>
      <c r="BF571" s="1030"/>
      <c r="BG571" s="1030"/>
      <c r="BH571" s="1030"/>
      <c r="BI571" s="1030"/>
      <c r="BJ571" s="1030"/>
      <c r="BK571" s="1030"/>
      <c r="BL571" s="1030"/>
      <c r="BM571" s="1030">
        <f t="shared" si="92"/>
        <v>0</v>
      </c>
    </row>
    <row r="572" spans="1:65" ht="138" hidden="1" x14ac:dyDescent="0.25">
      <c r="A572" s="855">
        <v>569</v>
      </c>
      <c r="B572" s="850" t="s">
        <v>2351</v>
      </c>
      <c r="C572" s="849" t="s">
        <v>3083</v>
      </c>
      <c r="D572" s="853" t="s">
        <v>2318</v>
      </c>
      <c r="E572" s="850" t="s">
        <v>2319</v>
      </c>
      <c r="F572" s="850" t="s">
        <v>2331</v>
      </c>
      <c r="G572" s="1060" t="s">
        <v>110</v>
      </c>
      <c r="H572" s="1072">
        <v>1</v>
      </c>
      <c r="I572" s="1058" t="s">
        <v>2259</v>
      </c>
      <c r="J572" s="1072">
        <v>2023</v>
      </c>
      <c r="K572" s="1072">
        <v>2</v>
      </c>
      <c r="L572" s="1058">
        <v>24</v>
      </c>
      <c r="M572" s="1058" t="s">
        <v>2255</v>
      </c>
      <c r="N572" s="1060">
        <v>2406</v>
      </c>
      <c r="O572" s="1061" t="s">
        <v>2337</v>
      </c>
      <c r="P572" s="1060">
        <v>2406041</v>
      </c>
      <c r="Q572" s="1060" t="s">
        <v>2341</v>
      </c>
      <c r="R572" s="1213" t="s">
        <v>2338</v>
      </c>
      <c r="S572" s="1060">
        <v>240604100</v>
      </c>
      <c r="T572" s="1060" t="s">
        <v>2342</v>
      </c>
      <c r="U572" s="1211">
        <v>2</v>
      </c>
      <c r="V572" s="1212">
        <v>0</v>
      </c>
      <c r="W572" s="1212">
        <v>2</v>
      </c>
      <c r="X572" s="1212">
        <v>2</v>
      </c>
      <c r="Y572" s="1212">
        <v>1</v>
      </c>
      <c r="Z572" s="1065">
        <f t="shared" si="105"/>
        <v>5</v>
      </c>
      <c r="AA572" s="1020" t="s">
        <v>43</v>
      </c>
      <c r="AB572" s="1058" t="s">
        <v>3317</v>
      </c>
      <c r="AC572" s="1207" t="s">
        <v>2343</v>
      </c>
      <c r="AD572" s="1066" t="s">
        <v>2265</v>
      </c>
      <c r="AE572" s="1066" t="s">
        <v>2266</v>
      </c>
      <c r="AF572" s="1020"/>
      <c r="AG572" s="1020"/>
      <c r="AH572" s="1020"/>
      <c r="AI572" s="1020"/>
      <c r="AJ572" s="1020"/>
      <c r="AK572" s="1020"/>
      <c r="AL572" s="1020"/>
      <c r="AM572" s="1020"/>
      <c r="AN572" s="1026"/>
      <c r="AO572" s="1027" t="s">
        <v>2967</v>
      </c>
      <c r="AP572" s="1003"/>
      <c r="AQ572" s="1030"/>
      <c r="AR572" s="1030"/>
      <c r="AS572" s="1030"/>
      <c r="AT572" s="1030"/>
      <c r="AU572" s="1030"/>
      <c r="AV572" s="1030"/>
      <c r="AW572" s="1030"/>
      <c r="AX572" s="1030"/>
      <c r="AY572" s="1030"/>
      <c r="AZ572" s="1030"/>
      <c r="BA572" s="1030"/>
      <c r="BB572" s="1030"/>
      <c r="BC572" s="1030"/>
      <c r="BD572" s="1030"/>
      <c r="BE572" s="1030"/>
      <c r="BF572" s="1030"/>
      <c r="BG572" s="1030"/>
      <c r="BH572" s="1030"/>
      <c r="BI572" s="1030"/>
      <c r="BJ572" s="1030"/>
      <c r="BK572" s="1030"/>
      <c r="BL572" s="1030"/>
      <c r="BM572" s="1030">
        <f t="shared" si="92"/>
        <v>0</v>
      </c>
    </row>
    <row r="573" spans="1:65" ht="103.5" hidden="1" x14ac:dyDescent="0.25">
      <c r="A573" s="855">
        <v>570</v>
      </c>
      <c r="B573" s="850" t="s">
        <v>2351</v>
      </c>
      <c r="C573" s="849" t="s">
        <v>3083</v>
      </c>
      <c r="D573" s="853" t="s">
        <v>2318</v>
      </c>
      <c r="E573" s="850" t="s">
        <v>2319</v>
      </c>
      <c r="F573" s="850" t="s">
        <v>2345</v>
      </c>
      <c r="G573" s="1072" t="s">
        <v>110</v>
      </c>
      <c r="H573" s="1072" t="s">
        <v>158</v>
      </c>
      <c r="I573" s="1072" t="s">
        <v>158</v>
      </c>
      <c r="J573" s="1072" t="s">
        <v>158</v>
      </c>
      <c r="K573" s="1072">
        <v>1</v>
      </c>
      <c r="L573" s="1058">
        <v>24</v>
      </c>
      <c r="M573" s="1058" t="s">
        <v>2255</v>
      </c>
      <c r="N573" s="1060">
        <v>2404</v>
      </c>
      <c r="O573" s="1061" t="s">
        <v>2344</v>
      </c>
      <c r="P573" s="1060">
        <v>2404044</v>
      </c>
      <c r="Q573" s="1060" t="s">
        <v>2347</v>
      </c>
      <c r="R573" s="1213" t="s">
        <v>2346</v>
      </c>
      <c r="S573" s="1060">
        <v>240404400</v>
      </c>
      <c r="T573" s="1060" t="s">
        <v>2348</v>
      </c>
      <c r="U573" s="1211">
        <v>0</v>
      </c>
      <c r="V573" s="1212">
        <v>0</v>
      </c>
      <c r="W573" s="1212">
        <v>1</v>
      </c>
      <c r="X573" s="1212">
        <v>1</v>
      </c>
      <c r="Y573" s="1212">
        <v>0</v>
      </c>
      <c r="Z573" s="1065">
        <f t="shared" si="105"/>
        <v>2</v>
      </c>
      <c r="AA573" s="1020" t="s">
        <v>43</v>
      </c>
      <c r="AB573" s="1058" t="s">
        <v>3317</v>
      </c>
      <c r="AC573" s="1207" t="s">
        <v>2349</v>
      </c>
      <c r="AD573" s="1066" t="s">
        <v>2265</v>
      </c>
      <c r="AE573" s="1066" t="s">
        <v>2266</v>
      </c>
      <c r="AF573" s="1020"/>
      <c r="AG573" s="1020"/>
      <c r="AH573" s="1020"/>
      <c r="AI573" s="1020"/>
      <c r="AJ573" s="1020"/>
      <c r="AK573" s="1020"/>
      <c r="AL573" s="1020"/>
      <c r="AM573" s="1020"/>
      <c r="AN573" s="1026"/>
      <c r="AO573" s="1027" t="s">
        <v>2967</v>
      </c>
      <c r="AP573" s="1003"/>
      <c r="AQ573" s="1030"/>
      <c r="AR573" s="1030"/>
      <c r="AS573" s="1030"/>
      <c r="AT573" s="1030">
        <v>150000000</v>
      </c>
      <c r="AU573" s="1030">
        <f t="shared" si="97"/>
        <v>150000000</v>
      </c>
      <c r="AV573" s="1030"/>
      <c r="AW573" s="1030"/>
      <c r="AX573" s="1030"/>
      <c r="AY573" s="1030"/>
      <c r="AZ573" s="1030"/>
      <c r="BA573" s="1030"/>
      <c r="BB573" s="1030"/>
      <c r="BC573" s="1030"/>
      <c r="BD573" s="1030"/>
      <c r="BE573" s="1030"/>
      <c r="BF573" s="1030"/>
      <c r="BG573" s="1030"/>
      <c r="BH573" s="1030"/>
      <c r="BI573" s="1030"/>
      <c r="BJ573" s="1030"/>
      <c r="BK573" s="1030"/>
      <c r="BL573" s="1030"/>
      <c r="BM573" s="1030">
        <f t="shared" si="92"/>
        <v>0</v>
      </c>
    </row>
    <row r="574" spans="1:65" ht="103.5" hidden="1" x14ac:dyDescent="0.25">
      <c r="A574" s="855">
        <v>571</v>
      </c>
      <c r="B574" s="850" t="s">
        <v>2351</v>
      </c>
      <c r="C574" s="849" t="s">
        <v>3083</v>
      </c>
      <c r="D574" s="853" t="s">
        <v>2318</v>
      </c>
      <c r="E574" s="850" t="s">
        <v>2319</v>
      </c>
      <c r="F574" s="850" t="s">
        <v>2345</v>
      </c>
      <c r="G574" s="1072" t="s">
        <v>110</v>
      </c>
      <c r="H574" s="1072" t="s">
        <v>158</v>
      </c>
      <c r="I574" s="1072" t="s">
        <v>158</v>
      </c>
      <c r="J574" s="1072" t="s">
        <v>158</v>
      </c>
      <c r="K574" s="1072">
        <v>1</v>
      </c>
      <c r="L574" s="1058">
        <v>24</v>
      </c>
      <c r="M574" s="1058" t="s">
        <v>2255</v>
      </c>
      <c r="N574" s="1060">
        <v>2404</v>
      </c>
      <c r="O574" s="1061" t="s">
        <v>2344</v>
      </c>
      <c r="P574" s="1060">
        <v>2404041</v>
      </c>
      <c r="Q574" s="1060" t="s">
        <v>2341</v>
      </c>
      <c r="R574" s="1213" t="s">
        <v>2346</v>
      </c>
      <c r="S574" s="1060">
        <v>240404100</v>
      </c>
      <c r="T574" s="1060" t="s">
        <v>2342</v>
      </c>
      <c r="U574" s="1211">
        <v>0</v>
      </c>
      <c r="V574" s="1212">
        <v>0</v>
      </c>
      <c r="W574" s="1212">
        <v>1</v>
      </c>
      <c r="X574" s="1212">
        <v>1</v>
      </c>
      <c r="Y574" s="1212">
        <v>0</v>
      </c>
      <c r="Z574" s="1065">
        <f t="shared" si="105"/>
        <v>2</v>
      </c>
      <c r="AA574" s="1020" t="s">
        <v>43</v>
      </c>
      <c r="AB574" s="1058" t="s">
        <v>3317</v>
      </c>
      <c r="AC574" s="1207" t="s">
        <v>2349</v>
      </c>
      <c r="AD574" s="1066" t="s">
        <v>2265</v>
      </c>
      <c r="AE574" s="1066" t="s">
        <v>2266</v>
      </c>
      <c r="AF574" s="1020"/>
      <c r="AG574" s="1020"/>
      <c r="AH574" s="1020"/>
      <c r="AI574" s="1020"/>
      <c r="AJ574" s="1020"/>
      <c r="AK574" s="1020"/>
      <c r="AL574" s="1020"/>
      <c r="AM574" s="1020"/>
      <c r="AN574" s="1026"/>
      <c r="AO574" s="1027" t="s">
        <v>2967</v>
      </c>
      <c r="AP574" s="1003"/>
      <c r="AQ574" s="1030"/>
      <c r="AR574" s="1030"/>
      <c r="AS574" s="1030"/>
      <c r="AT574" s="1030">
        <v>50000000</v>
      </c>
      <c r="AU574" s="1030">
        <f t="shared" si="97"/>
        <v>50000000</v>
      </c>
      <c r="AV574" s="1030"/>
      <c r="AW574" s="1030"/>
      <c r="AX574" s="1030"/>
      <c r="AY574" s="1030"/>
      <c r="AZ574" s="1030"/>
      <c r="BA574" s="1030"/>
      <c r="BB574" s="1030"/>
      <c r="BC574" s="1030"/>
      <c r="BD574" s="1030"/>
      <c r="BE574" s="1030"/>
      <c r="BF574" s="1030"/>
      <c r="BG574" s="1030"/>
      <c r="BH574" s="1030"/>
      <c r="BI574" s="1030"/>
      <c r="BJ574" s="1030"/>
      <c r="BK574" s="1030"/>
      <c r="BL574" s="1030"/>
      <c r="BM574" s="1030">
        <f t="shared" si="92"/>
        <v>0</v>
      </c>
    </row>
    <row r="575" spans="1:65" ht="172.5" hidden="1" x14ac:dyDescent="0.25">
      <c r="A575" s="855">
        <v>572</v>
      </c>
      <c r="B575" s="850" t="s">
        <v>2351</v>
      </c>
      <c r="C575" s="849" t="s">
        <v>3084</v>
      </c>
      <c r="D575" s="853" t="s">
        <v>2352</v>
      </c>
      <c r="E575" s="1214" t="s">
        <v>2353</v>
      </c>
      <c r="F575" s="850" t="s">
        <v>2356</v>
      </c>
      <c r="G575" s="1072" t="s">
        <v>1774</v>
      </c>
      <c r="H575" s="1179">
        <v>3.51</v>
      </c>
      <c r="I575" s="1058" t="s">
        <v>2357</v>
      </c>
      <c r="J575" s="1072">
        <v>2022</v>
      </c>
      <c r="K575" s="1072">
        <v>5</v>
      </c>
      <c r="L575" s="1058">
        <v>23</v>
      </c>
      <c r="M575" s="1058" t="s">
        <v>2354</v>
      </c>
      <c r="N575" s="1058">
        <v>2301</v>
      </c>
      <c r="O575" s="850" t="s">
        <v>2355</v>
      </c>
      <c r="P575" s="1072">
        <v>2301004</v>
      </c>
      <c r="Q575" s="1058" t="s">
        <v>51</v>
      </c>
      <c r="R575" s="1064" t="s">
        <v>2358</v>
      </c>
      <c r="S575" s="1072" t="s">
        <v>2359</v>
      </c>
      <c r="T575" s="1058" t="s">
        <v>224</v>
      </c>
      <c r="U575" s="1065">
        <v>0</v>
      </c>
      <c r="V575" s="1065">
        <v>1</v>
      </c>
      <c r="W575" s="1065">
        <v>1</v>
      </c>
      <c r="X575" s="1065">
        <v>1</v>
      </c>
      <c r="Y575" s="1065">
        <v>1</v>
      </c>
      <c r="Z575" s="1065">
        <v>1</v>
      </c>
      <c r="AA575" s="1020" t="s">
        <v>53</v>
      </c>
      <c r="AB575" s="1058" t="s">
        <v>3317</v>
      </c>
      <c r="AC575" s="1215" t="s">
        <v>1536</v>
      </c>
      <c r="AD575" s="1216" t="s">
        <v>2360</v>
      </c>
      <c r="AE575" s="1066" t="s">
        <v>2361</v>
      </c>
      <c r="AF575" s="1020"/>
      <c r="AG575" s="1020"/>
      <c r="AH575" s="1020"/>
      <c r="AI575" s="1020"/>
      <c r="AJ575" s="1020"/>
      <c r="AK575" s="1020"/>
      <c r="AL575" s="1020"/>
      <c r="AM575" s="1020"/>
      <c r="AN575" s="1026"/>
      <c r="AO575" s="1027" t="s">
        <v>2965</v>
      </c>
      <c r="AP575" s="1028">
        <f>3497017000+290000000</f>
        <v>3787017000</v>
      </c>
      <c r="AQ575" s="1030"/>
      <c r="AR575" s="1030"/>
      <c r="AS575" s="1030"/>
      <c r="AT575" s="1030"/>
      <c r="AU575" s="1030">
        <f t="shared" si="97"/>
        <v>3787017000</v>
      </c>
      <c r="AV575" s="1030">
        <v>2938269045</v>
      </c>
      <c r="AW575" s="1030"/>
      <c r="AX575" s="1030"/>
      <c r="AY575" s="1030"/>
      <c r="AZ575" s="1030"/>
      <c r="BA575" s="1030">
        <f t="shared" ref="BA575:BA577" si="106">AV575+AW575+AX575+AY575+AZ575</f>
        <v>2938269045</v>
      </c>
      <c r="BB575" s="1030">
        <v>3242870476</v>
      </c>
      <c r="BC575" s="1030"/>
      <c r="BD575" s="1030"/>
      <c r="BE575" s="1030"/>
      <c r="BF575" s="1030"/>
      <c r="BG575" s="1030">
        <f t="shared" ref="BG575:BG611" si="107">+BB575+BC575+BD575+BE575+BF575</f>
        <v>3242870476</v>
      </c>
      <c r="BH575" s="1030">
        <v>3567278807</v>
      </c>
      <c r="BI575" s="1030"/>
      <c r="BJ575" s="1030"/>
      <c r="BK575" s="1030"/>
      <c r="BL575" s="1030"/>
      <c r="BM575" s="1030">
        <f t="shared" si="92"/>
        <v>3567278807</v>
      </c>
    </row>
    <row r="576" spans="1:65" ht="172.5" hidden="1" x14ac:dyDescent="0.25">
      <c r="A576" s="855">
        <v>573</v>
      </c>
      <c r="B576" s="850" t="s">
        <v>2351</v>
      </c>
      <c r="C576" s="849" t="s">
        <v>3084</v>
      </c>
      <c r="D576" s="853" t="s">
        <v>2352</v>
      </c>
      <c r="E576" s="1214" t="s">
        <v>2353</v>
      </c>
      <c r="F576" s="850" t="s">
        <v>2356</v>
      </c>
      <c r="G576" s="1072" t="s">
        <v>1774</v>
      </c>
      <c r="H576" s="1179">
        <v>3.51</v>
      </c>
      <c r="I576" s="1058" t="s">
        <v>2357</v>
      </c>
      <c r="J576" s="1072">
        <v>2022</v>
      </c>
      <c r="K576" s="1072">
        <v>5</v>
      </c>
      <c r="L576" s="1058">
        <v>23</v>
      </c>
      <c r="M576" s="1058" t="s">
        <v>2354</v>
      </c>
      <c r="N576" s="1058">
        <v>2301</v>
      </c>
      <c r="O576" s="850" t="s">
        <v>2355</v>
      </c>
      <c r="P576" s="1058">
        <v>2301028</v>
      </c>
      <c r="Q576" s="1058" t="s">
        <v>2363</v>
      </c>
      <c r="R576" s="1064" t="s">
        <v>2362</v>
      </c>
      <c r="S576" s="1058">
        <v>230102800</v>
      </c>
      <c r="T576" s="1058" t="s">
        <v>2364</v>
      </c>
      <c r="U576" s="1065">
        <v>0</v>
      </c>
      <c r="V576" s="1217">
        <v>4</v>
      </c>
      <c r="W576" s="1217">
        <v>8</v>
      </c>
      <c r="X576" s="1217">
        <v>8</v>
      </c>
      <c r="Y576" s="1217">
        <v>4</v>
      </c>
      <c r="Z576" s="1217">
        <v>24</v>
      </c>
      <c r="AA576" s="1020" t="s">
        <v>43</v>
      </c>
      <c r="AB576" s="1215" t="s">
        <v>3317</v>
      </c>
      <c r="AC576" s="1215" t="s">
        <v>1536</v>
      </c>
      <c r="AD576" s="1216" t="s">
        <v>2360</v>
      </c>
      <c r="AE576" s="1066" t="s">
        <v>2361</v>
      </c>
      <c r="AF576" s="1020"/>
      <c r="AG576" s="1020"/>
      <c r="AH576" s="1020"/>
      <c r="AI576" s="1020"/>
      <c r="AJ576" s="1020"/>
      <c r="AK576" s="1020"/>
      <c r="AL576" s="1020"/>
      <c r="AM576" s="1020"/>
      <c r="AN576" s="1026"/>
      <c r="AO576" s="1027" t="s">
        <v>2965</v>
      </c>
      <c r="AP576" s="1028">
        <v>180000000</v>
      </c>
      <c r="AQ576" s="1030"/>
      <c r="AR576" s="1030"/>
      <c r="AS576" s="1030"/>
      <c r="AT576" s="1030"/>
      <c r="AU576" s="1030">
        <f t="shared" si="97"/>
        <v>180000000</v>
      </c>
      <c r="AV576" s="1030">
        <v>180000000</v>
      </c>
      <c r="AW576" s="1030"/>
      <c r="AX576" s="1030"/>
      <c r="AY576" s="1030"/>
      <c r="AZ576" s="1030"/>
      <c r="BA576" s="1030">
        <f t="shared" si="106"/>
        <v>180000000</v>
      </c>
      <c r="BB576" s="1030">
        <v>180000000</v>
      </c>
      <c r="BC576" s="1030"/>
      <c r="BD576" s="1030"/>
      <c r="BE576" s="1030"/>
      <c r="BF576" s="1030"/>
      <c r="BG576" s="1030">
        <f t="shared" si="107"/>
        <v>180000000</v>
      </c>
      <c r="BH576" s="1030">
        <v>180000000</v>
      </c>
      <c r="BI576" s="1030"/>
      <c r="BJ576" s="1030"/>
      <c r="BK576" s="1030"/>
      <c r="BL576" s="1030"/>
      <c r="BM576" s="1030">
        <f t="shared" si="92"/>
        <v>180000000</v>
      </c>
    </row>
    <row r="577" spans="1:65" ht="293.25" hidden="1" x14ac:dyDescent="0.25">
      <c r="A577" s="855">
        <v>574</v>
      </c>
      <c r="B577" s="850" t="s">
        <v>2351</v>
      </c>
      <c r="C577" s="849" t="s">
        <v>3084</v>
      </c>
      <c r="D577" s="853" t="s">
        <v>2352</v>
      </c>
      <c r="E577" s="1214" t="s">
        <v>2353</v>
      </c>
      <c r="F577" s="850" t="s">
        <v>2356</v>
      </c>
      <c r="G577" s="1072" t="s">
        <v>1774</v>
      </c>
      <c r="H577" s="1179">
        <v>3.51</v>
      </c>
      <c r="I577" s="1058" t="s">
        <v>2357</v>
      </c>
      <c r="J577" s="1072">
        <v>2022</v>
      </c>
      <c r="K577" s="1072">
        <v>5</v>
      </c>
      <c r="L577" s="1058">
        <v>23</v>
      </c>
      <c r="M577" s="1058" t="s">
        <v>2354</v>
      </c>
      <c r="N577" s="1058">
        <v>2301</v>
      </c>
      <c r="O577" s="850" t="s">
        <v>2355</v>
      </c>
      <c r="P577" s="1058">
        <v>2301027</v>
      </c>
      <c r="Q577" s="1058" t="s">
        <v>2366</v>
      </c>
      <c r="R577" s="1064" t="s">
        <v>2365</v>
      </c>
      <c r="S577" s="1058" t="s">
        <v>2367</v>
      </c>
      <c r="T577" s="1058" t="s">
        <v>2368</v>
      </c>
      <c r="U577" s="1217">
        <v>53</v>
      </c>
      <c r="V577" s="1217">
        <v>53.05</v>
      </c>
      <c r="W577" s="1217">
        <v>55</v>
      </c>
      <c r="X577" s="1217">
        <v>57</v>
      </c>
      <c r="Y577" s="1217">
        <v>59</v>
      </c>
      <c r="Z577" s="1217">
        <v>59</v>
      </c>
      <c r="AA577" s="1020" t="s">
        <v>43</v>
      </c>
      <c r="AB577" s="1215" t="s">
        <v>3316</v>
      </c>
      <c r="AC577" s="1215" t="s">
        <v>1536</v>
      </c>
      <c r="AD577" s="1066" t="s">
        <v>2369</v>
      </c>
      <c r="AE577" s="1066" t="s">
        <v>2361</v>
      </c>
      <c r="AF577" s="1020"/>
      <c r="AG577" s="1020"/>
      <c r="AH577" s="1020"/>
      <c r="AI577" s="1020"/>
      <c r="AJ577" s="1020"/>
      <c r="AK577" s="1020"/>
      <c r="AL577" s="1020"/>
      <c r="AM577" s="1020"/>
      <c r="AN577" s="1026"/>
      <c r="AO577" s="1027" t="s">
        <v>2965</v>
      </c>
      <c r="AP577" s="1003">
        <v>180000000</v>
      </c>
      <c r="AQ577" s="1030"/>
      <c r="AR577" s="1030"/>
      <c r="AS577" s="1030"/>
      <c r="AT577" s="1030"/>
      <c r="AU577" s="1030">
        <f t="shared" si="97"/>
        <v>180000000</v>
      </c>
      <c r="AV577" s="1218">
        <v>180000000</v>
      </c>
      <c r="AW577" s="1030"/>
      <c r="AX577" s="1030"/>
      <c r="AY577" s="1030"/>
      <c r="AZ577" s="1030"/>
      <c r="BA577" s="1030">
        <f t="shared" si="106"/>
        <v>180000000</v>
      </c>
      <c r="BB577" s="986">
        <v>180000000</v>
      </c>
      <c r="BC577" s="1030"/>
      <c r="BD577" s="1030"/>
      <c r="BE577" s="1030"/>
      <c r="BF577" s="1030"/>
      <c r="BG577" s="1030">
        <f t="shared" si="107"/>
        <v>180000000</v>
      </c>
      <c r="BH577" s="986">
        <v>180000000</v>
      </c>
      <c r="BI577" s="1030"/>
      <c r="BJ577" s="1030"/>
      <c r="BK577" s="1030"/>
      <c r="BL577" s="1030"/>
      <c r="BM577" s="1030">
        <f t="shared" si="92"/>
        <v>180000000</v>
      </c>
    </row>
    <row r="578" spans="1:65" ht="310.5" hidden="1" x14ac:dyDescent="0.25">
      <c r="A578" s="855">
        <v>575</v>
      </c>
      <c r="B578" s="850" t="s">
        <v>2351</v>
      </c>
      <c r="C578" s="849" t="s">
        <v>3084</v>
      </c>
      <c r="D578" s="853" t="s">
        <v>2370</v>
      </c>
      <c r="E578" s="850" t="s">
        <v>2371</v>
      </c>
      <c r="F578" s="850" t="s">
        <v>2374</v>
      </c>
      <c r="G578" s="1058" t="s">
        <v>881</v>
      </c>
      <c r="H578" s="1219">
        <v>0.69799999999999995</v>
      </c>
      <c r="I578" s="1058" t="s">
        <v>2357</v>
      </c>
      <c r="J578" s="1058">
        <v>2022</v>
      </c>
      <c r="K578" s="1219">
        <v>0.79800000000000004</v>
      </c>
      <c r="L578" s="1058">
        <v>23</v>
      </c>
      <c r="M578" s="1058" t="s">
        <v>2354</v>
      </c>
      <c r="N578" s="1058" t="s">
        <v>2372</v>
      </c>
      <c r="O578" s="850" t="s">
        <v>2373</v>
      </c>
      <c r="P578" s="1058">
        <v>2302086</v>
      </c>
      <c r="Q578" s="1058" t="s">
        <v>2376</v>
      </c>
      <c r="R578" s="1064" t="s">
        <v>2375</v>
      </c>
      <c r="S578" s="1058">
        <v>230208600</v>
      </c>
      <c r="T578" s="1058" t="s">
        <v>2377</v>
      </c>
      <c r="U578" s="1065">
        <v>10</v>
      </c>
      <c r="V578" s="1065">
        <v>3</v>
      </c>
      <c r="W578" s="1065">
        <v>1</v>
      </c>
      <c r="X578" s="1065">
        <v>1</v>
      </c>
      <c r="Y578" s="1065">
        <v>1</v>
      </c>
      <c r="Z578" s="1065">
        <v>16</v>
      </c>
      <c r="AA578" s="1020" t="s">
        <v>43</v>
      </c>
      <c r="AB578" s="1058" t="s">
        <v>3316</v>
      </c>
      <c r="AC578" s="1058" t="s">
        <v>1536</v>
      </c>
      <c r="AD578" s="1066" t="s">
        <v>2378</v>
      </c>
      <c r="AE578" s="1066" t="s">
        <v>2379</v>
      </c>
      <c r="AF578" s="1020"/>
      <c r="AG578" s="1020"/>
      <c r="AH578" s="1020"/>
      <c r="AI578" s="1020"/>
      <c r="AJ578" s="1020"/>
      <c r="AK578" s="1020"/>
      <c r="AL578" s="1020"/>
      <c r="AM578" s="1020"/>
      <c r="AN578" s="1026"/>
      <c r="AO578" s="1027" t="s">
        <v>2965</v>
      </c>
      <c r="AP578" s="1220">
        <v>60000000</v>
      </c>
      <c r="AQ578" s="1030"/>
      <c r="AR578" s="1030"/>
      <c r="AS578" s="1030"/>
      <c r="AT578" s="1030"/>
      <c r="AU578" s="1030">
        <f t="shared" si="97"/>
        <v>60000000</v>
      </c>
      <c r="AV578" s="1030">
        <v>200000000</v>
      </c>
      <c r="AW578" s="1030"/>
      <c r="AX578" s="1030"/>
      <c r="AY578" s="1030"/>
      <c r="AZ578" s="1030"/>
      <c r="BA578" s="1030">
        <f t="shared" ref="BA578:BA626" si="108">AV578+AW578+AX578+AY578+AZ578</f>
        <v>200000000</v>
      </c>
      <c r="BB578" s="1221">
        <v>60000000</v>
      </c>
      <c r="BC578" s="1030"/>
      <c r="BD578" s="1030"/>
      <c r="BE578" s="1030"/>
      <c r="BF578" s="1030"/>
      <c r="BG578" s="1030">
        <f t="shared" si="107"/>
        <v>60000000</v>
      </c>
      <c r="BH578" s="1221">
        <v>60000000</v>
      </c>
      <c r="BI578" s="1030"/>
      <c r="BJ578" s="1030"/>
      <c r="BK578" s="1030"/>
      <c r="BL578" s="1030"/>
      <c r="BM578" s="1030">
        <f t="shared" si="92"/>
        <v>60000000</v>
      </c>
    </row>
    <row r="579" spans="1:65" ht="293.25" hidden="1" x14ac:dyDescent="0.25">
      <c r="A579" s="855">
        <v>576</v>
      </c>
      <c r="B579" s="850" t="s">
        <v>2351</v>
      </c>
      <c r="C579" s="849" t="s">
        <v>3084</v>
      </c>
      <c r="D579" s="853" t="s">
        <v>2370</v>
      </c>
      <c r="E579" s="850" t="s">
        <v>2371</v>
      </c>
      <c r="F579" s="850" t="s">
        <v>2374</v>
      </c>
      <c r="G579" s="1058" t="s">
        <v>881</v>
      </c>
      <c r="H579" s="1219">
        <v>0.69799999999999995</v>
      </c>
      <c r="I579" s="1058" t="s">
        <v>2357</v>
      </c>
      <c r="J579" s="1058">
        <v>2022</v>
      </c>
      <c r="K579" s="1219">
        <v>0.79800000000000004</v>
      </c>
      <c r="L579" s="1058">
        <v>23</v>
      </c>
      <c r="M579" s="1058" t="s">
        <v>2354</v>
      </c>
      <c r="N579" s="1058" t="s">
        <v>2372</v>
      </c>
      <c r="O579" s="850" t="s">
        <v>2373</v>
      </c>
      <c r="P579" s="1058">
        <v>2302014</v>
      </c>
      <c r="Q579" s="1058" t="s">
        <v>2381</v>
      </c>
      <c r="R579" s="1064" t="s">
        <v>2380</v>
      </c>
      <c r="S579" s="1058">
        <v>230201400</v>
      </c>
      <c r="T579" s="1058" t="s">
        <v>1735</v>
      </c>
      <c r="U579" s="1065">
        <v>0</v>
      </c>
      <c r="V579" s="1065">
        <v>1</v>
      </c>
      <c r="W579" s="1065">
        <v>2</v>
      </c>
      <c r="X579" s="1065">
        <v>2</v>
      </c>
      <c r="Y579" s="1065">
        <v>2</v>
      </c>
      <c r="Z579" s="1065">
        <v>2</v>
      </c>
      <c r="AA579" s="1020" t="s">
        <v>43</v>
      </c>
      <c r="AB579" s="1058" t="s">
        <v>3316</v>
      </c>
      <c r="AC579" s="1058" t="s">
        <v>1536</v>
      </c>
      <c r="AD579" s="1066" t="s">
        <v>2382</v>
      </c>
      <c r="AE579" s="1066" t="s">
        <v>2379</v>
      </c>
      <c r="AF579" s="1020"/>
      <c r="AG579" s="1020"/>
      <c r="AH579" s="1020"/>
      <c r="AI579" s="1020"/>
      <c r="AJ579" s="1020"/>
      <c r="AK579" s="1020"/>
      <c r="AL579" s="1020"/>
      <c r="AM579" s="1020"/>
      <c r="AN579" s="1026"/>
      <c r="AO579" s="1027" t="s">
        <v>2965</v>
      </c>
      <c r="AP579" s="1220">
        <v>40000000</v>
      </c>
      <c r="AQ579" s="1030"/>
      <c r="AR579" s="1030"/>
      <c r="AS579" s="1030"/>
      <c r="AT579" s="1030"/>
      <c r="AU579" s="1030">
        <f t="shared" si="97"/>
        <v>40000000</v>
      </c>
      <c r="AV579" s="1030">
        <v>141156315</v>
      </c>
      <c r="AW579" s="1030"/>
      <c r="AX579" s="1030"/>
      <c r="AY579" s="1030"/>
      <c r="AZ579" s="1030"/>
      <c r="BA579" s="1030">
        <f t="shared" si="108"/>
        <v>141156315</v>
      </c>
      <c r="BB579" s="1221">
        <v>40000000</v>
      </c>
      <c r="BC579" s="1030"/>
      <c r="BD579" s="1030"/>
      <c r="BE579" s="1030"/>
      <c r="BF579" s="1030"/>
      <c r="BG579" s="1030">
        <f t="shared" si="107"/>
        <v>40000000</v>
      </c>
      <c r="BH579" s="1221">
        <v>40000000</v>
      </c>
      <c r="BI579" s="1030"/>
      <c r="BJ579" s="1030"/>
      <c r="BK579" s="1030"/>
      <c r="BL579" s="1030"/>
      <c r="BM579" s="1030">
        <f t="shared" si="92"/>
        <v>40000000</v>
      </c>
    </row>
    <row r="580" spans="1:65" ht="189.75" hidden="1" x14ac:dyDescent="0.25">
      <c r="A580" s="855">
        <v>577</v>
      </c>
      <c r="B580" s="850" t="s">
        <v>2351</v>
      </c>
      <c r="C580" s="849" t="s">
        <v>3084</v>
      </c>
      <c r="D580" s="853" t="s">
        <v>2370</v>
      </c>
      <c r="E580" s="850" t="s">
        <v>2371</v>
      </c>
      <c r="F580" s="850" t="s">
        <v>2374</v>
      </c>
      <c r="G580" s="1058" t="s">
        <v>881</v>
      </c>
      <c r="H580" s="1219">
        <v>0.69799999999999995</v>
      </c>
      <c r="I580" s="1058" t="s">
        <v>2357</v>
      </c>
      <c r="J580" s="1058">
        <v>2022</v>
      </c>
      <c r="K580" s="1219">
        <v>0.79800000000000004</v>
      </c>
      <c r="L580" s="1058">
        <v>23</v>
      </c>
      <c r="M580" s="1058" t="s">
        <v>2354</v>
      </c>
      <c r="N580" s="1058" t="s">
        <v>2372</v>
      </c>
      <c r="O580" s="850" t="s">
        <v>2373</v>
      </c>
      <c r="P580" s="1058">
        <v>2302021</v>
      </c>
      <c r="Q580" s="1058" t="s">
        <v>2384</v>
      </c>
      <c r="R580" s="1064" t="s">
        <v>2383</v>
      </c>
      <c r="S580" s="1058">
        <v>230202100</v>
      </c>
      <c r="T580" s="1058" t="s">
        <v>2385</v>
      </c>
      <c r="U580" s="1209">
        <v>5</v>
      </c>
      <c r="V580" s="1209">
        <v>30</v>
      </c>
      <c r="W580" s="1209">
        <v>30</v>
      </c>
      <c r="X580" s="1209">
        <v>30</v>
      </c>
      <c r="Y580" s="1209">
        <v>30</v>
      </c>
      <c r="Z580" s="1209">
        <f>+V580+W580+X580+Y580</f>
        <v>120</v>
      </c>
      <c r="AA580" s="1020" t="s">
        <v>43</v>
      </c>
      <c r="AB580" s="1072" t="s">
        <v>3317</v>
      </c>
      <c r="AC580" s="1058" t="s">
        <v>2386</v>
      </c>
      <c r="AD580" s="1066" t="s">
        <v>2387</v>
      </c>
      <c r="AE580" s="1066" t="s">
        <v>2361</v>
      </c>
      <c r="AF580" s="1020"/>
      <c r="AG580" s="1020"/>
      <c r="AH580" s="1020"/>
      <c r="AI580" s="1020"/>
      <c r="AJ580" s="1020"/>
      <c r="AK580" s="1020"/>
      <c r="AL580" s="1020"/>
      <c r="AM580" s="1020"/>
      <c r="AN580" s="1026"/>
      <c r="AO580" s="1027" t="s">
        <v>2965</v>
      </c>
      <c r="AP580" s="1220">
        <v>30000000</v>
      </c>
      <c r="AQ580" s="1030"/>
      <c r="AR580" s="1030"/>
      <c r="AS580" s="1030"/>
      <c r="AT580" s="1030"/>
      <c r="AU580" s="1030">
        <f t="shared" si="97"/>
        <v>30000000</v>
      </c>
      <c r="AV580" s="1030">
        <v>100000000</v>
      </c>
      <c r="AW580" s="1030"/>
      <c r="AX580" s="1030"/>
      <c r="AY580" s="1030"/>
      <c r="AZ580" s="1030"/>
      <c r="BA580" s="1030">
        <f t="shared" si="108"/>
        <v>100000000</v>
      </c>
      <c r="BB580" s="1221">
        <v>30000000</v>
      </c>
      <c r="BC580" s="1030"/>
      <c r="BD580" s="1030"/>
      <c r="BE580" s="1030"/>
      <c r="BF580" s="1030"/>
      <c r="BG580" s="1030">
        <f t="shared" si="107"/>
        <v>30000000</v>
      </c>
      <c r="BH580" s="1221">
        <v>30000000</v>
      </c>
      <c r="BI580" s="1030"/>
      <c r="BJ580" s="1030"/>
      <c r="BK580" s="1030"/>
      <c r="BL580" s="1030"/>
      <c r="BM580" s="1030">
        <f t="shared" si="92"/>
        <v>30000000</v>
      </c>
    </row>
    <row r="581" spans="1:65" ht="189.75" hidden="1" x14ac:dyDescent="0.25">
      <c r="A581" s="855">
        <v>578</v>
      </c>
      <c r="B581" s="850" t="s">
        <v>2351</v>
      </c>
      <c r="C581" s="849" t="s">
        <v>3084</v>
      </c>
      <c r="D581" s="853" t="s">
        <v>2370</v>
      </c>
      <c r="E581" s="850" t="s">
        <v>2371</v>
      </c>
      <c r="F581" s="850" t="s">
        <v>2374</v>
      </c>
      <c r="G581" s="1058" t="s">
        <v>881</v>
      </c>
      <c r="H581" s="1219">
        <v>0.69799999999999995</v>
      </c>
      <c r="I581" s="1058" t="s">
        <v>2357</v>
      </c>
      <c r="J581" s="1058">
        <v>2022</v>
      </c>
      <c r="K581" s="1219">
        <v>0.79800000000000004</v>
      </c>
      <c r="L581" s="1058">
        <v>23</v>
      </c>
      <c r="M581" s="1058" t="s">
        <v>2354</v>
      </c>
      <c r="N581" s="1058" t="s">
        <v>2372</v>
      </c>
      <c r="O581" s="850" t="s">
        <v>2373</v>
      </c>
      <c r="P581" s="1058">
        <v>2301066</v>
      </c>
      <c r="Q581" s="1058" t="s">
        <v>2401</v>
      </c>
      <c r="R581" s="1064" t="s">
        <v>2388</v>
      </c>
      <c r="S581" s="1058">
        <v>230106600</v>
      </c>
      <c r="T581" s="1058" t="s">
        <v>2403</v>
      </c>
      <c r="U581" s="1065">
        <v>0</v>
      </c>
      <c r="V581" s="1065">
        <v>1</v>
      </c>
      <c r="W581" s="1065">
        <v>2</v>
      </c>
      <c r="X581" s="1065">
        <v>2</v>
      </c>
      <c r="Y581" s="1209">
        <v>2</v>
      </c>
      <c r="Z581" s="1209">
        <v>2</v>
      </c>
      <c r="AA581" s="1020" t="s">
        <v>43</v>
      </c>
      <c r="AB581" s="1058" t="s">
        <v>3316</v>
      </c>
      <c r="AC581" s="1058" t="s">
        <v>2386</v>
      </c>
      <c r="AD581" s="1066" t="s">
        <v>2387</v>
      </c>
      <c r="AE581" s="1066" t="s">
        <v>2361</v>
      </c>
      <c r="AF581" s="1020"/>
      <c r="AG581" s="1020"/>
      <c r="AH581" s="1020"/>
      <c r="AI581" s="1020"/>
      <c r="AJ581" s="1020"/>
      <c r="AK581" s="1020"/>
      <c r="AL581" s="1020"/>
      <c r="AM581" s="1020"/>
      <c r="AN581" s="1026"/>
      <c r="AO581" s="1027" t="s">
        <v>2965</v>
      </c>
      <c r="AP581" s="1220">
        <v>45000000</v>
      </c>
      <c r="AQ581" s="1030"/>
      <c r="AR581" s="1030"/>
      <c r="AS581" s="1030"/>
      <c r="AT581" s="1030"/>
      <c r="AU581" s="1030">
        <f t="shared" si="97"/>
        <v>45000000</v>
      </c>
      <c r="AV581" s="1030">
        <v>80000000</v>
      </c>
      <c r="AW581" s="1030"/>
      <c r="AX581" s="1030"/>
      <c r="AY581" s="1030"/>
      <c r="AZ581" s="1030"/>
      <c r="BA581" s="1030">
        <f t="shared" si="108"/>
        <v>80000000</v>
      </c>
      <c r="BB581" s="1221">
        <v>45000000</v>
      </c>
      <c r="BC581" s="1030"/>
      <c r="BD581" s="1030"/>
      <c r="BE581" s="1030"/>
      <c r="BF581" s="1030"/>
      <c r="BG581" s="1030">
        <f t="shared" si="107"/>
        <v>45000000</v>
      </c>
      <c r="BH581" s="1221">
        <v>45000000</v>
      </c>
      <c r="BI581" s="1030"/>
      <c r="BJ581" s="1030"/>
      <c r="BK581" s="1030"/>
      <c r="BL581" s="1030"/>
      <c r="BM581" s="1030">
        <f t="shared" ref="BM581:BM626" si="109">+BH581+BI581+BJ581+BK581+BL581</f>
        <v>45000000</v>
      </c>
    </row>
    <row r="582" spans="1:65" ht="138" hidden="1" x14ac:dyDescent="0.25">
      <c r="A582" s="855">
        <v>579</v>
      </c>
      <c r="B582" s="850" t="s">
        <v>2351</v>
      </c>
      <c r="C582" s="849" t="s">
        <v>3084</v>
      </c>
      <c r="D582" s="853" t="s">
        <v>2391</v>
      </c>
      <c r="E582" s="850" t="s">
        <v>2392</v>
      </c>
      <c r="F582" s="850" t="s">
        <v>2393</v>
      </c>
      <c r="G582" s="1058" t="s">
        <v>881</v>
      </c>
      <c r="H582" s="1219">
        <v>0.76600000000000001</v>
      </c>
      <c r="I582" s="1058" t="s">
        <v>2394</v>
      </c>
      <c r="J582" s="1058">
        <v>2020</v>
      </c>
      <c r="K582" s="1219">
        <v>0.76900000000000002</v>
      </c>
      <c r="L582" s="1058">
        <v>23</v>
      </c>
      <c r="M582" s="1058" t="s">
        <v>2354</v>
      </c>
      <c r="N582" s="1058" t="s">
        <v>2372</v>
      </c>
      <c r="O582" s="850" t="s">
        <v>2373</v>
      </c>
      <c r="P582" s="1058">
        <v>2301047</v>
      </c>
      <c r="Q582" s="1058" t="s">
        <v>2396</v>
      </c>
      <c r="R582" s="1064" t="s">
        <v>2395</v>
      </c>
      <c r="S582" s="1058">
        <v>230104700</v>
      </c>
      <c r="T582" s="1058" t="s">
        <v>2397</v>
      </c>
      <c r="U582" s="1209">
        <v>100</v>
      </c>
      <c r="V582" s="1209">
        <v>500</v>
      </c>
      <c r="W582" s="1209">
        <v>700</v>
      </c>
      <c r="X582" s="1209">
        <v>700</v>
      </c>
      <c r="Y582" s="1209">
        <v>500</v>
      </c>
      <c r="Z582" s="1209">
        <v>2400</v>
      </c>
      <c r="AA582" s="1020" t="s">
        <v>43</v>
      </c>
      <c r="AB582" s="1058" t="s">
        <v>3317</v>
      </c>
      <c r="AC582" s="1058" t="s">
        <v>1536</v>
      </c>
      <c r="AD582" s="1066" t="s">
        <v>2398</v>
      </c>
      <c r="AE582" s="1066" t="s">
        <v>2399</v>
      </c>
      <c r="AF582" s="1020"/>
      <c r="AG582" s="1020"/>
      <c r="AH582" s="1020"/>
      <c r="AI582" s="1020"/>
      <c r="AJ582" s="1020"/>
      <c r="AK582" s="1020"/>
      <c r="AL582" s="1020"/>
      <c r="AM582" s="1020"/>
      <c r="AN582" s="1026"/>
      <c r="AO582" s="1027" t="s">
        <v>2965</v>
      </c>
      <c r="AP582" s="1220">
        <v>30000000</v>
      </c>
      <c r="AQ582" s="1030"/>
      <c r="AR582" s="1030"/>
      <c r="AS582" s="1030"/>
      <c r="AT582" s="1030"/>
      <c r="AU582" s="1030">
        <f t="shared" si="97"/>
        <v>30000000</v>
      </c>
      <c r="AV582" s="1030">
        <v>100000000</v>
      </c>
      <c r="AW582" s="1030"/>
      <c r="AX582" s="1030"/>
      <c r="AY582" s="1030"/>
      <c r="AZ582" s="1030"/>
      <c r="BA582" s="1030">
        <f t="shared" si="108"/>
        <v>100000000</v>
      </c>
      <c r="BB582" s="1221">
        <v>30000000</v>
      </c>
      <c r="BC582" s="1030"/>
      <c r="BD582" s="1030"/>
      <c r="BE582" s="1030"/>
      <c r="BF582" s="1030"/>
      <c r="BG582" s="1030">
        <f t="shared" si="107"/>
        <v>30000000</v>
      </c>
      <c r="BH582" s="1221">
        <v>30000000</v>
      </c>
      <c r="BI582" s="1030"/>
      <c r="BJ582" s="1030"/>
      <c r="BK582" s="1030"/>
      <c r="BL582" s="1030"/>
      <c r="BM582" s="1030">
        <f t="shared" si="109"/>
        <v>30000000</v>
      </c>
    </row>
    <row r="583" spans="1:65" s="1016" customFormat="1" ht="207" hidden="1" x14ac:dyDescent="0.25">
      <c r="A583" s="1014">
        <v>580</v>
      </c>
      <c r="B583" s="854" t="s">
        <v>2351</v>
      </c>
      <c r="C583" s="1013" t="s">
        <v>3084</v>
      </c>
      <c r="D583" s="1245" t="s">
        <v>2391</v>
      </c>
      <c r="E583" s="854" t="s">
        <v>2392</v>
      </c>
      <c r="F583" s="854" t="s">
        <v>2393</v>
      </c>
      <c r="G583" s="1063" t="s">
        <v>881</v>
      </c>
      <c r="H583" s="1222">
        <v>0.76600000000000001</v>
      </c>
      <c r="I583" s="1063" t="s">
        <v>2394</v>
      </c>
      <c r="J583" s="1063">
        <v>2020</v>
      </c>
      <c r="K583" s="1222">
        <v>0.76900000000000002</v>
      </c>
      <c r="L583" s="1063">
        <v>23</v>
      </c>
      <c r="M583" s="1063" t="s">
        <v>2354</v>
      </c>
      <c r="N583" s="1063" t="s">
        <v>2372</v>
      </c>
      <c r="O583" s="854" t="s">
        <v>2373</v>
      </c>
      <c r="P583" s="1063">
        <v>2301066</v>
      </c>
      <c r="Q583" s="1063" t="s">
        <v>15171</v>
      </c>
      <c r="R583" s="1184" t="s">
        <v>2400</v>
      </c>
      <c r="S583" s="1063" t="s">
        <v>2402</v>
      </c>
      <c r="T583" s="1063" t="s">
        <v>2403</v>
      </c>
      <c r="U583" s="1223">
        <v>0</v>
      </c>
      <c r="V583" s="1223">
        <v>5</v>
      </c>
      <c r="W583" s="1223">
        <v>15</v>
      </c>
      <c r="X583" s="1223">
        <v>15</v>
      </c>
      <c r="Y583" s="1223">
        <v>5</v>
      </c>
      <c r="Z583" s="1223">
        <v>40</v>
      </c>
      <c r="AA583" s="1023" t="s">
        <v>43</v>
      </c>
      <c r="AB583" s="1063" t="s">
        <v>3317</v>
      </c>
      <c r="AC583" s="1063" t="s">
        <v>1536</v>
      </c>
      <c r="AD583" s="1224" t="s">
        <v>2404</v>
      </c>
      <c r="AE583" s="1224" t="s">
        <v>2361</v>
      </c>
      <c r="AF583" s="1020"/>
      <c r="AG583" s="1020"/>
      <c r="AH583" s="1020"/>
      <c r="AI583" s="1020"/>
      <c r="AJ583" s="1020"/>
      <c r="AK583" s="1020"/>
      <c r="AL583" s="1020"/>
      <c r="AM583" s="1020"/>
      <c r="AN583" s="1026"/>
      <c r="AO583" s="1023" t="s">
        <v>2965</v>
      </c>
      <c r="AP583" s="1225">
        <v>40000000</v>
      </c>
      <c r="AQ583" s="1164"/>
      <c r="AR583" s="1164"/>
      <c r="AS583" s="1164"/>
      <c r="AT583" s="1164"/>
      <c r="AU583" s="1164">
        <f t="shared" si="97"/>
        <v>40000000</v>
      </c>
      <c r="AV583" s="1164">
        <v>200000000</v>
      </c>
      <c r="AW583" s="1164"/>
      <c r="AX583" s="1164"/>
      <c r="AY583" s="1164"/>
      <c r="AZ583" s="1164"/>
      <c r="BA583" s="1164">
        <f t="shared" si="108"/>
        <v>200000000</v>
      </c>
      <c r="BB583" s="1226">
        <v>40000000</v>
      </c>
      <c r="BC583" s="1164"/>
      <c r="BD583" s="1164"/>
      <c r="BE583" s="1164"/>
      <c r="BF583" s="1164"/>
      <c r="BG583" s="1164">
        <f t="shared" si="107"/>
        <v>40000000</v>
      </c>
      <c r="BH583" s="1226">
        <v>40000000</v>
      </c>
      <c r="BI583" s="1164"/>
      <c r="BJ583" s="1164"/>
      <c r="BK583" s="1164"/>
      <c r="BL583" s="1164"/>
      <c r="BM583" s="1164">
        <f t="shared" si="109"/>
        <v>40000000</v>
      </c>
    </row>
    <row r="584" spans="1:65" ht="120.75" hidden="1" x14ac:dyDescent="0.25">
      <c r="A584" s="855">
        <v>581</v>
      </c>
      <c r="B584" s="850" t="s">
        <v>2351</v>
      </c>
      <c r="C584" s="849" t="s">
        <v>3084</v>
      </c>
      <c r="D584" s="1244" t="s">
        <v>2405</v>
      </c>
      <c r="E584" s="1061" t="s">
        <v>2406</v>
      </c>
      <c r="F584" s="850" t="s">
        <v>2409</v>
      </c>
      <c r="G584" s="1058" t="s">
        <v>110</v>
      </c>
      <c r="H584" s="1227">
        <v>88.89</v>
      </c>
      <c r="I584" s="1060" t="s">
        <v>1123</v>
      </c>
      <c r="J584" s="1058">
        <v>2022</v>
      </c>
      <c r="K584" s="1058">
        <v>95</v>
      </c>
      <c r="L584" s="1058">
        <v>23</v>
      </c>
      <c r="M584" s="1058" t="s">
        <v>2407</v>
      </c>
      <c r="N584" s="1058">
        <v>2302</v>
      </c>
      <c r="O584" s="850" t="s">
        <v>2408</v>
      </c>
      <c r="P584" s="1059">
        <v>2302039</v>
      </c>
      <c r="Q584" s="1058" t="s">
        <v>2411</v>
      </c>
      <c r="R584" s="1064" t="s">
        <v>2410</v>
      </c>
      <c r="S584" s="1059">
        <v>230203900</v>
      </c>
      <c r="T584" s="1060" t="s">
        <v>2412</v>
      </c>
      <c r="U584" s="1058">
        <v>1</v>
      </c>
      <c r="V584" s="1206">
        <v>1</v>
      </c>
      <c r="W584" s="1206">
        <v>1</v>
      </c>
      <c r="X584" s="1206">
        <v>1</v>
      </c>
      <c r="Y584" s="1206">
        <v>1</v>
      </c>
      <c r="Z584" s="1073">
        <v>4</v>
      </c>
      <c r="AA584" s="1020" t="s">
        <v>53</v>
      </c>
      <c r="AB584" s="1020" t="s">
        <v>3317</v>
      </c>
      <c r="AC584" s="1058" t="s">
        <v>1536</v>
      </c>
      <c r="AD584" s="1058" t="s">
        <v>2413</v>
      </c>
      <c r="AE584" s="1066" t="s">
        <v>2414</v>
      </c>
      <c r="AF584" s="1020"/>
      <c r="AG584" s="1020"/>
      <c r="AH584" s="1020"/>
      <c r="AI584" s="1020"/>
      <c r="AJ584" s="1020"/>
      <c r="AK584" s="1020"/>
      <c r="AL584" s="1020"/>
      <c r="AM584" s="1020"/>
      <c r="AN584" s="1026"/>
      <c r="AO584" s="1027" t="s">
        <v>2965</v>
      </c>
      <c r="AP584" s="1220">
        <f>500000000+38263428.7</f>
        <v>538263428.70000005</v>
      </c>
      <c r="AQ584" s="1030"/>
      <c r="AR584" s="1030"/>
      <c r="AS584" s="1030"/>
      <c r="AT584" s="1030"/>
      <c r="AU584" s="1030">
        <f t="shared" si="97"/>
        <v>538263428.70000005</v>
      </c>
      <c r="AV584" s="1030">
        <v>70000000</v>
      </c>
      <c r="AW584" s="1030"/>
      <c r="AX584" s="1030"/>
      <c r="AY584" s="1030"/>
      <c r="AZ584" s="1030"/>
      <c r="BA584" s="1030">
        <f t="shared" si="108"/>
        <v>70000000</v>
      </c>
      <c r="BB584" s="1221">
        <v>500000000</v>
      </c>
      <c r="BC584" s="1030"/>
      <c r="BD584" s="1030"/>
      <c r="BE584" s="1030"/>
      <c r="BF584" s="1030"/>
      <c r="BG584" s="1030">
        <f t="shared" si="107"/>
        <v>500000000</v>
      </c>
      <c r="BH584" s="1221">
        <v>500000000</v>
      </c>
      <c r="BI584" s="1030"/>
      <c r="BJ584" s="1030"/>
      <c r="BK584" s="1030"/>
      <c r="BL584" s="1030"/>
      <c r="BM584" s="1030">
        <f t="shared" si="109"/>
        <v>500000000</v>
      </c>
    </row>
    <row r="585" spans="1:65" ht="120.75" hidden="1" x14ac:dyDescent="0.25">
      <c r="A585" s="855">
        <v>582</v>
      </c>
      <c r="B585" s="850" t="s">
        <v>2351</v>
      </c>
      <c r="C585" s="849" t="s">
        <v>3084</v>
      </c>
      <c r="D585" s="853" t="s">
        <v>2405</v>
      </c>
      <c r="E585" s="1061" t="s">
        <v>2406</v>
      </c>
      <c r="F585" s="850" t="s">
        <v>2409</v>
      </c>
      <c r="G585" s="1058" t="s">
        <v>110</v>
      </c>
      <c r="H585" s="1227">
        <v>88.89</v>
      </c>
      <c r="I585" s="1060" t="s">
        <v>1123</v>
      </c>
      <c r="J585" s="1058">
        <v>2022</v>
      </c>
      <c r="K585" s="1058">
        <v>95</v>
      </c>
      <c r="L585" s="1058">
        <v>23</v>
      </c>
      <c r="M585" s="1058" t="s">
        <v>2407</v>
      </c>
      <c r="N585" s="1058">
        <v>2302</v>
      </c>
      <c r="O585" s="850" t="s">
        <v>2408</v>
      </c>
      <c r="P585" s="1059">
        <v>2302083</v>
      </c>
      <c r="Q585" s="1058" t="s">
        <v>102</v>
      </c>
      <c r="R585" s="1064" t="s">
        <v>2415</v>
      </c>
      <c r="S585" s="1059">
        <v>230205100</v>
      </c>
      <c r="T585" s="1058" t="s">
        <v>864</v>
      </c>
      <c r="U585" s="1058">
        <v>0</v>
      </c>
      <c r="V585" s="1073">
        <v>1</v>
      </c>
      <c r="W585" s="1073">
        <v>1</v>
      </c>
      <c r="X585" s="1073">
        <v>1</v>
      </c>
      <c r="Y585" s="1073">
        <v>1</v>
      </c>
      <c r="Z585" s="1073">
        <v>1</v>
      </c>
      <c r="AA585" s="1020" t="s">
        <v>53</v>
      </c>
      <c r="AB585" s="1058" t="s">
        <v>3317</v>
      </c>
      <c r="AC585" s="1228" t="s">
        <v>2416</v>
      </c>
      <c r="AD585" s="1058" t="s">
        <v>2417</v>
      </c>
      <c r="AE585" s="1066" t="s">
        <v>2414</v>
      </c>
      <c r="AF585" s="1020"/>
      <c r="AG585" s="1020"/>
      <c r="AH585" s="1020"/>
      <c r="AI585" s="1020"/>
      <c r="AJ585" s="1020"/>
      <c r="AK585" s="1020"/>
      <c r="AL585" s="1020"/>
      <c r="AM585" s="1020"/>
      <c r="AN585" s="1026"/>
      <c r="AO585" s="1027" t="s">
        <v>2966</v>
      </c>
      <c r="AP585" s="1220">
        <v>30000000</v>
      </c>
      <c r="AQ585" s="1030"/>
      <c r="AR585" s="1030"/>
      <c r="AS585" s="1030"/>
      <c r="AT585" s="1030"/>
      <c r="AU585" s="1030">
        <f t="shared" si="97"/>
        <v>30000000</v>
      </c>
      <c r="AV585" s="1030">
        <v>70000000</v>
      </c>
      <c r="AW585" s="1030"/>
      <c r="AX585" s="1030"/>
      <c r="AY585" s="1030"/>
      <c r="AZ585" s="1030"/>
      <c r="BA585" s="1030">
        <f t="shared" si="108"/>
        <v>70000000</v>
      </c>
      <c r="BB585" s="1221">
        <v>30000000</v>
      </c>
      <c r="BC585" s="1030"/>
      <c r="BD585" s="1030"/>
      <c r="BE585" s="1030"/>
      <c r="BF585" s="1030"/>
      <c r="BG585" s="1030">
        <f t="shared" si="107"/>
        <v>30000000</v>
      </c>
      <c r="BH585" s="1221">
        <v>30000000</v>
      </c>
      <c r="BI585" s="1030"/>
      <c r="BJ585" s="1030"/>
      <c r="BK585" s="1030"/>
      <c r="BL585" s="1030"/>
      <c r="BM585" s="1030">
        <f t="shared" si="109"/>
        <v>30000000</v>
      </c>
    </row>
    <row r="586" spans="1:65" ht="138" hidden="1" x14ac:dyDescent="0.25">
      <c r="A586" s="855">
        <v>583</v>
      </c>
      <c r="B586" s="850" t="s">
        <v>2351</v>
      </c>
      <c r="C586" s="849" t="s">
        <v>3084</v>
      </c>
      <c r="D586" s="1244" t="s">
        <v>2405</v>
      </c>
      <c r="E586" s="1061" t="s">
        <v>2406</v>
      </c>
      <c r="F586" s="850" t="s">
        <v>2409</v>
      </c>
      <c r="G586" s="1058" t="s">
        <v>110</v>
      </c>
      <c r="H586" s="1227">
        <v>88.89</v>
      </c>
      <c r="I586" s="1060" t="s">
        <v>1123</v>
      </c>
      <c r="J586" s="1058">
        <v>2022</v>
      </c>
      <c r="K586" s="1058">
        <v>95</v>
      </c>
      <c r="L586" s="1058">
        <v>23</v>
      </c>
      <c r="M586" s="1058" t="s">
        <v>2407</v>
      </c>
      <c r="N586" s="1058">
        <v>2302</v>
      </c>
      <c r="O586" s="850" t="s">
        <v>2408</v>
      </c>
      <c r="P586" s="1059">
        <v>2302019</v>
      </c>
      <c r="Q586" s="1058" t="s">
        <v>2419</v>
      </c>
      <c r="R586" s="1064" t="s">
        <v>2418</v>
      </c>
      <c r="S586" s="1059">
        <v>230201900</v>
      </c>
      <c r="T586" s="1060" t="s">
        <v>2420</v>
      </c>
      <c r="U586" s="1058">
        <v>3</v>
      </c>
      <c r="V586" s="1073">
        <v>2</v>
      </c>
      <c r="W586" s="1073">
        <v>4</v>
      </c>
      <c r="X586" s="1073">
        <v>4</v>
      </c>
      <c r="Y586" s="1073">
        <v>4</v>
      </c>
      <c r="Z586" s="1073">
        <v>14</v>
      </c>
      <c r="AA586" s="1020" t="s">
        <v>43</v>
      </c>
      <c r="AB586" s="1058" t="s">
        <v>3317</v>
      </c>
      <c r="AC586" s="1228" t="s">
        <v>1536</v>
      </c>
      <c r="AD586" s="1058" t="s">
        <v>2413</v>
      </c>
      <c r="AE586" s="1066" t="s">
        <v>2414</v>
      </c>
      <c r="AF586" s="1020"/>
      <c r="AG586" s="1020"/>
      <c r="AH586" s="1020"/>
      <c r="AI586" s="1020"/>
      <c r="AJ586" s="1020"/>
      <c r="AK586" s="1020"/>
      <c r="AL586" s="1020"/>
      <c r="AM586" s="1020"/>
      <c r="AN586" s="1026"/>
      <c r="AO586" s="1027" t="s">
        <v>2966</v>
      </c>
      <c r="AP586" s="1220">
        <v>30000000</v>
      </c>
      <c r="AQ586" s="1030"/>
      <c r="AR586" s="1030"/>
      <c r="AS586" s="1030"/>
      <c r="AT586" s="1030"/>
      <c r="AU586" s="1030">
        <f t="shared" si="97"/>
        <v>30000000</v>
      </c>
      <c r="AV586" s="1030">
        <v>40000000</v>
      </c>
      <c r="AW586" s="1030"/>
      <c r="AX586" s="1030"/>
      <c r="AY586" s="1030"/>
      <c r="AZ586" s="1030"/>
      <c r="BA586" s="1030">
        <f t="shared" si="108"/>
        <v>40000000</v>
      </c>
      <c r="BB586" s="1221">
        <v>30000000</v>
      </c>
      <c r="BC586" s="1030"/>
      <c r="BD586" s="1030"/>
      <c r="BE586" s="1030"/>
      <c r="BF586" s="1030"/>
      <c r="BG586" s="1030">
        <f t="shared" si="107"/>
        <v>30000000</v>
      </c>
      <c r="BH586" s="1221">
        <v>30000000</v>
      </c>
      <c r="BI586" s="1030"/>
      <c r="BJ586" s="1030"/>
      <c r="BK586" s="1030"/>
      <c r="BL586" s="1030"/>
      <c r="BM586" s="1030">
        <f t="shared" si="109"/>
        <v>30000000</v>
      </c>
    </row>
    <row r="587" spans="1:65" ht="120.75" hidden="1" x14ac:dyDescent="0.25">
      <c r="A587" s="855">
        <v>584</v>
      </c>
      <c r="B587" s="850" t="s">
        <v>2351</v>
      </c>
      <c r="C587" s="849" t="s">
        <v>3084</v>
      </c>
      <c r="D587" s="853" t="s">
        <v>2405</v>
      </c>
      <c r="E587" s="1061" t="s">
        <v>2406</v>
      </c>
      <c r="F587" s="850" t="s">
        <v>2409</v>
      </c>
      <c r="G587" s="1058" t="s">
        <v>110</v>
      </c>
      <c r="H587" s="1227">
        <v>88.89</v>
      </c>
      <c r="I587" s="1060" t="s">
        <v>1123</v>
      </c>
      <c r="J587" s="1058">
        <v>2022</v>
      </c>
      <c r="K587" s="1058">
        <v>95</v>
      </c>
      <c r="L587" s="1058">
        <v>23</v>
      </c>
      <c r="M587" s="1058" t="s">
        <v>2407</v>
      </c>
      <c r="N587" s="1058">
        <v>2302</v>
      </c>
      <c r="O587" s="850" t="s">
        <v>2408</v>
      </c>
      <c r="P587" s="1059">
        <v>2302043</v>
      </c>
      <c r="Q587" s="1058" t="s">
        <v>2422</v>
      </c>
      <c r="R587" s="1064" t="s">
        <v>2421</v>
      </c>
      <c r="S587" s="1059">
        <v>230204300</v>
      </c>
      <c r="T587" s="1060" t="s">
        <v>2423</v>
      </c>
      <c r="U587" s="1058">
        <v>1</v>
      </c>
      <c r="V587" s="1073">
        <v>1</v>
      </c>
      <c r="W587" s="1073">
        <v>1</v>
      </c>
      <c r="X587" s="1073">
        <v>1</v>
      </c>
      <c r="Y587" s="1073">
        <v>1</v>
      </c>
      <c r="Z587" s="1073">
        <v>4</v>
      </c>
      <c r="AA587" s="1020" t="s">
        <v>43</v>
      </c>
      <c r="AB587" s="1058" t="s">
        <v>3317</v>
      </c>
      <c r="AC587" s="1228" t="s">
        <v>2416</v>
      </c>
      <c r="AD587" s="1058" t="s">
        <v>2413</v>
      </c>
      <c r="AE587" s="1066" t="s">
        <v>2414</v>
      </c>
      <c r="AF587" s="1020"/>
      <c r="AG587" s="1020"/>
      <c r="AH587" s="1020"/>
      <c r="AI587" s="1020"/>
      <c r="AJ587" s="1020"/>
      <c r="AK587" s="1020"/>
      <c r="AL587" s="1020"/>
      <c r="AM587" s="1020"/>
      <c r="AN587" s="1026"/>
      <c r="AO587" s="1027" t="s">
        <v>2966</v>
      </c>
      <c r="AP587" s="1220">
        <v>47508303</v>
      </c>
      <c r="AQ587" s="1030"/>
      <c r="AR587" s="1030"/>
      <c r="AS587" s="1030"/>
      <c r="AT587" s="1030"/>
      <c r="AU587" s="1030">
        <f t="shared" si="97"/>
        <v>47508303</v>
      </c>
      <c r="AV587" s="1030">
        <v>50000000</v>
      </c>
      <c r="AW587" s="1030"/>
      <c r="AX587" s="1030"/>
      <c r="AY587" s="1030"/>
      <c r="AZ587" s="1030"/>
      <c r="BA587" s="1030">
        <f t="shared" si="108"/>
        <v>50000000</v>
      </c>
      <c r="BB587" s="1221">
        <v>47508303</v>
      </c>
      <c r="BC587" s="1030"/>
      <c r="BD587" s="1030"/>
      <c r="BE587" s="1030"/>
      <c r="BF587" s="1030"/>
      <c r="BG587" s="1030">
        <f t="shared" si="107"/>
        <v>47508303</v>
      </c>
      <c r="BH587" s="1221">
        <v>47508303</v>
      </c>
      <c r="BI587" s="1030"/>
      <c r="BJ587" s="1030"/>
      <c r="BK587" s="1030"/>
      <c r="BL587" s="1030"/>
      <c r="BM587" s="1030">
        <f t="shared" si="109"/>
        <v>47508303</v>
      </c>
    </row>
    <row r="588" spans="1:65" ht="120.75" hidden="1" x14ac:dyDescent="0.25">
      <c r="A588" s="855">
        <v>585</v>
      </c>
      <c r="B588" s="850" t="s">
        <v>2351</v>
      </c>
      <c r="C588" s="849" t="s">
        <v>3084</v>
      </c>
      <c r="D588" s="853" t="s">
        <v>2405</v>
      </c>
      <c r="E588" s="1061" t="s">
        <v>2406</v>
      </c>
      <c r="F588" s="850" t="s">
        <v>2409</v>
      </c>
      <c r="G588" s="1058" t="s">
        <v>110</v>
      </c>
      <c r="H588" s="1227">
        <v>88.89</v>
      </c>
      <c r="I588" s="1060" t="s">
        <v>1123</v>
      </c>
      <c r="J588" s="1058">
        <v>2022</v>
      </c>
      <c r="K588" s="1058">
        <v>95</v>
      </c>
      <c r="L588" s="1058">
        <v>23</v>
      </c>
      <c r="M588" s="1058" t="s">
        <v>2407</v>
      </c>
      <c r="N588" s="1058">
        <v>2302</v>
      </c>
      <c r="O588" s="850" t="s">
        <v>2408</v>
      </c>
      <c r="P588" s="1059">
        <v>2302041</v>
      </c>
      <c r="Q588" s="1058" t="s">
        <v>2425</v>
      </c>
      <c r="R588" s="1064" t="s">
        <v>2424</v>
      </c>
      <c r="S588" s="1059">
        <v>230204100</v>
      </c>
      <c r="T588" s="1060" t="s">
        <v>2426</v>
      </c>
      <c r="U588" s="1058">
        <v>3</v>
      </c>
      <c r="V588" s="1073">
        <v>4</v>
      </c>
      <c r="W588" s="1073">
        <v>4</v>
      </c>
      <c r="X588" s="1073">
        <v>4</v>
      </c>
      <c r="Y588" s="1073">
        <v>4</v>
      </c>
      <c r="Z588" s="1073">
        <v>16</v>
      </c>
      <c r="AA588" s="1020" t="s">
        <v>43</v>
      </c>
      <c r="AB588" s="1058" t="s">
        <v>3317</v>
      </c>
      <c r="AC588" s="1228" t="s">
        <v>2416</v>
      </c>
      <c r="AD588" s="1058" t="s">
        <v>2413</v>
      </c>
      <c r="AE588" s="1066" t="s">
        <v>2414</v>
      </c>
      <c r="AF588" s="1020"/>
      <c r="AG588" s="1020"/>
      <c r="AH588" s="1020"/>
      <c r="AI588" s="1020"/>
      <c r="AJ588" s="1020"/>
      <c r="AK588" s="1020"/>
      <c r="AL588" s="1020"/>
      <c r="AM588" s="1020"/>
      <c r="AN588" s="1026"/>
      <c r="AO588" s="1027" t="s">
        <v>2966</v>
      </c>
      <c r="AP588" s="1220">
        <v>30000000</v>
      </c>
      <c r="AQ588" s="1030"/>
      <c r="AR588" s="1030"/>
      <c r="AS588" s="1030"/>
      <c r="AT588" s="1030"/>
      <c r="AU588" s="1030">
        <f t="shared" si="97"/>
        <v>30000000</v>
      </c>
      <c r="AV588" s="1030">
        <v>20000000</v>
      </c>
      <c r="AW588" s="1030"/>
      <c r="AX588" s="998"/>
      <c r="AY588" s="1030"/>
      <c r="AZ588" s="1030"/>
      <c r="BA588" s="1030">
        <f t="shared" si="108"/>
        <v>20000000</v>
      </c>
      <c r="BB588" s="1221">
        <v>30000000</v>
      </c>
      <c r="BC588" s="1030"/>
      <c r="BD588" s="998"/>
      <c r="BE588" s="1030"/>
      <c r="BF588" s="1030"/>
      <c r="BG588" s="1030">
        <f t="shared" si="107"/>
        <v>30000000</v>
      </c>
      <c r="BH588" s="1221">
        <v>68900033</v>
      </c>
      <c r="BI588" s="1030"/>
      <c r="BJ588" s="1030"/>
      <c r="BK588" s="1030"/>
      <c r="BL588" s="1030"/>
      <c r="BM588" s="1030">
        <f t="shared" si="109"/>
        <v>68900033</v>
      </c>
    </row>
    <row r="589" spans="1:65" ht="120.75" hidden="1" x14ac:dyDescent="0.25">
      <c r="A589" s="855">
        <v>586</v>
      </c>
      <c r="B589" s="850" t="s">
        <v>2351</v>
      </c>
      <c r="C589" s="849" t="s">
        <v>3084</v>
      </c>
      <c r="D589" s="853" t="s">
        <v>2405</v>
      </c>
      <c r="E589" s="1061" t="s">
        <v>2406</v>
      </c>
      <c r="F589" s="850" t="s">
        <v>2409</v>
      </c>
      <c r="G589" s="1058" t="s">
        <v>110</v>
      </c>
      <c r="H589" s="1227">
        <v>88.89</v>
      </c>
      <c r="I589" s="1060" t="s">
        <v>1123</v>
      </c>
      <c r="J589" s="1058">
        <v>2022</v>
      </c>
      <c r="K589" s="1058">
        <v>95</v>
      </c>
      <c r="L589" s="1058">
        <v>23</v>
      </c>
      <c r="M589" s="1058" t="s">
        <v>2407</v>
      </c>
      <c r="N589" s="1058">
        <v>2302</v>
      </c>
      <c r="O589" s="850" t="s">
        <v>2408</v>
      </c>
      <c r="P589" s="1059">
        <v>2302051</v>
      </c>
      <c r="Q589" s="1058" t="s">
        <v>2428</v>
      </c>
      <c r="R589" s="1064" t="s">
        <v>2427</v>
      </c>
      <c r="S589" s="1059">
        <v>230205100</v>
      </c>
      <c r="T589" s="1061" t="s">
        <v>2429</v>
      </c>
      <c r="U589" s="1058">
        <v>1</v>
      </c>
      <c r="V589" s="1073">
        <v>4</v>
      </c>
      <c r="W589" s="1073">
        <v>4</v>
      </c>
      <c r="X589" s="1073">
        <v>4</v>
      </c>
      <c r="Y589" s="1073">
        <v>4</v>
      </c>
      <c r="Z589" s="1073">
        <v>16</v>
      </c>
      <c r="AA589" s="1020" t="s">
        <v>43</v>
      </c>
      <c r="AB589" s="1058" t="s">
        <v>3317</v>
      </c>
      <c r="AC589" s="1228" t="s">
        <v>2416</v>
      </c>
      <c r="AD589" s="1058" t="s">
        <v>2413</v>
      </c>
      <c r="AE589" s="1066" t="s">
        <v>2414</v>
      </c>
      <c r="AF589" s="1020"/>
      <c r="AG589" s="1020"/>
      <c r="AH589" s="1020"/>
      <c r="AI589" s="1020"/>
      <c r="AJ589" s="1020"/>
      <c r="AK589" s="1020"/>
      <c r="AL589" s="1020"/>
      <c r="AM589" s="1020"/>
      <c r="AN589" s="1026"/>
      <c r="AO589" s="1027" t="s">
        <v>2966</v>
      </c>
      <c r="AP589" s="1220">
        <v>80000000</v>
      </c>
      <c r="AQ589" s="1030"/>
      <c r="AR589" s="1030"/>
      <c r="AS589" s="1030"/>
      <c r="AT589" s="1030"/>
      <c r="AU589" s="1030">
        <f t="shared" si="97"/>
        <v>80000000</v>
      </c>
      <c r="AV589" s="1030">
        <v>40000000</v>
      </c>
      <c r="AW589" s="1030"/>
      <c r="AX589" s="998"/>
      <c r="AY589" s="1030"/>
      <c r="AZ589" s="1030"/>
      <c r="BA589" s="1030">
        <f t="shared" si="108"/>
        <v>40000000</v>
      </c>
      <c r="BB589" s="1221">
        <v>49525304</v>
      </c>
      <c r="BC589" s="1030"/>
      <c r="BD589" s="998"/>
      <c r="BE589" s="1030"/>
      <c r="BF589" s="1030"/>
      <c r="BG589" s="1030">
        <f t="shared" si="107"/>
        <v>49525304</v>
      </c>
      <c r="BH589" s="1221">
        <v>49525304</v>
      </c>
      <c r="BI589" s="1030"/>
      <c r="BJ589" s="1030"/>
      <c r="BK589" s="1030"/>
      <c r="BL589" s="1030"/>
      <c r="BM589" s="1030">
        <f t="shared" si="109"/>
        <v>49525304</v>
      </c>
    </row>
    <row r="590" spans="1:65" ht="207" hidden="1" x14ac:dyDescent="0.25">
      <c r="A590" s="855">
        <v>587</v>
      </c>
      <c r="B590" s="850" t="s">
        <v>2351</v>
      </c>
      <c r="C590" s="849" t="s">
        <v>3084</v>
      </c>
      <c r="D590" s="853" t="s">
        <v>2405</v>
      </c>
      <c r="E590" s="1061" t="s">
        <v>2406</v>
      </c>
      <c r="F590" s="850" t="s">
        <v>2409</v>
      </c>
      <c r="G590" s="1058" t="s">
        <v>110</v>
      </c>
      <c r="H590" s="1227">
        <v>88.89</v>
      </c>
      <c r="I590" s="1060" t="s">
        <v>1123</v>
      </c>
      <c r="J590" s="1058">
        <v>2022</v>
      </c>
      <c r="K590" s="1058">
        <v>95</v>
      </c>
      <c r="L590" s="1058">
        <v>23</v>
      </c>
      <c r="M590" s="1058" t="s">
        <v>2407</v>
      </c>
      <c r="N590" s="1058">
        <v>2302</v>
      </c>
      <c r="O590" s="850" t="s">
        <v>2408</v>
      </c>
      <c r="P590" s="1059">
        <v>2302059</v>
      </c>
      <c r="Q590" s="1058" t="s">
        <v>2431</v>
      </c>
      <c r="R590" s="1064" t="s">
        <v>2430</v>
      </c>
      <c r="S590" s="1059">
        <v>230205900</v>
      </c>
      <c r="T590" s="1060" t="s">
        <v>2432</v>
      </c>
      <c r="U590" s="1058">
        <v>200</v>
      </c>
      <c r="V590" s="1073">
        <v>300</v>
      </c>
      <c r="W590" s="1073">
        <v>500</v>
      </c>
      <c r="X590" s="1073">
        <v>500</v>
      </c>
      <c r="Y590" s="1073">
        <v>500</v>
      </c>
      <c r="Z590" s="1073">
        <v>1800</v>
      </c>
      <c r="AA590" s="1020" t="s">
        <v>43</v>
      </c>
      <c r="AB590" s="1058" t="s">
        <v>3317</v>
      </c>
      <c r="AC590" s="1228" t="s">
        <v>2433</v>
      </c>
      <c r="AD590" s="1058" t="s">
        <v>2417</v>
      </c>
      <c r="AE590" s="1066" t="s">
        <v>2414</v>
      </c>
      <c r="AF590" s="1020"/>
      <c r="AG590" s="1020"/>
      <c r="AH590" s="1020"/>
      <c r="AI590" s="1020"/>
      <c r="AJ590" s="1020"/>
      <c r="AK590" s="1020"/>
      <c r="AL590" s="1020"/>
      <c r="AM590" s="1020"/>
      <c r="AN590" s="1026"/>
      <c r="AO590" s="1027" t="s">
        <v>2966</v>
      </c>
      <c r="AP590" s="1220">
        <v>229189924</v>
      </c>
      <c r="AQ590" s="1030"/>
      <c r="AR590" s="1030"/>
      <c r="AS590" s="1030"/>
      <c r="AT590" s="1030"/>
      <c r="AU590" s="1030">
        <f t="shared" si="97"/>
        <v>229189924</v>
      </c>
      <c r="AV590" s="1030">
        <v>50000000</v>
      </c>
      <c r="AW590" s="1030"/>
      <c r="AX590" s="998"/>
      <c r="AY590" s="1030"/>
      <c r="AZ590" s="1030"/>
      <c r="BA590" s="1030">
        <f t="shared" si="108"/>
        <v>50000000</v>
      </c>
      <c r="BB590" s="1221">
        <v>303931891</v>
      </c>
      <c r="BC590" s="1030"/>
      <c r="BD590" s="998"/>
      <c r="BE590" s="1030"/>
      <c r="BF590" s="1030"/>
      <c r="BG590" s="1030">
        <f t="shared" si="107"/>
        <v>303931891</v>
      </c>
      <c r="BH590" s="1221">
        <v>344128486</v>
      </c>
      <c r="BI590" s="1030"/>
      <c r="BJ590" s="1030"/>
      <c r="BK590" s="1030"/>
      <c r="BL590" s="1030"/>
      <c r="BM590" s="1030">
        <f t="shared" si="109"/>
        <v>344128486</v>
      </c>
    </row>
    <row r="591" spans="1:65" ht="120.75" hidden="1" x14ac:dyDescent="0.25">
      <c r="A591" s="855">
        <v>588</v>
      </c>
      <c r="B591" s="850" t="s">
        <v>2351</v>
      </c>
      <c r="C591" s="849" t="s">
        <v>3085</v>
      </c>
      <c r="D591" s="853" t="s">
        <v>2435</v>
      </c>
      <c r="E591" s="850" t="s">
        <v>2436</v>
      </c>
      <c r="F591" s="1061" t="s">
        <v>2437</v>
      </c>
      <c r="G591" s="1059" t="s">
        <v>2438</v>
      </c>
      <c r="H591" s="1058">
        <v>2.34</v>
      </c>
      <c r="I591" s="1060" t="s">
        <v>2439</v>
      </c>
      <c r="J591" s="1058">
        <v>2023</v>
      </c>
      <c r="K591" s="1229">
        <v>2.9</v>
      </c>
      <c r="L591" s="1058">
        <v>45</v>
      </c>
      <c r="M591" s="1058" t="s">
        <v>348</v>
      </c>
      <c r="N591" s="1058">
        <v>4599</v>
      </c>
      <c r="O591" s="850" t="s">
        <v>413</v>
      </c>
      <c r="P591" s="1058">
        <v>4599021</v>
      </c>
      <c r="Q591" s="1058" t="s">
        <v>114</v>
      </c>
      <c r="R591" s="1064" t="s">
        <v>2440</v>
      </c>
      <c r="S591" s="1058">
        <v>459902100</v>
      </c>
      <c r="T591" s="1058" t="s">
        <v>116</v>
      </c>
      <c r="U591" s="1073">
        <v>0</v>
      </c>
      <c r="V591" s="1058">
        <v>0</v>
      </c>
      <c r="W591" s="1058">
        <v>1</v>
      </c>
      <c r="X591" s="1058">
        <v>1</v>
      </c>
      <c r="Y591" s="1058">
        <v>1</v>
      </c>
      <c r="Z591" s="1058">
        <v>1</v>
      </c>
      <c r="AA591" s="1020" t="s">
        <v>53</v>
      </c>
      <c r="AB591" s="1058" t="s">
        <v>3317</v>
      </c>
      <c r="AC591" s="1058" t="s">
        <v>2441</v>
      </c>
      <c r="AD591" s="1058" t="s">
        <v>2442</v>
      </c>
      <c r="AE591" s="1066" t="s">
        <v>2443</v>
      </c>
      <c r="AF591" s="1020"/>
      <c r="AG591" s="1020"/>
      <c r="AH591" s="1020"/>
      <c r="AI591" s="1020"/>
      <c r="AJ591" s="1020"/>
      <c r="AK591" s="1020"/>
      <c r="AL591" s="1020"/>
      <c r="AM591" s="1020"/>
      <c r="AN591" s="1026"/>
      <c r="AO591" s="1027" t="s">
        <v>28823</v>
      </c>
      <c r="AP591" s="1230">
        <v>27913000</v>
      </c>
      <c r="AQ591" s="1030"/>
      <c r="AR591" s="1030"/>
      <c r="AS591" s="1030"/>
      <c r="AT591" s="1030"/>
      <c r="AU591" s="1030">
        <f t="shared" si="97"/>
        <v>27913000</v>
      </c>
      <c r="AV591" s="998">
        <v>23869374.600000001</v>
      </c>
      <c r="AW591" s="998"/>
      <c r="AX591" s="998"/>
      <c r="AY591" s="998"/>
      <c r="AZ591" s="998"/>
      <c r="BA591" s="1030">
        <f t="shared" si="108"/>
        <v>23869374.600000001</v>
      </c>
      <c r="BB591" s="998">
        <v>26073762.700000003</v>
      </c>
      <c r="BC591" s="998"/>
      <c r="BD591" s="998"/>
      <c r="BE591" s="998"/>
      <c r="BF591" s="998"/>
      <c r="BG591" s="1030">
        <f t="shared" si="107"/>
        <v>26073762.700000003</v>
      </c>
      <c r="BH591" s="998">
        <v>28421480.400000002</v>
      </c>
      <c r="BI591" s="998"/>
      <c r="BJ591" s="998"/>
      <c r="BK591" s="998"/>
      <c r="BL591" s="998"/>
      <c r="BM591" s="1030">
        <f t="shared" si="109"/>
        <v>28421480.400000002</v>
      </c>
    </row>
    <row r="592" spans="1:65" ht="120.75" hidden="1" x14ac:dyDescent="0.25">
      <c r="A592" s="855">
        <v>589</v>
      </c>
      <c r="B592" s="850" t="s">
        <v>2351</v>
      </c>
      <c r="C592" s="849" t="s">
        <v>3085</v>
      </c>
      <c r="D592" s="853" t="s">
        <v>2435</v>
      </c>
      <c r="E592" s="850" t="s">
        <v>2436</v>
      </c>
      <c r="F592" s="1061" t="s">
        <v>2437</v>
      </c>
      <c r="G592" s="1059" t="s">
        <v>2438</v>
      </c>
      <c r="H592" s="1058">
        <v>2.34</v>
      </c>
      <c r="I592" s="1060" t="s">
        <v>2439</v>
      </c>
      <c r="J592" s="1058">
        <v>2023</v>
      </c>
      <c r="K592" s="1229">
        <v>2.9</v>
      </c>
      <c r="L592" s="1058">
        <v>45</v>
      </c>
      <c r="M592" s="1058" t="s">
        <v>348</v>
      </c>
      <c r="N592" s="1058">
        <v>4599</v>
      </c>
      <c r="O592" s="850" t="s">
        <v>413</v>
      </c>
      <c r="P592" s="1058">
        <v>4599020</v>
      </c>
      <c r="Q592" s="1058" t="s">
        <v>867</v>
      </c>
      <c r="R592" s="1064" t="s">
        <v>2444</v>
      </c>
      <c r="S592" s="1058">
        <v>459902000</v>
      </c>
      <c r="T592" s="1058" t="s">
        <v>869</v>
      </c>
      <c r="U592" s="1073">
        <v>0</v>
      </c>
      <c r="V592" s="1058">
        <v>1</v>
      </c>
      <c r="W592" s="1058">
        <v>1</v>
      </c>
      <c r="X592" s="1058">
        <v>1</v>
      </c>
      <c r="Y592" s="1058">
        <v>1</v>
      </c>
      <c r="Z592" s="1058">
        <v>1</v>
      </c>
      <c r="AA592" s="1020" t="s">
        <v>53</v>
      </c>
      <c r="AB592" s="1058" t="s">
        <v>3317</v>
      </c>
      <c r="AC592" s="1058" t="s">
        <v>2441</v>
      </c>
      <c r="AD592" s="1058" t="s">
        <v>2442</v>
      </c>
      <c r="AE592" s="1066" t="s">
        <v>2445</v>
      </c>
      <c r="AF592" s="1020"/>
      <c r="AG592" s="1020"/>
      <c r="AH592" s="1020"/>
      <c r="AI592" s="1020"/>
      <c r="AJ592" s="1020"/>
      <c r="AK592" s="1020"/>
      <c r="AL592" s="1020"/>
      <c r="AM592" s="1020"/>
      <c r="AN592" s="1026"/>
      <c r="AO592" s="1027" t="s">
        <v>28823</v>
      </c>
      <c r="AP592" s="1230">
        <v>83739000</v>
      </c>
      <c r="AQ592" s="1030"/>
      <c r="AR592" s="1030"/>
      <c r="AS592" s="1030"/>
      <c r="AT592" s="1030"/>
      <c r="AU592" s="1030">
        <f t="shared" si="97"/>
        <v>83739000</v>
      </c>
      <c r="AV592" s="998">
        <v>71608123.799999997</v>
      </c>
      <c r="AW592" s="998"/>
      <c r="AX592" s="998"/>
      <c r="AY592" s="998"/>
      <c r="AZ592" s="998"/>
      <c r="BA592" s="1030">
        <f t="shared" si="108"/>
        <v>71608123.799999997</v>
      </c>
      <c r="BB592" s="998">
        <v>78221288.099999994</v>
      </c>
      <c r="BC592" s="998"/>
      <c r="BD592" s="998"/>
      <c r="BE592" s="998"/>
      <c r="BF592" s="998"/>
      <c r="BG592" s="1030">
        <f t="shared" si="107"/>
        <v>78221288.099999994</v>
      </c>
      <c r="BH592" s="998">
        <v>85264441.200000003</v>
      </c>
      <c r="BI592" s="998"/>
      <c r="BJ592" s="998"/>
      <c r="BK592" s="998"/>
      <c r="BL592" s="998"/>
      <c r="BM592" s="1030">
        <f t="shared" si="109"/>
        <v>85264441.200000003</v>
      </c>
    </row>
    <row r="593" spans="1:65" ht="120.75" hidden="1" x14ac:dyDescent="0.25">
      <c r="A593" s="855">
        <v>590</v>
      </c>
      <c r="B593" s="850" t="s">
        <v>2351</v>
      </c>
      <c r="C593" s="849" t="s">
        <v>3085</v>
      </c>
      <c r="D593" s="853" t="s">
        <v>2435</v>
      </c>
      <c r="E593" s="850" t="s">
        <v>2436</v>
      </c>
      <c r="F593" s="1061" t="s">
        <v>2437</v>
      </c>
      <c r="G593" s="1059" t="s">
        <v>2438</v>
      </c>
      <c r="H593" s="1058">
        <v>2.34</v>
      </c>
      <c r="I593" s="1060" t="s">
        <v>2439</v>
      </c>
      <c r="J593" s="1058">
        <v>2023</v>
      </c>
      <c r="K593" s="1229">
        <v>2.9</v>
      </c>
      <c r="L593" s="1058">
        <v>45</v>
      </c>
      <c r="M593" s="1058" t="s">
        <v>348</v>
      </c>
      <c r="N593" s="1058">
        <v>4599</v>
      </c>
      <c r="O593" s="850" t="s">
        <v>413</v>
      </c>
      <c r="P593" s="1058">
        <v>4599019</v>
      </c>
      <c r="Q593" s="1058" t="s">
        <v>51</v>
      </c>
      <c r="R593" s="1064" t="s">
        <v>2446</v>
      </c>
      <c r="S593" s="1058">
        <v>459901902</v>
      </c>
      <c r="T593" s="1058" t="s">
        <v>908</v>
      </c>
      <c r="U593" s="1073">
        <v>2</v>
      </c>
      <c r="V593" s="1058">
        <v>2</v>
      </c>
      <c r="W593" s="1058">
        <v>2</v>
      </c>
      <c r="X593" s="1058">
        <v>2</v>
      </c>
      <c r="Y593" s="1058">
        <v>2</v>
      </c>
      <c r="Z593" s="1058">
        <v>8</v>
      </c>
      <c r="AA593" s="1020" t="s">
        <v>43</v>
      </c>
      <c r="AB593" s="1058" t="s">
        <v>3317</v>
      </c>
      <c r="AC593" s="1058" t="s">
        <v>2441</v>
      </c>
      <c r="AD593" s="1058" t="s">
        <v>2442</v>
      </c>
      <c r="AE593" s="1066" t="s">
        <v>2445</v>
      </c>
      <c r="AF593" s="1020"/>
      <c r="AG593" s="1020"/>
      <c r="AH593" s="1020"/>
      <c r="AI593" s="1020"/>
      <c r="AJ593" s="1020"/>
      <c r="AK593" s="1020"/>
      <c r="AL593" s="1020"/>
      <c r="AM593" s="1020"/>
      <c r="AN593" s="1026"/>
      <c r="AO593" s="1027" t="s">
        <v>28823</v>
      </c>
      <c r="AP593" s="1230">
        <v>55826000</v>
      </c>
      <c r="AQ593" s="1030"/>
      <c r="AR593" s="1030"/>
      <c r="AS593" s="1030"/>
      <c r="AT593" s="1030"/>
      <c r="AU593" s="1030">
        <f t="shared" si="97"/>
        <v>55826000</v>
      </c>
      <c r="AV593" s="998">
        <v>47738749.200000003</v>
      </c>
      <c r="AW593" s="998"/>
      <c r="AX593" s="998"/>
      <c r="AY593" s="998"/>
      <c r="AZ593" s="998"/>
      <c r="BA593" s="1030">
        <f t="shared" si="108"/>
        <v>47738749.200000003</v>
      </c>
      <c r="BB593" s="998">
        <v>52147525.400000006</v>
      </c>
      <c r="BC593" s="998"/>
      <c r="BD593" s="998"/>
      <c r="BE593" s="998"/>
      <c r="BF593" s="998"/>
      <c r="BG593" s="1030">
        <f t="shared" si="107"/>
        <v>52147525.400000006</v>
      </c>
      <c r="BH593" s="998">
        <v>56842960.800000004</v>
      </c>
      <c r="BI593" s="998"/>
      <c r="BJ593" s="998"/>
      <c r="BK593" s="998"/>
      <c r="BL593" s="998"/>
      <c r="BM593" s="1030">
        <f t="shared" si="109"/>
        <v>56842960.800000004</v>
      </c>
    </row>
    <row r="594" spans="1:65" ht="138" hidden="1" x14ac:dyDescent="0.25">
      <c r="A594" s="855">
        <v>591</v>
      </c>
      <c r="B594" s="850" t="s">
        <v>2351</v>
      </c>
      <c r="C594" s="849" t="s">
        <v>3085</v>
      </c>
      <c r="D594" s="853" t="s">
        <v>2435</v>
      </c>
      <c r="E594" s="850" t="s">
        <v>2436</v>
      </c>
      <c r="F594" s="1061" t="s">
        <v>2437</v>
      </c>
      <c r="G594" s="1059" t="s">
        <v>2438</v>
      </c>
      <c r="H594" s="1058">
        <v>2.34</v>
      </c>
      <c r="I594" s="1060" t="s">
        <v>2439</v>
      </c>
      <c r="J594" s="1058">
        <v>2023</v>
      </c>
      <c r="K594" s="1229">
        <v>2.9</v>
      </c>
      <c r="L594" s="1058">
        <v>45</v>
      </c>
      <c r="M594" s="1058" t="s">
        <v>348</v>
      </c>
      <c r="N594" s="1058">
        <v>4599</v>
      </c>
      <c r="O594" s="850" t="s">
        <v>413</v>
      </c>
      <c r="P594" s="1058">
        <v>4599029</v>
      </c>
      <c r="Q594" s="1058" t="s">
        <v>160</v>
      </c>
      <c r="R594" s="1064" t="s">
        <v>2447</v>
      </c>
      <c r="S594" s="1058">
        <v>459902900</v>
      </c>
      <c r="T594" s="1058" t="s">
        <v>1452</v>
      </c>
      <c r="U594" s="1073">
        <v>1</v>
      </c>
      <c r="V594" s="1058">
        <v>3</v>
      </c>
      <c r="W594" s="1058">
        <v>3</v>
      </c>
      <c r="X594" s="1058">
        <v>3</v>
      </c>
      <c r="Y594" s="1058">
        <v>3</v>
      </c>
      <c r="Z594" s="1058">
        <v>12</v>
      </c>
      <c r="AA594" s="1020" t="s">
        <v>43</v>
      </c>
      <c r="AB594" s="1058" t="s">
        <v>3317</v>
      </c>
      <c r="AC594" s="1058" t="s">
        <v>2441</v>
      </c>
      <c r="AD594" s="1058" t="s">
        <v>2442</v>
      </c>
      <c r="AE594" s="1066" t="s">
        <v>2445</v>
      </c>
      <c r="AF594" s="1020"/>
      <c r="AG594" s="1020"/>
      <c r="AH594" s="1020"/>
      <c r="AI594" s="1020"/>
      <c r="AJ594" s="1020"/>
      <c r="AK594" s="1020"/>
      <c r="AL594" s="1020"/>
      <c r="AM594" s="1020"/>
      <c r="AN594" s="1026"/>
      <c r="AO594" s="1027" t="s">
        <v>28823</v>
      </c>
      <c r="AP594" s="1230">
        <v>111652000</v>
      </c>
      <c r="AQ594" s="1030"/>
      <c r="AR594" s="1030"/>
      <c r="AS594" s="1030"/>
      <c r="AT594" s="1030"/>
      <c r="AU594" s="1030">
        <f t="shared" si="97"/>
        <v>111652000</v>
      </c>
      <c r="AV594" s="998">
        <v>95477498.400000006</v>
      </c>
      <c r="AW594" s="998"/>
      <c r="AX594" s="998"/>
      <c r="AY594" s="998"/>
      <c r="AZ594" s="998"/>
      <c r="BA594" s="1030">
        <f t="shared" si="108"/>
        <v>95477498.400000006</v>
      </c>
      <c r="BB594" s="998">
        <v>104295050.80000001</v>
      </c>
      <c r="BC594" s="998"/>
      <c r="BD594" s="998"/>
      <c r="BE594" s="998"/>
      <c r="BF594" s="998"/>
      <c r="BG594" s="1030">
        <f t="shared" si="107"/>
        <v>104295050.80000001</v>
      </c>
      <c r="BH594" s="998">
        <v>113685921.60000001</v>
      </c>
      <c r="BI594" s="998"/>
      <c r="BJ594" s="998"/>
      <c r="BK594" s="998"/>
      <c r="BL594" s="998"/>
      <c r="BM594" s="1030">
        <f t="shared" si="109"/>
        <v>113685921.60000001</v>
      </c>
    </row>
    <row r="595" spans="1:65" ht="327.75" hidden="1" x14ac:dyDescent="0.25">
      <c r="A595" s="855">
        <v>592</v>
      </c>
      <c r="B595" s="850" t="s">
        <v>2351</v>
      </c>
      <c r="C595" s="849" t="s">
        <v>3086</v>
      </c>
      <c r="D595" s="853" t="s">
        <v>2449</v>
      </c>
      <c r="E595" s="1061" t="s">
        <v>2450</v>
      </c>
      <c r="F595" s="1061" t="s">
        <v>2451</v>
      </c>
      <c r="G595" s="1059" t="s">
        <v>1774</v>
      </c>
      <c r="H595" s="1059" t="s">
        <v>2452</v>
      </c>
      <c r="I595" s="1060" t="s">
        <v>2439</v>
      </c>
      <c r="J595" s="1059">
        <v>2023</v>
      </c>
      <c r="K595" s="1059">
        <v>2.5</v>
      </c>
      <c r="L595" s="1060">
        <v>45</v>
      </c>
      <c r="M595" s="1060" t="s">
        <v>2153</v>
      </c>
      <c r="N595" s="1060">
        <v>4599</v>
      </c>
      <c r="O595" s="1061" t="s">
        <v>413</v>
      </c>
      <c r="P595" s="1058">
        <v>4599018</v>
      </c>
      <c r="Q595" s="1058" t="s">
        <v>102</v>
      </c>
      <c r="R595" s="1064" t="s">
        <v>2453</v>
      </c>
      <c r="S595" s="1059">
        <v>459901802</v>
      </c>
      <c r="T595" s="1058" t="s">
        <v>2454</v>
      </c>
      <c r="U595" s="1058">
        <v>2</v>
      </c>
      <c r="V595" s="1058">
        <v>2</v>
      </c>
      <c r="W595" s="1058">
        <v>2</v>
      </c>
      <c r="X595" s="1058">
        <v>2</v>
      </c>
      <c r="Y595" s="1058">
        <v>2</v>
      </c>
      <c r="Z595" s="1058">
        <v>8</v>
      </c>
      <c r="AA595" s="1020" t="s">
        <v>43</v>
      </c>
      <c r="AB595" s="1058" t="s">
        <v>3317</v>
      </c>
      <c r="AC595" s="850" t="s">
        <v>2455</v>
      </c>
      <c r="AD595" s="850" t="s">
        <v>2456</v>
      </c>
      <c r="AE595" s="850" t="s">
        <v>2457</v>
      </c>
      <c r="AF595" s="1020" t="s">
        <v>3108</v>
      </c>
      <c r="AG595" s="1020" t="s">
        <v>3108</v>
      </c>
      <c r="AH595" s="1020" t="s">
        <v>3108</v>
      </c>
      <c r="AI595" s="1020" t="s">
        <v>3108</v>
      </c>
      <c r="AJ595" s="1020" t="s">
        <v>3108</v>
      </c>
      <c r="AK595" s="1020" t="s">
        <v>3108</v>
      </c>
      <c r="AL595" s="1020" t="s">
        <v>3108</v>
      </c>
      <c r="AM595" s="1020" t="s">
        <v>3108</v>
      </c>
      <c r="AN595" s="1026" t="s">
        <v>3108</v>
      </c>
      <c r="AO595" s="1027" t="s">
        <v>2979</v>
      </c>
      <c r="AP595" s="1002">
        <v>76360000</v>
      </c>
      <c r="AQ595" s="1030"/>
      <c r="AR595" s="1030"/>
      <c r="AS595" s="1030"/>
      <c r="AT595" s="1030"/>
      <c r="AU595" s="1030">
        <f t="shared" si="97"/>
        <v>76360000</v>
      </c>
      <c r="AV595" s="998">
        <v>65298085</v>
      </c>
      <c r="AW595" s="998"/>
      <c r="AX595" s="998"/>
      <c r="AY595" s="998"/>
      <c r="AZ595" s="998"/>
      <c r="BA595" s="1030">
        <f t="shared" si="108"/>
        <v>65298085</v>
      </c>
      <c r="BB595" s="998">
        <v>71328503.5</v>
      </c>
      <c r="BC595" s="998"/>
      <c r="BD595" s="998"/>
      <c r="BE595" s="998"/>
      <c r="BF595" s="998"/>
      <c r="BG595" s="1030">
        <f t="shared" si="107"/>
        <v>71328503.5</v>
      </c>
      <c r="BH595" s="998">
        <v>77751021</v>
      </c>
      <c r="BI595" s="998"/>
      <c r="BJ595" s="998"/>
      <c r="BK595" s="998"/>
      <c r="BL595" s="998"/>
      <c r="BM595" s="1030">
        <f t="shared" si="109"/>
        <v>77751021</v>
      </c>
    </row>
    <row r="596" spans="1:65" ht="224.25" hidden="1" x14ac:dyDescent="0.25">
      <c r="A596" s="855">
        <v>593</v>
      </c>
      <c r="B596" s="850" t="s">
        <v>2351</v>
      </c>
      <c r="C596" s="849" t="s">
        <v>3086</v>
      </c>
      <c r="D596" s="853" t="s">
        <v>2449</v>
      </c>
      <c r="E596" s="1061" t="s">
        <v>2450</v>
      </c>
      <c r="F596" s="1061" t="s">
        <v>2451</v>
      </c>
      <c r="G596" s="1059" t="s">
        <v>1774</v>
      </c>
      <c r="H596" s="1059" t="s">
        <v>2452</v>
      </c>
      <c r="I596" s="1060" t="s">
        <v>2439</v>
      </c>
      <c r="J596" s="1059">
        <v>2023</v>
      </c>
      <c r="K596" s="1059">
        <v>2.5</v>
      </c>
      <c r="L596" s="1060">
        <v>45</v>
      </c>
      <c r="M596" s="1060" t="s">
        <v>2153</v>
      </c>
      <c r="N596" s="1060">
        <v>4599</v>
      </c>
      <c r="O596" s="1061" t="s">
        <v>413</v>
      </c>
      <c r="P596" s="1059" t="s">
        <v>2459</v>
      </c>
      <c r="Q596" s="1059" t="s">
        <v>128</v>
      </c>
      <c r="R596" s="1064" t="s">
        <v>2458</v>
      </c>
      <c r="S596" s="1059" t="s">
        <v>2460</v>
      </c>
      <c r="T596" s="1060" t="s">
        <v>2461</v>
      </c>
      <c r="U596" s="1058">
        <v>5</v>
      </c>
      <c r="V596" s="1058">
        <v>7</v>
      </c>
      <c r="W596" s="1058">
        <v>7</v>
      </c>
      <c r="X596" s="1058">
        <v>7</v>
      </c>
      <c r="Y596" s="1058">
        <v>7</v>
      </c>
      <c r="Z596" s="1058">
        <f>SUM(V596:Y596)</f>
        <v>28</v>
      </c>
      <c r="AA596" s="1020" t="s">
        <v>43</v>
      </c>
      <c r="AB596" s="1058" t="s">
        <v>3317</v>
      </c>
      <c r="AC596" s="850" t="s">
        <v>2455</v>
      </c>
      <c r="AD596" s="850" t="s">
        <v>2456</v>
      </c>
      <c r="AE596" s="850" t="s">
        <v>2457</v>
      </c>
      <c r="AF596" s="1020" t="s">
        <v>3108</v>
      </c>
      <c r="AG596" s="1020" t="s">
        <v>3108</v>
      </c>
      <c r="AH596" s="1020" t="s">
        <v>3108</v>
      </c>
      <c r="AI596" s="1020" t="s">
        <v>3108</v>
      </c>
      <c r="AJ596" s="1020" t="s">
        <v>3108</v>
      </c>
      <c r="AK596" s="1020" t="s">
        <v>3108</v>
      </c>
      <c r="AL596" s="1020" t="s">
        <v>3108</v>
      </c>
      <c r="AM596" s="1020" t="s">
        <v>3108</v>
      </c>
      <c r="AN596" s="1026" t="s">
        <v>3108</v>
      </c>
      <c r="AO596" s="1027" t="s">
        <v>2979</v>
      </c>
      <c r="AP596" s="1002">
        <v>76360000</v>
      </c>
      <c r="AQ596" s="1030"/>
      <c r="AR596" s="1030"/>
      <c r="AS596" s="1030"/>
      <c r="AT596" s="1030"/>
      <c r="AU596" s="1030">
        <f t="shared" si="97"/>
        <v>76360000</v>
      </c>
      <c r="AV596" s="998">
        <v>65298085</v>
      </c>
      <c r="AW596" s="998"/>
      <c r="AX596" s="1030"/>
      <c r="AY596" s="998"/>
      <c r="AZ596" s="998"/>
      <c r="BA596" s="1030">
        <f t="shared" si="108"/>
        <v>65298085</v>
      </c>
      <c r="BB596" s="998">
        <v>71328503.5</v>
      </c>
      <c r="BC596" s="998"/>
      <c r="BD596" s="1030"/>
      <c r="BE596" s="998"/>
      <c r="BF596" s="998"/>
      <c r="BG596" s="1030">
        <f t="shared" si="107"/>
        <v>71328503.5</v>
      </c>
      <c r="BH596" s="998">
        <v>77751021</v>
      </c>
      <c r="BI596" s="998"/>
      <c r="BJ596" s="998"/>
      <c r="BK596" s="998"/>
      <c r="BL596" s="998"/>
      <c r="BM596" s="1030">
        <f t="shared" si="109"/>
        <v>77751021</v>
      </c>
    </row>
    <row r="597" spans="1:65" ht="224.25" hidden="1" x14ac:dyDescent="0.25">
      <c r="A597" s="855">
        <v>594</v>
      </c>
      <c r="B597" s="850" t="s">
        <v>2351</v>
      </c>
      <c r="C597" s="849" t="s">
        <v>3086</v>
      </c>
      <c r="D597" s="853" t="s">
        <v>2449</v>
      </c>
      <c r="E597" s="1061" t="s">
        <v>2450</v>
      </c>
      <c r="F597" s="1061" t="s">
        <v>2451</v>
      </c>
      <c r="G597" s="1059" t="s">
        <v>1774</v>
      </c>
      <c r="H597" s="1059" t="s">
        <v>2452</v>
      </c>
      <c r="I597" s="1060" t="s">
        <v>2439</v>
      </c>
      <c r="J597" s="1059">
        <v>2023</v>
      </c>
      <c r="K597" s="1059">
        <v>2.5</v>
      </c>
      <c r="L597" s="1060">
        <v>45</v>
      </c>
      <c r="M597" s="1060" t="s">
        <v>2153</v>
      </c>
      <c r="N597" s="1060">
        <v>4599</v>
      </c>
      <c r="O597" s="1061" t="s">
        <v>413</v>
      </c>
      <c r="P597" s="1059">
        <v>4599019</v>
      </c>
      <c r="Q597" s="1059" t="s">
        <v>51</v>
      </c>
      <c r="R597" s="1069" t="s">
        <v>2462</v>
      </c>
      <c r="S597" s="1059" t="s">
        <v>2463</v>
      </c>
      <c r="T597" s="1059" t="s">
        <v>216</v>
      </c>
      <c r="U597" s="1058">
        <v>0</v>
      </c>
      <c r="V597" s="1058">
        <v>1</v>
      </c>
      <c r="W597" s="1058">
        <v>1</v>
      </c>
      <c r="X597" s="1058">
        <v>1</v>
      </c>
      <c r="Y597" s="1058">
        <v>1</v>
      </c>
      <c r="Z597" s="1058">
        <v>4</v>
      </c>
      <c r="AA597" s="1020" t="s">
        <v>43</v>
      </c>
      <c r="AB597" s="1058" t="s">
        <v>3317</v>
      </c>
      <c r="AC597" s="850" t="s">
        <v>2455</v>
      </c>
      <c r="AD597" s="850" t="s">
        <v>2456</v>
      </c>
      <c r="AE597" s="850" t="s">
        <v>2457</v>
      </c>
      <c r="AF597" s="1020" t="s">
        <v>3108</v>
      </c>
      <c r="AG597" s="1020" t="s">
        <v>3108</v>
      </c>
      <c r="AH597" s="1020" t="s">
        <v>3108</v>
      </c>
      <c r="AI597" s="1020" t="s">
        <v>3108</v>
      </c>
      <c r="AJ597" s="1020" t="s">
        <v>3108</v>
      </c>
      <c r="AK597" s="1020" t="s">
        <v>3108</v>
      </c>
      <c r="AL597" s="1020" t="s">
        <v>3108</v>
      </c>
      <c r="AM597" s="1020" t="s">
        <v>3108</v>
      </c>
      <c r="AN597" s="1026" t="s">
        <v>3108</v>
      </c>
      <c r="AO597" s="1027" t="s">
        <v>2979</v>
      </c>
      <c r="AP597" s="1002">
        <v>76360000</v>
      </c>
      <c r="AQ597" s="1030"/>
      <c r="AR597" s="1030"/>
      <c r="AS597" s="1030"/>
      <c r="AT597" s="1030"/>
      <c r="AU597" s="1030">
        <f t="shared" si="97"/>
        <v>76360000</v>
      </c>
      <c r="AV597" s="998">
        <v>65298085</v>
      </c>
      <c r="AW597" s="998"/>
      <c r="AX597" s="1030"/>
      <c r="AY597" s="998"/>
      <c r="AZ597" s="998"/>
      <c r="BA597" s="1030">
        <f t="shared" si="108"/>
        <v>65298085</v>
      </c>
      <c r="BB597" s="998">
        <v>71328503.5</v>
      </c>
      <c r="BC597" s="998"/>
      <c r="BD597" s="1030"/>
      <c r="BE597" s="998"/>
      <c r="BF597" s="998"/>
      <c r="BG597" s="1030">
        <f t="shared" si="107"/>
        <v>71328503.5</v>
      </c>
      <c r="BH597" s="998">
        <v>77751021</v>
      </c>
      <c r="BI597" s="998"/>
      <c r="BJ597" s="998"/>
      <c r="BK597" s="998"/>
      <c r="BL597" s="998"/>
      <c r="BM597" s="1030">
        <f t="shared" si="109"/>
        <v>77751021</v>
      </c>
    </row>
    <row r="598" spans="1:65" ht="224.25" hidden="1" x14ac:dyDescent="0.25">
      <c r="A598" s="855">
        <v>595</v>
      </c>
      <c r="B598" s="850" t="s">
        <v>2351</v>
      </c>
      <c r="C598" s="849" t="s">
        <v>3086</v>
      </c>
      <c r="D598" s="853" t="s">
        <v>2449</v>
      </c>
      <c r="E598" s="1061" t="s">
        <v>2450</v>
      </c>
      <c r="F598" s="1061" t="s">
        <v>2451</v>
      </c>
      <c r="G598" s="1059" t="s">
        <v>1774</v>
      </c>
      <c r="H598" s="1059" t="s">
        <v>2452</v>
      </c>
      <c r="I598" s="1060" t="s">
        <v>2439</v>
      </c>
      <c r="J598" s="1059">
        <v>2023</v>
      </c>
      <c r="K598" s="1059">
        <v>2.5</v>
      </c>
      <c r="L598" s="1060">
        <v>45</v>
      </c>
      <c r="M598" s="1060" t="s">
        <v>2153</v>
      </c>
      <c r="N598" s="1060">
        <v>4599</v>
      </c>
      <c r="O598" s="1061" t="s">
        <v>413</v>
      </c>
      <c r="P598" s="1059" t="s">
        <v>2459</v>
      </c>
      <c r="Q598" s="1059" t="s">
        <v>128</v>
      </c>
      <c r="R598" s="1069" t="s">
        <v>2464</v>
      </c>
      <c r="S598" s="1059" t="s">
        <v>2465</v>
      </c>
      <c r="T598" s="1059" t="s">
        <v>2466</v>
      </c>
      <c r="U598" s="1058">
        <v>0</v>
      </c>
      <c r="V598" s="1058">
        <v>1</v>
      </c>
      <c r="W598" s="1058">
        <v>2</v>
      </c>
      <c r="X598" s="1058">
        <v>2</v>
      </c>
      <c r="Y598" s="1058">
        <v>2</v>
      </c>
      <c r="Z598" s="1058">
        <v>2</v>
      </c>
      <c r="AA598" s="1020" t="s">
        <v>43</v>
      </c>
      <c r="AB598" s="1058" t="s">
        <v>3316</v>
      </c>
      <c r="AC598" s="850" t="s">
        <v>2455</v>
      </c>
      <c r="AD598" s="850" t="s">
        <v>2456</v>
      </c>
      <c r="AE598" s="850" t="s">
        <v>2457</v>
      </c>
      <c r="AF598" s="1020" t="s">
        <v>3108</v>
      </c>
      <c r="AG598" s="1020" t="s">
        <v>3108</v>
      </c>
      <c r="AH598" s="1020" t="s">
        <v>3108</v>
      </c>
      <c r="AI598" s="1020" t="s">
        <v>3108</v>
      </c>
      <c r="AJ598" s="1020" t="s">
        <v>3108</v>
      </c>
      <c r="AK598" s="1020" t="s">
        <v>3108</v>
      </c>
      <c r="AL598" s="1020" t="s">
        <v>3108</v>
      </c>
      <c r="AM598" s="1020" t="s">
        <v>3108</v>
      </c>
      <c r="AN598" s="1026" t="s">
        <v>3108</v>
      </c>
      <c r="AO598" s="1027" t="s">
        <v>2979</v>
      </c>
      <c r="AP598" s="1002">
        <v>76360000</v>
      </c>
      <c r="AQ598" s="1030"/>
      <c r="AR598" s="1030"/>
      <c r="AS598" s="1030"/>
      <c r="AT598" s="1030"/>
      <c r="AU598" s="1030">
        <f t="shared" si="97"/>
        <v>76360000</v>
      </c>
      <c r="AV598" s="998">
        <v>65298085</v>
      </c>
      <c r="AW598" s="998"/>
      <c r="AX598" s="1030"/>
      <c r="AY598" s="998"/>
      <c r="AZ598" s="998"/>
      <c r="BA598" s="1030">
        <f t="shared" si="108"/>
        <v>65298085</v>
      </c>
      <c r="BB598" s="998">
        <v>71328503.5</v>
      </c>
      <c r="BC598" s="998"/>
      <c r="BD598" s="1030"/>
      <c r="BE598" s="998"/>
      <c r="BF598" s="998"/>
      <c r="BG598" s="1030">
        <f t="shared" si="107"/>
        <v>71328503.5</v>
      </c>
      <c r="BH598" s="998">
        <v>77751021</v>
      </c>
      <c r="BI598" s="998"/>
      <c r="BJ598" s="998"/>
      <c r="BK598" s="998"/>
      <c r="BL598" s="998"/>
      <c r="BM598" s="1030">
        <f t="shared" si="109"/>
        <v>77751021</v>
      </c>
    </row>
    <row r="599" spans="1:65" s="1016" customFormat="1" ht="86.25" hidden="1" x14ac:dyDescent="0.25">
      <c r="A599" s="1014">
        <v>596</v>
      </c>
      <c r="B599" s="854" t="s">
        <v>2468</v>
      </c>
      <c r="C599" s="1013" t="s">
        <v>3087</v>
      </c>
      <c r="D599" s="1245" t="s">
        <v>2470</v>
      </c>
      <c r="E599" s="854" t="s">
        <v>2471</v>
      </c>
      <c r="F599" s="854" t="s">
        <v>2472</v>
      </c>
      <c r="G599" s="1063" t="s">
        <v>1774</v>
      </c>
      <c r="H599" s="1231">
        <v>0.65290000000000004</v>
      </c>
      <c r="I599" s="1063" t="s">
        <v>728</v>
      </c>
      <c r="J599" s="1063">
        <v>2022</v>
      </c>
      <c r="K599" s="1232">
        <v>0.7</v>
      </c>
      <c r="L599" s="1063">
        <v>45</v>
      </c>
      <c r="M599" s="1063" t="s">
        <v>348</v>
      </c>
      <c r="N599" s="1063">
        <v>4599</v>
      </c>
      <c r="O599" s="854" t="s">
        <v>413</v>
      </c>
      <c r="P599" s="1062" t="s">
        <v>2474</v>
      </c>
      <c r="Q599" s="1063" t="s">
        <v>2475</v>
      </c>
      <c r="R599" s="1224" t="s">
        <v>2473</v>
      </c>
      <c r="S599" s="1223" t="s">
        <v>2476</v>
      </c>
      <c r="T599" s="1233" t="s">
        <v>2475</v>
      </c>
      <c r="U599" s="1063">
        <v>10</v>
      </c>
      <c r="V599" s="1063">
        <v>2</v>
      </c>
      <c r="W599" s="1063">
        <v>3</v>
      </c>
      <c r="X599" s="1063">
        <v>3</v>
      </c>
      <c r="Y599" s="1063">
        <v>2</v>
      </c>
      <c r="Z599" s="1063">
        <v>10</v>
      </c>
      <c r="AA599" s="1023" t="s">
        <v>53</v>
      </c>
      <c r="AB599" s="1023" t="s">
        <v>3317</v>
      </c>
      <c r="AC599" s="1224" t="s">
        <v>2477</v>
      </c>
      <c r="AD599" s="1063" t="s">
        <v>2478</v>
      </c>
      <c r="AE599" s="1224" t="s">
        <v>2479</v>
      </c>
      <c r="AF599" s="1020" t="s">
        <v>3108</v>
      </c>
      <c r="AG599" s="1020" t="s">
        <v>3108</v>
      </c>
      <c r="AH599" s="1020" t="s">
        <v>3108</v>
      </c>
      <c r="AI599" s="1020" t="s">
        <v>3108</v>
      </c>
      <c r="AJ599" s="1020" t="s">
        <v>3108</v>
      </c>
      <c r="AK599" s="1020" t="s">
        <v>3108</v>
      </c>
      <c r="AL599" s="1020" t="s">
        <v>3108</v>
      </c>
      <c r="AM599" s="1020" t="s">
        <v>3108</v>
      </c>
      <c r="AN599" s="1026" t="s">
        <v>3108</v>
      </c>
      <c r="AO599" s="1023" t="s">
        <v>2980</v>
      </c>
      <c r="AP599" s="1017"/>
      <c r="AQ599" s="1164"/>
      <c r="AR599" s="1164"/>
      <c r="AS599" s="1164"/>
      <c r="AT599" s="1164"/>
      <c r="AU599" s="1164"/>
      <c r="AV599" s="1018">
        <v>42756743.3182493</v>
      </c>
      <c r="AW599" s="1164"/>
      <c r="AX599" s="1164"/>
      <c r="AY599" s="1164"/>
      <c r="AZ599" s="1164"/>
      <c r="BA599" s="1164">
        <f t="shared" si="108"/>
        <v>42756743.3182493</v>
      </c>
      <c r="BB599" s="1018">
        <v>46705410.889922321</v>
      </c>
      <c r="BC599" s="1164"/>
      <c r="BD599" s="1164"/>
      <c r="BE599" s="1164"/>
      <c r="BF599" s="1164"/>
      <c r="BG599" s="1164">
        <f t="shared" si="107"/>
        <v>46705410.889922321</v>
      </c>
      <c r="BH599" s="1164">
        <v>50910830.933012739</v>
      </c>
      <c r="BI599" s="1164"/>
      <c r="BJ599" s="1164"/>
      <c r="BK599" s="1164"/>
      <c r="BL599" s="1164"/>
      <c r="BM599" s="1164">
        <f t="shared" si="109"/>
        <v>50910830.933012739</v>
      </c>
    </row>
    <row r="600" spans="1:65" s="1016" customFormat="1" ht="86.25" hidden="1" x14ac:dyDescent="0.25">
      <c r="A600" s="1014">
        <v>597</v>
      </c>
      <c r="B600" s="854" t="s">
        <v>2468</v>
      </c>
      <c r="C600" s="1013" t="s">
        <v>3087</v>
      </c>
      <c r="D600" s="1245" t="s">
        <v>2470</v>
      </c>
      <c r="E600" s="854" t="s">
        <v>2471</v>
      </c>
      <c r="F600" s="854" t="s">
        <v>2472</v>
      </c>
      <c r="G600" s="1063" t="s">
        <v>1774</v>
      </c>
      <c r="H600" s="1231">
        <v>0.65290000000000004</v>
      </c>
      <c r="I600" s="1063" t="s">
        <v>728</v>
      </c>
      <c r="J600" s="1063">
        <v>2022</v>
      </c>
      <c r="K600" s="1232">
        <v>0.7</v>
      </c>
      <c r="L600" s="1063">
        <v>45</v>
      </c>
      <c r="M600" s="1063" t="s">
        <v>348</v>
      </c>
      <c r="N600" s="1063">
        <v>4599</v>
      </c>
      <c r="O600" s="854" t="s">
        <v>413</v>
      </c>
      <c r="P600" s="1062">
        <v>4599015</v>
      </c>
      <c r="Q600" s="1063" t="s">
        <v>2481</v>
      </c>
      <c r="R600" s="1224" t="s">
        <v>2480</v>
      </c>
      <c r="S600" s="1062">
        <v>459901500</v>
      </c>
      <c r="T600" s="1063" t="s">
        <v>2481</v>
      </c>
      <c r="U600" s="1063">
        <v>2</v>
      </c>
      <c r="V600" s="1063">
        <v>1</v>
      </c>
      <c r="W600" s="1063">
        <v>1</v>
      </c>
      <c r="X600" s="1063">
        <v>1</v>
      </c>
      <c r="Y600" s="1063">
        <v>1</v>
      </c>
      <c r="Z600" s="1063">
        <f>SUM(U600:Y600)</f>
        <v>6</v>
      </c>
      <c r="AA600" s="1023" t="s">
        <v>43</v>
      </c>
      <c r="AB600" s="1063" t="s">
        <v>3316</v>
      </c>
      <c r="AC600" s="1224" t="s">
        <v>2477</v>
      </c>
      <c r="AD600" s="1063" t="s">
        <v>2478</v>
      </c>
      <c r="AE600" s="1224" t="s">
        <v>2479</v>
      </c>
      <c r="AF600" s="1020" t="s">
        <v>3108</v>
      </c>
      <c r="AG600" s="1020" t="s">
        <v>3108</v>
      </c>
      <c r="AH600" s="1020" t="s">
        <v>3108</v>
      </c>
      <c r="AI600" s="1020" t="s">
        <v>3108</v>
      </c>
      <c r="AJ600" s="1020" t="s">
        <v>3108</v>
      </c>
      <c r="AK600" s="1020" t="s">
        <v>3108</v>
      </c>
      <c r="AL600" s="1020" t="s">
        <v>3108</v>
      </c>
      <c r="AM600" s="1020" t="s">
        <v>3108</v>
      </c>
      <c r="AN600" s="1026" t="s">
        <v>3108</v>
      </c>
      <c r="AO600" s="1023" t="s">
        <v>2980</v>
      </c>
      <c r="AP600" s="1017"/>
      <c r="AQ600" s="1164"/>
      <c r="AR600" s="1164"/>
      <c r="AS600" s="1164"/>
      <c r="AT600" s="1164"/>
      <c r="AU600" s="1164"/>
      <c r="AV600" s="1018">
        <v>42756743.31824933</v>
      </c>
      <c r="AW600" s="1164"/>
      <c r="AX600" s="1164"/>
      <c r="AY600" s="1164"/>
      <c r="AZ600" s="1164"/>
      <c r="BA600" s="1164">
        <f t="shared" si="108"/>
        <v>42756743.31824933</v>
      </c>
      <c r="BB600" s="1018">
        <v>46705410.889922321</v>
      </c>
      <c r="BC600" s="1164"/>
      <c r="BD600" s="1164"/>
      <c r="BE600" s="1164"/>
      <c r="BF600" s="1164"/>
      <c r="BG600" s="1164">
        <f t="shared" si="107"/>
        <v>46705410.889922321</v>
      </c>
      <c r="BH600" s="1164">
        <v>50910830.933012739</v>
      </c>
      <c r="BI600" s="1164"/>
      <c r="BJ600" s="1164"/>
      <c r="BK600" s="1164"/>
      <c r="BL600" s="1164"/>
      <c r="BM600" s="1164">
        <f t="shared" si="109"/>
        <v>50910830.933012739</v>
      </c>
    </row>
    <row r="601" spans="1:65" s="1016" customFormat="1" ht="86.25" hidden="1" x14ac:dyDescent="0.25">
      <c r="A601" s="1014">
        <v>598</v>
      </c>
      <c r="B601" s="854" t="s">
        <v>2468</v>
      </c>
      <c r="C601" s="1013" t="s">
        <v>3087</v>
      </c>
      <c r="D601" s="1245" t="s">
        <v>2470</v>
      </c>
      <c r="E601" s="854" t="s">
        <v>2471</v>
      </c>
      <c r="F601" s="854" t="s">
        <v>2472</v>
      </c>
      <c r="G601" s="1063" t="s">
        <v>1774</v>
      </c>
      <c r="H601" s="1231">
        <v>0.65290000000000004</v>
      </c>
      <c r="I601" s="1063" t="s">
        <v>728</v>
      </c>
      <c r="J601" s="1063">
        <v>2022</v>
      </c>
      <c r="K601" s="1232">
        <v>0.7</v>
      </c>
      <c r="L601" s="1063">
        <v>45</v>
      </c>
      <c r="M601" s="1063" t="s">
        <v>348</v>
      </c>
      <c r="N601" s="1063">
        <v>4599</v>
      </c>
      <c r="O601" s="854" t="s">
        <v>413</v>
      </c>
      <c r="P601" s="1062">
        <v>4599009</v>
      </c>
      <c r="Q601" s="1063" t="s">
        <v>2483</v>
      </c>
      <c r="R601" s="1224" t="s">
        <v>2482</v>
      </c>
      <c r="S601" s="1062">
        <v>459900900</v>
      </c>
      <c r="T601" s="1063" t="s">
        <v>2483</v>
      </c>
      <c r="U601" s="1063">
        <v>0</v>
      </c>
      <c r="V601" s="1063">
        <v>1</v>
      </c>
      <c r="W601" s="1063">
        <v>2</v>
      </c>
      <c r="X601" s="1063">
        <v>2</v>
      </c>
      <c r="Y601" s="1063">
        <v>2</v>
      </c>
      <c r="Z601" s="1063">
        <v>7</v>
      </c>
      <c r="AA601" s="1023" t="s">
        <v>43</v>
      </c>
      <c r="AB601" s="1063" t="s">
        <v>3317</v>
      </c>
      <c r="AC601" s="1224" t="s">
        <v>2477</v>
      </c>
      <c r="AD601" s="1063" t="s">
        <v>2478</v>
      </c>
      <c r="AE601" s="1224" t="s">
        <v>2479</v>
      </c>
      <c r="AF601" s="1020" t="s">
        <v>3108</v>
      </c>
      <c r="AG601" s="1020" t="s">
        <v>3108</v>
      </c>
      <c r="AH601" s="1020" t="s">
        <v>3108</v>
      </c>
      <c r="AI601" s="1020" t="s">
        <v>3108</v>
      </c>
      <c r="AJ601" s="1020" t="s">
        <v>3108</v>
      </c>
      <c r="AK601" s="1020" t="s">
        <v>3108</v>
      </c>
      <c r="AL601" s="1020" t="s">
        <v>3108</v>
      </c>
      <c r="AM601" s="1020" t="s">
        <v>3108</v>
      </c>
      <c r="AN601" s="1026" t="s">
        <v>3108</v>
      </c>
      <c r="AO601" s="1023" t="s">
        <v>2980</v>
      </c>
      <c r="AP601" s="1017"/>
      <c r="AQ601" s="1164"/>
      <c r="AR601" s="1164"/>
      <c r="AS601" s="1164"/>
      <c r="AT601" s="1164"/>
      <c r="AU601" s="1164"/>
      <c r="AV601" s="1018">
        <v>42756743.31824933</v>
      </c>
      <c r="AW601" s="1164"/>
      <c r="AX601" s="1164"/>
      <c r="AY601" s="1164"/>
      <c r="AZ601" s="1164"/>
      <c r="BA601" s="1164">
        <f t="shared" si="108"/>
        <v>42756743.31824933</v>
      </c>
      <c r="BB601" s="1018">
        <v>46705410.889922321</v>
      </c>
      <c r="BC601" s="1164"/>
      <c r="BD601" s="1164"/>
      <c r="BE601" s="1164"/>
      <c r="BF601" s="1164"/>
      <c r="BG601" s="1164">
        <f t="shared" si="107"/>
        <v>46705410.889922321</v>
      </c>
      <c r="BH601" s="1164">
        <v>50910830.933012739</v>
      </c>
      <c r="BI601" s="1164"/>
      <c r="BJ601" s="1164"/>
      <c r="BK601" s="1164"/>
      <c r="BL601" s="1164"/>
      <c r="BM601" s="1164">
        <f t="shared" si="109"/>
        <v>50910830.933012739</v>
      </c>
    </row>
    <row r="602" spans="1:65" s="1016" customFormat="1" ht="103.5" hidden="1" x14ac:dyDescent="0.25">
      <c r="A602" s="1014">
        <v>599</v>
      </c>
      <c r="B602" s="854" t="s">
        <v>2468</v>
      </c>
      <c r="C602" s="1013" t="s">
        <v>3087</v>
      </c>
      <c r="D602" s="1245" t="s">
        <v>2484</v>
      </c>
      <c r="E602" s="854" t="s">
        <v>2485</v>
      </c>
      <c r="F602" s="854" t="s">
        <v>2486</v>
      </c>
      <c r="G602" s="1063" t="s">
        <v>110</v>
      </c>
      <c r="H602" s="1232">
        <v>0.73</v>
      </c>
      <c r="I602" s="1234" t="s">
        <v>728</v>
      </c>
      <c r="J602" s="1063">
        <v>2021</v>
      </c>
      <c r="K602" s="1232">
        <v>0.75</v>
      </c>
      <c r="L602" s="1063">
        <v>45</v>
      </c>
      <c r="M602" s="1063" t="s">
        <v>348</v>
      </c>
      <c r="N602" s="1063">
        <v>4599</v>
      </c>
      <c r="O602" s="854" t="s">
        <v>413</v>
      </c>
      <c r="P602" s="1062">
        <v>4599017</v>
      </c>
      <c r="Q602" s="1063" t="s">
        <v>2488</v>
      </c>
      <c r="R602" s="1224" t="s">
        <v>2487</v>
      </c>
      <c r="S602" s="1062">
        <v>459901700</v>
      </c>
      <c r="T602" s="1063" t="s">
        <v>2489</v>
      </c>
      <c r="U602" s="1063">
        <v>1</v>
      </c>
      <c r="V602" s="1063">
        <v>1</v>
      </c>
      <c r="W602" s="1063">
        <v>1</v>
      </c>
      <c r="X602" s="1063">
        <v>1</v>
      </c>
      <c r="Y602" s="1063">
        <v>1</v>
      </c>
      <c r="Z602" s="1063">
        <v>1</v>
      </c>
      <c r="AA602" s="1023" t="s">
        <v>53</v>
      </c>
      <c r="AB602" s="1023" t="s">
        <v>3317</v>
      </c>
      <c r="AC602" s="1224" t="s">
        <v>2477</v>
      </c>
      <c r="AD602" s="1063" t="s">
        <v>2478</v>
      </c>
      <c r="AE602" s="1224" t="s">
        <v>2479</v>
      </c>
      <c r="AF602" s="1020" t="s">
        <v>3108</v>
      </c>
      <c r="AG602" s="1020" t="s">
        <v>3108</v>
      </c>
      <c r="AH602" s="1020" t="s">
        <v>3108</v>
      </c>
      <c r="AI602" s="1020" t="s">
        <v>3108</v>
      </c>
      <c r="AJ602" s="1020" t="s">
        <v>3108</v>
      </c>
      <c r="AK602" s="1020" t="s">
        <v>3108</v>
      </c>
      <c r="AL602" s="1020" t="s">
        <v>3108</v>
      </c>
      <c r="AM602" s="1020" t="s">
        <v>3108</v>
      </c>
      <c r="AN602" s="1026" t="s">
        <v>3108</v>
      </c>
      <c r="AO602" s="1023" t="s">
        <v>2980</v>
      </c>
      <c r="AP602" s="1017">
        <v>415642800</v>
      </c>
      <c r="AQ602" s="1164"/>
      <c r="AR602" s="1164"/>
      <c r="AS602" s="1164"/>
      <c r="AT602" s="1164"/>
      <c r="AU602" s="1164">
        <f t="shared" ref="AU602:AU626" si="110">AP602+AQ602+AR602+AS602+AT602</f>
        <v>415642800</v>
      </c>
      <c r="AV602" s="1018">
        <v>227160420.27882084</v>
      </c>
      <c r="AW602" s="1164"/>
      <c r="AX602" s="1164"/>
      <c r="AY602" s="1164"/>
      <c r="AZ602" s="1164"/>
      <c r="BA602" s="1164">
        <f t="shared" si="108"/>
        <v>227160420.27882084</v>
      </c>
      <c r="BB602" s="1018">
        <v>248139122.47898915</v>
      </c>
      <c r="BC602" s="1164"/>
      <c r="BD602" s="1164"/>
      <c r="BE602" s="1164"/>
      <c r="BF602" s="1164"/>
      <c r="BG602" s="1164">
        <f t="shared" si="107"/>
        <v>248139122.47898915</v>
      </c>
      <c r="BH602" s="1164">
        <v>270481913.58744234</v>
      </c>
      <c r="BI602" s="1164"/>
      <c r="BJ602" s="1164"/>
      <c r="BK602" s="1164"/>
      <c r="BL602" s="1164"/>
      <c r="BM602" s="1164">
        <f t="shared" si="109"/>
        <v>270481913.58744234</v>
      </c>
    </row>
    <row r="603" spans="1:65" s="1016" customFormat="1" ht="103.5" hidden="1" x14ac:dyDescent="0.25">
      <c r="A603" s="1014">
        <v>600</v>
      </c>
      <c r="B603" s="854" t="s">
        <v>2468</v>
      </c>
      <c r="C603" s="1013" t="s">
        <v>3087</v>
      </c>
      <c r="D603" s="1245" t="s">
        <v>2484</v>
      </c>
      <c r="E603" s="854" t="s">
        <v>2485</v>
      </c>
      <c r="F603" s="854" t="s">
        <v>2486</v>
      </c>
      <c r="G603" s="1063" t="s">
        <v>110</v>
      </c>
      <c r="H603" s="1232">
        <v>0.73</v>
      </c>
      <c r="I603" s="1234" t="s">
        <v>728</v>
      </c>
      <c r="J603" s="1063">
        <v>2021</v>
      </c>
      <c r="K603" s="1232">
        <v>0.75</v>
      </c>
      <c r="L603" s="1063">
        <v>45</v>
      </c>
      <c r="M603" s="1063" t="s">
        <v>348</v>
      </c>
      <c r="N603" s="1063">
        <v>4599</v>
      </c>
      <c r="O603" s="854" t="s">
        <v>413</v>
      </c>
      <c r="P603" s="1223" t="s">
        <v>2491</v>
      </c>
      <c r="Q603" s="1233" t="s">
        <v>114</v>
      </c>
      <c r="R603" s="1224" t="s">
        <v>2490</v>
      </c>
      <c r="S603" s="1223">
        <v>459902101</v>
      </c>
      <c r="T603" s="1233" t="s">
        <v>2492</v>
      </c>
      <c r="U603" s="1063">
        <v>0</v>
      </c>
      <c r="V603" s="1063">
        <v>1</v>
      </c>
      <c r="W603" s="1063">
        <v>1</v>
      </c>
      <c r="X603" s="1063">
        <v>1</v>
      </c>
      <c r="Y603" s="1063">
        <v>1</v>
      </c>
      <c r="Z603" s="1063">
        <v>1</v>
      </c>
      <c r="AA603" s="1023" t="s">
        <v>53</v>
      </c>
      <c r="AB603" s="1063" t="s">
        <v>3317</v>
      </c>
      <c r="AC603" s="1224" t="s">
        <v>2477</v>
      </c>
      <c r="AD603" s="1063" t="s">
        <v>2478</v>
      </c>
      <c r="AE603" s="1224" t="s">
        <v>2479</v>
      </c>
      <c r="AF603" s="1020" t="s">
        <v>3108</v>
      </c>
      <c r="AG603" s="1020" t="s">
        <v>3108</v>
      </c>
      <c r="AH603" s="1020" t="s">
        <v>3108</v>
      </c>
      <c r="AI603" s="1020" t="s">
        <v>3108</v>
      </c>
      <c r="AJ603" s="1020" t="s">
        <v>3108</v>
      </c>
      <c r="AK603" s="1020" t="s">
        <v>3108</v>
      </c>
      <c r="AL603" s="1020" t="s">
        <v>3108</v>
      </c>
      <c r="AM603" s="1020" t="s">
        <v>3108</v>
      </c>
      <c r="AN603" s="1026" t="s">
        <v>3108</v>
      </c>
      <c r="AO603" s="1023" t="s">
        <v>2980</v>
      </c>
      <c r="AP603" s="1017"/>
      <c r="AQ603" s="1164"/>
      <c r="AR603" s="1164"/>
      <c r="AS603" s="1164"/>
      <c r="AT603" s="1164"/>
      <c r="AU603" s="1164"/>
      <c r="AV603" s="1018">
        <v>21378371.659124665</v>
      </c>
      <c r="AW603" s="1164"/>
      <c r="AX603" s="1164"/>
      <c r="AY603" s="1164"/>
      <c r="AZ603" s="1164"/>
      <c r="BA603" s="1164">
        <f t="shared" si="108"/>
        <v>21378371.659124665</v>
      </c>
      <c r="BB603" s="1018">
        <v>23352705.44496116</v>
      </c>
      <c r="BC603" s="1164"/>
      <c r="BD603" s="1164"/>
      <c r="BE603" s="1164"/>
      <c r="BF603" s="1164"/>
      <c r="BG603" s="1164">
        <f t="shared" si="107"/>
        <v>23352705.44496116</v>
      </c>
      <c r="BH603" s="1164">
        <v>25455415.466506369</v>
      </c>
      <c r="BI603" s="1164"/>
      <c r="BJ603" s="1164"/>
      <c r="BK603" s="1164"/>
      <c r="BL603" s="1164"/>
      <c r="BM603" s="1164">
        <f t="shared" si="109"/>
        <v>25455415.466506369</v>
      </c>
    </row>
    <row r="604" spans="1:65" s="1016" customFormat="1" ht="103.5" hidden="1" x14ac:dyDescent="0.25">
      <c r="A604" s="1014">
        <v>601</v>
      </c>
      <c r="B604" s="854" t="s">
        <v>2468</v>
      </c>
      <c r="C604" s="1013" t="s">
        <v>3087</v>
      </c>
      <c r="D604" s="1245" t="s">
        <v>2484</v>
      </c>
      <c r="E604" s="854" t="s">
        <v>2485</v>
      </c>
      <c r="F604" s="854" t="s">
        <v>2486</v>
      </c>
      <c r="G604" s="1063" t="s">
        <v>110</v>
      </c>
      <c r="H604" s="1232">
        <v>0.73</v>
      </c>
      <c r="I604" s="1234" t="s">
        <v>728</v>
      </c>
      <c r="J604" s="1063">
        <v>2021</v>
      </c>
      <c r="K604" s="1232">
        <v>0.75</v>
      </c>
      <c r="L604" s="1063">
        <v>45</v>
      </c>
      <c r="M604" s="1063" t="s">
        <v>348</v>
      </c>
      <c r="N604" s="1063">
        <v>4599</v>
      </c>
      <c r="O604" s="854" t="s">
        <v>413</v>
      </c>
      <c r="P604" s="1223" t="s">
        <v>2494</v>
      </c>
      <c r="Q604" s="1233" t="s">
        <v>875</v>
      </c>
      <c r="R604" s="1224" t="s">
        <v>2493</v>
      </c>
      <c r="S604" s="1223" t="s">
        <v>2495</v>
      </c>
      <c r="T604" s="1233" t="s">
        <v>2496</v>
      </c>
      <c r="U604" s="1063">
        <v>0.5</v>
      </c>
      <c r="V604" s="1063">
        <v>0.1</v>
      </c>
      <c r="W604" s="1063">
        <v>0.1</v>
      </c>
      <c r="X604" s="1063">
        <v>0.1</v>
      </c>
      <c r="Y604" s="1063">
        <v>0.1</v>
      </c>
      <c r="Z604" s="1063">
        <f>SUM(U604:Y604)</f>
        <v>0.89999999999999991</v>
      </c>
      <c r="AA604" s="1023" t="s">
        <v>53</v>
      </c>
      <c r="AB604" s="1023" t="s">
        <v>3317</v>
      </c>
      <c r="AC604" s="1224" t="s">
        <v>2477</v>
      </c>
      <c r="AD604" s="1063" t="s">
        <v>2478</v>
      </c>
      <c r="AE604" s="1224" t="s">
        <v>2497</v>
      </c>
      <c r="AF604" s="1020" t="s">
        <v>3108</v>
      </c>
      <c r="AG604" s="1020" t="s">
        <v>3108</v>
      </c>
      <c r="AH604" s="1020" t="s">
        <v>3108</v>
      </c>
      <c r="AI604" s="1020" t="s">
        <v>3108</v>
      </c>
      <c r="AJ604" s="1020" t="s">
        <v>3108</v>
      </c>
      <c r="AK604" s="1020" t="s">
        <v>3108</v>
      </c>
      <c r="AL604" s="1020" t="s">
        <v>3108</v>
      </c>
      <c r="AM604" s="1020" t="s">
        <v>3108</v>
      </c>
      <c r="AN604" s="1026" t="s">
        <v>3108</v>
      </c>
      <c r="AO604" s="1023" t="s">
        <v>2980</v>
      </c>
      <c r="AP604" s="1017">
        <f>115642800+678340000+678340000</f>
        <v>1472322800</v>
      </c>
      <c r="AQ604" s="1164"/>
      <c r="AR604" s="1164"/>
      <c r="AS604" s="1164"/>
      <c r="AT604" s="1164"/>
      <c r="AU604" s="1164">
        <f t="shared" si="110"/>
        <v>1472322800</v>
      </c>
      <c r="AV604" s="1018">
        <v>56133447.005823538</v>
      </c>
      <c r="AW604" s="1164"/>
      <c r="AX604" s="1164"/>
      <c r="AY604" s="1164"/>
      <c r="AZ604" s="1164"/>
      <c r="BA604" s="1164">
        <f t="shared" si="108"/>
        <v>56133447.005823538</v>
      </c>
      <c r="BB604" s="1018">
        <v>61317478.919299856</v>
      </c>
      <c r="BC604" s="1164"/>
      <c r="BD604" s="1164"/>
      <c r="BE604" s="1164"/>
      <c r="BF604" s="1164"/>
      <c r="BG604" s="1164">
        <f t="shared" si="107"/>
        <v>61317478.919299856</v>
      </c>
      <c r="BH604" s="1164">
        <v>66838589.855391368</v>
      </c>
      <c r="BI604" s="1164"/>
      <c r="BJ604" s="1164"/>
      <c r="BK604" s="1164"/>
      <c r="BL604" s="1164"/>
      <c r="BM604" s="1164">
        <f t="shared" si="109"/>
        <v>66838589.855391368</v>
      </c>
    </row>
    <row r="605" spans="1:65" ht="155.25" hidden="1" x14ac:dyDescent="0.25">
      <c r="A605" s="855">
        <v>602</v>
      </c>
      <c r="B605" s="850" t="s">
        <v>2468</v>
      </c>
      <c r="C605" s="849" t="s">
        <v>3087</v>
      </c>
      <c r="D605" s="1244" t="s">
        <v>2484</v>
      </c>
      <c r="E605" s="1061" t="s">
        <v>2485</v>
      </c>
      <c r="F605" s="1061" t="s">
        <v>2486</v>
      </c>
      <c r="G605" s="1060" t="s">
        <v>110</v>
      </c>
      <c r="H605" s="1188">
        <v>0.73</v>
      </c>
      <c r="I605" s="1235" t="s">
        <v>728</v>
      </c>
      <c r="J605" s="1060">
        <v>2021</v>
      </c>
      <c r="K605" s="1188">
        <v>0.75</v>
      </c>
      <c r="L605" s="1060">
        <v>45</v>
      </c>
      <c r="M605" s="1060" t="s">
        <v>348</v>
      </c>
      <c r="N605" s="1060">
        <v>4599</v>
      </c>
      <c r="O605" s="1061" t="s">
        <v>413</v>
      </c>
      <c r="P605" s="1065">
        <v>4599017</v>
      </c>
      <c r="Q605" s="1058" t="s">
        <v>2488</v>
      </c>
      <c r="R605" s="1069" t="s">
        <v>2498</v>
      </c>
      <c r="S605" s="1068" t="s">
        <v>28549</v>
      </c>
      <c r="T605" s="1060" t="s">
        <v>3444</v>
      </c>
      <c r="U605" s="1059">
        <v>0</v>
      </c>
      <c r="V605" s="1059">
        <v>0</v>
      </c>
      <c r="W605" s="1059">
        <v>0</v>
      </c>
      <c r="X605" s="1059">
        <v>1</v>
      </c>
      <c r="Y605" s="1059">
        <v>1</v>
      </c>
      <c r="Z605" s="1059">
        <v>1</v>
      </c>
      <c r="AA605" s="1020" t="s">
        <v>53</v>
      </c>
      <c r="AB605" s="1020" t="s">
        <v>3317</v>
      </c>
      <c r="AC605" s="1066" t="s">
        <v>2477</v>
      </c>
      <c r="AD605" s="1058" t="s">
        <v>2478</v>
      </c>
      <c r="AE605" s="1066" t="s">
        <v>2500</v>
      </c>
      <c r="AF605" s="1020" t="s">
        <v>3108</v>
      </c>
      <c r="AG605" s="1020" t="s">
        <v>3108</v>
      </c>
      <c r="AH605" s="1020" t="s">
        <v>3108</v>
      </c>
      <c r="AI605" s="1020" t="s">
        <v>3108</v>
      </c>
      <c r="AJ605" s="1020" t="s">
        <v>3108</v>
      </c>
      <c r="AK605" s="1020" t="s">
        <v>3108</v>
      </c>
      <c r="AL605" s="1020" t="s">
        <v>3108</v>
      </c>
      <c r="AM605" s="1020" t="s">
        <v>3108</v>
      </c>
      <c r="AN605" s="1026" t="s">
        <v>3108</v>
      </c>
      <c r="AO605" s="1027" t="s">
        <v>2980</v>
      </c>
      <c r="AP605" s="1003">
        <v>155619000</v>
      </c>
      <c r="AQ605" s="1030"/>
      <c r="AR605" s="1030"/>
      <c r="AS605" s="1030"/>
      <c r="AT605" s="1030"/>
      <c r="AU605" s="1030">
        <f t="shared" si="110"/>
        <v>155619000</v>
      </c>
      <c r="AV605" s="986">
        <v>133075232.76885284</v>
      </c>
      <c r="AW605" s="1030"/>
      <c r="AX605" s="1030"/>
      <c r="AY605" s="1030"/>
      <c r="AZ605" s="1030"/>
      <c r="BA605" s="1030">
        <f t="shared" si="108"/>
        <v>133075232.76885284</v>
      </c>
      <c r="BB605" s="986">
        <v>145364986.74557644</v>
      </c>
      <c r="BC605" s="1030"/>
      <c r="BD605" s="1030"/>
      <c r="BE605" s="1030"/>
      <c r="BF605" s="1030"/>
      <c r="BG605" s="1030">
        <f t="shared" si="107"/>
        <v>145364986.74557644</v>
      </c>
      <c r="BH605" s="1030">
        <v>158453851.97929019</v>
      </c>
      <c r="BI605" s="1030"/>
      <c r="BJ605" s="1030"/>
      <c r="BK605" s="1030"/>
      <c r="BL605" s="1030"/>
      <c r="BM605" s="1030">
        <f t="shared" si="109"/>
        <v>158453851.97929019</v>
      </c>
    </row>
    <row r="606" spans="1:65" s="1016" customFormat="1" ht="103.5" hidden="1" x14ac:dyDescent="0.25">
      <c r="A606" s="1014">
        <v>603</v>
      </c>
      <c r="B606" s="854" t="s">
        <v>2468</v>
      </c>
      <c r="C606" s="1013" t="s">
        <v>3087</v>
      </c>
      <c r="D606" s="1245" t="s">
        <v>2484</v>
      </c>
      <c r="E606" s="854" t="s">
        <v>2485</v>
      </c>
      <c r="F606" s="854" t="s">
        <v>2486</v>
      </c>
      <c r="G606" s="1063" t="s">
        <v>110</v>
      </c>
      <c r="H606" s="1232">
        <v>0.73</v>
      </c>
      <c r="I606" s="1234" t="s">
        <v>728</v>
      </c>
      <c r="J606" s="1063">
        <v>2021</v>
      </c>
      <c r="K606" s="1232">
        <v>0.75</v>
      </c>
      <c r="L606" s="1063">
        <v>45</v>
      </c>
      <c r="M606" s="1063" t="s">
        <v>348</v>
      </c>
      <c r="N606" s="1063">
        <v>4599</v>
      </c>
      <c r="O606" s="854" t="s">
        <v>413</v>
      </c>
      <c r="P606" s="1223">
        <v>4599023</v>
      </c>
      <c r="Q606" s="1063" t="s">
        <v>2553</v>
      </c>
      <c r="R606" s="1184" t="s">
        <v>2501</v>
      </c>
      <c r="S606" s="1223">
        <v>459902300</v>
      </c>
      <c r="T606" s="1233" t="s">
        <v>2502</v>
      </c>
      <c r="U606" s="1233">
        <v>1</v>
      </c>
      <c r="V606" s="1233">
        <v>1</v>
      </c>
      <c r="W606" s="1233">
        <v>1</v>
      </c>
      <c r="X606" s="1233">
        <v>1</v>
      </c>
      <c r="Y606" s="1233">
        <v>1</v>
      </c>
      <c r="Z606" s="1233">
        <v>1</v>
      </c>
      <c r="AA606" s="1023" t="s">
        <v>53</v>
      </c>
      <c r="AB606" s="1023" t="s">
        <v>3317</v>
      </c>
      <c r="AC606" s="1224" t="s">
        <v>2477</v>
      </c>
      <c r="AD606" s="1063" t="s">
        <v>2478</v>
      </c>
      <c r="AE606" s="1224" t="s">
        <v>2504</v>
      </c>
      <c r="AF606" s="1020" t="s">
        <v>3108</v>
      </c>
      <c r="AG606" s="1020" t="s">
        <v>3108</v>
      </c>
      <c r="AH606" s="1020" t="s">
        <v>3108</v>
      </c>
      <c r="AI606" s="1020" t="s">
        <v>3108</v>
      </c>
      <c r="AJ606" s="1020" t="s">
        <v>3108</v>
      </c>
      <c r="AK606" s="1020" t="s">
        <v>3108</v>
      </c>
      <c r="AL606" s="1020" t="s">
        <v>3108</v>
      </c>
      <c r="AM606" s="1020" t="s">
        <v>3108</v>
      </c>
      <c r="AN606" s="1026" t="s">
        <v>3108</v>
      </c>
      <c r="AO606" s="1023" t="s">
        <v>2980</v>
      </c>
      <c r="AP606" s="1017">
        <v>1895103216</v>
      </c>
      <c r="AQ606" s="1164"/>
      <c r="AR606" s="1164"/>
      <c r="AS606" s="1164"/>
      <c r="AT606" s="1164"/>
      <c r="AU606" s="1164">
        <f t="shared" si="110"/>
        <v>1895103216</v>
      </c>
      <c r="AV606" s="1018">
        <v>1620568835.3620162</v>
      </c>
      <c r="AW606" s="1164"/>
      <c r="AX606" s="1164"/>
      <c r="AY606" s="1164"/>
      <c r="AZ606" s="1164"/>
      <c r="BA606" s="1164">
        <f t="shared" si="108"/>
        <v>1620568835.3620162</v>
      </c>
      <c r="BB606" s="1018">
        <v>1770231487.6418643</v>
      </c>
      <c r="BC606" s="1164"/>
      <c r="BD606" s="1164"/>
      <c r="BE606" s="1164"/>
      <c r="BF606" s="1164"/>
      <c r="BG606" s="1164">
        <f t="shared" si="107"/>
        <v>1770231487.6418643</v>
      </c>
      <c r="BH606" s="1164">
        <v>1929625588.6076941</v>
      </c>
      <c r="BI606" s="1164"/>
      <c r="BJ606" s="1164"/>
      <c r="BK606" s="1164"/>
      <c r="BL606" s="1164"/>
      <c r="BM606" s="1164">
        <f t="shared" si="109"/>
        <v>1929625588.6076941</v>
      </c>
    </row>
    <row r="607" spans="1:65" ht="103.5" hidden="1" x14ac:dyDescent="0.25">
      <c r="A607" s="855">
        <v>604</v>
      </c>
      <c r="B607" s="850" t="s">
        <v>2468</v>
      </c>
      <c r="C607" s="849" t="s">
        <v>3087</v>
      </c>
      <c r="D607" s="1244" t="s">
        <v>2484</v>
      </c>
      <c r="E607" s="1061" t="s">
        <v>2485</v>
      </c>
      <c r="F607" s="1061" t="s">
        <v>2486</v>
      </c>
      <c r="G607" s="1060" t="s">
        <v>110</v>
      </c>
      <c r="H607" s="1188">
        <v>0.73</v>
      </c>
      <c r="I607" s="1235" t="s">
        <v>728</v>
      </c>
      <c r="J607" s="1060">
        <v>2021</v>
      </c>
      <c r="K607" s="1188">
        <v>0.75</v>
      </c>
      <c r="L607" s="1060">
        <v>45</v>
      </c>
      <c r="M607" s="1060" t="s">
        <v>348</v>
      </c>
      <c r="N607" s="1060">
        <v>4599</v>
      </c>
      <c r="O607" s="1061" t="s">
        <v>413</v>
      </c>
      <c r="P607" s="1209">
        <v>4599023</v>
      </c>
      <c r="Q607" s="1058" t="s">
        <v>2553</v>
      </c>
      <c r="R607" s="1064" t="s">
        <v>2505</v>
      </c>
      <c r="S607" s="1209">
        <v>459902300</v>
      </c>
      <c r="T607" s="1072" t="s">
        <v>2502</v>
      </c>
      <c r="U607" s="1072">
        <v>1</v>
      </c>
      <c r="V607" s="1072">
        <v>1</v>
      </c>
      <c r="W607" s="1072">
        <v>1</v>
      </c>
      <c r="X607" s="1072">
        <v>1</v>
      </c>
      <c r="Y607" s="1072">
        <v>1</v>
      </c>
      <c r="Z607" s="1072">
        <v>1</v>
      </c>
      <c r="AA607" s="1020" t="s">
        <v>53</v>
      </c>
      <c r="AB607" s="1020" t="s">
        <v>3317</v>
      </c>
      <c r="AC607" s="1066" t="s">
        <v>2507</v>
      </c>
      <c r="AD607" s="1058" t="s">
        <v>2478</v>
      </c>
      <c r="AE607" s="1066" t="s">
        <v>2500</v>
      </c>
      <c r="AF607" s="1020" t="s">
        <v>3108</v>
      </c>
      <c r="AG607" s="1020" t="s">
        <v>3108</v>
      </c>
      <c r="AH607" s="1020" t="s">
        <v>3108</v>
      </c>
      <c r="AI607" s="1020" t="s">
        <v>3108</v>
      </c>
      <c r="AJ607" s="1020" t="s">
        <v>3108</v>
      </c>
      <c r="AK607" s="1020" t="s">
        <v>3108</v>
      </c>
      <c r="AL607" s="1020" t="s">
        <v>3108</v>
      </c>
      <c r="AM607" s="1020" t="s">
        <v>3108</v>
      </c>
      <c r="AN607" s="1026" t="s">
        <v>3108</v>
      </c>
      <c r="AO607" s="1027" t="s">
        <v>2980</v>
      </c>
      <c r="AP607" s="1003">
        <v>513095400</v>
      </c>
      <c r="AQ607" s="1030"/>
      <c r="AR607" s="1030"/>
      <c r="AS607" s="1030"/>
      <c r="AT607" s="1030"/>
      <c r="AU607" s="1030">
        <f t="shared" si="110"/>
        <v>513095400</v>
      </c>
      <c r="AV607" s="986">
        <v>438765766.31148928</v>
      </c>
      <c r="AW607" s="1030"/>
      <c r="AX607" s="1030"/>
      <c r="AY607" s="1030"/>
      <c r="AZ607" s="1030"/>
      <c r="BA607" s="1030">
        <f t="shared" si="108"/>
        <v>438765766.31148928</v>
      </c>
      <c r="BB607" s="986">
        <v>479286629.65458095</v>
      </c>
      <c r="BC607" s="1030"/>
      <c r="BD607" s="1030"/>
      <c r="BE607" s="1030"/>
      <c r="BF607" s="1030"/>
      <c r="BG607" s="1030">
        <f t="shared" si="107"/>
        <v>479286629.65458095</v>
      </c>
      <c r="BH607" s="1030">
        <v>522442263.23813081</v>
      </c>
      <c r="BI607" s="1030"/>
      <c r="BJ607" s="1030"/>
      <c r="BK607" s="1030"/>
      <c r="BL607" s="1030"/>
      <c r="BM607" s="1030">
        <f t="shared" si="109"/>
        <v>522442263.23813081</v>
      </c>
    </row>
    <row r="608" spans="1:65" s="1016" customFormat="1" ht="103.5" hidden="1" x14ac:dyDescent="0.25">
      <c r="A608" s="1014">
        <v>605</v>
      </c>
      <c r="B608" s="854" t="s">
        <v>2468</v>
      </c>
      <c r="C608" s="1013" t="s">
        <v>3087</v>
      </c>
      <c r="D608" s="1245" t="s">
        <v>2484</v>
      </c>
      <c r="E608" s="854" t="s">
        <v>2485</v>
      </c>
      <c r="F608" s="854" t="s">
        <v>2486</v>
      </c>
      <c r="G608" s="1063" t="s">
        <v>110</v>
      </c>
      <c r="H608" s="1232">
        <v>0.73</v>
      </c>
      <c r="I608" s="1234" t="s">
        <v>728</v>
      </c>
      <c r="J608" s="1063">
        <v>2021</v>
      </c>
      <c r="K608" s="1232">
        <v>0.75</v>
      </c>
      <c r="L608" s="1063">
        <v>45</v>
      </c>
      <c r="M608" s="1063" t="s">
        <v>348</v>
      </c>
      <c r="N608" s="1063">
        <v>4599</v>
      </c>
      <c r="O608" s="854" t="s">
        <v>413</v>
      </c>
      <c r="P608" s="1223">
        <v>4599032</v>
      </c>
      <c r="Q608" s="1063" t="s">
        <v>1896</v>
      </c>
      <c r="R608" s="1184" t="s">
        <v>2508</v>
      </c>
      <c r="S608" s="1223" t="s">
        <v>2510</v>
      </c>
      <c r="T608" s="1233" t="s">
        <v>1898</v>
      </c>
      <c r="U608" s="1233">
        <v>1</v>
      </c>
      <c r="V608" s="1233">
        <v>1</v>
      </c>
      <c r="W608" s="1233">
        <v>1</v>
      </c>
      <c r="X608" s="1233">
        <v>1</v>
      </c>
      <c r="Y608" s="1233">
        <v>1</v>
      </c>
      <c r="Z608" s="1233">
        <v>1</v>
      </c>
      <c r="AA608" s="1023" t="s">
        <v>53</v>
      </c>
      <c r="AB608" s="1023" t="s">
        <v>3317</v>
      </c>
      <c r="AC608" s="1224" t="s">
        <v>2507</v>
      </c>
      <c r="AD608" s="1063" t="s">
        <v>2478</v>
      </c>
      <c r="AE608" s="1224" t="s">
        <v>2500</v>
      </c>
      <c r="AF608" s="1020" t="s">
        <v>3108</v>
      </c>
      <c r="AG608" s="1020" t="s">
        <v>3108</v>
      </c>
      <c r="AH608" s="1020" t="s">
        <v>3108</v>
      </c>
      <c r="AI608" s="1020" t="s">
        <v>3108</v>
      </c>
      <c r="AJ608" s="1020" t="s">
        <v>3108</v>
      </c>
      <c r="AK608" s="1020" t="s">
        <v>3108</v>
      </c>
      <c r="AL608" s="1020" t="s">
        <v>3108</v>
      </c>
      <c r="AM608" s="1020" t="s">
        <v>3108</v>
      </c>
      <c r="AN608" s="1026" t="s">
        <v>3108</v>
      </c>
      <c r="AO608" s="1023" t="s">
        <v>2980</v>
      </c>
      <c r="AP608" s="1017"/>
      <c r="AQ608" s="1164"/>
      <c r="AR608" s="1164"/>
      <c r="AS608" s="1164"/>
      <c r="AT608" s="1164"/>
      <c r="AU608" s="1164"/>
      <c r="AV608" s="1018">
        <v>21378371.659124665</v>
      </c>
      <c r="AW608" s="1164"/>
      <c r="AX608" s="1164"/>
      <c r="AY608" s="1164"/>
      <c r="AZ608" s="1164"/>
      <c r="BA608" s="1164">
        <f t="shared" si="108"/>
        <v>21378371.659124665</v>
      </c>
      <c r="BB608" s="1018">
        <v>23352705.44496116</v>
      </c>
      <c r="BC608" s="1164"/>
      <c r="BD608" s="1164"/>
      <c r="BE608" s="1164"/>
      <c r="BF608" s="1164"/>
      <c r="BG608" s="1164">
        <f t="shared" si="107"/>
        <v>23352705.44496116</v>
      </c>
      <c r="BH608" s="1164">
        <v>25455415.466506369</v>
      </c>
      <c r="BI608" s="1164"/>
      <c r="BJ608" s="1164"/>
      <c r="BK608" s="1164"/>
      <c r="BL608" s="1164"/>
      <c r="BM608" s="1164">
        <f t="shared" si="109"/>
        <v>25455415.466506369</v>
      </c>
    </row>
    <row r="609" spans="1:65" ht="258.75" hidden="1" x14ac:dyDescent="0.25">
      <c r="A609" s="855">
        <v>606</v>
      </c>
      <c r="B609" s="851" t="s">
        <v>2468</v>
      </c>
      <c r="C609" s="849" t="s">
        <v>3088</v>
      </c>
      <c r="D609" s="853" t="s">
        <v>2512</v>
      </c>
      <c r="E609" s="850" t="s">
        <v>2513</v>
      </c>
      <c r="F609" s="850" t="s">
        <v>2515</v>
      </c>
      <c r="G609" s="1058" t="s">
        <v>110</v>
      </c>
      <c r="H609" s="1058">
        <v>46.59</v>
      </c>
      <c r="I609" s="1058" t="s">
        <v>2516</v>
      </c>
      <c r="J609" s="1058">
        <v>2022</v>
      </c>
      <c r="K609" s="1058">
        <v>50.59</v>
      </c>
      <c r="L609" s="1058">
        <v>45</v>
      </c>
      <c r="M609" s="1058" t="s">
        <v>348</v>
      </c>
      <c r="N609" s="1058">
        <v>4599</v>
      </c>
      <c r="O609" s="850" t="s">
        <v>2514</v>
      </c>
      <c r="P609" s="1072" t="s">
        <v>2518</v>
      </c>
      <c r="Q609" s="1063" t="s">
        <v>102</v>
      </c>
      <c r="R609" s="1064" t="s">
        <v>2517</v>
      </c>
      <c r="S609" s="1072" t="s">
        <v>2519</v>
      </c>
      <c r="T609" s="1058" t="s">
        <v>103</v>
      </c>
      <c r="U609" s="1070">
        <v>4273</v>
      </c>
      <c r="V609" s="1070">
        <f t="shared" ref="V609:Y609" si="111">+U609+30</f>
        <v>4303</v>
      </c>
      <c r="W609" s="1070">
        <f t="shared" si="111"/>
        <v>4333</v>
      </c>
      <c r="X609" s="1070">
        <f t="shared" si="111"/>
        <v>4363</v>
      </c>
      <c r="Y609" s="1070">
        <f t="shared" si="111"/>
        <v>4393</v>
      </c>
      <c r="Z609" s="1070">
        <v>4393</v>
      </c>
      <c r="AA609" s="1020" t="s">
        <v>43</v>
      </c>
      <c r="AB609" s="1058" t="s">
        <v>3316</v>
      </c>
      <c r="AC609" s="1058" t="s">
        <v>1822</v>
      </c>
      <c r="AD609" s="1058" t="s">
        <v>1823</v>
      </c>
      <c r="AE609" s="1066" t="s">
        <v>2554</v>
      </c>
      <c r="AF609" s="1040" t="s">
        <v>3108</v>
      </c>
      <c r="AG609" s="1040" t="s">
        <v>3108</v>
      </c>
      <c r="AH609" s="1040" t="s">
        <v>3108</v>
      </c>
      <c r="AI609" s="1040" t="s">
        <v>3108</v>
      </c>
      <c r="AJ609" s="1040" t="s">
        <v>3108</v>
      </c>
      <c r="AK609" s="1040" t="s">
        <v>3108</v>
      </c>
      <c r="AL609" s="1040" t="s">
        <v>3108</v>
      </c>
      <c r="AM609" s="1040" t="s">
        <v>3108</v>
      </c>
      <c r="AN609" s="1040" t="s">
        <v>3108</v>
      </c>
      <c r="AO609" s="1027" t="s">
        <v>2981</v>
      </c>
      <c r="AP609" s="1002">
        <v>868080000</v>
      </c>
      <c r="AQ609" s="1030"/>
      <c r="AR609" s="1030"/>
      <c r="AS609" s="1030"/>
      <c r="AT609" s="1030"/>
      <c r="AU609" s="1030">
        <f t="shared" si="110"/>
        <v>868080000</v>
      </c>
      <c r="AV609" s="987">
        <v>742425679.42043924</v>
      </c>
      <c r="AW609" s="1030"/>
      <c r="AX609" s="1030"/>
      <c r="AY609" s="1030"/>
      <c r="AZ609" s="1030"/>
      <c r="BA609" s="1030">
        <f t="shared" si="108"/>
        <v>742425679.42043924</v>
      </c>
      <c r="BB609" s="987">
        <v>810896539.64670515</v>
      </c>
      <c r="BC609" s="1030"/>
      <c r="BD609" s="1030"/>
      <c r="BE609" s="1030"/>
      <c r="BF609" s="1030"/>
      <c r="BG609" s="1030">
        <f t="shared" si="107"/>
        <v>810896539.64670515</v>
      </c>
      <c r="BH609" s="987">
        <v>883893482.01771092</v>
      </c>
      <c r="BI609" s="1030"/>
      <c r="BJ609" s="1030"/>
      <c r="BK609" s="1030"/>
      <c r="BL609" s="1030"/>
      <c r="BM609" s="1030">
        <f t="shared" si="109"/>
        <v>883893482.01771092</v>
      </c>
    </row>
    <row r="610" spans="1:65" ht="258.75" hidden="1" x14ac:dyDescent="0.25">
      <c r="A610" s="855">
        <v>607</v>
      </c>
      <c r="B610" s="851" t="s">
        <v>2468</v>
      </c>
      <c r="C610" s="849" t="s">
        <v>3088</v>
      </c>
      <c r="D610" s="853" t="s">
        <v>2512</v>
      </c>
      <c r="E610" s="850" t="s">
        <v>2513</v>
      </c>
      <c r="F610" s="850" t="s">
        <v>2515</v>
      </c>
      <c r="G610" s="1058" t="s">
        <v>110</v>
      </c>
      <c r="H610" s="1058">
        <v>46.59</v>
      </c>
      <c r="I610" s="1058" t="s">
        <v>2516</v>
      </c>
      <c r="J610" s="1058">
        <v>2022</v>
      </c>
      <c r="K610" s="1058">
        <v>50.59</v>
      </c>
      <c r="L610" s="1058">
        <v>45</v>
      </c>
      <c r="M610" s="1058" t="s">
        <v>348</v>
      </c>
      <c r="N610" s="1058">
        <v>4599</v>
      </c>
      <c r="O610" s="850" t="s">
        <v>2514</v>
      </c>
      <c r="P610" s="1072" t="s">
        <v>2521</v>
      </c>
      <c r="Q610" s="1063" t="s">
        <v>160</v>
      </c>
      <c r="R610" s="1064" t="s">
        <v>2520</v>
      </c>
      <c r="S610" s="1072" t="s">
        <v>2522</v>
      </c>
      <c r="T610" s="1058" t="s">
        <v>1452</v>
      </c>
      <c r="U610" s="1070">
        <v>64062</v>
      </c>
      <c r="V610" s="1070">
        <f t="shared" ref="V610:Y610" si="112">+U610-3000</f>
        <v>61062</v>
      </c>
      <c r="W610" s="1070">
        <f t="shared" si="112"/>
        <v>58062</v>
      </c>
      <c r="X610" s="1070">
        <f t="shared" si="112"/>
        <v>55062</v>
      </c>
      <c r="Y610" s="1070">
        <f t="shared" si="112"/>
        <v>52062</v>
      </c>
      <c r="Z610" s="1070">
        <v>52069</v>
      </c>
      <c r="AA610" s="1058" t="s">
        <v>43</v>
      </c>
      <c r="AB610" s="1058" t="s">
        <v>3316</v>
      </c>
      <c r="AC610" s="1058" t="s">
        <v>1822</v>
      </c>
      <c r="AD610" s="1058" t="s">
        <v>1823</v>
      </c>
      <c r="AE610" s="1066" t="s">
        <v>2554</v>
      </c>
      <c r="AF610" s="1040" t="s">
        <v>3108</v>
      </c>
      <c r="AG610" s="1040" t="s">
        <v>3108</v>
      </c>
      <c r="AH610" s="1040" t="s">
        <v>3108</v>
      </c>
      <c r="AI610" s="1040" t="s">
        <v>3108</v>
      </c>
      <c r="AJ610" s="1040" t="s">
        <v>3108</v>
      </c>
      <c r="AK610" s="1040" t="s">
        <v>3108</v>
      </c>
      <c r="AL610" s="1040" t="s">
        <v>3108</v>
      </c>
      <c r="AM610" s="1040" t="s">
        <v>3108</v>
      </c>
      <c r="AN610" s="1040" t="s">
        <v>3108</v>
      </c>
      <c r="AO610" s="1027" t="s">
        <v>2981</v>
      </c>
      <c r="AP610" s="1002">
        <v>1789804912</v>
      </c>
      <c r="AQ610" s="1030"/>
      <c r="AR610" s="1030"/>
      <c r="AS610" s="1030"/>
      <c r="AT610" s="1030"/>
      <c r="AU610" s="1030">
        <f t="shared" si="110"/>
        <v>1789804912</v>
      </c>
      <c r="AV610" s="987">
        <v>1530731185.8603351</v>
      </c>
      <c r="AW610" s="1030"/>
      <c r="AX610" s="1030"/>
      <c r="AY610" s="1030"/>
      <c r="AZ610" s="1030"/>
      <c r="BA610" s="1030">
        <f t="shared" si="108"/>
        <v>1530731185.8603351</v>
      </c>
      <c r="BB610" s="987">
        <v>1671904213.6479077</v>
      </c>
      <c r="BC610" s="1030"/>
      <c r="BD610" s="1030"/>
      <c r="BE610" s="1030"/>
      <c r="BF610" s="1030"/>
      <c r="BG610" s="1030">
        <f t="shared" si="107"/>
        <v>1671904213.6479077</v>
      </c>
      <c r="BH610" s="987">
        <v>1822409104.9213009</v>
      </c>
      <c r="BI610" s="1030"/>
      <c r="BJ610" s="1030"/>
      <c r="BK610" s="1030"/>
      <c r="BL610" s="1030"/>
      <c r="BM610" s="1030">
        <f t="shared" si="109"/>
        <v>1822409104.9213009</v>
      </c>
    </row>
    <row r="611" spans="1:65" ht="258.75" hidden="1" x14ac:dyDescent="0.25">
      <c r="A611" s="855">
        <v>608</v>
      </c>
      <c r="B611" s="851" t="s">
        <v>2468</v>
      </c>
      <c r="C611" s="849" t="s">
        <v>3088</v>
      </c>
      <c r="D611" s="853" t="s">
        <v>2512</v>
      </c>
      <c r="E611" s="850" t="s">
        <v>2513</v>
      </c>
      <c r="F611" s="850" t="s">
        <v>2515</v>
      </c>
      <c r="G611" s="1058" t="s">
        <v>110</v>
      </c>
      <c r="H611" s="1058">
        <v>46.59</v>
      </c>
      <c r="I611" s="1058" t="s">
        <v>2516</v>
      </c>
      <c r="J611" s="1058">
        <v>2022</v>
      </c>
      <c r="K611" s="1058">
        <v>50.59</v>
      </c>
      <c r="L611" s="1058">
        <v>45</v>
      </c>
      <c r="M611" s="1058" t="s">
        <v>348</v>
      </c>
      <c r="N611" s="1058">
        <v>4599</v>
      </c>
      <c r="O611" s="850" t="s">
        <v>2514</v>
      </c>
      <c r="P611" s="1072" t="s">
        <v>2525</v>
      </c>
      <c r="Q611" s="1063" t="s">
        <v>2526</v>
      </c>
      <c r="R611" s="1064" t="s">
        <v>2524</v>
      </c>
      <c r="S611" s="1072" t="s">
        <v>2527</v>
      </c>
      <c r="T611" s="1058" t="s">
        <v>2528</v>
      </c>
      <c r="U611" s="1070">
        <v>260939</v>
      </c>
      <c r="V611" s="1070">
        <v>300373</v>
      </c>
      <c r="W611" s="1070">
        <v>315391</v>
      </c>
      <c r="X611" s="1070">
        <v>331161</v>
      </c>
      <c r="Y611" s="1070">
        <v>347719</v>
      </c>
      <c r="Z611" s="1070">
        <v>347719</v>
      </c>
      <c r="AA611" s="1020" t="s">
        <v>43</v>
      </c>
      <c r="AB611" s="1058" t="s">
        <v>3316</v>
      </c>
      <c r="AC611" s="1058" t="s">
        <v>1822</v>
      </c>
      <c r="AD611" s="1058" t="s">
        <v>1823</v>
      </c>
      <c r="AE611" s="1066" t="s">
        <v>2554</v>
      </c>
      <c r="AF611" s="1040" t="s">
        <v>3108</v>
      </c>
      <c r="AG611" s="1040" t="s">
        <v>3108</v>
      </c>
      <c r="AH611" s="1040" t="s">
        <v>3108</v>
      </c>
      <c r="AI611" s="1040" t="s">
        <v>3108</v>
      </c>
      <c r="AJ611" s="1040" t="s">
        <v>3108</v>
      </c>
      <c r="AK611" s="1040" t="s">
        <v>3108</v>
      </c>
      <c r="AL611" s="1040" t="s">
        <v>3108</v>
      </c>
      <c r="AM611" s="1040" t="s">
        <v>3108</v>
      </c>
      <c r="AN611" s="1040" t="s">
        <v>3108</v>
      </c>
      <c r="AO611" s="1027" t="s">
        <v>2981</v>
      </c>
      <c r="AP611" s="1002">
        <v>2082115088</v>
      </c>
      <c r="AQ611" s="1030"/>
      <c r="AR611" s="1030"/>
      <c r="AS611" s="1030"/>
      <c r="AT611" s="1030"/>
      <c r="AU611" s="1030">
        <f t="shared" si="110"/>
        <v>2082115088</v>
      </c>
      <c r="AV611" s="987">
        <v>1780729551.2394569</v>
      </c>
      <c r="AW611" s="1030"/>
      <c r="AX611" s="1030"/>
      <c r="AY611" s="1030"/>
      <c r="AZ611" s="1030"/>
      <c r="BA611" s="1030">
        <f t="shared" si="108"/>
        <v>1780729551.2394569</v>
      </c>
      <c r="BB611" s="987">
        <v>1944958897.803653</v>
      </c>
      <c r="BC611" s="1030"/>
      <c r="BD611" s="1030"/>
      <c r="BE611" s="1030"/>
      <c r="BF611" s="1030"/>
      <c r="BG611" s="1030">
        <f t="shared" si="107"/>
        <v>1944958897.803653</v>
      </c>
      <c r="BH611" s="987">
        <v>2120044183.8239942</v>
      </c>
      <c r="BI611" s="1030"/>
      <c r="BJ611" s="1030"/>
      <c r="BK611" s="1030"/>
      <c r="BL611" s="1030"/>
      <c r="BM611" s="1030">
        <f t="shared" si="109"/>
        <v>2120044183.8239942</v>
      </c>
    </row>
    <row r="612" spans="1:65" ht="258.75" hidden="1" x14ac:dyDescent="0.25">
      <c r="A612" s="855">
        <v>609</v>
      </c>
      <c r="B612" s="850" t="s">
        <v>2468</v>
      </c>
      <c r="C612" s="849" t="s">
        <v>3088</v>
      </c>
      <c r="D612" s="1244" t="s">
        <v>2512</v>
      </c>
      <c r="E612" s="850" t="s">
        <v>2513</v>
      </c>
      <c r="F612" s="850" t="s">
        <v>2515</v>
      </c>
      <c r="G612" s="1058" t="s">
        <v>110</v>
      </c>
      <c r="H612" s="1058">
        <v>46.59</v>
      </c>
      <c r="I612" s="1058" t="s">
        <v>2516</v>
      </c>
      <c r="J612" s="1058">
        <v>2022</v>
      </c>
      <c r="K612" s="1058">
        <v>50.59</v>
      </c>
      <c r="L612" s="1058">
        <v>45</v>
      </c>
      <c r="M612" s="1058" t="s">
        <v>348</v>
      </c>
      <c r="N612" s="1058">
        <v>4599</v>
      </c>
      <c r="O612" s="850" t="s">
        <v>2514</v>
      </c>
      <c r="P612" s="1072" t="s">
        <v>2530</v>
      </c>
      <c r="Q612" s="1058" t="s">
        <v>51</v>
      </c>
      <c r="R612" s="1064" t="s">
        <v>2529</v>
      </c>
      <c r="S612" s="1072">
        <v>459901900</v>
      </c>
      <c r="T612" s="1058" t="s">
        <v>52</v>
      </c>
      <c r="U612" s="1186">
        <v>1.32</v>
      </c>
      <c r="V612" s="1186">
        <f t="shared" ref="V612:Y612" si="113">+U612-3%</f>
        <v>1.29</v>
      </c>
      <c r="W612" s="1186">
        <f t="shared" si="113"/>
        <v>1.26</v>
      </c>
      <c r="X612" s="1186">
        <f t="shared" si="113"/>
        <v>1.23</v>
      </c>
      <c r="Y612" s="1186">
        <f t="shared" si="113"/>
        <v>1.2</v>
      </c>
      <c r="Z612" s="1058" t="s">
        <v>2532</v>
      </c>
      <c r="AA612" s="1020" t="s">
        <v>43</v>
      </c>
      <c r="AB612" s="1058"/>
      <c r="AC612" s="1058" t="s">
        <v>1822</v>
      </c>
      <c r="AD612" s="1058" t="s">
        <v>1823</v>
      </c>
      <c r="AE612" s="1066" t="s">
        <v>2554</v>
      </c>
      <c r="AF612" s="1040" t="s">
        <v>3108</v>
      </c>
      <c r="AG612" s="1040" t="s">
        <v>3108</v>
      </c>
      <c r="AH612" s="1040" t="s">
        <v>3108</v>
      </c>
      <c r="AI612" s="1040" t="s">
        <v>3108</v>
      </c>
      <c r="AJ612" s="1040" t="s">
        <v>3108</v>
      </c>
      <c r="AK612" s="1040" t="s">
        <v>3108</v>
      </c>
      <c r="AL612" s="1040" t="s">
        <v>3108</v>
      </c>
      <c r="AM612" s="1040" t="s">
        <v>3108</v>
      </c>
      <c r="AN612" s="1040" t="s">
        <v>3108</v>
      </c>
      <c r="AO612" s="1027" t="s">
        <v>2981</v>
      </c>
      <c r="AP612" s="1002"/>
      <c r="AQ612" s="1030"/>
      <c r="AR612" s="1030"/>
      <c r="AS612" s="1030"/>
      <c r="AT612" s="1030"/>
      <c r="AU612" s="1030"/>
      <c r="AV612" s="987"/>
      <c r="AW612" s="1030"/>
      <c r="AX612" s="1030"/>
      <c r="AY612" s="1030"/>
      <c r="AZ612" s="1030"/>
      <c r="BA612" s="1030"/>
      <c r="BB612" s="987"/>
      <c r="BC612" s="1030"/>
      <c r="BD612" s="1030"/>
      <c r="BE612" s="1030"/>
      <c r="BF612" s="1030"/>
      <c r="BG612" s="1030"/>
      <c r="BH612" s="987"/>
      <c r="BI612" s="1030"/>
      <c r="BJ612" s="1030"/>
      <c r="BK612" s="1030"/>
      <c r="BL612" s="1030"/>
      <c r="BM612" s="1030">
        <f t="shared" si="109"/>
        <v>0</v>
      </c>
    </row>
    <row r="613" spans="1:65" ht="258.75" hidden="1" x14ac:dyDescent="0.25">
      <c r="A613" s="855">
        <v>610</v>
      </c>
      <c r="B613" s="850" t="s">
        <v>2468</v>
      </c>
      <c r="C613" s="849" t="s">
        <v>3088</v>
      </c>
      <c r="D613" s="1244" t="s">
        <v>2512</v>
      </c>
      <c r="E613" s="850" t="s">
        <v>2513</v>
      </c>
      <c r="F613" s="850" t="s">
        <v>2515</v>
      </c>
      <c r="G613" s="1058" t="s">
        <v>110</v>
      </c>
      <c r="H613" s="1058">
        <v>46.59</v>
      </c>
      <c r="I613" s="1058" t="s">
        <v>2516</v>
      </c>
      <c r="J613" s="1058">
        <v>2022</v>
      </c>
      <c r="K613" s="1058">
        <v>50.59</v>
      </c>
      <c r="L613" s="1058">
        <v>45</v>
      </c>
      <c r="M613" s="1058" t="s">
        <v>348</v>
      </c>
      <c r="N613" s="1058">
        <v>4599</v>
      </c>
      <c r="O613" s="850" t="s">
        <v>2514</v>
      </c>
      <c r="P613" s="1072" t="s">
        <v>2534</v>
      </c>
      <c r="Q613" s="1058" t="s">
        <v>867</v>
      </c>
      <c r="R613" s="1064" t="s">
        <v>2533</v>
      </c>
      <c r="S613" s="1072">
        <v>459902000</v>
      </c>
      <c r="T613" s="1058" t="s">
        <v>869</v>
      </c>
      <c r="U613" s="1185">
        <v>0.89910000000000001</v>
      </c>
      <c r="V613" s="1169">
        <v>0.9042</v>
      </c>
      <c r="W613" s="1169">
        <v>0.90920000000000001</v>
      </c>
      <c r="X613" s="1169">
        <v>0.91420000000000001</v>
      </c>
      <c r="Y613" s="1169" t="s">
        <v>2536</v>
      </c>
      <c r="Z613" s="1058" t="s">
        <v>2537</v>
      </c>
      <c r="AA613" s="1020" t="s">
        <v>43</v>
      </c>
      <c r="AB613" s="1058" t="s">
        <v>3316</v>
      </c>
      <c r="AC613" s="1058" t="s">
        <v>1822</v>
      </c>
      <c r="AD613" s="1058" t="s">
        <v>1823</v>
      </c>
      <c r="AE613" s="1066" t="s">
        <v>2554</v>
      </c>
      <c r="AF613" s="1040" t="s">
        <v>3108</v>
      </c>
      <c r="AG613" s="1040" t="s">
        <v>3108</v>
      </c>
      <c r="AH613" s="1040" t="s">
        <v>3108</v>
      </c>
      <c r="AI613" s="1040" t="s">
        <v>3108</v>
      </c>
      <c r="AJ613" s="1040" t="s">
        <v>3108</v>
      </c>
      <c r="AK613" s="1040" t="s">
        <v>3108</v>
      </c>
      <c r="AL613" s="1040" t="s">
        <v>3108</v>
      </c>
      <c r="AM613" s="1040" t="s">
        <v>3108</v>
      </c>
      <c r="AN613" s="1040" t="s">
        <v>3108</v>
      </c>
      <c r="AO613" s="1027" t="s">
        <v>2981</v>
      </c>
      <c r="AP613" s="1002"/>
      <c r="AQ613" s="1030"/>
      <c r="AR613" s="1030"/>
      <c r="AS613" s="1030"/>
      <c r="AT613" s="1030"/>
      <c r="AU613" s="1030"/>
      <c r="AV613" s="987"/>
      <c r="AW613" s="1030"/>
      <c r="AX613" s="1030"/>
      <c r="AY613" s="1030"/>
      <c r="AZ613" s="1030"/>
      <c r="BA613" s="1030"/>
      <c r="BB613" s="987"/>
      <c r="BC613" s="1030"/>
      <c r="BD613" s="1030"/>
      <c r="BE613" s="1030"/>
      <c r="BF613" s="1030"/>
      <c r="BG613" s="1030"/>
      <c r="BH613" s="987"/>
      <c r="BI613" s="1030"/>
      <c r="BJ613" s="1030"/>
      <c r="BK613" s="1030"/>
      <c r="BL613" s="1030"/>
      <c r="BM613" s="1030">
        <f t="shared" si="109"/>
        <v>0</v>
      </c>
    </row>
    <row r="614" spans="1:65" ht="258.75" hidden="1" x14ac:dyDescent="0.25">
      <c r="A614" s="855">
        <v>611</v>
      </c>
      <c r="B614" s="851" t="s">
        <v>2468</v>
      </c>
      <c r="C614" s="849" t="s">
        <v>3088</v>
      </c>
      <c r="D614" s="853" t="s">
        <v>2512</v>
      </c>
      <c r="E614" s="850" t="s">
        <v>2513</v>
      </c>
      <c r="F614" s="850" t="s">
        <v>2515</v>
      </c>
      <c r="G614" s="1058" t="s">
        <v>110</v>
      </c>
      <c r="H614" s="1058">
        <v>46.59</v>
      </c>
      <c r="I614" s="1058" t="s">
        <v>2516</v>
      </c>
      <c r="J614" s="1058">
        <v>2022</v>
      </c>
      <c r="K614" s="1058">
        <v>50.59</v>
      </c>
      <c r="L614" s="1058">
        <v>45</v>
      </c>
      <c r="M614" s="1058" t="s">
        <v>348</v>
      </c>
      <c r="N614" s="1058">
        <v>4599</v>
      </c>
      <c r="O614" s="850" t="s">
        <v>2514</v>
      </c>
      <c r="P614" s="1072" t="s">
        <v>2491</v>
      </c>
      <c r="Q614" s="1063" t="s">
        <v>114</v>
      </c>
      <c r="R614" s="1064" t="s">
        <v>2538</v>
      </c>
      <c r="S614" s="1072" t="s">
        <v>2539</v>
      </c>
      <c r="T614" s="1058" t="s">
        <v>116</v>
      </c>
      <c r="U614" s="1165">
        <v>0.55000000000000004</v>
      </c>
      <c r="V614" s="1165">
        <v>0.55000000000000004</v>
      </c>
      <c r="W614" s="1165">
        <v>0.55000000000000004</v>
      </c>
      <c r="X614" s="1165">
        <v>0.55000000000000004</v>
      </c>
      <c r="Y614" s="1165">
        <v>0.55000000000000004</v>
      </c>
      <c r="Z614" s="1165">
        <v>0.55000000000000004</v>
      </c>
      <c r="AA614" s="1020" t="s">
        <v>53</v>
      </c>
      <c r="AB614" s="1058" t="s">
        <v>3317</v>
      </c>
      <c r="AC614" s="1058" t="s">
        <v>1822</v>
      </c>
      <c r="AD614" s="1058" t="s">
        <v>1823</v>
      </c>
      <c r="AE614" s="1066" t="s">
        <v>2554</v>
      </c>
      <c r="AF614" s="1040" t="s">
        <v>3108</v>
      </c>
      <c r="AG614" s="1040" t="s">
        <v>3108</v>
      </c>
      <c r="AH614" s="1040" t="s">
        <v>3108</v>
      </c>
      <c r="AI614" s="1040" t="s">
        <v>3108</v>
      </c>
      <c r="AJ614" s="1040" t="s">
        <v>3108</v>
      </c>
      <c r="AK614" s="1040" t="s">
        <v>3108</v>
      </c>
      <c r="AL614" s="1040" t="s">
        <v>3108</v>
      </c>
      <c r="AM614" s="1040" t="s">
        <v>3108</v>
      </c>
      <c r="AN614" s="1040" t="s">
        <v>3108</v>
      </c>
      <c r="AO614" s="1027" t="s">
        <v>2981</v>
      </c>
      <c r="AP614" s="1002"/>
      <c r="AQ614" s="1030"/>
      <c r="AR614" s="1030"/>
      <c r="AS614" s="1030"/>
      <c r="AT614" s="1030"/>
      <c r="AU614" s="1030"/>
      <c r="AV614" s="987"/>
      <c r="AW614" s="1030"/>
      <c r="AX614" s="1030"/>
      <c r="AY614" s="1030"/>
      <c r="AZ614" s="1030"/>
      <c r="BA614" s="1030"/>
      <c r="BB614" s="987"/>
      <c r="BC614" s="1030"/>
      <c r="BD614" s="1030"/>
      <c r="BE614" s="1030"/>
      <c r="BF614" s="1030"/>
      <c r="BG614" s="1030"/>
      <c r="BH614" s="987"/>
      <c r="BI614" s="1030"/>
      <c r="BJ614" s="1030"/>
      <c r="BK614" s="1030"/>
      <c r="BL614" s="1030"/>
      <c r="BM614" s="1030">
        <f t="shared" si="109"/>
        <v>0</v>
      </c>
    </row>
    <row r="615" spans="1:65" ht="258.75" hidden="1" x14ac:dyDescent="0.25">
      <c r="A615" s="855">
        <v>612</v>
      </c>
      <c r="B615" s="851" t="s">
        <v>2468</v>
      </c>
      <c r="C615" s="849" t="s">
        <v>3088</v>
      </c>
      <c r="D615" s="853" t="s">
        <v>2512</v>
      </c>
      <c r="E615" s="850" t="s">
        <v>2513</v>
      </c>
      <c r="F615" s="850" t="s">
        <v>2515</v>
      </c>
      <c r="G615" s="1058" t="s">
        <v>110</v>
      </c>
      <c r="H615" s="1058">
        <v>46.59</v>
      </c>
      <c r="I615" s="1058" t="s">
        <v>2516</v>
      </c>
      <c r="J615" s="1058">
        <v>2022</v>
      </c>
      <c r="K615" s="1058">
        <v>50.59</v>
      </c>
      <c r="L615" s="1058">
        <v>45</v>
      </c>
      <c r="M615" s="1058" t="s">
        <v>348</v>
      </c>
      <c r="N615" s="1058">
        <v>4599</v>
      </c>
      <c r="O615" s="850" t="s">
        <v>2514</v>
      </c>
      <c r="P615" s="1058" t="s">
        <v>2541</v>
      </c>
      <c r="Q615" s="1063" t="s">
        <v>2542</v>
      </c>
      <c r="R615" s="1064" t="s">
        <v>2540</v>
      </c>
      <c r="S615" s="1058" t="s">
        <v>2543</v>
      </c>
      <c r="T615" s="1058" t="s">
        <v>2544</v>
      </c>
      <c r="U615" s="1165">
        <v>0.35</v>
      </c>
      <c r="V615" s="1165">
        <f t="shared" ref="V615:Y615" si="114">+U615+3%</f>
        <v>0.38</v>
      </c>
      <c r="W615" s="1165">
        <f t="shared" si="114"/>
        <v>0.41000000000000003</v>
      </c>
      <c r="X615" s="1165">
        <f t="shared" si="114"/>
        <v>0.44000000000000006</v>
      </c>
      <c r="Y615" s="1165">
        <f t="shared" si="114"/>
        <v>0.47000000000000008</v>
      </c>
      <c r="Z615" s="1165">
        <v>0.47</v>
      </c>
      <c r="AA615" s="1020" t="s">
        <v>43</v>
      </c>
      <c r="AB615" s="1058" t="s">
        <v>3316</v>
      </c>
      <c r="AC615" s="1058" t="s">
        <v>1822</v>
      </c>
      <c r="AD615" s="1058" t="s">
        <v>1823</v>
      </c>
      <c r="AE615" s="1066" t="s">
        <v>2554</v>
      </c>
      <c r="AF615" s="1040" t="s">
        <v>3108</v>
      </c>
      <c r="AG615" s="1040" t="s">
        <v>3108</v>
      </c>
      <c r="AH615" s="1040" t="s">
        <v>3108</v>
      </c>
      <c r="AI615" s="1040" t="s">
        <v>3108</v>
      </c>
      <c r="AJ615" s="1040" t="s">
        <v>3108</v>
      </c>
      <c r="AK615" s="1040" t="s">
        <v>3108</v>
      </c>
      <c r="AL615" s="1040" t="s">
        <v>3108</v>
      </c>
      <c r="AM615" s="1040" t="s">
        <v>3108</v>
      </c>
      <c r="AN615" s="1040" t="s">
        <v>3108</v>
      </c>
      <c r="AO615" s="1027" t="s">
        <v>2981</v>
      </c>
      <c r="AP615" s="1003">
        <v>450000000</v>
      </c>
      <c r="AQ615" s="1030"/>
      <c r="AR615" s="1030"/>
      <c r="AS615" s="1030"/>
      <c r="AT615" s="1030"/>
      <c r="AU615" s="1030">
        <f t="shared" si="110"/>
        <v>450000000</v>
      </c>
      <c r="AV615" s="1030">
        <v>384862634.47976875</v>
      </c>
      <c r="AW615" s="1030"/>
      <c r="AX615" s="1030"/>
      <c r="AY615" s="1030"/>
      <c r="AZ615" s="1030"/>
      <c r="BA615" s="1030">
        <f t="shared" si="108"/>
        <v>384862634.47976875</v>
      </c>
      <c r="BB615" s="1030">
        <v>420351999.90173399</v>
      </c>
      <c r="BC615" s="1030"/>
      <c r="BD615" s="1030"/>
      <c r="BE615" s="1030"/>
      <c r="BF615" s="1030"/>
      <c r="BG615" s="1030">
        <f>+BB615+BC615+BD615+BE615+BF615</f>
        <v>420351999.90173399</v>
      </c>
      <c r="BH615" s="1030">
        <v>458197478.23699421</v>
      </c>
      <c r="BI615" s="1030"/>
      <c r="BJ615" s="1030"/>
      <c r="BK615" s="1030"/>
      <c r="BL615" s="1030"/>
      <c r="BM615" s="1030">
        <f t="shared" si="109"/>
        <v>458197478.23699421</v>
      </c>
    </row>
    <row r="616" spans="1:65" ht="258.75" hidden="1" x14ac:dyDescent="0.25">
      <c r="A616" s="855">
        <v>613</v>
      </c>
      <c r="B616" s="851" t="s">
        <v>2468</v>
      </c>
      <c r="C616" s="849" t="s">
        <v>3088</v>
      </c>
      <c r="D616" s="853" t="s">
        <v>2512</v>
      </c>
      <c r="E616" s="850" t="s">
        <v>2513</v>
      </c>
      <c r="F616" s="850" t="s">
        <v>2515</v>
      </c>
      <c r="G616" s="1058" t="s">
        <v>110</v>
      </c>
      <c r="H616" s="1058">
        <v>46.59</v>
      </c>
      <c r="I616" s="1058" t="s">
        <v>2516</v>
      </c>
      <c r="J616" s="1058">
        <v>2022</v>
      </c>
      <c r="K616" s="1058">
        <v>50.59</v>
      </c>
      <c r="L616" s="1058">
        <v>45</v>
      </c>
      <c r="M616" s="1058" t="s">
        <v>348</v>
      </c>
      <c r="N616" s="1058">
        <v>4599</v>
      </c>
      <c r="O616" s="850" t="s">
        <v>2514</v>
      </c>
      <c r="P616" s="1058">
        <v>4599005</v>
      </c>
      <c r="Q616" s="1063" t="s">
        <v>2542</v>
      </c>
      <c r="R616" s="1064" t="s">
        <v>2545</v>
      </c>
      <c r="S616" s="1058">
        <v>459900500</v>
      </c>
      <c r="T616" s="1058" t="s">
        <v>2544</v>
      </c>
      <c r="U616" s="1058">
        <v>2</v>
      </c>
      <c r="V616" s="1058">
        <v>1</v>
      </c>
      <c r="W616" s="1058">
        <v>1</v>
      </c>
      <c r="X616" s="1058">
        <v>1</v>
      </c>
      <c r="Y616" s="1058">
        <v>1</v>
      </c>
      <c r="Z616" s="1058">
        <v>1</v>
      </c>
      <c r="AA616" s="1058" t="s">
        <v>53</v>
      </c>
      <c r="AB616" s="1020" t="s">
        <v>3317</v>
      </c>
      <c r="AC616" s="1058" t="s">
        <v>1822</v>
      </c>
      <c r="AD616" s="1058" t="s">
        <v>1823</v>
      </c>
      <c r="AE616" s="1066" t="s">
        <v>2554</v>
      </c>
      <c r="AF616" s="1040" t="s">
        <v>3108</v>
      </c>
      <c r="AG616" s="1040" t="s">
        <v>3108</v>
      </c>
      <c r="AH616" s="1040" t="s">
        <v>3108</v>
      </c>
      <c r="AI616" s="1040" t="s">
        <v>3108</v>
      </c>
      <c r="AJ616" s="1040" t="s">
        <v>3108</v>
      </c>
      <c r="AK616" s="1040" t="s">
        <v>3108</v>
      </c>
      <c r="AL616" s="1040" t="s">
        <v>3108</v>
      </c>
      <c r="AM616" s="1040" t="s">
        <v>3108</v>
      </c>
      <c r="AN616" s="1040" t="s">
        <v>3108</v>
      </c>
      <c r="AO616" s="1027" t="s">
        <v>2981</v>
      </c>
      <c r="AP616" s="1003"/>
      <c r="AQ616" s="1030"/>
      <c r="AR616" s="1030"/>
      <c r="AS616" s="1030"/>
      <c r="AT616" s="1030"/>
      <c r="AU616" s="1030"/>
      <c r="AV616" s="1030"/>
      <c r="AW616" s="1030"/>
      <c r="AX616" s="1030"/>
      <c r="AY616" s="1030"/>
      <c r="AZ616" s="1030"/>
      <c r="BA616" s="1030"/>
      <c r="BB616" s="1030"/>
      <c r="BC616" s="1030"/>
      <c r="BD616" s="1030"/>
      <c r="BE616" s="1030"/>
      <c r="BF616" s="1030"/>
      <c r="BG616" s="1030"/>
      <c r="BH616" s="1030"/>
      <c r="BI616" s="1030"/>
      <c r="BJ616" s="1030"/>
      <c r="BK616" s="1030"/>
      <c r="BL616" s="1030"/>
      <c r="BM616" s="1030">
        <f t="shared" si="109"/>
        <v>0</v>
      </c>
    </row>
    <row r="617" spans="1:65" ht="155.25" hidden="1" x14ac:dyDescent="0.25">
      <c r="A617" s="855">
        <v>614</v>
      </c>
      <c r="B617" s="851" t="s">
        <v>2468</v>
      </c>
      <c r="C617" s="849" t="s">
        <v>3089</v>
      </c>
      <c r="D617" s="853" t="s">
        <v>2548</v>
      </c>
      <c r="E617" s="850" t="s">
        <v>2549</v>
      </c>
      <c r="F617" s="850" t="s">
        <v>2551</v>
      </c>
      <c r="G617" s="1072" t="s">
        <v>352</v>
      </c>
      <c r="H617" s="1073">
        <v>65</v>
      </c>
      <c r="I617" s="1058" t="s">
        <v>728</v>
      </c>
      <c r="J617" s="1072">
        <v>2022</v>
      </c>
      <c r="K617" s="1074">
        <v>67</v>
      </c>
      <c r="L617" s="1058">
        <v>45</v>
      </c>
      <c r="M617" s="1058" t="s">
        <v>2550</v>
      </c>
      <c r="N617" s="1058">
        <v>4599</v>
      </c>
      <c r="O617" s="850" t="s">
        <v>413</v>
      </c>
      <c r="P617" s="1058">
        <v>4599023</v>
      </c>
      <c r="Q617" s="1058" t="s">
        <v>2553</v>
      </c>
      <c r="R617" s="1064" t="s">
        <v>2552</v>
      </c>
      <c r="S617" s="1209">
        <v>459902300</v>
      </c>
      <c r="T617" s="1058" t="s">
        <v>2502</v>
      </c>
      <c r="U617" s="1065">
        <v>1</v>
      </c>
      <c r="V617" s="1065">
        <v>1</v>
      </c>
      <c r="W617" s="1065">
        <v>1</v>
      </c>
      <c r="X617" s="1065">
        <v>1</v>
      </c>
      <c r="Y617" s="1065">
        <v>1</v>
      </c>
      <c r="Z617" s="1065">
        <v>1</v>
      </c>
      <c r="AA617" s="1020" t="s">
        <v>53</v>
      </c>
      <c r="AB617" s="1020" t="s">
        <v>3317</v>
      </c>
      <c r="AC617" s="1058" t="s">
        <v>1822</v>
      </c>
      <c r="AD617" s="1058" t="s">
        <v>1823</v>
      </c>
      <c r="AE617" s="1066" t="s">
        <v>2554</v>
      </c>
      <c r="AF617" s="1020"/>
      <c r="AG617" s="1020"/>
      <c r="AH617" s="1020"/>
      <c r="AI617" s="1020"/>
      <c r="AJ617" s="1020"/>
      <c r="AK617" s="1020"/>
      <c r="AL617" s="1020"/>
      <c r="AM617" s="1020"/>
      <c r="AN617" s="1026"/>
      <c r="AO617" s="1027" t="s">
        <v>2970</v>
      </c>
      <c r="AP617" s="1003">
        <v>289713531</v>
      </c>
      <c r="AQ617" s="1030"/>
      <c r="AR617" s="1030"/>
      <c r="AS617" s="1030"/>
      <c r="AT617" s="1030"/>
      <c r="AU617" s="1030">
        <f t="shared" si="110"/>
        <v>289713531</v>
      </c>
      <c r="AV617" s="1030">
        <v>247744091</v>
      </c>
      <c r="AW617" s="1030"/>
      <c r="AX617" s="1030"/>
      <c r="AY617" s="1030"/>
      <c r="AZ617" s="1030"/>
      <c r="BA617" s="1030">
        <f t="shared" si="108"/>
        <v>247744091</v>
      </c>
      <c r="BB617" s="1030">
        <v>270623790</v>
      </c>
      <c r="BC617" s="1030"/>
      <c r="BD617" s="1030"/>
      <c r="BE617" s="1030"/>
      <c r="BF617" s="1030"/>
      <c r="BG617" s="1030">
        <f>+BB617+BC617+BD617+BE617+BF617</f>
        <v>270623790</v>
      </c>
      <c r="BH617" s="1030">
        <v>294991131</v>
      </c>
      <c r="BI617" s="1030"/>
      <c r="BJ617" s="1030"/>
      <c r="BK617" s="1030"/>
      <c r="BL617" s="1030"/>
      <c r="BM617" s="1030">
        <f t="shared" si="109"/>
        <v>294991131</v>
      </c>
    </row>
    <row r="618" spans="1:65" ht="69" hidden="1" x14ac:dyDescent="0.25">
      <c r="A618" s="855">
        <v>615</v>
      </c>
      <c r="B618" s="851" t="s">
        <v>2468</v>
      </c>
      <c r="C618" s="849" t="s">
        <v>3089</v>
      </c>
      <c r="D618" s="853" t="s">
        <v>2548</v>
      </c>
      <c r="E618" s="850" t="s">
        <v>2549</v>
      </c>
      <c r="F618" s="850" t="s">
        <v>2551</v>
      </c>
      <c r="G618" s="1072" t="s">
        <v>352</v>
      </c>
      <c r="H618" s="1073">
        <v>65</v>
      </c>
      <c r="I618" s="1058" t="s">
        <v>728</v>
      </c>
      <c r="J618" s="1072">
        <v>2022</v>
      </c>
      <c r="K618" s="1074">
        <v>67</v>
      </c>
      <c r="L618" s="1058">
        <v>45</v>
      </c>
      <c r="M618" s="1058" t="s">
        <v>2550</v>
      </c>
      <c r="N618" s="1058">
        <v>4599</v>
      </c>
      <c r="O618" s="850" t="s">
        <v>413</v>
      </c>
      <c r="P618" s="1061" t="s">
        <v>2530</v>
      </c>
      <c r="Q618" s="1060" t="s">
        <v>51</v>
      </c>
      <c r="R618" s="1064" t="s">
        <v>2555</v>
      </c>
      <c r="S618" s="1212">
        <v>459901900</v>
      </c>
      <c r="T618" s="1060" t="s">
        <v>52</v>
      </c>
      <c r="U618" s="1065">
        <v>1</v>
      </c>
      <c r="V618" s="1065">
        <v>1</v>
      </c>
      <c r="W618" s="1065">
        <v>0</v>
      </c>
      <c r="X618" s="1065">
        <v>0</v>
      </c>
      <c r="Y618" s="1065">
        <v>0</v>
      </c>
      <c r="Z618" s="1065">
        <v>1</v>
      </c>
      <c r="AA618" s="1020" t="s">
        <v>53</v>
      </c>
      <c r="AB618" s="1020" t="s">
        <v>3317</v>
      </c>
      <c r="AC618" s="1058" t="s">
        <v>1822</v>
      </c>
      <c r="AD618" s="1058" t="s">
        <v>1823</v>
      </c>
      <c r="AE618" s="1066" t="s">
        <v>2554</v>
      </c>
      <c r="AF618" s="1020"/>
      <c r="AG618" s="1020"/>
      <c r="AH618" s="1020"/>
      <c r="AI618" s="1020"/>
      <c r="AJ618" s="1020"/>
      <c r="AK618" s="1020"/>
      <c r="AL618" s="1020"/>
      <c r="AM618" s="1020"/>
      <c r="AN618" s="1026"/>
      <c r="AO618" s="1027" t="s">
        <v>2970</v>
      </c>
      <c r="AP618" s="1003">
        <v>2000000000</v>
      </c>
      <c r="AQ618" s="1030"/>
      <c r="AR618" s="1030"/>
      <c r="AS618" s="1030"/>
      <c r="AT618" s="1030"/>
      <c r="AU618" s="1030">
        <f t="shared" si="110"/>
        <v>2000000000</v>
      </c>
      <c r="AV618" s="1030"/>
      <c r="AW618" s="1030"/>
      <c r="AX618" s="1030"/>
      <c r="AY618" s="1030"/>
      <c r="AZ618" s="1030"/>
      <c r="BA618" s="1030"/>
      <c r="BB618" s="1030"/>
      <c r="BC618" s="1030"/>
      <c r="BD618" s="1030"/>
      <c r="BE618" s="1030"/>
      <c r="BF618" s="1030"/>
      <c r="BG618" s="1030"/>
      <c r="BH618" s="1030"/>
      <c r="BI618" s="1030"/>
      <c r="BJ618" s="1030"/>
      <c r="BK618" s="1030"/>
      <c r="BL618" s="1030"/>
      <c r="BM618" s="1030">
        <f t="shared" si="109"/>
        <v>0</v>
      </c>
    </row>
    <row r="619" spans="1:65" ht="69" hidden="1" x14ac:dyDescent="0.25">
      <c r="A619" s="855">
        <v>616</v>
      </c>
      <c r="B619" s="851" t="s">
        <v>2468</v>
      </c>
      <c r="C619" s="849" t="s">
        <v>3089</v>
      </c>
      <c r="D619" s="853" t="s">
        <v>2548</v>
      </c>
      <c r="E619" s="850" t="s">
        <v>2549</v>
      </c>
      <c r="F619" s="850" t="s">
        <v>2551</v>
      </c>
      <c r="G619" s="1072" t="s">
        <v>352</v>
      </c>
      <c r="H619" s="1073">
        <v>65</v>
      </c>
      <c r="I619" s="1058" t="s">
        <v>728</v>
      </c>
      <c r="J619" s="1072">
        <v>2022</v>
      </c>
      <c r="K619" s="1074">
        <v>67</v>
      </c>
      <c r="L619" s="1058">
        <v>45</v>
      </c>
      <c r="M619" s="1058" t="s">
        <v>2550</v>
      </c>
      <c r="N619" s="1058">
        <v>4599</v>
      </c>
      <c r="O619" s="850" t="s">
        <v>413</v>
      </c>
      <c r="P619" s="1061">
        <v>4599019</v>
      </c>
      <c r="Q619" s="1233" t="s">
        <v>2557</v>
      </c>
      <c r="R619" s="1064" t="s">
        <v>2556</v>
      </c>
      <c r="S619" s="1212" t="s">
        <v>2558</v>
      </c>
      <c r="T619" s="1060" t="s">
        <v>908</v>
      </c>
      <c r="U619" s="1065">
        <v>14</v>
      </c>
      <c r="V619" s="1065">
        <v>2</v>
      </c>
      <c r="W619" s="1065">
        <v>4</v>
      </c>
      <c r="X619" s="1065">
        <v>4</v>
      </c>
      <c r="Y619" s="1065">
        <v>4</v>
      </c>
      <c r="Z619" s="1065">
        <v>14</v>
      </c>
      <c r="AA619" s="1020" t="s">
        <v>43</v>
      </c>
      <c r="AB619" s="1058" t="s">
        <v>3317</v>
      </c>
      <c r="AC619" s="1058" t="s">
        <v>1822</v>
      </c>
      <c r="AD619" s="1058" t="s">
        <v>1823</v>
      </c>
      <c r="AE619" s="1066" t="s">
        <v>2554</v>
      </c>
      <c r="AF619" s="1020"/>
      <c r="AG619" s="1020"/>
      <c r="AH619" s="1020"/>
      <c r="AI619" s="1020"/>
      <c r="AJ619" s="1020"/>
      <c r="AK619" s="1020"/>
      <c r="AL619" s="1020"/>
      <c r="AM619" s="1020"/>
      <c r="AN619" s="1026"/>
      <c r="AO619" s="1027" t="s">
        <v>2970</v>
      </c>
      <c r="AP619" s="1003">
        <f>218624144</f>
        <v>218624144</v>
      </c>
      <c r="AQ619" s="1030"/>
      <c r="AR619" s="1030"/>
      <c r="AS619" s="1030"/>
      <c r="AT619" s="1030"/>
      <c r="AU619" s="1030">
        <f t="shared" si="110"/>
        <v>218624144</v>
      </c>
      <c r="AV619" s="1030">
        <f>186953090</f>
        <v>186953090</v>
      </c>
      <c r="AW619" s="1030"/>
      <c r="AX619" s="1030"/>
      <c r="AY619" s="1030"/>
      <c r="AZ619" s="1030"/>
      <c r="BA619" s="1030">
        <f t="shared" si="108"/>
        <v>186953090</v>
      </c>
      <c r="BB619" s="1030">
        <f>204218610</f>
        <v>204218610</v>
      </c>
      <c r="BC619" s="1030"/>
      <c r="BD619" s="1030"/>
      <c r="BE619" s="1030"/>
      <c r="BF619" s="1030"/>
      <c r="BG619" s="1030">
        <f>+BB619+BC619+BD619+BE619+BF619</f>
        <v>204218610</v>
      </c>
      <c r="BH619" s="1030">
        <f>222606736</f>
        <v>222606736</v>
      </c>
      <c r="BI619" s="1030"/>
      <c r="BJ619" s="1030"/>
      <c r="BK619" s="1030"/>
      <c r="BL619" s="1030"/>
      <c r="BM619" s="1030">
        <f t="shared" si="109"/>
        <v>222606736</v>
      </c>
    </row>
    <row r="620" spans="1:65" ht="69" hidden="1" x14ac:dyDescent="0.25">
      <c r="A620" s="855">
        <v>617</v>
      </c>
      <c r="B620" s="851" t="s">
        <v>2468</v>
      </c>
      <c r="C620" s="849" t="s">
        <v>3089</v>
      </c>
      <c r="D620" s="853" t="s">
        <v>2548</v>
      </c>
      <c r="E620" s="850" t="s">
        <v>2549</v>
      </c>
      <c r="F620" s="850" t="s">
        <v>2551</v>
      </c>
      <c r="G620" s="1072" t="s">
        <v>352</v>
      </c>
      <c r="H620" s="1073">
        <v>65</v>
      </c>
      <c r="I620" s="1058" t="s">
        <v>728</v>
      </c>
      <c r="J620" s="1072">
        <v>2022</v>
      </c>
      <c r="K620" s="1074">
        <v>67</v>
      </c>
      <c r="L620" s="1058">
        <v>45</v>
      </c>
      <c r="M620" s="1058" t="s">
        <v>2550</v>
      </c>
      <c r="N620" s="1058">
        <v>4599</v>
      </c>
      <c r="O620" s="850" t="s">
        <v>413</v>
      </c>
      <c r="P620" s="1058">
        <v>4599018</v>
      </c>
      <c r="Q620" s="1058" t="s">
        <v>102</v>
      </c>
      <c r="R620" s="1064" t="s">
        <v>2559</v>
      </c>
      <c r="S620" s="1209">
        <v>459901800</v>
      </c>
      <c r="T620" s="1058" t="s">
        <v>103</v>
      </c>
      <c r="U620" s="1065">
        <v>1</v>
      </c>
      <c r="V620" s="1065">
        <v>1</v>
      </c>
      <c r="W620" s="1065">
        <v>1</v>
      </c>
      <c r="X620" s="1065">
        <v>1</v>
      </c>
      <c r="Y620" s="1065">
        <v>1</v>
      </c>
      <c r="Z620" s="1065">
        <v>4</v>
      </c>
      <c r="AA620" s="1020" t="s">
        <v>43</v>
      </c>
      <c r="AB620" s="1058" t="s">
        <v>3317</v>
      </c>
      <c r="AC620" s="1058" t="s">
        <v>1822</v>
      </c>
      <c r="AD620" s="1058" t="s">
        <v>1823</v>
      </c>
      <c r="AE620" s="1066" t="s">
        <v>2554</v>
      </c>
      <c r="AF620" s="1020"/>
      <c r="AG620" s="1020"/>
      <c r="AH620" s="1020"/>
      <c r="AI620" s="1020"/>
      <c r="AJ620" s="1020"/>
      <c r="AK620" s="1020"/>
      <c r="AL620" s="1020"/>
      <c r="AM620" s="1020"/>
      <c r="AN620" s="1026"/>
      <c r="AO620" s="1027" t="s">
        <v>2970</v>
      </c>
      <c r="AP620" s="1003">
        <v>50000000</v>
      </c>
      <c r="AQ620" s="1030"/>
      <c r="AR620" s="1030"/>
      <c r="AS620" s="1030"/>
      <c r="AT620" s="1030"/>
      <c r="AU620" s="1030">
        <f t="shared" si="110"/>
        <v>50000000</v>
      </c>
      <c r="AV620" s="1030">
        <v>50000000</v>
      </c>
      <c r="AW620" s="1030"/>
      <c r="AX620" s="1030"/>
      <c r="AY620" s="1030"/>
      <c r="AZ620" s="1030"/>
      <c r="BA620" s="1030">
        <f t="shared" si="108"/>
        <v>50000000</v>
      </c>
      <c r="BB620" s="1030">
        <v>50000000</v>
      </c>
      <c r="BC620" s="1030"/>
      <c r="BD620" s="1030"/>
      <c r="BE620" s="1030"/>
      <c r="BF620" s="1030"/>
      <c r="BG620" s="1030">
        <f>+BB620+BC620+BD620+BE620+BF620</f>
        <v>50000000</v>
      </c>
      <c r="BH620" s="1030">
        <v>50000000</v>
      </c>
      <c r="BI620" s="1030"/>
      <c r="BJ620" s="1030"/>
      <c r="BK620" s="1030"/>
      <c r="BL620" s="1030"/>
      <c r="BM620" s="1030">
        <f t="shared" si="109"/>
        <v>50000000</v>
      </c>
    </row>
    <row r="621" spans="1:65" ht="69" hidden="1" x14ac:dyDescent="0.25">
      <c r="A621" s="855">
        <v>618</v>
      </c>
      <c r="B621" s="851" t="s">
        <v>2468</v>
      </c>
      <c r="C621" s="849" t="s">
        <v>3089</v>
      </c>
      <c r="D621" s="853" t="s">
        <v>2548</v>
      </c>
      <c r="E621" s="850" t="s">
        <v>2549</v>
      </c>
      <c r="F621" s="850" t="s">
        <v>2551</v>
      </c>
      <c r="G621" s="1072" t="s">
        <v>352</v>
      </c>
      <c r="H621" s="1073">
        <v>65</v>
      </c>
      <c r="I621" s="1058" t="s">
        <v>728</v>
      </c>
      <c r="J621" s="1072">
        <v>2022</v>
      </c>
      <c r="K621" s="1074">
        <v>67</v>
      </c>
      <c r="L621" s="1058">
        <v>45</v>
      </c>
      <c r="M621" s="1058" t="s">
        <v>2550</v>
      </c>
      <c r="N621" s="1058">
        <v>4599</v>
      </c>
      <c r="O621" s="850" t="s">
        <v>413</v>
      </c>
      <c r="P621" s="1058">
        <v>4599029</v>
      </c>
      <c r="Q621" s="1058" t="s">
        <v>160</v>
      </c>
      <c r="R621" s="1064" t="s">
        <v>2560</v>
      </c>
      <c r="S621" s="1209">
        <v>459902900</v>
      </c>
      <c r="T621" s="1058" t="s">
        <v>1452</v>
      </c>
      <c r="U621" s="1065">
        <v>1</v>
      </c>
      <c r="V621" s="1065">
        <v>1</v>
      </c>
      <c r="W621" s="1065">
        <v>1</v>
      </c>
      <c r="X621" s="1065">
        <v>1</v>
      </c>
      <c r="Y621" s="1065">
        <v>1</v>
      </c>
      <c r="Z621" s="1065">
        <v>1</v>
      </c>
      <c r="AA621" s="1020" t="s">
        <v>53</v>
      </c>
      <c r="AB621" s="1020" t="s">
        <v>3317</v>
      </c>
      <c r="AC621" s="1058" t="s">
        <v>1822</v>
      </c>
      <c r="AD621" s="1058" t="s">
        <v>1823</v>
      </c>
      <c r="AE621" s="1066" t="s">
        <v>2554</v>
      </c>
      <c r="AF621" s="1020"/>
      <c r="AG621" s="1020"/>
      <c r="AH621" s="1020"/>
      <c r="AI621" s="1020"/>
      <c r="AJ621" s="1020"/>
      <c r="AK621" s="1020"/>
      <c r="AL621" s="1020"/>
      <c r="AM621" s="1020"/>
      <c r="AN621" s="1026"/>
      <c r="AO621" s="1027" t="s">
        <v>2970</v>
      </c>
      <c r="AP621" s="1003">
        <v>89196417</v>
      </c>
      <c r="AQ621" s="1030"/>
      <c r="AR621" s="1030"/>
      <c r="AS621" s="1030"/>
      <c r="AT621" s="1030"/>
      <c r="AU621" s="1030">
        <f t="shared" si="110"/>
        <v>89196417</v>
      </c>
      <c r="AV621" s="986">
        <v>76275571</v>
      </c>
      <c r="AW621" s="1030"/>
      <c r="AX621" s="1030"/>
      <c r="AY621" s="1030"/>
      <c r="AZ621" s="1030"/>
      <c r="BA621" s="1030">
        <f t="shared" si="108"/>
        <v>76275571</v>
      </c>
      <c r="BB621" s="1030">
        <v>83319106</v>
      </c>
      <c r="BC621" s="1030"/>
      <c r="BD621" s="1030"/>
      <c r="BE621" s="1030"/>
      <c r="BF621" s="1030"/>
      <c r="BG621" s="1030">
        <f>+BB621+BC621+BD621+BE621+BF621</f>
        <v>83319106</v>
      </c>
      <c r="BH621" s="1030">
        <v>90821274</v>
      </c>
      <c r="BI621" s="1030"/>
      <c r="BJ621" s="1030"/>
      <c r="BK621" s="1030"/>
      <c r="BL621" s="1030"/>
      <c r="BM621" s="1030">
        <f t="shared" si="109"/>
        <v>90821274</v>
      </c>
    </row>
    <row r="622" spans="1:65" ht="362.25" hidden="1" x14ac:dyDescent="0.25">
      <c r="A622" s="855">
        <v>619</v>
      </c>
      <c r="B622" s="851" t="s">
        <v>2468</v>
      </c>
      <c r="C622" s="849" t="s">
        <v>3089</v>
      </c>
      <c r="D622" s="853" t="s">
        <v>2548</v>
      </c>
      <c r="E622" s="850" t="s">
        <v>2549</v>
      </c>
      <c r="F622" s="850" t="s">
        <v>2551</v>
      </c>
      <c r="G622" s="1072" t="s">
        <v>352</v>
      </c>
      <c r="H622" s="1073">
        <v>65</v>
      </c>
      <c r="I622" s="1058" t="s">
        <v>728</v>
      </c>
      <c r="J622" s="1072">
        <v>2022</v>
      </c>
      <c r="K622" s="1074">
        <v>67</v>
      </c>
      <c r="L622" s="1058">
        <v>45</v>
      </c>
      <c r="M622" s="1058" t="s">
        <v>2550</v>
      </c>
      <c r="N622" s="1058">
        <v>4599</v>
      </c>
      <c r="O622" s="850" t="s">
        <v>413</v>
      </c>
      <c r="P622" s="1060">
        <v>4599031</v>
      </c>
      <c r="Q622" s="1060" t="s">
        <v>2562</v>
      </c>
      <c r="R622" s="1064" t="s">
        <v>2561</v>
      </c>
      <c r="S622" s="1212" t="s">
        <v>2460</v>
      </c>
      <c r="T622" s="1060" t="s">
        <v>2461</v>
      </c>
      <c r="U622" s="1065">
        <v>80</v>
      </c>
      <c r="V622" s="1065">
        <v>80</v>
      </c>
      <c r="W622" s="1065">
        <v>80</v>
      </c>
      <c r="X622" s="1065">
        <v>80</v>
      </c>
      <c r="Y622" s="1065">
        <v>80</v>
      </c>
      <c r="Z622" s="1065">
        <v>80</v>
      </c>
      <c r="AA622" s="1020" t="s">
        <v>53</v>
      </c>
      <c r="AB622" s="1020" t="s">
        <v>3317</v>
      </c>
      <c r="AC622" s="1058" t="s">
        <v>1822</v>
      </c>
      <c r="AD622" s="1058" t="s">
        <v>1823</v>
      </c>
      <c r="AE622" s="1066" t="s">
        <v>2563</v>
      </c>
      <c r="AF622" s="1020"/>
      <c r="AG622" s="1020"/>
      <c r="AH622" s="1020"/>
      <c r="AI622" s="1020"/>
      <c r="AJ622" s="1020"/>
      <c r="AK622" s="1020"/>
      <c r="AL622" s="1020"/>
      <c r="AM622" s="1020"/>
      <c r="AN622" s="1026"/>
      <c r="AO622" s="1027" t="s">
        <v>2970</v>
      </c>
      <c r="AP622" s="1003">
        <v>1670221066</v>
      </c>
      <c r="AQ622" s="1030"/>
      <c r="AR622" s="1030"/>
      <c r="AS622" s="1030"/>
      <c r="AT622" s="1030"/>
      <c r="AU622" s="1030">
        <f t="shared" si="110"/>
        <v>1670221066</v>
      </c>
      <c r="AV622" s="1030">
        <f>229812237+1260416467</f>
        <v>1490228704</v>
      </c>
      <c r="AW622" s="1030"/>
      <c r="AX622" s="1030"/>
      <c r="AY622" s="1030"/>
      <c r="AZ622" s="1030"/>
      <c r="BA622" s="1030">
        <f t="shared" si="108"/>
        <v>1490228704</v>
      </c>
      <c r="BB622" s="1030">
        <f>251426474+1376818637</f>
        <v>1628245111</v>
      </c>
      <c r="BC622" s="1030"/>
      <c r="BD622" s="1030"/>
      <c r="BE622" s="1030"/>
      <c r="BF622" s="1030"/>
      <c r="BG622" s="1030">
        <f>+BB622+BC622+BD622+BE622+BF622</f>
        <v>1628245111</v>
      </c>
      <c r="BH622" s="1030">
        <f>274065261+1500789297</f>
        <v>1774854558</v>
      </c>
      <c r="BI622" s="1030"/>
      <c r="BJ622" s="1030"/>
      <c r="BK622" s="1030"/>
      <c r="BL622" s="1030"/>
      <c r="BM622" s="1030">
        <f t="shared" si="109"/>
        <v>1774854558</v>
      </c>
    </row>
    <row r="623" spans="1:65" ht="138" hidden="1" x14ac:dyDescent="0.25">
      <c r="A623" s="855">
        <v>620</v>
      </c>
      <c r="B623" s="851" t="s">
        <v>2468</v>
      </c>
      <c r="C623" s="849" t="s">
        <v>3090</v>
      </c>
      <c r="D623" s="853" t="s">
        <v>2565</v>
      </c>
      <c r="E623" s="850" t="s">
        <v>2566</v>
      </c>
      <c r="F623" s="850" t="s">
        <v>2567</v>
      </c>
      <c r="G623" s="1072" t="s">
        <v>352</v>
      </c>
      <c r="H623" s="1072">
        <v>64</v>
      </c>
      <c r="I623" s="1058" t="s">
        <v>2568</v>
      </c>
      <c r="J623" s="1072">
        <v>2019</v>
      </c>
      <c r="K623" s="1072">
        <v>78</v>
      </c>
      <c r="L623" s="1072">
        <v>45</v>
      </c>
      <c r="M623" s="1072" t="s">
        <v>348</v>
      </c>
      <c r="N623" s="1072">
        <v>4599</v>
      </c>
      <c r="O623" s="850" t="s">
        <v>413</v>
      </c>
      <c r="P623" s="1059" t="s">
        <v>2518</v>
      </c>
      <c r="Q623" s="1060" t="s">
        <v>102</v>
      </c>
      <c r="R623" s="1066" t="s">
        <v>2569</v>
      </c>
      <c r="S623" s="1059" t="s">
        <v>2519</v>
      </c>
      <c r="T623" s="1060" t="s">
        <v>103</v>
      </c>
      <c r="U623" s="1065">
        <v>0</v>
      </c>
      <c r="V623" s="1065">
        <v>1</v>
      </c>
      <c r="W623" s="1065">
        <v>1</v>
      </c>
      <c r="X623" s="1065">
        <v>1</v>
      </c>
      <c r="Y623" s="1065">
        <v>1</v>
      </c>
      <c r="Z623" s="1058">
        <v>1</v>
      </c>
      <c r="AA623" s="1020" t="s">
        <v>53</v>
      </c>
      <c r="AB623" s="1058" t="s">
        <v>3317</v>
      </c>
      <c r="AC623" s="1066" t="s">
        <v>2477</v>
      </c>
      <c r="AD623" s="1058" t="s">
        <v>2478</v>
      </c>
      <c r="AE623" s="1066" t="s">
        <v>2570</v>
      </c>
      <c r="AF623" s="1058" t="s">
        <v>3108</v>
      </c>
      <c r="AG623" s="1058" t="s">
        <v>3108</v>
      </c>
      <c r="AH623" s="1058" t="s">
        <v>3108</v>
      </c>
      <c r="AI623" s="1058" t="s">
        <v>3108</v>
      </c>
      <c r="AJ623" s="1058" t="s">
        <v>3108</v>
      </c>
      <c r="AK623" s="1058" t="s">
        <v>3108</v>
      </c>
      <c r="AL623" s="1058" t="s">
        <v>3108</v>
      </c>
      <c r="AM623" s="1058" t="s">
        <v>3108</v>
      </c>
      <c r="AN623" s="1058" t="s">
        <v>3108</v>
      </c>
      <c r="AO623" s="1027" t="s">
        <v>2982</v>
      </c>
      <c r="AP623" s="1001">
        <v>66000000</v>
      </c>
      <c r="AQ623" s="1030"/>
      <c r="AR623" s="1030"/>
      <c r="AS623" s="1030"/>
      <c r="AT623" s="1030"/>
      <c r="AU623" s="1030">
        <f t="shared" si="110"/>
        <v>66000000</v>
      </c>
      <c r="AV623" s="1030"/>
      <c r="AW623" s="1030"/>
      <c r="AX623" s="1030"/>
      <c r="AY623" s="1030"/>
      <c r="AZ623" s="1030"/>
      <c r="BA623" s="1030"/>
      <c r="BB623" s="1030"/>
      <c r="BC623" s="1030"/>
      <c r="BD623" s="1030"/>
      <c r="BE623" s="1030"/>
      <c r="BF623" s="1030"/>
      <c r="BG623" s="1030"/>
      <c r="BH623" s="1030"/>
      <c r="BI623" s="1030"/>
      <c r="BJ623" s="1030"/>
      <c r="BK623" s="1030"/>
      <c r="BL623" s="1030"/>
      <c r="BM623" s="1030">
        <f t="shared" si="109"/>
        <v>0</v>
      </c>
    </row>
    <row r="624" spans="1:65" ht="138" hidden="1" x14ac:dyDescent="0.25">
      <c r="A624" s="855">
        <v>621</v>
      </c>
      <c r="B624" s="851" t="s">
        <v>2468</v>
      </c>
      <c r="C624" s="849" t="s">
        <v>3090</v>
      </c>
      <c r="D624" s="853" t="s">
        <v>2565</v>
      </c>
      <c r="E624" s="850" t="s">
        <v>2566</v>
      </c>
      <c r="F624" s="850" t="s">
        <v>2567</v>
      </c>
      <c r="G624" s="1072" t="s">
        <v>352</v>
      </c>
      <c r="H624" s="1072">
        <v>64</v>
      </c>
      <c r="I624" s="1058" t="s">
        <v>2568</v>
      </c>
      <c r="J624" s="1072">
        <v>2019</v>
      </c>
      <c r="K624" s="1072">
        <v>78</v>
      </c>
      <c r="L624" s="1072">
        <v>45</v>
      </c>
      <c r="M624" s="1072" t="s">
        <v>348</v>
      </c>
      <c r="N624" s="1072">
        <v>4599</v>
      </c>
      <c r="O624" s="850" t="s">
        <v>413</v>
      </c>
      <c r="P624" s="1059" t="s">
        <v>2530</v>
      </c>
      <c r="Q624" s="1059" t="s">
        <v>51</v>
      </c>
      <c r="R624" s="1066" t="s">
        <v>2571</v>
      </c>
      <c r="S624" s="1059" t="s">
        <v>2463</v>
      </c>
      <c r="T624" s="1059" t="s">
        <v>216</v>
      </c>
      <c r="U624" s="1065">
        <v>0</v>
      </c>
      <c r="V624" s="1065">
        <v>0</v>
      </c>
      <c r="W624" s="1065">
        <v>1</v>
      </c>
      <c r="X624" s="1065">
        <v>1</v>
      </c>
      <c r="Y624" s="1065">
        <v>0</v>
      </c>
      <c r="Z624" s="1058">
        <v>2</v>
      </c>
      <c r="AA624" s="1020" t="s">
        <v>43</v>
      </c>
      <c r="AB624" s="1058" t="s">
        <v>3317</v>
      </c>
      <c r="AC624" s="1066" t="s">
        <v>2477</v>
      </c>
      <c r="AD624" s="1058" t="s">
        <v>2478</v>
      </c>
      <c r="AE624" s="1066" t="s">
        <v>2570</v>
      </c>
      <c r="AF624" s="1058" t="s">
        <v>3108</v>
      </c>
      <c r="AG624" s="1058" t="s">
        <v>3108</v>
      </c>
      <c r="AH624" s="1058" t="s">
        <v>3108</v>
      </c>
      <c r="AI624" s="1058" t="s">
        <v>3108</v>
      </c>
      <c r="AJ624" s="1058" t="s">
        <v>3108</v>
      </c>
      <c r="AK624" s="1058" t="s">
        <v>3108</v>
      </c>
      <c r="AL624" s="1058" t="s">
        <v>3108</v>
      </c>
      <c r="AM624" s="1058" t="s">
        <v>3108</v>
      </c>
      <c r="AN624" s="1058" t="s">
        <v>3108</v>
      </c>
      <c r="AO624" s="1027" t="s">
        <v>2982</v>
      </c>
      <c r="AP624" s="1001"/>
      <c r="AQ624" s="1030"/>
      <c r="AR624" s="1030"/>
      <c r="AS624" s="1030"/>
      <c r="AT624" s="1030"/>
      <c r="AU624" s="1030"/>
      <c r="AV624" s="1030">
        <v>120000000</v>
      </c>
      <c r="AW624" s="1030"/>
      <c r="AX624" s="1030"/>
      <c r="AY624" s="1030"/>
      <c r="AZ624" s="1030"/>
      <c r="BA624" s="1030">
        <f t="shared" si="108"/>
        <v>120000000</v>
      </c>
      <c r="BB624" s="994">
        <v>60000000</v>
      </c>
      <c r="BC624" s="1030"/>
      <c r="BD624" s="1030"/>
      <c r="BE624" s="1030"/>
      <c r="BF624" s="1030"/>
      <c r="BG624" s="1030">
        <f>+BB624+BC624+BD624+BE624+BF624</f>
        <v>60000000</v>
      </c>
      <c r="BH624" s="994">
        <v>80000000</v>
      </c>
      <c r="BI624" s="1030"/>
      <c r="BJ624" s="1030"/>
      <c r="BK624" s="1030"/>
      <c r="BL624" s="1030"/>
      <c r="BM624" s="1030">
        <f t="shared" si="109"/>
        <v>80000000</v>
      </c>
    </row>
    <row r="625" spans="1:65" ht="172.5" hidden="1" x14ac:dyDescent="0.25">
      <c r="A625" s="855">
        <v>622</v>
      </c>
      <c r="B625" s="851" t="s">
        <v>2468</v>
      </c>
      <c r="C625" s="849" t="s">
        <v>3090</v>
      </c>
      <c r="D625" s="853" t="s">
        <v>2565</v>
      </c>
      <c r="E625" s="850" t="s">
        <v>2566</v>
      </c>
      <c r="F625" s="850" t="s">
        <v>2567</v>
      </c>
      <c r="G625" s="1072" t="s">
        <v>352</v>
      </c>
      <c r="H625" s="1072">
        <v>64</v>
      </c>
      <c r="I625" s="1058" t="s">
        <v>2568</v>
      </c>
      <c r="J625" s="1072">
        <v>2019</v>
      </c>
      <c r="K625" s="1072">
        <v>78</v>
      </c>
      <c r="L625" s="1072">
        <v>45</v>
      </c>
      <c r="M625" s="1072" t="s">
        <v>348</v>
      </c>
      <c r="N625" s="1072">
        <v>4599</v>
      </c>
      <c r="O625" s="850" t="s">
        <v>413</v>
      </c>
      <c r="P625" s="1059" t="s">
        <v>2573</v>
      </c>
      <c r="Q625" s="1059" t="s">
        <v>199</v>
      </c>
      <c r="R625" s="1064" t="s">
        <v>2572</v>
      </c>
      <c r="S625" s="1059" t="s">
        <v>2574</v>
      </c>
      <c r="T625" s="1059" t="s">
        <v>2575</v>
      </c>
      <c r="U625" s="1065">
        <v>1</v>
      </c>
      <c r="V625" s="1065">
        <v>1</v>
      </c>
      <c r="W625" s="1065">
        <v>2</v>
      </c>
      <c r="X625" s="1065">
        <v>2</v>
      </c>
      <c r="Y625" s="1065">
        <v>2</v>
      </c>
      <c r="Z625" s="1058">
        <f>SUM(V625:Y625)</f>
        <v>7</v>
      </c>
      <c r="AA625" s="1020" t="s">
        <v>43</v>
      </c>
      <c r="AB625" s="1058" t="s">
        <v>3317</v>
      </c>
      <c r="AC625" s="1066" t="s">
        <v>2477</v>
      </c>
      <c r="AD625" s="1058" t="s">
        <v>2478</v>
      </c>
      <c r="AE625" s="1066" t="s">
        <v>2570</v>
      </c>
      <c r="AF625" s="1058" t="s">
        <v>3108</v>
      </c>
      <c r="AG625" s="1058" t="s">
        <v>3108</v>
      </c>
      <c r="AH625" s="1058" t="s">
        <v>3108</v>
      </c>
      <c r="AI625" s="1058" t="s">
        <v>3108</v>
      </c>
      <c r="AJ625" s="1058" t="s">
        <v>3108</v>
      </c>
      <c r="AK625" s="1058" t="s">
        <v>3108</v>
      </c>
      <c r="AL625" s="1058" t="s">
        <v>3108</v>
      </c>
      <c r="AM625" s="1058" t="s">
        <v>3108</v>
      </c>
      <c r="AN625" s="1058" t="s">
        <v>3108</v>
      </c>
      <c r="AO625" s="1027" t="s">
        <v>2982</v>
      </c>
      <c r="AP625" s="1001">
        <v>25000000</v>
      </c>
      <c r="AQ625" s="1030"/>
      <c r="AR625" s="1030"/>
      <c r="AS625" s="1030"/>
      <c r="AT625" s="1030"/>
      <c r="AU625" s="1030">
        <f t="shared" si="110"/>
        <v>25000000</v>
      </c>
      <c r="AV625" s="1030">
        <v>75000000</v>
      </c>
      <c r="AW625" s="1030"/>
      <c r="AX625" s="1030"/>
      <c r="AY625" s="1030"/>
      <c r="AZ625" s="1030"/>
      <c r="BA625" s="1030">
        <f t="shared" si="108"/>
        <v>75000000</v>
      </c>
      <c r="BB625" s="994">
        <v>80000000</v>
      </c>
      <c r="BC625" s="1030"/>
      <c r="BD625" s="1030"/>
      <c r="BE625" s="1030"/>
      <c r="BF625" s="1030"/>
      <c r="BG625" s="1030">
        <f>+BB625+BC625+BD625+BE625+BF625</f>
        <v>80000000</v>
      </c>
      <c r="BH625" s="994">
        <v>110000000</v>
      </c>
      <c r="BI625" s="1030"/>
      <c r="BJ625" s="1030"/>
      <c r="BK625" s="1030"/>
      <c r="BL625" s="1030"/>
      <c r="BM625" s="1030">
        <f t="shared" si="109"/>
        <v>110000000</v>
      </c>
    </row>
    <row r="626" spans="1:65" ht="138" hidden="1" x14ac:dyDescent="0.25">
      <c r="A626" s="855">
        <v>623</v>
      </c>
      <c r="B626" s="851" t="s">
        <v>2468</v>
      </c>
      <c r="C626" s="849" t="s">
        <v>3090</v>
      </c>
      <c r="D626" s="853" t="s">
        <v>2565</v>
      </c>
      <c r="E626" s="850" t="s">
        <v>2566</v>
      </c>
      <c r="F626" s="850" t="s">
        <v>2567</v>
      </c>
      <c r="G626" s="1072" t="s">
        <v>352</v>
      </c>
      <c r="H626" s="1072">
        <v>64</v>
      </c>
      <c r="I626" s="1058" t="s">
        <v>2568</v>
      </c>
      <c r="J626" s="1072">
        <v>2019</v>
      </c>
      <c r="K626" s="1072">
        <v>78</v>
      </c>
      <c r="L626" s="1072">
        <v>45</v>
      </c>
      <c r="M626" s="1072" t="s">
        <v>348</v>
      </c>
      <c r="N626" s="1072">
        <v>4599</v>
      </c>
      <c r="O626" s="850" t="s">
        <v>413</v>
      </c>
      <c r="P626" s="1059" t="s">
        <v>2577</v>
      </c>
      <c r="Q626" s="1060" t="s">
        <v>2185</v>
      </c>
      <c r="R626" s="1064" t="s">
        <v>2576</v>
      </c>
      <c r="S626" s="1059" t="s">
        <v>2578</v>
      </c>
      <c r="T626" s="1060" t="s">
        <v>1579</v>
      </c>
      <c r="U626" s="1065">
        <v>2</v>
      </c>
      <c r="V626" s="1065">
        <v>2</v>
      </c>
      <c r="W626" s="1065">
        <v>2</v>
      </c>
      <c r="X626" s="1065">
        <v>2</v>
      </c>
      <c r="Y626" s="1065">
        <v>2</v>
      </c>
      <c r="Z626" s="1058">
        <v>2</v>
      </c>
      <c r="AA626" s="1020" t="s">
        <v>53</v>
      </c>
      <c r="AB626" s="1020" t="s">
        <v>3317</v>
      </c>
      <c r="AC626" s="1066" t="s">
        <v>2477</v>
      </c>
      <c r="AD626" s="1058" t="s">
        <v>2478</v>
      </c>
      <c r="AE626" s="1066" t="s">
        <v>2570</v>
      </c>
      <c r="AF626" s="1058" t="s">
        <v>3108</v>
      </c>
      <c r="AG626" s="1058" t="s">
        <v>3108</v>
      </c>
      <c r="AH626" s="1058" t="s">
        <v>3108</v>
      </c>
      <c r="AI626" s="1058" t="s">
        <v>3108</v>
      </c>
      <c r="AJ626" s="1058" t="s">
        <v>3108</v>
      </c>
      <c r="AK626" s="1058" t="s">
        <v>3108</v>
      </c>
      <c r="AL626" s="1058" t="s">
        <v>3108</v>
      </c>
      <c r="AM626" s="1058" t="s">
        <v>3108</v>
      </c>
      <c r="AN626" s="1058" t="s">
        <v>3108</v>
      </c>
      <c r="AO626" s="1027" t="s">
        <v>2982</v>
      </c>
      <c r="AP626" s="1001">
        <v>1763067868</v>
      </c>
      <c r="AQ626" s="1030"/>
      <c r="AR626" s="1030"/>
      <c r="AS626" s="1030"/>
      <c r="AT626" s="1030"/>
      <c r="AU626" s="1030">
        <f t="shared" si="110"/>
        <v>1763067868</v>
      </c>
      <c r="AV626" s="1030">
        <v>1392877234</v>
      </c>
      <c r="AW626" s="1030"/>
      <c r="AX626" s="1030"/>
      <c r="AY626" s="1030"/>
      <c r="AZ626" s="1030"/>
      <c r="BA626" s="1030">
        <f t="shared" si="108"/>
        <v>1392877234</v>
      </c>
      <c r="BB626" s="994">
        <v>1591810053</v>
      </c>
      <c r="BC626" s="1030"/>
      <c r="BD626" s="1030"/>
      <c r="BE626" s="1030"/>
      <c r="BF626" s="1030"/>
      <c r="BG626" s="1030">
        <f>+BB626+BC626+BD626+BE626+BF626</f>
        <v>1591810053</v>
      </c>
      <c r="BH626" s="994">
        <v>1697842739</v>
      </c>
      <c r="BI626" s="1030"/>
      <c r="BJ626" s="1030"/>
      <c r="BK626" s="1030"/>
      <c r="BL626" s="1030"/>
      <c r="BM626" s="1030">
        <f t="shared" si="109"/>
        <v>1697842739</v>
      </c>
    </row>
    <row r="627" spans="1:65" hidden="1" x14ac:dyDescent="0.25">
      <c r="A627" s="858"/>
      <c r="B627" s="858"/>
      <c r="C627" s="858"/>
      <c r="D627" s="1246"/>
      <c r="E627" s="858"/>
      <c r="F627" s="858"/>
      <c r="G627" s="859"/>
      <c r="H627" s="859"/>
      <c r="I627" s="859"/>
      <c r="J627" s="859"/>
      <c r="K627" s="859"/>
      <c r="L627" s="859"/>
      <c r="M627" s="859"/>
      <c r="O627" s="858"/>
      <c r="P627" s="858"/>
      <c r="Q627" s="858"/>
      <c r="R627" s="858"/>
      <c r="S627" s="858"/>
      <c r="T627" s="858"/>
      <c r="U627" s="858"/>
      <c r="V627" s="858"/>
      <c r="W627" s="858"/>
      <c r="X627" s="858"/>
      <c r="Y627" s="858"/>
      <c r="Z627" s="858"/>
      <c r="AA627" s="858"/>
      <c r="AB627" s="858"/>
      <c r="AC627" s="858"/>
      <c r="AD627" s="858"/>
      <c r="AE627" s="858"/>
      <c r="AF627" s="858"/>
      <c r="AG627" s="858"/>
      <c r="AH627" s="858"/>
      <c r="AI627" s="858"/>
      <c r="AJ627" s="858"/>
      <c r="AK627" s="858"/>
      <c r="AL627" s="858"/>
      <c r="AM627" s="858"/>
      <c r="AN627" s="858"/>
      <c r="AP627" s="995">
        <v>331972555431</v>
      </c>
      <c r="AQ627" s="991">
        <v>1021543269002</v>
      </c>
      <c r="AR627" s="991">
        <v>177260349967</v>
      </c>
      <c r="AS627" s="991">
        <v>76981580405</v>
      </c>
      <c r="AT627" s="991">
        <v>550556512122</v>
      </c>
      <c r="AU627" s="991">
        <v>2158314266927</v>
      </c>
      <c r="AV627" s="991">
        <v>222835341564</v>
      </c>
      <c r="AW627" s="991">
        <v>1070520430352</v>
      </c>
      <c r="AX627" s="991">
        <v>198171530689</v>
      </c>
      <c r="AY627" s="991">
        <v>12329219555</v>
      </c>
      <c r="AZ627" s="991">
        <v>0</v>
      </c>
      <c r="BA627" s="991">
        <v>1503856522160</v>
      </c>
      <c r="BB627" s="991">
        <v>239223151233</v>
      </c>
      <c r="BC627" s="991">
        <v>1123371515948</v>
      </c>
      <c r="BD627" s="991">
        <v>161773589559</v>
      </c>
      <c r="BE627" s="991">
        <v>13103958622</v>
      </c>
      <c r="BF627" s="992">
        <v>0</v>
      </c>
      <c r="BG627" s="991">
        <v>1537472215363</v>
      </c>
      <c r="BH627" s="991">
        <v>256193789395</v>
      </c>
      <c r="BI627" s="991">
        <v>1178844907746</v>
      </c>
      <c r="BJ627" s="991">
        <v>103818094517</v>
      </c>
      <c r="BK627" s="991">
        <v>13887560413</v>
      </c>
      <c r="BL627" s="992">
        <v>0</v>
      </c>
      <c r="BM627" s="991">
        <v>1552744352071</v>
      </c>
    </row>
    <row r="628" spans="1:65" ht="15.75" hidden="1" customHeight="1" x14ac:dyDescent="0.25">
      <c r="A628" s="858"/>
      <c r="B628" s="858"/>
      <c r="C628" s="858"/>
      <c r="D628" s="1246"/>
      <c r="E628" s="858"/>
      <c r="F628" s="858"/>
      <c r="G628" s="859"/>
      <c r="H628" s="859"/>
      <c r="I628" s="859"/>
      <c r="J628" s="859"/>
      <c r="K628" s="859"/>
      <c r="L628" s="859"/>
      <c r="M628" s="859"/>
      <c r="N628" s="859"/>
      <c r="O628" s="858"/>
      <c r="P628" s="858"/>
      <c r="Q628" s="858"/>
      <c r="R628" s="858"/>
      <c r="S628" s="858"/>
      <c r="T628" s="858"/>
      <c r="U628" s="858"/>
      <c r="V628" s="858"/>
      <c r="W628" s="858"/>
      <c r="X628" s="858"/>
      <c r="Y628" s="858"/>
      <c r="Z628" s="858"/>
      <c r="AA628" s="858"/>
      <c r="AB628" s="858"/>
      <c r="AC628" s="858"/>
      <c r="AD628" s="858"/>
      <c r="AE628" s="858"/>
      <c r="AF628" s="858"/>
      <c r="AG628" s="858"/>
      <c r="AH628" s="858"/>
      <c r="AI628" s="858"/>
      <c r="AJ628" s="858"/>
      <c r="AK628" s="858"/>
      <c r="AL628" s="858"/>
      <c r="AM628" s="858"/>
      <c r="AN628" s="858"/>
      <c r="AP628" s="989">
        <v>331972555431</v>
      </c>
      <c r="AQ628" s="989">
        <v>1021543269002</v>
      </c>
      <c r="AR628" s="989">
        <v>177260349967.18454</v>
      </c>
      <c r="AS628" s="989">
        <v>76981580405</v>
      </c>
      <c r="AT628" s="989">
        <v>550556512122</v>
      </c>
      <c r="AU628" s="989">
        <v>2158314266927.3083</v>
      </c>
      <c r="AV628" s="989">
        <v>222835341563.8956</v>
      </c>
      <c r="AW628" s="989">
        <v>1070520430352</v>
      </c>
      <c r="AX628" s="989">
        <v>198171530689.03708</v>
      </c>
      <c r="AY628" s="989">
        <v>12329219555</v>
      </c>
      <c r="AZ628" s="989">
        <v>0</v>
      </c>
      <c r="BA628" s="989">
        <v>1503856522159.9326</v>
      </c>
      <c r="BB628" s="989">
        <v>239223151233.35699</v>
      </c>
      <c r="BC628" s="989">
        <v>1123371515948</v>
      </c>
      <c r="BD628" s="989">
        <v>161773589559.26312</v>
      </c>
      <c r="BE628" s="989">
        <v>13103958622</v>
      </c>
      <c r="BF628" s="989">
        <v>0</v>
      </c>
      <c r="BG628" s="989">
        <v>1537472215362.6206</v>
      </c>
      <c r="BH628" s="989">
        <v>256193789394.53809</v>
      </c>
      <c r="BI628" s="989">
        <v>1178844907746</v>
      </c>
      <c r="BJ628" s="989">
        <v>103818094517.43295</v>
      </c>
      <c r="BK628" s="989">
        <v>13887560413</v>
      </c>
      <c r="BL628" s="990">
        <v>0</v>
      </c>
      <c r="BM628" s="989">
        <v>1552744352070.9707</v>
      </c>
    </row>
    <row r="629" spans="1:65" x14ac:dyDescent="0.25">
      <c r="A629" s="858"/>
      <c r="B629" s="858"/>
      <c r="C629" s="858"/>
      <c r="D629" s="1246"/>
      <c r="E629" s="858"/>
      <c r="F629" s="858"/>
      <c r="G629" s="859"/>
      <c r="H629" s="859"/>
      <c r="I629" s="859"/>
      <c r="J629" s="859"/>
      <c r="K629" s="859"/>
      <c r="L629" s="859"/>
      <c r="M629" s="859"/>
      <c r="N629" s="859"/>
      <c r="O629" s="858"/>
      <c r="P629" s="858"/>
      <c r="Q629" s="858"/>
      <c r="R629" s="858"/>
      <c r="S629" s="858"/>
      <c r="T629" s="858"/>
      <c r="U629" s="858"/>
      <c r="V629" s="858"/>
      <c r="W629" s="858"/>
      <c r="X629" s="858"/>
      <c r="Y629" s="858"/>
      <c r="Z629" s="858"/>
      <c r="AA629" s="858"/>
      <c r="AB629" s="858"/>
      <c r="AC629" s="858"/>
      <c r="AD629" s="858"/>
      <c r="AE629" s="858"/>
      <c r="AF629" s="858"/>
      <c r="AG629" s="858"/>
      <c r="AH629" s="858"/>
      <c r="AI629" s="858"/>
      <c r="AJ629" s="858"/>
      <c r="AK629" s="858"/>
      <c r="AL629" s="858"/>
      <c r="AM629" s="858"/>
      <c r="AN629" s="858"/>
      <c r="AP629" s="954"/>
      <c r="AV629" s="954"/>
      <c r="BB629" s="954"/>
      <c r="BC629" s="954"/>
      <c r="BD629" s="954"/>
      <c r="BE629" s="954"/>
      <c r="BH629" s="954"/>
      <c r="BI629" s="954"/>
      <c r="BJ629" s="954"/>
      <c r="BK629" s="954"/>
    </row>
    <row r="630" spans="1:65" ht="17.25" customHeight="1" x14ac:dyDescent="0.25">
      <c r="A630" s="858"/>
      <c r="B630" s="858"/>
      <c r="C630" s="858"/>
      <c r="D630" s="1246"/>
      <c r="E630" s="858"/>
      <c r="F630" s="858"/>
      <c r="G630" s="859"/>
      <c r="H630" s="859"/>
      <c r="I630" s="859"/>
      <c r="J630" s="859"/>
      <c r="K630" s="859"/>
      <c r="L630" s="859"/>
      <c r="M630" s="859"/>
      <c r="N630" s="859"/>
      <c r="O630" s="858"/>
      <c r="P630" s="858"/>
      <c r="Q630" s="858"/>
      <c r="R630" s="858"/>
      <c r="S630" s="858"/>
      <c r="T630" s="858"/>
      <c r="U630" s="858"/>
      <c r="V630" s="858"/>
      <c r="W630" s="858"/>
      <c r="X630" s="858"/>
      <c r="Y630" s="858"/>
      <c r="Z630" s="858"/>
      <c r="AA630" s="858"/>
      <c r="AB630" s="858"/>
      <c r="AC630" s="858"/>
      <c r="AD630" s="858"/>
      <c r="AE630" s="858"/>
      <c r="AF630" s="858"/>
      <c r="AG630" s="858"/>
      <c r="AH630" s="858"/>
      <c r="AI630" s="858"/>
      <c r="AJ630" s="858"/>
      <c r="AK630" s="858"/>
      <c r="AL630" s="858"/>
      <c r="AM630" s="858"/>
      <c r="AN630" s="858"/>
      <c r="AP630" s="954"/>
      <c r="AT630" s="954"/>
    </row>
    <row r="631" spans="1:65" ht="17.25" customHeight="1" x14ac:dyDescent="0.25">
      <c r="A631" s="858"/>
      <c r="B631" s="858"/>
      <c r="C631" s="858"/>
      <c r="D631" s="1246"/>
      <c r="E631" s="858"/>
      <c r="F631" s="858"/>
      <c r="G631" s="859"/>
      <c r="H631" s="859"/>
      <c r="I631" s="859"/>
      <c r="J631" s="859"/>
      <c r="K631" s="859"/>
      <c r="L631" s="859"/>
      <c r="M631" s="859"/>
      <c r="N631" s="859"/>
      <c r="O631" s="858"/>
      <c r="P631" s="858"/>
      <c r="Q631" s="858"/>
      <c r="R631" s="858"/>
      <c r="S631" s="858"/>
      <c r="T631" s="858"/>
      <c r="U631" s="858"/>
      <c r="V631" s="858"/>
      <c r="W631" s="858"/>
      <c r="X631" s="858"/>
      <c r="Y631" s="858"/>
      <c r="Z631" s="858"/>
      <c r="AA631" s="858"/>
      <c r="AB631" s="858"/>
      <c r="AC631" s="858"/>
      <c r="AD631" s="858"/>
      <c r="AE631" s="858"/>
      <c r="AF631" s="858"/>
      <c r="AG631" s="858"/>
      <c r="AH631" s="858"/>
      <c r="AI631" s="858"/>
      <c r="AJ631" s="858"/>
      <c r="AK631" s="858"/>
      <c r="AL631" s="858"/>
      <c r="AM631" s="858"/>
      <c r="AN631" s="858"/>
      <c r="AP631" s="954"/>
      <c r="BB631" s="954"/>
      <c r="BH631" s="954"/>
    </row>
    <row r="632" spans="1:65" x14ac:dyDescent="0.25">
      <c r="A632" s="858"/>
      <c r="B632" s="858"/>
      <c r="C632" s="858"/>
      <c r="D632" s="1246"/>
      <c r="E632" s="858"/>
      <c r="F632" s="858"/>
      <c r="G632" s="859"/>
      <c r="H632" s="859"/>
      <c r="I632" s="859"/>
      <c r="J632" s="859"/>
      <c r="K632" s="859"/>
      <c r="L632" s="859"/>
      <c r="M632" s="859"/>
      <c r="N632" s="859"/>
      <c r="O632" s="858"/>
      <c r="P632" s="858"/>
      <c r="Q632" s="858"/>
      <c r="AA632" s="858"/>
      <c r="AB632" s="858"/>
      <c r="AC632" s="858"/>
      <c r="AD632" s="858"/>
      <c r="AE632" s="858"/>
      <c r="AF632" s="858"/>
      <c r="AG632" s="858"/>
      <c r="AH632" s="858"/>
      <c r="AI632" s="858"/>
      <c r="AJ632" s="858"/>
      <c r="AK632" s="858"/>
      <c r="AL632" s="858"/>
      <c r="AM632" s="858"/>
      <c r="AN632" s="858"/>
      <c r="AP632" s="954"/>
      <c r="AT632" s="954"/>
      <c r="AU632" s="954"/>
      <c r="BH632" s="954"/>
    </row>
    <row r="633" spans="1:65" x14ac:dyDescent="0.25">
      <c r="A633" s="858"/>
      <c r="B633" s="858"/>
      <c r="C633" s="858"/>
      <c r="D633" s="1246"/>
      <c r="E633" s="858"/>
      <c r="F633" s="858"/>
      <c r="G633" s="859"/>
      <c r="H633" s="859"/>
      <c r="I633" s="859"/>
      <c r="J633" s="859"/>
      <c r="K633" s="859"/>
      <c r="L633" s="859"/>
      <c r="M633" s="859"/>
      <c r="N633" s="859"/>
      <c r="O633" s="858"/>
      <c r="P633" s="858"/>
      <c r="Q633" s="858"/>
      <c r="AA633" s="858"/>
      <c r="AB633" s="858"/>
      <c r="AC633" s="858"/>
      <c r="AD633" s="858"/>
      <c r="BH633" s="954"/>
    </row>
    <row r="634" spans="1:65" x14ac:dyDescent="0.25">
      <c r="A634" s="858"/>
      <c r="B634" s="858"/>
      <c r="C634" s="858"/>
      <c r="D634" s="1246"/>
      <c r="E634" s="858"/>
      <c r="F634" s="858"/>
      <c r="G634" s="859"/>
      <c r="H634" s="859"/>
      <c r="I634" s="859"/>
      <c r="J634" s="859"/>
      <c r="K634" s="859"/>
      <c r="L634" s="859"/>
      <c r="M634" s="859"/>
      <c r="N634" s="859"/>
      <c r="O634" s="858"/>
      <c r="P634" s="858"/>
      <c r="Q634" s="858"/>
      <c r="AA634" s="858"/>
      <c r="AB634" s="858"/>
      <c r="AC634" s="858"/>
      <c r="AD634" s="858"/>
      <c r="AO634" s="953"/>
      <c r="AR634" s="954"/>
      <c r="BH634" s="954"/>
    </row>
    <row r="635" spans="1:65" x14ac:dyDescent="0.25">
      <c r="B635" s="858"/>
      <c r="C635" s="858"/>
      <c r="D635" s="1246"/>
      <c r="E635" s="858"/>
      <c r="F635" s="858"/>
      <c r="G635" s="859"/>
      <c r="H635" s="859"/>
      <c r="I635" s="859"/>
      <c r="J635" s="859"/>
      <c r="K635" s="859"/>
      <c r="L635" s="859"/>
      <c r="M635" s="859"/>
      <c r="N635" s="859"/>
      <c r="O635" s="858"/>
      <c r="P635" s="858"/>
      <c r="Q635" s="858"/>
      <c r="AA635" s="858"/>
      <c r="AB635" s="858"/>
      <c r="AC635" s="858"/>
      <c r="AD635" s="858"/>
      <c r="AO635" s="953"/>
      <c r="BH635" s="954"/>
    </row>
    <row r="636" spans="1:65" x14ac:dyDescent="0.25">
      <c r="B636" s="858"/>
      <c r="C636" s="858"/>
      <c r="D636" s="1246"/>
      <c r="E636" s="858"/>
      <c r="F636" s="858"/>
      <c r="G636" s="859"/>
      <c r="H636" s="859"/>
      <c r="I636" s="859"/>
      <c r="J636" s="859"/>
      <c r="K636" s="859"/>
      <c r="L636" s="859"/>
      <c r="M636" s="859"/>
      <c r="N636" s="859"/>
      <c r="O636" s="858"/>
      <c r="P636" s="858"/>
      <c r="Q636" s="858"/>
      <c r="AA636" s="858"/>
      <c r="AB636" s="858"/>
      <c r="AC636" s="858"/>
      <c r="AD636" s="858"/>
      <c r="AV636" s="954"/>
    </row>
    <row r="637" spans="1:65" x14ac:dyDescent="0.25">
      <c r="B637" s="858"/>
      <c r="C637" s="858"/>
      <c r="D637" s="1246"/>
      <c r="E637" s="858"/>
      <c r="F637" s="858"/>
      <c r="G637" s="859"/>
      <c r="H637" s="859"/>
      <c r="I637" s="859"/>
      <c r="J637" s="859"/>
      <c r="K637" s="859"/>
      <c r="L637" s="859"/>
      <c r="M637" s="859"/>
      <c r="N637" s="859"/>
      <c r="O637" s="858"/>
      <c r="P637" s="858"/>
      <c r="Q637" s="858"/>
      <c r="AA637" s="858"/>
      <c r="AB637" s="858"/>
      <c r="AC637" s="858"/>
      <c r="AD637" s="858"/>
      <c r="AO637" s="953"/>
    </row>
    <row r="638" spans="1:65" x14ac:dyDescent="0.25">
      <c r="B638" s="858"/>
      <c r="C638" s="858"/>
      <c r="D638" s="1246"/>
      <c r="E638" s="858"/>
      <c r="F638" s="858"/>
      <c r="G638" s="859"/>
      <c r="H638" s="859"/>
      <c r="I638" s="859"/>
      <c r="J638" s="859"/>
      <c r="K638" s="859"/>
      <c r="L638" s="859"/>
      <c r="M638" s="859"/>
      <c r="N638" s="859"/>
      <c r="O638" s="858"/>
      <c r="P638" s="858"/>
      <c r="Q638" s="858"/>
      <c r="AA638" s="858"/>
      <c r="AB638" s="858"/>
      <c r="AC638" s="858"/>
      <c r="AD638" s="858"/>
    </row>
    <row r="639" spans="1:65" x14ac:dyDescent="0.25">
      <c r="B639" s="858"/>
      <c r="C639" s="858"/>
      <c r="D639" s="1246"/>
      <c r="E639" s="858"/>
      <c r="F639" s="858"/>
      <c r="G639" s="859"/>
      <c r="H639" s="859"/>
      <c r="I639" s="859"/>
      <c r="J639" s="859"/>
      <c r="K639" s="859"/>
      <c r="L639" s="859"/>
      <c r="M639" s="859"/>
      <c r="N639" s="859"/>
      <c r="O639" s="858"/>
      <c r="P639" s="858"/>
      <c r="Q639" s="858"/>
      <c r="AA639" s="858"/>
      <c r="AB639" s="858"/>
      <c r="AC639" s="858"/>
      <c r="AD639" s="858"/>
      <c r="AW639" s="954"/>
    </row>
    <row r="640" spans="1:65" x14ac:dyDescent="0.25">
      <c r="B640" s="858"/>
      <c r="C640" s="858"/>
      <c r="D640" s="1246"/>
      <c r="E640" s="858"/>
      <c r="F640" s="858"/>
      <c r="G640" s="859"/>
      <c r="H640" s="859"/>
      <c r="I640" s="859"/>
      <c r="J640" s="859"/>
      <c r="K640" s="859"/>
      <c r="L640" s="859"/>
      <c r="M640" s="859"/>
      <c r="N640" s="859"/>
      <c r="O640" s="858"/>
      <c r="P640" s="858"/>
      <c r="Q640" s="858"/>
      <c r="AA640" s="858"/>
      <c r="AB640" s="858"/>
      <c r="AC640" s="858"/>
      <c r="AD640" s="858"/>
    </row>
    <row r="641" spans="2:54" x14ac:dyDescent="0.25">
      <c r="B641" s="858"/>
      <c r="C641" s="858"/>
      <c r="D641" s="1246"/>
      <c r="E641" s="858"/>
      <c r="F641" s="858"/>
      <c r="G641" s="859"/>
      <c r="H641" s="859"/>
      <c r="I641" s="859"/>
      <c r="J641" s="859"/>
      <c r="K641" s="859"/>
      <c r="L641" s="859"/>
      <c r="M641" s="859"/>
      <c r="N641" s="859"/>
      <c r="O641" s="858"/>
      <c r="P641" s="858"/>
      <c r="Q641" s="858"/>
      <c r="AA641" s="858"/>
      <c r="AB641" s="858"/>
      <c r="AC641" s="858"/>
      <c r="AD641" s="858"/>
    </row>
    <row r="642" spans="2:54" x14ac:dyDescent="0.25">
      <c r="B642" s="858"/>
      <c r="C642" s="858"/>
      <c r="D642" s="1246"/>
      <c r="E642" s="858"/>
      <c r="F642" s="858"/>
      <c r="G642" s="859"/>
      <c r="H642" s="859"/>
      <c r="I642" s="859"/>
      <c r="J642" s="859"/>
      <c r="K642" s="859"/>
      <c r="L642" s="859"/>
      <c r="M642" s="859"/>
      <c r="N642" s="859"/>
      <c r="O642" s="858"/>
      <c r="P642" s="858"/>
      <c r="Q642" s="858"/>
      <c r="AA642" s="858"/>
      <c r="AB642" s="858"/>
      <c r="AC642" s="858"/>
      <c r="AD642" s="858"/>
    </row>
    <row r="643" spans="2:54" x14ac:dyDescent="0.25">
      <c r="B643" s="858"/>
      <c r="C643" s="858"/>
      <c r="D643" s="1246"/>
      <c r="E643" s="858"/>
      <c r="F643" s="858"/>
      <c r="G643" s="859"/>
      <c r="H643" s="859"/>
      <c r="I643" s="859"/>
      <c r="J643" s="859"/>
      <c r="K643" s="859"/>
      <c r="L643" s="859"/>
      <c r="M643" s="859"/>
      <c r="N643" s="859"/>
      <c r="O643" s="858"/>
      <c r="P643" s="858"/>
      <c r="Q643" s="858"/>
      <c r="AA643" s="858"/>
      <c r="AB643" s="858"/>
      <c r="AC643" s="858"/>
      <c r="AD643" s="858"/>
    </row>
    <row r="644" spans="2:54" x14ac:dyDescent="0.25">
      <c r="B644" s="858"/>
      <c r="C644" s="858"/>
      <c r="D644" s="1246"/>
      <c r="E644" s="858"/>
      <c r="F644" s="858"/>
      <c r="G644" s="859"/>
      <c r="H644" s="859"/>
      <c r="I644" s="859"/>
      <c r="J644" s="859"/>
      <c r="K644" s="859"/>
      <c r="L644" s="859"/>
      <c r="M644" s="859"/>
      <c r="N644" s="859"/>
      <c r="O644" s="858"/>
      <c r="P644" s="858"/>
      <c r="Q644" s="858"/>
      <c r="AA644" s="858"/>
      <c r="AB644" s="858"/>
      <c r="AC644" s="858"/>
      <c r="AD644" s="858"/>
    </row>
    <row r="645" spans="2:54" x14ac:dyDescent="0.25">
      <c r="B645" s="858"/>
      <c r="C645" s="858"/>
      <c r="D645" s="1246"/>
      <c r="E645" s="858"/>
      <c r="F645" s="858"/>
      <c r="G645" s="859"/>
      <c r="H645" s="859"/>
      <c r="I645" s="859"/>
      <c r="J645" s="859"/>
      <c r="K645" s="859"/>
      <c r="L645" s="859"/>
      <c r="M645" s="859"/>
      <c r="N645" s="859"/>
      <c r="O645" s="858"/>
      <c r="P645" s="858"/>
      <c r="Q645" s="858"/>
      <c r="AA645" s="858"/>
      <c r="AB645" s="858"/>
      <c r="AC645" s="858"/>
      <c r="AD645" s="858"/>
    </row>
    <row r="646" spans="2:54" x14ac:dyDescent="0.25">
      <c r="B646" s="858"/>
      <c r="C646" s="858"/>
      <c r="D646" s="1246"/>
      <c r="E646" s="858"/>
      <c r="F646" s="858"/>
      <c r="G646" s="859"/>
      <c r="H646" s="859"/>
      <c r="I646" s="859"/>
      <c r="J646" s="859"/>
      <c r="K646" s="859"/>
      <c r="L646" s="859"/>
      <c r="M646" s="859"/>
      <c r="N646" s="859"/>
      <c r="O646" s="858"/>
      <c r="P646" s="858"/>
      <c r="Q646" s="858"/>
      <c r="AA646" s="858"/>
      <c r="AB646" s="858"/>
      <c r="AC646" s="858"/>
      <c r="AD646" s="858"/>
    </row>
    <row r="647" spans="2:54" x14ac:dyDescent="0.25">
      <c r="B647" s="858"/>
      <c r="C647" s="858"/>
      <c r="D647" s="1246"/>
      <c r="E647" s="858"/>
      <c r="F647" s="858"/>
      <c r="G647" s="859"/>
      <c r="H647" s="859"/>
      <c r="I647" s="859"/>
      <c r="J647" s="859"/>
      <c r="K647" s="859"/>
      <c r="L647" s="859"/>
      <c r="M647" s="859"/>
      <c r="N647" s="859"/>
      <c r="O647" s="858"/>
      <c r="P647" s="858"/>
      <c r="Q647" s="858"/>
      <c r="AA647" s="858"/>
      <c r="AB647" s="858"/>
      <c r="AC647" s="858"/>
      <c r="AD647" s="858"/>
    </row>
    <row r="648" spans="2:54" x14ac:dyDescent="0.25">
      <c r="B648" s="858"/>
      <c r="C648" s="858"/>
      <c r="D648" s="1246"/>
      <c r="E648" s="858"/>
      <c r="F648" s="858"/>
      <c r="G648" s="859"/>
      <c r="H648" s="859"/>
      <c r="I648" s="859"/>
      <c r="J648" s="859"/>
      <c r="K648" s="859"/>
      <c r="L648" s="859"/>
      <c r="M648" s="859"/>
      <c r="N648" s="859"/>
      <c r="O648" s="858"/>
      <c r="P648" s="858"/>
      <c r="Q648" s="858"/>
      <c r="AA648" s="858"/>
      <c r="AB648" s="858"/>
      <c r="AC648" s="858"/>
      <c r="AD648" s="858"/>
    </row>
    <row r="649" spans="2:54" x14ac:dyDescent="0.25">
      <c r="B649" s="858"/>
      <c r="C649" s="858"/>
      <c r="D649" s="1246"/>
      <c r="E649" s="858"/>
      <c r="F649" s="858"/>
      <c r="G649" s="859"/>
      <c r="H649" s="859"/>
      <c r="I649" s="859"/>
      <c r="J649" s="859"/>
      <c r="K649" s="859"/>
      <c r="L649" s="859"/>
      <c r="M649" s="859"/>
      <c r="N649" s="859"/>
      <c r="O649" s="858"/>
      <c r="P649" s="858"/>
      <c r="Q649" s="858"/>
      <c r="AA649" s="858"/>
      <c r="AB649" s="858"/>
      <c r="AC649" s="858"/>
      <c r="AD649" s="858"/>
    </row>
    <row r="650" spans="2:54" x14ac:dyDescent="0.25">
      <c r="B650" s="858"/>
      <c r="C650" s="858"/>
      <c r="D650" s="1246"/>
      <c r="E650" s="858"/>
      <c r="F650" s="858"/>
      <c r="G650" s="859"/>
      <c r="H650" s="859"/>
      <c r="I650" s="859"/>
      <c r="J650" s="859"/>
      <c r="K650" s="859"/>
      <c r="L650" s="859"/>
      <c r="M650" s="859"/>
      <c r="N650" s="859"/>
      <c r="O650" s="858"/>
      <c r="P650" s="858"/>
      <c r="Q650" s="858"/>
      <c r="AA650" s="858"/>
      <c r="AB650" s="858"/>
      <c r="AC650" s="858"/>
      <c r="AD650" s="858"/>
    </row>
    <row r="651" spans="2:54" x14ac:dyDescent="0.25">
      <c r="B651" s="858"/>
      <c r="C651" s="858"/>
      <c r="D651" s="1246"/>
      <c r="E651" s="858"/>
      <c r="F651" s="858"/>
      <c r="G651" s="859"/>
      <c r="H651" s="859"/>
      <c r="I651" s="859"/>
      <c r="J651" s="859"/>
      <c r="K651" s="859"/>
      <c r="L651" s="859"/>
      <c r="M651" s="859"/>
      <c r="N651" s="859"/>
      <c r="O651" s="858"/>
      <c r="P651" s="858"/>
      <c r="Q651" s="858"/>
      <c r="AA651" s="858"/>
      <c r="AB651" s="858"/>
      <c r="AC651" s="858"/>
      <c r="AD651" s="858"/>
      <c r="BB651" s="954"/>
    </row>
    <row r="652" spans="2:54" x14ac:dyDescent="0.25">
      <c r="B652" s="858"/>
      <c r="C652" s="858"/>
      <c r="D652" s="1246"/>
      <c r="E652" s="858"/>
      <c r="F652" s="858"/>
      <c r="G652" s="859"/>
      <c r="H652" s="859"/>
      <c r="I652" s="859"/>
      <c r="J652" s="859"/>
      <c r="K652" s="859"/>
      <c r="L652" s="859"/>
      <c r="M652" s="859"/>
      <c r="N652" s="859"/>
      <c r="O652" s="858"/>
      <c r="P652" s="858"/>
      <c r="Q652" s="858"/>
      <c r="AA652" s="858"/>
      <c r="AB652" s="858"/>
      <c r="AC652" s="858"/>
      <c r="AD652" s="858"/>
    </row>
    <row r="653" spans="2:54" x14ac:dyDescent="0.25">
      <c r="B653" s="858"/>
      <c r="C653" s="858"/>
      <c r="D653" s="1246"/>
      <c r="E653" s="858"/>
      <c r="F653" s="858"/>
      <c r="G653" s="859"/>
      <c r="H653" s="859"/>
      <c r="I653" s="859"/>
      <c r="J653" s="859"/>
      <c r="K653" s="859"/>
      <c r="L653" s="859"/>
      <c r="M653" s="859"/>
      <c r="N653" s="859"/>
      <c r="O653" s="858"/>
      <c r="P653" s="858"/>
      <c r="Q653" s="858"/>
      <c r="AA653" s="858"/>
      <c r="AB653" s="858"/>
      <c r="AC653" s="858"/>
      <c r="AD653" s="858"/>
    </row>
    <row r="654" spans="2:54" x14ac:dyDescent="0.25">
      <c r="B654" s="858"/>
      <c r="C654" s="858"/>
      <c r="D654" s="1246"/>
      <c r="E654" s="858"/>
      <c r="F654" s="858"/>
      <c r="G654" s="859"/>
      <c r="H654" s="859"/>
      <c r="I654" s="859"/>
      <c r="J654" s="859"/>
      <c r="K654" s="859"/>
      <c r="L654" s="859"/>
      <c r="M654" s="859"/>
      <c r="N654" s="859"/>
      <c r="O654" s="858"/>
      <c r="P654" s="858"/>
      <c r="Q654" s="858"/>
      <c r="AA654" s="858"/>
      <c r="AB654" s="858"/>
      <c r="AC654" s="858"/>
      <c r="AD654" s="858"/>
    </row>
    <row r="655" spans="2:54" x14ac:dyDescent="0.25">
      <c r="B655" s="858"/>
      <c r="C655" s="858"/>
      <c r="D655" s="1246"/>
      <c r="E655" s="858"/>
      <c r="F655" s="858"/>
      <c r="G655" s="859"/>
      <c r="H655" s="859"/>
      <c r="I655" s="859"/>
      <c r="J655" s="859"/>
      <c r="K655" s="859"/>
      <c r="L655" s="859"/>
      <c r="M655" s="859"/>
      <c r="N655" s="859"/>
      <c r="O655" s="858"/>
      <c r="P655" s="858"/>
      <c r="Q655" s="858"/>
      <c r="AA655" s="858"/>
      <c r="AB655" s="858"/>
      <c r="AC655" s="858"/>
      <c r="AD655" s="858"/>
    </row>
    <row r="656" spans="2:54" x14ac:dyDescent="0.25">
      <c r="B656" s="858"/>
      <c r="C656" s="858"/>
      <c r="D656" s="1246"/>
      <c r="E656" s="858"/>
      <c r="F656" s="858"/>
      <c r="G656" s="859"/>
      <c r="H656" s="859"/>
      <c r="I656" s="859"/>
      <c r="J656" s="859"/>
      <c r="K656" s="859"/>
      <c r="L656" s="859"/>
      <c r="M656" s="859"/>
      <c r="N656" s="859"/>
      <c r="O656" s="858"/>
      <c r="P656" s="858"/>
      <c r="Q656" s="858"/>
      <c r="AA656" s="858"/>
      <c r="AB656" s="858"/>
      <c r="AC656" s="858"/>
      <c r="AD656" s="858"/>
    </row>
    <row r="657" spans="2:30" x14ac:dyDescent="0.25">
      <c r="B657" s="858"/>
      <c r="C657" s="858"/>
      <c r="D657" s="1246"/>
      <c r="E657" s="858"/>
      <c r="F657" s="858"/>
      <c r="G657" s="859"/>
      <c r="H657" s="859"/>
      <c r="I657" s="859"/>
      <c r="J657" s="859"/>
      <c r="K657" s="859"/>
      <c r="L657" s="859"/>
      <c r="M657" s="859"/>
      <c r="N657" s="859"/>
      <c r="O657" s="858"/>
      <c r="P657" s="858"/>
      <c r="Q657" s="858"/>
      <c r="AA657" s="858"/>
      <c r="AB657" s="858"/>
      <c r="AC657" s="858"/>
      <c r="AD657" s="858"/>
    </row>
    <row r="658" spans="2:30" x14ac:dyDescent="0.25">
      <c r="B658" s="858"/>
      <c r="C658" s="858"/>
      <c r="D658" s="1246"/>
      <c r="E658" s="858"/>
      <c r="F658" s="858"/>
      <c r="G658" s="859"/>
      <c r="H658" s="859"/>
      <c r="I658" s="859"/>
      <c r="J658" s="859"/>
      <c r="K658" s="859"/>
      <c r="L658" s="859"/>
      <c r="M658" s="859"/>
      <c r="N658" s="859"/>
      <c r="O658" s="858"/>
      <c r="P658" s="858"/>
      <c r="Q658" s="858"/>
      <c r="AA658" s="858"/>
      <c r="AB658" s="858"/>
      <c r="AC658" s="858"/>
      <c r="AD658" s="858"/>
    </row>
    <row r="659" spans="2:30" x14ac:dyDescent="0.25">
      <c r="B659" s="858"/>
      <c r="C659" s="858"/>
      <c r="D659" s="1246"/>
      <c r="E659" s="858"/>
      <c r="F659" s="858"/>
      <c r="G659" s="859"/>
      <c r="H659" s="859"/>
      <c r="I659" s="859"/>
      <c r="J659" s="859"/>
      <c r="K659" s="859"/>
      <c r="L659" s="859"/>
      <c r="M659" s="859"/>
      <c r="N659" s="859"/>
      <c r="O659" s="858"/>
      <c r="P659" s="858"/>
      <c r="Q659" s="858"/>
      <c r="AA659" s="858"/>
      <c r="AB659" s="858"/>
      <c r="AC659" s="858"/>
      <c r="AD659" s="858"/>
    </row>
    <row r="660" spans="2:30" x14ac:dyDescent="0.25">
      <c r="B660" s="858"/>
      <c r="C660" s="858"/>
      <c r="D660" s="1246"/>
      <c r="E660" s="858"/>
      <c r="F660" s="858"/>
      <c r="G660" s="859"/>
      <c r="H660" s="859"/>
      <c r="I660" s="859"/>
      <c r="J660" s="859"/>
      <c r="K660" s="859"/>
      <c r="L660" s="859"/>
      <c r="M660" s="859"/>
      <c r="N660" s="859"/>
      <c r="O660" s="858"/>
      <c r="P660" s="858"/>
      <c r="Q660" s="858"/>
      <c r="AA660" s="858"/>
      <c r="AB660" s="858"/>
      <c r="AC660" s="858"/>
      <c r="AD660" s="858"/>
    </row>
    <row r="661" spans="2:30" x14ac:dyDescent="0.25">
      <c r="B661" s="858"/>
      <c r="C661" s="858"/>
      <c r="D661" s="1246"/>
      <c r="E661" s="858"/>
      <c r="F661" s="858"/>
      <c r="G661" s="859"/>
      <c r="H661" s="859"/>
      <c r="I661" s="859"/>
      <c r="J661" s="859"/>
      <c r="K661" s="859"/>
      <c r="L661" s="859"/>
      <c r="M661" s="859"/>
      <c r="N661" s="859"/>
      <c r="O661" s="858"/>
      <c r="P661" s="858"/>
      <c r="Q661" s="858"/>
      <c r="AA661" s="858"/>
      <c r="AB661" s="858"/>
      <c r="AC661" s="858"/>
      <c r="AD661" s="858"/>
    </row>
    <row r="662" spans="2:30" x14ac:dyDescent="0.25">
      <c r="B662" s="858"/>
      <c r="C662" s="858"/>
      <c r="D662" s="1246"/>
      <c r="E662" s="858"/>
      <c r="F662" s="858"/>
      <c r="G662" s="859"/>
      <c r="H662" s="859"/>
      <c r="I662" s="859"/>
      <c r="J662" s="859"/>
      <c r="K662" s="859"/>
      <c r="L662" s="859"/>
      <c r="M662" s="859"/>
      <c r="N662" s="859"/>
      <c r="O662" s="858"/>
      <c r="P662" s="858"/>
      <c r="Q662" s="858"/>
      <c r="AA662" s="858"/>
      <c r="AB662" s="858"/>
      <c r="AC662" s="858"/>
      <c r="AD662" s="858"/>
    </row>
    <row r="663" spans="2:30" x14ac:dyDescent="0.25">
      <c r="B663" s="858"/>
      <c r="C663" s="858"/>
      <c r="D663" s="1246"/>
      <c r="E663" s="858"/>
      <c r="F663" s="858"/>
      <c r="G663" s="859"/>
      <c r="H663" s="859"/>
      <c r="I663" s="859"/>
      <c r="J663" s="859"/>
      <c r="K663" s="859"/>
      <c r="L663" s="859"/>
      <c r="M663" s="859"/>
      <c r="N663" s="859"/>
      <c r="O663" s="858"/>
      <c r="P663" s="858"/>
      <c r="Q663" s="858"/>
      <c r="AA663" s="858"/>
      <c r="AB663" s="858"/>
      <c r="AC663" s="858"/>
      <c r="AD663" s="858"/>
    </row>
    <row r="664" spans="2:30" x14ac:dyDescent="0.25">
      <c r="B664" s="858"/>
      <c r="C664" s="858"/>
      <c r="D664" s="1246"/>
      <c r="E664" s="858"/>
      <c r="F664" s="858"/>
      <c r="G664" s="859"/>
      <c r="H664" s="859"/>
      <c r="I664" s="859"/>
      <c r="J664" s="859"/>
      <c r="K664" s="859"/>
      <c r="L664" s="859"/>
      <c r="M664" s="859"/>
      <c r="N664" s="859"/>
      <c r="O664" s="858"/>
      <c r="P664" s="858"/>
      <c r="Q664" s="858"/>
      <c r="AA664" s="858"/>
      <c r="AB664" s="858"/>
      <c r="AC664" s="858"/>
      <c r="AD664" s="858"/>
    </row>
    <row r="665" spans="2:30" x14ac:dyDescent="0.25">
      <c r="B665" s="858"/>
      <c r="C665" s="858"/>
      <c r="D665" s="1246"/>
      <c r="E665" s="858"/>
      <c r="F665" s="858"/>
      <c r="G665" s="859"/>
      <c r="H665" s="859"/>
      <c r="I665" s="859"/>
      <c r="J665" s="859"/>
      <c r="K665" s="859"/>
      <c r="L665" s="859"/>
      <c r="M665" s="859"/>
      <c r="N665" s="859"/>
      <c r="O665" s="858"/>
      <c r="P665" s="858"/>
      <c r="Q665" s="858"/>
      <c r="AA665" s="858"/>
      <c r="AB665" s="858"/>
      <c r="AC665" s="858"/>
      <c r="AD665" s="858"/>
    </row>
    <row r="666" spans="2:30" x14ac:dyDescent="0.25">
      <c r="B666" s="858"/>
      <c r="C666" s="858"/>
      <c r="D666" s="1246"/>
      <c r="E666" s="858"/>
      <c r="F666" s="858"/>
      <c r="G666" s="859"/>
      <c r="H666" s="859"/>
      <c r="I666" s="859"/>
      <c r="J666" s="859"/>
      <c r="K666" s="859"/>
      <c r="L666" s="859"/>
      <c r="M666" s="859"/>
      <c r="N666" s="859"/>
      <c r="O666" s="858"/>
      <c r="P666" s="858"/>
      <c r="Q666" s="858"/>
      <c r="AA666" s="858"/>
      <c r="AB666" s="858"/>
      <c r="AC666" s="858"/>
      <c r="AD666" s="858"/>
    </row>
    <row r="667" spans="2:30" x14ac:dyDescent="0.25">
      <c r="B667" s="858"/>
      <c r="C667" s="858"/>
      <c r="D667" s="1246"/>
      <c r="E667" s="858"/>
      <c r="F667" s="858"/>
      <c r="G667" s="859"/>
      <c r="H667" s="859"/>
      <c r="I667" s="859"/>
      <c r="J667" s="859"/>
      <c r="K667" s="859"/>
      <c r="L667" s="859"/>
      <c r="M667" s="859"/>
      <c r="N667" s="859"/>
      <c r="O667" s="858"/>
      <c r="P667" s="858"/>
      <c r="Q667" s="858"/>
      <c r="AA667" s="858"/>
      <c r="AB667" s="858"/>
      <c r="AC667" s="858"/>
      <c r="AD667" s="858"/>
    </row>
    <row r="668" spans="2:30" x14ac:dyDescent="0.25">
      <c r="B668" s="858"/>
      <c r="C668" s="858"/>
      <c r="D668" s="1246"/>
      <c r="E668" s="858"/>
      <c r="F668" s="858"/>
      <c r="G668" s="859"/>
      <c r="H668" s="859"/>
      <c r="I668" s="859"/>
      <c r="J668" s="859"/>
      <c r="K668" s="859"/>
      <c r="L668" s="859"/>
      <c r="M668" s="859"/>
      <c r="N668" s="859"/>
      <c r="O668" s="858"/>
      <c r="P668" s="858"/>
      <c r="Q668" s="858"/>
      <c r="AA668" s="858"/>
      <c r="AB668" s="858"/>
      <c r="AC668" s="858"/>
      <c r="AD668" s="858"/>
    </row>
    <row r="669" spans="2:30" x14ac:dyDescent="0.25">
      <c r="B669" s="858"/>
      <c r="C669" s="858"/>
      <c r="D669" s="1246"/>
      <c r="E669" s="858"/>
      <c r="F669" s="858"/>
      <c r="G669" s="859"/>
      <c r="H669" s="859"/>
      <c r="I669" s="859"/>
      <c r="J669" s="859"/>
      <c r="K669" s="859"/>
      <c r="L669" s="859"/>
      <c r="M669" s="859"/>
      <c r="N669" s="859"/>
      <c r="O669" s="858"/>
      <c r="P669" s="858"/>
      <c r="Q669" s="858"/>
      <c r="AA669" s="858"/>
      <c r="AB669" s="858"/>
      <c r="AC669" s="858"/>
      <c r="AD669" s="858"/>
    </row>
    <row r="670" spans="2:30" x14ac:dyDescent="0.25">
      <c r="B670" s="858"/>
      <c r="C670" s="858"/>
      <c r="D670" s="1246"/>
      <c r="E670" s="858"/>
      <c r="F670" s="858"/>
      <c r="G670" s="859"/>
      <c r="H670" s="859"/>
      <c r="I670" s="859"/>
      <c r="J670" s="859"/>
      <c r="K670" s="859"/>
      <c r="L670" s="859"/>
      <c r="M670" s="859"/>
      <c r="N670" s="859"/>
      <c r="O670" s="858"/>
      <c r="P670" s="858"/>
      <c r="Q670" s="858"/>
      <c r="AA670" s="858"/>
      <c r="AB670" s="858"/>
      <c r="AC670" s="858"/>
      <c r="AD670" s="858"/>
    </row>
    <row r="671" spans="2:30" x14ac:dyDescent="0.25">
      <c r="B671" s="858"/>
      <c r="C671" s="858"/>
      <c r="D671" s="1246"/>
      <c r="E671" s="858"/>
      <c r="F671" s="858"/>
      <c r="G671" s="859"/>
      <c r="H671" s="859"/>
      <c r="I671" s="859"/>
      <c r="J671" s="859"/>
      <c r="K671" s="859"/>
      <c r="L671" s="859"/>
      <c r="M671" s="859"/>
      <c r="N671" s="859"/>
      <c r="O671" s="858"/>
      <c r="P671" s="858"/>
      <c r="Q671" s="858"/>
      <c r="AA671" s="858"/>
      <c r="AB671" s="858"/>
      <c r="AC671" s="858"/>
      <c r="AD671" s="858"/>
    </row>
    <row r="672" spans="2:30" x14ac:dyDescent="0.25">
      <c r="B672" s="858"/>
      <c r="C672" s="858"/>
      <c r="D672" s="1246"/>
      <c r="E672" s="858"/>
      <c r="F672" s="858"/>
      <c r="G672" s="859"/>
      <c r="H672" s="859"/>
      <c r="I672" s="859"/>
      <c r="J672" s="859"/>
      <c r="K672" s="859"/>
      <c r="L672" s="859"/>
      <c r="M672" s="859"/>
      <c r="N672" s="859"/>
      <c r="O672" s="858"/>
      <c r="P672" s="858"/>
      <c r="Q672" s="858"/>
      <c r="AA672" s="858"/>
      <c r="AB672" s="858"/>
      <c r="AC672" s="858"/>
      <c r="AD672" s="858"/>
    </row>
    <row r="673" spans="2:30" x14ac:dyDescent="0.25">
      <c r="B673" s="858"/>
      <c r="C673" s="858"/>
      <c r="D673" s="1246"/>
      <c r="E673" s="858"/>
      <c r="F673" s="858"/>
      <c r="G673" s="859"/>
      <c r="H673" s="859"/>
      <c r="I673" s="859"/>
      <c r="J673" s="859"/>
      <c r="K673" s="859"/>
      <c r="L673" s="859"/>
      <c r="M673" s="859"/>
      <c r="N673" s="859"/>
      <c r="O673" s="858"/>
      <c r="P673" s="858"/>
      <c r="Q673" s="858"/>
      <c r="AA673" s="858"/>
      <c r="AB673" s="858"/>
      <c r="AC673" s="858"/>
      <c r="AD673" s="858"/>
    </row>
    <row r="674" spans="2:30" x14ac:dyDescent="0.25">
      <c r="B674" s="858"/>
      <c r="C674" s="858"/>
      <c r="D674" s="1246"/>
      <c r="E674" s="858"/>
      <c r="F674" s="858"/>
      <c r="G674" s="859"/>
      <c r="H674" s="859"/>
      <c r="I674" s="859"/>
      <c r="J674" s="859"/>
      <c r="K674" s="859"/>
      <c r="L674" s="859"/>
      <c r="M674" s="859"/>
      <c r="N674" s="859"/>
      <c r="O674" s="858"/>
      <c r="P674" s="858"/>
      <c r="Q674" s="858"/>
      <c r="AA674" s="858"/>
      <c r="AB674" s="858"/>
      <c r="AC674" s="858"/>
      <c r="AD674" s="858"/>
    </row>
    <row r="675" spans="2:30" x14ac:dyDescent="0.25">
      <c r="B675" s="858"/>
      <c r="C675" s="858"/>
      <c r="D675" s="1246"/>
      <c r="E675" s="858"/>
      <c r="F675" s="858"/>
      <c r="G675" s="859"/>
      <c r="H675" s="859"/>
      <c r="I675" s="859"/>
      <c r="J675" s="859"/>
      <c r="K675" s="859"/>
      <c r="L675" s="859"/>
      <c r="M675" s="859"/>
      <c r="N675" s="859"/>
      <c r="O675" s="858"/>
      <c r="P675" s="858"/>
      <c r="Q675" s="858"/>
      <c r="AA675" s="858"/>
      <c r="AB675" s="858"/>
      <c r="AC675" s="858"/>
      <c r="AD675" s="858"/>
    </row>
    <row r="676" spans="2:30" x14ac:dyDescent="0.25">
      <c r="B676" s="858"/>
      <c r="C676" s="858"/>
      <c r="D676" s="1246"/>
      <c r="E676" s="858"/>
      <c r="F676" s="858"/>
      <c r="G676" s="859"/>
      <c r="H676" s="859"/>
      <c r="I676" s="859"/>
      <c r="J676" s="859"/>
      <c r="K676" s="859"/>
      <c r="L676" s="859"/>
      <c r="M676" s="859"/>
      <c r="N676" s="859"/>
      <c r="O676" s="858"/>
      <c r="P676" s="858"/>
      <c r="Q676" s="858"/>
      <c r="AA676" s="858"/>
      <c r="AB676" s="858"/>
      <c r="AC676" s="858"/>
      <c r="AD676" s="858"/>
    </row>
    <row r="677" spans="2:30" x14ac:dyDescent="0.25">
      <c r="B677" s="858"/>
      <c r="C677" s="858"/>
      <c r="D677" s="1246"/>
      <c r="E677" s="858"/>
      <c r="F677" s="858"/>
      <c r="G677" s="859"/>
      <c r="H677" s="859"/>
      <c r="I677" s="859"/>
      <c r="J677" s="859"/>
      <c r="K677" s="859"/>
      <c r="L677" s="859"/>
      <c r="M677" s="859"/>
      <c r="N677" s="859"/>
      <c r="O677" s="858"/>
      <c r="P677" s="858"/>
      <c r="Q677" s="858"/>
      <c r="AA677" s="858"/>
      <c r="AB677" s="858"/>
      <c r="AC677" s="858"/>
      <c r="AD677" s="858"/>
    </row>
    <row r="678" spans="2:30" x14ac:dyDescent="0.25">
      <c r="B678" s="858"/>
      <c r="C678" s="858"/>
      <c r="D678" s="1246"/>
      <c r="E678" s="858"/>
      <c r="F678" s="858"/>
      <c r="G678" s="859"/>
      <c r="H678" s="859"/>
      <c r="I678" s="859"/>
      <c r="J678" s="859"/>
      <c r="K678" s="859"/>
      <c r="L678" s="859"/>
      <c r="M678" s="859"/>
      <c r="N678" s="859"/>
      <c r="O678" s="858"/>
      <c r="P678" s="858"/>
      <c r="Q678" s="858"/>
      <c r="AA678" s="858"/>
      <c r="AB678" s="858"/>
      <c r="AC678" s="858"/>
      <c r="AD678" s="858"/>
    </row>
    <row r="679" spans="2:30" x14ac:dyDescent="0.25">
      <c r="B679" s="858"/>
      <c r="C679" s="858"/>
      <c r="D679" s="1246"/>
      <c r="E679" s="858"/>
      <c r="F679" s="858"/>
      <c r="G679" s="859"/>
      <c r="H679" s="859"/>
      <c r="I679" s="859"/>
      <c r="J679" s="859"/>
      <c r="K679" s="859"/>
      <c r="L679" s="859"/>
      <c r="M679" s="859"/>
      <c r="N679" s="859"/>
      <c r="O679" s="858"/>
      <c r="P679" s="858"/>
      <c r="Q679" s="858"/>
      <c r="AA679" s="858"/>
      <c r="AB679" s="858"/>
      <c r="AC679" s="858"/>
      <c r="AD679" s="858"/>
    </row>
    <row r="680" spans="2:30" x14ac:dyDescent="0.25">
      <c r="B680" s="858"/>
      <c r="C680" s="858"/>
      <c r="D680" s="1246"/>
      <c r="E680" s="858"/>
      <c r="F680" s="858"/>
      <c r="G680" s="859"/>
      <c r="H680" s="859"/>
      <c r="I680" s="859"/>
      <c r="J680" s="859"/>
      <c r="K680" s="859"/>
      <c r="L680" s="859"/>
      <c r="M680" s="859"/>
      <c r="N680" s="859"/>
      <c r="O680" s="858"/>
      <c r="P680" s="858"/>
      <c r="Q680" s="858"/>
      <c r="AA680" s="858"/>
      <c r="AB680" s="858"/>
      <c r="AC680" s="858"/>
      <c r="AD680" s="858"/>
    </row>
    <row r="681" spans="2:30" x14ac:dyDescent="0.25">
      <c r="B681" s="858"/>
      <c r="C681" s="858"/>
      <c r="D681" s="1246"/>
      <c r="E681" s="858"/>
      <c r="F681" s="858"/>
      <c r="G681" s="859"/>
      <c r="H681" s="859"/>
      <c r="I681" s="859"/>
      <c r="J681" s="859"/>
      <c r="K681" s="859"/>
      <c r="L681" s="859"/>
      <c r="M681" s="859"/>
      <c r="N681" s="859"/>
      <c r="O681" s="858"/>
      <c r="P681" s="858"/>
      <c r="Q681" s="858"/>
      <c r="AA681" s="858"/>
      <c r="AB681" s="858"/>
      <c r="AC681" s="858"/>
      <c r="AD681" s="858"/>
    </row>
    <row r="682" spans="2:30" x14ac:dyDescent="0.25">
      <c r="B682" s="858"/>
      <c r="C682" s="858"/>
      <c r="D682" s="1246"/>
      <c r="E682" s="858"/>
      <c r="F682" s="858"/>
      <c r="G682" s="859"/>
      <c r="H682" s="859"/>
      <c r="I682" s="859"/>
      <c r="J682" s="859"/>
      <c r="K682" s="859"/>
      <c r="L682" s="859"/>
      <c r="M682" s="859"/>
      <c r="N682" s="859"/>
      <c r="O682" s="858"/>
      <c r="P682" s="858"/>
      <c r="Q682" s="858"/>
      <c r="AA682" s="858"/>
      <c r="AB682" s="858"/>
      <c r="AC682" s="858"/>
      <c r="AD682" s="858"/>
    </row>
    <row r="683" spans="2:30" x14ac:dyDescent="0.25">
      <c r="B683" s="858"/>
      <c r="C683" s="858"/>
      <c r="D683" s="1246"/>
      <c r="E683" s="858"/>
      <c r="F683" s="858"/>
      <c r="G683" s="859"/>
      <c r="H683" s="859"/>
      <c r="I683" s="859"/>
      <c r="J683" s="859"/>
      <c r="K683" s="859"/>
      <c r="L683" s="859"/>
      <c r="M683" s="859"/>
      <c r="N683" s="859"/>
      <c r="O683" s="858"/>
      <c r="P683" s="858"/>
      <c r="Q683" s="858"/>
      <c r="AA683" s="858"/>
      <c r="AB683" s="858"/>
      <c r="AC683" s="858"/>
      <c r="AD683" s="858"/>
    </row>
    <row r="684" spans="2:30" x14ac:dyDescent="0.25">
      <c r="B684" s="858"/>
      <c r="C684" s="858"/>
      <c r="D684" s="1246"/>
      <c r="E684" s="858"/>
      <c r="F684" s="858"/>
      <c r="G684" s="859"/>
      <c r="H684" s="859"/>
      <c r="I684" s="859"/>
      <c r="J684" s="859"/>
      <c r="K684" s="859"/>
      <c r="L684" s="859"/>
      <c r="M684" s="859"/>
      <c r="N684" s="859"/>
      <c r="O684" s="858"/>
      <c r="P684" s="858"/>
      <c r="Q684" s="858"/>
      <c r="AA684" s="858"/>
      <c r="AB684" s="858"/>
      <c r="AC684" s="858"/>
      <c r="AD684" s="858"/>
    </row>
    <row r="685" spans="2:30" x14ac:dyDescent="0.25">
      <c r="B685" s="858"/>
      <c r="C685" s="858"/>
      <c r="D685" s="1246"/>
      <c r="E685" s="858"/>
      <c r="F685" s="858"/>
      <c r="G685" s="859"/>
      <c r="H685" s="859"/>
      <c r="I685" s="859"/>
      <c r="J685" s="859"/>
      <c r="K685" s="859"/>
      <c r="L685" s="859"/>
      <c r="M685" s="859"/>
      <c r="N685" s="859"/>
      <c r="O685" s="858"/>
      <c r="P685" s="858"/>
      <c r="Q685" s="858"/>
      <c r="AA685" s="858"/>
      <c r="AB685" s="858"/>
      <c r="AC685" s="858"/>
      <c r="AD685" s="858"/>
    </row>
    <row r="686" spans="2:30" x14ac:dyDescent="0.25">
      <c r="B686" s="858"/>
      <c r="C686" s="858"/>
      <c r="D686" s="1246"/>
      <c r="E686" s="858"/>
      <c r="F686" s="858"/>
      <c r="G686" s="859"/>
      <c r="H686" s="859"/>
      <c r="I686" s="859"/>
      <c r="J686" s="859"/>
      <c r="K686" s="859"/>
      <c r="L686" s="859"/>
      <c r="M686" s="859"/>
      <c r="N686" s="859"/>
      <c r="O686" s="858"/>
      <c r="P686" s="858"/>
      <c r="Q686" s="858"/>
      <c r="AA686" s="858"/>
      <c r="AB686" s="858"/>
      <c r="AC686" s="858"/>
      <c r="AD686" s="858"/>
    </row>
    <row r="687" spans="2:30" x14ac:dyDescent="0.25">
      <c r="B687" s="858"/>
      <c r="C687" s="858"/>
      <c r="D687" s="1246"/>
      <c r="E687" s="858"/>
      <c r="F687" s="858"/>
      <c r="G687" s="859"/>
      <c r="H687" s="859"/>
      <c r="I687" s="859"/>
      <c r="J687" s="859"/>
      <c r="K687" s="859"/>
      <c r="L687" s="859"/>
      <c r="M687" s="859"/>
      <c r="N687" s="859"/>
      <c r="O687" s="858"/>
      <c r="P687" s="858"/>
      <c r="Q687" s="858"/>
      <c r="AA687" s="858"/>
      <c r="AB687" s="858"/>
      <c r="AC687" s="858"/>
      <c r="AD687" s="858"/>
    </row>
    <row r="688" spans="2:30" x14ac:dyDescent="0.25">
      <c r="B688" s="858"/>
      <c r="C688" s="858"/>
      <c r="D688" s="1246"/>
      <c r="E688" s="858"/>
      <c r="F688" s="858"/>
      <c r="G688" s="859"/>
      <c r="H688" s="859"/>
      <c r="I688" s="859"/>
      <c r="J688" s="859"/>
      <c r="K688" s="859"/>
      <c r="L688" s="859"/>
      <c r="M688" s="859"/>
      <c r="N688" s="859"/>
      <c r="O688" s="858"/>
      <c r="P688" s="858"/>
      <c r="Q688" s="858"/>
      <c r="AA688" s="858"/>
      <c r="AB688" s="858"/>
      <c r="AC688" s="858"/>
      <c r="AD688" s="858"/>
    </row>
    <row r="689" spans="2:30" x14ac:dyDescent="0.25">
      <c r="B689" s="858"/>
      <c r="C689" s="858"/>
      <c r="D689" s="1246"/>
      <c r="E689" s="858"/>
      <c r="F689" s="858"/>
      <c r="G689" s="859"/>
      <c r="H689" s="859"/>
      <c r="I689" s="859"/>
      <c r="J689" s="859"/>
      <c r="K689" s="859"/>
      <c r="L689" s="859"/>
      <c r="M689" s="859"/>
      <c r="N689" s="859"/>
      <c r="O689" s="858"/>
      <c r="P689" s="858"/>
      <c r="Q689" s="858"/>
      <c r="AA689" s="858"/>
      <c r="AB689" s="858"/>
      <c r="AC689" s="858"/>
      <c r="AD689" s="858"/>
    </row>
    <row r="690" spans="2:30" x14ac:dyDescent="0.25">
      <c r="B690" s="858"/>
      <c r="C690" s="858"/>
      <c r="D690" s="1246"/>
      <c r="E690" s="858"/>
      <c r="F690" s="858"/>
      <c r="G690" s="859"/>
      <c r="H690" s="859"/>
      <c r="I690" s="859"/>
      <c r="J690" s="859"/>
      <c r="K690" s="859"/>
      <c r="L690" s="859"/>
      <c r="M690" s="859"/>
      <c r="N690" s="859"/>
      <c r="O690" s="858"/>
      <c r="P690" s="858"/>
      <c r="Q690" s="858"/>
      <c r="AA690" s="858"/>
      <c r="AB690" s="858"/>
      <c r="AC690" s="858"/>
      <c r="AD690" s="858"/>
    </row>
    <row r="691" spans="2:30" x14ac:dyDescent="0.25">
      <c r="B691" s="858"/>
      <c r="C691" s="858"/>
      <c r="D691" s="1246"/>
      <c r="E691" s="858"/>
      <c r="F691" s="858"/>
      <c r="G691" s="859"/>
      <c r="H691" s="859"/>
      <c r="I691" s="859"/>
      <c r="J691" s="859"/>
      <c r="K691" s="859"/>
      <c r="L691" s="859"/>
      <c r="M691" s="859"/>
      <c r="N691" s="859"/>
      <c r="O691" s="858"/>
      <c r="P691" s="858"/>
      <c r="Q691" s="858"/>
      <c r="AA691" s="858"/>
      <c r="AB691" s="858"/>
      <c r="AC691" s="858"/>
      <c r="AD691" s="858"/>
    </row>
    <row r="692" spans="2:30" x14ac:dyDescent="0.25">
      <c r="B692" s="858"/>
      <c r="C692" s="858"/>
      <c r="D692" s="1246"/>
      <c r="E692" s="858"/>
      <c r="F692" s="858"/>
      <c r="G692" s="859"/>
      <c r="H692" s="859"/>
      <c r="I692" s="859"/>
      <c r="J692" s="859"/>
      <c r="K692" s="859"/>
      <c r="L692" s="859"/>
      <c r="M692" s="859"/>
      <c r="N692" s="859"/>
      <c r="O692" s="858"/>
      <c r="P692" s="858"/>
      <c r="Q692" s="858"/>
      <c r="AA692" s="858"/>
      <c r="AB692" s="858"/>
      <c r="AC692" s="858"/>
      <c r="AD692" s="858"/>
    </row>
    <row r="693" spans="2:30" x14ac:dyDescent="0.25">
      <c r="B693" s="858"/>
      <c r="C693" s="858"/>
      <c r="D693" s="1246"/>
      <c r="E693" s="858"/>
      <c r="F693" s="858"/>
      <c r="G693" s="859"/>
      <c r="H693" s="859"/>
      <c r="I693" s="859"/>
      <c r="J693" s="859"/>
      <c r="K693" s="859"/>
      <c r="L693" s="859"/>
      <c r="M693" s="859"/>
      <c r="N693" s="859"/>
      <c r="O693" s="858"/>
      <c r="P693" s="858"/>
      <c r="Q693" s="858"/>
      <c r="AA693" s="858"/>
      <c r="AB693" s="858"/>
      <c r="AC693" s="858"/>
      <c r="AD693" s="858"/>
    </row>
    <row r="694" spans="2:30" x14ac:dyDescent="0.25">
      <c r="B694" s="858"/>
      <c r="C694" s="858"/>
      <c r="D694" s="1246"/>
      <c r="E694" s="858"/>
      <c r="F694" s="858"/>
      <c r="G694" s="859"/>
      <c r="H694" s="859"/>
      <c r="I694" s="859"/>
      <c r="J694" s="859"/>
      <c r="K694" s="859"/>
      <c r="L694" s="859"/>
      <c r="M694" s="859"/>
      <c r="N694" s="859"/>
      <c r="O694" s="858"/>
      <c r="P694" s="858"/>
      <c r="Q694" s="858"/>
      <c r="AA694" s="858"/>
      <c r="AB694" s="858"/>
      <c r="AC694" s="858"/>
      <c r="AD694" s="858"/>
    </row>
    <row r="695" spans="2:30" x14ac:dyDescent="0.25">
      <c r="B695" s="858"/>
      <c r="C695" s="858"/>
      <c r="D695" s="1246"/>
      <c r="E695" s="858"/>
      <c r="F695" s="858"/>
      <c r="G695" s="859"/>
      <c r="H695" s="859"/>
      <c r="I695" s="859"/>
      <c r="J695" s="859"/>
      <c r="K695" s="859"/>
      <c r="L695" s="859"/>
      <c r="M695" s="859"/>
      <c r="N695" s="859"/>
      <c r="O695" s="858"/>
      <c r="P695" s="858"/>
      <c r="Q695" s="858"/>
      <c r="AA695" s="858"/>
      <c r="AB695" s="858"/>
      <c r="AC695" s="858"/>
      <c r="AD695" s="858"/>
    </row>
    <row r="696" spans="2:30" x14ac:dyDescent="0.25">
      <c r="B696" s="858"/>
      <c r="C696" s="858"/>
      <c r="D696" s="1246"/>
      <c r="E696" s="858"/>
      <c r="F696" s="858"/>
      <c r="G696" s="859"/>
      <c r="H696" s="859"/>
      <c r="I696" s="859"/>
      <c r="J696" s="859"/>
      <c r="K696" s="859"/>
      <c r="L696" s="859"/>
      <c r="M696" s="859"/>
      <c r="N696" s="859"/>
      <c r="O696" s="858"/>
      <c r="P696" s="858"/>
      <c r="Q696" s="858"/>
      <c r="AA696" s="858"/>
      <c r="AB696" s="858"/>
      <c r="AC696" s="858"/>
      <c r="AD696" s="858"/>
    </row>
    <row r="697" spans="2:30" x14ac:dyDescent="0.25">
      <c r="B697" s="858"/>
      <c r="C697" s="858"/>
      <c r="D697" s="1246"/>
      <c r="E697" s="858"/>
      <c r="F697" s="858"/>
      <c r="G697" s="859"/>
      <c r="H697" s="859"/>
      <c r="I697" s="859"/>
      <c r="J697" s="859"/>
      <c r="K697" s="859"/>
      <c r="L697" s="859"/>
      <c r="M697" s="859"/>
      <c r="N697" s="859"/>
      <c r="O697" s="858"/>
      <c r="P697" s="858"/>
      <c r="Q697" s="858"/>
      <c r="AA697" s="858"/>
      <c r="AB697" s="858"/>
      <c r="AC697" s="858"/>
      <c r="AD697" s="858"/>
    </row>
    <row r="698" spans="2:30" x14ac:dyDescent="0.25">
      <c r="B698" s="858"/>
      <c r="C698" s="858"/>
      <c r="D698" s="1246"/>
      <c r="E698" s="858"/>
      <c r="F698" s="858"/>
      <c r="G698" s="859"/>
      <c r="H698" s="859"/>
      <c r="I698" s="859"/>
      <c r="J698" s="859"/>
      <c r="K698" s="859"/>
      <c r="L698" s="859"/>
      <c r="M698" s="859"/>
      <c r="N698" s="859"/>
      <c r="O698" s="858"/>
      <c r="P698" s="858"/>
      <c r="Q698" s="858"/>
      <c r="AA698" s="858"/>
      <c r="AB698" s="858"/>
      <c r="AC698" s="858"/>
      <c r="AD698" s="858"/>
    </row>
    <row r="699" spans="2:30" x14ac:dyDescent="0.25">
      <c r="B699" s="858"/>
      <c r="C699" s="858"/>
      <c r="D699" s="1246"/>
      <c r="E699" s="858"/>
      <c r="F699" s="858"/>
      <c r="G699" s="859"/>
      <c r="H699" s="859"/>
      <c r="I699" s="859"/>
      <c r="J699" s="859"/>
      <c r="K699" s="859"/>
      <c r="L699" s="859"/>
      <c r="M699" s="859"/>
      <c r="N699" s="859"/>
      <c r="O699" s="858"/>
      <c r="P699" s="858"/>
      <c r="Q699" s="858"/>
      <c r="AA699" s="858"/>
      <c r="AB699" s="858"/>
      <c r="AC699" s="858"/>
      <c r="AD699" s="858"/>
    </row>
    <row r="700" spans="2:30" x14ac:dyDescent="0.25">
      <c r="B700" s="858"/>
      <c r="C700" s="858"/>
      <c r="D700" s="1246"/>
      <c r="E700" s="858"/>
      <c r="F700" s="858"/>
      <c r="G700" s="859"/>
      <c r="H700" s="859"/>
      <c r="I700" s="859"/>
      <c r="J700" s="859"/>
      <c r="K700" s="859"/>
      <c r="L700" s="859"/>
      <c r="M700" s="859"/>
      <c r="N700" s="859"/>
      <c r="O700" s="858"/>
      <c r="P700" s="858"/>
      <c r="Q700" s="858"/>
      <c r="AA700" s="858"/>
      <c r="AB700" s="858"/>
      <c r="AC700" s="858"/>
      <c r="AD700" s="858"/>
    </row>
    <row r="701" spans="2:30" x14ac:dyDescent="0.25">
      <c r="B701" s="858"/>
      <c r="C701" s="858"/>
      <c r="D701" s="1246"/>
      <c r="E701" s="858"/>
      <c r="F701" s="858"/>
      <c r="G701" s="859"/>
      <c r="H701" s="859"/>
      <c r="I701" s="859"/>
      <c r="J701" s="859"/>
      <c r="K701" s="859"/>
      <c r="L701" s="859"/>
      <c r="M701" s="859"/>
      <c r="N701" s="859"/>
      <c r="O701" s="858"/>
      <c r="P701" s="858"/>
      <c r="Q701" s="858"/>
      <c r="AA701" s="858"/>
      <c r="AB701" s="858"/>
      <c r="AC701" s="858"/>
      <c r="AD701" s="858"/>
    </row>
    <row r="702" spans="2:30" x14ac:dyDescent="0.25">
      <c r="B702" s="858"/>
      <c r="C702" s="858"/>
      <c r="D702" s="1246"/>
      <c r="E702" s="858"/>
      <c r="F702" s="858"/>
      <c r="G702" s="859"/>
      <c r="H702" s="859"/>
      <c r="I702" s="859"/>
      <c r="J702" s="859"/>
      <c r="K702" s="859"/>
      <c r="L702" s="859"/>
      <c r="M702" s="859"/>
      <c r="N702" s="859"/>
      <c r="O702" s="858"/>
      <c r="P702" s="858"/>
      <c r="Q702" s="858"/>
      <c r="AA702" s="858"/>
      <c r="AB702" s="858"/>
      <c r="AC702" s="858"/>
      <c r="AD702" s="858"/>
    </row>
    <row r="703" spans="2:30" x14ac:dyDescent="0.25">
      <c r="B703" s="858"/>
      <c r="C703" s="858"/>
      <c r="D703" s="1246"/>
      <c r="E703" s="858"/>
      <c r="F703" s="858"/>
      <c r="G703" s="859"/>
      <c r="H703" s="859"/>
      <c r="I703" s="859"/>
      <c r="J703" s="859"/>
      <c r="K703" s="859"/>
      <c r="L703" s="859"/>
      <c r="M703" s="859"/>
      <c r="N703" s="859"/>
      <c r="O703" s="858"/>
      <c r="P703" s="858"/>
      <c r="Q703" s="858"/>
      <c r="AA703" s="858"/>
      <c r="AB703" s="858"/>
      <c r="AC703" s="858"/>
      <c r="AD703" s="858"/>
    </row>
    <row r="704" spans="2:30" x14ac:dyDescent="0.25">
      <c r="B704" s="858"/>
      <c r="C704" s="858"/>
      <c r="D704" s="1246"/>
      <c r="E704" s="858"/>
      <c r="F704" s="858"/>
      <c r="G704" s="859"/>
      <c r="H704" s="859"/>
      <c r="I704" s="859"/>
      <c r="J704" s="859"/>
      <c r="K704" s="859"/>
      <c r="L704" s="859"/>
      <c r="M704" s="859"/>
      <c r="N704" s="859"/>
      <c r="O704" s="858"/>
      <c r="P704" s="858"/>
      <c r="Q704" s="858"/>
      <c r="AA704" s="858"/>
      <c r="AB704" s="858"/>
      <c r="AC704" s="858"/>
      <c r="AD704" s="858"/>
    </row>
    <row r="705" spans="2:40" x14ac:dyDescent="0.25">
      <c r="B705" s="858"/>
      <c r="C705" s="858"/>
      <c r="D705" s="1246"/>
      <c r="E705" s="858"/>
      <c r="F705" s="858"/>
      <c r="G705" s="859"/>
      <c r="H705" s="859"/>
      <c r="I705" s="859"/>
      <c r="J705" s="859"/>
      <c r="K705" s="859"/>
      <c r="L705" s="859"/>
      <c r="M705" s="859"/>
      <c r="N705" s="859"/>
      <c r="O705" s="858"/>
      <c r="P705" s="858"/>
      <c r="Q705" s="858"/>
      <c r="AA705" s="858"/>
      <c r="AB705" s="858"/>
      <c r="AC705" s="858"/>
      <c r="AD705" s="858"/>
    </row>
    <row r="706" spans="2:40" x14ac:dyDescent="0.25">
      <c r="B706" s="858"/>
      <c r="C706" s="858"/>
      <c r="D706" s="1246"/>
      <c r="E706" s="858"/>
      <c r="F706" s="858"/>
      <c r="G706" s="859"/>
      <c r="H706" s="859"/>
      <c r="I706" s="859"/>
      <c r="J706" s="859"/>
      <c r="K706" s="859"/>
      <c r="L706" s="859"/>
      <c r="M706" s="859"/>
      <c r="N706" s="859"/>
      <c r="O706" s="858"/>
      <c r="P706" s="858"/>
      <c r="Q706" s="858"/>
      <c r="AA706" s="858"/>
      <c r="AB706" s="858"/>
      <c r="AC706" s="858"/>
      <c r="AD706" s="858"/>
    </row>
    <row r="707" spans="2:40" x14ac:dyDescent="0.25">
      <c r="B707" s="858"/>
      <c r="C707" s="858"/>
      <c r="D707" s="1246"/>
      <c r="E707" s="858"/>
      <c r="F707" s="858"/>
      <c r="G707" s="859"/>
      <c r="H707" s="859"/>
      <c r="I707" s="859"/>
      <c r="J707" s="859"/>
      <c r="K707" s="859"/>
      <c r="L707" s="859"/>
      <c r="M707" s="859"/>
      <c r="N707" s="859"/>
      <c r="O707" s="858"/>
      <c r="P707" s="858"/>
      <c r="Q707" s="858"/>
      <c r="AA707" s="858"/>
      <c r="AB707" s="858"/>
      <c r="AC707" s="858"/>
      <c r="AD707" s="858"/>
    </row>
    <row r="708" spans="2:40" x14ac:dyDescent="0.25">
      <c r="B708" s="858"/>
      <c r="C708" s="858"/>
      <c r="D708" s="1246"/>
      <c r="E708" s="858"/>
      <c r="F708" s="858"/>
      <c r="G708" s="859"/>
      <c r="H708" s="859"/>
      <c r="I708" s="859"/>
      <c r="J708" s="859"/>
      <c r="K708" s="859"/>
      <c r="L708" s="859"/>
      <c r="M708" s="859"/>
      <c r="N708" s="859"/>
      <c r="O708" s="858"/>
      <c r="P708" s="858"/>
      <c r="Q708" s="858"/>
      <c r="AA708" s="858"/>
      <c r="AB708" s="858"/>
      <c r="AC708" s="858"/>
      <c r="AD708" s="858"/>
    </row>
    <row r="709" spans="2:40" x14ac:dyDescent="0.25">
      <c r="B709" s="858"/>
      <c r="C709" s="858"/>
      <c r="D709" s="1246"/>
      <c r="E709" s="858"/>
      <c r="F709" s="858"/>
      <c r="G709" s="859"/>
      <c r="H709" s="859"/>
      <c r="I709" s="859"/>
      <c r="J709" s="859"/>
      <c r="K709" s="859"/>
      <c r="L709" s="859"/>
      <c r="M709" s="859"/>
      <c r="N709" s="859"/>
      <c r="O709" s="858"/>
      <c r="P709" s="858"/>
      <c r="Q709" s="858"/>
      <c r="AA709" s="858"/>
      <c r="AB709" s="858"/>
      <c r="AC709" s="858"/>
      <c r="AD709" s="858"/>
      <c r="AE709" s="858"/>
      <c r="AF709" s="858"/>
      <c r="AG709" s="858"/>
      <c r="AH709" s="858"/>
      <c r="AI709" s="858"/>
      <c r="AJ709" s="858"/>
      <c r="AK709" s="858"/>
      <c r="AL709" s="858"/>
      <c r="AM709" s="858"/>
      <c r="AN709" s="858"/>
    </row>
    <row r="710" spans="2:40" x14ac:dyDescent="0.25">
      <c r="B710" s="858"/>
      <c r="C710" s="858"/>
      <c r="D710" s="1246"/>
      <c r="E710" s="858"/>
      <c r="F710" s="858"/>
      <c r="G710" s="859"/>
      <c r="H710" s="859"/>
      <c r="I710" s="859"/>
      <c r="J710" s="859"/>
      <c r="K710" s="859"/>
      <c r="L710" s="859"/>
      <c r="M710" s="859"/>
      <c r="N710" s="859"/>
      <c r="O710" s="858"/>
      <c r="P710" s="858"/>
      <c r="Q710" s="858"/>
      <c r="AA710" s="858"/>
      <c r="AB710" s="858"/>
      <c r="AC710" s="858"/>
      <c r="AD710" s="858"/>
      <c r="AE710" s="858"/>
      <c r="AF710" s="858"/>
      <c r="AG710" s="858"/>
      <c r="AH710" s="858"/>
      <c r="AI710" s="858"/>
      <c r="AJ710" s="858"/>
      <c r="AK710" s="858"/>
      <c r="AL710" s="858"/>
      <c r="AM710" s="858"/>
      <c r="AN710" s="858"/>
    </row>
    <row r="711" spans="2:40" x14ac:dyDescent="0.25">
      <c r="B711" s="858"/>
      <c r="C711" s="858"/>
      <c r="D711" s="1246"/>
      <c r="E711" s="858"/>
      <c r="F711" s="858"/>
      <c r="G711" s="859"/>
      <c r="H711" s="859"/>
      <c r="I711" s="859"/>
      <c r="J711" s="859"/>
      <c r="K711" s="859"/>
      <c r="L711" s="859"/>
      <c r="M711" s="859"/>
      <c r="N711" s="859"/>
      <c r="O711" s="858"/>
      <c r="P711" s="858"/>
      <c r="Q711" s="858"/>
      <c r="AA711" s="858"/>
      <c r="AB711" s="858"/>
      <c r="AC711" s="858"/>
      <c r="AD711" s="858"/>
      <c r="AE711" s="858"/>
      <c r="AF711" s="858"/>
      <c r="AG711" s="858"/>
      <c r="AH711" s="858"/>
      <c r="AI711" s="858"/>
      <c r="AJ711" s="858"/>
      <c r="AK711" s="858"/>
      <c r="AL711" s="858"/>
      <c r="AM711" s="858"/>
      <c r="AN711" s="858"/>
    </row>
    <row r="712" spans="2:40" x14ac:dyDescent="0.25">
      <c r="B712" s="858"/>
      <c r="C712" s="858"/>
      <c r="D712" s="1246"/>
      <c r="E712" s="858"/>
      <c r="F712" s="858"/>
      <c r="G712" s="859"/>
      <c r="H712" s="859"/>
      <c r="I712" s="859"/>
      <c r="J712" s="859"/>
      <c r="K712" s="859"/>
      <c r="L712" s="859"/>
      <c r="M712" s="859"/>
      <c r="N712" s="859"/>
      <c r="O712" s="858"/>
      <c r="P712" s="858"/>
      <c r="Q712" s="858"/>
      <c r="AA712" s="858"/>
      <c r="AB712" s="858"/>
      <c r="AC712" s="858"/>
      <c r="AD712" s="858"/>
      <c r="AE712" s="858"/>
      <c r="AF712" s="858"/>
      <c r="AG712" s="858"/>
      <c r="AH712" s="858"/>
      <c r="AI712" s="858"/>
      <c r="AJ712" s="858"/>
      <c r="AK712" s="858"/>
      <c r="AL712" s="858"/>
      <c r="AM712" s="858"/>
      <c r="AN712" s="858"/>
    </row>
    <row r="713" spans="2:40" x14ac:dyDescent="0.25">
      <c r="B713" s="858"/>
      <c r="C713" s="858"/>
      <c r="D713" s="1246"/>
      <c r="E713" s="858"/>
      <c r="F713" s="858"/>
      <c r="G713" s="859"/>
      <c r="H713" s="859"/>
      <c r="I713" s="859"/>
      <c r="J713" s="859"/>
      <c r="K713" s="859"/>
      <c r="L713" s="859"/>
      <c r="M713" s="859"/>
      <c r="N713" s="859"/>
      <c r="O713" s="858"/>
      <c r="P713" s="858"/>
      <c r="Q713" s="858"/>
      <c r="AA713" s="858"/>
      <c r="AB713" s="858"/>
      <c r="AC713" s="858"/>
      <c r="AD713" s="858"/>
      <c r="AE713" s="858"/>
      <c r="AF713" s="858"/>
      <c r="AG713" s="858"/>
      <c r="AH713" s="858"/>
      <c r="AI713" s="858"/>
      <c r="AJ713" s="858"/>
      <c r="AK713" s="858"/>
      <c r="AL713" s="858"/>
      <c r="AM713" s="858"/>
      <c r="AN713" s="858"/>
    </row>
    <row r="714" spans="2:40" x14ac:dyDescent="0.25">
      <c r="B714" s="858"/>
      <c r="C714" s="858"/>
      <c r="D714" s="1246"/>
      <c r="E714" s="858"/>
      <c r="F714" s="858"/>
      <c r="G714" s="859"/>
      <c r="H714" s="859"/>
      <c r="I714" s="859"/>
      <c r="J714" s="859"/>
      <c r="K714" s="859"/>
      <c r="L714" s="859"/>
      <c r="M714" s="859"/>
      <c r="N714" s="859"/>
      <c r="O714" s="858"/>
      <c r="P714" s="858"/>
      <c r="Q714" s="858"/>
      <c r="AA714" s="858"/>
      <c r="AB714" s="858"/>
      <c r="AC714" s="858"/>
      <c r="AD714" s="858"/>
      <c r="AE714" s="858"/>
      <c r="AF714" s="858"/>
      <c r="AG714" s="858"/>
      <c r="AH714" s="858"/>
      <c r="AI714" s="858"/>
      <c r="AJ714" s="858"/>
      <c r="AK714" s="858"/>
      <c r="AL714" s="858"/>
      <c r="AM714" s="858"/>
      <c r="AN714" s="858"/>
    </row>
    <row r="715" spans="2:40" x14ac:dyDescent="0.25">
      <c r="B715" s="858"/>
      <c r="C715" s="858"/>
      <c r="D715" s="1246"/>
      <c r="E715" s="858"/>
      <c r="F715" s="858"/>
      <c r="G715" s="859"/>
      <c r="H715" s="859"/>
      <c r="I715" s="859"/>
      <c r="J715" s="859"/>
      <c r="K715" s="859"/>
      <c r="L715" s="859"/>
      <c r="M715" s="859"/>
      <c r="N715" s="859"/>
      <c r="O715" s="858"/>
      <c r="P715" s="858"/>
      <c r="Q715" s="858"/>
      <c r="AA715" s="858"/>
      <c r="AB715" s="858"/>
      <c r="AC715" s="858"/>
      <c r="AD715" s="858"/>
      <c r="AE715" s="858"/>
      <c r="AF715" s="858"/>
      <c r="AG715" s="858"/>
      <c r="AH715" s="858"/>
      <c r="AI715" s="858"/>
      <c r="AJ715" s="858"/>
      <c r="AK715" s="858"/>
      <c r="AL715" s="858"/>
      <c r="AM715" s="858"/>
      <c r="AN715" s="858"/>
    </row>
    <row r="716" spans="2:40" x14ac:dyDescent="0.25">
      <c r="B716" s="858"/>
      <c r="C716" s="858"/>
      <c r="D716" s="1246"/>
      <c r="E716" s="858"/>
      <c r="F716" s="858"/>
      <c r="G716" s="859"/>
      <c r="H716" s="859"/>
      <c r="I716" s="859"/>
      <c r="J716" s="859"/>
      <c r="K716" s="859"/>
      <c r="L716" s="859"/>
      <c r="M716" s="859"/>
      <c r="N716" s="859"/>
      <c r="O716" s="858"/>
      <c r="P716" s="858"/>
      <c r="Q716" s="858"/>
      <c r="AA716" s="858"/>
      <c r="AB716" s="858"/>
      <c r="AC716" s="858"/>
      <c r="AD716" s="858"/>
      <c r="AE716" s="858"/>
      <c r="AF716" s="858"/>
      <c r="AG716" s="858"/>
      <c r="AH716" s="858"/>
      <c r="AI716" s="858"/>
      <c r="AJ716" s="858"/>
      <c r="AK716" s="858"/>
      <c r="AL716" s="858"/>
      <c r="AM716" s="858"/>
      <c r="AN716" s="858"/>
    </row>
    <row r="717" spans="2:40" x14ac:dyDescent="0.25">
      <c r="B717" s="858"/>
      <c r="C717" s="858"/>
      <c r="D717" s="1246"/>
      <c r="E717" s="858"/>
      <c r="F717" s="858"/>
      <c r="G717" s="859"/>
      <c r="H717" s="859"/>
      <c r="I717" s="859"/>
      <c r="J717" s="859"/>
      <c r="K717" s="859"/>
      <c r="L717" s="859"/>
      <c r="M717" s="859"/>
      <c r="N717" s="859"/>
      <c r="O717" s="858"/>
      <c r="P717" s="858"/>
      <c r="Q717" s="858"/>
      <c r="AA717" s="858"/>
      <c r="AB717" s="858"/>
      <c r="AC717" s="858"/>
      <c r="AD717" s="858"/>
      <c r="AE717" s="858"/>
      <c r="AF717" s="858"/>
      <c r="AG717" s="858"/>
      <c r="AH717" s="858"/>
      <c r="AI717" s="858"/>
      <c r="AJ717" s="858"/>
      <c r="AK717" s="858"/>
      <c r="AL717" s="858"/>
      <c r="AM717" s="858"/>
      <c r="AN717" s="858"/>
    </row>
    <row r="718" spans="2:40" x14ac:dyDescent="0.25">
      <c r="B718" s="858"/>
      <c r="C718" s="858"/>
      <c r="D718" s="1246"/>
      <c r="E718" s="858"/>
      <c r="F718" s="858"/>
      <c r="G718" s="859"/>
      <c r="H718" s="859"/>
      <c r="I718" s="859"/>
      <c r="J718" s="859"/>
      <c r="K718" s="859"/>
      <c r="L718" s="859"/>
      <c r="M718" s="859"/>
      <c r="N718" s="859"/>
      <c r="O718" s="858"/>
      <c r="P718" s="858"/>
      <c r="Q718" s="858"/>
      <c r="AA718" s="858"/>
      <c r="AB718" s="858"/>
      <c r="AC718" s="858"/>
      <c r="AD718" s="858"/>
      <c r="AE718" s="858"/>
      <c r="AF718" s="858"/>
      <c r="AG718" s="858"/>
      <c r="AH718" s="858"/>
      <c r="AI718" s="858"/>
      <c r="AJ718" s="858"/>
      <c r="AK718" s="858"/>
      <c r="AL718" s="858"/>
      <c r="AM718" s="858"/>
      <c r="AN718" s="858"/>
    </row>
    <row r="719" spans="2:40" x14ac:dyDescent="0.25">
      <c r="B719" s="858"/>
      <c r="C719" s="858"/>
      <c r="D719" s="1246"/>
      <c r="E719" s="858"/>
      <c r="F719" s="858"/>
      <c r="G719" s="859"/>
      <c r="H719" s="859"/>
      <c r="I719" s="859"/>
      <c r="J719" s="859"/>
      <c r="K719" s="859"/>
      <c r="L719" s="859"/>
      <c r="M719" s="859"/>
      <c r="N719" s="859"/>
      <c r="O719" s="858"/>
      <c r="P719" s="858"/>
      <c r="Q719" s="858"/>
      <c r="AA719" s="858"/>
      <c r="AB719" s="858"/>
      <c r="AC719" s="858"/>
      <c r="AD719" s="858"/>
      <c r="AE719" s="858"/>
      <c r="AF719" s="858"/>
      <c r="AG719" s="858"/>
      <c r="AH719" s="858"/>
      <c r="AI719" s="858"/>
      <c r="AJ719" s="858"/>
      <c r="AK719" s="858"/>
      <c r="AL719" s="858"/>
      <c r="AM719" s="858"/>
      <c r="AN719" s="858"/>
    </row>
    <row r="720" spans="2:40" x14ac:dyDescent="0.25">
      <c r="B720" s="858"/>
      <c r="C720" s="858"/>
      <c r="D720" s="1246"/>
      <c r="E720" s="858"/>
      <c r="F720" s="858"/>
      <c r="G720" s="859"/>
      <c r="H720" s="859"/>
      <c r="I720" s="859"/>
      <c r="J720" s="859"/>
      <c r="K720" s="859"/>
      <c r="L720" s="859"/>
      <c r="M720" s="859"/>
      <c r="N720" s="859"/>
      <c r="O720" s="858"/>
      <c r="P720" s="858"/>
      <c r="Q720" s="858"/>
      <c r="AA720" s="858"/>
      <c r="AB720" s="858"/>
      <c r="AC720" s="858"/>
      <c r="AD720" s="858"/>
      <c r="AE720" s="858"/>
      <c r="AF720" s="858"/>
      <c r="AG720" s="858"/>
      <c r="AH720" s="858"/>
      <c r="AI720" s="858"/>
      <c r="AJ720" s="858"/>
      <c r="AK720" s="858"/>
      <c r="AL720" s="858"/>
      <c r="AM720" s="858"/>
      <c r="AN720" s="858"/>
    </row>
    <row r="721" spans="2:40" x14ac:dyDescent="0.25">
      <c r="B721" s="858"/>
      <c r="C721" s="858"/>
      <c r="D721" s="1246"/>
      <c r="E721" s="858"/>
      <c r="F721" s="858"/>
      <c r="G721" s="859"/>
      <c r="H721" s="859"/>
      <c r="I721" s="859"/>
      <c r="J721" s="859"/>
      <c r="K721" s="859"/>
      <c r="L721" s="859"/>
      <c r="M721" s="859"/>
      <c r="N721" s="859"/>
      <c r="O721" s="858"/>
      <c r="P721" s="858"/>
      <c r="Q721" s="858"/>
      <c r="AA721" s="858"/>
      <c r="AB721" s="858"/>
      <c r="AC721" s="858"/>
      <c r="AD721" s="858"/>
      <c r="AE721" s="858"/>
      <c r="AF721" s="858"/>
      <c r="AG721" s="858"/>
      <c r="AH721" s="858"/>
      <c r="AI721" s="858"/>
      <c r="AJ721" s="858"/>
      <c r="AK721" s="858"/>
      <c r="AL721" s="858"/>
      <c r="AM721" s="858"/>
      <c r="AN721" s="858"/>
    </row>
    <row r="722" spans="2:40" x14ac:dyDescent="0.25">
      <c r="B722" s="858"/>
      <c r="C722" s="858"/>
      <c r="D722" s="1246"/>
      <c r="E722" s="858"/>
      <c r="F722" s="858"/>
      <c r="G722" s="859"/>
      <c r="H722" s="859"/>
      <c r="I722" s="859"/>
      <c r="J722" s="859"/>
      <c r="K722" s="859"/>
      <c r="L722" s="859"/>
      <c r="M722" s="859"/>
      <c r="N722" s="859"/>
      <c r="O722" s="858"/>
      <c r="P722" s="858"/>
      <c r="Q722" s="858"/>
      <c r="AA722" s="858"/>
      <c r="AB722" s="858"/>
      <c r="AC722" s="858"/>
      <c r="AD722" s="858"/>
      <c r="AE722" s="858"/>
      <c r="AF722" s="858"/>
      <c r="AG722" s="858"/>
      <c r="AH722" s="858"/>
      <c r="AI722" s="858"/>
      <c r="AJ722" s="858"/>
      <c r="AK722" s="858"/>
      <c r="AL722" s="858"/>
      <c r="AM722" s="858"/>
      <c r="AN722" s="858"/>
    </row>
    <row r="723" spans="2:40" x14ac:dyDescent="0.25">
      <c r="B723" s="858"/>
      <c r="C723" s="858"/>
      <c r="D723" s="1246"/>
      <c r="E723" s="858"/>
      <c r="F723" s="858"/>
      <c r="G723" s="859"/>
      <c r="H723" s="859"/>
      <c r="I723" s="859"/>
      <c r="J723" s="859"/>
      <c r="K723" s="859"/>
      <c r="L723" s="859"/>
      <c r="M723" s="859"/>
      <c r="N723" s="859"/>
      <c r="O723" s="858"/>
      <c r="P723" s="858"/>
      <c r="Q723" s="858"/>
      <c r="AA723" s="858"/>
      <c r="AB723" s="858"/>
      <c r="AC723" s="858"/>
      <c r="AD723" s="858"/>
      <c r="AE723" s="858"/>
      <c r="AF723" s="858"/>
      <c r="AG723" s="858"/>
      <c r="AH723" s="858"/>
      <c r="AI723" s="858"/>
      <c r="AJ723" s="858"/>
      <c r="AK723" s="858"/>
      <c r="AL723" s="858"/>
      <c r="AM723" s="858"/>
      <c r="AN723" s="858"/>
    </row>
    <row r="724" spans="2:40" x14ac:dyDescent="0.25">
      <c r="B724" s="858"/>
      <c r="C724" s="858"/>
      <c r="D724" s="1246"/>
      <c r="E724" s="858"/>
      <c r="F724" s="858"/>
      <c r="G724" s="859"/>
      <c r="H724" s="859"/>
      <c r="I724" s="859"/>
      <c r="J724" s="859"/>
      <c r="K724" s="859"/>
      <c r="L724" s="859"/>
      <c r="M724" s="859"/>
      <c r="N724" s="859"/>
      <c r="O724" s="858"/>
      <c r="P724" s="858"/>
      <c r="Q724" s="858"/>
      <c r="AA724" s="858"/>
      <c r="AB724" s="858"/>
      <c r="AC724" s="858"/>
      <c r="AD724" s="858"/>
      <c r="AE724" s="858"/>
      <c r="AF724" s="858"/>
      <c r="AG724" s="858"/>
      <c r="AH724" s="858"/>
      <c r="AI724" s="858"/>
      <c r="AJ724" s="858"/>
      <c r="AK724" s="858"/>
      <c r="AL724" s="858"/>
      <c r="AM724" s="858"/>
      <c r="AN724" s="858"/>
    </row>
    <row r="725" spans="2:40" x14ac:dyDescent="0.25">
      <c r="B725" s="858"/>
      <c r="C725" s="858"/>
      <c r="D725" s="1246"/>
      <c r="E725" s="858"/>
      <c r="F725" s="858"/>
      <c r="G725" s="859"/>
      <c r="H725" s="859"/>
      <c r="I725" s="859"/>
      <c r="J725" s="859"/>
      <c r="K725" s="859"/>
      <c r="L725" s="859"/>
      <c r="M725" s="859"/>
      <c r="N725" s="859"/>
      <c r="O725" s="858"/>
      <c r="P725" s="858"/>
      <c r="Q725" s="858"/>
      <c r="AA725" s="858"/>
      <c r="AB725" s="858"/>
      <c r="AC725" s="858"/>
      <c r="AD725" s="858"/>
      <c r="AE725" s="858"/>
      <c r="AF725" s="858"/>
      <c r="AG725" s="858"/>
      <c r="AH725" s="858"/>
      <c r="AI725" s="858"/>
      <c r="AJ725" s="858"/>
      <c r="AK725" s="858"/>
      <c r="AL725" s="858"/>
      <c r="AM725" s="858"/>
      <c r="AN725" s="858"/>
    </row>
    <row r="726" spans="2:40" x14ac:dyDescent="0.25">
      <c r="B726" s="858"/>
      <c r="C726" s="858"/>
      <c r="D726" s="1246"/>
      <c r="E726" s="858"/>
      <c r="F726" s="858"/>
      <c r="G726" s="859"/>
      <c r="H726" s="859"/>
      <c r="I726" s="859"/>
      <c r="J726" s="859"/>
      <c r="K726" s="859"/>
      <c r="L726" s="859"/>
      <c r="M726" s="859"/>
      <c r="N726" s="859"/>
      <c r="O726" s="858"/>
      <c r="P726" s="858"/>
      <c r="Q726" s="858"/>
      <c r="AA726" s="858"/>
      <c r="AB726" s="858"/>
      <c r="AC726" s="858"/>
      <c r="AD726" s="858"/>
      <c r="AE726" s="858"/>
      <c r="AF726" s="858"/>
      <c r="AG726" s="858"/>
      <c r="AH726" s="858"/>
      <c r="AI726" s="858"/>
      <c r="AJ726" s="858"/>
      <c r="AK726" s="858"/>
      <c r="AL726" s="858"/>
      <c r="AM726" s="858"/>
      <c r="AN726" s="858"/>
    </row>
    <row r="727" spans="2:40" x14ac:dyDescent="0.25">
      <c r="B727" s="858"/>
      <c r="C727" s="858"/>
      <c r="D727" s="1246"/>
      <c r="E727" s="858"/>
      <c r="F727" s="858"/>
      <c r="G727" s="859"/>
      <c r="H727" s="859"/>
      <c r="I727" s="859"/>
      <c r="J727" s="859"/>
      <c r="K727" s="859"/>
      <c r="L727" s="859"/>
      <c r="M727" s="859"/>
      <c r="N727" s="859"/>
      <c r="O727" s="858"/>
      <c r="P727" s="858"/>
      <c r="Q727" s="858"/>
      <c r="AA727" s="858"/>
      <c r="AB727" s="858"/>
      <c r="AC727" s="858"/>
      <c r="AD727" s="858"/>
      <c r="AE727" s="858"/>
      <c r="AF727" s="858"/>
      <c r="AG727" s="858"/>
      <c r="AH727" s="858"/>
      <c r="AI727" s="858"/>
      <c r="AJ727" s="858"/>
      <c r="AK727" s="858"/>
      <c r="AL727" s="858"/>
      <c r="AM727" s="858"/>
      <c r="AN727" s="858"/>
    </row>
    <row r="728" spans="2:40" x14ac:dyDescent="0.25">
      <c r="B728" s="858"/>
      <c r="C728" s="858"/>
      <c r="D728" s="1246"/>
      <c r="E728" s="858"/>
      <c r="F728" s="858"/>
      <c r="G728" s="859"/>
      <c r="H728" s="859"/>
      <c r="I728" s="859"/>
      <c r="J728" s="859"/>
      <c r="K728" s="859"/>
      <c r="L728" s="859"/>
      <c r="M728" s="859"/>
      <c r="N728" s="859"/>
      <c r="O728" s="858"/>
      <c r="P728" s="858"/>
      <c r="Q728" s="858"/>
      <c r="AA728" s="858"/>
      <c r="AB728" s="858"/>
      <c r="AC728" s="858"/>
      <c r="AD728" s="858"/>
      <c r="AE728" s="858"/>
      <c r="AF728" s="858"/>
      <c r="AG728" s="858"/>
      <c r="AH728" s="858"/>
      <c r="AI728" s="858"/>
      <c r="AJ728" s="858"/>
      <c r="AK728" s="858"/>
      <c r="AL728" s="858"/>
      <c r="AM728" s="858"/>
      <c r="AN728" s="858"/>
    </row>
    <row r="729" spans="2:40" x14ac:dyDescent="0.25">
      <c r="B729" s="858"/>
      <c r="C729" s="858"/>
      <c r="D729" s="1246"/>
      <c r="E729" s="858"/>
      <c r="F729" s="858"/>
      <c r="G729" s="859"/>
      <c r="H729" s="859"/>
      <c r="I729" s="859"/>
      <c r="J729" s="859"/>
      <c r="K729" s="859"/>
      <c r="L729" s="859"/>
      <c r="M729" s="859"/>
      <c r="N729" s="859"/>
      <c r="O729" s="858"/>
      <c r="P729" s="858"/>
      <c r="Q729" s="858"/>
      <c r="AA729" s="858"/>
      <c r="AB729" s="858"/>
      <c r="AC729" s="858"/>
      <c r="AD729" s="858"/>
      <c r="AE729" s="858"/>
      <c r="AF729" s="858"/>
      <c r="AG729" s="858"/>
      <c r="AH729" s="858"/>
      <c r="AI729" s="858"/>
      <c r="AJ729" s="858"/>
      <c r="AK729" s="858"/>
      <c r="AL729" s="858"/>
      <c r="AM729" s="858"/>
      <c r="AN729" s="858"/>
    </row>
    <row r="730" spans="2:40" x14ac:dyDescent="0.25">
      <c r="B730" s="858"/>
      <c r="C730" s="858"/>
      <c r="D730" s="1246"/>
      <c r="E730" s="858"/>
      <c r="F730" s="858"/>
      <c r="G730" s="859"/>
      <c r="H730" s="859"/>
      <c r="I730" s="859"/>
      <c r="J730" s="859"/>
      <c r="K730" s="859"/>
      <c r="L730" s="859"/>
      <c r="M730" s="859"/>
      <c r="N730" s="859"/>
      <c r="O730" s="858"/>
      <c r="P730" s="858"/>
      <c r="Q730" s="858"/>
      <c r="AA730" s="858"/>
      <c r="AB730" s="858"/>
      <c r="AC730" s="858"/>
      <c r="AD730" s="858"/>
      <c r="AE730" s="858"/>
      <c r="AF730" s="858"/>
      <c r="AG730" s="858"/>
      <c r="AH730" s="858"/>
      <c r="AI730" s="858"/>
      <c r="AJ730" s="858"/>
      <c r="AK730" s="858"/>
      <c r="AL730" s="858"/>
      <c r="AM730" s="858"/>
      <c r="AN730" s="858"/>
    </row>
    <row r="731" spans="2:40" x14ac:dyDescent="0.25">
      <c r="B731" s="858"/>
      <c r="C731" s="858"/>
      <c r="D731" s="1246"/>
      <c r="E731" s="858"/>
      <c r="F731" s="858"/>
      <c r="G731" s="859"/>
      <c r="H731" s="859"/>
      <c r="I731" s="859"/>
      <c r="J731" s="859"/>
      <c r="K731" s="859"/>
      <c r="L731" s="859"/>
      <c r="M731" s="859"/>
      <c r="N731" s="859"/>
      <c r="O731" s="858"/>
      <c r="P731" s="858"/>
      <c r="Q731" s="858"/>
      <c r="AA731" s="858"/>
      <c r="AB731" s="858"/>
      <c r="AC731" s="858"/>
      <c r="AD731" s="858"/>
      <c r="AE731" s="858"/>
      <c r="AF731" s="858"/>
      <c r="AG731" s="858"/>
      <c r="AH731" s="858"/>
      <c r="AI731" s="858"/>
      <c r="AJ731" s="858"/>
      <c r="AK731" s="858"/>
      <c r="AL731" s="858"/>
      <c r="AM731" s="858"/>
      <c r="AN731" s="858"/>
    </row>
    <row r="732" spans="2:40" x14ac:dyDescent="0.25">
      <c r="B732" s="858"/>
      <c r="C732" s="858"/>
      <c r="D732" s="1246"/>
      <c r="E732" s="858"/>
      <c r="F732" s="858"/>
      <c r="G732" s="859"/>
      <c r="H732" s="859"/>
      <c r="I732" s="859"/>
      <c r="J732" s="859"/>
      <c r="K732" s="859"/>
      <c r="L732" s="859"/>
      <c r="M732" s="859"/>
      <c r="N732" s="859"/>
      <c r="O732" s="858"/>
      <c r="P732" s="858"/>
      <c r="Q732" s="858"/>
      <c r="AA732" s="858"/>
      <c r="AB732" s="858"/>
      <c r="AC732" s="858"/>
      <c r="AD732" s="858"/>
      <c r="AE732" s="858"/>
      <c r="AF732" s="858"/>
      <c r="AG732" s="858"/>
      <c r="AH732" s="858"/>
      <c r="AI732" s="858"/>
      <c r="AJ732" s="858"/>
      <c r="AK732" s="858"/>
      <c r="AL732" s="858"/>
      <c r="AM732" s="858"/>
      <c r="AN732" s="858"/>
    </row>
    <row r="733" spans="2:40" x14ac:dyDescent="0.25">
      <c r="B733" s="858"/>
      <c r="C733" s="858"/>
      <c r="D733" s="1246"/>
      <c r="E733" s="858"/>
      <c r="F733" s="858"/>
      <c r="G733" s="859"/>
      <c r="H733" s="859"/>
      <c r="I733" s="859"/>
      <c r="J733" s="859"/>
      <c r="K733" s="859"/>
      <c r="L733" s="859"/>
      <c r="M733" s="859"/>
      <c r="N733" s="859"/>
      <c r="O733" s="858"/>
      <c r="P733" s="858"/>
      <c r="Q733" s="858"/>
      <c r="AA733" s="858"/>
      <c r="AB733" s="858"/>
      <c r="AC733" s="858"/>
      <c r="AD733" s="858"/>
      <c r="AE733" s="858"/>
      <c r="AF733" s="858"/>
      <c r="AG733" s="858"/>
      <c r="AH733" s="858"/>
      <c r="AI733" s="858"/>
      <c r="AJ733" s="858"/>
      <c r="AK733" s="858"/>
      <c r="AL733" s="858"/>
      <c r="AM733" s="858"/>
      <c r="AN733" s="858"/>
    </row>
    <row r="734" spans="2:40" x14ac:dyDescent="0.25">
      <c r="B734" s="858"/>
      <c r="C734" s="858"/>
      <c r="D734" s="1246"/>
      <c r="E734" s="858"/>
      <c r="F734" s="858"/>
      <c r="G734" s="859"/>
      <c r="H734" s="859"/>
      <c r="I734" s="859"/>
      <c r="J734" s="859"/>
      <c r="K734" s="859"/>
      <c r="L734" s="859"/>
      <c r="M734" s="859"/>
      <c r="N734" s="859"/>
      <c r="O734" s="858"/>
      <c r="P734" s="858"/>
      <c r="Q734" s="858"/>
      <c r="AA734" s="858"/>
      <c r="AB734" s="858"/>
      <c r="AC734" s="858"/>
      <c r="AD734" s="858"/>
      <c r="AE734" s="858"/>
      <c r="AF734" s="858"/>
      <c r="AG734" s="858"/>
      <c r="AH734" s="858"/>
      <c r="AI734" s="858"/>
      <c r="AJ734" s="858"/>
      <c r="AK734" s="858"/>
      <c r="AL734" s="858"/>
      <c r="AM734" s="858"/>
      <c r="AN734" s="858"/>
    </row>
    <row r="735" spans="2:40" x14ac:dyDescent="0.25">
      <c r="B735" s="858"/>
      <c r="C735" s="858"/>
      <c r="D735" s="1246"/>
      <c r="E735" s="858"/>
      <c r="F735" s="858"/>
      <c r="G735" s="859"/>
      <c r="H735" s="859"/>
      <c r="I735" s="859"/>
      <c r="J735" s="859"/>
      <c r="K735" s="859"/>
      <c r="L735" s="859"/>
      <c r="M735" s="859"/>
      <c r="N735" s="859"/>
      <c r="O735" s="858"/>
      <c r="P735" s="858"/>
      <c r="Q735" s="858"/>
      <c r="AA735" s="858"/>
      <c r="AB735" s="858"/>
      <c r="AC735" s="858"/>
      <c r="AD735" s="858"/>
      <c r="AE735" s="858"/>
      <c r="AF735" s="858"/>
      <c r="AG735" s="858"/>
      <c r="AH735" s="858"/>
      <c r="AI735" s="858"/>
      <c r="AJ735" s="858"/>
      <c r="AK735" s="858"/>
      <c r="AL735" s="858"/>
      <c r="AM735" s="858"/>
      <c r="AN735" s="858"/>
    </row>
    <row r="736" spans="2:40" x14ac:dyDescent="0.25">
      <c r="B736" s="858"/>
      <c r="C736" s="858"/>
      <c r="D736" s="1246"/>
      <c r="E736" s="858"/>
      <c r="F736" s="858"/>
      <c r="G736" s="859"/>
      <c r="H736" s="859"/>
      <c r="I736" s="859"/>
      <c r="J736" s="859"/>
      <c r="K736" s="859"/>
      <c r="L736" s="859"/>
      <c r="M736" s="859"/>
      <c r="N736" s="859"/>
      <c r="O736" s="858"/>
      <c r="P736" s="858"/>
      <c r="Q736" s="858"/>
      <c r="AA736" s="858"/>
      <c r="AB736" s="858"/>
      <c r="AC736" s="858"/>
      <c r="AD736" s="858"/>
      <c r="AE736" s="858"/>
      <c r="AF736" s="858"/>
      <c r="AG736" s="858"/>
      <c r="AH736" s="858"/>
      <c r="AI736" s="858"/>
      <c r="AJ736" s="858"/>
      <c r="AK736" s="858"/>
      <c r="AL736" s="858"/>
      <c r="AM736" s="858"/>
      <c r="AN736" s="858"/>
    </row>
    <row r="737" spans="2:40" x14ac:dyDescent="0.25">
      <c r="B737" s="858"/>
      <c r="C737" s="858"/>
      <c r="D737" s="1246"/>
      <c r="E737" s="858"/>
      <c r="F737" s="858"/>
      <c r="G737" s="859"/>
      <c r="H737" s="859"/>
      <c r="I737" s="859"/>
      <c r="J737" s="859"/>
      <c r="K737" s="859"/>
      <c r="L737" s="859"/>
      <c r="M737" s="859"/>
      <c r="N737" s="859"/>
      <c r="O737" s="858"/>
      <c r="P737" s="858"/>
      <c r="Q737" s="858"/>
      <c r="AA737" s="858"/>
      <c r="AB737" s="858"/>
      <c r="AC737" s="858"/>
      <c r="AD737" s="858"/>
      <c r="AE737" s="858"/>
      <c r="AF737" s="858"/>
      <c r="AG737" s="858"/>
      <c r="AH737" s="858"/>
      <c r="AI737" s="858"/>
      <c r="AJ737" s="858"/>
      <c r="AK737" s="858"/>
      <c r="AL737" s="858"/>
      <c r="AM737" s="858"/>
      <c r="AN737" s="858"/>
    </row>
    <row r="738" spans="2:40" x14ac:dyDescent="0.25">
      <c r="B738" s="858"/>
      <c r="C738" s="858"/>
      <c r="D738" s="1246"/>
      <c r="E738" s="858"/>
      <c r="F738" s="858"/>
      <c r="G738" s="859"/>
      <c r="H738" s="859"/>
      <c r="I738" s="859"/>
      <c r="J738" s="859"/>
      <c r="K738" s="859"/>
      <c r="L738" s="859"/>
      <c r="M738" s="859"/>
      <c r="N738" s="859"/>
      <c r="O738" s="858"/>
      <c r="P738" s="858"/>
      <c r="Q738" s="858"/>
      <c r="AA738" s="858"/>
      <c r="AB738" s="858"/>
      <c r="AC738" s="858"/>
      <c r="AD738" s="858"/>
      <c r="AE738" s="858"/>
      <c r="AF738" s="858"/>
      <c r="AG738" s="858"/>
      <c r="AH738" s="858"/>
      <c r="AI738" s="858"/>
      <c r="AJ738" s="858"/>
      <c r="AK738" s="858"/>
      <c r="AL738" s="858"/>
      <c r="AM738" s="858"/>
      <c r="AN738" s="858"/>
    </row>
    <row r="739" spans="2:40" x14ac:dyDescent="0.25">
      <c r="B739" s="858"/>
      <c r="C739" s="858"/>
      <c r="D739" s="1246"/>
      <c r="E739" s="858"/>
      <c r="F739" s="858"/>
      <c r="G739" s="859"/>
      <c r="H739" s="859"/>
      <c r="I739" s="859"/>
      <c r="J739" s="859"/>
      <c r="K739" s="859"/>
      <c r="L739" s="859"/>
      <c r="M739" s="859"/>
      <c r="N739" s="859"/>
      <c r="O739" s="858"/>
      <c r="P739" s="858"/>
      <c r="Q739" s="858"/>
      <c r="AA739" s="858"/>
      <c r="AB739" s="858"/>
      <c r="AC739" s="858"/>
      <c r="AD739" s="858"/>
      <c r="AE739" s="858"/>
      <c r="AF739" s="858"/>
      <c r="AG739" s="858"/>
      <c r="AH739" s="858"/>
      <c r="AI739" s="858"/>
      <c r="AJ739" s="858"/>
      <c r="AK739" s="858"/>
      <c r="AL739" s="858"/>
      <c r="AM739" s="858"/>
      <c r="AN739" s="858"/>
    </row>
    <row r="740" spans="2:40" x14ac:dyDescent="0.25">
      <c r="B740" s="858"/>
      <c r="C740" s="858"/>
      <c r="D740" s="1246"/>
      <c r="E740" s="858"/>
      <c r="F740" s="858"/>
      <c r="G740" s="859"/>
      <c r="H740" s="859"/>
      <c r="I740" s="859"/>
      <c r="J740" s="859"/>
      <c r="K740" s="859"/>
      <c r="L740" s="859"/>
      <c r="M740" s="859"/>
      <c r="N740" s="859"/>
      <c r="O740" s="858"/>
      <c r="P740" s="858"/>
      <c r="Q740" s="858"/>
      <c r="AA740" s="858"/>
      <c r="AB740" s="858"/>
      <c r="AC740" s="858"/>
      <c r="AD740" s="858"/>
      <c r="AE740" s="858"/>
      <c r="AF740" s="858"/>
      <c r="AG740" s="858"/>
      <c r="AH740" s="858"/>
      <c r="AI740" s="858"/>
      <c r="AJ740" s="858"/>
      <c r="AK740" s="858"/>
      <c r="AL740" s="858"/>
      <c r="AM740" s="858"/>
      <c r="AN740" s="858"/>
    </row>
    <row r="741" spans="2:40" x14ac:dyDescent="0.25">
      <c r="B741" s="858"/>
      <c r="C741" s="858"/>
      <c r="D741" s="1246"/>
      <c r="E741" s="858"/>
      <c r="F741" s="858"/>
      <c r="G741" s="859"/>
      <c r="H741" s="859"/>
      <c r="I741" s="859"/>
      <c r="J741" s="859"/>
      <c r="K741" s="859"/>
      <c r="L741" s="859"/>
      <c r="M741" s="859"/>
      <c r="N741" s="859"/>
      <c r="O741" s="858"/>
      <c r="P741" s="858"/>
      <c r="Q741" s="858"/>
      <c r="AA741" s="858"/>
      <c r="AB741" s="858"/>
      <c r="AC741" s="858"/>
      <c r="AD741" s="858"/>
      <c r="AE741" s="858"/>
      <c r="AF741" s="858"/>
      <c r="AG741" s="858"/>
      <c r="AH741" s="858"/>
      <c r="AI741" s="858"/>
      <c r="AJ741" s="858"/>
      <c r="AK741" s="858"/>
      <c r="AL741" s="858"/>
      <c r="AM741" s="858"/>
      <c r="AN741" s="858"/>
    </row>
    <row r="742" spans="2:40" x14ac:dyDescent="0.25">
      <c r="B742" s="858"/>
      <c r="C742" s="858"/>
      <c r="D742" s="1246"/>
      <c r="E742" s="858"/>
      <c r="F742" s="858"/>
      <c r="G742" s="859"/>
      <c r="H742" s="859"/>
      <c r="I742" s="859"/>
      <c r="J742" s="859"/>
      <c r="K742" s="859"/>
      <c r="L742" s="859"/>
      <c r="M742" s="859"/>
      <c r="N742" s="859"/>
      <c r="O742" s="858"/>
      <c r="P742" s="858"/>
      <c r="Q742" s="858"/>
      <c r="AA742" s="858"/>
      <c r="AB742" s="858"/>
      <c r="AC742" s="858"/>
      <c r="AD742" s="858"/>
      <c r="AE742" s="858"/>
      <c r="AF742" s="858"/>
      <c r="AG742" s="858"/>
      <c r="AH742" s="858"/>
      <c r="AI742" s="858"/>
      <c r="AJ742" s="858"/>
      <c r="AK742" s="858"/>
      <c r="AL742" s="858"/>
      <c r="AM742" s="858"/>
      <c r="AN742" s="858"/>
    </row>
    <row r="743" spans="2:40" x14ac:dyDescent="0.25">
      <c r="B743" s="858"/>
      <c r="C743" s="858"/>
      <c r="D743" s="1246"/>
      <c r="E743" s="858"/>
      <c r="F743" s="858"/>
      <c r="G743" s="859"/>
      <c r="H743" s="859"/>
      <c r="I743" s="859"/>
      <c r="J743" s="859"/>
      <c r="K743" s="859"/>
      <c r="L743" s="859"/>
      <c r="M743" s="859"/>
      <c r="N743" s="859"/>
      <c r="O743" s="858"/>
      <c r="P743" s="858"/>
      <c r="Q743" s="858"/>
      <c r="AA743" s="858"/>
      <c r="AB743" s="858"/>
      <c r="AC743" s="858"/>
      <c r="AD743" s="858"/>
      <c r="AE743" s="858"/>
      <c r="AF743" s="858"/>
      <c r="AG743" s="858"/>
      <c r="AH743" s="858"/>
      <c r="AI743" s="858"/>
      <c r="AJ743" s="858"/>
      <c r="AK743" s="858"/>
      <c r="AL743" s="858"/>
      <c r="AM743" s="858"/>
      <c r="AN743" s="858"/>
    </row>
    <row r="744" spans="2:40" x14ac:dyDescent="0.25">
      <c r="B744" s="858"/>
      <c r="C744" s="858"/>
      <c r="D744" s="1246"/>
      <c r="E744" s="858"/>
      <c r="F744" s="858"/>
      <c r="G744" s="859"/>
      <c r="H744" s="859"/>
      <c r="I744" s="859"/>
      <c r="J744" s="859"/>
      <c r="K744" s="859"/>
      <c r="L744" s="859"/>
      <c r="M744" s="859"/>
      <c r="N744" s="859"/>
      <c r="O744" s="858"/>
      <c r="P744" s="858"/>
      <c r="Q744" s="858"/>
      <c r="AA744" s="858"/>
      <c r="AB744" s="858"/>
      <c r="AC744" s="858"/>
      <c r="AD744" s="858"/>
      <c r="AE744" s="858"/>
      <c r="AF744" s="858"/>
      <c r="AG744" s="858"/>
      <c r="AH744" s="858"/>
      <c r="AI744" s="858"/>
      <c r="AJ744" s="858"/>
      <c r="AK744" s="858"/>
      <c r="AL744" s="858"/>
      <c r="AM744" s="858"/>
      <c r="AN744" s="858"/>
    </row>
    <row r="745" spans="2:40" x14ac:dyDescent="0.25">
      <c r="B745" s="858"/>
      <c r="C745" s="858"/>
      <c r="D745" s="1246"/>
      <c r="E745" s="858"/>
      <c r="F745" s="858"/>
      <c r="G745" s="859"/>
      <c r="H745" s="859"/>
      <c r="I745" s="859"/>
      <c r="J745" s="859"/>
      <c r="K745" s="859"/>
      <c r="L745" s="859"/>
      <c r="M745" s="859"/>
      <c r="N745" s="859"/>
      <c r="O745" s="858"/>
      <c r="P745" s="858"/>
      <c r="Q745" s="858"/>
      <c r="AA745" s="858"/>
      <c r="AB745" s="858"/>
      <c r="AC745" s="858"/>
      <c r="AD745" s="858"/>
      <c r="AE745" s="858"/>
      <c r="AF745" s="858"/>
      <c r="AG745" s="858"/>
      <c r="AH745" s="858"/>
      <c r="AI745" s="858"/>
      <c r="AJ745" s="858"/>
      <c r="AK745" s="858"/>
      <c r="AL745" s="858"/>
      <c r="AM745" s="858"/>
      <c r="AN745" s="858"/>
    </row>
    <row r="746" spans="2:40" x14ac:dyDescent="0.25">
      <c r="B746" s="858"/>
      <c r="C746" s="858"/>
      <c r="D746" s="1246"/>
      <c r="E746" s="858"/>
      <c r="F746" s="858"/>
      <c r="G746" s="859"/>
      <c r="H746" s="859"/>
      <c r="I746" s="859"/>
      <c r="J746" s="859"/>
      <c r="K746" s="859"/>
      <c r="L746" s="859"/>
      <c r="M746" s="859"/>
      <c r="N746" s="859"/>
      <c r="O746" s="858"/>
      <c r="P746" s="858"/>
      <c r="Q746" s="858"/>
      <c r="AA746" s="858"/>
      <c r="AB746" s="858"/>
      <c r="AC746" s="858"/>
      <c r="AD746" s="858"/>
      <c r="AE746" s="858"/>
      <c r="AF746" s="858"/>
      <c r="AG746" s="858"/>
      <c r="AH746" s="858"/>
      <c r="AI746" s="858"/>
      <c r="AJ746" s="858"/>
      <c r="AK746" s="858"/>
      <c r="AL746" s="858"/>
      <c r="AM746" s="858"/>
      <c r="AN746" s="858"/>
    </row>
    <row r="747" spans="2:40" x14ac:dyDescent="0.25">
      <c r="B747" s="858"/>
      <c r="C747" s="858"/>
      <c r="D747" s="1246"/>
      <c r="E747" s="858"/>
      <c r="F747" s="858"/>
      <c r="G747" s="859"/>
      <c r="H747" s="859"/>
      <c r="I747" s="859"/>
      <c r="J747" s="859"/>
      <c r="K747" s="859"/>
      <c r="L747" s="859"/>
      <c r="M747" s="859"/>
      <c r="N747" s="859"/>
      <c r="O747" s="858"/>
      <c r="P747" s="858"/>
      <c r="Q747" s="858"/>
      <c r="AA747" s="858"/>
      <c r="AB747" s="858"/>
      <c r="AC747" s="858"/>
      <c r="AD747" s="858"/>
      <c r="AE747" s="858"/>
      <c r="AF747" s="858"/>
      <c r="AG747" s="858"/>
      <c r="AH747" s="858"/>
      <c r="AI747" s="858"/>
      <c r="AJ747" s="858"/>
      <c r="AK747" s="858"/>
      <c r="AL747" s="858"/>
      <c r="AM747" s="858"/>
      <c r="AN747" s="858"/>
    </row>
    <row r="748" spans="2:40" x14ac:dyDescent="0.25">
      <c r="B748" s="858"/>
      <c r="C748" s="858"/>
      <c r="D748" s="1246"/>
      <c r="E748" s="858"/>
      <c r="F748" s="858"/>
      <c r="G748" s="859"/>
      <c r="H748" s="859"/>
      <c r="I748" s="859"/>
      <c r="J748" s="859"/>
      <c r="K748" s="859"/>
      <c r="L748" s="859"/>
      <c r="M748" s="859"/>
      <c r="N748" s="859"/>
      <c r="O748" s="858"/>
      <c r="P748" s="858"/>
      <c r="Q748" s="858"/>
      <c r="AA748" s="858"/>
      <c r="AB748" s="858"/>
      <c r="AC748" s="858"/>
      <c r="AD748" s="858"/>
      <c r="AE748" s="858"/>
      <c r="AF748" s="858"/>
      <c r="AG748" s="858"/>
      <c r="AH748" s="858"/>
      <c r="AI748" s="858"/>
      <c r="AJ748" s="858"/>
      <c r="AK748" s="858"/>
      <c r="AL748" s="858"/>
      <c r="AM748" s="858"/>
      <c r="AN748" s="858"/>
    </row>
    <row r="749" spans="2:40" x14ac:dyDescent="0.25">
      <c r="B749" s="858"/>
      <c r="C749" s="858"/>
      <c r="D749" s="1246"/>
      <c r="E749" s="858"/>
      <c r="F749" s="858"/>
      <c r="G749" s="859"/>
      <c r="H749" s="859"/>
      <c r="I749" s="859"/>
      <c r="J749" s="859"/>
      <c r="K749" s="859"/>
      <c r="L749" s="859"/>
      <c r="M749" s="859"/>
      <c r="N749" s="859"/>
      <c r="O749" s="858"/>
      <c r="P749" s="858"/>
      <c r="Q749" s="858"/>
      <c r="AA749" s="858"/>
      <c r="AB749" s="858"/>
      <c r="AC749" s="858"/>
      <c r="AD749" s="858"/>
      <c r="AE749" s="858"/>
      <c r="AF749" s="858"/>
      <c r="AG749" s="858"/>
      <c r="AH749" s="858"/>
      <c r="AI749" s="858"/>
      <c r="AJ749" s="858"/>
      <c r="AK749" s="858"/>
      <c r="AL749" s="858"/>
      <c r="AM749" s="858"/>
      <c r="AN749" s="858"/>
    </row>
    <row r="750" spans="2:40" x14ac:dyDescent="0.25">
      <c r="B750" s="858"/>
      <c r="C750" s="858"/>
      <c r="D750" s="1246"/>
      <c r="E750" s="858"/>
      <c r="F750" s="858"/>
      <c r="G750" s="859"/>
      <c r="H750" s="859"/>
      <c r="I750" s="859"/>
      <c r="J750" s="859"/>
      <c r="K750" s="859"/>
      <c r="L750" s="859"/>
      <c r="M750" s="859"/>
      <c r="N750" s="859"/>
      <c r="O750" s="858"/>
      <c r="P750" s="858"/>
      <c r="Q750" s="858"/>
      <c r="AA750" s="858"/>
      <c r="AB750" s="858"/>
      <c r="AC750" s="858"/>
      <c r="AD750" s="858"/>
      <c r="AE750" s="858"/>
      <c r="AF750" s="858"/>
      <c r="AG750" s="858"/>
      <c r="AH750" s="858"/>
      <c r="AI750" s="858"/>
      <c r="AJ750" s="858"/>
      <c r="AK750" s="858"/>
      <c r="AL750" s="858"/>
      <c r="AM750" s="858"/>
      <c r="AN750" s="858"/>
    </row>
    <row r="751" spans="2:40" x14ac:dyDescent="0.25">
      <c r="B751" s="858"/>
      <c r="C751" s="858"/>
      <c r="D751" s="1246"/>
      <c r="E751" s="858"/>
      <c r="F751" s="858"/>
      <c r="G751" s="859"/>
      <c r="H751" s="859"/>
      <c r="I751" s="859"/>
      <c r="J751" s="859"/>
      <c r="K751" s="859"/>
      <c r="L751" s="859"/>
      <c r="M751" s="859"/>
      <c r="N751" s="859"/>
      <c r="O751" s="858"/>
      <c r="P751" s="858"/>
      <c r="Q751" s="858"/>
      <c r="AA751" s="858"/>
      <c r="AB751" s="858"/>
      <c r="AC751" s="858"/>
      <c r="AD751" s="858"/>
      <c r="AE751" s="858"/>
      <c r="AF751" s="858"/>
      <c r="AG751" s="858"/>
      <c r="AH751" s="858"/>
      <c r="AI751" s="858"/>
      <c r="AJ751" s="858"/>
      <c r="AK751" s="858"/>
      <c r="AL751" s="858"/>
      <c r="AM751" s="858"/>
      <c r="AN751" s="858"/>
    </row>
    <row r="752" spans="2:40" x14ac:dyDescent="0.25">
      <c r="B752" s="858"/>
      <c r="C752" s="858"/>
      <c r="D752" s="1246"/>
      <c r="E752" s="858"/>
      <c r="F752" s="858"/>
      <c r="G752" s="859"/>
      <c r="H752" s="859"/>
      <c r="I752" s="859"/>
      <c r="J752" s="859"/>
      <c r="K752" s="859"/>
      <c r="L752" s="859"/>
      <c r="M752" s="859"/>
      <c r="N752" s="859"/>
      <c r="O752" s="858"/>
      <c r="P752" s="858"/>
      <c r="Q752" s="858"/>
      <c r="AA752" s="858"/>
      <c r="AB752" s="858"/>
      <c r="AC752" s="858"/>
      <c r="AD752" s="858"/>
      <c r="AE752" s="858"/>
      <c r="AF752" s="858"/>
      <c r="AG752" s="858"/>
      <c r="AH752" s="858"/>
      <c r="AI752" s="858"/>
      <c r="AJ752" s="858"/>
      <c r="AK752" s="858"/>
      <c r="AL752" s="858"/>
      <c r="AM752" s="858"/>
      <c r="AN752" s="858"/>
    </row>
    <row r="753" spans="2:40" x14ac:dyDescent="0.25">
      <c r="B753" s="858"/>
      <c r="C753" s="858"/>
      <c r="D753" s="1246"/>
      <c r="E753" s="858"/>
      <c r="F753" s="858"/>
      <c r="G753" s="859"/>
      <c r="H753" s="859"/>
      <c r="I753" s="859"/>
      <c r="J753" s="859"/>
      <c r="K753" s="859"/>
      <c r="L753" s="859"/>
      <c r="M753" s="859"/>
      <c r="N753" s="859"/>
      <c r="O753" s="858"/>
      <c r="P753" s="858"/>
      <c r="Q753" s="858"/>
      <c r="AA753" s="858"/>
      <c r="AB753" s="858"/>
      <c r="AC753" s="858"/>
      <c r="AD753" s="858"/>
      <c r="AE753" s="858"/>
      <c r="AF753" s="858"/>
      <c r="AG753" s="858"/>
      <c r="AH753" s="858"/>
      <c r="AI753" s="858"/>
      <c r="AJ753" s="858"/>
      <c r="AK753" s="858"/>
      <c r="AL753" s="858"/>
      <c r="AM753" s="858"/>
      <c r="AN753" s="858"/>
    </row>
    <row r="754" spans="2:40" x14ac:dyDescent="0.25">
      <c r="B754" s="858"/>
      <c r="C754" s="858"/>
      <c r="D754" s="1246"/>
      <c r="E754" s="858"/>
      <c r="F754" s="858"/>
      <c r="G754" s="859"/>
      <c r="H754" s="859"/>
      <c r="I754" s="859"/>
      <c r="J754" s="859"/>
      <c r="K754" s="859"/>
      <c r="L754" s="859"/>
      <c r="M754" s="859"/>
      <c r="N754" s="859"/>
      <c r="O754" s="858"/>
      <c r="P754" s="858"/>
      <c r="Q754" s="858"/>
      <c r="AA754" s="858"/>
      <c r="AB754" s="858"/>
      <c r="AC754" s="858"/>
      <c r="AD754" s="858"/>
      <c r="AE754" s="858"/>
      <c r="AF754" s="858"/>
      <c r="AG754" s="858"/>
      <c r="AH754" s="858"/>
      <c r="AI754" s="858"/>
      <c r="AJ754" s="858"/>
      <c r="AK754" s="858"/>
      <c r="AL754" s="858"/>
      <c r="AM754" s="858"/>
      <c r="AN754" s="858"/>
    </row>
    <row r="755" spans="2:40" x14ac:dyDescent="0.25">
      <c r="B755" s="858"/>
      <c r="C755" s="858"/>
      <c r="D755" s="1246"/>
      <c r="E755" s="858"/>
      <c r="F755" s="858"/>
      <c r="G755" s="859"/>
      <c r="H755" s="859"/>
      <c r="I755" s="859"/>
      <c r="J755" s="859"/>
      <c r="K755" s="859"/>
      <c r="L755" s="859"/>
      <c r="M755" s="859"/>
      <c r="N755" s="859"/>
      <c r="O755" s="858"/>
      <c r="P755" s="858"/>
      <c r="Q755" s="858"/>
      <c r="AA755" s="858"/>
      <c r="AB755" s="858"/>
      <c r="AC755" s="858"/>
      <c r="AD755" s="858"/>
      <c r="AE755" s="858"/>
      <c r="AF755" s="858"/>
      <c r="AG755" s="858"/>
      <c r="AH755" s="858"/>
      <c r="AI755" s="858"/>
      <c r="AJ755" s="858"/>
      <c r="AK755" s="858"/>
      <c r="AL755" s="858"/>
      <c r="AM755" s="858"/>
      <c r="AN755" s="858"/>
    </row>
    <row r="756" spans="2:40" x14ac:dyDescent="0.25">
      <c r="B756" s="858"/>
      <c r="C756" s="858"/>
      <c r="D756" s="1246"/>
      <c r="E756" s="858"/>
      <c r="F756" s="858"/>
      <c r="G756" s="859"/>
      <c r="H756" s="859"/>
      <c r="I756" s="859"/>
      <c r="J756" s="859"/>
      <c r="K756" s="859"/>
      <c r="L756" s="859"/>
      <c r="M756" s="859"/>
      <c r="N756" s="859"/>
      <c r="O756" s="858"/>
      <c r="P756" s="858"/>
      <c r="Q756" s="858"/>
      <c r="AA756" s="858"/>
      <c r="AB756" s="858"/>
      <c r="AC756" s="858"/>
      <c r="AD756" s="858"/>
      <c r="AE756" s="858"/>
      <c r="AF756" s="858"/>
      <c r="AG756" s="858"/>
      <c r="AH756" s="858"/>
      <c r="AI756" s="858"/>
      <c r="AJ756" s="858"/>
      <c r="AK756" s="858"/>
      <c r="AL756" s="858"/>
      <c r="AM756" s="858"/>
      <c r="AN756" s="858"/>
    </row>
    <row r="757" spans="2:40" x14ac:dyDescent="0.25">
      <c r="B757" s="858"/>
      <c r="C757" s="858"/>
      <c r="D757" s="1246"/>
      <c r="E757" s="858"/>
      <c r="F757" s="858"/>
      <c r="G757" s="859"/>
      <c r="H757" s="859"/>
      <c r="I757" s="859"/>
      <c r="J757" s="859"/>
      <c r="K757" s="859"/>
      <c r="L757" s="859"/>
      <c r="M757" s="859"/>
      <c r="N757" s="859"/>
      <c r="O757" s="858"/>
      <c r="P757" s="858"/>
      <c r="Q757" s="858"/>
      <c r="AA757" s="858"/>
      <c r="AB757" s="858"/>
      <c r="AC757" s="858"/>
      <c r="AD757" s="858"/>
      <c r="AE757" s="858"/>
      <c r="AF757" s="858"/>
      <c r="AG757" s="858"/>
      <c r="AH757" s="858"/>
      <c r="AI757" s="858"/>
      <c r="AJ757" s="858"/>
      <c r="AK757" s="858"/>
      <c r="AL757" s="858"/>
      <c r="AM757" s="858"/>
      <c r="AN757" s="858"/>
    </row>
    <row r="758" spans="2:40" x14ac:dyDescent="0.25">
      <c r="B758" s="858"/>
      <c r="C758" s="858"/>
      <c r="D758" s="1246"/>
      <c r="E758" s="858"/>
      <c r="F758" s="858"/>
      <c r="G758" s="859"/>
      <c r="H758" s="859"/>
      <c r="I758" s="859"/>
      <c r="J758" s="859"/>
      <c r="K758" s="859"/>
      <c r="L758" s="859"/>
      <c r="M758" s="859"/>
      <c r="N758" s="859"/>
      <c r="O758" s="858"/>
      <c r="P758" s="858"/>
      <c r="Q758" s="858"/>
      <c r="AA758" s="858"/>
      <c r="AB758" s="858"/>
      <c r="AC758" s="858"/>
      <c r="AD758" s="858"/>
      <c r="AE758" s="858"/>
      <c r="AF758" s="858"/>
      <c r="AG758" s="858"/>
      <c r="AH758" s="858"/>
      <c r="AI758" s="858"/>
      <c r="AJ758" s="858"/>
      <c r="AK758" s="858"/>
      <c r="AL758" s="858"/>
      <c r="AM758" s="858"/>
      <c r="AN758" s="858"/>
    </row>
    <row r="759" spans="2:40" x14ac:dyDescent="0.25">
      <c r="B759" s="858"/>
      <c r="C759" s="858"/>
      <c r="D759" s="1246"/>
      <c r="E759" s="858"/>
      <c r="F759" s="858"/>
      <c r="G759" s="859"/>
      <c r="H759" s="859"/>
      <c r="I759" s="859"/>
      <c r="J759" s="859"/>
      <c r="K759" s="859"/>
      <c r="L759" s="859"/>
      <c r="M759" s="859"/>
      <c r="N759" s="859"/>
      <c r="O759" s="858"/>
      <c r="P759" s="858"/>
      <c r="Q759" s="858"/>
      <c r="AA759" s="858"/>
      <c r="AB759" s="858"/>
      <c r="AC759" s="858"/>
      <c r="AD759" s="858"/>
      <c r="AE759" s="858"/>
      <c r="AF759" s="858"/>
      <c r="AG759" s="858"/>
      <c r="AH759" s="858"/>
      <c r="AI759" s="858"/>
      <c r="AJ759" s="858"/>
      <c r="AK759" s="858"/>
      <c r="AL759" s="858"/>
      <c r="AM759" s="858"/>
      <c r="AN759" s="858"/>
    </row>
    <row r="760" spans="2:40" x14ac:dyDescent="0.25">
      <c r="B760" s="858"/>
      <c r="C760" s="858"/>
      <c r="D760" s="1246"/>
      <c r="E760" s="858"/>
      <c r="F760" s="858"/>
      <c r="G760" s="859"/>
      <c r="H760" s="859"/>
      <c r="I760" s="859"/>
      <c r="J760" s="859"/>
      <c r="K760" s="859"/>
      <c r="L760" s="859"/>
      <c r="M760" s="859"/>
      <c r="N760" s="859"/>
      <c r="O760" s="858"/>
      <c r="P760" s="858"/>
      <c r="Q760" s="858"/>
      <c r="AA760" s="858"/>
      <c r="AB760" s="858"/>
      <c r="AC760" s="858"/>
      <c r="AD760" s="858"/>
      <c r="AE760" s="858"/>
      <c r="AF760" s="858"/>
      <c r="AG760" s="858"/>
      <c r="AH760" s="858"/>
      <c r="AI760" s="858"/>
      <c r="AJ760" s="858"/>
      <c r="AK760" s="858"/>
      <c r="AL760" s="858"/>
      <c r="AM760" s="858"/>
      <c r="AN760" s="858"/>
    </row>
    <row r="761" spans="2:40" x14ac:dyDescent="0.25">
      <c r="B761" s="858"/>
      <c r="C761" s="858"/>
      <c r="D761" s="1246"/>
      <c r="E761" s="858"/>
      <c r="F761" s="858"/>
      <c r="G761" s="859"/>
      <c r="H761" s="859"/>
      <c r="I761" s="859"/>
      <c r="J761" s="859"/>
      <c r="K761" s="859"/>
      <c r="L761" s="859"/>
      <c r="M761" s="859"/>
      <c r="N761" s="859"/>
      <c r="O761" s="858"/>
      <c r="P761" s="858"/>
      <c r="Q761" s="858"/>
      <c r="AA761" s="858"/>
      <c r="AB761" s="858"/>
      <c r="AC761" s="858"/>
      <c r="AD761" s="858"/>
      <c r="AE761" s="858"/>
      <c r="AF761" s="858"/>
      <c r="AG761" s="858"/>
      <c r="AH761" s="858"/>
      <c r="AI761" s="858"/>
      <c r="AJ761" s="858"/>
      <c r="AK761" s="858"/>
      <c r="AL761" s="858"/>
      <c r="AM761" s="858"/>
      <c r="AN761" s="858"/>
    </row>
    <row r="762" spans="2:40" x14ac:dyDescent="0.25">
      <c r="B762" s="858"/>
      <c r="C762" s="858"/>
      <c r="D762" s="1246"/>
      <c r="E762" s="858"/>
      <c r="F762" s="858"/>
      <c r="G762" s="859"/>
      <c r="H762" s="859"/>
      <c r="I762" s="859"/>
      <c r="J762" s="859"/>
      <c r="K762" s="859"/>
      <c r="L762" s="859"/>
      <c r="M762" s="859"/>
      <c r="N762" s="859"/>
      <c r="O762" s="858"/>
      <c r="P762" s="858"/>
      <c r="Q762" s="858"/>
      <c r="AA762" s="858"/>
      <c r="AB762" s="858"/>
      <c r="AC762" s="858"/>
      <c r="AD762" s="858"/>
      <c r="AE762" s="858"/>
      <c r="AF762" s="858"/>
      <c r="AG762" s="858"/>
      <c r="AH762" s="858"/>
      <c r="AI762" s="858"/>
      <c r="AJ762" s="858"/>
      <c r="AK762" s="858"/>
      <c r="AL762" s="858"/>
      <c r="AM762" s="858"/>
      <c r="AN762" s="858"/>
    </row>
    <row r="763" spans="2:40" x14ac:dyDescent="0.25">
      <c r="B763" s="858"/>
      <c r="C763" s="858"/>
      <c r="D763" s="1246"/>
      <c r="E763" s="858"/>
      <c r="F763" s="858"/>
      <c r="G763" s="859"/>
      <c r="H763" s="859"/>
      <c r="I763" s="859"/>
      <c r="J763" s="859"/>
      <c r="K763" s="859"/>
      <c r="L763" s="859"/>
      <c r="M763" s="859"/>
      <c r="N763" s="859"/>
      <c r="O763" s="858"/>
      <c r="P763" s="858"/>
      <c r="Q763" s="858"/>
      <c r="AA763" s="858"/>
      <c r="AB763" s="858"/>
      <c r="AC763" s="858"/>
      <c r="AD763" s="858"/>
      <c r="AE763" s="858"/>
      <c r="AF763" s="858"/>
      <c r="AG763" s="858"/>
      <c r="AH763" s="858"/>
      <c r="AI763" s="858"/>
      <c r="AJ763" s="858"/>
      <c r="AK763" s="858"/>
      <c r="AL763" s="858"/>
      <c r="AM763" s="858"/>
      <c r="AN763" s="858"/>
    </row>
    <row r="764" spans="2:40" x14ac:dyDescent="0.25">
      <c r="B764" s="858"/>
      <c r="C764" s="858"/>
      <c r="D764" s="1246"/>
      <c r="E764" s="858"/>
      <c r="F764" s="858"/>
      <c r="G764" s="859"/>
      <c r="H764" s="859"/>
      <c r="I764" s="859"/>
      <c r="J764" s="859"/>
      <c r="K764" s="859"/>
      <c r="L764" s="859"/>
      <c r="M764" s="859"/>
      <c r="N764" s="859"/>
      <c r="O764" s="858"/>
      <c r="P764" s="858"/>
      <c r="Q764" s="858"/>
      <c r="AA764" s="858"/>
      <c r="AB764" s="858"/>
      <c r="AC764" s="858"/>
      <c r="AD764" s="858"/>
      <c r="AE764" s="858"/>
      <c r="AF764" s="858"/>
      <c r="AG764" s="858"/>
      <c r="AH764" s="858"/>
      <c r="AI764" s="858"/>
      <c r="AJ764" s="858"/>
      <c r="AK764" s="858"/>
      <c r="AL764" s="858"/>
      <c r="AM764" s="858"/>
      <c r="AN764" s="858"/>
    </row>
    <row r="765" spans="2:40" x14ac:dyDescent="0.25">
      <c r="B765" s="858"/>
      <c r="C765" s="858"/>
      <c r="D765" s="1246"/>
      <c r="E765" s="858"/>
      <c r="F765" s="858"/>
      <c r="G765" s="859"/>
      <c r="H765" s="859"/>
      <c r="I765" s="859"/>
      <c r="J765" s="859"/>
      <c r="K765" s="859"/>
      <c r="L765" s="859"/>
      <c r="M765" s="859"/>
      <c r="N765" s="859"/>
      <c r="O765" s="858"/>
      <c r="P765" s="858"/>
      <c r="Q765" s="858"/>
      <c r="AA765" s="858"/>
      <c r="AB765" s="858"/>
      <c r="AC765" s="858"/>
      <c r="AD765" s="858"/>
      <c r="AE765" s="858"/>
      <c r="AF765" s="858"/>
      <c r="AG765" s="858"/>
      <c r="AH765" s="858"/>
      <c r="AI765" s="858"/>
      <c r="AJ765" s="858"/>
      <c r="AK765" s="858"/>
      <c r="AL765" s="858"/>
      <c r="AM765" s="858"/>
      <c r="AN765" s="858"/>
    </row>
    <row r="766" spans="2:40" x14ac:dyDescent="0.25">
      <c r="B766" s="858"/>
      <c r="C766" s="858"/>
      <c r="D766" s="1246"/>
      <c r="E766" s="858"/>
      <c r="F766" s="858"/>
      <c r="G766" s="859"/>
      <c r="H766" s="859"/>
      <c r="I766" s="859"/>
      <c r="J766" s="859"/>
      <c r="K766" s="859"/>
      <c r="L766" s="859"/>
      <c r="M766" s="859"/>
      <c r="N766" s="859"/>
      <c r="O766" s="858"/>
      <c r="P766" s="858"/>
      <c r="Q766" s="858"/>
      <c r="AA766" s="858"/>
      <c r="AB766" s="858"/>
      <c r="AC766" s="858"/>
      <c r="AD766" s="858"/>
      <c r="AE766" s="858"/>
      <c r="AF766" s="858"/>
      <c r="AG766" s="858"/>
      <c r="AH766" s="858"/>
      <c r="AI766" s="858"/>
      <c r="AJ766" s="858"/>
      <c r="AK766" s="858"/>
      <c r="AL766" s="858"/>
      <c r="AM766" s="858"/>
      <c r="AN766" s="858"/>
    </row>
    <row r="767" spans="2:40" x14ac:dyDescent="0.25">
      <c r="B767" s="858"/>
      <c r="C767" s="858"/>
      <c r="D767" s="1246"/>
      <c r="E767" s="858"/>
      <c r="F767" s="858"/>
      <c r="G767" s="859"/>
      <c r="H767" s="859"/>
      <c r="I767" s="859"/>
      <c r="J767" s="859"/>
      <c r="K767" s="859"/>
      <c r="L767" s="859"/>
      <c r="M767" s="859"/>
      <c r="N767" s="859"/>
      <c r="O767" s="858"/>
      <c r="P767" s="858"/>
      <c r="Q767" s="858"/>
      <c r="AA767" s="858"/>
      <c r="AB767" s="858"/>
      <c r="AC767" s="858"/>
      <c r="AD767" s="858"/>
      <c r="AE767" s="858"/>
      <c r="AF767" s="858"/>
      <c r="AG767" s="858"/>
      <c r="AH767" s="858"/>
      <c r="AI767" s="858"/>
      <c r="AJ767" s="858"/>
      <c r="AK767" s="858"/>
      <c r="AL767" s="858"/>
      <c r="AM767" s="858"/>
      <c r="AN767" s="858"/>
    </row>
    <row r="768" spans="2:40" x14ac:dyDescent="0.25">
      <c r="B768" s="858"/>
      <c r="C768" s="858"/>
      <c r="D768" s="1246"/>
      <c r="E768" s="858"/>
      <c r="F768" s="858"/>
      <c r="G768" s="859"/>
      <c r="H768" s="859"/>
      <c r="I768" s="859"/>
      <c r="J768" s="859"/>
      <c r="K768" s="859"/>
      <c r="L768" s="859"/>
      <c r="M768" s="859"/>
      <c r="N768" s="859"/>
      <c r="O768" s="858"/>
      <c r="P768" s="858"/>
      <c r="Q768" s="858"/>
      <c r="AA768" s="858"/>
      <c r="AB768" s="858"/>
      <c r="AC768" s="858"/>
      <c r="AD768" s="858"/>
      <c r="AE768" s="858"/>
      <c r="AF768" s="858"/>
      <c r="AG768" s="858"/>
      <c r="AH768" s="858"/>
      <c r="AI768" s="858"/>
      <c r="AJ768" s="858"/>
      <c r="AK768" s="858"/>
      <c r="AL768" s="858"/>
      <c r="AM768" s="858"/>
      <c r="AN768" s="858"/>
    </row>
    <row r="769" spans="2:40" x14ac:dyDescent="0.25">
      <c r="B769" s="858"/>
      <c r="C769" s="858"/>
      <c r="D769" s="1246"/>
      <c r="E769" s="858"/>
      <c r="F769" s="858"/>
      <c r="G769" s="859"/>
      <c r="H769" s="859"/>
      <c r="I769" s="859"/>
      <c r="J769" s="859"/>
      <c r="K769" s="859"/>
      <c r="L769" s="859"/>
      <c r="M769" s="859"/>
      <c r="N769" s="859"/>
      <c r="O769" s="858"/>
      <c r="P769" s="858"/>
      <c r="Q769" s="858"/>
      <c r="AA769" s="858"/>
      <c r="AB769" s="858"/>
      <c r="AC769" s="858"/>
      <c r="AD769" s="858"/>
      <c r="AE769" s="858"/>
      <c r="AF769" s="858"/>
      <c r="AG769" s="858"/>
      <c r="AH769" s="858"/>
      <c r="AI769" s="858"/>
      <c r="AJ769" s="858"/>
      <c r="AK769" s="858"/>
      <c r="AL769" s="858"/>
      <c r="AM769" s="858"/>
      <c r="AN769" s="858"/>
    </row>
    <row r="770" spans="2:40" x14ac:dyDescent="0.25">
      <c r="B770" s="858"/>
      <c r="C770" s="858"/>
      <c r="D770" s="1246"/>
      <c r="E770" s="858"/>
      <c r="F770" s="858"/>
      <c r="G770" s="859"/>
      <c r="H770" s="859"/>
      <c r="I770" s="859"/>
      <c r="J770" s="859"/>
      <c r="K770" s="859"/>
      <c r="L770" s="859"/>
      <c r="M770" s="859"/>
      <c r="N770" s="859"/>
      <c r="O770" s="858"/>
      <c r="P770" s="858"/>
      <c r="Q770" s="858"/>
      <c r="AA770" s="858"/>
      <c r="AB770" s="858"/>
      <c r="AC770" s="858"/>
      <c r="AD770" s="858"/>
      <c r="AE770" s="858"/>
      <c r="AF770" s="858"/>
      <c r="AG770" s="858"/>
      <c r="AH770" s="858"/>
      <c r="AI770" s="858"/>
      <c r="AJ770" s="858"/>
      <c r="AK770" s="858"/>
      <c r="AL770" s="858"/>
      <c r="AM770" s="858"/>
      <c r="AN770" s="858"/>
    </row>
    <row r="771" spans="2:40" x14ac:dyDescent="0.25">
      <c r="B771" s="858"/>
      <c r="C771" s="858"/>
      <c r="D771" s="1246"/>
      <c r="E771" s="858"/>
      <c r="F771" s="858"/>
      <c r="G771" s="859"/>
      <c r="H771" s="859"/>
      <c r="I771" s="859"/>
      <c r="J771" s="859"/>
      <c r="K771" s="859"/>
      <c r="L771" s="859"/>
      <c r="M771" s="859"/>
      <c r="N771" s="859"/>
      <c r="O771" s="858"/>
      <c r="P771" s="858"/>
      <c r="Q771" s="858"/>
      <c r="AA771" s="858"/>
      <c r="AB771" s="858"/>
      <c r="AC771" s="858"/>
      <c r="AD771" s="858"/>
      <c r="AE771" s="858"/>
      <c r="AF771" s="858"/>
      <c r="AG771" s="858"/>
      <c r="AH771" s="858"/>
      <c r="AI771" s="858"/>
      <c r="AJ771" s="858"/>
      <c r="AK771" s="858"/>
      <c r="AL771" s="858"/>
      <c r="AM771" s="858"/>
      <c r="AN771" s="858"/>
    </row>
    <row r="772" spans="2:40" x14ac:dyDescent="0.25">
      <c r="B772" s="858"/>
      <c r="C772" s="858"/>
      <c r="D772" s="1246"/>
      <c r="E772" s="858"/>
      <c r="F772" s="858"/>
      <c r="G772" s="859"/>
      <c r="H772" s="859"/>
      <c r="I772" s="859"/>
      <c r="J772" s="859"/>
      <c r="K772" s="859"/>
      <c r="L772" s="859"/>
      <c r="M772" s="859"/>
      <c r="N772" s="859"/>
      <c r="O772" s="858"/>
      <c r="P772" s="858"/>
      <c r="Q772" s="858"/>
      <c r="AA772" s="858"/>
      <c r="AB772" s="858"/>
      <c r="AC772" s="858"/>
      <c r="AD772" s="858"/>
      <c r="AE772" s="858"/>
      <c r="AF772" s="858"/>
      <c r="AG772" s="858"/>
      <c r="AH772" s="858"/>
      <c r="AI772" s="858"/>
      <c r="AJ772" s="858"/>
      <c r="AK772" s="858"/>
      <c r="AL772" s="858"/>
      <c r="AM772" s="858"/>
      <c r="AN772" s="858"/>
    </row>
    <row r="773" spans="2:40" x14ac:dyDescent="0.25">
      <c r="B773" s="858"/>
      <c r="C773" s="858"/>
      <c r="D773" s="1246"/>
      <c r="E773" s="858"/>
      <c r="F773" s="858"/>
      <c r="G773" s="859"/>
      <c r="H773" s="859"/>
      <c r="I773" s="859"/>
      <c r="J773" s="859"/>
      <c r="K773" s="859"/>
      <c r="L773" s="859"/>
      <c r="M773" s="859"/>
      <c r="N773" s="859"/>
      <c r="O773" s="858"/>
      <c r="P773" s="858"/>
      <c r="Q773" s="858"/>
      <c r="AA773" s="858"/>
      <c r="AB773" s="858"/>
      <c r="AC773" s="858"/>
      <c r="AD773" s="858"/>
      <c r="AE773" s="858"/>
      <c r="AF773" s="858"/>
      <c r="AG773" s="858"/>
      <c r="AH773" s="858"/>
      <c r="AI773" s="858"/>
      <c r="AJ773" s="858"/>
      <c r="AK773" s="858"/>
      <c r="AL773" s="858"/>
      <c r="AM773" s="858"/>
      <c r="AN773" s="858"/>
    </row>
    <row r="774" spans="2:40" x14ac:dyDescent="0.25">
      <c r="B774" s="858"/>
      <c r="C774" s="858"/>
      <c r="D774" s="1246"/>
      <c r="E774" s="858"/>
      <c r="F774" s="858"/>
      <c r="G774" s="859"/>
      <c r="H774" s="859"/>
      <c r="I774" s="859"/>
      <c r="J774" s="859"/>
      <c r="K774" s="859"/>
      <c r="L774" s="859"/>
      <c r="M774" s="859"/>
      <c r="N774" s="859"/>
      <c r="O774" s="858"/>
      <c r="P774" s="858"/>
      <c r="Q774" s="858"/>
      <c r="AA774" s="858"/>
      <c r="AB774" s="858"/>
      <c r="AC774" s="858"/>
      <c r="AD774" s="858"/>
      <c r="AE774" s="858"/>
      <c r="AF774" s="858"/>
      <c r="AG774" s="858"/>
      <c r="AH774" s="858"/>
      <c r="AI774" s="858"/>
      <c r="AJ774" s="858"/>
      <c r="AK774" s="858"/>
      <c r="AL774" s="858"/>
      <c r="AM774" s="858"/>
      <c r="AN774" s="858"/>
    </row>
    <row r="775" spans="2:40" x14ac:dyDescent="0.25">
      <c r="B775" s="858"/>
      <c r="C775" s="858"/>
      <c r="D775" s="1246"/>
      <c r="E775" s="858"/>
      <c r="F775" s="858"/>
      <c r="G775" s="859"/>
      <c r="H775" s="859"/>
      <c r="I775" s="859"/>
      <c r="J775" s="859"/>
      <c r="K775" s="859"/>
      <c r="L775" s="859"/>
      <c r="M775" s="859"/>
      <c r="N775" s="859"/>
      <c r="O775" s="858"/>
      <c r="P775" s="858"/>
      <c r="Q775" s="858"/>
      <c r="AA775" s="858"/>
      <c r="AB775" s="858"/>
      <c r="AC775" s="858"/>
      <c r="AD775" s="858"/>
      <c r="AE775" s="858"/>
      <c r="AF775" s="858"/>
      <c r="AG775" s="858"/>
      <c r="AH775" s="858"/>
      <c r="AI775" s="858"/>
      <c r="AJ775" s="858"/>
      <c r="AK775" s="858"/>
      <c r="AL775" s="858"/>
      <c r="AM775" s="858"/>
      <c r="AN775" s="858"/>
    </row>
    <row r="776" spans="2:40" x14ac:dyDescent="0.25">
      <c r="B776" s="858"/>
      <c r="C776" s="858"/>
      <c r="D776" s="1246"/>
      <c r="E776" s="858"/>
      <c r="F776" s="858"/>
      <c r="G776" s="859"/>
      <c r="H776" s="859"/>
      <c r="I776" s="859"/>
      <c r="J776" s="859"/>
      <c r="K776" s="859"/>
      <c r="L776" s="859"/>
      <c r="M776" s="859"/>
      <c r="N776" s="859"/>
      <c r="O776" s="858"/>
      <c r="P776" s="858"/>
      <c r="Q776" s="858"/>
      <c r="AA776" s="858"/>
      <c r="AB776" s="858"/>
      <c r="AC776" s="858"/>
      <c r="AD776" s="858"/>
      <c r="AE776" s="858"/>
      <c r="AF776" s="858"/>
      <c r="AG776" s="858"/>
      <c r="AH776" s="858"/>
      <c r="AI776" s="858"/>
      <c r="AJ776" s="858"/>
      <c r="AK776" s="858"/>
      <c r="AL776" s="858"/>
      <c r="AM776" s="858"/>
      <c r="AN776" s="858"/>
    </row>
    <row r="777" spans="2:40" x14ac:dyDescent="0.25">
      <c r="B777" s="858"/>
      <c r="C777" s="858"/>
      <c r="D777" s="1246"/>
      <c r="E777" s="858"/>
      <c r="F777" s="858"/>
      <c r="G777" s="859"/>
      <c r="H777" s="859"/>
      <c r="I777" s="859"/>
      <c r="J777" s="859"/>
      <c r="K777" s="859"/>
      <c r="L777" s="859"/>
      <c r="M777" s="859"/>
      <c r="N777" s="859"/>
      <c r="O777" s="858"/>
      <c r="P777" s="858"/>
      <c r="Q777" s="858"/>
      <c r="AA777" s="858"/>
      <c r="AB777" s="858"/>
      <c r="AC777" s="858"/>
      <c r="AD777" s="858"/>
      <c r="AE777" s="858"/>
      <c r="AF777" s="858"/>
      <c r="AG777" s="858"/>
      <c r="AH777" s="858"/>
      <c r="AI777" s="858"/>
      <c r="AJ777" s="858"/>
      <c r="AK777" s="858"/>
      <c r="AL777" s="858"/>
      <c r="AM777" s="858"/>
      <c r="AN777" s="858"/>
    </row>
    <row r="778" spans="2:40" x14ac:dyDescent="0.25">
      <c r="B778" s="858"/>
      <c r="C778" s="858"/>
      <c r="D778" s="1246"/>
      <c r="E778" s="858"/>
      <c r="F778" s="858"/>
      <c r="G778" s="859"/>
      <c r="H778" s="859"/>
      <c r="I778" s="859"/>
      <c r="J778" s="859"/>
      <c r="K778" s="859"/>
      <c r="L778" s="859"/>
      <c r="M778" s="859"/>
      <c r="N778" s="859"/>
      <c r="O778" s="858"/>
      <c r="P778" s="858"/>
      <c r="Q778" s="858"/>
      <c r="AA778" s="858"/>
      <c r="AB778" s="858"/>
      <c r="AC778" s="858"/>
      <c r="AD778" s="858"/>
      <c r="AE778" s="858"/>
      <c r="AF778" s="858"/>
      <c r="AG778" s="858"/>
      <c r="AH778" s="858"/>
      <c r="AI778" s="858"/>
      <c r="AJ778" s="858"/>
      <c r="AK778" s="858"/>
      <c r="AL778" s="858"/>
      <c r="AM778" s="858"/>
      <c r="AN778" s="858"/>
    </row>
    <row r="779" spans="2:40" x14ac:dyDescent="0.25">
      <c r="B779" s="858"/>
      <c r="C779" s="858"/>
      <c r="D779" s="1246"/>
      <c r="E779" s="858"/>
      <c r="F779" s="858"/>
      <c r="G779" s="859"/>
      <c r="H779" s="859"/>
      <c r="I779" s="859"/>
      <c r="J779" s="859"/>
      <c r="K779" s="859"/>
      <c r="L779" s="859"/>
      <c r="M779" s="859"/>
      <c r="N779" s="859"/>
      <c r="O779" s="858"/>
      <c r="P779" s="858"/>
      <c r="Q779" s="858"/>
      <c r="AA779" s="858"/>
      <c r="AB779" s="858"/>
      <c r="AC779" s="858"/>
      <c r="AD779" s="858"/>
      <c r="AE779" s="858"/>
      <c r="AF779" s="858"/>
      <c r="AG779" s="858"/>
      <c r="AH779" s="858"/>
      <c r="AI779" s="858"/>
      <c r="AJ779" s="858"/>
      <c r="AK779" s="858"/>
      <c r="AL779" s="858"/>
      <c r="AM779" s="858"/>
      <c r="AN779" s="858"/>
    </row>
    <row r="780" spans="2:40" x14ac:dyDescent="0.25">
      <c r="B780" s="858"/>
      <c r="C780" s="858"/>
      <c r="D780" s="1246"/>
      <c r="E780" s="858"/>
      <c r="F780" s="858"/>
      <c r="G780" s="859"/>
      <c r="H780" s="859"/>
      <c r="I780" s="859"/>
      <c r="J780" s="859"/>
      <c r="K780" s="859"/>
      <c r="L780" s="859"/>
      <c r="M780" s="859"/>
      <c r="N780" s="859"/>
      <c r="O780" s="858"/>
      <c r="P780" s="858"/>
      <c r="Q780" s="858"/>
      <c r="AA780" s="858"/>
      <c r="AB780" s="858"/>
      <c r="AC780" s="858"/>
      <c r="AD780" s="858"/>
      <c r="AE780" s="858"/>
      <c r="AF780" s="858"/>
      <c r="AG780" s="858"/>
      <c r="AH780" s="858"/>
      <c r="AI780" s="858"/>
      <c r="AJ780" s="858"/>
      <c r="AK780" s="858"/>
      <c r="AL780" s="858"/>
      <c r="AM780" s="858"/>
      <c r="AN780" s="858"/>
    </row>
    <row r="781" spans="2:40" x14ac:dyDescent="0.25">
      <c r="B781" s="858"/>
      <c r="C781" s="858"/>
      <c r="D781" s="1246"/>
      <c r="E781" s="858"/>
      <c r="F781" s="858"/>
      <c r="G781" s="859"/>
      <c r="H781" s="859"/>
      <c r="I781" s="859"/>
      <c r="J781" s="859"/>
      <c r="K781" s="859"/>
      <c r="L781" s="859"/>
      <c r="M781" s="859"/>
      <c r="N781" s="859"/>
      <c r="O781" s="858"/>
      <c r="P781" s="858"/>
      <c r="Q781" s="858"/>
      <c r="AA781" s="858"/>
      <c r="AB781" s="858"/>
      <c r="AC781" s="858"/>
      <c r="AD781" s="858"/>
      <c r="AE781" s="858"/>
      <c r="AF781" s="858"/>
      <c r="AG781" s="858"/>
      <c r="AH781" s="858"/>
      <c r="AI781" s="858"/>
      <c r="AJ781" s="858"/>
      <c r="AK781" s="858"/>
      <c r="AL781" s="858"/>
      <c r="AM781" s="858"/>
      <c r="AN781" s="858"/>
    </row>
    <row r="782" spans="2:40" x14ac:dyDescent="0.25">
      <c r="B782" s="858"/>
      <c r="C782" s="858"/>
      <c r="D782" s="1246"/>
      <c r="E782" s="858"/>
      <c r="F782" s="858"/>
      <c r="G782" s="859"/>
      <c r="H782" s="859"/>
      <c r="I782" s="859"/>
      <c r="J782" s="859"/>
      <c r="K782" s="859"/>
      <c r="L782" s="859"/>
      <c r="M782" s="859"/>
      <c r="N782" s="859"/>
      <c r="O782" s="858"/>
      <c r="P782" s="858"/>
      <c r="Q782" s="858"/>
      <c r="AA782" s="858"/>
      <c r="AB782" s="858"/>
      <c r="AC782" s="858"/>
      <c r="AD782" s="858"/>
      <c r="AE782" s="858"/>
      <c r="AF782" s="858"/>
      <c r="AG782" s="858"/>
      <c r="AH782" s="858"/>
      <c r="AI782" s="858"/>
      <c r="AJ782" s="858"/>
      <c r="AK782" s="858"/>
      <c r="AL782" s="858"/>
      <c r="AM782" s="858"/>
      <c r="AN782" s="858"/>
    </row>
    <row r="783" spans="2:40" x14ac:dyDescent="0.25">
      <c r="B783" s="858"/>
      <c r="C783" s="858"/>
      <c r="D783" s="1246"/>
      <c r="E783" s="858"/>
      <c r="F783" s="858"/>
      <c r="G783" s="859"/>
      <c r="H783" s="859"/>
      <c r="I783" s="859"/>
      <c r="J783" s="859"/>
      <c r="K783" s="859"/>
      <c r="L783" s="859"/>
      <c r="M783" s="859"/>
      <c r="N783" s="859"/>
      <c r="O783" s="858"/>
      <c r="P783" s="858"/>
      <c r="Q783" s="858"/>
      <c r="AA783" s="858"/>
      <c r="AB783" s="858"/>
      <c r="AC783" s="858"/>
      <c r="AD783" s="858"/>
      <c r="AE783" s="858"/>
      <c r="AF783" s="858"/>
      <c r="AG783" s="858"/>
      <c r="AH783" s="858"/>
      <c r="AI783" s="858"/>
      <c r="AJ783" s="858"/>
      <c r="AK783" s="858"/>
      <c r="AL783" s="858"/>
      <c r="AM783" s="858"/>
      <c r="AN783" s="858"/>
    </row>
    <row r="784" spans="2:40" x14ac:dyDescent="0.25">
      <c r="B784" s="858"/>
      <c r="C784" s="858"/>
      <c r="D784" s="1246"/>
      <c r="E784" s="858"/>
      <c r="F784" s="858"/>
      <c r="G784" s="859"/>
      <c r="H784" s="859"/>
      <c r="I784" s="859"/>
      <c r="J784" s="859"/>
      <c r="K784" s="859"/>
      <c r="L784" s="859"/>
      <c r="M784" s="859"/>
      <c r="N784" s="859"/>
      <c r="O784" s="858"/>
      <c r="P784" s="858"/>
      <c r="Q784" s="858"/>
      <c r="AA784" s="858"/>
      <c r="AB784" s="858"/>
      <c r="AC784" s="858"/>
      <c r="AD784" s="858"/>
      <c r="AE784" s="858"/>
      <c r="AF784" s="858"/>
      <c r="AG784" s="858"/>
      <c r="AH784" s="858"/>
      <c r="AI784" s="858"/>
      <c r="AJ784" s="858"/>
      <c r="AK784" s="858"/>
      <c r="AL784" s="858"/>
      <c r="AM784" s="858"/>
      <c r="AN784" s="858"/>
    </row>
    <row r="785" spans="2:40" x14ac:dyDescent="0.25">
      <c r="B785" s="858"/>
      <c r="C785" s="858"/>
      <c r="D785" s="1246"/>
      <c r="E785" s="858"/>
      <c r="F785" s="858"/>
      <c r="G785" s="859"/>
      <c r="H785" s="859"/>
      <c r="I785" s="859"/>
      <c r="J785" s="859"/>
      <c r="K785" s="859"/>
      <c r="L785" s="859"/>
      <c r="M785" s="859"/>
      <c r="N785" s="859"/>
      <c r="O785" s="858"/>
      <c r="P785" s="858"/>
      <c r="Q785" s="858"/>
      <c r="AA785" s="858"/>
      <c r="AB785" s="858"/>
      <c r="AC785" s="858"/>
      <c r="AD785" s="858"/>
      <c r="AE785" s="858"/>
      <c r="AF785" s="858"/>
      <c r="AG785" s="858"/>
      <c r="AH785" s="858"/>
      <c r="AI785" s="858"/>
      <c r="AJ785" s="858"/>
      <c r="AK785" s="858"/>
      <c r="AL785" s="858"/>
      <c r="AM785" s="858"/>
      <c r="AN785" s="858"/>
    </row>
    <row r="786" spans="2:40" x14ac:dyDescent="0.25">
      <c r="B786" s="858"/>
      <c r="C786" s="858"/>
      <c r="D786" s="1246"/>
      <c r="E786" s="858"/>
      <c r="F786" s="858"/>
      <c r="G786" s="859"/>
      <c r="H786" s="859"/>
      <c r="I786" s="859"/>
      <c r="J786" s="859"/>
      <c r="K786" s="859"/>
      <c r="L786" s="859"/>
      <c r="M786" s="859"/>
      <c r="N786" s="859"/>
      <c r="O786" s="858"/>
      <c r="P786" s="858"/>
      <c r="Q786" s="858"/>
      <c r="AA786" s="858"/>
      <c r="AB786" s="858"/>
      <c r="AC786" s="858"/>
      <c r="AD786" s="858"/>
      <c r="AE786" s="858"/>
      <c r="AF786" s="858"/>
      <c r="AG786" s="858"/>
      <c r="AH786" s="858"/>
      <c r="AI786" s="858"/>
      <c r="AJ786" s="858"/>
      <c r="AK786" s="858"/>
      <c r="AL786" s="858"/>
      <c r="AM786" s="858"/>
      <c r="AN786" s="858"/>
    </row>
    <row r="787" spans="2:40" x14ac:dyDescent="0.25">
      <c r="B787" s="858"/>
      <c r="C787" s="858"/>
      <c r="D787" s="1246"/>
      <c r="E787" s="858"/>
      <c r="F787" s="858"/>
      <c r="G787" s="859"/>
      <c r="H787" s="859"/>
      <c r="I787" s="859"/>
      <c r="J787" s="859"/>
      <c r="K787" s="859"/>
      <c r="L787" s="859"/>
      <c r="M787" s="859"/>
      <c r="N787" s="859"/>
      <c r="O787" s="858"/>
      <c r="P787" s="858"/>
      <c r="Q787" s="858"/>
      <c r="AA787" s="858"/>
      <c r="AB787" s="858"/>
      <c r="AC787" s="858"/>
      <c r="AD787" s="858"/>
      <c r="AE787" s="858"/>
      <c r="AF787" s="858"/>
      <c r="AG787" s="858"/>
      <c r="AH787" s="858"/>
      <c r="AI787" s="858"/>
      <c r="AJ787" s="858"/>
      <c r="AK787" s="858"/>
      <c r="AL787" s="858"/>
      <c r="AM787" s="858"/>
      <c r="AN787" s="858"/>
    </row>
    <row r="788" spans="2:40" x14ac:dyDescent="0.25">
      <c r="B788" s="858"/>
      <c r="C788" s="858"/>
      <c r="D788" s="1246"/>
      <c r="E788" s="858"/>
      <c r="F788" s="858"/>
      <c r="G788" s="859"/>
      <c r="H788" s="859"/>
      <c r="I788" s="859"/>
      <c r="J788" s="859"/>
      <c r="K788" s="859"/>
      <c r="L788" s="859"/>
      <c r="M788" s="859"/>
      <c r="N788" s="859"/>
      <c r="O788" s="858"/>
      <c r="P788" s="858"/>
      <c r="Q788" s="858"/>
      <c r="AA788" s="858"/>
      <c r="AB788" s="858"/>
      <c r="AC788" s="858"/>
      <c r="AD788" s="858"/>
      <c r="AE788" s="858"/>
      <c r="AF788" s="858"/>
      <c r="AG788" s="858"/>
      <c r="AH788" s="858"/>
      <c r="AI788" s="858"/>
      <c r="AJ788" s="858"/>
      <c r="AK788" s="858"/>
      <c r="AL788" s="858"/>
      <c r="AM788" s="858"/>
      <c r="AN788" s="858"/>
    </row>
    <row r="789" spans="2:40" x14ac:dyDescent="0.25">
      <c r="B789" s="858"/>
      <c r="C789" s="858"/>
      <c r="D789" s="1246"/>
      <c r="E789" s="858"/>
      <c r="F789" s="858"/>
      <c r="G789" s="859"/>
      <c r="H789" s="859"/>
      <c r="I789" s="859"/>
      <c r="J789" s="859"/>
      <c r="K789" s="859"/>
      <c r="L789" s="859"/>
      <c r="M789" s="859"/>
      <c r="N789" s="859"/>
      <c r="O789" s="858"/>
      <c r="P789" s="858"/>
      <c r="Q789" s="858"/>
      <c r="AA789" s="858"/>
      <c r="AB789" s="858"/>
      <c r="AC789" s="858"/>
      <c r="AD789" s="858"/>
      <c r="AE789" s="858"/>
      <c r="AF789" s="858"/>
      <c r="AG789" s="858"/>
      <c r="AH789" s="858"/>
      <c r="AI789" s="858"/>
      <c r="AJ789" s="858"/>
      <c r="AK789" s="858"/>
      <c r="AL789" s="858"/>
      <c r="AM789" s="858"/>
      <c r="AN789" s="858"/>
    </row>
    <row r="790" spans="2:40" x14ac:dyDescent="0.25">
      <c r="B790" s="858"/>
      <c r="C790" s="858"/>
      <c r="D790" s="1246"/>
      <c r="E790" s="858"/>
      <c r="F790" s="858"/>
      <c r="G790" s="859"/>
      <c r="H790" s="859"/>
      <c r="I790" s="859"/>
      <c r="J790" s="859"/>
      <c r="K790" s="859"/>
      <c r="L790" s="859"/>
      <c r="M790" s="859"/>
      <c r="N790" s="859"/>
      <c r="O790" s="858"/>
      <c r="P790" s="858"/>
      <c r="Q790" s="858"/>
      <c r="AA790" s="858"/>
      <c r="AB790" s="858"/>
      <c r="AC790" s="858"/>
      <c r="AD790" s="858"/>
      <c r="AE790" s="858"/>
      <c r="AF790" s="858"/>
      <c r="AG790" s="858"/>
      <c r="AH790" s="858"/>
      <c r="AI790" s="858"/>
      <c r="AJ790" s="858"/>
      <c r="AK790" s="858"/>
      <c r="AL790" s="858"/>
      <c r="AM790" s="858"/>
      <c r="AN790" s="858"/>
    </row>
    <row r="791" spans="2:40" x14ac:dyDescent="0.25">
      <c r="B791" s="858"/>
      <c r="C791" s="858"/>
      <c r="D791" s="1246"/>
      <c r="E791" s="858"/>
      <c r="F791" s="858"/>
      <c r="G791" s="859"/>
      <c r="H791" s="859"/>
      <c r="I791" s="859"/>
      <c r="J791" s="859"/>
      <c r="K791" s="859"/>
      <c r="L791" s="859"/>
      <c r="M791" s="859"/>
      <c r="N791" s="859"/>
      <c r="O791" s="858"/>
      <c r="P791" s="858"/>
      <c r="Q791" s="858"/>
      <c r="AA791" s="858"/>
      <c r="AB791" s="858"/>
      <c r="AC791" s="858"/>
      <c r="AD791" s="858"/>
      <c r="AE791" s="858"/>
      <c r="AF791" s="858"/>
      <c r="AG791" s="858"/>
      <c r="AH791" s="858"/>
      <c r="AI791" s="858"/>
      <c r="AJ791" s="858"/>
      <c r="AK791" s="858"/>
      <c r="AL791" s="858"/>
      <c r="AM791" s="858"/>
      <c r="AN791" s="858"/>
    </row>
    <row r="792" spans="2:40" x14ac:dyDescent="0.25">
      <c r="B792" s="858"/>
      <c r="C792" s="858"/>
      <c r="D792" s="1246"/>
      <c r="E792" s="858"/>
      <c r="F792" s="858"/>
      <c r="G792" s="859"/>
      <c r="H792" s="859"/>
      <c r="I792" s="859"/>
      <c r="J792" s="859"/>
      <c r="K792" s="859"/>
      <c r="L792" s="859"/>
      <c r="M792" s="859"/>
      <c r="N792" s="859"/>
      <c r="O792" s="858"/>
      <c r="P792" s="858"/>
      <c r="Q792" s="858"/>
      <c r="AA792" s="858"/>
      <c r="AB792" s="858"/>
      <c r="AC792" s="858"/>
      <c r="AD792" s="858"/>
      <c r="AE792" s="858"/>
      <c r="AF792" s="858"/>
      <c r="AG792" s="858"/>
      <c r="AH792" s="858"/>
      <c r="AI792" s="858"/>
      <c r="AJ792" s="858"/>
      <c r="AK792" s="858"/>
      <c r="AL792" s="858"/>
      <c r="AM792" s="858"/>
      <c r="AN792" s="858"/>
    </row>
    <row r="793" spans="2:40" x14ac:dyDescent="0.25">
      <c r="B793" s="858"/>
      <c r="C793" s="858"/>
      <c r="D793" s="1246"/>
      <c r="E793" s="858"/>
      <c r="F793" s="858"/>
      <c r="G793" s="859"/>
      <c r="H793" s="859"/>
      <c r="I793" s="859"/>
      <c r="J793" s="859"/>
      <c r="K793" s="859"/>
      <c r="L793" s="859"/>
      <c r="M793" s="859"/>
      <c r="N793" s="859"/>
      <c r="O793" s="858"/>
      <c r="P793" s="858"/>
      <c r="Q793" s="858"/>
      <c r="AA793" s="858"/>
      <c r="AB793" s="858"/>
      <c r="AC793" s="858"/>
      <c r="AD793" s="858"/>
      <c r="AE793" s="858"/>
      <c r="AF793" s="858"/>
      <c r="AG793" s="858"/>
      <c r="AH793" s="858"/>
      <c r="AI793" s="858"/>
      <c r="AJ793" s="858"/>
      <c r="AK793" s="858"/>
      <c r="AL793" s="858"/>
      <c r="AM793" s="858"/>
      <c r="AN793" s="858"/>
    </row>
    <row r="794" spans="2:40" x14ac:dyDescent="0.25">
      <c r="B794" s="858"/>
      <c r="C794" s="858"/>
      <c r="D794" s="1246"/>
      <c r="E794" s="858"/>
      <c r="F794" s="858"/>
      <c r="G794" s="859"/>
      <c r="H794" s="859"/>
      <c r="I794" s="859"/>
      <c r="J794" s="859"/>
      <c r="K794" s="859"/>
      <c r="L794" s="859"/>
      <c r="M794" s="859"/>
      <c r="N794" s="859"/>
      <c r="O794" s="858"/>
      <c r="P794" s="858"/>
      <c r="Q794" s="858"/>
      <c r="AA794" s="858"/>
      <c r="AB794" s="858"/>
      <c r="AC794" s="858"/>
      <c r="AD794" s="858"/>
      <c r="AE794" s="858"/>
      <c r="AF794" s="858"/>
      <c r="AG794" s="858"/>
      <c r="AH794" s="858"/>
      <c r="AI794" s="858"/>
      <c r="AJ794" s="858"/>
      <c r="AK794" s="858"/>
      <c r="AL794" s="858"/>
      <c r="AM794" s="858"/>
      <c r="AN794" s="858"/>
    </row>
    <row r="795" spans="2:40" x14ac:dyDescent="0.25">
      <c r="B795" s="858"/>
      <c r="C795" s="858"/>
      <c r="D795" s="1246"/>
      <c r="E795" s="858"/>
      <c r="F795" s="858"/>
      <c r="G795" s="859"/>
      <c r="H795" s="859"/>
      <c r="I795" s="859"/>
      <c r="J795" s="859"/>
      <c r="K795" s="859"/>
      <c r="L795" s="859"/>
      <c r="M795" s="859"/>
      <c r="N795" s="859"/>
      <c r="O795" s="858"/>
      <c r="P795" s="858"/>
      <c r="Q795" s="858"/>
      <c r="AA795" s="858"/>
      <c r="AB795" s="858"/>
      <c r="AC795" s="858"/>
      <c r="AD795" s="858"/>
      <c r="AE795" s="858"/>
      <c r="AF795" s="858"/>
      <c r="AG795" s="858"/>
      <c r="AH795" s="858"/>
      <c r="AI795" s="858"/>
      <c r="AJ795" s="858"/>
      <c r="AK795" s="858"/>
      <c r="AL795" s="858"/>
      <c r="AM795" s="858"/>
      <c r="AN795" s="858"/>
    </row>
    <row r="796" spans="2:40" x14ac:dyDescent="0.25">
      <c r="B796" s="858"/>
      <c r="C796" s="858"/>
      <c r="D796" s="1246"/>
      <c r="E796" s="858"/>
      <c r="F796" s="858"/>
      <c r="G796" s="859"/>
      <c r="H796" s="859"/>
      <c r="I796" s="859"/>
      <c r="J796" s="859"/>
      <c r="K796" s="859"/>
      <c r="L796" s="859"/>
      <c r="M796" s="859"/>
      <c r="N796" s="859"/>
      <c r="O796" s="858"/>
      <c r="P796" s="858"/>
      <c r="Q796" s="858"/>
      <c r="AA796" s="858"/>
      <c r="AB796" s="858"/>
      <c r="AC796" s="858"/>
      <c r="AD796" s="858"/>
      <c r="AE796" s="858"/>
      <c r="AF796" s="858"/>
      <c r="AG796" s="858"/>
      <c r="AH796" s="858"/>
      <c r="AI796" s="858"/>
      <c r="AJ796" s="858"/>
      <c r="AK796" s="858"/>
      <c r="AL796" s="858"/>
      <c r="AM796" s="858"/>
      <c r="AN796" s="858"/>
    </row>
    <row r="797" spans="2:40" x14ac:dyDescent="0.25">
      <c r="B797" s="858"/>
      <c r="C797" s="858"/>
      <c r="D797" s="1246"/>
      <c r="E797" s="858"/>
      <c r="F797" s="858"/>
      <c r="G797" s="859"/>
      <c r="H797" s="859"/>
      <c r="I797" s="859"/>
      <c r="J797" s="859"/>
      <c r="K797" s="859"/>
      <c r="L797" s="859"/>
      <c r="M797" s="859"/>
      <c r="N797" s="859"/>
      <c r="O797" s="858"/>
      <c r="P797" s="858"/>
      <c r="Q797" s="858"/>
      <c r="AA797" s="858"/>
      <c r="AB797" s="858"/>
      <c r="AC797" s="858"/>
      <c r="AD797" s="858"/>
      <c r="AE797" s="858"/>
      <c r="AF797" s="858"/>
      <c r="AG797" s="858"/>
      <c r="AH797" s="858"/>
      <c r="AI797" s="858"/>
      <c r="AJ797" s="858"/>
      <c r="AK797" s="858"/>
      <c r="AL797" s="858"/>
      <c r="AM797" s="858"/>
      <c r="AN797" s="858"/>
    </row>
    <row r="798" spans="2:40" x14ac:dyDescent="0.25">
      <c r="B798" s="858"/>
      <c r="C798" s="858"/>
      <c r="D798" s="1246"/>
      <c r="E798" s="858"/>
      <c r="F798" s="858"/>
      <c r="G798" s="859"/>
      <c r="H798" s="859"/>
      <c r="I798" s="859"/>
      <c r="J798" s="859"/>
      <c r="K798" s="859"/>
      <c r="L798" s="859"/>
      <c r="M798" s="859"/>
      <c r="N798" s="859"/>
      <c r="O798" s="858"/>
      <c r="P798" s="858"/>
      <c r="Q798" s="858"/>
      <c r="AA798" s="858"/>
      <c r="AB798" s="858"/>
      <c r="AC798" s="858"/>
      <c r="AD798" s="858"/>
      <c r="AE798" s="858"/>
      <c r="AF798" s="858"/>
      <c r="AG798" s="858"/>
      <c r="AH798" s="858"/>
      <c r="AI798" s="858"/>
      <c r="AJ798" s="858"/>
      <c r="AK798" s="858"/>
      <c r="AL798" s="858"/>
      <c r="AM798" s="858"/>
      <c r="AN798" s="858"/>
    </row>
    <row r="799" spans="2:40" x14ac:dyDescent="0.25">
      <c r="B799" s="858"/>
      <c r="C799" s="858"/>
      <c r="D799" s="1246"/>
      <c r="E799" s="858"/>
      <c r="F799" s="858"/>
      <c r="G799" s="859"/>
      <c r="H799" s="859"/>
      <c r="I799" s="859"/>
      <c r="J799" s="859"/>
      <c r="K799" s="859"/>
      <c r="L799" s="859"/>
      <c r="M799" s="859"/>
      <c r="N799" s="859"/>
      <c r="O799" s="858"/>
      <c r="P799" s="858"/>
      <c r="Q799" s="858"/>
      <c r="AA799" s="858"/>
      <c r="AB799" s="858"/>
      <c r="AC799" s="858"/>
      <c r="AD799" s="858"/>
      <c r="AE799" s="858"/>
      <c r="AF799" s="858"/>
      <c r="AG799" s="858"/>
      <c r="AH799" s="858"/>
      <c r="AI799" s="858"/>
      <c r="AJ799" s="858"/>
      <c r="AK799" s="858"/>
      <c r="AL799" s="858"/>
      <c r="AM799" s="858"/>
      <c r="AN799" s="858"/>
    </row>
    <row r="800" spans="2:40" x14ac:dyDescent="0.25">
      <c r="B800" s="858"/>
      <c r="C800" s="858"/>
      <c r="D800" s="1246"/>
      <c r="E800" s="858"/>
      <c r="F800" s="858"/>
      <c r="G800" s="859"/>
      <c r="H800" s="859"/>
      <c r="I800" s="859"/>
      <c r="J800" s="859"/>
      <c r="K800" s="859"/>
      <c r="L800" s="859"/>
      <c r="M800" s="859"/>
      <c r="N800" s="859"/>
      <c r="O800" s="858"/>
      <c r="P800" s="858"/>
      <c r="Q800" s="858"/>
      <c r="AA800" s="858"/>
      <c r="AB800" s="858"/>
      <c r="AC800" s="858"/>
      <c r="AD800" s="858"/>
      <c r="AE800" s="858"/>
      <c r="AF800" s="858"/>
      <c r="AG800" s="858"/>
      <c r="AH800" s="858"/>
      <c r="AI800" s="858"/>
      <c r="AJ800" s="858"/>
      <c r="AK800" s="858"/>
      <c r="AL800" s="858"/>
      <c r="AM800" s="858"/>
      <c r="AN800" s="858"/>
    </row>
    <row r="801" spans="2:40" x14ac:dyDescent="0.25">
      <c r="B801" s="858"/>
      <c r="C801" s="858"/>
      <c r="D801" s="1246"/>
      <c r="E801" s="858"/>
      <c r="F801" s="858"/>
      <c r="G801" s="859"/>
      <c r="H801" s="859"/>
      <c r="I801" s="859"/>
      <c r="J801" s="859"/>
      <c r="K801" s="859"/>
      <c r="L801" s="859"/>
      <c r="M801" s="859"/>
      <c r="N801" s="859"/>
      <c r="O801" s="858"/>
      <c r="P801" s="858"/>
      <c r="Q801" s="858"/>
      <c r="AA801" s="858"/>
      <c r="AB801" s="858"/>
      <c r="AC801" s="858"/>
      <c r="AD801" s="858"/>
      <c r="AE801" s="858"/>
      <c r="AF801" s="858"/>
      <c r="AG801" s="858"/>
      <c r="AH801" s="858"/>
      <c r="AI801" s="858"/>
      <c r="AJ801" s="858"/>
      <c r="AK801" s="858"/>
      <c r="AL801" s="858"/>
      <c r="AM801" s="858"/>
      <c r="AN801" s="858"/>
    </row>
    <row r="802" spans="2:40" x14ac:dyDescent="0.25">
      <c r="B802" s="858"/>
      <c r="C802" s="858"/>
      <c r="D802" s="1246"/>
      <c r="E802" s="858"/>
      <c r="F802" s="858"/>
      <c r="G802" s="859"/>
      <c r="H802" s="859"/>
      <c r="I802" s="859"/>
      <c r="J802" s="859"/>
      <c r="K802" s="859"/>
      <c r="L802" s="859"/>
      <c r="M802" s="859"/>
      <c r="N802" s="859"/>
      <c r="O802" s="858"/>
      <c r="P802" s="858"/>
      <c r="Q802" s="858"/>
      <c r="AA802" s="858"/>
      <c r="AB802" s="858"/>
      <c r="AC802" s="858"/>
      <c r="AD802" s="858"/>
      <c r="AE802" s="858"/>
      <c r="AF802" s="858"/>
      <c r="AG802" s="858"/>
      <c r="AH802" s="858"/>
      <c r="AI802" s="858"/>
      <c r="AJ802" s="858"/>
      <c r="AK802" s="858"/>
      <c r="AL802" s="858"/>
      <c r="AM802" s="858"/>
      <c r="AN802" s="858"/>
    </row>
    <row r="803" spans="2:40" x14ac:dyDescent="0.25">
      <c r="B803" s="858"/>
      <c r="C803" s="858"/>
      <c r="D803" s="1246"/>
      <c r="E803" s="858"/>
      <c r="F803" s="858"/>
      <c r="G803" s="859"/>
      <c r="H803" s="859"/>
      <c r="I803" s="859"/>
      <c r="J803" s="859"/>
      <c r="K803" s="859"/>
      <c r="L803" s="859"/>
      <c r="M803" s="859"/>
      <c r="N803" s="859"/>
      <c r="O803" s="858"/>
      <c r="P803" s="858"/>
      <c r="Q803" s="858"/>
      <c r="AA803" s="858"/>
      <c r="AB803" s="858"/>
      <c r="AC803" s="858"/>
      <c r="AD803" s="858"/>
      <c r="AE803" s="858"/>
      <c r="AF803" s="858"/>
      <c r="AG803" s="858"/>
      <c r="AH803" s="858"/>
      <c r="AI803" s="858"/>
      <c r="AJ803" s="858"/>
      <c r="AK803" s="858"/>
      <c r="AL803" s="858"/>
      <c r="AM803" s="858"/>
      <c r="AN803" s="858"/>
    </row>
    <row r="804" spans="2:40" x14ac:dyDescent="0.25">
      <c r="B804" s="858"/>
      <c r="C804" s="858"/>
      <c r="D804" s="1246"/>
      <c r="E804" s="858"/>
      <c r="F804" s="858"/>
      <c r="G804" s="859"/>
      <c r="H804" s="859"/>
      <c r="I804" s="859"/>
      <c r="J804" s="859"/>
      <c r="K804" s="859"/>
      <c r="L804" s="859"/>
      <c r="M804" s="859"/>
      <c r="N804" s="859"/>
      <c r="O804" s="858"/>
      <c r="P804" s="858"/>
      <c r="Q804" s="858"/>
      <c r="AA804" s="858"/>
      <c r="AB804" s="858"/>
      <c r="AC804" s="858"/>
      <c r="AD804" s="858"/>
      <c r="AE804" s="858"/>
      <c r="AF804" s="858"/>
      <c r="AG804" s="858"/>
      <c r="AH804" s="858"/>
      <c r="AI804" s="858"/>
      <c r="AJ804" s="858"/>
      <c r="AK804" s="858"/>
      <c r="AL804" s="858"/>
      <c r="AM804" s="858"/>
      <c r="AN804" s="858"/>
    </row>
    <row r="805" spans="2:40" x14ac:dyDescent="0.25">
      <c r="B805" s="858"/>
      <c r="C805" s="858"/>
      <c r="D805" s="1246"/>
      <c r="E805" s="858"/>
      <c r="F805" s="858"/>
      <c r="G805" s="859"/>
      <c r="H805" s="859"/>
      <c r="I805" s="859"/>
      <c r="J805" s="859"/>
      <c r="K805" s="859"/>
      <c r="L805" s="859"/>
      <c r="M805" s="859"/>
      <c r="N805" s="859"/>
      <c r="O805" s="858"/>
      <c r="P805" s="858"/>
      <c r="Q805" s="858"/>
      <c r="AA805" s="858"/>
      <c r="AB805" s="858"/>
      <c r="AC805" s="858"/>
      <c r="AD805" s="858"/>
      <c r="AE805" s="858"/>
      <c r="AF805" s="858"/>
      <c r="AG805" s="858"/>
      <c r="AH805" s="858"/>
      <c r="AI805" s="858"/>
      <c r="AJ805" s="858"/>
      <c r="AK805" s="858"/>
      <c r="AL805" s="858"/>
      <c r="AM805" s="858"/>
      <c r="AN805" s="858"/>
    </row>
    <row r="806" spans="2:40" x14ac:dyDescent="0.25">
      <c r="B806" s="858"/>
      <c r="C806" s="858"/>
      <c r="D806" s="1246"/>
      <c r="E806" s="858"/>
      <c r="F806" s="858"/>
      <c r="G806" s="859"/>
      <c r="H806" s="859"/>
      <c r="I806" s="859"/>
      <c r="J806" s="859"/>
      <c r="K806" s="859"/>
      <c r="L806" s="859"/>
      <c r="M806" s="859"/>
      <c r="N806" s="859"/>
      <c r="O806" s="858"/>
      <c r="P806" s="858"/>
      <c r="Q806" s="858"/>
      <c r="AA806" s="858"/>
      <c r="AB806" s="858"/>
      <c r="AC806" s="858"/>
      <c r="AD806" s="858"/>
      <c r="AE806" s="858"/>
      <c r="AF806" s="858"/>
      <c r="AG806" s="858"/>
      <c r="AH806" s="858"/>
      <c r="AI806" s="858"/>
      <c r="AJ806" s="858"/>
      <c r="AK806" s="858"/>
      <c r="AL806" s="858"/>
      <c r="AM806" s="858"/>
      <c r="AN806" s="858"/>
    </row>
    <row r="807" spans="2:40" x14ac:dyDescent="0.25">
      <c r="B807" s="858"/>
      <c r="C807" s="858"/>
      <c r="D807" s="1246"/>
      <c r="E807" s="858"/>
      <c r="F807" s="858"/>
      <c r="G807" s="859"/>
      <c r="H807" s="859"/>
      <c r="I807" s="859"/>
      <c r="J807" s="859"/>
      <c r="K807" s="859"/>
      <c r="L807" s="859"/>
      <c r="M807" s="859"/>
      <c r="N807" s="859"/>
      <c r="O807" s="858"/>
      <c r="P807" s="858"/>
      <c r="Q807" s="858"/>
      <c r="AA807" s="858"/>
      <c r="AB807" s="858"/>
      <c r="AC807" s="858"/>
      <c r="AD807" s="858"/>
      <c r="AE807" s="858"/>
      <c r="AF807" s="858"/>
      <c r="AG807" s="858"/>
      <c r="AH807" s="858"/>
      <c r="AI807" s="858"/>
      <c r="AJ807" s="858"/>
      <c r="AK807" s="858"/>
      <c r="AL807" s="858"/>
      <c r="AM807" s="858"/>
      <c r="AN807" s="858"/>
    </row>
    <row r="808" spans="2:40" x14ac:dyDescent="0.25">
      <c r="B808" s="858"/>
      <c r="C808" s="858"/>
      <c r="D808" s="1246"/>
      <c r="E808" s="858"/>
      <c r="F808" s="858"/>
      <c r="G808" s="859"/>
      <c r="H808" s="859"/>
      <c r="I808" s="859"/>
      <c r="J808" s="859"/>
      <c r="K808" s="859"/>
      <c r="L808" s="859"/>
      <c r="M808" s="859"/>
      <c r="N808" s="859"/>
      <c r="O808" s="858"/>
      <c r="P808" s="858"/>
      <c r="Q808" s="858"/>
      <c r="AA808" s="858"/>
      <c r="AB808" s="858"/>
      <c r="AC808" s="858"/>
      <c r="AD808" s="858"/>
      <c r="AE808" s="858"/>
      <c r="AF808" s="858"/>
      <c r="AG808" s="858"/>
      <c r="AH808" s="858"/>
      <c r="AI808" s="858"/>
      <c r="AJ808" s="858"/>
      <c r="AK808" s="858"/>
      <c r="AL808" s="858"/>
      <c r="AM808" s="858"/>
      <c r="AN808" s="858"/>
    </row>
    <row r="809" spans="2:40" x14ac:dyDescent="0.25">
      <c r="B809" s="858"/>
      <c r="C809" s="858"/>
      <c r="D809" s="1246"/>
      <c r="E809" s="858"/>
      <c r="F809" s="858"/>
      <c r="G809" s="859"/>
      <c r="H809" s="859"/>
      <c r="I809" s="859"/>
      <c r="J809" s="859"/>
      <c r="K809" s="859"/>
      <c r="L809" s="859"/>
      <c r="M809" s="859"/>
      <c r="N809" s="859"/>
      <c r="O809" s="858"/>
      <c r="P809" s="858"/>
      <c r="Q809" s="858"/>
      <c r="AA809" s="858"/>
      <c r="AB809" s="858"/>
      <c r="AC809" s="858"/>
      <c r="AD809" s="858"/>
      <c r="AE809" s="858"/>
      <c r="AF809" s="858"/>
      <c r="AG809" s="858"/>
      <c r="AH809" s="858"/>
      <c r="AI809" s="858"/>
      <c r="AJ809" s="858"/>
      <c r="AK809" s="858"/>
      <c r="AL809" s="858"/>
      <c r="AM809" s="858"/>
      <c r="AN809" s="858"/>
    </row>
    <row r="810" spans="2:40" x14ac:dyDescent="0.25">
      <c r="B810" s="858"/>
      <c r="C810" s="858"/>
      <c r="D810" s="1246"/>
      <c r="E810" s="858"/>
      <c r="F810" s="858"/>
      <c r="G810" s="859"/>
      <c r="H810" s="859"/>
      <c r="I810" s="859"/>
      <c r="J810" s="859"/>
      <c r="K810" s="859"/>
      <c r="L810" s="859"/>
      <c r="M810" s="859"/>
      <c r="N810" s="859"/>
      <c r="O810" s="858"/>
      <c r="P810" s="858"/>
      <c r="Q810" s="858"/>
      <c r="AA810" s="858"/>
      <c r="AB810" s="858"/>
      <c r="AC810" s="858"/>
      <c r="AD810" s="858"/>
      <c r="AE810" s="858"/>
      <c r="AF810" s="858"/>
      <c r="AG810" s="858"/>
      <c r="AH810" s="858"/>
      <c r="AI810" s="858"/>
      <c r="AJ810" s="858"/>
      <c r="AK810" s="858"/>
      <c r="AL810" s="858"/>
      <c r="AM810" s="858"/>
      <c r="AN810" s="858"/>
    </row>
    <row r="811" spans="2:40" x14ac:dyDescent="0.25">
      <c r="B811" s="858"/>
      <c r="C811" s="858"/>
      <c r="D811" s="1246"/>
      <c r="E811" s="858"/>
      <c r="F811" s="858"/>
      <c r="G811" s="859"/>
      <c r="H811" s="859"/>
      <c r="I811" s="859"/>
      <c r="J811" s="859"/>
      <c r="K811" s="859"/>
      <c r="L811" s="859"/>
      <c r="M811" s="859"/>
      <c r="N811" s="859"/>
      <c r="O811" s="858"/>
      <c r="P811" s="858"/>
      <c r="Q811" s="858"/>
      <c r="AA811" s="858"/>
      <c r="AB811" s="858"/>
      <c r="AC811" s="858"/>
      <c r="AD811" s="858"/>
      <c r="AE811" s="858"/>
      <c r="AF811" s="858"/>
      <c r="AG811" s="858"/>
      <c r="AH811" s="858"/>
      <c r="AI811" s="858"/>
      <c r="AJ811" s="858"/>
      <c r="AK811" s="858"/>
      <c r="AL811" s="858"/>
      <c r="AM811" s="858"/>
      <c r="AN811" s="858"/>
    </row>
    <row r="812" spans="2:40" x14ac:dyDescent="0.25">
      <c r="B812" s="858"/>
      <c r="C812" s="858"/>
      <c r="D812" s="1246"/>
      <c r="E812" s="858"/>
      <c r="F812" s="858"/>
      <c r="G812" s="859"/>
      <c r="H812" s="859"/>
      <c r="I812" s="859"/>
      <c r="J812" s="859"/>
      <c r="K812" s="859"/>
      <c r="L812" s="859"/>
      <c r="M812" s="859"/>
      <c r="N812" s="859"/>
      <c r="O812" s="858"/>
      <c r="P812" s="858"/>
      <c r="Q812" s="858"/>
      <c r="AA812" s="858"/>
      <c r="AB812" s="858"/>
      <c r="AC812" s="858"/>
      <c r="AD812" s="858"/>
      <c r="AE812" s="858"/>
      <c r="AF812" s="858"/>
      <c r="AG812" s="858"/>
      <c r="AH812" s="858"/>
      <c r="AI812" s="858"/>
      <c r="AJ812" s="858"/>
      <c r="AK812" s="858"/>
      <c r="AL812" s="858"/>
      <c r="AM812" s="858"/>
      <c r="AN812" s="858"/>
    </row>
    <row r="813" spans="2:40" x14ac:dyDescent="0.25">
      <c r="B813" s="858"/>
      <c r="C813" s="858"/>
      <c r="D813" s="1246"/>
      <c r="E813" s="858"/>
      <c r="F813" s="858"/>
      <c r="G813" s="859"/>
      <c r="H813" s="859"/>
      <c r="I813" s="859"/>
      <c r="J813" s="859"/>
      <c r="K813" s="859"/>
      <c r="L813" s="859"/>
      <c r="M813" s="859"/>
      <c r="N813" s="859"/>
      <c r="O813" s="858"/>
      <c r="P813" s="858"/>
      <c r="Q813" s="858"/>
      <c r="AA813" s="858"/>
      <c r="AB813" s="858"/>
      <c r="AC813" s="858"/>
      <c r="AD813" s="858"/>
      <c r="AE813" s="858"/>
      <c r="AF813" s="858"/>
      <c r="AG813" s="858"/>
      <c r="AH813" s="858"/>
      <c r="AI813" s="858"/>
      <c r="AJ813" s="858"/>
      <c r="AK813" s="858"/>
      <c r="AL813" s="858"/>
      <c r="AM813" s="858"/>
      <c r="AN813" s="858"/>
    </row>
    <row r="814" spans="2:40" x14ac:dyDescent="0.25">
      <c r="B814" s="858"/>
      <c r="C814" s="858"/>
      <c r="D814" s="1246"/>
      <c r="E814" s="858"/>
      <c r="F814" s="858"/>
      <c r="G814" s="859"/>
      <c r="H814" s="859"/>
      <c r="I814" s="859"/>
      <c r="J814" s="859"/>
      <c r="K814" s="859"/>
      <c r="L814" s="859"/>
      <c r="M814" s="859"/>
      <c r="N814" s="859"/>
      <c r="O814" s="858"/>
      <c r="P814" s="858"/>
      <c r="Q814" s="858"/>
      <c r="AA814" s="858"/>
      <c r="AB814" s="858"/>
      <c r="AC814" s="858"/>
      <c r="AD814" s="858"/>
      <c r="AE814" s="858"/>
      <c r="AF814" s="858"/>
      <c r="AG814" s="858"/>
      <c r="AH814" s="858"/>
      <c r="AI814" s="858"/>
      <c r="AJ814" s="858"/>
      <c r="AK814" s="858"/>
      <c r="AL814" s="858"/>
      <c r="AM814" s="858"/>
      <c r="AN814" s="858"/>
    </row>
    <row r="815" spans="2:40" x14ac:dyDescent="0.25">
      <c r="B815" s="858"/>
      <c r="C815" s="858"/>
      <c r="D815" s="1246"/>
      <c r="E815" s="858"/>
      <c r="F815" s="858"/>
      <c r="G815" s="859"/>
      <c r="H815" s="859"/>
      <c r="I815" s="859"/>
      <c r="J815" s="859"/>
      <c r="K815" s="859"/>
      <c r="L815" s="859"/>
      <c r="M815" s="859"/>
      <c r="N815" s="859"/>
      <c r="O815" s="858"/>
      <c r="P815" s="858"/>
      <c r="Q815" s="858"/>
      <c r="AA815" s="858"/>
      <c r="AB815" s="858"/>
      <c r="AC815" s="858"/>
      <c r="AD815" s="858"/>
      <c r="AE815" s="858"/>
      <c r="AF815" s="858"/>
      <c r="AG815" s="858"/>
      <c r="AH815" s="858"/>
      <c r="AI815" s="858"/>
      <c r="AJ815" s="858"/>
      <c r="AK815" s="858"/>
      <c r="AL815" s="858"/>
      <c r="AM815" s="858"/>
      <c r="AN815" s="858"/>
    </row>
    <row r="816" spans="2:40" x14ac:dyDescent="0.25">
      <c r="B816" s="858"/>
      <c r="C816" s="858"/>
      <c r="D816" s="1246"/>
      <c r="E816" s="858"/>
      <c r="F816" s="858"/>
      <c r="G816" s="859"/>
      <c r="H816" s="859"/>
      <c r="I816" s="859"/>
      <c r="J816" s="859"/>
      <c r="K816" s="859"/>
      <c r="L816" s="859"/>
      <c r="M816" s="859"/>
      <c r="N816" s="859"/>
      <c r="O816" s="858"/>
      <c r="P816" s="858"/>
      <c r="Q816" s="858"/>
      <c r="AA816" s="858"/>
      <c r="AB816" s="858"/>
      <c r="AC816" s="858"/>
      <c r="AD816" s="858"/>
      <c r="AE816" s="858"/>
      <c r="AF816" s="858"/>
      <c r="AG816" s="858"/>
      <c r="AH816" s="858"/>
      <c r="AI816" s="858"/>
      <c r="AJ816" s="858"/>
      <c r="AK816" s="858"/>
      <c r="AL816" s="858"/>
      <c r="AM816" s="858"/>
      <c r="AN816" s="858"/>
    </row>
    <row r="817" spans="2:40" x14ac:dyDescent="0.25">
      <c r="B817" s="858"/>
      <c r="C817" s="858"/>
      <c r="D817" s="1246"/>
      <c r="E817" s="858"/>
      <c r="F817" s="858"/>
      <c r="G817" s="859"/>
      <c r="H817" s="859"/>
      <c r="I817" s="859"/>
      <c r="J817" s="859"/>
      <c r="K817" s="859"/>
      <c r="L817" s="859"/>
      <c r="M817" s="859"/>
      <c r="N817" s="859"/>
      <c r="O817" s="858"/>
      <c r="P817" s="858"/>
      <c r="Q817" s="858"/>
      <c r="AA817" s="858"/>
      <c r="AB817" s="858"/>
      <c r="AC817" s="858"/>
      <c r="AD817" s="858"/>
      <c r="AE817" s="858"/>
      <c r="AF817" s="858"/>
      <c r="AG817" s="858"/>
      <c r="AH817" s="858"/>
      <c r="AI817" s="858"/>
      <c r="AJ817" s="858"/>
      <c r="AK817" s="858"/>
      <c r="AL817" s="858"/>
      <c r="AM817" s="858"/>
      <c r="AN817" s="858"/>
    </row>
    <row r="818" spans="2:40" x14ac:dyDescent="0.25">
      <c r="B818" s="858"/>
      <c r="C818" s="858"/>
      <c r="D818" s="1246"/>
      <c r="E818" s="858"/>
      <c r="F818" s="858"/>
      <c r="G818" s="859"/>
      <c r="H818" s="859"/>
      <c r="I818" s="859"/>
      <c r="J818" s="859"/>
      <c r="K818" s="859"/>
      <c r="L818" s="859"/>
      <c r="M818" s="859"/>
      <c r="N818" s="859"/>
      <c r="O818" s="858"/>
      <c r="P818" s="858"/>
      <c r="Q818" s="858"/>
      <c r="AA818" s="858"/>
      <c r="AB818" s="858"/>
      <c r="AC818" s="858"/>
      <c r="AD818" s="858"/>
      <c r="AE818" s="858"/>
      <c r="AF818" s="858"/>
      <c r="AG818" s="858"/>
      <c r="AH818" s="858"/>
      <c r="AI818" s="858"/>
      <c r="AJ818" s="858"/>
      <c r="AK818" s="858"/>
      <c r="AL818" s="858"/>
      <c r="AM818" s="858"/>
      <c r="AN818" s="858"/>
    </row>
    <row r="819" spans="2:40" x14ac:dyDescent="0.25">
      <c r="B819" s="858"/>
      <c r="C819" s="858"/>
      <c r="D819" s="1246"/>
      <c r="E819" s="858"/>
      <c r="F819" s="858"/>
      <c r="G819" s="859"/>
      <c r="H819" s="859"/>
      <c r="I819" s="859"/>
      <c r="J819" s="859"/>
      <c r="K819" s="859"/>
      <c r="L819" s="859"/>
      <c r="M819" s="859"/>
      <c r="N819" s="859"/>
      <c r="O819" s="858"/>
      <c r="P819" s="858"/>
      <c r="Q819" s="858"/>
      <c r="AA819" s="858"/>
      <c r="AB819" s="858"/>
      <c r="AC819" s="858"/>
      <c r="AD819" s="858"/>
      <c r="AE819" s="858"/>
      <c r="AF819" s="858"/>
      <c r="AG819" s="858"/>
      <c r="AH819" s="858"/>
      <c r="AI819" s="858"/>
      <c r="AJ819" s="858"/>
      <c r="AK819" s="858"/>
      <c r="AL819" s="858"/>
      <c r="AM819" s="858"/>
      <c r="AN819" s="858"/>
    </row>
    <row r="820" spans="2:40" x14ac:dyDescent="0.25">
      <c r="B820" s="858"/>
      <c r="C820" s="858"/>
      <c r="D820" s="1246"/>
      <c r="E820" s="858"/>
      <c r="F820" s="858"/>
      <c r="G820" s="859"/>
      <c r="H820" s="859"/>
      <c r="I820" s="859"/>
      <c r="J820" s="859"/>
      <c r="K820" s="859"/>
      <c r="L820" s="859"/>
      <c r="M820" s="859"/>
      <c r="N820" s="859"/>
      <c r="O820" s="858"/>
      <c r="P820" s="858"/>
      <c r="Q820" s="858"/>
      <c r="AA820" s="858"/>
      <c r="AB820" s="858"/>
      <c r="AC820" s="858"/>
      <c r="AD820" s="858"/>
      <c r="AE820" s="858"/>
      <c r="AF820" s="858"/>
      <c r="AG820" s="858"/>
      <c r="AH820" s="858"/>
      <c r="AI820" s="858"/>
      <c r="AJ820" s="858"/>
      <c r="AK820" s="858"/>
      <c r="AL820" s="858"/>
      <c r="AM820" s="858"/>
      <c r="AN820" s="858"/>
    </row>
    <row r="821" spans="2:40" x14ac:dyDescent="0.25">
      <c r="B821" s="858"/>
      <c r="C821" s="858"/>
      <c r="D821" s="1246"/>
      <c r="E821" s="858"/>
      <c r="F821" s="858"/>
      <c r="G821" s="859"/>
      <c r="H821" s="859"/>
      <c r="I821" s="859"/>
      <c r="J821" s="859"/>
      <c r="K821" s="859"/>
      <c r="L821" s="859"/>
      <c r="M821" s="859"/>
      <c r="N821" s="859"/>
      <c r="O821" s="858"/>
      <c r="P821" s="858"/>
      <c r="Q821" s="858"/>
      <c r="AA821" s="858"/>
      <c r="AB821" s="858"/>
      <c r="AC821" s="858"/>
      <c r="AD821" s="858"/>
      <c r="AE821" s="858"/>
      <c r="AF821" s="858"/>
      <c r="AG821" s="858"/>
      <c r="AH821" s="858"/>
      <c r="AI821" s="858"/>
      <c r="AJ821" s="858"/>
      <c r="AK821" s="858"/>
      <c r="AL821" s="858"/>
      <c r="AM821" s="858"/>
      <c r="AN821" s="858"/>
    </row>
    <row r="822" spans="2:40" x14ac:dyDescent="0.25">
      <c r="B822" s="858"/>
      <c r="C822" s="858"/>
      <c r="D822" s="1246"/>
      <c r="E822" s="858"/>
      <c r="F822" s="858"/>
      <c r="G822" s="859"/>
      <c r="H822" s="859"/>
      <c r="I822" s="859"/>
      <c r="J822" s="859"/>
      <c r="K822" s="859"/>
      <c r="L822" s="859"/>
      <c r="M822" s="859"/>
      <c r="N822" s="859"/>
      <c r="O822" s="858"/>
      <c r="P822" s="858"/>
      <c r="Q822" s="858"/>
      <c r="AA822" s="858"/>
      <c r="AB822" s="858"/>
      <c r="AC822" s="858"/>
      <c r="AD822" s="858"/>
      <c r="AE822" s="858"/>
      <c r="AF822" s="858"/>
      <c r="AG822" s="858"/>
      <c r="AH822" s="858"/>
      <c r="AI822" s="858"/>
      <c r="AJ822" s="858"/>
      <c r="AK822" s="858"/>
      <c r="AL822" s="858"/>
      <c r="AM822" s="858"/>
      <c r="AN822" s="858"/>
    </row>
    <row r="823" spans="2:40" x14ac:dyDescent="0.25">
      <c r="B823" s="858"/>
      <c r="C823" s="858"/>
      <c r="D823" s="1246"/>
      <c r="E823" s="858"/>
      <c r="F823" s="858"/>
      <c r="G823" s="859"/>
      <c r="H823" s="859"/>
      <c r="I823" s="859"/>
      <c r="J823" s="859"/>
      <c r="K823" s="859"/>
      <c r="L823" s="859"/>
      <c r="M823" s="859"/>
      <c r="N823" s="859"/>
      <c r="O823" s="858"/>
      <c r="P823" s="858"/>
      <c r="Q823" s="858"/>
      <c r="AA823" s="858"/>
      <c r="AB823" s="858"/>
      <c r="AC823" s="858"/>
      <c r="AD823" s="858"/>
      <c r="AE823" s="858"/>
      <c r="AF823" s="858"/>
      <c r="AG823" s="858"/>
      <c r="AH823" s="858"/>
      <c r="AI823" s="858"/>
      <c r="AJ823" s="858"/>
      <c r="AK823" s="858"/>
      <c r="AL823" s="858"/>
      <c r="AM823" s="858"/>
      <c r="AN823" s="858"/>
    </row>
    <row r="824" spans="2:40" x14ac:dyDescent="0.25">
      <c r="B824" s="858"/>
      <c r="C824" s="858"/>
      <c r="D824" s="1246"/>
      <c r="E824" s="858"/>
      <c r="F824" s="858"/>
      <c r="G824" s="859"/>
      <c r="H824" s="859"/>
      <c r="I824" s="859"/>
      <c r="J824" s="859"/>
      <c r="K824" s="859"/>
      <c r="L824" s="859"/>
      <c r="M824" s="859"/>
      <c r="N824" s="859"/>
      <c r="O824" s="858"/>
      <c r="P824" s="858"/>
      <c r="Q824" s="858"/>
      <c r="AA824" s="858"/>
      <c r="AB824" s="858"/>
      <c r="AC824" s="858"/>
      <c r="AD824" s="858"/>
      <c r="AE824" s="858"/>
      <c r="AF824" s="858"/>
      <c r="AG824" s="858"/>
      <c r="AH824" s="858"/>
      <c r="AI824" s="858"/>
      <c r="AJ824" s="858"/>
      <c r="AK824" s="858"/>
      <c r="AL824" s="858"/>
      <c r="AM824" s="858"/>
      <c r="AN824" s="858"/>
    </row>
    <row r="825" spans="2:40" x14ac:dyDescent="0.25">
      <c r="B825" s="858"/>
      <c r="C825" s="858"/>
      <c r="D825" s="1246"/>
      <c r="E825" s="858"/>
      <c r="F825" s="858"/>
      <c r="G825" s="859"/>
      <c r="H825" s="859"/>
      <c r="I825" s="859"/>
      <c r="J825" s="859"/>
      <c r="K825" s="859"/>
      <c r="L825" s="859"/>
      <c r="M825" s="859"/>
      <c r="N825" s="859"/>
      <c r="O825" s="858"/>
      <c r="P825" s="858"/>
      <c r="Q825" s="858"/>
      <c r="AA825" s="858"/>
      <c r="AB825" s="858"/>
      <c r="AC825" s="858"/>
      <c r="AD825" s="858"/>
      <c r="AE825" s="858"/>
      <c r="AF825" s="858"/>
      <c r="AG825" s="858"/>
      <c r="AH825" s="858"/>
      <c r="AI825" s="858"/>
      <c r="AJ825" s="858"/>
      <c r="AK825" s="858"/>
      <c r="AL825" s="858"/>
      <c r="AM825" s="858"/>
      <c r="AN825" s="858"/>
    </row>
    <row r="826" spans="2:40" x14ac:dyDescent="0.25">
      <c r="B826" s="858"/>
      <c r="C826" s="858"/>
      <c r="D826" s="1246"/>
      <c r="E826" s="858"/>
      <c r="F826" s="858"/>
      <c r="G826" s="859"/>
      <c r="H826" s="859"/>
      <c r="I826" s="859"/>
      <c r="J826" s="859"/>
      <c r="K826" s="859"/>
      <c r="L826" s="859"/>
      <c r="M826" s="859"/>
      <c r="N826" s="859"/>
      <c r="O826" s="858"/>
      <c r="P826" s="858"/>
      <c r="Q826" s="858"/>
      <c r="AA826" s="858"/>
      <c r="AB826" s="858"/>
      <c r="AC826" s="858"/>
      <c r="AD826" s="858"/>
      <c r="AE826" s="858"/>
      <c r="AF826" s="858"/>
      <c r="AG826" s="858"/>
      <c r="AH826" s="858"/>
      <c r="AI826" s="858"/>
      <c r="AJ826" s="858"/>
      <c r="AK826" s="858"/>
      <c r="AL826" s="858"/>
      <c r="AM826" s="858"/>
      <c r="AN826" s="858"/>
    </row>
    <row r="827" spans="2:40" x14ac:dyDescent="0.25">
      <c r="B827" s="858"/>
      <c r="C827" s="858"/>
      <c r="D827" s="1246"/>
      <c r="E827" s="858"/>
      <c r="F827" s="858"/>
      <c r="G827" s="859"/>
      <c r="H827" s="859"/>
      <c r="I827" s="859"/>
      <c r="J827" s="859"/>
      <c r="K827" s="859"/>
      <c r="L827" s="859"/>
      <c r="M827" s="859"/>
      <c r="N827" s="859"/>
      <c r="O827" s="858"/>
      <c r="P827" s="858"/>
      <c r="Q827" s="858"/>
      <c r="AA827" s="858"/>
      <c r="AB827" s="858"/>
      <c r="AC827" s="858"/>
      <c r="AD827" s="858"/>
      <c r="AE827" s="858"/>
      <c r="AF827" s="858"/>
      <c r="AG827" s="858"/>
      <c r="AH827" s="858"/>
      <c r="AI827" s="858"/>
      <c r="AJ827" s="858"/>
      <c r="AK827" s="858"/>
      <c r="AL827" s="858"/>
      <c r="AM827" s="858"/>
      <c r="AN827" s="858"/>
    </row>
    <row r="828" spans="2:40" x14ac:dyDescent="0.25">
      <c r="B828" s="858"/>
      <c r="C828" s="858"/>
      <c r="D828" s="1246"/>
      <c r="E828" s="858"/>
      <c r="F828" s="858"/>
      <c r="G828" s="859"/>
      <c r="H828" s="859"/>
      <c r="I828" s="859"/>
      <c r="J828" s="859"/>
      <c r="K828" s="859"/>
      <c r="L828" s="859"/>
      <c r="M828" s="859"/>
      <c r="N828" s="859"/>
      <c r="O828" s="858"/>
      <c r="P828" s="858"/>
      <c r="Q828" s="858"/>
      <c r="AA828" s="858"/>
      <c r="AB828" s="858"/>
      <c r="AC828" s="858"/>
      <c r="AD828" s="858"/>
      <c r="AE828" s="858"/>
      <c r="AF828" s="858"/>
      <c r="AG828" s="858"/>
      <c r="AH828" s="858"/>
      <c r="AI828" s="858"/>
      <c r="AJ828" s="858"/>
      <c r="AK828" s="858"/>
      <c r="AL828" s="858"/>
      <c r="AM828" s="858"/>
      <c r="AN828" s="858"/>
    </row>
    <row r="829" spans="2:40" x14ac:dyDescent="0.25">
      <c r="B829" s="858"/>
      <c r="C829" s="858"/>
      <c r="D829" s="1246"/>
      <c r="E829" s="858"/>
      <c r="F829" s="858"/>
      <c r="G829" s="859"/>
      <c r="H829" s="859"/>
      <c r="I829" s="859"/>
      <c r="J829" s="859"/>
      <c r="K829" s="859"/>
      <c r="L829" s="859"/>
      <c r="M829" s="859"/>
      <c r="N829" s="859"/>
      <c r="O829" s="858"/>
      <c r="P829" s="858"/>
      <c r="Q829" s="858"/>
      <c r="AA829" s="858"/>
      <c r="AB829" s="858"/>
      <c r="AC829" s="858"/>
      <c r="AD829" s="858"/>
      <c r="AE829" s="858"/>
      <c r="AF829" s="858"/>
      <c r="AG829" s="858"/>
      <c r="AH829" s="858"/>
      <c r="AI829" s="858"/>
      <c r="AJ829" s="858"/>
      <c r="AK829" s="858"/>
      <c r="AL829" s="858"/>
      <c r="AM829" s="858"/>
      <c r="AN829" s="858"/>
    </row>
    <row r="830" spans="2:40" x14ac:dyDescent="0.25">
      <c r="B830" s="858"/>
      <c r="C830" s="858"/>
      <c r="D830" s="1246"/>
      <c r="E830" s="858"/>
      <c r="F830" s="858"/>
      <c r="G830" s="859"/>
      <c r="H830" s="859"/>
      <c r="I830" s="859"/>
      <c r="J830" s="859"/>
      <c r="K830" s="859"/>
      <c r="L830" s="859"/>
      <c r="M830" s="859"/>
      <c r="N830" s="859"/>
      <c r="O830" s="858"/>
      <c r="P830" s="858"/>
      <c r="Q830" s="858"/>
      <c r="AA830" s="858"/>
      <c r="AB830" s="858"/>
      <c r="AC830" s="858"/>
      <c r="AD830" s="858"/>
      <c r="AE830" s="858"/>
      <c r="AF830" s="858"/>
      <c r="AG830" s="858"/>
      <c r="AH830" s="858"/>
      <c r="AI830" s="858"/>
      <c r="AJ830" s="858"/>
      <c r="AK830" s="858"/>
      <c r="AL830" s="858"/>
      <c r="AM830" s="858"/>
      <c r="AN830" s="858"/>
    </row>
    <row r="831" spans="2:40" x14ac:dyDescent="0.25">
      <c r="B831" s="858"/>
      <c r="C831" s="858"/>
      <c r="D831" s="1246"/>
      <c r="E831" s="858"/>
      <c r="F831" s="858"/>
      <c r="G831" s="859"/>
      <c r="H831" s="859"/>
      <c r="I831" s="859"/>
      <c r="J831" s="859"/>
      <c r="K831" s="859"/>
      <c r="L831" s="859"/>
      <c r="M831" s="859"/>
      <c r="N831" s="859"/>
      <c r="O831" s="858"/>
      <c r="P831" s="858"/>
      <c r="Q831" s="858"/>
      <c r="AA831" s="858"/>
      <c r="AB831" s="858"/>
      <c r="AC831" s="858"/>
      <c r="AD831" s="858"/>
      <c r="AE831" s="858"/>
      <c r="AF831" s="858"/>
      <c r="AG831" s="858"/>
      <c r="AH831" s="858"/>
      <c r="AI831" s="858"/>
      <c r="AJ831" s="858"/>
      <c r="AK831" s="858"/>
      <c r="AL831" s="858"/>
      <c r="AM831" s="858"/>
      <c r="AN831" s="858"/>
    </row>
    <row r="832" spans="2:40" x14ac:dyDescent="0.25">
      <c r="B832" s="858"/>
      <c r="C832" s="858"/>
      <c r="D832" s="1246"/>
      <c r="E832" s="858"/>
      <c r="F832" s="858"/>
      <c r="G832" s="859"/>
      <c r="H832" s="859"/>
      <c r="I832" s="859"/>
      <c r="J832" s="859"/>
      <c r="K832" s="859"/>
      <c r="L832" s="859"/>
      <c r="M832" s="859"/>
      <c r="N832" s="859"/>
      <c r="O832" s="858"/>
      <c r="P832" s="858"/>
      <c r="Q832" s="858"/>
      <c r="AA832" s="858"/>
      <c r="AB832" s="858"/>
      <c r="AC832" s="858"/>
      <c r="AD832" s="858"/>
      <c r="AE832" s="858"/>
      <c r="AF832" s="858"/>
      <c r="AG832" s="858"/>
      <c r="AH832" s="858"/>
      <c r="AI832" s="858"/>
      <c r="AJ832" s="858"/>
      <c r="AK832" s="858"/>
      <c r="AL832" s="858"/>
      <c r="AM832" s="858"/>
      <c r="AN832" s="858"/>
    </row>
    <row r="833" spans="2:40" x14ac:dyDescent="0.25">
      <c r="B833" s="858"/>
      <c r="C833" s="858"/>
      <c r="D833" s="1246"/>
      <c r="E833" s="858"/>
      <c r="F833" s="858"/>
      <c r="G833" s="859"/>
      <c r="H833" s="859"/>
      <c r="I833" s="859"/>
      <c r="J833" s="859"/>
      <c r="K833" s="859"/>
      <c r="L833" s="859"/>
      <c r="M833" s="859"/>
      <c r="N833" s="859"/>
      <c r="O833" s="858"/>
      <c r="P833" s="858"/>
      <c r="Q833" s="858"/>
      <c r="AA833" s="858"/>
      <c r="AB833" s="858"/>
      <c r="AC833" s="858"/>
      <c r="AD833" s="858"/>
      <c r="AE833" s="858"/>
      <c r="AF833" s="858"/>
      <c r="AG833" s="858"/>
      <c r="AH833" s="858"/>
      <c r="AI833" s="858"/>
      <c r="AJ833" s="858"/>
      <c r="AK833" s="858"/>
      <c r="AL833" s="858"/>
      <c r="AM833" s="858"/>
      <c r="AN833" s="858"/>
    </row>
    <row r="834" spans="2:40" x14ac:dyDescent="0.25">
      <c r="B834" s="858"/>
      <c r="C834" s="858"/>
      <c r="D834" s="1246"/>
      <c r="E834" s="858"/>
      <c r="F834" s="858"/>
      <c r="G834" s="859"/>
      <c r="H834" s="859"/>
      <c r="I834" s="859"/>
      <c r="J834" s="859"/>
      <c r="K834" s="859"/>
      <c r="L834" s="859"/>
      <c r="M834" s="859"/>
      <c r="N834" s="859"/>
      <c r="O834" s="858"/>
      <c r="P834" s="858"/>
      <c r="Q834" s="858"/>
      <c r="AA834" s="858"/>
      <c r="AB834" s="858"/>
      <c r="AC834" s="858"/>
      <c r="AD834" s="858"/>
      <c r="AE834" s="858"/>
      <c r="AF834" s="858"/>
      <c r="AG834" s="858"/>
      <c r="AH834" s="858"/>
      <c r="AI834" s="858"/>
      <c r="AJ834" s="858"/>
      <c r="AK834" s="858"/>
      <c r="AL834" s="858"/>
      <c r="AM834" s="858"/>
      <c r="AN834" s="858"/>
    </row>
    <row r="835" spans="2:40" x14ac:dyDescent="0.25">
      <c r="B835" s="858"/>
      <c r="C835" s="858"/>
      <c r="D835" s="1246"/>
      <c r="E835" s="858"/>
      <c r="F835" s="858"/>
      <c r="G835" s="859"/>
      <c r="H835" s="859"/>
      <c r="I835" s="859"/>
      <c r="J835" s="859"/>
      <c r="K835" s="859"/>
      <c r="L835" s="859"/>
      <c r="M835" s="859"/>
      <c r="N835" s="859"/>
      <c r="O835" s="858"/>
      <c r="P835" s="858"/>
      <c r="Q835" s="858"/>
      <c r="AA835" s="858"/>
      <c r="AB835" s="858"/>
      <c r="AC835" s="858"/>
      <c r="AD835" s="858"/>
      <c r="AE835" s="858"/>
      <c r="AF835" s="858"/>
      <c r="AG835" s="858"/>
      <c r="AH835" s="858"/>
      <c r="AI835" s="858"/>
      <c r="AJ835" s="858"/>
      <c r="AK835" s="858"/>
      <c r="AL835" s="858"/>
      <c r="AM835" s="858"/>
      <c r="AN835" s="858"/>
    </row>
    <row r="836" spans="2:40" x14ac:dyDescent="0.25">
      <c r="B836" s="858"/>
      <c r="C836" s="858"/>
      <c r="D836" s="1246"/>
      <c r="E836" s="858"/>
      <c r="F836" s="858"/>
      <c r="G836" s="859"/>
      <c r="H836" s="859"/>
      <c r="I836" s="859"/>
      <c r="J836" s="859"/>
      <c r="K836" s="859"/>
      <c r="L836" s="859"/>
      <c r="M836" s="859"/>
      <c r="N836" s="859"/>
      <c r="O836" s="858"/>
      <c r="P836" s="858"/>
      <c r="Q836" s="858"/>
      <c r="AA836" s="858"/>
      <c r="AB836" s="858"/>
      <c r="AC836" s="858"/>
      <c r="AD836" s="858"/>
      <c r="AE836" s="858"/>
      <c r="AF836" s="858"/>
      <c r="AG836" s="858"/>
      <c r="AH836" s="858"/>
      <c r="AI836" s="858"/>
      <c r="AJ836" s="858"/>
      <c r="AK836" s="858"/>
      <c r="AL836" s="858"/>
      <c r="AM836" s="858"/>
      <c r="AN836" s="858"/>
    </row>
    <row r="837" spans="2:40" x14ac:dyDescent="0.25">
      <c r="B837" s="858"/>
      <c r="C837" s="858"/>
      <c r="D837" s="1246"/>
      <c r="E837" s="858"/>
      <c r="F837" s="858"/>
      <c r="G837" s="859"/>
      <c r="H837" s="859"/>
      <c r="I837" s="859"/>
      <c r="J837" s="859"/>
      <c r="K837" s="859"/>
      <c r="L837" s="859"/>
      <c r="M837" s="859"/>
      <c r="N837" s="859"/>
      <c r="O837" s="858"/>
      <c r="P837" s="858"/>
      <c r="Q837" s="858"/>
      <c r="AA837" s="858"/>
      <c r="AB837" s="858"/>
      <c r="AC837" s="858"/>
      <c r="AD837" s="858"/>
      <c r="AE837" s="858"/>
      <c r="AF837" s="858"/>
      <c r="AG837" s="858"/>
      <c r="AH837" s="858"/>
      <c r="AI837" s="858"/>
      <c r="AJ837" s="858"/>
      <c r="AK837" s="858"/>
      <c r="AL837" s="858"/>
      <c r="AM837" s="858"/>
      <c r="AN837" s="858"/>
    </row>
    <row r="838" spans="2:40" x14ac:dyDescent="0.25">
      <c r="B838" s="858"/>
      <c r="C838" s="858"/>
      <c r="D838" s="1246"/>
      <c r="E838" s="858"/>
      <c r="F838" s="858"/>
      <c r="G838" s="859"/>
      <c r="H838" s="859"/>
      <c r="I838" s="859"/>
      <c r="J838" s="859"/>
      <c r="K838" s="859"/>
      <c r="L838" s="859"/>
      <c r="M838" s="859"/>
      <c r="N838" s="859"/>
      <c r="O838" s="858"/>
      <c r="P838" s="858"/>
      <c r="Q838" s="858"/>
      <c r="AA838" s="858"/>
      <c r="AB838" s="858"/>
      <c r="AC838" s="858"/>
      <c r="AD838" s="858"/>
      <c r="AE838" s="858"/>
      <c r="AF838" s="858"/>
      <c r="AG838" s="858"/>
      <c r="AH838" s="858"/>
      <c r="AI838" s="858"/>
      <c r="AJ838" s="858"/>
      <c r="AK838" s="858"/>
      <c r="AL838" s="858"/>
      <c r="AM838" s="858"/>
      <c r="AN838" s="858"/>
    </row>
    <row r="839" spans="2:40" x14ac:dyDescent="0.25">
      <c r="B839" s="858"/>
      <c r="C839" s="858"/>
      <c r="D839" s="1246"/>
      <c r="E839" s="858"/>
      <c r="F839" s="858"/>
      <c r="G839" s="859"/>
      <c r="H839" s="859"/>
      <c r="I839" s="859"/>
      <c r="J839" s="859"/>
      <c r="K839" s="859"/>
      <c r="L839" s="859"/>
      <c r="M839" s="859"/>
      <c r="N839" s="859"/>
      <c r="O839" s="858"/>
      <c r="P839" s="858"/>
      <c r="Q839" s="858"/>
      <c r="AA839" s="858"/>
      <c r="AB839" s="858"/>
      <c r="AC839" s="858"/>
      <c r="AD839" s="858"/>
      <c r="AE839" s="858"/>
      <c r="AF839" s="858"/>
      <c r="AG839" s="858"/>
      <c r="AH839" s="858"/>
      <c r="AI839" s="858"/>
      <c r="AJ839" s="858"/>
      <c r="AK839" s="858"/>
      <c r="AL839" s="858"/>
      <c r="AM839" s="858"/>
      <c r="AN839" s="858"/>
    </row>
    <row r="840" spans="2:40" x14ac:dyDescent="0.25">
      <c r="B840" s="858"/>
      <c r="C840" s="858"/>
      <c r="D840" s="1246"/>
      <c r="E840" s="858"/>
      <c r="F840" s="858"/>
      <c r="G840" s="859"/>
      <c r="H840" s="859"/>
      <c r="I840" s="859"/>
      <c r="J840" s="859"/>
      <c r="K840" s="859"/>
      <c r="L840" s="859"/>
      <c r="M840" s="859"/>
      <c r="N840" s="859"/>
      <c r="O840" s="858"/>
      <c r="P840" s="858"/>
      <c r="Q840" s="858"/>
      <c r="AA840" s="858"/>
      <c r="AB840" s="858"/>
      <c r="AC840" s="858"/>
      <c r="AD840" s="858"/>
      <c r="AE840" s="858"/>
      <c r="AF840" s="858"/>
      <c r="AG840" s="858"/>
      <c r="AH840" s="858"/>
      <c r="AI840" s="858"/>
      <c r="AJ840" s="858"/>
      <c r="AK840" s="858"/>
      <c r="AL840" s="858"/>
      <c r="AM840" s="858"/>
      <c r="AN840" s="858"/>
    </row>
    <row r="841" spans="2:40" x14ac:dyDescent="0.25">
      <c r="B841" s="858"/>
      <c r="C841" s="858"/>
      <c r="D841" s="1246"/>
      <c r="E841" s="858"/>
      <c r="F841" s="858"/>
      <c r="G841" s="859"/>
      <c r="H841" s="859"/>
      <c r="I841" s="859"/>
      <c r="J841" s="859"/>
      <c r="K841" s="859"/>
      <c r="L841" s="859"/>
      <c r="M841" s="859"/>
      <c r="N841" s="859"/>
      <c r="O841" s="858"/>
      <c r="P841" s="858"/>
      <c r="Q841" s="858"/>
      <c r="AA841" s="858"/>
      <c r="AB841" s="858"/>
      <c r="AC841" s="858"/>
      <c r="AD841" s="858"/>
      <c r="AE841" s="858"/>
      <c r="AF841" s="858"/>
      <c r="AG841" s="858"/>
      <c r="AH841" s="858"/>
      <c r="AI841" s="858"/>
      <c r="AJ841" s="858"/>
      <c r="AK841" s="858"/>
      <c r="AL841" s="858"/>
      <c r="AM841" s="858"/>
      <c r="AN841" s="858"/>
    </row>
    <row r="842" spans="2:40" x14ac:dyDescent="0.25">
      <c r="B842" s="858"/>
      <c r="C842" s="858"/>
      <c r="D842" s="1246"/>
      <c r="E842" s="858"/>
      <c r="F842" s="858"/>
      <c r="G842" s="859"/>
      <c r="H842" s="859"/>
      <c r="I842" s="859"/>
      <c r="J842" s="859"/>
      <c r="K842" s="859"/>
      <c r="L842" s="859"/>
      <c r="M842" s="859"/>
      <c r="N842" s="859"/>
      <c r="O842" s="858"/>
      <c r="P842" s="858"/>
      <c r="Q842" s="858"/>
      <c r="AA842" s="858"/>
      <c r="AB842" s="858"/>
      <c r="AC842" s="858"/>
      <c r="AD842" s="858"/>
      <c r="AE842" s="858"/>
      <c r="AF842" s="858"/>
      <c r="AG842" s="858"/>
      <c r="AH842" s="858"/>
      <c r="AI842" s="858"/>
      <c r="AJ842" s="858"/>
      <c r="AK842" s="858"/>
      <c r="AL842" s="858"/>
      <c r="AM842" s="858"/>
      <c r="AN842" s="858"/>
    </row>
    <row r="843" spans="2:40" x14ac:dyDescent="0.25">
      <c r="B843" s="858"/>
      <c r="C843" s="858"/>
      <c r="D843" s="1246"/>
      <c r="E843" s="858"/>
      <c r="F843" s="858"/>
      <c r="G843" s="859"/>
      <c r="H843" s="859"/>
      <c r="I843" s="859"/>
      <c r="J843" s="859"/>
      <c r="K843" s="859"/>
      <c r="L843" s="859"/>
      <c r="M843" s="859"/>
      <c r="N843" s="859"/>
      <c r="O843" s="858"/>
      <c r="P843" s="858"/>
      <c r="Q843" s="858"/>
      <c r="AA843" s="858"/>
      <c r="AB843" s="858"/>
      <c r="AC843" s="858"/>
      <c r="AD843" s="858"/>
      <c r="AE843" s="858"/>
      <c r="AF843" s="858"/>
      <c r="AG843" s="858"/>
      <c r="AH843" s="858"/>
      <c r="AI843" s="858"/>
      <c r="AJ843" s="858"/>
      <c r="AK843" s="858"/>
      <c r="AL843" s="858"/>
      <c r="AM843" s="858"/>
      <c r="AN843" s="858"/>
    </row>
    <row r="844" spans="2:40" x14ac:dyDescent="0.25">
      <c r="B844" s="858"/>
      <c r="C844" s="858"/>
      <c r="D844" s="1246"/>
      <c r="E844" s="858"/>
      <c r="F844" s="858"/>
      <c r="G844" s="859"/>
      <c r="H844" s="859"/>
      <c r="I844" s="859"/>
      <c r="J844" s="859"/>
      <c r="K844" s="859"/>
      <c r="L844" s="859"/>
      <c r="M844" s="859"/>
      <c r="N844" s="859"/>
      <c r="O844" s="858"/>
      <c r="P844" s="858"/>
      <c r="Q844" s="858"/>
      <c r="AA844" s="858"/>
      <c r="AB844" s="858"/>
      <c r="AC844" s="858"/>
      <c r="AD844" s="858"/>
      <c r="AE844" s="858"/>
      <c r="AF844" s="858"/>
      <c r="AG844" s="858"/>
      <c r="AH844" s="858"/>
      <c r="AI844" s="858"/>
      <c r="AJ844" s="858"/>
      <c r="AK844" s="858"/>
      <c r="AL844" s="858"/>
      <c r="AM844" s="858"/>
      <c r="AN844" s="858"/>
    </row>
    <row r="845" spans="2:40" x14ac:dyDescent="0.25">
      <c r="B845" s="858"/>
      <c r="C845" s="858"/>
      <c r="D845" s="1246"/>
      <c r="E845" s="858"/>
      <c r="F845" s="858"/>
      <c r="G845" s="859"/>
      <c r="H845" s="859"/>
      <c r="I845" s="859"/>
      <c r="J845" s="859"/>
      <c r="K845" s="859"/>
      <c r="L845" s="859"/>
      <c r="M845" s="859"/>
      <c r="N845" s="859"/>
      <c r="O845" s="858"/>
      <c r="P845" s="858"/>
      <c r="Q845" s="858"/>
      <c r="AA845" s="858"/>
      <c r="AB845" s="858"/>
      <c r="AC845" s="858"/>
      <c r="AD845" s="858"/>
      <c r="AE845" s="858"/>
      <c r="AF845" s="858"/>
      <c r="AG845" s="858"/>
      <c r="AH845" s="858"/>
      <c r="AI845" s="858"/>
      <c r="AJ845" s="858"/>
      <c r="AK845" s="858"/>
      <c r="AL845" s="858"/>
      <c r="AM845" s="858"/>
      <c r="AN845" s="858"/>
    </row>
    <row r="846" spans="2:40" x14ac:dyDescent="0.25">
      <c r="B846" s="858"/>
      <c r="C846" s="858"/>
      <c r="D846" s="1246"/>
      <c r="E846" s="858"/>
      <c r="F846" s="858"/>
      <c r="G846" s="859"/>
      <c r="H846" s="859"/>
      <c r="I846" s="859"/>
      <c r="J846" s="859"/>
      <c r="K846" s="859"/>
      <c r="L846" s="859"/>
      <c r="M846" s="859"/>
      <c r="N846" s="859"/>
      <c r="O846" s="858"/>
      <c r="P846" s="858"/>
      <c r="Q846" s="858"/>
      <c r="AA846" s="858"/>
      <c r="AB846" s="858"/>
      <c r="AC846" s="858"/>
      <c r="AD846" s="858"/>
      <c r="AE846" s="858"/>
      <c r="AF846" s="858"/>
      <c r="AG846" s="858"/>
      <c r="AH846" s="858"/>
      <c r="AI846" s="858"/>
      <c r="AJ846" s="858"/>
      <c r="AK846" s="858"/>
      <c r="AL846" s="858"/>
      <c r="AM846" s="858"/>
      <c r="AN846" s="858"/>
    </row>
    <row r="847" spans="2:40" x14ac:dyDescent="0.25">
      <c r="B847" s="858"/>
      <c r="C847" s="858"/>
      <c r="D847" s="1246"/>
      <c r="E847" s="858"/>
      <c r="F847" s="858"/>
      <c r="G847" s="859"/>
      <c r="H847" s="859"/>
      <c r="I847" s="859"/>
      <c r="J847" s="859"/>
      <c r="K847" s="859"/>
      <c r="L847" s="859"/>
      <c r="M847" s="859"/>
      <c r="N847" s="859"/>
      <c r="O847" s="858"/>
      <c r="P847" s="858"/>
      <c r="Q847" s="858"/>
      <c r="AA847" s="858"/>
      <c r="AB847" s="858"/>
      <c r="AC847" s="858"/>
      <c r="AD847" s="858"/>
      <c r="AE847" s="858"/>
      <c r="AF847" s="858"/>
      <c r="AG847" s="858"/>
      <c r="AH847" s="858"/>
      <c r="AI847" s="858"/>
      <c r="AJ847" s="858"/>
      <c r="AK847" s="858"/>
      <c r="AL847" s="858"/>
      <c r="AM847" s="858"/>
      <c r="AN847" s="858"/>
    </row>
    <row r="848" spans="2:40" x14ac:dyDescent="0.25">
      <c r="B848" s="858"/>
      <c r="C848" s="858"/>
      <c r="D848" s="1246"/>
      <c r="E848" s="858"/>
      <c r="F848" s="858"/>
      <c r="G848" s="859"/>
      <c r="H848" s="859"/>
      <c r="I848" s="859"/>
      <c r="J848" s="859"/>
      <c r="K848" s="859"/>
      <c r="L848" s="859"/>
      <c r="M848" s="859"/>
      <c r="N848" s="859"/>
      <c r="O848" s="858"/>
      <c r="P848" s="858"/>
      <c r="Q848" s="858"/>
      <c r="AA848" s="858"/>
      <c r="AB848" s="858"/>
      <c r="AC848" s="858"/>
      <c r="AD848" s="858"/>
      <c r="AE848" s="858"/>
      <c r="AF848" s="858"/>
      <c r="AG848" s="858"/>
      <c r="AH848" s="858"/>
      <c r="AI848" s="858"/>
      <c r="AJ848" s="858"/>
      <c r="AK848" s="858"/>
      <c r="AL848" s="858"/>
      <c r="AM848" s="858"/>
      <c r="AN848" s="858"/>
    </row>
    <row r="849" spans="2:40" x14ac:dyDescent="0.25">
      <c r="B849" s="858"/>
      <c r="C849" s="858"/>
      <c r="D849" s="1246"/>
      <c r="E849" s="858"/>
      <c r="F849" s="858"/>
      <c r="G849" s="859"/>
      <c r="H849" s="859"/>
      <c r="I849" s="859"/>
      <c r="J849" s="859"/>
      <c r="K849" s="859"/>
      <c r="L849" s="859"/>
      <c r="M849" s="859"/>
      <c r="N849" s="859"/>
      <c r="O849" s="858"/>
      <c r="P849" s="858"/>
      <c r="Q849" s="858"/>
      <c r="AA849" s="858"/>
      <c r="AB849" s="858"/>
      <c r="AC849" s="858"/>
      <c r="AD849" s="858"/>
      <c r="AE849" s="858"/>
      <c r="AF849" s="858"/>
      <c r="AG849" s="858"/>
      <c r="AH849" s="858"/>
      <c r="AI849" s="858"/>
      <c r="AJ849" s="858"/>
      <c r="AK849" s="858"/>
      <c r="AL849" s="858"/>
      <c r="AM849" s="858"/>
      <c r="AN849" s="858"/>
    </row>
    <row r="850" spans="2:40" x14ac:dyDescent="0.25">
      <c r="B850" s="858"/>
      <c r="C850" s="858"/>
      <c r="D850" s="1246"/>
      <c r="E850" s="858"/>
      <c r="F850" s="858"/>
      <c r="G850" s="859"/>
      <c r="H850" s="859"/>
      <c r="I850" s="859"/>
      <c r="J850" s="859"/>
      <c r="K850" s="859"/>
      <c r="L850" s="859"/>
      <c r="M850" s="859"/>
      <c r="N850" s="859"/>
      <c r="O850" s="858"/>
      <c r="P850" s="858"/>
      <c r="Q850" s="858"/>
      <c r="AA850" s="858"/>
      <c r="AB850" s="858"/>
      <c r="AC850" s="858"/>
      <c r="AD850" s="858"/>
      <c r="AE850" s="858"/>
      <c r="AF850" s="858"/>
      <c r="AG850" s="858"/>
      <c r="AH850" s="858"/>
      <c r="AI850" s="858"/>
      <c r="AJ850" s="858"/>
      <c r="AK850" s="858"/>
      <c r="AL850" s="858"/>
      <c r="AM850" s="858"/>
      <c r="AN850" s="858"/>
    </row>
    <row r="851" spans="2:40" x14ac:dyDescent="0.25">
      <c r="B851" s="858"/>
      <c r="C851" s="858"/>
      <c r="D851" s="1246"/>
      <c r="E851" s="858"/>
      <c r="F851" s="858"/>
      <c r="G851" s="859"/>
      <c r="H851" s="859"/>
      <c r="I851" s="859"/>
      <c r="J851" s="859"/>
      <c r="K851" s="859"/>
      <c r="L851" s="859"/>
      <c r="M851" s="859"/>
      <c r="N851" s="859"/>
      <c r="O851" s="858"/>
      <c r="P851" s="858"/>
      <c r="Q851" s="858"/>
      <c r="AA851" s="858"/>
      <c r="AB851" s="858"/>
      <c r="AC851" s="858"/>
      <c r="AD851" s="858"/>
      <c r="AE851" s="858"/>
      <c r="AF851" s="858"/>
      <c r="AG851" s="858"/>
      <c r="AH851" s="858"/>
      <c r="AI851" s="858"/>
      <c r="AJ851" s="858"/>
      <c r="AK851" s="858"/>
      <c r="AL851" s="858"/>
      <c r="AM851" s="858"/>
      <c r="AN851" s="858"/>
    </row>
    <row r="852" spans="2:40" x14ac:dyDescent="0.25">
      <c r="B852" s="858"/>
      <c r="C852" s="858"/>
      <c r="D852" s="1246"/>
      <c r="E852" s="858"/>
      <c r="F852" s="858"/>
      <c r="G852" s="859"/>
      <c r="H852" s="859"/>
      <c r="I852" s="859"/>
      <c r="J852" s="859"/>
      <c r="K852" s="859"/>
      <c r="L852" s="859"/>
      <c r="M852" s="859"/>
      <c r="N852" s="859"/>
      <c r="O852" s="858"/>
      <c r="P852" s="858"/>
      <c r="Q852" s="858"/>
      <c r="AA852" s="858"/>
      <c r="AB852" s="858"/>
      <c r="AC852" s="858"/>
      <c r="AD852" s="858"/>
      <c r="AE852" s="858"/>
      <c r="AF852" s="858"/>
      <c r="AG852" s="858"/>
      <c r="AH852" s="858"/>
      <c r="AI852" s="858"/>
      <c r="AJ852" s="858"/>
      <c r="AK852" s="858"/>
      <c r="AL852" s="858"/>
      <c r="AM852" s="858"/>
      <c r="AN852" s="858"/>
    </row>
    <row r="853" spans="2:40" x14ac:dyDescent="0.25">
      <c r="B853" s="858"/>
      <c r="C853" s="858"/>
      <c r="D853" s="1246"/>
      <c r="E853" s="858"/>
      <c r="F853" s="858"/>
      <c r="G853" s="859"/>
      <c r="H853" s="859"/>
      <c r="I853" s="859"/>
      <c r="J853" s="859"/>
      <c r="K853" s="859"/>
      <c r="L853" s="859"/>
      <c r="M853" s="859"/>
      <c r="N853" s="859"/>
      <c r="O853" s="858"/>
      <c r="P853" s="858"/>
      <c r="Q853" s="858"/>
      <c r="AA853" s="858"/>
      <c r="AB853" s="858"/>
      <c r="AC853" s="858"/>
      <c r="AD853" s="858"/>
      <c r="AE853" s="858"/>
      <c r="AF853" s="858"/>
      <c r="AG853" s="858"/>
      <c r="AH853" s="858"/>
      <c r="AI853" s="858"/>
      <c r="AJ853" s="858"/>
      <c r="AK853" s="858"/>
      <c r="AL853" s="858"/>
      <c r="AM853" s="858"/>
      <c r="AN853" s="858"/>
    </row>
    <row r="854" spans="2:40" x14ac:dyDescent="0.25">
      <c r="B854" s="858"/>
      <c r="C854" s="858"/>
      <c r="D854" s="1246"/>
      <c r="E854" s="858"/>
      <c r="F854" s="858"/>
      <c r="G854" s="859"/>
      <c r="H854" s="859"/>
      <c r="I854" s="859"/>
      <c r="J854" s="859"/>
      <c r="K854" s="859"/>
      <c r="L854" s="859"/>
      <c r="M854" s="859"/>
      <c r="N854" s="859"/>
      <c r="O854" s="858"/>
      <c r="P854" s="858"/>
      <c r="Q854" s="858"/>
      <c r="AA854" s="858"/>
      <c r="AB854" s="858"/>
      <c r="AC854" s="858"/>
      <c r="AD854" s="858"/>
      <c r="AE854" s="858"/>
      <c r="AF854" s="858"/>
      <c r="AG854" s="858"/>
      <c r="AH854" s="858"/>
      <c r="AI854" s="858"/>
      <c r="AJ854" s="858"/>
      <c r="AK854" s="858"/>
      <c r="AL854" s="858"/>
      <c r="AM854" s="858"/>
      <c r="AN854" s="858"/>
    </row>
    <row r="855" spans="2:40" x14ac:dyDescent="0.25">
      <c r="B855" s="858"/>
      <c r="C855" s="858"/>
      <c r="D855" s="1246"/>
      <c r="E855" s="858"/>
      <c r="F855" s="858"/>
      <c r="G855" s="859"/>
      <c r="H855" s="859"/>
      <c r="I855" s="859"/>
      <c r="J855" s="859"/>
      <c r="K855" s="859"/>
      <c r="L855" s="859"/>
      <c r="M855" s="859"/>
      <c r="N855" s="859"/>
      <c r="O855" s="858"/>
      <c r="P855" s="858"/>
      <c r="Q855" s="858"/>
      <c r="AA855" s="858"/>
      <c r="AB855" s="858"/>
      <c r="AC855" s="858"/>
      <c r="AD855" s="858"/>
      <c r="AE855" s="858"/>
      <c r="AF855" s="858"/>
      <c r="AG855" s="858"/>
      <c r="AH855" s="858"/>
      <c r="AI855" s="858"/>
      <c r="AJ855" s="858"/>
      <c r="AK855" s="858"/>
      <c r="AL855" s="858"/>
      <c r="AM855" s="858"/>
      <c r="AN855" s="858"/>
    </row>
    <row r="856" spans="2:40" x14ac:dyDescent="0.25">
      <c r="B856" s="858"/>
      <c r="C856" s="858"/>
      <c r="D856" s="1246"/>
      <c r="E856" s="858"/>
      <c r="F856" s="858"/>
      <c r="G856" s="859"/>
      <c r="H856" s="859"/>
      <c r="I856" s="859"/>
      <c r="J856" s="859"/>
      <c r="K856" s="859"/>
      <c r="L856" s="859"/>
      <c r="M856" s="859"/>
      <c r="N856" s="859"/>
      <c r="O856" s="858"/>
      <c r="P856" s="858"/>
      <c r="Q856" s="858"/>
      <c r="AA856" s="858"/>
      <c r="AB856" s="858"/>
      <c r="AC856" s="858"/>
      <c r="AD856" s="858"/>
      <c r="AE856" s="858"/>
      <c r="AF856" s="858"/>
      <c r="AG856" s="858"/>
      <c r="AH856" s="858"/>
      <c r="AI856" s="858"/>
      <c r="AJ856" s="858"/>
      <c r="AK856" s="858"/>
      <c r="AL856" s="858"/>
      <c r="AM856" s="858"/>
      <c r="AN856" s="858"/>
    </row>
    <row r="857" spans="2:40" x14ac:dyDescent="0.25">
      <c r="B857" s="858"/>
      <c r="C857" s="858"/>
      <c r="D857" s="1246"/>
      <c r="E857" s="858"/>
      <c r="F857" s="858"/>
      <c r="G857" s="859"/>
      <c r="H857" s="859"/>
      <c r="I857" s="859"/>
      <c r="J857" s="859"/>
      <c r="K857" s="859"/>
      <c r="L857" s="859"/>
      <c r="M857" s="859"/>
      <c r="N857" s="859"/>
      <c r="O857" s="858"/>
      <c r="P857" s="858"/>
      <c r="Q857" s="858"/>
      <c r="AA857" s="858"/>
      <c r="AB857" s="858"/>
      <c r="AC857" s="858"/>
      <c r="AD857" s="858"/>
      <c r="AE857" s="858"/>
      <c r="AF857" s="858"/>
      <c r="AG857" s="858"/>
      <c r="AH857" s="858"/>
      <c r="AI857" s="858"/>
      <c r="AJ857" s="858"/>
      <c r="AK857" s="858"/>
      <c r="AL857" s="858"/>
      <c r="AM857" s="858"/>
      <c r="AN857" s="858"/>
    </row>
    <row r="858" spans="2:40" x14ac:dyDescent="0.25">
      <c r="B858" s="858"/>
      <c r="C858" s="858"/>
      <c r="D858" s="1246"/>
      <c r="E858" s="858"/>
      <c r="F858" s="858"/>
      <c r="G858" s="859"/>
      <c r="H858" s="859"/>
      <c r="I858" s="859"/>
      <c r="J858" s="859"/>
      <c r="K858" s="859"/>
      <c r="L858" s="859"/>
      <c r="M858" s="859"/>
      <c r="N858" s="859"/>
      <c r="O858" s="858"/>
      <c r="P858" s="858"/>
      <c r="Q858" s="858"/>
      <c r="AA858" s="858"/>
      <c r="AB858" s="858"/>
      <c r="AC858" s="858"/>
      <c r="AD858" s="858"/>
      <c r="AE858" s="858"/>
      <c r="AF858" s="858"/>
      <c r="AG858" s="858"/>
      <c r="AH858" s="858"/>
      <c r="AI858" s="858"/>
      <c r="AJ858" s="858"/>
      <c r="AK858" s="858"/>
      <c r="AL858" s="858"/>
      <c r="AM858" s="858"/>
      <c r="AN858" s="858"/>
    </row>
    <row r="859" spans="2:40" x14ac:dyDescent="0.25">
      <c r="B859" s="858"/>
      <c r="C859" s="858"/>
      <c r="D859" s="1246"/>
      <c r="E859" s="858"/>
      <c r="F859" s="858"/>
      <c r="G859" s="859"/>
      <c r="H859" s="859"/>
      <c r="I859" s="859"/>
      <c r="J859" s="859"/>
      <c r="K859" s="859"/>
      <c r="L859" s="859"/>
      <c r="M859" s="859"/>
      <c r="N859" s="859"/>
      <c r="O859" s="858"/>
      <c r="P859" s="858"/>
      <c r="Q859" s="858"/>
      <c r="AA859" s="858"/>
      <c r="AB859" s="858"/>
      <c r="AC859" s="858"/>
      <c r="AD859" s="858"/>
      <c r="AE859" s="858"/>
      <c r="AF859" s="858"/>
      <c r="AG859" s="858"/>
      <c r="AH859" s="858"/>
      <c r="AI859" s="858"/>
      <c r="AJ859" s="858"/>
      <c r="AK859" s="858"/>
      <c r="AL859" s="858"/>
      <c r="AM859" s="858"/>
      <c r="AN859" s="858"/>
    </row>
    <row r="860" spans="2:40" x14ac:dyDescent="0.25">
      <c r="B860" s="858"/>
      <c r="C860" s="858"/>
      <c r="D860" s="1246"/>
      <c r="E860" s="858"/>
      <c r="F860" s="858"/>
      <c r="G860" s="859"/>
      <c r="H860" s="859"/>
      <c r="I860" s="859"/>
      <c r="J860" s="859"/>
      <c r="K860" s="859"/>
      <c r="L860" s="859"/>
      <c r="M860" s="859"/>
      <c r="N860" s="859"/>
      <c r="O860" s="858"/>
      <c r="P860" s="858"/>
      <c r="Q860" s="858"/>
      <c r="AA860" s="858"/>
      <c r="AB860" s="858"/>
      <c r="AC860" s="858"/>
      <c r="AD860" s="858"/>
      <c r="AE860" s="858"/>
      <c r="AF860" s="858"/>
      <c r="AG860" s="858"/>
      <c r="AH860" s="858"/>
      <c r="AI860" s="858"/>
      <c r="AJ860" s="858"/>
      <c r="AK860" s="858"/>
      <c r="AL860" s="858"/>
      <c r="AM860" s="858"/>
      <c r="AN860" s="858"/>
    </row>
    <row r="861" spans="2:40" x14ac:dyDescent="0.25">
      <c r="B861" s="858"/>
      <c r="C861" s="858"/>
      <c r="D861" s="1246"/>
      <c r="E861" s="858"/>
      <c r="F861" s="858"/>
      <c r="G861" s="859"/>
      <c r="H861" s="859"/>
      <c r="I861" s="859"/>
      <c r="J861" s="859"/>
      <c r="K861" s="859"/>
      <c r="L861" s="859"/>
      <c r="M861" s="859"/>
      <c r="N861" s="859"/>
      <c r="O861" s="858"/>
      <c r="P861" s="858"/>
      <c r="Q861" s="858"/>
      <c r="AA861" s="858"/>
      <c r="AB861" s="858"/>
      <c r="AC861" s="858"/>
      <c r="AD861" s="858"/>
      <c r="AE861" s="858"/>
      <c r="AF861" s="858"/>
      <c r="AG861" s="858"/>
      <c r="AH861" s="858"/>
      <c r="AI861" s="858"/>
      <c r="AJ861" s="858"/>
      <c r="AK861" s="858"/>
      <c r="AL861" s="858"/>
      <c r="AM861" s="858"/>
      <c r="AN861" s="858"/>
    </row>
    <row r="862" spans="2:40" x14ac:dyDescent="0.25">
      <c r="B862" s="858"/>
      <c r="C862" s="858"/>
      <c r="D862" s="1246"/>
      <c r="E862" s="858"/>
      <c r="F862" s="858"/>
      <c r="G862" s="859"/>
      <c r="H862" s="859"/>
      <c r="I862" s="859"/>
      <c r="J862" s="859"/>
      <c r="K862" s="859"/>
      <c r="L862" s="859"/>
      <c r="M862" s="859"/>
      <c r="N862" s="859"/>
      <c r="O862" s="858"/>
      <c r="P862" s="858"/>
      <c r="Q862" s="858"/>
      <c r="AA862" s="858"/>
      <c r="AB862" s="858"/>
      <c r="AC862" s="858"/>
      <c r="AD862" s="858"/>
      <c r="AE862" s="858"/>
      <c r="AF862" s="858"/>
      <c r="AG862" s="858"/>
      <c r="AH862" s="858"/>
      <c r="AI862" s="858"/>
      <c r="AJ862" s="858"/>
      <c r="AK862" s="858"/>
      <c r="AL862" s="858"/>
      <c r="AM862" s="858"/>
      <c r="AN862" s="858"/>
    </row>
    <row r="863" spans="2:40" x14ac:dyDescent="0.25">
      <c r="B863" s="858"/>
      <c r="C863" s="858"/>
      <c r="D863" s="1246"/>
      <c r="E863" s="858"/>
      <c r="F863" s="858"/>
      <c r="G863" s="859"/>
      <c r="H863" s="859"/>
      <c r="I863" s="859"/>
      <c r="J863" s="859"/>
      <c r="K863" s="859"/>
      <c r="L863" s="859"/>
      <c r="M863" s="859"/>
      <c r="N863" s="859"/>
      <c r="O863" s="858"/>
      <c r="P863" s="858"/>
      <c r="Q863" s="858"/>
      <c r="AA863" s="858"/>
      <c r="AB863" s="858"/>
      <c r="AC863" s="858"/>
      <c r="AD863" s="858"/>
      <c r="AE863" s="858"/>
      <c r="AF863" s="858"/>
      <c r="AG863" s="858"/>
      <c r="AH863" s="858"/>
      <c r="AI863" s="858"/>
      <c r="AJ863" s="858"/>
      <c r="AK863" s="858"/>
      <c r="AL863" s="858"/>
      <c r="AM863" s="858"/>
      <c r="AN863" s="858"/>
    </row>
    <row r="864" spans="2:40" x14ac:dyDescent="0.25">
      <c r="B864" s="858"/>
      <c r="C864" s="858"/>
      <c r="D864" s="1246"/>
      <c r="E864" s="858"/>
      <c r="F864" s="858"/>
      <c r="G864" s="859"/>
      <c r="H864" s="859"/>
      <c r="I864" s="859"/>
      <c r="J864" s="859"/>
      <c r="K864" s="859"/>
      <c r="L864" s="859"/>
      <c r="M864" s="859"/>
      <c r="N864" s="859"/>
      <c r="O864" s="858"/>
      <c r="P864" s="858"/>
      <c r="Q864" s="858"/>
      <c r="AA864" s="858"/>
      <c r="AB864" s="858"/>
      <c r="AC864" s="858"/>
      <c r="AD864" s="858"/>
      <c r="AE864" s="858"/>
      <c r="AF864" s="858"/>
      <c r="AG864" s="858"/>
      <c r="AH864" s="858"/>
      <c r="AI864" s="858"/>
      <c r="AJ864" s="858"/>
      <c r="AK864" s="858"/>
      <c r="AL864" s="858"/>
      <c r="AM864" s="858"/>
      <c r="AN864" s="858"/>
    </row>
    <row r="865" spans="2:40" x14ac:dyDescent="0.25">
      <c r="B865" s="858"/>
      <c r="C865" s="858"/>
      <c r="D865" s="1246"/>
      <c r="E865" s="858"/>
      <c r="F865" s="858"/>
      <c r="G865" s="859"/>
      <c r="H865" s="859"/>
      <c r="I865" s="859"/>
      <c r="J865" s="859"/>
      <c r="K865" s="859"/>
      <c r="L865" s="859"/>
      <c r="M865" s="859"/>
      <c r="N865" s="859"/>
      <c r="O865" s="858"/>
      <c r="P865" s="858"/>
      <c r="Q865" s="858"/>
      <c r="AA865" s="858"/>
      <c r="AB865" s="858"/>
      <c r="AC865" s="858"/>
      <c r="AD865" s="858"/>
      <c r="AE865" s="858"/>
      <c r="AF865" s="858"/>
      <c r="AG865" s="858"/>
      <c r="AH865" s="858"/>
      <c r="AI865" s="858"/>
      <c r="AJ865" s="858"/>
      <c r="AK865" s="858"/>
      <c r="AL865" s="858"/>
      <c r="AM865" s="858"/>
      <c r="AN865" s="858"/>
    </row>
    <row r="866" spans="2:40" x14ac:dyDescent="0.25">
      <c r="B866" s="858"/>
      <c r="C866" s="858"/>
      <c r="D866" s="1246"/>
      <c r="E866" s="858"/>
      <c r="F866" s="858"/>
      <c r="G866" s="859"/>
      <c r="H866" s="859"/>
      <c r="I866" s="859"/>
      <c r="J866" s="859"/>
      <c r="K866" s="859"/>
      <c r="L866" s="859"/>
      <c r="M866" s="859"/>
      <c r="N866" s="859"/>
      <c r="O866" s="858"/>
      <c r="P866" s="858"/>
      <c r="Q866" s="858"/>
      <c r="AA866" s="858"/>
      <c r="AB866" s="858"/>
      <c r="AC866" s="858"/>
      <c r="AD866" s="858"/>
      <c r="AE866" s="858"/>
      <c r="AF866" s="858"/>
      <c r="AG866" s="858"/>
      <c r="AH866" s="858"/>
      <c r="AI866" s="858"/>
      <c r="AJ866" s="858"/>
      <c r="AK866" s="858"/>
      <c r="AL866" s="858"/>
      <c r="AM866" s="858"/>
      <c r="AN866" s="858"/>
    </row>
    <row r="867" spans="2:40" x14ac:dyDescent="0.25">
      <c r="B867" s="858"/>
      <c r="C867" s="858"/>
      <c r="D867" s="1246"/>
      <c r="E867" s="858"/>
      <c r="F867" s="858"/>
      <c r="G867" s="859"/>
      <c r="H867" s="859"/>
      <c r="I867" s="859"/>
      <c r="J867" s="859"/>
      <c r="K867" s="859"/>
      <c r="L867" s="859"/>
      <c r="M867" s="859"/>
      <c r="N867" s="859"/>
      <c r="O867" s="858"/>
      <c r="P867" s="858"/>
      <c r="Q867" s="858"/>
      <c r="AA867" s="858"/>
      <c r="AB867" s="858"/>
      <c r="AC867" s="858"/>
      <c r="AD867" s="858"/>
      <c r="AE867" s="858"/>
      <c r="AF867" s="858"/>
      <c r="AG867" s="858"/>
      <c r="AH867" s="858"/>
      <c r="AI867" s="858"/>
      <c r="AJ867" s="858"/>
      <c r="AK867" s="858"/>
      <c r="AL867" s="858"/>
      <c r="AM867" s="858"/>
      <c r="AN867" s="858"/>
    </row>
    <row r="868" spans="2:40" x14ac:dyDescent="0.25">
      <c r="B868" s="858"/>
      <c r="C868" s="858"/>
      <c r="D868" s="1246"/>
      <c r="E868" s="858"/>
      <c r="F868" s="858"/>
      <c r="G868" s="859"/>
      <c r="H868" s="859"/>
      <c r="I868" s="859"/>
      <c r="J868" s="859"/>
      <c r="K868" s="859"/>
      <c r="L868" s="859"/>
      <c r="M868" s="859"/>
      <c r="N868" s="859"/>
      <c r="O868" s="858"/>
      <c r="P868" s="858"/>
      <c r="Q868" s="858"/>
      <c r="AA868" s="858"/>
      <c r="AB868" s="858"/>
      <c r="AC868" s="858"/>
      <c r="AD868" s="858"/>
      <c r="AE868" s="858"/>
      <c r="AF868" s="858"/>
      <c r="AG868" s="858"/>
      <c r="AH868" s="858"/>
      <c r="AI868" s="858"/>
      <c r="AJ868" s="858"/>
      <c r="AK868" s="858"/>
      <c r="AL868" s="858"/>
      <c r="AM868" s="858"/>
      <c r="AN868" s="858"/>
    </row>
    <row r="869" spans="2:40" x14ac:dyDescent="0.25">
      <c r="B869" s="858"/>
      <c r="C869" s="858"/>
      <c r="D869" s="1246"/>
      <c r="E869" s="858"/>
      <c r="F869" s="858"/>
      <c r="G869" s="859"/>
      <c r="H869" s="859"/>
      <c r="I869" s="859"/>
      <c r="J869" s="859"/>
      <c r="K869" s="859"/>
      <c r="L869" s="859"/>
      <c r="M869" s="859"/>
      <c r="N869" s="859"/>
      <c r="O869" s="858"/>
      <c r="P869" s="858"/>
      <c r="Q869" s="858"/>
      <c r="AA869" s="858"/>
      <c r="AB869" s="858"/>
      <c r="AC869" s="858"/>
      <c r="AD869" s="858"/>
      <c r="AE869" s="858"/>
      <c r="AF869" s="858"/>
      <c r="AG869" s="858"/>
      <c r="AH869" s="858"/>
      <c r="AI869" s="858"/>
      <c r="AJ869" s="858"/>
      <c r="AK869" s="858"/>
      <c r="AL869" s="858"/>
      <c r="AM869" s="858"/>
      <c r="AN869" s="858"/>
    </row>
    <row r="870" spans="2:40" x14ac:dyDescent="0.25">
      <c r="B870" s="858"/>
      <c r="C870" s="858"/>
      <c r="D870" s="1246"/>
      <c r="E870" s="858"/>
      <c r="F870" s="858"/>
      <c r="G870" s="859"/>
      <c r="H870" s="859"/>
      <c r="I870" s="859"/>
      <c r="J870" s="859"/>
      <c r="K870" s="859"/>
      <c r="L870" s="859"/>
      <c r="M870" s="859"/>
      <c r="N870" s="859"/>
      <c r="O870" s="858"/>
      <c r="P870" s="858"/>
      <c r="Q870" s="858"/>
      <c r="AA870" s="858"/>
      <c r="AB870" s="858"/>
      <c r="AC870" s="858"/>
      <c r="AD870" s="858"/>
      <c r="AE870" s="858"/>
      <c r="AF870" s="858"/>
      <c r="AG870" s="858"/>
      <c r="AH870" s="858"/>
      <c r="AI870" s="858"/>
      <c r="AJ870" s="858"/>
      <c r="AK870" s="858"/>
      <c r="AL870" s="858"/>
      <c r="AM870" s="858"/>
      <c r="AN870" s="858"/>
    </row>
    <row r="871" spans="2:40" x14ac:dyDescent="0.25">
      <c r="B871" s="858"/>
      <c r="C871" s="858"/>
      <c r="D871" s="1246"/>
      <c r="E871" s="858"/>
      <c r="F871" s="858"/>
      <c r="G871" s="859"/>
      <c r="H871" s="859"/>
      <c r="I871" s="859"/>
      <c r="J871" s="859"/>
      <c r="K871" s="859"/>
      <c r="L871" s="859"/>
      <c r="M871" s="859"/>
      <c r="N871" s="859"/>
      <c r="O871" s="858"/>
      <c r="P871" s="858"/>
      <c r="Q871" s="858"/>
      <c r="AA871" s="858"/>
      <c r="AB871" s="858"/>
      <c r="AC871" s="858"/>
      <c r="AD871" s="858"/>
      <c r="AE871" s="858"/>
      <c r="AF871" s="858"/>
      <c r="AG871" s="858"/>
      <c r="AH871" s="858"/>
      <c r="AI871" s="858"/>
      <c r="AJ871" s="858"/>
      <c r="AK871" s="858"/>
      <c r="AL871" s="858"/>
      <c r="AM871" s="858"/>
      <c r="AN871" s="858"/>
    </row>
    <row r="872" spans="2:40" x14ac:dyDescent="0.25">
      <c r="B872" s="858"/>
      <c r="C872" s="858"/>
      <c r="D872" s="1246"/>
      <c r="E872" s="858"/>
      <c r="F872" s="858"/>
      <c r="G872" s="859"/>
      <c r="H872" s="859"/>
      <c r="I872" s="859"/>
      <c r="J872" s="859"/>
      <c r="K872" s="859"/>
      <c r="L872" s="859"/>
      <c r="M872" s="859"/>
      <c r="N872" s="859"/>
      <c r="O872" s="858"/>
      <c r="P872" s="858"/>
      <c r="Q872" s="858"/>
      <c r="AA872" s="858"/>
      <c r="AB872" s="858"/>
      <c r="AC872" s="858"/>
      <c r="AD872" s="858"/>
      <c r="AE872" s="858"/>
      <c r="AF872" s="858"/>
      <c r="AG872" s="858"/>
      <c r="AH872" s="858"/>
      <c r="AI872" s="858"/>
      <c r="AJ872" s="858"/>
      <c r="AK872" s="858"/>
      <c r="AL872" s="858"/>
      <c r="AM872" s="858"/>
      <c r="AN872" s="858"/>
    </row>
    <row r="873" spans="2:40" x14ac:dyDescent="0.25">
      <c r="B873" s="858"/>
      <c r="C873" s="858"/>
      <c r="D873" s="1246"/>
      <c r="E873" s="858"/>
      <c r="F873" s="858"/>
      <c r="G873" s="859"/>
      <c r="H873" s="859"/>
      <c r="I873" s="859"/>
      <c r="J873" s="859"/>
      <c r="K873" s="859"/>
      <c r="L873" s="859"/>
      <c r="M873" s="859"/>
      <c r="N873" s="859"/>
      <c r="O873" s="858"/>
      <c r="P873" s="858"/>
      <c r="Q873" s="858"/>
      <c r="AA873" s="858"/>
      <c r="AB873" s="858"/>
      <c r="AC873" s="858"/>
      <c r="AD873" s="858"/>
      <c r="AE873" s="858"/>
      <c r="AF873" s="858"/>
      <c r="AG873" s="858"/>
      <c r="AH873" s="858"/>
      <c r="AI873" s="858"/>
      <c r="AJ873" s="858"/>
      <c r="AK873" s="858"/>
      <c r="AL873" s="858"/>
      <c r="AM873" s="858"/>
      <c r="AN873" s="858"/>
    </row>
    <row r="874" spans="2:40" x14ac:dyDescent="0.25">
      <c r="B874" s="858"/>
      <c r="C874" s="858"/>
      <c r="D874" s="1246"/>
      <c r="E874" s="858"/>
      <c r="F874" s="858"/>
      <c r="G874" s="859"/>
      <c r="H874" s="859"/>
      <c r="I874" s="859"/>
      <c r="J874" s="859"/>
      <c r="K874" s="859"/>
      <c r="L874" s="859"/>
      <c r="M874" s="859"/>
      <c r="N874" s="859"/>
      <c r="O874" s="858"/>
      <c r="P874" s="858"/>
      <c r="Q874" s="858"/>
      <c r="AA874" s="858"/>
      <c r="AB874" s="858"/>
      <c r="AC874" s="858"/>
      <c r="AD874" s="858"/>
      <c r="AE874" s="858"/>
      <c r="AF874" s="858"/>
      <c r="AG874" s="858"/>
      <c r="AH874" s="858"/>
      <c r="AI874" s="858"/>
      <c r="AJ874" s="858"/>
      <c r="AK874" s="858"/>
      <c r="AL874" s="858"/>
      <c r="AM874" s="858"/>
      <c r="AN874" s="858"/>
    </row>
    <row r="875" spans="2:40" x14ac:dyDescent="0.25">
      <c r="B875" s="858"/>
      <c r="C875" s="858"/>
      <c r="D875" s="1246"/>
      <c r="E875" s="858"/>
      <c r="F875" s="858"/>
      <c r="G875" s="859"/>
      <c r="H875" s="859"/>
      <c r="I875" s="859"/>
      <c r="J875" s="859"/>
      <c r="K875" s="859"/>
      <c r="L875" s="859"/>
      <c r="M875" s="859"/>
      <c r="N875" s="859"/>
      <c r="O875" s="858"/>
      <c r="P875" s="858"/>
      <c r="Q875" s="858"/>
      <c r="AA875" s="858"/>
      <c r="AB875" s="858"/>
      <c r="AC875" s="858"/>
      <c r="AD875" s="858"/>
      <c r="AE875" s="858"/>
      <c r="AF875" s="858"/>
      <c r="AG875" s="858"/>
      <c r="AH875" s="858"/>
      <c r="AI875" s="858"/>
      <c r="AJ875" s="858"/>
      <c r="AK875" s="858"/>
      <c r="AL875" s="858"/>
      <c r="AM875" s="858"/>
      <c r="AN875" s="858"/>
    </row>
    <row r="876" spans="2:40" x14ac:dyDescent="0.25">
      <c r="B876" s="858"/>
      <c r="C876" s="858"/>
      <c r="D876" s="1246"/>
      <c r="E876" s="858"/>
      <c r="F876" s="858"/>
      <c r="G876" s="859"/>
      <c r="H876" s="859"/>
      <c r="I876" s="859"/>
      <c r="J876" s="859"/>
      <c r="K876" s="859"/>
      <c r="L876" s="859"/>
      <c r="M876" s="859"/>
      <c r="N876" s="859"/>
      <c r="O876" s="858"/>
      <c r="P876" s="858"/>
      <c r="Q876" s="858"/>
      <c r="AA876" s="858"/>
      <c r="AB876" s="858"/>
      <c r="AC876" s="858"/>
      <c r="AD876" s="858"/>
      <c r="AE876" s="858"/>
      <c r="AF876" s="858"/>
      <c r="AG876" s="858"/>
      <c r="AH876" s="858"/>
      <c r="AI876" s="858"/>
      <c r="AJ876" s="858"/>
      <c r="AK876" s="858"/>
      <c r="AL876" s="858"/>
      <c r="AM876" s="858"/>
      <c r="AN876" s="858"/>
    </row>
    <row r="877" spans="2:40" x14ac:dyDescent="0.25">
      <c r="B877" s="858"/>
      <c r="C877" s="858"/>
      <c r="D877" s="1246"/>
      <c r="E877" s="858"/>
      <c r="F877" s="858"/>
      <c r="G877" s="859"/>
      <c r="H877" s="859"/>
      <c r="I877" s="859"/>
      <c r="J877" s="859"/>
      <c r="K877" s="859"/>
      <c r="L877" s="859"/>
      <c r="M877" s="859"/>
      <c r="N877" s="859"/>
      <c r="O877" s="858"/>
      <c r="P877" s="858"/>
      <c r="Q877" s="858"/>
      <c r="AA877" s="858"/>
      <c r="AB877" s="858"/>
      <c r="AC877" s="858"/>
      <c r="AD877" s="858"/>
      <c r="AE877" s="858"/>
      <c r="AF877" s="858"/>
      <c r="AG877" s="858"/>
      <c r="AH877" s="858"/>
      <c r="AI877" s="858"/>
      <c r="AJ877" s="858"/>
      <c r="AK877" s="858"/>
      <c r="AL877" s="858"/>
      <c r="AM877" s="858"/>
      <c r="AN877" s="858"/>
    </row>
    <row r="878" spans="2:40" x14ac:dyDescent="0.25">
      <c r="B878" s="858"/>
      <c r="C878" s="858"/>
      <c r="D878" s="1246"/>
      <c r="E878" s="858"/>
      <c r="F878" s="858"/>
      <c r="G878" s="859"/>
      <c r="H878" s="859"/>
      <c r="I878" s="859"/>
      <c r="J878" s="859"/>
      <c r="K878" s="859"/>
      <c r="L878" s="859"/>
      <c r="M878" s="859"/>
      <c r="N878" s="859"/>
      <c r="O878" s="858"/>
      <c r="P878" s="858"/>
      <c r="Q878" s="858"/>
      <c r="AA878" s="858"/>
      <c r="AB878" s="858"/>
      <c r="AC878" s="858"/>
      <c r="AD878" s="858"/>
      <c r="AE878" s="858"/>
      <c r="AF878" s="858"/>
      <c r="AG878" s="858"/>
      <c r="AH878" s="858"/>
      <c r="AI878" s="858"/>
      <c r="AJ878" s="858"/>
      <c r="AK878" s="858"/>
      <c r="AL878" s="858"/>
      <c r="AM878" s="858"/>
      <c r="AN878" s="858"/>
    </row>
    <row r="879" spans="2:40" x14ac:dyDescent="0.25">
      <c r="B879" s="858"/>
      <c r="C879" s="858"/>
      <c r="D879" s="1246"/>
      <c r="E879" s="858"/>
      <c r="F879" s="858"/>
      <c r="G879" s="859"/>
      <c r="H879" s="859"/>
      <c r="I879" s="859"/>
      <c r="J879" s="859"/>
      <c r="K879" s="859"/>
      <c r="L879" s="859"/>
      <c r="M879" s="859"/>
      <c r="N879" s="859"/>
      <c r="O879" s="858"/>
      <c r="P879" s="858"/>
      <c r="Q879" s="858"/>
      <c r="AA879" s="858"/>
      <c r="AB879" s="858"/>
      <c r="AC879" s="858"/>
      <c r="AD879" s="858"/>
      <c r="AE879" s="858"/>
      <c r="AF879" s="858"/>
      <c r="AG879" s="858"/>
      <c r="AH879" s="858"/>
      <c r="AI879" s="858"/>
      <c r="AJ879" s="858"/>
      <c r="AK879" s="858"/>
      <c r="AL879" s="858"/>
      <c r="AM879" s="858"/>
      <c r="AN879" s="858"/>
    </row>
    <row r="880" spans="2:40" x14ac:dyDescent="0.25">
      <c r="B880" s="858"/>
      <c r="C880" s="858"/>
      <c r="D880" s="1246"/>
      <c r="E880" s="858"/>
      <c r="F880" s="858"/>
      <c r="G880" s="859"/>
      <c r="H880" s="859"/>
      <c r="I880" s="859"/>
      <c r="J880" s="859"/>
      <c r="K880" s="859"/>
      <c r="L880" s="859"/>
      <c r="M880" s="859"/>
      <c r="N880" s="859"/>
      <c r="O880" s="858"/>
      <c r="P880" s="858"/>
      <c r="Q880" s="858"/>
      <c r="AA880" s="858"/>
      <c r="AB880" s="858"/>
      <c r="AC880" s="858"/>
      <c r="AD880" s="858"/>
      <c r="AE880" s="858"/>
      <c r="AF880" s="858"/>
      <c r="AG880" s="858"/>
      <c r="AH880" s="858"/>
      <c r="AI880" s="858"/>
      <c r="AJ880" s="858"/>
      <c r="AK880" s="858"/>
      <c r="AL880" s="858"/>
      <c r="AM880" s="858"/>
      <c r="AN880" s="858"/>
    </row>
    <row r="881" spans="2:40" x14ac:dyDescent="0.25">
      <c r="B881" s="858"/>
      <c r="C881" s="858"/>
      <c r="D881" s="1246"/>
      <c r="E881" s="858"/>
      <c r="F881" s="858"/>
      <c r="G881" s="859"/>
      <c r="H881" s="859"/>
      <c r="I881" s="859"/>
      <c r="J881" s="859"/>
      <c r="K881" s="859"/>
      <c r="L881" s="859"/>
      <c r="M881" s="859"/>
      <c r="N881" s="859"/>
      <c r="O881" s="858"/>
      <c r="P881" s="858"/>
      <c r="Q881" s="858"/>
      <c r="AA881" s="858"/>
      <c r="AB881" s="858"/>
      <c r="AC881" s="858"/>
      <c r="AD881" s="858"/>
      <c r="AE881" s="858"/>
      <c r="AF881" s="858"/>
      <c r="AG881" s="858"/>
      <c r="AH881" s="858"/>
      <c r="AI881" s="858"/>
      <c r="AJ881" s="858"/>
      <c r="AK881" s="858"/>
      <c r="AL881" s="858"/>
      <c r="AM881" s="858"/>
      <c r="AN881" s="858"/>
    </row>
    <row r="882" spans="2:40" x14ac:dyDescent="0.25">
      <c r="B882" s="858"/>
      <c r="C882" s="858"/>
      <c r="D882" s="1246"/>
      <c r="E882" s="858"/>
      <c r="F882" s="858"/>
      <c r="G882" s="859"/>
      <c r="H882" s="859"/>
      <c r="I882" s="859"/>
      <c r="J882" s="859"/>
      <c r="K882" s="859"/>
      <c r="L882" s="859"/>
      <c r="M882" s="859"/>
      <c r="N882" s="859"/>
      <c r="O882" s="858"/>
      <c r="P882" s="858"/>
      <c r="Q882" s="858"/>
      <c r="AA882" s="858"/>
      <c r="AB882" s="858"/>
      <c r="AC882" s="858"/>
      <c r="AD882" s="858"/>
      <c r="AE882" s="858"/>
      <c r="AF882" s="858"/>
      <c r="AG882" s="858"/>
      <c r="AH882" s="858"/>
      <c r="AI882" s="858"/>
      <c r="AJ882" s="858"/>
      <c r="AK882" s="858"/>
      <c r="AL882" s="858"/>
      <c r="AM882" s="858"/>
      <c r="AN882" s="858"/>
    </row>
    <row r="883" spans="2:40" x14ac:dyDescent="0.25">
      <c r="B883" s="858"/>
      <c r="C883" s="858"/>
      <c r="D883" s="1246"/>
      <c r="E883" s="858"/>
      <c r="F883" s="858"/>
      <c r="G883" s="859"/>
      <c r="H883" s="859"/>
      <c r="I883" s="859"/>
      <c r="J883" s="859"/>
      <c r="K883" s="859"/>
      <c r="L883" s="859"/>
      <c r="M883" s="859"/>
      <c r="N883" s="859"/>
      <c r="O883" s="858"/>
      <c r="P883" s="858"/>
      <c r="Q883" s="858"/>
      <c r="AA883" s="858"/>
      <c r="AB883" s="858"/>
      <c r="AC883" s="858"/>
      <c r="AD883" s="858"/>
      <c r="AE883" s="858"/>
      <c r="AF883" s="858"/>
      <c r="AG883" s="858"/>
      <c r="AH883" s="858"/>
      <c r="AI883" s="858"/>
      <c r="AJ883" s="858"/>
      <c r="AK883" s="858"/>
      <c r="AL883" s="858"/>
      <c r="AM883" s="858"/>
      <c r="AN883" s="858"/>
    </row>
    <row r="884" spans="2:40" x14ac:dyDescent="0.25">
      <c r="B884" s="858"/>
      <c r="C884" s="858"/>
      <c r="D884" s="1246"/>
      <c r="E884" s="858"/>
      <c r="F884" s="858"/>
      <c r="G884" s="859"/>
      <c r="H884" s="859"/>
      <c r="I884" s="859"/>
      <c r="J884" s="859"/>
      <c r="K884" s="859"/>
      <c r="L884" s="859"/>
      <c r="M884" s="859"/>
      <c r="N884" s="859"/>
      <c r="O884" s="858"/>
      <c r="P884" s="858"/>
      <c r="Q884" s="858"/>
      <c r="AA884" s="858"/>
      <c r="AB884" s="858"/>
      <c r="AC884" s="858"/>
      <c r="AD884" s="858"/>
      <c r="AE884" s="858"/>
      <c r="AF884" s="858"/>
      <c r="AG884" s="858"/>
      <c r="AH884" s="858"/>
      <c r="AI884" s="858"/>
      <c r="AJ884" s="858"/>
      <c r="AK884" s="858"/>
      <c r="AL884" s="858"/>
      <c r="AM884" s="858"/>
      <c r="AN884" s="858"/>
    </row>
    <row r="885" spans="2:40" x14ac:dyDescent="0.25">
      <c r="B885" s="858"/>
      <c r="C885" s="858"/>
      <c r="D885" s="1246"/>
      <c r="E885" s="858"/>
      <c r="F885" s="858"/>
      <c r="G885" s="859"/>
      <c r="H885" s="859"/>
      <c r="I885" s="859"/>
      <c r="J885" s="859"/>
      <c r="K885" s="859"/>
      <c r="L885" s="859"/>
      <c r="M885" s="859"/>
      <c r="N885" s="859"/>
      <c r="O885" s="858"/>
      <c r="P885" s="858"/>
      <c r="Q885" s="858"/>
      <c r="AA885" s="858"/>
      <c r="AB885" s="858"/>
      <c r="AC885" s="858"/>
      <c r="AD885" s="858"/>
      <c r="AE885" s="858"/>
      <c r="AF885" s="858"/>
      <c r="AG885" s="858"/>
      <c r="AH885" s="858"/>
      <c r="AI885" s="858"/>
      <c r="AJ885" s="858"/>
      <c r="AK885" s="858"/>
      <c r="AL885" s="858"/>
      <c r="AM885" s="858"/>
      <c r="AN885" s="858"/>
    </row>
    <row r="886" spans="2:40" x14ac:dyDescent="0.25">
      <c r="B886" s="858"/>
      <c r="C886" s="858"/>
      <c r="D886" s="1246"/>
      <c r="E886" s="858"/>
      <c r="F886" s="858"/>
      <c r="G886" s="859"/>
      <c r="H886" s="859"/>
      <c r="I886" s="859"/>
      <c r="J886" s="859"/>
      <c r="K886" s="859"/>
      <c r="L886" s="859"/>
      <c r="M886" s="859"/>
      <c r="N886" s="859"/>
      <c r="O886" s="858"/>
      <c r="P886" s="858"/>
      <c r="Q886" s="858"/>
      <c r="AA886" s="858"/>
      <c r="AB886" s="858"/>
      <c r="AC886" s="858"/>
      <c r="AD886" s="858"/>
      <c r="AE886" s="858"/>
      <c r="AF886" s="858"/>
      <c r="AG886" s="858"/>
      <c r="AH886" s="858"/>
      <c r="AI886" s="858"/>
      <c r="AJ886" s="858"/>
      <c r="AK886" s="858"/>
      <c r="AL886" s="858"/>
      <c r="AM886" s="858"/>
      <c r="AN886" s="858"/>
    </row>
    <row r="887" spans="2:40" x14ac:dyDescent="0.25">
      <c r="B887" s="858"/>
      <c r="C887" s="858"/>
      <c r="D887" s="1246"/>
      <c r="E887" s="858"/>
      <c r="F887" s="858"/>
      <c r="G887" s="859"/>
      <c r="H887" s="859"/>
      <c r="I887" s="859"/>
      <c r="J887" s="859"/>
      <c r="K887" s="859"/>
      <c r="L887" s="859"/>
      <c r="M887" s="859"/>
      <c r="N887" s="859"/>
      <c r="O887" s="858"/>
      <c r="P887" s="858"/>
      <c r="Q887" s="858"/>
      <c r="AA887" s="858"/>
      <c r="AB887" s="858"/>
      <c r="AC887" s="858"/>
      <c r="AD887" s="858"/>
      <c r="AE887" s="858"/>
      <c r="AF887" s="858"/>
      <c r="AG887" s="858"/>
      <c r="AH887" s="858"/>
      <c r="AI887" s="858"/>
      <c r="AJ887" s="858"/>
      <c r="AK887" s="858"/>
      <c r="AL887" s="858"/>
      <c r="AM887" s="858"/>
      <c r="AN887" s="858"/>
    </row>
    <row r="888" spans="2:40" x14ac:dyDescent="0.25">
      <c r="B888" s="858"/>
      <c r="C888" s="858"/>
      <c r="D888" s="1246"/>
      <c r="E888" s="858"/>
      <c r="F888" s="858"/>
      <c r="G888" s="859"/>
      <c r="H888" s="859"/>
      <c r="I888" s="859"/>
      <c r="J888" s="859"/>
      <c r="K888" s="859"/>
      <c r="L888" s="859"/>
      <c r="M888" s="859"/>
      <c r="N888" s="859"/>
      <c r="O888" s="858"/>
      <c r="P888" s="858"/>
      <c r="Q888" s="858"/>
      <c r="AA888" s="858"/>
      <c r="AB888" s="858"/>
      <c r="AC888" s="858"/>
      <c r="AD888" s="858"/>
      <c r="AE888" s="858"/>
      <c r="AF888" s="858"/>
      <c r="AG888" s="858"/>
      <c r="AH888" s="858"/>
      <c r="AI888" s="858"/>
      <c r="AJ888" s="858"/>
      <c r="AK888" s="858"/>
      <c r="AL888" s="858"/>
      <c r="AM888" s="858"/>
      <c r="AN888" s="858"/>
    </row>
    <row r="889" spans="2:40" x14ac:dyDescent="0.25">
      <c r="B889" s="858"/>
      <c r="C889" s="858"/>
      <c r="D889" s="1246"/>
      <c r="E889" s="858"/>
      <c r="F889" s="858"/>
      <c r="G889" s="859"/>
      <c r="H889" s="859"/>
      <c r="I889" s="859"/>
      <c r="J889" s="859"/>
      <c r="K889" s="859"/>
      <c r="L889" s="859"/>
      <c r="M889" s="859"/>
      <c r="N889" s="859"/>
      <c r="O889" s="858"/>
      <c r="P889" s="858"/>
      <c r="Q889" s="858"/>
      <c r="AA889" s="858"/>
      <c r="AB889" s="858"/>
      <c r="AC889" s="858"/>
      <c r="AD889" s="858"/>
      <c r="AE889" s="858"/>
      <c r="AF889" s="858"/>
      <c r="AG889" s="858"/>
      <c r="AH889" s="858"/>
      <c r="AI889" s="858"/>
      <c r="AJ889" s="858"/>
      <c r="AK889" s="858"/>
      <c r="AL889" s="858"/>
      <c r="AM889" s="858"/>
      <c r="AN889" s="858"/>
    </row>
    <row r="890" spans="2:40" x14ac:dyDescent="0.25">
      <c r="B890" s="858"/>
      <c r="C890" s="858"/>
      <c r="D890" s="1246"/>
      <c r="E890" s="858"/>
      <c r="F890" s="858"/>
      <c r="G890" s="859"/>
      <c r="H890" s="859"/>
      <c r="I890" s="859"/>
      <c r="J890" s="859"/>
      <c r="K890" s="859"/>
      <c r="L890" s="859"/>
      <c r="M890" s="859"/>
      <c r="N890" s="859"/>
      <c r="O890" s="858"/>
      <c r="P890" s="858"/>
      <c r="Q890" s="858"/>
      <c r="AA890" s="858"/>
      <c r="AB890" s="858"/>
      <c r="AC890" s="858"/>
      <c r="AD890" s="858"/>
      <c r="AE890" s="858"/>
      <c r="AF890" s="858"/>
      <c r="AG890" s="858"/>
      <c r="AH890" s="858"/>
      <c r="AI890" s="858"/>
      <c r="AJ890" s="858"/>
      <c r="AK890" s="858"/>
      <c r="AL890" s="858"/>
      <c r="AM890" s="858"/>
      <c r="AN890" s="858"/>
    </row>
    <row r="891" spans="2:40" x14ac:dyDescent="0.25">
      <c r="B891" s="858"/>
      <c r="C891" s="858"/>
      <c r="D891" s="1246"/>
      <c r="E891" s="858"/>
      <c r="F891" s="858"/>
      <c r="G891" s="859"/>
      <c r="H891" s="859"/>
      <c r="I891" s="859"/>
      <c r="J891" s="859"/>
      <c r="K891" s="859"/>
      <c r="L891" s="859"/>
      <c r="M891" s="859"/>
      <c r="N891" s="859"/>
      <c r="O891" s="858"/>
      <c r="P891" s="858"/>
      <c r="Q891" s="858"/>
      <c r="AA891" s="858"/>
      <c r="AB891" s="858"/>
      <c r="AC891" s="858"/>
      <c r="AD891" s="858"/>
      <c r="AE891" s="858"/>
      <c r="AF891" s="858"/>
      <c r="AG891" s="858"/>
      <c r="AH891" s="858"/>
      <c r="AI891" s="858"/>
      <c r="AJ891" s="858"/>
      <c r="AK891" s="858"/>
      <c r="AL891" s="858"/>
      <c r="AM891" s="858"/>
      <c r="AN891" s="858"/>
    </row>
    <row r="892" spans="2:40" x14ac:dyDescent="0.25">
      <c r="B892" s="858"/>
      <c r="C892" s="858"/>
      <c r="D892" s="1246"/>
      <c r="E892" s="858"/>
      <c r="F892" s="858"/>
      <c r="G892" s="859"/>
      <c r="H892" s="859"/>
      <c r="I892" s="859"/>
      <c r="J892" s="859"/>
      <c r="K892" s="859"/>
      <c r="L892" s="859"/>
      <c r="M892" s="859"/>
      <c r="N892" s="859"/>
      <c r="O892" s="858"/>
      <c r="P892" s="858"/>
      <c r="Q892" s="858"/>
      <c r="AA892" s="858"/>
      <c r="AB892" s="858"/>
      <c r="AC892" s="858"/>
      <c r="AD892" s="858"/>
      <c r="AE892" s="858"/>
      <c r="AF892" s="858"/>
      <c r="AG892" s="858"/>
      <c r="AH892" s="858"/>
      <c r="AI892" s="858"/>
      <c r="AJ892" s="858"/>
      <c r="AK892" s="858"/>
      <c r="AL892" s="858"/>
      <c r="AM892" s="858"/>
      <c r="AN892" s="858"/>
    </row>
    <row r="893" spans="2:40" x14ac:dyDescent="0.25">
      <c r="B893" s="858"/>
      <c r="C893" s="858"/>
      <c r="D893" s="1246"/>
      <c r="E893" s="858"/>
      <c r="F893" s="858"/>
      <c r="G893" s="859"/>
      <c r="H893" s="859"/>
      <c r="I893" s="859"/>
      <c r="J893" s="859"/>
      <c r="K893" s="859"/>
      <c r="L893" s="859"/>
      <c r="M893" s="859"/>
      <c r="N893" s="859"/>
      <c r="O893" s="858"/>
      <c r="P893" s="858"/>
      <c r="Q893" s="858"/>
      <c r="AA893" s="858"/>
      <c r="AB893" s="858"/>
      <c r="AC893" s="858"/>
      <c r="AD893" s="858"/>
      <c r="AE893" s="858"/>
      <c r="AF893" s="858"/>
      <c r="AG893" s="858"/>
      <c r="AH893" s="858"/>
      <c r="AI893" s="858"/>
      <c r="AJ893" s="858"/>
      <c r="AK893" s="858"/>
      <c r="AL893" s="858"/>
      <c r="AM893" s="858"/>
      <c r="AN893" s="858"/>
    </row>
    <row r="894" spans="2:40" x14ac:dyDescent="0.25">
      <c r="B894" s="858"/>
      <c r="C894" s="858"/>
      <c r="D894" s="1246"/>
      <c r="E894" s="858"/>
      <c r="F894" s="858"/>
      <c r="G894" s="859"/>
      <c r="H894" s="859"/>
      <c r="I894" s="859"/>
      <c r="J894" s="859"/>
      <c r="K894" s="859"/>
      <c r="L894" s="859"/>
      <c r="M894" s="859"/>
      <c r="N894" s="859"/>
      <c r="O894" s="858"/>
      <c r="P894" s="858"/>
      <c r="Q894" s="858"/>
      <c r="AA894" s="858"/>
      <c r="AB894" s="858"/>
      <c r="AC894" s="858"/>
      <c r="AD894" s="858"/>
      <c r="AE894" s="858"/>
      <c r="AF894" s="858"/>
      <c r="AG894" s="858"/>
      <c r="AH894" s="858"/>
      <c r="AI894" s="858"/>
      <c r="AJ894" s="858"/>
      <c r="AK894" s="858"/>
      <c r="AL894" s="858"/>
      <c r="AM894" s="858"/>
      <c r="AN894" s="858"/>
    </row>
    <row r="895" spans="2:40" x14ac:dyDescent="0.25">
      <c r="B895" s="858"/>
      <c r="C895" s="858"/>
      <c r="D895" s="1246"/>
      <c r="E895" s="858"/>
      <c r="F895" s="858"/>
      <c r="G895" s="859"/>
      <c r="H895" s="859"/>
      <c r="I895" s="859"/>
      <c r="J895" s="859"/>
      <c r="K895" s="859"/>
      <c r="L895" s="859"/>
      <c r="M895" s="859"/>
      <c r="N895" s="859"/>
      <c r="O895" s="858"/>
      <c r="P895" s="858"/>
      <c r="Q895" s="858"/>
      <c r="AA895" s="858"/>
      <c r="AB895" s="858"/>
      <c r="AC895" s="858"/>
      <c r="AD895" s="858"/>
      <c r="AE895" s="858"/>
      <c r="AF895" s="858"/>
      <c r="AG895" s="858"/>
      <c r="AH895" s="858"/>
      <c r="AI895" s="858"/>
      <c r="AJ895" s="858"/>
      <c r="AK895" s="858"/>
      <c r="AL895" s="858"/>
      <c r="AM895" s="858"/>
      <c r="AN895" s="858"/>
    </row>
    <row r="896" spans="2:40" x14ac:dyDescent="0.25">
      <c r="B896" s="858"/>
      <c r="C896" s="858"/>
      <c r="D896" s="1246"/>
      <c r="E896" s="858"/>
      <c r="F896" s="858"/>
      <c r="G896" s="859"/>
      <c r="H896" s="859"/>
      <c r="I896" s="859"/>
      <c r="J896" s="859"/>
      <c r="K896" s="859"/>
      <c r="L896" s="859"/>
      <c r="M896" s="859"/>
      <c r="N896" s="859"/>
      <c r="O896" s="858"/>
      <c r="P896" s="858"/>
      <c r="Q896" s="858"/>
      <c r="AA896" s="858"/>
      <c r="AB896" s="858"/>
      <c r="AC896" s="858"/>
      <c r="AD896" s="858"/>
      <c r="AE896" s="858"/>
      <c r="AF896" s="858"/>
      <c r="AG896" s="858"/>
      <c r="AH896" s="858"/>
      <c r="AI896" s="858"/>
      <c r="AJ896" s="858"/>
      <c r="AK896" s="858"/>
      <c r="AL896" s="858"/>
      <c r="AM896" s="858"/>
      <c r="AN896" s="858"/>
    </row>
    <row r="897" spans="2:40" x14ac:dyDescent="0.25">
      <c r="B897" s="858"/>
      <c r="C897" s="858"/>
      <c r="D897" s="1246"/>
      <c r="E897" s="858"/>
      <c r="F897" s="858"/>
      <c r="G897" s="859"/>
      <c r="H897" s="859"/>
      <c r="I897" s="859"/>
      <c r="J897" s="859"/>
      <c r="K897" s="859"/>
      <c r="L897" s="859"/>
      <c r="M897" s="859"/>
      <c r="N897" s="859"/>
      <c r="O897" s="858"/>
      <c r="P897" s="858"/>
      <c r="Q897" s="858"/>
      <c r="AA897" s="858"/>
      <c r="AB897" s="858"/>
      <c r="AC897" s="858"/>
      <c r="AD897" s="858"/>
      <c r="AE897" s="858"/>
      <c r="AF897" s="858"/>
      <c r="AG897" s="858"/>
      <c r="AH897" s="858"/>
      <c r="AI897" s="858"/>
      <c r="AJ897" s="858"/>
      <c r="AK897" s="858"/>
      <c r="AL897" s="858"/>
      <c r="AM897" s="858"/>
      <c r="AN897" s="858"/>
    </row>
    <row r="898" spans="2:40" x14ac:dyDescent="0.25">
      <c r="B898" s="858"/>
      <c r="C898" s="858"/>
      <c r="D898" s="1246"/>
      <c r="E898" s="858"/>
      <c r="F898" s="858"/>
      <c r="G898" s="859"/>
      <c r="H898" s="859"/>
      <c r="I898" s="859"/>
      <c r="J898" s="859"/>
      <c r="K898" s="859"/>
      <c r="L898" s="859"/>
      <c r="M898" s="859"/>
      <c r="N898" s="859"/>
      <c r="O898" s="858"/>
      <c r="P898" s="858"/>
      <c r="Q898" s="858"/>
      <c r="AA898" s="858"/>
      <c r="AB898" s="858"/>
      <c r="AC898" s="858"/>
      <c r="AD898" s="858"/>
      <c r="AE898" s="858"/>
      <c r="AF898" s="858"/>
      <c r="AG898" s="858"/>
      <c r="AH898" s="858"/>
      <c r="AI898" s="858"/>
      <c r="AJ898" s="858"/>
      <c r="AK898" s="858"/>
      <c r="AL898" s="858"/>
      <c r="AM898" s="858"/>
      <c r="AN898" s="858"/>
    </row>
    <row r="899" spans="2:40" x14ac:dyDescent="0.25">
      <c r="B899" s="858"/>
      <c r="C899" s="858"/>
      <c r="D899" s="1246"/>
      <c r="E899" s="858"/>
      <c r="F899" s="858"/>
      <c r="G899" s="859"/>
      <c r="H899" s="859"/>
      <c r="I899" s="859"/>
      <c r="J899" s="859"/>
      <c r="K899" s="859"/>
      <c r="L899" s="859"/>
      <c r="M899" s="859"/>
      <c r="N899" s="859"/>
      <c r="O899" s="858"/>
      <c r="P899" s="858"/>
      <c r="Q899" s="858"/>
      <c r="AA899" s="858"/>
      <c r="AB899" s="858"/>
      <c r="AC899" s="858"/>
      <c r="AD899" s="858"/>
      <c r="AE899" s="858"/>
      <c r="AF899" s="858"/>
      <c r="AG899" s="858"/>
      <c r="AH899" s="858"/>
      <c r="AI899" s="858"/>
      <c r="AJ899" s="858"/>
      <c r="AK899" s="858"/>
      <c r="AL899" s="858"/>
      <c r="AM899" s="858"/>
      <c r="AN899" s="858"/>
    </row>
    <row r="900" spans="2:40" x14ac:dyDescent="0.25">
      <c r="B900" s="858"/>
      <c r="C900" s="858"/>
      <c r="D900" s="1246"/>
      <c r="E900" s="858"/>
      <c r="F900" s="858"/>
      <c r="G900" s="859"/>
      <c r="H900" s="859"/>
      <c r="I900" s="859"/>
      <c r="J900" s="859"/>
      <c r="K900" s="859"/>
      <c r="L900" s="859"/>
      <c r="M900" s="859"/>
      <c r="N900" s="859"/>
      <c r="O900" s="858"/>
      <c r="P900" s="858"/>
      <c r="Q900" s="858"/>
      <c r="AA900" s="858"/>
      <c r="AB900" s="858"/>
      <c r="AC900" s="858"/>
      <c r="AD900" s="858"/>
      <c r="AE900" s="858"/>
      <c r="AF900" s="858"/>
      <c r="AG900" s="858"/>
      <c r="AH900" s="858"/>
      <c r="AI900" s="858"/>
      <c r="AJ900" s="858"/>
      <c r="AK900" s="858"/>
      <c r="AL900" s="858"/>
      <c r="AM900" s="858"/>
      <c r="AN900" s="858"/>
    </row>
    <row r="901" spans="2:40" x14ac:dyDescent="0.25">
      <c r="B901" s="858"/>
      <c r="C901" s="858"/>
      <c r="D901" s="1246"/>
      <c r="E901" s="858"/>
      <c r="F901" s="858"/>
      <c r="G901" s="859"/>
      <c r="H901" s="859"/>
      <c r="I901" s="859"/>
      <c r="J901" s="859"/>
      <c r="K901" s="859"/>
      <c r="L901" s="859"/>
      <c r="M901" s="859"/>
      <c r="N901" s="859"/>
      <c r="O901" s="858"/>
      <c r="P901" s="858"/>
      <c r="Q901" s="858"/>
      <c r="AA901" s="858"/>
      <c r="AB901" s="858"/>
      <c r="AC901" s="858"/>
      <c r="AD901" s="858"/>
      <c r="AE901" s="858"/>
      <c r="AF901" s="858"/>
      <c r="AG901" s="858"/>
      <c r="AH901" s="858"/>
      <c r="AI901" s="858"/>
      <c r="AJ901" s="858"/>
      <c r="AK901" s="858"/>
      <c r="AL901" s="858"/>
      <c r="AM901" s="858"/>
      <c r="AN901" s="858"/>
    </row>
    <row r="902" spans="2:40" x14ac:dyDescent="0.25">
      <c r="B902" s="858"/>
      <c r="C902" s="858"/>
      <c r="D902" s="1246"/>
      <c r="E902" s="858"/>
      <c r="F902" s="858"/>
      <c r="G902" s="859"/>
      <c r="H902" s="859"/>
      <c r="I902" s="859"/>
      <c r="J902" s="859"/>
      <c r="K902" s="859"/>
      <c r="L902" s="859"/>
      <c r="M902" s="859"/>
      <c r="N902" s="859"/>
      <c r="O902" s="858"/>
      <c r="P902" s="858"/>
      <c r="Q902" s="858"/>
      <c r="AA902" s="858"/>
      <c r="AB902" s="858"/>
      <c r="AC902" s="858"/>
      <c r="AD902" s="858"/>
      <c r="AE902" s="858"/>
      <c r="AF902" s="858"/>
      <c r="AG902" s="858"/>
      <c r="AH902" s="858"/>
      <c r="AI902" s="858"/>
      <c r="AJ902" s="858"/>
      <c r="AK902" s="858"/>
      <c r="AL902" s="858"/>
      <c r="AM902" s="858"/>
      <c r="AN902" s="858"/>
    </row>
    <row r="903" spans="2:40" x14ac:dyDescent="0.25">
      <c r="B903" s="858"/>
      <c r="C903" s="858"/>
      <c r="D903" s="1246"/>
      <c r="E903" s="858"/>
      <c r="F903" s="858"/>
      <c r="G903" s="859"/>
      <c r="H903" s="859"/>
      <c r="I903" s="859"/>
      <c r="J903" s="859"/>
      <c r="K903" s="859"/>
      <c r="L903" s="859"/>
      <c r="M903" s="859"/>
      <c r="N903" s="859"/>
      <c r="O903" s="858"/>
      <c r="P903" s="858"/>
      <c r="Q903" s="858"/>
      <c r="AA903" s="858"/>
      <c r="AB903" s="858"/>
      <c r="AC903" s="858"/>
      <c r="AD903" s="858"/>
      <c r="AE903" s="858"/>
      <c r="AF903" s="858"/>
      <c r="AG903" s="858"/>
      <c r="AH903" s="858"/>
      <c r="AI903" s="858"/>
      <c r="AJ903" s="858"/>
      <c r="AK903" s="858"/>
      <c r="AL903" s="858"/>
      <c r="AM903" s="858"/>
      <c r="AN903" s="858"/>
    </row>
    <row r="904" spans="2:40" x14ac:dyDescent="0.25">
      <c r="B904" s="858"/>
      <c r="C904" s="858"/>
      <c r="D904" s="1246"/>
      <c r="E904" s="858"/>
      <c r="F904" s="858"/>
      <c r="G904" s="859"/>
      <c r="H904" s="859"/>
      <c r="I904" s="859"/>
      <c r="J904" s="859"/>
      <c r="K904" s="859"/>
      <c r="L904" s="859"/>
      <c r="M904" s="859"/>
      <c r="N904" s="859"/>
      <c r="O904" s="858"/>
      <c r="P904" s="858"/>
      <c r="Q904" s="858"/>
      <c r="AA904" s="858"/>
      <c r="AB904" s="858"/>
      <c r="AC904" s="858"/>
      <c r="AD904" s="858"/>
      <c r="AE904" s="858"/>
      <c r="AF904" s="858"/>
      <c r="AG904" s="858"/>
      <c r="AH904" s="858"/>
      <c r="AI904" s="858"/>
      <c r="AJ904" s="858"/>
      <c r="AK904" s="858"/>
      <c r="AL904" s="858"/>
      <c r="AM904" s="858"/>
      <c r="AN904" s="858"/>
    </row>
    <row r="905" spans="2:40" x14ac:dyDescent="0.25">
      <c r="B905" s="858"/>
      <c r="C905" s="858"/>
      <c r="D905" s="1246"/>
      <c r="E905" s="858"/>
      <c r="F905" s="858"/>
      <c r="G905" s="859"/>
      <c r="H905" s="859"/>
      <c r="I905" s="859"/>
      <c r="J905" s="859"/>
      <c r="K905" s="859"/>
      <c r="L905" s="859"/>
      <c r="M905" s="859"/>
      <c r="N905" s="859"/>
      <c r="O905" s="858"/>
      <c r="P905" s="858"/>
      <c r="Q905" s="858"/>
      <c r="AA905" s="858"/>
      <c r="AB905" s="858"/>
      <c r="AC905" s="858"/>
      <c r="AD905" s="858"/>
      <c r="AE905" s="858"/>
      <c r="AF905" s="858"/>
      <c r="AG905" s="858"/>
      <c r="AH905" s="858"/>
      <c r="AI905" s="858"/>
      <c r="AJ905" s="858"/>
      <c r="AK905" s="858"/>
      <c r="AL905" s="858"/>
      <c r="AM905" s="858"/>
      <c r="AN905" s="858"/>
    </row>
    <row r="906" spans="2:40" x14ac:dyDescent="0.25">
      <c r="B906" s="858"/>
      <c r="C906" s="858"/>
      <c r="D906" s="1246"/>
      <c r="E906" s="858"/>
      <c r="F906" s="858"/>
      <c r="G906" s="859"/>
      <c r="H906" s="859"/>
      <c r="I906" s="859"/>
      <c r="J906" s="859"/>
      <c r="K906" s="859"/>
      <c r="L906" s="859"/>
      <c r="M906" s="859"/>
      <c r="N906" s="859"/>
      <c r="O906" s="858"/>
      <c r="P906" s="858"/>
      <c r="Q906" s="858"/>
      <c r="AA906" s="858"/>
      <c r="AB906" s="858"/>
      <c r="AC906" s="858"/>
      <c r="AD906" s="858"/>
      <c r="AE906" s="858"/>
      <c r="AF906" s="858"/>
      <c r="AG906" s="858"/>
      <c r="AH906" s="858"/>
      <c r="AI906" s="858"/>
      <c r="AJ906" s="858"/>
      <c r="AK906" s="858"/>
      <c r="AL906" s="858"/>
      <c r="AM906" s="858"/>
      <c r="AN906" s="858"/>
    </row>
    <row r="907" spans="2:40" x14ac:dyDescent="0.25">
      <c r="B907" s="858"/>
      <c r="C907" s="858"/>
      <c r="D907" s="1246"/>
      <c r="E907" s="858"/>
      <c r="F907" s="858"/>
      <c r="G907" s="859"/>
      <c r="H907" s="859"/>
      <c r="I907" s="859"/>
      <c r="J907" s="859"/>
      <c r="K907" s="859"/>
      <c r="L907" s="859"/>
      <c r="M907" s="859"/>
      <c r="N907" s="859"/>
      <c r="O907" s="858"/>
      <c r="P907" s="858"/>
      <c r="Q907" s="858"/>
      <c r="AA907" s="858"/>
      <c r="AB907" s="858"/>
      <c r="AC907" s="858"/>
      <c r="AD907" s="858"/>
      <c r="AE907" s="858"/>
      <c r="AF907" s="858"/>
      <c r="AG907" s="858"/>
      <c r="AH907" s="858"/>
      <c r="AI907" s="858"/>
      <c r="AJ907" s="858"/>
      <c r="AK907" s="858"/>
      <c r="AL907" s="858"/>
      <c r="AM907" s="858"/>
      <c r="AN907" s="858"/>
    </row>
    <row r="908" spans="2:40" x14ac:dyDescent="0.25">
      <c r="B908" s="858"/>
      <c r="C908" s="858"/>
      <c r="D908" s="1246"/>
      <c r="E908" s="858"/>
      <c r="F908" s="858"/>
      <c r="G908" s="859"/>
      <c r="H908" s="859"/>
      <c r="I908" s="859"/>
      <c r="J908" s="859"/>
      <c r="K908" s="859"/>
      <c r="L908" s="859"/>
      <c r="M908" s="859"/>
      <c r="N908" s="859"/>
      <c r="O908" s="858"/>
      <c r="P908" s="858"/>
      <c r="Q908" s="858"/>
      <c r="AA908" s="858"/>
      <c r="AB908" s="858"/>
      <c r="AC908" s="858"/>
      <c r="AD908" s="858"/>
      <c r="AE908" s="858"/>
      <c r="AF908" s="858"/>
      <c r="AG908" s="858"/>
      <c r="AH908" s="858"/>
      <c r="AI908" s="858"/>
      <c r="AJ908" s="858"/>
      <c r="AK908" s="858"/>
      <c r="AL908" s="858"/>
      <c r="AM908" s="858"/>
      <c r="AN908" s="858"/>
    </row>
    <row r="909" spans="2:40" x14ac:dyDescent="0.25">
      <c r="B909" s="858"/>
      <c r="C909" s="858"/>
      <c r="D909" s="1246"/>
      <c r="E909" s="858"/>
      <c r="F909" s="858"/>
      <c r="G909" s="859"/>
      <c r="H909" s="859"/>
      <c r="I909" s="859"/>
      <c r="J909" s="859"/>
      <c r="K909" s="859"/>
      <c r="L909" s="859"/>
      <c r="M909" s="859"/>
      <c r="N909" s="859"/>
      <c r="O909" s="858"/>
      <c r="P909" s="858"/>
      <c r="Q909" s="858"/>
      <c r="AA909" s="858"/>
      <c r="AB909" s="858"/>
      <c r="AC909" s="858"/>
      <c r="AD909" s="858"/>
      <c r="AE909" s="858"/>
      <c r="AF909" s="858"/>
      <c r="AG909" s="858"/>
      <c r="AH909" s="858"/>
      <c r="AI909" s="858"/>
      <c r="AJ909" s="858"/>
      <c r="AK909" s="858"/>
      <c r="AL909" s="858"/>
      <c r="AM909" s="858"/>
      <c r="AN909" s="858"/>
    </row>
    <row r="910" spans="2:40" x14ac:dyDescent="0.25">
      <c r="B910" s="858"/>
      <c r="C910" s="858"/>
      <c r="D910" s="1246"/>
      <c r="E910" s="858"/>
      <c r="F910" s="858"/>
      <c r="G910" s="859"/>
      <c r="H910" s="859"/>
      <c r="I910" s="859"/>
      <c r="J910" s="859"/>
      <c r="K910" s="859"/>
      <c r="L910" s="859"/>
      <c r="M910" s="859"/>
      <c r="N910" s="859"/>
      <c r="O910" s="858"/>
      <c r="P910" s="858"/>
      <c r="Q910" s="858"/>
      <c r="AA910" s="858"/>
      <c r="AB910" s="858"/>
      <c r="AC910" s="858"/>
      <c r="AD910" s="858"/>
      <c r="AE910" s="858"/>
      <c r="AF910" s="858"/>
      <c r="AG910" s="858"/>
      <c r="AH910" s="858"/>
      <c r="AI910" s="858"/>
      <c r="AJ910" s="858"/>
      <c r="AK910" s="858"/>
      <c r="AL910" s="858"/>
      <c r="AM910" s="858"/>
      <c r="AN910" s="858"/>
    </row>
    <row r="911" spans="2:40" x14ac:dyDescent="0.25">
      <c r="B911" s="858"/>
      <c r="C911" s="858"/>
      <c r="D911" s="1246"/>
      <c r="E911" s="858"/>
      <c r="F911" s="858"/>
      <c r="G911" s="859"/>
      <c r="H911" s="859"/>
      <c r="I911" s="859"/>
      <c r="J911" s="859"/>
      <c r="K911" s="859"/>
      <c r="L911" s="859"/>
      <c r="M911" s="859"/>
      <c r="N911" s="859"/>
      <c r="O911" s="858"/>
      <c r="P911" s="858"/>
      <c r="Q911" s="858"/>
      <c r="AA911" s="858"/>
      <c r="AB911" s="858"/>
      <c r="AC911" s="858"/>
      <c r="AD911" s="858"/>
      <c r="AE911" s="858"/>
      <c r="AF911" s="858"/>
      <c r="AG911" s="858"/>
      <c r="AH911" s="858"/>
      <c r="AI911" s="858"/>
      <c r="AJ911" s="858"/>
      <c r="AK911" s="858"/>
      <c r="AL911" s="858"/>
      <c r="AM911" s="858"/>
      <c r="AN911" s="858"/>
    </row>
    <row r="912" spans="2:40" x14ac:dyDescent="0.25">
      <c r="B912" s="858"/>
      <c r="C912" s="858"/>
      <c r="D912" s="1246"/>
      <c r="E912" s="858"/>
      <c r="F912" s="858"/>
      <c r="G912" s="859"/>
      <c r="H912" s="859"/>
      <c r="I912" s="859"/>
      <c r="J912" s="859"/>
      <c r="K912" s="859"/>
      <c r="L912" s="859"/>
      <c r="M912" s="859"/>
      <c r="N912" s="859"/>
      <c r="O912" s="858"/>
      <c r="P912" s="858"/>
      <c r="Q912" s="858"/>
      <c r="AA912" s="858"/>
      <c r="AB912" s="858"/>
      <c r="AC912" s="858"/>
      <c r="AD912" s="858"/>
      <c r="AE912" s="858"/>
      <c r="AF912" s="858"/>
      <c r="AG912" s="858"/>
      <c r="AH912" s="858"/>
      <c r="AI912" s="858"/>
      <c r="AJ912" s="858"/>
      <c r="AK912" s="858"/>
      <c r="AL912" s="858"/>
      <c r="AM912" s="858"/>
      <c r="AN912" s="858"/>
    </row>
    <row r="913" spans="2:40" x14ac:dyDescent="0.25">
      <c r="B913" s="858"/>
      <c r="C913" s="858"/>
      <c r="D913" s="1246"/>
      <c r="E913" s="858"/>
      <c r="F913" s="858"/>
      <c r="G913" s="859"/>
      <c r="H913" s="859"/>
      <c r="I913" s="859"/>
      <c r="J913" s="859"/>
      <c r="K913" s="859"/>
      <c r="L913" s="859"/>
      <c r="M913" s="859"/>
      <c r="N913" s="859"/>
      <c r="O913" s="858"/>
      <c r="P913" s="858"/>
      <c r="Q913" s="858"/>
      <c r="AA913" s="858"/>
      <c r="AB913" s="858"/>
      <c r="AC913" s="858"/>
      <c r="AD913" s="858"/>
      <c r="AE913" s="858"/>
      <c r="AF913" s="858"/>
      <c r="AG913" s="858"/>
      <c r="AH913" s="858"/>
      <c r="AI913" s="858"/>
      <c r="AJ913" s="858"/>
      <c r="AK913" s="858"/>
      <c r="AL913" s="858"/>
      <c r="AM913" s="858"/>
      <c r="AN913" s="858"/>
    </row>
  </sheetData>
  <autoFilter ref="A3:BN628" xr:uid="{0BF3981A-CCBA-4A8B-BB15-6B187DB7919C}">
    <filterColumn colId="3">
      <filters>
        <filter val="Niños y niñas, presente y futuro para la Paz Territorial"/>
      </filters>
    </filterColumn>
    <filterColumn colId="40">
      <filters>
        <filter val="SEGIS"/>
      </filters>
    </filterColumn>
  </autoFilter>
  <mergeCells count="9">
    <mergeCell ref="H164:H165"/>
    <mergeCell ref="I164:I165"/>
    <mergeCell ref="J164:J165"/>
    <mergeCell ref="K164:K165"/>
    <mergeCell ref="AP2:BM2"/>
    <mergeCell ref="AF2:AN2"/>
    <mergeCell ref="F2:K2"/>
    <mergeCell ref="L2:AE2"/>
    <mergeCell ref="A2:E2"/>
  </mergeCells>
  <phoneticPr fontId="86" type="noConversion"/>
  <conditionalFormatting sqref="U612:U613 U614:Z614">
    <cfRule type="cellIs" dxfId="1" priority="1" operator="equal">
      <formula>"N.D."</formula>
    </cfRule>
  </conditionalFormatting>
  <conditionalFormatting sqref="V612:Y612">
    <cfRule type="cellIs" dxfId="0" priority="2" operator="equal">
      <formula>"N.D."</formula>
    </cfRule>
  </conditionalFormatting>
  <pageMargins left="0.7" right="0.7" top="0.75" bottom="0.75" header="0" footer="0"/>
  <pageSetup orientation="portrait" r:id="rId1"/>
  <ignoredErrors>
    <ignoredError sqref="N436:N438" numberStoredAsText="1"/>
  </ignoredErrors>
  <legacyDrawing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r:uid="{7F77EA75-080F-4C47-B79B-7F3E77653384}">
          <x14:formula1>
            <xm:f>'Politicas tranversales'!$B$3:$B$27</xm:f>
          </x14:formula1>
          <xm:sqref>AF440:AF490 AF339:AF438 AF4:AF314 AF523:AF608 AF617:AF622</xm:sqref>
        </x14:dataValidation>
        <x14:dataValidation type="list" allowBlank="1" showInputMessage="1" showErrorMessage="1" xr:uid="{EAF4C82D-1371-4B3A-B618-27B41FF67345}">
          <x14:formula1>
            <xm:f>'Politicas tranversales'!$C$3:$C$27</xm:f>
          </x14:formula1>
          <xm:sqref>AG440:AG490 AG339:AG438 AG4:AG314 AG523:AG608 AG617:AG622</xm:sqref>
        </x14:dataValidation>
        <x14:dataValidation type="list" allowBlank="1" showInputMessage="1" showErrorMessage="1" xr:uid="{D7FD0983-6014-4437-BFDC-BDD3FFBEAE49}">
          <x14:formula1>
            <xm:f>'Politicas tranversales'!$D$3:$D$7</xm:f>
          </x14:formula1>
          <xm:sqref>AH440:AH490 AH339:AH438 AH4:AH314 AH523:AH608 AH617:AH622</xm:sqref>
        </x14:dataValidation>
        <x14:dataValidation type="list" allowBlank="1" showInputMessage="1" showErrorMessage="1" xr:uid="{3FB68B38-1302-4982-BA81-AE68B1331866}">
          <x14:formula1>
            <xm:f>'Politicas tranversales'!$E$3:$E$13</xm:f>
          </x14:formula1>
          <xm:sqref>AI440:AI490 AI339:AI438 AI4:AI314 AI523:AI608 AI617:AI622</xm:sqref>
        </x14:dataValidation>
        <x14:dataValidation type="list" allowBlank="1" showInputMessage="1" showErrorMessage="1" xr:uid="{E45C597A-DD4B-4A28-A784-5A506DE8EBCD}">
          <x14:formula1>
            <xm:f>'Politicas tranversales'!$F$3:$F$30</xm:f>
          </x14:formula1>
          <xm:sqref>AJ440:AJ490 AJ339:AJ438 AJ4:AJ314 AJ523:AJ608 AJ617:AJ622</xm:sqref>
        </x14:dataValidation>
        <x14:dataValidation type="list" allowBlank="1" showInputMessage="1" showErrorMessage="1" xr:uid="{F2241810-4345-40A1-97A0-4814451F8FEB}">
          <x14:formula1>
            <xm:f>'Politicas tranversales'!$H$3:$H$12</xm:f>
          </x14:formula1>
          <xm:sqref>AK440:AK490 AK339:AK438 AK4:AK314 AK523:AK608 AK617:AK622</xm:sqref>
        </x14:dataValidation>
        <x14:dataValidation type="list" allowBlank="1" showInputMessage="1" showErrorMessage="1" xr:uid="{84DA89DD-0FDF-400A-B38D-B75CF7016FF6}">
          <x14:formula1>
            <xm:f>'Politicas tranversales'!$I$3:$I$26</xm:f>
          </x14:formula1>
          <xm:sqref>AL440:AL490 AL339:AL438 AL4:AL314 AL523:AL608 AL617:AL622</xm:sqref>
        </x14:dataValidation>
        <x14:dataValidation type="list" allowBlank="1" showInputMessage="1" showErrorMessage="1" xr:uid="{E6AB9707-B665-4ACF-9971-C39F59ECF582}">
          <x14:formula1>
            <xm:f>'Politicas tranversales'!$J$3:$J$31</xm:f>
          </x14:formula1>
          <xm:sqref>AM440:AM490 AM339:AM438 AM4:AM314 AM523:AM608 AM617:AM622</xm:sqref>
        </x14:dataValidation>
        <x14:dataValidation type="list" allowBlank="1" showInputMessage="1" showErrorMessage="1" xr:uid="{01A539A8-35F8-4A3D-95FD-893F6E881E2D}">
          <x14:formula1>
            <xm:f>'Politicas tranversales'!$G$3:$G$80</xm:f>
          </x14:formula1>
          <xm:sqref>AN440:AN490 AN339:AN438 AN4:AN314 AN523:AN608 AN617:AN622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36BB3-58EE-4E36-A734-C82C54050453}">
  <dimension ref="A1:Q11533"/>
  <sheetViews>
    <sheetView workbookViewId="0">
      <selection activeCell="A11" sqref="A11"/>
    </sheetView>
  </sheetViews>
  <sheetFormatPr baseColWidth="10" defaultRowHeight="15" x14ac:dyDescent="0.25"/>
  <sheetData>
    <row r="1" spans="1:17" x14ac:dyDescent="0.25">
      <c r="A1" t="s">
        <v>3318</v>
      </c>
      <c r="B1" t="s">
        <v>3319</v>
      </c>
      <c r="C1" t="s">
        <v>3320</v>
      </c>
      <c r="D1" t="s">
        <v>3321</v>
      </c>
      <c r="E1" t="s">
        <v>3322</v>
      </c>
      <c r="F1" t="s">
        <v>3323</v>
      </c>
      <c r="G1" t="s">
        <v>3324</v>
      </c>
      <c r="H1" t="s">
        <v>3325</v>
      </c>
      <c r="I1" t="s">
        <v>3326</v>
      </c>
      <c r="J1" t="s">
        <v>3327</v>
      </c>
      <c r="K1" t="s">
        <v>3328</v>
      </c>
      <c r="L1" t="s">
        <v>3329</v>
      </c>
      <c r="M1" t="s">
        <v>3330</v>
      </c>
      <c r="N1" t="s">
        <v>3331</v>
      </c>
      <c r="O1" t="s">
        <v>3332</v>
      </c>
      <c r="P1" t="s">
        <v>3333</v>
      </c>
      <c r="Q1" t="s">
        <v>3334</v>
      </c>
    </row>
    <row r="2" spans="1:17" x14ac:dyDescent="0.25">
      <c r="A2" t="s">
        <v>3335</v>
      </c>
      <c r="B2" t="s">
        <v>3336</v>
      </c>
      <c r="C2" t="s">
        <v>3337</v>
      </c>
      <c r="D2" t="s">
        <v>3338</v>
      </c>
      <c r="E2">
        <v>101001</v>
      </c>
      <c r="F2" t="s">
        <v>114</v>
      </c>
      <c r="G2" t="s">
        <v>3339</v>
      </c>
      <c r="H2" t="s">
        <v>3340</v>
      </c>
      <c r="I2" t="s">
        <v>3341</v>
      </c>
      <c r="J2" t="s">
        <v>3342</v>
      </c>
      <c r="K2" t="s">
        <v>110</v>
      </c>
      <c r="L2" t="s">
        <v>3343</v>
      </c>
      <c r="M2" t="s">
        <v>3344</v>
      </c>
      <c r="N2" t="s">
        <v>3345</v>
      </c>
      <c r="O2" t="s">
        <v>3346</v>
      </c>
      <c r="P2" t="s">
        <v>3346</v>
      </c>
      <c r="Q2" t="s">
        <v>3346</v>
      </c>
    </row>
    <row r="3" spans="1:17" x14ac:dyDescent="0.25">
      <c r="A3" t="s">
        <v>3335</v>
      </c>
      <c r="B3" t="s">
        <v>3336</v>
      </c>
      <c r="C3" t="s">
        <v>3337</v>
      </c>
      <c r="D3" t="s">
        <v>3338</v>
      </c>
      <c r="E3">
        <v>101001</v>
      </c>
      <c r="F3" t="s">
        <v>114</v>
      </c>
      <c r="G3" t="s">
        <v>3339</v>
      </c>
      <c r="H3" t="s">
        <v>3340</v>
      </c>
      <c r="I3" t="s">
        <v>3347</v>
      </c>
      <c r="J3" t="s">
        <v>3348</v>
      </c>
      <c r="K3" t="s">
        <v>110</v>
      </c>
      <c r="L3" t="s">
        <v>3346</v>
      </c>
      <c r="M3" t="s">
        <v>3344</v>
      </c>
      <c r="N3" t="s">
        <v>3345</v>
      </c>
      <c r="O3" t="s">
        <v>3346</v>
      </c>
      <c r="P3" t="s">
        <v>3346</v>
      </c>
      <c r="Q3" t="s">
        <v>3346</v>
      </c>
    </row>
    <row r="4" spans="1:17" x14ac:dyDescent="0.25">
      <c r="A4" t="s">
        <v>3335</v>
      </c>
      <c r="B4" t="s">
        <v>3336</v>
      </c>
      <c r="C4" t="s">
        <v>3337</v>
      </c>
      <c r="D4" t="s">
        <v>3338</v>
      </c>
      <c r="E4">
        <v>101002</v>
      </c>
      <c r="F4" t="s">
        <v>102</v>
      </c>
      <c r="G4" t="s">
        <v>3349</v>
      </c>
      <c r="H4" t="s">
        <v>3350</v>
      </c>
      <c r="I4" t="s">
        <v>3351</v>
      </c>
      <c r="J4" t="s">
        <v>3352</v>
      </c>
      <c r="K4" t="s">
        <v>110</v>
      </c>
      <c r="L4" t="s">
        <v>3343</v>
      </c>
      <c r="M4" t="s">
        <v>3344</v>
      </c>
      <c r="N4" t="s">
        <v>3345</v>
      </c>
      <c r="O4" t="s">
        <v>3346</v>
      </c>
      <c r="P4" t="s">
        <v>3346</v>
      </c>
      <c r="Q4" t="s">
        <v>3346</v>
      </c>
    </row>
    <row r="5" spans="1:17" x14ac:dyDescent="0.25">
      <c r="A5" t="s">
        <v>3335</v>
      </c>
      <c r="B5" t="s">
        <v>3336</v>
      </c>
      <c r="C5" t="s">
        <v>3337</v>
      </c>
      <c r="D5" t="s">
        <v>3338</v>
      </c>
      <c r="E5">
        <v>101002</v>
      </c>
      <c r="F5" t="s">
        <v>102</v>
      </c>
      <c r="G5" t="s">
        <v>3349</v>
      </c>
      <c r="H5" t="s">
        <v>3350</v>
      </c>
      <c r="I5" t="s">
        <v>3353</v>
      </c>
      <c r="J5" t="s">
        <v>3354</v>
      </c>
      <c r="K5" t="s">
        <v>110</v>
      </c>
      <c r="L5" t="s">
        <v>3346</v>
      </c>
      <c r="M5" t="s">
        <v>3344</v>
      </c>
      <c r="N5" t="s">
        <v>3345</v>
      </c>
      <c r="O5" t="s">
        <v>3346</v>
      </c>
      <c r="P5" t="s">
        <v>3346</v>
      </c>
      <c r="Q5" t="s">
        <v>3346</v>
      </c>
    </row>
    <row r="6" spans="1:17" x14ac:dyDescent="0.25">
      <c r="A6" t="s">
        <v>3335</v>
      </c>
      <c r="B6" t="s">
        <v>3336</v>
      </c>
      <c r="C6" t="s">
        <v>3337</v>
      </c>
      <c r="D6" t="s">
        <v>3338</v>
      </c>
      <c r="E6">
        <v>101004</v>
      </c>
      <c r="F6" t="s">
        <v>3355</v>
      </c>
      <c r="G6" t="s">
        <v>3356</v>
      </c>
      <c r="H6" t="s">
        <v>3357</v>
      </c>
      <c r="I6" t="s">
        <v>3358</v>
      </c>
      <c r="J6" t="s">
        <v>3359</v>
      </c>
      <c r="K6" t="s">
        <v>110</v>
      </c>
      <c r="L6" t="s">
        <v>3343</v>
      </c>
      <c r="M6" t="s">
        <v>3344</v>
      </c>
      <c r="N6" t="s">
        <v>3360</v>
      </c>
      <c r="O6" t="s">
        <v>3346</v>
      </c>
      <c r="P6" t="s">
        <v>3346</v>
      </c>
      <c r="Q6" t="s">
        <v>3346</v>
      </c>
    </row>
    <row r="7" spans="1:17" x14ac:dyDescent="0.25">
      <c r="A7" t="s">
        <v>3335</v>
      </c>
      <c r="B7" t="s">
        <v>3336</v>
      </c>
      <c r="C7" t="s">
        <v>3337</v>
      </c>
      <c r="D7" t="s">
        <v>3338</v>
      </c>
      <c r="E7">
        <v>101004</v>
      </c>
      <c r="F7" t="s">
        <v>3355</v>
      </c>
      <c r="G7" t="s">
        <v>3356</v>
      </c>
      <c r="H7" t="s">
        <v>3357</v>
      </c>
      <c r="I7" t="s">
        <v>3361</v>
      </c>
      <c r="J7" t="s">
        <v>3362</v>
      </c>
      <c r="K7" t="s">
        <v>110</v>
      </c>
      <c r="L7" t="s">
        <v>3346</v>
      </c>
      <c r="M7" t="s">
        <v>3344</v>
      </c>
      <c r="N7" t="s">
        <v>3360</v>
      </c>
      <c r="O7" t="s">
        <v>3346</v>
      </c>
      <c r="P7" t="s">
        <v>3346</v>
      </c>
      <c r="Q7" t="s">
        <v>3346</v>
      </c>
    </row>
    <row r="8" spans="1:17" x14ac:dyDescent="0.25">
      <c r="A8" t="s">
        <v>3335</v>
      </c>
      <c r="B8" t="s">
        <v>3336</v>
      </c>
      <c r="C8" t="s">
        <v>3337</v>
      </c>
      <c r="D8" t="s">
        <v>3338</v>
      </c>
      <c r="E8">
        <v>101004</v>
      </c>
      <c r="F8" t="s">
        <v>3355</v>
      </c>
      <c r="G8" t="s">
        <v>3356</v>
      </c>
      <c r="H8" t="s">
        <v>3357</v>
      </c>
      <c r="I8" t="s">
        <v>3363</v>
      </c>
      <c r="J8" t="s">
        <v>3364</v>
      </c>
      <c r="K8" t="s">
        <v>110</v>
      </c>
      <c r="L8" t="s">
        <v>3346</v>
      </c>
      <c r="M8" t="s">
        <v>3344</v>
      </c>
      <c r="N8" t="s">
        <v>3360</v>
      </c>
      <c r="O8" t="s">
        <v>3346</v>
      </c>
      <c r="P8" t="s">
        <v>3346</v>
      </c>
      <c r="Q8" t="s">
        <v>3346</v>
      </c>
    </row>
    <row r="9" spans="1:17" x14ac:dyDescent="0.25">
      <c r="A9" t="s">
        <v>3335</v>
      </c>
      <c r="B9" t="s">
        <v>3336</v>
      </c>
      <c r="C9" t="s">
        <v>3337</v>
      </c>
      <c r="D9" t="s">
        <v>3338</v>
      </c>
      <c r="E9">
        <v>101004</v>
      </c>
      <c r="F9" t="s">
        <v>3355</v>
      </c>
      <c r="G9" t="s">
        <v>3356</v>
      </c>
      <c r="H9" t="s">
        <v>3357</v>
      </c>
      <c r="I9" t="s">
        <v>3365</v>
      </c>
      <c r="J9" t="s">
        <v>3366</v>
      </c>
      <c r="K9" t="s">
        <v>110</v>
      </c>
      <c r="L9" t="s">
        <v>3346</v>
      </c>
      <c r="M9" t="s">
        <v>3344</v>
      </c>
      <c r="N9" t="s">
        <v>3360</v>
      </c>
      <c r="O9" t="s">
        <v>3346</v>
      </c>
      <c r="P9" t="s">
        <v>3346</v>
      </c>
      <c r="Q9" t="s">
        <v>3346</v>
      </c>
    </row>
    <row r="10" spans="1:17" x14ac:dyDescent="0.25">
      <c r="A10" t="s">
        <v>3335</v>
      </c>
      <c r="B10" t="s">
        <v>3336</v>
      </c>
      <c r="C10" t="s">
        <v>3337</v>
      </c>
      <c r="D10" t="s">
        <v>3338</v>
      </c>
      <c r="E10">
        <v>101004</v>
      </c>
      <c r="F10" t="s">
        <v>3355</v>
      </c>
      <c r="G10" t="s">
        <v>3356</v>
      </c>
      <c r="H10" t="s">
        <v>3357</v>
      </c>
      <c r="I10" t="s">
        <v>3367</v>
      </c>
      <c r="J10" t="s">
        <v>3368</v>
      </c>
      <c r="K10" t="s">
        <v>110</v>
      </c>
      <c r="L10" t="s">
        <v>3346</v>
      </c>
      <c r="M10" t="s">
        <v>3344</v>
      </c>
      <c r="N10" t="s">
        <v>3360</v>
      </c>
      <c r="O10" t="s">
        <v>3346</v>
      </c>
      <c r="P10" t="s">
        <v>3346</v>
      </c>
      <c r="Q10" t="s">
        <v>3346</v>
      </c>
    </row>
    <row r="11" spans="1:17" x14ac:dyDescent="0.25">
      <c r="A11" t="s">
        <v>3335</v>
      </c>
      <c r="B11" t="s">
        <v>3336</v>
      </c>
      <c r="C11" t="s">
        <v>3337</v>
      </c>
      <c r="D11" t="s">
        <v>3338</v>
      </c>
      <c r="E11">
        <v>101004</v>
      </c>
      <c r="F11" t="s">
        <v>3355</v>
      </c>
      <c r="G11" t="s">
        <v>3356</v>
      </c>
      <c r="H11" t="s">
        <v>3357</v>
      </c>
      <c r="I11" t="s">
        <v>3369</v>
      </c>
      <c r="J11" t="s">
        <v>3370</v>
      </c>
      <c r="K11" t="s">
        <v>110</v>
      </c>
      <c r="L11" t="s">
        <v>3346</v>
      </c>
      <c r="M11" t="s">
        <v>3344</v>
      </c>
      <c r="N11" t="s">
        <v>3360</v>
      </c>
      <c r="O11" t="s">
        <v>3346</v>
      </c>
      <c r="P11" t="s">
        <v>3346</v>
      </c>
      <c r="Q11" t="s">
        <v>3346</v>
      </c>
    </row>
    <row r="12" spans="1:17" x14ac:dyDescent="0.25">
      <c r="A12" t="s">
        <v>3335</v>
      </c>
      <c r="B12" t="s">
        <v>3336</v>
      </c>
      <c r="C12" t="s">
        <v>3337</v>
      </c>
      <c r="D12" t="s">
        <v>3338</v>
      </c>
      <c r="E12">
        <v>101004</v>
      </c>
      <c r="F12" t="s">
        <v>3355</v>
      </c>
      <c r="G12" t="s">
        <v>3356</v>
      </c>
      <c r="H12" t="s">
        <v>3357</v>
      </c>
      <c r="I12" t="s">
        <v>3371</v>
      </c>
      <c r="J12" t="s">
        <v>3372</v>
      </c>
      <c r="K12" t="s">
        <v>110</v>
      </c>
      <c r="L12" t="s">
        <v>3346</v>
      </c>
      <c r="M12" t="s">
        <v>3344</v>
      </c>
      <c r="N12" t="s">
        <v>3360</v>
      </c>
      <c r="O12" t="s">
        <v>3346</v>
      </c>
      <c r="P12" t="s">
        <v>3346</v>
      </c>
      <c r="Q12" t="s">
        <v>3346</v>
      </c>
    </row>
    <row r="13" spans="1:17" x14ac:dyDescent="0.25">
      <c r="A13" t="s">
        <v>3335</v>
      </c>
      <c r="B13" t="s">
        <v>3336</v>
      </c>
      <c r="C13" t="s">
        <v>3337</v>
      </c>
      <c r="D13" t="s">
        <v>3338</v>
      </c>
      <c r="E13">
        <v>101004</v>
      </c>
      <c r="F13" t="s">
        <v>3355</v>
      </c>
      <c r="G13" t="s">
        <v>3356</v>
      </c>
      <c r="H13" t="s">
        <v>3357</v>
      </c>
      <c r="I13" t="s">
        <v>3373</v>
      </c>
      <c r="J13" t="s">
        <v>3374</v>
      </c>
      <c r="K13" t="s">
        <v>110</v>
      </c>
      <c r="L13" t="s">
        <v>3346</v>
      </c>
      <c r="M13" t="s">
        <v>3344</v>
      </c>
      <c r="N13" t="s">
        <v>3360</v>
      </c>
      <c r="O13" t="s">
        <v>3346</v>
      </c>
      <c r="P13" t="s">
        <v>3346</v>
      </c>
      <c r="Q13" t="s">
        <v>3346</v>
      </c>
    </row>
    <row r="14" spans="1:17" x14ac:dyDescent="0.25">
      <c r="A14" t="s">
        <v>3335</v>
      </c>
      <c r="B14" t="s">
        <v>3336</v>
      </c>
      <c r="C14" t="s">
        <v>3337</v>
      </c>
      <c r="D14" t="s">
        <v>3338</v>
      </c>
      <c r="E14">
        <v>101004</v>
      </c>
      <c r="F14" t="s">
        <v>3355</v>
      </c>
      <c r="G14" t="s">
        <v>3356</v>
      </c>
      <c r="H14" t="s">
        <v>3357</v>
      </c>
      <c r="I14" t="s">
        <v>3375</v>
      </c>
      <c r="J14" t="s">
        <v>3376</v>
      </c>
      <c r="K14" t="s">
        <v>110</v>
      </c>
      <c r="L14" t="s">
        <v>3346</v>
      </c>
      <c r="M14" t="s">
        <v>3344</v>
      </c>
      <c r="N14" t="s">
        <v>3360</v>
      </c>
      <c r="O14" t="s">
        <v>3346</v>
      </c>
      <c r="P14" t="s">
        <v>3346</v>
      </c>
      <c r="Q14" t="s">
        <v>3346</v>
      </c>
    </row>
    <row r="15" spans="1:17" x14ac:dyDescent="0.25">
      <c r="A15" t="s">
        <v>3335</v>
      </c>
      <c r="B15" t="s">
        <v>3336</v>
      </c>
      <c r="C15" t="s">
        <v>3337</v>
      </c>
      <c r="D15" t="s">
        <v>3338</v>
      </c>
      <c r="E15">
        <v>101005</v>
      </c>
      <c r="F15" t="s">
        <v>375</v>
      </c>
      <c r="G15" t="s">
        <v>3377</v>
      </c>
      <c r="H15" t="s">
        <v>3378</v>
      </c>
      <c r="I15" t="s">
        <v>3379</v>
      </c>
      <c r="J15" t="s">
        <v>3380</v>
      </c>
      <c r="K15" t="s">
        <v>110</v>
      </c>
      <c r="L15" t="s">
        <v>3343</v>
      </c>
      <c r="M15" t="s">
        <v>3344</v>
      </c>
      <c r="N15" t="s">
        <v>3345</v>
      </c>
      <c r="O15" t="s">
        <v>3346</v>
      </c>
      <c r="P15" t="s">
        <v>3346</v>
      </c>
      <c r="Q15" t="s">
        <v>3346</v>
      </c>
    </row>
    <row r="16" spans="1:17" x14ac:dyDescent="0.25">
      <c r="A16" t="s">
        <v>3335</v>
      </c>
      <c r="B16" t="s">
        <v>3336</v>
      </c>
      <c r="C16" t="s">
        <v>3337</v>
      </c>
      <c r="D16" t="s">
        <v>3338</v>
      </c>
      <c r="E16">
        <v>101005</v>
      </c>
      <c r="F16" t="s">
        <v>375</v>
      </c>
      <c r="G16" t="s">
        <v>3377</v>
      </c>
      <c r="H16" t="s">
        <v>3378</v>
      </c>
      <c r="I16" t="s">
        <v>3381</v>
      </c>
      <c r="J16" t="s">
        <v>3382</v>
      </c>
      <c r="K16" t="s">
        <v>110</v>
      </c>
      <c r="L16" t="s">
        <v>3346</v>
      </c>
      <c r="M16" t="s">
        <v>3344</v>
      </c>
      <c r="N16" t="s">
        <v>3345</v>
      </c>
      <c r="O16" t="s">
        <v>3346</v>
      </c>
      <c r="P16" t="s">
        <v>3346</v>
      </c>
      <c r="Q16" t="s">
        <v>3346</v>
      </c>
    </row>
    <row r="17" spans="1:17" x14ac:dyDescent="0.25">
      <c r="A17" t="s">
        <v>3335</v>
      </c>
      <c r="B17" t="s">
        <v>3336</v>
      </c>
      <c r="C17" t="s">
        <v>3337</v>
      </c>
      <c r="D17" t="s">
        <v>3338</v>
      </c>
      <c r="E17">
        <v>101005</v>
      </c>
      <c r="F17" t="s">
        <v>375</v>
      </c>
      <c r="G17" t="s">
        <v>3377</v>
      </c>
      <c r="H17" t="s">
        <v>3378</v>
      </c>
      <c r="I17" t="s">
        <v>3383</v>
      </c>
      <c r="J17" t="s">
        <v>3384</v>
      </c>
      <c r="K17" t="s">
        <v>110</v>
      </c>
      <c r="L17" t="s">
        <v>3346</v>
      </c>
      <c r="M17" t="s">
        <v>3344</v>
      </c>
      <c r="N17" t="s">
        <v>3345</v>
      </c>
      <c r="O17" t="s">
        <v>3346</v>
      </c>
      <c r="P17" t="s">
        <v>3346</v>
      </c>
      <c r="Q17" t="s">
        <v>3346</v>
      </c>
    </row>
    <row r="18" spans="1:17" x14ac:dyDescent="0.25">
      <c r="A18" t="s">
        <v>3335</v>
      </c>
      <c r="B18" t="s">
        <v>3336</v>
      </c>
      <c r="C18" t="s">
        <v>3337</v>
      </c>
      <c r="D18" t="s">
        <v>3338</v>
      </c>
      <c r="E18">
        <v>101006</v>
      </c>
      <c r="F18" t="s">
        <v>3385</v>
      </c>
      <c r="G18" t="s">
        <v>3386</v>
      </c>
      <c r="H18" t="s">
        <v>3387</v>
      </c>
      <c r="I18" t="s">
        <v>3388</v>
      </c>
      <c r="J18" t="s">
        <v>3389</v>
      </c>
      <c r="K18" t="s">
        <v>110</v>
      </c>
      <c r="L18" t="s">
        <v>3343</v>
      </c>
      <c r="M18" t="s">
        <v>3344</v>
      </c>
      <c r="N18" t="s">
        <v>3360</v>
      </c>
      <c r="O18" t="s">
        <v>3346</v>
      </c>
      <c r="P18" t="s">
        <v>3346</v>
      </c>
      <c r="Q18" t="s">
        <v>3346</v>
      </c>
    </row>
    <row r="19" spans="1:17" x14ac:dyDescent="0.25">
      <c r="A19" t="s">
        <v>3335</v>
      </c>
      <c r="B19" t="s">
        <v>3336</v>
      </c>
      <c r="C19" t="s">
        <v>3337</v>
      </c>
      <c r="D19" t="s">
        <v>3338</v>
      </c>
      <c r="E19">
        <v>101006</v>
      </c>
      <c r="F19" t="s">
        <v>3385</v>
      </c>
      <c r="G19" t="s">
        <v>3386</v>
      </c>
      <c r="H19" t="s">
        <v>3387</v>
      </c>
      <c r="I19" t="s">
        <v>3390</v>
      </c>
      <c r="J19" t="s">
        <v>3391</v>
      </c>
      <c r="K19" t="s">
        <v>110</v>
      </c>
      <c r="L19" t="s">
        <v>3346</v>
      </c>
      <c r="M19" t="s">
        <v>3344</v>
      </c>
      <c r="N19" t="s">
        <v>3360</v>
      </c>
      <c r="O19" t="s">
        <v>3346</v>
      </c>
      <c r="P19" t="s">
        <v>3346</v>
      </c>
      <c r="Q19" t="s">
        <v>3346</v>
      </c>
    </row>
    <row r="20" spans="1:17" x14ac:dyDescent="0.25">
      <c r="A20" t="s">
        <v>3335</v>
      </c>
      <c r="B20" t="s">
        <v>3336</v>
      </c>
      <c r="C20" t="s">
        <v>3337</v>
      </c>
      <c r="D20" t="s">
        <v>3338</v>
      </c>
      <c r="E20">
        <v>101006</v>
      </c>
      <c r="F20" t="s">
        <v>3385</v>
      </c>
      <c r="G20" t="s">
        <v>3386</v>
      </c>
      <c r="H20" t="s">
        <v>3387</v>
      </c>
      <c r="I20" t="s">
        <v>3392</v>
      </c>
      <c r="J20" t="s">
        <v>1579</v>
      </c>
      <c r="K20" t="s">
        <v>110</v>
      </c>
      <c r="L20" t="s">
        <v>3346</v>
      </c>
      <c r="M20" t="s">
        <v>3344</v>
      </c>
      <c r="N20" t="s">
        <v>3360</v>
      </c>
      <c r="O20" t="s">
        <v>3346</v>
      </c>
      <c r="P20" t="s">
        <v>3346</v>
      </c>
      <c r="Q20" t="s">
        <v>3346</v>
      </c>
    </row>
    <row r="21" spans="1:17" x14ac:dyDescent="0.25">
      <c r="A21" t="s">
        <v>3335</v>
      </c>
      <c r="B21" t="s">
        <v>3336</v>
      </c>
      <c r="C21" t="s">
        <v>3337</v>
      </c>
      <c r="D21" t="s">
        <v>3338</v>
      </c>
      <c r="E21">
        <v>101007</v>
      </c>
      <c r="F21" t="s">
        <v>156</v>
      </c>
      <c r="G21" t="s">
        <v>3393</v>
      </c>
      <c r="H21" t="s">
        <v>3394</v>
      </c>
      <c r="I21" t="s">
        <v>3395</v>
      </c>
      <c r="J21" t="s">
        <v>3396</v>
      </c>
      <c r="K21" t="s">
        <v>110</v>
      </c>
      <c r="L21" t="s">
        <v>3343</v>
      </c>
      <c r="M21" t="s">
        <v>3397</v>
      </c>
      <c r="N21" t="s">
        <v>3398</v>
      </c>
      <c r="O21" t="s">
        <v>3346</v>
      </c>
      <c r="P21" t="s">
        <v>3346</v>
      </c>
      <c r="Q21" t="s">
        <v>3346</v>
      </c>
    </row>
    <row r="22" spans="1:17" x14ac:dyDescent="0.25">
      <c r="A22" t="s">
        <v>3335</v>
      </c>
      <c r="B22" t="s">
        <v>3336</v>
      </c>
      <c r="C22" t="s">
        <v>3337</v>
      </c>
      <c r="D22" t="s">
        <v>3338</v>
      </c>
      <c r="E22">
        <v>101007</v>
      </c>
      <c r="F22" t="s">
        <v>156</v>
      </c>
      <c r="G22" t="s">
        <v>3393</v>
      </c>
      <c r="H22" t="s">
        <v>3394</v>
      </c>
      <c r="I22" t="s">
        <v>3399</v>
      </c>
      <c r="J22" t="s">
        <v>3400</v>
      </c>
      <c r="K22" t="s">
        <v>110</v>
      </c>
      <c r="L22" t="s">
        <v>3346</v>
      </c>
      <c r="M22" t="s">
        <v>3397</v>
      </c>
      <c r="N22" t="s">
        <v>3398</v>
      </c>
      <c r="O22" t="s">
        <v>3346</v>
      </c>
      <c r="P22" t="s">
        <v>3346</v>
      </c>
      <c r="Q22" t="s">
        <v>3346</v>
      </c>
    </row>
    <row r="23" spans="1:17" x14ac:dyDescent="0.25">
      <c r="A23" t="s">
        <v>3335</v>
      </c>
      <c r="B23" t="s">
        <v>3336</v>
      </c>
      <c r="C23" t="s">
        <v>3401</v>
      </c>
      <c r="D23" t="s">
        <v>3402</v>
      </c>
      <c r="E23">
        <v>199001</v>
      </c>
      <c r="F23" t="s">
        <v>3403</v>
      </c>
      <c r="G23" t="s">
        <v>3404</v>
      </c>
      <c r="H23" t="s">
        <v>3405</v>
      </c>
      <c r="I23" t="s">
        <v>3406</v>
      </c>
      <c r="J23" t="s">
        <v>994</v>
      </c>
      <c r="K23" t="s">
        <v>110</v>
      </c>
      <c r="L23" t="s">
        <v>3343</v>
      </c>
      <c r="M23" t="s">
        <v>3344</v>
      </c>
      <c r="N23" t="s">
        <v>3345</v>
      </c>
      <c r="O23" t="s">
        <v>3346</v>
      </c>
      <c r="P23" t="s">
        <v>3346</v>
      </c>
      <c r="Q23" t="s">
        <v>3346</v>
      </c>
    </row>
    <row r="24" spans="1:17" x14ac:dyDescent="0.25">
      <c r="A24" t="s">
        <v>3335</v>
      </c>
      <c r="B24" t="s">
        <v>3336</v>
      </c>
      <c r="C24" t="s">
        <v>3401</v>
      </c>
      <c r="D24" t="s">
        <v>3402</v>
      </c>
      <c r="E24">
        <v>199001</v>
      </c>
      <c r="F24" t="s">
        <v>3403</v>
      </c>
      <c r="G24" t="s">
        <v>3404</v>
      </c>
      <c r="H24" t="s">
        <v>3405</v>
      </c>
      <c r="I24" t="s">
        <v>3407</v>
      </c>
      <c r="J24" t="s">
        <v>200</v>
      </c>
      <c r="K24" t="s">
        <v>110</v>
      </c>
      <c r="L24" t="s">
        <v>3346</v>
      </c>
      <c r="M24" t="s">
        <v>3344</v>
      </c>
      <c r="N24" t="s">
        <v>3345</v>
      </c>
      <c r="O24" t="s">
        <v>3346</v>
      </c>
      <c r="P24" t="s">
        <v>3346</v>
      </c>
      <c r="Q24" t="s">
        <v>3346</v>
      </c>
    </row>
    <row r="25" spans="1:17" x14ac:dyDescent="0.25">
      <c r="A25" t="s">
        <v>3335</v>
      </c>
      <c r="B25" t="s">
        <v>3336</v>
      </c>
      <c r="C25" t="s">
        <v>3401</v>
      </c>
      <c r="D25" t="s">
        <v>3402</v>
      </c>
      <c r="E25">
        <v>199001</v>
      </c>
      <c r="F25" t="s">
        <v>3403</v>
      </c>
      <c r="G25" t="s">
        <v>3404</v>
      </c>
      <c r="H25" t="s">
        <v>3405</v>
      </c>
      <c r="I25" t="s">
        <v>3408</v>
      </c>
      <c r="J25" t="s">
        <v>3409</v>
      </c>
      <c r="K25" t="s">
        <v>110</v>
      </c>
      <c r="L25" t="s">
        <v>3346</v>
      </c>
      <c r="M25" t="s">
        <v>3344</v>
      </c>
      <c r="N25" t="s">
        <v>3345</v>
      </c>
      <c r="O25" t="s">
        <v>3346</v>
      </c>
      <c r="P25" t="s">
        <v>3346</v>
      </c>
      <c r="Q25" t="s">
        <v>3346</v>
      </c>
    </row>
    <row r="26" spans="1:17" x14ac:dyDescent="0.25">
      <c r="A26" t="s">
        <v>3335</v>
      </c>
      <c r="B26" t="s">
        <v>3336</v>
      </c>
      <c r="C26" t="s">
        <v>3401</v>
      </c>
      <c r="D26" t="s">
        <v>3402</v>
      </c>
      <c r="E26">
        <v>199001</v>
      </c>
      <c r="F26" t="s">
        <v>3403</v>
      </c>
      <c r="G26" t="s">
        <v>3404</v>
      </c>
      <c r="H26" t="s">
        <v>3405</v>
      </c>
      <c r="I26" t="s">
        <v>3410</v>
      </c>
      <c r="J26" t="s">
        <v>3389</v>
      </c>
      <c r="K26" t="s">
        <v>110</v>
      </c>
      <c r="L26" t="s">
        <v>3346</v>
      </c>
      <c r="M26" t="s">
        <v>3344</v>
      </c>
      <c r="N26" t="s">
        <v>3345</v>
      </c>
      <c r="O26" t="s">
        <v>3346</v>
      </c>
      <c r="P26" t="s">
        <v>3346</v>
      </c>
      <c r="Q26" t="s">
        <v>3346</v>
      </c>
    </row>
    <row r="27" spans="1:17" x14ac:dyDescent="0.25">
      <c r="A27" t="s">
        <v>3335</v>
      </c>
      <c r="B27" t="s">
        <v>3336</v>
      </c>
      <c r="C27" t="s">
        <v>3401</v>
      </c>
      <c r="D27" t="s">
        <v>3402</v>
      </c>
      <c r="E27">
        <v>199001</v>
      </c>
      <c r="F27" t="s">
        <v>3403</v>
      </c>
      <c r="G27" t="s">
        <v>3404</v>
      </c>
      <c r="H27" t="s">
        <v>3405</v>
      </c>
      <c r="I27" t="s">
        <v>3411</v>
      </c>
      <c r="J27" t="s">
        <v>3412</v>
      </c>
      <c r="K27" t="s">
        <v>110</v>
      </c>
      <c r="L27" t="s">
        <v>3346</v>
      </c>
      <c r="M27" t="s">
        <v>3344</v>
      </c>
      <c r="N27" t="s">
        <v>3345</v>
      </c>
      <c r="O27" t="s">
        <v>3346</v>
      </c>
      <c r="P27" t="s">
        <v>3346</v>
      </c>
      <c r="Q27" t="s">
        <v>3346</v>
      </c>
    </row>
    <row r="28" spans="1:17" x14ac:dyDescent="0.25">
      <c r="A28" t="s">
        <v>3335</v>
      </c>
      <c r="B28" t="s">
        <v>3336</v>
      </c>
      <c r="C28" t="s">
        <v>3401</v>
      </c>
      <c r="D28" t="s">
        <v>3402</v>
      </c>
      <c r="E28">
        <v>199001</v>
      </c>
      <c r="F28" t="s">
        <v>3403</v>
      </c>
      <c r="G28" t="s">
        <v>3404</v>
      </c>
      <c r="H28" t="s">
        <v>3405</v>
      </c>
      <c r="I28" t="s">
        <v>3413</v>
      </c>
      <c r="J28" t="s">
        <v>3414</v>
      </c>
      <c r="K28" t="s">
        <v>110</v>
      </c>
      <c r="L28" t="s">
        <v>3346</v>
      </c>
      <c r="M28" t="s">
        <v>3344</v>
      </c>
      <c r="N28" t="s">
        <v>3345</v>
      </c>
      <c r="O28" t="s">
        <v>3346</v>
      </c>
      <c r="P28" t="s">
        <v>3346</v>
      </c>
      <c r="Q28" t="s">
        <v>3346</v>
      </c>
    </row>
    <row r="29" spans="1:17" x14ac:dyDescent="0.25">
      <c r="A29" t="s">
        <v>3335</v>
      </c>
      <c r="B29" t="s">
        <v>3336</v>
      </c>
      <c r="C29" t="s">
        <v>3401</v>
      </c>
      <c r="D29" t="s">
        <v>3402</v>
      </c>
      <c r="E29">
        <v>199001</v>
      </c>
      <c r="F29" t="s">
        <v>3403</v>
      </c>
      <c r="G29" t="s">
        <v>3404</v>
      </c>
      <c r="H29" t="s">
        <v>3405</v>
      </c>
      <c r="I29" t="s">
        <v>3415</v>
      </c>
      <c r="J29" t="s">
        <v>3416</v>
      </c>
      <c r="K29" t="s">
        <v>3417</v>
      </c>
      <c r="L29" t="s">
        <v>3346</v>
      </c>
      <c r="M29" t="s">
        <v>3344</v>
      </c>
      <c r="N29" t="s">
        <v>3345</v>
      </c>
      <c r="O29" t="s">
        <v>3346</v>
      </c>
      <c r="P29" t="s">
        <v>3346</v>
      </c>
      <c r="Q29" t="s">
        <v>3346</v>
      </c>
    </row>
    <row r="30" spans="1:17" x14ac:dyDescent="0.25">
      <c r="A30" t="s">
        <v>3335</v>
      </c>
      <c r="B30" t="s">
        <v>3336</v>
      </c>
      <c r="C30" t="s">
        <v>3401</v>
      </c>
      <c r="D30" t="s">
        <v>3402</v>
      </c>
      <c r="E30">
        <v>199001</v>
      </c>
      <c r="F30" t="s">
        <v>3403</v>
      </c>
      <c r="G30" t="s">
        <v>3404</v>
      </c>
      <c r="H30" t="s">
        <v>3405</v>
      </c>
      <c r="I30" t="s">
        <v>3418</v>
      </c>
      <c r="J30" t="s">
        <v>3419</v>
      </c>
      <c r="K30" t="s">
        <v>38</v>
      </c>
      <c r="L30" t="s">
        <v>3346</v>
      </c>
      <c r="M30" t="s">
        <v>3344</v>
      </c>
      <c r="N30" t="s">
        <v>3345</v>
      </c>
      <c r="O30" t="s">
        <v>3346</v>
      </c>
      <c r="P30" t="s">
        <v>3346</v>
      </c>
      <c r="Q30" t="s">
        <v>3346</v>
      </c>
    </row>
    <row r="31" spans="1:17" x14ac:dyDescent="0.25">
      <c r="A31" t="s">
        <v>3335</v>
      </c>
      <c r="B31" t="s">
        <v>3336</v>
      </c>
      <c r="C31" t="s">
        <v>3401</v>
      </c>
      <c r="D31" t="s">
        <v>3402</v>
      </c>
      <c r="E31">
        <v>199001</v>
      </c>
      <c r="F31" t="s">
        <v>3403</v>
      </c>
      <c r="G31" t="s">
        <v>3404</v>
      </c>
      <c r="H31" t="s">
        <v>3405</v>
      </c>
      <c r="I31" t="s">
        <v>3420</v>
      </c>
      <c r="J31" t="s">
        <v>3421</v>
      </c>
      <c r="K31" t="s">
        <v>110</v>
      </c>
      <c r="L31" t="s">
        <v>3346</v>
      </c>
      <c r="M31" t="s">
        <v>3344</v>
      </c>
      <c r="N31" t="s">
        <v>3345</v>
      </c>
      <c r="O31" t="s">
        <v>3346</v>
      </c>
      <c r="P31" t="s">
        <v>3346</v>
      </c>
      <c r="Q31" t="s">
        <v>3346</v>
      </c>
    </row>
    <row r="32" spans="1:17" x14ac:dyDescent="0.25">
      <c r="A32" t="s">
        <v>3335</v>
      </c>
      <c r="B32" t="s">
        <v>3336</v>
      </c>
      <c r="C32" t="s">
        <v>3401</v>
      </c>
      <c r="D32" t="s">
        <v>3402</v>
      </c>
      <c r="E32">
        <v>199001</v>
      </c>
      <c r="F32" t="s">
        <v>3403</v>
      </c>
      <c r="G32" t="s">
        <v>3404</v>
      </c>
      <c r="H32" t="s">
        <v>3405</v>
      </c>
      <c r="I32" t="s">
        <v>3422</v>
      </c>
      <c r="J32" t="s">
        <v>3423</v>
      </c>
      <c r="K32" t="s">
        <v>110</v>
      </c>
      <c r="L32" t="s">
        <v>3346</v>
      </c>
      <c r="M32" t="s">
        <v>3344</v>
      </c>
      <c r="N32" t="s">
        <v>3345</v>
      </c>
      <c r="O32" t="s">
        <v>3346</v>
      </c>
      <c r="P32" t="s">
        <v>3346</v>
      </c>
      <c r="Q32" t="s">
        <v>3346</v>
      </c>
    </row>
    <row r="33" spans="1:17" x14ac:dyDescent="0.25">
      <c r="A33" t="s">
        <v>3335</v>
      </c>
      <c r="B33" t="s">
        <v>3336</v>
      </c>
      <c r="C33" t="s">
        <v>3401</v>
      </c>
      <c r="D33" t="s">
        <v>3402</v>
      </c>
      <c r="E33">
        <v>199001</v>
      </c>
      <c r="F33" t="s">
        <v>3403</v>
      </c>
      <c r="G33" t="s">
        <v>3404</v>
      </c>
      <c r="H33" t="s">
        <v>3405</v>
      </c>
      <c r="I33" t="s">
        <v>3424</v>
      </c>
      <c r="J33" t="s">
        <v>3425</v>
      </c>
      <c r="K33" t="s">
        <v>110</v>
      </c>
      <c r="L33" t="s">
        <v>3346</v>
      </c>
      <c r="M33" t="s">
        <v>3344</v>
      </c>
      <c r="N33" t="s">
        <v>3345</v>
      </c>
      <c r="O33" t="s">
        <v>3346</v>
      </c>
      <c r="P33" t="s">
        <v>3346</v>
      </c>
      <c r="Q33" t="s">
        <v>3346</v>
      </c>
    </row>
    <row r="34" spans="1:17" x14ac:dyDescent="0.25">
      <c r="A34" t="s">
        <v>3335</v>
      </c>
      <c r="B34" t="s">
        <v>3336</v>
      </c>
      <c r="C34" t="s">
        <v>3401</v>
      </c>
      <c r="D34" t="s">
        <v>3402</v>
      </c>
      <c r="E34">
        <v>199001</v>
      </c>
      <c r="F34" t="s">
        <v>3403</v>
      </c>
      <c r="G34" t="s">
        <v>3404</v>
      </c>
      <c r="H34" t="s">
        <v>3405</v>
      </c>
      <c r="I34" t="s">
        <v>3426</v>
      </c>
      <c r="J34" t="s">
        <v>3427</v>
      </c>
      <c r="K34" t="s">
        <v>110</v>
      </c>
      <c r="L34" t="s">
        <v>3346</v>
      </c>
      <c r="M34" t="s">
        <v>3344</v>
      </c>
      <c r="N34" t="s">
        <v>3345</v>
      </c>
      <c r="O34" t="s">
        <v>3346</v>
      </c>
      <c r="P34" t="s">
        <v>3346</v>
      </c>
      <c r="Q34" t="s">
        <v>3346</v>
      </c>
    </row>
    <row r="35" spans="1:17" x14ac:dyDescent="0.25">
      <c r="A35" t="s">
        <v>3335</v>
      </c>
      <c r="B35" t="s">
        <v>3336</v>
      </c>
      <c r="C35" t="s">
        <v>3401</v>
      </c>
      <c r="D35" t="s">
        <v>3402</v>
      </c>
      <c r="E35">
        <v>199011</v>
      </c>
      <c r="F35" t="s">
        <v>2475</v>
      </c>
      <c r="G35" t="s">
        <v>3428</v>
      </c>
      <c r="H35" t="s">
        <v>3429</v>
      </c>
      <c r="I35" t="s">
        <v>3430</v>
      </c>
      <c r="J35" t="s">
        <v>2475</v>
      </c>
      <c r="K35" t="s">
        <v>110</v>
      </c>
      <c r="L35" t="s">
        <v>3343</v>
      </c>
      <c r="M35" t="s">
        <v>3344</v>
      </c>
      <c r="N35" t="s">
        <v>3345</v>
      </c>
      <c r="O35" t="s">
        <v>3346</v>
      </c>
      <c r="P35" t="s">
        <v>3346</v>
      </c>
      <c r="Q35" t="s">
        <v>3346</v>
      </c>
    </row>
    <row r="36" spans="1:17" x14ac:dyDescent="0.25">
      <c r="A36" t="s">
        <v>3335</v>
      </c>
      <c r="B36" t="s">
        <v>3336</v>
      </c>
      <c r="C36" t="s">
        <v>3401</v>
      </c>
      <c r="D36" t="s">
        <v>3402</v>
      </c>
      <c r="E36">
        <v>199011</v>
      </c>
      <c r="F36" t="s">
        <v>2475</v>
      </c>
      <c r="G36" t="s">
        <v>3428</v>
      </c>
      <c r="H36" t="s">
        <v>3429</v>
      </c>
      <c r="I36" t="s">
        <v>3431</v>
      </c>
      <c r="J36" t="s">
        <v>3432</v>
      </c>
      <c r="K36" t="s">
        <v>3433</v>
      </c>
      <c r="L36" t="s">
        <v>3346</v>
      </c>
      <c r="M36" t="s">
        <v>3344</v>
      </c>
      <c r="N36" t="s">
        <v>3345</v>
      </c>
      <c r="O36" t="s">
        <v>3346</v>
      </c>
      <c r="P36" t="s">
        <v>3346</v>
      </c>
      <c r="Q36" t="s">
        <v>3346</v>
      </c>
    </row>
    <row r="37" spans="1:17" x14ac:dyDescent="0.25">
      <c r="A37" t="s">
        <v>3335</v>
      </c>
      <c r="B37" t="s">
        <v>3336</v>
      </c>
      <c r="C37" t="s">
        <v>3401</v>
      </c>
      <c r="D37" t="s">
        <v>3402</v>
      </c>
      <c r="E37">
        <v>199012</v>
      </c>
      <c r="F37" t="s">
        <v>3434</v>
      </c>
      <c r="G37" t="s">
        <v>3435</v>
      </c>
      <c r="H37" t="s">
        <v>3429</v>
      </c>
      <c r="I37" t="s">
        <v>3436</v>
      </c>
      <c r="J37" t="s">
        <v>3434</v>
      </c>
      <c r="K37" t="s">
        <v>110</v>
      </c>
      <c r="L37" t="s">
        <v>3343</v>
      </c>
      <c r="M37" t="s">
        <v>3344</v>
      </c>
      <c r="N37" t="s">
        <v>3345</v>
      </c>
      <c r="O37" t="s">
        <v>3346</v>
      </c>
      <c r="P37" t="s">
        <v>3346</v>
      </c>
      <c r="Q37" t="s">
        <v>3346</v>
      </c>
    </row>
    <row r="38" spans="1:17" x14ac:dyDescent="0.25">
      <c r="A38" t="s">
        <v>3335</v>
      </c>
      <c r="B38" t="s">
        <v>3336</v>
      </c>
      <c r="C38" t="s">
        <v>3401</v>
      </c>
      <c r="D38" t="s">
        <v>3402</v>
      </c>
      <c r="E38">
        <v>199013</v>
      </c>
      <c r="F38" t="s">
        <v>3437</v>
      </c>
      <c r="G38" t="s">
        <v>3438</v>
      </c>
      <c r="H38" t="s">
        <v>3429</v>
      </c>
      <c r="I38" t="s">
        <v>3439</v>
      </c>
      <c r="J38" t="s">
        <v>3437</v>
      </c>
      <c r="K38" t="s">
        <v>110</v>
      </c>
      <c r="L38" t="s">
        <v>3343</v>
      </c>
      <c r="M38" t="s">
        <v>3344</v>
      </c>
      <c r="N38" t="s">
        <v>3345</v>
      </c>
      <c r="O38" t="s">
        <v>3346</v>
      </c>
      <c r="P38" t="s">
        <v>3346</v>
      </c>
      <c r="Q38" t="s">
        <v>3346</v>
      </c>
    </row>
    <row r="39" spans="1:17" x14ac:dyDescent="0.25">
      <c r="A39" t="s">
        <v>3335</v>
      </c>
      <c r="B39" t="s">
        <v>3336</v>
      </c>
      <c r="C39" t="s">
        <v>3401</v>
      </c>
      <c r="D39" t="s">
        <v>3402</v>
      </c>
      <c r="E39">
        <v>199055</v>
      </c>
      <c r="F39" t="s">
        <v>3440</v>
      </c>
      <c r="G39" t="s">
        <v>3441</v>
      </c>
      <c r="H39" t="s">
        <v>2503</v>
      </c>
      <c r="I39" t="s">
        <v>3442</v>
      </c>
      <c r="J39" t="s">
        <v>2489</v>
      </c>
      <c r="K39" t="s">
        <v>110</v>
      </c>
      <c r="L39" t="s">
        <v>3343</v>
      </c>
      <c r="M39" t="s">
        <v>3344</v>
      </c>
      <c r="N39" t="s">
        <v>3345</v>
      </c>
      <c r="O39" t="s">
        <v>3346</v>
      </c>
      <c r="P39" t="s">
        <v>3346</v>
      </c>
      <c r="Q39" t="s">
        <v>3346</v>
      </c>
    </row>
    <row r="40" spans="1:17" x14ac:dyDescent="0.25">
      <c r="A40" t="s">
        <v>3335</v>
      </c>
      <c r="B40" t="s">
        <v>3336</v>
      </c>
      <c r="C40" t="s">
        <v>3401</v>
      </c>
      <c r="D40" t="s">
        <v>3402</v>
      </c>
      <c r="E40">
        <v>199055</v>
      </c>
      <c r="F40" t="s">
        <v>3440</v>
      </c>
      <c r="G40" t="s">
        <v>3441</v>
      </c>
      <c r="H40" t="s">
        <v>2503</v>
      </c>
      <c r="I40" t="s">
        <v>3443</v>
      </c>
      <c r="J40" t="s">
        <v>3444</v>
      </c>
      <c r="K40" t="s">
        <v>110</v>
      </c>
      <c r="L40" t="s">
        <v>3346</v>
      </c>
      <c r="M40" t="s">
        <v>3344</v>
      </c>
      <c r="N40" t="s">
        <v>3345</v>
      </c>
      <c r="O40" t="s">
        <v>3346</v>
      </c>
      <c r="P40" t="s">
        <v>3346</v>
      </c>
      <c r="Q40" t="s">
        <v>3346</v>
      </c>
    </row>
    <row r="41" spans="1:17" x14ac:dyDescent="0.25">
      <c r="A41" t="s">
        <v>3335</v>
      </c>
      <c r="B41" t="s">
        <v>3336</v>
      </c>
      <c r="C41" t="s">
        <v>3401</v>
      </c>
      <c r="D41" t="s">
        <v>3402</v>
      </c>
      <c r="E41">
        <v>199055</v>
      </c>
      <c r="F41" t="s">
        <v>3440</v>
      </c>
      <c r="G41" t="s">
        <v>3441</v>
      </c>
      <c r="H41" t="s">
        <v>2503</v>
      </c>
      <c r="I41" t="s">
        <v>3445</v>
      </c>
      <c r="J41" t="s">
        <v>3446</v>
      </c>
      <c r="K41" t="s">
        <v>110</v>
      </c>
      <c r="L41" t="s">
        <v>3346</v>
      </c>
      <c r="M41" t="s">
        <v>3344</v>
      </c>
      <c r="N41" t="s">
        <v>3345</v>
      </c>
      <c r="O41" t="s">
        <v>3346</v>
      </c>
      <c r="P41" t="s">
        <v>3346</v>
      </c>
      <c r="Q41" t="s">
        <v>3346</v>
      </c>
    </row>
    <row r="42" spans="1:17" x14ac:dyDescent="0.25">
      <c r="A42" t="s">
        <v>3335</v>
      </c>
      <c r="B42" t="s">
        <v>3336</v>
      </c>
      <c r="C42" t="s">
        <v>3401</v>
      </c>
      <c r="D42" t="s">
        <v>3402</v>
      </c>
      <c r="E42">
        <v>199055</v>
      </c>
      <c r="F42" t="s">
        <v>3440</v>
      </c>
      <c r="G42" t="s">
        <v>3441</v>
      </c>
      <c r="H42" t="s">
        <v>2503</v>
      </c>
      <c r="I42" t="s">
        <v>3447</v>
      </c>
      <c r="J42" t="s">
        <v>3448</v>
      </c>
      <c r="K42" t="s">
        <v>110</v>
      </c>
      <c r="L42" t="s">
        <v>3346</v>
      </c>
      <c r="M42" t="s">
        <v>3344</v>
      </c>
      <c r="N42" t="s">
        <v>3345</v>
      </c>
      <c r="O42" t="s">
        <v>3346</v>
      </c>
      <c r="P42" t="s">
        <v>3346</v>
      </c>
      <c r="Q42" t="s">
        <v>3346</v>
      </c>
    </row>
    <row r="43" spans="1:17" x14ac:dyDescent="0.25">
      <c r="A43" t="s">
        <v>3335</v>
      </c>
      <c r="B43" t="s">
        <v>3336</v>
      </c>
      <c r="C43" t="s">
        <v>3401</v>
      </c>
      <c r="D43" t="s">
        <v>3402</v>
      </c>
      <c r="E43">
        <v>199055</v>
      </c>
      <c r="F43" t="s">
        <v>3440</v>
      </c>
      <c r="G43" t="s">
        <v>3441</v>
      </c>
      <c r="H43" t="s">
        <v>2503</v>
      </c>
      <c r="I43" t="s">
        <v>3449</v>
      </c>
      <c r="J43" t="s">
        <v>3450</v>
      </c>
      <c r="K43" t="s">
        <v>110</v>
      </c>
      <c r="L43" t="s">
        <v>3346</v>
      </c>
      <c r="M43" t="s">
        <v>3344</v>
      </c>
      <c r="N43" t="s">
        <v>3345</v>
      </c>
      <c r="O43" t="s">
        <v>3346</v>
      </c>
      <c r="P43" t="s">
        <v>3346</v>
      </c>
      <c r="Q43" t="s">
        <v>3346</v>
      </c>
    </row>
    <row r="44" spans="1:17" x14ac:dyDescent="0.25">
      <c r="A44" t="s">
        <v>3335</v>
      </c>
      <c r="B44" t="s">
        <v>3336</v>
      </c>
      <c r="C44" t="s">
        <v>3401</v>
      </c>
      <c r="D44" t="s">
        <v>3402</v>
      </c>
      <c r="E44">
        <v>199055</v>
      </c>
      <c r="F44" t="s">
        <v>3440</v>
      </c>
      <c r="G44" t="s">
        <v>3441</v>
      </c>
      <c r="H44" t="s">
        <v>2503</v>
      </c>
      <c r="I44" t="s">
        <v>3451</v>
      </c>
      <c r="J44" t="s">
        <v>3452</v>
      </c>
      <c r="K44" t="s">
        <v>110</v>
      </c>
      <c r="L44" t="s">
        <v>3346</v>
      </c>
      <c r="M44" t="s">
        <v>3344</v>
      </c>
      <c r="N44" t="s">
        <v>3345</v>
      </c>
      <c r="O44" t="s">
        <v>3346</v>
      </c>
      <c r="P44" t="s">
        <v>3346</v>
      </c>
      <c r="Q44" t="s">
        <v>3346</v>
      </c>
    </row>
    <row r="45" spans="1:17" x14ac:dyDescent="0.25">
      <c r="A45" t="s">
        <v>3335</v>
      </c>
      <c r="B45" t="s">
        <v>3336</v>
      </c>
      <c r="C45" t="s">
        <v>3401</v>
      </c>
      <c r="D45" t="s">
        <v>3402</v>
      </c>
      <c r="E45">
        <v>199055</v>
      </c>
      <c r="F45" t="s">
        <v>3440</v>
      </c>
      <c r="G45" t="s">
        <v>3441</v>
      </c>
      <c r="H45" t="s">
        <v>2503</v>
      </c>
      <c r="I45" t="s">
        <v>3453</v>
      </c>
      <c r="J45" t="s">
        <v>3454</v>
      </c>
      <c r="K45" t="s">
        <v>110</v>
      </c>
      <c r="L45" t="s">
        <v>3346</v>
      </c>
      <c r="M45" t="s">
        <v>3344</v>
      </c>
      <c r="N45" t="s">
        <v>3345</v>
      </c>
      <c r="O45" t="s">
        <v>3346</v>
      </c>
      <c r="P45" t="s">
        <v>3346</v>
      </c>
      <c r="Q45" t="s">
        <v>3346</v>
      </c>
    </row>
    <row r="46" spans="1:17" x14ac:dyDescent="0.25">
      <c r="A46" t="s">
        <v>3335</v>
      </c>
      <c r="B46" t="s">
        <v>3336</v>
      </c>
      <c r="C46" t="s">
        <v>3401</v>
      </c>
      <c r="D46" t="s">
        <v>3402</v>
      </c>
      <c r="E46">
        <v>199055</v>
      </c>
      <c r="F46" t="s">
        <v>3440</v>
      </c>
      <c r="G46" t="s">
        <v>3441</v>
      </c>
      <c r="H46" t="s">
        <v>2503</v>
      </c>
      <c r="I46" t="s">
        <v>3455</v>
      </c>
      <c r="J46" t="s">
        <v>3456</v>
      </c>
      <c r="K46" t="s">
        <v>110</v>
      </c>
      <c r="L46" t="s">
        <v>3346</v>
      </c>
      <c r="M46" t="s">
        <v>3344</v>
      </c>
      <c r="N46" t="s">
        <v>3345</v>
      </c>
      <c r="O46" t="s">
        <v>3346</v>
      </c>
      <c r="P46" t="s">
        <v>3346</v>
      </c>
      <c r="Q46" t="s">
        <v>3346</v>
      </c>
    </row>
    <row r="47" spans="1:17" x14ac:dyDescent="0.25">
      <c r="A47" t="s">
        <v>3335</v>
      </c>
      <c r="B47" t="s">
        <v>3336</v>
      </c>
      <c r="C47" t="s">
        <v>3401</v>
      </c>
      <c r="D47" t="s">
        <v>3402</v>
      </c>
      <c r="E47">
        <v>199055</v>
      </c>
      <c r="F47" t="s">
        <v>3440</v>
      </c>
      <c r="G47" t="s">
        <v>3441</v>
      </c>
      <c r="H47" t="s">
        <v>2503</v>
      </c>
      <c r="I47" t="s">
        <v>3457</v>
      </c>
      <c r="J47" t="s">
        <v>3458</v>
      </c>
      <c r="K47" t="s">
        <v>110</v>
      </c>
      <c r="L47" t="s">
        <v>3346</v>
      </c>
      <c r="M47" t="s">
        <v>3344</v>
      </c>
      <c r="N47" t="s">
        <v>3345</v>
      </c>
      <c r="O47" t="s">
        <v>3346</v>
      </c>
      <c r="P47" t="s">
        <v>3346</v>
      </c>
      <c r="Q47" t="s">
        <v>3346</v>
      </c>
    </row>
    <row r="48" spans="1:17" x14ac:dyDescent="0.25">
      <c r="A48" t="s">
        <v>3335</v>
      </c>
      <c r="B48" t="s">
        <v>3336</v>
      </c>
      <c r="C48" t="s">
        <v>3401</v>
      </c>
      <c r="D48" t="s">
        <v>3402</v>
      </c>
      <c r="E48">
        <v>199055</v>
      </c>
      <c r="F48" t="s">
        <v>3440</v>
      </c>
      <c r="G48" t="s">
        <v>3441</v>
      </c>
      <c r="H48" t="s">
        <v>2503</v>
      </c>
      <c r="I48" t="s">
        <v>3459</v>
      </c>
      <c r="J48" t="s">
        <v>3460</v>
      </c>
      <c r="K48" t="s">
        <v>110</v>
      </c>
      <c r="L48" t="s">
        <v>3346</v>
      </c>
      <c r="M48" t="s">
        <v>3344</v>
      </c>
      <c r="N48" t="s">
        <v>3345</v>
      </c>
      <c r="O48" t="s">
        <v>3346</v>
      </c>
      <c r="P48" t="s">
        <v>3346</v>
      </c>
      <c r="Q48" t="s">
        <v>3346</v>
      </c>
    </row>
    <row r="49" spans="1:17" x14ac:dyDescent="0.25">
      <c r="A49" t="s">
        <v>3335</v>
      </c>
      <c r="B49" t="s">
        <v>3336</v>
      </c>
      <c r="C49" t="s">
        <v>3401</v>
      </c>
      <c r="D49" t="s">
        <v>3402</v>
      </c>
      <c r="E49">
        <v>199055</v>
      </c>
      <c r="F49" t="s">
        <v>3440</v>
      </c>
      <c r="G49" t="s">
        <v>3441</v>
      </c>
      <c r="H49" t="s">
        <v>2503</v>
      </c>
      <c r="I49" t="s">
        <v>3461</v>
      </c>
      <c r="J49" t="s">
        <v>3462</v>
      </c>
      <c r="K49" t="s">
        <v>110</v>
      </c>
      <c r="L49" t="s">
        <v>3346</v>
      </c>
      <c r="M49" t="s">
        <v>3344</v>
      </c>
      <c r="N49" t="s">
        <v>3345</v>
      </c>
      <c r="O49" t="s">
        <v>3346</v>
      </c>
      <c r="P49" t="s">
        <v>3346</v>
      </c>
      <c r="Q49" t="s">
        <v>3346</v>
      </c>
    </row>
    <row r="50" spans="1:17" x14ac:dyDescent="0.25">
      <c r="A50" t="s">
        <v>3335</v>
      </c>
      <c r="B50" t="s">
        <v>3336</v>
      </c>
      <c r="C50" t="s">
        <v>3401</v>
      </c>
      <c r="D50" t="s">
        <v>3402</v>
      </c>
      <c r="E50">
        <v>199055</v>
      </c>
      <c r="F50" t="s">
        <v>3440</v>
      </c>
      <c r="G50" t="s">
        <v>3441</v>
      </c>
      <c r="H50" t="s">
        <v>2503</v>
      </c>
      <c r="I50" t="s">
        <v>3463</v>
      </c>
      <c r="J50" t="s">
        <v>3464</v>
      </c>
      <c r="K50" t="s">
        <v>110</v>
      </c>
      <c r="L50" t="s">
        <v>3346</v>
      </c>
      <c r="M50" t="s">
        <v>3344</v>
      </c>
      <c r="N50" t="s">
        <v>3345</v>
      </c>
      <c r="O50" t="s">
        <v>3346</v>
      </c>
      <c r="P50" t="s">
        <v>3346</v>
      </c>
      <c r="Q50" t="s">
        <v>3346</v>
      </c>
    </row>
    <row r="51" spans="1:17" x14ac:dyDescent="0.25">
      <c r="A51" t="s">
        <v>3335</v>
      </c>
      <c r="B51" t="s">
        <v>3336</v>
      </c>
      <c r="C51" t="s">
        <v>3401</v>
      </c>
      <c r="D51" t="s">
        <v>3402</v>
      </c>
      <c r="E51">
        <v>199055</v>
      </c>
      <c r="F51" t="s">
        <v>3440</v>
      </c>
      <c r="G51" t="s">
        <v>3441</v>
      </c>
      <c r="H51" t="s">
        <v>2503</v>
      </c>
      <c r="I51" t="s">
        <v>3465</v>
      </c>
      <c r="J51" t="s">
        <v>3466</v>
      </c>
      <c r="K51" t="s">
        <v>110</v>
      </c>
      <c r="L51" t="s">
        <v>3346</v>
      </c>
      <c r="M51" t="s">
        <v>3344</v>
      </c>
      <c r="N51" t="s">
        <v>3345</v>
      </c>
      <c r="O51" t="s">
        <v>3346</v>
      </c>
      <c r="P51" t="s">
        <v>3346</v>
      </c>
      <c r="Q51" t="s">
        <v>3346</v>
      </c>
    </row>
    <row r="52" spans="1:17" x14ac:dyDescent="0.25">
      <c r="A52" t="s">
        <v>3335</v>
      </c>
      <c r="B52" t="s">
        <v>3336</v>
      </c>
      <c r="C52" t="s">
        <v>3401</v>
      </c>
      <c r="D52" t="s">
        <v>3402</v>
      </c>
      <c r="E52">
        <v>199055</v>
      </c>
      <c r="F52" t="s">
        <v>3440</v>
      </c>
      <c r="G52" t="s">
        <v>3441</v>
      </c>
      <c r="H52" t="s">
        <v>2503</v>
      </c>
      <c r="I52" t="s">
        <v>3467</v>
      </c>
      <c r="J52" t="s">
        <v>3468</v>
      </c>
      <c r="K52" t="s">
        <v>110</v>
      </c>
      <c r="L52" t="s">
        <v>3346</v>
      </c>
      <c r="M52" t="s">
        <v>3344</v>
      </c>
      <c r="N52" t="s">
        <v>3345</v>
      </c>
      <c r="O52" t="s">
        <v>3346</v>
      </c>
      <c r="P52" t="s">
        <v>3346</v>
      </c>
      <c r="Q52" t="s">
        <v>3346</v>
      </c>
    </row>
    <row r="53" spans="1:17" x14ac:dyDescent="0.25">
      <c r="A53" t="s">
        <v>3335</v>
      </c>
      <c r="B53" t="s">
        <v>3336</v>
      </c>
      <c r="C53" t="s">
        <v>3401</v>
      </c>
      <c r="D53" t="s">
        <v>3402</v>
      </c>
      <c r="E53">
        <v>199055</v>
      </c>
      <c r="F53" t="s">
        <v>3440</v>
      </c>
      <c r="G53" t="s">
        <v>3441</v>
      </c>
      <c r="H53" t="s">
        <v>2503</v>
      </c>
      <c r="I53" t="s">
        <v>3469</v>
      </c>
      <c r="J53" t="s">
        <v>3470</v>
      </c>
      <c r="K53" t="s">
        <v>110</v>
      </c>
      <c r="L53" t="s">
        <v>3346</v>
      </c>
      <c r="M53" t="s">
        <v>3344</v>
      </c>
      <c r="N53" t="s">
        <v>3345</v>
      </c>
      <c r="O53" t="s">
        <v>3346</v>
      </c>
      <c r="P53" t="s">
        <v>3346</v>
      </c>
      <c r="Q53" t="s">
        <v>3346</v>
      </c>
    </row>
    <row r="54" spans="1:17" x14ac:dyDescent="0.25">
      <c r="A54" t="s">
        <v>3335</v>
      </c>
      <c r="B54" t="s">
        <v>3336</v>
      </c>
      <c r="C54" t="s">
        <v>3401</v>
      </c>
      <c r="D54" t="s">
        <v>3402</v>
      </c>
      <c r="E54">
        <v>199055</v>
      </c>
      <c r="F54" t="s">
        <v>3440</v>
      </c>
      <c r="G54" t="s">
        <v>3441</v>
      </c>
      <c r="H54" t="s">
        <v>2503</v>
      </c>
      <c r="I54" t="s">
        <v>3471</v>
      </c>
      <c r="J54" t="s">
        <v>3472</v>
      </c>
      <c r="K54" t="s">
        <v>110</v>
      </c>
      <c r="L54" t="s">
        <v>3346</v>
      </c>
      <c r="M54" t="s">
        <v>3344</v>
      </c>
      <c r="N54" t="s">
        <v>3345</v>
      </c>
      <c r="O54" t="s">
        <v>3346</v>
      </c>
      <c r="P54" t="s">
        <v>3346</v>
      </c>
      <c r="Q54" t="s">
        <v>3346</v>
      </c>
    </row>
    <row r="55" spans="1:17" x14ac:dyDescent="0.25">
      <c r="A55" t="s">
        <v>3335</v>
      </c>
      <c r="B55" t="s">
        <v>3336</v>
      </c>
      <c r="C55" t="s">
        <v>3401</v>
      </c>
      <c r="D55" t="s">
        <v>3402</v>
      </c>
      <c r="E55">
        <v>199056</v>
      </c>
      <c r="F55" t="s">
        <v>102</v>
      </c>
      <c r="G55" t="s">
        <v>3349</v>
      </c>
      <c r="H55" t="s">
        <v>3350</v>
      </c>
      <c r="I55" t="s">
        <v>3473</v>
      </c>
      <c r="J55" t="s">
        <v>103</v>
      </c>
      <c r="K55" t="s">
        <v>110</v>
      </c>
      <c r="L55" t="s">
        <v>3343</v>
      </c>
      <c r="M55" t="s">
        <v>3344</v>
      </c>
      <c r="N55" t="s">
        <v>3345</v>
      </c>
      <c r="O55" t="s">
        <v>3346</v>
      </c>
      <c r="P55" t="s">
        <v>3346</v>
      </c>
      <c r="Q55" t="s">
        <v>3346</v>
      </c>
    </row>
    <row r="56" spans="1:17" x14ac:dyDescent="0.25">
      <c r="A56" t="s">
        <v>3335</v>
      </c>
      <c r="B56" t="s">
        <v>3336</v>
      </c>
      <c r="C56" t="s">
        <v>3401</v>
      </c>
      <c r="D56" t="s">
        <v>3402</v>
      </c>
      <c r="E56">
        <v>199056</v>
      </c>
      <c r="F56" t="s">
        <v>102</v>
      </c>
      <c r="G56" t="s">
        <v>3349</v>
      </c>
      <c r="H56" t="s">
        <v>3350</v>
      </c>
      <c r="I56" t="s">
        <v>3474</v>
      </c>
      <c r="J56" t="s">
        <v>2454</v>
      </c>
      <c r="K56" t="s">
        <v>110</v>
      </c>
      <c r="L56" t="s">
        <v>3346</v>
      </c>
      <c r="M56" t="s">
        <v>3344</v>
      </c>
      <c r="N56" t="s">
        <v>3345</v>
      </c>
      <c r="O56" t="s">
        <v>3346</v>
      </c>
      <c r="P56" t="s">
        <v>3346</v>
      </c>
      <c r="Q56" t="s">
        <v>3346</v>
      </c>
    </row>
    <row r="57" spans="1:17" x14ac:dyDescent="0.25">
      <c r="A57" t="s">
        <v>3335</v>
      </c>
      <c r="B57" t="s">
        <v>3336</v>
      </c>
      <c r="C57" t="s">
        <v>3401</v>
      </c>
      <c r="D57" t="s">
        <v>3402</v>
      </c>
      <c r="E57">
        <v>199057</v>
      </c>
      <c r="F57" t="s">
        <v>51</v>
      </c>
      <c r="G57" t="s">
        <v>3475</v>
      </c>
      <c r="H57" t="s">
        <v>3350</v>
      </c>
      <c r="I57" t="s">
        <v>3476</v>
      </c>
      <c r="J57" t="s">
        <v>52</v>
      </c>
      <c r="K57" t="s">
        <v>110</v>
      </c>
      <c r="L57" t="s">
        <v>3343</v>
      </c>
      <c r="M57" t="s">
        <v>3477</v>
      </c>
      <c r="N57" t="s">
        <v>3478</v>
      </c>
      <c r="O57" t="s">
        <v>3346</v>
      </c>
      <c r="P57" t="s">
        <v>3346</v>
      </c>
      <c r="Q57" t="s">
        <v>3346</v>
      </c>
    </row>
    <row r="58" spans="1:17" x14ac:dyDescent="0.25">
      <c r="A58" t="s">
        <v>3335</v>
      </c>
      <c r="B58" t="s">
        <v>3336</v>
      </c>
      <c r="C58" t="s">
        <v>3401</v>
      </c>
      <c r="D58" t="s">
        <v>3402</v>
      </c>
      <c r="E58">
        <v>199057</v>
      </c>
      <c r="F58" t="s">
        <v>51</v>
      </c>
      <c r="G58" t="s">
        <v>3475</v>
      </c>
      <c r="H58" t="s">
        <v>3350</v>
      </c>
      <c r="I58" t="s">
        <v>3479</v>
      </c>
      <c r="J58" t="s">
        <v>216</v>
      </c>
      <c r="K58" t="s">
        <v>110</v>
      </c>
      <c r="L58" t="s">
        <v>3346</v>
      </c>
      <c r="M58" t="s">
        <v>3477</v>
      </c>
      <c r="N58" t="s">
        <v>3478</v>
      </c>
      <c r="O58" t="s">
        <v>3346</v>
      </c>
      <c r="P58" t="s">
        <v>3346</v>
      </c>
      <c r="Q58" t="s">
        <v>3346</v>
      </c>
    </row>
    <row r="59" spans="1:17" x14ac:dyDescent="0.25">
      <c r="A59" t="s">
        <v>3335</v>
      </c>
      <c r="B59" t="s">
        <v>3336</v>
      </c>
      <c r="C59" t="s">
        <v>3401</v>
      </c>
      <c r="D59" t="s">
        <v>3402</v>
      </c>
      <c r="E59">
        <v>199057</v>
      </c>
      <c r="F59" t="s">
        <v>51</v>
      </c>
      <c r="G59" t="s">
        <v>3475</v>
      </c>
      <c r="H59" t="s">
        <v>3350</v>
      </c>
      <c r="I59" t="s">
        <v>3480</v>
      </c>
      <c r="J59" t="s">
        <v>908</v>
      </c>
      <c r="K59" t="s">
        <v>110</v>
      </c>
      <c r="L59" t="s">
        <v>3346</v>
      </c>
      <c r="M59" t="s">
        <v>3477</v>
      </c>
      <c r="N59" t="s">
        <v>3478</v>
      </c>
      <c r="O59" t="s">
        <v>3346</v>
      </c>
      <c r="P59" t="s">
        <v>3346</v>
      </c>
      <c r="Q59" t="s">
        <v>3346</v>
      </c>
    </row>
    <row r="60" spans="1:17" x14ac:dyDescent="0.25">
      <c r="A60" t="s">
        <v>3335</v>
      </c>
      <c r="B60" t="s">
        <v>3336</v>
      </c>
      <c r="C60" t="s">
        <v>3401</v>
      </c>
      <c r="D60" t="s">
        <v>3402</v>
      </c>
      <c r="E60">
        <v>199058</v>
      </c>
      <c r="F60" t="s">
        <v>867</v>
      </c>
      <c r="G60" t="s">
        <v>3481</v>
      </c>
      <c r="H60" t="s">
        <v>3350</v>
      </c>
      <c r="I60" t="s">
        <v>3482</v>
      </c>
      <c r="J60" t="s">
        <v>869</v>
      </c>
      <c r="K60" t="s">
        <v>110</v>
      </c>
      <c r="L60" t="s">
        <v>3343</v>
      </c>
      <c r="M60" t="s">
        <v>3344</v>
      </c>
      <c r="N60" t="s">
        <v>3345</v>
      </c>
      <c r="O60" t="s">
        <v>3346</v>
      </c>
      <c r="P60" t="s">
        <v>3346</v>
      </c>
      <c r="Q60" t="s">
        <v>3346</v>
      </c>
    </row>
    <row r="61" spans="1:17" x14ac:dyDescent="0.25">
      <c r="A61" t="s">
        <v>3335</v>
      </c>
      <c r="B61" t="s">
        <v>3336</v>
      </c>
      <c r="C61" t="s">
        <v>3401</v>
      </c>
      <c r="D61" t="s">
        <v>3402</v>
      </c>
      <c r="E61">
        <v>199059</v>
      </c>
      <c r="F61" t="s">
        <v>114</v>
      </c>
      <c r="G61" t="s">
        <v>3483</v>
      </c>
      <c r="H61" t="s">
        <v>3350</v>
      </c>
      <c r="I61" t="s">
        <v>3484</v>
      </c>
      <c r="J61" t="s">
        <v>116</v>
      </c>
      <c r="K61" t="s">
        <v>110</v>
      </c>
      <c r="L61" t="s">
        <v>3343</v>
      </c>
      <c r="M61" t="s">
        <v>3344</v>
      </c>
      <c r="N61" t="s">
        <v>3345</v>
      </c>
      <c r="O61" t="s">
        <v>3346</v>
      </c>
      <c r="P61" t="s">
        <v>3346</v>
      </c>
      <c r="Q61" t="s">
        <v>3346</v>
      </c>
    </row>
    <row r="62" spans="1:17" x14ac:dyDescent="0.25">
      <c r="A62" t="s">
        <v>3335</v>
      </c>
      <c r="B62" t="s">
        <v>3336</v>
      </c>
      <c r="C62" t="s">
        <v>3401</v>
      </c>
      <c r="D62" t="s">
        <v>3402</v>
      </c>
      <c r="E62">
        <v>199059</v>
      </c>
      <c r="F62" t="s">
        <v>114</v>
      </c>
      <c r="G62" t="s">
        <v>3483</v>
      </c>
      <c r="H62" t="s">
        <v>3350</v>
      </c>
      <c r="I62" t="s">
        <v>3485</v>
      </c>
      <c r="J62" t="s">
        <v>2492</v>
      </c>
      <c r="K62" t="s">
        <v>110</v>
      </c>
      <c r="L62" t="s">
        <v>3346</v>
      </c>
      <c r="M62" t="s">
        <v>3344</v>
      </c>
      <c r="N62" t="s">
        <v>3345</v>
      </c>
      <c r="O62" t="s">
        <v>3346</v>
      </c>
      <c r="P62" t="s">
        <v>3346</v>
      </c>
      <c r="Q62" t="s">
        <v>3346</v>
      </c>
    </row>
    <row r="63" spans="1:17" x14ac:dyDescent="0.25">
      <c r="A63" t="s">
        <v>3335</v>
      </c>
      <c r="B63" t="s">
        <v>3336</v>
      </c>
      <c r="C63" t="s">
        <v>3401</v>
      </c>
      <c r="D63" t="s">
        <v>3402</v>
      </c>
      <c r="E63">
        <v>199059</v>
      </c>
      <c r="F63" t="s">
        <v>114</v>
      </c>
      <c r="G63" t="s">
        <v>3483</v>
      </c>
      <c r="H63" t="s">
        <v>3350</v>
      </c>
      <c r="I63" t="s">
        <v>3486</v>
      </c>
      <c r="J63" t="s">
        <v>2492</v>
      </c>
      <c r="K63" t="s">
        <v>110</v>
      </c>
      <c r="L63" t="s">
        <v>3346</v>
      </c>
      <c r="M63" t="s">
        <v>3344</v>
      </c>
      <c r="N63" t="s">
        <v>3345</v>
      </c>
      <c r="O63" t="s">
        <v>3346</v>
      </c>
      <c r="P63" t="s">
        <v>3346</v>
      </c>
      <c r="Q63" t="s">
        <v>3346</v>
      </c>
    </row>
    <row r="64" spans="1:17" x14ac:dyDescent="0.25">
      <c r="A64" t="s">
        <v>3335</v>
      </c>
      <c r="B64" t="s">
        <v>3336</v>
      </c>
      <c r="C64" t="s">
        <v>3401</v>
      </c>
      <c r="D64" t="s">
        <v>3402</v>
      </c>
      <c r="E64">
        <v>199063</v>
      </c>
      <c r="F64" t="s">
        <v>2553</v>
      </c>
      <c r="G64" t="s">
        <v>3487</v>
      </c>
      <c r="H64" t="s">
        <v>2503</v>
      </c>
      <c r="I64" t="s">
        <v>3488</v>
      </c>
      <c r="J64" t="s">
        <v>2502</v>
      </c>
      <c r="K64" t="s">
        <v>110</v>
      </c>
      <c r="L64" t="s">
        <v>3343</v>
      </c>
      <c r="M64" t="s">
        <v>3344</v>
      </c>
      <c r="N64" t="s">
        <v>3345</v>
      </c>
      <c r="O64" t="s">
        <v>3346</v>
      </c>
      <c r="P64" t="s">
        <v>3346</v>
      </c>
      <c r="Q64" t="s">
        <v>3346</v>
      </c>
    </row>
    <row r="65" spans="1:17" x14ac:dyDescent="0.25">
      <c r="A65" t="s">
        <v>3335</v>
      </c>
      <c r="B65" t="s">
        <v>3336</v>
      </c>
      <c r="C65" t="s">
        <v>3401</v>
      </c>
      <c r="D65" t="s">
        <v>3402</v>
      </c>
      <c r="E65">
        <v>199063</v>
      </c>
      <c r="F65" t="s">
        <v>2553</v>
      </c>
      <c r="G65" t="s">
        <v>3487</v>
      </c>
      <c r="H65" t="s">
        <v>2503</v>
      </c>
      <c r="I65" t="s">
        <v>3489</v>
      </c>
      <c r="J65" t="s">
        <v>3490</v>
      </c>
      <c r="K65" t="s">
        <v>110</v>
      </c>
      <c r="L65" t="s">
        <v>3346</v>
      </c>
      <c r="M65" t="s">
        <v>3344</v>
      </c>
      <c r="N65" t="s">
        <v>3345</v>
      </c>
      <c r="O65" t="s">
        <v>3346</v>
      </c>
      <c r="P65" t="s">
        <v>3346</v>
      </c>
      <c r="Q65" t="s">
        <v>3346</v>
      </c>
    </row>
    <row r="66" spans="1:17" x14ac:dyDescent="0.25">
      <c r="A66" t="s">
        <v>3335</v>
      </c>
      <c r="B66" t="s">
        <v>3336</v>
      </c>
      <c r="C66" t="s">
        <v>3401</v>
      </c>
      <c r="D66" t="s">
        <v>3402</v>
      </c>
      <c r="E66">
        <v>199063</v>
      </c>
      <c r="F66" t="s">
        <v>2553</v>
      </c>
      <c r="G66" t="s">
        <v>3487</v>
      </c>
      <c r="H66" t="s">
        <v>2503</v>
      </c>
      <c r="I66" t="s">
        <v>3491</v>
      </c>
      <c r="J66" t="s">
        <v>3492</v>
      </c>
      <c r="K66" t="s">
        <v>110</v>
      </c>
      <c r="L66" t="s">
        <v>3346</v>
      </c>
      <c r="M66" t="s">
        <v>3344</v>
      </c>
      <c r="N66" t="s">
        <v>3345</v>
      </c>
      <c r="O66" t="s">
        <v>3346</v>
      </c>
      <c r="P66" t="s">
        <v>3346</v>
      </c>
      <c r="Q66" t="s">
        <v>3346</v>
      </c>
    </row>
    <row r="67" spans="1:17" x14ac:dyDescent="0.25">
      <c r="A67" t="s">
        <v>3335</v>
      </c>
      <c r="B67" t="s">
        <v>3336</v>
      </c>
      <c r="C67" t="s">
        <v>3401</v>
      </c>
      <c r="D67" t="s">
        <v>3402</v>
      </c>
      <c r="E67">
        <v>199063</v>
      </c>
      <c r="F67" t="s">
        <v>2553</v>
      </c>
      <c r="G67" t="s">
        <v>3487</v>
      </c>
      <c r="H67" t="s">
        <v>2503</v>
      </c>
      <c r="I67" t="s">
        <v>3493</v>
      </c>
      <c r="J67" t="s">
        <v>3494</v>
      </c>
      <c r="K67" t="s">
        <v>110</v>
      </c>
      <c r="L67" t="s">
        <v>3346</v>
      </c>
      <c r="M67" t="s">
        <v>3344</v>
      </c>
      <c r="N67" t="s">
        <v>3345</v>
      </c>
      <c r="O67" t="s">
        <v>3346</v>
      </c>
      <c r="P67" t="s">
        <v>3346</v>
      </c>
      <c r="Q67" t="s">
        <v>3346</v>
      </c>
    </row>
    <row r="68" spans="1:17" x14ac:dyDescent="0.25">
      <c r="A68" t="s">
        <v>3335</v>
      </c>
      <c r="B68" t="s">
        <v>3336</v>
      </c>
      <c r="C68" t="s">
        <v>3401</v>
      </c>
      <c r="D68" t="s">
        <v>3402</v>
      </c>
      <c r="E68">
        <v>199063</v>
      </c>
      <c r="F68" t="s">
        <v>2553</v>
      </c>
      <c r="G68" t="s">
        <v>3487</v>
      </c>
      <c r="H68" t="s">
        <v>2503</v>
      </c>
      <c r="I68" t="s">
        <v>3495</v>
      </c>
      <c r="J68" t="s">
        <v>3496</v>
      </c>
      <c r="K68" t="s">
        <v>110</v>
      </c>
      <c r="L68" t="s">
        <v>3346</v>
      </c>
      <c r="M68" t="s">
        <v>3344</v>
      </c>
      <c r="N68" t="s">
        <v>3345</v>
      </c>
      <c r="O68" t="s">
        <v>3346</v>
      </c>
      <c r="P68" t="s">
        <v>3346</v>
      </c>
      <c r="Q68" t="s">
        <v>3346</v>
      </c>
    </row>
    <row r="69" spans="1:17" x14ac:dyDescent="0.25">
      <c r="A69" t="s">
        <v>3335</v>
      </c>
      <c r="B69" t="s">
        <v>3336</v>
      </c>
      <c r="C69" t="s">
        <v>3401</v>
      </c>
      <c r="D69" t="s">
        <v>3402</v>
      </c>
      <c r="E69">
        <v>199065</v>
      </c>
      <c r="F69" t="s">
        <v>893</v>
      </c>
      <c r="G69" t="s">
        <v>3497</v>
      </c>
      <c r="H69" t="s">
        <v>3498</v>
      </c>
      <c r="I69" t="s">
        <v>3499</v>
      </c>
      <c r="J69" t="s">
        <v>895</v>
      </c>
      <c r="K69" t="s">
        <v>110</v>
      </c>
      <c r="L69" t="s">
        <v>3343</v>
      </c>
      <c r="M69" t="s">
        <v>3344</v>
      </c>
      <c r="N69" t="s">
        <v>3345</v>
      </c>
      <c r="O69" t="s">
        <v>3346</v>
      </c>
      <c r="P69" t="s">
        <v>3346</v>
      </c>
      <c r="Q69" t="s">
        <v>3346</v>
      </c>
    </row>
    <row r="70" spans="1:17" x14ac:dyDescent="0.25">
      <c r="A70" t="s">
        <v>3335</v>
      </c>
      <c r="B70" t="s">
        <v>3336</v>
      </c>
      <c r="C70" t="s">
        <v>3401</v>
      </c>
      <c r="D70" t="s">
        <v>3402</v>
      </c>
      <c r="E70">
        <v>199066</v>
      </c>
      <c r="F70" t="s">
        <v>2185</v>
      </c>
      <c r="G70" t="s">
        <v>3500</v>
      </c>
      <c r="H70" t="s">
        <v>3498</v>
      </c>
      <c r="I70" t="s">
        <v>3501</v>
      </c>
      <c r="J70" t="s">
        <v>1579</v>
      </c>
      <c r="K70" t="s">
        <v>110</v>
      </c>
      <c r="L70" t="s">
        <v>3343</v>
      </c>
      <c r="M70" t="s">
        <v>3344</v>
      </c>
      <c r="N70" t="s">
        <v>3345</v>
      </c>
      <c r="O70" t="s">
        <v>3346</v>
      </c>
      <c r="P70" t="s">
        <v>3346</v>
      </c>
      <c r="Q70" t="s">
        <v>3346</v>
      </c>
    </row>
    <row r="71" spans="1:17" x14ac:dyDescent="0.25">
      <c r="A71" t="s">
        <v>3335</v>
      </c>
      <c r="B71" t="s">
        <v>3336</v>
      </c>
      <c r="C71" t="s">
        <v>3401</v>
      </c>
      <c r="D71" t="s">
        <v>3402</v>
      </c>
      <c r="E71">
        <v>199066</v>
      </c>
      <c r="F71" t="s">
        <v>2185</v>
      </c>
      <c r="G71" t="s">
        <v>3500</v>
      </c>
      <c r="H71" t="s">
        <v>3498</v>
      </c>
      <c r="I71" t="s">
        <v>3502</v>
      </c>
      <c r="J71" t="s">
        <v>3503</v>
      </c>
      <c r="K71" t="s">
        <v>38</v>
      </c>
      <c r="L71" t="s">
        <v>3346</v>
      </c>
      <c r="M71" t="s">
        <v>3344</v>
      </c>
      <c r="N71" t="s">
        <v>3345</v>
      </c>
      <c r="O71" t="s">
        <v>3346</v>
      </c>
      <c r="P71" t="s">
        <v>3346</v>
      </c>
      <c r="Q71" t="s">
        <v>3346</v>
      </c>
    </row>
    <row r="72" spans="1:17" x14ac:dyDescent="0.25">
      <c r="A72" t="s">
        <v>3335</v>
      </c>
      <c r="B72" t="s">
        <v>3336</v>
      </c>
      <c r="C72" t="s">
        <v>3401</v>
      </c>
      <c r="D72" t="s">
        <v>3402</v>
      </c>
      <c r="E72">
        <v>199066</v>
      </c>
      <c r="F72" t="s">
        <v>2185</v>
      </c>
      <c r="G72" t="s">
        <v>3500</v>
      </c>
      <c r="H72" t="s">
        <v>3498</v>
      </c>
      <c r="I72" t="s">
        <v>3504</v>
      </c>
      <c r="J72" t="s">
        <v>3505</v>
      </c>
      <c r="K72" t="s">
        <v>110</v>
      </c>
      <c r="L72" t="s">
        <v>3346</v>
      </c>
      <c r="M72" t="s">
        <v>3344</v>
      </c>
      <c r="N72" t="s">
        <v>3345</v>
      </c>
      <c r="O72" t="s">
        <v>3346</v>
      </c>
      <c r="P72" t="s">
        <v>3346</v>
      </c>
      <c r="Q72" t="s">
        <v>3346</v>
      </c>
    </row>
    <row r="73" spans="1:17" x14ac:dyDescent="0.25">
      <c r="A73" t="s">
        <v>3335</v>
      </c>
      <c r="B73" t="s">
        <v>3336</v>
      </c>
      <c r="C73" t="s">
        <v>3401</v>
      </c>
      <c r="D73" t="s">
        <v>3402</v>
      </c>
      <c r="E73">
        <v>199066</v>
      </c>
      <c r="F73" t="s">
        <v>2185</v>
      </c>
      <c r="G73" t="s">
        <v>3500</v>
      </c>
      <c r="H73" t="s">
        <v>3498</v>
      </c>
      <c r="I73" t="s">
        <v>3506</v>
      </c>
      <c r="J73" t="s">
        <v>3507</v>
      </c>
      <c r="K73" t="s">
        <v>110</v>
      </c>
      <c r="L73" t="s">
        <v>3346</v>
      </c>
      <c r="M73" t="s">
        <v>3344</v>
      </c>
      <c r="N73" t="s">
        <v>3345</v>
      </c>
      <c r="O73" t="s">
        <v>3346</v>
      </c>
      <c r="P73" t="s">
        <v>3346</v>
      </c>
      <c r="Q73" t="s">
        <v>3346</v>
      </c>
    </row>
    <row r="74" spans="1:17" x14ac:dyDescent="0.25">
      <c r="A74" t="s">
        <v>3335</v>
      </c>
      <c r="B74" t="s">
        <v>3336</v>
      </c>
      <c r="C74" t="s">
        <v>3401</v>
      </c>
      <c r="D74" t="s">
        <v>3402</v>
      </c>
      <c r="E74">
        <v>199068</v>
      </c>
      <c r="F74" t="s">
        <v>3508</v>
      </c>
      <c r="G74" t="s">
        <v>3509</v>
      </c>
      <c r="H74" t="s">
        <v>3510</v>
      </c>
      <c r="I74" t="s">
        <v>3511</v>
      </c>
      <c r="J74" t="s">
        <v>3512</v>
      </c>
      <c r="K74" t="s">
        <v>38</v>
      </c>
      <c r="L74" t="s">
        <v>3343</v>
      </c>
      <c r="M74" t="s">
        <v>3477</v>
      </c>
      <c r="N74" t="s">
        <v>3513</v>
      </c>
      <c r="O74" t="s">
        <v>3346</v>
      </c>
      <c r="P74" t="s">
        <v>3346</v>
      </c>
      <c r="Q74" t="s">
        <v>3346</v>
      </c>
    </row>
    <row r="75" spans="1:17" x14ac:dyDescent="0.25">
      <c r="A75" t="s">
        <v>3335</v>
      </c>
      <c r="B75" t="s">
        <v>3336</v>
      </c>
      <c r="C75" t="s">
        <v>3401</v>
      </c>
      <c r="D75" t="s">
        <v>3402</v>
      </c>
      <c r="E75">
        <v>199069</v>
      </c>
      <c r="F75" t="s">
        <v>2347</v>
      </c>
      <c r="G75" t="s">
        <v>3514</v>
      </c>
      <c r="H75" t="s">
        <v>3515</v>
      </c>
      <c r="I75" t="s">
        <v>3516</v>
      </c>
      <c r="J75" t="s">
        <v>3517</v>
      </c>
      <c r="K75" t="s">
        <v>110</v>
      </c>
      <c r="L75" t="s">
        <v>3343</v>
      </c>
      <c r="M75" t="s">
        <v>3344</v>
      </c>
      <c r="N75" t="s">
        <v>3345</v>
      </c>
      <c r="O75" t="s">
        <v>3346</v>
      </c>
      <c r="P75" t="s">
        <v>3346</v>
      </c>
      <c r="Q75" t="s">
        <v>3346</v>
      </c>
    </row>
    <row r="76" spans="1:17" x14ac:dyDescent="0.25">
      <c r="A76" t="s">
        <v>3335</v>
      </c>
      <c r="B76" t="s">
        <v>3336</v>
      </c>
      <c r="C76" t="s">
        <v>3401</v>
      </c>
      <c r="D76" t="s">
        <v>3402</v>
      </c>
      <c r="E76">
        <v>199070</v>
      </c>
      <c r="F76" t="s">
        <v>375</v>
      </c>
      <c r="G76" t="s">
        <v>3518</v>
      </c>
      <c r="H76" t="s">
        <v>3350</v>
      </c>
      <c r="I76" t="s">
        <v>3519</v>
      </c>
      <c r="J76" t="s">
        <v>154</v>
      </c>
      <c r="K76" t="s">
        <v>110</v>
      </c>
      <c r="L76" t="s">
        <v>3343</v>
      </c>
      <c r="M76" t="s">
        <v>3344</v>
      </c>
      <c r="N76" t="s">
        <v>3345</v>
      </c>
      <c r="O76" t="s">
        <v>3346</v>
      </c>
      <c r="P76" t="s">
        <v>3346</v>
      </c>
      <c r="Q76" t="s">
        <v>3346</v>
      </c>
    </row>
    <row r="77" spans="1:17" x14ac:dyDescent="0.25">
      <c r="A77" t="s">
        <v>3335</v>
      </c>
      <c r="B77" t="s">
        <v>3336</v>
      </c>
      <c r="C77" t="s">
        <v>3401</v>
      </c>
      <c r="D77" t="s">
        <v>3402</v>
      </c>
      <c r="E77">
        <v>199071</v>
      </c>
      <c r="F77" t="s">
        <v>1896</v>
      </c>
      <c r="G77" t="s">
        <v>3520</v>
      </c>
      <c r="H77" t="s">
        <v>3350</v>
      </c>
      <c r="I77" t="s">
        <v>3521</v>
      </c>
      <c r="J77" t="s">
        <v>1898</v>
      </c>
      <c r="K77" t="s">
        <v>110</v>
      </c>
      <c r="L77" t="s">
        <v>3343</v>
      </c>
      <c r="M77" t="s">
        <v>3344</v>
      </c>
      <c r="N77" t="s">
        <v>3345</v>
      </c>
      <c r="O77" t="s">
        <v>3346</v>
      </c>
      <c r="P77" t="s">
        <v>3346</v>
      </c>
      <c r="Q77" t="s">
        <v>3346</v>
      </c>
    </row>
    <row r="78" spans="1:17" x14ac:dyDescent="0.25">
      <c r="A78" t="s">
        <v>3335</v>
      </c>
      <c r="B78" t="s">
        <v>3336</v>
      </c>
      <c r="C78" t="s">
        <v>3401</v>
      </c>
      <c r="D78" t="s">
        <v>3402</v>
      </c>
      <c r="E78">
        <v>199072</v>
      </c>
      <c r="F78" t="s">
        <v>3522</v>
      </c>
      <c r="G78" t="s">
        <v>3523</v>
      </c>
      <c r="H78" t="s">
        <v>3429</v>
      </c>
      <c r="I78" t="s">
        <v>3524</v>
      </c>
      <c r="J78" t="s">
        <v>3522</v>
      </c>
      <c r="K78" t="s">
        <v>110</v>
      </c>
      <c r="L78" t="s">
        <v>3343</v>
      </c>
      <c r="M78" t="s">
        <v>3344</v>
      </c>
      <c r="N78" t="s">
        <v>3345</v>
      </c>
      <c r="O78" t="s">
        <v>3346</v>
      </c>
      <c r="P78" t="s">
        <v>3346</v>
      </c>
      <c r="Q78" t="s">
        <v>3346</v>
      </c>
    </row>
    <row r="79" spans="1:17" x14ac:dyDescent="0.25">
      <c r="A79" t="s">
        <v>3335</v>
      </c>
      <c r="B79" t="s">
        <v>3336</v>
      </c>
      <c r="C79" t="s">
        <v>3401</v>
      </c>
      <c r="D79" t="s">
        <v>3402</v>
      </c>
      <c r="E79">
        <v>199073</v>
      </c>
      <c r="F79" t="s">
        <v>128</v>
      </c>
      <c r="G79" t="s">
        <v>3525</v>
      </c>
      <c r="H79" t="s">
        <v>3526</v>
      </c>
      <c r="I79" t="s">
        <v>3527</v>
      </c>
      <c r="J79" t="s">
        <v>935</v>
      </c>
      <c r="K79" t="s">
        <v>110</v>
      </c>
      <c r="L79" t="s">
        <v>3343</v>
      </c>
      <c r="M79" t="s">
        <v>3344</v>
      </c>
      <c r="N79" t="s">
        <v>3345</v>
      </c>
      <c r="O79" t="s">
        <v>3346</v>
      </c>
      <c r="P79" t="s">
        <v>3346</v>
      </c>
      <c r="Q79" t="s">
        <v>3346</v>
      </c>
    </row>
    <row r="80" spans="1:17" x14ac:dyDescent="0.25">
      <c r="A80" t="s">
        <v>3335</v>
      </c>
      <c r="B80" t="s">
        <v>3336</v>
      </c>
      <c r="C80" t="s">
        <v>3401</v>
      </c>
      <c r="D80" t="s">
        <v>3402</v>
      </c>
      <c r="E80">
        <v>199073</v>
      </c>
      <c r="F80" t="s">
        <v>128</v>
      </c>
      <c r="G80" t="s">
        <v>3525</v>
      </c>
      <c r="H80" t="s">
        <v>3526</v>
      </c>
      <c r="I80" t="s">
        <v>3528</v>
      </c>
      <c r="J80" t="s">
        <v>1193</v>
      </c>
      <c r="K80" t="s">
        <v>110</v>
      </c>
      <c r="L80" t="s">
        <v>3346</v>
      </c>
      <c r="M80" t="s">
        <v>3344</v>
      </c>
      <c r="N80" t="s">
        <v>3345</v>
      </c>
      <c r="O80" t="s">
        <v>3346</v>
      </c>
      <c r="P80" t="s">
        <v>3346</v>
      </c>
      <c r="Q80" t="s">
        <v>3346</v>
      </c>
    </row>
    <row r="81" spans="1:17" x14ac:dyDescent="0.25">
      <c r="A81" t="s">
        <v>3335</v>
      </c>
      <c r="B81" t="s">
        <v>3336</v>
      </c>
      <c r="C81" t="s">
        <v>3401</v>
      </c>
      <c r="D81" t="s">
        <v>3402</v>
      </c>
      <c r="E81">
        <v>199074</v>
      </c>
      <c r="F81" t="s">
        <v>3529</v>
      </c>
      <c r="G81" t="s">
        <v>3530</v>
      </c>
      <c r="H81" t="s">
        <v>3394</v>
      </c>
      <c r="I81" t="s">
        <v>3531</v>
      </c>
      <c r="J81" t="s">
        <v>3532</v>
      </c>
      <c r="K81" t="s">
        <v>110</v>
      </c>
      <c r="L81" t="s">
        <v>3343</v>
      </c>
      <c r="M81" t="s">
        <v>3344</v>
      </c>
      <c r="N81" t="s">
        <v>3345</v>
      </c>
      <c r="O81" t="s">
        <v>3346</v>
      </c>
      <c r="P81" t="s">
        <v>3346</v>
      </c>
      <c r="Q81" t="s">
        <v>3346</v>
      </c>
    </row>
    <row r="82" spans="1:17" x14ac:dyDescent="0.25">
      <c r="A82" t="s">
        <v>3335</v>
      </c>
      <c r="B82" t="s">
        <v>3336</v>
      </c>
      <c r="C82" t="s">
        <v>3401</v>
      </c>
      <c r="D82" t="s">
        <v>3402</v>
      </c>
      <c r="E82">
        <v>199074</v>
      </c>
      <c r="F82" t="s">
        <v>3529</v>
      </c>
      <c r="G82" t="s">
        <v>3530</v>
      </c>
      <c r="H82" t="s">
        <v>3394</v>
      </c>
      <c r="I82" t="s">
        <v>3533</v>
      </c>
      <c r="J82" t="s">
        <v>3534</v>
      </c>
      <c r="K82" t="s">
        <v>110</v>
      </c>
      <c r="L82" t="s">
        <v>3346</v>
      </c>
      <c r="M82" t="s">
        <v>3344</v>
      </c>
      <c r="N82" t="s">
        <v>3345</v>
      </c>
      <c r="O82" t="s">
        <v>3346</v>
      </c>
      <c r="P82" t="s">
        <v>3346</v>
      </c>
      <c r="Q82" t="s">
        <v>3346</v>
      </c>
    </row>
    <row r="83" spans="1:17" x14ac:dyDescent="0.25">
      <c r="A83" t="s">
        <v>3335</v>
      </c>
      <c r="B83" t="s">
        <v>3336</v>
      </c>
      <c r="C83" t="s">
        <v>3401</v>
      </c>
      <c r="D83" t="s">
        <v>3402</v>
      </c>
      <c r="E83">
        <v>199074</v>
      </c>
      <c r="F83" t="s">
        <v>3529</v>
      </c>
      <c r="G83" t="s">
        <v>3530</v>
      </c>
      <c r="H83" t="s">
        <v>3394</v>
      </c>
      <c r="I83" t="s">
        <v>3535</v>
      </c>
      <c r="J83" t="s">
        <v>3536</v>
      </c>
      <c r="K83" t="s">
        <v>110</v>
      </c>
      <c r="L83" t="s">
        <v>3346</v>
      </c>
      <c r="M83" t="s">
        <v>3344</v>
      </c>
      <c r="N83" t="s">
        <v>3345</v>
      </c>
      <c r="O83" t="s">
        <v>3346</v>
      </c>
      <c r="P83" t="s">
        <v>3346</v>
      </c>
      <c r="Q83" t="s">
        <v>3346</v>
      </c>
    </row>
    <row r="84" spans="1:17" x14ac:dyDescent="0.25">
      <c r="A84" t="s">
        <v>3335</v>
      </c>
      <c r="B84" t="s">
        <v>3336</v>
      </c>
      <c r="C84" t="s">
        <v>3401</v>
      </c>
      <c r="D84" t="s">
        <v>3402</v>
      </c>
      <c r="E84">
        <v>199075</v>
      </c>
      <c r="F84" t="s">
        <v>3537</v>
      </c>
      <c r="G84" t="s">
        <v>3538</v>
      </c>
      <c r="H84" t="s">
        <v>2503</v>
      </c>
      <c r="I84" t="s">
        <v>3539</v>
      </c>
      <c r="J84" t="s">
        <v>3540</v>
      </c>
      <c r="K84" t="s">
        <v>110</v>
      </c>
      <c r="L84" t="s">
        <v>3343</v>
      </c>
      <c r="M84" t="s">
        <v>3344</v>
      </c>
      <c r="N84" t="s">
        <v>3345</v>
      </c>
      <c r="O84" t="s">
        <v>3346</v>
      </c>
      <c r="P84" t="s">
        <v>3346</v>
      </c>
      <c r="Q84" t="s">
        <v>3346</v>
      </c>
    </row>
    <row r="85" spans="1:17" x14ac:dyDescent="0.25">
      <c r="A85" t="s">
        <v>3335</v>
      </c>
      <c r="B85" t="s">
        <v>3336</v>
      </c>
      <c r="C85" t="s">
        <v>3401</v>
      </c>
      <c r="D85" t="s">
        <v>3402</v>
      </c>
      <c r="E85">
        <v>199076</v>
      </c>
      <c r="F85" t="s">
        <v>3541</v>
      </c>
      <c r="G85" t="s">
        <v>3542</v>
      </c>
      <c r="H85" t="s">
        <v>2503</v>
      </c>
      <c r="I85" t="s">
        <v>3543</v>
      </c>
      <c r="J85" t="s">
        <v>3544</v>
      </c>
      <c r="K85" t="s">
        <v>110</v>
      </c>
      <c r="L85" t="s">
        <v>3343</v>
      </c>
      <c r="M85" t="s">
        <v>3344</v>
      </c>
      <c r="N85" t="s">
        <v>3345</v>
      </c>
      <c r="O85" t="s">
        <v>3346</v>
      </c>
      <c r="P85" t="s">
        <v>3346</v>
      </c>
      <c r="Q85" t="s">
        <v>3346</v>
      </c>
    </row>
    <row r="86" spans="1:17" x14ac:dyDescent="0.25">
      <c r="A86" t="s">
        <v>3335</v>
      </c>
      <c r="B86" t="s">
        <v>3336</v>
      </c>
      <c r="C86" t="s">
        <v>3401</v>
      </c>
      <c r="D86" t="s">
        <v>3402</v>
      </c>
      <c r="E86">
        <v>199077</v>
      </c>
      <c r="F86" t="s">
        <v>3545</v>
      </c>
      <c r="G86" t="s">
        <v>3546</v>
      </c>
      <c r="H86" t="s">
        <v>3429</v>
      </c>
      <c r="I86" t="s">
        <v>3547</v>
      </c>
      <c r="J86" t="s">
        <v>3545</v>
      </c>
      <c r="K86" t="s">
        <v>110</v>
      </c>
      <c r="L86" t="s">
        <v>3343</v>
      </c>
      <c r="M86" t="s">
        <v>3344</v>
      </c>
      <c r="N86" t="s">
        <v>3345</v>
      </c>
      <c r="O86" t="s">
        <v>3346</v>
      </c>
      <c r="P86" t="s">
        <v>3346</v>
      </c>
      <c r="Q86" t="s">
        <v>3346</v>
      </c>
    </row>
    <row r="87" spans="1:17" x14ac:dyDescent="0.25">
      <c r="A87" t="s">
        <v>3335</v>
      </c>
      <c r="B87" t="s">
        <v>3336</v>
      </c>
      <c r="C87" t="s">
        <v>3401</v>
      </c>
      <c r="D87" t="s">
        <v>3402</v>
      </c>
      <c r="E87">
        <v>199078</v>
      </c>
      <c r="F87" t="s">
        <v>156</v>
      </c>
      <c r="G87" t="s">
        <v>3548</v>
      </c>
      <c r="H87" t="s">
        <v>3394</v>
      </c>
      <c r="I87" t="s">
        <v>3549</v>
      </c>
      <c r="J87" t="s">
        <v>3396</v>
      </c>
      <c r="K87" t="s">
        <v>110</v>
      </c>
      <c r="L87" t="s">
        <v>3343</v>
      </c>
      <c r="M87" t="s">
        <v>3344</v>
      </c>
      <c r="N87" t="s">
        <v>3345</v>
      </c>
      <c r="O87" t="s">
        <v>3346</v>
      </c>
      <c r="P87" t="s">
        <v>3346</v>
      </c>
      <c r="Q87" t="s">
        <v>3346</v>
      </c>
    </row>
    <row r="88" spans="1:17" x14ac:dyDescent="0.25">
      <c r="A88" t="s">
        <v>3335</v>
      </c>
      <c r="B88" t="s">
        <v>3336</v>
      </c>
      <c r="C88" t="s">
        <v>3401</v>
      </c>
      <c r="D88" t="s">
        <v>3402</v>
      </c>
      <c r="E88">
        <v>199078</v>
      </c>
      <c r="F88" t="s">
        <v>156</v>
      </c>
      <c r="G88" t="s">
        <v>3548</v>
      </c>
      <c r="H88" t="s">
        <v>3394</v>
      </c>
      <c r="I88" t="s">
        <v>3550</v>
      </c>
      <c r="J88" t="s">
        <v>3400</v>
      </c>
      <c r="K88" t="s">
        <v>110</v>
      </c>
      <c r="L88" t="s">
        <v>3346</v>
      </c>
      <c r="M88" t="s">
        <v>3344</v>
      </c>
      <c r="N88" t="s">
        <v>3345</v>
      </c>
      <c r="O88" t="s">
        <v>3346</v>
      </c>
      <c r="P88" t="s">
        <v>3346</v>
      </c>
      <c r="Q88" t="s">
        <v>3346</v>
      </c>
    </row>
    <row r="89" spans="1:17" x14ac:dyDescent="0.25">
      <c r="A89" t="s">
        <v>3551</v>
      </c>
      <c r="B89" t="s">
        <v>3552</v>
      </c>
      <c r="C89" t="s">
        <v>3553</v>
      </c>
      <c r="D89" t="s">
        <v>3554</v>
      </c>
      <c r="E89">
        <v>204001</v>
      </c>
      <c r="F89" t="s">
        <v>3555</v>
      </c>
      <c r="H89" t="s">
        <v>3556</v>
      </c>
      <c r="I89" t="s">
        <v>3557</v>
      </c>
      <c r="J89" t="s">
        <v>49</v>
      </c>
      <c r="K89" t="s">
        <v>110</v>
      </c>
      <c r="L89" t="s">
        <v>3343</v>
      </c>
      <c r="M89" t="s">
        <v>3344</v>
      </c>
      <c r="N89" t="s">
        <v>3558</v>
      </c>
      <c r="O89" t="s">
        <v>3346</v>
      </c>
      <c r="P89" t="s">
        <v>3343</v>
      </c>
      <c r="Q89" t="s">
        <v>3346</v>
      </c>
    </row>
    <row r="90" spans="1:17" x14ac:dyDescent="0.25">
      <c r="A90" t="s">
        <v>3551</v>
      </c>
      <c r="B90" t="s">
        <v>3552</v>
      </c>
      <c r="C90" t="s">
        <v>3553</v>
      </c>
      <c r="D90" t="s">
        <v>3554</v>
      </c>
      <c r="E90">
        <v>204002</v>
      </c>
      <c r="F90" t="s">
        <v>3559</v>
      </c>
      <c r="H90" t="s">
        <v>3556</v>
      </c>
      <c r="I90" t="s">
        <v>3560</v>
      </c>
      <c r="J90" t="s">
        <v>49</v>
      </c>
      <c r="K90" t="s">
        <v>110</v>
      </c>
      <c r="L90" t="s">
        <v>3343</v>
      </c>
      <c r="M90" t="s">
        <v>3344</v>
      </c>
      <c r="N90" t="s">
        <v>3345</v>
      </c>
      <c r="O90" t="s">
        <v>3346</v>
      </c>
      <c r="P90" t="s">
        <v>3343</v>
      </c>
      <c r="Q90" t="s">
        <v>3346</v>
      </c>
    </row>
    <row r="91" spans="1:17" x14ac:dyDescent="0.25">
      <c r="A91" t="s">
        <v>3551</v>
      </c>
      <c r="B91" t="s">
        <v>3552</v>
      </c>
      <c r="C91" t="s">
        <v>3553</v>
      </c>
      <c r="D91" t="s">
        <v>3554</v>
      </c>
      <c r="E91">
        <v>204003</v>
      </c>
      <c r="F91" t="s">
        <v>3561</v>
      </c>
      <c r="H91" t="s">
        <v>3556</v>
      </c>
      <c r="I91" t="s">
        <v>3562</v>
      </c>
      <c r="J91" t="s">
        <v>49</v>
      </c>
      <c r="K91" t="s">
        <v>110</v>
      </c>
      <c r="L91" t="s">
        <v>3343</v>
      </c>
      <c r="M91" t="s">
        <v>3344</v>
      </c>
      <c r="N91" t="s">
        <v>3345</v>
      </c>
      <c r="O91" t="s">
        <v>3346</v>
      </c>
      <c r="P91" t="s">
        <v>3343</v>
      </c>
      <c r="Q91" t="s">
        <v>3346</v>
      </c>
    </row>
    <row r="92" spans="1:17" x14ac:dyDescent="0.25">
      <c r="A92" t="s">
        <v>3551</v>
      </c>
      <c r="B92" t="s">
        <v>3552</v>
      </c>
      <c r="C92" t="s">
        <v>3553</v>
      </c>
      <c r="D92" t="s">
        <v>3554</v>
      </c>
      <c r="E92">
        <v>204004</v>
      </c>
      <c r="F92" t="s">
        <v>3563</v>
      </c>
      <c r="H92" t="s">
        <v>3556</v>
      </c>
      <c r="I92" t="s">
        <v>3564</v>
      </c>
      <c r="J92" t="s">
        <v>49</v>
      </c>
      <c r="K92" t="s">
        <v>110</v>
      </c>
      <c r="L92" t="s">
        <v>3343</v>
      </c>
      <c r="M92" t="s">
        <v>3344</v>
      </c>
      <c r="N92" t="s">
        <v>3345</v>
      </c>
      <c r="O92" t="s">
        <v>3346</v>
      </c>
      <c r="P92" t="s">
        <v>3343</v>
      </c>
      <c r="Q92" t="s">
        <v>3346</v>
      </c>
    </row>
    <row r="93" spans="1:17" x14ac:dyDescent="0.25">
      <c r="A93" t="s">
        <v>3551</v>
      </c>
      <c r="B93" t="s">
        <v>3552</v>
      </c>
      <c r="C93" t="s">
        <v>3553</v>
      </c>
      <c r="D93" t="s">
        <v>3554</v>
      </c>
      <c r="E93">
        <v>204004</v>
      </c>
      <c r="F93" t="s">
        <v>3563</v>
      </c>
      <c r="H93" t="s">
        <v>3556</v>
      </c>
      <c r="I93" t="s">
        <v>3565</v>
      </c>
      <c r="J93" t="s">
        <v>3566</v>
      </c>
      <c r="K93" t="s">
        <v>110</v>
      </c>
      <c r="L93" t="s">
        <v>3346</v>
      </c>
      <c r="M93" t="s">
        <v>3344</v>
      </c>
      <c r="N93" t="s">
        <v>3345</v>
      </c>
      <c r="O93" t="s">
        <v>3346</v>
      </c>
      <c r="P93" t="s">
        <v>3343</v>
      </c>
      <c r="Q93" t="s">
        <v>3346</v>
      </c>
    </row>
    <row r="94" spans="1:17" x14ac:dyDescent="0.25">
      <c r="A94" t="s">
        <v>3551</v>
      </c>
      <c r="B94" t="s">
        <v>3552</v>
      </c>
      <c r="C94" t="s">
        <v>3553</v>
      </c>
      <c r="D94" t="s">
        <v>3554</v>
      </c>
      <c r="E94">
        <v>204005</v>
      </c>
      <c r="F94" t="s">
        <v>3567</v>
      </c>
      <c r="H94" t="s">
        <v>3394</v>
      </c>
      <c r="I94" t="s">
        <v>3568</v>
      </c>
      <c r="J94" t="s">
        <v>200</v>
      </c>
      <c r="K94" t="s">
        <v>110</v>
      </c>
      <c r="L94" t="s">
        <v>3343</v>
      </c>
      <c r="M94" t="s">
        <v>3344</v>
      </c>
      <c r="N94" t="s">
        <v>3360</v>
      </c>
      <c r="O94" t="s">
        <v>3346</v>
      </c>
      <c r="P94" t="s">
        <v>3343</v>
      </c>
      <c r="Q94" t="s">
        <v>3346</v>
      </c>
    </row>
    <row r="95" spans="1:17" x14ac:dyDescent="0.25">
      <c r="A95" t="s">
        <v>3551</v>
      </c>
      <c r="B95" t="s">
        <v>3552</v>
      </c>
      <c r="C95" t="s">
        <v>3553</v>
      </c>
      <c r="D95" t="s">
        <v>3554</v>
      </c>
      <c r="E95">
        <v>204006</v>
      </c>
      <c r="F95" t="s">
        <v>102</v>
      </c>
      <c r="G95" t="s">
        <v>3349</v>
      </c>
      <c r="H95" t="s">
        <v>3350</v>
      </c>
      <c r="I95" t="s">
        <v>3569</v>
      </c>
      <c r="J95" t="s">
        <v>103</v>
      </c>
      <c r="K95" t="s">
        <v>110</v>
      </c>
      <c r="L95" t="s">
        <v>3343</v>
      </c>
      <c r="M95" t="s">
        <v>3570</v>
      </c>
      <c r="N95" t="s">
        <v>3571</v>
      </c>
      <c r="O95" t="s">
        <v>3346</v>
      </c>
      <c r="P95" t="s">
        <v>3346</v>
      </c>
      <c r="Q95" t="s">
        <v>3346</v>
      </c>
    </row>
    <row r="96" spans="1:17" x14ac:dyDescent="0.25">
      <c r="A96" t="s">
        <v>3551</v>
      </c>
      <c r="B96" t="s">
        <v>3552</v>
      </c>
      <c r="C96" t="s">
        <v>3553</v>
      </c>
      <c r="D96" t="s">
        <v>3554</v>
      </c>
      <c r="E96">
        <v>204006</v>
      </c>
      <c r="F96" t="s">
        <v>102</v>
      </c>
      <c r="G96" t="s">
        <v>3349</v>
      </c>
      <c r="H96" t="s">
        <v>3350</v>
      </c>
      <c r="I96" t="s">
        <v>3572</v>
      </c>
      <c r="J96" t="s">
        <v>3573</v>
      </c>
      <c r="K96" t="s">
        <v>110</v>
      </c>
      <c r="L96" t="s">
        <v>3346</v>
      </c>
      <c r="M96" t="s">
        <v>3570</v>
      </c>
      <c r="N96" t="s">
        <v>3571</v>
      </c>
      <c r="O96" t="s">
        <v>3346</v>
      </c>
      <c r="P96" t="s">
        <v>3346</v>
      </c>
      <c r="Q96" t="s">
        <v>3346</v>
      </c>
    </row>
    <row r="97" spans="1:17" x14ac:dyDescent="0.25">
      <c r="A97" t="s">
        <v>3551</v>
      </c>
      <c r="B97" t="s">
        <v>3552</v>
      </c>
      <c r="C97" t="s">
        <v>3553</v>
      </c>
      <c r="D97" t="s">
        <v>3554</v>
      </c>
      <c r="E97">
        <v>204007</v>
      </c>
      <c r="F97" t="s">
        <v>375</v>
      </c>
      <c r="G97" t="s">
        <v>3574</v>
      </c>
      <c r="H97" t="s">
        <v>3350</v>
      </c>
      <c r="I97" t="s">
        <v>3575</v>
      </c>
      <c r="J97" t="s">
        <v>461</v>
      </c>
      <c r="K97" t="s">
        <v>110</v>
      </c>
      <c r="L97" t="s">
        <v>3343</v>
      </c>
      <c r="M97" t="s">
        <v>3570</v>
      </c>
      <c r="N97" t="s">
        <v>3571</v>
      </c>
      <c r="O97" t="s">
        <v>3346</v>
      </c>
      <c r="P97" t="s">
        <v>3346</v>
      </c>
      <c r="Q97" t="s">
        <v>3346</v>
      </c>
    </row>
    <row r="98" spans="1:17" x14ac:dyDescent="0.25">
      <c r="A98" t="s">
        <v>3551</v>
      </c>
      <c r="B98" t="s">
        <v>3552</v>
      </c>
      <c r="C98" t="s">
        <v>3553</v>
      </c>
      <c r="D98" t="s">
        <v>3554</v>
      </c>
      <c r="E98">
        <v>204007</v>
      </c>
      <c r="F98" t="s">
        <v>375</v>
      </c>
      <c r="G98" t="s">
        <v>3574</v>
      </c>
      <c r="H98" t="s">
        <v>3350</v>
      </c>
      <c r="I98" t="s">
        <v>3576</v>
      </c>
      <c r="J98" t="s">
        <v>3577</v>
      </c>
      <c r="K98" t="s">
        <v>110</v>
      </c>
      <c r="L98" t="s">
        <v>3346</v>
      </c>
      <c r="M98" t="s">
        <v>3570</v>
      </c>
      <c r="N98" t="s">
        <v>3571</v>
      </c>
      <c r="O98" t="s">
        <v>3346</v>
      </c>
      <c r="P98" t="s">
        <v>3346</v>
      </c>
      <c r="Q98" t="s">
        <v>3346</v>
      </c>
    </row>
    <row r="99" spans="1:17" x14ac:dyDescent="0.25">
      <c r="A99" t="s">
        <v>3551</v>
      </c>
      <c r="B99" t="s">
        <v>3552</v>
      </c>
      <c r="C99" t="s">
        <v>3553</v>
      </c>
      <c r="D99" t="s">
        <v>3554</v>
      </c>
      <c r="E99">
        <v>204008</v>
      </c>
      <c r="F99" t="s">
        <v>3578</v>
      </c>
      <c r="H99" t="s">
        <v>3357</v>
      </c>
      <c r="I99" t="s">
        <v>3579</v>
      </c>
      <c r="J99" t="s">
        <v>3580</v>
      </c>
      <c r="K99" t="s">
        <v>110</v>
      </c>
      <c r="L99" t="s">
        <v>3343</v>
      </c>
      <c r="M99" t="s">
        <v>3344</v>
      </c>
      <c r="N99" t="s">
        <v>3360</v>
      </c>
      <c r="O99" t="s">
        <v>3346</v>
      </c>
      <c r="P99" t="s">
        <v>3343</v>
      </c>
      <c r="Q99" t="s">
        <v>3346</v>
      </c>
    </row>
    <row r="100" spans="1:17" x14ac:dyDescent="0.25">
      <c r="A100" t="s">
        <v>3551</v>
      </c>
      <c r="B100" t="s">
        <v>3552</v>
      </c>
      <c r="C100" t="s">
        <v>3553</v>
      </c>
      <c r="D100" t="s">
        <v>3554</v>
      </c>
      <c r="E100">
        <v>204008</v>
      </c>
      <c r="F100" t="s">
        <v>3578</v>
      </c>
      <c r="H100" t="s">
        <v>3357</v>
      </c>
      <c r="I100" t="s">
        <v>3581</v>
      </c>
      <c r="J100" t="s">
        <v>3582</v>
      </c>
      <c r="K100" t="s">
        <v>110</v>
      </c>
      <c r="L100" t="s">
        <v>3346</v>
      </c>
      <c r="M100" t="s">
        <v>3344</v>
      </c>
      <c r="N100" t="s">
        <v>3360</v>
      </c>
      <c r="O100" t="s">
        <v>3346</v>
      </c>
      <c r="P100" t="s">
        <v>3343</v>
      </c>
      <c r="Q100" t="s">
        <v>3346</v>
      </c>
    </row>
    <row r="101" spans="1:17" x14ac:dyDescent="0.25">
      <c r="A101" t="s">
        <v>3551</v>
      </c>
      <c r="B101" t="s">
        <v>3552</v>
      </c>
      <c r="C101" t="s">
        <v>3553</v>
      </c>
      <c r="D101" t="s">
        <v>3554</v>
      </c>
      <c r="E101">
        <v>204008</v>
      </c>
      <c r="F101" t="s">
        <v>3578</v>
      </c>
      <c r="H101" t="s">
        <v>3357</v>
      </c>
      <c r="I101" t="s">
        <v>3583</v>
      </c>
      <c r="J101" t="s">
        <v>3584</v>
      </c>
      <c r="K101" t="s">
        <v>110</v>
      </c>
      <c r="L101" t="s">
        <v>3346</v>
      </c>
      <c r="M101" t="s">
        <v>3344</v>
      </c>
      <c r="N101" t="s">
        <v>3360</v>
      </c>
      <c r="O101" t="s">
        <v>3346</v>
      </c>
      <c r="P101" t="s">
        <v>3343</v>
      </c>
      <c r="Q101" t="s">
        <v>3346</v>
      </c>
    </row>
    <row r="102" spans="1:17" x14ac:dyDescent="0.25">
      <c r="A102" t="s">
        <v>3551</v>
      </c>
      <c r="B102" t="s">
        <v>3552</v>
      </c>
      <c r="C102" t="s">
        <v>3553</v>
      </c>
      <c r="D102" t="s">
        <v>3554</v>
      </c>
      <c r="E102">
        <v>204009</v>
      </c>
      <c r="F102" t="s">
        <v>3585</v>
      </c>
      <c r="H102" t="s">
        <v>3586</v>
      </c>
      <c r="I102" t="s">
        <v>3587</v>
      </c>
      <c r="J102" t="s">
        <v>3588</v>
      </c>
      <c r="K102" t="s">
        <v>110</v>
      </c>
      <c r="L102" t="s">
        <v>3343</v>
      </c>
      <c r="M102" t="s">
        <v>3344</v>
      </c>
      <c r="N102" t="s">
        <v>3345</v>
      </c>
      <c r="O102" t="s">
        <v>3346</v>
      </c>
      <c r="P102" t="s">
        <v>3343</v>
      </c>
      <c r="Q102" t="s">
        <v>3346</v>
      </c>
    </row>
    <row r="103" spans="1:17" x14ac:dyDescent="0.25">
      <c r="A103" t="s">
        <v>3551</v>
      </c>
      <c r="B103" t="s">
        <v>3552</v>
      </c>
      <c r="C103" t="s">
        <v>3553</v>
      </c>
      <c r="D103" t="s">
        <v>3554</v>
      </c>
      <c r="E103">
        <v>204010</v>
      </c>
      <c r="F103" t="s">
        <v>3589</v>
      </c>
      <c r="H103" t="s">
        <v>3350</v>
      </c>
      <c r="I103" t="s">
        <v>3590</v>
      </c>
      <c r="J103" t="s">
        <v>3591</v>
      </c>
      <c r="K103" t="s">
        <v>110</v>
      </c>
      <c r="L103" t="s">
        <v>3343</v>
      </c>
      <c r="M103" t="s">
        <v>3344</v>
      </c>
      <c r="N103" t="s">
        <v>3558</v>
      </c>
      <c r="O103" t="s">
        <v>3346</v>
      </c>
      <c r="P103" t="s">
        <v>3343</v>
      </c>
      <c r="Q103" t="s">
        <v>3346</v>
      </c>
    </row>
    <row r="104" spans="1:17" x14ac:dyDescent="0.25">
      <c r="A104" t="s">
        <v>3551</v>
      </c>
      <c r="B104" t="s">
        <v>3552</v>
      </c>
      <c r="C104" t="s">
        <v>3553</v>
      </c>
      <c r="D104" t="s">
        <v>3554</v>
      </c>
      <c r="E104">
        <v>204011</v>
      </c>
      <c r="F104" t="s">
        <v>3592</v>
      </c>
      <c r="H104" t="s">
        <v>3387</v>
      </c>
      <c r="I104" t="s">
        <v>3593</v>
      </c>
      <c r="J104" t="s">
        <v>3389</v>
      </c>
      <c r="K104" t="s">
        <v>110</v>
      </c>
      <c r="L104" t="s">
        <v>3343</v>
      </c>
      <c r="M104" t="s">
        <v>3344</v>
      </c>
      <c r="N104" t="s">
        <v>3360</v>
      </c>
      <c r="O104" t="s">
        <v>3346</v>
      </c>
      <c r="P104" t="s">
        <v>3343</v>
      </c>
      <c r="Q104" t="s">
        <v>3346</v>
      </c>
    </row>
    <row r="105" spans="1:17" x14ac:dyDescent="0.25">
      <c r="A105" t="s">
        <v>3551</v>
      </c>
      <c r="B105" t="s">
        <v>3552</v>
      </c>
      <c r="C105" t="s">
        <v>3553</v>
      </c>
      <c r="D105" t="s">
        <v>3554</v>
      </c>
      <c r="E105">
        <v>204011</v>
      </c>
      <c r="F105" t="s">
        <v>3592</v>
      </c>
      <c r="H105" t="s">
        <v>3387</v>
      </c>
      <c r="I105" t="s">
        <v>3594</v>
      </c>
      <c r="J105" t="s">
        <v>994</v>
      </c>
      <c r="K105" t="s">
        <v>110</v>
      </c>
      <c r="L105" t="s">
        <v>3346</v>
      </c>
      <c r="M105" t="s">
        <v>3344</v>
      </c>
      <c r="N105" t="s">
        <v>3360</v>
      </c>
      <c r="O105" t="s">
        <v>3346</v>
      </c>
      <c r="P105" t="s">
        <v>3343</v>
      </c>
      <c r="Q105" t="s">
        <v>3346</v>
      </c>
    </row>
    <row r="106" spans="1:17" x14ac:dyDescent="0.25">
      <c r="A106" t="s">
        <v>3551</v>
      </c>
      <c r="B106" t="s">
        <v>3552</v>
      </c>
      <c r="C106" t="s">
        <v>3553</v>
      </c>
      <c r="D106" t="s">
        <v>3554</v>
      </c>
      <c r="E106">
        <v>204011</v>
      </c>
      <c r="F106" t="s">
        <v>3592</v>
      </c>
      <c r="H106" t="s">
        <v>3387</v>
      </c>
      <c r="I106" t="s">
        <v>3595</v>
      </c>
      <c r="J106" t="s">
        <v>3596</v>
      </c>
      <c r="K106" t="s">
        <v>110</v>
      </c>
      <c r="L106" t="s">
        <v>3346</v>
      </c>
      <c r="M106" t="s">
        <v>3344</v>
      </c>
      <c r="N106" t="s">
        <v>3360</v>
      </c>
      <c r="O106" t="s">
        <v>3346</v>
      </c>
      <c r="P106" t="s">
        <v>3343</v>
      </c>
      <c r="Q106" t="s">
        <v>3346</v>
      </c>
    </row>
    <row r="107" spans="1:17" x14ac:dyDescent="0.25">
      <c r="A107" t="s">
        <v>3551</v>
      </c>
      <c r="B107" t="s">
        <v>3552</v>
      </c>
      <c r="C107" t="s">
        <v>3553</v>
      </c>
      <c r="D107" t="s">
        <v>3554</v>
      </c>
      <c r="E107">
        <v>204011</v>
      </c>
      <c r="F107" t="s">
        <v>3592</v>
      </c>
      <c r="H107" t="s">
        <v>3387</v>
      </c>
      <c r="I107" t="s">
        <v>3597</v>
      </c>
      <c r="J107" t="s">
        <v>3598</v>
      </c>
      <c r="K107" t="s">
        <v>110</v>
      </c>
      <c r="L107" t="s">
        <v>3346</v>
      </c>
      <c r="M107" t="s">
        <v>3344</v>
      </c>
      <c r="N107" t="s">
        <v>3360</v>
      </c>
      <c r="O107" t="s">
        <v>3346</v>
      </c>
      <c r="P107" t="s">
        <v>3343</v>
      </c>
      <c r="Q107" t="s">
        <v>3346</v>
      </c>
    </row>
    <row r="108" spans="1:17" x14ac:dyDescent="0.25">
      <c r="A108" t="s">
        <v>3551</v>
      </c>
      <c r="B108" t="s">
        <v>3552</v>
      </c>
      <c r="C108" t="s">
        <v>3553</v>
      </c>
      <c r="D108" t="s">
        <v>3554</v>
      </c>
      <c r="E108">
        <v>204012</v>
      </c>
      <c r="F108" t="s">
        <v>3599</v>
      </c>
      <c r="G108" t="s">
        <v>3600</v>
      </c>
      <c r="H108" t="s">
        <v>3601</v>
      </c>
      <c r="I108" t="s">
        <v>3602</v>
      </c>
      <c r="J108" t="s">
        <v>1394</v>
      </c>
      <c r="K108" t="s">
        <v>110</v>
      </c>
      <c r="L108" t="s">
        <v>3343</v>
      </c>
      <c r="M108" t="s">
        <v>3477</v>
      </c>
      <c r="N108" t="s">
        <v>3603</v>
      </c>
      <c r="O108" t="s">
        <v>3346</v>
      </c>
      <c r="P108" t="s">
        <v>3343</v>
      </c>
      <c r="Q108" t="s">
        <v>3346</v>
      </c>
    </row>
    <row r="109" spans="1:17" x14ac:dyDescent="0.25">
      <c r="A109" t="s">
        <v>3551</v>
      </c>
      <c r="B109" t="s">
        <v>3552</v>
      </c>
      <c r="C109" t="s">
        <v>3553</v>
      </c>
      <c r="D109" t="s">
        <v>3554</v>
      </c>
      <c r="E109">
        <v>204012</v>
      </c>
      <c r="F109" t="s">
        <v>3599</v>
      </c>
      <c r="G109" t="s">
        <v>3600</v>
      </c>
      <c r="H109" t="s">
        <v>3601</v>
      </c>
      <c r="I109" t="s">
        <v>3604</v>
      </c>
      <c r="J109" t="s">
        <v>325</v>
      </c>
      <c r="K109" t="s">
        <v>110</v>
      </c>
      <c r="L109" t="s">
        <v>3346</v>
      </c>
      <c r="M109" t="s">
        <v>3477</v>
      </c>
      <c r="N109" t="s">
        <v>3603</v>
      </c>
      <c r="O109" t="s">
        <v>3346</v>
      </c>
      <c r="P109" t="s">
        <v>3343</v>
      </c>
      <c r="Q109" t="s">
        <v>3346</v>
      </c>
    </row>
    <row r="110" spans="1:17" x14ac:dyDescent="0.25">
      <c r="A110" t="s">
        <v>3551</v>
      </c>
      <c r="B110" t="s">
        <v>3552</v>
      </c>
      <c r="C110" t="s">
        <v>3553</v>
      </c>
      <c r="D110" t="s">
        <v>3554</v>
      </c>
      <c r="E110">
        <v>204013</v>
      </c>
      <c r="F110" t="s">
        <v>3605</v>
      </c>
      <c r="G110" t="s">
        <v>3606</v>
      </c>
      <c r="H110" t="s">
        <v>3607</v>
      </c>
      <c r="I110" t="s">
        <v>3608</v>
      </c>
      <c r="J110" t="s">
        <v>3609</v>
      </c>
      <c r="K110" t="s">
        <v>110</v>
      </c>
      <c r="L110" t="s">
        <v>3343</v>
      </c>
      <c r="M110" t="s">
        <v>3344</v>
      </c>
      <c r="N110" t="s">
        <v>3360</v>
      </c>
      <c r="O110" t="s">
        <v>3346</v>
      </c>
      <c r="P110" t="s">
        <v>3343</v>
      </c>
      <c r="Q110" t="s">
        <v>3346</v>
      </c>
    </row>
    <row r="111" spans="1:17" x14ac:dyDescent="0.25">
      <c r="A111" t="s">
        <v>3551</v>
      </c>
      <c r="B111" t="s">
        <v>3552</v>
      </c>
      <c r="C111" t="s">
        <v>3553</v>
      </c>
      <c r="D111" t="s">
        <v>3554</v>
      </c>
      <c r="E111">
        <v>204014</v>
      </c>
      <c r="F111" t="s">
        <v>3610</v>
      </c>
      <c r="G111" t="s">
        <v>3611</v>
      </c>
      <c r="H111" t="s">
        <v>3612</v>
      </c>
      <c r="I111" t="s">
        <v>3613</v>
      </c>
      <c r="J111" t="s">
        <v>3614</v>
      </c>
      <c r="K111" t="s">
        <v>110</v>
      </c>
      <c r="L111" t="s">
        <v>3343</v>
      </c>
      <c r="M111" t="s">
        <v>3477</v>
      </c>
      <c r="N111" t="s">
        <v>3615</v>
      </c>
      <c r="O111" t="s">
        <v>3346</v>
      </c>
      <c r="P111" t="s">
        <v>3343</v>
      </c>
      <c r="Q111" t="s">
        <v>3346</v>
      </c>
    </row>
    <row r="112" spans="1:17" x14ac:dyDescent="0.25">
      <c r="A112" t="s">
        <v>3551</v>
      </c>
      <c r="B112" t="s">
        <v>3552</v>
      </c>
      <c r="C112" t="s">
        <v>3553</v>
      </c>
      <c r="D112" t="s">
        <v>3554</v>
      </c>
      <c r="E112">
        <v>204015</v>
      </c>
      <c r="F112" t="s">
        <v>3616</v>
      </c>
      <c r="G112" t="s">
        <v>3617</v>
      </c>
      <c r="H112" t="s">
        <v>3618</v>
      </c>
      <c r="I112" t="s">
        <v>3619</v>
      </c>
      <c r="J112" t="s">
        <v>157</v>
      </c>
      <c r="K112" t="s">
        <v>110</v>
      </c>
      <c r="L112" t="s">
        <v>3343</v>
      </c>
      <c r="M112" t="s">
        <v>3570</v>
      </c>
      <c r="N112" t="s">
        <v>3571</v>
      </c>
      <c r="O112" t="s">
        <v>3346</v>
      </c>
      <c r="P112" t="s">
        <v>3343</v>
      </c>
      <c r="Q112" t="s">
        <v>3346</v>
      </c>
    </row>
    <row r="113" spans="1:17" x14ac:dyDescent="0.25">
      <c r="A113" t="s">
        <v>3551</v>
      </c>
      <c r="B113" t="s">
        <v>3552</v>
      </c>
      <c r="C113" t="s">
        <v>3553</v>
      </c>
      <c r="D113" t="s">
        <v>3554</v>
      </c>
      <c r="E113">
        <v>204016</v>
      </c>
      <c r="F113" t="s">
        <v>3620</v>
      </c>
      <c r="G113" t="s">
        <v>3621</v>
      </c>
      <c r="H113" t="s">
        <v>3394</v>
      </c>
      <c r="I113" t="s">
        <v>3622</v>
      </c>
      <c r="J113" t="s">
        <v>3623</v>
      </c>
      <c r="K113" t="s">
        <v>110</v>
      </c>
      <c r="L113" t="s">
        <v>3343</v>
      </c>
      <c r="M113" t="s">
        <v>3344</v>
      </c>
      <c r="N113" t="s">
        <v>3360</v>
      </c>
      <c r="O113" t="s">
        <v>3346</v>
      </c>
      <c r="P113" t="s">
        <v>3343</v>
      </c>
      <c r="Q113" t="s">
        <v>3346</v>
      </c>
    </row>
    <row r="114" spans="1:17" x14ac:dyDescent="0.25">
      <c r="A114" t="s">
        <v>3551</v>
      </c>
      <c r="B114" t="s">
        <v>3552</v>
      </c>
      <c r="C114" t="s">
        <v>3553</v>
      </c>
      <c r="D114" t="s">
        <v>3554</v>
      </c>
      <c r="E114">
        <v>204017</v>
      </c>
      <c r="F114" t="s">
        <v>3624</v>
      </c>
      <c r="G114" t="s">
        <v>3625</v>
      </c>
      <c r="H114" t="s">
        <v>3618</v>
      </c>
      <c r="I114" t="s">
        <v>3626</v>
      </c>
      <c r="J114" t="s">
        <v>157</v>
      </c>
      <c r="K114" t="s">
        <v>110</v>
      </c>
      <c r="L114" t="s">
        <v>3343</v>
      </c>
      <c r="M114" t="s">
        <v>3344</v>
      </c>
      <c r="N114" t="s">
        <v>3627</v>
      </c>
      <c r="O114" t="s">
        <v>3346</v>
      </c>
      <c r="P114" t="s">
        <v>3343</v>
      </c>
      <c r="Q114" t="s">
        <v>3346</v>
      </c>
    </row>
    <row r="115" spans="1:17" x14ac:dyDescent="0.25">
      <c r="A115" t="s">
        <v>3551</v>
      </c>
      <c r="B115" t="s">
        <v>3552</v>
      </c>
      <c r="C115" t="s">
        <v>3553</v>
      </c>
      <c r="D115" t="s">
        <v>3554</v>
      </c>
      <c r="E115">
        <v>204017</v>
      </c>
      <c r="F115" t="s">
        <v>3624</v>
      </c>
      <c r="G115" t="s">
        <v>3625</v>
      </c>
      <c r="H115" t="s">
        <v>3618</v>
      </c>
      <c r="I115" t="s">
        <v>3628</v>
      </c>
      <c r="J115" t="s">
        <v>3614</v>
      </c>
      <c r="K115" t="s">
        <v>110</v>
      </c>
      <c r="L115" t="s">
        <v>3346</v>
      </c>
      <c r="M115" t="s">
        <v>3344</v>
      </c>
      <c r="N115" t="s">
        <v>3627</v>
      </c>
      <c r="O115" t="s">
        <v>3346</v>
      </c>
      <c r="P115" t="s">
        <v>3343</v>
      </c>
      <c r="Q115" t="s">
        <v>3346</v>
      </c>
    </row>
    <row r="116" spans="1:17" x14ac:dyDescent="0.25">
      <c r="A116" t="s">
        <v>3551</v>
      </c>
      <c r="B116" t="s">
        <v>3552</v>
      </c>
      <c r="C116" t="s">
        <v>3553</v>
      </c>
      <c r="D116" t="s">
        <v>3554</v>
      </c>
      <c r="E116">
        <v>204017</v>
      </c>
      <c r="F116" t="s">
        <v>3624</v>
      </c>
      <c r="G116" t="s">
        <v>3625</v>
      </c>
      <c r="H116" t="s">
        <v>3618</v>
      </c>
      <c r="I116" t="s">
        <v>3629</v>
      </c>
      <c r="J116" t="s">
        <v>3580</v>
      </c>
      <c r="K116" t="s">
        <v>110</v>
      </c>
      <c r="L116" t="s">
        <v>3346</v>
      </c>
      <c r="M116" t="s">
        <v>3344</v>
      </c>
      <c r="N116" t="s">
        <v>3627</v>
      </c>
      <c r="O116" t="s">
        <v>3346</v>
      </c>
      <c r="P116" t="s">
        <v>3343</v>
      </c>
      <c r="Q116" t="s">
        <v>3346</v>
      </c>
    </row>
    <row r="117" spans="1:17" x14ac:dyDescent="0.25">
      <c r="A117" t="s">
        <v>3551</v>
      </c>
      <c r="B117" t="s">
        <v>3552</v>
      </c>
      <c r="C117" t="s">
        <v>3553</v>
      </c>
      <c r="D117" t="s">
        <v>3554</v>
      </c>
      <c r="E117">
        <v>204017</v>
      </c>
      <c r="F117" t="s">
        <v>3624</v>
      </c>
      <c r="G117" t="s">
        <v>3625</v>
      </c>
      <c r="H117" t="s">
        <v>3618</v>
      </c>
      <c r="I117" t="s">
        <v>3630</v>
      </c>
      <c r="J117" t="s">
        <v>3631</v>
      </c>
      <c r="K117" t="s">
        <v>110</v>
      </c>
      <c r="L117" t="s">
        <v>3346</v>
      </c>
      <c r="M117" t="s">
        <v>3344</v>
      </c>
      <c r="N117" t="s">
        <v>3627</v>
      </c>
      <c r="O117" t="s">
        <v>3346</v>
      </c>
      <c r="P117" t="s">
        <v>3343</v>
      </c>
      <c r="Q117" t="s">
        <v>3346</v>
      </c>
    </row>
    <row r="118" spans="1:17" x14ac:dyDescent="0.25">
      <c r="A118" t="s">
        <v>3551</v>
      </c>
      <c r="B118" t="s">
        <v>3552</v>
      </c>
      <c r="C118" t="s">
        <v>3553</v>
      </c>
      <c r="D118" t="s">
        <v>3554</v>
      </c>
      <c r="E118">
        <v>204018</v>
      </c>
      <c r="F118" t="s">
        <v>3632</v>
      </c>
      <c r="G118" t="s">
        <v>3633</v>
      </c>
      <c r="H118" t="s">
        <v>3634</v>
      </c>
      <c r="I118" t="s">
        <v>3635</v>
      </c>
      <c r="J118" t="s">
        <v>3636</v>
      </c>
      <c r="K118" t="s">
        <v>110</v>
      </c>
      <c r="L118" t="s">
        <v>3343</v>
      </c>
      <c r="M118" t="s">
        <v>3344</v>
      </c>
      <c r="N118" t="s">
        <v>3627</v>
      </c>
      <c r="O118" t="s">
        <v>3346</v>
      </c>
      <c r="P118" t="s">
        <v>3343</v>
      </c>
      <c r="Q118" t="s">
        <v>3346</v>
      </c>
    </row>
    <row r="119" spans="1:17" x14ac:dyDescent="0.25">
      <c r="A119" t="s">
        <v>3551</v>
      </c>
      <c r="B119" t="s">
        <v>3552</v>
      </c>
      <c r="C119" t="s">
        <v>3553</v>
      </c>
      <c r="D119" t="s">
        <v>3554</v>
      </c>
      <c r="E119">
        <v>204018</v>
      </c>
      <c r="F119" t="s">
        <v>3632</v>
      </c>
      <c r="G119" t="s">
        <v>3633</v>
      </c>
      <c r="H119" t="s">
        <v>3634</v>
      </c>
      <c r="I119" t="s">
        <v>3637</v>
      </c>
      <c r="J119" t="s">
        <v>3638</v>
      </c>
      <c r="K119" t="s">
        <v>110</v>
      </c>
      <c r="L119" t="s">
        <v>3346</v>
      </c>
      <c r="M119" t="s">
        <v>3344</v>
      </c>
      <c r="N119" t="s">
        <v>3627</v>
      </c>
      <c r="O119" t="s">
        <v>3346</v>
      </c>
      <c r="P119" t="s">
        <v>3343</v>
      </c>
      <c r="Q119" t="s">
        <v>3346</v>
      </c>
    </row>
    <row r="120" spans="1:17" x14ac:dyDescent="0.25">
      <c r="A120" t="s">
        <v>3551</v>
      </c>
      <c r="B120" t="s">
        <v>3552</v>
      </c>
      <c r="C120" t="s">
        <v>3553</v>
      </c>
      <c r="D120" t="s">
        <v>3554</v>
      </c>
      <c r="E120">
        <v>204019</v>
      </c>
      <c r="F120" t="s">
        <v>3639</v>
      </c>
      <c r="G120" t="s">
        <v>3640</v>
      </c>
      <c r="H120" t="s">
        <v>3634</v>
      </c>
      <c r="I120" t="s">
        <v>3641</v>
      </c>
      <c r="J120" t="s">
        <v>3636</v>
      </c>
      <c r="K120" t="s">
        <v>110</v>
      </c>
      <c r="L120" t="s">
        <v>3343</v>
      </c>
      <c r="M120" t="s">
        <v>3344</v>
      </c>
      <c r="N120" t="s">
        <v>3558</v>
      </c>
      <c r="O120" t="s">
        <v>3346</v>
      </c>
      <c r="P120" t="s">
        <v>3343</v>
      </c>
      <c r="Q120" t="s">
        <v>3346</v>
      </c>
    </row>
    <row r="121" spans="1:17" x14ac:dyDescent="0.25">
      <c r="A121" t="s">
        <v>3551</v>
      </c>
      <c r="B121" t="s">
        <v>3552</v>
      </c>
      <c r="C121" t="s">
        <v>3553</v>
      </c>
      <c r="D121" t="s">
        <v>3554</v>
      </c>
      <c r="E121">
        <v>204019</v>
      </c>
      <c r="F121" t="s">
        <v>3639</v>
      </c>
      <c r="G121" t="s">
        <v>3640</v>
      </c>
      <c r="H121" t="s">
        <v>3634</v>
      </c>
      <c r="I121" t="s">
        <v>3642</v>
      </c>
      <c r="J121" t="s">
        <v>3643</v>
      </c>
      <c r="K121" t="s">
        <v>110</v>
      </c>
      <c r="L121" t="s">
        <v>3346</v>
      </c>
      <c r="M121" t="s">
        <v>3344</v>
      </c>
      <c r="N121" t="s">
        <v>3558</v>
      </c>
      <c r="O121" t="s">
        <v>3346</v>
      </c>
      <c r="P121" t="s">
        <v>3343</v>
      </c>
      <c r="Q121" t="s">
        <v>3346</v>
      </c>
    </row>
    <row r="122" spans="1:17" x14ac:dyDescent="0.25">
      <c r="A122" t="s">
        <v>3551</v>
      </c>
      <c r="B122" t="s">
        <v>3552</v>
      </c>
      <c r="C122" t="s">
        <v>3553</v>
      </c>
      <c r="D122" t="s">
        <v>3554</v>
      </c>
      <c r="E122">
        <v>204019</v>
      </c>
      <c r="F122" t="s">
        <v>3639</v>
      </c>
      <c r="G122" t="s">
        <v>3640</v>
      </c>
      <c r="H122" t="s">
        <v>3634</v>
      </c>
      <c r="I122" t="s">
        <v>3644</v>
      </c>
      <c r="J122" t="s">
        <v>3645</v>
      </c>
      <c r="K122" t="s">
        <v>110</v>
      </c>
      <c r="L122" t="s">
        <v>3346</v>
      </c>
      <c r="M122" t="s">
        <v>3344</v>
      </c>
      <c r="N122" t="s">
        <v>3558</v>
      </c>
      <c r="O122" t="s">
        <v>3346</v>
      </c>
      <c r="P122" t="s">
        <v>3343</v>
      </c>
      <c r="Q122" t="s">
        <v>3346</v>
      </c>
    </row>
    <row r="123" spans="1:17" x14ac:dyDescent="0.25">
      <c r="A123" t="s">
        <v>3551</v>
      </c>
      <c r="B123" t="s">
        <v>3552</v>
      </c>
      <c r="C123" t="s">
        <v>3553</v>
      </c>
      <c r="D123" t="s">
        <v>3554</v>
      </c>
      <c r="E123">
        <v>204020</v>
      </c>
      <c r="F123" t="s">
        <v>1408</v>
      </c>
      <c r="G123" t="s">
        <v>3497</v>
      </c>
      <c r="H123" t="s">
        <v>2503</v>
      </c>
      <c r="I123" t="s">
        <v>3646</v>
      </c>
      <c r="J123" t="s">
        <v>895</v>
      </c>
      <c r="K123" t="s">
        <v>110</v>
      </c>
      <c r="L123" t="s">
        <v>3343</v>
      </c>
      <c r="M123" t="s">
        <v>3344</v>
      </c>
      <c r="N123" t="s">
        <v>3360</v>
      </c>
      <c r="O123" t="s">
        <v>3346</v>
      </c>
      <c r="P123" t="s">
        <v>3343</v>
      </c>
      <c r="Q123" t="s">
        <v>3346</v>
      </c>
    </row>
    <row r="124" spans="1:17" x14ac:dyDescent="0.25">
      <c r="A124" t="s">
        <v>3551</v>
      </c>
      <c r="B124" t="s">
        <v>3552</v>
      </c>
      <c r="C124" t="s">
        <v>3553</v>
      </c>
      <c r="D124" t="s">
        <v>3554</v>
      </c>
      <c r="E124">
        <v>204020</v>
      </c>
      <c r="F124" t="s">
        <v>1408</v>
      </c>
      <c r="G124" t="s">
        <v>3497</v>
      </c>
      <c r="H124" t="s">
        <v>2503</v>
      </c>
      <c r="I124" t="s">
        <v>3647</v>
      </c>
      <c r="J124" t="s">
        <v>3648</v>
      </c>
      <c r="K124" t="s">
        <v>110</v>
      </c>
      <c r="L124" t="s">
        <v>3346</v>
      </c>
      <c r="M124" t="s">
        <v>3344</v>
      </c>
      <c r="N124" t="s">
        <v>3360</v>
      </c>
      <c r="O124" t="s">
        <v>3346</v>
      </c>
      <c r="P124" t="s">
        <v>3343</v>
      </c>
      <c r="Q124" t="s">
        <v>3346</v>
      </c>
    </row>
    <row r="125" spans="1:17" x14ac:dyDescent="0.25">
      <c r="A125" t="s">
        <v>3551</v>
      </c>
      <c r="B125" t="s">
        <v>3552</v>
      </c>
      <c r="C125" t="s">
        <v>3553</v>
      </c>
      <c r="D125" t="s">
        <v>3554</v>
      </c>
      <c r="E125">
        <v>204020</v>
      </c>
      <c r="F125" t="s">
        <v>1408</v>
      </c>
      <c r="G125" t="s">
        <v>3497</v>
      </c>
      <c r="H125" t="s">
        <v>2503</v>
      </c>
      <c r="I125" t="s">
        <v>3649</v>
      </c>
      <c r="J125" t="s">
        <v>3650</v>
      </c>
      <c r="K125" t="s">
        <v>110</v>
      </c>
      <c r="L125" t="s">
        <v>3346</v>
      </c>
      <c r="M125" t="s">
        <v>3344</v>
      </c>
      <c r="N125" t="s">
        <v>3360</v>
      </c>
      <c r="O125" t="s">
        <v>3346</v>
      </c>
      <c r="P125" t="s">
        <v>3343</v>
      </c>
      <c r="Q125" t="s">
        <v>3346</v>
      </c>
    </row>
    <row r="126" spans="1:17" x14ac:dyDescent="0.25">
      <c r="A126" t="s">
        <v>3551</v>
      </c>
      <c r="B126" t="s">
        <v>3552</v>
      </c>
      <c r="C126" t="s">
        <v>3553</v>
      </c>
      <c r="D126" t="s">
        <v>3554</v>
      </c>
      <c r="E126">
        <v>204020</v>
      </c>
      <c r="F126" t="s">
        <v>1408</v>
      </c>
      <c r="G126" t="s">
        <v>3497</v>
      </c>
      <c r="H126" t="s">
        <v>2503</v>
      </c>
      <c r="I126" t="s">
        <v>3651</v>
      </c>
      <c r="J126" t="s">
        <v>3652</v>
      </c>
      <c r="K126" t="s">
        <v>110</v>
      </c>
      <c r="L126" t="s">
        <v>3346</v>
      </c>
      <c r="M126" t="s">
        <v>3344</v>
      </c>
      <c r="N126" t="s">
        <v>3360</v>
      </c>
      <c r="O126" t="s">
        <v>3346</v>
      </c>
      <c r="P126" t="s">
        <v>3343</v>
      </c>
      <c r="Q126" t="s">
        <v>3346</v>
      </c>
    </row>
    <row r="127" spans="1:17" x14ac:dyDescent="0.25">
      <c r="A127" t="s">
        <v>3551</v>
      </c>
      <c r="B127" t="s">
        <v>3552</v>
      </c>
      <c r="C127" t="s">
        <v>3553</v>
      </c>
      <c r="D127" t="s">
        <v>3554</v>
      </c>
      <c r="E127">
        <v>204020</v>
      </c>
      <c r="F127" t="s">
        <v>1408</v>
      </c>
      <c r="G127" t="s">
        <v>3497</v>
      </c>
      <c r="H127" t="s">
        <v>2503</v>
      </c>
      <c r="I127" t="s">
        <v>3653</v>
      </c>
      <c r="J127" t="s">
        <v>3654</v>
      </c>
      <c r="K127" t="s">
        <v>110</v>
      </c>
      <c r="L127" t="s">
        <v>3346</v>
      </c>
      <c r="M127" t="s">
        <v>3344</v>
      </c>
      <c r="N127" t="s">
        <v>3360</v>
      </c>
      <c r="O127" t="s">
        <v>3346</v>
      </c>
      <c r="P127" t="s">
        <v>3343</v>
      </c>
      <c r="Q127" t="s">
        <v>3346</v>
      </c>
    </row>
    <row r="128" spans="1:17" x14ac:dyDescent="0.25">
      <c r="A128" t="s">
        <v>3551</v>
      </c>
      <c r="B128" t="s">
        <v>3552</v>
      </c>
      <c r="C128" t="s">
        <v>3553</v>
      </c>
      <c r="D128" t="s">
        <v>3554</v>
      </c>
      <c r="E128">
        <v>204021</v>
      </c>
      <c r="F128" t="s">
        <v>51</v>
      </c>
      <c r="G128" t="s">
        <v>3655</v>
      </c>
      <c r="H128" t="s">
        <v>3350</v>
      </c>
      <c r="I128" t="s">
        <v>3656</v>
      </c>
      <c r="J128" t="s">
        <v>224</v>
      </c>
      <c r="K128" t="s">
        <v>110</v>
      </c>
      <c r="L128" t="s">
        <v>3343</v>
      </c>
      <c r="M128" t="s">
        <v>3570</v>
      </c>
      <c r="N128" t="s">
        <v>3571</v>
      </c>
      <c r="O128" t="s">
        <v>3346</v>
      </c>
      <c r="P128" t="s">
        <v>3343</v>
      </c>
      <c r="Q128" t="s">
        <v>3346</v>
      </c>
    </row>
    <row r="129" spans="1:17" x14ac:dyDescent="0.25">
      <c r="A129" t="s">
        <v>3551</v>
      </c>
      <c r="B129" t="s">
        <v>3552</v>
      </c>
      <c r="C129" t="s">
        <v>3553</v>
      </c>
      <c r="D129" t="s">
        <v>3554</v>
      </c>
      <c r="E129">
        <v>204021</v>
      </c>
      <c r="F129" t="s">
        <v>51</v>
      </c>
      <c r="G129" t="s">
        <v>3655</v>
      </c>
      <c r="H129" t="s">
        <v>3350</v>
      </c>
      <c r="I129" t="s">
        <v>3657</v>
      </c>
      <c r="J129" t="s">
        <v>3658</v>
      </c>
      <c r="K129" t="s">
        <v>110</v>
      </c>
      <c r="L129" t="s">
        <v>3346</v>
      </c>
      <c r="M129" t="s">
        <v>3570</v>
      </c>
      <c r="N129" t="s">
        <v>3571</v>
      </c>
      <c r="O129" t="s">
        <v>3346</v>
      </c>
      <c r="P129" t="s">
        <v>3343</v>
      </c>
      <c r="Q129" t="s">
        <v>3346</v>
      </c>
    </row>
    <row r="130" spans="1:17" x14ac:dyDescent="0.25">
      <c r="A130" t="s">
        <v>3551</v>
      </c>
      <c r="B130" t="s">
        <v>3552</v>
      </c>
      <c r="C130" t="s">
        <v>3553</v>
      </c>
      <c r="D130" t="s">
        <v>3554</v>
      </c>
      <c r="E130">
        <v>204021</v>
      </c>
      <c r="F130" t="s">
        <v>51</v>
      </c>
      <c r="G130" t="s">
        <v>3655</v>
      </c>
      <c r="H130" t="s">
        <v>3350</v>
      </c>
      <c r="I130" t="s">
        <v>3659</v>
      </c>
      <c r="J130" t="s">
        <v>3660</v>
      </c>
      <c r="K130" t="s">
        <v>110</v>
      </c>
      <c r="L130" t="s">
        <v>3346</v>
      </c>
      <c r="M130" t="s">
        <v>3570</v>
      </c>
      <c r="N130" t="s">
        <v>3571</v>
      </c>
      <c r="O130" t="s">
        <v>3346</v>
      </c>
      <c r="P130" t="s">
        <v>3343</v>
      </c>
      <c r="Q130" t="s">
        <v>3346</v>
      </c>
    </row>
    <row r="131" spans="1:17" x14ac:dyDescent="0.25">
      <c r="A131" t="s">
        <v>3551</v>
      </c>
      <c r="B131" t="s">
        <v>3552</v>
      </c>
      <c r="C131" t="s">
        <v>3553</v>
      </c>
      <c r="D131" t="s">
        <v>3554</v>
      </c>
      <c r="E131">
        <v>204021</v>
      </c>
      <c r="F131" t="s">
        <v>51</v>
      </c>
      <c r="G131" t="s">
        <v>3655</v>
      </c>
      <c r="H131" t="s">
        <v>3350</v>
      </c>
      <c r="I131" t="s">
        <v>3661</v>
      </c>
      <c r="J131" t="s">
        <v>285</v>
      </c>
      <c r="K131" t="s">
        <v>110</v>
      </c>
      <c r="L131" t="s">
        <v>3346</v>
      </c>
      <c r="M131" t="s">
        <v>3570</v>
      </c>
      <c r="N131" t="s">
        <v>3571</v>
      </c>
      <c r="O131" t="s">
        <v>3346</v>
      </c>
      <c r="P131" t="s">
        <v>3343</v>
      </c>
      <c r="Q131" t="s">
        <v>3346</v>
      </c>
    </row>
    <row r="132" spans="1:17" x14ac:dyDescent="0.25">
      <c r="A132" t="s">
        <v>3551</v>
      </c>
      <c r="B132" t="s">
        <v>3552</v>
      </c>
      <c r="C132" t="s">
        <v>3553</v>
      </c>
      <c r="D132" t="s">
        <v>3554</v>
      </c>
      <c r="E132">
        <v>204021</v>
      </c>
      <c r="F132" t="s">
        <v>51</v>
      </c>
      <c r="G132" t="s">
        <v>3655</v>
      </c>
      <c r="H132" t="s">
        <v>3350</v>
      </c>
      <c r="I132" t="s">
        <v>3662</v>
      </c>
      <c r="J132" t="s">
        <v>864</v>
      </c>
      <c r="K132" t="s">
        <v>110</v>
      </c>
      <c r="L132" t="s">
        <v>3346</v>
      </c>
      <c r="M132" t="s">
        <v>3570</v>
      </c>
      <c r="N132" t="s">
        <v>3571</v>
      </c>
      <c r="O132" t="s">
        <v>3346</v>
      </c>
      <c r="P132" t="s">
        <v>3343</v>
      </c>
      <c r="Q132" t="s">
        <v>3346</v>
      </c>
    </row>
    <row r="133" spans="1:17" x14ac:dyDescent="0.25">
      <c r="A133" t="s">
        <v>3551</v>
      </c>
      <c r="B133" t="s">
        <v>3552</v>
      </c>
      <c r="C133" t="s">
        <v>3553</v>
      </c>
      <c r="D133" t="s">
        <v>3554</v>
      </c>
      <c r="E133">
        <v>204022</v>
      </c>
      <c r="F133" t="s">
        <v>3663</v>
      </c>
      <c r="G133" t="s">
        <v>3664</v>
      </c>
      <c r="H133" t="s">
        <v>3634</v>
      </c>
      <c r="I133" t="s">
        <v>3665</v>
      </c>
      <c r="J133" t="s">
        <v>605</v>
      </c>
      <c r="K133" t="s">
        <v>110</v>
      </c>
      <c r="L133" t="s">
        <v>3343</v>
      </c>
      <c r="M133" t="s">
        <v>3666</v>
      </c>
      <c r="N133" t="s">
        <v>3667</v>
      </c>
      <c r="O133" t="s">
        <v>3346</v>
      </c>
      <c r="P133" t="s">
        <v>3343</v>
      </c>
      <c r="Q133" t="s">
        <v>3346</v>
      </c>
    </row>
    <row r="134" spans="1:17" x14ac:dyDescent="0.25">
      <c r="A134" t="s">
        <v>3551</v>
      </c>
      <c r="B134" t="s">
        <v>3552</v>
      </c>
      <c r="C134" t="s">
        <v>3553</v>
      </c>
      <c r="D134" t="s">
        <v>3554</v>
      </c>
      <c r="E134">
        <v>204022</v>
      </c>
      <c r="F134" t="s">
        <v>3663</v>
      </c>
      <c r="G134" t="s">
        <v>3664</v>
      </c>
      <c r="H134" t="s">
        <v>3634</v>
      </c>
      <c r="I134" t="s">
        <v>3668</v>
      </c>
      <c r="J134" t="s">
        <v>3669</v>
      </c>
      <c r="K134" t="s">
        <v>110</v>
      </c>
      <c r="L134" t="s">
        <v>3346</v>
      </c>
      <c r="M134" t="s">
        <v>3666</v>
      </c>
      <c r="N134" t="s">
        <v>3667</v>
      </c>
      <c r="O134" t="s">
        <v>3346</v>
      </c>
      <c r="P134" t="s">
        <v>3343</v>
      </c>
      <c r="Q134" t="s">
        <v>3346</v>
      </c>
    </row>
    <row r="135" spans="1:17" x14ac:dyDescent="0.25">
      <c r="A135" t="s">
        <v>3551</v>
      </c>
      <c r="B135" t="s">
        <v>3552</v>
      </c>
      <c r="C135" t="s">
        <v>3553</v>
      </c>
      <c r="D135" t="s">
        <v>3554</v>
      </c>
      <c r="E135">
        <v>204022</v>
      </c>
      <c r="F135" t="s">
        <v>3663</v>
      </c>
      <c r="G135" t="s">
        <v>3664</v>
      </c>
      <c r="H135" t="s">
        <v>3634</v>
      </c>
      <c r="I135" t="s">
        <v>3670</v>
      </c>
      <c r="J135" t="s">
        <v>3671</v>
      </c>
      <c r="K135" t="s">
        <v>110</v>
      </c>
      <c r="L135" t="s">
        <v>3346</v>
      </c>
      <c r="M135" t="s">
        <v>3666</v>
      </c>
      <c r="N135" t="s">
        <v>3667</v>
      </c>
      <c r="O135" t="s">
        <v>3346</v>
      </c>
      <c r="P135" t="s">
        <v>3343</v>
      </c>
      <c r="Q135" t="s">
        <v>3346</v>
      </c>
    </row>
    <row r="136" spans="1:17" x14ac:dyDescent="0.25">
      <c r="A136" t="s">
        <v>3551</v>
      </c>
      <c r="B136" t="s">
        <v>3552</v>
      </c>
      <c r="C136" t="s">
        <v>3553</v>
      </c>
      <c r="D136" t="s">
        <v>3554</v>
      </c>
      <c r="E136">
        <v>204023</v>
      </c>
      <c r="F136" t="s">
        <v>3672</v>
      </c>
      <c r="G136" t="s">
        <v>3673</v>
      </c>
      <c r="H136" t="s">
        <v>3394</v>
      </c>
      <c r="I136" t="s">
        <v>3674</v>
      </c>
      <c r="J136" t="s">
        <v>3675</v>
      </c>
      <c r="K136" t="s">
        <v>110</v>
      </c>
      <c r="L136" t="s">
        <v>3343</v>
      </c>
      <c r="M136" t="s">
        <v>3666</v>
      </c>
      <c r="N136" t="s">
        <v>3676</v>
      </c>
      <c r="O136" t="s">
        <v>3346</v>
      </c>
      <c r="P136" t="s">
        <v>3343</v>
      </c>
      <c r="Q136" t="s">
        <v>3346</v>
      </c>
    </row>
    <row r="137" spans="1:17" x14ac:dyDescent="0.25">
      <c r="A137" t="s">
        <v>3551</v>
      </c>
      <c r="B137" t="s">
        <v>3552</v>
      </c>
      <c r="C137" t="s">
        <v>3553</v>
      </c>
      <c r="D137" t="s">
        <v>3554</v>
      </c>
      <c r="E137">
        <v>204024</v>
      </c>
      <c r="F137" t="s">
        <v>3677</v>
      </c>
      <c r="G137" t="s">
        <v>3678</v>
      </c>
      <c r="H137" t="s">
        <v>366</v>
      </c>
      <c r="I137" t="s">
        <v>3679</v>
      </c>
      <c r="J137" t="s">
        <v>3680</v>
      </c>
      <c r="K137" t="s">
        <v>110</v>
      </c>
      <c r="L137" t="s">
        <v>3343</v>
      </c>
      <c r="M137" t="s">
        <v>3666</v>
      </c>
      <c r="N137" t="s">
        <v>3681</v>
      </c>
      <c r="O137" t="s">
        <v>3346</v>
      </c>
      <c r="P137" t="s">
        <v>3343</v>
      </c>
      <c r="Q137" t="s">
        <v>3346</v>
      </c>
    </row>
    <row r="138" spans="1:17" x14ac:dyDescent="0.25">
      <c r="A138" t="s">
        <v>3551</v>
      </c>
      <c r="B138" t="s">
        <v>3552</v>
      </c>
      <c r="C138" t="s">
        <v>3553</v>
      </c>
      <c r="D138" t="s">
        <v>3554</v>
      </c>
      <c r="E138">
        <v>204024</v>
      </c>
      <c r="F138" t="s">
        <v>3677</v>
      </c>
      <c r="G138" t="s">
        <v>3678</v>
      </c>
      <c r="H138" t="s">
        <v>366</v>
      </c>
      <c r="I138" t="s">
        <v>3682</v>
      </c>
      <c r="J138" t="s">
        <v>3683</v>
      </c>
      <c r="K138" t="s">
        <v>110</v>
      </c>
      <c r="L138" t="s">
        <v>3346</v>
      </c>
      <c r="M138" t="s">
        <v>3666</v>
      </c>
      <c r="N138" t="s">
        <v>3681</v>
      </c>
      <c r="O138" t="s">
        <v>3346</v>
      </c>
      <c r="P138" t="s">
        <v>3343</v>
      </c>
      <c r="Q138" t="s">
        <v>3346</v>
      </c>
    </row>
    <row r="139" spans="1:17" x14ac:dyDescent="0.25">
      <c r="A139" t="s">
        <v>3551</v>
      </c>
      <c r="B139" t="s">
        <v>3552</v>
      </c>
      <c r="C139" t="s">
        <v>3553</v>
      </c>
      <c r="D139" t="s">
        <v>3554</v>
      </c>
      <c r="E139">
        <v>204026</v>
      </c>
      <c r="F139" t="s">
        <v>156</v>
      </c>
      <c r="G139" t="s">
        <v>3684</v>
      </c>
      <c r="H139" t="s">
        <v>3394</v>
      </c>
      <c r="I139" t="s">
        <v>3685</v>
      </c>
      <c r="J139" t="s">
        <v>3396</v>
      </c>
      <c r="K139" t="s">
        <v>110</v>
      </c>
      <c r="L139" t="s">
        <v>3343</v>
      </c>
      <c r="M139" t="s">
        <v>3344</v>
      </c>
      <c r="N139" t="s">
        <v>3686</v>
      </c>
      <c r="O139" t="s">
        <v>3346</v>
      </c>
      <c r="P139" t="s">
        <v>3346</v>
      </c>
      <c r="Q139" t="s">
        <v>3346</v>
      </c>
    </row>
    <row r="140" spans="1:17" x14ac:dyDescent="0.25">
      <c r="A140" t="s">
        <v>3551</v>
      </c>
      <c r="B140" t="s">
        <v>3552</v>
      </c>
      <c r="C140" t="s">
        <v>3553</v>
      </c>
      <c r="D140" t="s">
        <v>3554</v>
      </c>
      <c r="E140">
        <v>204026</v>
      </c>
      <c r="F140" t="s">
        <v>156</v>
      </c>
      <c r="G140" t="s">
        <v>3684</v>
      </c>
      <c r="H140" t="s">
        <v>3394</v>
      </c>
      <c r="I140" t="s">
        <v>3687</v>
      </c>
      <c r="J140" t="s">
        <v>3688</v>
      </c>
      <c r="K140" t="s">
        <v>110</v>
      </c>
      <c r="L140" t="s">
        <v>3346</v>
      </c>
      <c r="M140" t="s">
        <v>3344</v>
      </c>
      <c r="N140" t="s">
        <v>3686</v>
      </c>
      <c r="O140" t="s">
        <v>3346</v>
      </c>
      <c r="P140" t="s">
        <v>3346</v>
      </c>
      <c r="Q140" t="s">
        <v>3346</v>
      </c>
    </row>
    <row r="141" spans="1:17" x14ac:dyDescent="0.25">
      <c r="A141" t="s">
        <v>3551</v>
      </c>
      <c r="B141" t="s">
        <v>3552</v>
      </c>
      <c r="C141" t="s">
        <v>3553</v>
      </c>
      <c r="D141" t="s">
        <v>3554</v>
      </c>
      <c r="E141">
        <v>204027</v>
      </c>
      <c r="F141" t="s">
        <v>3689</v>
      </c>
      <c r="G141" t="s">
        <v>3690</v>
      </c>
      <c r="H141" t="s">
        <v>3691</v>
      </c>
      <c r="I141" t="s">
        <v>3692</v>
      </c>
      <c r="J141" t="s">
        <v>3693</v>
      </c>
      <c r="K141" t="s">
        <v>110</v>
      </c>
      <c r="L141" t="s">
        <v>3343</v>
      </c>
      <c r="M141" t="s">
        <v>3344</v>
      </c>
      <c r="N141" t="s">
        <v>3345</v>
      </c>
      <c r="O141" t="s">
        <v>3346</v>
      </c>
      <c r="P141" t="s">
        <v>3346</v>
      </c>
      <c r="Q141" t="s">
        <v>3346</v>
      </c>
    </row>
    <row r="142" spans="1:17" x14ac:dyDescent="0.25">
      <c r="A142" t="s">
        <v>3551</v>
      </c>
      <c r="B142" t="s">
        <v>3552</v>
      </c>
      <c r="C142" t="s">
        <v>3553</v>
      </c>
      <c r="D142" t="s">
        <v>3554</v>
      </c>
      <c r="E142">
        <v>204028</v>
      </c>
      <c r="F142" t="s">
        <v>3694</v>
      </c>
      <c r="G142" t="s">
        <v>3500</v>
      </c>
      <c r="H142" t="s">
        <v>3498</v>
      </c>
      <c r="I142" t="s">
        <v>3695</v>
      </c>
      <c r="J142" t="s">
        <v>3498</v>
      </c>
      <c r="K142" t="s">
        <v>110</v>
      </c>
      <c r="L142" t="s">
        <v>3343</v>
      </c>
      <c r="M142" t="s">
        <v>3344</v>
      </c>
      <c r="N142" t="s">
        <v>3345</v>
      </c>
      <c r="O142" t="s">
        <v>3346</v>
      </c>
      <c r="P142" t="s">
        <v>3346</v>
      </c>
      <c r="Q142" t="s">
        <v>3346</v>
      </c>
    </row>
    <row r="143" spans="1:17" x14ac:dyDescent="0.25">
      <c r="A143" t="s">
        <v>3551</v>
      </c>
      <c r="B143" t="s">
        <v>3552</v>
      </c>
      <c r="C143" t="s">
        <v>3553</v>
      </c>
      <c r="D143" t="s">
        <v>3554</v>
      </c>
      <c r="E143">
        <v>204030</v>
      </c>
      <c r="F143" t="s">
        <v>3696</v>
      </c>
      <c r="G143" t="s">
        <v>3697</v>
      </c>
      <c r="H143" t="s">
        <v>3698</v>
      </c>
      <c r="I143" t="s">
        <v>3699</v>
      </c>
      <c r="J143" t="s">
        <v>2403</v>
      </c>
      <c r="K143" t="s">
        <v>110</v>
      </c>
      <c r="L143" t="s">
        <v>3343</v>
      </c>
      <c r="M143" t="s">
        <v>3666</v>
      </c>
      <c r="N143" t="s">
        <v>3700</v>
      </c>
      <c r="O143" t="s">
        <v>3346</v>
      </c>
      <c r="P143" t="s">
        <v>3346</v>
      </c>
      <c r="Q143" t="s">
        <v>3346</v>
      </c>
    </row>
    <row r="144" spans="1:17" x14ac:dyDescent="0.25">
      <c r="A144" t="s">
        <v>3551</v>
      </c>
      <c r="B144" t="s">
        <v>3552</v>
      </c>
      <c r="C144" t="s">
        <v>3553</v>
      </c>
      <c r="D144" t="s">
        <v>3554</v>
      </c>
      <c r="E144">
        <v>204031</v>
      </c>
      <c r="F144" t="s">
        <v>128</v>
      </c>
      <c r="G144" t="s">
        <v>3525</v>
      </c>
      <c r="H144" t="s">
        <v>3701</v>
      </c>
      <c r="I144" t="s">
        <v>3702</v>
      </c>
      <c r="J144" t="s">
        <v>935</v>
      </c>
      <c r="K144" t="s">
        <v>110</v>
      </c>
      <c r="L144" t="s">
        <v>3343</v>
      </c>
      <c r="M144" t="s">
        <v>3570</v>
      </c>
      <c r="N144" t="s">
        <v>3571</v>
      </c>
      <c r="O144" t="s">
        <v>3346</v>
      </c>
      <c r="P144" t="s">
        <v>3346</v>
      </c>
      <c r="Q144" t="s">
        <v>3346</v>
      </c>
    </row>
    <row r="145" spans="1:17" x14ac:dyDescent="0.25">
      <c r="A145" t="s">
        <v>3551</v>
      </c>
      <c r="B145" t="s">
        <v>3552</v>
      </c>
      <c r="C145" t="s">
        <v>3703</v>
      </c>
      <c r="D145" t="s">
        <v>3704</v>
      </c>
      <c r="E145">
        <v>207003</v>
      </c>
      <c r="F145" t="s">
        <v>114</v>
      </c>
      <c r="G145" t="s">
        <v>3705</v>
      </c>
      <c r="H145" t="s">
        <v>3350</v>
      </c>
      <c r="I145" t="s">
        <v>3706</v>
      </c>
      <c r="J145" t="s">
        <v>116</v>
      </c>
      <c r="K145" t="s">
        <v>110</v>
      </c>
      <c r="L145" t="s">
        <v>3343</v>
      </c>
      <c r="M145" t="s">
        <v>3707</v>
      </c>
      <c r="N145" t="s">
        <v>3708</v>
      </c>
      <c r="O145" t="s">
        <v>3346</v>
      </c>
      <c r="P145" t="s">
        <v>3346</v>
      </c>
      <c r="Q145" t="s">
        <v>3346</v>
      </c>
    </row>
    <row r="146" spans="1:17" x14ac:dyDescent="0.25">
      <c r="A146" t="s">
        <v>3551</v>
      </c>
      <c r="B146" t="s">
        <v>3552</v>
      </c>
      <c r="C146" t="s">
        <v>3703</v>
      </c>
      <c r="D146" t="s">
        <v>3704</v>
      </c>
      <c r="E146">
        <v>207003</v>
      </c>
      <c r="F146" t="s">
        <v>114</v>
      </c>
      <c r="G146" t="s">
        <v>3705</v>
      </c>
      <c r="H146" t="s">
        <v>3350</v>
      </c>
      <c r="I146" t="s">
        <v>3709</v>
      </c>
      <c r="J146" t="s">
        <v>3710</v>
      </c>
      <c r="K146" t="s">
        <v>110</v>
      </c>
      <c r="L146" t="s">
        <v>3346</v>
      </c>
      <c r="M146" t="s">
        <v>3707</v>
      </c>
      <c r="N146" t="s">
        <v>3708</v>
      </c>
      <c r="O146" t="s">
        <v>3346</v>
      </c>
      <c r="P146" t="s">
        <v>3346</v>
      </c>
      <c r="Q146" t="s">
        <v>3346</v>
      </c>
    </row>
    <row r="147" spans="1:17" x14ac:dyDescent="0.25">
      <c r="A147" t="s">
        <v>3551</v>
      </c>
      <c r="B147" t="s">
        <v>3552</v>
      </c>
      <c r="C147" t="s">
        <v>3703</v>
      </c>
      <c r="D147" t="s">
        <v>3704</v>
      </c>
      <c r="E147">
        <v>207004</v>
      </c>
      <c r="F147" t="s">
        <v>3711</v>
      </c>
      <c r="G147" t="s">
        <v>3574</v>
      </c>
      <c r="H147" t="s">
        <v>3350</v>
      </c>
      <c r="I147" t="s">
        <v>3712</v>
      </c>
      <c r="J147" t="s">
        <v>3713</v>
      </c>
      <c r="K147" t="s">
        <v>110</v>
      </c>
      <c r="L147" t="s">
        <v>3343</v>
      </c>
      <c r="M147" t="s">
        <v>3707</v>
      </c>
      <c r="N147" t="s">
        <v>3708</v>
      </c>
      <c r="O147" t="s">
        <v>3346</v>
      </c>
      <c r="P147" t="s">
        <v>3343</v>
      </c>
      <c r="Q147" t="s">
        <v>3346</v>
      </c>
    </row>
    <row r="148" spans="1:17" x14ac:dyDescent="0.25">
      <c r="A148" t="s">
        <v>3551</v>
      </c>
      <c r="B148" t="s">
        <v>3552</v>
      </c>
      <c r="C148" t="s">
        <v>3703</v>
      </c>
      <c r="D148" t="s">
        <v>3704</v>
      </c>
      <c r="E148">
        <v>207004</v>
      </c>
      <c r="F148" t="s">
        <v>3711</v>
      </c>
      <c r="G148" t="s">
        <v>3574</v>
      </c>
      <c r="H148" t="s">
        <v>3350</v>
      </c>
      <c r="I148" t="s">
        <v>3714</v>
      </c>
      <c r="J148" t="s">
        <v>3715</v>
      </c>
      <c r="K148" t="s">
        <v>110</v>
      </c>
      <c r="L148" t="s">
        <v>3346</v>
      </c>
      <c r="M148" t="s">
        <v>3707</v>
      </c>
      <c r="N148" t="s">
        <v>3708</v>
      </c>
      <c r="O148" t="s">
        <v>3346</v>
      </c>
      <c r="P148" t="s">
        <v>3343</v>
      </c>
      <c r="Q148" t="s">
        <v>3346</v>
      </c>
    </row>
    <row r="149" spans="1:17" x14ac:dyDescent="0.25">
      <c r="A149" t="s">
        <v>3551</v>
      </c>
      <c r="B149" t="s">
        <v>3552</v>
      </c>
      <c r="C149" t="s">
        <v>3703</v>
      </c>
      <c r="D149" t="s">
        <v>3704</v>
      </c>
      <c r="E149">
        <v>207005</v>
      </c>
      <c r="F149" t="s">
        <v>51</v>
      </c>
      <c r="G149" t="s">
        <v>3716</v>
      </c>
      <c r="H149" t="s">
        <v>3350</v>
      </c>
      <c r="I149" t="s">
        <v>3717</v>
      </c>
      <c r="J149" t="s">
        <v>52</v>
      </c>
      <c r="K149" t="s">
        <v>110</v>
      </c>
      <c r="L149" t="s">
        <v>3343</v>
      </c>
      <c r="M149" t="s">
        <v>3707</v>
      </c>
      <c r="N149" t="s">
        <v>3708</v>
      </c>
      <c r="O149" t="s">
        <v>3346</v>
      </c>
      <c r="P149" t="s">
        <v>3343</v>
      </c>
      <c r="Q149" t="s">
        <v>3346</v>
      </c>
    </row>
    <row r="150" spans="1:17" x14ac:dyDescent="0.25">
      <c r="A150" t="s">
        <v>3551</v>
      </c>
      <c r="B150" t="s">
        <v>3552</v>
      </c>
      <c r="C150" t="s">
        <v>3703</v>
      </c>
      <c r="D150" t="s">
        <v>3704</v>
      </c>
      <c r="E150">
        <v>207005</v>
      </c>
      <c r="F150" t="s">
        <v>51</v>
      </c>
      <c r="G150" t="s">
        <v>3716</v>
      </c>
      <c r="H150" t="s">
        <v>3350</v>
      </c>
      <c r="I150" t="s">
        <v>3718</v>
      </c>
      <c r="J150" t="s">
        <v>3719</v>
      </c>
      <c r="K150" t="s">
        <v>110</v>
      </c>
      <c r="L150" t="s">
        <v>3346</v>
      </c>
      <c r="M150" t="s">
        <v>3707</v>
      </c>
      <c r="N150" t="s">
        <v>3708</v>
      </c>
      <c r="O150" t="s">
        <v>3346</v>
      </c>
      <c r="P150" t="s">
        <v>3343</v>
      </c>
      <c r="Q150" t="s">
        <v>3346</v>
      </c>
    </row>
    <row r="151" spans="1:17" x14ac:dyDescent="0.25">
      <c r="A151" t="s">
        <v>3551</v>
      </c>
      <c r="B151" t="s">
        <v>3552</v>
      </c>
      <c r="C151" t="s">
        <v>3703</v>
      </c>
      <c r="D151" t="s">
        <v>3704</v>
      </c>
      <c r="E151">
        <v>207005</v>
      </c>
      <c r="F151" t="s">
        <v>51</v>
      </c>
      <c r="G151" t="s">
        <v>3716</v>
      </c>
      <c r="H151" t="s">
        <v>3350</v>
      </c>
      <c r="I151" t="s">
        <v>3720</v>
      </c>
      <c r="J151" t="s">
        <v>3721</v>
      </c>
      <c r="K151" t="s">
        <v>110</v>
      </c>
      <c r="L151" t="s">
        <v>3346</v>
      </c>
      <c r="M151" t="s">
        <v>3707</v>
      </c>
      <c r="N151" t="s">
        <v>3708</v>
      </c>
      <c r="O151" t="s">
        <v>3346</v>
      </c>
      <c r="P151" t="s">
        <v>3343</v>
      </c>
      <c r="Q151" t="s">
        <v>3346</v>
      </c>
    </row>
    <row r="152" spans="1:17" x14ac:dyDescent="0.25">
      <c r="A152" t="s">
        <v>3551</v>
      </c>
      <c r="B152" t="s">
        <v>3552</v>
      </c>
      <c r="C152" t="s">
        <v>3703</v>
      </c>
      <c r="D152" t="s">
        <v>3704</v>
      </c>
      <c r="E152">
        <v>207006</v>
      </c>
      <c r="F152" t="s">
        <v>102</v>
      </c>
      <c r="G152" t="s">
        <v>3349</v>
      </c>
      <c r="H152" t="s">
        <v>3350</v>
      </c>
      <c r="I152" t="s">
        <v>3722</v>
      </c>
      <c r="J152" t="s">
        <v>3723</v>
      </c>
      <c r="K152" t="s">
        <v>110</v>
      </c>
      <c r="L152" t="s">
        <v>3343</v>
      </c>
      <c r="M152" t="s">
        <v>3707</v>
      </c>
      <c r="N152" t="s">
        <v>3708</v>
      </c>
      <c r="O152" t="s">
        <v>3346</v>
      </c>
      <c r="P152" t="s">
        <v>3343</v>
      </c>
      <c r="Q152" t="s">
        <v>3346</v>
      </c>
    </row>
    <row r="153" spans="1:17" x14ac:dyDescent="0.25">
      <c r="A153" t="s">
        <v>3551</v>
      </c>
      <c r="B153" t="s">
        <v>3552</v>
      </c>
      <c r="C153" t="s">
        <v>3703</v>
      </c>
      <c r="D153" t="s">
        <v>3704</v>
      </c>
      <c r="E153">
        <v>207006</v>
      </c>
      <c r="F153" t="s">
        <v>102</v>
      </c>
      <c r="G153" t="s">
        <v>3349</v>
      </c>
      <c r="H153" t="s">
        <v>3350</v>
      </c>
      <c r="I153" t="s">
        <v>3724</v>
      </c>
      <c r="J153" t="s">
        <v>3725</v>
      </c>
      <c r="K153" t="s">
        <v>110</v>
      </c>
      <c r="L153" t="s">
        <v>3346</v>
      </c>
      <c r="M153" t="s">
        <v>3707</v>
      </c>
      <c r="N153" t="s">
        <v>3708</v>
      </c>
      <c r="O153" t="s">
        <v>3346</v>
      </c>
      <c r="P153" t="s">
        <v>3343</v>
      </c>
      <c r="Q153" t="s">
        <v>3346</v>
      </c>
    </row>
    <row r="154" spans="1:17" x14ac:dyDescent="0.25">
      <c r="A154" t="s">
        <v>3551</v>
      </c>
      <c r="B154" t="s">
        <v>3552</v>
      </c>
      <c r="C154" t="s">
        <v>3703</v>
      </c>
      <c r="D154" t="s">
        <v>3704</v>
      </c>
      <c r="E154">
        <v>207006</v>
      </c>
      <c r="F154" t="s">
        <v>102</v>
      </c>
      <c r="G154" t="s">
        <v>3349</v>
      </c>
      <c r="H154" t="s">
        <v>3350</v>
      </c>
      <c r="I154" t="s">
        <v>3726</v>
      </c>
      <c r="J154" t="s">
        <v>3727</v>
      </c>
      <c r="K154" t="s">
        <v>110</v>
      </c>
      <c r="L154" t="s">
        <v>3346</v>
      </c>
      <c r="M154" t="s">
        <v>3707</v>
      </c>
      <c r="N154" t="s">
        <v>3708</v>
      </c>
      <c r="O154" t="s">
        <v>3346</v>
      </c>
      <c r="P154" t="s">
        <v>3343</v>
      </c>
      <c r="Q154" t="s">
        <v>3346</v>
      </c>
    </row>
    <row r="155" spans="1:17" x14ac:dyDescent="0.25">
      <c r="A155" t="s">
        <v>3551</v>
      </c>
      <c r="B155" t="s">
        <v>3552</v>
      </c>
      <c r="C155" t="s">
        <v>3703</v>
      </c>
      <c r="D155" t="s">
        <v>3704</v>
      </c>
      <c r="E155">
        <v>207006</v>
      </c>
      <c r="F155" t="s">
        <v>102</v>
      </c>
      <c r="G155" t="s">
        <v>3349</v>
      </c>
      <c r="H155" t="s">
        <v>3350</v>
      </c>
      <c r="I155" t="s">
        <v>3728</v>
      </c>
      <c r="J155" t="s">
        <v>3729</v>
      </c>
      <c r="K155" t="s">
        <v>110</v>
      </c>
      <c r="L155" t="s">
        <v>3346</v>
      </c>
      <c r="M155" t="s">
        <v>3707</v>
      </c>
      <c r="N155" t="s">
        <v>3708</v>
      </c>
      <c r="O155" t="s">
        <v>3346</v>
      </c>
      <c r="P155" t="s">
        <v>3343</v>
      </c>
      <c r="Q155" t="s">
        <v>3346</v>
      </c>
    </row>
    <row r="156" spans="1:17" x14ac:dyDescent="0.25">
      <c r="A156" t="s">
        <v>3551</v>
      </c>
      <c r="B156" t="s">
        <v>3552</v>
      </c>
      <c r="C156" t="s">
        <v>3703</v>
      </c>
      <c r="D156" t="s">
        <v>3704</v>
      </c>
      <c r="E156">
        <v>207006</v>
      </c>
      <c r="F156" t="s">
        <v>102</v>
      </c>
      <c r="G156" t="s">
        <v>3349</v>
      </c>
      <c r="H156" t="s">
        <v>3350</v>
      </c>
      <c r="I156" t="s">
        <v>3730</v>
      </c>
      <c r="J156" t="s">
        <v>3731</v>
      </c>
      <c r="K156" t="s">
        <v>110</v>
      </c>
      <c r="L156" t="s">
        <v>3346</v>
      </c>
      <c r="M156" t="s">
        <v>3707</v>
      </c>
      <c r="N156" t="s">
        <v>3708</v>
      </c>
      <c r="O156" t="s">
        <v>3346</v>
      </c>
      <c r="P156" t="s">
        <v>3343</v>
      </c>
      <c r="Q156" t="s">
        <v>3346</v>
      </c>
    </row>
    <row r="157" spans="1:17" x14ac:dyDescent="0.25">
      <c r="A157" t="s">
        <v>3551</v>
      </c>
      <c r="B157" t="s">
        <v>3552</v>
      </c>
      <c r="C157" t="s">
        <v>3703</v>
      </c>
      <c r="D157" t="s">
        <v>3704</v>
      </c>
      <c r="E157">
        <v>207007</v>
      </c>
      <c r="F157" t="s">
        <v>3732</v>
      </c>
      <c r="H157" t="s">
        <v>3357</v>
      </c>
      <c r="I157" t="s">
        <v>3733</v>
      </c>
      <c r="J157" t="s">
        <v>3580</v>
      </c>
      <c r="K157" t="s">
        <v>110</v>
      </c>
      <c r="L157" t="s">
        <v>3343</v>
      </c>
      <c r="M157" t="s">
        <v>3344</v>
      </c>
      <c r="N157" t="s">
        <v>3360</v>
      </c>
      <c r="O157" t="s">
        <v>3346</v>
      </c>
      <c r="P157" t="s">
        <v>3343</v>
      </c>
      <c r="Q157" t="s">
        <v>3346</v>
      </c>
    </row>
    <row r="158" spans="1:17" x14ac:dyDescent="0.25">
      <c r="A158" t="s">
        <v>3551</v>
      </c>
      <c r="B158" t="s">
        <v>3552</v>
      </c>
      <c r="C158" t="s">
        <v>3703</v>
      </c>
      <c r="D158" t="s">
        <v>3704</v>
      </c>
      <c r="E158">
        <v>207007</v>
      </c>
      <c r="F158" t="s">
        <v>3732</v>
      </c>
      <c r="H158" t="s">
        <v>3357</v>
      </c>
      <c r="I158" t="s">
        <v>3734</v>
      </c>
      <c r="J158" t="s">
        <v>3735</v>
      </c>
      <c r="K158" t="s">
        <v>110</v>
      </c>
      <c r="L158" t="s">
        <v>3346</v>
      </c>
      <c r="M158" t="s">
        <v>3344</v>
      </c>
      <c r="N158" t="s">
        <v>3360</v>
      </c>
      <c r="O158" t="s">
        <v>3346</v>
      </c>
      <c r="P158" t="s">
        <v>3343</v>
      </c>
      <c r="Q158" t="s">
        <v>3346</v>
      </c>
    </row>
    <row r="159" spans="1:17" x14ac:dyDescent="0.25">
      <c r="A159" t="s">
        <v>3551</v>
      </c>
      <c r="B159" t="s">
        <v>3552</v>
      </c>
      <c r="C159" t="s">
        <v>3703</v>
      </c>
      <c r="D159" t="s">
        <v>3704</v>
      </c>
      <c r="E159">
        <v>207009</v>
      </c>
      <c r="F159" t="s">
        <v>3736</v>
      </c>
      <c r="H159" t="s">
        <v>3601</v>
      </c>
      <c r="I159" t="s">
        <v>3737</v>
      </c>
      <c r="J159" t="s">
        <v>3738</v>
      </c>
      <c r="K159" t="s">
        <v>110</v>
      </c>
      <c r="L159" t="s">
        <v>3343</v>
      </c>
      <c r="M159" t="s">
        <v>3707</v>
      </c>
      <c r="N159" t="s">
        <v>3708</v>
      </c>
      <c r="O159" t="s">
        <v>3346</v>
      </c>
      <c r="P159" t="s">
        <v>3343</v>
      </c>
      <c r="Q159" t="s">
        <v>3346</v>
      </c>
    </row>
    <row r="160" spans="1:17" x14ac:dyDescent="0.25">
      <c r="A160" t="s">
        <v>3551</v>
      </c>
      <c r="B160" t="s">
        <v>3552</v>
      </c>
      <c r="C160" t="s">
        <v>3703</v>
      </c>
      <c r="D160" t="s">
        <v>3704</v>
      </c>
      <c r="E160">
        <v>207009</v>
      </c>
      <c r="F160" t="s">
        <v>3736</v>
      </c>
      <c r="H160" t="s">
        <v>3601</v>
      </c>
      <c r="I160" t="s">
        <v>3739</v>
      </c>
      <c r="J160" t="s">
        <v>3740</v>
      </c>
      <c r="K160" t="s">
        <v>38</v>
      </c>
      <c r="L160" t="s">
        <v>3346</v>
      </c>
      <c r="M160" t="s">
        <v>3707</v>
      </c>
      <c r="N160" t="s">
        <v>3708</v>
      </c>
      <c r="O160" t="s">
        <v>3346</v>
      </c>
      <c r="P160" t="s">
        <v>3343</v>
      </c>
      <c r="Q160" t="s">
        <v>3346</v>
      </c>
    </row>
    <row r="161" spans="1:17" x14ac:dyDescent="0.25">
      <c r="A161" t="s">
        <v>3551</v>
      </c>
      <c r="B161" t="s">
        <v>3552</v>
      </c>
      <c r="C161" t="s">
        <v>3703</v>
      </c>
      <c r="D161" t="s">
        <v>3704</v>
      </c>
      <c r="E161">
        <v>207010</v>
      </c>
      <c r="F161" t="s">
        <v>3741</v>
      </c>
      <c r="H161" t="s">
        <v>3742</v>
      </c>
      <c r="I161" t="s">
        <v>3743</v>
      </c>
      <c r="J161" t="s">
        <v>2251</v>
      </c>
      <c r="K161" t="s">
        <v>110</v>
      </c>
      <c r="L161" t="s">
        <v>3343</v>
      </c>
      <c r="M161" t="s">
        <v>3707</v>
      </c>
      <c r="N161" t="s">
        <v>3708</v>
      </c>
      <c r="O161" t="s">
        <v>3346</v>
      </c>
      <c r="P161" t="s">
        <v>3343</v>
      </c>
      <c r="Q161" t="s">
        <v>3346</v>
      </c>
    </row>
    <row r="162" spans="1:17" x14ac:dyDescent="0.25">
      <c r="A162" t="s">
        <v>3551</v>
      </c>
      <c r="B162" t="s">
        <v>3552</v>
      </c>
      <c r="C162" t="s">
        <v>3703</v>
      </c>
      <c r="D162" t="s">
        <v>3704</v>
      </c>
      <c r="E162">
        <v>207011</v>
      </c>
      <c r="F162" t="s">
        <v>3744</v>
      </c>
      <c r="H162" t="s">
        <v>3745</v>
      </c>
      <c r="I162" t="s">
        <v>3746</v>
      </c>
      <c r="J162" t="s">
        <v>3747</v>
      </c>
      <c r="K162" t="s">
        <v>110</v>
      </c>
      <c r="L162" t="s">
        <v>3343</v>
      </c>
      <c r="M162" t="s">
        <v>3748</v>
      </c>
      <c r="N162" t="s">
        <v>3749</v>
      </c>
      <c r="O162" t="s">
        <v>3346</v>
      </c>
      <c r="P162" t="s">
        <v>3343</v>
      </c>
      <c r="Q162" t="s">
        <v>3346</v>
      </c>
    </row>
    <row r="163" spans="1:17" x14ac:dyDescent="0.25">
      <c r="A163" t="s">
        <v>3551</v>
      </c>
      <c r="B163" t="s">
        <v>3552</v>
      </c>
      <c r="C163" t="s">
        <v>3703</v>
      </c>
      <c r="D163" t="s">
        <v>3704</v>
      </c>
      <c r="E163">
        <v>207012</v>
      </c>
      <c r="F163" t="s">
        <v>3750</v>
      </c>
      <c r="H163" t="s">
        <v>3751</v>
      </c>
      <c r="I163" t="s">
        <v>3752</v>
      </c>
      <c r="J163" t="s">
        <v>3753</v>
      </c>
      <c r="K163" t="s">
        <v>110</v>
      </c>
      <c r="L163" t="s">
        <v>3343</v>
      </c>
      <c r="M163" t="s">
        <v>3707</v>
      </c>
      <c r="N163" t="s">
        <v>3708</v>
      </c>
      <c r="O163" t="s">
        <v>3346</v>
      </c>
      <c r="P163" t="s">
        <v>3343</v>
      </c>
      <c r="Q163" t="s">
        <v>3346</v>
      </c>
    </row>
    <row r="164" spans="1:17" x14ac:dyDescent="0.25">
      <c r="A164" t="s">
        <v>3551</v>
      </c>
      <c r="B164" t="s">
        <v>3552</v>
      </c>
      <c r="C164" t="s">
        <v>3703</v>
      </c>
      <c r="D164" t="s">
        <v>3704</v>
      </c>
      <c r="E164">
        <v>207012</v>
      </c>
      <c r="F164" t="s">
        <v>3750</v>
      </c>
      <c r="H164" t="s">
        <v>3751</v>
      </c>
      <c r="I164" t="s">
        <v>3754</v>
      </c>
      <c r="J164" t="s">
        <v>3755</v>
      </c>
      <c r="K164" t="s">
        <v>110</v>
      </c>
      <c r="L164" t="s">
        <v>3346</v>
      </c>
      <c r="M164" t="s">
        <v>3707</v>
      </c>
      <c r="N164" t="s">
        <v>3708</v>
      </c>
      <c r="O164" t="s">
        <v>3346</v>
      </c>
      <c r="P164" t="s">
        <v>3343</v>
      </c>
      <c r="Q164" t="s">
        <v>3346</v>
      </c>
    </row>
    <row r="165" spans="1:17" x14ac:dyDescent="0.25">
      <c r="A165" t="s">
        <v>3551</v>
      </c>
      <c r="B165" t="s">
        <v>3552</v>
      </c>
      <c r="C165" t="s">
        <v>3703</v>
      </c>
      <c r="D165" t="s">
        <v>3704</v>
      </c>
      <c r="E165">
        <v>207012</v>
      </c>
      <c r="F165" t="s">
        <v>3750</v>
      </c>
      <c r="H165" t="s">
        <v>3751</v>
      </c>
      <c r="I165" t="s">
        <v>3756</v>
      </c>
      <c r="J165" t="s">
        <v>3757</v>
      </c>
      <c r="K165" t="s">
        <v>110</v>
      </c>
      <c r="L165" t="s">
        <v>3346</v>
      </c>
      <c r="M165" t="s">
        <v>3707</v>
      </c>
      <c r="N165" t="s">
        <v>3708</v>
      </c>
      <c r="O165" t="s">
        <v>3346</v>
      </c>
      <c r="P165" t="s">
        <v>3343</v>
      </c>
      <c r="Q165" t="s">
        <v>3346</v>
      </c>
    </row>
    <row r="166" spans="1:17" x14ac:dyDescent="0.25">
      <c r="A166" t="s">
        <v>3551</v>
      </c>
      <c r="B166" t="s">
        <v>3552</v>
      </c>
      <c r="C166" t="s">
        <v>3703</v>
      </c>
      <c r="D166" t="s">
        <v>3704</v>
      </c>
      <c r="E166">
        <v>207012</v>
      </c>
      <c r="F166" t="s">
        <v>3750</v>
      </c>
      <c r="H166" t="s">
        <v>3751</v>
      </c>
      <c r="I166" t="s">
        <v>3758</v>
      </c>
      <c r="J166" t="s">
        <v>3759</v>
      </c>
      <c r="K166" t="s">
        <v>110</v>
      </c>
      <c r="L166" t="s">
        <v>3346</v>
      </c>
      <c r="M166" t="s">
        <v>3707</v>
      </c>
      <c r="N166" t="s">
        <v>3708</v>
      </c>
      <c r="O166" t="s">
        <v>3346</v>
      </c>
      <c r="P166" t="s">
        <v>3343</v>
      </c>
      <c r="Q166" t="s">
        <v>3346</v>
      </c>
    </row>
    <row r="167" spans="1:17" x14ac:dyDescent="0.25">
      <c r="A167" t="s">
        <v>3551</v>
      </c>
      <c r="B167" t="s">
        <v>3552</v>
      </c>
      <c r="C167" t="s">
        <v>3703</v>
      </c>
      <c r="D167" t="s">
        <v>3704</v>
      </c>
      <c r="E167">
        <v>207012</v>
      </c>
      <c r="F167" t="s">
        <v>3750</v>
      </c>
      <c r="H167" t="s">
        <v>3751</v>
      </c>
      <c r="I167" t="s">
        <v>3760</v>
      </c>
      <c r="J167" t="s">
        <v>3761</v>
      </c>
      <c r="K167" t="s">
        <v>110</v>
      </c>
      <c r="L167" t="s">
        <v>3346</v>
      </c>
      <c r="M167" t="s">
        <v>3707</v>
      </c>
      <c r="N167" t="s">
        <v>3708</v>
      </c>
      <c r="O167" t="s">
        <v>3346</v>
      </c>
      <c r="P167" t="s">
        <v>3343</v>
      </c>
      <c r="Q167" t="s">
        <v>3346</v>
      </c>
    </row>
    <row r="168" spans="1:17" x14ac:dyDescent="0.25">
      <c r="A168" t="s">
        <v>3551</v>
      </c>
      <c r="B168" t="s">
        <v>3552</v>
      </c>
      <c r="C168" t="s">
        <v>3703</v>
      </c>
      <c r="D168" t="s">
        <v>3704</v>
      </c>
      <c r="E168">
        <v>207012</v>
      </c>
      <c r="F168" t="s">
        <v>3750</v>
      </c>
      <c r="H168" t="s">
        <v>3751</v>
      </c>
      <c r="I168" t="s">
        <v>3762</v>
      </c>
      <c r="J168" t="s">
        <v>3763</v>
      </c>
      <c r="K168" t="s">
        <v>110</v>
      </c>
      <c r="L168" t="s">
        <v>3346</v>
      </c>
      <c r="M168" t="s">
        <v>3707</v>
      </c>
      <c r="N168" t="s">
        <v>3708</v>
      </c>
      <c r="O168" t="s">
        <v>3346</v>
      </c>
      <c r="P168" t="s">
        <v>3343</v>
      </c>
      <c r="Q168" t="s">
        <v>3346</v>
      </c>
    </row>
    <row r="169" spans="1:17" x14ac:dyDescent="0.25">
      <c r="A169" t="s">
        <v>3551</v>
      </c>
      <c r="B169" t="s">
        <v>3552</v>
      </c>
      <c r="C169" t="s">
        <v>3703</v>
      </c>
      <c r="D169" t="s">
        <v>3704</v>
      </c>
      <c r="E169">
        <v>207012</v>
      </c>
      <c r="F169" t="s">
        <v>3750</v>
      </c>
      <c r="H169" t="s">
        <v>3751</v>
      </c>
      <c r="I169" t="s">
        <v>3764</v>
      </c>
      <c r="J169" t="s">
        <v>3765</v>
      </c>
      <c r="K169" t="s">
        <v>110</v>
      </c>
      <c r="L169" t="s">
        <v>3346</v>
      </c>
      <c r="M169" t="s">
        <v>3707</v>
      </c>
      <c r="N169" t="s">
        <v>3708</v>
      </c>
      <c r="O169" t="s">
        <v>3346</v>
      </c>
      <c r="P169" t="s">
        <v>3343</v>
      </c>
      <c r="Q169" t="s">
        <v>3346</v>
      </c>
    </row>
    <row r="170" spans="1:17" x14ac:dyDescent="0.25">
      <c r="A170" t="s">
        <v>3551</v>
      </c>
      <c r="B170" t="s">
        <v>3552</v>
      </c>
      <c r="C170" t="s">
        <v>3703</v>
      </c>
      <c r="D170" t="s">
        <v>3704</v>
      </c>
      <c r="E170">
        <v>207012</v>
      </c>
      <c r="F170" t="s">
        <v>3750</v>
      </c>
      <c r="H170" t="s">
        <v>3751</v>
      </c>
      <c r="I170" t="s">
        <v>3766</v>
      </c>
      <c r="J170" t="s">
        <v>3767</v>
      </c>
      <c r="K170" t="s">
        <v>110</v>
      </c>
      <c r="L170" t="s">
        <v>3346</v>
      </c>
      <c r="M170" t="s">
        <v>3707</v>
      </c>
      <c r="N170" t="s">
        <v>3708</v>
      </c>
      <c r="O170" t="s">
        <v>3346</v>
      </c>
      <c r="P170" t="s">
        <v>3343</v>
      </c>
      <c r="Q170" t="s">
        <v>3346</v>
      </c>
    </row>
    <row r="171" spans="1:17" x14ac:dyDescent="0.25">
      <c r="A171" t="s">
        <v>3551</v>
      </c>
      <c r="B171" t="s">
        <v>3552</v>
      </c>
      <c r="C171" t="s">
        <v>3703</v>
      </c>
      <c r="D171" t="s">
        <v>3704</v>
      </c>
      <c r="E171">
        <v>207013</v>
      </c>
      <c r="F171" t="s">
        <v>3768</v>
      </c>
      <c r="G171" t="s">
        <v>3769</v>
      </c>
      <c r="H171" t="s">
        <v>3770</v>
      </c>
      <c r="I171" t="s">
        <v>3771</v>
      </c>
      <c r="J171" t="s">
        <v>3772</v>
      </c>
      <c r="K171" t="s">
        <v>110</v>
      </c>
      <c r="L171" t="s">
        <v>3343</v>
      </c>
      <c r="M171" t="s">
        <v>3707</v>
      </c>
      <c r="N171" t="s">
        <v>3708</v>
      </c>
      <c r="O171" t="s">
        <v>3346</v>
      </c>
      <c r="P171" t="s">
        <v>3343</v>
      </c>
      <c r="Q171" t="s">
        <v>3346</v>
      </c>
    </row>
    <row r="172" spans="1:17" x14ac:dyDescent="0.25">
      <c r="A172" t="s">
        <v>3551</v>
      </c>
      <c r="B172" t="s">
        <v>3552</v>
      </c>
      <c r="C172" t="s">
        <v>3703</v>
      </c>
      <c r="D172" t="s">
        <v>3704</v>
      </c>
      <c r="E172">
        <v>207014</v>
      </c>
      <c r="F172" t="s">
        <v>3773</v>
      </c>
      <c r="G172" t="s">
        <v>3774</v>
      </c>
      <c r="H172" t="s">
        <v>3586</v>
      </c>
      <c r="I172" t="s">
        <v>3775</v>
      </c>
      <c r="J172" t="s">
        <v>3776</v>
      </c>
      <c r="K172" t="s">
        <v>110</v>
      </c>
      <c r="L172" t="s">
        <v>3343</v>
      </c>
      <c r="M172" t="s">
        <v>3707</v>
      </c>
      <c r="N172" t="s">
        <v>3708</v>
      </c>
      <c r="O172" t="s">
        <v>3346</v>
      </c>
      <c r="P172" t="s">
        <v>3343</v>
      </c>
      <c r="Q172" t="s">
        <v>3346</v>
      </c>
    </row>
    <row r="173" spans="1:17" x14ac:dyDescent="0.25">
      <c r="A173" t="s">
        <v>3551</v>
      </c>
      <c r="B173" t="s">
        <v>3552</v>
      </c>
      <c r="C173" t="s">
        <v>3703</v>
      </c>
      <c r="D173" t="s">
        <v>3704</v>
      </c>
      <c r="E173">
        <v>207014</v>
      </c>
      <c r="F173" t="s">
        <v>3773</v>
      </c>
      <c r="G173" t="s">
        <v>3774</v>
      </c>
      <c r="H173" t="s">
        <v>3586</v>
      </c>
      <c r="I173" t="s">
        <v>3777</v>
      </c>
      <c r="J173" t="s">
        <v>3517</v>
      </c>
      <c r="K173" t="s">
        <v>110</v>
      </c>
      <c r="L173" t="s">
        <v>3346</v>
      </c>
      <c r="M173" t="s">
        <v>3707</v>
      </c>
      <c r="N173" t="s">
        <v>3708</v>
      </c>
      <c r="O173" t="s">
        <v>3346</v>
      </c>
      <c r="P173" t="s">
        <v>3343</v>
      </c>
      <c r="Q173" t="s">
        <v>3346</v>
      </c>
    </row>
    <row r="174" spans="1:17" x14ac:dyDescent="0.25">
      <c r="A174" t="s">
        <v>3551</v>
      </c>
      <c r="B174" t="s">
        <v>3552</v>
      </c>
      <c r="C174" t="s">
        <v>3703</v>
      </c>
      <c r="D174" t="s">
        <v>3704</v>
      </c>
      <c r="E174">
        <v>207014</v>
      </c>
      <c r="F174" t="s">
        <v>3773</v>
      </c>
      <c r="G174" t="s">
        <v>3774</v>
      </c>
      <c r="H174" t="s">
        <v>3586</v>
      </c>
      <c r="I174" t="s">
        <v>3778</v>
      </c>
      <c r="J174" t="s">
        <v>3779</v>
      </c>
      <c r="K174" t="s">
        <v>38</v>
      </c>
      <c r="L174" t="s">
        <v>3346</v>
      </c>
      <c r="M174" t="s">
        <v>3707</v>
      </c>
      <c r="N174" t="s">
        <v>3708</v>
      </c>
      <c r="O174" t="s">
        <v>3346</v>
      </c>
      <c r="P174" t="s">
        <v>3343</v>
      </c>
      <c r="Q174" t="s">
        <v>3346</v>
      </c>
    </row>
    <row r="175" spans="1:17" x14ac:dyDescent="0.25">
      <c r="A175" t="s">
        <v>3551</v>
      </c>
      <c r="B175" t="s">
        <v>3552</v>
      </c>
      <c r="C175" t="s">
        <v>3703</v>
      </c>
      <c r="D175" t="s">
        <v>3704</v>
      </c>
      <c r="E175">
        <v>207014</v>
      </c>
      <c r="F175" t="s">
        <v>3773</v>
      </c>
      <c r="G175" t="s">
        <v>3774</v>
      </c>
      <c r="H175" t="s">
        <v>3586</v>
      </c>
      <c r="I175" t="s">
        <v>3780</v>
      </c>
      <c r="J175" t="s">
        <v>3781</v>
      </c>
      <c r="K175" t="s">
        <v>38</v>
      </c>
      <c r="L175" t="s">
        <v>3346</v>
      </c>
      <c r="M175" t="s">
        <v>3707</v>
      </c>
      <c r="N175" t="s">
        <v>3708</v>
      </c>
      <c r="O175" t="s">
        <v>3346</v>
      </c>
      <c r="P175" t="s">
        <v>3343</v>
      </c>
      <c r="Q175" t="s">
        <v>3346</v>
      </c>
    </row>
    <row r="176" spans="1:17" x14ac:dyDescent="0.25">
      <c r="A176" t="s">
        <v>3551</v>
      </c>
      <c r="B176" t="s">
        <v>3552</v>
      </c>
      <c r="C176" t="s">
        <v>3703</v>
      </c>
      <c r="D176" t="s">
        <v>3704</v>
      </c>
      <c r="E176">
        <v>207014</v>
      </c>
      <c r="F176" t="s">
        <v>3773</v>
      </c>
      <c r="G176" t="s">
        <v>3774</v>
      </c>
      <c r="H176" t="s">
        <v>3586</v>
      </c>
      <c r="I176" t="s">
        <v>3782</v>
      </c>
      <c r="J176" t="s">
        <v>3783</v>
      </c>
      <c r="K176" t="s">
        <v>38</v>
      </c>
      <c r="L176" t="s">
        <v>3346</v>
      </c>
      <c r="M176" t="s">
        <v>3707</v>
      </c>
      <c r="N176" t="s">
        <v>3708</v>
      </c>
      <c r="O176" t="s">
        <v>3346</v>
      </c>
      <c r="P176" t="s">
        <v>3343</v>
      </c>
      <c r="Q176" t="s">
        <v>3346</v>
      </c>
    </row>
    <row r="177" spans="1:17" x14ac:dyDescent="0.25">
      <c r="A177" t="s">
        <v>3551</v>
      </c>
      <c r="B177" t="s">
        <v>3552</v>
      </c>
      <c r="C177" t="s">
        <v>3703</v>
      </c>
      <c r="D177" t="s">
        <v>3704</v>
      </c>
      <c r="E177">
        <v>207014</v>
      </c>
      <c r="F177" t="s">
        <v>3773</v>
      </c>
      <c r="G177" t="s">
        <v>3774</v>
      </c>
      <c r="H177" t="s">
        <v>3586</v>
      </c>
      <c r="I177" t="s">
        <v>3784</v>
      </c>
      <c r="J177" t="s">
        <v>3785</v>
      </c>
      <c r="K177" t="s">
        <v>38</v>
      </c>
      <c r="L177" t="s">
        <v>3346</v>
      </c>
      <c r="M177" t="s">
        <v>3707</v>
      </c>
      <c r="N177" t="s">
        <v>3708</v>
      </c>
      <c r="O177" t="s">
        <v>3346</v>
      </c>
      <c r="P177" t="s">
        <v>3343</v>
      </c>
      <c r="Q177" t="s">
        <v>3346</v>
      </c>
    </row>
    <row r="178" spans="1:17" x14ac:dyDescent="0.25">
      <c r="A178" t="s">
        <v>3551</v>
      </c>
      <c r="B178" t="s">
        <v>3552</v>
      </c>
      <c r="C178" t="s">
        <v>3703</v>
      </c>
      <c r="D178" t="s">
        <v>3704</v>
      </c>
      <c r="E178">
        <v>207014</v>
      </c>
      <c r="F178" t="s">
        <v>3773</v>
      </c>
      <c r="G178" t="s">
        <v>3774</v>
      </c>
      <c r="H178" t="s">
        <v>3586</v>
      </c>
      <c r="I178" t="s">
        <v>3786</v>
      </c>
      <c r="J178" t="s">
        <v>3787</v>
      </c>
      <c r="K178" t="s">
        <v>38</v>
      </c>
      <c r="L178" t="s">
        <v>3346</v>
      </c>
      <c r="M178" t="s">
        <v>3707</v>
      </c>
      <c r="N178" t="s">
        <v>3708</v>
      </c>
      <c r="O178" t="s">
        <v>3346</v>
      </c>
      <c r="P178" t="s">
        <v>3343</v>
      </c>
      <c r="Q178" t="s">
        <v>3346</v>
      </c>
    </row>
    <row r="179" spans="1:17" x14ac:dyDescent="0.25">
      <c r="A179" t="s">
        <v>3551</v>
      </c>
      <c r="B179" t="s">
        <v>3552</v>
      </c>
      <c r="C179" t="s">
        <v>3703</v>
      </c>
      <c r="D179" t="s">
        <v>3704</v>
      </c>
      <c r="E179">
        <v>207014</v>
      </c>
      <c r="F179" t="s">
        <v>3773</v>
      </c>
      <c r="G179" t="s">
        <v>3774</v>
      </c>
      <c r="H179" t="s">
        <v>3586</v>
      </c>
      <c r="I179" t="s">
        <v>3788</v>
      </c>
      <c r="J179" t="s">
        <v>3789</v>
      </c>
      <c r="K179" t="s">
        <v>38</v>
      </c>
      <c r="L179" t="s">
        <v>3346</v>
      </c>
      <c r="M179" t="s">
        <v>3707</v>
      </c>
      <c r="N179" t="s">
        <v>3708</v>
      </c>
      <c r="O179" t="s">
        <v>3346</v>
      </c>
      <c r="P179" t="s">
        <v>3343</v>
      </c>
      <c r="Q179" t="s">
        <v>3346</v>
      </c>
    </row>
    <row r="180" spans="1:17" x14ac:dyDescent="0.25">
      <c r="A180" t="s">
        <v>3551</v>
      </c>
      <c r="B180" t="s">
        <v>3552</v>
      </c>
      <c r="C180" t="s">
        <v>3703</v>
      </c>
      <c r="D180" t="s">
        <v>3704</v>
      </c>
      <c r="E180">
        <v>207014</v>
      </c>
      <c r="F180" t="s">
        <v>3773</v>
      </c>
      <c r="G180" t="s">
        <v>3774</v>
      </c>
      <c r="H180" t="s">
        <v>3586</v>
      </c>
      <c r="I180" t="s">
        <v>3790</v>
      </c>
      <c r="J180" t="s">
        <v>3791</v>
      </c>
      <c r="K180" t="s">
        <v>38</v>
      </c>
      <c r="L180" t="s">
        <v>3346</v>
      </c>
      <c r="M180" t="s">
        <v>3707</v>
      </c>
      <c r="N180" t="s">
        <v>3708</v>
      </c>
      <c r="O180" t="s">
        <v>3346</v>
      </c>
      <c r="P180" t="s">
        <v>3343</v>
      </c>
      <c r="Q180" t="s">
        <v>3346</v>
      </c>
    </row>
    <row r="181" spans="1:17" x14ac:dyDescent="0.25">
      <c r="A181" t="s">
        <v>3551</v>
      </c>
      <c r="B181" t="s">
        <v>3552</v>
      </c>
      <c r="C181" t="s">
        <v>3703</v>
      </c>
      <c r="D181" t="s">
        <v>3704</v>
      </c>
      <c r="E181">
        <v>207014</v>
      </c>
      <c r="F181" t="s">
        <v>3773</v>
      </c>
      <c r="G181" t="s">
        <v>3774</v>
      </c>
      <c r="H181" t="s">
        <v>3586</v>
      </c>
      <c r="I181" t="s">
        <v>3792</v>
      </c>
      <c r="J181" t="s">
        <v>3793</v>
      </c>
      <c r="K181" t="s">
        <v>38</v>
      </c>
      <c r="L181" t="s">
        <v>3346</v>
      </c>
      <c r="M181" t="s">
        <v>3707</v>
      </c>
      <c r="N181" t="s">
        <v>3708</v>
      </c>
      <c r="O181" t="s">
        <v>3346</v>
      </c>
      <c r="P181" t="s">
        <v>3343</v>
      </c>
      <c r="Q181" t="s">
        <v>3346</v>
      </c>
    </row>
    <row r="182" spans="1:17" x14ac:dyDescent="0.25">
      <c r="A182" t="s">
        <v>3551</v>
      </c>
      <c r="B182" t="s">
        <v>3552</v>
      </c>
      <c r="C182" t="s">
        <v>3703</v>
      </c>
      <c r="D182" t="s">
        <v>3704</v>
      </c>
      <c r="E182">
        <v>207014</v>
      </c>
      <c r="F182" t="s">
        <v>3773</v>
      </c>
      <c r="G182" t="s">
        <v>3774</v>
      </c>
      <c r="H182" t="s">
        <v>3586</v>
      </c>
      <c r="I182" t="s">
        <v>3794</v>
      </c>
      <c r="J182" t="s">
        <v>3795</v>
      </c>
      <c r="K182" t="s">
        <v>38</v>
      </c>
      <c r="L182" t="s">
        <v>3346</v>
      </c>
      <c r="M182" t="s">
        <v>3707</v>
      </c>
      <c r="N182" t="s">
        <v>3708</v>
      </c>
      <c r="O182" t="s">
        <v>3346</v>
      </c>
      <c r="P182" t="s">
        <v>3343</v>
      </c>
      <c r="Q182" t="s">
        <v>3346</v>
      </c>
    </row>
    <row r="183" spans="1:17" x14ac:dyDescent="0.25">
      <c r="A183" t="s">
        <v>3551</v>
      </c>
      <c r="B183" t="s">
        <v>3552</v>
      </c>
      <c r="C183" t="s">
        <v>3703</v>
      </c>
      <c r="D183" t="s">
        <v>3704</v>
      </c>
      <c r="E183">
        <v>207014</v>
      </c>
      <c r="F183" t="s">
        <v>3773</v>
      </c>
      <c r="G183" t="s">
        <v>3774</v>
      </c>
      <c r="H183" t="s">
        <v>3586</v>
      </c>
      <c r="I183" t="s">
        <v>3796</v>
      </c>
      <c r="J183" t="s">
        <v>3797</v>
      </c>
      <c r="K183" t="s">
        <v>38</v>
      </c>
      <c r="L183" t="s">
        <v>3346</v>
      </c>
      <c r="M183" t="s">
        <v>3707</v>
      </c>
      <c r="N183" t="s">
        <v>3708</v>
      </c>
      <c r="O183" t="s">
        <v>3346</v>
      </c>
      <c r="P183" t="s">
        <v>3343</v>
      </c>
      <c r="Q183" t="s">
        <v>3346</v>
      </c>
    </row>
    <row r="184" spans="1:17" x14ac:dyDescent="0.25">
      <c r="A184" t="s">
        <v>3551</v>
      </c>
      <c r="B184" t="s">
        <v>3552</v>
      </c>
      <c r="C184" t="s">
        <v>3703</v>
      </c>
      <c r="D184" t="s">
        <v>3704</v>
      </c>
      <c r="E184">
        <v>207014</v>
      </c>
      <c r="F184" t="s">
        <v>3773</v>
      </c>
      <c r="G184" t="s">
        <v>3774</v>
      </c>
      <c r="H184" t="s">
        <v>3586</v>
      </c>
      <c r="I184" t="s">
        <v>3798</v>
      </c>
      <c r="J184" t="s">
        <v>3799</v>
      </c>
      <c r="K184" t="s">
        <v>38</v>
      </c>
      <c r="L184" t="s">
        <v>3346</v>
      </c>
      <c r="M184" t="s">
        <v>3707</v>
      </c>
      <c r="N184" t="s">
        <v>3708</v>
      </c>
      <c r="O184" t="s">
        <v>3346</v>
      </c>
      <c r="P184" t="s">
        <v>3343</v>
      </c>
      <c r="Q184" t="s">
        <v>3346</v>
      </c>
    </row>
    <row r="185" spans="1:17" x14ac:dyDescent="0.25">
      <c r="A185" t="s">
        <v>3551</v>
      </c>
      <c r="B185" t="s">
        <v>3552</v>
      </c>
      <c r="C185" t="s">
        <v>3703</v>
      </c>
      <c r="D185" t="s">
        <v>3704</v>
      </c>
      <c r="E185">
        <v>207014</v>
      </c>
      <c r="F185" t="s">
        <v>3773</v>
      </c>
      <c r="G185" t="s">
        <v>3774</v>
      </c>
      <c r="H185" t="s">
        <v>3586</v>
      </c>
      <c r="I185" t="s">
        <v>3800</v>
      </c>
      <c r="J185" t="s">
        <v>3801</v>
      </c>
      <c r="K185" t="s">
        <v>38</v>
      </c>
      <c r="L185" t="s">
        <v>3346</v>
      </c>
      <c r="M185" t="s">
        <v>3707</v>
      </c>
      <c r="N185" t="s">
        <v>3708</v>
      </c>
      <c r="O185" t="s">
        <v>3346</v>
      </c>
      <c r="P185" t="s">
        <v>3343</v>
      </c>
      <c r="Q185" t="s">
        <v>3346</v>
      </c>
    </row>
    <row r="186" spans="1:17" x14ac:dyDescent="0.25">
      <c r="A186" t="s">
        <v>3551</v>
      </c>
      <c r="B186" t="s">
        <v>3552</v>
      </c>
      <c r="C186" t="s">
        <v>3703</v>
      </c>
      <c r="D186" t="s">
        <v>3704</v>
      </c>
      <c r="E186">
        <v>207014</v>
      </c>
      <c r="F186" t="s">
        <v>3773</v>
      </c>
      <c r="G186" t="s">
        <v>3774</v>
      </c>
      <c r="H186" t="s">
        <v>3586</v>
      </c>
      <c r="I186" t="s">
        <v>3802</v>
      </c>
      <c r="J186" t="s">
        <v>3803</v>
      </c>
      <c r="K186" t="s">
        <v>38</v>
      </c>
      <c r="L186" t="s">
        <v>3346</v>
      </c>
      <c r="M186" t="s">
        <v>3707</v>
      </c>
      <c r="N186" t="s">
        <v>3708</v>
      </c>
      <c r="O186" t="s">
        <v>3346</v>
      </c>
      <c r="P186" t="s">
        <v>3343</v>
      </c>
      <c r="Q186" t="s">
        <v>3346</v>
      </c>
    </row>
    <row r="187" spans="1:17" x14ac:dyDescent="0.25">
      <c r="A187" t="s">
        <v>3551</v>
      </c>
      <c r="B187" t="s">
        <v>3552</v>
      </c>
      <c r="C187" t="s">
        <v>3703</v>
      </c>
      <c r="D187" t="s">
        <v>3704</v>
      </c>
      <c r="E187">
        <v>207014</v>
      </c>
      <c r="F187" t="s">
        <v>3773</v>
      </c>
      <c r="G187" t="s">
        <v>3774</v>
      </c>
      <c r="H187" t="s">
        <v>3586</v>
      </c>
      <c r="I187" t="s">
        <v>3804</v>
      </c>
      <c r="J187" t="s">
        <v>3805</v>
      </c>
      <c r="K187" t="s">
        <v>38</v>
      </c>
      <c r="L187" t="s">
        <v>3346</v>
      </c>
      <c r="M187" t="s">
        <v>3707</v>
      </c>
      <c r="N187" t="s">
        <v>3708</v>
      </c>
      <c r="O187" t="s">
        <v>3346</v>
      </c>
      <c r="P187" t="s">
        <v>3343</v>
      </c>
      <c r="Q187" t="s">
        <v>3346</v>
      </c>
    </row>
    <row r="188" spans="1:17" x14ac:dyDescent="0.25">
      <c r="A188" t="s">
        <v>3551</v>
      </c>
      <c r="B188" t="s">
        <v>3552</v>
      </c>
      <c r="C188" t="s">
        <v>3703</v>
      </c>
      <c r="D188" t="s">
        <v>3704</v>
      </c>
      <c r="E188">
        <v>207014</v>
      </c>
      <c r="F188" t="s">
        <v>3773</v>
      </c>
      <c r="G188" t="s">
        <v>3774</v>
      </c>
      <c r="H188" t="s">
        <v>3586</v>
      </c>
      <c r="I188" t="s">
        <v>3806</v>
      </c>
      <c r="J188" t="s">
        <v>3807</v>
      </c>
      <c r="K188" t="s">
        <v>38</v>
      </c>
      <c r="L188" t="s">
        <v>3346</v>
      </c>
      <c r="M188" t="s">
        <v>3707</v>
      </c>
      <c r="N188" t="s">
        <v>3708</v>
      </c>
      <c r="O188" t="s">
        <v>3346</v>
      </c>
      <c r="P188" t="s">
        <v>3343</v>
      </c>
      <c r="Q188" t="s">
        <v>3346</v>
      </c>
    </row>
    <row r="189" spans="1:17" x14ac:dyDescent="0.25">
      <c r="A189" t="s">
        <v>3551</v>
      </c>
      <c r="B189" t="s">
        <v>3552</v>
      </c>
      <c r="C189" t="s">
        <v>3703</v>
      </c>
      <c r="D189" t="s">
        <v>3704</v>
      </c>
      <c r="E189">
        <v>207014</v>
      </c>
      <c r="F189" t="s">
        <v>3773</v>
      </c>
      <c r="G189" t="s">
        <v>3774</v>
      </c>
      <c r="H189" t="s">
        <v>3586</v>
      </c>
      <c r="I189" t="s">
        <v>3808</v>
      </c>
      <c r="J189" t="s">
        <v>3809</v>
      </c>
      <c r="K189" t="s">
        <v>38</v>
      </c>
      <c r="L189" t="s">
        <v>3346</v>
      </c>
      <c r="M189" t="s">
        <v>3707</v>
      </c>
      <c r="N189" t="s">
        <v>3708</v>
      </c>
      <c r="O189" t="s">
        <v>3346</v>
      </c>
      <c r="P189" t="s">
        <v>3343</v>
      </c>
      <c r="Q189" t="s">
        <v>3346</v>
      </c>
    </row>
    <row r="190" spans="1:17" x14ac:dyDescent="0.25">
      <c r="A190" t="s">
        <v>3551</v>
      </c>
      <c r="B190" t="s">
        <v>3552</v>
      </c>
      <c r="C190" t="s">
        <v>3703</v>
      </c>
      <c r="D190" t="s">
        <v>3704</v>
      </c>
      <c r="E190">
        <v>207014</v>
      </c>
      <c r="F190" t="s">
        <v>3773</v>
      </c>
      <c r="G190" t="s">
        <v>3774</v>
      </c>
      <c r="H190" t="s">
        <v>3586</v>
      </c>
      <c r="I190" t="s">
        <v>3810</v>
      </c>
      <c r="J190" t="s">
        <v>3811</v>
      </c>
      <c r="K190" t="s">
        <v>38</v>
      </c>
      <c r="L190" t="s">
        <v>3346</v>
      </c>
      <c r="M190" t="s">
        <v>3707</v>
      </c>
      <c r="N190" t="s">
        <v>3708</v>
      </c>
      <c r="O190" t="s">
        <v>3346</v>
      </c>
      <c r="P190" t="s">
        <v>3343</v>
      </c>
      <c r="Q190" t="s">
        <v>3346</v>
      </c>
    </row>
    <row r="191" spans="1:17" x14ac:dyDescent="0.25">
      <c r="A191" t="s">
        <v>3551</v>
      </c>
      <c r="B191" t="s">
        <v>3552</v>
      </c>
      <c r="C191" t="s">
        <v>3703</v>
      </c>
      <c r="D191" t="s">
        <v>3704</v>
      </c>
      <c r="E191">
        <v>207014</v>
      </c>
      <c r="F191" t="s">
        <v>3773</v>
      </c>
      <c r="G191" t="s">
        <v>3774</v>
      </c>
      <c r="H191" t="s">
        <v>3586</v>
      </c>
      <c r="I191" t="s">
        <v>3812</v>
      </c>
      <c r="J191" t="s">
        <v>3813</v>
      </c>
      <c r="K191" t="s">
        <v>38</v>
      </c>
      <c r="L191" t="s">
        <v>3346</v>
      </c>
      <c r="M191" t="s">
        <v>3707</v>
      </c>
      <c r="N191" t="s">
        <v>3708</v>
      </c>
      <c r="O191" t="s">
        <v>3346</v>
      </c>
      <c r="P191" t="s">
        <v>3343</v>
      </c>
      <c r="Q191" t="s">
        <v>3346</v>
      </c>
    </row>
    <row r="192" spans="1:17" x14ac:dyDescent="0.25">
      <c r="A192" t="s">
        <v>3551</v>
      </c>
      <c r="B192" t="s">
        <v>3552</v>
      </c>
      <c r="C192" t="s">
        <v>3703</v>
      </c>
      <c r="D192" t="s">
        <v>3704</v>
      </c>
      <c r="E192">
        <v>207014</v>
      </c>
      <c r="F192" t="s">
        <v>3773</v>
      </c>
      <c r="G192" t="s">
        <v>3774</v>
      </c>
      <c r="H192" t="s">
        <v>3586</v>
      </c>
      <c r="I192" t="s">
        <v>3814</v>
      </c>
      <c r="J192" t="s">
        <v>3815</v>
      </c>
      <c r="K192" t="s">
        <v>38</v>
      </c>
      <c r="L192" t="s">
        <v>3346</v>
      </c>
      <c r="M192" t="s">
        <v>3707</v>
      </c>
      <c r="N192" t="s">
        <v>3708</v>
      </c>
      <c r="O192" t="s">
        <v>3346</v>
      </c>
      <c r="P192" t="s">
        <v>3343</v>
      </c>
      <c r="Q192" t="s">
        <v>3346</v>
      </c>
    </row>
    <row r="193" spans="1:17" x14ac:dyDescent="0.25">
      <c r="A193" t="s">
        <v>3551</v>
      </c>
      <c r="B193" t="s">
        <v>3552</v>
      </c>
      <c r="C193" t="s">
        <v>3703</v>
      </c>
      <c r="D193" t="s">
        <v>3704</v>
      </c>
      <c r="E193">
        <v>207014</v>
      </c>
      <c r="F193" t="s">
        <v>3773</v>
      </c>
      <c r="G193" t="s">
        <v>3774</v>
      </c>
      <c r="H193" t="s">
        <v>3586</v>
      </c>
      <c r="I193" t="s">
        <v>3816</v>
      </c>
      <c r="J193" t="s">
        <v>3817</v>
      </c>
      <c r="K193" t="s">
        <v>38</v>
      </c>
      <c r="L193" t="s">
        <v>3346</v>
      </c>
      <c r="M193" t="s">
        <v>3707</v>
      </c>
      <c r="N193" t="s">
        <v>3708</v>
      </c>
      <c r="O193" t="s">
        <v>3346</v>
      </c>
      <c r="P193" t="s">
        <v>3343</v>
      </c>
      <c r="Q193" t="s">
        <v>3346</v>
      </c>
    </row>
    <row r="194" spans="1:17" x14ac:dyDescent="0.25">
      <c r="A194" t="s">
        <v>3551</v>
      </c>
      <c r="B194" t="s">
        <v>3552</v>
      </c>
      <c r="C194" t="s">
        <v>3703</v>
      </c>
      <c r="D194" t="s">
        <v>3704</v>
      </c>
      <c r="E194">
        <v>207014</v>
      </c>
      <c r="F194" t="s">
        <v>3773</v>
      </c>
      <c r="G194" t="s">
        <v>3774</v>
      </c>
      <c r="H194" t="s">
        <v>3586</v>
      </c>
      <c r="I194" t="s">
        <v>3818</v>
      </c>
      <c r="J194" t="s">
        <v>3819</v>
      </c>
      <c r="K194" t="s">
        <v>38</v>
      </c>
      <c r="L194" t="s">
        <v>3346</v>
      </c>
      <c r="M194" t="s">
        <v>3707</v>
      </c>
      <c r="N194" t="s">
        <v>3708</v>
      </c>
      <c r="O194" t="s">
        <v>3346</v>
      </c>
      <c r="P194" t="s">
        <v>3343</v>
      </c>
      <c r="Q194" t="s">
        <v>3346</v>
      </c>
    </row>
    <row r="195" spans="1:17" x14ac:dyDescent="0.25">
      <c r="A195" t="s">
        <v>3551</v>
      </c>
      <c r="B195" t="s">
        <v>3552</v>
      </c>
      <c r="C195" t="s">
        <v>3703</v>
      </c>
      <c r="D195" t="s">
        <v>3704</v>
      </c>
      <c r="E195">
        <v>207014</v>
      </c>
      <c r="F195" t="s">
        <v>3773</v>
      </c>
      <c r="G195" t="s">
        <v>3774</v>
      </c>
      <c r="H195" t="s">
        <v>3586</v>
      </c>
      <c r="I195" t="s">
        <v>3820</v>
      </c>
      <c r="J195" t="s">
        <v>3821</v>
      </c>
      <c r="K195" t="s">
        <v>38</v>
      </c>
      <c r="L195" t="s">
        <v>3346</v>
      </c>
      <c r="M195" t="s">
        <v>3707</v>
      </c>
      <c r="N195" t="s">
        <v>3708</v>
      </c>
      <c r="O195" t="s">
        <v>3346</v>
      </c>
      <c r="P195" t="s">
        <v>3343</v>
      </c>
      <c r="Q195" t="s">
        <v>3346</v>
      </c>
    </row>
    <row r="196" spans="1:17" x14ac:dyDescent="0.25">
      <c r="A196" t="s">
        <v>3551</v>
      </c>
      <c r="B196" t="s">
        <v>3552</v>
      </c>
      <c r="C196" t="s">
        <v>3703</v>
      </c>
      <c r="D196" t="s">
        <v>3704</v>
      </c>
      <c r="E196">
        <v>207014</v>
      </c>
      <c r="F196" t="s">
        <v>3773</v>
      </c>
      <c r="G196" t="s">
        <v>3774</v>
      </c>
      <c r="H196" t="s">
        <v>3586</v>
      </c>
      <c r="I196" t="s">
        <v>3822</v>
      </c>
      <c r="J196" t="s">
        <v>3823</v>
      </c>
      <c r="K196" t="s">
        <v>38</v>
      </c>
      <c r="L196" t="s">
        <v>3346</v>
      </c>
      <c r="M196" t="s">
        <v>3707</v>
      </c>
      <c r="N196" t="s">
        <v>3708</v>
      </c>
      <c r="O196" t="s">
        <v>3346</v>
      </c>
      <c r="P196" t="s">
        <v>3343</v>
      </c>
      <c r="Q196" t="s">
        <v>3346</v>
      </c>
    </row>
    <row r="197" spans="1:17" x14ac:dyDescent="0.25">
      <c r="A197" t="s">
        <v>3551</v>
      </c>
      <c r="B197" t="s">
        <v>3552</v>
      </c>
      <c r="C197" t="s">
        <v>3703</v>
      </c>
      <c r="D197" t="s">
        <v>3704</v>
      </c>
      <c r="E197">
        <v>207014</v>
      </c>
      <c r="F197" t="s">
        <v>3773</v>
      </c>
      <c r="G197" t="s">
        <v>3774</v>
      </c>
      <c r="H197" t="s">
        <v>3586</v>
      </c>
      <c r="I197" t="s">
        <v>3824</v>
      </c>
      <c r="J197" t="s">
        <v>3825</v>
      </c>
      <c r="K197" t="s">
        <v>38</v>
      </c>
      <c r="L197" t="s">
        <v>3346</v>
      </c>
      <c r="M197" t="s">
        <v>3707</v>
      </c>
      <c r="N197" t="s">
        <v>3708</v>
      </c>
      <c r="O197" t="s">
        <v>3346</v>
      </c>
      <c r="P197" t="s">
        <v>3343</v>
      </c>
      <c r="Q197" t="s">
        <v>3346</v>
      </c>
    </row>
    <row r="198" spans="1:17" x14ac:dyDescent="0.25">
      <c r="A198" t="s">
        <v>3551</v>
      </c>
      <c r="B198" t="s">
        <v>3552</v>
      </c>
      <c r="C198" t="s">
        <v>3703</v>
      </c>
      <c r="D198" t="s">
        <v>3704</v>
      </c>
      <c r="E198">
        <v>207014</v>
      </c>
      <c r="F198" t="s">
        <v>3773</v>
      </c>
      <c r="G198" t="s">
        <v>3774</v>
      </c>
      <c r="H198" t="s">
        <v>3586</v>
      </c>
      <c r="I198" t="s">
        <v>3826</v>
      </c>
      <c r="J198" t="s">
        <v>3827</v>
      </c>
      <c r="K198" t="s">
        <v>38</v>
      </c>
      <c r="L198" t="s">
        <v>3346</v>
      </c>
      <c r="M198" t="s">
        <v>3707</v>
      </c>
      <c r="N198" t="s">
        <v>3708</v>
      </c>
      <c r="O198" t="s">
        <v>3346</v>
      </c>
      <c r="P198" t="s">
        <v>3343</v>
      </c>
      <c r="Q198" t="s">
        <v>3346</v>
      </c>
    </row>
    <row r="199" spans="1:17" x14ac:dyDescent="0.25">
      <c r="A199" t="s">
        <v>3551</v>
      </c>
      <c r="B199" t="s">
        <v>3552</v>
      </c>
      <c r="C199" t="s">
        <v>3703</v>
      </c>
      <c r="D199" t="s">
        <v>3704</v>
      </c>
      <c r="E199">
        <v>207014</v>
      </c>
      <c r="F199" t="s">
        <v>3773</v>
      </c>
      <c r="G199" t="s">
        <v>3774</v>
      </c>
      <c r="H199" t="s">
        <v>3586</v>
      </c>
      <c r="I199" t="s">
        <v>3828</v>
      </c>
      <c r="J199" t="s">
        <v>3829</v>
      </c>
      <c r="K199" t="s">
        <v>38</v>
      </c>
      <c r="L199" t="s">
        <v>3346</v>
      </c>
      <c r="M199" t="s">
        <v>3707</v>
      </c>
      <c r="N199" t="s">
        <v>3708</v>
      </c>
      <c r="O199" t="s">
        <v>3346</v>
      </c>
      <c r="P199" t="s">
        <v>3343</v>
      </c>
      <c r="Q199" t="s">
        <v>3346</v>
      </c>
    </row>
    <row r="200" spans="1:17" x14ac:dyDescent="0.25">
      <c r="A200" t="s">
        <v>3551</v>
      </c>
      <c r="B200" t="s">
        <v>3552</v>
      </c>
      <c r="C200" t="s">
        <v>3703</v>
      </c>
      <c r="D200" t="s">
        <v>3704</v>
      </c>
      <c r="E200">
        <v>207014</v>
      </c>
      <c r="F200" t="s">
        <v>3773</v>
      </c>
      <c r="G200" t="s">
        <v>3774</v>
      </c>
      <c r="H200" t="s">
        <v>3586</v>
      </c>
      <c r="I200" t="s">
        <v>3830</v>
      </c>
      <c r="J200" t="s">
        <v>3831</v>
      </c>
      <c r="K200" t="s">
        <v>38</v>
      </c>
      <c r="L200" t="s">
        <v>3346</v>
      </c>
      <c r="M200" t="s">
        <v>3707</v>
      </c>
      <c r="N200" t="s">
        <v>3708</v>
      </c>
      <c r="O200" t="s">
        <v>3346</v>
      </c>
      <c r="P200" t="s">
        <v>3343</v>
      </c>
      <c r="Q200" t="s">
        <v>3346</v>
      </c>
    </row>
    <row r="201" spans="1:17" x14ac:dyDescent="0.25">
      <c r="A201" t="s">
        <v>3551</v>
      </c>
      <c r="B201" t="s">
        <v>3552</v>
      </c>
      <c r="C201" t="s">
        <v>3703</v>
      </c>
      <c r="D201" t="s">
        <v>3704</v>
      </c>
      <c r="E201">
        <v>207014</v>
      </c>
      <c r="F201" t="s">
        <v>3773</v>
      </c>
      <c r="G201" t="s">
        <v>3774</v>
      </c>
      <c r="H201" t="s">
        <v>3586</v>
      </c>
      <c r="I201" t="s">
        <v>3832</v>
      </c>
      <c r="J201" t="s">
        <v>3833</v>
      </c>
      <c r="K201" t="s">
        <v>38</v>
      </c>
      <c r="L201" t="s">
        <v>3346</v>
      </c>
      <c r="M201" t="s">
        <v>3707</v>
      </c>
      <c r="N201" t="s">
        <v>3708</v>
      </c>
      <c r="O201" t="s">
        <v>3346</v>
      </c>
      <c r="P201" t="s">
        <v>3343</v>
      </c>
      <c r="Q201" t="s">
        <v>3346</v>
      </c>
    </row>
    <row r="202" spans="1:17" x14ac:dyDescent="0.25">
      <c r="A202" t="s">
        <v>3551</v>
      </c>
      <c r="B202" t="s">
        <v>3552</v>
      </c>
      <c r="C202" t="s">
        <v>3703</v>
      </c>
      <c r="D202" t="s">
        <v>3704</v>
      </c>
      <c r="E202">
        <v>207014</v>
      </c>
      <c r="F202" t="s">
        <v>3773</v>
      </c>
      <c r="G202" t="s">
        <v>3774</v>
      </c>
      <c r="H202" t="s">
        <v>3586</v>
      </c>
      <c r="I202" t="s">
        <v>3834</v>
      </c>
      <c r="J202" t="s">
        <v>3835</v>
      </c>
      <c r="K202" t="s">
        <v>38</v>
      </c>
      <c r="L202" t="s">
        <v>3346</v>
      </c>
      <c r="M202" t="s">
        <v>3707</v>
      </c>
      <c r="N202" t="s">
        <v>3708</v>
      </c>
      <c r="O202" t="s">
        <v>3346</v>
      </c>
      <c r="P202" t="s">
        <v>3343</v>
      </c>
      <c r="Q202" t="s">
        <v>3346</v>
      </c>
    </row>
    <row r="203" spans="1:17" x14ac:dyDescent="0.25">
      <c r="A203" t="s">
        <v>3551</v>
      </c>
      <c r="B203" t="s">
        <v>3552</v>
      </c>
      <c r="C203" t="s">
        <v>3703</v>
      </c>
      <c r="D203" t="s">
        <v>3704</v>
      </c>
      <c r="E203">
        <v>207014</v>
      </c>
      <c r="F203" t="s">
        <v>3773</v>
      </c>
      <c r="G203" t="s">
        <v>3774</v>
      </c>
      <c r="H203" t="s">
        <v>3586</v>
      </c>
      <c r="I203" t="s">
        <v>3836</v>
      </c>
      <c r="J203" t="s">
        <v>3837</v>
      </c>
      <c r="K203" t="s">
        <v>38</v>
      </c>
      <c r="L203" t="s">
        <v>3346</v>
      </c>
      <c r="M203" t="s">
        <v>3707</v>
      </c>
      <c r="N203" t="s">
        <v>3708</v>
      </c>
      <c r="O203" t="s">
        <v>3346</v>
      </c>
      <c r="P203" t="s">
        <v>3343</v>
      </c>
      <c r="Q203" t="s">
        <v>3346</v>
      </c>
    </row>
    <row r="204" spans="1:17" x14ac:dyDescent="0.25">
      <c r="A204" t="s">
        <v>3551</v>
      </c>
      <c r="B204" t="s">
        <v>3552</v>
      </c>
      <c r="C204" t="s">
        <v>3703</v>
      </c>
      <c r="D204" t="s">
        <v>3704</v>
      </c>
      <c r="E204">
        <v>207014</v>
      </c>
      <c r="F204" t="s">
        <v>3773</v>
      </c>
      <c r="G204" t="s">
        <v>3774</v>
      </c>
      <c r="H204" t="s">
        <v>3586</v>
      </c>
      <c r="I204" t="s">
        <v>3838</v>
      </c>
      <c r="J204" t="s">
        <v>3839</v>
      </c>
      <c r="K204" t="s">
        <v>38</v>
      </c>
      <c r="L204" t="s">
        <v>3346</v>
      </c>
      <c r="M204" t="s">
        <v>3707</v>
      </c>
      <c r="N204" t="s">
        <v>3708</v>
      </c>
      <c r="O204" t="s">
        <v>3346</v>
      </c>
      <c r="P204" t="s">
        <v>3343</v>
      </c>
      <c r="Q204" t="s">
        <v>3346</v>
      </c>
    </row>
    <row r="205" spans="1:17" x14ac:dyDescent="0.25">
      <c r="A205" t="s">
        <v>3551</v>
      </c>
      <c r="B205" t="s">
        <v>3552</v>
      </c>
      <c r="C205" t="s">
        <v>3703</v>
      </c>
      <c r="D205" t="s">
        <v>3704</v>
      </c>
      <c r="E205">
        <v>207014</v>
      </c>
      <c r="F205" t="s">
        <v>3773</v>
      </c>
      <c r="G205" t="s">
        <v>3774</v>
      </c>
      <c r="H205" t="s">
        <v>3586</v>
      </c>
      <c r="I205" t="s">
        <v>3840</v>
      </c>
      <c r="J205" t="s">
        <v>3841</v>
      </c>
      <c r="K205" t="s">
        <v>38</v>
      </c>
      <c r="L205" t="s">
        <v>3346</v>
      </c>
      <c r="M205" t="s">
        <v>3707</v>
      </c>
      <c r="N205" t="s">
        <v>3708</v>
      </c>
      <c r="O205" t="s">
        <v>3346</v>
      </c>
      <c r="P205" t="s">
        <v>3343</v>
      </c>
      <c r="Q205" t="s">
        <v>3346</v>
      </c>
    </row>
    <row r="206" spans="1:17" x14ac:dyDescent="0.25">
      <c r="A206" t="s">
        <v>3551</v>
      </c>
      <c r="B206" t="s">
        <v>3552</v>
      </c>
      <c r="C206" t="s">
        <v>3703</v>
      </c>
      <c r="D206" t="s">
        <v>3704</v>
      </c>
      <c r="E206">
        <v>207014</v>
      </c>
      <c r="F206" t="s">
        <v>3773</v>
      </c>
      <c r="G206" t="s">
        <v>3774</v>
      </c>
      <c r="H206" t="s">
        <v>3586</v>
      </c>
      <c r="I206" t="s">
        <v>3842</v>
      </c>
      <c r="J206" t="s">
        <v>3843</v>
      </c>
      <c r="K206" t="s">
        <v>38</v>
      </c>
      <c r="L206" t="s">
        <v>3346</v>
      </c>
      <c r="M206" t="s">
        <v>3707</v>
      </c>
      <c r="N206" t="s">
        <v>3708</v>
      </c>
      <c r="O206" t="s">
        <v>3346</v>
      </c>
      <c r="P206" t="s">
        <v>3343</v>
      </c>
      <c r="Q206" t="s">
        <v>3346</v>
      </c>
    </row>
    <row r="207" spans="1:17" x14ac:dyDescent="0.25">
      <c r="A207" t="s">
        <v>3551</v>
      </c>
      <c r="B207" t="s">
        <v>3552</v>
      </c>
      <c r="C207" t="s">
        <v>3703</v>
      </c>
      <c r="D207" t="s">
        <v>3704</v>
      </c>
      <c r="E207">
        <v>207014</v>
      </c>
      <c r="F207" t="s">
        <v>3773</v>
      </c>
      <c r="G207" t="s">
        <v>3774</v>
      </c>
      <c r="H207" t="s">
        <v>3586</v>
      </c>
      <c r="I207" t="s">
        <v>3844</v>
      </c>
      <c r="J207" t="s">
        <v>3845</v>
      </c>
      <c r="K207" t="s">
        <v>38</v>
      </c>
      <c r="L207" t="s">
        <v>3346</v>
      </c>
      <c r="M207" t="s">
        <v>3707</v>
      </c>
      <c r="N207" t="s">
        <v>3708</v>
      </c>
      <c r="O207" t="s">
        <v>3346</v>
      </c>
      <c r="P207" t="s">
        <v>3343</v>
      </c>
      <c r="Q207" t="s">
        <v>3346</v>
      </c>
    </row>
    <row r="208" spans="1:17" x14ac:dyDescent="0.25">
      <c r="A208" t="s">
        <v>3551</v>
      </c>
      <c r="B208" t="s">
        <v>3552</v>
      </c>
      <c r="C208" t="s">
        <v>3703</v>
      </c>
      <c r="D208" t="s">
        <v>3704</v>
      </c>
      <c r="E208">
        <v>207014</v>
      </c>
      <c r="F208" t="s">
        <v>3773</v>
      </c>
      <c r="G208" t="s">
        <v>3774</v>
      </c>
      <c r="H208" t="s">
        <v>3586</v>
      </c>
      <c r="I208" t="s">
        <v>3846</v>
      </c>
      <c r="J208" t="s">
        <v>3847</v>
      </c>
      <c r="K208" t="s">
        <v>38</v>
      </c>
      <c r="L208" t="s">
        <v>3346</v>
      </c>
      <c r="M208" t="s">
        <v>3707</v>
      </c>
      <c r="N208" t="s">
        <v>3708</v>
      </c>
      <c r="O208" t="s">
        <v>3346</v>
      </c>
      <c r="P208" t="s">
        <v>3343</v>
      </c>
      <c r="Q208" t="s">
        <v>3346</v>
      </c>
    </row>
    <row r="209" spans="1:17" x14ac:dyDescent="0.25">
      <c r="A209" t="s">
        <v>3551</v>
      </c>
      <c r="B209" t="s">
        <v>3552</v>
      </c>
      <c r="C209" t="s">
        <v>3703</v>
      </c>
      <c r="D209" t="s">
        <v>3704</v>
      </c>
      <c r="E209">
        <v>207014</v>
      </c>
      <c r="F209" t="s">
        <v>3773</v>
      </c>
      <c r="G209" t="s">
        <v>3774</v>
      </c>
      <c r="H209" t="s">
        <v>3586</v>
      </c>
      <c r="I209" t="s">
        <v>3848</v>
      </c>
      <c r="J209" t="s">
        <v>3849</v>
      </c>
      <c r="K209" t="s">
        <v>38</v>
      </c>
      <c r="L209" t="s">
        <v>3346</v>
      </c>
      <c r="M209" t="s">
        <v>3707</v>
      </c>
      <c r="N209" t="s">
        <v>3708</v>
      </c>
      <c r="O209" t="s">
        <v>3346</v>
      </c>
      <c r="P209" t="s">
        <v>3343</v>
      </c>
      <c r="Q209" t="s">
        <v>3346</v>
      </c>
    </row>
    <row r="210" spans="1:17" x14ac:dyDescent="0.25">
      <c r="A210" t="s">
        <v>3551</v>
      </c>
      <c r="B210" t="s">
        <v>3552</v>
      </c>
      <c r="C210" t="s">
        <v>3703</v>
      </c>
      <c r="D210" t="s">
        <v>3704</v>
      </c>
      <c r="E210">
        <v>207014</v>
      </c>
      <c r="F210" t="s">
        <v>3773</v>
      </c>
      <c r="G210" t="s">
        <v>3774</v>
      </c>
      <c r="H210" t="s">
        <v>3586</v>
      </c>
      <c r="I210" t="s">
        <v>3850</v>
      </c>
      <c r="J210" t="s">
        <v>3851</v>
      </c>
      <c r="K210" t="s">
        <v>38</v>
      </c>
      <c r="L210" t="s">
        <v>3346</v>
      </c>
      <c r="M210" t="s">
        <v>3707</v>
      </c>
      <c r="N210" t="s">
        <v>3708</v>
      </c>
      <c r="O210" t="s">
        <v>3346</v>
      </c>
      <c r="P210" t="s">
        <v>3343</v>
      </c>
      <c r="Q210" t="s">
        <v>3346</v>
      </c>
    </row>
    <row r="211" spans="1:17" x14ac:dyDescent="0.25">
      <c r="A211" t="s">
        <v>3551</v>
      </c>
      <c r="B211" t="s">
        <v>3552</v>
      </c>
      <c r="C211" t="s">
        <v>3703</v>
      </c>
      <c r="D211" t="s">
        <v>3704</v>
      </c>
      <c r="E211">
        <v>207014</v>
      </c>
      <c r="F211" t="s">
        <v>3773</v>
      </c>
      <c r="G211" t="s">
        <v>3774</v>
      </c>
      <c r="H211" t="s">
        <v>3586</v>
      </c>
      <c r="I211" t="s">
        <v>3852</v>
      </c>
      <c r="J211" t="s">
        <v>3853</v>
      </c>
      <c r="K211" t="s">
        <v>38</v>
      </c>
      <c r="L211" t="s">
        <v>3346</v>
      </c>
      <c r="M211" t="s">
        <v>3707</v>
      </c>
      <c r="N211" t="s">
        <v>3708</v>
      </c>
      <c r="O211" t="s">
        <v>3346</v>
      </c>
      <c r="P211" t="s">
        <v>3343</v>
      </c>
      <c r="Q211" t="s">
        <v>3346</v>
      </c>
    </row>
    <row r="212" spans="1:17" x14ac:dyDescent="0.25">
      <c r="A212" t="s">
        <v>3551</v>
      </c>
      <c r="B212" t="s">
        <v>3552</v>
      </c>
      <c r="C212" t="s">
        <v>3703</v>
      </c>
      <c r="D212" t="s">
        <v>3704</v>
      </c>
      <c r="E212">
        <v>207014</v>
      </c>
      <c r="F212" t="s">
        <v>3773</v>
      </c>
      <c r="G212" t="s">
        <v>3774</v>
      </c>
      <c r="H212" t="s">
        <v>3586</v>
      </c>
      <c r="I212" t="s">
        <v>3854</v>
      </c>
      <c r="J212" t="s">
        <v>3855</v>
      </c>
      <c r="K212" t="s">
        <v>38</v>
      </c>
      <c r="L212" t="s">
        <v>3346</v>
      </c>
      <c r="M212" t="s">
        <v>3707</v>
      </c>
      <c r="N212" t="s">
        <v>3708</v>
      </c>
      <c r="O212" t="s">
        <v>3346</v>
      </c>
      <c r="P212" t="s">
        <v>3343</v>
      </c>
      <c r="Q212" t="s">
        <v>3346</v>
      </c>
    </row>
    <row r="213" spans="1:17" x14ac:dyDescent="0.25">
      <c r="A213" t="s">
        <v>3551</v>
      </c>
      <c r="B213" t="s">
        <v>3552</v>
      </c>
      <c r="C213" t="s">
        <v>3703</v>
      </c>
      <c r="D213" t="s">
        <v>3704</v>
      </c>
      <c r="E213">
        <v>207014</v>
      </c>
      <c r="F213" t="s">
        <v>3773</v>
      </c>
      <c r="G213" t="s">
        <v>3774</v>
      </c>
      <c r="H213" t="s">
        <v>3586</v>
      </c>
      <c r="I213" t="s">
        <v>3856</v>
      </c>
      <c r="J213" t="s">
        <v>3857</v>
      </c>
      <c r="K213" t="s">
        <v>38</v>
      </c>
      <c r="L213" t="s">
        <v>3346</v>
      </c>
      <c r="M213" t="s">
        <v>3707</v>
      </c>
      <c r="N213" t="s">
        <v>3708</v>
      </c>
      <c r="O213" t="s">
        <v>3346</v>
      </c>
      <c r="P213" t="s">
        <v>3343</v>
      </c>
      <c r="Q213" t="s">
        <v>3346</v>
      </c>
    </row>
    <row r="214" spans="1:17" x14ac:dyDescent="0.25">
      <c r="A214" t="s">
        <v>3551</v>
      </c>
      <c r="B214" t="s">
        <v>3552</v>
      </c>
      <c r="C214" t="s">
        <v>3703</v>
      </c>
      <c r="D214" t="s">
        <v>3704</v>
      </c>
      <c r="E214">
        <v>207014</v>
      </c>
      <c r="F214" t="s">
        <v>3773</v>
      </c>
      <c r="G214" t="s">
        <v>3774</v>
      </c>
      <c r="H214" t="s">
        <v>3586</v>
      </c>
      <c r="I214" t="s">
        <v>3858</v>
      </c>
      <c r="J214" t="s">
        <v>3859</v>
      </c>
      <c r="K214" t="s">
        <v>38</v>
      </c>
      <c r="L214" t="s">
        <v>3346</v>
      </c>
      <c r="M214" t="s">
        <v>3707</v>
      </c>
      <c r="N214" t="s">
        <v>3708</v>
      </c>
      <c r="O214" t="s">
        <v>3346</v>
      </c>
      <c r="P214" t="s">
        <v>3343</v>
      </c>
      <c r="Q214" t="s">
        <v>3346</v>
      </c>
    </row>
    <row r="215" spans="1:17" x14ac:dyDescent="0.25">
      <c r="A215" t="s">
        <v>3551</v>
      </c>
      <c r="B215" t="s">
        <v>3552</v>
      </c>
      <c r="C215" t="s">
        <v>3703</v>
      </c>
      <c r="D215" t="s">
        <v>3704</v>
      </c>
      <c r="E215">
        <v>207014</v>
      </c>
      <c r="F215" t="s">
        <v>3773</v>
      </c>
      <c r="G215" t="s">
        <v>3774</v>
      </c>
      <c r="H215" t="s">
        <v>3586</v>
      </c>
      <c r="I215" t="s">
        <v>3860</v>
      </c>
      <c r="J215" t="s">
        <v>3861</v>
      </c>
      <c r="K215" t="s">
        <v>38</v>
      </c>
      <c r="L215" t="s">
        <v>3346</v>
      </c>
      <c r="M215" t="s">
        <v>3707</v>
      </c>
      <c r="N215" t="s">
        <v>3708</v>
      </c>
      <c r="O215" t="s">
        <v>3346</v>
      </c>
      <c r="P215" t="s">
        <v>3343</v>
      </c>
      <c r="Q215" t="s">
        <v>3346</v>
      </c>
    </row>
    <row r="216" spans="1:17" x14ac:dyDescent="0.25">
      <c r="A216" t="s">
        <v>3551</v>
      </c>
      <c r="B216" t="s">
        <v>3552</v>
      </c>
      <c r="C216" t="s">
        <v>3703</v>
      </c>
      <c r="D216" t="s">
        <v>3704</v>
      </c>
      <c r="E216">
        <v>207014</v>
      </c>
      <c r="F216" t="s">
        <v>3773</v>
      </c>
      <c r="G216" t="s">
        <v>3774</v>
      </c>
      <c r="H216" t="s">
        <v>3586</v>
      </c>
      <c r="I216" t="s">
        <v>3862</v>
      </c>
      <c r="J216" t="s">
        <v>3863</v>
      </c>
      <c r="K216" t="s">
        <v>38</v>
      </c>
      <c r="L216" t="s">
        <v>3346</v>
      </c>
      <c r="M216" t="s">
        <v>3707</v>
      </c>
      <c r="N216" t="s">
        <v>3708</v>
      </c>
      <c r="O216" t="s">
        <v>3346</v>
      </c>
      <c r="P216" t="s">
        <v>3343</v>
      </c>
      <c r="Q216" t="s">
        <v>3346</v>
      </c>
    </row>
    <row r="217" spans="1:17" x14ac:dyDescent="0.25">
      <c r="A217" t="s">
        <v>3551</v>
      </c>
      <c r="B217" t="s">
        <v>3552</v>
      </c>
      <c r="C217" t="s">
        <v>3703</v>
      </c>
      <c r="D217" t="s">
        <v>3704</v>
      </c>
      <c r="E217">
        <v>207014</v>
      </c>
      <c r="F217" t="s">
        <v>3773</v>
      </c>
      <c r="G217" t="s">
        <v>3774</v>
      </c>
      <c r="H217" t="s">
        <v>3586</v>
      </c>
      <c r="I217" t="s">
        <v>3864</v>
      </c>
      <c r="J217" t="s">
        <v>3865</v>
      </c>
      <c r="K217" t="s">
        <v>38</v>
      </c>
      <c r="L217" t="s">
        <v>3346</v>
      </c>
      <c r="M217" t="s">
        <v>3707</v>
      </c>
      <c r="N217" t="s">
        <v>3708</v>
      </c>
      <c r="O217" t="s">
        <v>3346</v>
      </c>
      <c r="P217" t="s">
        <v>3343</v>
      </c>
      <c r="Q217" t="s">
        <v>3346</v>
      </c>
    </row>
    <row r="218" spans="1:17" x14ac:dyDescent="0.25">
      <c r="A218" t="s">
        <v>3551</v>
      </c>
      <c r="B218" t="s">
        <v>3552</v>
      </c>
      <c r="C218" t="s">
        <v>3703</v>
      </c>
      <c r="D218" t="s">
        <v>3704</v>
      </c>
      <c r="E218">
        <v>207014</v>
      </c>
      <c r="F218" t="s">
        <v>3773</v>
      </c>
      <c r="G218" t="s">
        <v>3774</v>
      </c>
      <c r="H218" t="s">
        <v>3586</v>
      </c>
      <c r="I218" t="s">
        <v>3866</v>
      </c>
      <c r="J218" t="s">
        <v>3867</v>
      </c>
      <c r="K218" t="s">
        <v>38</v>
      </c>
      <c r="L218" t="s">
        <v>3346</v>
      </c>
      <c r="M218" t="s">
        <v>3707</v>
      </c>
      <c r="N218" t="s">
        <v>3708</v>
      </c>
      <c r="O218" t="s">
        <v>3346</v>
      </c>
      <c r="P218" t="s">
        <v>3343</v>
      </c>
      <c r="Q218" t="s">
        <v>3346</v>
      </c>
    </row>
    <row r="219" spans="1:17" x14ac:dyDescent="0.25">
      <c r="A219" t="s">
        <v>3551</v>
      </c>
      <c r="B219" t="s">
        <v>3552</v>
      </c>
      <c r="C219" t="s">
        <v>3703</v>
      </c>
      <c r="D219" t="s">
        <v>3704</v>
      </c>
      <c r="E219">
        <v>207014</v>
      </c>
      <c r="F219" t="s">
        <v>3773</v>
      </c>
      <c r="G219" t="s">
        <v>3774</v>
      </c>
      <c r="H219" t="s">
        <v>3586</v>
      </c>
      <c r="I219" t="s">
        <v>3868</v>
      </c>
      <c r="J219" t="s">
        <v>3869</v>
      </c>
      <c r="K219" t="s">
        <v>38</v>
      </c>
      <c r="L219" t="s">
        <v>3346</v>
      </c>
      <c r="M219" t="s">
        <v>3707</v>
      </c>
      <c r="N219" t="s">
        <v>3708</v>
      </c>
      <c r="O219" t="s">
        <v>3346</v>
      </c>
      <c r="P219" t="s">
        <v>3343</v>
      </c>
      <c r="Q219" t="s">
        <v>3346</v>
      </c>
    </row>
    <row r="220" spans="1:17" x14ac:dyDescent="0.25">
      <c r="A220" t="s">
        <v>3551</v>
      </c>
      <c r="B220" t="s">
        <v>3552</v>
      </c>
      <c r="C220" t="s">
        <v>3703</v>
      </c>
      <c r="D220" t="s">
        <v>3704</v>
      </c>
      <c r="E220">
        <v>207014</v>
      </c>
      <c r="F220" t="s">
        <v>3773</v>
      </c>
      <c r="G220" t="s">
        <v>3774</v>
      </c>
      <c r="H220" t="s">
        <v>3586</v>
      </c>
      <c r="I220" t="s">
        <v>3870</v>
      </c>
      <c r="J220" t="s">
        <v>3871</v>
      </c>
      <c r="K220" t="s">
        <v>38</v>
      </c>
      <c r="L220" t="s">
        <v>3346</v>
      </c>
      <c r="M220" t="s">
        <v>3707</v>
      </c>
      <c r="N220" t="s">
        <v>3708</v>
      </c>
      <c r="O220" t="s">
        <v>3346</v>
      </c>
      <c r="P220" t="s">
        <v>3343</v>
      </c>
      <c r="Q220" t="s">
        <v>3346</v>
      </c>
    </row>
    <row r="221" spans="1:17" x14ac:dyDescent="0.25">
      <c r="A221" t="s">
        <v>3551</v>
      </c>
      <c r="B221" t="s">
        <v>3552</v>
      </c>
      <c r="C221" t="s">
        <v>3703</v>
      </c>
      <c r="D221" t="s">
        <v>3704</v>
      </c>
      <c r="E221">
        <v>207014</v>
      </c>
      <c r="F221" t="s">
        <v>3773</v>
      </c>
      <c r="G221" t="s">
        <v>3774</v>
      </c>
      <c r="H221" t="s">
        <v>3586</v>
      </c>
      <c r="I221" t="s">
        <v>3872</v>
      </c>
      <c r="J221" t="s">
        <v>3873</v>
      </c>
      <c r="K221" t="s">
        <v>38</v>
      </c>
      <c r="L221" t="s">
        <v>3346</v>
      </c>
      <c r="M221" t="s">
        <v>3707</v>
      </c>
      <c r="N221" t="s">
        <v>3708</v>
      </c>
      <c r="O221" t="s">
        <v>3346</v>
      </c>
      <c r="P221" t="s">
        <v>3343</v>
      </c>
      <c r="Q221" t="s">
        <v>3346</v>
      </c>
    </row>
    <row r="222" spans="1:17" x14ac:dyDescent="0.25">
      <c r="A222" t="s">
        <v>3551</v>
      </c>
      <c r="B222" t="s">
        <v>3552</v>
      </c>
      <c r="C222" t="s">
        <v>3703</v>
      </c>
      <c r="D222" t="s">
        <v>3704</v>
      </c>
      <c r="E222">
        <v>207014</v>
      </c>
      <c r="F222" t="s">
        <v>3773</v>
      </c>
      <c r="G222" t="s">
        <v>3774</v>
      </c>
      <c r="H222" t="s">
        <v>3586</v>
      </c>
      <c r="I222" t="s">
        <v>3874</v>
      </c>
      <c r="J222" t="s">
        <v>3875</v>
      </c>
      <c r="K222" t="s">
        <v>38</v>
      </c>
      <c r="L222" t="s">
        <v>3346</v>
      </c>
      <c r="M222" t="s">
        <v>3707</v>
      </c>
      <c r="N222" t="s">
        <v>3708</v>
      </c>
      <c r="O222" t="s">
        <v>3346</v>
      </c>
      <c r="P222" t="s">
        <v>3343</v>
      </c>
      <c r="Q222" t="s">
        <v>3346</v>
      </c>
    </row>
    <row r="223" spans="1:17" x14ac:dyDescent="0.25">
      <c r="A223" t="s">
        <v>3551</v>
      </c>
      <c r="B223" t="s">
        <v>3552</v>
      </c>
      <c r="C223" t="s">
        <v>3703</v>
      </c>
      <c r="D223" t="s">
        <v>3704</v>
      </c>
      <c r="E223">
        <v>207014</v>
      </c>
      <c r="F223" t="s">
        <v>3773</v>
      </c>
      <c r="G223" t="s">
        <v>3774</v>
      </c>
      <c r="H223" t="s">
        <v>3586</v>
      </c>
      <c r="I223" t="s">
        <v>3876</v>
      </c>
      <c r="J223" t="s">
        <v>3877</v>
      </c>
      <c r="K223" t="s">
        <v>38</v>
      </c>
      <c r="L223" t="s">
        <v>3346</v>
      </c>
      <c r="M223" t="s">
        <v>3707</v>
      </c>
      <c r="N223" t="s">
        <v>3708</v>
      </c>
      <c r="O223" t="s">
        <v>3346</v>
      </c>
      <c r="P223" t="s">
        <v>3343</v>
      </c>
      <c r="Q223" t="s">
        <v>3346</v>
      </c>
    </row>
    <row r="224" spans="1:17" x14ac:dyDescent="0.25">
      <c r="A224" t="s">
        <v>3551</v>
      </c>
      <c r="B224" t="s">
        <v>3552</v>
      </c>
      <c r="C224" t="s">
        <v>3703</v>
      </c>
      <c r="D224" t="s">
        <v>3704</v>
      </c>
      <c r="E224">
        <v>207014</v>
      </c>
      <c r="F224" t="s">
        <v>3773</v>
      </c>
      <c r="G224" t="s">
        <v>3774</v>
      </c>
      <c r="H224" t="s">
        <v>3586</v>
      </c>
      <c r="I224" t="s">
        <v>3878</v>
      </c>
      <c r="J224" t="s">
        <v>3879</v>
      </c>
      <c r="K224" t="s">
        <v>38</v>
      </c>
      <c r="L224" t="s">
        <v>3346</v>
      </c>
      <c r="M224" t="s">
        <v>3707</v>
      </c>
      <c r="N224" t="s">
        <v>3708</v>
      </c>
      <c r="O224" t="s">
        <v>3346</v>
      </c>
      <c r="P224" t="s">
        <v>3343</v>
      </c>
      <c r="Q224" t="s">
        <v>3346</v>
      </c>
    </row>
    <row r="225" spans="1:17" x14ac:dyDescent="0.25">
      <c r="A225" t="s">
        <v>3551</v>
      </c>
      <c r="B225" t="s">
        <v>3552</v>
      </c>
      <c r="C225" t="s">
        <v>3703</v>
      </c>
      <c r="D225" t="s">
        <v>3704</v>
      </c>
      <c r="E225">
        <v>207014</v>
      </c>
      <c r="F225" t="s">
        <v>3773</v>
      </c>
      <c r="G225" t="s">
        <v>3774</v>
      </c>
      <c r="H225" t="s">
        <v>3586</v>
      </c>
      <c r="I225" t="s">
        <v>3880</v>
      </c>
      <c r="J225" t="s">
        <v>3881</v>
      </c>
      <c r="K225" t="s">
        <v>38</v>
      </c>
      <c r="L225" t="s">
        <v>3346</v>
      </c>
      <c r="M225" t="s">
        <v>3707</v>
      </c>
      <c r="N225" t="s">
        <v>3708</v>
      </c>
      <c r="O225" t="s">
        <v>3346</v>
      </c>
      <c r="P225" t="s">
        <v>3343</v>
      </c>
      <c r="Q225" t="s">
        <v>3346</v>
      </c>
    </row>
    <row r="226" spans="1:17" x14ac:dyDescent="0.25">
      <c r="A226" t="s">
        <v>3551</v>
      </c>
      <c r="B226" t="s">
        <v>3552</v>
      </c>
      <c r="C226" t="s">
        <v>3703</v>
      </c>
      <c r="D226" t="s">
        <v>3704</v>
      </c>
      <c r="E226">
        <v>207014</v>
      </c>
      <c r="F226" t="s">
        <v>3773</v>
      </c>
      <c r="G226" t="s">
        <v>3774</v>
      </c>
      <c r="H226" t="s">
        <v>3586</v>
      </c>
      <c r="I226" t="s">
        <v>3882</v>
      </c>
      <c r="J226" t="s">
        <v>3883</v>
      </c>
      <c r="K226" t="s">
        <v>38</v>
      </c>
      <c r="L226" t="s">
        <v>3346</v>
      </c>
      <c r="M226" t="s">
        <v>3707</v>
      </c>
      <c r="N226" t="s">
        <v>3708</v>
      </c>
      <c r="O226" t="s">
        <v>3346</v>
      </c>
      <c r="P226" t="s">
        <v>3343</v>
      </c>
      <c r="Q226" t="s">
        <v>3346</v>
      </c>
    </row>
    <row r="227" spans="1:17" x14ac:dyDescent="0.25">
      <c r="A227" t="s">
        <v>3551</v>
      </c>
      <c r="B227" t="s">
        <v>3552</v>
      </c>
      <c r="C227" t="s">
        <v>3703</v>
      </c>
      <c r="D227" t="s">
        <v>3704</v>
      </c>
      <c r="E227">
        <v>207014</v>
      </c>
      <c r="F227" t="s">
        <v>3773</v>
      </c>
      <c r="G227" t="s">
        <v>3774</v>
      </c>
      <c r="H227" t="s">
        <v>3586</v>
      </c>
      <c r="I227" t="s">
        <v>3884</v>
      </c>
      <c r="J227" t="s">
        <v>3885</v>
      </c>
      <c r="K227" t="s">
        <v>38</v>
      </c>
      <c r="L227" t="s">
        <v>3346</v>
      </c>
      <c r="M227" t="s">
        <v>3707</v>
      </c>
      <c r="N227" t="s">
        <v>3708</v>
      </c>
      <c r="O227" t="s">
        <v>3346</v>
      </c>
      <c r="P227" t="s">
        <v>3343</v>
      </c>
      <c r="Q227" t="s">
        <v>3346</v>
      </c>
    </row>
    <row r="228" spans="1:17" x14ac:dyDescent="0.25">
      <c r="A228" t="s">
        <v>3551</v>
      </c>
      <c r="B228" t="s">
        <v>3552</v>
      </c>
      <c r="C228" t="s">
        <v>3703</v>
      </c>
      <c r="D228" t="s">
        <v>3704</v>
      </c>
      <c r="E228">
        <v>207014</v>
      </c>
      <c r="F228" t="s">
        <v>3773</v>
      </c>
      <c r="G228" t="s">
        <v>3774</v>
      </c>
      <c r="H228" t="s">
        <v>3586</v>
      </c>
      <c r="I228" t="s">
        <v>3886</v>
      </c>
      <c r="J228" t="s">
        <v>3887</v>
      </c>
      <c r="K228" t="s">
        <v>38</v>
      </c>
      <c r="L228" t="s">
        <v>3346</v>
      </c>
      <c r="M228" t="s">
        <v>3707</v>
      </c>
      <c r="N228" t="s">
        <v>3708</v>
      </c>
      <c r="O228" t="s">
        <v>3346</v>
      </c>
      <c r="P228" t="s">
        <v>3343</v>
      </c>
      <c r="Q228" t="s">
        <v>3346</v>
      </c>
    </row>
    <row r="229" spans="1:17" x14ac:dyDescent="0.25">
      <c r="A229" t="s">
        <v>3551</v>
      </c>
      <c r="B229" t="s">
        <v>3552</v>
      </c>
      <c r="C229" t="s">
        <v>3703</v>
      </c>
      <c r="D229" t="s">
        <v>3704</v>
      </c>
      <c r="E229">
        <v>207014</v>
      </c>
      <c r="F229" t="s">
        <v>3773</v>
      </c>
      <c r="G229" t="s">
        <v>3774</v>
      </c>
      <c r="H229" t="s">
        <v>3586</v>
      </c>
      <c r="I229" t="s">
        <v>3888</v>
      </c>
      <c r="J229" t="s">
        <v>3889</v>
      </c>
      <c r="K229" t="s">
        <v>38</v>
      </c>
      <c r="L229" t="s">
        <v>3346</v>
      </c>
      <c r="M229" t="s">
        <v>3707</v>
      </c>
      <c r="N229" t="s">
        <v>3708</v>
      </c>
      <c r="O229" t="s">
        <v>3346</v>
      </c>
      <c r="P229" t="s">
        <v>3343</v>
      </c>
      <c r="Q229" t="s">
        <v>3346</v>
      </c>
    </row>
    <row r="230" spans="1:17" x14ac:dyDescent="0.25">
      <c r="A230" t="s">
        <v>3551</v>
      </c>
      <c r="B230" t="s">
        <v>3552</v>
      </c>
      <c r="C230" t="s">
        <v>3703</v>
      </c>
      <c r="D230" t="s">
        <v>3704</v>
      </c>
      <c r="E230">
        <v>207014</v>
      </c>
      <c r="F230" t="s">
        <v>3773</v>
      </c>
      <c r="G230" t="s">
        <v>3774</v>
      </c>
      <c r="H230" t="s">
        <v>3586</v>
      </c>
      <c r="I230" t="s">
        <v>3890</v>
      </c>
      <c r="J230" t="s">
        <v>3891</v>
      </c>
      <c r="K230" t="s">
        <v>38</v>
      </c>
      <c r="L230" t="s">
        <v>3346</v>
      </c>
      <c r="M230" t="s">
        <v>3707</v>
      </c>
      <c r="N230" t="s">
        <v>3708</v>
      </c>
      <c r="O230" t="s">
        <v>3346</v>
      </c>
      <c r="P230" t="s">
        <v>3343</v>
      </c>
      <c r="Q230" t="s">
        <v>3346</v>
      </c>
    </row>
    <row r="231" spans="1:17" x14ac:dyDescent="0.25">
      <c r="A231" t="s">
        <v>3551</v>
      </c>
      <c r="B231" t="s">
        <v>3552</v>
      </c>
      <c r="C231" t="s">
        <v>3703</v>
      </c>
      <c r="D231" t="s">
        <v>3704</v>
      </c>
      <c r="E231">
        <v>207014</v>
      </c>
      <c r="F231" t="s">
        <v>3773</v>
      </c>
      <c r="G231" t="s">
        <v>3774</v>
      </c>
      <c r="H231" t="s">
        <v>3586</v>
      </c>
      <c r="I231" t="s">
        <v>3892</v>
      </c>
      <c r="J231" t="s">
        <v>3893</v>
      </c>
      <c r="K231" t="s">
        <v>38</v>
      </c>
      <c r="L231" t="s">
        <v>3346</v>
      </c>
      <c r="M231" t="s">
        <v>3707</v>
      </c>
      <c r="N231" t="s">
        <v>3708</v>
      </c>
      <c r="O231" t="s">
        <v>3346</v>
      </c>
      <c r="P231" t="s">
        <v>3343</v>
      </c>
      <c r="Q231" t="s">
        <v>3346</v>
      </c>
    </row>
    <row r="232" spans="1:17" x14ac:dyDescent="0.25">
      <c r="A232" t="s">
        <v>3551</v>
      </c>
      <c r="B232" t="s">
        <v>3552</v>
      </c>
      <c r="C232" t="s">
        <v>3703</v>
      </c>
      <c r="D232" t="s">
        <v>3704</v>
      </c>
      <c r="E232">
        <v>207014</v>
      </c>
      <c r="F232" t="s">
        <v>3773</v>
      </c>
      <c r="G232" t="s">
        <v>3774</v>
      </c>
      <c r="H232" t="s">
        <v>3586</v>
      </c>
      <c r="I232" t="s">
        <v>3894</v>
      </c>
      <c r="J232" t="s">
        <v>3895</v>
      </c>
      <c r="K232" t="s">
        <v>110</v>
      </c>
      <c r="L232" t="s">
        <v>3346</v>
      </c>
      <c r="M232" t="s">
        <v>3707</v>
      </c>
      <c r="N232" t="s">
        <v>3708</v>
      </c>
      <c r="O232" t="s">
        <v>3346</v>
      </c>
      <c r="P232" t="s">
        <v>3343</v>
      </c>
      <c r="Q232" t="s">
        <v>3346</v>
      </c>
    </row>
    <row r="233" spans="1:17" x14ac:dyDescent="0.25">
      <c r="A233" t="s">
        <v>3551</v>
      </c>
      <c r="B233" t="s">
        <v>3552</v>
      </c>
      <c r="C233" t="s">
        <v>3703</v>
      </c>
      <c r="D233" t="s">
        <v>3704</v>
      </c>
      <c r="E233">
        <v>207014</v>
      </c>
      <c r="F233" t="s">
        <v>3773</v>
      </c>
      <c r="G233" t="s">
        <v>3774</v>
      </c>
      <c r="H233" t="s">
        <v>3586</v>
      </c>
      <c r="I233" t="s">
        <v>3896</v>
      </c>
      <c r="J233" t="s">
        <v>3897</v>
      </c>
      <c r="K233" t="s">
        <v>38</v>
      </c>
      <c r="L233" t="s">
        <v>3346</v>
      </c>
      <c r="M233" t="s">
        <v>3707</v>
      </c>
      <c r="N233" t="s">
        <v>3708</v>
      </c>
      <c r="O233" t="s">
        <v>3346</v>
      </c>
      <c r="P233" t="s">
        <v>3343</v>
      </c>
      <c r="Q233" t="s">
        <v>3346</v>
      </c>
    </row>
    <row r="234" spans="1:17" x14ac:dyDescent="0.25">
      <c r="A234" t="s">
        <v>3551</v>
      </c>
      <c r="B234" t="s">
        <v>3552</v>
      </c>
      <c r="C234" t="s">
        <v>3703</v>
      </c>
      <c r="D234" t="s">
        <v>3704</v>
      </c>
      <c r="E234">
        <v>207014</v>
      </c>
      <c r="F234" t="s">
        <v>3773</v>
      </c>
      <c r="G234" t="s">
        <v>3774</v>
      </c>
      <c r="H234" t="s">
        <v>3586</v>
      </c>
      <c r="I234" t="s">
        <v>3898</v>
      </c>
      <c r="J234" t="s">
        <v>3899</v>
      </c>
      <c r="K234" t="s">
        <v>110</v>
      </c>
      <c r="L234" t="s">
        <v>3346</v>
      </c>
      <c r="M234" t="s">
        <v>3707</v>
      </c>
      <c r="N234" t="s">
        <v>3708</v>
      </c>
      <c r="O234" t="s">
        <v>3346</v>
      </c>
      <c r="P234" t="s">
        <v>3343</v>
      </c>
      <c r="Q234" t="s">
        <v>3346</v>
      </c>
    </row>
    <row r="235" spans="1:17" x14ac:dyDescent="0.25">
      <c r="A235" t="s">
        <v>3551</v>
      </c>
      <c r="B235" t="s">
        <v>3552</v>
      </c>
      <c r="C235" t="s">
        <v>3703</v>
      </c>
      <c r="D235" t="s">
        <v>3704</v>
      </c>
      <c r="E235">
        <v>207014</v>
      </c>
      <c r="F235" t="s">
        <v>3773</v>
      </c>
      <c r="G235" t="s">
        <v>3774</v>
      </c>
      <c r="H235" t="s">
        <v>3586</v>
      </c>
      <c r="I235" t="s">
        <v>3900</v>
      </c>
      <c r="J235" t="s">
        <v>3901</v>
      </c>
      <c r="K235" t="s">
        <v>38</v>
      </c>
      <c r="L235" t="s">
        <v>3346</v>
      </c>
      <c r="M235" t="s">
        <v>3707</v>
      </c>
      <c r="N235" t="s">
        <v>3708</v>
      </c>
      <c r="O235" t="s">
        <v>3346</v>
      </c>
      <c r="P235" t="s">
        <v>3343</v>
      </c>
      <c r="Q235" t="s">
        <v>3346</v>
      </c>
    </row>
    <row r="236" spans="1:17" x14ac:dyDescent="0.25">
      <c r="A236" t="s">
        <v>3551</v>
      </c>
      <c r="B236" t="s">
        <v>3552</v>
      </c>
      <c r="C236" t="s">
        <v>3703</v>
      </c>
      <c r="D236" t="s">
        <v>3704</v>
      </c>
      <c r="E236">
        <v>207014</v>
      </c>
      <c r="F236" t="s">
        <v>3773</v>
      </c>
      <c r="G236" t="s">
        <v>3774</v>
      </c>
      <c r="H236" t="s">
        <v>3586</v>
      </c>
      <c r="I236" t="s">
        <v>3902</v>
      </c>
      <c r="J236" t="s">
        <v>3903</v>
      </c>
      <c r="K236" t="s">
        <v>38</v>
      </c>
      <c r="L236" t="s">
        <v>3346</v>
      </c>
      <c r="M236" t="s">
        <v>3707</v>
      </c>
      <c r="N236" t="s">
        <v>3708</v>
      </c>
      <c r="O236" t="s">
        <v>3346</v>
      </c>
      <c r="P236" t="s">
        <v>3343</v>
      </c>
      <c r="Q236" t="s">
        <v>3346</v>
      </c>
    </row>
    <row r="237" spans="1:17" x14ac:dyDescent="0.25">
      <c r="A237" t="s">
        <v>3551</v>
      </c>
      <c r="B237" t="s">
        <v>3552</v>
      </c>
      <c r="C237" t="s">
        <v>3703</v>
      </c>
      <c r="D237" t="s">
        <v>3704</v>
      </c>
      <c r="E237">
        <v>207014</v>
      </c>
      <c r="F237" t="s">
        <v>3773</v>
      </c>
      <c r="G237" t="s">
        <v>3774</v>
      </c>
      <c r="H237" t="s">
        <v>3586</v>
      </c>
      <c r="I237" t="s">
        <v>3904</v>
      </c>
      <c r="J237" t="s">
        <v>3905</v>
      </c>
      <c r="K237" t="s">
        <v>38</v>
      </c>
      <c r="L237" t="s">
        <v>3346</v>
      </c>
      <c r="M237" t="s">
        <v>3707</v>
      </c>
      <c r="N237" t="s">
        <v>3708</v>
      </c>
      <c r="O237" t="s">
        <v>3346</v>
      </c>
      <c r="P237" t="s">
        <v>3343</v>
      </c>
      <c r="Q237" t="s">
        <v>3346</v>
      </c>
    </row>
    <row r="238" spans="1:17" x14ac:dyDescent="0.25">
      <c r="A238" t="s">
        <v>3551</v>
      </c>
      <c r="B238" t="s">
        <v>3552</v>
      </c>
      <c r="C238" t="s">
        <v>3703</v>
      </c>
      <c r="D238" t="s">
        <v>3704</v>
      </c>
      <c r="E238">
        <v>207014</v>
      </c>
      <c r="F238" t="s">
        <v>3773</v>
      </c>
      <c r="G238" t="s">
        <v>3774</v>
      </c>
      <c r="H238" t="s">
        <v>3586</v>
      </c>
      <c r="I238" t="s">
        <v>3906</v>
      </c>
      <c r="J238" t="s">
        <v>3907</v>
      </c>
      <c r="K238" t="s">
        <v>38</v>
      </c>
      <c r="L238" t="s">
        <v>3346</v>
      </c>
      <c r="M238" t="s">
        <v>3707</v>
      </c>
      <c r="N238" t="s">
        <v>3708</v>
      </c>
      <c r="O238" t="s">
        <v>3346</v>
      </c>
      <c r="P238" t="s">
        <v>3343</v>
      </c>
      <c r="Q238" t="s">
        <v>3346</v>
      </c>
    </row>
    <row r="239" spans="1:17" x14ac:dyDescent="0.25">
      <c r="A239" t="s">
        <v>3551</v>
      </c>
      <c r="B239" t="s">
        <v>3552</v>
      </c>
      <c r="C239" t="s">
        <v>3703</v>
      </c>
      <c r="D239" t="s">
        <v>3704</v>
      </c>
      <c r="E239">
        <v>207014</v>
      </c>
      <c r="F239" t="s">
        <v>3773</v>
      </c>
      <c r="G239" t="s">
        <v>3774</v>
      </c>
      <c r="H239" t="s">
        <v>3586</v>
      </c>
      <c r="I239" t="s">
        <v>3908</v>
      </c>
      <c r="J239" t="s">
        <v>3909</v>
      </c>
      <c r="K239" t="s">
        <v>38</v>
      </c>
      <c r="L239" t="s">
        <v>3346</v>
      </c>
      <c r="M239" t="s">
        <v>3707</v>
      </c>
      <c r="N239" t="s">
        <v>3708</v>
      </c>
      <c r="O239" t="s">
        <v>3346</v>
      </c>
      <c r="P239" t="s">
        <v>3343</v>
      </c>
      <c r="Q239" t="s">
        <v>3346</v>
      </c>
    </row>
    <row r="240" spans="1:17" x14ac:dyDescent="0.25">
      <c r="A240" t="s">
        <v>3551</v>
      </c>
      <c r="B240" t="s">
        <v>3552</v>
      </c>
      <c r="C240" t="s">
        <v>3703</v>
      </c>
      <c r="D240" t="s">
        <v>3704</v>
      </c>
      <c r="E240">
        <v>207014</v>
      </c>
      <c r="F240" t="s">
        <v>3773</v>
      </c>
      <c r="G240" t="s">
        <v>3774</v>
      </c>
      <c r="H240" t="s">
        <v>3586</v>
      </c>
      <c r="I240" t="s">
        <v>3910</v>
      </c>
      <c r="J240" t="s">
        <v>3905</v>
      </c>
      <c r="K240" t="s">
        <v>38</v>
      </c>
      <c r="L240" t="s">
        <v>3346</v>
      </c>
      <c r="M240" t="s">
        <v>3707</v>
      </c>
      <c r="N240" t="s">
        <v>3708</v>
      </c>
      <c r="O240" t="s">
        <v>3346</v>
      </c>
      <c r="P240" t="s">
        <v>3343</v>
      </c>
      <c r="Q240" t="s">
        <v>3346</v>
      </c>
    </row>
    <row r="241" spans="1:17" x14ac:dyDescent="0.25">
      <c r="A241" t="s">
        <v>3551</v>
      </c>
      <c r="B241" t="s">
        <v>3552</v>
      </c>
      <c r="C241" t="s">
        <v>3703</v>
      </c>
      <c r="D241" t="s">
        <v>3704</v>
      </c>
      <c r="E241">
        <v>207014</v>
      </c>
      <c r="F241" t="s">
        <v>3773</v>
      </c>
      <c r="G241" t="s">
        <v>3774</v>
      </c>
      <c r="H241" t="s">
        <v>3586</v>
      </c>
      <c r="I241" t="s">
        <v>3911</v>
      </c>
      <c r="J241" t="s">
        <v>3907</v>
      </c>
      <c r="K241" t="s">
        <v>38</v>
      </c>
      <c r="L241" t="s">
        <v>3346</v>
      </c>
      <c r="M241" t="s">
        <v>3707</v>
      </c>
      <c r="N241" t="s">
        <v>3708</v>
      </c>
      <c r="O241" t="s">
        <v>3346</v>
      </c>
      <c r="P241" t="s">
        <v>3343</v>
      </c>
      <c r="Q241" t="s">
        <v>3346</v>
      </c>
    </row>
    <row r="242" spans="1:17" x14ac:dyDescent="0.25">
      <c r="A242" t="s">
        <v>3551</v>
      </c>
      <c r="B242" t="s">
        <v>3552</v>
      </c>
      <c r="C242" t="s">
        <v>3703</v>
      </c>
      <c r="D242" t="s">
        <v>3704</v>
      </c>
      <c r="E242">
        <v>207014</v>
      </c>
      <c r="F242" t="s">
        <v>3773</v>
      </c>
      <c r="G242" t="s">
        <v>3774</v>
      </c>
      <c r="H242" t="s">
        <v>3586</v>
      </c>
      <c r="I242" t="s">
        <v>3912</v>
      </c>
      <c r="J242" t="s">
        <v>3909</v>
      </c>
      <c r="K242" t="s">
        <v>38</v>
      </c>
      <c r="L242" t="s">
        <v>3346</v>
      </c>
      <c r="M242" t="s">
        <v>3707</v>
      </c>
      <c r="N242" t="s">
        <v>3708</v>
      </c>
      <c r="O242" t="s">
        <v>3346</v>
      </c>
      <c r="P242" t="s">
        <v>3343</v>
      </c>
      <c r="Q242" t="s">
        <v>3346</v>
      </c>
    </row>
    <row r="243" spans="1:17" x14ac:dyDescent="0.25">
      <c r="A243" t="s">
        <v>3551</v>
      </c>
      <c r="B243" t="s">
        <v>3552</v>
      </c>
      <c r="C243" t="s">
        <v>3703</v>
      </c>
      <c r="D243" t="s">
        <v>3704</v>
      </c>
      <c r="E243">
        <v>207014</v>
      </c>
      <c r="F243" t="s">
        <v>3773</v>
      </c>
      <c r="G243" t="s">
        <v>3774</v>
      </c>
      <c r="H243" t="s">
        <v>3586</v>
      </c>
      <c r="I243" t="s">
        <v>3913</v>
      </c>
      <c r="J243" t="s">
        <v>3914</v>
      </c>
      <c r="K243" t="s">
        <v>38</v>
      </c>
      <c r="L243" t="s">
        <v>3346</v>
      </c>
      <c r="M243" t="s">
        <v>3707</v>
      </c>
      <c r="N243" t="s">
        <v>3708</v>
      </c>
      <c r="O243" t="s">
        <v>3346</v>
      </c>
      <c r="P243" t="s">
        <v>3343</v>
      </c>
      <c r="Q243" t="s">
        <v>3346</v>
      </c>
    </row>
    <row r="244" spans="1:17" x14ac:dyDescent="0.25">
      <c r="A244" t="s">
        <v>3551</v>
      </c>
      <c r="B244" t="s">
        <v>3552</v>
      </c>
      <c r="C244" t="s">
        <v>3703</v>
      </c>
      <c r="D244" t="s">
        <v>3704</v>
      </c>
      <c r="E244">
        <v>207014</v>
      </c>
      <c r="F244" t="s">
        <v>3773</v>
      </c>
      <c r="G244" t="s">
        <v>3774</v>
      </c>
      <c r="H244" t="s">
        <v>3586</v>
      </c>
      <c r="I244" t="s">
        <v>3915</v>
      </c>
      <c r="J244" t="s">
        <v>3916</v>
      </c>
      <c r="K244" t="s">
        <v>38</v>
      </c>
      <c r="L244" t="s">
        <v>3346</v>
      </c>
      <c r="M244" t="s">
        <v>3707</v>
      </c>
      <c r="N244" t="s">
        <v>3708</v>
      </c>
      <c r="O244" t="s">
        <v>3346</v>
      </c>
      <c r="P244" t="s">
        <v>3343</v>
      </c>
      <c r="Q244" t="s">
        <v>3346</v>
      </c>
    </row>
    <row r="245" spans="1:17" x14ac:dyDescent="0.25">
      <c r="A245" t="s">
        <v>3551</v>
      </c>
      <c r="B245" t="s">
        <v>3552</v>
      </c>
      <c r="C245" t="s">
        <v>3703</v>
      </c>
      <c r="D245" t="s">
        <v>3704</v>
      </c>
      <c r="E245">
        <v>207014</v>
      </c>
      <c r="F245" t="s">
        <v>3773</v>
      </c>
      <c r="G245" t="s">
        <v>3774</v>
      </c>
      <c r="H245" t="s">
        <v>3586</v>
      </c>
      <c r="I245" t="s">
        <v>3917</v>
      </c>
      <c r="J245" t="s">
        <v>3918</v>
      </c>
      <c r="K245" t="s">
        <v>38</v>
      </c>
      <c r="L245" t="s">
        <v>3346</v>
      </c>
      <c r="M245" t="s">
        <v>3707</v>
      </c>
      <c r="N245" t="s">
        <v>3708</v>
      </c>
      <c r="O245" t="s">
        <v>3346</v>
      </c>
      <c r="P245" t="s">
        <v>3343</v>
      </c>
      <c r="Q245" t="s">
        <v>3346</v>
      </c>
    </row>
    <row r="246" spans="1:17" x14ac:dyDescent="0.25">
      <c r="A246" t="s">
        <v>3551</v>
      </c>
      <c r="B246" t="s">
        <v>3552</v>
      </c>
      <c r="C246" t="s">
        <v>3703</v>
      </c>
      <c r="D246" t="s">
        <v>3704</v>
      </c>
      <c r="E246">
        <v>207014</v>
      </c>
      <c r="F246" t="s">
        <v>3773</v>
      </c>
      <c r="G246" t="s">
        <v>3774</v>
      </c>
      <c r="H246" t="s">
        <v>3586</v>
      </c>
      <c r="I246" t="s">
        <v>3919</v>
      </c>
      <c r="J246" t="s">
        <v>3920</v>
      </c>
      <c r="K246" t="s">
        <v>38</v>
      </c>
      <c r="L246" t="s">
        <v>3346</v>
      </c>
      <c r="M246" t="s">
        <v>3707</v>
      </c>
      <c r="N246" t="s">
        <v>3708</v>
      </c>
      <c r="O246" t="s">
        <v>3346</v>
      </c>
      <c r="P246" t="s">
        <v>3343</v>
      </c>
      <c r="Q246" t="s">
        <v>3346</v>
      </c>
    </row>
    <row r="247" spans="1:17" x14ac:dyDescent="0.25">
      <c r="A247" t="s">
        <v>3551</v>
      </c>
      <c r="B247" t="s">
        <v>3552</v>
      </c>
      <c r="C247" t="s">
        <v>3703</v>
      </c>
      <c r="D247" t="s">
        <v>3704</v>
      </c>
      <c r="E247">
        <v>207014</v>
      </c>
      <c r="F247" t="s">
        <v>3773</v>
      </c>
      <c r="G247" t="s">
        <v>3774</v>
      </c>
      <c r="H247" t="s">
        <v>3586</v>
      </c>
      <c r="I247" t="s">
        <v>3921</v>
      </c>
      <c r="J247" t="s">
        <v>3922</v>
      </c>
      <c r="K247" t="s">
        <v>38</v>
      </c>
      <c r="L247" t="s">
        <v>3346</v>
      </c>
      <c r="M247" t="s">
        <v>3707</v>
      </c>
      <c r="N247" t="s">
        <v>3708</v>
      </c>
      <c r="O247" t="s">
        <v>3346</v>
      </c>
      <c r="P247" t="s">
        <v>3343</v>
      </c>
      <c r="Q247" t="s">
        <v>3346</v>
      </c>
    </row>
    <row r="248" spans="1:17" x14ac:dyDescent="0.25">
      <c r="A248" t="s">
        <v>3551</v>
      </c>
      <c r="B248" t="s">
        <v>3552</v>
      </c>
      <c r="C248" t="s">
        <v>3703</v>
      </c>
      <c r="D248" t="s">
        <v>3704</v>
      </c>
      <c r="E248">
        <v>207014</v>
      </c>
      <c r="F248" t="s">
        <v>3773</v>
      </c>
      <c r="G248" t="s">
        <v>3774</v>
      </c>
      <c r="H248" t="s">
        <v>3586</v>
      </c>
      <c r="I248" t="s">
        <v>3923</v>
      </c>
      <c r="J248" t="s">
        <v>3924</v>
      </c>
      <c r="K248" t="s">
        <v>38</v>
      </c>
      <c r="L248" t="s">
        <v>3346</v>
      </c>
      <c r="M248" t="s">
        <v>3707</v>
      </c>
      <c r="N248" t="s">
        <v>3708</v>
      </c>
      <c r="O248" t="s">
        <v>3346</v>
      </c>
      <c r="P248" t="s">
        <v>3343</v>
      </c>
      <c r="Q248" t="s">
        <v>3346</v>
      </c>
    </row>
    <row r="249" spans="1:17" x14ac:dyDescent="0.25">
      <c r="A249" t="s">
        <v>3551</v>
      </c>
      <c r="B249" t="s">
        <v>3552</v>
      </c>
      <c r="C249" t="s">
        <v>3703</v>
      </c>
      <c r="D249" t="s">
        <v>3704</v>
      </c>
      <c r="E249">
        <v>207014</v>
      </c>
      <c r="F249" t="s">
        <v>3773</v>
      </c>
      <c r="G249" t="s">
        <v>3774</v>
      </c>
      <c r="H249" t="s">
        <v>3586</v>
      </c>
      <c r="I249" t="s">
        <v>3925</v>
      </c>
      <c r="J249" t="s">
        <v>3926</v>
      </c>
      <c r="K249" t="s">
        <v>38</v>
      </c>
      <c r="L249" t="s">
        <v>3346</v>
      </c>
      <c r="M249" t="s">
        <v>3707</v>
      </c>
      <c r="N249" t="s">
        <v>3708</v>
      </c>
      <c r="O249" t="s">
        <v>3346</v>
      </c>
      <c r="P249" t="s">
        <v>3343</v>
      </c>
      <c r="Q249" t="s">
        <v>3346</v>
      </c>
    </row>
    <row r="250" spans="1:17" x14ac:dyDescent="0.25">
      <c r="A250" t="s">
        <v>3551</v>
      </c>
      <c r="B250" t="s">
        <v>3552</v>
      </c>
      <c r="C250" t="s">
        <v>3703</v>
      </c>
      <c r="D250" t="s">
        <v>3704</v>
      </c>
      <c r="E250">
        <v>207014</v>
      </c>
      <c r="F250" t="s">
        <v>3773</v>
      </c>
      <c r="G250" t="s">
        <v>3774</v>
      </c>
      <c r="H250" t="s">
        <v>3586</v>
      </c>
      <c r="I250" t="s">
        <v>3927</v>
      </c>
      <c r="J250" t="s">
        <v>3928</v>
      </c>
      <c r="K250" t="s">
        <v>38</v>
      </c>
      <c r="L250" t="s">
        <v>3346</v>
      </c>
      <c r="M250" t="s">
        <v>3707</v>
      </c>
      <c r="N250" t="s">
        <v>3708</v>
      </c>
      <c r="O250" t="s">
        <v>3346</v>
      </c>
      <c r="P250" t="s">
        <v>3343</v>
      </c>
      <c r="Q250" t="s">
        <v>3346</v>
      </c>
    </row>
    <row r="251" spans="1:17" x14ac:dyDescent="0.25">
      <c r="A251" t="s">
        <v>3551</v>
      </c>
      <c r="B251" t="s">
        <v>3552</v>
      </c>
      <c r="C251" t="s">
        <v>3703</v>
      </c>
      <c r="D251" t="s">
        <v>3704</v>
      </c>
      <c r="E251">
        <v>207014</v>
      </c>
      <c r="F251" t="s">
        <v>3773</v>
      </c>
      <c r="G251" t="s">
        <v>3774</v>
      </c>
      <c r="H251" t="s">
        <v>3586</v>
      </c>
      <c r="I251" t="s">
        <v>3929</v>
      </c>
      <c r="J251" t="s">
        <v>3930</v>
      </c>
      <c r="K251" t="s">
        <v>38</v>
      </c>
      <c r="L251" t="s">
        <v>3346</v>
      </c>
      <c r="M251" t="s">
        <v>3707</v>
      </c>
      <c r="N251" t="s">
        <v>3708</v>
      </c>
      <c r="O251" t="s">
        <v>3346</v>
      </c>
      <c r="P251" t="s">
        <v>3343</v>
      </c>
      <c r="Q251" t="s">
        <v>3346</v>
      </c>
    </row>
    <row r="252" spans="1:17" x14ac:dyDescent="0.25">
      <c r="A252" t="s">
        <v>3551</v>
      </c>
      <c r="B252" t="s">
        <v>3552</v>
      </c>
      <c r="C252" t="s">
        <v>3703</v>
      </c>
      <c r="D252" t="s">
        <v>3704</v>
      </c>
      <c r="E252">
        <v>207014</v>
      </c>
      <c r="F252" t="s">
        <v>3773</v>
      </c>
      <c r="G252" t="s">
        <v>3774</v>
      </c>
      <c r="H252" t="s">
        <v>3586</v>
      </c>
      <c r="I252" t="s">
        <v>3931</v>
      </c>
      <c r="J252" t="s">
        <v>3932</v>
      </c>
      <c r="K252" t="s">
        <v>38</v>
      </c>
      <c r="L252" t="s">
        <v>3346</v>
      </c>
      <c r="M252" t="s">
        <v>3707</v>
      </c>
      <c r="N252" t="s">
        <v>3708</v>
      </c>
      <c r="O252" t="s">
        <v>3346</v>
      </c>
      <c r="P252" t="s">
        <v>3343</v>
      </c>
      <c r="Q252" t="s">
        <v>3346</v>
      </c>
    </row>
    <row r="253" spans="1:17" x14ac:dyDescent="0.25">
      <c r="A253" t="s">
        <v>3551</v>
      </c>
      <c r="B253" t="s">
        <v>3552</v>
      </c>
      <c r="C253" t="s">
        <v>3703</v>
      </c>
      <c r="D253" t="s">
        <v>3704</v>
      </c>
      <c r="E253">
        <v>207014</v>
      </c>
      <c r="F253" t="s">
        <v>3773</v>
      </c>
      <c r="G253" t="s">
        <v>3774</v>
      </c>
      <c r="H253" t="s">
        <v>3586</v>
      </c>
      <c r="I253" t="s">
        <v>3933</v>
      </c>
      <c r="J253" t="s">
        <v>3934</v>
      </c>
      <c r="K253" t="s">
        <v>38</v>
      </c>
      <c r="L253" t="s">
        <v>3346</v>
      </c>
      <c r="M253" t="s">
        <v>3707</v>
      </c>
      <c r="N253" t="s">
        <v>3708</v>
      </c>
      <c r="O253" t="s">
        <v>3346</v>
      </c>
      <c r="P253" t="s">
        <v>3343</v>
      </c>
      <c r="Q253" t="s">
        <v>3346</v>
      </c>
    </row>
    <row r="254" spans="1:17" x14ac:dyDescent="0.25">
      <c r="A254" t="s">
        <v>3551</v>
      </c>
      <c r="B254" t="s">
        <v>3552</v>
      </c>
      <c r="C254" t="s">
        <v>3703</v>
      </c>
      <c r="D254" t="s">
        <v>3704</v>
      </c>
      <c r="E254">
        <v>207014</v>
      </c>
      <c r="F254" t="s">
        <v>3773</v>
      </c>
      <c r="G254" t="s">
        <v>3774</v>
      </c>
      <c r="H254" t="s">
        <v>3586</v>
      </c>
      <c r="I254" t="s">
        <v>3935</v>
      </c>
      <c r="J254" t="s">
        <v>3936</v>
      </c>
      <c r="K254" t="s">
        <v>38</v>
      </c>
      <c r="L254" t="s">
        <v>3346</v>
      </c>
      <c r="M254" t="s">
        <v>3707</v>
      </c>
      <c r="N254" t="s">
        <v>3708</v>
      </c>
      <c r="O254" t="s">
        <v>3346</v>
      </c>
      <c r="P254" t="s">
        <v>3343</v>
      </c>
      <c r="Q254" t="s">
        <v>3346</v>
      </c>
    </row>
    <row r="255" spans="1:17" x14ac:dyDescent="0.25">
      <c r="A255" t="s">
        <v>3551</v>
      </c>
      <c r="B255" t="s">
        <v>3552</v>
      </c>
      <c r="C255" t="s">
        <v>3703</v>
      </c>
      <c r="D255" t="s">
        <v>3704</v>
      </c>
      <c r="E255">
        <v>207014</v>
      </c>
      <c r="F255" t="s">
        <v>3773</v>
      </c>
      <c r="G255" t="s">
        <v>3774</v>
      </c>
      <c r="H255" t="s">
        <v>3586</v>
      </c>
      <c r="I255" t="s">
        <v>3937</v>
      </c>
      <c r="J255" t="s">
        <v>3938</v>
      </c>
      <c r="K255" t="s">
        <v>38</v>
      </c>
      <c r="L255" t="s">
        <v>3346</v>
      </c>
      <c r="M255" t="s">
        <v>3707</v>
      </c>
      <c r="N255" t="s">
        <v>3708</v>
      </c>
      <c r="O255" t="s">
        <v>3346</v>
      </c>
      <c r="P255" t="s">
        <v>3343</v>
      </c>
      <c r="Q255" t="s">
        <v>3346</v>
      </c>
    </row>
    <row r="256" spans="1:17" x14ac:dyDescent="0.25">
      <c r="A256" t="s">
        <v>3551</v>
      </c>
      <c r="B256" t="s">
        <v>3552</v>
      </c>
      <c r="C256" t="s">
        <v>3703</v>
      </c>
      <c r="D256" t="s">
        <v>3704</v>
      </c>
      <c r="E256">
        <v>207014</v>
      </c>
      <c r="F256" t="s">
        <v>3773</v>
      </c>
      <c r="G256" t="s">
        <v>3774</v>
      </c>
      <c r="H256" t="s">
        <v>3586</v>
      </c>
      <c r="I256" t="s">
        <v>3939</v>
      </c>
      <c r="J256" t="s">
        <v>3940</v>
      </c>
      <c r="K256" t="s">
        <v>38</v>
      </c>
      <c r="L256" t="s">
        <v>3346</v>
      </c>
      <c r="M256" t="s">
        <v>3707</v>
      </c>
      <c r="N256" t="s">
        <v>3708</v>
      </c>
      <c r="O256" t="s">
        <v>3346</v>
      </c>
      <c r="P256" t="s">
        <v>3343</v>
      </c>
      <c r="Q256" t="s">
        <v>3346</v>
      </c>
    </row>
    <row r="257" spans="1:17" x14ac:dyDescent="0.25">
      <c r="A257" t="s">
        <v>3551</v>
      </c>
      <c r="B257" t="s">
        <v>3552</v>
      </c>
      <c r="C257" t="s">
        <v>3703</v>
      </c>
      <c r="D257" t="s">
        <v>3704</v>
      </c>
      <c r="E257">
        <v>207014</v>
      </c>
      <c r="F257" t="s">
        <v>3773</v>
      </c>
      <c r="G257" t="s">
        <v>3774</v>
      </c>
      <c r="H257" t="s">
        <v>3586</v>
      </c>
      <c r="I257" t="s">
        <v>3941</v>
      </c>
      <c r="J257" t="s">
        <v>3942</v>
      </c>
      <c r="K257" t="s">
        <v>38</v>
      </c>
      <c r="L257" t="s">
        <v>3346</v>
      </c>
      <c r="M257" t="s">
        <v>3707</v>
      </c>
      <c r="N257" t="s">
        <v>3708</v>
      </c>
      <c r="O257" t="s">
        <v>3346</v>
      </c>
      <c r="P257" t="s">
        <v>3343</v>
      </c>
      <c r="Q257" t="s">
        <v>3346</v>
      </c>
    </row>
    <row r="258" spans="1:17" x14ac:dyDescent="0.25">
      <c r="A258" t="s">
        <v>3551</v>
      </c>
      <c r="B258" t="s">
        <v>3552</v>
      </c>
      <c r="C258" t="s">
        <v>3703</v>
      </c>
      <c r="D258" t="s">
        <v>3704</v>
      </c>
      <c r="E258">
        <v>207014</v>
      </c>
      <c r="F258" t="s">
        <v>3773</v>
      </c>
      <c r="G258" t="s">
        <v>3774</v>
      </c>
      <c r="H258" t="s">
        <v>3586</v>
      </c>
      <c r="I258" t="s">
        <v>3943</v>
      </c>
      <c r="J258" t="s">
        <v>3944</v>
      </c>
      <c r="K258" t="s">
        <v>38</v>
      </c>
      <c r="L258" t="s">
        <v>3346</v>
      </c>
      <c r="M258" t="s">
        <v>3707</v>
      </c>
      <c r="N258" t="s">
        <v>3708</v>
      </c>
      <c r="O258" t="s">
        <v>3346</v>
      </c>
      <c r="P258" t="s">
        <v>3343</v>
      </c>
      <c r="Q258" t="s">
        <v>3346</v>
      </c>
    </row>
    <row r="259" spans="1:17" x14ac:dyDescent="0.25">
      <c r="A259" t="s">
        <v>3551</v>
      </c>
      <c r="B259" t="s">
        <v>3552</v>
      </c>
      <c r="C259" t="s">
        <v>3703</v>
      </c>
      <c r="D259" t="s">
        <v>3704</v>
      </c>
      <c r="E259">
        <v>207014</v>
      </c>
      <c r="F259" t="s">
        <v>3773</v>
      </c>
      <c r="G259" t="s">
        <v>3774</v>
      </c>
      <c r="H259" t="s">
        <v>3586</v>
      </c>
      <c r="I259" t="s">
        <v>3945</v>
      </c>
      <c r="J259" t="s">
        <v>3946</v>
      </c>
      <c r="K259" t="s">
        <v>38</v>
      </c>
      <c r="L259" t="s">
        <v>3346</v>
      </c>
      <c r="M259" t="s">
        <v>3707</v>
      </c>
      <c r="N259" t="s">
        <v>3708</v>
      </c>
      <c r="O259" t="s">
        <v>3346</v>
      </c>
      <c r="P259" t="s">
        <v>3343</v>
      </c>
      <c r="Q259" t="s">
        <v>3346</v>
      </c>
    </row>
    <row r="260" spans="1:17" x14ac:dyDescent="0.25">
      <c r="A260" t="s">
        <v>3551</v>
      </c>
      <c r="B260" t="s">
        <v>3552</v>
      </c>
      <c r="C260" t="s">
        <v>3703</v>
      </c>
      <c r="D260" t="s">
        <v>3704</v>
      </c>
      <c r="E260">
        <v>207014</v>
      </c>
      <c r="F260" t="s">
        <v>3773</v>
      </c>
      <c r="G260" t="s">
        <v>3774</v>
      </c>
      <c r="H260" t="s">
        <v>3586</v>
      </c>
      <c r="I260" t="s">
        <v>3947</v>
      </c>
      <c r="J260" t="s">
        <v>3948</v>
      </c>
      <c r="K260" t="s">
        <v>38</v>
      </c>
      <c r="L260" t="s">
        <v>3346</v>
      </c>
      <c r="M260" t="s">
        <v>3707</v>
      </c>
      <c r="N260" t="s">
        <v>3708</v>
      </c>
      <c r="O260" t="s">
        <v>3346</v>
      </c>
      <c r="P260" t="s">
        <v>3343</v>
      </c>
      <c r="Q260" t="s">
        <v>3346</v>
      </c>
    </row>
    <row r="261" spans="1:17" x14ac:dyDescent="0.25">
      <c r="A261" t="s">
        <v>3551</v>
      </c>
      <c r="B261" t="s">
        <v>3552</v>
      </c>
      <c r="C261" t="s">
        <v>3703</v>
      </c>
      <c r="D261" t="s">
        <v>3704</v>
      </c>
      <c r="E261">
        <v>207014</v>
      </c>
      <c r="F261" t="s">
        <v>3773</v>
      </c>
      <c r="G261" t="s">
        <v>3774</v>
      </c>
      <c r="H261" t="s">
        <v>3586</v>
      </c>
      <c r="I261" t="s">
        <v>3949</v>
      </c>
      <c r="J261" t="s">
        <v>3950</v>
      </c>
      <c r="K261" t="s">
        <v>38</v>
      </c>
      <c r="L261" t="s">
        <v>3346</v>
      </c>
      <c r="M261" t="s">
        <v>3707</v>
      </c>
      <c r="N261" t="s">
        <v>3708</v>
      </c>
      <c r="O261" t="s">
        <v>3346</v>
      </c>
      <c r="P261" t="s">
        <v>3343</v>
      </c>
      <c r="Q261" t="s">
        <v>3346</v>
      </c>
    </row>
    <row r="262" spans="1:17" x14ac:dyDescent="0.25">
      <c r="A262" t="s">
        <v>3551</v>
      </c>
      <c r="B262" t="s">
        <v>3552</v>
      </c>
      <c r="C262" t="s">
        <v>3703</v>
      </c>
      <c r="D262" t="s">
        <v>3704</v>
      </c>
      <c r="E262">
        <v>207014</v>
      </c>
      <c r="F262" t="s">
        <v>3773</v>
      </c>
      <c r="G262" t="s">
        <v>3774</v>
      </c>
      <c r="H262" t="s">
        <v>3586</v>
      </c>
      <c r="I262" t="s">
        <v>3951</v>
      </c>
      <c r="J262" t="s">
        <v>3952</v>
      </c>
      <c r="K262" t="s">
        <v>38</v>
      </c>
      <c r="L262" t="s">
        <v>3346</v>
      </c>
      <c r="M262" t="s">
        <v>3707</v>
      </c>
      <c r="N262" t="s">
        <v>3708</v>
      </c>
      <c r="O262" t="s">
        <v>3346</v>
      </c>
      <c r="P262" t="s">
        <v>3343</v>
      </c>
      <c r="Q262" t="s">
        <v>3346</v>
      </c>
    </row>
    <row r="263" spans="1:17" x14ac:dyDescent="0.25">
      <c r="A263" t="s">
        <v>3551</v>
      </c>
      <c r="B263" t="s">
        <v>3552</v>
      </c>
      <c r="C263" t="s">
        <v>3703</v>
      </c>
      <c r="D263" t="s">
        <v>3704</v>
      </c>
      <c r="E263">
        <v>207014</v>
      </c>
      <c r="F263" t="s">
        <v>3773</v>
      </c>
      <c r="G263" t="s">
        <v>3774</v>
      </c>
      <c r="H263" t="s">
        <v>3586</v>
      </c>
      <c r="I263" t="s">
        <v>3953</v>
      </c>
      <c r="J263" t="s">
        <v>3954</v>
      </c>
      <c r="K263" t="s">
        <v>38</v>
      </c>
      <c r="L263" t="s">
        <v>3346</v>
      </c>
      <c r="M263" t="s">
        <v>3707</v>
      </c>
      <c r="N263" t="s">
        <v>3708</v>
      </c>
      <c r="O263" t="s">
        <v>3346</v>
      </c>
      <c r="P263" t="s">
        <v>3343</v>
      </c>
      <c r="Q263" t="s">
        <v>3346</v>
      </c>
    </row>
    <row r="264" spans="1:17" x14ac:dyDescent="0.25">
      <c r="A264" t="s">
        <v>3551</v>
      </c>
      <c r="B264" t="s">
        <v>3552</v>
      </c>
      <c r="C264" t="s">
        <v>3703</v>
      </c>
      <c r="D264" t="s">
        <v>3704</v>
      </c>
      <c r="E264">
        <v>207014</v>
      </c>
      <c r="F264" t="s">
        <v>3773</v>
      </c>
      <c r="G264" t="s">
        <v>3774</v>
      </c>
      <c r="H264" t="s">
        <v>3586</v>
      </c>
      <c r="I264" t="s">
        <v>3955</v>
      </c>
      <c r="J264" t="s">
        <v>3956</v>
      </c>
      <c r="K264" t="s">
        <v>38</v>
      </c>
      <c r="L264" t="s">
        <v>3346</v>
      </c>
      <c r="M264" t="s">
        <v>3707</v>
      </c>
      <c r="N264" t="s">
        <v>3708</v>
      </c>
      <c r="O264" t="s">
        <v>3346</v>
      </c>
      <c r="P264" t="s">
        <v>3343</v>
      </c>
      <c r="Q264" t="s">
        <v>3346</v>
      </c>
    </row>
    <row r="265" spans="1:17" x14ac:dyDescent="0.25">
      <c r="A265" t="s">
        <v>3551</v>
      </c>
      <c r="B265" t="s">
        <v>3552</v>
      </c>
      <c r="C265" t="s">
        <v>3703</v>
      </c>
      <c r="D265" t="s">
        <v>3704</v>
      </c>
      <c r="E265">
        <v>207014</v>
      </c>
      <c r="F265" t="s">
        <v>3773</v>
      </c>
      <c r="G265" t="s">
        <v>3774</v>
      </c>
      <c r="H265" t="s">
        <v>3586</v>
      </c>
      <c r="I265" t="s">
        <v>3957</v>
      </c>
      <c r="J265" t="s">
        <v>3958</v>
      </c>
      <c r="K265" t="s">
        <v>38</v>
      </c>
      <c r="L265" t="s">
        <v>3346</v>
      </c>
      <c r="M265" t="s">
        <v>3707</v>
      </c>
      <c r="N265" t="s">
        <v>3708</v>
      </c>
      <c r="O265" t="s">
        <v>3346</v>
      </c>
      <c r="P265" t="s">
        <v>3343</v>
      </c>
      <c r="Q265" t="s">
        <v>3346</v>
      </c>
    </row>
    <row r="266" spans="1:17" x14ac:dyDescent="0.25">
      <c r="A266" t="s">
        <v>3551</v>
      </c>
      <c r="B266" t="s">
        <v>3552</v>
      </c>
      <c r="C266" t="s">
        <v>3703</v>
      </c>
      <c r="D266" t="s">
        <v>3704</v>
      </c>
      <c r="E266">
        <v>207014</v>
      </c>
      <c r="F266" t="s">
        <v>3773</v>
      </c>
      <c r="G266" t="s">
        <v>3774</v>
      </c>
      <c r="H266" t="s">
        <v>3586</v>
      </c>
      <c r="I266" t="s">
        <v>3959</v>
      </c>
      <c r="J266" t="s">
        <v>3960</v>
      </c>
      <c r="K266" t="s">
        <v>38</v>
      </c>
      <c r="L266" t="s">
        <v>3346</v>
      </c>
      <c r="M266" t="s">
        <v>3707</v>
      </c>
      <c r="N266" t="s">
        <v>3708</v>
      </c>
      <c r="O266" t="s">
        <v>3346</v>
      </c>
      <c r="P266" t="s">
        <v>3343</v>
      </c>
      <c r="Q266" t="s">
        <v>3346</v>
      </c>
    </row>
    <row r="267" spans="1:17" x14ac:dyDescent="0.25">
      <c r="A267" t="s">
        <v>3551</v>
      </c>
      <c r="B267" t="s">
        <v>3552</v>
      </c>
      <c r="C267" t="s">
        <v>3703</v>
      </c>
      <c r="D267" t="s">
        <v>3704</v>
      </c>
      <c r="E267">
        <v>207014</v>
      </c>
      <c r="F267" t="s">
        <v>3773</v>
      </c>
      <c r="G267" t="s">
        <v>3774</v>
      </c>
      <c r="H267" t="s">
        <v>3586</v>
      </c>
      <c r="I267" t="s">
        <v>3961</v>
      </c>
      <c r="J267" t="s">
        <v>3962</v>
      </c>
      <c r="K267" t="s">
        <v>38</v>
      </c>
      <c r="L267" t="s">
        <v>3346</v>
      </c>
      <c r="M267" t="s">
        <v>3707</v>
      </c>
      <c r="N267" t="s">
        <v>3708</v>
      </c>
      <c r="O267" t="s">
        <v>3346</v>
      </c>
      <c r="P267" t="s">
        <v>3343</v>
      </c>
      <c r="Q267" t="s">
        <v>3346</v>
      </c>
    </row>
    <row r="268" spans="1:17" x14ac:dyDescent="0.25">
      <c r="A268" t="s">
        <v>3551</v>
      </c>
      <c r="B268" t="s">
        <v>3552</v>
      </c>
      <c r="C268" t="s">
        <v>3703</v>
      </c>
      <c r="D268" t="s">
        <v>3704</v>
      </c>
      <c r="E268">
        <v>207014</v>
      </c>
      <c r="F268" t="s">
        <v>3773</v>
      </c>
      <c r="G268" t="s">
        <v>3774</v>
      </c>
      <c r="H268" t="s">
        <v>3586</v>
      </c>
      <c r="I268" t="s">
        <v>3963</v>
      </c>
      <c r="J268" t="s">
        <v>3964</v>
      </c>
      <c r="K268" t="s">
        <v>38</v>
      </c>
      <c r="L268" t="s">
        <v>3346</v>
      </c>
      <c r="M268" t="s">
        <v>3707</v>
      </c>
      <c r="N268" t="s">
        <v>3708</v>
      </c>
      <c r="O268" t="s">
        <v>3346</v>
      </c>
      <c r="P268" t="s">
        <v>3343</v>
      </c>
      <c r="Q268" t="s">
        <v>3346</v>
      </c>
    </row>
    <row r="269" spans="1:17" x14ac:dyDescent="0.25">
      <c r="A269" t="s">
        <v>3551</v>
      </c>
      <c r="B269" t="s">
        <v>3552</v>
      </c>
      <c r="C269" t="s">
        <v>3703</v>
      </c>
      <c r="D269" t="s">
        <v>3704</v>
      </c>
      <c r="E269">
        <v>207014</v>
      </c>
      <c r="F269" t="s">
        <v>3773</v>
      </c>
      <c r="G269" t="s">
        <v>3774</v>
      </c>
      <c r="H269" t="s">
        <v>3586</v>
      </c>
      <c r="I269" t="s">
        <v>3965</v>
      </c>
      <c r="J269" t="s">
        <v>3966</v>
      </c>
      <c r="K269" t="s">
        <v>38</v>
      </c>
      <c r="L269" t="s">
        <v>3346</v>
      </c>
      <c r="M269" t="s">
        <v>3707</v>
      </c>
      <c r="N269" t="s">
        <v>3708</v>
      </c>
      <c r="O269" t="s">
        <v>3346</v>
      </c>
      <c r="P269" t="s">
        <v>3343</v>
      </c>
      <c r="Q269" t="s">
        <v>3346</v>
      </c>
    </row>
    <row r="270" spans="1:17" x14ac:dyDescent="0.25">
      <c r="A270" t="s">
        <v>3551</v>
      </c>
      <c r="B270" t="s">
        <v>3552</v>
      </c>
      <c r="C270" t="s">
        <v>3703</v>
      </c>
      <c r="D270" t="s">
        <v>3704</v>
      </c>
      <c r="E270">
        <v>207014</v>
      </c>
      <c r="F270" t="s">
        <v>3773</v>
      </c>
      <c r="G270" t="s">
        <v>3774</v>
      </c>
      <c r="H270" t="s">
        <v>3586</v>
      </c>
      <c r="I270" t="s">
        <v>3967</v>
      </c>
      <c r="J270" t="s">
        <v>3968</v>
      </c>
      <c r="K270" t="s">
        <v>38</v>
      </c>
      <c r="L270" t="s">
        <v>3346</v>
      </c>
      <c r="M270" t="s">
        <v>3707</v>
      </c>
      <c r="N270" t="s">
        <v>3708</v>
      </c>
      <c r="O270" t="s">
        <v>3346</v>
      </c>
      <c r="P270" t="s">
        <v>3343</v>
      </c>
      <c r="Q270" t="s">
        <v>3346</v>
      </c>
    </row>
    <row r="271" spans="1:17" x14ac:dyDescent="0.25">
      <c r="A271" t="s">
        <v>3551</v>
      </c>
      <c r="B271" t="s">
        <v>3552</v>
      </c>
      <c r="C271" t="s">
        <v>3703</v>
      </c>
      <c r="D271" t="s">
        <v>3704</v>
      </c>
      <c r="E271">
        <v>207014</v>
      </c>
      <c r="F271" t="s">
        <v>3773</v>
      </c>
      <c r="G271" t="s">
        <v>3774</v>
      </c>
      <c r="H271" t="s">
        <v>3586</v>
      </c>
      <c r="I271" t="s">
        <v>3969</v>
      </c>
      <c r="J271" t="s">
        <v>3970</v>
      </c>
      <c r="K271" t="s">
        <v>38</v>
      </c>
      <c r="L271" t="s">
        <v>3346</v>
      </c>
      <c r="M271" t="s">
        <v>3707</v>
      </c>
      <c r="N271" t="s">
        <v>3708</v>
      </c>
      <c r="O271" t="s">
        <v>3346</v>
      </c>
      <c r="P271" t="s">
        <v>3343</v>
      </c>
      <c r="Q271" t="s">
        <v>3346</v>
      </c>
    </row>
    <row r="272" spans="1:17" x14ac:dyDescent="0.25">
      <c r="A272" t="s">
        <v>3551</v>
      </c>
      <c r="B272" t="s">
        <v>3552</v>
      </c>
      <c r="C272" t="s">
        <v>3703</v>
      </c>
      <c r="D272" t="s">
        <v>3704</v>
      </c>
      <c r="E272">
        <v>207015</v>
      </c>
      <c r="F272" t="s">
        <v>3971</v>
      </c>
      <c r="G272" t="s">
        <v>3971</v>
      </c>
      <c r="H272" t="s">
        <v>3634</v>
      </c>
      <c r="I272" t="s">
        <v>3972</v>
      </c>
      <c r="J272" t="s">
        <v>605</v>
      </c>
      <c r="K272" t="s">
        <v>110</v>
      </c>
      <c r="L272" t="s">
        <v>3343</v>
      </c>
      <c r="M272" t="s">
        <v>3707</v>
      </c>
      <c r="N272" t="s">
        <v>3708</v>
      </c>
      <c r="O272" t="s">
        <v>3346</v>
      </c>
      <c r="P272" t="s">
        <v>3343</v>
      </c>
      <c r="Q272" t="s">
        <v>3346</v>
      </c>
    </row>
    <row r="273" spans="1:17" x14ac:dyDescent="0.25">
      <c r="A273" t="s">
        <v>3551</v>
      </c>
      <c r="B273" t="s">
        <v>3552</v>
      </c>
      <c r="C273" t="s">
        <v>3703</v>
      </c>
      <c r="D273" t="s">
        <v>3704</v>
      </c>
      <c r="E273">
        <v>207015</v>
      </c>
      <c r="F273" t="s">
        <v>3971</v>
      </c>
      <c r="G273" t="s">
        <v>3971</v>
      </c>
      <c r="H273" t="s">
        <v>3634</v>
      </c>
      <c r="I273" t="s">
        <v>3973</v>
      </c>
      <c r="J273" t="s">
        <v>3974</v>
      </c>
      <c r="K273" t="s">
        <v>110</v>
      </c>
      <c r="L273" t="s">
        <v>3346</v>
      </c>
      <c r="M273" t="s">
        <v>3707</v>
      </c>
      <c r="N273" t="s">
        <v>3708</v>
      </c>
      <c r="O273" t="s">
        <v>3346</v>
      </c>
      <c r="P273" t="s">
        <v>3343</v>
      </c>
      <c r="Q273" t="s">
        <v>3346</v>
      </c>
    </row>
    <row r="274" spans="1:17" x14ac:dyDescent="0.25">
      <c r="A274" t="s">
        <v>3551</v>
      </c>
      <c r="B274" t="s">
        <v>3552</v>
      </c>
      <c r="C274" t="s">
        <v>3703</v>
      </c>
      <c r="D274" t="s">
        <v>3704</v>
      </c>
      <c r="E274">
        <v>207017</v>
      </c>
      <c r="F274" t="s">
        <v>3975</v>
      </c>
      <c r="H274" t="s">
        <v>3556</v>
      </c>
      <c r="I274" t="s">
        <v>3976</v>
      </c>
      <c r="J274" t="s">
        <v>49</v>
      </c>
      <c r="K274" t="s">
        <v>110</v>
      </c>
      <c r="L274" t="s">
        <v>3343</v>
      </c>
      <c r="M274" t="s">
        <v>3707</v>
      </c>
      <c r="N274" t="s">
        <v>3708</v>
      </c>
      <c r="O274" t="s">
        <v>3346</v>
      </c>
      <c r="P274" t="s">
        <v>3343</v>
      </c>
      <c r="Q274" t="s">
        <v>3346</v>
      </c>
    </row>
    <row r="275" spans="1:17" x14ac:dyDescent="0.25">
      <c r="A275" t="s">
        <v>3551</v>
      </c>
      <c r="B275" t="s">
        <v>3552</v>
      </c>
      <c r="C275" t="s">
        <v>3703</v>
      </c>
      <c r="D275" t="s">
        <v>3704</v>
      </c>
      <c r="E275">
        <v>207017</v>
      </c>
      <c r="F275" t="s">
        <v>3975</v>
      </c>
      <c r="H275" t="s">
        <v>3556</v>
      </c>
      <c r="I275" t="s">
        <v>3977</v>
      </c>
      <c r="J275" t="s">
        <v>3978</v>
      </c>
      <c r="K275" t="s">
        <v>110</v>
      </c>
      <c r="L275" t="s">
        <v>3346</v>
      </c>
      <c r="M275" t="s">
        <v>3707</v>
      </c>
      <c r="N275" t="s">
        <v>3708</v>
      </c>
      <c r="O275" t="s">
        <v>3346</v>
      </c>
      <c r="P275" t="s">
        <v>3343</v>
      </c>
      <c r="Q275" t="s">
        <v>3346</v>
      </c>
    </row>
    <row r="276" spans="1:17" x14ac:dyDescent="0.25">
      <c r="A276" t="s">
        <v>3551</v>
      </c>
      <c r="B276" t="s">
        <v>3552</v>
      </c>
      <c r="C276" t="s">
        <v>3703</v>
      </c>
      <c r="D276" t="s">
        <v>3704</v>
      </c>
      <c r="E276">
        <v>207017</v>
      </c>
      <c r="F276" t="s">
        <v>3975</v>
      </c>
      <c r="H276" t="s">
        <v>3556</v>
      </c>
      <c r="I276" t="s">
        <v>3979</v>
      </c>
      <c r="J276" t="s">
        <v>3980</v>
      </c>
      <c r="K276" t="s">
        <v>110</v>
      </c>
      <c r="L276" t="s">
        <v>3346</v>
      </c>
      <c r="M276" t="s">
        <v>3707</v>
      </c>
      <c r="N276" t="s">
        <v>3708</v>
      </c>
      <c r="O276" t="s">
        <v>3346</v>
      </c>
      <c r="P276" t="s">
        <v>3343</v>
      </c>
      <c r="Q276" t="s">
        <v>3346</v>
      </c>
    </row>
    <row r="277" spans="1:17" x14ac:dyDescent="0.25">
      <c r="A277" t="s">
        <v>3551</v>
      </c>
      <c r="B277" t="s">
        <v>3552</v>
      </c>
      <c r="C277" t="s">
        <v>3703</v>
      </c>
      <c r="D277" t="s">
        <v>3704</v>
      </c>
      <c r="E277">
        <v>207018</v>
      </c>
      <c r="F277" t="s">
        <v>600</v>
      </c>
      <c r="G277" t="s">
        <v>3500</v>
      </c>
      <c r="H277" t="s">
        <v>3498</v>
      </c>
      <c r="I277" t="s">
        <v>3981</v>
      </c>
      <c r="J277" t="s">
        <v>1579</v>
      </c>
      <c r="K277" t="s">
        <v>110</v>
      </c>
      <c r="L277" t="s">
        <v>3343</v>
      </c>
      <c r="M277" t="s">
        <v>3344</v>
      </c>
      <c r="N277" t="s">
        <v>3360</v>
      </c>
      <c r="O277" t="s">
        <v>3346</v>
      </c>
      <c r="P277" t="s">
        <v>3343</v>
      </c>
      <c r="Q277" t="s">
        <v>3346</v>
      </c>
    </row>
    <row r="278" spans="1:17" x14ac:dyDescent="0.25">
      <c r="A278" t="s">
        <v>3551</v>
      </c>
      <c r="B278" t="s">
        <v>3552</v>
      </c>
      <c r="C278" t="s">
        <v>3703</v>
      </c>
      <c r="D278" t="s">
        <v>3704</v>
      </c>
      <c r="E278">
        <v>207019</v>
      </c>
      <c r="F278" t="s">
        <v>3982</v>
      </c>
      <c r="H278" t="s">
        <v>3634</v>
      </c>
      <c r="I278" t="s">
        <v>3983</v>
      </c>
      <c r="J278" t="s">
        <v>3636</v>
      </c>
      <c r="K278" t="s">
        <v>110</v>
      </c>
      <c r="L278" t="s">
        <v>3343</v>
      </c>
      <c r="M278" t="s">
        <v>3707</v>
      </c>
      <c r="N278" t="s">
        <v>3708</v>
      </c>
      <c r="O278" t="s">
        <v>3346</v>
      </c>
      <c r="P278" t="s">
        <v>3343</v>
      </c>
      <c r="Q278" t="s">
        <v>3346</v>
      </c>
    </row>
    <row r="279" spans="1:17" x14ac:dyDescent="0.25">
      <c r="A279" t="s">
        <v>3551</v>
      </c>
      <c r="B279" t="s">
        <v>3552</v>
      </c>
      <c r="C279" t="s">
        <v>3703</v>
      </c>
      <c r="D279" t="s">
        <v>3704</v>
      </c>
      <c r="E279">
        <v>207019</v>
      </c>
      <c r="F279" t="s">
        <v>3982</v>
      </c>
      <c r="H279" t="s">
        <v>3634</v>
      </c>
      <c r="I279" t="s">
        <v>3984</v>
      </c>
      <c r="J279" t="s">
        <v>49</v>
      </c>
      <c r="K279" t="s">
        <v>110</v>
      </c>
      <c r="L279" t="s">
        <v>3346</v>
      </c>
      <c r="M279" t="s">
        <v>3707</v>
      </c>
      <c r="N279" t="s">
        <v>3708</v>
      </c>
      <c r="O279" t="s">
        <v>3346</v>
      </c>
      <c r="P279" t="s">
        <v>3343</v>
      </c>
      <c r="Q279" t="s">
        <v>3346</v>
      </c>
    </row>
    <row r="280" spans="1:17" x14ac:dyDescent="0.25">
      <c r="A280" t="s">
        <v>3551</v>
      </c>
      <c r="B280" t="s">
        <v>3552</v>
      </c>
      <c r="C280" t="s">
        <v>3703</v>
      </c>
      <c r="D280" t="s">
        <v>3704</v>
      </c>
      <c r="E280">
        <v>207019</v>
      </c>
      <c r="F280" t="s">
        <v>3982</v>
      </c>
      <c r="H280" t="s">
        <v>3634</v>
      </c>
      <c r="I280" t="s">
        <v>3985</v>
      </c>
      <c r="J280" t="s">
        <v>3986</v>
      </c>
      <c r="K280" t="s">
        <v>110</v>
      </c>
      <c r="L280" t="s">
        <v>3346</v>
      </c>
      <c r="M280" t="s">
        <v>3707</v>
      </c>
      <c r="N280" t="s">
        <v>3708</v>
      </c>
      <c r="O280" t="s">
        <v>3346</v>
      </c>
      <c r="P280" t="s">
        <v>3343</v>
      </c>
      <c r="Q280" t="s">
        <v>3346</v>
      </c>
    </row>
    <row r="281" spans="1:17" x14ac:dyDescent="0.25">
      <c r="A281" t="s">
        <v>3551</v>
      </c>
      <c r="B281" t="s">
        <v>3552</v>
      </c>
      <c r="C281" t="s">
        <v>3703</v>
      </c>
      <c r="D281" t="s">
        <v>3704</v>
      </c>
      <c r="E281">
        <v>207020</v>
      </c>
      <c r="F281" t="s">
        <v>2244</v>
      </c>
      <c r="G281" t="s">
        <v>3987</v>
      </c>
      <c r="H281" t="s">
        <v>3988</v>
      </c>
      <c r="I281" t="s">
        <v>3989</v>
      </c>
      <c r="J281" t="s">
        <v>3990</v>
      </c>
      <c r="K281" t="s">
        <v>110</v>
      </c>
      <c r="L281" t="s">
        <v>3343</v>
      </c>
      <c r="M281" t="s">
        <v>3707</v>
      </c>
      <c r="N281" t="s">
        <v>3708</v>
      </c>
      <c r="O281" t="s">
        <v>3346</v>
      </c>
      <c r="P281" t="s">
        <v>3343</v>
      </c>
      <c r="Q281" t="s">
        <v>3346</v>
      </c>
    </row>
    <row r="282" spans="1:17" x14ac:dyDescent="0.25">
      <c r="A282" t="s">
        <v>3551</v>
      </c>
      <c r="B282" t="s">
        <v>3552</v>
      </c>
      <c r="C282" t="s">
        <v>3703</v>
      </c>
      <c r="D282" t="s">
        <v>3704</v>
      </c>
      <c r="E282">
        <v>207021</v>
      </c>
      <c r="F282" t="s">
        <v>2185</v>
      </c>
      <c r="G282" t="s">
        <v>3497</v>
      </c>
      <c r="H282" t="s">
        <v>3498</v>
      </c>
      <c r="I282" t="s">
        <v>3991</v>
      </c>
      <c r="J282" t="s">
        <v>1579</v>
      </c>
      <c r="K282" t="s">
        <v>110</v>
      </c>
      <c r="L282" t="s">
        <v>3343</v>
      </c>
      <c r="M282" t="s">
        <v>3344</v>
      </c>
      <c r="N282" t="s">
        <v>3360</v>
      </c>
      <c r="O282" t="s">
        <v>3346</v>
      </c>
      <c r="P282" t="s">
        <v>3343</v>
      </c>
      <c r="Q282" t="s">
        <v>3346</v>
      </c>
    </row>
    <row r="283" spans="1:17" x14ac:dyDescent="0.25">
      <c r="A283" t="s">
        <v>3551</v>
      </c>
      <c r="B283" t="s">
        <v>3552</v>
      </c>
      <c r="C283" t="s">
        <v>3703</v>
      </c>
      <c r="D283" t="s">
        <v>3704</v>
      </c>
      <c r="E283">
        <v>207021</v>
      </c>
      <c r="F283" t="s">
        <v>2185</v>
      </c>
      <c r="G283" t="s">
        <v>3497</v>
      </c>
      <c r="H283" t="s">
        <v>3498</v>
      </c>
      <c r="I283" t="s">
        <v>3992</v>
      </c>
      <c r="J283" t="s">
        <v>3993</v>
      </c>
      <c r="K283" t="s">
        <v>110</v>
      </c>
      <c r="L283" t="s">
        <v>3346</v>
      </c>
      <c r="M283" t="s">
        <v>3344</v>
      </c>
      <c r="N283" t="s">
        <v>3360</v>
      </c>
      <c r="O283" t="s">
        <v>3346</v>
      </c>
      <c r="P283" t="s">
        <v>3343</v>
      </c>
      <c r="Q283" t="s">
        <v>3346</v>
      </c>
    </row>
    <row r="284" spans="1:17" x14ac:dyDescent="0.25">
      <c r="A284" t="s">
        <v>3551</v>
      </c>
      <c r="B284" t="s">
        <v>3552</v>
      </c>
      <c r="C284" t="s">
        <v>3703</v>
      </c>
      <c r="D284" t="s">
        <v>3704</v>
      </c>
      <c r="E284">
        <v>207021</v>
      </c>
      <c r="F284" t="s">
        <v>2185</v>
      </c>
      <c r="G284" t="s">
        <v>3497</v>
      </c>
      <c r="H284" t="s">
        <v>3498</v>
      </c>
      <c r="I284" t="s">
        <v>3994</v>
      </c>
      <c r="J284" t="s">
        <v>3995</v>
      </c>
      <c r="K284" t="s">
        <v>110</v>
      </c>
      <c r="L284" t="s">
        <v>3346</v>
      </c>
      <c r="M284" t="s">
        <v>3344</v>
      </c>
      <c r="N284" t="s">
        <v>3360</v>
      </c>
      <c r="O284" t="s">
        <v>3346</v>
      </c>
      <c r="P284" t="s">
        <v>3343</v>
      </c>
      <c r="Q284" t="s">
        <v>3346</v>
      </c>
    </row>
    <row r="285" spans="1:17" x14ac:dyDescent="0.25">
      <c r="A285" t="s">
        <v>3551</v>
      </c>
      <c r="B285" t="s">
        <v>3552</v>
      </c>
      <c r="C285" t="s">
        <v>3703</v>
      </c>
      <c r="D285" t="s">
        <v>3704</v>
      </c>
      <c r="E285">
        <v>207022</v>
      </c>
      <c r="F285" t="s">
        <v>3508</v>
      </c>
      <c r="G285" t="s">
        <v>3996</v>
      </c>
      <c r="H285" t="s">
        <v>3510</v>
      </c>
      <c r="I285" t="s">
        <v>3997</v>
      </c>
      <c r="J285" t="s">
        <v>3998</v>
      </c>
      <c r="K285" t="s">
        <v>38</v>
      </c>
      <c r="L285" t="s">
        <v>3343</v>
      </c>
      <c r="M285" t="s">
        <v>3344</v>
      </c>
      <c r="N285" t="s">
        <v>3345</v>
      </c>
      <c r="O285" t="s">
        <v>3346</v>
      </c>
      <c r="P285" t="s">
        <v>3343</v>
      </c>
      <c r="Q285" t="s">
        <v>3346</v>
      </c>
    </row>
    <row r="286" spans="1:17" x14ac:dyDescent="0.25">
      <c r="A286" t="s">
        <v>3551</v>
      </c>
      <c r="B286" t="s">
        <v>3552</v>
      </c>
      <c r="C286" t="s">
        <v>3703</v>
      </c>
      <c r="D286" t="s">
        <v>3704</v>
      </c>
      <c r="E286">
        <v>207023</v>
      </c>
      <c r="F286" t="s">
        <v>3999</v>
      </c>
      <c r="G286" t="s">
        <v>4000</v>
      </c>
      <c r="H286" t="s">
        <v>3634</v>
      </c>
      <c r="I286" t="s">
        <v>4001</v>
      </c>
      <c r="J286" t="s">
        <v>4002</v>
      </c>
      <c r="K286" t="s">
        <v>110</v>
      </c>
      <c r="L286" t="s">
        <v>3343</v>
      </c>
      <c r="M286" t="s">
        <v>3748</v>
      </c>
      <c r="N286" t="s">
        <v>3749</v>
      </c>
      <c r="O286" t="s">
        <v>3346</v>
      </c>
      <c r="P286" t="s">
        <v>3343</v>
      </c>
      <c r="Q286" t="s">
        <v>3346</v>
      </c>
    </row>
    <row r="287" spans="1:17" x14ac:dyDescent="0.25">
      <c r="A287" t="s">
        <v>3551</v>
      </c>
      <c r="B287" t="s">
        <v>3552</v>
      </c>
      <c r="C287" t="s">
        <v>3703</v>
      </c>
      <c r="D287" t="s">
        <v>3704</v>
      </c>
      <c r="E287">
        <v>207023</v>
      </c>
      <c r="F287" t="s">
        <v>3999</v>
      </c>
      <c r="G287" t="s">
        <v>4000</v>
      </c>
      <c r="H287" t="s">
        <v>3634</v>
      </c>
      <c r="I287" t="s">
        <v>4003</v>
      </c>
      <c r="J287" t="s">
        <v>4004</v>
      </c>
      <c r="K287" t="s">
        <v>110</v>
      </c>
      <c r="L287" t="s">
        <v>3346</v>
      </c>
      <c r="M287" t="s">
        <v>3748</v>
      </c>
      <c r="N287" t="s">
        <v>3749</v>
      </c>
      <c r="O287" t="s">
        <v>3346</v>
      </c>
      <c r="P287" t="s">
        <v>3343</v>
      </c>
      <c r="Q287" t="s">
        <v>3346</v>
      </c>
    </row>
    <row r="288" spans="1:17" x14ac:dyDescent="0.25">
      <c r="A288" t="s">
        <v>3551</v>
      </c>
      <c r="B288" t="s">
        <v>3552</v>
      </c>
      <c r="C288" t="s">
        <v>3703</v>
      </c>
      <c r="D288" t="s">
        <v>3704</v>
      </c>
      <c r="E288">
        <v>207023</v>
      </c>
      <c r="F288" t="s">
        <v>3999</v>
      </c>
      <c r="G288" t="s">
        <v>4000</v>
      </c>
      <c r="H288" t="s">
        <v>3634</v>
      </c>
      <c r="I288" t="s">
        <v>4005</v>
      </c>
      <c r="J288" t="s">
        <v>4006</v>
      </c>
      <c r="K288" t="s">
        <v>110</v>
      </c>
      <c r="L288" t="s">
        <v>3346</v>
      </c>
      <c r="M288" t="s">
        <v>3748</v>
      </c>
      <c r="N288" t="s">
        <v>3749</v>
      </c>
      <c r="O288" t="s">
        <v>3346</v>
      </c>
      <c r="P288" t="s">
        <v>3343</v>
      </c>
      <c r="Q288" t="s">
        <v>3346</v>
      </c>
    </row>
    <row r="289" spans="1:17" x14ac:dyDescent="0.25">
      <c r="A289" t="s">
        <v>3551</v>
      </c>
      <c r="B289" t="s">
        <v>3552</v>
      </c>
      <c r="C289" t="s">
        <v>3703</v>
      </c>
      <c r="D289" t="s">
        <v>3704</v>
      </c>
      <c r="E289">
        <v>207024</v>
      </c>
      <c r="F289" t="s">
        <v>4007</v>
      </c>
      <c r="G289" t="s">
        <v>4008</v>
      </c>
      <c r="H289" t="s">
        <v>3556</v>
      </c>
      <c r="I289" t="s">
        <v>4009</v>
      </c>
      <c r="J289" t="s">
        <v>4010</v>
      </c>
      <c r="K289" t="s">
        <v>110</v>
      </c>
      <c r="L289" t="s">
        <v>3343</v>
      </c>
      <c r="M289" t="s">
        <v>4011</v>
      </c>
      <c r="N289" t="s">
        <v>4012</v>
      </c>
      <c r="O289" t="s">
        <v>3346</v>
      </c>
      <c r="P289" t="s">
        <v>3343</v>
      </c>
      <c r="Q289" t="s">
        <v>3346</v>
      </c>
    </row>
    <row r="290" spans="1:17" x14ac:dyDescent="0.25">
      <c r="A290" t="s">
        <v>3551</v>
      </c>
      <c r="B290" t="s">
        <v>3552</v>
      </c>
      <c r="C290" t="s">
        <v>3703</v>
      </c>
      <c r="D290" t="s">
        <v>3704</v>
      </c>
      <c r="E290">
        <v>207026</v>
      </c>
      <c r="F290" t="s">
        <v>156</v>
      </c>
      <c r="G290" t="s">
        <v>3393</v>
      </c>
      <c r="H290" t="s">
        <v>3394</v>
      </c>
      <c r="I290" t="s">
        <v>4013</v>
      </c>
      <c r="J290" t="s">
        <v>3396</v>
      </c>
      <c r="K290" t="s">
        <v>110</v>
      </c>
      <c r="L290" t="s">
        <v>3343</v>
      </c>
      <c r="M290" t="s">
        <v>3748</v>
      </c>
      <c r="N290" t="s">
        <v>4014</v>
      </c>
      <c r="O290" t="s">
        <v>3346</v>
      </c>
      <c r="P290" t="s">
        <v>3346</v>
      </c>
      <c r="Q290" t="s">
        <v>3346</v>
      </c>
    </row>
    <row r="291" spans="1:17" x14ac:dyDescent="0.25">
      <c r="A291" t="s">
        <v>3551</v>
      </c>
      <c r="B291" t="s">
        <v>3552</v>
      </c>
      <c r="C291" t="s">
        <v>3703</v>
      </c>
      <c r="D291" t="s">
        <v>3704</v>
      </c>
      <c r="E291">
        <v>207027</v>
      </c>
      <c r="F291" t="s">
        <v>128</v>
      </c>
      <c r="G291" t="s">
        <v>3525</v>
      </c>
      <c r="H291" t="s">
        <v>3701</v>
      </c>
      <c r="I291" t="s">
        <v>4015</v>
      </c>
      <c r="J291" t="s">
        <v>935</v>
      </c>
      <c r="K291" t="s">
        <v>110</v>
      </c>
      <c r="L291" t="s">
        <v>3343</v>
      </c>
      <c r="M291" t="s">
        <v>3748</v>
      </c>
      <c r="N291" t="s">
        <v>4016</v>
      </c>
      <c r="O291" t="s">
        <v>3346</v>
      </c>
      <c r="P291" t="s">
        <v>3346</v>
      </c>
      <c r="Q291" t="s">
        <v>3346</v>
      </c>
    </row>
    <row r="292" spans="1:17" x14ac:dyDescent="0.25">
      <c r="A292" t="s">
        <v>3551</v>
      </c>
      <c r="B292" t="s">
        <v>3552</v>
      </c>
      <c r="C292" t="s">
        <v>4017</v>
      </c>
      <c r="D292" t="s">
        <v>4018</v>
      </c>
      <c r="E292">
        <v>208001</v>
      </c>
      <c r="F292" t="s">
        <v>4019</v>
      </c>
      <c r="G292" t="s">
        <v>4020</v>
      </c>
      <c r="H292" t="s">
        <v>3634</v>
      </c>
      <c r="I292" t="s">
        <v>4021</v>
      </c>
      <c r="J292" t="s">
        <v>605</v>
      </c>
      <c r="K292" t="s">
        <v>110</v>
      </c>
      <c r="L292" t="s">
        <v>3343</v>
      </c>
      <c r="M292" t="s">
        <v>3344</v>
      </c>
      <c r="N292" t="s">
        <v>3345</v>
      </c>
      <c r="O292" t="s">
        <v>3346</v>
      </c>
      <c r="P292" t="s">
        <v>3343</v>
      </c>
      <c r="Q292" t="s">
        <v>3346</v>
      </c>
    </row>
    <row r="293" spans="1:17" x14ac:dyDescent="0.25">
      <c r="A293" t="s">
        <v>3551</v>
      </c>
      <c r="B293" t="s">
        <v>3552</v>
      </c>
      <c r="C293" t="s">
        <v>4017</v>
      </c>
      <c r="D293" t="s">
        <v>4018</v>
      </c>
      <c r="E293">
        <v>208001</v>
      </c>
      <c r="F293" t="s">
        <v>4019</v>
      </c>
      <c r="G293" t="s">
        <v>4020</v>
      </c>
      <c r="H293" t="s">
        <v>3634</v>
      </c>
      <c r="I293" t="s">
        <v>4022</v>
      </c>
      <c r="J293" t="s">
        <v>935</v>
      </c>
      <c r="K293" t="s">
        <v>110</v>
      </c>
      <c r="L293" t="s">
        <v>3346</v>
      </c>
      <c r="M293" t="s">
        <v>3344</v>
      </c>
      <c r="N293" t="s">
        <v>3345</v>
      </c>
      <c r="O293" t="s">
        <v>3346</v>
      </c>
      <c r="P293" t="s">
        <v>3343</v>
      </c>
      <c r="Q293" t="s">
        <v>3346</v>
      </c>
    </row>
    <row r="294" spans="1:17" x14ac:dyDescent="0.25">
      <c r="A294" t="s">
        <v>3551</v>
      </c>
      <c r="B294" t="s">
        <v>3552</v>
      </c>
      <c r="C294" t="s">
        <v>4017</v>
      </c>
      <c r="D294" t="s">
        <v>4018</v>
      </c>
      <c r="E294">
        <v>208002</v>
      </c>
      <c r="F294" t="s">
        <v>4023</v>
      </c>
      <c r="G294" t="s">
        <v>4024</v>
      </c>
      <c r="H294" t="s">
        <v>3634</v>
      </c>
      <c r="I294" t="s">
        <v>4025</v>
      </c>
      <c r="J294" t="s">
        <v>605</v>
      </c>
      <c r="K294" t="s">
        <v>110</v>
      </c>
      <c r="L294" t="s">
        <v>3343</v>
      </c>
      <c r="M294" t="s">
        <v>3344</v>
      </c>
      <c r="N294" t="s">
        <v>3345</v>
      </c>
      <c r="O294" t="s">
        <v>3346</v>
      </c>
      <c r="P294" t="s">
        <v>3343</v>
      </c>
      <c r="Q294" t="s">
        <v>3346</v>
      </c>
    </row>
    <row r="295" spans="1:17" x14ac:dyDescent="0.25">
      <c r="A295" t="s">
        <v>3551</v>
      </c>
      <c r="B295" t="s">
        <v>3552</v>
      </c>
      <c r="C295" t="s">
        <v>4017</v>
      </c>
      <c r="D295" t="s">
        <v>4018</v>
      </c>
      <c r="E295">
        <v>208006</v>
      </c>
      <c r="F295" t="s">
        <v>4026</v>
      </c>
      <c r="H295" t="s">
        <v>3357</v>
      </c>
      <c r="I295" t="s">
        <v>4027</v>
      </c>
      <c r="J295" t="s">
        <v>4028</v>
      </c>
      <c r="K295" t="s">
        <v>110</v>
      </c>
      <c r="L295" t="s">
        <v>3343</v>
      </c>
      <c r="M295" t="s">
        <v>3344</v>
      </c>
      <c r="N295" t="s">
        <v>3360</v>
      </c>
      <c r="O295" t="s">
        <v>3346</v>
      </c>
      <c r="P295" t="s">
        <v>3343</v>
      </c>
      <c r="Q295" t="s">
        <v>3346</v>
      </c>
    </row>
    <row r="296" spans="1:17" x14ac:dyDescent="0.25">
      <c r="A296" t="s">
        <v>3551</v>
      </c>
      <c r="B296" t="s">
        <v>3552</v>
      </c>
      <c r="C296" t="s">
        <v>4017</v>
      </c>
      <c r="D296" t="s">
        <v>4018</v>
      </c>
      <c r="E296">
        <v>208007</v>
      </c>
      <c r="F296" t="s">
        <v>4029</v>
      </c>
      <c r="G296" t="s">
        <v>4030</v>
      </c>
      <c r="H296" t="s">
        <v>4031</v>
      </c>
      <c r="I296" t="s">
        <v>4032</v>
      </c>
      <c r="J296" t="s">
        <v>4033</v>
      </c>
      <c r="K296" t="s">
        <v>110</v>
      </c>
      <c r="L296" t="s">
        <v>3343</v>
      </c>
      <c r="M296" t="s">
        <v>3397</v>
      </c>
      <c r="N296" t="s">
        <v>3398</v>
      </c>
      <c r="O296" t="s">
        <v>3346</v>
      </c>
      <c r="P296" t="s">
        <v>3343</v>
      </c>
      <c r="Q296" t="s">
        <v>3346</v>
      </c>
    </row>
    <row r="297" spans="1:17" x14ac:dyDescent="0.25">
      <c r="A297" t="s">
        <v>3551</v>
      </c>
      <c r="B297" t="s">
        <v>3552</v>
      </c>
      <c r="C297" t="s">
        <v>4017</v>
      </c>
      <c r="D297" t="s">
        <v>4018</v>
      </c>
      <c r="E297">
        <v>208007</v>
      </c>
      <c r="F297" t="s">
        <v>4029</v>
      </c>
      <c r="G297" t="s">
        <v>4030</v>
      </c>
      <c r="H297" t="s">
        <v>4031</v>
      </c>
      <c r="I297" t="s">
        <v>4034</v>
      </c>
      <c r="J297" t="s">
        <v>4035</v>
      </c>
      <c r="K297" t="s">
        <v>110</v>
      </c>
      <c r="L297" t="s">
        <v>3346</v>
      </c>
      <c r="M297" t="s">
        <v>3397</v>
      </c>
      <c r="N297" t="s">
        <v>3398</v>
      </c>
      <c r="O297" t="s">
        <v>3346</v>
      </c>
      <c r="P297" t="s">
        <v>3343</v>
      </c>
      <c r="Q297" t="s">
        <v>3346</v>
      </c>
    </row>
    <row r="298" spans="1:17" x14ac:dyDescent="0.25">
      <c r="A298" t="s">
        <v>3551</v>
      </c>
      <c r="B298" t="s">
        <v>3552</v>
      </c>
      <c r="C298" t="s">
        <v>4017</v>
      </c>
      <c r="D298" t="s">
        <v>4018</v>
      </c>
      <c r="E298">
        <v>208008</v>
      </c>
      <c r="F298" t="s">
        <v>4036</v>
      </c>
      <c r="H298" t="s">
        <v>4037</v>
      </c>
      <c r="I298" t="s">
        <v>4038</v>
      </c>
      <c r="J298" t="s">
        <v>4039</v>
      </c>
      <c r="K298" t="s">
        <v>110</v>
      </c>
      <c r="L298" t="s">
        <v>3343</v>
      </c>
      <c r="M298" t="s">
        <v>3477</v>
      </c>
      <c r="N298" t="s">
        <v>4040</v>
      </c>
      <c r="O298" t="s">
        <v>3346</v>
      </c>
      <c r="P298" t="s">
        <v>3343</v>
      </c>
      <c r="Q298" t="s">
        <v>3346</v>
      </c>
    </row>
    <row r="299" spans="1:17" x14ac:dyDescent="0.25">
      <c r="A299" t="s">
        <v>3551</v>
      </c>
      <c r="B299" t="s">
        <v>3552</v>
      </c>
      <c r="C299" t="s">
        <v>4017</v>
      </c>
      <c r="D299" t="s">
        <v>4018</v>
      </c>
      <c r="E299">
        <v>208009</v>
      </c>
      <c r="F299" t="s">
        <v>4041</v>
      </c>
      <c r="H299" t="s">
        <v>4042</v>
      </c>
      <c r="I299" t="s">
        <v>4043</v>
      </c>
      <c r="J299" t="s">
        <v>4044</v>
      </c>
      <c r="K299" t="s">
        <v>4045</v>
      </c>
      <c r="L299" t="s">
        <v>3343</v>
      </c>
      <c r="M299" t="s">
        <v>3477</v>
      </c>
      <c r="N299" t="s">
        <v>4046</v>
      </c>
      <c r="O299" t="s">
        <v>3346</v>
      </c>
      <c r="P299" t="s">
        <v>3346</v>
      </c>
      <c r="Q299" t="s">
        <v>3346</v>
      </c>
    </row>
    <row r="300" spans="1:17" x14ac:dyDescent="0.25">
      <c r="A300" t="s">
        <v>3551</v>
      </c>
      <c r="B300" t="s">
        <v>3552</v>
      </c>
      <c r="C300" t="s">
        <v>4017</v>
      </c>
      <c r="D300" t="s">
        <v>4018</v>
      </c>
      <c r="E300">
        <v>208010</v>
      </c>
      <c r="F300" t="s">
        <v>4047</v>
      </c>
      <c r="G300" t="s">
        <v>4048</v>
      </c>
      <c r="H300" t="s">
        <v>3387</v>
      </c>
      <c r="I300" t="s">
        <v>4049</v>
      </c>
      <c r="J300" t="s">
        <v>3389</v>
      </c>
      <c r="K300" t="s">
        <v>110</v>
      </c>
      <c r="L300" t="s">
        <v>3343</v>
      </c>
      <c r="M300" t="s">
        <v>3344</v>
      </c>
      <c r="N300" t="s">
        <v>3360</v>
      </c>
      <c r="O300" t="s">
        <v>3346</v>
      </c>
      <c r="P300" t="s">
        <v>3343</v>
      </c>
      <c r="Q300" t="s">
        <v>3346</v>
      </c>
    </row>
    <row r="301" spans="1:17" x14ac:dyDescent="0.25">
      <c r="A301" t="s">
        <v>3551</v>
      </c>
      <c r="B301" t="s">
        <v>3552</v>
      </c>
      <c r="C301" t="s">
        <v>4017</v>
      </c>
      <c r="D301" t="s">
        <v>4018</v>
      </c>
      <c r="E301">
        <v>208010</v>
      </c>
      <c r="F301" t="s">
        <v>4047</v>
      </c>
      <c r="G301" t="s">
        <v>4048</v>
      </c>
      <c r="H301" t="s">
        <v>3387</v>
      </c>
      <c r="I301" t="s">
        <v>4050</v>
      </c>
      <c r="J301" t="s">
        <v>994</v>
      </c>
      <c r="K301" t="s">
        <v>110</v>
      </c>
      <c r="L301" t="s">
        <v>3346</v>
      </c>
      <c r="M301" t="s">
        <v>3344</v>
      </c>
      <c r="N301" t="s">
        <v>3360</v>
      </c>
      <c r="O301" t="s">
        <v>3346</v>
      </c>
      <c r="P301" t="s">
        <v>3343</v>
      </c>
      <c r="Q301" t="s">
        <v>3346</v>
      </c>
    </row>
    <row r="302" spans="1:17" x14ac:dyDescent="0.25">
      <c r="A302" t="s">
        <v>3551</v>
      </c>
      <c r="B302" t="s">
        <v>3552</v>
      </c>
      <c r="C302" t="s">
        <v>4017</v>
      </c>
      <c r="D302" t="s">
        <v>4018</v>
      </c>
      <c r="E302">
        <v>208010</v>
      </c>
      <c r="F302" t="s">
        <v>4047</v>
      </c>
      <c r="G302" t="s">
        <v>4048</v>
      </c>
      <c r="H302" t="s">
        <v>3387</v>
      </c>
      <c r="I302" t="s">
        <v>4051</v>
      </c>
      <c r="J302" t="s">
        <v>4052</v>
      </c>
      <c r="K302" t="s">
        <v>110</v>
      </c>
      <c r="L302" t="s">
        <v>3346</v>
      </c>
      <c r="M302" t="s">
        <v>3344</v>
      </c>
      <c r="N302" t="s">
        <v>3360</v>
      </c>
      <c r="O302" t="s">
        <v>3346</v>
      </c>
      <c r="P302" t="s">
        <v>3343</v>
      </c>
      <c r="Q302" t="s">
        <v>3346</v>
      </c>
    </row>
    <row r="303" spans="1:17" x14ac:dyDescent="0.25">
      <c r="A303" t="s">
        <v>3551</v>
      </c>
      <c r="B303" t="s">
        <v>3552</v>
      </c>
      <c r="C303" t="s">
        <v>4017</v>
      </c>
      <c r="D303" t="s">
        <v>4018</v>
      </c>
      <c r="E303">
        <v>208011</v>
      </c>
      <c r="F303" t="s">
        <v>4053</v>
      </c>
      <c r="G303" t="s">
        <v>4054</v>
      </c>
      <c r="H303" t="s">
        <v>3586</v>
      </c>
      <c r="I303" t="s">
        <v>4055</v>
      </c>
      <c r="J303" t="s">
        <v>4056</v>
      </c>
      <c r="K303" t="s">
        <v>110</v>
      </c>
      <c r="L303" t="s">
        <v>3343</v>
      </c>
      <c r="M303" t="s">
        <v>3477</v>
      </c>
      <c r="N303" t="s">
        <v>4040</v>
      </c>
      <c r="O303" t="s">
        <v>3346</v>
      </c>
      <c r="P303" t="s">
        <v>3346</v>
      </c>
      <c r="Q303" t="s">
        <v>3346</v>
      </c>
    </row>
    <row r="304" spans="1:17" x14ac:dyDescent="0.25">
      <c r="A304" t="s">
        <v>3551</v>
      </c>
      <c r="B304" t="s">
        <v>3552</v>
      </c>
      <c r="C304" t="s">
        <v>4017</v>
      </c>
      <c r="D304" t="s">
        <v>4018</v>
      </c>
      <c r="E304">
        <v>208012</v>
      </c>
      <c r="F304" t="s">
        <v>4057</v>
      </c>
      <c r="G304" t="s">
        <v>4058</v>
      </c>
      <c r="H304" t="s">
        <v>4031</v>
      </c>
      <c r="I304" t="s">
        <v>4059</v>
      </c>
      <c r="J304" t="s">
        <v>4060</v>
      </c>
      <c r="K304" t="s">
        <v>110</v>
      </c>
      <c r="L304" t="s">
        <v>3343</v>
      </c>
      <c r="M304" t="s">
        <v>3397</v>
      </c>
      <c r="N304" t="s">
        <v>4061</v>
      </c>
      <c r="O304" t="s">
        <v>3346</v>
      </c>
      <c r="P304" t="s">
        <v>3343</v>
      </c>
      <c r="Q304" t="s">
        <v>3346</v>
      </c>
    </row>
    <row r="305" spans="1:17" x14ac:dyDescent="0.25">
      <c r="A305" t="s">
        <v>3551</v>
      </c>
      <c r="B305" t="s">
        <v>3552</v>
      </c>
      <c r="C305" t="s">
        <v>4017</v>
      </c>
      <c r="D305" t="s">
        <v>4018</v>
      </c>
      <c r="E305">
        <v>208012</v>
      </c>
      <c r="F305" t="s">
        <v>4057</v>
      </c>
      <c r="G305" t="s">
        <v>4058</v>
      </c>
      <c r="H305" t="s">
        <v>4031</v>
      </c>
      <c r="I305" t="s">
        <v>4062</v>
      </c>
      <c r="J305" t="s">
        <v>4063</v>
      </c>
      <c r="K305" t="s">
        <v>110</v>
      </c>
      <c r="L305" t="s">
        <v>3346</v>
      </c>
      <c r="M305" t="s">
        <v>3397</v>
      </c>
      <c r="N305" t="s">
        <v>4061</v>
      </c>
      <c r="O305" t="s">
        <v>3346</v>
      </c>
      <c r="P305" t="s">
        <v>3343</v>
      </c>
      <c r="Q305" t="s">
        <v>3346</v>
      </c>
    </row>
    <row r="306" spans="1:17" x14ac:dyDescent="0.25">
      <c r="A306" t="s">
        <v>3551</v>
      </c>
      <c r="B306" t="s">
        <v>3552</v>
      </c>
      <c r="C306" t="s">
        <v>4017</v>
      </c>
      <c r="D306" t="s">
        <v>4018</v>
      </c>
      <c r="E306">
        <v>208013</v>
      </c>
      <c r="F306" t="s">
        <v>4064</v>
      </c>
      <c r="G306" t="s">
        <v>4065</v>
      </c>
      <c r="H306" t="s">
        <v>3586</v>
      </c>
      <c r="I306" t="s">
        <v>4066</v>
      </c>
      <c r="J306" t="s">
        <v>2403</v>
      </c>
      <c r="K306" t="s">
        <v>110</v>
      </c>
      <c r="L306" t="s">
        <v>3343</v>
      </c>
      <c r="M306" t="s">
        <v>3477</v>
      </c>
      <c r="N306" t="s">
        <v>4067</v>
      </c>
      <c r="O306" t="s">
        <v>3346</v>
      </c>
      <c r="P306" t="s">
        <v>3346</v>
      </c>
      <c r="Q306" t="s">
        <v>3346</v>
      </c>
    </row>
    <row r="307" spans="1:17" x14ac:dyDescent="0.25">
      <c r="A307" t="s">
        <v>3551</v>
      </c>
      <c r="B307" t="s">
        <v>3552</v>
      </c>
      <c r="C307" t="s">
        <v>4017</v>
      </c>
      <c r="D307" t="s">
        <v>4018</v>
      </c>
      <c r="E307">
        <v>208014</v>
      </c>
      <c r="F307" t="s">
        <v>4068</v>
      </c>
      <c r="G307" t="s">
        <v>4069</v>
      </c>
      <c r="H307" t="s">
        <v>3586</v>
      </c>
      <c r="I307" t="s">
        <v>4070</v>
      </c>
      <c r="J307" t="s">
        <v>4071</v>
      </c>
      <c r="K307" t="s">
        <v>110</v>
      </c>
      <c r="L307" t="s">
        <v>3343</v>
      </c>
      <c r="M307" t="s">
        <v>3477</v>
      </c>
      <c r="N307" t="s">
        <v>4072</v>
      </c>
      <c r="O307" t="s">
        <v>3346</v>
      </c>
      <c r="P307" t="s">
        <v>3346</v>
      </c>
      <c r="Q307" t="s">
        <v>3346</v>
      </c>
    </row>
    <row r="308" spans="1:17" x14ac:dyDescent="0.25">
      <c r="A308" t="s">
        <v>3551</v>
      </c>
      <c r="B308" t="s">
        <v>3552</v>
      </c>
      <c r="C308" t="s">
        <v>4017</v>
      </c>
      <c r="D308" t="s">
        <v>4018</v>
      </c>
      <c r="E308">
        <v>208015</v>
      </c>
      <c r="F308" t="s">
        <v>1408</v>
      </c>
      <c r="G308" t="s">
        <v>3497</v>
      </c>
      <c r="H308" t="s">
        <v>3498</v>
      </c>
      <c r="I308" t="s">
        <v>4073</v>
      </c>
      <c r="J308" t="s">
        <v>895</v>
      </c>
      <c r="K308" t="s">
        <v>110</v>
      </c>
      <c r="L308" t="s">
        <v>3343</v>
      </c>
      <c r="M308" t="s">
        <v>3344</v>
      </c>
      <c r="N308" t="s">
        <v>3360</v>
      </c>
      <c r="O308" t="s">
        <v>3346</v>
      </c>
      <c r="P308" t="s">
        <v>3343</v>
      </c>
      <c r="Q308" t="s">
        <v>3346</v>
      </c>
    </row>
    <row r="309" spans="1:17" x14ac:dyDescent="0.25">
      <c r="A309" t="s">
        <v>3551</v>
      </c>
      <c r="B309" t="s">
        <v>3552</v>
      </c>
      <c r="C309" t="s">
        <v>4017</v>
      </c>
      <c r="D309" t="s">
        <v>4018</v>
      </c>
      <c r="E309">
        <v>208015</v>
      </c>
      <c r="F309" t="s">
        <v>1408</v>
      </c>
      <c r="G309" t="s">
        <v>3497</v>
      </c>
      <c r="H309" t="s">
        <v>3498</v>
      </c>
      <c r="I309" t="s">
        <v>4074</v>
      </c>
      <c r="J309" t="s">
        <v>4075</v>
      </c>
      <c r="K309" t="s">
        <v>110</v>
      </c>
      <c r="L309" t="s">
        <v>3346</v>
      </c>
      <c r="M309" t="s">
        <v>3344</v>
      </c>
      <c r="N309" t="s">
        <v>3360</v>
      </c>
      <c r="O309" t="s">
        <v>3346</v>
      </c>
      <c r="P309" t="s">
        <v>3343</v>
      </c>
      <c r="Q309" t="s">
        <v>3346</v>
      </c>
    </row>
    <row r="310" spans="1:17" x14ac:dyDescent="0.25">
      <c r="A310" t="s">
        <v>3551</v>
      </c>
      <c r="B310" t="s">
        <v>3552</v>
      </c>
      <c r="C310" t="s">
        <v>4017</v>
      </c>
      <c r="D310" t="s">
        <v>4018</v>
      </c>
      <c r="E310">
        <v>208017</v>
      </c>
      <c r="F310" t="s">
        <v>3508</v>
      </c>
      <c r="G310" t="s">
        <v>3996</v>
      </c>
      <c r="H310" t="s">
        <v>3510</v>
      </c>
      <c r="I310" t="s">
        <v>4076</v>
      </c>
      <c r="J310" t="s">
        <v>4077</v>
      </c>
      <c r="K310" t="s">
        <v>38</v>
      </c>
      <c r="L310" t="s">
        <v>3343</v>
      </c>
      <c r="M310" t="s">
        <v>3344</v>
      </c>
      <c r="N310" t="s">
        <v>3345</v>
      </c>
      <c r="O310" t="s">
        <v>3346</v>
      </c>
      <c r="P310" t="s">
        <v>3343</v>
      </c>
      <c r="Q310" t="s">
        <v>3346</v>
      </c>
    </row>
    <row r="311" spans="1:17" x14ac:dyDescent="0.25">
      <c r="A311" t="s">
        <v>3551</v>
      </c>
      <c r="B311" t="s">
        <v>3552</v>
      </c>
      <c r="C311" t="s">
        <v>4017</v>
      </c>
      <c r="D311" t="s">
        <v>4018</v>
      </c>
      <c r="E311">
        <v>208018</v>
      </c>
      <c r="F311" t="s">
        <v>2542</v>
      </c>
      <c r="G311" t="s">
        <v>4078</v>
      </c>
      <c r="H311" t="s">
        <v>3350</v>
      </c>
      <c r="I311" t="s">
        <v>4079</v>
      </c>
      <c r="J311" t="s">
        <v>4080</v>
      </c>
      <c r="K311" t="s">
        <v>110</v>
      </c>
      <c r="L311" t="s">
        <v>3343</v>
      </c>
      <c r="M311" t="s">
        <v>3344</v>
      </c>
      <c r="N311" t="s">
        <v>3345</v>
      </c>
      <c r="O311" t="s">
        <v>3346</v>
      </c>
      <c r="P311" t="s">
        <v>3343</v>
      </c>
      <c r="Q311" t="s">
        <v>3346</v>
      </c>
    </row>
    <row r="312" spans="1:17" x14ac:dyDescent="0.25">
      <c r="A312" t="s">
        <v>3551</v>
      </c>
      <c r="B312" t="s">
        <v>3552</v>
      </c>
      <c r="C312" t="s">
        <v>4017</v>
      </c>
      <c r="D312" t="s">
        <v>4018</v>
      </c>
      <c r="E312">
        <v>208020</v>
      </c>
      <c r="F312" t="s">
        <v>128</v>
      </c>
      <c r="G312" t="s">
        <v>3525</v>
      </c>
      <c r="H312" t="s">
        <v>3701</v>
      </c>
      <c r="I312" t="s">
        <v>4081</v>
      </c>
      <c r="J312" t="s">
        <v>935</v>
      </c>
      <c r="K312" t="s">
        <v>110</v>
      </c>
      <c r="L312" t="s">
        <v>3343</v>
      </c>
      <c r="M312" t="s">
        <v>3477</v>
      </c>
      <c r="N312" t="s">
        <v>4082</v>
      </c>
      <c r="O312" t="s">
        <v>3346</v>
      </c>
      <c r="P312" t="s">
        <v>3346</v>
      </c>
      <c r="Q312" t="s">
        <v>3346</v>
      </c>
    </row>
    <row r="313" spans="1:17" x14ac:dyDescent="0.25">
      <c r="A313" t="s">
        <v>3551</v>
      </c>
      <c r="B313" t="s">
        <v>3552</v>
      </c>
      <c r="C313" t="s">
        <v>4083</v>
      </c>
      <c r="D313" t="s">
        <v>4084</v>
      </c>
      <c r="E313">
        <v>209001</v>
      </c>
      <c r="F313" t="s">
        <v>4085</v>
      </c>
      <c r="H313" t="s">
        <v>3634</v>
      </c>
      <c r="I313" t="s">
        <v>4086</v>
      </c>
      <c r="J313" t="s">
        <v>605</v>
      </c>
      <c r="K313" t="s">
        <v>110</v>
      </c>
      <c r="L313" t="s">
        <v>3343</v>
      </c>
      <c r="M313" t="s">
        <v>3344</v>
      </c>
      <c r="N313" t="s">
        <v>3345</v>
      </c>
      <c r="O313" t="s">
        <v>3346</v>
      </c>
      <c r="P313" t="s">
        <v>3343</v>
      </c>
      <c r="Q313" t="s">
        <v>3346</v>
      </c>
    </row>
    <row r="314" spans="1:17" x14ac:dyDescent="0.25">
      <c r="A314" t="s">
        <v>3551</v>
      </c>
      <c r="B314" t="s">
        <v>3552</v>
      </c>
      <c r="C314" t="s">
        <v>4083</v>
      </c>
      <c r="D314" t="s">
        <v>4084</v>
      </c>
      <c r="E314">
        <v>209002</v>
      </c>
      <c r="F314" t="s">
        <v>102</v>
      </c>
      <c r="G314" t="s">
        <v>3349</v>
      </c>
      <c r="H314" t="s">
        <v>3350</v>
      </c>
      <c r="I314" t="s">
        <v>4087</v>
      </c>
      <c r="J314" t="s">
        <v>103</v>
      </c>
      <c r="K314" t="s">
        <v>110</v>
      </c>
      <c r="L314" t="s">
        <v>3343</v>
      </c>
      <c r="M314" t="s">
        <v>3344</v>
      </c>
      <c r="N314" t="s">
        <v>3345</v>
      </c>
      <c r="O314" t="s">
        <v>3346</v>
      </c>
      <c r="P314" t="s">
        <v>3343</v>
      </c>
      <c r="Q314" t="s">
        <v>3346</v>
      </c>
    </row>
    <row r="315" spans="1:17" x14ac:dyDescent="0.25">
      <c r="A315" t="s">
        <v>3551</v>
      </c>
      <c r="B315" t="s">
        <v>3552</v>
      </c>
      <c r="C315" t="s">
        <v>4083</v>
      </c>
      <c r="D315" t="s">
        <v>4084</v>
      </c>
      <c r="E315">
        <v>209002</v>
      </c>
      <c r="F315" t="s">
        <v>102</v>
      </c>
      <c r="G315" t="s">
        <v>3349</v>
      </c>
      <c r="H315" t="s">
        <v>3350</v>
      </c>
      <c r="I315" t="s">
        <v>4088</v>
      </c>
      <c r="J315" t="s">
        <v>4089</v>
      </c>
      <c r="K315" t="s">
        <v>110</v>
      </c>
      <c r="L315" t="s">
        <v>3346</v>
      </c>
      <c r="M315" t="s">
        <v>3344</v>
      </c>
      <c r="N315" t="s">
        <v>3345</v>
      </c>
      <c r="O315" t="s">
        <v>3346</v>
      </c>
      <c r="P315" t="s">
        <v>3343</v>
      </c>
      <c r="Q315" t="s">
        <v>3346</v>
      </c>
    </row>
    <row r="316" spans="1:17" x14ac:dyDescent="0.25">
      <c r="A316" t="s">
        <v>3551</v>
      </c>
      <c r="B316" t="s">
        <v>3552</v>
      </c>
      <c r="C316" t="s">
        <v>4083</v>
      </c>
      <c r="D316" t="s">
        <v>4084</v>
      </c>
      <c r="E316">
        <v>209005</v>
      </c>
      <c r="F316" t="s">
        <v>2483</v>
      </c>
      <c r="G316" t="s">
        <v>4090</v>
      </c>
      <c r="H316" t="s">
        <v>4091</v>
      </c>
      <c r="I316" t="s">
        <v>4092</v>
      </c>
      <c r="J316" t="s">
        <v>2483</v>
      </c>
      <c r="K316" t="s">
        <v>3433</v>
      </c>
      <c r="L316" t="s">
        <v>3343</v>
      </c>
      <c r="M316" t="s">
        <v>3344</v>
      </c>
      <c r="N316" t="s">
        <v>3345</v>
      </c>
      <c r="O316" t="s">
        <v>3346</v>
      </c>
      <c r="P316" t="s">
        <v>3343</v>
      </c>
      <c r="Q316" t="s">
        <v>3346</v>
      </c>
    </row>
    <row r="317" spans="1:17" x14ac:dyDescent="0.25">
      <c r="A317" t="s">
        <v>3551</v>
      </c>
      <c r="B317" t="s">
        <v>3552</v>
      </c>
      <c r="C317" t="s">
        <v>4083</v>
      </c>
      <c r="D317" t="s">
        <v>4084</v>
      </c>
      <c r="E317">
        <v>209008</v>
      </c>
      <c r="F317" t="s">
        <v>4093</v>
      </c>
      <c r="H317" t="s">
        <v>4091</v>
      </c>
      <c r="I317" t="s">
        <v>4094</v>
      </c>
      <c r="J317" t="s">
        <v>4095</v>
      </c>
      <c r="K317" t="s">
        <v>3433</v>
      </c>
      <c r="L317" t="s">
        <v>3343</v>
      </c>
      <c r="M317" t="s">
        <v>3344</v>
      </c>
      <c r="N317" t="s">
        <v>3345</v>
      </c>
      <c r="O317" t="s">
        <v>3346</v>
      </c>
      <c r="P317" t="s">
        <v>3343</v>
      </c>
      <c r="Q317" t="s">
        <v>3346</v>
      </c>
    </row>
    <row r="318" spans="1:17" x14ac:dyDescent="0.25">
      <c r="A318" t="s">
        <v>3551</v>
      </c>
      <c r="B318" t="s">
        <v>3552</v>
      </c>
      <c r="C318" t="s">
        <v>4083</v>
      </c>
      <c r="D318" t="s">
        <v>4084</v>
      </c>
      <c r="E318">
        <v>209009</v>
      </c>
      <c r="F318" t="s">
        <v>4096</v>
      </c>
      <c r="G318" t="s">
        <v>4097</v>
      </c>
      <c r="H318" t="s">
        <v>4091</v>
      </c>
      <c r="I318" t="s">
        <v>4098</v>
      </c>
      <c r="J318" t="s">
        <v>4099</v>
      </c>
      <c r="K318" t="s">
        <v>3433</v>
      </c>
      <c r="L318" t="s">
        <v>3343</v>
      </c>
      <c r="M318" t="s">
        <v>3344</v>
      </c>
      <c r="N318" t="s">
        <v>3345</v>
      </c>
      <c r="O318" t="s">
        <v>3346</v>
      </c>
      <c r="P318" t="s">
        <v>3343</v>
      </c>
      <c r="Q318" t="s">
        <v>3346</v>
      </c>
    </row>
    <row r="319" spans="1:17" x14ac:dyDescent="0.25">
      <c r="A319" t="s">
        <v>3551</v>
      </c>
      <c r="B319" t="s">
        <v>3552</v>
      </c>
      <c r="C319" t="s">
        <v>4100</v>
      </c>
      <c r="D319" t="s">
        <v>4101</v>
      </c>
      <c r="E319">
        <v>210001</v>
      </c>
      <c r="F319" t="s">
        <v>4102</v>
      </c>
      <c r="H319" t="s">
        <v>3357</v>
      </c>
      <c r="I319" t="s">
        <v>4103</v>
      </c>
      <c r="J319" t="s">
        <v>4028</v>
      </c>
      <c r="K319" t="s">
        <v>110</v>
      </c>
      <c r="L319" t="s">
        <v>3343</v>
      </c>
      <c r="M319" t="s">
        <v>3344</v>
      </c>
      <c r="N319" t="s">
        <v>3360</v>
      </c>
      <c r="O319" t="s">
        <v>3346</v>
      </c>
      <c r="P319" t="s">
        <v>3343</v>
      </c>
      <c r="Q319" t="s">
        <v>3346</v>
      </c>
    </row>
    <row r="320" spans="1:17" x14ac:dyDescent="0.25">
      <c r="A320" t="s">
        <v>3551</v>
      </c>
      <c r="B320" t="s">
        <v>3552</v>
      </c>
      <c r="C320" t="s">
        <v>4100</v>
      </c>
      <c r="D320" t="s">
        <v>4101</v>
      </c>
      <c r="E320">
        <v>210005</v>
      </c>
      <c r="F320" t="s">
        <v>2314</v>
      </c>
      <c r="H320" t="s">
        <v>4104</v>
      </c>
      <c r="I320" t="s">
        <v>4105</v>
      </c>
      <c r="J320" t="s">
        <v>4106</v>
      </c>
      <c r="K320" t="s">
        <v>4107</v>
      </c>
      <c r="L320" t="s">
        <v>3343</v>
      </c>
      <c r="M320" t="s">
        <v>4108</v>
      </c>
      <c r="N320" t="s">
        <v>4109</v>
      </c>
      <c r="O320" t="s">
        <v>3346</v>
      </c>
      <c r="P320" t="s">
        <v>3343</v>
      </c>
      <c r="Q320" t="s">
        <v>3346</v>
      </c>
    </row>
    <row r="321" spans="1:17" x14ac:dyDescent="0.25">
      <c r="A321" t="s">
        <v>3551</v>
      </c>
      <c r="B321" t="s">
        <v>3552</v>
      </c>
      <c r="C321" t="s">
        <v>4100</v>
      </c>
      <c r="D321" t="s">
        <v>4101</v>
      </c>
      <c r="E321">
        <v>210006</v>
      </c>
      <c r="F321" t="s">
        <v>4110</v>
      </c>
      <c r="H321" t="s">
        <v>4104</v>
      </c>
      <c r="I321" t="s">
        <v>4111</v>
      </c>
      <c r="J321" t="s">
        <v>4112</v>
      </c>
      <c r="K321" t="s">
        <v>4107</v>
      </c>
      <c r="L321" t="s">
        <v>3343</v>
      </c>
      <c r="M321" t="s">
        <v>4108</v>
      </c>
      <c r="N321" t="s">
        <v>4109</v>
      </c>
      <c r="O321" t="s">
        <v>3346</v>
      </c>
      <c r="P321" t="s">
        <v>3343</v>
      </c>
      <c r="Q321" t="s">
        <v>3346</v>
      </c>
    </row>
    <row r="322" spans="1:17" x14ac:dyDescent="0.25">
      <c r="A322" t="s">
        <v>3551</v>
      </c>
      <c r="B322" t="s">
        <v>3552</v>
      </c>
      <c r="C322" t="s">
        <v>4100</v>
      </c>
      <c r="D322" t="s">
        <v>4101</v>
      </c>
      <c r="E322">
        <v>210008</v>
      </c>
      <c r="F322" t="s">
        <v>4113</v>
      </c>
      <c r="G322" t="s">
        <v>4114</v>
      </c>
      <c r="H322" t="s">
        <v>3357</v>
      </c>
      <c r="I322" t="s">
        <v>4115</v>
      </c>
      <c r="J322" t="s">
        <v>4116</v>
      </c>
      <c r="K322" t="s">
        <v>110</v>
      </c>
      <c r="L322" t="s">
        <v>3343</v>
      </c>
      <c r="M322" t="s">
        <v>3344</v>
      </c>
      <c r="N322" t="s">
        <v>3360</v>
      </c>
      <c r="O322" t="s">
        <v>3346</v>
      </c>
      <c r="P322" t="s">
        <v>3343</v>
      </c>
      <c r="Q322" t="s">
        <v>3346</v>
      </c>
    </row>
    <row r="323" spans="1:17" x14ac:dyDescent="0.25">
      <c r="A323" t="s">
        <v>3551</v>
      </c>
      <c r="B323" t="s">
        <v>3552</v>
      </c>
      <c r="C323" t="s">
        <v>4100</v>
      </c>
      <c r="D323" t="s">
        <v>4101</v>
      </c>
      <c r="E323">
        <v>210008</v>
      </c>
      <c r="F323" t="s">
        <v>4113</v>
      </c>
      <c r="G323" t="s">
        <v>4114</v>
      </c>
      <c r="H323" t="s">
        <v>3357</v>
      </c>
      <c r="I323" t="s">
        <v>4117</v>
      </c>
      <c r="J323" t="s">
        <v>4118</v>
      </c>
      <c r="K323" t="s">
        <v>110</v>
      </c>
      <c r="L323" t="s">
        <v>3346</v>
      </c>
      <c r="M323" t="s">
        <v>3344</v>
      </c>
      <c r="N323" t="s">
        <v>3360</v>
      </c>
      <c r="O323" t="s">
        <v>3346</v>
      </c>
      <c r="P323" t="s">
        <v>3343</v>
      </c>
      <c r="Q323" t="s">
        <v>3346</v>
      </c>
    </row>
    <row r="324" spans="1:17" x14ac:dyDescent="0.25">
      <c r="A324" t="s">
        <v>3551</v>
      </c>
      <c r="B324" t="s">
        <v>3552</v>
      </c>
      <c r="C324" t="s">
        <v>4100</v>
      </c>
      <c r="D324" t="s">
        <v>4101</v>
      </c>
      <c r="E324">
        <v>210009</v>
      </c>
      <c r="F324" t="s">
        <v>4119</v>
      </c>
      <c r="G324" t="s">
        <v>4120</v>
      </c>
      <c r="H324" t="s">
        <v>4121</v>
      </c>
      <c r="I324" t="s">
        <v>4122</v>
      </c>
      <c r="J324" t="s">
        <v>4123</v>
      </c>
      <c r="K324" t="s">
        <v>110</v>
      </c>
      <c r="L324" t="s">
        <v>3343</v>
      </c>
      <c r="M324" t="s">
        <v>3344</v>
      </c>
      <c r="N324" t="s">
        <v>3360</v>
      </c>
      <c r="O324" t="s">
        <v>3346</v>
      </c>
      <c r="P324" t="s">
        <v>3343</v>
      </c>
      <c r="Q324" t="s">
        <v>3346</v>
      </c>
    </row>
    <row r="325" spans="1:17" x14ac:dyDescent="0.25">
      <c r="A325" t="s">
        <v>3551</v>
      </c>
      <c r="B325" t="s">
        <v>3552</v>
      </c>
      <c r="C325" t="s">
        <v>4100</v>
      </c>
      <c r="D325" t="s">
        <v>4101</v>
      </c>
      <c r="E325">
        <v>210009</v>
      </c>
      <c r="F325" t="s">
        <v>4119</v>
      </c>
      <c r="G325" t="s">
        <v>4120</v>
      </c>
      <c r="H325" t="s">
        <v>4121</v>
      </c>
      <c r="I325" t="s">
        <v>4124</v>
      </c>
      <c r="J325" t="s">
        <v>4125</v>
      </c>
      <c r="K325" t="s">
        <v>110</v>
      </c>
      <c r="L325" t="s">
        <v>3346</v>
      </c>
      <c r="M325" t="s">
        <v>3344</v>
      </c>
      <c r="N325" t="s">
        <v>3360</v>
      </c>
      <c r="O325" t="s">
        <v>3346</v>
      </c>
      <c r="P325" t="s">
        <v>3343</v>
      </c>
      <c r="Q325" t="s">
        <v>3346</v>
      </c>
    </row>
    <row r="326" spans="1:17" x14ac:dyDescent="0.25">
      <c r="A326" t="s">
        <v>3551</v>
      </c>
      <c r="B326" t="s">
        <v>3552</v>
      </c>
      <c r="C326" t="s">
        <v>4100</v>
      </c>
      <c r="D326" t="s">
        <v>4101</v>
      </c>
      <c r="E326">
        <v>210009</v>
      </c>
      <c r="F326" t="s">
        <v>4119</v>
      </c>
      <c r="G326" t="s">
        <v>4120</v>
      </c>
      <c r="H326" t="s">
        <v>4121</v>
      </c>
      <c r="I326" t="s">
        <v>4126</v>
      </c>
      <c r="J326" t="s">
        <v>4127</v>
      </c>
      <c r="K326" t="s">
        <v>110</v>
      </c>
      <c r="L326" t="s">
        <v>3346</v>
      </c>
      <c r="M326" t="s">
        <v>3344</v>
      </c>
      <c r="N326" t="s">
        <v>3360</v>
      </c>
      <c r="O326" t="s">
        <v>3346</v>
      </c>
      <c r="P326" t="s">
        <v>3343</v>
      </c>
      <c r="Q326" t="s">
        <v>3346</v>
      </c>
    </row>
    <row r="327" spans="1:17" x14ac:dyDescent="0.25">
      <c r="A327" t="s">
        <v>3551</v>
      </c>
      <c r="B327" t="s">
        <v>3552</v>
      </c>
      <c r="C327" t="s">
        <v>4100</v>
      </c>
      <c r="D327" t="s">
        <v>4101</v>
      </c>
      <c r="E327">
        <v>210009</v>
      </c>
      <c r="F327" t="s">
        <v>4119</v>
      </c>
      <c r="G327" t="s">
        <v>4120</v>
      </c>
      <c r="H327" t="s">
        <v>4121</v>
      </c>
      <c r="I327" t="s">
        <v>4128</v>
      </c>
      <c r="J327" t="s">
        <v>4129</v>
      </c>
      <c r="K327" t="s">
        <v>110</v>
      </c>
      <c r="L327" t="s">
        <v>3346</v>
      </c>
      <c r="M327" t="s">
        <v>3344</v>
      </c>
      <c r="N327" t="s">
        <v>3360</v>
      </c>
      <c r="O327" t="s">
        <v>3346</v>
      </c>
      <c r="P327" t="s">
        <v>3343</v>
      </c>
      <c r="Q327" t="s">
        <v>3346</v>
      </c>
    </row>
    <row r="328" spans="1:17" x14ac:dyDescent="0.25">
      <c r="A328" t="s">
        <v>3551</v>
      </c>
      <c r="B328" t="s">
        <v>3552</v>
      </c>
      <c r="C328" t="s">
        <v>4100</v>
      </c>
      <c r="D328" t="s">
        <v>4101</v>
      </c>
      <c r="E328">
        <v>210010</v>
      </c>
      <c r="F328" t="s">
        <v>4130</v>
      </c>
      <c r="G328" t="s">
        <v>4131</v>
      </c>
      <c r="H328" t="s">
        <v>3586</v>
      </c>
      <c r="I328" t="s">
        <v>4132</v>
      </c>
      <c r="J328" t="s">
        <v>2403</v>
      </c>
      <c r="K328" t="s">
        <v>110</v>
      </c>
      <c r="L328" t="s">
        <v>3343</v>
      </c>
      <c r="M328" t="s">
        <v>3344</v>
      </c>
      <c r="N328" t="s">
        <v>3686</v>
      </c>
      <c r="O328" t="s">
        <v>3346</v>
      </c>
      <c r="P328" t="s">
        <v>3343</v>
      </c>
      <c r="Q328" t="s">
        <v>3346</v>
      </c>
    </row>
    <row r="329" spans="1:17" x14ac:dyDescent="0.25">
      <c r="A329" t="s">
        <v>3551</v>
      </c>
      <c r="B329" t="s">
        <v>3552</v>
      </c>
      <c r="C329" t="s">
        <v>4100</v>
      </c>
      <c r="D329" t="s">
        <v>4101</v>
      </c>
      <c r="E329">
        <v>210011</v>
      </c>
      <c r="F329" t="s">
        <v>4133</v>
      </c>
      <c r="G329" t="s">
        <v>4134</v>
      </c>
      <c r="H329" t="s">
        <v>4135</v>
      </c>
      <c r="I329" t="s">
        <v>4136</v>
      </c>
      <c r="J329" t="s">
        <v>4137</v>
      </c>
      <c r="K329" t="s">
        <v>38</v>
      </c>
      <c r="L329" t="s">
        <v>3343</v>
      </c>
      <c r="M329" t="s">
        <v>3344</v>
      </c>
      <c r="N329" t="s">
        <v>3686</v>
      </c>
      <c r="O329" t="s">
        <v>3346</v>
      </c>
      <c r="P329" t="s">
        <v>3343</v>
      </c>
      <c r="Q329" t="s">
        <v>3346</v>
      </c>
    </row>
    <row r="330" spans="1:17" x14ac:dyDescent="0.25">
      <c r="A330" t="s">
        <v>3551</v>
      </c>
      <c r="B330" t="s">
        <v>3552</v>
      </c>
      <c r="C330" t="s">
        <v>4100</v>
      </c>
      <c r="D330" t="s">
        <v>4101</v>
      </c>
      <c r="E330">
        <v>210011</v>
      </c>
      <c r="F330" t="s">
        <v>4133</v>
      </c>
      <c r="G330" t="s">
        <v>4134</v>
      </c>
      <c r="H330" t="s">
        <v>4135</v>
      </c>
      <c r="I330" t="s">
        <v>4138</v>
      </c>
      <c r="J330" t="s">
        <v>4139</v>
      </c>
      <c r="K330" t="s">
        <v>110</v>
      </c>
      <c r="L330" t="s">
        <v>3346</v>
      </c>
      <c r="M330" t="s">
        <v>3344</v>
      </c>
      <c r="N330" t="s">
        <v>3686</v>
      </c>
      <c r="O330" t="s">
        <v>3346</v>
      </c>
      <c r="P330" t="s">
        <v>3343</v>
      </c>
      <c r="Q330" t="s">
        <v>3346</v>
      </c>
    </row>
    <row r="331" spans="1:17" x14ac:dyDescent="0.25">
      <c r="A331" t="s">
        <v>3551</v>
      </c>
      <c r="B331" t="s">
        <v>3552</v>
      </c>
      <c r="C331" t="s">
        <v>4100</v>
      </c>
      <c r="D331" t="s">
        <v>4101</v>
      </c>
      <c r="E331">
        <v>210011</v>
      </c>
      <c r="F331" t="s">
        <v>4133</v>
      </c>
      <c r="G331" t="s">
        <v>4134</v>
      </c>
      <c r="H331" t="s">
        <v>4135</v>
      </c>
      <c r="I331" t="s">
        <v>4140</v>
      </c>
      <c r="J331" t="s">
        <v>4141</v>
      </c>
      <c r="K331" t="s">
        <v>38</v>
      </c>
      <c r="L331" t="s">
        <v>3346</v>
      </c>
      <c r="M331" t="s">
        <v>3344</v>
      </c>
      <c r="N331" t="s">
        <v>3686</v>
      </c>
      <c r="O331" t="s">
        <v>3346</v>
      </c>
      <c r="P331" t="s">
        <v>3343</v>
      </c>
      <c r="Q331" t="s">
        <v>3346</v>
      </c>
    </row>
    <row r="332" spans="1:17" x14ac:dyDescent="0.25">
      <c r="A332" t="s">
        <v>3551</v>
      </c>
      <c r="B332" t="s">
        <v>3552</v>
      </c>
      <c r="C332" t="s">
        <v>4100</v>
      </c>
      <c r="D332" t="s">
        <v>4101</v>
      </c>
      <c r="E332">
        <v>210011</v>
      </c>
      <c r="F332" t="s">
        <v>4133</v>
      </c>
      <c r="G332" t="s">
        <v>4134</v>
      </c>
      <c r="H332" t="s">
        <v>4135</v>
      </c>
      <c r="I332" t="s">
        <v>4142</v>
      </c>
      <c r="J332" t="s">
        <v>4143</v>
      </c>
      <c r="K332" t="s">
        <v>38</v>
      </c>
      <c r="L332" t="s">
        <v>3346</v>
      </c>
      <c r="M332" t="s">
        <v>3344</v>
      </c>
      <c r="N332" t="s">
        <v>3686</v>
      </c>
      <c r="O332" t="s">
        <v>3346</v>
      </c>
      <c r="P332" t="s">
        <v>3343</v>
      </c>
      <c r="Q332" t="s">
        <v>3346</v>
      </c>
    </row>
    <row r="333" spans="1:17" x14ac:dyDescent="0.25">
      <c r="A333" t="s">
        <v>3551</v>
      </c>
      <c r="B333" t="s">
        <v>3552</v>
      </c>
      <c r="C333" t="s">
        <v>4100</v>
      </c>
      <c r="D333" t="s">
        <v>4101</v>
      </c>
      <c r="E333">
        <v>210011</v>
      </c>
      <c r="F333" t="s">
        <v>4133</v>
      </c>
      <c r="G333" t="s">
        <v>4134</v>
      </c>
      <c r="H333" t="s">
        <v>4135</v>
      </c>
      <c r="I333" t="s">
        <v>4144</v>
      </c>
      <c r="J333" t="s">
        <v>4145</v>
      </c>
      <c r="K333" t="s">
        <v>38</v>
      </c>
      <c r="L333" t="s">
        <v>3346</v>
      </c>
      <c r="M333" t="s">
        <v>3344</v>
      </c>
      <c r="N333" t="s">
        <v>3686</v>
      </c>
      <c r="O333" t="s">
        <v>3346</v>
      </c>
      <c r="P333" t="s">
        <v>3343</v>
      </c>
      <c r="Q333" t="s">
        <v>3346</v>
      </c>
    </row>
    <row r="334" spans="1:17" x14ac:dyDescent="0.25">
      <c r="A334" t="s">
        <v>3551</v>
      </c>
      <c r="B334" t="s">
        <v>3552</v>
      </c>
      <c r="C334" t="s">
        <v>4100</v>
      </c>
      <c r="D334" t="s">
        <v>4101</v>
      </c>
      <c r="E334">
        <v>210011</v>
      </c>
      <c r="F334" t="s">
        <v>4133</v>
      </c>
      <c r="G334" t="s">
        <v>4134</v>
      </c>
      <c r="H334" t="s">
        <v>4135</v>
      </c>
      <c r="I334" t="s">
        <v>4146</v>
      </c>
      <c r="J334" t="s">
        <v>4147</v>
      </c>
      <c r="K334" t="s">
        <v>38</v>
      </c>
      <c r="L334" t="s">
        <v>3346</v>
      </c>
      <c r="M334" t="s">
        <v>3344</v>
      </c>
      <c r="N334" t="s">
        <v>3686</v>
      </c>
      <c r="O334" t="s">
        <v>3346</v>
      </c>
      <c r="P334" t="s">
        <v>3343</v>
      </c>
      <c r="Q334" t="s">
        <v>3346</v>
      </c>
    </row>
    <row r="335" spans="1:17" x14ac:dyDescent="0.25">
      <c r="A335" t="s">
        <v>3551</v>
      </c>
      <c r="B335" t="s">
        <v>3552</v>
      </c>
      <c r="C335" t="s">
        <v>4100</v>
      </c>
      <c r="D335" t="s">
        <v>4101</v>
      </c>
      <c r="E335">
        <v>210011</v>
      </c>
      <c r="F335" t="s">
        <v>4133</v>
      </c>
      <c r="G335" t="s">
        <v>4134</v>
      </c>
      <c r="H335" t="s">
        <v>4135</v>
      </c>
      <c r="I335" t="s">
        <v>4148</v>
      </c>
      <c r="J335" t="s">
        <v>4149</v>
      </c>
      <c r="K335" t="s">
        <v>38</v>
      </c>
      <c r="L335" t="s">
        <v>3346</v>
      </c>
      <c r="M335" t="s">
        <v>3344</v>
      </c>
      <c r="N335" t="s">
        <v>3686</v>
      </c>
      <c r="O335" t="s">
        <v>3346</v>
      </c>
      <c r="P335" t="s">
        <v>3343</v>
      </c>
      <c r="Q335" t="s">
        <v>3346</v>
      </c>
    </row>
    <row r="336" spans="1:17" x14ac:dyDescent="0.25">
      <c r="A336" t="s">
        <v>3551</v>
      </c>
      <c r="B336" t="s">
        <v>3552</v>
      </c>
      <c r="C336" t="s">
        <v>4100</v>
      </c>
      <c r="D336" t="s">
        <v>4101</v>
      </c>
      <c r="E336">
        <v>210011</v>
      </c>
      <c r="F336" t="s">
        <v>4133</v>
      </c>
      <c r="G336" t="s">
        <v>4134</v>
      </c>
      <c r="H336" t="s">
        <v>4135</v>
      </c>
      <c r="I336" t="s">
        <v>4150</v>
      </c>
      <c r="J336" t="s">
        <v>4151</v>
      </c>
      <c r="K336" t="s">
        <v>38</v>
      </c>
      <c r="L336" t="s">
        <v>3346</v>
      </c>
      <c r="M336" t="s">
        <v>3344</v>
      </c>
      <c r="N336" t="s">
        <v>3686</v>
      </c>
      <c r="O336" t="s">
        <v>3346</v>
      </c>
      <c r="P336" t="s">
        <v>3343</v>
      </c>
      <c r="Q336" t="s">
        <v>3346</v>
      </c>
    </row>
    <row r="337" spans="1:17" x14ac:dyDescent="0.25">
      <c r="A337" t="s">
        <v>3551</v>
      </c>
      <c r="B337" t="s">
        <v>3552</v>
      </c>
      <c r="C337" t="s">
        <v>4100</v>
      </c>
      <c r="D337" t="s">
        <v>4101</v>
      </c>
      <c r="E337">
        <v>210011</v>
      </c>
      <c r="F337" t="s">
        <v>4133</v>
      </c>
      <c r="G337" t="s">
        <v>4134</v>
      </c>
      <c r="H337" t="s">
        <v>4135</v>
      </c>
      <c r="I337" t="s">
        <v>4152</v>
      </c>
      <c r="J337" t="s">
        <v>4153</v>
      </c>
      <c r="K337" t="s">
        <v>110</v>
      </c>
      <c r="L337" t="s">
        <v>3346</v>
      </c>
      <c r="M337" t="s">
        <v>3344</v>
      </c>
      <c r="N337" t="s">
        <v>3686</v>
      </c>
      <c r="O337" t="s">
        <v>3346</v>
      </c>
      <c r="P337" t="s">
        <v>3343</v>
      </c>
      <c r="Q337" t="s">
        <v>3346</v>
      </c>
    </row>
    <row r="338" spans="1:17" x14ac:dyDescent="0.25">
      <c r="A338" t="s">
        <v>3551</v>
      </c>
      <c r="B338" t="s">
        <v>3552</v>
      </c>
      <c r="C338" t="s">
        <v>4100</v>
      </c>
      <c r="D338" t="s">
        <v>4101</v>
      </c>
      <c r="E338">
        <v>210011</v>
      </c>
      <c r="F338" t="s">
        <v>4133</v>
      </c>
      <c r="G338" t="s">
        <v>4134</v>
      </c>
      <c r="H338" t="s">
        <v>4135</v>
      </c>
      <c r="I338" t="s">
        <v>4154</v>
      </c>
      <c r="J338" t="s">
        <v>4155</v>
      </c>
      <c r="K338" t="s">
        <v>38</v>
      </c>
      <c r="L338" t="s">
        <v>3346</v>
      </c>
      <c r="M338" t="s">
        <v>3344</v>
      </c>
      <c r="N338" t="s">
        <v>3686</v>
      </c>
      <c r="O338" t="s">
        <v>3346</v>
      </c>
      <c r="P338" t="s">
        <v>3343</v>
      </c>
      <c r="Q338" t="s">
        <v>3346</v>
      </c>
    </row>
    <row r="339" spans="1:17" x14ac:dyDescent="0.25">
      <c r="A339" t="s">
        <v>3551</v>
      </c>
      <c r="B339" t="s">
        <v>3552</v>
      </c>
      <c r="C339" t="s">
        <v>4100</v>
      </c>
      <c r="D339" t="s">
        <v>4101</v>
      </c>
      <c r="E339">
        <v>210011</v>
      </c>
      <c r="F339" t="s">
        <v>4133</v>
      </c>
      <c r="G339" t="s">
        <v>4134</v>
      </c>
      <c r="H339" t="s">
        <v>4135</v>
      </c>
      <c r="I339" t="s">
        <v>4156</v>
      </c>
      <c r="J339" t="s">
        <v>4157</v>
      </c>
      <c r="K339" t="s">
        <v>38</v>
      </c>
      <c r="L339" t="s">
        <v>3346</v>
      </c>
      <c r="M339" t="s">
        <v>3344</v>
      </c>
      <c r="N339" t="s">
        <v>3686</v>
      </c>
      <c r="O339" t="s">
        <v>3346</v>
      </c>
      <c r="P339" t="s">
        <v>3343</v>
      </c>
      <c r="Q339" t="s">
        <v>3346</v>
      </c>
    </row>
    <row r="340" spans="1:17" x14ac:dyDescent="0.25">
      <c r="A340" t="s">
        <v>3551</v>
      </c>
      <c r="B340" t="s">
        <v>3552</v>
      </c>
      <c r="C340" t="s">
        <v>4100</v>
      </c>
      <c r="D340" t="s">
        <v>4101</v>
      </c>
      <c r="E340">
        <v>210012</v>
      </c>
      <c r="F340" t="s">
        <v>4158</v>
      </c>
      <c r="G340" t="s">
        <v>4159</v>
      </c>
      <c r="H340" t="s">
        <v>4160</v>
      </c>
      <c r="I340" t="s">
        <v>4161</v>
      </c>
      <c r="J340" t="s">
        <v>4162</v>
      </c>
      <c r="K340" t="s">
        <v>110</v>
      </c>
      <c r="L340" t="s">
        <v>3343</v>
      </c>
      <c r="M340" t="s">
        <v>4163</v>
      </c>
      <c r="N340" t="s">
        <v>4164</v>
      </c>
      <c r="O340" t="s">
        <v>3346</v>
      </c>
      <c r="P340" t="s">
        <v>3343</v>
      </c>
      <c r="Q340" t="s">
        <v>3346</v>
      </c>
    </row>
    <row r="341" spans="1:17" x14ac:dyDescent="0.25">
      <c r="A341" t="s">
        <v>3551</v>
      </c>
      <c r="B341" t="s">
        <v>3552</v>
      </c>
      <c r="C341" t="s">
        <v>4100</v>
      </c>
      <c r="D341" t="s">
        <v>4101</v>
      </c>
      <c r="E341">
        <v>210013</v>
      </c>
      <c r="F341" t="s">
        <v>4165</v>
      </c>
      <c r="G341" t="s">
        <v>4166</v>
      </c>
      <c r="H341" t="s">
        <v>4160</v>
      </c>
      <c r="I341" t="s">
        <v>4167</v>
      </c>
      <c r="J341" t="s">
        <v>4168</v>
      </c>
      <c r="K341" t="s">
        <v>110</v>
      </c>
      <c r="L341" t="s">
        <v>3343</v>
      </c>
      <c r="M341" t="s">
        <v>4163</v>
      </c>
      <c r="N341" t="s">
        <v>4164</v>
      </c>
      <c r="O341" t="s">
        <v>3346</v>
      </c>
      <c r="P341" t="s">
        <v>3343</v>
      </c>
      <c r="Q341" t="s">
        <v>3346</v>
      </c>
    </row>
    <row r="342" spans="1:17" x14ac:dyDescent="0.25">
      <c r="A342" t="s">
        <v>3551</v>
      </c>
      <c r="B342" t="s">
        <v>3552</v>
      </c>
      <c r="C342" t="s">
        <v>4100</v>
      </c>
      <c r="D342" t="s">
        <v>4101</v>
      </c>
      <c r="E342">
        <v>210013</v>
      </c>
      <c r="F342" t="s">
        <v>4165</v>
      </c>
      <c r="G342" t="s">
        <v>4166</v>
      </c>
      <c r="H342" t="s">
        <v>4160</v>
      </c>
      <c r="I342" t="s">
        <v>4169</v>
      </c>
      <c r="J342" t="s">
        <v>4170</v>
      </c>
      <c r="K342" t="s">
        <v>110</v>
      </c>
      <c r="L342" t="s">
        <v>3346</v>
      </c>
      <c r="M342" t="s">
        <v>4163</v>
      </c>
      <c r="N342" t="s">
        <v>4164</v>
      </c>
      <c r="O342" t="s">
        <v>3346</v>
      </c>
      <c r="P342" t="s">
        <v>3343</v>
      </c>
      <c r="Q342" t="s">
        <v>3346</v>
      </c>
    </row>
    <row r="343" spans="1:17" x14ac:dyDescent="0.25">
      <c r="A343" t="s">
        <v>3551</v>
      </c>
      <c r="B343" t="s">
        <v>3552</v>
      </c>
      <c r="C343" t="s">
        <v>4100</v>
      </c>
      <c r="D343" t="s">
        <v>4101</v>
      </c>
      <c r="E343">
        <v>210013</v>
      </c>
      <c r="F343" t="s">
        <v>4165</v>
      </c>
      <c r="G343" t="s">
        <v>4166</v>
      </c>
      <c r="H343" t="s">
        <v>4160</v>
      </c>
      <c r="I343" t="s">
        <v>4171</v>
      </c>
      <c r="J343" t="s">
        <v>4172</v>
      </c>
      <c r="K343" t="s">
        <v>110</v>
      </c>
      <c r="L343" t="s">
        <v>3346</v>
      </c>
      <c r="M343" t="s">
        <v>4163</v>
      </c>
      <c r="N343" t="s">
        <v>4164</v>
      </c>
      <c r="O343" t="s">
        <v>3346</v>
      </c>
      <c r="P343" t="s">
        <v>3343</v>
      </c>
      <c r="Q343" t="s">
        <v>3346</v>
      </c>
    </row>
    <row r="344" spans="1:17" x14ac:dyDescent="0.25">
      <c r="A344" t="s">
        <v>3551</v>
      </c>
      <c r="B344" t="s">
        <v>3552</v>
      </c>
      <c r="C344" t="s">
        <v>4100</v>
      </c>
      <c r="D344" t="s">
        <v>4101</v>
      </c>
      <c r="E344">
        <v>210013</v>
      </c>
      <c r="F344" t="s">
        <v>4165</v>
      </c>
      <c r="G344" t="s">
        <v>4166</v>
      </c>
      <c r="H344" t="s">
        <v>4160</v>
      </c>
      <c r="I344" t="s">
        <v>4173</v>
      </c>
      <c r="J344" t="s">
        <v>4174</v>
      </c>
      <c r="K344" t="s">
        <v>110</v>
      </c>
      <c r="L344" t="s">
        <v>3346</v>
      </c>
      <c r="M344" t="s">
        <v>4163</v>
      </c>
      <c r="N344" t="s">
        <v>4164</v>
      </c>
      <c r="O344" t="s">
        <v>3346</v>
      </c>
      <c r="P344" t="s">
        <v>3343</v>
      </c>
      <c r="Q344" t="s">
        <v>3346</v>
      </c>
    </row>
    <row r="345" spans="1:17" x14ac:dyDescent="0.25">
      <c r="A345" t="s">
        <v>3551</v>
      </c>
      <c r="B345" t="s">
        <v>3552</v>
      </c>
      <c r="C345" t="s">
        <v>4100</v>
      </c>
      <c r="D345" t="s">
        <v>4101</v>
      </c>
      <c r="E345">
        <v>210014</v>
      </c>
      <c r="F345" t="s">
        <v>4175</v>
      </c>
      <c r="G345" t="s">
        <v>4166</v>
      </c>
      <c r="H345" t="s">
        <v>4160</v>
      </c>
      <c r="I345" t="s">
        <v>4176</v>
      </c>
      <c r="J345" t="s">
        <v>4177</v>
      </c>
      <c r="K345" t="s">
        <v>110</v>
      </c>
      <c r="L345" t="s">
        <v>3343</v>
      </c>
      <c r="M345" t="s">
        <v>4163</v>
      </c>
      <c r="N345" t="s">
        <v>4164</v>
      </c>
      <c r="O345" t="s">
        <v>3346</v>
      </c>
      <c r="P345" t="s">
        <v>3343</v>
      </c>
      <c r="Q345" t="s">
        <v>3346</v>
      </c>
    </row>
    <row r="346" spans="1:17" x14ac:dyDescent="0.25">
      <c r="A346" t="s">
        <v>3551</v>
      </c>
      <c r="B346" t="s">
        <v>3552</v>
      </c>
      <c r="C346" t="s">
        <v>4100</v>
      </c>
      <c r="D346" t="s">
        <v>4101</v>
      </c>
      <c r="E346">
        <v>210014</v>
      </c>
      <c r="F346" t="s">
        <v>4175</v>
      </c>
      <c r="G346" t="s">
        <v>4166</v>
      </c>
      <c r="H346" t="s">
        <v>4160</v>
      </c>
      <c r="I346" t="s">
        <v>4178</v>
      </c>
      <c r="J346" t="s">
        <v>4170</v>
      </c>
      <c r="K346" t="s">
        <v>110</v>
      </c>
      <c r="L346" t="s">
        <v>3346</v>
      </c>
      <c r="M346" t="s">
        <v>4163</v>
      </c>
      <c r="N346" t="s">
        <v>4164</v>
      </c>
      <c r="O346" t="s">
        <v>3346</v>
      </c>
      <c r="P346" t="s">
        <v>3343</v>
      </c>
      <c r="Q346" t="s">
        <v>3346</v>
      </c>
    </row>
    <row r="347" spans="1:17" x14ac:dyDescent="0.25">
      <c r="A347" t="s">
        <v>3551</v>
      </c>
      <c r="B347" t="s">
        <v>3552</v>
      </c>
      <c r="C347" t="s">
        <v>4100</v>
      </c>
      <c r="D347" t="s">
        <v>4101</v>
      </c>
      <c r="E347">
        <v>210014</v>
      </c>
      <c r="F347" t="s">
        <v>4175</v>
      </c>
      <c r="G347" t="s">
        <v>4166</v>
      </c>
      <c r="H347" t="s">
        <v>4160</v>
      </c>
      <c r="I347" t="s">
        <v>4179</v>
      </c>
      <c r="J347" t="s">
        <v>4180</v>
      </c>
      <c r="K347" t="s">
        <v>110</v>
      </c>
      <c r="L347" t="s">
        <v>3346</v>
      </c>
      <c r="M347" t="s">
        <v>4163</v>
      </c>
      <c r="N347" t="s">
        <v>4164</v>
      </c>
      <c r="O347" t="s">
        <v>3346</v>
      </c>
      <c r="P347" t="s">
        <v>3343</v>
      </c>
      <c r="Q347" t="s">
        <v>3346</v>
      </c>
    </row>
    <row r="348" spans="1:17" x14ac:dyDescent="0.25">
      <c r="A348" t="s">
        <v>3551</v>
      </c>
      <c r="B348" t="s">
        <v>3552</v>
      </c>
      <c r="C348" t="s">
        <v>4100</v>
      </c>
      <c r="D348" t="s">
        <v>4101</v>
      </c>
      <c r="E348">
        <v>210014</v>
      </c>
      <c r="F348" t="s">
        <v>4175</v>
      </c>
      <c r="G348" t="s">
        <v>4166</v>
      </c>
      <c r="H348" t="s">
        <v>4160</v>
      </c>
      <c r="I348" t="s">
        <v>4181</v>
      </c>
      <c r="J348" t="s">
        <v>4182</v>
      </c>
      <c r="K348" t="s">
        <v>110</v>
      </c>
      <c r="L348" t="s">
        <v>3346</v>
      </c>
      <c r="M348" t="s">
        <v>4163</v>
      </c>
      <c r="N348" t="s">
        <v>4164</v>
      </c>
      <c r="O348" t="s">
        <v>3346</v>
      </c>
      <c r="P348" t="s">
        <v>3343</v>
      </c>
      <c r="Q348" t="s">
        <v>3346</v>
      </c>
    </row>
    <row r="349" spans="1:17" x14ac:dyDescent="0.25">
      <c r="A349" t="s">
        <v>3551</v>
      </c>
      <c r="B349" t="s">
        <v>3552</v>
      </c>
      <c r="C349" t="s">
        <v>4100</v>
      </c>
      <c r="D349" t="s">
        <v>4101</v>
      </c>
      <c r="E349">
        <v>210015</v>
      </c>
      <c r="F349" t="s">
        <v>4183</v>
      </c>
      <c r="H349" t="s">
        <v>4160</v>
      </c>
      <c r="I349" t="s">
        <v>4184</v>
      </c>
      <c r="J349" t="s">
        <v>4185</v>
      </c>
      <c r="K349" t="s">
        <v>110</v>
      </c>
      <c r="L349" t="s">
        <v>3343</v>
      </c>
      <c r="M349" t="s">
        <v>4011</v>
      </c>
      <c r="N349" t="s">
        <v>4186</v>
      </c>
      <c r="O349" t="s">
        <v>3346</v>
      </c>
      <c r="P349" t="s">
        <v>3346</v>
      </c>
      <c r="Q349" t="s">
        <v>3346</v>
      </c>
    </row>
    <row r="350" spans="1:17" x14ac:dyDescent="0.25">
      <c r="A350" t="s">
        <v>3551</v>
      </c>
      <c r="B350" t="s">
        <v>3552</v>
      </c>
      <c r="C350" t="s">
        <v>4100</v>
      </c>
      <c r="D350" t="s">
        <v>4101</v>
      </c>
      <c r="E350">
        <v>210015</v>
      </c>
      <c r="F350" t="s">
        <v>4183</v>
      </c>
      <c r="H350" t="s">
        <v>4160</v>
      </c>
      <c r="I350" t="s">
        <v>4187</v>
      </c>
      <c r="J350" t="s">
        <v>4188</v>
      </c>
      <c r="K350" t="s">
        <v>110</v>
      </c>
      <c r="L350" t="s">
        <v>3346</v>
      </c>
      <c r="M350" t="s">
        <v>4011</v>
      </c>
      <c r="N350" t="s">
        <v>4186</v>
      </c>
      <c r="O350" t="s">
        <v>3346</v>
      </c>
      <c r="P350" t="s">
        <v>3346</v>
      </c>
      <c r="Q350" t="s">
        <v>3346</v>
      </c>
    </row>
    <row r="351" spans="1:17" x14ac:dyDescent="0.25">
      <c r="A351" t="s">
        <v>3551</v>
      </c>
      <c r="B351" t="s">
        <v>3552</v>
      </c>
      <c r="C351" t="s">
        <v>4100</v>
      </c>
      <c r="D351" t="s">
        <v>4101</v>
      </c>
      <c r="E351">
        <v>210016</v>
      </c>
      <c r="F351" t="s">
        <v>4189</v>
      </c>
      <c r="H351" t="s">
        <v>4190</v>
      </c>
      <c r="I351" t="s">
        <v>4191</v>
      </c>
      <c r="J351" t="s">
        <v>4192</v>
      </c>
      <c r="K351" t="s">
        <v>110</v>
      </c>
      <c r="L351" t="s">
        <v>3343</v>
      </c>
      <c r="M351" t="s">
        <v>3344</v>
      </c>
      <c r="N351" t="s">
        <v>3627</v>
      </c>
      <c r="O351" t="s">
        <v>3346</v>
      </c>
      <c r="P351" t="s">
        <v>3346</v>
      </c>
      <c r="Q351" t="s">
        <v>3346</v>
      </c>
    </row>
    <row r="352" spans="1:17" x14ac:dyDescent="0.25">
      <c r="A352" t="s">
        <v>3551</v>
      </c>
      <c r="B352" t="s">
        <v>3552</v>
      </c>
      <c r="C352" t="s">
        <v>4100</v>
      </c>
      <c r="D352" t="s">
        <v>4101</v>
      </c>
      <c r="E352">
        <v>210017</v>
      </c>
      <c r="F352" t="s">
        <v>4193</v>
      </c>
      <c r="G352" t="s">
        <v>4194</v>
      </c>
      <c r="H352" t="s">
        <v>4160</v>
      </c>
      <c r="I352" t="s">
        <v>4195</v>
      </c>
      <c r="J352" t="s">
        <v>4185</v>
      </c>
      <c r="K352" t="s">
        <v>110</v>
      </c>
      <c r="L352" t="s">
        <v>3343</v>
      </c>
      <c r="M352" t="s">
        <v>4011</v>
      </c>
      <c r="N352" t="s">
        <v>4186</v>
      </c>
      <c r="O352" t="s">
        <v>3346</v>
      </c>
      <c r="P352" t="s">
        <v>3343</v>
      </c>
      <c r="Q352" t="s">
        <v>3346</v>
      </c>
    </row>
    <row r="353" spans="1:17" x14ac:dyDescent="0.25">
      <c r="A353" t="s">
        <v>3551</v>
      </c>
      <c r="B353" t="s">
        <v>3552</v>
      </c>
      <c r="C353" t="s">
        <v>4100</v>
      </c>
      <c r="D353" t="s">
        <v>4101</v>
      </c>
      <c r="E353">
        <v>210017</v>
      </c>
      <c r="F353" t="s">
        <v>4193</v>
      </c>
      <c r="G353" t="s">
        <v>4194</v>
      </c>
      <c r="H353" t="s">
        <v>4160</v>
      </c>
      <c r="I353" t="s">
        <v>4196</v>
      </c>
      <c r="J353" t="s">
        <v>4188</v>
      </c>
      <c r="K353" t="s">
        <v>110</v>
      </c>
      <c r="L353" t="s">
        <v>3346</v>
      </c>
      <c r="M353" t="s">
        <v>4011</v>
      </c>
      <c r="N353" t="s">
        <v>4186</v>
      </c>
      <c r="O353" t="s">
        <v>3346</v>
      </c>
      <c r="P353" t="s">
        <v>3343</v>
      </c>
      <c r="Q353" t="s">
        <v>3346</v>
      </c>
    </row>
    <row r="354" spans="1:17" x14ac:dyDescent="0.25">
      <c r="A354" t="s">
        <v>3551</v>
      </c>
      <c r="B354" t="s">
        <v>3552</v>
      </c>
      <c r="C354" t="s">
        <v>4100</v>
      </c>
      <c r="D354" t="s">
        <v>4101</v>
      </c>
      <c r="E354">
        <v>210018</v>
      </c>
      <c r="F354" t="s">
        <v>4197</v>
      </c>
      <c r="G354" t="s">
        <v>4198</v>
      </c>
      <c r="H354" t="s">
        <v>3586</v>
      </c>
      <c r="I354" t="s">
        <v>4199</v>
      </c>
      <c r="J354" t="s">
        <v>2403</v>
      </c>
      <c r="K354" t="s">
        <v>110</v>
      </c>
      <c r="L354" t="s">
        <v>3343</v>
      </c>
      <c r="M354" t="s">
        <v>4200</v>
      </c>
      <c r="N354" t="s">
        <v>4201</v>
      </c>
      <c r="O354" t="s">
        <v>3346</v>
      </c>
      <c r="P354" t="s">
        <v>3343</v>
      </c>
      <c r="Q354" t="s">
        <v>3346</v>
      </c>
    </row>
    <row r="355" spans="1:17" x14ac:dyDescent="0.25">
      <c r="A355" t="s">
        <v>3551</v>
      </c>
      <c r="B355" t="s">
        <v>3552</v>
      </c>
      <c r="C355" t="s">
        <v>4100</v>
      </c>
      <c r="D355" t="s">
        <v>4101</v>
      </c>
      <c r="E355">
        <v>210018</v>
      </c>
      <c r="F355" t="s">
        <v>4197</v>
      </c>
      <c r="G355" t="s">
        <v>4198</v>
      </c>
      <c r="H355" t="s">
        <v>3586</v>
      </c>
      <c r="I355" t="s">
        <v>4202</v>
      </c>
      <c r="J355" t="s">
        <v>4203</v>
      </c>
      <c r="K355" t="s">
        <v>2009</v>
      </c>
      <c r="L355" t="s">
        <v>3346</v>
      </c>
      <c r="M355" t="s">
        <v>4200</v>
      </c>
      <c r="N355" t="s">
        <v>4201</v>
      </c>
      <c r="O355" t="s">
        <v>3346</v>
      </c>
      <c r="P355" t="s">
        <v>3343</v>
      </c>
      <c r="Q355" t="s">
        <v>3346</v>
      </c>
    </row>
    <row r="356" spans="1:17" x14ac:dyDescent="0.25">
      <c r="A356" t="s">
        <v>3551</v>
      </c>
      <c r="B356" t="s">
        <v>3552</v>
      </c>
      <c r="C356" t="s">
        <v>4100</v>
      </c>
      <c r="D356" t="s">
        <v>4101</v>
      </c>
      <c r="E356">
        <v>210020</v>
      </c>
      <c r="F356" t="s">
        <v>4204</v>
      </c>
      <c r="G356" t="s">
        <v>4205</v>
      </c>
      <c r="H356" t="s">
        <v>3586</v>
      </c>
      <c r="I356" t="s">
        <v>4206</v>
      </c>
      <c r="J356" t="s">
        <v>2403</v>
      </c>
      <c r="K356" t="s">
        <v>110</v>
      </c>
      <c r="L356" t="s">
        <v>3343</v>
      </c>
      <c r="M356" t="s">
        <v>4163</v>
      </c>
      <c r="N356" t="s">
        <v>4164</v>
      </c>
      <c r="O356" t="s">
        <v>3346</v>
      </c>
      <c r="P356" t="s">
        <v>3343</v>
      </c>
      <c r="Q356" t="s">
        <v>3346</v>
      </c>
    </row>
    <row r="357" spans="1:17" x14ac:dyDescent="0.25">
      <c r="A357" t="s">
        <v>3551</v>
      </c>
      <c r="B357" t="s">
        <v>3552</v>
      </c>
      <c r="C357" t="s">
        <v>4100</v>
      </c>
      <c r="D357" t="s">
        <v>4101</v>
      </c>
      <c r="E357">
        <v>210020</v>
      </c>
      <c r="F357" t="s">
        <v>4204</v>
      </c>
      <c r="G357" t="s">
        <v>4205</v>
      </c>
      <c r="H357" t="s">
        <v>3586</v>
      </c>
      <c r="I357" t="s">
        <v>4207</v>
      </c>
      <c r="J357" t="s">
        <v>4208</v>
      </c>
      <c r="K357" t="s">
        <v>110</v>
      </c>
      <c r="L357" t="s">
        <v>3346</v>
      </c>
      <c r="M357" t="s">
        <v>4163</v>
      </c>
      <c r="N357" t="s">
        <v>4164</v>
      </c>
      <c r="O357" t="s">
        <v>3346</v>
      </c>
      <c r="P357" t="s">
        <v>3343</v>
      </c>
      <c r="Q357" t="s">
        <v>3346</v>
      </c>
    </row>
    <row r="358" spans="1:17" x14ac:dyDescent="0.25">
      <c r="A358" t="s">
        <v>3551</v>
      </c>
      <c r="B358" t="s">
        <v>3552</v>
      </c>
      <c r="C358" t="s">
        <v>4100</v>
      </c>
      <c r="D358" t="s">
        <v>4101</v>
      </c>
      <c r="E358">
        <v>210023</v>
      </c>
      <c r="F358" t="s">
        <v>4209</v>
      </c>
      <c r="G358" t="s">
        <v>4210</v>
      </c>
      <c r="H358" t="s">
        <v>4160</v>
      </c>
      <c r="I358" t="s">
        <v>4211</v>
      </c>
      <c r="J358" t="s">
        <v>4212</v>
      </c>
      <c r="K358" t="s">
        <v>110</v>
      </c>
      <c r="L358" t="s">
        <v>3343</v>
      </c>
      <c r="M358" t="s">
        <v>4213</v>
      </c>
      <c r="N358" t="s">
        <v>4214</v>
      </c>
      <c r="O358" t="s">
        <v>3346</v>
      </c>
      <c r="P358" t="s">
        <v>3343</v>
      </c>
      <c r="Q358" t="s">
        <v>3346</v>
      </c>
    </row>
    <row r="359" spans="1:17" x14ac:dyDescent="0.25">
      <c r="A359" t="s">
        <v>3551</v>
      </c>
      <c r="B359" t="s">
        <v>3552</v>
      </c>
      <c r="C359" t="s">
        <v>4100</v>
      </c>
      <c r="D359" t="s">
        <v>4101</v>
      </c>
      <c r="E359">
        <v>210023</v>
      </c>
      <c r="F359" t="s">
        <v>4209</v>
      </c>
      <c r="G359" t="s">
        <v>4210</v>
      </c>
      <c r="H359" t="s">
        <v>4160</v>
      </c>
      <c r="I359" t="s">
        <v>4215</v>
      </c>
      <c r="J359" t="s">
        <v>2403</v>
      </c>
      <c r="K359" t="s">
        <v>110</v>
      </c>
      <c r="L359" t="s">
        <v>3346</v>
      </c>
      <c r="M359" t="s">
        <v>4213</v>
      </c>
      <c r="N359" t="s">
        <v>4214</v>
      </c>
      <c r="O359" t="s">
        <v>3346</v>
      </c>
      <c r="P359" t="s">
        <v>3343</v>
      </c>
      <c r="Q359" t="s">
        <v>3346</v>
      </c>
    </row>
    <row r="360" spans="1:17" x14ac:dyDescent="0.25">
      <c r="A360" t="s">
        <v>3551</v>
      </c>
      <c r="B360" t="s">
        <v>3552</v>
      </c>
      <c r="C360" t="s">
        <v>4100</v>
      </c>
      <c r="D360" t="s">
        <v>4101</v>
      </c>
      <c r="E360">
        <v>210023</v>
      </c>
      <c r="F360" t="s">
        <v>4209</v>
      </c>
      <c r="G360" t="s">
        <v>4210</v>
      </c>
      <c r="H360" t="s">
        <v>4160</v>
      </c>
      <c r="I360" t="s">
        <v>4216</v>
      </c>
      <c r="J360" t="s">
        <v>4217</v>
      </c>
      <c r="K360" t="s">
        <v>110</v>
      </c>
      <c r="L360" t="s">
        <v>3346</v>
      </c>
      <c r="M360" t="s">
        <v>4213</v>
      </c>
      <c r="N360" t="s">
        <v>4214</v>
      </c>
      <c r="O360" t="s">
        <v>3346</v>
      </c>
      <c r="P360" t="s">
        <v>3343</v>
      </c>
      <c r="Q360" t="s">
        <v>3346</v>
      </c>
    </row>
    <row r="361" spans="1:17" x14ac:dyDescent="0.25">
      <c r="A361" t="s">
        <v>3551</v>
      </c>
      <c r="B361" t="s">
        <v>3552</v>
      </c>
      <c r="C361" t="s">
        <v>4100</v>
      </c>
      <c r="D361" t="s">
        <v>4101</v>
      </c>
      <c r="E361">
        <v>210023</v>
      </c>
      <c r="F361" t="s">
        <v>4209</v>
      </c>
      <c r="G361" t="s">
        <v>4210</v>
      </c>
      <c r="H361" t="s">
        <v>4160</v>
      </c>
      <c r="I361" t="s">
        <v>4218</v>
      </c>
      <c r="J361" t="s">
        <v>4219</v>
      </c>
      <c r="K361" t="s">
        <v>2009</v>
      </c>
      <c r="L361" t="s">
        <v>3346</v>
      </c>
      <c r="M361" t="s">
        <v>4213</v>
      </c>
      <c r="N361" t="s">
        <v>4214</v>
      </c>
      <c r="O361" t="s">
        <v>3346</v>
      </c>
      <c r="P361" t="s">
        <v>3343</v>
      </c>
      <c r="Q361" t="s">
        <v>3346</v>
      </c>
    </row>
    <row r="362" spans="1:17" x14ac:dyDescent="0.25">
      <c r="A362" t="s">
        <v>3551</v>
      </c>
      <c r="B362" t="s">
        <v>3552</v>
      </c>
      <c r="C362" t="s">
        <v>4100</v>
      </c>
      <c r="D362" t="s">
        <v>4101</v>
      </c>
      <c r="E362">
        <v>210023</v>
      </c>
      <c r="F362" t="s">
        <v>4209</v>
      </c>
      <c r="G362" t="s">
        <v>4210</v>
      </c>
      <c r="H362" t="s">
        <v>4160</v>
      </c>
      <c r="I362" t="s">
        <v>4220</v>
      </c>
      <c r="J362" t="s">
        <v>4221</v>
      </c>
      <c r="K362" t="s">
        <v>110</v>
      </c>
      <c r="L362" t="s">
        <v>3346</v>
      </c>
      <c r="M362" t="s">
        <v>4213</v>
      </c>
      <c r="N362" t="s">
        <v>4214</v>
      </c>
      <c r="O362" t="s">
        <v>3346</v>
      </c>
      <c r="P362" t="s">
        <v>3343</v>
      </c>
      <c r="Q362" t="s">
        <v>3346</v>
      </c>
    </row>
    <row r="363" spans="1:17" x14ac:dyDescent="0.25">
      <c r="A363" t="s">
        <v>3551</v>
      </c>
      <c r="B363" t="s">
        <v>3552</v>
      </c>
      <c r="C363" t="s">
        <v>4100</v>
      </c>
      <c r="D363" t="s">
        <v>4101</v>
      </c>
      <c r="E363">
        <v>210024</v>
      </c>
      <c r="F363" t="s">
        <v>4222</v>
      </c>
      <c r="G363" t="s">
        <v>4223</v>
      </c>
      <c r="H363" t="s">
        <v>3586</v>
      </c>
      <c r="I363" t="s">
        <v>4224</v>
      </c>
      <c r="J363" t="s">
        <v>4225</v>
      </c>
      <c r="K363" t="s">
        <v>110</v>
      </c>
      <c r="L363" t="s">
        <v>3343</v>
      </c>
      <c r="M363" t="s">
        <v>3344</v>
      </c>
      <c r="N363" t="s">
        <v>3345</v>
      </c>
      <c r="O363" t="s">
        <v>3346</v>
      </c>
      <c r="P363" t="s">
        <v>3343</v>
      </c>
      <c r="Q363" t="s">
        <v>3346</v>
      </c>
    </row>
    <row r="364" spans="1:17" x14ac:dyDescent="0.25">
      <c r="A364" t="s">
        <v>3551</v>
      </c>
      <c r="B364" t="s">
        <v>3552</v>
      </c>
      <c r="C364" t="s">
        <v>4100</v>
      </c>
      <c r="D364" t="s">
        <v>4101</v>
      </c>
      <c r="E364">
        <v>210024</v>
      </c>
      <c r="F364" t="s">
        <v>4222</v>
      </c>
      <c r="G364" t="s">
        <v>4223</v>
      </c>
      <c r="H364" t="s">
        <v>3586</v>
      </c>
      <c r="I364" t="s">
        <v>4226</v>
      </c>
      <c r="J364" t="s">
        <v>4227</v>
      </c>
      <c r="K364" t="s">
        <v>110</v>
      </c>
      <c r="L364" t="s">
        <v>3346</v>
      </c>
      <c r="M364" t="s">
        <v>3344</v>
      </c>
      <c r="N364" t="s">
        <v>3345</v>
      </c>
      <c r="O364" t="s">
        <v>3346</v>
      </c>
      <c r="P364" t="s">
        <v>3343</v>
      </c>
      <c r="Q364" t="s">
        <v>3346</v>
      </c>
    </row>
    <row r="365" spans="1:17" x14ac:dyDescent="0.25">
      <c r="A365" t="s">
        <v>3551</v>
      </c>
      <c r="B365" t="s">
        <v>3552</v>
      </c>
      <c r="C365" t="s">
        <v>4100</v>
      </c>
      <c r="D365" t="s">
        <v>4101</v>
      </c>
      <c r="E365">
        <v>210024</v>
      </c>
      <c r="F365" t="s">
        <v>4222</v>
      </c>
      <c r="G365" t="s">
        <v>4223</v>
      </c>
      <c r="H365" t="s">
        <v>3586</v>
      </c>
      <c r="I365" t="s">
        <v>4228</v>
      </c>
      <c r="J365" t="s">
        <v>4229</v>
      </c>
      <c r="K365" t="s">
        <v>110</v>
      </c>
      <c r="L365" t="s">
        <v>3346</v>
      </c>
      <c r="M365" t="s">
        <v>3344</v>
      </c>
      <c r="N365" t="s">
        <v>3345</v>
      </c>
      <c r="O365" t="s">
        <v>3346</v>
      </c>
      <c r="P365" t="s">
        <v>3343</v>
      </c>
      <c r="Q365" t="s">
        <v>3346</v>
      </c>
    </row>
    <row r="366" spans="1:17" x14ac:dyDescent="0.25">
      <c r="A366" t="s">
        <v>3551</v>
      </c>
      <c r="B366" t="s">
        <v>3552</v>
      </c>
      <c r="C366" t="s">
        <v>4100</v>
      </c>
      <c r="D366" t="s">
        <v>4101</v>
      </c>
      <c r="E366">
        <v>210024</v>
      </c>
      <c r="F366" t="s">
        <v>4222</v>
      </c>
      <c r="G366" t="s">
        <v>4223</v>
      </c>
      <c r="H366" t="s">
        <v>3586</v>
      </c>
      <c r="I366" t="s">
        <v>4230</v>
      </c>
      <c r="J366" t="s">
        <v>4231</v>
      </c>
      <c r="K366" t="s">
        <v>110</v>
      </c>
      <c r="L366" t="s">
        <v>3346</v>
      </c>
      <c r="M366" t="s">
        <v>3344</v>
      </c>
      <c r="N366" t="s">
        <v>3345</v>
      </c>
      <c r="O366" t="s">
        <v>3346</v>
      </c>
      <c r="P366" t="s">
        <v>3343</v>
      </c>
      <c r="Q366" t="s">
        <v>3346</v>
      </c>
    </row>
    <row r="367" spans="1:17" x14ac:dyDescent="0.25">
      <c r="A367" t="s">
        <v>3551</v>
      </c>
      <c r="B367" t="s">
        <v>3552</v>
      </c>
      <c r="C367" t="s">
        <v>4100</v>
      </c>
      <c r="D367" t="s">
        <v>4101</v>
      </c>
      <c r="E367">
        <v>210024</v>
      </c>
      <c r="F367" t="s">
        <v>4222</v>
      </c>
      <c r="G367" t="s">
        <v>4223</v>
      </c>
      <c r="H367" t="s">
        <v>3586</v>
      </c>
      <c r="I367" t="s">
        <v>4232</v>
      </c>
      <c r="J367" t="s">
        <v>4233</v>
      </c>
      <c r="K367" t="s">
        <v>110</v>
      </c>
      <c r="L367" t="s">
        <v>3346</v>
      </c>
      <c r="M367" t="s">
        <v>3344</v>
      </c>
      <c r="N367" t="s">
        <v>3345</v>
      </c>
      <c r="O367" t="s">
        <v>3346</v>
      </c>
      <c r="P367" t="s">
        <v>3343</v>
      </c>
      <c r="Q367" t="s">
        <v>3346</v>
      </c>
    </row>
    <row r="368" spans="1:17" x14ac:dyDescent="0.25">
      <c r="A368" t="s">
        <v>3551</v>
      </c>
      <c r="B368" t="s">
        <v>3552</v>
      </c>
      <c r="C368" t="s">
        <v>4100</v>
      </c>
      <c r="D368" t="s">
        <v>4101</v>
      </c>
      <c r="E368">
        <v>210025</v>
      </c>
      <c r="F368" t="s">
        <v>4234</v>
      </c>
      <c r="G368" t="s">
        <v>4235</v>
      </c>
      <c r="H368" t="s">
        <v>4160</v>
      </c>
      <c r="I368" t="s">
        <v>4236</v>
      </c>
      <c r="J368" t="s">
        <v>4237</v>
      </c>
      <c r="K368" t="s">
        <v>110</v>
      </c>
      <c r="L368" t="s">
        <v>3343</v>
      </c>
      <c r="M368" t="s">
        <v>4163</v>
      </c>
      <c r="N368" t="s">
        <v>4164</v>
      </c>
      <c r="O368" t="s">
        <v>3346</v>
      </c>
      <c r="P368" t="s">
        <v>3343</v>
      </c>
      <c r="Q368" t="s">
        <v>3346</v>
      </c>
    </row>
    <row r="369" spans="1:17" x14ac:dyDescent="0.25">
      <c r="A369" t="s">
        <v>3551</v>
      </c>
      <c r="B369" t="s">
        <v>3552</v>
      </c>
      <c r="C369" t="s">
        <v>4100</v>
      </c>
      <c r="D369" t="s">
        <v>4101</v>
      </c>
      <c r="E369">
        <v>210025</v>
      </c>
      <c r="F369" t="s">
        <v>4234</v>
      </c>
      <c r="G369" t="s">
        <v>4235</v>
      </c>
      <c r="H369" t="s">
        <v>4160</v>
      </c>
      <c r="I369" t="s">
        <v>4238</v>
      </c>
      <c r="J369" t="s">
        <v>4239</v>
      </c>
      <c r="K369" t="s">
        <v>2009</v>
      </c>
      <c r="L369" t="s">
        <v>3346</v>
      </c>
      <c r="M369" t="s">
        <v>4163</v>
      </c>
      <c r="N369" t="s">
        <v>4164</v>
      </c>
      <c r="O369" t="s">
        <v>3346</v>
      </c>
      <c r="P369" t="s">
        <v>3343</v>
      </c>
      <c r="Q369" t="s">
        <v>3346</v>
      </c>
    </row>
    <row r="370" spans="1:17" x14ac:dyDescent="0.25">
      <c r="A370" t="s">
        <v>3551</v>
      </c>
      <c r="B370" t="s">
        <v>3552</v>
      </c>
      <c r="C370" t="s">
        <v>4100</v>
      </c>
      <c r="D370" t="s">
        <v>4101</v>
      </c>
      <c r="E370">
        <v>210026</v>
      </c>
      <c r="F370" t="s">
        <v>4240</v>
      </c>
      <c r="G370" t="s">
        <v>4241</v>
      </c>
      <c r="H370" t="s">
        <v>3586</v>
      </c>
      <c r="I370" t="s">
        <v>4242</v>
      </c>
      <c r="J370" t="s">
        <v>4243</v>
      </c>
      <c r="K370" t="s">
        <v>110</v>
      </c>
      <c r="L370" t="s">
        <v>3343</v>
      </c>
      <c r="M370" t="s">
        <v>3344</v>
      </c>
      <c r="N370" t="s">
        <v>3627</v>
      </c>
      <c r="O370" t="s">
        <v>3346</v>
      </c>
      <c r="P370" t="s">
        <v>3343</v>
      </c>
      <c r="Q370" t="s">
        <v>3346</v>
      </c>
    </row>
    <row r="371" spans="1:17" x14ac:dyDescent="0.25">
      <c r="A371" t="s">
        <v>3551</v>
      </c>
      <c r="B371" t="s">
        <v>3552</v>
      </c>
      <c r="C371" t="s">
        <v>4100</v>
      </c>
      <c r="D371" t="s">
        <v>4101</v>
      </c>
      <c r="E371">
        <v>210026</v>
      </c>
      <c r="F371" t="s">
        <v>4240</v>
      </c>
      <c r="G371" t="s">
        <v>4241</v>
      </c>
      <c r="H371" t="s">
        <v>3586</v>
      </c>
      <c r="I371" t="s">
        <v>4244</v>
      </c>
      <c r="J371" t="s">
        <v>4245</v>
      </c>
      <c r="K371" t="s">
        <v>110</v>
      </c>
      <c r="L371" t="s">
        <v>3346</v>
      </c>
      <c r="M371" t="s">
        <v>3344</v>
      </c>
      <c r="N371" t="s">
        <v>3627</v>
      </c>
      <c r="O371" t="s">
        <v>3346</v>
      </c>
      <c r="P371" t="s">
        <v>3343</v>
      </c>
      <c r="Q371" t="s">
        <v>3346</v>
      </c>
    </row>
    <row r="372" spans="1:17" x14ac:dyDescent="0.25">
      <c r="A372" t="s">
        <v>3551</v>
      </c>
      <c r="B372" t="s">
        <v>3552</v>
      </c>
      <c r="C372" t="s">
        <v>4100</v>
      </c>
      <c r="D372" t="s">
        <v>4101</v>
      </c>
      <c r="E372">
        <v>210026</v>
      </c>
      <c r="F372" t="s">
        <v>4240</v>
      </c>
      <c r="G372" t="s">
        <v>4241</v>
      </c>
      <c r="H372" t="s">
        <v>3586</v>
      </c>
      <c r="I372" t="s">
        <v>4246</v>
      </c>
      <c r="J372" t="s">
        <v>4247</v>
      </c>
      <c r="K372" t="s">
        <v>110</v>
      </c>
      <c r="L372" t="s">
        <v>3346</v>
      </c>
      <c r="M372" t="s">
        <v>3344</v>
      </c>
      <c r="N372" t="s">
        <v>3627</v>
      </c>
      <c r="O372" t="s">
        <v>3346</v>
      </c>
      <c r="P372" t="s">
        <v>3343</v>
      </c>
      <c r="Q372" t="s">
        <v>3346</v>
      </c>
    </row>
    <row r="373" spans="1:17" x14ac:dyDescent="0.25">
      <c r="A373" t="s">
        <v>3551</v>
      </c>
      <c r="B373" t="s">
        <v>3552</v>
      </c>
      <c r="C373" t="s">
        <v>4100</v>
      </c>
      <c r="D373" t="s">
        <v>4101</v>
      </c>
      <c r="E373">
        <v>210026</v>
      </c>
      <c r="F373" t="s">
        <v>4240</v>
      </c>
      <c r="G373" t="s">
        <v>4241</v>
      </c>
      <c r="H373" t="s">
        <v>3586</v>
      </c>
      <c r="I373" t="s">
        <v>4248</v>
      </c>
      <c r="J373" t="s">
        <v>4249</v>
      </c>
      <c r="K373" t="s">
        <v>110</v>
      </c>
      <c r="L373" t="s">
        <v>3346</v>
      </c>
      <c r="M373" t="s">
        <v>3344</v>
      </c>
      <c r="N373" t="s">
        <v>3627</v>
      </c>
      <c r="O373" t="s">
        <v>3346</v>
      </c>
      <c r="P373" t="s">
        <v>3343</v>
      </c>
      <c r="Q373" t="s">
        <v>3346</v>
      </c>
    </row>
    <row r="374" spans="1:17" x14ac:dyDescent="0.25">
      <c r="A374" t="s">
        <v>3551</v>
      </c>
      <c r="B374" t="s">
        <v>3552</v>
      </c>
      <c r="C374" t="s">
        <v>4100</v>
      </c>
      <c r="D374" t="s">
        <v>4101</v>
      </c>
      <c r="E374">
        <v>210026</v>
      </c>
      <c r="F374" t="s">
        <v>4240</v>
      </c>
      <c r="G374" t="s">
        <v>4241</v>
      </c>
      <c r="H374" t="s">
        <v>3586</v>
      </c>
      <c r="I374" t="s">
        <v>4250</v>
      </c>
      <c r="J374" t="s">
        <v>4251</v>
      </c>
      <c r="K374" t="s">
        <v>110</v>
      </c>
      <c r="L374" t="s">
        <v>3346</v>
      </c>
      <c r="M374" t="s">
        <v>3344</v>
      </c>
      <c r="N374" t="s">
        <v>3627</v>
      </c>
      <c r="O374" t="s">
        <v>3346</v>
      </c>
      <c r="P374" t="s">
        <v>3343</v>
      </c>
      <c r="Q374" t="s">
        <v>3346</v>
      </c>
    </row>
    <row r="375" spans="1:17" x14ac:dyDescent="0.25">
      <c r="A375" t="s">
        <v>3551</v>
      </c>
      <c r="B375" t="s">
        <v>3552</v>
      </c>
      <c r="C375" t="s">
        <v>4100</v>
      </c>
      <c r="D375" t="s">
        <v>4101</v>
      </c>
      <c r="E375">
        <v>210026</v>
      </c>
      <c r="F375" t="s">
        <v>4240</v>
      </c>
      <c r="G375" t="s">
        <v>4241</v>
      </c>
      <c r="H375" t="s">
        <v>3586</v>
      </c>
      <c r="I375" t="s">
        <v>4252</v>
      </c>
      <c r="J375" t="s">
        <v>4253</v>
      </c>
      <c r="K375" t="s">
        <v>110</v>
      </c>
      <c r="L375" t="s">
        <v>3346</v>
      </c>
      <c r="M375" t="s">
        <v>3344</v>
      </c>
      <c r="N375" t="s">
        <v>3627</v>
      </c>
      <c r="O375" t="s">
        <v>3346</v>
      </c>
      <c r="P375" t="s">
        <v>3343</v>
      </c>
      <c r="Q375" t="s">
        <v>3346</v>
      </c>
    </row>
    <row r="376" spans="1:17" x14ac:dyDescent="0.25">
      <c r="A376" t="s">
        <v>3551</v>
      </c>
      <c r="B376" t="s">
        <v>3552</v>
      </c>
      <c r="C376" t="s">
        <v>4100</v>
      </c>
      <c r="D376" t="s">
        <v>4101</v>
      </c>
      <c r="E376">
        <v>210026</v>
      </c>
      <c r="F376" t="s">
        <v>4240</v>
      </c>
      <c r="G376" t="s">
        <v>4241</v>
      </c>
      <c r="H376" t="s">
        <v>3586</v>
      </c>
      <c r="I376" t="s">
        <v>4254</v>
      </c>
      <c r="J376" t="s">
        <v>4255</v>
      </c>
      <c r="K376" t="s">
        <v>110</v>
      </c>
      <c r="L376" t="s">
        <v>3346</v>
      </c>
      <c r="M376" t="s">
        <v>3344</v>
      </c>
      <c r="N376" t="s">
        <v>3627</v>
      </c>
      <c r="O376" t="s">
        <v>3346</v>
      </c>
      <c r="P376" t="s">
        <v>3343</v>
      </c>
      <c r="Q376" t="s">
        <v>3346</v>
      </c>
    </row>
    <row r="377" spans="1:17" x14ac:dyDescent="0.25">
      <c r="A377" t="s">
        <v>3551</v>
      </c>
      <c r="B377" t="s">
        <v>3552</v>
      </c>
      <c r="C377" t="s">
        <v>4100</v>
      </c>
      <c r="D377" t="s">
        <v>4101</v>
      </c>
      <c r="E377">
        <v>210026</v>
      </c>
      <c r="F377" t="s">
        <v>4240</v>
      </c>
      <c r="G377" t="s">
        <v>4241</v>
      </c>
      <c r="H377" t="s">
        <v>3586</v>
      </c>
      <c r="I377" t="s">
        <v>4256</v>
      </c>
      <c r="J377" t="s">
        <v>4257</v>
      </c>
      <c r="K377" t="s">
        <v>110</v>
      </c>
      <c r="L377" t="s">
        <v>3346</v>
      </c>
      <c r="M377" t="s">
        <v>3344</v>
      </c>
      <c r="N377" t="s">
        <v>3627</v>
      </c>
      <c r="O377" t="s">
        <v>3346</v>
      </c>
      <c r="P377" t="s">
        <v>3343</v>
      </c>
      <c r="Q377" t="s">
        <v>3346</v>
      </c>
    </row>
    <row r="378" spans="1:17" x14ac:dyDescent="0.25">
      <c r="A378" t="s">
        <v>3551</v>
      </c>
      <c r="B378" t="s">
        <v>3552</v>
      </c>
      <c r="C378" t="s">
        <v>4100</v>
      </c>
      <c r="D378" t="s">
        <v>4101</v>
      </c>
      <c r="E378">
        <v>210026</v>
      </c>
      <c r="F378" t="s">
        <v>4240</v>
      </c>
      <c r="G378" t="s">
        <v>4241</v>
      </c>
      <c r="H378" t="s">
        <v>3586</v>
      </c>
      <c r="I378" t="s">
        <v>4258</v>
      </c>
      <c r="J378" t="s">
        <v>4259</v>
      </c>
      <c r="K378" t="s">
        <v>110</v>
      </c>
      <c r="L378" t="s">
        <v>3346</v>
      </c>
      <c r="M378" t="s">
        <v>3344</v>
      </c>
      <c r="N378" t="s">
        <v>3627</v>
      </c>
      <c r="O378" t="s">
        <v>3346</v>
      </c>
      <c r="P378" t="s">
        <v>3343</v>
      </c>
      <c r="Q378" t="s">
        <v>3346</v>
      </c>
    </row>
    <row r="379" spans="1:17" x14ac:dyDescent="0.25">
      <c r="A379" t="s">
        <v>3551</v>
      </c>
      <c r="B379" t="s">
        <v>3552</v>
      </c>
      <c r="C379" t="s">
        <v>4100</v>
      </c>
      <c r="D379" t="s">
        <v>4101</v>
      </c>
      <c r="E379">
        <v>210026</v>
      </c>
      <c r="F379" t="s">
        <v>4240</v>
      </c>
      <c r="G379" t="s">
        <v>4241</v>
      </c>
      <c r="H379" t="s">
        <v>3586</v>
      </c>
      <c r="I379" t="s">
        <v>4260</v>
      </c>
      <c r="J379" t="s">
        <v>4261</v>
      </c>
      <c r="K379" t="s">
        <v>110</v>
      </c>
      <c r="L379" t="s">
        <v>3346</v>
      </c>
      <c r="M379" t="s">
        <v>3344</v>
      </c>
      <c r="N379" t="s">
        <v>3627</v>
      </c>
      <c r="O379" t="s">
        <v>3346</v>
      </c>
      <c r="P379" t="s">
        <v>3343</v>
      </c>
      <c r="Q379" t="s">
        <v>3346</v>
      </c>
    </row>
    <row r="380" spans="1:17" x14ac:dyDescent="0.25">
      <c r="A380" t="s">
        <v>3551</v>
      </c>
      <c r="B380" t="s">
        <v>3552</v>
      </c>
      <c r="C380" t="s">
        <v>4100</v>
      </c>
      <c r="D380" t="s">
        <v>4101</v>
      </c>
      <c r="E380">
        <v>210027</v>
      </c>
      <c r="F380" t="s">
        <v>4262</v>
      </c>
      <c r="G380" t="s">
        <v>4263</v>
      </c>
      <c r="H380" t="s">
        <v>3586</v>
      </c>
      <c r="I380" t="s">
        <v>4264</v>
      </c>
      <c r="J380" t="s">
        <v>4265</v>
      </c>
      <c r="K380" t="s">
        <v>110</v>
      </c>
      <c r="L380" t="s">
        <v>3343</v>
      </c>
      <c r="M380" t="s">
        <v>3570</v>
      </c>
      <c r="N380" t="s">
        <v>3571</v>
      </c>
      <c r="O380" t="s">
        <v>3346</v>
      </c>
      <c r="P380" t="s">
        <v>3343</v>
      </c>
      <c r="Q380" t="s">
        <v>3346</v>
      </c>
    </row>
    <row r="381" spans="1:17" x14ac:dyDescent="0.25">
      <c r="A381" t="s">
        <v>3551</v>
      </c>
      <c r="B381" t="s">
        <v>3552</v>
      </c>
      <c r="C381" t="s">
        <v>4100</v>
      </c>
      <c r="D381" t="s">
        <v>4101</v>
      </c>
      <c r="E381">
        <v>210027</v>
      </c>
      <c r="F381" t="s">
        <v>4262</v>
      </c>
      <c r="G381" t="s">
        <v>4263</v>
      </c>
      <c r="H381" t="s">
        <v>3586</v>
      </c>
      <c r="I381" t="s">
        <v>4266</v>
      </c>
      <c r="J381" t="s">
        <v>4267</v>
      </c>
      <c r="K381" t="s">
        <v>110</v>
      </c>
      <c r="L381" t="s">
        <v>3346</v>
      </c>
      <c r="M381" t="s">
        <v>3570</v>
      </c>
      <c r="N381" t="s">
        <v>3571</v>
      </c>
      <c r="O381" t="s">
        <v>3346</v>
      </c>
      <c r="P381" t="s">
        <v>3343</v>
      </c>
      <c r="Q381" t="s">
        <v>3346</v>
      </c>
    </row>
    <row r="382" spans="1:17" x14ac:dyDescent="0.25">
      <c r="A382" t="s">
        <v>3551</v>
      </c>
      <c r="B382" t="s">
        <v>3552</v>
      </c>
      <c r="C382" t="s">
        <v>4100</v>
      </c>
      <c r="D382" t="s">
        <v>4101</v>
      </c>
      <c r="E382">
        <v>210027</v>
      </c>
      <c r="F382" t="s">
        <v>4262</v>
      </c>
      <c r="G382" t="s">
        <v>4263</v>
      </c>
      <c r="H382" t="s">
        <v>3586</v>
      </c>
      <c r="I382" t="s">
        <v>4268</v>
      </c>
      <c r="J382" t="s">
        <v>4269</v>
      </c>
      <c r="K382" t="s">
        <v>110</v>
      </c>
      <c r="L382" t="s">
        <v>3346</v>
      </c>
      <c r="M382" t="s">
        <v>3570</v>
      </c>
      <c r="N382" t="s">
        <v>3571</v>
      </c>
      <c r="O382" t="s">
        <v>3346</v>
      </c>
      <c r="P382" t="s">
        <v>3343</v>
      </c>
      <c r="Q382" t="s">
        <v>3346</v>
      </c>
    </row>
    <row r="383" spans="1:17" x14ac:dyDescent="0.25">
      <c r="A383" t="s">
        <v>3551</v>
      </c>
      <c r="B383" t="s">
        <v>3552</v>
      </c>
      <c r="C383" t="s">
        <v>4100</v>
      </c>
      <c r="D383" t="s">
        <v>4101</v>
      </c>
      <c r="E383">
        <v>210027</v>
      </c>
      <c r="F383" t="s">
        <v>4262</v>
      </c>
      <c r="G383" t="s">
        <v>4263</v>
      </c>
      <c r="H383" t="s">
        <v>3586</v>
      </c>
      <c r="I383" t="s">
        <v>4270</v>
      </c>
      <c r="J383" t="s">
        <v>4271</v>
      </c>
      <c r="K383" t="s">
        <v>110</v>
      </c>
      <c r="L383" t="s">
        <v>3346</v>
      </c>
      <c r="M383" t="s">
        <v>3570</v>
      </c>
      <c r="N383" t="s">
        <v>3571</v>
      </c>
      <c r="O383" t="s">
        <v>3346</v>
      </c>
      <c r="P383" t="s">
        <v>3343</v>
      </c>
      <c r="Q383" t="s">
        <v>3346</v>
      </c>
    </row>
    <row r="384" spans="1:17" x14ac:dyDescent="0.25">
      <c r="A384" t="s">
        <v>3551</v>
      </c>
      <c r="B384" t="s">
        <v>3552</v>
      </c>
      <c r="C384" t="s">
        <v>4100</v>
      </c>
      <c r="D384" t="s">
        <v>4101</v>
      </c>
      <c r="E384">
        <v>210027</v>
      </c>
      <c r="F384" t="s">
        <v>4262</v>
      </c>
      <c r="G384" t="s">
        <v>4263</v>
      </c>
      <c r="H384" t="s">
        <v>3586</v>
      </c>
      <c r="I384" t="s">
        <v>4272</v>
      </c>
      <c r="J384" t="s">
        <v>4273</v>
      </c>
      <c r="K384" t="s">
        <v>110</v>
      </c>
      <c r="L384" t="s">
        <v>3346</v>
      </c>
      <c r="M384" t="s">
        <v>3570</v>
      </c>
      <c r="N384" t="s">
        <v>3571</v>
      </c>
      <c r="O384" t="s">
        <v>3346</v>
      </c>
      <c r="P384" t="s">
        <v>3343</v>
      </c>
      <c r="Q384" t="s">
        <v>3346</v>
      </c>
    </row>
    <row r="385" spans="1:17" x14ac:dyDescent="0.25">
      <c r="A385" t="s">
        <v>3551</v>
      </c>
      <c r="B385" t="s">
        <v>3552</v>
      </c>
      <c r="C385" t="s">
        <v>4100</v>
      </c>
      <c r="D385" t="s">
        <v>4101</v>
      </c>
      <c r="E385">
        <v>210027</v>
      </c>
      <c r="F385" t="s">
        <v>4262</v>
      </c>
      <c r="G385" t="s">
        <v>4263</v>
      </c>
      <c r="H385" t="s">
        <v>3586</v>
      </c>
      <c r="I385" t="s">
        <v>4274</v>
      </c>
      <c r="J385" t="s">
        <v>4275</v>
      </c>
      <c r="K385" t="s">
        <v>110</v>
      </c>
      <c r="L385" t="s">
        <v>3346</v>
      </c>
      <c r="M385" t="s">
        <v>3570</v>
      </c>
      <c r="N385" t="s">
        <v>3571</v>
      </c>
      <c r="O385" t="s">
        <v>3346</v>
      </c>
      <c r="P385" t="s">
        <v>3343</v>
      </c>
      <c r="Q385" t="s">
        <v>3346</v>
      </c>
    </row>
    <row r="386" spans="1:17" x14ac:dyDescent="0.25">
      <c r="A386" t="s">
        <v>3551</v>
      </c>
      <c r="B386" t="s">
        <v>3552</v>
      </c>
      <c r="C386" t="s">
        <v>4100</v>
      </c>
      <c r="D386" t="s">
        <v>4101</v>
      </c>
      <c r="E386">
        <v>210027</v>
      </c>
      <c r="F386" t="s">
        <v>4262</v>
      </c>
      <c r="G386" t="s">
        <v>4263</v>
      </c>
      <c r="H386" t="s">
        <v>3586</v>
      </c>
      <c r="I386" t="s">
        <v>4276</v>
      </c>
      <c r="J386" t="s">
        <v>4277</v>
      </c>
      <c r="K386" t="s">
        <v>110</v>
      </c>
      <c r="L386" t="s">
        <v>3346</v>
      </c>
      <c r="M386" t="s">
        <v>3570</v>
      </c>
      <c r="N386" t="s">
        <v>3571</v>
      </c>
      <c r="O386" t="s">
        <v>3346</v>
      </c>
      <c r="P386" t="s">
        <v>3343</v>
      </c>
      <c r="Q386" t="s">
        <v>3346</v>
      </c>
    </row>
    <row r="387" spans="1:17" x14ac:dyDescent="0.25">
      <c r="A387" t="s">
        <v>3551</v>
      </c>
      <c r="B387" t="s">
        <v>3552</v>
      </c>
      <c r="C387" t="s">
        <v>4100</v>
      </c>
      <c r="D387" t="s">
        <v>4101</v>
      </c>
      <c r="E387">
        <v>210027</v>
      </c>
      <c r="F387" t="s">
        <v>4262</v>
      </c>
      <c r="G387" t="s">
        <v>4263</v>
      </c>
      <c r="H387" t="s">
        <v>3586</v>
      </c>
      <c r="I387" t="s">
        <v>4278</v>
      </c>
      <c r="J387" t="s">
        <v>4279</v>
      </c>
      <c r="K387" t="s">
        <v>110</v>
      </c>
      <c r="L387" t="s">
        <v>3346</v>
      </c>
      <c r="M387" t="s">
        <v>3570</v>
      </c>
      <c r="N387" t="s">
        <v>3571</v>
      </c>
      <c r="O387" t="s">
        <v>3346</v>
      </c>
      <c r="P387" t="s">
        <v>3343</v>
      </c>
      <c r="Q387" t="s">
        <v>3346</v>
      </c>
    </row>
    <row r="388" spans="1:17" x14ac:dyDescent="0.25">
      <c r="A388" t="s">
        <v>3551</v>
      </c>
      <c r="B388" t="s">
        <v>3552</v>
      </c>
      <c r="C388" t="s">
        <v>4100</v>
      </c>
      <c r="D388" t="s">
        <v>4101</v>
      </c>
      <c r="E388">
        <v>210027</v>
      </c>
      <c r="F388" t="s">
        <v>4262</v>
      </c>
      <c r="G388" t="s">
        <v>4263</v>
      </c>
      <c r="H388" t="s">
        <v>3586</v>
      </c>
      <c r="I388" t="s">
        <v>4280</v>
      </c>
      <c r="J388" t="s">
        <v>4281</v>
      </c>
      <c r="K388" t="s">
        <v>110</v>
      </c>
      <c r="L388" t="s">
        <v>3346</v>
      </c>
      <c r="M388" t="s">
        <v>3570</v>
      </c>
      <c r="N388" t="s">
        <v>3571</v>
      </c>
      <c r="O388" t="s">
        <v>3346</v>
      </c>
      <c r="P388" t="s">
        <v>3343</v>
      </c>
      <c r="Q388" t="s">
        <v>3346</v>
      </c>
    </row>
    <row r="389" spans="1:17" x14ac:dyDescent="0.25">
      <c r="A389" t="s">
        <v>3551</v>
      </c>
      <c r="B389" t="s">
        <v>3552</v>
      </c>
      <c r="C389" t="s">
        <v>4100</v>
      </c>
      <c r="D389" t="s">
        <v>4101</v>
      </c>
      <c r="E389">
        <v>210028</v>
      </c>
      <c r="F389" t="s">
        <v>4282</v>
      </c>
      <c r="G389" t="s">
        <v>4283</v>
      </c>
      <c r="H389" t="s">
        <v>4284</v>
      </c>
      <c r="I389" t="s">
        <v>4285</v>
      </c>
      <c r="J389" t="s">
        <v>4286</v>
      </c>
      <c r="K389" t="s">
        <v>2009</v>
      </c>
      <c r="L389" t="s">
        <v>3343</v>
      </c>
      <c r="M389" t="s">
        <v>4200</v>
      </c>
      <c r="N389" t="s">
        <v>4201</v>
      </c>
      <c r="O389" t="s">
        <v>3346</v>
      </c>
      <c r="P389" t="s">
        <v>3343</v>
      </c>
      <c r="Q389" t="s">
        <v>3346</v>
      </c>
    </row>
    <row r="390" spans="1:17" x14ac:dyDescent="0.25">
      <c r="A390" t="s">
        <v>3551</v>
      </c>
      <c r="B390" t="s">
        <v>3552</v>
      </c>
      <c r="C390" t="s">
        <v>4100</v>
      </c>
      <c r="D390" t="s">
        <v>4101</v>
      </c>
      <c r="E390">
        <v>210028</v>
      </c>
      <c r="F390" t="s">
        <v>4282</v>
      </c>
      <c r="G390" t="s">
        <v>4283</v>
      </c>
      <c r="H390" t="s">
        <v>4284</v>
      </c>
      <c r="I390" t="s">
        <v>4287</v>
      </c>
      <c r="J390" t="s">
        <v>4288</v>
      </c>
      <c r="K390" t="s">
        <v>2009</v>
      </c>
      <c r="L390" t="s">
        <v>3346</v>
      </c>
      <c r="M390" t="s">
        <v>4200</v>
      </c>
      <c r="N390" t="s">
        <v>4201</v>
      </c>
      <c r="O390" t="s">
        <v>3346</v>
      </c>
      <c r="P390" t="s">
        <v>3343</v>
      </c>
      <c r="Q390" t="s">
        <v>3346</v>
      </c>
    </row>
    <row r="391" spans="1:17" x14ac:dyDescent="0.25">
      <c r="A391" t="s">
        <v>3551</v>
      </c>
      <c r="B391" t="s">
        <v>3552</v>
      </c>
      <c r="C391" t="s">
        <v>4100</v>
      </c>
      <c r="D391" t="s">
        <v>4101</v>
      </c>
      <c r="E391">
        <v>210028</v>
      </c>
      <c r="F391" t="s">
        <v>4282</v>
      </c>
      <c r="G391" t="s">
        <v>4283</v>
      </c>
      <c r="H391" t="s">
        <v>4284</v>
      </c>
      <c r="I391" t="s">
        <v>4289</v>
      </c>
      <c r="J391" t="s">
        <v>52</v>
      </c>
      <c r="K391" t="s">
        <v>110</v>
      </c>
      <c r="L391" t="s">
        <v>3346</v>
      </c>
      <c r="M391" t="s">
        <v>4200</v>
      </c>
      <c r="N391" t="s">
        <v>4201</v>
      </c>
      <c r="O391" t="s">
        <v>3346</v>
      </c>
      <c r="P391" t="s">
        <v>3343</v>
      </c>
      <c r="Q391" t="s">
        <v>3346</v>
      </c>
    </row>
    <row r="392" spans="1:17" x14ac:dyDescent="0.25">
      <c r="A392" t="s">
        <v>3551</v>
      </c>
      <c r="B392" t="s">
        <v>3552</v>
      </c>
      <c r="C392" t="s">
        <v>4100</v>
      </c>
      <c r="D392" t="s">
        <v>4101</v>
      </c>
      <c r="E392">
        <v>210028</v>
      </c>
      <c r="F392" t="s">
        <v>4282</v>
      </c>
      <c r="G392" t="s">
        <v>4283</v>
      </c>
      <c r="H392" t="s">
        <v>4284</v>
      </c>
      <c r="I392" t="s">
        <v>4290</v>
      </c>
      <c r="J392" t="s">
        <v>4291</v>
      </c>
      <c r="K392" t="s">
        <v>2009</v>
      </c>
      <c r="L392" t="s">
        <v>3346</v>
      </c>
      <c r="M392" t="s">
        <v>4200</v>
      </c>
      <c r="N392" t="s">
        <v>4201</v>
      </c>
      <c r="O392" t="s">
        <v>3346</v>
      </c>
      <c r="P392" t="s">
        <v>3343</v>
      </c>
      <c r="Q392" t="s">
        <v>3346</v>
      </c>
    </row>
    <row r="393" spans="1:17" x14ac:dyDescent="0.25">
      <c r="A393" t="s">
        <v>3551</v>
      </c>
      <c r="B393" t="s">
        <v>3552</v>
      </c>
      <c r="C393" t="s">
        <v>4100</v>
      </c>
      <c r="D393" t="s">
        <v>4101</v>
      </c>
      <c r="E393">
        <v>210028</v>
      </c>
      <c r="F393" t="s">
        <v>4282</v>
      </c>
      <c r="G393" t="s">
        <v>4283</v>
      </c>
      <c r="H393" t="s">
        <v>4284</v>
      </c>
      <c r="I393" t="s">
        <v>4292</v>
      </c>
      <c r="J393" t="s">
        <v>4293</v>
      </c>
      <c r="K393" t="s">
        <v>2009</v>
      </c>
      <c r="L393" t="s">
        <v>3346</v>
      </c>
      <c r="M393" t="s">
        <v>4200</v>
      </c>
      <c r="N393" t="s">
        <v>4201</v>
      </c>
      <c r="O393" t="s">
        <v>3346</v>
      </c>
      <c r="P393" t="s">
        <v>3343</v>
      </c>
      <c r="Q393" t="s">
        <v>3346</v>
      </c>
    </row>
    <row r="394" spans="1:17" x14ac:dyDescent="0.25">
      <c r="A394" t="s">
        <v>3551</v>
      </c>
      <c r="B394" t="s">
        <v>3552</v>
      </c>
      <c r="C394" t="s">
        <v>4100</v>
      </c>
      <c r="D394" t="s">
        <v>4101</v>
      </c>
      <c r="E394">
        <v>210028</v>
      </c>
      <c r="F394" t="s">
        <v>4282</v>
      </c>
      <c r="G394" t="s">
        <v>4283</v>
      </c>
      <c r="H394" t="s">
        <v>4284</v>
      </c>
      <c r="I394" t="s">
        <v>4294</v>
      </c>
      <c r="J394" t="s">
        <v>103</v>
      </c>
      <c r="K394" t="s">
        <v>110</v>
      </c>
      <c r="L394" t="s">
        <v>3346</v>
      </c>
      <c r="M394" t="s">
        <v>4200</v>
      </c>
      <c r="N394" t="s">
        <v>4201</v>
      </c>
      <c r="O394" t="s">
        <v>3346</v>
      </c>
      <c r="P394" t="s">
        <v>3343</v>
      </c>
      <c r="Q394" t="s">
        <v>3346</v>
      </c>
    </row>
    <row r="395" spans="1:17" x14ac:dyDescent="0.25">
      <c r="A395" t="s">
        <v>3551</v>
      </c>
      <c r="B395" t="s">
        <v>3552</v>
      </c>
      <c r="C395" t="s">
        <v>4100</v>
      </c>
      <c r="D395" t="s">
        <v>4101</v>
      </c>
      <c r="E395">
        <v>210029</v>
      </c>
      <c r="F395" t="s">
        <v>4295</v>
      </c>
      <c r="G395" t="s">
        <v>4296</v>
      </c>
      <c r="H395" t="s">
        <v>4284</v>
      </c>
      <c r="I395" t="s">
        <v>4297</v>
      </c>
      <c r="J395" t="s">
        <v>4298</v>
      </c>
      <c r="K395" t="s">
        <v>2009</v>
      </c>
      <c r="L395" t="s">
        <v>3343</v>
      </c>
      <c r="M395" t="s">
        <v>4200</v>
      </c>
      <c r="N395" t="s">
        <v>4201</v>
      </c>
      <c r="O395" t="s">
        <v>3346</v>
      </c>
      <c r="P395" t="s">
        <v>3343</v>
      </c>
      <c r="Q395" t="s">
        <v>3346</v>
      </c>
    </row>
    <row r="396" spans="1:17" x14ac:dyDescent="0.25">
      <c r="A396" t="s">
        <v>3551</v>
      </c>
      <c r="B396" t="s">
        <v>3552</v>
      </c>
      <c r="C396" t="s">
        <v>4100</v>
      </c>
      <c r="D396" t="s">
        <v>4101</v>
      </c>
      <c r="E396">
        <v>210029</v>
      </c>
      <c r="F396" t="s">
        <v>4295</v>
      </c>
      <c r="G396" t="s">
        <v>4296</v>
      </c>
      <c r="H396" t="s">
        <v>4284</v>
      </c>
      <c r="I396" t="s">
        <v>4299</v>
      </c>
      <c r="J396" t="s">
        <v>4300</v>
      </c>
      <c r="K396" t="s">
        <v>110</v>
      </c>
      <c r="L396" t="s">
        <v>3346</v>
      </c>
      <c r="M396" t="s">
        <v>4200</v>
      </c>
      <c r="N396" t="s">
        <v>4201</v>
      </c>
      <c r="O396" t="s">
        <v>3346</v>
      </c>
      <c r="P396" t="s">
        <v>3343</v>
      </c>
      <c r="Q396" t="s">
        <v>3346</v>
      </c>
    </row>
    <row r="397" spans="1:17" x14ac:dyDescent="0.25">
      <c r="A397" t="s">
        <v>3551</v>
      </c>
      <c r="B397" t="s">
        <v>3552</v>
      </c>
      <c r="C397" t="s">
        <v>4100</v>
      </c>
      <c r="D397" t="s">
        <v>4101</v>
      </c>
      <c r="E397">
        <v>210030</v>
      </c>
      <c r="F397" t="s">
        <v>4301</v>
      </c>
      <c r="G397" t="s">
        <v>4302</v>
      </c>
      <c r="H397" t="s">
        <v>4284</v>
      </c>
      <c r="I397" t="s">
        <v>4303</v>
      </c>
      <c r="J397" t="s">
        <v>4304</v>
      </c>
      <c r="K397" t="s">
        <v>2009</v>
      </c>
      <c r="L397" t="s">
        <v>3343</v>
      </c>
      <c r="M397" t="s">
        <v>4200</v>
      </c>
      <c r="N397" t="s">
        <v>4201</v>
      </c>
      <c r="O397" t="s">
        <v>3346</v>
      </c>
      <c r="P397" t="s">
        <v>3343</v>
      </c>
      <c r="Q397" t="s">
        <v>3346</v>
      </c>
    </row>
    <row r="398" spans="1:17" x14ac:dyDescent="0.25">
      <c r="A398" t="s">
        <v>3551</v>
      </c>
      <c r="B398" t="s">
        <v>3552</v>
      </c>
      <c r="C398" t="s">
        <v>4100</v>
      </c>
      <c r="D398" t="s">
        <v>4101</v>
      </c>
      <c r="E398">
        <v>210030</v>
      </c>
      <c r="F398" t="s">
        <v>4301</v>
      </c>
      <c r="G398" t="s">
        <v>4302</v>
      </c>
      <c r="H398" t="s">
        <v>4284</v>
      </c>
      <c r="I398" t="s">
        <v>4305</v>
      </c>
      <c r="J398" t="s">
        <v>2060</v>
      </c>
      <c r="K398" t="s">
        <v>2009</v>
      </c>
      <c r="L398" t="s">
        <v>3346</v>
      </c>
      <c r="M398" t="s">
        <v>4200</v>
      </c>
      <c r="N398" t="s">
        <v>4201</v>
      </c>
      <c r="O398" t="s">
        <v>3346</v>
      </c>
      <c r="P398" t="s">
        <v>3343</v>
      </c>
      <c r="Q398" t="s">
        <v>3346</v>
      </c>
    </row>
    <row r="399" spans="1:17" x14ac:dyDescent="0.25">
      <c r="A399" t="s">
        <v>3551</v>
      </c>
      <c r="B399" t="s">
        <v>3552</v>
      </c>
      <c r="C399" t="s">
        <v>4100</v>
      </c>
      <c r="D399" t="s">
        <v>4101</v>
      </c>
      <c r="E399">
        <v>210031</v>
      </c>
      <c r="F399" t="s">
        <v>4306</v>
      </c>
      <c r="G399" t="s">
        <v>4307</v>
      </c>
      <c r="H399" t="s">
        <v>4135</v>
      </c>
      <c r="I399" t="s">
        <v>4308</v>
      </c>
      <c r="J399" t="s">
        <v>4309</v>
      </c>
      <c r="K399" t="s">
        <v>38</v>
      </c>
      <c r="L399" t="s">
        <v>3343</v>
      </c>
      <c r="M399" t="s">
        <v>3344</v>
      </c>
      <c r="N399" t="s">
        <v>3686</v>
      </c>
      <c r="O399" t="s">
        <v>3346</v>
      </c>
      <c r="P399" t="s">
        <v>3343</v>
      </c>
      <c r="Q399" t="s">
        <v>3346</v>
      </c>
    </row>
    <row r="400" spans="1:17" x14ac:dyDescent="0.25">
      <c r="A400" t="s">
        <v>3551</v>
      </c>
      <c r="B400" t="s">
        <v>3552</v>
      </c>
      <c r="C400" t="s">
        <v>4100</v>
      </c>
      <c r="D400" t="s">
        <v>4101</v>
      </c>
      <c r="E400">
        <v>210032</v>
      </c>
      <c r="F400" t="s">
        <v>4310</v>
      </c>
      <c r="G400" t="s">
        <v>4311</v>
      </c>
      <c r="H400" t="s">
        <v>4135</v>
      </c>
      <c r="I400" t="s">
        <v>4312</v>
      </c>
      <c r="J400" t="s">
        <v>4313</v>
      </c>
      <c r="K400" t="s">
        <v>38</v>
      </c>
      <c r="L400" t="s">
        <v>3343</v>
      </c>
      <c r="M400" t="s">
        <v>3748</v>
      </c>
      <c r="N400" t="s">
        <v>4314</v>
      </c>
      <c r="O400" t="s">
        <v>3346</v>
      </c>
      <c r="P400" t="s">
        <v>3343</v>
      </c>
      <c r="Q400" t="s">
        <v>3346</v>
      </c>
    </row>
    <row r="401" spans="1:17" x14ac:dyDescent="0.25">
      <c r="A401" t="s">
        <v>3551</v>
      </c>
      <c r="B401" t="s">
        <v>3552</v>
      </c>
      <c r="C401" t="s">
        <v>4100</v>
      </c>
      <c r="D401" t="s">
        <v>4101</v>
      </c>
      <c r="E401">
        <v>210033</v>
      </c>
      <c r="F401" t="s">
        <v>4315</v>
      </c>
      <c r="G401" t="s">
        <v>4316</v>
      </c>
      <c r="H401" t="s">
        <v>4135</v>
      </c>
      <c r="I401" t="s">
        <v>4317</v>
      </c>
      <c r="J401" t="s">
        <v>4318</v>
      </c>
      <c r="K401" t="s">
        <v>38</v>
      </c>
      <c r="L401" t="s">
        <v>3343</v>
      </c>
      <c r="M401" t="s">
        <v>3748</v>
      </c>
      <c r="N401" t="s">
        <v>4314</v>
      </c>
      <c r="O401" t="s">
        <v>3346</v>
      </c>
      <c r="P401" t="s">
        <v>3343</v>
      </c>
      <c r="Q401" t="s">
        <v>3346</v>
      </c>
    </row>
    <row r="402" spans="1:17" x14ac:dyDescent="0.25">
      <c r="A402" t="s">
        <v>3551</v>
      </c>
      <c r="B402" t="s">
        <v>3552</v>
      </c>
      <c r="C402" t="s">
        <v>4100</v>
      </c>
      <c r="D402" t="s">
        <v>4101</v>
      </c>
      <c r="E402">
        <v>210034</v>
      </c>
      <c r="F402" t="s">
        <v>4319</v>
      </c>
      <c r="G402" t="s">
        <v>4320</v>
      </c>
      <c r="H402" t="s">
        <v>3586</v>
      </c>
      <c r="I402" t="s">
        <v>4321</v>
      </c>
      <c r="J402" t="s">
        <v>4322</v>
      </c>
      <c r="K402" t="s">
        <v>110</v>
      </c>
      <c r="L402" t="s">
        <v>3343</v>
      </c>
      <c r="M402" t="s">
        <v>3344</v>
      </c>
      <c r="N402" t="s">
        <v>4323</v>
      </c>
      <c r="O402" t="s">
        <v>3346</v>
      </c>
      <c r="P402" t="s">
        <v>3343</v>
      </c>
      <c r="Q402" t="s">
        <v>3346</v>
      </c>
    </row>
    <row r="403" spans="1:17" x14ac:dyDescent="0.25">
      <c r="A403" t="s">
        <v>3551</v>
      </c>
      <c r="B403" t="s">
        <v>3552</v>
      </c>
      <c r="C403" t="s">
        <v>4100</v>
      </c>
      <c r="D403" t="s">
        <v>4101</v>
      </c>
      <c r="E403">
        <v>210035</v>
      </c>
      <c r="F403" t="s">
        <v>4324</v>
      </c>
      <c r="G403" t="s">
        <v>4325</v>
      </c>
      <c r="H403" t="s">
        <v>3586</v>
      </c>
      <c r="I403" t="s">
        <v>4326</v>
      </c>
      <c r="J403" t="s">
        <v>4327</v>
      </c>
      <c r="K403" t="s">
        <v>110</v>
      </c>
      <c r="L403" t="s">
        <v>3343</v>
      </c>
      <c r="M403" t="s">
        <v>4328</v>
      </c>
      <c r="N403" t="s">
        <v>4329</v>
      </c>
      <c r="O403" t="s">
        <v>3346</v>
      </c>
      <c r="P403" t="s">
        <v>3343</v>
      </c>
      <c r="Q403" t="s">
        <v>3346</v>
      </c>
    </row>
    <row r="404" spans="1:17" x14ac:dyDescent="0.25">
      <c r="A404" t="s">
        <v>3551</v>
      </c>
      <c r="B404" t="s">
        <v>3552</v>
      </c>
      <c r="C404" t="s">
        <v>4100</v>
      </c>
      <c r="D404" t="s">
        <v>4101</v>
      </c>
      <c r="E404">
        <v>210036</v>
      </c>
      <c r="F404" t="s">
        <v>4330</v>
      </c>
      <c r="G404" t="s">
        <v>4331</v>
      </c>
      <c r="H404" t="s">
        <v>3586</v>
      </c>
      <c r="I404" t="s">
        <v>4332</v>
      </c>
      <c r="J404" t="s">
        <v>4333</v>
      </c>
      <c r="K404" t="s">
        <v>110</v>
      </c>
      <c r="L404" t="s">
        <v>3343</v>
      </c>
      <c r="M404" t="s">
        <v>3397</v>
      </c>
      <c r="N404" t="s">
        <v>4334</v>
      </c>
      <c r="O404" t="s">
        <v>3346</v>
      </c>
      <c r="P404" t="s">
        <v>3343</v>
      </c>
      <c r="Q404" t="s">
        <v>3346</v>
      </c>
    </row>
    <row r="405" spans="1:17" x14ac:dyDescent="0.25">
      <c r="A405" t="s">
        <v>3551</v>
      </c>
      <c r="B405" t="s">
        <v>3552</v>
      </c>
      <c r="C405" t="s">
        <v>4100</v>
      </c>
      <c r="D405" t="s">
        <v>4101</v>
      </c>
      <c r="E405">
        <v>210036</v>
      </c>
      <c r="F405" t="s">
        <v>4330</v>
      </c>
      <c r="G405" t="s">
        <v>4331</v>
      </c>
      <c r="H405" t="s">
        <v>3586</v>
      </c>
      <c r="I405" t="s">
        <v>4335</v>
      </c>
      <c r="J405" t="s">
        <v>4336</v>
      </c>
      <c r="K405" t="s">
        <v>110</v>
      </c>
      <c r="L405" t="s">
        <v>3346</v>
      </c>
      <c r="M405" t="s">
        <v>3397</v>
      </c>
      <c r="N405" t="s">
        <v>4334</v>
      </c>
      <c r="O405" t="s">
        <v>3346</v>
      </c>
      <c r="P405" t="s">
        <v>3343</v>
      </c>
      <c r="Q405" t="s">
        <v>3346</v>
      </c>
    </row>
    <row r="406" spans="1:17" x14ac:dyDescent="0.25">
      <c r="A406" t="s">
        <v>3551</v>
      </c>
      <c r="B406" t="s">
        <v>3552</v>
      </c>
      <c r="C406" t="s">
        <v>4100</v>
      </c>
      <c r="D406" t="s">
        <v>4101</v>
      </c>
      <c r="E406">
        <v>210037</v>
      </c>
      <c r="F406" t="s">
        <v>4337</v>
      </c>
      <c r="G406" t="s">
        <v>4338</v>
      </c>
      <c r="H406" t="s">
        <v>4135</v>
      </c>
      <c r="I406" t="s">
        <v>4339</v>
      </c>
      <c r="J406" t="s">
        <v>4340</v>
      </c>
      <c r="K406" t="s">
        <v>38</v>
      </c>
      <c r="L406" t="s">
        <v>3343</v>
      </c>
      <c r="M406" t="s">
        <v>3344</v>
      </c>
      <c r="N406" t="s">
        <v>3627</v>
      </c>
      <c r="O406" t="s">
        <v>3346</v>
      </c>
      <c r="P406" t="s">
        <v>3346</v>
      </c>
      <c r="Q406" t="s">
        <v>3346</v>
      </c>
    </row>
    <row r="407" spans="1:17" x14ac:dyDescent="0.25">
      <c r="A407" t="s">
        <v>3551</v>
      </c>
      <c r="B407" t="s">
        <v>3552</v>
      </c>
      <c r="C407" t="s">
        <v>4100</v>
      </c>
      <c r="D407" t="s">
        <v>4101</v>
      </c>
      <c r="E407">
        <v>210038</v>
      </c>
      <c r="F407" t="s">
        <v>4341</v>
      </c>
      <c r="G407" t="s">
        <v>4342</v>
      </c>
      <c r="H407" t="s">
        <v>4135</v>
      </c>
      <c r="I407" t="s">
        <v>4343</v>
      </c>
      <c r="J407" t="s">
        <v>4344</v>
      </c>
      <c r="K407" t="s">
        <v>38</v>
      </c>
      <c r="L407" t="s">
        <v>3343</v>
      </c>
      <c r="M407" t="s">
        <v>3344</v>
      </c>
      <c r="N407" t="s">
        <v>4323</v>
      </c>
      <c r="O407" t="s">
        <v>3346</v>
      </c>
      <c r="P407" t="s">
        <v>3346</v>
      </c>
      <c r="Q407" t="s">
        <v>3346</v>
      </c>
    </row>
    <row r="408" spans="1:17" x14ac:dyDescent="0.25">
      <c r="A408" t="s">
        <v>3551</v>
      </c>
      <c r="B408" t="s">
        <v>3552</v>
      </c>
      <c r="C408" t="s">
        <v>4100</v>
      </c>
      <c r="D408" t="s">
        <v>4101</v>
      </c>
      <c r="E408">
        <v>210039</v>
      </c>
      <c r="F408" t="s">
        <v>2185</v>
      </c>
      <c r="G408" t="s">
        <v>3500</v>
      </c>
      <c r="H408" t="s">
        <v>3498</v>
      </c>
      <c r="I408" t="s">
        <v>4345</v>
      </c>
      <c r="J408" t="s">
        <v>1579</v>
      </c>
      <c r="K408" t="s">
        <v>110</v>
      </c>
      <c r="L408" t="s">
        <v>3343</v>
      </c>
      <c r="M408" t="s">
        <v>3344</v>
      </c>
      <c r="N408" t="s">
        <v>3360</v>
      </c>
      <c r="O408" t="s">
        <v>3346</v>
      </c>
      <c r="P408" t="s">
        <v>3346</v>
      </c>
      <c r="Q408" t="s">
        <v>3346</v>
      </c>
    </row>
    <row r="409" spans="1:17" x14ac:dyDescent="0.25">
      <c r="A409" t="s">
        <v>3551</v>
      </c>
      <c r="B409" t="s">
        <v>3552</v>
      </c>
      <c r="C409" t="s">
        <v>4100</v>
      </c>
      <c r="D409" t="s">
        <v>4101</v>
      </c>
      <c r="E409">
        <v>210039</v>
      </c>
      <c r="F409" t="s">
        <v>2185</v>
      </c>
      <c r="G409" t="s">
        <v>3500</v>
      </c>
      <c r="H409" t="s">
        <v>3498</v>
      </c>
      <c r="I409" t="s">
        <v>4346</v>
      </c>
      <c r="J409" t="s">
        <v>4347</v>
      </c>
      <c r="K409" t="s">
        <v>4348</v>
      </c>
      <c r="L409" t="s">
        <v>3346</v>
      </c>
      <c r="M409" t="s">
        <v>3344</v>
      </c>
      <c r="N409" t="s">
        <v>3360</v>
      </c>
      <c r="O409" t="s">
        <v>3346</v>
      </c>
      <c r="P409" t="s">
        <v>3346</v>
      </c>
      <c r="Q409" t="s">
        <v>3346</v>
      </c>
    </row>
    <row r="410" spans="1:17" x14ac:dyDescent="0.25">
      <c r="A410" t="s">
        <v>3551</v>
      </c>
      <c r="B410" t="s">
        <v>3552</v>
      </c>
      <c r="C410" t="s">
        <v>4100</v>
      </c>
      <c r="D410" t="s">
        <v>4101</v>
      </c>
      <c r="E410">
        <v>210041</v>
      </c>
      <c r="F410" t="s">
        <v>128</v>
      </c>
      <c r="G410" t="s">
        <v>3525</v>
      </c>
      <c r="H410" t="s">
        <v>3701</v>
      </c>
      <c r="I410" t="s">
        <v>4349</v>
      </c>
      <c r="J410" t="s">
        <v>935</v>
      </c>
      <c r="K410" t="s">
        <v>110</v>
      </c>
      <c r="L410" t="s">
        <v>3343</v>
      </c>
      <c r="M410" t="s">
        <v>3344</v>
      </c>
      <c r="N410" t="s">
        <v>4350</v>
      </c>
      <c r="O410" t="s">
        <v>3346</v>
      </c>
      <c r="P410" t="s">
        <v>3346</v>
      </c>
      <c r="Q410" t="s">
        <v>3346</v>
      </c>
    </row>
    <row r="411" spans="1:17" x14ac:dyDescent="0.25">
      <c r="A411" t="s">
        <v>3551</v>
      </c>
      <c r="B411" t="s">
        <v>3552</v>
      </c>
      <c r="C411" t="s">
        <v>4351</v>
      </c>
      <c r="D411" t="s">
        <v>4352</v>
      </c>
      <c r="E411">
        <v>211001</v>
      </c>
      <c r="F411" t="s">
        <v>4353</v>
      </c>
      <c r="G411" t="s">
        <v>4354</v>
      </c>
      <c r="H411" t="s">
        <v>3394</v>
      </c>
      <c r="I411" t="s">
        <v>4355</v>
      </c>
      <c r="J411" t="s">
        <v>4356</v>
      </c>
      <c r="K411" t="s">
        <v>110</v>
      </c>
      <c r="L411" t="s">
        <v>3343</v>
      </c>
      <c r="M411" t="s">
        <v>3344</v>
      </c>
      <c r="N411" t="s">
        <v>4357</v>
      </c>
      <c r="O411" t="s">
        <v>3346</v>
      </c>
      <c r="P411" t="s">
        <v>3343</v>
      </c>
      <c r="Q411" t="s">
        <v>3346</v>
      </c>
    </row>
    <row r="412" spans="1:17" x14ac:dyDescent="0.25">
      <c r="A412" t="s">
        <v>3551</v>
      </c>
      <c r="B412" t="s">
        <v>3552</v>
      </c>
      <c r="C412" t="s">
        <v>4351</v>
      </c>
      <c r="D412" t="s">
        <v>4352</v>
      </c>
      <c r="E412">
        <v>211001</v>
      </c>
      <c r="F412" t="s">
        <v>4353</v>
      </c>
      <c r="G412" t="s">
        <v>4354</v>
      </c>
      <c r="H412" t="s">
        <v>3394</v>
      </c>
      <c r="I412" t="s">
        <v>4358</v>
      </c>
      <c r="J412" t="s">
        <v>4359</v>
      </c>
      <c r="K412" t="s">
        <v>110</v>
      </c>
      <c r="L412" t="s">
        <v>3346</v>
      </c>
      <c r="M412" t="s">
        <v>3344</v>
      </c>
      <c r="N412" t="s">
        <v>4357</v>
      </c>
      <c r="O412" t="s">
        <v>3346</v>
      </c>
      <c r="P412" t="s">
        <v>3343</v>
      </c>
      <c r="Q412" t="s">
        <v>3346</v>
      </c>
    </row>
    <row r="413" spans="1:17" x14ac:dyDescent="0.25">
      <c r="A413" t="s">
        <v>3551</v>
      </c>
      <c r="B413" t="s">
        <v>3552</v>
      </c>
      <c r="C413" t="s">
        <v>4351</v>
      </c>
      <c r="D413" t="s">
        <v>4352</v>
      </c>
      <c r="E413">
        <v>211002</v>
      </c>
      <c r="F413" t="s">
        <v>4360</v>
      </c>
      <c r="G413" t="s">
        <v>4361</v>
      </c>
      <c r="H413" t="s">
        <v>4362</v>
      </c>
      <c r="I413" t="s">
        <v>4363</v>
      </c>
      <c r="J413" t="s">
        <v>4359</v>
      </c>
      <c r="K413" t="s">
        <v>110</v>
      </c>
      <c r="L413" t="s">
        <v>3343</v>
      </c>
      <c r="M413" t="s">
        <v>3344</v>
      </c>
      <c r="N413" t="s">
        <v>4357</v>
      </c>
      <c r="O413" t="s">
        <v>3346</v>
      </c>
      <c r="P413" t="s">
        <v>3343</v>
      </c>
      <c r="Q413" t="s">
        <v>3346</v>
      </c>
    </row>
    <row r="414" spans="1:17" x14ac:dyDescent="0.25">
      <c r="A414" t="s">
        <v>3551</v>
      </c>
      <c r="B414" t="s">
        <v>3552</v>
      </c>
      <c r="C414" t="s">
        <v>4351</v>
      </c>
      <c r="D414" t="s">
        <v>4352</v>
      </c>
      <c r="E414">
        <v>211004</v>
      </c>
      <c r="F414" t="s">
        <v>4364</v>
      </c>
      <c r="G414" t="s">
        <v>4365</v>
      </c>
      <c r="H414" t="s">
        <v>4366</v>
      </c>
      <c r="I414" t="s">
        <v>4367</v>
      </c>
      <c r="J414" t="s">
        <v>4368</v>
      </c>
      <c r="K414" t="s">
        <v>110</v>
      </c>
      <c r="L414" t="s">
        <v>3343</v>
      </c>
      <c r="M414" t="s">
        <v>3344</v>
      </c>
      <c r="N414" t="s">
        <v>3686</v>
      </c>
      <c r="O414" t="s">
        <v>3346</v>
      </c>
      <c r="P414" t="s">
        <v>3343</v>
      </c>
      <c r="Q414" t="s">
        <v>3346</v>
      </c>
    </row>
    <row r="415" spans="1:17" x14ac:dyDescent="0.25">
      <c r="A415" t="s">
        <v>3551</v>
      </c>
      <c r="B415" t="s">
        <v>3552</v>
      </c>
      <c r="C415" t="s">
        <v>4351</v>
      </c>
      <c r="D415" t="s">
        <v>4352</v>
      </c>
      <c r="E415">
        <v>211005</v>
      </c>
      <c r="F415" t="s">
        <v>4369</v>
      </c>
      <c r="G415" t="s">
        <v>4370</v>
      </c>
      <c r="H415" t="s">
        <v>4371</v>
      </c>
      <c r="I415" t="s">
        <v>4372</v>
      </c>
      <c r="J415" t="s">
        <v>4373</v>
      </c>
      <c r="K415" t="s">
        <v>110</v>
      </c>
      <c r="L415" t="s">
        <v>3343</v>
      </c>
      <c r="M415" t="s">
        <v>3570</v>
      </c>
      <c r="N415" t="s">
        <v>3571</v>
      </c>
      <c r="O415" t="s">
        <v>3346</v>
      </c>
      <c r="P415" t="s">
        <v>3343</v>
      </c>
      <c r="Q415" t="s">
        <v>3346</v>
      </c>
    </row>
    <row r="416" spans="1:17" x14ac:dyDescent="0.25">
      <c r="A416" t="s">
        <v>3551</v>
      </c>
      <c r="B416" t="s">
        <v>3552</v>
      </c>
      <c r="C416" t="s">
        <v>4351</v>
      </c>
      <c r="D416" t="s">
        <v>4352</v>
      </c>
      <c r="E416">
        <v>211005</v>
      </c>
      <c r="F416" t="s">
        <v>4369</v>
      </c>
      <c r="G416" t="s">
        <v>4370</v>
      </c>
      <c r="H416" t="s">
        <v>4371</v>
      </c>
      <c r="I416" t="s">
        <v>4374</v>
      </c>
      <c r="J416" t="s">
        <v>4375</v>
      </c>
      <c r="K416" t="s">
        <v>110</v>
      </c>
      <c r="L416" t="s">
        <v>3346</v>
      </c>
      <c r="M416" t="s">
        <v>3570</v>
      </c>
      <c r="N416" t="s">
        <v>3571</v>
      </c>
      <c r="O416" t="s">
        <v>3346</v>
      </c>
      <c r="P416" t="s">
        <v>3343</v>
      </c>
      <c r="Q416" t="s">
        <v>3346</v>
      </c>
    </row>
    <row r="417" spans="1:17" x14ac:dyDescent="0.25">
      <c r="A417" t="s">
        <v>3551</v>
      </c>
      <c r="B417" t="s">
        <v>3552</v>
      </c>
      <c r="C417" t="s">
        <v>4351</v>
      </c>
      <c r="D417" t="s">
        <v>4352</v>
      </c>
      <c r="E417">
        <v>211011</v>
      </c>
      <c r="F417" t="s">
        <v>875</v>
      </c>
      <c r="G417" t="s">
        <v>4376</v>
      </c>
      <c r="H417" t="s">
        <v>3350</v>
      </c>
      <c r="I417" t="s">
        <v>4377</v>
      </c>
      <c r="J417" t="s">
        <v>876</v>
      </c>
      <c r="K417" t="s">
        <v>110</v>
      </c>
      <c r="L417" t="s">
        <v>3343</v>
      </c>
      <c r="M417" t="s">
        <v>3344</v>
      </c>
      <c r="N417" t="s">
        <v>3345</v>
      </c>
      <c r="O417" t="s">
        <v>3346</v>
      </c>
      <c r="P417" t="s">
        <v>3343</v>
      </c>
      <c r="Q417" t="s">
        <v>3346</v>
      </c>
    </row>
    <row r="418" spans="1:17" x14ac:dyDescent="0.25">
      <c r="A418" t="s">
        <v>3551</v>
      </c>
      <c r="B418" t="s">
        <v>3552</v>
      </c>
      <c r="C418" t="s">
        <v>4351</v>
      </c>
      <c r="D418" t="s">
        <v>4352</v>
      </c>
      <c r="E418">
        <v>211011</v>
      </c>
      <c r="F418" t="s">
        <v>875</v>
      </c>
      <c r="G418" t="s">
        <v>4376</v>
      </c>
      <c r="H418" t="s">
        <v>3350</v>
      </c>
      <c r="I418" t="s">
        <v>4378</v>
      </c>
      <c r="J418" t="s">
        <v>4379</v>
      </c>
      <c r="K418" t="s">
        <v>110</v>
      </c>
      <c r="L418" t="s">
        <v>3346</v>
      </c>
      <c r="M418" t="s">
        <v>3344</v>
      </c>
      <c r="N418" t="s">
        <v>3345</v>
      </c>
      <c r="O418" t="s">
        <v>3346</v>
      </c>
      <c r="P418" t="s">
        <v>3343</v>
      </c>
      <c r="Q418" t="s">
        <v>3346</v>
      </c>
    </row>
    <row r="419" spans="1:17" x14ac:dyDescent="0.25">
      <c r="A419" t="s">
        <v>3551</v>
      </c>
      <c r="B419" t="s">
        <v>3552</v>
      </c>
      <c r="C419" t="s">
        <v>4351</v>
      </c>
      <c r="D419" t="s">
        <v>4352</v>
      </c>
      <c r="E419">
        <v>211011</v>
      </c>
      <c r="F419" t="s">
        <v>875</v>
      </c>
      <c r="G419" t="s">
        <v>4376</v>
      </c>
      <c r="H419" t="s">
        <v>3350</v>
      </c>
      <c r="I419" t="s">
        <v>4380</v>
      </c>
      <c r="J419" t="s">
        <v>4381</v>
      </c>
      <c r="K419" t="s">
        <v>110</v>
      </c>
      <c r="L419" t="s">
        <v>3346</v>
      </c>
      <c r="M419" t="s">
        <v>3344</v>
      </c>
      <c r="N419" t="s">
        <v>3345</v>
      </c>
      <c r="O419" t="s">
        <v>3346</v>
      </c>
      <c r="P419" t="s">
        <v>3343</v>
      </c>
      <c r="Q419" t="s">
        <v>3346</v>
      </c>
    </row>
    <row r="420" spans="1:17" x14ac:dyDescent="0.25">
      <c r="A420" t="s">
        <v>3551</v>
      </c>
      <c r="B420" t="s">
        <v>3552</v>
      </c>
      <c r="C420" t="s">
        <v>4351</v>
      </c>
      <c r="D420" t="s">
        <v>4352</v>
      </c>
      <c r="E420">
        <v>211012</v>
      </c>
      <c r="F420" t="s">
        <v>4382</v>
      </c>
      <c r="H420" t="s">
        <v>3394</v>
      </c>
      <c r="I420" t="s">
        <v>4383</v>
      </c>
      <c r="J420" t="s">
        <v>543</v>
      </c>
      <c r="K420" t="s">
        <v>110</v>
      </c>
      <c r="L420" t="s">
        <v>3343</v>
      </c>
      <c r="M420" t="s">
        <v>3344</v>
      </c>
      <c r="N420" t="s">
        <v>3360</v>
      </c>
      <c r="O420" t="s">
        <v>3346</v>
      </c>
      <c r="P420" t="s">
        <v>3343</v>
      </c>
      <c r="Q420" t="s">
        <v>3346</v>
      </c>
    </row>
    <row r="421" spans="1:17" x14ac:dyDescent="0.25">
      <c r="A421" t="s">
        <v>3551</v>
      </c>
      <c r="B421" t="s">
        <v>3552</v>
      </c>
      <c r="C421" t="s">
        <v>4351</v>
      </c>
      <c r="D421" t="s">
        <v>4352</v>
      </c>
      <c r="E421">
        <v>211013</v>
      </c>
      <c r="F421" t="s">
        <v>102</v>
      </c>
      <c r="G421" t="s">
        <v>3349</v>
      </c>
      <c r="H421" t="s">
        <v>3350</v>
      </c>
      <c r="I421" t="s">
        <v>4384</v>
      </c>
      <c r="J421" t="s">
        <v>103</v>
      </c>
      <c r="K421" t="s">
        <v>110</v>
      </c>
      <c r="L421" t="s">
        <v>3343</v>
      </c>
      <c r="M421" t="s">
        <v>3344</v>
      </c>
      <c r="N421" t="s">
        <v>3345</v>
      </c>
      <c r="O421" t="s">
        <v>3346</v>
      </c>
      <c r="P421" t="s">
        <v>3343</v>
      </c>
      <c r="Q421" t="s">
        <v>3346</v>
      </c>
    </row>
    <row r="422" spans="1:17" x14ac:dyDescent="0.25">
      <c r="A422" t="s">
        <v>3551</v>
      </c>
      <c r="B422" t="s">
        <v>3552</v>
      </c>
      <c r="C422" t="s">
        <v>4351</v>
      </c>
      <c r="D422" t="s">
        <v>4352</v>
      </c>
      <c r="E422">
        <v>211013</v>
      </c>
      <c r="F422" t="s">
        <v>102</v>
      </c>
      <c r="G422" t="s">
        <v>3349</v>
      </c>
      <c r="H422" t="s">
        <v>3350</v>
      </c>
      <c r="I422" t="s">
        <v>4385</v>
      </c>
      <c r="J422" t="s">
        <v>4379</v>
      </c>
      <c r="K422" t="s">
        <v>110</v>
      </c>
      <c r="L422" t="s">
        <v>3346</v>
      </c>
      <c r="M422" t="s">
        <v>3344</v>
      </c>
      <c r="N422" t="s">
        <v>3345</v>
      </c>
      <c r="O422" t="s">
        <v>3346</v>
      </c>
      <c r="P422" t="s">
        <v>3343</v>
      </c>
      <c r="Q422" t="s">
        <v>3346</v>
      </c>
    </row>
    <row r="423" spans="1:17" x14ac:dyDescent="0.25">
      <c r="A423" t="s">
        <v>3551</v>
      </c>
      <c r="B423" t="s">
        <v>3552</v>
      </c>
      <c r="C423" t="s">
        <v>4351</v>
      </c>
      <c r="D423" t="s">
        <v>4352</v>
      </c>
      <c r="E423">
        <v>211014</v>
      </c>
      <c r="F423" t="s">
        <v>4386</v>
      </c>
      <c r="G423" t="s">
        <v>4387</v>
      </c>
      <c r="H423" t="s">
        <v>3394</v>
      </c>
      <c r="I423" t="s">
        <v>4388</v>
      </c>
      <c r="J423" t="s">
        <v>543</v>
      </c>
      <c r="K423" t="s">
        <v>110</v>
      </c>
      <c r="L423" t="s">
        <v>3343</v>
      </c>
      <c r="M423" t="s">
        <v>3570</v>
      </c>
      <c r="N423" t="s">
        <v>3571</v>
      </c>
      <c r="O423" t="s">
        <v>3346</v>
      </c>
      <c r="P423" t="s">
        <v>3343</v>
      </c>
      <c r="Q423" t="s">
        <v>3346</v>
      </c>
    </row>
    <row r="424" spans="1:17" x14ac:dyDescent="0.25">
      <c r="A424" t="s">
        <v>3551</v>
      </c>
      <c r="B424" t="s">
        <v>3552</v>
      </c>
      <c r="C424" t="s">
        <v>4351</v>
      </c>
      <c r="D424" t="s">
        <v>4352</v>
      </c>
      <c r="E424">
        <v>211014</v>
      </c>
      <c r="F424" t="s">
        <v>4386</v>
      </c>
      <c r="G424" t="s">
        <v>4387</v>
      </c>
      <c r="H424" t="s">
        <v>3394</v>
      </c>
      <c r="I424" t="s">
        <v>4389</v>
      </c>
      <c r="J424" t="s">
        <v>4390</v>
      </c>
      <c r="K424" t="s">
        <v>110</v>
      </c>
      <c r="L424" t="s">
        <v>3346</v>
      </c>
      <c r="M424" t="s">
        <v>3570</v>
      </c>
      <c r="N424" t="s">
        <v>3571</v>
      </c>
      <c r="O424" t="s">
        <v>3346</v>
      </c>
      <c r="P424" t="s">
        <v>3343</v>
      </c>
      <c r="Q424" t="s">
        <v>3346</v>
      </c>
    </row>
    <row r="425" spans="1:17" x14ac:dyDescent="0.25">
      <c r="A425" t="s">
        <v>3551</v>
      </c>
      <c r="B425" t="s">
        <v>3552</v>
      </c>
      <c r="C425" t="s">
        <v>4351</v>
      </c>
      <c r="D425" t="s">
        <v>4352</v>
      </c>
      <c r="E425">
        <v>211015</v>
      </c>
      <c r="F425" t="s">
        <v>4391</v>
      </c>
      <c r="G425" t="s">
        <v>4392</v>
      </c>
      <c r="H425" t="s">
        <v>3394</v>
      </c>
      <c r="I425" t="s">
        <v>4393</v>
      </c>
      <c r="J425" t="s">
        <v>200</v>
      </c>
      <c r="K425" t="s">
        <v>110</v>
      </c>
      <c r="L425" t="s">
        <v>3343</v>
      </c>
      <c r="M425" t="s">
        <v>3344</v>
      </c>
      <c r="N425" t="s">
        <v>3627</v>
      </c>
      <c r="O425" t="s">
        <v>3346</v>
      </c>
      <c r="P425" t="s">
        <v>3343</v>
      </c>
      <c r="Q425" t="s">
        <v>3346</v>
      </c>
    </row>
    <row r="426" spans="1:17" x14ac:dyDescent="0.25">
      <c r="A426" t="s">
        <v>3551</v>
      </c>
      <c r="B426" t="s">
        <v>3552</v>
      </c>
      <c r="C426" t="s">
        <v>4351</v>
      </c>
      <c r="D426" t="s">
        <v>4352</v>
      </c>
      <c r="E426">
        <v>211016</v>
      </c>
      <c r="F426" t="s">
        <v>4394</v>
      </c>
      <c r="G426" t="s">
        <v>4395</v>
      </c>
      <c r="H426" t="s">
        <v>366</v>
      </c>
      <c r="I426" t="s">
        <v>4396</v>
      </c>
      <c r="J426" t="s">
        <v>4397</v>
      </c>
      <c r="K426" t="s">
        <v>110</v>
      </c>
      <c r="L426" t="s">
        <v>3343</v>
      </c>
      <c r="M426" t="s">
        <v>3344</v>
      </c>
      <c r="N426" t="s">
        <v>3627</v>
      </c>
      <c r="O426" t="s">
        <v>3346</v>
      </c>
      <c r="P426" t="s">
        <v>3343</v>
      </c>
      <c r="Q426" t="s">
        <v>3346</v>
      </c>
    </row>
    <row r="427" spans="1:17" x14ac:dyDescent="0.25">
      <c r="A427" t="s">
        <v>3551</v>
      </c>
      <c r="B427" t="s">
        <v>3552</v>
      </c>
      <c r="C427" t="s">
        <v>4351</v>
      </c>
      <c r="D427" t="s">
        <v>4352</v>
      </c>
      <c r="E427">
        <v>211017</v>
      </c>
      <c r="F427" t="s">
        <v>4398</v>
      </c>
      <c r="G427" t="s">
        <v>4399</v>
      </c>
      <c r="H427" t="s">
        <v>366</v>
      </c>
      <c r="I427" t="s">
        <v>4400</v>
      </c>
      <c r="J427" t="s">
        <v>4401</v>
      </c>
      <c r="K427" t="s">
        <v>110</v>
      </c>
      <c r="L427" t="s">
        <v>3343</v>
      </c>
      <c r="M427" t="s">
        <v>3344</v>
      </c>
      <c r="N427" t="s">
        <v>3627</v>
      </c>
      <c r="O427" t="s">
        <v>3346</v>
      </c>
      <c r="P427" t="s">
        <v>3343</v>
      </c>
      <c r="Q427" t="s">
        <v>3346</v>
      </c>
    </row>
    <row r="428" spans="1:17" x14ac:dyDescent="0.25">
      <c r="A428" t="s">
        <v>3551</v>
      </c>
      <c r="B428" t="s">
        <v>3552</v>
      </c>
      <c r="C428" t="s">
        <v>4351</v>
      </c>
      <c r="D428" t="s">
        <v>4352</v>
      </c>
      <c r="E428">
        <v>211018</v>
      </c>
      <c r="F428" t="s">
        <v>4402</v>
      </c>
      <c r="G428" t="s">
        <v>4403</v>
      </c>
      <c r="H428" t="s">
        <v>4404</v>
      </c>
      <c r="I428" t="s">
        <v>4405</v>
      </c>
      <c r="J428" t="s">
        <v>4406</v>
      </c>
      <c r="K428" t="s">
        <v>110</v>
      </c>
      <c r="L428" t="s">
        <v>3343</v>
      </c>
      <c r="M428" t="s">
        <v>3344</v>
      </c>
      <c r="N428" t="s">
        <v>3360</v>
      </c>
      <c r="O428" t="s">
        <v>3346</v>
      </c>
      <c r="P428" t="s">
        <v>3343</v>
      </c>
      <c r="Q428" t="s">
        <v>3346</v>
      </c>
    </row>
    <row r="429" spans="1:17" x14ac:dyDescent="0.25">
      <c r="A429" t="s">
        <v>3551</v>
      </c>
      <c r="B429" t="s">
        <v>3552</v>
      </c>
      <c r="C429" t="s">
        <v>4351</v>
      </c>
      <c r="D429" t="s">
        <v>4352</v>
      </c>
      <c r="E429">
        <v>211019</v>
      </c>
      <c r="F429" t="s">
        <v>4407</v>
      </c>
      <c r="G429" t="s">
        <v>4408</v>
      </c>
      <c r="H429" t="s">
        <v>4409</v>
      </c>
      <c r="I429" t="s">
        <v>4410</v>
      </c>
      <c r="J429" t="s">
        <v>4411</v>
      </c>
      <c r="K429" t="s">
        <v>110</v>
      </c>
      <c r="L429" t="s">
        <v>3343</v>
      </c>
      <c r="M429" t="s">
        <v>3344</v>
      </c>
      <c r="N429" t="s">
        <v>3345</v>
      </c>
      <c r="O429" t="s">
        <v>3346</v>
      </c>
      <c r="P429" t="s">
        <v>3343</v>
      </c>
      <c r="Q429" t="s">
        <v>3346</v>
      </c>
    </row>
    <row r="430" spans="1:17" x14ac:dyDescent="0.25">
      <c r="A430" t="s">
        <v>3551</v>
      </c>
      <c r="B430" t="s">
        <v>3552</v>
      </c>
      <c r="C430" t="s">
        <v>4351</v>
      </c>
      <c r="D430" t="s">
        <v>4352</v>
      </c>
      <c r="E430">
        <v>211019</v>
      </c>
      <c r="F430" t="s">
        <v>4407</v>
      </c>
      <c r="G430" t="s">
        <v>4408</v>
      </c>
      <c r="H430" t="s">
        <v>4409</v>
      </c>
      <c r="I430" t="s">
        <v>4412</v>
      </c>
      <c r="J430" t="s">
        <v>4413</v>
      </c>
      <c r="K430" t="s">
        <v>110</v>
      </c>
      <c r="L430" t="s">
        <v>3346</v>
      </c>
      <c r="M430" t="s">
        <v>3344</v>
      </c>
      <c r="N430" t="s">
        <v>3345</v>
      </c>
      <c r="O430" t="s">
        <v>3346</v>
      </c>
      <c r="P430" t="s">
        <v>3343</v>
      </c>
      <c r="Q430" t="s">
        <v>3346</v>
      </c>
    </row>
    <row r="431" spans="1:17" x14ac:dyDescent="0.25">
      <c r="A431" t="s">
        <v>3551</v>
      </c>
      <c r="B431" t="s">
        <v>3552</v>
      </c>
      <c r="C431" t="s">
        <v>4351</v>
      </c>
      <c r="D431" t="s">
        <v>4352</v>
      </c>
      <c r="E431">
        <v>211019</v>
      </c>
      <c r="F431" t="s">
        <v>4407</v>
      </c>
      <c r="G431" t="s">
        <v>4408</v>
      </c>
      <c r="H431" t="s">
        <v>4409</v>
      </c>
      <c r="I431" t="s">
        <v>4414</v>
      </c>
      <c r="J431" t="s">
        <v>4415</v>
      </c>
      <c r="K431" t="s">
        <v>110</v>
      </c>
      <c r="L431" t="s">
        <v>3346</v>
      </c>
      <c r="M431" t="s">
        <v>3344</v>
      </c>
      <c r="N431" t="s">
        <v>3345</v>
      </c>
      <c r="O431" t="s">
        <v>3346</v>
      </c>
      <c r="P431" t="s">
        <v>3343</v>
      </c>
      <c r="Q431" t="s">
        <v>3346</v>
      </c>
    </row>
    <row r="432" spans="1:17" x14ac:dyDescent="0.25">
      <c r="A432" t="s">
        <v>3551</v>
      </c>
      <c r="B432" t="s">
        <v>3552</v>
      </c>
      <c r="C432" t="s">
        <v>4351</v>
      </c>
      <c r="D432" t="s">
        <v>4352</v>
      </c>
      <c r="E432">
        <v>211020</v>
      </c>
      <c r="F432" t="s">
        <v>4416</v>
      </c>
      <c r="G432" t="s">
        <v>4417</v>
      </c>
      <c r="H432" t="s">
        <v>366</v>
      </c>
      <c r="I432" t="s">
        <v>4418</v>
      </c>
      <c r="J432" t="s">
        <v>4419</v>
      </c>
      <c r="K432" t="s">
        <v>110</v>
      </c>
      <c r="L432" t="s">
        <v>3343</v>
      </c>
      <c r="M432" t="s">
        <v>3344</v>
      </c>
      <c r="N432" t="s">
        <v>3345</v>
      </c>
      <c r="O432" t="s">
        <v>3346</v>
      </c>
      <c r="P432" t="s">
        <v>3343</v>
      </c>
      <c r="Q432" t="s">
        <v>3346</v>
      </c>
    </row>
    <row r="433" spans="1:17" x14ac:dyDescent="0.25">
      <c r="A433" t="s">
        <v>3551</v>
      </c>
      <c r="B433" t="s">
        <v>3552</v>
      </c>
      <c r="C433" t="s">
        <v>4351</v>
      </c>
      <c r="D433" t="s">
        <v>4352</v>
      </c>
      <c r="E433">
        <v>211021</v>
      </c>
      <c r="F433" t="s">
        <v>4420</v>
      </c>
      <c r="G433" t="s">
        <v>4421</v>
      </c>
      <c r="H433" t="s">
        <v>366</v>
      </c>
      <c r="I433" t="s">
        <v>4422</v>
      </c>
      <c r="J433" t="s">
        <v>4401</v>
      </c>
      <c r="K433" t="s">
        <v>110</v>
      </c>
      <c r="L433" t="s">
        <v>3343</v>
      </c>
      <c r="M433" t="s">
        <v>3570</v>
      </c>
      <c r="N433" t="s">
        <v>3571</v>
      </c>
      <c r="O433" t="s">
        <v>3346</v>
      </c>
      <c r="P433" t="s">
        <v>3343</v>
      </c>
      <c r="Q433" t="s">
        <v>3346</v>
      </c>
    </row>
    <row r="434" spans="1:17" x14ac:dyDescent="0.25">
      <c r="A434" t="s">
        <v>3551</v>
      </c>
      <c r="B434" t="s">
        <v>3552</v>
      </c>
      <c r="C434" t="s">
        <v>4351</v>
      </c>
      <c r="D434" t="s">
        <v>4352</v>
      </c>
      <c r="E434">
        <v>211022</v>
      </c>
      <c r="F434" t="s">
        <v>4423</v>
      </c>
      <c r="G434" t="s">
        <v>4424</v>
      </c>
      <c r="H434" t="s">
        <v>3394</v>
      </c>
      <c r="I434" t="s">
        <v>4425</v>
      </c>
      <c r="J434" t="s">
        <v>4426</v>
      </c>
      <c r="K434" t="s">
        <v>110</v>
      </c>
      <c r="L434" t="s">
        <v>3343</v>
      </c>
      <c r="M434" t="s">
        <v>3570</v>
      </c>
      <c r="N434" t="s">
        <v>3571</v>
      </c>
      <c r="O434" t="s">
        <v>3346</v>
      </c>
      <c r="P434" t="s">
        <v>3343</v>
      </c>
      <c r="Q434" t="s">
        <v>3346</v>
      </c>
    </row>
    <row r="435" spans="1:17" x14ac:dyDescent="0.25">
      <c r="A435" t="s">
        <v>3551</v>
      </c>
      <c r="B435" t="s">
        <v>3552</v>
      </c>
      <c r="C435" t="s">
        <v>4351</v>
      </c>
      <c r="D435" t="s">
        <v>4352</v>
      </c>
      <c r="E435">
        <v>211022</v>
      </c>
      <c r="F435" t="s">
        <v>4423</v>
      </c>
      <c r="G435" t="s">
        <v>4424</v>
      </c>
      <c r="H435" t="s">
        <v>3394</v>
      </c>
      <c r="I435" t="s">
        <v>4427</v>
      </c>
      <c r="J435" t="s">
        <v>3409</v>
      </c>
      <c r="K435" t="s">
        <v>110</v>
      </c>
      <c r="L435" t="s">
        <v>3346</v>
      </c>
      <c r="M435" t="s">
        <v>3570</v>
      </c>
      <c r="N435" t="s">
        <v>3571</v>
      </c>
      <c r="O435" t="s">
        <v>3346</v>
      </c>
      <c r="P435" t="s">
        <v>3343</v>
      </c>
      <c r="Q435" t="s">
        <v>3346</v>
      </c>
    </row>
    <row r="436" spans="1:17" x14ac:dyDescent="0.25">
      <c r="A436" t="s">
        <v>3551</v>
      </c>
      <c r="B436" t="s">
        <v>3552</v>
      </c>
      <c r="C436" t="s">
        <v>4351</v>
      </c>
      <c r="D436" t="s">
        <v>4352</v>
      </c>
      <c r="E436">
        <v>211022</v>
      </c>
      <c r="F436" t="s">
        <v>4423</v>
      </c>
      <c r="G436" t="s">
        <v>4424</v>
      </c>
      <c r="H436" t="s">
        <v>3394</v>
      </c>
      <c r="I436" t="s">
        <v>4428</v>
      </c>
      <c r="J436" t="s">
        <v>4429</v>
      </c>
      <c r="K436" t="s">
        <v>110</v>
      </c>
      <c r="L436" t="s">
        <v>3346</v>
      </c>
      <c r="M436" t="s">
        <v>3570</v>
      </c>
      <c r="N436" t="s">
        <v>3571</v>
      </c>
      <c r="O436" t="s">
        <v>3346</v>
      </c>
      <c r="P436" t="s">
        <v>3343</v>
      </c>
      <c r="Q436" t="s">
        <v>3346</v>
      </c>
    </row>
    <row r="437" spans="1:17" x14ac:dyDescent="0.25">
      <c r="A437" t="s">
        <v>3551</v>
      </c>
      <c r="B437" t="s">
        <v>3552</v>
      </c>
      <c r="C437" t="s">
        <v>4351</v>
      </c>
      <c r="D437" t="s">
        <v>4352</v>
      </c>
      <c r="E437">
        <v>211023</v>
      </c>
      <c r="F437" t="s">
        <v>4430</v>
      </c>
      <c r="G437" t="s">
        <v>4431</v>
      </c>
      <c r="H437" t="s">
        <v>3394</v>
      </c>
      <c r="I437" t="s">
        <v>4432</v>
      </c>
      <c r="J437" t="s">
        <v>200</v>
      </c>
      <c r="K437" t="s">
        <v>110</v>
      </c>
      <c r="L437" t="s">
        <v>3343</v>
      </c>
      <c r="M437" t="s">
        <v>3344</v>
      </c>
      <c r="N437" t="s">
        <v>3627</v>
      </c>
      <c r="O437" t="s">
        <v>3346</v>
      </c>
      <c r="P437" t="s">
        <v>3343</v>
      </c>
      <c r="Q437" t="s">
        <v>3346</v>
      </c>
    </row>
    <row r="438" spans="1:17" x14ac:dyDescent="0.25">
      <c r="A438" t="s">
        <v>3551</v>
      </c>
      <c r="B438" t="s">
        <v>3552</v>
      </c>
      <c r="C438" t="s">
        <v>4351</v>
      </c>
      <c r="D438" t="s">
        <v>4352</v>
      </c>
      <c r="E438">
        <v>211024</v>
      </c>
      <c r="F438" t="s">
        <v>156</v>
      </c>
      <c r="G438" t="s">
        <v>3393</v>
      </c>
      <c r="H438" t="s">
        <v>3394</v>
      </c>
      <c r="I438" t="s">
        <v>4433</v>
      </c>
      <c r="J438" t="s">
        <v>3396</v>
      </c>
      <c r="K438" t="s">
        <v>110</v>
      </c>
      <c r="L438" t="s">
        <v>3343</v>
      </c>
      <c r="M438" t="s">
        <v>3344</v>
      </c>
      <c r="N438" t="s">
        <v>3627</v>
      </c>
      <c r="O438" t="s">
        <v>3346</v>
      </c>
      <c r="P438" t="s">
        <v>3346</v>
      </c>
      <c r="Q438" t="s">
        <v>3346</v>
      </c>
    </row>
    <row r="439" spans="1:17" x14ac:dyDescent="0.25">
      <c r="A439" t="s">
        <v>3551</v>
      </c>
      <c r="B439" t="s">
        <v>3552</v>
      </c>
      <c r="C439" t="s">
        <v>4351</v>
      </c>
      <c r="D439" t="s">
        <v>4352</v>
      </c>
      <c r="E439">
        <v>211026</v>
      </c>
      <c r="F439" t="s">
        <v>128</v>
      </c>
      <c r="G439" t="s">
        <v>3525</v>
      </c>
      <c r="H439" t="s">
        <v>3701</v>
      </c>
      <c r="I439" t="s">
        <v>4434</v>
      </c>
      <c r="J439" t="s">
        <v>935</v>
      </c>
      <c r="K439" t="s">
        <v>110</v>
      </c>
      <c r="L439" t="s">
        <v>3343</v>
      </c>
      <c r="M439" t="s">
        <v>3344</v>
      </c>
      <c r="N439" t="s">
        <v>4435</v>
      </c>
      <c r="O439" t="s">
        <v>3346</v>
      </c>
      <c r="P439" t="s">
        <v>3346</v>
      </c>
      <c r="Q439" t="s">
        <v>3346</v>
      </c>
    </row>
    <row r="440" spans="1:17" x14ac:dyDescent="0.25">
      <c r="A440" t="s">
        <v>3551</v>
      </c>
      <c r="B440" t="s">
        <v>3552</v>
      </c>
      <c r="C440" t="s">
        <v>4351</v>
      </c>
      <c r="D440" t="s">
        <v>4352</v>
      </c>
      <c r="E440">
        <v>211027</v>
      </c>
      <c r="F440" t="s">
        <v>4436</v>
      </c>
      <c r="G440" t="s">
        <v>4437</v>
      </c>
      <c r="H440" t="s">
        <v>3394</v>
      </c>
      <c r="I440" t="s">
        <v>4438</v>
      </c>
      <c r="J440" t="s">
        <v>4439</v>
      </c>
      <c r="K440" t="s">
        <v>110</v>
      </c>
      <c r="L440" t="s">
        <v>3343</v>
      </c>
      <c r="M440" t="s">
        <v>3344</v>
      </c>
      <c r="N440" t="s">
        <v>4440</v>
      </c>
      <c r="O440" t="s">
        <v>3346</v>
      </c>
      <c r="P440" t="s">
        <v>3346</v>
      </c>
      <c r="Q440" t="s">
        <v>3346</v>
      </c>
    </row>
    <row r="441" spans="1:17" x14ac:dyDescent="0.25">
      <c r="A441" t="s">
        <v>3551</v>
      </c>
      <c r="B441" t="s">
        <v>3552</v>
      </c>
      <c r="C441" t="s">
        <v>4351</v>
      </c>
      <c r="D441" t="s">
        <v>4352</v>
      </c>
      <c r="E441">
        <v>211028</v>
      </c>
      <c r="F441" t="s">
        <v>4441</v>
      </c>
      <c r="G441" t="s">
        <v>4442</v>
      </c>
      <c r="H441" t="s">
        <v>3394</v>
      </c>
      <c r="I441" t="s">
        <v>4443</v>
      </c>
      <c r="J441" t="s">
        <v>543</v>
      </c>
      <c r="K441" t="s">
        <v>110</v>
      </c>
      <c r="L441" t="s">
        <v>3343</v>
      </c>
      <c r="M441" t="s">
        <v>3344</v>
      </c>
      <c r="N441" t="s">
        <v>4444</v>
      </c>
      <c r="O441" t="s">
        <v>3346</v>
      </c>
      <c r="P441" t="s">
        <v>3346</v>
      </c>
      <c r="Q441" t="s">
        <v>3346</v>
      </c>
    </row>
    <row r="442" spans="1:17" x14ac:dyDescent="0.25">
      <c r="A442" t="s">
        <v>3551</v>
      </c>
      <c r="B442" t="s">
        <v>3552</v>
      </c>
      <c r="C442" t="s">
        <v>4445</v>
      </c>
      <c r="D442" t="s">
        <v>4446</v>
      </c>
      <c r="E442">
        <v>212002</v>
      </c>
      <c r="F442" t="s">
        <v>4447</v>
      </c>
      <c r="G442" t="s">
        <v>4448</v>
      </c>
      <c r="H442" t="s">
        <v>3586</v>
      </c>
      <c r="I442" t="s">
        <v>4449</v>
      </c>
      <c r="J442" t="s">
        <v>4450</v>
      </c>
      <c r="K442" t="s">
        <v>110</v>
      </c>
      <c r="L442" t="s">
        <v>3343</v>
      </c>
      <c r="M442" t="s">
        <v>3707</v>
      </c>
      <c r="N442" t="s">
        <v>4451</v>
      </c>
      <c r="O442" t="s">
        <v>3346</v>
      </c>
      <c r="P442" t="s">
        <v>3343</v>
      </c>
      <c r="Q442" t="s">
        <v>3346</v>
      </c>
    </row>
    <row r="443" spans="1:17" x14ac:dyDescent="0.25">
      <c r="A443" t="s">
        <v>3551</v>
      </c>
      <c r="B443" t="s">
        <v>3552</v>
      </c>
      <c r="C443" t="s">
        <v>4445</v>
      </c>
      <c r="D443" t="s">
        <v>4446</v>
      </c>
      <c r="E443">
        <v>212003</v>
      </c>
      <c r="F443" t="s">
        <v>4452</v>
      </c>
      <c r="G443" t="s">
        <v>4453</v>
      </c>
      <c r="H443" t="s">
        <v>3586</v>
      </c>
      <c r="I443" t="s">
        <v>4454</v>
      </c>
      <c r="J443" t="s">
        <v>4455</v>
      </c>
      <c r="K443" t="s">
        <v>110</v>
      </c>
      <c r="L443" t="s">
        <v>3343</v>
      </c>
      <c r="M443" t="s">
        <v>3344</v>
      </c>
      <c r="N443" t="s">
        <v>3627</v>
      </c>
      <c r="O443" t="s">
        <v>3346</v>
      </c>
      <c r="P443" t="s">
        <v>3343</v>
      </c>
      <c r="Q443" t="s">
        <v>3346</v>
      </c>
    </row>
    <row r="444" spans="1:17" x14ac:dyDescent="0.25">
      <c r="A444" t="s">
        <v>3551</v>
      </c>
      <c r="B444" t="s">
        <v>3552</v>
      </c>
      <c r="C444" t="s">
        <v>4445</v>
      </c>
      <c r="D444" t="s">
        <v>4446</v>
      </c>
      <c r="E444">
        <v>212004</v>
      </c>
      <c r="F444" t="s">
        <v>4456</v>
      </c>
      <c r="G444" t="s">
        <v>4457</v>
      </c>
      <c r="H444" t="s">
        <v>4160</v>
      </c>
      <c r="I444" t="s">
        <v>4458</v>
      </c>
      <c r="J444" t="s">
        <v>4459</v>
      </c>
      <c r="K444" t="s">
        <v>110</v>
      </c>
      <c r="L444" t="s">
        <v>3343</v>
      </c>
      <c r="M444" t="s">
        <v>4163</v>
      </c>
      <c r="N444" t="s">
        <v>4460</v>
      </c>
      <c r="O444" t="s">
        <v>3346</v>
      </c>
      <c r="P444" t="s">
        <v>3343</v>
      </c>
      <c r="Q444" t="s">
        <v>3346</v>
      </c>
    </row>
    <row r="445" spans="1:17" x14ac:dyDescent="0.25">
      <c r="A445" t="s">
        <v>3551</v>
      </c>
      <c r="B445" t="s">
        <v>3552</v>
      </c>
      <c r="C445" t="s">
        <v>4445</v>
      </c>
      <c r="D445" t="s">
        <v>4446</v>
      </c>
      <c r="E445">
        <v>212005</v>
      </c>
      <c r="F445" t="s">
        <v>4461</v>
      </c>
      <c r="G445" t="s">
        <v>4462</v>
      </c>
      <c r="H445" t="s">
        <v>4160</v>
      </c>
      <c r="I445" t="s">
        <v>4463</v>
      </c>
      <c r="J445" t="s">
        <v>4464</v>
      </c>
      <c r="K445" t="s">
        <v>110</v>
      </c>
      <c r="L445" t="s">
        <v>3343</v>
      </c>
      <c r="M445" t="s">
        <v>3570</v>
      </c>
      <c r="N445" t="s">
        <v>4465</v>
      </c>
      <c r="O445" t="s">
        <v>3346</v>
      </c>
      <c r="P445" t="s">
        <v>3343</v>
      </c>
      <c r="Q445" t="s">
        <v>3346</v>
      </c>
    </row>
    <row r="446" spans="1:17" x14ac:dyDescent="0.25">
      <c r="A446" t="s">
        <v>3551</v>
      </c>
      <c r="B446" t="s">
        <v>3552</v>
      </c>
      <c r="C446" t="s">
        <v>4445</v>
      </c>
      <c r="D446" t="s">
        <v>4446</v>
      </c>
      <c r="E446">
        <v>212005</v>
      </c>
      <c r="F446" t="s">
        <v>4461</v>
      </c>
      <c r="G446" t="s">
        <v>4462</v>
      </c>
      <c r="H446" t="s">
        <v>4160</v>
      </c>
      <c r="I446" t="s">
        <v>4466</v>
      </c>
      <c r="J446" t="s">
        <v>4467</v>
      </c>
      <c r="K446" t="s">
        <v>110</v>
      </c>
      <c r="L446" t="s">
        <v>3346</v>
      </c>
      <c r="M446" t="s">
        <v>3570</v>
      </c>
      <c r="N446" t="s">
        <v>4465</v>
      </c>
      <c r="O446" t="s">
        <v>3346</v>
      </c>
      <c r="P446" t="s">
        <v>3343</v>
      </c>
      <c r="Q446" t="s">
        <v>3346</v>
      </c>
    </row>
    <row r="447" spans="1:17" x14ac:dyDescent="0.25">
      <c r="A447" t="s">
        <v>3551</v>
      </c>
      <c r="B447" t="s">
        <v>3552</v>
      </c>
      <c r="C447" t="s">
        <v>4445</v>
      </c>
      <c r="D447" t="s">
        <v>4446</v>
      </c>
      <c r="E447">
        <v>212005</v>
      </c>
      <c r="F447" t="s">
        <v>4461</v>
      </c>
      <c r="G447" t="s">
        <v>4462</v>
      </c>
      <c r="H447" t="s">
        <v>4160</v>
      </c>
      <c r="I447" t="s">
        <v>4468</v>
      </c>
      <c r="J447" t="s">
        <v>4469</v>
      </c>
      <c r="K447" t="s">
        <v>110</v>
      </c>
      <c r="L447" t="s">
        <v>3346</v>
      </c>
      <c r="M447" t="s">
        <v>3570</v>
      </c>
      <c r="N447" t="s">
        <v>4465</v>
      </c>
      <c r="O447" t="s">
        <v>3346</v>
      </c>
      <c r="P447" t="s">
        <v>3343</v>
      </c>
      <c r="Q447" t="s">
        <v>3346</v>
      </c>
    </row>
    <row r="448" spans="1:17" x14ac:dyDescent="0.25">
      <c r="A448" t="s">
        <v>3551</v>
      </c>
      <c r="B448" t="s">
        <v>3552</v>
      </c>
      <c r="C448" t="s">
        <v>4445</v>
      </c>
      <c r="D448" t="s">
        <v>4446</v>
      </c>
      <c r="E448">
        <v>212005</v>
      </c>
      <c r="F448" t="s">
        <v>4461</v>
      </c>
      <c r="G448" t="s">
        <v>4462</v>
      </c>
      <c r="H448" t="s">
        <v>4160</v>
      </c>
      <c r="I448" t="s">
        <v>4470</v>
      </c>
      <c r="J448" t="s">
        <v>4471</v>
      </c>
      <c r="K448" t="s">
        <v>110</v>
      </c>
      <c r="L448" t="s">
        <v>3346</v>
      </c>
      <c r="M448" t="s">
        <v>3570</v>
      </c>
      <c r="N448" t="s">
        <v>4465</v>
      </c>
      <c r="O448" t="s">
        <v>3346</v>
      </c>
      <c r="P448" t="s">
        <v>3343</v>
      </c>
      <c r="Q448" t="s">
        <v>3346</v>
      </c>
    </row>
    <row r="449" spans="1:17" x14ac:dyDescent="0.25">
      <c r="A449" t="s">
        <v>3551</v>
      </c>
      <c r="B449" t="s">
        <v>3552</v>
      </c>
      <c r="C449" t="s">
        <v>4445</v>
      </c>
      <c r="D449" t="s">
        <v>4446</v>
      </c>
      <c r="E449">
        <v>212005</v>
      </c>
      <c r="F449" t="s">
        <v>4461</v>
      </c>
      <c r="G449" t="s">
        <v>4462</v>
      </c>
      <c r="H449" t="s">
        <v>4160</v>
      </c>
      <c r="I449" t="s">
        <v>4472</v>
      </c>
      <c r="J449" t="s">
        <v>4473</v>
      </c>
      <c r="K449" t="s">
        <v>110</v>
      </c>
      <c r="L449" t="s">
        <v>3346</v>
      </c>
      <c r="M449" t="s">
        <v>3570</v>
      </c>
      <c r="N449" t="s">
        <v>4465</v>
      </c>
      <c r="O449" t="s">
        <v>3346</v>
      </c>
      <c r="P449" t="s">
        <v>3343</v>
      </c>
      <c r="Q449" t="s">
        <v>3346</v>
      </c>
    </row>
    <row r="450" spans="1:17" x14ac:dyDescent="0.25">
      <c r="A450" t="s">
        <v>3551</v>
      </c>
      <c r="B450" t="s">
        <v>3552</v>
      </c>
      <c r="C450" t="s">
        <v>4445</v>
      </c>
      <c r="D450" t="s">
        <v>4446</v>
      </c>
      <c r="E450">
        <v>212005</v>
      </c>
      <c r="F450" t="s">
        <v>4461</v>
      </c>
      <c r="G450" t="s">
        <v>4462</v>
      </c>
      <c r="H450" t="s">
        <v>4160</v>
      </c>
      <c r="I450" t="s">
        <v>4474</v>
      </c>
      <c r="J450" t="s">
        <v>4475</v>
      </c>
      <c r="K450" t="s">
        <v>110</v>
      </c>
      <c r="L450" t="s">
        <v>3346</v>
      </c>
      <c r="M450" t="s">
        <v>3570</v>
      </c>
      <c r="N450" t="s">
        <v>4465</v>
      </c>
      <c r="O450" t="s">
        <v>3346</v>
      </c>
      <c r="P450" t="s">
        <v>3343</v>
      </c>
      <c r="Q450" t="s">
        <v>3346</v>
      </c>
    </row>
    <row r="451" spans="1:17" x14ac:dyDescent="0.25">
      <c r="A451" t="s">
        <v>3551</v>
      </c>
      <c r="B451" t="s">
        <v>3552</v>
      </c>
      <c r="C451" t="s">
        <v>4445</v>
      </c>
      <c r="D451" t="s">
        <v>4446</v>
      </c>
      <c r="E451">
        <v>212005</v>
      </c>
      <c r="F451" t="s">
        <v>4461</v>
      </c>
      <c r="G451" t="s">
        <v>4462</v>
      </c>
      <c r="H451" t="s">
        <v>4160</v>
      </c>
      <c r="I451" t="s">
        <v>4476</v>
      </c>
      <c r="J451" t="s">
        <v>4477</v>
      </c>
      <c r="K451" t="s">
        <v>110</v>
      </c>
      <c r="L451" t="s">
        <v>3346</v>
      </c>
      <c r="M451" t="s">
        <v>3570</v>
      </c>
      <c r="N451" t="s">
        <v>4465</v>
      </c>
      <c r="O451" t="s">
        <v>3346</v>
      </c>
      <c r="P451" t="s">
        <v>3343</v>
      </c>
      <c r="Q451" t="s">
        <v>3346</v>
      </c>
    </row>
    <row r="452" spans="1:17" x14ac:dyDescent="0.25">
      <c r="A452" t="s">
        <v>3551</v>
      </c>
      <c r="B452" t="s">
        <v>3552</v>
      </c>
      <c r="C452" t="s">
        <v>4445</v>
      </c>
      <c r="D452" t="s">
        <v>4446</v>
      </c>
      <c r="E452">
        <v>212005</v>
      </c>
      <c r="F452" t="s">
        <v>4461</v>
      </c>
      <c r="G452" t="s">
        <v>4462</v>
      </c>
      <c r="H452" t="s">
        <v>4160</v>
      </c>
      <c r="I452" t="s">
        <v>4478</v>
      </c>
      <c r="J452" t="s">
        <v>4479</v>
      </c>
      <c r="K452" t="s">
        <v>110</v>
      </c>
      <c r="L452" t="s">
        <v>3346</v>
      </c>
      <c r="M452" t="s">
        <v>3570</v>
      </c>
      <c r="N452" t="s">
        <v>4465</v>
      </c>
      <c r="O452" t="s">
        <v>3346</v>
      </c>
      <c r="P452" t="s">
        <v>3343</v>
      </c>
      <c r="Q452" t="s">
        <v>3346</v>
      </c>
    </row>
    <row r="453" spans="1:17" x14ac:dyDescent="0.25">
      <c r="A453" t="s">
        <v>3551</v>
      </c>
      <c r="B453" t="s">
        <v>3552</v>
      </c>
      <c r="C453" t="s">
        <v>4445</v>
      </c>
      <c r="D453" t="s">
        <v>4446</v>
      </c>
      <c r="E453">
        <v>212006</v>
      </c>
      <c r="F453" t="s">
        <v>4480</v>
      </c>
      <c r="H453" t="s">
        <v>3405</v>
      </c>
      <c r="I453" t="s">
        <v>4481</v>
      </c>
      <c r="J453" t="s">
        <v>994</v>
      </c>
      <c r="K453" t="s">
        <v>110</v>
      </c>
      <c r="L453" t="s">
        <v>3343</v>
      </c>
      <c r="M453" t="s">
        <v>3344</v>
      </c>
      <c r="N453" t="s">
        <v>3360</v>
      </c>
      <c r="O453" t="s">
        <v>3346</v>
      </c>
      <c r="P453" t="s">
        <v>3343</v>
      </c>
      <c r="Q453" t="s">
        <v>3346</v>
      </c>
    </row>
    <row r="454" spans="1:17" x14ac:dyDescent="0.25">
      <c r="A454" t="s">
        <v>3551</v>
      </c>
      <c r="B454" t="s">
        <v>3552</v>
      </c>
      <c r="C454" t="s">
        <v>4445</v>
      </c>
      <c r="D454" t="s">
        <v>4446</v>
      </c>
      <c r="E454">
        <v>212006</v>
      </c>
      <c r="F454" t="s">
        <v>4480</v>
      </c>
      <c r="H454" t="s">
        <v>3405</v>
      </c>
      <c r="I454" t="s">
        <v>4482</v>
      </c>
      <c r="J454" t="s">
        <v>4483</v>
      </c>
      <c r="K454" t="s">
        <v>110</v>
      </c>
      <c r="L454" t="s">
        <v>3346</v>
      </c>
      <c r="M454" t="s">
        <v>3344</v>
      </c>
      <c r="N454" t="s">
        <v>3360</v>
      </c>
      <c r="O454" t="s">
        <v>3346</v>
      </c>
      <c r="P454" t="s">
        <v>3343</v>
      </c>
      <c r="Q454" t="s">
        <v>3346</v>
      </c>
    </row>
    <row r="455" spans="1:17" x14ac:dyDescent="0.25">
      <c r="A455" t="s">
        <v>3551</v>
      </c>
      <c r="B455" t="s">
        <v>3552</v>
      </c>
      <c r="C455" t="s">
        <v>4445</v>
      </c>
      <c r="D455" t="s">
        <v>4446</v>
      </c>
      <c r="E455">
        <v>212006</v>
      </c>
      <c r="F455" t="s">
        <v>4480</v>
      </c>
      <c r="H455" t="s">
        <v>3405</v>
      </c>
      <c r="I455" t="s">
        <v>4484</v>
      </c>
      <c r="J455" t="s">
        <v>4485</v>
      </c>
      <c r="K455" t="s">
        <v>110</v>
      </c>
      <c r="L455" t="s">
        <v>3346</v>
      </c>
      <c r="M455" t="s">
        <v>3344</v>
      </c>
      <c r="N455" t="s">
        <v>3360</v>
      </c>
      <c r="O455" t="s">
        <v>3346</v>
      </c>
      <c r="P455" t="s">
        <v>3343</v>
      </c>
      <c r="Q455" t="s">
        <v>3346</v>
      </c>
    </row>
    <row r="456" spans="1:17" x14ac:dyDescent="0.25">
      <c r="A456" t="s">
        <v>3551</v>
      </c>
      <c r="B456" t="s">
        <v>3552</v>
      </c>
      <c r="C456" t="s">
        <v>4445</v>
      </c>
      <c r="D456" t="s">
        <v>4446</v>
      </c>
      <c r="E456">
        <v>212006</v>
      </c>
      <c r="F456" t="s">
        <v>4480</v>
      </c>
      <c r="H456" t="s">
        <v>3405</v>
      </c>
      <c r="I456" t="s">
        <v>4486</v>
      </c>
      <c r="J456" t="s">
        <v>4487</v>
      </c>
      <c r="K456" t="s">
        <v>110</v>
      </c>
      <c r="L456" t="s">
        <v>3346</v>
      </c>
      <c r="M456" t="s">
        <v>3344</v>
      </c>
      <c r="N456" t="s">
        <v>3360</v>
      </c>
      <c r="O456" t="s">
        <v>3346</v>
      </c>
      <c r="P456" t="s">
        <v>3343</v>
      </c>
      <c r="Q456" t="s">
        <v>3346</v>
      </c>
    </row>
    <row r="457" spans="1:17" x14ac:dyDescent="0.25">
      <c r="A457" t="s">
        <v>3551</v>
      </c>
      <c r="B457" t="s">
        <v>3552</v>
      </c>
      <c r="C457" t="s">
        <v>4445</v>
      </c>
      <c r="D457" t="s">
        <v>4446</v>
      </c>
      <c r="E457">
        <v>212006</v>
      </c>
      <c r="F457" t="s">
        <v>4480</v>
      </c>
      <c r="H457" t="s">
        <v>3405</v>
      </c>
      <c r="I457" t="s">
        <v>4488</v>
      </c>
      <c r="J457" t="s">
        <v>4489</v>
      </c>
      <c r="K457" t="s">
        <v>110</v>
      </c>
      <c r="L457" t="s">
        <v>3346</v>
      </c>
      <c r="M457" t="s">
        <v>3344</v>
      </c>
      <c r="N457" t="s">
        <v>3360</v>
      </c>
      <c r="O457" t="s">
        <v>3346</v>
      </c>
      <c r="P457" t="s">
        <v>3343</v>
      </c>
      <c r="Q457" t="s">
        <v>3346</v>
      </c>
    </row>
    <row r="458" spans="1:17" x14ac:dyDescent="0.25">
      <c r="A458" t="s">
        <v>3551</v>
      </c>
      <c r="B458" t="s">
        <v>3552</v>
      </c>
      <c r="C458" t="s">
        <v>4445</v>
      </c>
      <c r="D458" t="s">
        <v>4446</v>
      </c>
      <c r="E458">
        <v>212006</v>
      </c>
      <c r="F458" t="s">
        <v>4480</v>
      </c>
      <c r="H458" t="s">
        <v>3405</v>
      </c>
      <c r="I458" t="s">
        <v>4490</v>
      </c>
      <c r="J458" t="s">
        <v>4489</v>
      </c>
      <c r="K458" t="s">
        <v>110</v>
      </c>
      <c r="L458" t="s">
        <v>3346</v>
      </c>
      <c r="M458" t="s">
        <v>3344</v>
      </c>
      <c r="N458" t="s">
        <v>3360</v>
      </c>
      <c r="O458" t="s">
        <v>3346</v>
      </c>
      <c r="P458" t="s">
        <v>3343</v>
      </c>
      <c r="Q458" t="s">
        <v>3346</v>
      </c>
    </row>
    <row r="459" spans="1:17" x14ac:dyDescent="0.25">
      <c r="A459" t="s">
        <v>3551</v>
      </c>
      <c r="B459" t="s">
        <v>3552</v>
      </c>
      <c r="C459" t="s">
        <v>4445</v>
      </c>
      <c r="D459" t="s">
        <v>4446</v>
      </c>
      <c r="E459">
        <v>212006</v>
      </c>
      <c r="F459" t="s">
        <v>4480</v>
      </c>
      <c r="H459" t="s">
        <v>3405</v>
      </c>
      <c r="I459" t="s">
        <v>4491</v>
      </c>
      <c r="J459" t="s">
        <v>4492</v>
      </c>
      <c r="K459" t="s">
        <v>110</v>
      </c>
      <c r="L459" t="s">
        <v>3346</v>
      </c>
      <c r="M459" t="s">
        <v>3344</v>
      </c>
      <c r="N459" t="s">
        <v>3360</v>
      </c>
      <c r="O459" t="s">
        <v>3346</v>
      </c>
      <c r="P459" t="s">
        <v>3343</v>
      </c>
      <c r="Q459" t="s">
        <v>3346</v>
      </c>
    </row>
    <row r="460" spans="1:17" x14ac:dyDescent="0.25">
      <c r="A460" t="s">
        <v>3551</v>
      </c>
      <c r="B460" t="s">
        <v>3552</v>
      </c>
      <c r="C460" t="s">
        <v>4445</v>
      </c>
      <c r="D460" t="s">
        <v>4446</v>
      </c>
      <c r="E460">
        <v>212007</v>
      </c>
      <c r="F460" t="s">
        <v>4493</v>
      </c>
      <c r="G460" t="s">
        <v>4494</v>
      </c>
      <c r="H460" t="s">
        <v>3586</v>
      </c>
      <c r="I460" t="s">
        <v>4495</v>
      </c>
      <c r="J460" t="s">
        <v>4496</v>
      </c>
      <c r="K460" t="s">
        <v>110</v>
      </c>
      <c r="L460" t="s">
        <v>3343</v>
      </c>
      <c r="M460" t="s">
        <v>4163</v>
      </c>
      <c r="N460" t="s">
        <v>4497</v>
      </c>
      <c r="O460" t="s">
        <v>3346</v>
      </c>
      <c r="P460" t="s">
        <v>3343</v>
      </c>
      <c r="Q460" t="s">
        <v>3346</v>
      </c>
    </row>
    <row r="461" spans="1:17" x14ac:dyDescent="0.25">
      <c r="A461" t="s">
        <v>3551</v>
      </c>
      <c r="B461" t="s">
        <v>3552</v>
      </c>
      <c r="C461" t="s">
        <v>4445</v>
      </c>
      <c r="D461" t="s">
        <v>4446</v>
      </c>
      <c r="E461">
        <v>212007</v>
      </c>
      <c r="F461" t="s">
        <v>4493</v>
      </c>
      <c r="G461" t="s">
        <v>4494</v>
      </c>
      <c r="H461" t="s">
        <v>3586</v>
      </c>
      <c r="I461" t="s">
        <v>4498</v>
      </c>
      <c r="J461" t="s">
        <v>4499</v>
      </c>
      <c r="K461" t="s">
        <v>110</v>
      </c>
      <c r="L461" t="s">
        <v>3346</v>
      </c>
      <c r="M461" t="s">
        <v>4163</v>
      </c>
      <c r="N461" t="s">
        <v>4497</v>
      </c>
      <c r="O461" t="s">
        <v>3346</v>
      </c>
      <c r="P461" t="s">
        <v>3343</v>
      </c>
      <c r="Q461" t="s">
        <v>3346</v>
      </c>
    </row>
    <row r="462" spans="1:17" x14ac:dyDescent="0.25">
      <c r="A462" t="s">
        <v>3551</v>
      </c>
      <c r="B462" t="s">
        <v>3552</v>
      </c>
      <c r="C462" t="s">
        <v>4445</v>
      </c>
      <c r="D462" t="s">
        <v>4446</v>
      </c>
      <c r="E462">
        <v>212008</v>
      </c>
      <c r="F462" t="s">
        <v>875</v>
      </c>
      <c r="G462" t="s">
        <v>4376</v>
      </c>
      <c r="H462" t="s">
        <v>3350</v>
      </c>
      <c r="I462" t="s">
        <v>4500</v>
      </c>
      <c r="J462" t="s">
        <v>2496</v>
      </c>
      <c r="K462" t="s">
        <v>110</v>
      </c>
      <c r="L462" t="s">
        <v>3343</v>
      </c>
      <c r="M462" t="s">
        <v>3344</v>
      </c>
      <c r="N462" t="s">
        <v>3345</v>
      </c>
      <c r="O462" t="s">
        <v>3346</v>
      </c>
      <c r="P462" t="s">
        <v>3343</v>
      </c>
      <c r="Q462" t="s">
        <v>3346</v>
      </c>
    </row>
    <row r="463" spans="1:17" x14ac:dyDescent="0.25">
      <c r="A463" t="s">
        <v>3551</v>
      </c>
      <c r="B463" t="s">
        <v>3552</v>
      </c>
      <c r="C463" t="s">
        <v>4445</v>
      </c>
      <c r="D463" t="s">
        <v>4446</v>
      </c>
      <c r="E463">
        <v>212008</v>
      </c>
      <c r="F463" t="s">
        <v>875</v>
      </c>
      <c r="G463" t="s">
        <v>4376</v>
      </c>
      <c r="H463" t="s">
        <v>3350</v>
      </c>
      <c r="I463" t="s">
        <v>4501</v>
      </c>
      <c r="J463" t="s">
        <v>4502</v>
      </c>
      <c r="K463" t="s">
        <v>110</v>
      </c>
      <c r="L463" t="s">
        <v>3346</v>
      </c>
      <c r="M463" t="s">
        <v>3344</v>
      </c>
      <c r="N463" t="s">
        <v>3345</v>
      </c>
      <c r="O463" t="s">
        <v>3346</v>
      </c>
      <c r="P463" t="s">
        <v>3343</v>
      </c>
      <c r="Q463" t="s">
        <v>3346</v>
      </c>
    </row>
    <row r="464" spans="1:17" x14ac:dyDescent="0.25">
      <c r="A464" t="s">
        <v>3551</v>
      </c>
      <c r="B464" t="s">
        <v>3552</v>
      </c>
      <c r="C464" t="s">
        <v>4445</v>
      </c>
      <c r="D464" t="s">
        <v>4446</v>
      </c>
      <c r="E464">
        <v>212009</v>
      </c>
      <c r="F464" t="s">
        <v>4064</v>
      </c>
      <c r="G464" t="s">
        <v>4503</v>
      </c>
      <c r="H464" t="s">
        <v>3586</v>
      </c>
      <c r="I464" t="s">
        <v>4504</v>
      </c>
      <c r="J464" t="s">
        <v>2403</v>
      </c>
      <c r="K464" t="s">
        <v>110</v>
      </c>
      <c r="L464" t="s">
        <v>3343</v>
      </c>
      <c r="M464" t="s">
        <v>3707</v>
      </c>
      <c r="N464" t="s">
        <v>4451</v>
      </c>
      <c r="O464" t="s">
        <v>3346</v>
      </c>
      <c r="P464" t="s">
        <v>3346</v>
      </c>
      <c r="Q464" t="s">
        <v>3346</v>
      </c>
    </row>
    <row r="465" spans="1:17" x14ac:dyDescent="0.25">
      <c r="A465" t="s">
        <v>3551</v>
      </c>
      <c r="B465" t="s">
        <v>3552</v>
      </c>
      <c r="C465" t="s">
        <v>4445</v>
      </c>
      <c r="D465" t="s">
        <v>4446</v>
      </c>
      <c r="E465">
        <v>212009</v>
      </c>
      <c r="F465" t="s">
        <v>4064</v>
      </c>
      <c r="G465" t="s">
        <v>4503</v>
      </c>
      <c r="H465" t="s">
        <v>3586</v>
      </c>
      <c r="I465" t="s">
        <v>4505</v>
      </c>
      <c r="J465" t="s">
        <v>4506</v>
      </c>
      <c r="K465" t="s">
        <v>110</v>
      </c>
      <c r="L465" t="s">
        <v>3346</v>
      </c>
      <c r="M465" t="s">
        <v>3707</v>
      </c>
      <c r="N465" t="s">
        <v>4451</v>
      </c>
      <c r="O465" t="s">
        <v>3346</v>
      </c>
      <c r="P465" t="s">
        <v>3346</v>
      </c>
      <c r="Q465" t="s">
        <v>3346</v>
      </c>
    </row>
    <row r="466" spans="1:17" x14ac:dyDescent="0.25">
      <c r="A466" t="s">
        <v>3551</v>
      </c>
      <c r="B466" t="s">
        <v>3552</v>
      </c>
      <c r="C466" t="s">
        <v>4445</v>
      </c>
      <c r="D466" t="s">
        <v>4446</v>
      </c>
      <c r="E466">
        <v>212010</v>
      </c>
      <c r="F466" t="s">
        <v>4507</v>
      </c>
      <c r="G466" t="s">
        <v>4508</v>
      </c>
      <c r="H466" t="s">
        <v>4509</v>
      </c>
      <c r="I466" t="s">
        <v>4510</v>
      </c>
      <c r="J466" t="s">
        <v>4511</v>
      </c>
      <c r="K466" t="s">
        <v>110</v>
      </c>
      <c r="L466" t="s">
        <v>3343</v>
      </c>
      <c r="M466" t="s">
        <v>3344</v>
      </c>
      <c r="N466" t="s">
        <v>3345</v>
      </c>
      <c r="O466" t="s">
        <v>3346</v>
      </c>
      <c r="P466" t="s">
        <v>3343</v>
      </c>
      <c r="Q466" t="s">
        <v>3346</v>
      </c>
    </row>
    <row r="467" spans="1:17" x14ac:dyDescent="0.25">
      <c r="A467" t="s">
        <v>3551</v>
      </c>
      <c r="B467" t="s">
        <v>3552</v>
      </c>
      <c r="C467" t="s">
        <v>4445</v>
      </c>
      <c r="D467" t="s">
        <v>4446</v>
      </c>
      <c r="E467">
        <v>212010</v>
      </c>
      <c r="F467" t="s">
        <v>4507</v>
      </c>
      <c r="G467" t="s">
        <v>4508</v>
      </c>
      <c r="H467" t="s">
        <v>4509</v>
      </c>
      <c r="I467" t="s">
        <v>4512</v>
      </c>
      <c r="J467" t="s">
        <v>4513</v>
      </c>
      <c r="K467" t="s">
        <v>110</v>
      </c>
      <c r="L467" t="s">
        <v>3346</v>
      </c>
      <c r="M467" t="s">
        <v>3344</v>
      </c>
      <c r="N467" t="s">
        <v>3345</v>
      </c>
      <c r="O467" t="s">
        <v>3346</v>
      </c>
      <c r="P467" t="s">
        <v>3343</v>
      </c>
      <c r="Q467" t="s">
        <v>3346</v>
      </c>
    </row>
    <row r="468" spans="1:17" x14ac:dyDescent="0.25">
      <c r="A468" t="s">
        <v>3551</v>
      </c>
      <c r="B468" t="s">
        <v>3552</v>
      </c>
      <c r="C468" t="s">
        <v>4445</v>
      </c>
      <c r="D468" t="s">
        <v>4446</v>
      </c>
      <c r="E468">
        <v>212010</v>
      </c>
      <c r="F468" t="s">
        <v>4507</v>
      </c>
      <c r="G468" t="s">
        <v>4508</v>
      </c>
      <c r="H468" t="s">
        <v>4509</v>
      </c>
      <c r="I468" t="s">
        <v>4514</v>
      </c>
      <c r="J468" t="s">
        <v>4515</v>
      </c>
      <c r="K468" t="s">
        <v>110</v>
      </c>
      <c r="L468" t="s">
        <v>3346</v>
      </c>
      <c r="M468" t="s">
        <v>3344</v>
      </c>
      <c r="N468" t="s">
        <v>3345</v>
      </c>
      <c r="O468" t="s">
        <v>3346</v>
      </c>
      <c r="P468" t="s">
        <v>3343</v>
      </c>
      <c r="Q468" t="s">
        <v>3346</v>
      </c>
    </row>
    <row r="469" spans="1:17" x14ac:dyDescent="0.25">
      <c r="A469" t="s">
        <v>3551</v>
      </c>
      <c r="B469" t="s">
        <v>3552</v>
      </c>
      <c r="C469" t="s">
        <v>4445</v>
      </c>
      <c r="D469" t="s">
        <v>4446</v>
      </c>
      <c r="E469">
        <v>212010</v>
      </c>
      <c r="F469" t="s">
        <v>4507</v>
      </c>
      <c r="G469" t="s">
        <v>4508</v>
      </c>
      <c r="H469" t="s">
        <v>4509</v>
      </c>
      <c r="I469" t="s">
        <v>4516</v>
      </c>
      <c r="J469" t="s">
        <v>4517</v>
      </c>
      <c r="K469" t="s">
        <v>110</v>
      </c>
      <c r="L469" t="s">
        <v>3346</v>
      </c>
      <c r="M469" t="s">
        <v>3344</v>
      </c>
      <c r="N469" t="s">
        <v>3345</v>
      </c>
      <c r="O469" t="s">
        <v>3346</v>
      </c>
      <c r="P469" t="s">
        <v>3343</v>
      </c>
      <c r="Q469" t="s">
        <v>3346</v>
      </c>
    </row>
    <row r="470" spans="1:17" x14ac:dyDescent="0.25">
      <c r="A470" t="s">
        <v>3551</v>
      </c>
      <c r="B470" t="s">
        <v>3552</v>
      </c>
      <c r="C470" t="s">
        <v>4445</v>
      </c>
      <c r="D470" t="s">
        <v>4446</v>
      </c>
      <c r="E470">
        <v>212011</v>
      </c>
      <c r="F470" t="s">
        <v>4518</v>
      </c>
      <c r="G470" t="s">
        <v>4519</v>
      </c>
      <c r="H470" t="s">
        <v>4520</v>
      </c>
      <c r="I470" t="s">
        <v>4521</v>
      </c>
      <c r="J470" t="s">
        <v>4522</v>
      </c>
      <c r="K470" t="s">
        <v>38</v>
      </c>
      <c r="L470" t="s">
        <v>3343</v>
      </c>
      <c r="M470" t="s">
        <v>3477</v>
      </c>
      <c r="N470" t="s">
        <v>3615</v>
      </c>
      <c r="O470" t="s">
        <v>3346</v>
      </c>
      <c r="P470" t="s">
        <v>3343</v>
      </c>
      <c r="Q470" t="s">
        <v>3346</v>
      </c>
    </row>
    <row r="471" spans="1:17" x14ac:dyDescent="0.25">
      <c r="A471" t="s">
        <v>3551</v>
      </c>
      <c r="B471" t="s">
        <v>3552</v>
      </c>
      <c r="C471" t="s">
        <v>4445</v>
      </c>
      <c r="D471" t="s">
        <v>4446</v>
      </c>
      <c r="E471">
        <v>212012</v>
      </c>
      <c r="F471" t="s">
        <v>4523</v>
      </c>
      <c r="G471" t="s">
        <v>4524</v>
      </c>
      <c r="H471" t="s">
        <v>4160</v>
      </c>
      <c r="I471" t="s">
        <v>4525</v>
      </c>
      <c r="J471" t="s">
        <v>4162</v>
      </c>
      <c r="K471" t="s">
        <v>110</v>
      </c>
      <c r="L471" t="s">
        <v>3343</v>
      </c>
      <c r="M471" t="s">
        <v>4163</v>
      </c>
      <c r="N471" t="s">
        <v>4164</v>
      </c>
      <c r="O471" t="s">
        <v>3346</v>
      </c>
      <c r="P471" t="s">
        <v>3343</v>
      </c>
      <c r="Q471" t="s">
        <v>3346</v>
      </c>
    </row>
    <row r="472" spans="1:17" x14ac:dyDescent="0.25">
      <c r="A472" t="s">
        <v>3551</v>
      </c>
      <c r="B472" t="s">
        <v>3552</v>
      </c>
      <c r="C472" t="s">
        <v>4445</v>
      </c>
      <c r="D472" t="s">
        <v>4446</v>
      </c>
      <c r="E472">
        <v>212013</v>
      </c>
      <c r="F472" t="s">
        <v>4526</v>
      </c>
      <c r="G472" t="s">
        <v>4527</v>
      </c>
      <c r="H472" t="s">
        <v>4160</v>
      </c>
      <c r="I472" t="s">
        <v>4528</v>
      </c>
      <c r="J472" t="s">
        <v>4529</v>
      </c>
      <c r="K472" t="s">
        <v>110</v>
      </c>
      <c r="L472" t="s">
        <v>3343</v>
      </c>
      <c r="M472" t="s">
        <v>4163</v>
      </c>
      <c r="N472" t="s">
        <v>4164</v>
      </c>
      <c r="O472" t="s">
        <v>3346</v>
      </c>
      <c r="P472" t="s">
        <v>3343</v>
      </c>
      <c r="Q472" t="s">
        <v>3346</v>
      </c>
    </row>
    <row r="473" spans="1:17" x14ac:dyDescent="0.25">
      <c r="A473" t="s">
        <v>3551</v>
      </c>
      <c r="B473" t="s">
        <v>3552</v>
      </c>
      <c r="C473" t="s">
        <v>4445</v>
      </c>
      <c r="D473" t="s">
        <v>4446</v>
      </c>
      <c r="E473">
        <v>212014</v>
      </c>
      <c r="F473" t="s">
        <v>4530</v>
      </c>
      <c r="G473" t="s">
        <v>4531</v>
      </c>
      <c r="H473" t="s">
        <v>4160</v>
      </c>
      <c r="I473" t="s">
        <v>4532</v>
      </c>
      <c r="J473" t="s">
        <v>4533</v>
      </c>
      <c r="K473" t="s">
        <v>110</v>
      </c>
      <c r="L473" t="s">
        <v>3343</v>
      </c>
      <c r="M473" t="s">
        <v>4163</v>
      </c>
      <c r="N473" t="s">
        <v>4164</v>
      </c>
      <c r="O473" t="s">
        <v>3346</v>
      </c>
      <c r="P473" t="s">
        <v>3343</v>
      </c>
      <c r="Q473" t="s">
        <v>3346</v>
      </c>
    </row>
    <row r="474" spans="1:17" x14ac:dyDescent="0.25">
      <c r="A474" t="s">
        <v>3551</v>
      </c>
      <c r="B474" t="s">
        <v>3552</v>
      </c>
      <c r="C474" t="s">
        <v>4445</v>
      </c>
      <c r="D474" t="s">
        <v>4446</v>
      </c>
      <c r="E474">
        <v>212015</v>
      </c>
      <c r="F474" t="s">
        <v>4534</v>
      </c>
      <c r="G474" t="s">
        <v>4535</v>
      </c>
      <c r="H474" t="s">
        <v>4160</v>
      </c>
      <c r="I474" t="s">
        <v>4536</v>
      </c>
      <c r="J474" t="s">
        <v>4537</v>
      </c>
      <c r="K474" t="s">
        <v>110</v>
      </c>
      <c r="L474" t="s">
        <v>3343</v>
      </c>
      <c r="M474" t="s">
        <v>4163</v>
      </c>
      <c r="N474" t="s">
        <v>4164</v>
      </c>
      <c r="O474" t="s">
        <v>3346</v>
      </c>
      <c r="P474" t="s">
        <v>3343</v>
      </c>
      <c r="Q474" t="s">
        <v>3346</v>
      </c>
    </row>
    <row r="475" spans="1:17" x14ac:dyDescent="0.25">
      <c r="A475" t="s">
        <v>3551</v>
      </c>
      <c r="B475" t="s">
        <v>3552</v>
      </c>
      <c r="C475" t="s">
        <v>4445</v>
      </c>
      <c r="D475" t="s">
        <v>4446</v>
      </c>
      <c r="E475">
        <v>212016</v>
      </c>
      <c r="F475" t="s">
        <v>4538</v>
      </c>
      <c r="G475" t="s">
        <v>4539</v>
      </c>
      <c r="H475" t="s">
        <v>4190</v>
      </c>
      <c r="I475" t="s">
        <v>4540</v>
      </c>
      <c r="J475" t="s">
        <v>4541</v>
      </c>
      <c r="K475" t="s">
        <v>110</v>
      </c>
      <c r="L475" t="s">
        <v>3343</v>
      </c>
      <c r="M475" t="s">
        <v>4011</v>
      </c>
      <c r="N475" t="s">
        <v>4186</v>
      </c>
      <c r="O475" t="s">
        <v>3346</v>
      </c>
      <c r="P475" t="s">
        <v>3343</v>
      </c>
      <c r="Q475" t="s">
        <v>3346</v>
      </c>
    </row>
    <row r="476" spans="1:17" x14ac:dyDescent="0.25">
      <c r="A476" t="s">
        <v>3551</v>
      </c>
      <c r="B476" t="s">
        <v>3552</v>
      </c>
      <c r="C476" t="s">
        <v>4445</v>
      </c>
      <c r="D476" t="s">
        <v>4446</v>
      </c>
      <c r="E476">
        <v>212017</v>
      </c>
      <c r="F476" t="s">
        <v>4542</v>
      </c>
      <c r="G476" t="s">
        <v>4543</v>
      </c>
      <c r="H476" t="s">
        <v>4544</v>
      </c>
      <c r="I476" t="s">
        <v>4545</v>
      </c>
      <c r="J476" t="s">
        <v>4546</v>
      </c>
      <c r="K476" t="s">
        <v>110</v>
      </c>
      <c r="L476" t="s">
        <v>3343</v>
      </c>
      <c r="M476" t="s">
        <v>4163</v>
      </c>
      <c r="N476" t="s">
        <v>4497</v>
      </c>
      <c r="O476" t="s">
        <v>3346</v>
      </c>
      <c r="P476" t="s">
        <v>3343</v>
      </c>
      <c r="Q476" t="s">
        <v>3346</v>
      </c>
    </row>
    <row r="477" spans="1:17" x14ac:dyDescent="0.25">
      <c r="A477" t="s">
        <v>3551</v>
      </c>
      <c r="B477" t="s">
        <v>3552</v>
      </c>
      <c r="C477" t="s">
        <v>4445</v>
      </c>
      <c r="D477" t="s">
        <v>4446</v>
      </c>
      <c r="E477">
        <v>212018</v>
      </c>
      <c r="F477" t="s">
        <v>4547</v>
      </c>
      <c r="G477" t="s">
        <v>4548</v>
      </c>
      <c r="H477" t="s">
        <v>4160</v>
      </c>
      <c r="I477" t="s">
        <v>4549</v>
      </c>
      <c r="J477" t="s">
        <v>4550</v>
      </c>
      <c r="K477" t="s">
        <v>110</v>
      </c>
      <c r="L477" t="s">
        <v>3343</v>
      </c>
      <c r="M477" t="s">
        <v>4011</v>
      </c>
      <c r="N477" t="s">
        <v>4551</v>
      </c>
      <c r="O477" t="s">
        <v>3346</v>
      </c>
      <c r="P477" t="s">
        <v>3343</v>
      </c>
      <c r="Q477" t="s">
        <v>3346</v>
      </c>
    </row>
    <row r="478" spans="1:17" x14ac:dyDescent="0.25">
      <c r="A478" t="s">
        <v>3551</v>
      </c>
      <c r="B478" t="s">
        <v>3552</v>
      </c>
      <c r="C478" t="s">
        <v>4445</v>
      </c>
      <c r="D478" t="s">
        <v>4446</v>
      </c>
      <c r="E478">
        <v>212019</v>
      </c>
      <c r="F478" t="s">
        <v>1624</v>
      </c>
      <c r="G478" t="s">
        <v>4552</v>
      </c>
      <c r="H478" t="s">
        <v>4160</v>
      </c>
      <c r="I478" t="s">
        <v>4553</v>
      </c>
      <c r="J478" t="s">
        <v>4554</v>
      </c>
      <c r="K478" t="s">
        <v>110</v>
      </c>
      <c r="L478" t="s">
        <v>3343</v>
      </c>
      <c r="M478" t="s">
        <v>4011</v>
      </c>
      <c r="N478" t="s">
        <v>4186</v>
      </c>
      <c r="O478" t="s">
        <v>3346</v>
      </c>
      <c r="P478" t="s">
        <v>3343</v>
      </c>
      <c r="Q478" t="s">
        <v>3346</v>
      </c>
    </row>
    <row r="479" spans="1:17" x14ac:dyDescent="0.25">
      <c r="A479" t="s">
        <v>3551</v>
      </c>
      <c r="B479" t="s">
        <v>3552</v>
      </c>
      <c r="C479" t="s">
        <v>4445</v>
      </c>
      <c r="D479" t="s">
        <v>4446</v>
      </c>
      <c r="E479">
        <v>212020</v>
      </c>
      <c r="F479" t="s">
        <v>4555</v>
      </c>
      <c r="G479" t="s">
        <v>4556</v>
      </c>
      <c r="H479" t="s">
        <v>3586</v>
      </c>
      <c r="I479" t="s">
        <v>4557</v>
      </c>
      <c r="J479" t="s">
        <v>4558</v>
      </c>
      <c r="K479" t="s">
        <v>110</v>
      </c>
      <c r="L479" t="s">
        <v>3343</v>
      </c>
      <c r="M479" t="s">
        <v>4163</v>
      </c>
      <c r="N479" t="s">
        <v>4559</v>
      </c>
      <c r="O479" t="s">
        <v>3346</v>
      </c>
      <c r="P479" t="s">
        <v>3343</v>
      </c>
      <c r="Q479" t="s">
        <v>3346</v>
      </c>
    </row>
    <row r="480" spans="1:17" x14ac:dyDescent="0.25">
      <c r="A480" t="s">
        <v>3551</v>
      </c>
      <c r="B480" t="s">
        <v>3552</v>
      </c>
      <c r="C480" t="s">
        <v>4445</v>
      </c>
      <c r="D480" t="s">
        <v>4446</v>
      </c>
      <c r="E480">
        <v>212021</v>
      </c>
      <c r="F480" t="s">
        <v>4560</v>
      </c>
      <c r="G480" t="s">
        <v>4561</v>
      </c>
      <c r="H480" t="s">
        <v>4160</v>
      </c>
      <c r="I480" t="s">
        <v>4562</v>
      </c>
      <c r="J480" t="s">
        <v>4563</v>
      </c>
      <c r="K480" t="s">
        <v>110</v>
      </c>
      <c r="L480" t="s">
        <v>3343</v>
      </c>
      <c r="M480" t="s">
        <v>4163</v>
      </c>
      <c r="N480" t="s">
        <v>4497</v>
      </c>
      <c r="O480" t="s">
        <v>3346</v>
      </c>
      <c r="P480" t="s">
        <v>3343</v>
      </c>
      <c r="Q480" t="s">
        <v>3346</v>
      </c>
    </row>
    <row r="481" spans="1:17" x14ac:dyDescent="0.25">
      <c r="A481" t="s">
        <v>3551</v>
      </c>
      <c r="B481" t="s">
        <v>3552</v>
      </c>
      <c r="C481" t="s">
        <v>4445</v>
      </c>
      <c r="D481" t="s">
        <v>4446</v>
      </c>
      <c r="E481">
        <v>212022</v>
      </c>
      <c r="F481" t="s">
        <v>4564</v>
      </c>
      <c r="G481" t="s">
        <v>4565</v>
      </c>
      <c r="H481" t="s">
        <v>4566</v>
      </c>
      <c r="I481" t="s">
        <v>4567</v>
      </c>
      <c r="J481" t="s">
        <v>4564</v>
      </c>
      <c r="K481" t="s">
        <v>110</v>
      </c>
      <c r="L481" t="s">
        <v>3343</v>
      </c>
      <c r="M481" t="s">
        <v>3570</v>
      </c>
      <c r="N481" t="s">
        <v>3571</v>
      </c>
      <c r="O481" t="s">
        <v>3346</v>
      </c>
      <c r="P481" t="s">
        <v>3343</v>
      </c>
      <c r="Q481" t="s">
        <v>3346</v>
      </c>
    </row>
    <row r="482" spans="1:17" x14ac:dyDescent="0.25">
      <c r="A482" t="s">
        <v>3551</v>
      </c>
      <c r="B482" t="s">
        <v>3552</v>
      </c>
      <c r="C482" t="s">
        <v>4445</v>
      </c>
      <c r="D482" t="s">
        <v>4446</v>
      </c>
      <c r="E482">
        <v>212023</v>
      </c>
      <c r="F482" t="s">
        <v>4568</v>
      </c>
      <c r="G482" t="s">
        <v>4569</v>
      </c>
      <c r="H482" t="s">
        <v>3586</v>
      </c>
      <c r="I482" t="s">
        <v>4570</v>
      </c>
      <c r="J482" t="s">
        <v>4571</v>
      </c>
      <c r="K482" t="s">
        <v>110</v>
      </c>
      <c r="L482" t="s">
        <v>3343</v>
      </c>
      <c r="M482" t="s">
        <v>4163</v>
      </c>
      <c r="N482" t="s">
        <v>4497</v>
      </c>
      <c r="O482" t="s">
        <v>3346</v>
      </c>
      <c r="P482" t="s">
        <v>3343</v>
      </c>
      <c r="Q482" t="s">
        <v>3346</v>
      </c>
    </row>
    <row r="483" spans="1:17" x14ac:dyDescent="0.25">
      <c r="A483" t="s">
        <v>3551</v>
      </c>
      <c r="B483" t="s">
        <v>3552</v>
      </c>
      <c r="C483" t="s">
        <v>4445</v>
      </c>
      <c r="D483" t="s">
        <v>4446</v>
      </c>
      <c r="E483">
        <v>212023</v>
      </c>
      <c r="F483" t="s">
        <v>4568</v>
      </c>
      <c r="G483" t="s">
        <v>4569</v>
      </c>
      <c r="H483" t="s">
        <v>3586</v>
      </c>
      <c r="I483" t="s">
        <v>4572</v>
      </c>
      <c r="J483" t="s">
        <v>4573</v>
      </c>
      <c r="K483" t="s">
        <v>110</v>
      </c>
      <c r="L483" t="s">
        <v>3346</v>
      </c>
      <c r="M483" t="s">
        <v>4163</v>
      </c>
      <c r="N483" t="s">
        <v>4497</v>
      </c>
      <c r="O483" t="s">
        <v>3346</v>
      </c>
      <c r="P483" t="s">
        <v>3343</v>
      </c>
      <c r="Q483" t="s">
        <v>3346</v>
      </c>
    </row>
    <row r="484" spans="1:17" x14ac:dyDescent="0.25">
      <c r="A484" t="s">
        <v>3551</v>
      </c>
      <c r="B484" t="s">
        <v>3552</v>
      </c>
      <c r="C484" t="s">
        <v>4445</v>
      </c>
      <c r="D484" t="s">
        <v>4446</v>
      </c>
      <c r="E484">
        <v>212024</v>
      </c>
      <c r="F484" t="s">
        <v>4574</v>
      </c>
      <c r="G484" t="s">
        <v>4575</v>
      </c>
      <c r="H484" t="s">
        <v>4576</v>
      </c>
      <c r="I484" t="s">
        <v>4577</v>
      </c>
      <c r="J484" t="s">
        <v>4574</v>
      </c>
      <c r="K484" t="s">
        <v>110</v>
      </c>
      <c r="L484" t="s">
        <v>3343</v>
      </c>
      <c r="M484" t="s">
        <v>3570</v>
      </c>
      <c r="N484" t="s">
        <v>3571</v>
      </c>
      <c r="O484" t="s">
        <v>3346</v>
      </c>
      <c r="P484" t="s">
        <v>3343</v>
      </c>
      <c r="Q484" t="s">
        <v>3346</v>
      </c>
    </row>
    <row r="485" spans="1:17" x14ac:dyDescent="0.25">
      <c r="A485" t="s">
        <v>3551</v>
      </c>
      <c r="B485" t="s">
        <v>3552</v>
      </c>
      <c r="C485" t="s">
        <v>4445</v>
      </c>
      <c r="D485" t="s">
        <v>4446</v>
      </c>
      <c r="E485">
        <v>212025</v>
      </c>
      <c r="F485" t="s">
        <v>4578</v>
      </c>
      <c r="G485" t="s">
        <v>4579</v>
      </c>
      <c r="H485" t="s">
        <v>3350</v>
      </c>
      <c r="I485" t="s">
        <v>4580</v>
      </c>
      <c r="J485" t="s">
        <v>4581</v>
      </c>
      <c r="K485" t="s">
        <v>110</v>
      </c>
      <c r="L485" t="s">
        <v>3343</v>
      </c>
      <c r="M485" t="s">
        <v>3477</v>
      </c>
      <c r="N485" t="s">
        <v>3478</v>
      </c>
      <c r="O485" t="s">
        <v>3346</v>
      </c>
      <c r="P485" t="s">
        <v>3343</v>
      </c>
      <c r="Q485" t="s">
        <v>3346</v>
      </c>
    </row>
    <row r="486" spans="1:17" x14ac:dyDescent="0.25">
      <c r="A486" t="s">
        <v>3551</v>
      </c>
      <c r="B486" t="s">
        <v>3552</v>
      </c>
      <c r="C486" t="s">
        <v>4445</v>
      </c>
      <c r="D486" t="s">
        <v>4446</v>
      </c>
      <c r="E486">
        <v>212026</v>
      </c>
      <c r="F486" t="s">
        <v>2185</v>
      </c>
      <c r="G486" t="s">
        <v>3497</v>
      </c>
      <c r="H486" t="s">
        <v>3498</v>
      </c>
      <c r="I486" t="s">
        <v>4582</v>
      </c>
      <c r="J486" t="s">
        <v>1579</v>
      </c>
      <c r="K486" t="s">
        <v>110</v>
      </c>
      <c r="L486" t="s">
        <v>3343</v>
      </c>
      <c r="M486" t="s">
        <v>3344</v>
      </c>
      <c r="N486" t="s">
        <v>3360</v>
      </c>
      <c r="O486" t="s">
        <v>3346</v>
      </c>
      <c r="P486" t="s">
        <v>3343</v>
      </c>
      <c r="Q486" t="s">
        <v>3346</v>
      </c>
    </row>
    <row r="487" spans="1:17" x14ac:dyDescent="0.25">
      <c r="A487" t="s">
        <v>3551</v>
      </c>
      <c r="B487" t="s">
        <v>3552</v>
      </c>
      <c r="C487" t="s">
        <v>4445</v>
      </c>
      <c r="D487" t="s">
        <v>4446</v>
      </c>
      <c r="E487">
        <v>212027</v>
      </c>
      <c r="F487" t="s">
        <v>128</v>
      </c>
      <c r="G487" t="s">
        <v>4583</v>
      </c>
      <c r="H487" t="s">
        <v>3701</v>
      </c>
      <c r="I487" t="s">
        <v>4584</v>
      </c>
      <c r="J487" t="s">
        <v>935</v>
      </c>
      <c r="K487" t="s">
        <v>110</v>
      </c>
      <c r="L487" t="s">
        <v>3343</v>
      </c>
      <c r="M487" t="s">
        <v>4011</v>
      </c>
      <c r="N487" t="s">
        <v>4186</v>
      </c>
      <c r="O487" t="s">
        <v>3346</v>
      </c>
      <c r="P487" t="s">
        <v>3346</v>
      </c>
      <c r="Q487" t="s">
        <v>3346</v>
      </c>
    </row>
    <row r="488" spans="1:17" x14ac:dyDescent="0.25">
      <c r="A488" t="s">
        <v>3551</v>
      </c>
      <c r="B488" t="s">
        <v>3552</v>
      </c>
      <c r="C488" t="s">
        <v>4445</v>
      </c>
      <c r="D488" t="s">
        <v>4446</v>
      </c>
      <c r="E488">
        <v>212028</v>
      </c>
      <c r="F488" t="s">
        <v>156</v>
      </c>
      <c r="G488" t="s">
        <v>3393</v>
      </c>
      <c r="H488" t="s">
        <v>3394</v>
      </c>
      <c r="I488" t="s">
        <v>4585</v>
      </c>
      <c r="J488" t="s">
        <v>3396</v>
      </c>
      <c r="K488" t="s">
        <v>110</v>
      </c>
      <c r="L488" t="s">
        <v>3343</v>
      </c>
      <c r="M488" t="s">
        <v>4011</v>
      </c>
      <c r="N488" t="s">
        <v>4186</v>
      </c>
      <c r="O488" t="s">
        <v>3346</v>
      </c>
      <c r="P488" t="s">
        <v>3346</v>
      </c>
      <c r="Q488" t="s">
        <v>3346</v>
      </c>
    </row>
    <row r="489" spans="1:17" x14ac:dyDescent="0.25">
      <c r="A489" t="s">
        <v>3551</v>
      </c>
      <c r="B489" t="s">
        <v>3552</v>
      </c>
      <c r="C489" t="s">
        <v>4445</v>
      </c>
      <c r="D489" t="s">
        <v>4446</v>
      </c>
      <c r="E489">
        <v>212030</v>
      </c>
      <c r="F489" t="s">
        <v>4586</v>
      </c>
      <c r="G489" t="s">
        <v>4587</v>
      </c>
      <c r="H489" t="s">
        <v>3586</v>
      </c>
      <c r="I489" t="s">
        <v>4588</v>
      </c>
      <c r="J489" t="s">
        <v>4571</v>
      </c>
      <c r="K489" t="s">
        <v>110</v>
      </c>
      <c r="L489" t="s">
        <v>3343</v>
      </c>
      <c r="M489" t="s">
        <v>4011</v>
      </c>
      <c r="N489" t="s">
        <v>4186</v>
      </c>
      <c r="O489" t="s">
        <v>3346</v>
      </c>
      <c r="P489" t="s">
        <v>3346</v>
      </c>
      <c r="Q489" t="s">
        <v>3346</v>
      </c>
    </row>
    <row r="490" spans="1:17" x14ac:dyDescent="0.25">
      <c r="A490" t="s">
        <v>3551</v>
      </c>
      <c r="B490" t="s">
        <v>3552</v>
      </c>
      <c r="C490" t="s">
        <v>4445</v>
      </c>
      <c r="D490" t="s">
        <v>4446</v>
      </c>
      <c r="E490">
        <v>212031</v>
      </c>
      <c r="F490" t="s">
        <v>1643</v>
      </c>
      <c r="G490" t="s">
        <v>4589</v>
      </c>
      <c r="H490" t="s">
        <v>4590</v>
      </c>
      <c r="I490" t="s">
        <v>4591</v>
      </c>
      <c r="J490" t="s">
        <v>4592</v>
      </c>
      <c r="K490" t="s">
        <v>110</v>
      </c>
      <c r="L490" t="s">
        <v>3343</v>
      </c>
      <c r="M490" t="s">
        <v>3570</v>
      </c>
      <c r="N490" t="s">
        <v>4465</v>
      </c>
      <c r="O490" t="s">
        <v>3346</v>
      </c>
      <c r="P490" t="s">
        <v>3346</v>
      </c>
      <c r="Q490" t="s">
        <v>3346</v>
      </c>
    </row>
    <row r="491" spans="1:17" x14ac:dyDescent="0.25">
      <c r="A491" t="s">
        <v>3551</v>
      </c>
      <c r="B491" t="s">
        <v>3552</v>
      </c>
      <c r="C491" t="s">
        <v>4445</v>
      </c>
      <c r="D491" t="s">
        <v>4446</v>
      </c>
      <c r="E491">
        <v>212032</v>
      </c>
      <c r="F491" t="s">
        <v>51</v>
      </c>
      <c r="G491" t="s">
        <v>3655</v>
      </c>
      <c r="H491" t="s">
        <v>4593</v>
      </c>
      <c r="I491" t="s">
        <v>4594</v>
      </c>
      <c r="J491" t="s">
        <v>4595</v>
      </c>
      <c r="K491" t="s">
        <v>110</v>
      </c>
      <c r="L491" t="s">
        <v>3343</v>
      </c>
      <c r="M491" t="s">
        <v>3344</v>
      </c>
      <c r="N491" t="s">
        <v>3686</v>
      </c>
      <c r="O491" t="s">
        <v>3346</v>
      </c>
      <c r="P491" t="s">
        <v>3346</v>
      </c>
      <c r="Q491" t="s">
        <v>3346</v>
      </c>
    </row>
    <row r="492" spans="1:17" x14ac:dyDescent="0.25">
      <c r="A492" t="s">
        <v>3551</v>
      </c>
      <c r="B492" t="s">
        <v>3552</v>
      </c>
      <c r="C492" t="s">
        <v>4596</v>
      </c>
      <c r="D492" t="s">
        <v>4597</v>
      </c>
      <c r="E492">
        <v>214001</v>
      </c>
      <c r="F492" t="s">
        <v>4598</v>
      </c>
      <c r="G492" t="s">
        <v>4599</v>
      </c>
      <c r="H492" t="s">
        <v>3634</v>
      </c>
      <c r="I492" t="s">
        <v>4600</v>
      </c>
      <c r="J492" t="s">
        <v>3636</v>
      </c>
      <c r="K492" t="s">
        <v>110</v>
      </c>
      <c r="L492" t="s">
        <v>3343</v>
      </c>
      <c r="M492" t="s">
        <v>3344</v>
      </c>
      <c r="N492" t="s">
        <v>3345</v>
      </c>
      <c r="O492" t="s">
        <v>3346</v>
      </c>
      <c r="P492" t="s">
        <v>3343</v>
      </c>
      <c r="Q492" t="s">
        <v>3346</v>
      </c>
    </row>
    <row r="493" spans="1:17" x14ac:dyDescent="0.25">
      <c r="A493" t="s">
        <v>3551</v>
      </c>
      <c r="B493" t="s">
        <v>3552</v>
      </c>
      <c r="C493" t="s">
        <v>4596</v>
      </c>
      <c r="D493" t="s">
        <v>4597</v>
      </c>
      <c r="E493">
        <v>214001</v>
      </c>
      <c r="F493" t="s">
        <v>4598</v>
      </c>
      <c r="G493" t="s">
        <v>4599</v>
      </c>
      <c r="H493" t="s">
        <v>3634</v>
      </c>
      <c r="I493" t="s">
        <v>4601</v>
      </c>
      <c r="J493" t="s">
        <v>4602</v>
      </c>
      <c r="K493" t="s">
        <v>110</v>
      </c>
      <c r="L493" t="s">
        <v>3346</v>
      </c>
      <c r="M493" t="s">
        <v>3344</v>
      </c>
      <c r="N493" t="s">
        <v>3345</v>
      </c>
      <c r="O493" t="s">
        <v>3346</v>
      </c>
      <c r="P493" t="s">
        <v>3343</v>
      </c>
      <c r="Q493" t="s">
        <v>3346</v>
      </c>
    </row>
    <row r="494" spans="1:17" x14ac:dyDescent="0.25">
      <c r="A494" t="s">
        <v>3551</v>
      </c>
      <c r="B494" t="s">
        <v>3552</v>
      </c>
      <c r="C494" t="s">
        <v>4596</v>
      </c>
      <c r="D494" t="s">
        <v>4597</v>
      </c>
      <c r="E494">
        <v>214001</v>
      </c>
      <c r="F494" t="s">
        <v>4598</v>
      </c>
      <c r="G494" t="s">
        <v>4599</v>
      </c>
      <c r="H494" t="s">
        <v>3634</v>
      </c>
      <c r="I494" t="s">
        <v>4603</v>
      </c>
      <c r="J494" t="s">
        <v>4604</v>
      </c>
      <c r="K494" t="s">
        <v>110</v>
      </c>
      <c r="L494" t="s">
        <v>3346</v>
      </c>
      <c r="M494" t="s">
        <v>3344</v>
      </c>
      <c r="N494" t="s">
        <v>3345</v>
      </c>
      <c r="O494" t="s">
        <v>3346</v>
      </c>
      <c r="P494" t="s">
        <v>3343</v>
      </c>
      <c r="Q494" t="s">
        <v>3346</v>
      </c>
    </row>
    <row r="495" spans="1:17" x14ac:dyDescent="0.25">
      <c r="A495" t="s">
        <v>3551</v>
      </c>
      <c r="B495" t="s">
        <v>3552</v>
      </c>
      <c r="C495" t="s">
        <v>4596</v>
      </c>
      <c r="D495" t="s">
        <v>4597</v>
      </c>
      <c r="E495">
        <v>214002</v>
      </c>
      <c r="F495" t="s">
        <v>4605</v>
      </c>
      <c r="G495" t="s">
        <v>4606</v>
      </c>
      <c r="H495" t="s">
        <v>3350</v>
      </c>
      <c r="I495" t="s">
        <v>4607</v>
      </c>
      <c r="J495" t="s">
        <v>864</v>
      </c>
      <c r="K495" t="s">
        <v>110</v>
      </c>
      <c r="L495" t="s">
        <v>3343</v>
      </c>
      <c r="M495" t="s">
        <v>3344</v>
      </c>
      <c r="N495" t="s">
        <v>3345</v>
      </c>
      <c r="O495" t="s">
        <v>3346</v>
      </c>
      <c r="P495" t="s">
        <v>3343</v>
      </c>
      <c r="Q495" t="s">
        <v>3346</v>
      </c>
    </row>
    <row r="496" spans="1:17" x14ac:dyDescent="0.25">
      <c r="A496" t="s">
        <v>3551</v>
      </c>
      <c r="B496" t="s">
        <v>3552</v>
      </c>
      <c r="C496" t="s">
        <v>4596</v>
      </c>
      <c r="D496" t="s">
        <v>4597</v>
      </c>
      <c r="E496">
        <v>214003</v>
      </c>
      <c r="F496" t="s">
        <v>2185</v>
      </c>
      <c r="G496" t="s">
        <v>3500</v>
      </c>
      <c r="H496" t="s">
        <v>2503</v>
      </c>
      <c r="I496" t="s">
        <v>4608</v>
      </c>
      <c r="J496" t="s">
        <v>4609</v>
      </c>
      <c r="K496" t="s">
        <v>110</v>
      </c>
      <c r="L496" t="s">
        <v>3343</v>
      </c>
      <c r="M496" t="s">
        <v>3344</v>
      </c>
      <c r="N496" t="s">
        <v>3360</v>
      </c>
      <c r="O496" t="s">
        <v>3346</v>
      </c>
      <c r="P496" t="s">
        <v>3343</v>
      </c>
      <c r="Q496" t="s">
        <v>3346</v>
      </c>
    </row>
    <row r="497" spans="1:17" x14ac:dyDescent="0.25">
      <c r="A497" t="s">
        <v>3551</v>
      </c>
      <c r="B497" t="s">
        <v>3552</v>
      </c>
      <c r="C497" t="s">
        <v>4596</v>
      </c>
      <c r="D497" t="s">
        <v>4597</v>
      </c>
      <c r="E497">
        <v>214004</v>
      </c>
      <c r="F497" t="s">
        <v>4610</v>
      </c>
      <c r="G497" t="s">
        <v>4611</v>
      </c>
      <c r="H497" t="s">
        <v>4612</v>
      </c>
      <c r="I497" t="s">
        <v>4613</v>
      </c>
      <c r="J497" t="s">
        <v>4614</v>
      </c>
      <c r="K497" t="s">
        <v>110</v>
      </c>
      <c r="L497" t="s">
        <v>3343</v>
      </c>
      <c r="M497" t="s">
        <v>3344</v>
      </c>
      <c r="N497" t="s">
        <v>3686</v>
      </c>
      <c r="O497" t="s">
        <v>3346</v>
      </c>
      <c r="P497" t="s">
        <v>3343</v>
      </c>
      <c r="Q497" t="s">
        <v>3346</v>
      </c>
    </row>
    <row r="498" spans="1:17" x14ac:dyDescent="0.25">
      <c r="A498" t="s">
        <v>3551</v>
      </c>
      <c r="B498" t="s">
        <v>3552</v>
      </c>
      <c r="C498" t="s">
        <v>4596</v>
      </c>
      <c r="D498" t="s">
        <v>4597</v>
      </c>
      <c r="E498">
        <v>214005</v>
      </c>
      <c r="F498" t="s">
        <v>893</v>
      </c>
      <c r="G498" t="s">
        <v>3497</v>
      </c>
      <c r="H498" t="s">
        <v>3498</v>
      </c>
      <c r="I498" t="s">
        <v>4615</v>
      </c>
      <c r="J498" t="s">
        <v>895</v>
      </c>
      <c r="K498" t="s">
        <v>110</v>
      </c>
      <c r="L498" t="s">
        <v>3343</v>
      </c>
      <c r="M498" t="s">
        <v>3344</v>
      </c>
      <c r="N498" t="s">
        <v>3360</v>
      </c>
      <c r="O498" t="s">
        <v>3346</v>
      </c>
      <c r="P498" t="s">
        <v>3343</v>
      </c>
      <c r="Q498" t="s">
        <v>3346</v>
      </c>
    </row>
    <row r="499" spans="1:17" x14ac:dyDescent="0.25">
      <c r="A499" t="s">
        <v>3551</v>
      </c>
      <c r="B499" t="s">
        <v>3552</v>
      </c>
      <c r="C499" t="s">
        <v>4596</v>
      </c>
      <c r="D499" t="s">
        <v>4597</v>
      </c>
      <c r="E499">
        <v>214006</v>
      </c>
      <c r="F499" t="s">
        <v>4616</v>
      </c>
      <c r="G499" t="s">
        <v>4617</v>
      </c>
      <c r="H499" t="s">
        <v>3586</v>
      </c>
      <c r="I499" t="s">
        <v>4618</v>
      </c>
      <c r="J499" t="s">
        <v>4619</v>
      </c>
      <c r="K499" t="s">
        <v>110</v>
      </c>
      <c r="L499" t="s">
        <v>3343</v>
      </c>
      <c r="M499" t="s">
        <v>3344</v>
      </c>
      <c r="N499" t="s">
        <v>3686</v>
      </c>
      <c r="O499" t="s">
        <v>3346</v>
      </c>
      <c r="P499" t="s">
        <v>3343</v>
      </c>
      <c r="Q499" t="s">
        <v>3346</v>
      </c>
    </row>
    <row r="500" spans="1:17" x14ac:dyDescent="0.25">
      <c r="A500" t="s">
        <v>3551</v>
      </c>
      <c r="B500" t="s">
        <v>3552</v>
      </c>
      <c r="C500" t="s">
        <v>4596</v>
      </c>
      <c r="D500" t="s">
        <v>4597</v>
      </c>
      <c r="E500">
        <v>214007</v>
      </c>
      <c r="F500" t="s">
        <v>4620</v>
      </c>
      <c r="G500" t="s">
        <v>4621</v>
      </c>
      <c r="H500" t="s">
        <v>4509</v>
      </c>
      <c r="I500" t="s">
        <v>4622</v>
      </c>
      <c r="J500" t="s">
        <v>4623</v>
      </c>
      <c r="K500" t="s">
        <v>110</v>
      </c>
      <c r="L500" t="s">
        <v>3343</v>
      </c>
      <c r="M500" t="s">
        <v>3344</v>
      </c>
      <c r="N500" t="s">
        <v>3345</v>
      </c>
      <c r="O500" t="s">
        <v>3346</v>
      </c>
      <c r="P500" t="s">
        <v>3343</v>
      </c>
      <c r="Q500" t="s">
        <v>3346</v>
      </c>
    </row>
    <row r="501" spans="1:17" x14ac:dyDescent="0.25">
      <c r="A501" t="s">
        <v>3551</v>
      </c>
      <c r="B501" t="s">
        <v>3552</v>
      </c>
      <c r="C501" t="s">
        <v>4596</v>
      </c>
      <c r="D501" t="s">
        <v>4597</v>
      </c>
      <c r="E501">
        <v>214009</v>
      </c>
      <c r="F501" t="s">
        <v>3689</v>
      </c>
      <c r="G501" t="s">
        <v>3690</v>
      </c>
      <c r="H501" t="s">
        <v>3691</v>
      </c>
      <c r="I501" t="s">
        <v>4624</v>
      </c>
      <c r="J501" t="s">
        <v>4625</v>
      </c>
      <c r="K501" t="s">
        <v>110</v>
      </c>
      <c r="L501" t="s">
        <v>3343</v>
      </c>
      <c r="M501" t="s">
        <v>3344</v>
      </c>
      <c r="N501" t="s">
        <v>3345</v>
      </c>
      <c r="O501" t="s">
        <v>3346</v>
      </c>
      <c r="P501" t="s">
        <v>3346</v>
      </c>
      <c r="Q501" t="s">
        <v>3346</v>
      </c>
    </row>
    <row r="502" spans="1:17" x14ac:dyDescent="0.25">
      <c r="A502" t="s">
        <v>3551</v>
      </c>
      <c r="B502" t="s">
        <v>3552</v>
      </c>
      <c r="C502" t="s">
        <v>4596</v>
      </c>
      <c r="D502" t="s">
        <v>4597</v>
      </c>
      <c r="E502">
        <v>214010</v>
      </c>
      <c r="F502" t="s">
        <v>875</v>
      </c>
      <c r="G502" t="s">
        <v>4376</v>
      </c>
      <c r="H502" t="s">
        <v>4593</v>
      </c>
      <c r="I502" t="s">
        <v>4626</v>
      </c>
      <c r="J502" t="s">
        <v>2496</v>
      </c>
      <c r="K502" t="s">
        <v>110</v>
      </c>
      <c r="L502" t="s">
        <v>3343</v>
      </c>
      <c r="M502" t="s">
        <v>3344</v>
      </c>
      <c r="N502" t="s">
        <v>3345</v>
      </c>
      <c r="O502" t="s">
        <v>3346</v>
      </c>
      <c r="P502" t="s">
        <v>3346</v>
      </c>
      <c r="Q502" t="s">
        <v>3346</v>
      </c>
    </row>
    <row r="503" spans="1:17" x14ac:dyDescent="0.25">
      <c r="A503" t="s">
        <v>3551</v>
      </c>
      <c r="B503" t="s">
        <v>3552</v>
      </c>
      <c r="C503" t="s">
        <v>4596</v>
      </c>
      <c r="D503" t="s">
        <v>4597</v>
      </c>
      <c r="E503">
        <v>214011</v>
      </c>
      <c r="F503" t="s">
        <v>156</v>
      </c>
      <c r="G503" t="s">
        <v>3548</v>
      </c>
      <c r="H503" t="s">
        <v>3394</v>
      </c>
      <c r="I503" t="s">
        <v>4627</v>
      </c>
      <c r="J503" t="s">
        <v>543</v>
      </c>
      <c r="K503" t="s">
        <v>110</v>
      </c>
      <c r="L503" t="s">
        <v>3343</v>
      </c>
      <c r="M503" t="s">
        <v>3344</v>
      </c>
      <c r="N503" t="s">
        <v>3345</v>
      </c>
      <c r="O503" t="s">
        <v>3346</v>
      </c>
      <c r="P503" t="s">
        <v>3346</v>
      </c>
      <c r="Q503" t="s">
        <v>3346</v>
      </c>
    </row>
    <row r="504" spans="1:17" x14ac:dyDescent="0.25">
      <c r="A504" t="s">
        <v>3551</v>
      </c>
      <c r="B504" t="s">
        <v>3552</v>
      </c>
      <c r="C504" t="s">
        <v>4596</v>
      </c>
      <c r="D504" t="s">
        <v>4597</v>
      </c>
      <c r="E504">
        <v>214011</v>
      </c>
      <c r="F504" t="s">
        <v>156</v>
      </c>
      <c r="G504" t="s">
        <v>3548</v>
      </c>
      <c r="H504" t="s">
        <v>3394</v>
      </c>
      <c r="I504" t="s">
        <v>4628</v>
      </c>
      <c r="J504" t="s">
        <v>4629</v>
      </c>
      <c r="K504" t="s">
        <v>110</v>
      </c>
      <c r="L504" t="s">
        <v>3346</v>
      </c>
      <c r="M504" t="s">
        <v>3344</v>
      </c>
      <c r="N504" t="s">
        <v>3345</v>
      </c>
      <c r="O504" t="s">
        <v>3346</v>
      </c>
      <c r="P504" t="s">
        <v>3346</v>
      </c>
      <c r="Q504" t="s">
        <v>3346</v>
      </c>
    </row>
    <row r="505" spans="1:17" x14ac:dyDescent="0.25">
      <c r="A505" t="s">
        <v>3551</v>
      </c>
      <c r="B505" t="s">
        <v>3552</v>
      </c>
      <c r="C505" t="s">
        <v>4596</v>
      </c>
      <c r="D505" t="s">
        <v>4597</v>
      </c>
      <c r="E505">
        <v>214012</v>
      </c>
      <c r="F505" t="s">
        <v>102</v>
      </c>
      <c r="G505" t="s">
        <v>3349</v>
      </c>
      <c r="H505" t="s">
        <v>4593</v>
      </c>
      <c r="I505" t="s">
        <v>4630</v>
      </c>
      <c r="J505" t="s">
        <v>103</v>
      </c>
      <c r="K505" t="s">
        <v>110</v>
      </c>
      <c r="L505" t="s">
        <v>3343</v>
      </c>
      <c r="M505" t="s">
        <v>3477</v>
      </c>
      <c r="N505" t="s">
        <v>4631</v>
      </c>
      <c r="O505" t="s">
        <v>3346</v>
      </c>
      <c r="P505" t="s">
        <v>3346</v>
      </c>
      <c r="Q505" t="s">
        <v>3346</v>
      </c>
    </row>
    <row r="506" spans="1:17" x14ac:dyDescent="0.25">
      <c r="A506" t="s">
        <v>3551</v>
      </c>
      <c r="B506" t="s">
        <v>3552</v>
      </c>
      <c r="C506" t="s">
        <v>4596</v>
      </c>
      <c r="D506" t="s">
        <v>4597</v>
      </c>
      <c r="E506">
        <v>214013</v>
      </c>
      <c r="F506" t="s">
        <v>128</v>
      </c>
      <c r="G506" t="s">
        <v>3525</v>
      </c>
      <c r="H506" t="s">
        <v>3701</v>
      </c>
      <c r="I506" t="s">
        <v>4632</v>
      </c>
      <c r="J506" t="s">
        <v>4633</v>
      </c>
      <c r="K506" t="s">
        <v>110</v>
      </c>
      <c r="L506" t="s">
        <v>3343</v>
      </c>
      <c r="M506" t="s">
        <v>3344</v>
      </c>
      <c r="N506" t="s">
        <v>4634</v>
      </c>
      <c r="O506" t="s">
        <v>3346</v>
      </c>
      <c r="P506" t="s">
        <v>3346</v>
      </c>
      <c r="Q506" t="s">
        <v>3346</v>
      </c>
    </row>
    <row r="507" spans="1:17" x14ac:dyDescent="0.25">
      <c r="A507" t="s">
        <v>3551</v>
      </c>
      <c r="B507" t="s">
        <v>3552</v>
      </c>
      <c r="C507" t="s">
        <v>4635</v>
      </c>
      <c r="D507" t="s">
        <v>4636</v>
      </c>
      <c r="E507">
        <v>299009</v>
      </c>
      <c r="F507" t="s">
        <v>2483</v>
      </c>
      <c r="G507" t="s">
        <v>4637</v>
      </c>
      <c r="H507" t="s">
        <v>3429</v>
      </c>
      <c r="I507" t="s">
        <v>4638</v>
      </c>
      <c r="J507" t="s">
        <v>2483</v>
      </c>
      <c r="K507" t="s">
        <v>110</v>
      </c>
      <c r="L507" t="s">
        <v>3343</v>
      </c>
      <c r="M507" t="s">
        <v>3344</v>
      </c>
      <c r="N507" t="s">
        <v>3345</v>
      </c>
      <c r="O507" t="s">
        <v>3346</v>
      </c>
      <c r="P507" t="s">
        <v>3343</v>
      </c>
      <c r="Q507" t="s">
        <v>3346</v>
      </c>
    </row>
    <row r="508" spans="1:17" x14ac:dyDescent="0.25">
      <c r="A508" t="s">
        <v>3551</v>
      </c>
      <c r="B508" t="s">
        <v>3552</v>
      </c>
      <c r="C508" t="s">
        <v>4635</v>
      </c>
      <c r="D508" t="s">
        <v>4636</v>
      </c>
      <c r="E508">
        <v>299010</v>
      </c>
      <c r="F508" t="s">
        <v>4639</v>
      </c>
      <c r="G508" t="s">
        <v>4640</v>
      </c>
      <c r="H508" t="s">
        <v>3429</v>
      </c>
      <c r="I508" t="s">
        <v>4641</v>
      </c>
      <c r="J508" t="s">
        <v>4639</v>
      </c>
      <c r="K508" t="s">
        <v>110</v>
      </c>
      <c r="L508" t="s">
        <v>3343</v>
      </c>
      <c r="M508" t="s">
        <v>3344</v>
      </c>
      <c r="N508" t="s">
        <v>3345</v>
      </c>
      <c r="O508" t="s">
        <v>3346</v>
      </c>
      <c r="P508" t="s">
        <v>3343</v>
      </c>
      <c r="Q508" t="s">
        <v>3346</v>
      </c>
    </row>
    <row r="509" spans="1:17" x14ac:dyDescent="0.25">
      <c r="A509" t="s">
        <v>3551</v>
      </c>
      <c r="B509" t="s">
        <v>3552</v>
      </c>
      <c r="C509" t="s">
        <v>4635</v>
      </c>
      <c r="D509" t="s">
        <v>4636</v>
      </c>
      <c r="E509">
        <v>299011</v>
      </c>
      <c r="F509" t="s">
        <v>2475</v>
      </c>
      <c r="G509" t="s">
        <v>3428</v>
      </c>
      <c r="H509" t="s">
        <v>3429</v>
      </c>
      <c r="I509" t="s">
        <v>4642</v>
      </c>
      <c r="J509" t="s">
        <v>2475</v>
      </c>
      <c r="K509" t="s">
        <v>110</v>
      </c>
      <c r="L509" t="s">
        <v>3343</v>
      </c>
      <c r="M509" t="s">
        <v>3344</v>
      </c>
      <c r="N509" t="s">
        <v>3345</v>
      </c>
      <c r="O509" t="s">
        <v>3346</v>
      </c>
      <c r="P509" t="s">
        <v>3343</v>
      </c>
      <c r="Q509" t="s">
        <v>3346</v>
      </c>
    </row>
    <row r="510" spans="1:17" x14ac:dyDescent="0.25">
      <c r="A510" t="s">
        <v>3551</v>
      </c>
      <c r="B510" t="s">
        <v>3552</v>
      </c>
      <c r="C510" t="s">
        <v>4635</v>
      </c>
      <c r="D510" t="s">
        <v>4636</v>
      </c>
      <c r="E510">
        <v>299011</v>
      </c>
      <c r="F510" t="s">
        <v>2475</v>
      </c>
      <c r="G510" t="s">
        <v>3428</v>
      </c>
      <c r="H510" t="s">
        <v>3429</v>
      </c>
      <c r="I510" t="s">
        <v>4643</v>
      </c>
      <c r="J510" t="s">
        <v>3432</v>
      </c>
      <c r="K510" t="s">
        <v>3433</v>
      </c>
      <c r="L510" t="s">
        <v>3346</v>
      </c>
      <c r="M510" t="s">
        <v>3344</v>
      </c>
      <c r="N510" t="s">
        <v>3345</v>
      </c>
      <c r="O510" t="s">
        <v>3346</v>
      </c>
      <c r="P510" t="s">
        <v>3343</v>
      </c>
      <c r="Q510" t="s">
        <v>3346</v>
      </c>
    </row>
    <row r="511" spans="1:17" x14ac:dyDescent="0.25">
      <c r="A511" t="s">
        <v>3551</v>
      </c>
      <c r="B511" t="s">
        <v>3552</v>
      </c>
      <c r="C511" t="s">
        <v>4635</v>
      </c>
      <c r="D511" t="s">
        <v>4636</v>
      </c>
      <c r="E511">
        <v>299012</v>
      </c>
      <c r="F511" t="s">
        <v>3434</v>
      </c>
      <c r="G511" t="s">
        <v>3435</v>
      </c>
      <c r="H511" t="s">
        <v>3429</v>
      </c>
      <c r="I511" t="s">
        <v>4644</v>
      </c>
      <c r="J511" t="s">
        <v>3434</v>
      </c>
      <c r="K511" t="s">
        <v>110</v>
      </c>
      <c r="L511" t="s">
        <v>3343</v>
      </c>
      <c r="M511" t="s">
        <v>3344</v>
      </c>
      <c r="N511" t="s">
        <v>3345</v>
      </c>
      <c r="O511" t="s">
        <v>3346</v>
      </c>
      <c r="P511" t="s">
        <v>3343</v>
      </c>
      <c r="Q511" t="s">
        <v>3346</v>
      </c>
    </row>
    <row r="512" spans="1:17" x14ac:dyDescent="0.25">
      <c r="A512" t="s">
        <v>3551</v>
      </c>
      <c r="B512" t="s">
        <v>3552</v>
      </c>
      <c r="C512" t="s">
        <v>4635</v>
      </c>
      <c r="D512" t="s">
        <v>4636</v>
      </c>
      <c r="E512">
        <v>299013</v>
      </c>
      <c r="F512" t="s">
        <v>3437</v>
      </c>
      <c r="G512" t="s">
        <v>3438</v>
      </c>
      <c r="H512" t="s">
        <v>3429</v>
      </c>
      <c r="I512" t="s">
        <v>4645</v>
      </c>
      <c r="J512" t="s">
        <v>3437</v>
      </c>
      <c r="K512" t="s">
        <v>110</v>
      </c>
      <c r="L512" t="s">
        <v>3343</v>
      </c>
      <c r="M512" t="s">
        <v>3344</v>
      </c>
      <c r="N512" t="s">
        <v>3345</v>
      </c>
      <c r="O512" t="s">
        <v>3346</v>
      </c>
      <c r="P512" t="s">
        <v>3343</v>
      </c>
      <c r="Q512" t="s">
        <v>3346</v>
      </c>
    </row>
    <row r="513" spans="1:17" x14ac:dyDescent="0.25">
      <c r="A513" t="s">
        <v>3551</v>
      </c>
      <c r="B513" t="s">
        <v>3552</v>
      </c>
      <c r="C513" t="s">
        <v>4635</v>
      </c>
      <c r="D513" t="s">
        <v>4636</v>
      </c>
      <c r="E513">
        <v>299014</v>
      </c>
      <c r="F513" t="s">
        <v>3545</v>
      </c>
      <c r="G513" t="s">
        <v>3546</v>
      </c>
      <c r="H513" t="s">
        <v>3429</v>
      </c>
      <c r="I513" t="s">
        <v>4646</v>
      </c>
      <c r="J513" t="s">
        <v>3545</v>
      </c>
      <c r="K513" t="s">
        <v>110</v>
      </c>
      <c r="L513" t="s">
        <v>3343</v>
      </c>
      <c r="M513" t="s">
        <v>3344</v>
      </c>
      <c r="N513" t="s">
        <v>3345</v>
      </c>
      <c r="O513" t="s">
        <v>3346</v>
      </c>
      <c r="P513" t="s">
        <v>3343</v>
      </c>
      <c r="Q513" t="s">
        <v>3346</v>
      </c>
    </row>
    <row r="514" spans="1:17" x14ac:dyDescent="0.25">
      <c r="A514" t="s">
        <v>3551</v>
      </c>
      <c r="B514" t="s">
        <v>3552</v>
      </c>
      <c r="C514" t="s">
        <v>4635</v>
      </c>
      <c r="D514" t="s">
        <v>4636</v>
      </c>
      <c r="E514">
        <v>299015</v>
      </c>
      <c r="F514" t="s">
        <v>2481</v>
      </c>
      <c r="G514" t="s">
        <v>4647</v>
      </c>
      <c r="H514" t="s">
        <v>3429</v>
      </c>
      <c r="I514" t="s">
        <v>4648</v>
      </c>
      <c r="J514" t="s">
        <v>2481</v>
      </c>
      <c r="K514" t="s">
        <v>110</v>
      </c>
      <c r="L514" t="s">
        <v>3343</v>
      </c>
      <c r="M514" t="s">
        <v>3344</v>
      </c>
      <c r="N514" t="s">
        <v>3345</v>
      </c>
      <c r="O514" t="s">
        <v>3346</v>
      </c>
      <c r="P514" t="s">
        <v>3343</v>
      </c>
      <c r="Q514" t="s">
        <v>3346</v>
      </c>
    </row>
    <row r="515" spans="1:17" x14ac:dyDescent="0.25">
      <c r="A515" t="s">
        <v>3551</v>
      </c>
      <c r="B515" t="s">
        <v>3552</v>
      </c>
      <c r="C515" t="s">
        <v>4635</v>
      </c>
      <c r="D515" t="s">
        <v>4636</v>
      </c>
      <c r="E515">
        <v>299016</v>
      </c>
      <c r="F515" t="s">
        <v>4649</v>
      </c>
      <c r="G515" t="s">
        <v>4650</v>
      </c>
      <c r="H515" t="s">
        <v>3429</v>
      </c>
      <c r="I515" t="s">
        <v>4651</v>
      </c>
      <c r="J515" t="s">
        <v>4649</v>
      </c>
      <c r="K515" t="s">
        <v>110</v>
      </c>
      <c r="L515" t="s">
        <v>3343</v>
      </c>
      <c r="M515" t="s">
        <v>3344</v>
      </c>
      <c r="N515" t="s">
        <v>3345</v>
      </c>
      <c r="O515" t="s">
        <v>3346</v>
      </c>
      <c r="P515" t="s">
        <v>3343</v>
      </c>
      <c r="Q515" t="s">
        <v>3346</v>
      </c>
    </row>
    <row r="516" spans="1:17" x14ac:dyDescent="0.25">
      <c r="A516" t="s">
        <v>3551</v>
      </c>
      <c r="B516" t="s">
        <v>3552</v>
      </c>
      <c r="C516" t="s">
        <v>4635</v>
      </c>
      <c r="D516" t="s">
        <v>4636</v>
      </c>
      <c r="E516">
        <v>299016</v>
      </c>
      <c r="F516" t="s">
        <v>4649</v>
      </c>
      <c r="G516" t="s">
        <v>4650</v>
      </c>
      <c r="H516" t="s">
        <v>3429</v>
      </c>
      <c r="I516" t="s">
        <v>4652</v>
      </c>
      <c r="J516" t="s">
        <v>4653</v>
      </c>
      <c r="K516" t="s">
        <v>3433</v>
      </c>
      <c r="L516" t="s">
        <v>3346</v>
      </c>
      <c r="M516" t="s">
        <v>3344</v>
      </c>
      <c r="N516" t="s">
        <v>3345</v>
      </c>
      <c r="O516" t="s">
        <v>3346</v>
      </c>
      <c r="P516" t="s">
        <v>3343</v>
      </c>
      <c r="Q516" t="s">
        <v>3346</v>
      </c>
    </row>
    <row r="517" spans="1:17" x14ac:dyDescent="0.25">
      <c r="A517" t="s">
        <v>3551</v>
      </c>
      <c r="B517" t="s">
        <v>3552</v>
      </c>
      <c r="C517" t="s">
        <v>4635</v>
      </c>
      <c r="D517" t="s">
        <v>4636</v>
      </c>
      <c r="E517">
        <v>299053</v>
      </c>
      <c r="F517" t="s">
        <v>3440</v>
      </c>
      <c r="G517" t="s">
        <v>3441</v>
      </c>
      <c r="H517" t="s">
        <v>2503</v>
      </c>
      <c r="I517" t="s">
        <v>4654</v>
      </c>
      <c r="J517" t="s">
        <v>2489</v>
      </c>
      <c r="K517" t="s">
        <v>110</v>
      </c>
      <c r="L517" t="s">
        <v>3343</v>
      </c>
      <c r="M517" t="s">
        <v>3344</v>
      </c>
      <c r="N517" t="s">
        <v>3345</v>
      </c>
      <c r="O517" t="s">
        <v>3346</v>
      </c>
      <c r="P517" t="s">
        <v>3343</v>
      </c>
      <c r="Q517" t="s">
        <v>3346</v>
      </c>
    </row>
    <row r="518" spans="1:17" x14ac:dyDescent="0.25">
      <c r="A518" t="s">
        <v>3551</v>
      </c>
      <c r="B518" t="s">
        <v>3552</v>
      </c>
      <c r="C518" t="s">
        <v>4635</v>
      </c>
      <c r="D518" t="s">
        <v>4636</v>
      </c>
      <c r="E518">
        <v>299053</v>
      </c>
      <c r="F518" t="s">
        <v>3440</v>
      </c>
      <c r="G518" t="s">
        <v>3441</v>
      </c>
      <c r="H518" t="s">
        <v>2503</v>
      </c>
      <c r="I518" t="s">
        <v>4655</v>
      </c>
      <c r="J518" t="s">
        <v>3444</v>
      </c>
      <c r="K518" t="s">
        <v>110</v>
      </c>
      <c r="L518" t="s">
        <v>3346</v>
      </c>
      <c r="M518" t="s">
        <v>3344</v>
      </c>
      <c r="N518" t="s">
        <v>3345</v>
      </c>
      <c r="O518" t="s">
        <v>3346</v>
      </c>
      <c r="P518" t="s">
        <v>3343</v>
      </c>
      <c r="Q518" t="s">
        <v>3346</v>
      </c>
    </row>
    <row r="519" spans="1:17" x14ac:dyDescent="0.25">
      <c r="A519" t="s">
        <v>3551</v>
      </c>
      <c r="B519" t="s">
        <v>3552</v>
      </c>
      <c r="C519" t="s">
        <v>4635</v>
      </c>
      <c r="D519" t="s">
        <v>4636</v>
      </c>
      <c r="E519">
        <v>299053</v>
      </c>
      <c r="F519" t="s">
        <v>3440</v>
      </c>
      <c r="G519" t="s">
        <v>3441</v>
      </c>
      <c r="H519" t="s">
        <v>2503</v>
      </c>
      <c r="I519" t="s">
        <v>4656</v>
      </c>
      <c r="J519" t="s">
        <v>3446</v>
      </c>
      <c r="K519" t="s">
        <v>110</v>
      </c>
      <c r="L519" t="s">
        <v>3346</v>
      </c>
      <c r="M519" t="s">
        <v>3344</v>
      </c>
      <c r="N519" t="s">
        <v>3345</v>
      </c>
      <c r="O519" t="s">
        <v>3346</v>
      </c>
      <c r="P519" t="s">
        <v>3343</v>
      </c>
      <c r="Q519" t="s">
        <v>3346</v>
      </c>
    </row>
    <row r="520" spans="1:17" x14ac:dyDescent="0.25">
      <c r="A520" t="s">
        <v>3551</v>
      </c>
      <c r="B520" t="s">
        <v>3552</v>
      </c>
      <c r="C520" t="s">
        <v>4635</v>
      </c>
      <c r="D520" t="s">
        <v>4636</v>
      </c>
      <c r="E520">
        <v>299053</v>
      </c>
      <c r="F520" t="s">
        <v>3440</v>
      </c>
      <c r="G520" t="s">
        <v>3441</v>
      </c>
      <c r="H520" t="s">
        <v>2503</v>
      </c>
      <c r="I520" t="s">
        <v>4657</v>
      </c>
      <c r="J520" t="s">
        <v>3448</v>
      </c>
      <c r="K520" t="s">
        <v>110</v>
      </c>
      <c r="L520" t="s">
        <v>3346</v>
      </c>
      <c r="M520" t="s">
        <v>3344</v>
      </c>
      <c r="N520" t="s">
        <v>3345</v>
      </c>
      <c r="O520" t="s">
        <v>3346</v>
      </c>
      <c r="P520" t="s">
        <v>3343</v>
      </c>
      <c r="Q520" t="s">
        <v>3346</v>
      </c>
    </row>
    <row r="521" spans="1:17" x14ac:dyDescent="0.25">
      <c r="A521" t="s">
        <v>3551</v>
      </c>
      <c r="B521" t="s">
        <v>3552</v>
      </c>
      <c r="C521" t="s">
        <v>4635</v>
      </c>
      <c r="D521" t="s">
        <v>4636</v>
      </c>
      <c r="E521">
        <v>299053</v>
      </c>
      <c r="F521" t="s">
        <v>3440</v>
      </c>
      <c r="G521" t="s">
        <v>3441</v>
      </c>
      <c r="H521" t="s">
        <v>2503</v>
      </c>
      <c r="I521" t="s">
        <v>4658</v>
      </c>
      <c r="J521" t="s">
        <v>3450</v>
      </c>
      <c r="K521" t="s">
        <v>110</v>
      </c>
      <c r="L521" t="s">
        <v>3346</v>
      </c>
      <c r="M521" t="s">
        <v>3344</v>
      </c>
      <c r="N521" t="s">
        <v>3345</v>
      </c>
      <c r="O521" t="s">
        <v>3346</v>
      </c>
      <c r="P521" t="s">
        <v>3343</v>
      </c>
      <c r="Q521" t="s">
        <v>3346</v>
      </c>
    </row>
    <row r="522" spans="1:17" x14ac:dyDescent="0.25">
      <c r="A522" t="s">
        <v>3551</v>
      </c>
      <c r="B522" t="s">
        <v>3552</v>
      </c>
      <c r="C522" t="s">
        <v>4635</v>
      </c>
      <c r="D522" t="s">
        <v>4636</v>
      </c>
      <c r="E522">
        <v>299053</v>
      </c>
      <c r="F522" t="s">
        <v>3440</v>
      </c>
      <c r="G522" t="s">
        <v>3441</v>
      </c>
      <c r="H522" t="s">
        <v>2503</v>
      </c>
      <c r="I522" t="s">
        <v>4659</v>
      </c>
      <c r="J522" t="s">
        <v>3452</v>
      </c>
      <c r="K522" t="s">
        <v>110</v>
      </c>
      <c r="L522" t="s">
        <v>3346</v>
      </c>
      <c r="M522" t="s">
        <v>3344</v>
      </c>
      <c r="N522" t="s">
        <v>3345</v>
      </c>
      <c r="O522" t="s">
        <v>3346</v>
      </c>
      <c r="P522" t="s">
        <v>3343</v>
      </c>
      <c r="Q522" t="s">
        <v>3346</v>
      </c>
    </row>
    <row r="523" spans="1:17" x14ac:dyDescent="0.25">
      <c r="A523" t="s">
        <v>3551</v>
      </c>
      <c r="B523" t="s">
        <v>3552</v>
      </c>
      <c r="C523" t="s">
        <v>4635</v>
      </c>
      <c r="D523" t="s">
        <v>4636</v>
      </c>
      <c r="E523">
        <v>299053</v>
      </c>
      <c r="F523" t="s">
        <v>3440</v>
      </c>
      <c r="G523" t="s">
        <v>3441</v>
      </c>
      <c r="H523" t="s">
        <v>2503</v>
      </c>
      <c r="I523" t="s">
        <v>4660</v>
      </c>
      <c r="J523" t="s">
        <v>3454</v>
      </c>
      <c r="K523" t="s">
        <v>110</v>
      </c>
      <c r="L523" t="s">
        <v>3346</v>
      </c>
      <c r="M523" t="s">
        <v>3344</v>
      </c>
      <c r="N523" t="s">
        <v>3345</v>
      </c>
      <c r="O523" t="s">
        <v>3346</v>
      </c>
      <c r="P523" t="s">
        <v>3343</v>
      </c>
      <c r="Q523" t="s">
        <v>3346</v>
      </c>
    </row>
    <row r="524" spans="1:17" x14ac:dyDescent="0.25">
      <c r="A524" t="s">
        <v>3551</v>
      </c>
      <c r="B524" t="s">
        <v>3552</v>
      </c>
      <c r="C524" t="s">
        <v>4635</v>
      </c>
      <c r="D524" t="s">
        <v>4636</v>
      </c>
      <c r="E524">
        <v>299053</v>
      </c>
      <c r="F524" t="s">
        <v>3440</v>
      </c>
      <c r="G524" t="s">
        <v>3441</v>
      </c>
      <c r="H524" t="s">
        <v>2503</v>
      </c>
      <c r="I524" t="s">
        <v>4661</v>
      </c>
      <c r="J524" t="s">
        <v>3456</v>
      </c>
      <c r="K524" t="s">
        <v>110</v>
      </c>
      <c r="L524" t="s">
        <v>3346</v>
      </c>
      <c r="M524" t="s">
        <v>3344</v>
      </c>
      <c r="N524" t="s">
        <v>3345</v>
      </c>
      <c r="O524" t="s">
        <v>3346</v>
      </c>
      <c r="P524" t="s">
        <v>3343</v>
      </c>
      <c r="Q524" t="s">
        <v>3346</v>
      </c>
    </row>
    <row r="525" spans="1:17" x14ac:dyDescent="0.25">
      <c r="A525" t="s">
        <v>3551</v>
      </c>
      <c r="B525" t="s">
        <v>3552</v>
      </c>
      <c r="C525" t="s">
        <v>4635</v>
      </c>
      <c r="D525" t="s">
        <v>4636</v>
      </c>
      <c r="E525">
        <v>299053</v>
      </c>
      <c r="F525" t="s">
        <v>3440</v>
      </c>
      <c r="G525" t="s">
        <v>3441</v>
      </c>
      <c r="H525" t="s">
        <v>2503</v>
      </c>
      <c r="I525" t="s">
        <v>4662</v>
      </c>
      <c r="J525" t="s">
        <v>3458</v>
      </c>
      <c r="K525" t="s">
        <v>110</v>
      </c>
      <c r="L525" t="s">
        <v>3346</v>
      </c>
      <c r="M525" t="s">
        <v>3344</v>
      </c>
      <c r="N525" t="s">
        <v>3345</v>
      </c>
      <c r="O525" t="s">
        <v>3346</v>
      </c>
      <c r="P525" t="s">
        <v>3343</v>
      </c>
      <c r="Q525" t="s">
        <v>3346</v>
      </c>
    </row>
    <row r="526" spans="1:17" x14ac:dyDescent="0.25">
      <c r="A526" t="s">
        <v>3551</v>
      </c>
      <c r="B526" t="s">
        <v>3552</v>
      </c>
      <c r="C526" t="s">
        <v>4635</v>
      </c>
      <c r="D526" t="s">
        <v>4636</v>
      </c>
      <c r="E526">
        <v>299053</v>
      </c>
      <c r="F526" t="s">
        <v>3440</v>
      </c>
      <c r="G526" t="s">
        <v>3441</v>
      </c>
      <c r="H526" t="s">
        <v>2503</v>
      </c>
      <c r="I526" t="s">
        <v>4663</v>
      </c>
      <c r="J526" t="s">
        <v>3460</v>
      </c>
      <c r="K526" t="s">
        <v>110</v>
      </c>
      <c r="L526" t="s">
        <v>3346</v>
      </c>
      <c r="M526" t="s">
        <v>3344</v>
      </c>
      <c r="N526" t="s">
        <v>3345</v>
      </c>
      <c r="O526" t="s">
        <v>3346</v>
      </c>
      <c r="P526" t="s">
        <v>3343</v>
      </c>
      <c r="Q526" t="s">
        <v>3346</v>
      </c>
    </row>
    <row r="527" spans="1:17" x14ac:dyDescent="0.25">
      <c r="A527" t="s">
        <v>3551</v>
      </c>
      <c r="B527" t="s">
        <v>3552</v>
      </c>
      <c r="C527" t="s">
        <v>4635</v>
      </c>
      <c r="D527" t="s">
        <v>4636</v>
      </c>
      <c r="E527">
        <v>299053</v>
      </c>
      <c r="F527" t="s">
        <v>3440</v>
      </c>
      <c r="G527" t="s">
        <v>3441</v>
      </c>
      <c r="H527" t="s">
        <v>2503</v>
      </c>
      <c r="I527" t="s">
        <v>4664</v>
      </c>
      <c r="J527" t="s">
        <v>3462</v>
      </c>
      <c r="K527" t="s">
        <v>110</v>
      </c>
      <c r="L527" t="s">
        <v>3346</v>
      </c>
      <c r="M527" t="s">
        <v>3344</v>
      </c>
      <c r="N527" t="s">
        <v>3345</v>
      </c>
      <c r="O527" t="s">
        <v>3346</v>
      </c>
      <c r="P527" t="s">
        <v>3343</v>
      </c>
      <c r="Q527" t="s">
        <v>3346</v>
      </c>
    </row>
    <row r="528" spans="1:17" x14ac:dyDescent="0.25">
      <c r="A528" t="s">
        <v>3551</v>
      </c>
      <c r="B528" t="s">
        <v>3552</v>
      </c>
      <c r="C528" t="s">
        <v>4635</v>
      </c>
      <c r="D528" t="s">
        <v>4636</v>
      </c>
      <c r="E528">
        <v>299053</v>
      </c>
      <c r="F528" t="s">
        <v>3440</v>
      </c>
      <c r="G528" t="s">
        <v>3441</v>
      </c>
      <c r="H528" t="s">
        <v>2503</v>
      </c>
      <c r="I528" t="s">
        <v>4665</v>
      </c>
      <c r="J528" t="s">
        <v>3464</v>
      </c>
      <c r="K528" t="s">
        <v>110</v>
      </c>
      <c r="L528" t="s">
        <v>3346</v>
      </c>
      <c r="M528" t="s">
        <v>3344</v>
      </c>
      <c r="N528" t="s">
        <v>3345</v>
      </c>
      <c r="O528" t="s">
        <v>3346</v>
      </c>
      <c r="P528" t="s">
        <v>3343</v>
      </c>
      <c r="Q528" t="s">
        <v>3346</v>
      </c>
    </row>
    <row r="529" spans="1:17" x14ac:dyDescent="0.25">
      <c r="A529" t="s">
        <v>3551</v>
      </c>
      <c r="B529" t="s">
        <v>3552</v>
      </c>
      <c r="C529" t="s">
        <v>4635</v>
      </c>
      <c r="D529" t="s">
        <v>4636</v>
      </c>
      <c r="E529">
        <v>299053</v>
      </c>
      <c r="F529" t="s">
        <v>3440</v>
      </c>
      <c r="G529" t="s">
        <v>3441</v>
      </c>
      <c r="H529" t="s">
        <v>2503</v>
      </c>
      <c r="I529" t="s">
        <v>4666</v>
      </c>
      <c r="J529" t="s">
        <v>3466</v>
      </c>
      <c r="K529" t="s">
        <v>110</v>
      </c>
      <c r="L529" t="s">
        <v>3346</v>
      </c>
      <c r="M529" t="s">
        <v>3344</v>
      </c>
      <c r="N529" t="s">
        <v>3345</v>
      </c>
      <c r="O529" t="s">
        <v>3346</v>
      </c>
      <c r="P529" t="s">
        <v>3343</v>
      </c>
      <c r="Q529" t="s">
        <v>3346</v>
      </c>
    </row>
    <row r="530" spans="1:17" x14ac:dyDescent="0.25">
      <c r="A530" t="s">
        <v>3551</v>
      </c>
      <c r="B530" t="s">
        <v>3552</v>
      </c>
      <c r="C530" t="s">
        <v>4635</v>
      </c>
      <c r="D530" t="s">
        <v>4636</v>
      </c>
      <c r="E530">
        <v>299053</v>
      </c>
      <c r="F530" t="s">
        <v>3440</v>
      </c>
      <c r="G530" t="s">
        <v>3441</v>
      </c>
      <c r="H530" t="s">
        <v>2503</v>
      </c>
      <c r="I530" t="s">
        <v>4667</v>
      </c>
      <c r="J530" t="s">
        <v>4668</v>
      </c>
      <c r="K530" t="s">
        <v>110</v>
      </c>
      <c r="L530" t="s">
        <v>3346</v>
      </c>
      <c r="M530" t="s">
        <v>3344</v>
      </c>
      <c r="N530" t="s">
        <v>3345</v>
      </c>
      <c r="O530" t="s">
        <v>3346</v>
      </c>
      <c r="P530" t="s">
        <v>3343</v>
      </c>
      <c r="Q530" t="s">
        <v>3346</v>
      </c>
    </row>
    <row r="531" spans="1:17" x14ac:dyDescent="0.25">
      <c r="A531" t="s">
        <v>3551</v>
      </c>
      <c r="B531" t="s">
        <v>3552</v>
      </c>
      <c r="C531" t="s">
        <v>4635</v>
      </c>
      <c r="D531" t="s">
        <v>4636</v>
      </c>
      <c r="E531">
        <v>299053</v>
      </c>
      <c r="F531" t="s">
        <v>3440</v>
      </c>
      <c r="G531" t="s">
        <v>3441</v>
      </c>
      <c r="H531" t="s">
        <v>2503</v>
      </c>
      <c r="I531" t="s">
        <v>4669</v>
      </c>
      <c r="J531" t="s">
        <v>4670</v>
      </c>
      <c r="K531" t="s">
        <v>110</v>
      </c>
      <c r="L531" t="s">
        <v>3346</v>
      </c>
      <c r="M531" t="s">
        <v>3344</v>
      </c>
      <c r="N531" t="s">
        <v>3345</v>
      </c>
      <c r="O531" t="s">
        <v>3346</v>
      </c>
      <c r="P531" t="s">
        <v>3343</v>
      </c>
      <c r="Q531" t="s">
        <v>3346</v>
      </c>
    </row>
    <row r="532" spans="1:17" x14ac:dyDescent="0.25">
      <c r="A532" t="s">
        <v>3551</v>
      </c>
      <c r="B532" t="s">
        <v>3552</v>
      </c>
      <c r="C532" t="s">
        <v>4635</v>
      </c>
      <c r="D532" t="s">
        <v>4636</v>
      </c>
      <c r="E532">
        <v>299053</v>
      </c>
      <c r="F532" t="s">
        <v>3440</v>
      </c>
      <c r="G532" t="s">
        <v>3441</v>
      </c>
      <c r="H532" t="s">
        <v>2503</v>
      </c>
      <c r="I532" t="s">
        <v>4671</v>
      </c>
      <c r="J532" t="s">
        <v>3472</v>
      </c>
      <c r="K532" t="s">
        <v>110</v>
      </c>
      <c r="L532" t="s">
        <v>3346</v>
      </c>
      <c r="M532" t="s">
        <v>3344</v>
      </c>
      <c r="N532" t="s">
        <v>3345</v>
      </c>
      <c r="O532" t="s">
        <v>3346</v>
      </c>
      <c r="P532" t="s">
        <v>3343</v>
      </c>
      <c r="Q532" t="s">
        <v>3346</v>
      </c>
    </row>
    <row r="533" spans="1:17" x14ac:dyDescent="0.25">
      <c r="A533" t="s">
        <v>3551</v>
      </c>
      <c r="B533" t="s">
        <v>3552</v>
      </c>
      <c r="C533" t="s">
        <v>4635</v>
      </c>
      <c r="D533" t="s">
        <v>4636</v>
      </c>
      <c r="E533">
        <v>299053</v>
      </c>
      <c r="F533" t="s">
        <v>3440</v>
      </c>
      <c r="G533" t="s">
        <v>3441</v>
      </c>
      <c r="H533" t="s">
        <v>2503</v>
      </c>
      <c r="I533" t="s">
        <v>4672</v>
      </c>
      <c r="J533" t="s">
        <v>4673</v>
      </c>
      <c r="K533" t="s">
        <v>110</v>
      </c>
      <c r="L533" t="s">
        <v>3346</v>
      </c>
      <c r="M533" t="s">
        <v>3344</v>
      </c>
      <c r="N533" t="s">
        <v>3345</v>
      </c>
      <c r="O533" t="s">
        <v>3346</v>
      </c>
      <c r="P533" t="s">
        <v>3343</v>
      </c>
      <c r="Q533" t="s">
        <v>3346</v>
      </c>
    </row>
    <row r="534" spans="1:17" x14ac:dyDescent="0.25">
      <c r="A534" t="s">
        <v>3551</v>
      </c>
      <c r="B534" t="s">
        <v>3552</v>
      </c>
      <c r="C534" t="s">
        <v>4635</v>
      </c>
      <c r="D534" t="s">
        <v>4636</v>
      </c>
      <c r="E534">
        <v>299054</v>
      </c>
      <c r="F534" t="s">
        <v>102</v>
      </c>
      <c r="G534" t="s">
        <v>3349</v>
      </c>
      <c r="H534" t="s">
        <v>3350</v>
      </c>
      <c r="I534" t="s">
        <v>4674</v>
      </c>
      <c r="J534" t="s">
        <v>103</v>
      </c>
      <c r="K534" t="s">
        <v>110</v>
      </c>
      <c r="L534" t="s">
        <v>3343</v>
      </c>
      <c r="M534" t="s">
        <v>3344</v>
      </c>
      <c r="N534" t="s">
        <v>3345</v>
      </c>
      <c r="O534" t="s">
        <v>3346</v>
      </c>
      <c r="P534" t="s">
        <v>3343</v>
      </c>
      <c r="Q534" t="s">
        <v>3346</v>
      </c>
    </row>
    <row r="535" spans="1:17" x14ac:dyDescent="0.25">
      <c r="A535" t="s">
        <v>3551</v>
      </c>
      <c r="B535" t="s">
        <v>3552</v>
      </c>
      <c r="C535" t="s">
        <v>4635</v>
      </c>
      <c r="D535" t="s">
        <v>4636</v>
      </c>
      <c r="E535">
        <v>299054</v>
      </c>
      <c r="F535" t="s">
        <v>102</v>
      </c>
      <c r="G535" t="s">
        <v>3349</v>
      </c>
      <c r="H535" t="s">
        <v>3350</v>
      </c>
      <c r="I535" t="s">
        <v>4675</v>
      </c>
      <c r="J535" t="s">
        <v>2454</v>
      </c>
      <c r="K535" t="s">
        <v>110</v>
      </c>
      <c r="L535" t="s">
        <v>3346</v>
      </c>
      <c r="M535" t="s">
        <v>3344</v>
      </c>
      <c r="N535" t="s">
        <v>3345</v>
      </c>
      <c r="O535" t="s">
        <v>3346</v>
      </c>
      <c r="P535" t="s">
        <v>3343</v>
      </c>
      <c r="Q535" t="s">
        <v>3346</v>
      </c>
    </row>
    <row r="536" spans="1:17" x14ac:dyDescent="0.25">
      <c r="A536" t="s">
        <v>3551</v>
      </c>
      <c r="B536" t="s">
        <v>3552</v>
      </c>
      <c r="C536" t="s">
        <v>4635</v>
      </c>
      <c r="D536" t="s">
        <v>4636</v>
      </c>
      <c r="E536">
        <v>299055</v>
      </c>
      <c r="F536" t="s">
        <v>51</v>
      </c>
      <c r="G536" t="s">
        <v>3475</v>
      </c>
      <c r="H536" t="s">
        <v>3350</v>
      </c>
      <c r="I536" t="s">
        <v>4676</v>
      </c>
      <c r="J536" t="s">
        <v>52</v>
      </c>
      <c r="K536" t="s">
        <v>110</v>
      </c>
      <c r="L536" t="s">
        <v>3343</v>
      </c>
      <c r="M536" t="s">
        <v>3477</v>
      </c>
      <c r="N536" t="s">
        <v>3478</v>
      </c>
      <c r="O536" t="s">
        <v>3346</v>
      </c>
      <c r="P536" t="s">
        <v>3343</v>
      </c>
      <c r="Q536" t="s">
        <v>3346</v>
      </c>
    </row>
    <row r="537" spans="1:17" x14ac:dyDescent="0.25">
      <c r="A537" t="s">
        <v>3551</v>
      </c>
      <c r="B537" t="s">
        <v>3552</v>
      </c>
      <c r="C537" t="s">
        <v>4635</v>
      </c>
      <c r="D537" t="s">
        <v>4636</v>
      </c>
      <c r="E537">
        <v>299055</v>
      </c>
      <c r="F537" t="s">
        <v>51</v>
      </c>
      <c r="G537" t="s">
        <v>3475</v>
      </c>
      <c r="H537" t="s">
        <v>3350</v>
      </c>
      <c r="I537" t="s">
        <v>4677</v>
      </c>
      <c r="J537" t="s">
        <v>216</v>
      </c>
      <c r="K537" t="s">
        <v>110</v>
      </c>
      <c r="L537" t="s">
        <v>3346</v>
      </c>
      <c r="M537" t="s">
        <v>3477</v>
      </c>
      <c r="N537" t="s">
        <v>3478</v>
      </c>
      <c r="O537" t="s">
        <v>3346</v>
      </c>
      <c r="P537" t="s">
        <v>3343</v>
      </c>
      <c r="Q537" t="s">
        <v>3346</v>
      </c>
    </row>
    <row r="538" spans="1:17" x14ac:dyDescent="0.25">
      <c r="A538" t="s">
        <v>3551</v>
      </c>
      <c r="B538" t="s">
        <v>3552</v>
      </c>
      <c r="C538" t="s">
        <v>4635</v>
      </c>
      <c r="D538" t="s">
        <v>4636</v>
      </c>
      <c r="E538">
        <v>299055</v>
      </c>
      <c r="F538" t="s">
        <v>51</v>
      </c>
      <c r="G538" t="s">
        <v>3475</v>
      </c>
      <c r="H538" t="s">
        <v>3350</v>
      </c>
      <c r="I538" t="s">
        <v>4678</v>
      </c>
      <c r="J538" t="s">
        <v>908</v>
      </c>
      <c r="K538" t="s">
        <v>110</v>
      </c>
      <c r="L538" t="s">
        <v>3346</v>
      </c>
      <c r="M538" t="s">
        <v>3477</v>
      </c>
      <c r="N538" t="s">
        <v>3478</v>
      </c>
      <c r="O538" t="s">
        <v>3346</v>
      </c>
      <c r="P538" t="s">
        <v>3343</v>
      </c>
      <c r="Q538" t="s">
        <v>3346</v>
      </c>
    </row>
    <row r="539" spans="1:17" x14ac:dyDescent="0.25">
      <c r="A539" t="s">
        <v>3551</v>
      </c>
      <c r="B539" t="s">
        <v>3552</v>
      </c>
      <c r="C539" t="s">
        <v>4635</v>
      </c>
      <c r="D539" t="s">
        <v>4636</v>
      </c>
      <c r="E539">
        <v>299057</v>
      </c>
      <c r="F539" t="s">
        <v>114</v>
      </c>
      <c r="G539" t="s">
        <v>3483</v>
      </c>
      <c r="H539" t="s">
        <v>3350</v>
      </c>
      <c r="I539" t="s">
        <v>4679</v>
      </c>
      <c r="J539" t="s">
        <v>116</v>
      </c>
      <c r="K539" t="s">
        <v>110</v>
      </c>
      <c r="L539" t="s">
        <v>3343</v>
      </c>
      <c r="M539" t="s">
        <v>3344</v>
      </c>
      <c r="N539" t="s">
        <v>3345</v>
      </c>
      <c r="O539" t="s">
        <v>3346</v>
      </c>
      <c r="P539" t="s">
        <v>3343</v>
      </c>
      <c r="Q539" t="s">
        <v>3346</v>
      </c>
    </row>
    <row r="540" spans="1:17" x14ac:dyDescent="0.25">
      <c r="A540" t="s">
        <v>3551</v>
      </c>
      <c r="B540" t="s">
        <v>3552</v>
      </c>
      <c r="C540" t="s">
        <v>4635</v>
      </c>
      <c r="D540" t="s">
        <v>4636</v>
      </c>
      <c r="E540">
        <v>299057</v>
      </c>
      <c r="F540" t="s">
        <v>114</v>
      </c>
      <c r="G540" t="s">
        <v>3483</v>
      </c>
      <c r="H540" t="s">
        <v>3350</v>
      </c>
      <c r="I540" t="s">
        <v>4680</v>
      </c>
      <c r="J540" t="s">
        <v>2492</v>
      </c>
      <c r="K540" t="s">
        <v>110</v>
      </c>
      <c r="L540" t="s">
        <v>3346</v>
      </c>
      <c r="M540" t="s">
        <v>3344</v>
      </c>
      <c r="N540" t="s">
        <v>3345</v>
      </c>
      <c r="O540" t="s">
        <v>3346</v>
      </c>
      <c r="P540" t="s">
        <v>3343</v>
      </c>
      <c r="Q540" t="s">
        <v>3346</v>
      </c>
    </row>
    <row r="541" spans="1:17" x14ac:dyDescent="0.25">
      <c r="A541" t="s">
        <v>3551</v>
      </c>
      <c r="B541" t="s">
        <v>3552</v>
      </c>
      <c r="C541" t="s">
        <v>4635</v>
      </c>
      <c r="D541" t="s">
        <v>4636</v>
      </c>
      <c r="E541">
        <v>299057</v>
      </c>
      <c r="F541" t="s">
        <v>114</v>
      </c>
      <c r="G541" t="s">
        <v>3483</v>
      </c>
      <c r="H541" t="s">
        <v>3350</v>
      </c>
      <c r="I541" t="s">
        <v>4681</v>
      </c>
      <c r="J541" t="s">
        <v>4682</v>
      </c>
      <c r="K541" t="s">
        <v>110</v>
      </c>
      <c r="L541" t="s">
        <v>3346</v>
      </c>
      <c r="M541" t="s">
        <v>3344</v>
      </c>
      <c r="N541" t="s">
        <v>3345</v>
      </c>
      <c r="O541" t="s">
        <v>3346</v>
      </c>
      <c r="P541" t="s">
        <v>3343</v>
      </c>
      <c r="Q541" t="s">
        <v>3346</v>
      </c>
    </row>
    <row r="542" spans="1:17" x14ac:dyDescent="0.25">
      <c r="A542" t="s">
        <v>3551</v>
      </c>
      <c r="B542" t="s">
        <v>3552</v>
      </c>
      <c r="C542" t="s">
        <v>4635</v>
      </c>
      <c r="D542" t="s">
        <v>4636</v>
      </c>
      <c r="E542">
        <v>299059</v>
      </c>
      <c r="F542" t="s">
        <v>4683</v>
      </c>
      <c r="G542" t="s">
        <v>4684</v>
      </c>
      <c r="H542" t="s">
        <v>3394</v>
      </c>
      <c r="I542" t="s">
        <v>4685</v>
      </c>
      <c r="J542" t="s">
        <v>200</v>
      </c>
      <c r="K542" t="s">
        <v>110</v>
      </c>
      <c r="L542" t="s">
        <v>3343</v>
      </c>
      <c r="M542" t="s">
        <v>3344</v>
      </c>
      <c r="N542" t="s">
        <v>3345</v>
      </c>
      <c r="O542" t="s">
        <v>3346</v>
      </c>
      <c r="P542" t="s">
        <v>3343</v>
      </c>
      <c r="Q542" t="s">
        <v>3346</v>
      </c>
    </row>
    <row r="543" spans="1:17" x14ac:dyDescent="0.25">
      <c r="A543" t="s">
        <v>3551</v>
      </c>
      <c r="B543" t="s">
        <v>3552</v>
      </c>
      <c r="C543" t="s">
        <v>4635</v>
      </c>
      <c r="D543" t="s">
        <v>4636</v>
      </c>
      <c r="E543">
        <v>299059</v>
      </c>
      <c r="F543" t="s">
        <v>4683</v>
      </c>
      <c r="G543" t="s">
        <v>4684</v>
      </c>
      <c r="H543" t="s">
        <v>3394</v>
      </c>
      <c r="I543" t="s">
        <v>4686</v>
      </c>
      <c r="J543" t="s">
        <v>2575</v>
      </c>
      <c r="K543" t="s">
        <v>110</v>
      </c>
      <c r="L543" t="s">
        <v>3346</v>
      </c>
      <c r="M543" t="s">
        <v>3344</v>
      </c>
      <c r="N543" t="s">
        <v>3345</v>
      </c>
      <c r="O543" t="s">
        <v>3346</v>
      </c>
      <c r="P543" t="s">
        <v>3343</v>
      </c>
      <c r="Q543" t="s">
        <v>3346</v>
      </c>
    </row>
    <row r="544" spans="1:17" x14ac:dyDescent="0.25">
      <c r="A544" t="s">
        <v>3551</v>
      </c>
      <c r="B544" t="s">
        <v>3552</v>
      </c>
      <c r="C544" t="s">
        <v>4635</v>
      </c>
      <c r="D544" t="s">
        <v>4636</v>
      </c>
      <c r="E544">
        <v>299061</v>
      </c>
      <c r="F544" t="s">
        <v>4687</v>
      </c>
      <c r="G544" t="s">
        <v>3487</v>
      </c>
      <c r="H544" t="s">
        <v>2503</v>
      </c>
      <c r="I544" t="s">
        <v>4688</v>
      </c>
      <c r="J544" t="s">
        <v>2502</v>
      </c>
      <c r="K544" t="s">
        <v>110</v>
      </c>
      <c r="L544" t="s">
        <v>3343</v>
      </c>
      <c r="M544" t="s">
        <v>3344</v>
      </c>
      <c r="N544" t="s">
        <v>3345</v>
      </c>
      <c r="O544" t="s">
        <v>3346</v>
      </c>
      <c r="P544" t="s">
        <v>3343</v>
      </c>
      <c r="Q544" t="s">
        <v>3346</v>
      </c>
    </row>
    <row r="545" spans="1:17" x14ac:dyDescent="0.25">
      <c r="A545" t="s">
        <v>3551</v>
      </c>
      <c r="B545" t="s">
        <v>3552</v>
      </c>
      <c r="C545" t="s">
        <v>4635</v>
      </c>
      <c r="D545" t="s">
        <v>4636</v>
      </c>
      <c r="E545">
        <v>299061</v>
      </c>
      <c r="F545" t="s">
        <v>4687</v>
      </c>
      <c r="G545" t="s">
        <v>3487</v>
      </c>
      <c r="H545" t="s">
        <v>2503</v>
      </c>
      <c r="I545" t="s">
        <v>4689</v>
      </c>
      <c r="J545" t="s">
        <v>3490</v>
      </c>
      <c r="K545" t="s">
        <v>110</v>
      </c>
      <c r="L545" t="s">
        <v>3346</v>
      </c>
      <c r="M545" t="s">
        <v>3344</v>
      </c>
      <c r="N545" t="s">
        <v>3345</v>
      </c>
      <c r="O545" t="s">
        <v>3346</v>
      </c>
      <c r="P545" t="s">
        <v>3343</v>
      </c>
      <c r="Q545" t="s">
        <v>3346</v>
      </c>
    </row>
    <row r="546" spans="1:17" x14ac:dyDescent="0.25">
      <c r="A546" t="s">
        <v>3551</v>
      </c>
      <c r="B546" t="s">
        <v>3552</v>
      </c>
      <c r="C546" t="s">
        <v>4635</v>
      </c>
      <c r="D546" t="s">
        <v>4636</v>
      </c>
      <c r="E546">
        <v>299061</v>
      </c>
      <c r="F546" t="s">
        <v>4687</v>
      </c>
      <c r="G546" t="s">
        <v>3487</v>
      </c>
      <c r="H546" t="s">
        <v>2503</v>
      </c>
      <c r="I546" t="s">
        <v>4690</v>
      </c>
      <c r="J546" t="s">
        <v>3492</v>
      </c>
      <c r="K546" t="s">
        <v>110</v>
      </c>
      <c r="L546" t="s">
        <v>3346</v>
      </c>
      <c r="M546" t="s">
        <v>3344</v>
      </c>
      <c r="N546" t="s">
        <v>3345</v>
      </c>
      <c r="O546" t="s">
        <v>3346</v>
      </c>
      <c r="P546" t="s">
        <v>3343</v>
      </c>
      <c r="Q546" t="s">
        <v>3346</v>
      </c>
    </row>
    <row r="547" spans="1:17" x14ac:dyDescent="0.25">
      <c r="A547" t="s">
        <v>3551</v>
      </c>
      <c r="B547" t="s">
        <v>3552</v>
      </c>
      <c r="C547" t="s">
        <v>4635</v>
      </c>
      <c r="D547" t="s">
        <v>4636</v>
      </c>
      <c r="E547">
        <v>299061</v>
      </c>
      <c r="F547" t="s">
        <v>4687</v>
      </c>
      <c r="G547" t="s">
        <v>3487</v>
      </c>
      <c r="H547" t="s">
        <v>2503</v>
      </c>
      <c r="I547" t="s">
        <v>4691</v>
      </c>
      <c r="J547" t="s">
        <v>3494</v>
      </c>
      <c r="K547" t="s">
        <v>110</v>
      </c>
      <c r="L547" t="s">
        <v>3346</v>
      </c>
      <c r="M547" t="s">
        <v>3344</v>
      </c>
      <c r="N547" t="s">
        <v>3345</v>
      </c>
      <c r="O547" t="s">
        <v>3346</v>
      </c>
      <c r="P547" t="s">
        <v>3343</v>
      </c>
      <c r="Q547" t="s">
        <v>3346</v>
      </c>
    </row>
    <row r="548" spans="1:17" x14ac:dyDescent="0.25">
      <c r="A548" t="s">
        <v>3551</v>
      </c>
      <c r="B548" t="s">
        <v>3552</v>
      </c>
      <c r="C548" t="s">
        <v>4635</v>
      </c>
      <c r="D548" t="s">
        <v>4636</v>
      </c>
      <c r="E548">
        <v>299061</v>
      </c>
      <c r="F548" t="s">
        <v>4687</v>
      </c>
      <c r="G548" t="s">
        <v>3487</v>
      </c>
      <c r="H548" t="s">
        <v>2503</v>
      </c>
      <c r="I548" t="s">
        <v>4692</v>
      </c>
      <c r="J548" t="s">
        <v>3496</v>
      </c>
      <c r="K548" t="s">
        <v>110</v>
      </c>
      <c r="L548" t="s">
        <v>3346</v>
      </c>
      <c r="M548" t="s">
        <v>3344</v>
      </c>
      <c r="N548" t="s">
        <v>3345</v>
      </c>
      <c r="O548" t="s">
        <v>3346</v>
      </c>
      <c r="P548" t="s">
        <v>3343</v>
      </c>
      <c r="Q548" t="s">
        <v>3346</v>
      </c>
    </row>
    <row r="549" spans="1:17" x14ac:dyDescent="0.25">
      <c r="A549" t="s">
        <v>3551</v>
      </c>
      <c r="B549" t="s">
        <v>3552</v>
      </c>
      <c r="C549" t="s">
        <v>4635</v>
      </c>
      <c r="D549" t="s">
        <v>4636</v>
      </c>
      <c r="E549">
        <v>299062</v>
      </c>
      <c r="F549" t="s">
        <v>4693</v>
      </c>
      <c r="G549" t="s">
        <v>4694</v>
      </c>
      <c r="H549" t="s">
        <v>3429</v>
      </c>
      <c r="I549" t="s">
        <v>4695</v>
      </c>
      <c r="J549" t="s">
        <v>4693</v>
      </c>
      <c r="K549" t="s">
        <v>110</v>
      </c>
      <c r="L549" t="s">
        <v>3343</v>
      </c>
      <c r="M549" t="s">
        <v>3344</v>
      </c>
      <c r="N549" t="s">
        <v>3345</v>
      </c>
      <c r="O549" t="s">
        <v>3346</v>
      </c>
      <c r="P549" t="s">
        <v>3343</v>
      </c>
      <c r="Q549" t="s">
        <v>3346</v>
      </c>
    </row>
    <row r="550" spans="1:17" x14ac:dyDescent="0.25">
      <c r="A550" t="s">
        <v>3551</v>
      </c>
      <c r="B550" t="s">
        <v>3552</v>
      </c>
      <c r="C550" t="s">
        <v>4635</v>
      </c>
      <c r="D550" t="s">
        <v>4636</v>
      </c>
      <c r="E550">
        <v>299062</v>
      </c>
      <c r="F550" t="s">
        <v>4693</v>
      </c>
      <c r="G550" t="s">
        <v>4694</v>
      </c>
      <c r="H550" t="s">
        <v>3429</v>
      </c>
      <c r="I550" t="s">
        <v>4696</v>
      </c>
      <c r="J550" t="s">
        <v>4697</v>
      </c>
      <c r="K550" t="s">
        <v>3433</v>
      </c>
      <c r="L550" t="s">
        <v>3346</v>
      </c>
      <c r="M550" t="s">
        <v>3344</v>
      </c>
      <c r="N550" t="s">
        <v>3345</v>
      </c>
      <c r="O550" t="s">
        <v>3346</v>
      </c>
      <c r="P550" t="s">
        <v>3343</v>
      </c>
      <c r="Q550" t="s">
        <v>3346</v>
      </c>
    </row>
    <row r="551" spans="1:17" x14ac:dyDescent="0.25">
      <c r="A551" t="s">
        <v>3551</v>
      </c>
      <c r="B551" t="s">
        <v>3552</v>
      </c>
      <c r="C551" t="s">
        <v>4635</v>
      </c>
      <c r="D551" t="s">
        <v>4636</v>
      </c>
      <c r="E551">
        <v>299062</v>
      </c>
      <c r="F551" t="s">
        <v>4693</v>
      </c>
      <c r="G551" t="s">
        <v>4694</v>
      </c>
      <c r="H551" t="s">
        <v>3429</v>
      </c>
      <c r="I551" t="s">
        <v>4698</v>
      </c>
      <c r="J551" t="s">
        <v>4699</v>
      </c>
      <c r="K551" t="s">
        <v>110</v>
      </c>
      <c r="L551" t="s">
        <v>3346</v>
      </c>
      <c r="M551" t="s">
        <v>3344</v>
      </c>
      <c r="N551" t="s">
        <v>3345</v>
      </c>
      <c r="O551" t="s">
        <v>3346</v>
      </c>
      <c r="P551" t="s">
        <v>3343</v>
      </c>
      <c r="Q551" t="s">
        <v>3346</v>
      </c>
    </row>
    <row r="552" spans="1:17" x14ac:dyDescent="0.25">
      <c r="A552" t="s">
        <v>3551</v>
      </c>
      <c r="B552" t="s">
        <v>3552</v>
      </c>
      <c r="C552" t="s">
        <v>4635</v>
      </c>
      <c r="D552" t="s">
        <v>4636</v>
      </c>
      <c r="E552">
        <v>299063</v>
      </c>
      <c r="F552" t="s">
        <v>893</v>
      </c>
      <c r="G552" t="s">
        <v>3497</v>
      </c>
      <c r="H552" t="s">
        <v>4700</v>
      </c>
      <c r="I552" t="s">
        <v>4701</v>
      </c>
      <c r="J552" t="s">
        <v>895</v>
      </c>
      <c r="K552" t="s">
        <v>110</v>
      </c>
      <c r="L552" t="s">
        <v>3343</v>
      </c>
      <c r="M552" t="s">
        <v>3344</v>
      </c>
      <c r="N552" t="s">
        <v>3345</v>
      </c>
      <c r="O552" t="s">
        <v>3346</v>
      </c>
      <c r="P552" t="s">
        <v>3343</v>
      </c>
      <c r="Q552" t="s">
        <v>3346</v>
      </c>
    </row>
    <row r="553" spans="1:17" x14ac:dyDescent="0.25">
      <c r="A553" t="s">
        <v>3551</v>
      </c>
      <c r="B553" t="s">
        <v>3552</v>
      </c>
      <c r="C553" t="s">
        <v>4635</v>
      </c>
      <c r="D553" t="s">
        <v>4636</v>
      </c>
      <c r="E553">
        <v>299064</v>
      </c>
      <c r="F553" t="s">
        <v>2185</v>
      </c>
      <c r="G553" t="s">
        <v>3500</v>
      </c>
      <c r="H553" t="s">
        <v>3498</v>
      </c>
      <c r="I553" t="s">
        <v>4702</v>
      </c>
      <c r="J553" t="s">
        <v>1579</v>
      </c>
      <c r="K553" t="s">
        <v>110</v>
      </c>
      <c r="L553" t="s">
        <v>3343</v>
      </c>
      <c r="M553" t="s">
        <v>3344</v>
      </c>
      <c r="N553" t="s">
        <v>3345</v>
      </c>
      <c r="O553" t="s">
        <v>3346</v>
      </c>
      <c r="P553" t="s">
        <v>3343</v>
      </c>
      <c r="Q553" t="s">
        <v>3346</v>
      </c>
    </row>
    <row r="554" spans="1:17" x14ac:dyDescent="0.25">
      <c r="A554" t="s">
        <v>3551</v>
      </c>
      <c r="B554" t="s">
        <v>3552</v>
      </c>
      <c r="C554" t="s">
        <v>4635</v>
      </c>
      <c r="D554" t="s">
        <v>4636</v>
      </c>
      <c r="E554">
        <v>299064</v>
      </c>
      <c r="F554" t="s">
        <v>2185</v>
      </c>
      <c r="G554" t="s">
        <v>3500</v>
      </c>
      <c r="H554" t="s">
        <v>3498</v>
      </c>
      <c r="I554" t="s">
        <v>4703</v>
      </c>
      <c r="J554" t="s">
        <v>3503</v>
      </c>
      <c r="K554" t="s">
        <v>38</v>
      </c>
      <c r="L554" t="s">
        <v>3346</v>
      </c>
      <c r="M554" t="s">
        <v>3344</v>
      </c>
      <c r="N554" t="s">
        <v>3345</v>
      </c>
      <c r="O554" t="s">
        <v>3346</v>
      </c>
      <c r="P554" t="s">
        <v>3343</v>
      </c>
      <c r="Q554" t="s">
        <v>3346</v>
      </c>
    </row>
    <row r="555" spans="1:17" x14ac:dyDescent="0.25">
      <c r="A555" t="s">
        <v>3551</v>
      </c>
      <c r="B555" t="s">
        <v>3552</v>
      </c>
      <c r="C555" t="s">
        <v>4635</v>
      </c>
      <c r="D555" t="s">
        <v>4636</v>
      </c>
      <c r="E555">
        <v>299064</v>
      </c>
      <c r="F555" t="s">
        <v>2185</v>
      </c>
      <c r="G555" t="s">
        <v>3500</v>
      </c>
      <c r="H555" t="s">
        <v>3498</v>
      </c>
      <c r="I555" t="s">
        <v>4704</v>
      </c>
      <c r="J555" t="s">
        <v>3505</v>
      </c>
      <c r="K555" t="s">
        <v>110</v>
      </c>
      <c r="L555" t="s">
        <v>3346</v>
      </c>
      <c r="M555" t="s">
        <v>3344</v>
      </c>
      <c r="N555" t="s">
        <v>3345</v>
      </c>
      <c r="O555" t="s">
        <v>3346</v>
      </c>
      <c r="P555" t="s">
        <v>3343</v>
      </c>
      <c r="Q555" t="s">
        <v>3346</v>
      </c>
    </row>
    <row r="556" spans="1:17" x14ac:dyDescent="0.25">
      <c r="A556" t="s">
        <v>3551</v>
      </c>
      <c r="B556" t="s">
        <v>3552</v>
      </c>
      <c r="C556" t="s">
        <v>4635</v>
      </c>
      <c r="D556" t="s">
        <v>4636</v>
      </c>
      <c r="E556">
        <v>299064</v>
      </c>
      <c r="F556" t="s">
        <v>2185</v>
      </c>
      <c r="G556" t="s">
        <v>3500</v>
      </c>
      <c r="H556" t="s">
        <v>3498</v>
      </c>
      <c r="I556" t="s">
        <v>4705</v>
      </c>
      <c r="J556" t="s">
        <v>3507</v>
      </c>
      <c r="K556" t="s">
        <v>110</v>
      </c>
      <c r="L556" t="s">
        <v>3346</v>
      </c>
      <c r="M556" t="s">
        <v>3344</v>
      </c>
      <c r="N556" t="s">
        <v>3345</v>
      </c>
      <c r="O556" t="s">
        <v>3346</v>
      </c>
      <c r="P556" t="s">
        <v>3343</v>
      </c>
      <c r="Q556" t="s">
        <v>3346</v>
      </c>
    </row>
    <row r="557" spans="1:17" x14ac:dyDescent="0.25">
      <c r="A557" t="s">
        <v>3551</v>
      </c>
      <c r="B557" t="s">
        <v>3552</v>
      </c>
      <c r="C557" t="s">
        <v>4635</v>
      </c>
      <c r="D557" t="s">
        <v>4636</v>
      </c>
      <c r="E557">
        <v>299066</v>
      </c>
      <c r="F557" t="s">
        <v>3508</v>
      </c>
      <c r="G557" t="s">
        <v>3509</v>
      </c>
      <c r="H557" t="s">
        <v>3510</v>
      </c>
      <c r="I557" t="s">
        <v>4706</v>
      </c>
      <c r="J557" t="s">
        <v>3512</v>
      </c>
      <c r="K557" t="s">
        <v>38</v>
      </c>
      <c r="L557" t="s">
        <v>3343</v>
      </c>
      <c r="M557" t="s">
        <v>3477</v>
      </c>
      <c r="N557" t="s">
        <v>3513</v>
      </c>
      <c r="O557" t="s">
        <v>3346</v>
      </c>
      <c r="P557" t="s">
        <v>3343</v>
      </c>
      <c r="Q557" t="s">
        <v>3346</v>
      </c>
    </row>
    <row r="558" spans="1:17" x14ac:dyDescent="0.25">
      <c r="A558" t="s">
        <v>3551</v>
      </c>
      <c r="B558" t="s">
        <v>3552</v>
      </c>
      <c r="C558" t="s">
        <v>4635</v>
      </c>
      <c r="D558" t="s">
        <v>4636</v>
      </c>
      <c r="E558">
        <v>299068</v>
      </c>
      <c r="F558" t="s">
        <v>4707</v>
      </c>
      <c r="H558" t="s">
        <v>3394</v>
      </c>
      <c r="I558" t="s">
        <v>4708</v>
      </c>
      <c r="J558" t="s">
        <v>4709</v>
      </c>
      <c r="K558" t="s">
        <v>110</v>
      </c>
      <c r="L558" t="s">
        <v>3343</v>
      </c>
      <c r="M558" t="s">
        <v>3344</v>
      </c>
      <c r="N558" t="s">
        <v>3345</v>
      </c>
      <c r="O558" t="s">
        <v>3346</v>
      </c>
      <c r="P558" t="s">
        <v>3343</v>
      </c>
      <c r="Q558" t="s">
        <v>3346</v>
      </c>
    </row>
    <row r="559" spans="1:17" x14ac:dyDescent="0.25">
      <c r="A559" t="s">
        <v>3551</v>
      </c>
      <c r="B559" t="s">
        <v>3552</v>
      </c>
      <c r="C559" t="s">
        <v>4635</v>
      </c>
      <c r="D559" t="s">
        <v>4636</v>
      </c>
      <c r="E559">
        <v>299068</v>
      </c>
      <c r="F559" t="s">
        <v>4707</v>
      </c>
      <c r="H559" t="s">
        <v>3394</v>
      </c>
      <c r="I559" t="s">
        <v>4710</v>
      </c>
      <c r="J559" t="s">
        <v>4711</v>
      </c>
      <c r="K559" t="s">
        <v>110</v>
      </c>
      <c r="L559" t="s">
        <v>3346</v>
      </c>
      <c r="M559" t="s">
        <v>3344</v>
      </c>
      <c r="N559" t="s">
        <v>3345</v>
      </c>
      <c r="O559" t="s">
        <v>3346</v>
      </c>
      <c r="P559" t="s">
        <v>3343</v>
      </c>
      <c r="Q559" t="s">
        <v>3346</v>
      </c>
    </row>
    <row r="560" spans="1:17" x14ac:dyDescent="0.25">
      <c r="A560" t="s">
        <v>3551</v>
      </c>
      <c r="B560" t="s">
        <v>3552</v>
      </c>
      <c r="C560" t="s">
        <v>4635</v>
      </c>
      <c r="D560" t="s">
        <v>4636</v>
      </c>
      <c r="E560">
        <v>299068</v>
      </c>
      <c r="F560" t="s">
        <v>4707</v>
      </c>
      <c r="H560" t="s">
        <v>3394</v>
      </c>
      <c r="I560" t="s">
        <v>4712</v>
      </c>
      <c r="J560" t="s">
        <v>4713</v>
      </c>
      <c r="K560" t="s">
        <v>110</v>
      </c>
      <c r="L560" t="s">
        <v>3346</v>
      </c>
      <c r="M560" t="s">
        <v>3344</v>
      </c>
      <c r="N560" t="s">
        <v>3345</v>
      </c>
      <c r="O560" t="s">
        <v>3346</v>
      </c>
      <c r="P560" t="s">
        <v>3343</v>
      </c>
      <c r="Q560" t="s">
        <v>3346</v>
      </c>
    </row>
    <row r="561" spans="1:17" x14ac:dyDescent="0.25">
      <c r="A561" t="s">
        <v>3551</v>
      </c>
      <c r="B561" t="s">
        <v>3552</v>
      </c>
      <c r="C561" t="s">
        <v>4635</v>
      </c>
      <c r="D561" t="s">
        <v>4636</v>
      </c>
      <c r="E561">
        <v>299068</v>
      </c>
      <c r="F561" t="s">
        <v>4707</v>
      </c>
      <c r="H561" t="s">
        <v>3394</v>
      </c>
      <c r="I561" t="s">
        <v>4714</v>
      </c>
      <c r="J561" t="s">
        <v>4715</v>
      </c>
      <c r="K561" t="s">
        <v>110</v>
      </c>
      <c r="L561" t="s">
        <v>3346</v>
      </c>
      <c r="M561" t="s">
        <v>3344</v>
      </c>
      <c r="N561" t="s">
        <v>3345</v>
      </c>
      <c r="O561" t="s">
        <v>3346</v>
      </c>
      <c r="P561" t="s">
        <v>3343</v>
      </c>
      <c r="Q561" t="s">
        <v>3346</v>
      </c>
    </row>
    <row r="562" spans="1:17" x14ac:dyDescent="0.25">
      <c r="A562" t="s">
        <v>3551</v>
      </c>
      <c r="B562" t="s">
        <v>3552</v>
      </c>
      <c r="C562" t="s">
        <v>4635</v>
      </c>
      <c r="D562" t="s">
        <v>4636</v>
      </c>
      <c r="E562">
        <v>299068</v>
      </c>
      <c r="F562" t="s">
        <v>4707</v>
      </c>
      <c r="H562" t="s">
        <v>3394</v>
      </c>
      <c r="I562" t="s">
        <v>4716</v>
      </c>
      <c r="J562" t="s">
        <v>4717</v>
      </c>
      <c r="K562" t="s">
        <v>110</v>
      </c>
      <c r="L562" t="s">
        <v>3346</v>
      </c>
      <c r="M562" t="s">
        <v>3344</v>
      </c>
      <c r="N562" t="s">
        <v>3345</v>
      </c>
      <c r="O562" t="s">
        <v>3346</v>
      </c>
      <c r="P562" t="s">
        <v>3343</v>
      </c>
      <c r="Q562" t="s">
        <v>3346</v>
      </c>
    </row>
    <row r="563" spans="1:17" x14ac:dyDescent="0.25">
      <c r="A563" t="s">
        <v>3551</v>
      </c>
      <c r="B563" t="s">
        <v>3552</v>
      </c>
      <c r="C563" t="s">
        <v>4635</v>
      </c>
      <c r="D563" t="s">
        <v>4636</v>
      </c>
      <c r="E563">
        <v>299069</v>
      </c>
      <c r="F563" t="s">
        <v>4718</v>
      </c>
      <c r="G563" t="s">
        <v>4719</v>
      </c>
      <c r="H563" t="s">
        <v>4720</v>
      </c>
      <c r="I563" t="s">
        <v>4721</v>
      </c>
      <c r="J563" t="s">
        <v>4722</v>
      </c>
      <c r="K563" t="s">
        <v>110</v>
      </c>
      <c r="L563" t="s">
        <v>3343</v>
      </c>
      <c r="M563" t="s">
        <v>3344</v>
      </c>
      <c r="N563" t="s">
        <v>3345</v>
      </c>
      <c r="O563" t="s">
        <v>3346</v>
      </c>
      <c r="P563" t="s">
        <v>3343</v>
      </c>
      <c r="Q563" t="s">
        <v>3346</v>
      </c>
    </row>
    <row r="564" spans="1:17" x14ac:dyDescent="0.25">
      <c r="A564" t="s">
        <v>3551</v>
      </c>
      <c r="B564" t="s">
        <v>3552</v>
      </c>
      <c r="C564" t="s">
        <v>4635</v>
      </c>
      <c r="D564" t="s">
        <v>4636</v>
      </c>
      <c r="E564">
        <v>299069</v>
      </c>
      <c r="F564" t="s">
        <v>4718</v>
      </c>
      <c r="G564" t="s">
        <v>4719</v>
      </c>
      <c r="H564" t="s">
        <v>4720</v>
      </c>
      <c r="I564" t="s">
        <v>4723</v>
      </c>
      <c r="J564" t="s">
        <v>4724</v>
      </c>
      <c r="K564" t="s">
        <v>110</v>
      </c>
      <c r="L564" t="s">
        <v>3346</v>
      </c>
      <c r="M564" t="s">
        <v>3344</v>
      </c>
      <c r="N564" t="s">
        <v>3345</v>
      </c>
      <c r="O564" t="s">
        <v>3346</v>
      </c>
      <c r="P564" t="s">
        <v>3343</v>
      </c>
      <c r="Q564" t="s">
        <v>3346</v>
      </c>
    </row>
    <row r="565" spans="1:17" x14ac:dyDescent="0.25">
      <c r="A565" t="s">
        <v>3551</v>
      </c>
      <c r="B565" t="s">
        <v>3552</v>
      </c>
      <c r="C565" t="s">
        <v>4635</v>
      </c>
      <c r="D565" t="s">
        <v>4636</v>
      </c>
      <c r="E565">
        <v>299069</v>
      </c>
      <c r="F565" t="s">
        <v>4718</v>
      </c>
      <c r="G565" t="s">
        <v>4719</v>
      </c>
      <c r="H565" t="s">
        <v>4720</v>
      </c>
      <c r="I565" t="s">
        <v>4725</v>
      </c>
      <c r="J565" t="s">
        <v>4726</v>
      </c>
      <c r="K565" t="s">
        <v>110</v>
      </c>
      <c r="L565" t="s">
        <v>3346</v>
      </c>
      <c r="M565" t="s">
        <v>3344</v>
      </c>
      <c r="N565" t="s">
        <v>3345</v>
      </c>
      <c r="O565" t="s">
        <v>3346</v>
      </c>
      <c r="P565" t="s">
        <v>3343</v>
      </c>
      <c r="Q565" t="s">
        <v>3346</v>
      </c>
    </row>
    <row r="566" spans="1:17" x14ac:dyDescent="0.25">
      <c r="A566" t="s">
        <v>3551</v>
      </c>
      <c r="B566" t="s">
        <v>3552</v>
      </c>
      <c r="C566" t="s">
        <v>4635</v>
      </c>
      <c r="D566" t="s">
        <v>4636</v>
      </c>
      <c r="E566">
        <v>299070</v>
      </c>
      <c r="F566" t="s">
        <v>375</v>
      </c>
      <c r="G566" t="s">
        <v>3518</v>
      </c>
      <c r="H566" t="s">
        <v>3350</v>
      </c>
      <c r="I566" t="s">
        <v>4727</v>
      </c>
      <c r="J566" t="s">
        <v>154</v>
      </c>
      <c r="K566" t="s">
        <v>110</v>
      </c>
      <c r="L566" t="s">
        <v>3343</v>
      </c>
      <c r="M566" t="s">
        <v>3344</v>
      </c>
      <c r="N566" t="s">
        <v>3345</v>
      </c>
      <c r="O566" t="s">
        <v>3346</v>
      </c>
      <c r="P566" t="s">
        <v>3343</v>
      </c>
      <c r="Q566" t="s">
        <v>3346</v>
      </c>
    </row>
    <row r="567" spans="1:17" x14ac:dyDescent="0.25">
      <c r="A567" t="s">
        <v>3551</v>
      </c>
      <c r="B567" t="s">
        <v>3552</v>
      </c>
      <c r="C567" t="s">
        <v>4635</v>
      </c>
      <c r="D567" t="s">
        <v>4636</v>
      </c>
      <c r="E567">
        <v>299071</v>
      </c>
      <c r="F567" t="s">
        <v>1896</v>
      </c>
      <c r="G567" t="s">
        <v>3520</v>
      </c>
      <c r="H567" t="s">
        <v>3350</v>
      </c>
      <c r="I567" t="s">
        <v>4728</v>
      </c>
      <c r="J567" t="s">
        <v>1898</v>
      </c>
      <c r="K567" t="s">
        <v>110</v>
      </c>
      <c r="L567" t="s">
        <v>3343</v>
      </c>
      <c r="M567" t="s">
        <v>3344</v>
      </c>
      <c r="N567" t="s">
        <v>3345</v>
      </c>
      <c r="O567" t="s">
        <v>3346</v>
      </c>
      <c r="P567" t="s">
        <v>3343</v>
      </c>
      <c r="Q567" t="s">
        <v>3346</v>
      </c>
    </row>
    <row r="568" spans="1:17" x14ac:dyDescent="0.25">
      <c r="A568" t="s">
        <v>3551</v>
      </c>
      <c r="B568" t="s">
        <v>3552</v>
      </c>
      <c r="C568" t="s">
        <v>4635</v>
      </c>
      <c r="D568" t="s">
        <v>4636</v>
      </c>
      <c r="E568">
        <v>299072</v>
      </c>
      <c r="F568" t="s">
        <v>3522</v>
      </c>
      <c r="G568" t="s">
        <v>3523</v>
      </c>
      <c r="H568" t="s">
        <v>3429</v>
      </c>
      <c r="I568" t="s">
        <v>4729</v>
      </c>
      <c r="J568" t="s">
        <v>3522</v>
      </c>
      <c r="K568" t="s">
        <v>110</v>
      </c>
      <c r="L568" t="s">
        <v>3343</v>
      </c>
      <c r="M568" t="s">
        <v>3344</v>
      </c>
      <c r="N568" t="s">
        <v>3345</v>
      </c>
      <c r="O568" t="s">
        <v>3346</v>
      </c>
      <c r="P568" t="s">
        <v>3343</v>
      </c>
      <c r="Q568" t="s">
        <v>3346</v>
      </c>
    </row>
    <row r="569" spans="1:17" x14ac:dyDescent="0.25">
      <c r="A569" t="s">
        <v>3551</v>
      </c>
      <c r="B569" t="s">
        <v>3552</v>
      </c>
      <c r="C569" t="s">
        <v>4635</v>
      </c>
      <c r="D569" t="s">
        <v>4636</v>
      </c>
      <c r="E569">
        <v>299073</v>
      </c>
      <c r="F569" t="s">
        <v>128</v>
      </c>
      <c r="G569" t="s">
        <v>3525</v>
      </c>
      <c r="H569" t="s">
        <v>3526</v>
      </c>
      <c r="I569" t="s">
        <v>4730</v>
      </c>
      <c r="J569" t="s">
        <v>935</v>
      </c>
      <c r="K569" t="s">
        <v>110</v>
      </c>
      <c r="L569" t="s">
        <v>3343</v>
      </c>
      <c r="M569" t="s">
        <v>3344</v>
      </c>
      <c r="N569" t="s">
        <v>3345</v>
      </c>
      <c r="O569" t="s">
        <v>3346</v>
      </c>
      <c r="P569" t="s">
        <v>3343</v>
      </c>
      <c r="Q569" t="s">
        <v>3346</v>
      </c>
    </row>
    <row r="570" spans="1:17" x14ac:dyDescent="0.25">
      <c r="A570" t="s">
        <v>3551</v>
      </c>
      <c r="B570" t="s">
        <v>3552</v>
      </c>
      <c r="C570" t="s">
        <v>4635</v>
      </c>
      <c r="D570" t="s">
        <v>4636</v>
      </c>
      <c r="E570">
        <v>299073</v>
      </c>
      <c r="F570" t="s">
        <v>128</v>
      </c>
      <c r="G570" t="s">
        <v>3525</v>
      </c>
      <c r="H570" t="s">
        <v>3526</v>
      </c>
      <c r="I570" t="s">
        <v>4731</v>
      </c>
      <c r="J570" t="s">
        <v>1193</v>
      </c>
      <c r="K570" t="s">
        <v>110</v>
      </c>
      <c r="L570" t="s">
        <v>3346</v>
      </c>
      <c r="M570" t="s">
        <v>3344</v>
      </c>
      <c r="N570" t="s">
        <v>3345</v>
      </c>
      <c r="O570" t="s">
        <v>3346</v>
      </c>
      <c r="P570" t="s">
        <v>3343</v>
      </c>
      <c r="Q570" t="s">
        <v>3346</v>
      </c>
    </row>
    <row r="571" spans="1:17" x14ac:dyDescent="0.25">
      <c r="A571" t="s">
        <v>3551</v>
      </c>
      <c r="B571" t="s">
        <v>3552</v>
      </c>
      <c r="C571" t="s">
        <v>4635</v>
      </c>
      <c r="D571" t="s">
        <v>4636</v>
      </c>
      <c r="E571">
        <v>299074</v>
      </c>
      <c r="F571" t="s">
        <v>3537</v>
      </c>
      <c r="G571" t="s">
        <v>3538</v>
      </c>
      <c r="H571" t="s">
        <v>2503</v>
      </c>
      <c r="I571" t="s">
        <v>4732</v>
      </c>
      <c r="J571" t="s">
        <v>3540</v>
      </c>
      <c r="K571" t="s">
        <v>110</v>
      </c>
      <c r="L571" t="s">
        <v>3343</v>
      </c>
      <c r="M571" t="s">
        <v>3344</v>
      </c>
      <c r="N571" t="s">
        <v>3345</v>
      </c>
      <c r="O571" t="s">
        <v>3346</v>
      </c>
      <c r="P571" t="s">
        <v>3343</v>
      </c>
      <c r="Q571" t="s">
        <v>3346</v>
      </c>
    </row>
    <row r="572" spans="1:17" x14ac:dyDescent="0.25">
      <c r="A572" t="s">
        <v>3551</v>
      </c>
      <c r="B572" t="s">
        <v>3552</v>
      </c>
      <c r="C572" t="s">
        <v>4635</v>
      </c>
      <c r="D572" t="s">
        <v>4636</v>
      </c>
      <c r="E572">
        <v>299075</v>
      </c>
      <c r="F572" t="s">
        <v>3541</v>
      </c>
      <c r="G572" t="s">
        <v>3542</v>
      </c>
      <c r="H572" t="s">
        <v>2503</v>
      </c>
      <c r="I572" t="s">
        <v>4733</v>
      </c>
      <c r="J572" t="s">
        <v>3544</v>
      </c>
      <c r="K572" t="s">
        <v>110</v>
      </c>
      <c r="L572" t="s">
        <v>3343</v>
      </c>
      <c r="M572" t="s">
        <v>3344</v>
      </c>
      <c r="N572" t="s">
        <v>3345</v>
      </c>
      <c r="O572" t="s">
        <v>3346</v>
      </c>
      <c r="P572" t="s">
        <v>3343</v>
      </c>
      <c r="Q572" t="s">
        <v>3346</v>
      </c>
    </row>
    <row r="573" spans="1:17" x14ac:dyDescent="0.25">
      <c r="A573" t="s">
        <v>4734</v>
      </c>
      <c r="B573" t="s">
        <v>4735</v>
      </c>
      <c r="C573" t="s">
        <v>4736</v>
      </c>
      <c r="D573" t="s">
        <v>4737</v>
      </c>
      <c r="E573">
        <v>301001</v>
      </c>
      <c r="F573" t="s">
        <v>51</v>
      </c>
      <c r="G573" t="s">
        <v>3716</v>
      </c>
      <c r="H573" t="s">
        <v>3350</v>
      </c>
      <c r="I573" t="s">
        <v>4738</v>
      </c>
      <c r="J573" t="s">
        <v>224</v>
      </c>
      <c r="K573" t="s">
        <v>110</v>
      </c>
      <c r="L573" t="s">
        <v>3343</v>
      </c>
      <c r="M573" t="s">
        <v>3477</v>
      </c>
      <c r="N573" t="s">
        <v>3478</v>
      </c>
      <c r="O573" t="s">
        <v>3346</v>
      </c>
      <c r="P573" t="s">
        <v>3343</v>
      </c>
      <c r="Q573" t="s">
        <v>3346</v>
      </c>
    </row>
    <row r="574" spans="1:17" x14ac:dyDescent="0.25">
      <c r="A574" t="s">
        <v>4734</v>
      </c>
      <c r="B574" t="s">
        <v>4735</v>
      </c>
      <c r="C574" t="s">
        <v>4736</v>
      </c>
      <c r="D574" t="s">
        <v>4737</v>
      </c>
      <c r="E574">
        <v>301001</v>
      </c>
      <c r="F574" t="s">
        <v>51</v>
      </c>
      <c r="G574" t="s">
        <v>3716</v>
      </c>
      <c r="H574" t="s">
        <v>3350</v>
      </c>
      <c r="I574" t="s">
        <v>4739</v>
      </c>
      <c r="J574" t="s">
        <v>4740</v>
      </c>
      <c r="K574" t="s">
        <v>110</v>
      </c>
      <c r="L574" t="s">
        <v>3346</v>
      </c>
      <c r="M574" t="s">
        <v>3477</v>
      </c>
      <c r="N574" t="s">
        <v>3478</v>
      </c>
      <c r="O574" t="s">
        <v>3346</v>
      </c>
      <c r="P574" t="s">
        <v>3343</v>
      </c>
      <c r="Q574" t="s">
        <v>3346</v>
      </c>
    </row>
    <row r="575" spans="1:17" x14ac:dyDescent="0.25">
      <c r="A575" t="s">
        <v>4734</v>
      </c>
      <c r="B575" t="s">
        <v>4735</v>
      </c>
      <c r="C575" t="s">
        <v>4736</v>
      </c>
      <c r="D575" t="s">
        <v>4737</v>
      </c>
      <c r="E575">
        <v>301001</v>
      </c>
      <c r="F575" t="s">
        <v>51</v>
      </c>
      <c r="G575" t="s">
        <v>3716</v>
      </c>
      <c r="H575" t="s">
        <v>3350</v>
      </c>
      <c r="I575" t="s">
        <v>4741</v>
      </c>
      <c r="J575" t="s">
        <v>4742</v>
      </c>
      <c r="K575" t="s">
        <v>110</v>
      </c>
      <c r="L575" t="s">
        <v>3346</v>
      </c>
      <c r="M575" t="s">
        <v>3477</v>
      </c>
      <c r="N575" t="s">
        <v>3478</v>
      </c>
      <c r="O575" t="s">
        <v>3346</v>
      </c>
      <c r="P575" t="s">
        <v>3343</v>
      </c>
      <c r="Q575" t="s">
        <v>3346</v>
      </c>
    </row>
    <row r="576" spans="1:17" x14ac:dyDescent="0.25">
      <c r="A576" t="s">
        <v>4734</v>
      </c>
      <c r="B576" t="s">
        <v>4735</v>
      </c>
      <c r="C576" t="s">
        <v>4736</v>
      </c>
      <c r="D576" t="s">
        <v>4737</v>
      </c>
      <c r="E576">
        <v>301001</v>
      </c>
      <c r="F576" t="s">
        <v>51</v>
      </c>
      <c r="G576" t="s">
        <v>3716</v>
      </c>
      <c r="H576" t="s">
        <v>3350</v>
      </c>
      <c r="I576" t="s">
        <v>4743</v>
      </c>
      <c r="J576" t="s">
        <v>4744</v>
      </c>
      <c r="K576" t="s">
        <v>110</v>
      </c>
      <c r="L576" t="s">
        <v>3346</v>
      </c>
      <c r="M576" t="s">
        <v>3477</v>
      </c>
      <c r="N576" t="s">
        <v>3478</v>
      </c>
      <c r="O576" t="s">
        <v>3346</v>
      </c>
      <c r="P576" t="s">
        <v>3343</v>
      </c>
      <c r="Q576" t="s">
        <v>3346</v>
      </c>
    </row>
    <row r="577" spans="1:17" x14ac:dyDescent="0.25">
      <c r="A577" t="s">
        <v>4734</v>
      </c>
      <c r="B577" t="s">
        <v>4735</v>
      </c>
      <c r="C577" t="s">
        <v>4736</v>
      </c>
      <c r="D577" t="s">
        <v>4737</v>
      </c>
      <c r="E577">
        <v>301001</v>
      </c>
      <c r="F577" t="s">
        <v>51</v>
      </c>
      <c r="G577" t="s">
        <v>3716</v>
      </c>
      <c r="H577" t="s">
        <v>3350</v>
      </c>
      <c r="I577" t="s">
        <v>4745</v>
      </c>
      <c r="J577" t="s">
        <v>371</v>
      </c>
      <c r="K577" t="s">
        <v>110</v>
      </c>
      <c r="L577" t="s">
        <v>3346</v>
      </c>
      <c r="M577" t="s">
        <v>3477</v>
      </c>
      <c r="N577" t="s">
        <v>3478</v>
      </c>
      <c r="O577" t="s">
        <v>3346</v>
      </c>
      <c r="P577" t="s">
        <v>3343</v>
      </c>
      <c r="Q577" t="s">
        <v>3346</v>
      </c>
    </row>
    <row r="578" spans="1:17" x14ac:dyDescent="0.25">
      <c r="A578" t="s">
        <v>4734</v>
      </c>
      <c r="B578" t="s">
        <v>4735</v>
      </c>
      <c r="C578" t="s">
        <v>4736</v>
      </c>
      <c r="D578" t="s">
        <v>4737</v>
      </c>
      <c r="E578">
        <v>301002</v>
      </c>
      <c r="F578" t="s">
        <v>867</v>
      </c>
      <c r="G578" t="s">
        <v>3481</v>
      </c>
      <c r="H578" t="s">
        <v>3350</v>
      </c>
      <c r="I578" t="s">
        <v>4746</v>
      </c>
      <c r="J578" t="s">
        <v>4747</v>
      </c>
      <c r="K578" t="s">
        <v>110</v>
      </c>
      <c r="L578" t="s">
        <v>3343</v>
      </c>
      <c r="M578" t="s">
        <v>3477</v>
      </c>
      <c r="N578" t="s">
        <v>3478</v>
      </c>
      <c r="O578" t="s">
        <v>3346</v>
      </c>
      <c r="P578" t="s">
        <v>3343</v>
      </c>
      <c r="Q578" t="s">
        <v>3346</v>
      </c>
    </row>
    <row r="579" spans="1:17" x14ac:dyDescent="0.25">
      <c r="A579" t="s">
        <v>4734</v>
      </c>
      <c r="B579" t="s">
        <v>4735</v>
      </c>
      <c r="C579" t="s">
        <v>4736</v>
      </c>
      <c r="D579" t="s">
        <v>4737</v>
      </c>
      <c r="E579">
        <v>301002</v>
      </c>
      <c r="F579" t="s">
        <v>867</v>
      </c>
      <c r="G579" t="s">
        <v>3481</v>
      </c>
      <c r="H579" t="s">
        <v>3350</v>
      </c>
      <c r="I579" t="s">
        <v>4748</v>
      </c>
      <c r="J579" t="s">
        <v>4749</v>
      </c>
      <c r="K579" t="s">
        <v>110</v>
      </c>
      <c r="L579" t="s">
        <v>3346</v>
      </c>
      <c r="M579" t="s">
        <v>3477</v>
      </c>
      <c r="N579" t="s">
        <v>3478</v>
      </c>
      <c r="O579" t="s">
        <v>3346</v>
      </c>
      <c r="P579" t="s">
        <v>3343</v>
      </c>
      <c r="Q579" t="s">
        <v>3346</v>
      </c>
    </row>
    <row r="580" spans="1:17" x14ac:dyDescent="0.25">
      <c r="A580" t="s">
        <v>4734</v>
      </c>
      <c r="B580" t="s">
        <v>4735</v>
      </c>
      <c r="C580" t="s">
        <v>4736</v>
      </c>
      <c r="D580" t="s">
        <v>4737</v>
      </c>
      <c r="E580">
        <v>301002</v>
      </c>
      <c r="F580" t="s">
        <v>867</v>
      </c>
      <c r="G580" t="s">
        <v>3481</v>
      </c>
      <c r="H580" t="s">
        <v>3350</v>
      </c>
      <c r="I580" t="s">
        <v>4750</v>
      </c>
      <c r="J580" t="s">
        <v>4751</v>
      </c>
      <c r="K580" t="s">
        <v>110</v>
      </c>
      <c r="L580" t="s">
        <v>3346</v>
      </c>
      <c r="M580" t="s">
        <v>3477</v>
      </c>
      <c r="N580" t="s">
        <v>3478</v>
      </c>
      <c r="O580" t="s">
        <v>3346</v>
      </c>
      <c r="P580" t="s">
        <v>3343</v>
      </c>
      <c r="Q580" t="s">
        <v>3346</v>
      </c>
    </row>
    <row r="581" spans="1:17" x14ac:dyDescent="0.25">
      <c r="A581" t="s">
        <v>4734</v>
      </c>
      <c r="B581" t="s">
        <v>4735</v>
      </c>
      <c r="C581" t="s">
        <v>4736</v>
      </c>
      <c r="D581" t="s">
        <v>4737</v>
      </c>
      <c r="E581">
        <v>301002</v>
      </c>
      <c r="F581" t="s">
        <v>867</v>
      </c>
      <c r="G581" t="s">
        <v>3481</v>
      </c>
      <c r="H581" t="s">
        <v>3350</v>
      </c>
      <c r="I581" t="s">
        <v>4752</v>
      </c>
      <c r="J581" t="s">
        <v>4753</v>
      </c>
      <c r="K581" t="s">
        <v>110</v>
      </c>
      <c r="L581" t="s">
        <v>3346</v>
      </c>
      <c r="M581" t="s">
        <v>3477</v>
      </c>
      <c r="N581" t="s">
        <v>3478</v>
      </c>
      <c r="O581" t="s">
        <v>3346</v>
      </c>
      <c r="P581" t="s">
        <v>3343</v>
      </c>
      <c r="Q581" t="s">
        <v>3346</v>
      </c>
    </row>
    <row r="582" spans="1:17" x14ac:dyDescent="0.25">
      <c r="A582" t="s">
        <v>4734</v>
      </c>
      <c r="B582" t="s">
        <v>4735</v>
      </c>
      <c r="C582" t="s">
        <v>4736</v>
      </c>
      <c r="D582" t="s">
        <v>4737</v>
      </c>
      <c r="E582">
        <v>301002</v>
      </c>
      <c r="F582" t="s">
        <v>867</v>
      </c>
      <c r="G582" t="s">
        <v>3481</v>
      </c>
      <c r="H582" t="s">
        <v>3350</v>
      </c>
      <c r="I582" t="s">
        <v>4754</v>
      </c>
      <c r="J582" t="s">
        <v>4755</v>
      </c>
      <c r="K582" t="s">
        <v>110</v>
      </c>
      <c r="L582" t="s">
        <v>3346</v>
      </c>
      <c r="M582" t="s">
        <v>3477</v>
      </c>
      <c r="N582" t="s">
        <v>3478</v>
      </c>
      <c r="O582" t="s">
        <v>3346</v>
      </c>
      <c r="P582" t="s">
        <v>3343</v>
      </c>
      <c r="Q582" t="s">
        <v>3346</v>
      </c>
    </row>
    <row r="583" spans="1:17" x14ac:dyDescent="0.25">
      <c r="A583" t="s">
        <v>4734</v>
      </c>
      <c r="B583" t="s">
        <v>4735</v>
      </c>
      <c r="C583" t="s">
        <v>4736</v>
      </c>
      <c r="D583" t="s">
        <v>4737</v>
      </c>
      <c r="E583">
        <v>301003</v>
      </c>
      <c r="F583" t="s">
        <v>102</v>
      </c>
      <c r="G583" t="s">
        <v>3349</v>
      </c>
      <c r="H583" t="s">
        <v>3350</v>
      </c>
      <c r="I583" t="s">
        <v>4756</v>
      </c>
      <c r="J583" t="s">
        <v>102</v>
      </c>
      <c r="K583" t="s">
        <v>110</v>
      </c>
      <c r="L583" t="s">
        <v>3343</v>
      </c>
      <c r="M583" t="s">
        <v>3477</v>
      </c>
      <c r="N583" t="s">
        <v>3478</v>
      </c>
      <c r="O583" t="s">
        <v>3346</v>
      </c>
      <c r="P583" t="s">
        <v>3343</v>
      </c>
      <c r="Q583" t="s">
        <v>3346</v>
      </c>
    </row>
    <row r="584" spans="1:17" x14ac:dyDescent="0.25">
      <c r="A584" t="s">
        <v>4734</v>
      </c>
      <c r="B584" t="s">
        <v>4735</v>
      </c>
      <c r="C584" t="s">
        <v>4736</v>
      </c>
      <c r="D584" t="s">
        <v>4737</v>
      </c>
      <c r="E584">
        <v>301003</v>
      </c>
      <c r="F584" t="s">
        <v>102</v>
      </c>
      <c r="G584" t="s">
        <v>3349</v>
      </c>
      <c r="H584" t="s">
        <v>3350</v>
      </c>
      <c r="I584" t="s">
        <v>4757</v>
      </c>
      <c r="J584" t="s">
        <v>4758</v>
      </c>
      <c r="K584" t="s">
        <v>110</v>
      </c>
      <c r="L584" t="s">
        <v>3346</v>
      </c>
      <c r="M584" t="s">
        <v>3477</v>
      </c>
      <c r="N584" t="s">
        <v>3478</v>
      </c>
      <c r="O584" t="s">
        <v>3346</v>
      </c>
      <c r="P584" t="s">
        <v>3343</v>
      </c>
      <c r="Q584" t="s">
        <v>3346</v>
      </c>
    </row>
    <row r="585" spans="1:17" x14ac:dyDescent="0.25">
      <c r="A585" t="s">
        <v>4734</v>
      </c>
      <c r="B585" t="s">
        <v>4735</v>
      </c>
      <c r="C585" t="s">
        <v>4736</v>
      </c>
      <c r="D585" t="s">
        <v>4737</v>
      </c>
      <c r="E585">
        <v>301008</v>
      </c>
      <c r="F585" t="s">
        <v>4759</v>
      </c>
      <c r="G585" t="s">
        <v>4760</v>
      </c>
      <c r="H585" t="s">
        <v>3350</v>
      </c>
      <c r="I585" t="s">
        <v>4761</v>
      </c>
      <c r="J585" t="s">
        <v>4762</v>
      </c>
      <c r="K585" t="s">
        <v>110</v>
      </c>
      <c r="L585" t="s">
        <v>3343</v>
      </c>
      <c r="M585" t="s">
        <v>3344</v>
      </c>
      <c r="N585" t="s">
        <v>3345</v>
      </c>
      <c r="O585" t="s">
        <v>3346</v>
      </c>
      <c r="P585" t="s">
        <v>3343</v>
      </c>
      <c r="Q585" t="s">
        <v>3346</v>
      </c>
    </row>
    <row r="586" spans="1:17" x14ac:dyDescent="0.25">
      <c r="A586" t="s">
        <v>4734</v>
      </c>
      <c r="B586" t="s">
        <v>4735</v>
      </c>
      <c r="C586" t="s">
        <v>4736</v>
      </c>
      <c r="D586" t="s">
        <v>4737</v>
      </c>
      <c r="E586">
        <v>301008</v>
      </c>
      <c r="F586" t="s">
        <v>4759</v>
      </c>
      <c r="G586" t="s">
        <v>4760</v>
      </c>
      <c r="H586" t="s">
        <v>3350</v>
      </c>
      <c r="I586" t="s">
        <v>4763</v>
      </c>
      <c r="J586" t="s">
        <v>4764</v>
      </c>
      <c r="K586" t="s">
        <v>110</v>
      </c>
      <c r="L586" t="s">
        <v>3346</v>
      </c>
      <c r="M586" t="s">
        <v>3344</v>
      </c>
      <c r="N586" t="s">
        <v>3345</v>
      </c>
      <c r="O586" t="s">
        <v>3346</v>
      </c>
      <c r="P586" t="s">
        <v>3343</v>
      </c>
      <c r="Q586" t="s">
        <v>3346</v>
      </c>
    </row>
    <row r="587" spans="1:17" x14ac:dyDescent="0.25">
      <c r="A587" t="s">
        <v>4734</v>
      </c>
      <c r="B587" t="s">
        <v>4735</v>
      </c>
      <c r="C587" t="s">
        <v>4736</v>
      </c>
      <c r="D587" t="s">
        <v>4737</v>
      </c>
      <c r="E587">
        <v>301008</v>
      </c>
      <c r="F587" t="s">
        <v>4759</v>
      </c>
      <c r="G587" t="s">
        <v>4760</v>
      </c>
      <c r="H587" t="s">
        <v>3350</v>
      </c>
      <c r="I587" t="s">
        <v>4765</v>
      </c>
      <c r="J587" t="s">
        <v>4766</v>
      </c>
      <c r="K587" t="s">
        <v>110</v>
      </c>
      <c r="L587" t="s">
        <v>3346</v>
      </c>
      <c r="M587" t="s">
        <v>3344</v>
      </c>
      <c r="N587" t="s">
        <v>3345</v>
      </c>
      <c r="O587" t="s">
        <v>3346</v>
      </c>
      <c r="P587" t="s">
        <v>3343</v>
      </c>
      <c r="Q587" t="s">
        <v>3346</v>
      </c>
    </row>
    <row r="588" spans="1:17" x14ac:dyDescent="0.25">
      <c r="A588" t="s">
        <v>4734</v>
      </c>
      <c r="B588" t="s">
        <v>4735</v>
      </c>
      <c r="C588" t="s">
        <v>4736</v>
      </c>
      <c r="D588" t="s">
        <v>4737</v>
      </c>
      <c r="E588">
        <v>301008</v>
      </c>
      <c r="F588" t="s">
        <v>4759</v>
      </c>
      <c r="G588" t="s">
        <v>4760</v>
      </c>
      <c r="H588" t="s">
        <v>3350</v>
      </c>
      <c r="I588" t="s">
        <v>4767</v>
      </c>
      <c r="J588" t="s">
        <v>4768</v>
      </c>
      <c r="K588" t="s">
        <v>110</v>
      </c>
      <c r="L588" t="s">
        <v>3346</v>
      </c>
      <c r="M588" t="s">
        <v>3344</v>
      </c>
      <c r="N588" t="s">
        <v>3345</v>
      </c>
      <c r="O588" t="s">
        <v>3346</v>
      </c>
      <c r="P588" t="s">
        <v>3343</v>
      </c>
      <c r="Q588" t="s">
        <v>3346</v>
      </c>
    </row>
    <row r="589" spans="1:17" x14ac:dyDescent="0.25">
      <c r="A589" t="s">
        <v>4734</v>
      </c>
      <c r="B589" t="s">
        <v>4735</v>
      </c>
      <c r="C589" t="s">
        <v>4736</v>
      </c>
      <c r="D589" t="s">
        <v>4737</v>
      </c>
      <c r="E589">
        <v>301011</v>
      </c>
      <c r="F589" t="s">
        <v>4769</v>
      </c>
      <c r="G589" t="s">
        <v>4770</v>
      </c>
      <c r="H589" t="s">
        <v>3350</v>
      </c>
      <c r="I589" t="s">
        <v>4771</v>
      </c>
      <c r="J589" t="s">
        <v>4772</v>
      </c>
      <c r="K589" t="s">
        <v>110</v>
      </c>
      <c r="L589" t="s">
        <v>3343</v>
      </c>
      <c r="M589" t="s">
        <v>3477</v>
      </c>
      <c r="N589" t="s">
        <v>3478</v>
      </c>
      <c r="O589" t="s">
        <v>3346</v>
      </c>
      <c r="P589" t="s">
        <v>3343</v>
      </c>
      <c r="Q589" t="s">
        <v>3346</v>
      </c>
    </row>
    <row r="590" spans="1:17" x14ac:dyDescent="0.25">
      <c r="A590" t="s">
        <v>4734</v>
      </c>
      <c r="B590" t="s">
        <v>4735</v>
      </c>
      <c r="C590" t="s">
        <v>4736</v>
      </c>
      <c r="D590" t="s">
        <v>4737</v>
      </c>
      <c r="E590">
        <v>301012</v>
      </c>
      <c r="F590" t="s">
        <v>114</v>
      </c>
      <c r="G590" t="s">
        <v>3705</v>
      </c>
      <c r="H590" t="s">
        <v>3350</v>
      </c>
      <c r="I590" t="s">
        <v>4773</v>
      </c>
      <c r="J590" t="s">
        <v>4774</v>
      </c>
      <c r="K590" t="s">
        <v>110</v>
      </c>
      <c r="L590" t="s">
        <v>3343</v>
      </c>
      <c r="M590" t="s">
        <v>3477</v>
      </c>
      <c r="N590" t="s">
        <v>3478</v>
      </c>
      <c r="O590" t="s">
        <v>3346</v>
      </c>
      <c r="P590" t="s">
        <v>3343</v>
      </c>
      <c r="Q590" t="s">
        <v>3346</v>
      </c>
    </row>
    <row r="591" spans="1:17" x14ac:dyDescent="0.25">
      <c r="A591" t="s">
        <v>4734</v>
      </c>
      <c r="B591" t="s">
        <v>4735</v>
      </c>
      <c r="C591" t="s">
        <v>4736</v>
      </c>
      <c r="D591" t="s">
        <v>4737</v>
      </c>
      <c r="E591">
        <v>301012</v>
      </c>
      <c r="F591" t="s">
        <v>114</v>
      </c>
      <c r="G591" t="s">
        <v>3705</v>
      </c>
      <c r="H591" t="s">
        <v>3350</v>
      </c>
      <c r="I591" t="s">
        <v>4775</v>
      </c>
      <c r="J591" t="s">
        <v>4776</v>
      </c>
      <c r="K591" t="s">
        <v>110</v>
      </c>
      <c r="L591" t="s">
        <v>3346</v>
      </c>
      <c r="M591" t="s">
        <v>3477</v>
      </c>
      <c r="N591" t="s">
        <v>3478</v>
      </c>
      <c r="O591" t="s">
        <v>3346</v>
      </c>
      <c r="P591" t="s">
        <v>3343</v>
      </c>
      <c r="Q591" t="s">
        <v>3346</v>
      </c>
    </row>
    <row r="592" spans="1:17" x14ac:dyDescent="0.25">
      <c r="A592" t="s">
        <v>4734</v>
      </c>
      <c r="B592" t="s">
        <v>4735</v>
      </c>
      <c r="C592" t="s">
        <v>4736</v>
      </c>
      <c r="D592" t="s">
        <v>4737</v>
      </c>
      <c r="E592">
        <v>301012</v>
      </c>
      <c r="F592" t="s">
        <v>114</v>
      </c>
      <c r="G592" t="s">
        <v>3705</v>
      </c>
      <c r="H592" t="s">
        <v>3350</v>
      </c>
      <c r="I592" t="s">
        <v>4777</v>
      </c>
      <c r="J592" t="s">
        <v>4778</v>
      </c>
      <c r="K592" t="s">
        <v>110</v>
      </c>
      <c r="L592" t="s">
        <v>3346</v>
      </c>
      <c r="M592" t="s">
        <v>3477</v>
      </c>
      <c r="N592" t="s">
        <v>3478</v>
      </c>
      <c r="O592" t="s">
        <v>3346</v>
      </c>
      <c r="P592" t="s">
        <v>3343</v>
      </c>
      <c r="Q592" t="s">
        <v>3346</v>
      </c>
    </row>
    <row r="593" spans="1:17" x14ac:dyDescent="0.25">
      <c r="A593" t="s">
        <v>4734</v>
      </c>
      <c r="B593" t="s">
        <v>4735</v>
      </c>
      <c r="C593" t="s">
        <v>4736</v>
      </c>
      <c r="D593" t="s">
        <v>4737</v>
      </c>
      <c r="E593">
        <v>301012</v>
      </c>
      <c r="F593" t="s">
        <v>114</v>
      </c>
      <c r="G593" t="s">
        <v>3705</v>
      </c>
      <c r="H593" t="s">
        <v>3350</v>
      </c>
      <c r="I593" t="s">
        <v>4779</v>
      </c>
      <c r="J593" t="s">
        <v>4780</v>
      </c>
      <c r="K593" t="s">
        <v>110</v>
      </c>
      <c r="L593" t="s">
        <v>3346</v>
      </c>
      <c r="M593" t="s">
        <v>3477</v>
      </c>
      <c r="N593" t="s">
        <v>3478</v>
      </c>
      <c r="O593" t="s">
        <v>3346</v>
      </c>
      <c r="P593" t="s">
        <v>3343</v>
      </c>
      <c r="Q593" t="s">
        <v>3346</v>
      </c>
    </row>
    <row r="594" spans="1:17" x14ac:dyDescent="0.25">
      <c r="A594" t="s">
        <v>4734</v>
      </c>
      <c r="B594" t="s">
        <v>4735</v>
      </c>
      <c r="C594" t="s">
        <v>4736</v>
      </c>
      <c r="D594" t="s">
        <v>4737</v>
      </c>
      <c r="E594">
        <v>301014</v>
      </c>
      <c r="F594" t="s">
        <v>4781</v>
      </c>
      <c r="G594" t="s">
        <v>4782</v>
      </c>
      <c r="H594" t="s">
        <v>3350</v>
      </c>
      <c r="I594" t="s">
        <v>4783</v>
      </c>
      <c r="J594" t="s">
        <v>4784</v>
      </c>
      <c r="K594" t="s">
        <v>110</v>
      </c>
      <c r="L594" t="s">
        <v>3343</v>
      </c>
      <c r="M594" t="s">
        <v>3477</v>
      </c>
      <c r="N594" t="s">
        <v>3478</v>
      </c>
      <c r="O594" t="s">
        <v>3346</v>
      </c>
      <c r="P594" t="s">
        <v>3343</v>
      </c>
      <c r="Q594" t="s">
        <v>3346</v>
      </c>
    </row>
    <row r="595" spans="1:17" x14ac:dyDescent="0.25">
      <c r="A595" t="s">
        <v>4734</v>
      </c>
      <c r="B595" t="s">
        <v>4735</v>
      </c>
      <c r="C595" t="s">
        <v>4736</v>
      </c>
      <c r="D595" t="s">
        <v>4737</v>
      </c>
      <c r="E595">
        <v>301014</v>
      </c>
      <c r="F595" t="s">
        <v>4781</v>
      </c>
      <c r="G595" t="s">
        <v>4782</v>
      </c>
      <c r="H595" t="s">
        <v>3350</v>
      </c>
      <c r="I595" t="s">
        <v>4785</v>
      </c>
      <c r="J595" t="s">
        <v>4781</v>
      </c>
      <c r="K595" t="s">
        <v>110</v>
      </c>
      <c r="L595" t="s">
        <v>3346</v>
      </c>
      <c r="M595" t="s">
        <v>3477</v>
      </c>
      <c r="N595" t="s">
        <v>3478</v>
      </c>
      <c r="O595" t="s">
        <v>3346</v>
      </c>
      <c r="P595" t="s">
        <v>3343</v>
      </c>
      <c r="Q595" t="s">
        <v>3346</v>
      </c>
    </row>
    <row r="596" spans="1:17" x14ac:dyDescent="0.25">
      <c r="A596" t="s">
        <v>4734</v>
      </c>
      <c r="B596" t="s">
        <v>4735</v>
      </c>
      <c r="C596" t="s">
        <v>4736</v>
      </c>
      <c r="D596" t="s">
        <v>4737</v>
      </c>
      <c r="E596">
        <v>301014</v>
      </c>
      <c r="F596" t="s">
        <v>4781</v>
      </c>
      <c r="G596" t="s">
        <v>4782</v>
      </c>
      <c r="H596" t="s">
        <v>3350</v>
      </c>
      <c r="I596" t="s">
        <v>4786</v>
      </c>
      <c r="J596" t="s">
        <v>4787</v>
      </c>
      <c r="K596" t="s">
        <v>110</v>
      </c>
      <c r="L596" t="s">
        <v>3346</v>
      </c>
      <c r="M596" t="s">
        <v>3477</v>
      </c>
      <c r="N596" t="s">
        <v>3478</v>
      </c>
      <c r="O596" t="s">
        <v>3346</v>
      </c>
      <c r="P596" t="s">
        <v>3343</v>
      </c>
      <c r="Q596" t="s">
        <v>3346</v>
      </c>
    </row>
    <row r="597" spans="1:17" x14ac:dyDescent="0.25">
      <c r="A597" t="s">
        <v>4734</v>
      </c>
      <c r="B597" t="s">
        <v>4735</v>
      </c>
      <c r="C597" t="s">
        <v>4736</v>
      </c>
      <c r="D597" t="s">
        <v>4737</v>
      </c>
      <c r="E597">
        <v>301018</v>
      </c>
      <c r="F597" t="s">
        <v>4788</v>
      </c>
      <c r="G597" t="s">
        <v>4789</v>
      </c>
      <c r="H597" t="s">
        <v>4790</v>
      </c>
      <c r="I597" t="s">
        <v>4791</v>
      </c>
      <c r="J597" t="s">
        <v>4792</v>
      </c>
      <c r="K597" t="s">
        <v>110</v>
      </c>
      <c r="L597" t="s">
        <v>3343</v>
      </c>
      <c r="M597" t="s">
        <v>3344</v>
      </c>
      <c r="N597" t="s">
        <v>3360</v>
      </c>
      <c r="O597" t="s">
        <v>3346</v>
      </c>
      <c r="P597" t="s">
        <v>3343</v>
      </c>
      <c r="Q597" t="s">
        <v>3346</v>
      </c>
    </row>
    <row r="598" spans="1:17" x14ac:dyDescent="0.25">
      <c r="A598" t="s">
        <v>4734</v>
      </c>
      <c r="B598" t="s">
        <v>4735</v>
      </c>
      <c r="C598" t="s">
        <v>4736</v>
      </c>
      <c r="D598" t="s">
        <v>4737</v>
      </c>
      <c r="E598">
        <v>301018</v>
      </c>
      <c r="F598" t="s">
        <v>4788</v>
      </c>
      <c r="G598" t="s">
        <v>4789</v>
      </c>
      <c r="H598" t="s">
        <v>4790</v>
      </c>
      <c r="I598" t="s">
        <v>4793</v>
      </c>
      <c r="J598" t="s">
        <v>4794</v>
      </c>
      <c r="K598" t="s">
        <v>110</v>
      </c>
      <c r="L598" t="s">
        <v>3346</v>
      </c>
      <c r="M598" t="s">
        <v>3344</v>
      </c>
      <c r="N598" t="s">
        <v>3360</v>
      </c>
      <c r="O598" t="s">
        <v>3346</v>
      </c>
      <c r="P598" t="s">
        <v>3343</v>
      </c>
      <c r="Q598" t="s">
        <v>3346</v>
      </c>
    </row>
    <row r="599" spans="1:17" x14ac:dyDescent="0.25">
      <c r="A599" t="s">
        <v>4734</v>
      </c>
      <c r="B599" t="s">
        <v>4735</v>
      </c>
      <c r="C599" t="s">
        <v>4736</v>
      </c>
      <c r="D599" t="s">
        <v>4737</v>
      </c>
      <c r="E599">
        <v>301018</v>
      </c>
      <c r="F599" t="s">
        <v>4788</v>
      </c>
      <c r="G599" t="s">
        <v>4789</v>
      </c>
      <c r="H599" t="s">
        <v>4790</v>
      </c>
      <c r="I599" t="s">
        <v>4795</v>
      </c>
      <c r="J599" t="s">
        <v>4796</v>
      </c>
      <c r="K599" t="s">
        <v>110</v>
      </c>
      <c r="L599" t="s">
        <v>3346</v>
      </c>
      <c r="M599" t="s">
        <v>3344</v>
      </c>
      <c r="N599" t="s">
        <v>3360</v>
      </c>
      <c r="O599" t="s">
        <v>3346</v>
      </c>
      <c r="P599" t="s">
        <v>3343</v>
      </c>
      <c r="Q599" t="s">
        <v>3346</v>
      </c>
    </row>
    <row r="600" spans="1:17" x14ac:dyDescent="0.25">
      <c r="A600" t="s">
        <v>4734</v>
      </c>
      <c r="B600" t="s">
        <v>4735</v>
      </c>
      <c r="C600" t="s">
        <v>4736</v>
      </c>
      <c r="D600" t="s">
        <v>4737</v>
      </c>
      <c r="E600">
        <v>301021</v>
      </c>
      <c r="F600" t="s">
        <v>4064</v>
      </c>
      <c r="G600" t="s">
        <v>4797</v>
      </c>
      <c r="H600" t="s">
        <v>3586</v>
      </c>
      <c r="I600" t="s">
        <v>4798</v>
      </c>
      <c r="J600" t="s">
        <v>2403</v>
      </c>
      <c r="K600" t="s">
        <v>110</v>
      </c>
      <c r="L600" t="s">
        <v>3343</v>
      </c>
      <c r="M600" t="s">
        <v>3477</v>
      </c>
      <c r="N600" t="s">
        <v>3615</v>
      </c>
      <c r="O600" t="s">
        <v>3346</v>
      </c>
      <c r="P600" t="s">
        <v>3346</v>
      </c>
      <c r="Q600" t="s">
        <v>3346</v>
      </c>
    </row>
    <row r="601" spans="1:17" x14ac:dyDescent="0.25">
      <c r="A601" t="s">
        <v>4734</v>
      </c>
      <c r="B601" t="s">
        <v>4735</v>
      </c>
      <c r="C601" t="s">
        <v>4736</v>
      </c>
      <c r="D601" t="s">
        <v>4737</v>
      </c>
      <c r="E601">
        <v>301022</v>
      </c>
      <c r="F601" t="s">
        <v>4799</v>
      </c>
      <c r="G601" t="s">
        <v>4800</v>
      </c>
      <c r="H601" t="s">
        <v>3634</v>
      </c>
      <c r="I601" t="s">
        <v>4801</v>
      </c>
      <c r="J601" t="s">
        <v>1193</v>
      </c>
      <c r="K601" t="s">
        <v>110</v>
      </c>
      <c r="L601" t="s">
        <v>3343</v>
      </c>
      <c r="M601" t="s">
        <v>3707</v>
      </c>
      <c r="N601" t="s">
        <v>4451</v>
      </c>
      <c r="O601" t="s">
        <v>3346</v>
      </c>
      <c r="P601" t="s">
        <v>3343</v>
      </c>
      <c r="Q601" t="s">
        <v>3346</v>
      </c>
    </row>
    <row r="602" spans="1:17" x14ac:dyDescent="0.25">
      <c r="A602" t="s">
        <v>4734</v>
      </c>
      <c r="B602" t="s">
        <v>4735</v>
      </c>
      <c r="C602" t="s">
        <v>4736</v>
      </c>
      <c r="D602" t="s">
        <v>4737</v>
      </c>
      <c r="E602">
        <v>301022</v>
      </c>
      <c r="F602" t="s">
        <v>4799</v>
      </c>
      <c r="G602" t="s">
        <v>4800</v>
      </c>
      <c r="H602" t="s">
        <v>3634</v>
      </c>
      <c r="I602" t="s">
        <v>4802</v>
      </c>
      <c r="J602" t="s">
        <v>4803</v>
      </c>
      <c r="K602" t="s">
        <v>110</v>
      </c>
      <c r="L602" t="s">
        <v>3346</v>
      </c>
      <c r="M602" t="s">
        <v>3707</v>
      </c>
      <c r="N602" t="s">
        <v>4451</v>
      </c>
      <c r="O602" t="s">
        <v>3346</v>
      </c>
      <c r="P602" t="s">
        <v>3343</v>
      </c>
      <c r="Q602" t="s">
        <v>3346</v>
      </c>
    </row>
    <row r="603" spans="1:17" x14ac:dyDescent="0.25">
      <c r="A603" t="s">
        <v>4734</v>
      </c>
      <c r="B603" t="s">
        <v>4735</v>
      </c>
      <c r="C603" t="s">
        <v>4736</v>
      </c>
      <c r="D603" t="s">
        <v>4737</v>
      </c>
      <c r="E603">
        <v>301022</v>
      </c>
      <c r="F603" t="s">
        <v>4799</v>
      </c>
      <c r="G603" t="s">
        <v>4800</v>
      </c>
      <c r="H603" t="s">
        <v>3634</v>
      </c>
      <c r="I603" t="s">
        <v>4804</v>
      </c>
      <c r="J603" t="s">
        <v>4805</v>
      </c>
      <c r="K603" t="s">
        <v>110</v>
      </c>
      <c r="L603" t="s">
        <v>3346</v>
      </c>
      <c r="M603" t="s">
        <v>3707</v>
      </c>
      <c r="N603" t="s">
        <v>4451</v>
      </c>
      <c r="O603" t="s">
        <v>3346</v>
      </c>
      <c r="P603" t="s">
        <v>3343</v>
      </c>
      <c r="Q603" t="s">
        <v>3346</v>
      </c>
    </row>
    <row r="604" spans="1:17" x14ac:dyDescent="0.25">
      <c r="A604" t="s">
        <v>4734</v>
      </c>
      <c r="B604" t="s">
        <v>4735</v>
      </c>
      <c r="C604" t="s">
        <v>4736</v>
      </c>
      <c r="D604" t="s">
        <v>4737</v>
      </c>
      <c r="E604">
        <v>301022</v>
      </c>
      <c r="F604" t="s">
        <v>4799</v>
      </c>
      <c r="G604" t="s">
        <v>4800</v>
      </c>
      <c r="H604" t="s">
        <v>3634</v>
      </c>
      <c r="I604" t="s">
        <v>4806</v>
      </c>
      <c r="J604" t="s">
        <v>4807</v>
      </c>
      <c r="K604" t="s">
        <v>110</v>
      </c>
      <c r="L604" t="s">
        <v>3346</v>
      </c>
      <c r="M604" t="s">
        <v>3707</v>
      </c>
      <c r="N604" t="s">
        <v>4451</v>
      </c>
      <c r="O604" t="s">
        <v>3346</v>
      </c>
      <c r="P604" t="s">
        <v>3343</v>
      </c>
      <c r="Q604" t="s">
        <v>3346</v>
      </c>
    </row>
    <row r="605" spans="1:17" x14ac:dyDescent="0.25">
      <c r="A605" t="s">
        <v>4734</v>
      </c>
      <c r="B605" t="s">
        <v>4735</v>
      </c>
      <c r="C605" t="s">
        <v>4736</v>
      </c>
      <c r="D605" t="s">
        <v>4737</v>
      </c>
      <c r="E605">
        <v>301023</v>
      </c>
      <c r="F605" t="s">
        <v>4808</v>
      </c>
      <c r="G605" t="s">
        <v>4809</v>
      </c>
      <c r="H605" t="s">
        <v>4810</v>
      </c>
      <c r="I605" t="s">
        <v>4811</v>
      </c>
      <c r="J605" t="s">
        <v>1452</v>
      </c>
      <c r="K605" t="s">
        <v>110</v>
      </c>
      <c r="L605" t="s">
        <v>3343</v>
      </c>
      <c r="M605" t="s">
        <v>3344</v>
      </c>
      <c r="N605" t="s">
        <v>3360</v>
      </c>
      <c r="O605" t="s">
        <v>3346</v>
      </c>
      <c r="P605" t="s">
        <v>3343</v>
      </c>
      <c r="Q605" t="s">
        <v>3346</v>
      </c>
    </row>
    <row r="606" spans="1:17" x14ac:dyDescent="0.25">
      <c r="A606" t="s">
        <v>4734</v>
      </c>
      <c r="B606" t="s">
        <v>4735</v>
      </c>
      <c r="C606" t="s">
        <v>4736</v>
      </c>
      <c r="D606" t="s">
        <v>4737</v>
      </c>
      <c r="E606">
        <v>301023</v>
      </c>
      <c r="F606" t="s">
        <v>4808</v>
      </c>
      <c r="G606" t="s">
        <v>4809</v>
      </c>
      <c r="H606" t="s">
        <v>4810</v>
      </c>
      <c r="I606" t="s">
        <v>4812</v>
      </c>
      <c r="J606" t="s">
        <v>4813</v>
      </c>
      <c r="K606" t="s">
        <v>110</v>
      </c>
      <c r="L606" t="s">
        <v>3346</v>
      </c>
      <c r="M606" t="s">
        <v>3344</v>
      </c>
      <c r="N606" t="s">
        <v>3360</v>
      </c>
      <c r="O606" t="s">
        <v>3346</v>
      </c>
      <c r="P606" t="s">
        <v>3343</v>
      </c>
      <c r="Q606" t="s">
        <v>3346</v>
      </c>
    </row>
    <row r="607" spans="1:17" x14ac:dyDescent="0.25">
      <c r="A607" t="s">
        <v>4734</v>
      </c>
      <c r="B607" t="s">
        <v>4735</v>
      </c>
      <c r="C607" t="s">
        <v>4736</v>
      </c>
      <c r="D607" t="s">
        <v>4737</v>
      </c>
      <c r="E607">
        <v>301024</v>
      </c>
      <c r="F607" t="s">
        <v>600</v>
      </c>
      <c r="G607" t="s">
        <v>3500</v>
      </c>
      <c r="H607" t="s">
        <v>3498</v>
      </c>
      <c r="I607" t="s">
        <v>4814</v>
      </c>
      <c r="J607" t="s">
        <v>1579</v>
      </c>
      <c r="K607" t="s">
        <v>110</v>
      </c>
      <c r="L607" t="s">
        <v>3343</v>
      </c>
      <c r="M607" t="s">
        <v>3477</v>
      </c>
      <c r="N607" t="s">
        <v>3603</v>
      </c>
      <c r="O607" t="s">
        <v>3346</v>
      </c>
      <c r="P607" t="s">
        <v>3343</v>
      </c>
      <c r="Q607" t="s">
        <v>3346</v>
      </c>
    </row>
    <row r="608" spans="1:17" x14ac:dyDescent="0.25">
      <c r="A608" t="s">
        <v>4734</v>
      </c>
      <c r="B608" t="s">
        <v>4735</v>
      </c>
      <c r="C608" t="s">
        <v>4736</v>
      </c>
      <c r="D608" t="s">
        <v>4737</v>
      </c>
      <c r="E608">
        <v>301024</v>
      </c>
      <c r="F608" t="s">
        <v>600</v>
      </c>
      <c r="G608" t="s">
        <v>3500</v>
      </c>
      <c r="H608" t="s">
        <v>3498</v>
      </c>
      <c r="I608" t="s">
        <v>4815</v>
      </c>
      <c r="J608" t="s">
        <v>4816</v>
      </c>
      <c r="K608" t="s">
        <v>110</v>
      </c>
      <c r="L608" t="s">
        <v>3346</v>
      </c>
      <c r="M608" t="s">
        <v>3477</v>
      </c>
      <c r="N608" t="s">
        <v>3603</v>
      </c>
      <c r="O608" t="s">
        <v>3346</v>
      </c>
      <c r="P608" t="s">
        <v>3343</v>
      </c>
      <c r="Q608" t="s">
        <v>3346</v>
      </c>
    </row>
    <row r="609" spans="1:17" x14ac:dyDescent="0.25">
      <c r="A609" t="s">
        <v>4734</v>
      </c>
      <c r="B609" t="s">
        <v>4735</v>
      </c>
      <c r="C609" t="s">
        <v>4736</v>
      </c>
      <c r="D609" t="s">
        <v>4737</v>
      </c>
      <c r="E609">
        <v>301024</v>
      </c>
      <c r="F609" t="s">
        <v>600</v>
      </c>
      <c r="G609" t="s">
        <v>3500</v>
      </c>
      <c r="H609" t="s">
        <v>3498</v>
      </c>
      <c r="I609" t="s">
        <v>4817</v>
      </c>
      <c r="J609" t="s">
        <v>4818</v>
      </c>
      <c r="K609" t="s">
        <v>110</v>
      </c>
      <c r="L609" t="s">
        <v>3346</v>
      </c>
      <c r="M609" t="s">
        <v>3477</v>
      </c>
      <c r="N609" t="s">
        <v>3603</v>
      </c>
      <c r="O609" t="s">
        <v>3346</v>
      </c>
      <c r="P609" t="s">
        <v>3343</v>
      </c>
      <c r="Q609" t="s">
        <v>3346</v>
      </c>
    </row>
    <row r="610" spans="1:17" x14ac:dyDescent="0.25">
      <c r="A610" t="s">
        <v>4734</v>
      </c>
      <c r="B610" t="s">
        <v>4735</v>
      </c>
      <c r="C610" t="s">
        <v>4736</v>
      </c>
      <c r="D610" t="s">
        <v>4737</v>
      </c>
      <c r="E610">
        <v>301024</v>
      </c>
      <c r="F610" t="s">
        <v>600</v>
      </c>
      <c r="G610" t="s">
        <v>3500</v>
      </c>
      <c r="H610" t="s">
        <v>3498</v>
      </c>
      <c r="I610" t="s">
        <v>4819</v>
      </c>
      <c r="J610" t="s">
        <v>4820</v>
      </c>
      <c r="K610" t="s">
        <v>110</v>
      </c>
      <c r="L610" t="s">
        <v>3346</v>
      </c>
      <c r="M610" t="s">
        <v>3477</v>
      </c>
      <c r="N610" t="s">
        <v>3603</v>
      </c>
      <c r="O610" t="s">
        <v>3346</v>
      </c>
      <c r="P610" t="s">
        <v>3343</v>
      </c>
      <c r="Q610" t="s">
        <v>3346</v>
      </c>
    </row>
    <row r="611" spans="1:17" x14ac:dyDescent="0.25">
      <c r="A611" t="s">
        <v>4734</v>
      </c>
      <c r="B611" t="s">
        <v>4735</v>
      </c>
      <c r="C611" t="s">
        <v>4736</v>
      </c>
      <c r="D611" t="s">
        <v>4737</v>
      </c>
      <c r="E611">
        <v>301025</v>
      </c>
      <c r="F611" t="s">
        <v>1408</v>
      </c>
      <c r="G611" t="s">
        <v>4821</v>
      </c>
      <c r="H611" t="s">
        <v>3498</v>
      </c>
      <c r="I611" t="s">
        <v>4822</v>
      </c>
      <c r="J611" t="s">
        <v>895</v>
      </c>
      <c r="K611" t="s">
        <v>110</v>
      </c>
      <c r="L611" t="s">
        <v>3343</v>
      </c>
      <c r="M611" t="s">
        <v>3477</v>
      </c>
      <c r="N611" t="s">
        <v>3603</v>
      </c>
      <c r="O611" t="s">
        <v>3346</v>
      </c>
      <c r="P611" t="s">
        <v>3343</v>
      </c>
      <c r="Q611" t="s">
        <v>3346</v>
      </c>
    </row>
    <row r="612" spans="1:17" x14ac:dyDescent="0.25">
      <c r="A612" t="s">
        <v>4734</v>
      </c>
      <c r="B612" t="s">
        <v>4735</v>
      </c>
      <c r="C612" t="s">
        <v>4736</v>
      </c>
      <c r="D612" t="s">
        <v>4737</v>
      </c>
      <c r="E612">
        <v>301025</v>
      </c>
      <c r="F612" t="s">
        <v>1408</v>
      </c>
      <c r="G612" t="s">
        <v>4821</v>
      </c>
      <c r="H612" t="s">
        <v>3498</v>
      </c>
      <c r="I612" t="s">
        <v>4823</v>
      </c>
      <c r="J612" t="s">
        <v>4824</v>
      </c>
      <c r="K612" t="s">
        <v>110</v>
      </c>
      <c r="L612" t="s">
        <v>3346</v>
      </c>
      <c r="M612" t="s">
        <v>3477</v>
      </c>
      <c r="N612" t="s">
        <v>3603</v>
      </c>
      <c r="O612" t="s">
        <v>3346</v>
      </c>
      <c r="P612" t="s">
        <v>3343</v>
      </c>
      <c r="Q612" t="s">
        <v>3346</v>
      </c>
    </row>
    <row r="613" spans="1:17" x14ac:dyDescent="0.25">
      <c r="A613" t="s">
        <v>4734</v>
      </c>
      <c r="B613" t="s">
        <v>4735</v>
      </c>
      <c r="C613" t="s">
        <v>4736</v>
      </c>
      <c r="D613" t="s">
        <v>4737</v>
      </c>
      <c r="E613">
        <v>301025</v>
      </c>
      <c r="F613" t="s">
        <v>1408</v>
      </c>
      <c r="G613" t="s">
        <v>4821</v>
      </c>
      <c r="H613" t="s">
        <v>3498</v>
      </c>
      <c r="I613" t="s">
        <v>4825</v>
      </c>
      <c r="J613" t="s">
        <v>4818</v>
      </c>
      <c r="K613" t="s">
        <v>110</v>
      </c>
      <c r="L613" t="s">
        <v>3346</v>
      </c>
      <c r="M613" t="s">
        <v>3477</v>
      </c>
      <c r="N613" t="s">
        <v>3603</v>
      </c>
      <c r="O613" t="s">
        <v>3346</v>
      </c>
      <c r="P613" t="s">
        <v>3343</v>
      </c>
      <c r="Q613" t="s">
        <v>3346</v>
      </c>
    </row>
    <row r="614" spans="1:17" x14ac:dyDescent="0.25">
      <c r="A614" t="s">
        <v>4734</v>
      </c>
      <c r="B614" t="s">
        <v>4735</v>
      </c>
      <c r="C614" t="s">
        <v>4736</v>
      </c>
      <c r="D614" t="s">
        <v>4737</v>
      </c>
      <c r="E614">
        <v>301026</v>
      </c>
      <c r="F614" t="s">
        <v>3508</v>
      </c>
      <c r="G614" t="s">
        <v>4826</v>
      </c>
      <c r="H614" t="s">
        <v>3510</v>
      </c>
      <c r="I614" t="s">
        <v>4827</v>
      </c>
      <c r="J614" t="s">
        <v>3512</v>
      </c>
      <c r="K614" t="s">
        <v>38</v>
      </c>
      <c r="L614" t="s">
        <v>3343</v>
      </c>
      <c r="M614" t="s">
        <v>3477</v>
      </c>
      <c r="N614" t="s">
        <v>3513</v>
      </c>
      <c r="O614" t="s">
        <v>3346</v>
      </c>
      <c r="P614" t="s">
        <v>3343</v>
      </c>
      <c r="Q614" t="s">
        <v>3346</v>
      </c>
    </row>
    <row r="615" spans="1:17" x14ac:dyDescent="0.25">
      <c r="A615" t="s">
        <v>4734</v>
      </c>
      <c r="B615" t="s">
        <v>4735</v>
      </c>
      <c r="C615" t="s">
        <v>4736</v>
      </c>
      <c r="D615" t="s">
        <v>4737</v>
      </c>
      <c r="E615">
        <v>301027</v>
      </c>
      <c r="F615" t="s">
        <v>128</v>
      </c>
      <c r="G615" t="s">
        <v>4828</v>
      </c>
      <c r="H615" t="s">
        <v>3634</v>
      </c>
      <c r="I615" t="s">
        <v>4829</v>
      </c>
      <c r="J615" t="s">
        <v>4830</v>
      </c>
      <c r="K615" t="s">
        <v>110</v>
      </c>
      <c r="L615" t="s">
        <v>3343</v>
      </c>
      <c r="M615" t="s">
        <v>3344</v>
      </c>
      <c r="N615" t="s">
        <v>3345</v>
      </c>
      <c r="O615" t="s">
        <v>3346</v>
      </c>
      <c r="P615" t="s">
        <v>3343</v>
      </c>
      <c r="Q615" t="s">
        <v>3346</v>
      </c>
    </row>
    <row r="616" spans="1:17" x14ac:dyDescent="0.25">
      <c r="A616" t="s">
        <v>4734</v>
      </c>
      <c r="B616" t="s">
        <v>4735</v>
      </c>
      <c r="C616" t="s">
        <v>4736</v>
      </c>
      <c r="D616" t="s">
        <v>4737</v>
      </c>
      <c r="E616">
        <v>301027</v>
      </c>
      <c r="F616" t="s">
        <v>128</v>
      </c>
      <c r="G616" t="s">
        <v>4828</v>
      </c>
      <c r="H616" t="s">
        <v>3634</v>
      </c>
      <c r="I616" t="s">
        <v>4831</v>
      </c>
      <c r="J616" t="s">
        <v>4832</v>
      </c>
      <c r="K616" t="s">
        <v>110</v>
      </c>
      <c r="L616" t="s">
        <v>3346</v>
      </c>
      <c r="M616" t="s">
        <v>3344</v>
      </c>
      <c r="N616" t="s">
        <v>3345</v>
      </c>
      <c r="O616" t="s">
        <v>3346</v>
      </c>
      <c r="P616" t="s">
        <v>3343</v>
      </c>
      <c r="Q616" t="s">
        <v>3346</v>
      </c>
    </row>
    <row r="617" spans="1:17" x14ac:dyDescent="0.25">
      <c r="A617" t="s">
        <v>4734</v>
      </c>
      <c r="B617" t="s">
        <v>4735</v>
      </c>
      <c r="C617" t="s">
        <v>4736</v>
      </c>
      <c r="D617" t="s">
        <v>4737</v>
      </c>
      <c r="E617">
        <v>301027</v>
      </c>
      <c r="F617" t="s">
        <v>128</v>
      </c>
      <c r="G617" t="s">
        <v>4828</v>
      </c>
      <c r="H617" t="s">
        <v>3634</v>
      </c>
      <c r="I617" t="s">
        <v>4833</v>
      </c>
      <c r="J617" t="s">
        <v>4834</v>
      </c>
      <c r="K617" t="s">
        <v>110</v>
      </c>
      <c r="L617" t="s">
        <v>3346</v>
      </c>
      <c r="M617" t="s">
        <v>3344</v>
      </c>
      <c r="N617" t="s">
        <v>3345</v>
      </c>
      <c r="O617" t="s">
        <v>3346</v>
      </c>
      <c r="P617" t="s">
        <v>3343</v>
      </c>
      <c r="Q617" t="s">
        <v>3346</v>
      </c>
    </row>
    <row r="618" spans="1:17" x14ac:dyDescent="0.25">
      <c r="A618" t="s">
        <v>4734</v>
      </c>
      <c r="B618" t="s">
        <v>4735</v>
      </c>
      <c r="C618" t="s">
        <v>4736</v>
      </c>
      <c r="D618" t="s">
        <v>4737</v>
      </c>
      <c r="E618">
        <v>301027</v>
      </c>
      <c r="F618" t="s">
        <v>128</v>
      </c>
      <c r="G618" t="s">
        <v>4828</v>
      </c>
      <c r="H618" t="s">
        <v>3634</v>
      </c>
      <c r="I618" t="s">
        <v>4835</v>
      </c>
      <c r="J618" t="s">
        <v>4836</v>
      </c>
      <c r="K618" t="s">
        <v>110</v>
      </c>
      <c r="L618" t="s">
        <v>3346</v>
      </c>
      <c r="M618" t="s">
        <v>3344</v>
      </c>
      <c r="N618" t="s">
        <v>3345</v>
      </c>
      <c r="O618" t="s">
        <v>3346</v>
      </c>
      <c r="P618" t="s">
        <v>3343</v>
      </c>
      <c r="Q618" t="s">
        <v>3346</v>
      </c>
    </row>
    <row r="619" spans="1:17" x14ac:dyDescent="0.25">
      <c r="A619" t="s">
        <v>4734</v>
      </c>
      <c r="B619" t="s">
        <v>4735</v>
      </c>
      <c r="C619" t="s">
        <v>4736</v>
      </c>
      <c r="D619" t="s">
        <v>4737</v>
      </c>
      <c r="E619">
        <v>301027</v>
      </c>
      <c r="F619" t="s">
        <v>128</v>
      </c>
      <c r="G619" t="s">
        <v>4828</v>
      </c>
      <c r="H619" t="s">
        <v>3634</v>
      </c>
      <c r="I619" t="s">
        <v>4837</v>
      </c>
      <c r="J619" t="s">
        <v>4838</v>
      </c>
      <c r="K619" t="s">
        <v>110</v>
      </c>
      <c r="L619" t="s">
        <v>3346</v>
      </c>
      <c r="M619" t="s">
        <v>3344</v>
      </c>
      <c r="N619" t="s">
        <v>3345</v>
      </c>
      <c r="O619" t="s">
        <v>3346</v>
      </c>
      <c r="P619" t="s">
        <v>3343</v>
      </c>
      <c r="Q619" t="s">
        <v>3346</v>
      </c>
    </row>
    <row r="620" spans="1:17" x14ac:dyDescent="0.25">
      <c r="A620" t="s">
        <v>4734</v>
      </c>
      <c r="B620" t="s">
        <v>4735</v>
      </c>
      <c r="C620" t="s">
        <v>4736</v>
      </c>
      <c r="D620" t="s">
        <v>4737</v>
      </c>
      <c r="E620">
        <v>301027</v>
      </c>
      <c r="F620" t="s">
        <v>128</v>
      </c>
      <c r="G620" t="s">
        <v>4828</v>
      </c>
      <c r="H620" t="s">
        <v>3634</v>
      </c>
      <c r="I620" t="s">
        <v>4839</v>
      </c>
      <c r="J620" t="s">
        <v>4840</v>
      </c>
      <c r="K620" t="s">
        <v>110</v>
      </c>
      <c r="L620" t="s">
        <v>3346</v>
      </c>
      <c r="M620" t="s">
        <v>3344</v>
      </c>
      <c r="N620" t="s">
        <v>3345</v>
      </c>
      <c r="O620" t="s">
        <v>3346</v>
      </c>
      <c r="P620" t="s">
        <v>3343</v>
      </c>
      <c r="Q620" t="s">
        <v>3346</v>
      </c>
    </row>
    <row r="621" spans="1:17" x14ac:dyDescent="0.25">
      <c r="A621" t="s">
        <v>4734</v>
      </c>
      <c r="B621" t="s">
        <v>4735</v>
      </c>
      <c r="C621" t="s">
        <v>4736</v>
      </c>
      <c r="D621" t="s">
        <v>4737</v>
      </c>
      <c r="E621">
        <v>301027</v>
      </c>
      <c r="F621" t="s">
        <v>128</v>
      </c>
      <c r="G621" t="s">
        <v>4828</v>
      </c>
      <c r="H621" t="s">
        <v>3634</v>
      </c>
      <c r="I621" t="s">
        <v>4841</v>
      </c>
      <c r="J621" t="s">
        <v>4842</v>
      </c>
      <c r="K621" t="s">
        <v>110</v>
      </c>
      <c r="L621" t="s">
        <v>3346</v>
      </c>
      <c r="M621" t="s">
        <v>3344</v>
      </c>
      <c r="N621" t="s">
        <v>3345</v>
      </c>
      <c r="O621" t="s">
        <v>3346</v>
      </c>
      <c r="P621" t="s">
        <v>3343</v>
      </c>
      <c r="Q621" t="s">
        <v>3346</v>
      </c>
    </row>
    <row r="622" spans="1:17" x14ac:dyDescent="0.25">
      <c r="A622" t="s">
        <v>4734</v>
      </c>
      <c r="B622" t="s">
        <v>4735</v>
      </c>
      <c r="C622" t="s">
        <v>4736</v>
      </c>
      <c r="D622" t="s">
        <v>4737</v>
      </c>
      <c r="E622">
        <v>301027</v>
      </c>
      <c r="F622" t="s">
        <v>128</v>
      </c>
      <c r="G622" t="s">
        <v>4828</v>
      </c>
      <c r="H622" t="s">
        <v>3634</v>
      </c>
      <c r="I622" t="s">
        <v>4843</v>
      </c>
      <c r="J622" t="s">
        <v>4844</v>
      </c>
      <c r="K622" t="s">
        <v>110</v>
      </c>
      <c r="L622" t="s">
        <v>3346</v>
      </c>
      <c r="M622" t="s">
        <v>3344</v>
      </c>
      <c r="N622" t="s">
        <v>3345</v>
      </c>
      <c r="O622" t="s">
        <v>3346</v>
      </c>
      <c r="P622" t="s">
        <v>3343</v>
      </c>
      <c r="Q622" t="s">
        <v>3346</v>
      </c>
    </row>
    <row r="623" spans="1:17" x14ac:dyDescent="0.25">
      <c r="A623" t="s">
        <v>4734</v>
      </c>
      <c r="B623" t="s">
        <v>4735</v>
      </c>
      <c r="C623" t="s">
        <v>4736</v>
      </c>
      <c r="D623" t="s">
        <v>4737</v>
      </c>
      <c r="E623">
        <v>301027</v>
      </c>
      <c r="F623" t="s">
        <v>128</v>
      </c>
      <c r="G623" t="s">
        <v>4828</v>
      </c>
      <c r="H623" t="s">
        <v>3634</v>
      </c>
      <c r="I623" t="s">
        <v>4845</v>
      </c>
      <c r="J623" t="s">
        <v>4846</v>
      </c>
      <c r="K623" t="s">
        <v>110</v>
      </c>
      <c r="L623" t="s">
        <v>3346</v>
      </c>
      <c r="M623" t="s">
        <v>3344</v>
      </c>
      <c r="N623" t="s">
        <v>3345</v>
      </c>
      <c r="O623" t="s">
        <v>3346</v>
      </c>
      <c r="P623" t="s">
        <v>3343</v>
      </c>
      <c r="Q623" t="s">
        <v>3346</v>
      </c>
    </row>
    <row r="624" spans="1:17" x14ac:dyDescent="0.25">
      <c r="A624" t="s">
        <v>4734</v>
      </c>
      <c r="B624" t="s">
        <v>4735</v>
      </c>
      <c r="C624" t="s">
        <v>4736</v>
      </c>
      <c r="D624" t="s">
        <v>4737</v>
      </c>
      <c r="E624">
        <v>301027</v>
      </c>
      <c r="F624" t="s">
        <v>128</v>
      </c>
      <c r="G624" t="s">
        <v>4828</v>
      </c>
      <c r="H624" t="s">
        <v>3634</v>
      </c>
      <c r="I624" t="s">
        <v>4847</v>
      </c>
      <c r="J624" t="s">
        <v>4848</v>
      </c>
      <c r="K624" t="s">
        <v>110</v>
      </c>
      <c r="L624" t="s">
        <v>3346</v>
      </c>
      <c r="M624" t="s">
        <v>3344</v>
      </c>
      <c r="N624" t="s">
        <v>3345</v>
      </c>
      <c r="O624" t="s">
        <v>3346</v>
      </c>
      <c r="P624" t="s">
        <v>3343</v>
      </c>
      <c r="Q624" t="s">
        <v>3346</v>
      </c>
    </row>
    <row r="625" spans="1:17" x14ac:dyDescent="0.25">
      <c r="A625" t="s">
        <v>4734</v>
      </c>
      <c r="B625" t="s">
        <v>4735</v>
      </c>
      <c r="C625" t="s">
        <v>4736</v>
      </c>
      <c r="D625" t="s">
        <v>4737</v>
      </c>
      <c r="E625">
        <v>301027</v>
      </c>
      <c r="F625" t="s">
        <v>128</v>
      </c>
      <c r="G625" t="s">
        <v>4828</v>
      </c>
      <c r="H625" t="s">
        <v>3634</v>
      </c>
      <c r="I625" t="s">
        <v>4849</v>
      </c>
      <c r="J625" t="s">
        <v>4850</v>
      </c>
      <c r="K625" t="s">
        <v>110</v>
      </c>
      <c r="L625" t="s">
        <v>3346</v>
      </c>
      <c r="M625" t="s">
        <v>3344</v>
      </c>
      <c r="N625" t="s">
        <v>3345</v>
      </c>
      <c r="O625" t="s">
        <v>3346</v>
      </c>
      <c r="P625" t="s">
        <v>3343</v>
      </c>
      <c r="Q625" t="s">
        <v>3346</v>
      </c>
    </row>
    <row r="626" spans="1:17" x14ac:dyDescent="0.25">
      <c r="A626" t="s">
        <v>4734</v>
      </c>
      <c r="B626" t="s">
        <v>4735</v>
      </c>
      <c r="C626" t="s">
        <v>4736</v>
      </c>
      <c r="D626" t="s">
        <v>4737</v>
      </c>
      <c r="E626">
        <v>301028</v>
      </c>
      <c r="F626" t="s">
        <v>4851</v>
      </c>
      <c r="G626" t="s">
        <v>4852</v>
      </c>
      <c r="H626" t="s">
        <v>3350</v>
      </c>
      <c r="I626" t="s">
        <v>4853</v>
      </c>
      <c r="J626" t="s">
        <v>4854</v>
      </c>
      <c r="K626" t="s">
        <v>110</v>
      </c>
      <c r="L626" t="s">
        <v>3343</v>
      </c>
      <c r="M626" t="s">
        <v>3344</v>
      </c>
      <c r="N626" t="s">
        <v>3345</v>
      </c>
      <c r="O626" t="s">
        <v>3346</v>
      </c>
      <c r="P626" t="s">
        <v>3343</v>
      </c>
      <c r="Q626" t="s">
        <v>3346</v>
      </c>
    </row>
    <row r="627" spans="1:17" x14ac:dyDescent="0.25">
      <c r="A627" t="s">
        <v>4734</v>
      </c>
      <c r="B627" t="s">
        <v>4735</v>
      </c>
      <c r="C627" t="s">
        <v>4736</v>
      </c>
      <c r="D627" t="s">
        <v>4737</v>
      </c>
      <c r="E627">
        <v>301029</v>
      </c>
      <c r="F627" t="s">
        <v>4855</v>
      </c>
      <c r="G627" t="s">
        <v>4856</v>
      </c>
      <c r="H627" t="s">
        <v>4857</v>
      </c>
      <c r="I627" t="s">
        <v>4858</v>
      </c>
      <c r="J627" t="s">
        <v>4859</v>
      </c>
      <c r="K627" t="s">
        <v>110</v>
      </c>
      <c r="L627" t="s">
        <v>3343</v>
      </c>
      <c r="M627" t="s">
        <v>3477</v>
      </c>
      <c r="N627" t="s">
        <v>3603</v>
      </c>
      <c r="O627" t="s">
        <v>3346</v>
      </c>
      <c r="P627" t="s">
        <v>3343</v>
      </c>
      <c r="Q627" t="s">
        <v>3346</v>
      </c>
    </row>
    <row r="628" spans="1:17" x14ac:dyDescent="0.25">
      <c r="A628" t="s">
        <v>4734</v>
      </c>
      <c r="B628" t="s">
        <v>4735</v>
      </c>
      <c r="C628" t="s">
        <v>4736</v>
      </c>
      <c r="D628" t="s">
        <v>4737</v>
      </c>
      <c r="E628">
        <v>301029</v>
      </c>
      <c r="F628" t="s">
        <v>4855</v>
      </c>
      <c r="G628" t="s">
        <v>4856</v>
      </c>
      <c r="H628" t="s">
        <v>4857</v>
      </c>
      <c r="I628" t="s">
        <v>4860</v>
      </c>
      <c r="J628" t="s">
        <v>4861</v>
      </c>
      <c r="K628" t="s">
        <v>110</v>
      </c>
      <c r="L628" t="s">
        <v>3346</v>
      </c>
      <c r="M628" t="s">
        <v>3477</v>
      </c>
      <c r="N628" t="s">
        <v>3603</v>
      </c>
      <c r="O628" t="s">
        <v>3346</v>
      </c>
      <c r="P628" t="s">
        <v>3343</v>
      </c>
      <c r="Q628" t="s">
        <v>3346</v>
      </c>
    </row>
    <row r="629" spans="1:17" x14ac:dyDescent="0.25">
      <c r="A629" t="s">
        <v>4734</v>
      </c>
      <c r="B629" t="s">
        <v>4735</v>
      </c>
      <c r="C629" t="s">
        <v>4736</v>
      </c>
      <c r="D629" t="s">
        <v>4737</v>
      </c>
      <c r="E629">
        <v>301029</v>
      </c>
      <c r="F629" t="s">
        <v>4855</v>
      </c>
      <c r="G629" t="s">
        <v>4856</v>
      </c>
      <c r="H629" t="s">
        <v>4857</v>
      </c>
      <c r="I629" t="s">
        <v>4862</v>
      </c>
      <c r="J629" t="s">
        <v>1579</v>
      </c>
      <c r="K629" t="s">
        <v>110</v>
      </c>
      <c r="L629" t="s">
        <v>3346</v>
      </c>
      <c r="M629" t="s">
        <v>3477</v>
      </c>
      <c r="N629" t="s">
        <v>3603</v>
      </c>
      <c r="O629" t="s">
        <v>3346</v>
      </c>
      <c r="P629" t="s">
        <v>3343</v>
      </c>
      <c r="Q629" t="s">
        <v>3346</v>
      </c>
    </row>
    <row r="630" spans="1:17" x14ac:dyDescent="0.25">
      <c r="A630" t="s">
        <v>4734</v>
      </c>
      <c r="B630" t="s">
        <v>4735</v>
      </c>
      <c r="C630" t="s">
        <v>4736</v>
      </c>
      <c r="D630" t="s">
        <v>4737</v>
      </c>
      <c r="E630">
        <v>301030</v>
      </c>
      <c r="F630" t="s">
        <v>4863</v>
      </c>
      <c r="G630" t="s">
        <v>4864</v>
      </c>
      <c r="H630" t="s">
        <v>3350</v>
      </c>
      <c r="I630" t="s">
        <v>4865</v>
      </c>
      <c r="J630" t="s">
        <v>734</v>
      </c>
      <c r="K630" t="s">
        <v>110</v>
      </c>
      <c r="L630" t="s">
        <v>3343</v>
      </c>
      <c r="M630" t="s">
        <v>3477</v>
      </c>
      <c r="N630" t="s">
        <v>3478</v>
      </c>
      <c r="O630" t="s">
        <v>3346</v>
      </c>
      <c r="P630" t="s">
        <v>3343</v>
      </c>
      <c r="Q630" t="s">
        <v>3346</v>
      </c>
    </row>
    <row r="631" spans="1:17" x14ac:dyDescent="0.25">
      <c r="A631" t="s">
        <v>4734</v>
      </c>
      <c r="B631" t="s">
        <v>4735</v>
      </c>
      <c r="C631" t="s">
        <v>4736</v>
      </c>
      <c r="D631" t="s">
        <v>4737</v>
      </c>
      <c r="E631">
        <v>301031</v>
      </c>
      <c r="F631" t="s">
        <v>2347</v>
      </c>
      <c r="G631" t="s">
        <v>3514</v>
      </c>
      <c r="H631" t="s">
        <v>3515</v>
      </c>
      <c r="I631" t="s">
        <v>4866</v>
      </c>
      <c r="J631" t="s">
        <v>3517</v>
      </c>
      <c r="K631" t="s">
        <v>110</v>
      </c>
      <c r="L631" t="s">
        <v>3343</v>
      </c>
      <c r="M631" t="s">
        <v>3344</v>
      </c>
      <c r="N631" t="s">
        <v>3345</v>
      </c>
      <c r="O631" t="s">
        <v>3346</v>
      </c>
      <c r="P631" t="s">
        <v>3343</v>
      </c>
      <c r="Q631" t="s">
        <v>3346</v>
      </c>
    </row>
    <row r="632" spans="1:17" x14ac:dyDescent="0.25">
      <c r="A632" t="s">
        <v>4734</v>
      </c>
      <c r="B632" t="s">
        <v>4735</v>
      </c>
      <c r="C632" t="s">
        <v>4736</v>
      </c>
      <c r="D632" t="s">
        <v>4737</v>
      </c>
      <c r="E632">
        <v>301032</v>
      </c>
      <c r="F632" t="s">
        <v>4867</v>
      </c>
      <c r="G632" t="s">
        <v>4868</v>
      </c>
      <c r="H632" t="s">
        <v>3394</v>
      </c>
      <c r="I632" t="s">
        <v>4869</v>
      </c>
      <c r="J632" t="s">
        <v>200</v>
      </c>
      <c r="K632" t="s">
        <v>110</v>
      </c>
      <c r="L632" t="s">
        <v>3343</v>
      </c>
      <c r="M632" t="s">
        <v>3344</v>
      </c>
      <c r="N632" t="s">
        <v>3345</v>
      </c>
      <c r="O632" t="s">
        <v>3346</v>
      </c>
      <c r="P632" t="s">
        <v>3343</v>
      </c>
      <c r="Q632" t="s">
        <v>3346</v>
      </c>
    </row>
    <row r="633" spans="1:17" x14ac:dyDescent="0.25">
      <c r="A633" t="s">
        <v>4734</v>
      </c>
      <c r="B633" t="s">
        <v>4735</v>
      </c>
      <c r="C633" t="s">
        <v>4736</v>
      </c>
      <c r="D633" t="s">
        <v>4737</v>
      </c>
      <c r="E633">
        <v>301032</v>
      </c>
      <c r="F633" t="s">
        <v>4867</v>
      </c>
      <c r="G633" t="s">
        <v>4868</v>
      </c>
      <c r="H633" t="s">
        <v>3394</v>
      </c>
      <c r="I633" t="s">
        <v>4870</v>
      </c>
      <c r="J633" t="s">
        <v>2575</v>
      </c>
      <c r="K633" t="s">
        <v>110</v>
      </c>
      <c r="L633" t="s">
        <v>3346</v>
      </c>
      <c r="M633" t="s">
        <v>3344</v>
      </c>
      <c r="N633" t="s">
        <v>3345</v>
      </c>
      <c r="O633" t="s">
        <v>3346</v>
      </c>
      <c r="P633" t="s">
        <v>3343</v>
      </c>
      <c r="Q633" t="s">
        <v>3346</v>
      </c>
    </row>
    <row r="634" spans="1:17" x14ac:dyDescent="0.25">
      <c r="A634" t="s">
        <v>4734</v>
      </c>
      <c r="B634" t="s">
        <v>4735</v>
      </c>
      <c r="C634" t="s">
        <v>4736</v>
      </c>
      <c r="D634" t="s">
        <v>4737</v>
      </c>
      <c r="E634">
        <v>301033</v>
      </c>
      <c r="F634" t="s">
        <v>757</v>
      </c>
      <c r="G634" t="s">
        <v>4871</v>
      </c>
      <c r="H634" t="s">
        <v>3350</v>
      </c>
      <c r="I634" t="s">
        <v>4872</v>
      </c>
      <c r="J634" t="s">
        <v>759</v>
      </c>
      <c r="K634" t="s">
        <v>110</v>
      </c>
      <c r="L634" t="s">
        <v>3343</v>
      </c>
      <c r="M634" t="s">
        <v>3477</v>
      </c>
      <c r="N634" t="s">
        <v>3478</v>
      </c>
      <c r="O634" t="s">
        <v>3346</v>
      </c>
      <c r="P634" t="s">
        <v>3346</v>
      </c>
      <c r="Q634" t="s">
        <v>3346</v>
      </c>
    </row>
    <row r="635" spans="1:17" x14ac:dyDescent="0.25">
      <c r="A635" t="s">
        <v>4734</v>
      </c>
      <c r="B635" t="s">
        <v>4735</v>
      </c>
      <c r="C635" t="s">
        <v>4736</v>
      </c>
      <c r="D635" t="s">
        <v>4737</v>
      </c>
      <c r="E635">
        <v>301034</v>
      </c>
      <c r="F635" t="s">
        <v>4873</v>
      </c>
      <c r="G635" t="s">
        <v>4874</v>
      </c>
      <c r="H635" t="s">
        <v>3350</v>
      </c>
      <c r="I635" t="s">
        <v>4875</v>
      </c>
      <c r="J635" t="s">
        <v>4876</v>
      </c>
      <c r="K635" t="s">
        <v>110</v>
      </c>
      <c r="L635" t="s">
        <v>3343</v>
      </c>
      <c r="M635" t="s">
        <v>3344</v>
      </c>
      <c r="N635" t="s">
        <v>3345</v>
      </c>
      <c r="O635" t="s">
        <v>3346</v>
      </c>
      <c r="P635" t="s">
        <v>3343</v>
      </c>
      <c r="Q635" t="s">
        <v>3346</v>
      </c>
    </row>
    <row r="636" spans="1:17" x14ac:dyDescent="0.25">
      <c r="A636" t="s">
        <v>4734</v>
      </c>
      <c r="B636" t="s">
        <v>4735</v>
      </c>
      <c r="C636" t="s">
        <v>4736</v>
      </c>
      <c r="D636" t="s">
        <v>4737</v>
      </c>
      <c r="E636">
        <v>301035</v>
      </c>
      <c r="F636" t="s">
        <v>4877</v>
      </c>
      <c r="G636" t="s">
        <v>4878</v>
      </c>
      <c r="H636" t="s">
        <v>3350</v>
      </c>
      <c r="I636" t="s">
        <v>4879</v>
      </c>
      <c r="J636" t="s">
        <v>4880</v>
      </c>
      <c r="K636" t="s">
        <v>110</v>
      </c>
      <c r="L636" t="s">
        <v>3343</v>
      </c>
      <c r="M636" t="s">
        <v>3344</v>
      </c>
      <c r="N636" t="s">
        <v>3345</v>
      </c>
      <c r="O636" t="s">
        <v>3346</v>
      </c>
      <c r="P636" t="s">
        <v>3343</v>
      </c>
      <c r="Q636" t="s">
        <v>3346</v>
      </c>
    </row>
    <row r="637" spans="1:17" x14ac:dyDescent="0.25">
      <c r="A637" t="s">
        <v>4734</v>
      </c>
      <c r="B637" t="s">
        <v>4735</v>
      </c>
      <c r="C637" t="s">
        <v>4736</v>
      </c>
      <c r="D637" t="s">
        <v>4737</v>
      </c>
      <c r="E637">
        <v>301036</v>
      </c>
      <c r="F637" t="s">
        <v>4881</v>
      </c>
      <c r="G637" t="s">
        <v>4882</v>
      </c>
      <c r="H637" t="s">
        <v>4883</v>
      </c>
      <c r="I637" t="s">
        <v>4884</v>
      </c>
      <c r="J637" t="s">
        <v>4885</v>
      </c>
      <c r="K637" t="s">
        <v>110</v>
      </c>
      <c r="L637" t="s">
        <v>3343</v>
      </c>
      <c r="M637" t="s">
        <v>3344</v>
      </c>
      <c r="N637" t="s">
        <v>3345</v>
      </c>
      <c r="O637" t="s">
        <v>3346</v>
      </c>
      <c r="P637" t="s">
        <v>3343</v>
      </c>
      <c r="Q637" t="s">
        <v>3346</v>
      </c>
    </row>
    <row r="638" spans="1:17" x14ac:dyDescent="0.25">
      <c r="A638" t="s">
        <v>4734</v>
      </c>
      <c r="B638" t="s">
        <v>4735</v>
      </c>
      <c r="C638" t="s">
        <v>4736</v>
      </c>
      <c r="D638" t="s">
        <v>4737</v>
      </c>
      <c r="E638">
        <v>301037</v>
      </c>
      <c r="F638" t="s">
        <v>4886</v>
      </c>
      <c r="G638" t="s">
        <v>4887</v>
      </c>
      <c r="H638" t="s">
        <v>4883</v>
      </c>
      <c r="I638" t="s">
        <v>4888</v>
      </c>
      <c r="J638" t="s">
        <v>4889</v>
      </c>
      <c r="K638" t="s">
        <v>110</v>
      </c>
      <c r="L638" t="s">
        <v>3343</v>
      </c>
      <c r="M638" t="s">
        <v>3344</v>
      </c>
      <c r="N638" t="s">
        <v>3345</v>
      </c>
      <c r="O638" t="s">
        <v>3346</v>
      </c>
      <c r="P638" t="s">
        <v>3343</v>
      </c>
      <c r="Q638" t="s">
        <v>3346</v>
      </c>
    </row>
    <row r="639" spans="1:17" x14ac:dyDescent="0.25">
      <c r="A639" t="s">
        <v>4734</v>
      </c>
      <c r="B639" t="s">
        <v>4735</v>
      </c>
      <c r="C639" t="s">
        <v>4736</v>
      </c>
      <c r="D639" t="s">
        <v>4737</v>
      </c>
      <c r="E639">
        <v>301038</v>
      </c>
      <c r="F639" t="s">
        <v>4890</v>
      </c>
      <c r="G639" t="s">
        <v>4891</v>
      </c>
      <c r="H639" t="s">
        <v>4883</v>
      </c>
      <c r="I639" t="s">
        <v>4892</v>
      </c>
      <c r="J639" t="s">
        <v>4893</v>
      </c>
      <c r="K639" t="s">
        <v>110</v>
      </c>
      <c r="L639" t="s">
        <v>3343</v>
      </c>
      <c r="M639" t="s">
        <v>3344</v>
      </c>
      <c r="N639" t="s">
        <v>3345</v>
      </c>
      <c r="O639" t="s">
        <v>3346</v>
      </c>
      <c r="P639" t="s">
        <v>3343</v>
      </c>
      <c r="Q639" t="s">
        <v>3346</v>
      </c>
    </row>
    <row r="640" spans="1:17" x14ac:dyDescent="0.25">
      <c r="A640" t="s">
        <v>4734</v>
      </c>
      <c r="B640" t="s">
        <v>4735</v>
      </c>
      <c r="C640" t="s">
        <v>4736</v>
      </c>
      <c r="D640" t="s">
        <v>4737</v>
      </c>
      <c r="E640">
        <v>301039</v>
      </c>
      <c r="F640" t="s">
        <v>4894</v>
      </c>
      <c r="G640" t="s">
        <v>4895</v>
      </c>
      <c r="H640" t="s">
        <v>4857</v>
      </c>
      <c r="I640" t="s">
        <v>4896</v>
      </c>
      <c r="J640" t="s">
        <v>4859</v>
      </c>
      <c r="K640" t="s">
        <v>110</v>
      </c>
      <c r="L640" t="s">
        <v>3343</v>
      </c>
      <c r="M640" t="s">
        <v>3477</v>
      </c>
      <c r="N640" t="s">
        <v>3603</v>
      </c>
      <c r="O640" t="s">
        <v>3346</v>
      </c>
      <c r="P640" t="s">
        <v>3343</v>
      </c>
      <c r="Q640" t="s">
        <v>3346</v>
      </c>
    </row>
    <row r="641" spans="1:17" x14ac:dyDescent="0.25">
      <c r="A641" t="s">
        <v>4734</v>
      </c>
      <c r="B641" t="s">
        <v>4735</v>
      </c>
      <c r="C641" t="s">
        <v>4736</v>
      </c>
      <c r="D641" t="s">
        <v>4737</v>
      </c>
      <c r="E641">
        <v>301039</v>
      </c>
      <c r="F641" t="s">
        <v>4894</v>
      </c>
      <c r="G641" t="s">
        <v>4895</v>
      </c>
      <c r="H641" t="s">
        <v>4857</v>
      </c>
      <c r="I641" t="s">
        <v>4897</v>
      </c>
      <c r="J641" t="s">
        <v>4898</v>
      </c>
      <c r="K641" t="s">
        <v>110</v>
      </c>
      <c r="L641" t="s">
        <v>3346</v>
      </c>
      <c r="M641" t="s">
        <v>3477</v>
      </c>
      <c r="N641" t="s">
        <v>3603</v>
      </c>
      <c r="O641" t="s">
        <v>3346</v>
      </c>
      <c r="P641" t="s">
        <v>3343</v>
      </c>
      <c r="Q641" t="s">
        <v>3346</v>
      </c>
    </row>
    <row r="642" spans="1:17" x14ac:dyDescent="0.25">
      <c r="A642" t="s">
        <v>4734</v>
      </c>
      <c r="B642" t="s">
        <v>4735</v>
      </c>
      <c r="C642" t="s">
        <v>4736</v>
      </c>
      <c r="D642" t="s">
        <v>4737</v>
      </c>
      <c r="E642">
        <v>301040</v>
      </c>
      <c r="F642" t="s">
        <v>4899</v>
      </c>
      <c r="G642" t="s">
        <v>4900</v>
      </c>
      <c r="H642" t="s">
        <v>3586</v>
      </c>
      <c r="I642" t="s">
        <v>4901</v>
      </c>
      <c r="J642" t="s">
        <v>4902</v>
      </c>
      <c r="K642" t="s">
        <v>110</v>
      </c>
      <c r="L642" t="s">
        <v>3343</v>
      </c>
      <c r="M642" t="s">
        <v>3477</v>
      </c>
      <c r="N642" t="s">
        <v>3603</v>
      </c>
      <c r="O642" t="s">
        <v>3346</v>
      </c>
      <c r="P642" t="s">
        <v>3343</v>
      </c>
      <c r="Q642" t="s">
        <v>3346</v>
      </c>
    </row>
    <row r="643" spans="1:17" x14ac:dyDescent="0.25">
      <c r="A643" t="s">
        <v>4734</v>
      </c>
      <c r="B643" t="s">
        <v>4735</v>
      </c>
      <c r="C643" t="s">
        <v>4736</v>
      </c>
      <c r="D643" t="s">
        <v>4737</v>
      </c>
      <c r="E643">
        <v>301040</v>
      </c>
      <c r="F643" t="s">
        <v>4899</v>
      </c>
      <c r="G643" t="s">
        <v>4900</v>
      </c>
      <c r="H643" t="s">
        <v>3586</v>
      </c>
      <c r="I643" t="s">
        <v>4903</v>
      </c>
      <c r="J643" t="s">
        <v>4904</v>
      </c>
      <c r="K643" t="s">
        <v>110</v>
      </c>
      <c r="L643" t="s">
        <v>3346</v>
      </c>
      <c r="M643" t="s">
        <v>3477</v>
      </c>
      <c r="N643" t="s">
        <v>3603</v>
      </c>
      <c r="O643" t="s">
        <v>3346</v>
      </c>
      <c r="P643" t="s">
        <v>3343</v>
      </c>
      <c r="Q643" t="s">
        <v>3346</v>
      </c>
    </row>
    <row r="644" spans="1:17" x14ac:dyDescent="0.25">
      <c r="A644" t="s">
        <v>4734</v>
      </c>
      <c r="B644" t="s">
        <v>4735</v>
      </c>
      <c r="C644" t="s">
        <v>4736</v>
      </c>
      <c r="D644" t="s">
        <v>4737</v>
      </c>
      <c r="E644">
        <v>301041</v>
      </c>
      <c r="F644" t="s">
        <v>4905</v>
      </c>
      <c r="G644" t="s">
        <v>4906</v>
      </c>
      <c r="H644" t="s">
        <v>4907</v>
      </c>
      <c r="I644" t="s">
        <v>4908</v>
      </c>
      <c r="J644" t="s">
        <v>4909</v>
      </c>
      <c r="K644" t="s">
        <v>110</v>
      </c>
      <c r="L644" t="s">
        <v>3343</v>
      </c>
      <c r="M644" t="s">
        <v>3477</v>
      </c>
      <c r="N644" t="s">
        <v>3478</v>
      </c>
      <c r="O644" t="s">
        <v>3346</v>
      </c>
      <c r="P644" t="s">
        <v>3343</v>
      </c>
      <c r="Q644" t="s">
        <v>3346</v>
      </c>
    </row>
    <row r="645" spans="1:17" x14ac:dyDescent="0.25">
      <c r="A645" t="s">
        <v>4734</v>
      </c>
      <c r="B645" t="s">
        <v>4735</v>
      </c>
      <c r="C645" t="s">
        <v>4736</v>
      </c>
      <c r="D645" t="s">
        <v>4737</v>
      </c>
      <c r="E645">
        <v>301041</v>
      </c>
      <c r="F645" t="s">
        <v>4905</v>
      </c>
      <c r="G645" t="s">
        <v>4906</v>
      </c>
      <c r="H645" t="s">
        <v>4907</v>
      </c>
      <c r="I645" t="s">
        <v>4910</v>
      </c>
      <c r="J645" t="s">
        <v>4911</v>
      </c>
      <c r="K645" t="s">
        <v>110</v>
      </c>
      <c r="L645" t="s">
        <v>3346</v>
      </c>
      <c r="M645" t="s">
        <v>3477</v>
      </c>
      <c r="N645" t="s">
        <v>3478</v>
      </c>
      <c r="O645" t="s">
        <v>3346</v>
      </c>
      <c r="P645" t="s">
        <v>3343</v>
      </c>
      <c r="Q645" t="s">
        <v>3346</v>
      </c>
    </row>
    <row r="646" spans="1:17" x14ac:dyDescent="0.25">
      <c r="A646" t="s">
        <v>4734</v>
      </c>
      <c r="B646" t="s">
        <v>4735</v>
      </c>
      <c r="C646" t="s">
        <v>4736</v>
      </c>
      <c r="D646" t="s">
        <v>4737</v>
      </c>
      <c r="E646">
        <v>301041</v>
      </c>
      <c r="F646" t="s">
        <v>4905</v>
      </c>
      <c r="G646" t="s">
        <v>4906</v>
      </c>
      <c r="H646" t="s">
        <v>4907</v>
      </c>
      <c r="I646" t="s">
        <v>4912</v>
      </c>
      <c r="J646" t="s">
        <v>4913</v>
      </c>
      <c r="K646" t="s">
        <v>110</v>
      </c>
      <c r="L646" t="s">
        <v>3346</v>
      </c>
      <c r="M646" t="s">
        <v>3477</v>
      </c>
      <c r="N646" t="s">
        <v>3478</v>
      </c>
      <c r="O646" t="s">
        <v>3346</v>
      </c>
      <c r="P646" t="s">
        <v>3343</v>
      </c>
      <c r="Q646" t="s">
        <v>3346</v>
      </c>
    </row>
    <row r="647" spans="1:17" x14ac:dyDescent="0.25">
      <c r="A647" t="s">
        <v>4734</v>
      </c>
      <c r="B647" t="s">
        <v>4735</v>
      </c>
      <c r="C647" t="s">
        <v>4736</v>
      </c>
      <c r="D647" t="s">
        <v>4737</v>
      </c>
      <c r="E647">
        <v>301041</v>
      </c>
      <c r="F647" t="s">
        <v>4905</v>
      </c>
      <c r="G647" t="s">
        <v>4906</v>
      </c>
      <c r="H647" t="s">
        <v>4907</v>
      </c>
      <c r="I647" t="s">
        <v>4914</v>
      </c>
      <c r="J647" t="s">
        <v>4915</v>
      </c>
      <c r="K647" t="s">
        <v>110</v>
      </c>
      <c r="L647" t="s">
        <v>3346</v>
      </c>
      <c r="M647" t="s">
        <v>3477</v>
      </c>
      <c r="N647" t="s">
        <v>3478</v>
      </c>
      <c r="O647" t="s">
        <v>3346</v>
      </c>
      <c r="P647" t="s">
        <v>3343</v>
      </c>
      <c r="Q647" t="s">
        <v>3346</v>
      </c>
    </row>
    <row r="648" spans="1:17" x14ac:dyDescent="0.25">
      <c r="A648" t="s">
        <v>4734</v>
      </c>
      <c r="B648" t="s">
        <v>4735</v>
      </c>
      <c r="C648" t="s">
        <v>4736</v>
      </c>
      <c r="D648" t="s">
        <v>4737</v>
      </c>
      <c r="E648">
        <v>301042</v>
      </c>
      <c r="F648" t="s">
        <v>4916</v>
      </c>
      <c r="G648" t="s">
        <v>4917</v>
      </c>
      <c r="H648" t="s">
        <v>3691</v>
      </c>
      <c r="I648" t="s">
        <v>4918</v>
      </c>
      <c r="J648" t="s">
        <v>4919</v>
      </c>
      <c r="K648" t="s">
        <v>110</v>
      </c>
      <c r="L648" t="s">
        <v>3343</v>
      </c>
      <c r="M648" t="s">
        <v>3477</v>
      </c>
      <c r="N648" t="s">
        <v>3478</v>
      </c>
      <c r="O648" t="s">
        <v>3346</v>
      </c>
      <c r="P648" t="s">
        <v>3346</v>
      </c>
      <c r="Q648" t="s">
        <v>3346</v>
      </c>
    </row>
    <row r="649" spans="1:17" x14ac:dyDescent="0.25">
      <c r="A649" t="s">
        <v>4734</v>
      </c>
      <c r="B649" t="s">
        <v>4735</v>
      </c>
      <c r="C649" t="s">
        <v>4736</v>
      </c>
      <c r="D649" t="s">
        <v>4737</v>
      </c>
      <c r="E649">
        <v>301042</v>
      </c>
      <c r="F649" t="s">
        <v>4916</v>
      </c>
      <c r="G649" t="s">
        <v>4917</v>
      </c>
      <c r="H649" t="s">
        <v>3691</v>
      </c>
      <c r="I649" t="s">
        <v>4920</v>
      </c>
      <c r="J649" t="s">
        <v>4764</v>
      </c>
      <c r="K649" t="s">
        <v>110</v>
      </c>
      <c r="L649" t="s">
        <v>3346</v>
      </c>
      <c r="M649" t="s">
        <v>3477</v>
      </c>
      <c r="N649" t="s">
        <v>3478</v>
      </c>
      <c r="O649" t="s">
        <v>3346</v>
      </c>
      <c r="P649" t="s">
        <v>3346</v>
      </c>
      <c r="Q649" t="s">
        <v>3346</v>
      </c>
    </row>
    <row r="650" spans="1:17" x14ac:dyDescent="0.25">
      <c r="A650" t="s">
        <v>4734</v>
      </c>
      <c r="B650" t="s">
        <v>4735</v>
      </c>
      <c r="C650" t="s">
        <v>4736</v>
      </c>
      <c r="D650" t="s">
        <v>4737</v>
      </c>
      <c r="E650">
        <v>301042</v>
      </c>
      <c r="F650" t="s">
        <v>4916</v>
      </c>
      <c r="G650" t="s">
        <v>4917</v>
      </c>
      <c r="H650" t="s">
        <v>3691</v>
      </c>
      <c r="I650" t="s">
        <v>4921</v>
      </c>
      <c r="J650" t="s">
        <v>4766</v>
      </c>
      <c r="K650" t="s">
        <v>110</v>
      </c>
      <c r="L650" t="s">
        <v>3346</v>
      </c>
      <c r="M650" t="s">
        <v>3477</v>
      </c>
      <c r="N650" t="s">
        <v>3478</v>
      </c>
      <c r="O650" t="s">
        <v>3346</v>
      </c>
      <c r="P650" t="s">
        <v>3346</v>
      </c>
      <c r="Q650" t="s">
        <v>3346</v>
      </c>
    </row>
    <row r="651" spans="1:17" x14ac:dyDescent="0.25">
      <c r="A651" t="s">
        <v>4734</v>
      </c>
      <c r="B651" t="s">
        <v>4735</v>
      </c>
      <c r="C651" t="s">
        <v>4736</v>
      </c>
      <c r="D651" t="s">
        <v>4737</v>
      </c>
      <c r="E651">
        <v>301042</v>
      </c>
      <c r="F651" t="s">
        <v>4916</v>
      </c>
      <c r="G651" t="s">
        <v>4917</v>
      </c>
      <c r="H651" t="s">
        <v>3691</v>
      </c>
      <c r="I651" t="s">
        <v>4922</v>
      </c>
      <c r="J651" t="s">
        <v>4768</v>
      </c>
      <c r="K651" t="s">
        <v>110</v>
      </c>
      <c r="L651" t="s">
        <v>3346</v>
      </c>
      <c r="M651" t="s">
        <v>3477</v>
      </c>
      <c r="N651" t="s">
        <v>3478</v>
      </c>
      <c r="O651" t="s">
        <v>3346</v>
      </c>
      <c r="P651" t="s">
        <v>3346</v>
      </c>
      <c r="Q651" t="s">
        <v>3346</v>
      </c>
    </row>
    <row r="652" spans="1:17" x14ac:dyDescent="0.25">
      <c r="A652" t="s">
        <v>4734</v>
      </c>
      <c r="B652" t="s">
        <v>4735</v>
      </c>
      <c r="C652" t="s">
        <v>4736</v>
      </c>
      <c r="D652" t="s">
        <v>4737</v>
      </c>
      <c r="E652">
        <v>301042</v>
      </c>
      <c r="F652" t="s">
        <v>4916</v>
      </c>
      <c r="G652" t="s">
        <v>4917</v>
      </c>
      <c r="H652" t="s">
        <v>3691</v>
      </c>
      <c r="I652" t="s">
        <v>4923</v>
      </c>
      <c r="J652" t="s">
        <v>4854</v>
      </c>
      <c r="K652" t="s">
        <v>110</v>
      </c>
      <c r="L652" t="s">
        <v>3346</v>
      </c>
      <c r="M652" t="s">
        <v>3477</v>
      </c>
      <c r="N652" t="s">
        <v>3478</v>
      </c>
      <c r="O652" t="s">
        <v>3346</v>
      </c>
      <c r="P652" t="s">
        <v>3346</v>
      </c>
      <c r="Q652" t="s">
        <v>3346</v>
      </c>
    </row>
    <row r="653" spans="1:17" x14ac:dyDescent="0.25">
      <c r="A653" t="s">
        <v>4734</v>
      </c>
      <c r="B653" t="s">
        <v>4735</v>
      </c>
      <c r="C653" t="s">
        <v>4736</v>
      </c>
      <c r="D653" t="s">
        <v>4737</v>
      </c>
      <c r="E653">
        <v>301042</v>
      </c>
      <c r="F653" t="s">
        <v>4916</v>
      </c>
      <c r="G653" t="s">
        <v>4917</v>
      </c>
      <c r="H653" t="s">
        <v>3691</v>
      </c>
      <c r="I653" t="s">
        <v>4924</v>
      </c>
      <c r="J653" t="s">
        <v>4880</v>
      </c>
      <c r="K653" t="s">
        <v>110</v>
      </c>
      <c r="L653" t="s">
        <v>3346</v>
      </c>
      <c r="M653" t="s">
        <v>3477</v>
      </c>
      <c r="N653" t="s">
        <v>3478</v>
      </c>
      <c r="O653" t="s">
        <v>3346</v>
      </c>
      <c r="P653" t="s">
        <v>3346</v>
      </c>
      <c r="Q653" t="s">
        <v>3346</v>
      </c>
    </row>
    <row r="654" spans="1:17" x14ac:dyDescent="0.25">
      <c r="A654" t="s">
        <v>4734</v>
      </c>
      <c r="B654" t="s">
        <v>4735</v>
      </c>
      <c r="C654" t="s">
        <v>4736</v>
      </c>
      <c r="D654" t="s">
        <v>4737</v>
      </c>
      <c r="E654">
        <v>301042</v>
      </c>
      <c r="F654" t="s">
        <v>4916</v>
      </c>
      <c r="G654" t="s">
        <v>4917</v>
      </c>
      <c r="H654" t="s">
        <v>3691</v>
      </c>
      <c r="I654" t="s">
        <v>4925</v>
      </c>
      <c r="J654" t="s">
        <v>4885</v>
      </c>
      <c r="K654" t="s">
        <v>110</v>
      </c>
      <c r="L654" t="s">
        <v>3346</v>
      </c>
      <c r="M654" t="s">
        <v>3477</v>
      </c>
      <c r="N654" t="s">
        <v>3478</v>
      </c>
      <c r="O654" t="s">
        <v>3346</v>
      </c>
      <c r="P654" t="s">
        <v>3346</v>
      </c>
      <c r="Q654" t="s">
        <v>3346</v>
      </c>
    </row>
    <row r="655" spans="1:17" x14ac:dyDescent="0.25">
      <c r="A655" t="s">
        <v>4734</v>
      </c>
      <c r="B655" t="s">
        <v>4735</v>
      </c>
      <c r="C655" t="s">
        <v>4736</v>
      </c>
      <c r="D655" t="s">
        <v>4737</v>
      </c>
      <c r="E655">
        <v>301042</v>
      </c>
      <c r="F655" t="s">
        <v>4916</v>
      </c>
      <c r="G655" t="s">
        <v>4917</v>
      </c>
      <c r="H655" t="s">
        <v>3691</v>
      </c>
      <c r="I655" t="s">
        <v>4926</v>
      </c>
      <c r="J655" t="s">
        <v>4762</v>
      </c>
      <c r="K655" t="s">
        <v>110</v>
      </c>
      <c r="L655" t="s">
        <v>3346</v>
      </c>
      <c r="M655" t="s">
        <v>3477</v>
      </c>
      <c r="N655" t="s">
        <v>3478</v>
      </c>
      <c r="O655" t="s">
        <v>3346</v>
      </c>
      <c r="P655" t="s">
        <v>3346</v>
      </c>
      <c r="Q655" t="s">
        <v>3346</v>
      </c>
    </row>
    <row r="656" spans="1:17" x14ac:dyDescent="0.25">
      <c r="A656" t="s">
        <v>4734</v>
      </c>
      <c r="B656" t="s">
        <v>4735</v>
      </c>
      <c r="C656" t="s">
        <v>4736</v>
      </c>
      <c r="D656" t="s">
        <v>4737</v>
      </c>
      <c r="E656">
        <v>301044</v>
      </c>
      <c r="F656" t="s">
        <v>4894</v>
      </c>
      <c r="G656" t="s">
        <v>4927</v>
      </c>
      <c r="H656" t="s">
        <v>4857</v>
      </c>
      <c r="I656" t="s">
        <v>4928</v>
      </c>
      <c r="J656" t="s">
        <v>4859</v>
      </c>
      <c r="K656" t="s">
        <v>110</v>
      </c>
      <c r="L656" t="s">
        <v>3343</v>
      </c>
      <c r="M656" t="s">
        <v>3344</v>
      </c>
      <c r="N656" t="s">
        <v>3345</v>
      </c>
      <c r="O656" t="s">
        <v>3346</v>
      </c>
      <c r="P656" t="s">
        <v>3346</v>
      </c>
      <c r="Q656" t="s">
        <v>3346</v>
      </c>
    </row>
    <row r="657" spans="1:17" x14ac:dyDescent="0.25">
      <c r="A657" t="s">
        <v>4734</v>
      </c>
      <c r="B657" t="s">
        <v>4735</v>
      </c>
      <c r="C657" t="s">
        <v>4736</v>
      </c>
      <c r="D657" t="s">
        <v>4737</v>
      </c>
      <c r="E657">
        <v>301045</v>
      </c>
      <c r="F657" t="s">
        <v>156</v>
      </c>
      <c r="G657" t="s">
        <v>3393</v>
      </c>
      <c r="H657" t="s">
        <v>3394</v>
      </c>
      <c r="I657" t="s">
        <v>4929</v>
      </c>
      <c r="J657" t="s">
        <v>3396</v>
      </c>
      <c r="K657" t="s">
        <v>110</v>
      </c>
      <c r="L657" t="s">
        <v>3343</v>
      </c>
      <c r="M657" t="s">
        <v>3344</v>
      </c>
      <c r="N657" t="s">
        <v>3345</v>
      </c>
      <c r="O657" t="s">
        <v>3346</v>
      </c>
      <c r="P657" t="s">
        <v>3346</v>
      </c>
      <c r="Q657" t="s">
        <v>3346</v>
      </c>
    </row>
    <row r="658" spans="1:17" x14ac:dyDescent="0.25">
      <c r="A658" t="s">
        <v>4734</v>
      </c>
      <c r="B658" t="s">
        <v>4735</v>
      </c>
      <c r="C658" t="s">
        <v>4736</v>
      </c>
      <c r="D658" t="s">
        <v>4737</v>
      </c>
      <c r="E658">
        <v>301046</v>
      </c>
      <c r="F658" t="s">
        <v>4930</v>
      </c>
      <c r="G658" t="s">
        <v>4931</v>
      </c>
      <c r="H658" t="s">
        <v>4932</v>
      </c>
      <c r="I658" t="s">
        <v>4933</v>
      </c>
      <c r="J658" t="s">
        <v>4934</v>
      </c>
      <c r="K658" t="s">
        <v>110</v>
      </c>
      <c r="L658" t="s">
        <v>3343</v>
      </c>
      <c r="M658" t="s">
        <v>3477</v>
      </c>
      <c r="N658" t="s">
        <v>3478</v>
      </c>
      <c r="O658" t="s">
        <v>3346</v>
      </c>
      <c r="P658" t="s">
        <v>3346</v>
      </c>
      <c r="Q658" t="s">
        <v>3346</v>
      </c>
    </row>
    <row r="659" spans="1:17" x14ac:dyDescent="0.25">
      <c r="A659" t="s">
        <v>4734</v>
      </c>
      <c r="B659" t="s">
        <v>4735</v>
      </c>
      <c r="C659" t="s">
        <v>4736</v>
      </c>
      <c r="D659" t="s">
        <v>4737</v>
      </c>
      <c r="E659">
        <v>301047</v>
      </c>
      <c r="F659" t="s">
        <v>4935</v>
      </c>
      <c r="G659" t="s">
        <v>4936</v>
      </c>
      <c r="H659" t="s">
        <v>3691</v>
      </c>
      <c r="I659" t="s">
        <v>4937</v>
      </c>
      <c r="J659" t="s">
        <v>4938</v>
      </c>
      <c r="K659" t="s">
        <v>110</v>
      </c>
      <c r="L659" t="s">
        <v>3343</v>
      </c>
      <c r="M659" t="s">
        <v>3344</v>
      </c>
      <c r="N659" t="s">
        <v>3345</v>
      </c>
      <c r="O659" t="s">
        <v>3346</v>
      </c>
      <c r="P659" t="s">
        <v>3346</v>
      </c>
      <c r="Q659" t="s">
        <v>3346</v>
      </c>
    </row>
    <row r="660" spans="1:17" x14ac:dyDescent="0.25">
      <c r="A660" t="s">
        <v>4734</v>
      </c>
      <c r="B660" t="s">
        <v>4735</v>
      </c>
      <c r="C660" t="s">
        <v>4736</v>
      </c>
      <c r="D660" t="s">
        <v>4737</v>
      </c>
      <c r="E660">
        <v>301048</v>
      </c>
      <c r="F660" t="s">
        <v>4939</v>
      </c>
      <c r="G660" t="s">
        <v>4940</v>
      </c>
      <c r="H660" t="s">
        <v>4941</v>
      </c>
      <c r="I660" t="s">
        <v>4942</v>
      </c>
      <c r="J660" t="s">
        <v>4943</v>
      </c>
      <c r="K660" t="s">
        <v>110</v>
      </c>
      <c r="L660" t="s">
        <v>3343</v>
      </c>
      <c r="M660" t="s">
        <v>3344</v>
      </c>
      <c r="N660" t="s">
        <v>3345</v>
      </c>
      <c r="O660" t="s">
        <v>3346</v>
      </c>
      <c r="P660" t="s">
        <v>3346</v>
      </c>
      <c r="Q660" t="s">
        <v>3346</v>
      </c>
    </row>
    <row r="661" spans="1:17" x14ac:dyDescent="0.25">
      <c r="A661" t="s">
        <v>4734</v>
      </c>
      <c r="B661" t="s">
        <v>4735</v>
      </c>
      <c r="C661" t="s">
        <v>4944</v>
      </c>
      <c r="D661" t="s">
        <v>4945</v>
      </c>
      <c r="E661">
        <v>303001</v>
      </c>
      <c r="F661" t="s">
        <v>4946</v>
      </c>
      <c r="H661" t="s">
        <v>4947</v>
      </c>
      <c r="I661" t="s">
        <v>4948</v>
      </c>
      <c r="J661" t="s">
        <v>4949</v>
      </c>
      <c r="K661" t="s">
        <v>110</v>
      </c>
      <c r="L661" t="s">
        <v>3343</v>
      </c>
      <c r="M661" t="s">
        <v>3344</v>
      </c>
      <c r="N661" t="s">
        <v>3345</v>
      </c>
      <c r="O661" t="s">
        <v>3346</v>
      </c>
      <c r="P661" t="s">
        <v>3343</v>
      </c>
      <c r="Q661" t="s">
        <v>3346</v>
      </c>
    </row>
    <row r="662" spans="1:17" x14ac:dyDescent="0.25">
      <c r="A662" t="s">
        <v>4734</v>
      </c>
      <c r="B662" t="s">
        <v>4735</v>
      </c>
      <c r="C662" t="s">
        <v>4944</v>
      </c>
      <c r="D662" t="s">
        <v>4945</v>
      </c>
      <c r="E662">
        <v>303003</v>
      </c>
      <c r="F662" t="s">
        <v>4950</v>
      </c>
      <c r="H662" t="s">
        <v>4951</v>
      </c>
      <c r="I662" t="s">
        <v>4952</v>
      </c>
      <c r="J662" t="s">
        <v>4953</v>
      </c>
      <c r="K662" t="s">
        <v>110</v>
      </c>
      <c r="L662" t="s">
        <v>3343</v>
      </c>
      <c r="M662" t="s">
        <v>3344</v>
      </c>
      <c r="N662" t="s">
        <v>3345</v>
      </c>
      <c r="O662" t="s">
        <v>3346</v>
      </c>
      <c r="P662" t="s">
        <v>3343</v>
      </c>
      <c r="Q662" t="s">
        <v>3346</v>
      </c>
    </row>
    <row r="663" spans="1:17" x14ac:dyDescent="0.25">
      <c r="A663" t="s">
        <v>4734</v>
      </c>
      <c r="B663" t="s">
        <v>4735</v>
      </c>
      <c r="C663" t="s">
        <v>4944</v>
      </c>
      <c r="D663" t="s">
        <v>4945</v>
      </c>
      <c r="E663">
        <v>303003</v>
      </c>
      <c r="F663" t="s">
        <v>4950</v>
      </c>
      <c r="H663" t="s">
        <v>4951</v>
      </c>
      <c r="I663" t="s">
        <v>4954</v>
      </c>
      <c r="J663" t="s">
        <v>4955</v>
      </c>
      <c r="K663" t="s">
        <v>110</v>
      </c>
      <c r="L663" t="s">
        <v>3346</v>
      </c>
      <c r="M663" t="s">
        <v>3344</v>
      </c>
      <c r="N663" t="s">
        <v>3345</v>
      </c>
      <c r="O663" t="s">
        <v>3346</v>
      </c>
      <c r="P663" t="s">
        <v>3343</v>
      </c>
      <c r="Q663" t="s">
        <v>3346</v>
      </c>
    </row>
    <row r="664" spans="1:17" x14ac:dyDescent="0.25">
      <c r="A664" t="s">
        <v>4734</v>
      </c>
      <c r="B664" t="s">
        <v>4735</v>
      </c>
      <c r="C664" t="s">
        <v>4944</v>
      </c>
      <c r="D664" t="s">
        <v>4945</v>
      </c>
      <c r="E664">
        <v>303005</v>
      </c>
      <c r="F664" t="s">
        <v>4956</v>
      </c>
      <c r="H664" t="s">
        <v>4883</v>
      </c>
      <c r="I664" t="s">
        <v>4957</v>
      </c>
      <c r="J664" t="s">
        <v>4958</v>
      </c>
      <c r="K664" t="s">
        <v>110</v>
      </c>
      <c r="L664" t="s">
        <v>3343</v>
      </c>
      <c r="M664" t="s">
        <v>3344</v>
      </c>
      <c r="N664" t="s">
        <v>3345</v>
      </c>
      <c r="O664" t="s">
        <v>3346</v>
      </c>
      <c r="P664" t="s">
        <v>3343</v>
      </c>
      <c r="Q664" t="s">
        <v>3346</v>
      </c>
    </row>
    <row r="665" spans="1:17" x14ac:dyDescent="0.25">
      <c r="A665" t="s">
        <v>4734</v>
      </c>
      <c r="B665" t="s">
        <v>4735</v>
      </c>
      <c r="C665" t="s">
        <v>4944</v>
      </c>
      <c r="D665" t="s">
        <v>4945</v>
      </c>
      <c r="E665">
        <v>303005</v>
      </c>
      <c r="F665" t="s">
        <v>4956</v>
      </c>
      <c r="H665" t="s">
        <v>4883</v>
      </c>
      <c r="I665" t="s">
        <v>4959</v>
      </c>
      <c r="J665" t="s">
        <v>4960</v>
      </c>
      <c r="K665" t="s">
        <v>110</v>
      </c>
      <c r="L665" t="s">
        <v>3346</v>
      </c>
      <c r="M665" t="s">
        <v>3344</v>
      </c>
      <c r="N665" t="s">
        <v>3345</v>
      </c>
      <c r="O665" t="s">
        <v>3346</v>
      </c>
      <c r="P665" t="s">
        <v>3343</v>
      </c>
      <c r="Q665" t="s">
        <v>3346</v>
      </c>
    </row>
    <row r="666" spans="1:17" x14ac:dyDescent="0.25">
      <c r="A666" t="s">
        <v>4734</v>
      </c>
      <c r="B666" t="s">
        <v>4735</v>
      </c>
      <c r="C666" t="s">
        <v>4944</v>
      </c>
      <c r="D666" t="s">
        <v>4945</v>
      </c>
      <c r="E666">
        <v>303007</v>
      </c>
      <c r="F666" t="s">
        <v>4961</v>
      </c>
      <c r="G666" t="s">
        <v>4962</v>
      </c>
      <c r="H666" t="s">
        <v>3387</v>
      </c>
      <c r="I666" t="s">
        <v>4963</v>
      </c>
      <c r="J666" t="s">
        <v>4964</v>
      </c>
      <c r="K666" t="s">
        <v>110</v>
      </c>
      <c r="L666" t="s">
        <v>3343</v>
      </c>
      <c r="M666" t="s">
        <v>3344</v>
      </c>
      <c r="N666" t="s">
        <v>3360</v>
      </c>
      <c r="O666" t="s">
        <v>3346</v>
      </c>
      <c r="P666" t="s">
        <v>3343</v>
      </c>
      <c r="Q666" t="s">
        <v>3346</v>
      </c>
    </row>
    <row r="667" spans="1:17" x14ac:dyDescent="0.25">
      <c r="A667" t="s">
        <v>4734</v>
      </c>
      <c r="B667" t="s">
        <v>4735</v>
      </c>
      <c r="C667" t="s">
        <v>4944</v>
      </c>
      <c r="D667" t="s">
        <v>4945</v>
      </c>
      <c r="E667">
        <v>303007</v>
      </c>
      <c r="F667" t="s">
        <v>4961</v>
      </c>
      <c r="G667" t="s">
        <v>4962</v>
      </c>
      <c r="H667" t="s">
        <v>3387</v>
      </c>
      <c r="I667" t="s">
        <v>4965</v>
      </c>
      <c r="J667" t="s">
        <v>4966</v>
      </c>
      <c r="K667" t="s">
        <v>110</v>
      </c>
      <c r="L667" t="s">
        <v>3346</v>
      </c>
      <c r="M667" t="s">
        <v>3344</v>
      </c>
      <c r="N667" t="s">
        <v>3360</v>
      </c>
      <c r="O667" t="s">
        <v>3346</v>
      </c>
      <c r="P667" t="s">
        <v>3343</v>
      </c>
      <c r="Q667" t="s">
        <v>3346</v>
      </c>
    </row>
    <row r="668" spans="1:17" x14ac:dyDescent="0.25">
      <c r="A668" t="s">
        <v>4734</v>
      </c>
      <c r="B668" t="s">
        <v>4735</v>
      </c>
      <c r="C668" t="s">
        <v>4944</v>
      </c>
      <c r="D668" t="s">
        <v>4945</v>
      </c>
      <c r="E668">
        <v>303007</v>
      </c>
      <c r="F668" t="s">
        <v>4961</v>
      </c>
      <c r="G668" t="s">
        <v>4962</v>
      </c>
      <c r="H668" t="s">
        <v>3387</v>
      </c>
      <c r="I668" t="s">
        <v>4967</v>
      </c>
      <c r="J668" t="s">
        <v>4968</v>
      </c>
      <c r="K668" t="s">
        <v>38</v>
      </c>
      <c r="L668" t="s">
        <v>3346</v>
      </c>
      <c r="M668" t="s">
        <v>3344</v>
      </c>
      <c r="N668" t="s">
        <v>3360</v>
      </c>
      <c r="O668" t="s">
        <v>3346</v>
      </c>
      <c r="P668" t="s">
        <v>3343</v>
      </c>
      <c r="Q668" t="s">
        <v>3346</v>
      </c>
    </row>
    <row r="669" spans="1:17" x14ac:dyDescent="0.25">
      <c r="A669" t="s">
        <v>4734</v>
      </c>
      <c r="B669" t="s">
        <v>4735</v>
      </c>
      <c r="C669" t="s">
        <v>4944</v>
      </c>
      <c r="D669" t="s">
        <v>4945</v>
      </c>
      <c r="E669">
        <v>303007</v>
      </c>
      <c r="F669" t="s">
        <v>4961</v>
      </c>
      <c r="G669" t="s">
        <v>4962</v>
      </c>
      <c r="H669" t="s">
        <v>3387</v>
      </c>
      <c r="I669" t="s">
        <v>4969</v>
      </c>
      <c r="J669" t="s">
        <v>4970</v>
      </c>
      <c r="K669" t="s">
        <v>110</v>
      </c>
      <c r="L669" t="s">
        <v>3346</v>
      </c>
      <c r="M669" t="s">
        <v>3344</v>
      </c>
      <c r="N669" t="s">
        <v>3360</v>
      </c>
      <c r="O669" t="s">
        <v>3346</v>
      </c>
      <c r="P669" t="s">
        <v>3343</v>
      </c>
      <c r="Q669" t="s">
        <v>3346</v>
      </c>
    </row>
    <row r="670" spans="1:17" x14ac:dyDescent="0.25">
      <c r="A670" t="s">
        <v>4734</v>
      </c>
      <c r="B670" t="s">
        <v>4735</v>
      </c>
      <c r="C670" t="s">
        <v>4944</v>
      </c>
      <c r="D670" t="s">
        <v>4945</v>
      </c>
      <c r="E670">
        <v>303008</v>
      </c>
      <c r="F670" t="s">
        <v>102</v>
      </c>
      <c r="G670" t="s">
        <v>3349</v>
      </c>
      <c r="H670" t="s">
        <v>3350</v>
      </c>
      <c r="I670" t="s">
        <v>4971</v>
      </c>
      <c r="J670" t="s">
        <v>864</v>
      </c>
      <c r="K670" t="s">
        <v>110</v>
      </c>
      <c r="L670" t="s">
        <v>3343</v>
      </c>
      <c r="M670" t="s">
        <v>4972</v>
      </c>
      <c r="N670" t="s">
        <v>4973</v>
      </c>
      <c r="O670" t="s">
        <v>3346</v>
      </c>
      <c r="P670" t="s">
        <v>3343</v>
      </c>
      <c r="Q670" t="s">
        <v>3346</v>
      </c>
    </row>
    <row r="671" spans="1:17" x14ac:dyDescent="0.25">
      <c r="A671" t="s">
        <v>4734</v>
      </c>
      <c r="B671" t="s">
        <v>4735</v>
      </c>
      <c r="C671" t="s">
        <v>4944</v>
      </c>
      <c r="D671" t="s">
        <v>4945</v>
      </c>
      <c r="E671">
        <v>303009</v>
      </c>
      <c r="F671" t="s">
        <v>114</v>
      </c>
      <c r="G671" t="s">
        <v>3705</v>
      </c>
      <c r="H671" t="s">
        <v>3350</v>
      </c>
      <c r="I671" t="s">
        <v>4974</v>
      </c>
      <c r="J671" t="s">
        <v>4774</v>
      </c>
      <c r="K671" t="s">
        <v>110</v>
      </c>
      <c r="L671" t="s">
        <v>3343</v>
      </c>
      <c r="M671" t="s">
        <v>4972</v>
      </c>
      <c r="N671" t="s">
        <v>4973</v>
      </c>
      <c r="O671" t="s">
        <v>3346</v>
      </c>
      <c r="P671" t="s">
        <v>3343</v>
      </c>
      <c r="Q671" t="s">
        <v>3346</v>
      </c>
    </row>
    <row r="672" spans="1:17" x14ac:dyDescent="0.25">
      <c r="A672" t="s">
        <v>4734</v>
      </c>
      <c r="B672" t="s">
        <v>4735</v>
      </c>
      <c r="C672" t="s">
        <v>4944</v>
      </c>
      <c r="D672" t="s">
        <v>4945</v>
      </c>
      <c r="E672">
        <v>303009</v>
      </c>
      <c r="F672" t="s">
        <v>114</v>
      </c>
      <c r="G672" t="s">
        <v>3705</v>
      </c>
      <c r="H672" t="s">
        <v>3350</v>
      </c>
      <c r="I672" t="s">
        <v>4975</v>
      </c>
      <c r="J672" t="s">
        <v>4776</v>
      </c>
      <c r="K672" t="s">
        <v>110</v>
      </c>
      <c r="L672" t="s">
        <v>3346</v>
      </c>
      <c r="M672" t="s">
        <v>4972</v>
      </c>
      <c r="N672" t="s">
        <v>4973</v>
      </c>
      <c r="O672" t="s">
        <v>3346</v>
      </c>
      <c r="P672" t="s">
        <v>3343</v>
      </c>
      <c r="Q672" t="s">
        <v>3346</v>
      </c>
    </row>
    <row r="673" spans="1:17" x14ac:dyDescent="0.25">
      <c r="A673" t="s">
        <v>4734</v>
      </c>
      <c r="B673" t="s">
        <v>4735</v>
      </c>
      <c r="C673" t="s">
        <v>4944</v>
      </c>
      <c r="D673" t="s">
        <v>4945</v>
      </c>
      <c r="E673">
        <v>303009</v>
      </c>
      <c r="F673" t="s">
        <v>114</v>
      </c>
      <c r="G673" t="s">
        <v>3705</v>
      </c>
      <c r="H673" t="s">
        <v>3350</v>
      </c>
      <c r="I673" t="s">
        <v>4976</v>
      </c>
      <c r="J673" t="s">
        <v>4778</v>
      </c>
      <c r="K673" t="s">
        <v>110</v>
      </c>
      <c r="L673" t="s">
        <v>3346</v>
      </c>
      <c r="M673" t="s">
        <v>4972</v>
      </c>
      <c r="N673" t="s">
        <v>4973</v>
      </c>
      <c r="O673" t="s">
        <v>3346</v>
      </c>
      <c r="P673" t="s">
        <v>3343</v>
      </c>
      <c r="Q673" t="s">
        <v>3346</v>
      </c>
    </row>
    <row r="674" spans="1:17" x14ac:dyDescent="0.25">
      <c r="A674" t="s">
        <v>4734</v>
      </c>
      <c r="B674" t="s">
        <v>4735</v>
      </c>
      <c r="C674" t="s">
        <v>4944</v>
      </c>
      <c r="D674" t="s">
        <v>4945</v>
      </c>
      <c r="E674">
        <v>303009</v>
      </c>
      <c r="F674" t="s">
        <v>114</v>
      </c>
      <c r="G674" t="s">
        <v>3705</v>
      </c>
      <c r="H674" t="s">
        <v>3350</v>
      </c>
      <c r="I674" t="s">
        <v>4977</v>
      </c>
      <c r="J674" t="s">
        <v>4780</v>
      </c>
      <c r="K674" t="s">
        <v>110</v>
      </c>
      <c r="L674" t="s">
        <v>3346</v>
      </c>
      <c r="M674" t="s">
        <v>4972</v>
      </c>
      <c r="N674" t="s">
        <v>4973</v>
      </c>
      <c r="O674" t="s">
        <v>3346</v>
      </c>
      <c r="P674" t="s">
        <v>3343</v>
      </c>
      <c r="Q674" t="s">
        <v>3346</v>
      </c>
    </row>
    <row r="675" spans="1:17" x14ac:dyDescent="0.25">
      <c r="A675" t="s">
        <v>4734</v>
      </c>
      <c r="B675" t="s">
        <v>4735</v>
      </c>
      <c r="C675" t="s">
        <v>4944</v>
      </c>
      <c r="D675" t="s">
        <v>4945</v>
      </c>
      <c r="E675">
        <v>303010</v>
      </c>
      <c r="F675" t="s">
        <v>4978</v>
      </c>
      <c r="H675" t="s">
        <v>3357</v>
      </c>
      <c r="I675" t="s">
        <v>4979</v>
      </c>
      <c r="J675" t="s">
        <v>285</v>
      </c>
      <c r="K675" t="s">
        <v>110</v>
      </c>
      <c r="L675" t="s">
        <v>3343</v>
      </c>
      <c r="M675" t="s">
        <v>3344</v>
      </c>
      <c r="N675" t="s">
        <v>3360</v>
      </c>
      <c r="O675" t="s">
        <v>3346</v>
      </c>
      <c r="P675" t="s">
        <v>3343</v>
      </c>
      <c r="Q675" t="s">
        <v>3346</v>
      </c>
    </row>
    <row r="676" spans="1:17" x14ac:dyDescent="0.25">
      <c r="A676" t="s">
        <v>4734</v>
      </c>
      <c r="B676" t="s">
        <v>4735</v>
      </c>
      <c r="C676" t="s">
        <v>4944</v>
      </c>
      <c r="D676" t="s">
        <v>4945</v>
      </c>
      <c r="E676">
        <v>303010</v>
      </c>
      <c r="F676" t="s">
        <v>4978</v>
      </c>
      <c r="H676" t="s">
        <v>3357</v>
      </c>
      <c r="I676" t="s">
        <v>4980</v>
      </c>
      <c r="J676" t="s">
        <v>285</v>
      </c>
      <c r="K676" t="s">
        <v>110</v>
      </c>
      <c r="L676" t="s">
        <v>3346</v>
      </c>
      <c r="M676" t="s">
        <v>3344</v>
      </c>
      <c r="N676" t="s">
        <v>3360</v>
      </c>
      <c r="O676" t="s">
        <v>3346</v>
      </c>
      <c r="P676" t="s">
        <v>3343</v>
      </c>
      <c r="Q676" t="s">
        <v>3346</v>
      </c>
    </row>
    <row r="677" spans="1:17" x14ac:dyDescent="0.25">
      <c r="A677" t="s">
        <v>4734</v>
      </c>
      <c r="B677" t="s">
        <v>4735</v>
      </c>
      <c r="C677" t="s">
        <v>4944</v>
      </c>
      <c r="D677" t="s">
        <v>4945</v>
      </c>
      <c r="E677">
        <v>303011</v>
      </c>
      <c r="F677" t="s">
        <v>4981</v>
      </c>
      <c r="H677" t="s">
        <v>3394</v>
      </c>
      <c r="I677" t="s">
        <v>4982</v>
      </c>
      <c r="J677" t="s">
        <v>200</v>
      </c>
      <c r="K677" t="s">
        <v>110</v>
      </c>
      <c r="L677" t="s">
        <v>3343</v>
      </c>
      <c r="M677" t="s">
        <v>3344</v>
      </c>
      <c r="N677" t="s">
        <v>3360</v>
      </c>
      <c r="O677" t="s">
        <v>3346</v>
      </c>
      <c r="P677" t="s">
        <v>3343</v>
      </c>
      <c r="Q677" t="s">
        <v>3346</v>
      </c>
    </row>
    <row r="678" spans="1:17" x14ac:dyDescent="0.25">
      <c r="A678" t="s">
        <v>4734</v>
      </c>
      <c r="B678" t="s">
        <v>4735</v>
      </c>
      <c r="C678" t="s">
        <v>4944</v>
      </c>
      <c r="D678" t="s">
        <v>4945</v>
      </c>
      <c r="E678">
        <v>303011</v>
      </c>
      <c r="F678" t="s">
        <v>4981</v>
      </c>
      <c r="H678" t="s">
        <v>3394</v>
      </c>
      <c r="I678" t="s">
        <v>4983</v>
      </c>
      <c r="J678" t="s">
        <v>285</v>
      </c>
      <c r="K678" t="s">
        <v>110</v>
      </c>
      <c r="L678" t="s">
        <v>3346</v>
      </c>
      <c r="M678" t="s">
        <v>3344</v>
      </c>
      <c r="N678" t="s">
        <v>3360</v>
      </c>
      <c r="O678" t="s">
        <v>3346</v>
      </c>
      <c r="P678" t="s">
        <v>3343</v>
      </c>
      <c r="Q678" t="s">
        <v>3346</v>
      </c>
    </row>
    <row r="679" spans="1:17" x14ac:dyDescent="0.25">
      <c r="A679" t="s">
        <v>4734</v>
      </c>
      <c r="B679" t="s">
        <v>4735</v>
      </c>
      <c r="C679" t="s">
        <v>4944</v>
      </c>
      <c r="D679" t="s">
        <v>4945</v>
      </c>
      <c r="E679">
        <v>303012</v>
      </c>
      <c r="F679" t="s">
        <v>3508</v>
      </c>
      <c r="G679" t="s">
        <v>3996</v>
      </c>
      <c r="H679" t="s">
        <v>3510</v>
      </c>
      <c r="I679" t="s">
        <v>4984</v>
      </c>
      <c r="J679" t="s">
        <v>3512</v>
      </c>
      <c r="K679" t="s">
        <v>38</v>
      </c>
      <c r="L679" t="s">
        <v>3343</v>
      </c>
      <c r="M679" t="s">
        <v>3477</v>
      </c>
      <c r="N679" t="s">
        <v>3513</v>
      </c>
      <c r="O679" t="s">
        <v>3346</v>
      </c>
      <c r="P679" t="s">
        <v>3343</v>
      </c>
      <c r="Q679" t="s">
        <v>3346</v>
      </c>
    </row>
    <row r="680" spans="1:17" x14ac:dyDescent="0.25">
      <c r="A680" t="s">
        <v>4734</v>
      </c>
      <c r="B680" t="s">
        <v>4735</v>
      </c>
      <c r="C680" t="s">
        <v>4944</v>
      </c>
      <c r="D680" t="s">
        <v>4945</v>
      </c>
      <c r="E680">
        <v>303013</v>
      </c>
      <c r="F680" t="s">
        <v>4863</v>
      </c>
      <c r="G680" t="s">
        <v>4985</v>
      </c>
      <c r="H680" t="s">
        <v>3350</v>
      </c>
      <c r="I680" t="s">
        <v>4986</v>
      </c>
      <c r="J680" t="s">
        <v>4987</v>
      </c>
      <c r="K680" t="s">
        <v>110</v>
      </c>
      <c r="L680" t="s">
        <v>3343</v>
      </c>
      <c r="M680" t="s">
        <v>3477</v>
      </c>
      <c r="N680" t="s">
        <v>3478</v>
      </c>
      <c r="O680" t="s">
        <v>3346</v>
      </c>
      <c r="P680" t="s">
        <v>3343</v>
      </c>
      <c r="Q680" t="s">
        <v>3346</v>
      </c>
    </row>
    <row r="681" spans="1:17" x14ac:dyDescent="0.25">
      <c r="A681" t="s">
        <v>4734</v>
      </c>
      <c r="B681" t="s">
        <v>4735</v>
      </c>
      <c r="C681" t="s">
        <v>4944</v>
      </c>
      <c r="D681" t="s">
        <v>4945</v>
      </c>
      <c r="E681">
        <v>303014</v>
      </c>
      <c r="F681" t="s">
        <v>1408</v>
      </c>
      <c r="G681" t="s">
        <v>4988</v>
      </c>
      <c r="H681" t="s">
        <v>3498</v>
      </c>
      <c r="I681" t="s">
        <v>4989</v>
      </c>
      <c r="J681" t="s">
        <v>895</v>
      </c>
      <c r="K681" t="s">
        <v>110</v>
      </c>
      <c r="L681" t="s">
        <v>3343</v>
      </c>
      <c r="M681" t="s">
        <v>3477</v>
      </c>
      <c r="N681" t="s">
        <v>3603</v>
      </c>
      <c r="O681" t="s">
        <v>3346</v>
      </c>
      <c r="P681" t="s">
        <v>3343</v>
      </c>
      <c r="Q681" t="s">
        <v>3346</v>
      </c>
    </row>
    <row r="682" spans="1:17" x14ac:dyDescent="0.25">
      <c r="A682" t="s">
        <v>4734</v>
      </c>
      <c r="B682" t="s">
        <v>4735</v>
      </c>
      <c r="C682" t="s">
        <v>4944</v>
      </c>
      <c r="D682" t="s">
        <v>4945</v>
      </c>
      <c r="E682">
        <v>303015</v>
      </c>
      <c r="F682" t="s">
        <v>600</v>
      </c>
      <c r="G682" t="s">
        <v>3500</v>
      </c>
      <c r="H682" t="s">
        <v>3498</v>
      </c>
      <c r="I682" t="s">
        <v>4990</v>
      </c>
      <c r="J682" t="s">
        <v>1579</v>
      </c>
      <c r="K682" t="s">
        <v>110</v>
      </c>
      <c r="L682" t="s">
        <v>3343</v>
      </c>
      <c r="M682" t="s">
        <v>3477</v>
      </c>
      <c r="N682" t="s">
        <v>3603</v>
      </c>
      <c r="O682" t="s">
        <v>3346</v>
      </c>
      <c r="P682" t="s">
        <v>3343</v>
      </c>
      <c r="Q682" t="s">
        <v>3346</v>
      </c>
    </row>
    <row r="683" spans="1:17" x14ac:dyDescent="0.25">
      <c r="A683" t="s">
        <v>4734</v>
      </c>
      <c r="B683" t="s">
        <v>4735</v>
      </c>
      <c r="C683" t="s">
        <v>4944</v>
      </c>
      <c r="D683" t="s">
        <v>4945</v>
      </c>
      <c r="E683">
        <v>303016</v>
      </c>
      <c r="F683" t="s">
        <v>4991</v>
      </c>
      <c r="G683" t="s">
        <v>4992</v>
      </c>
      <c r="H683" t="s">
        <v>3526</v>
      </c>
      <c r="I683" t="s">
        <v>4993</v>
      </c>
      <c r="J683" t="s">
        <v>935</v>
      </c>
      <c r="K683" t="s">
        <v>110</v>
      </c>
      <c r="L683" t="s">
        <v>3343</v>
      </c>
      <c r="M683" t="s">
        <v>3344</v>
      </c>
      <c r="N683" t="s">
        <v>3345</v>
      </c>
      <c r="O683" t="s">
        <v>3346</v>
      </c>
      <c r="P683" t="s">
        <v>3343</v>
      </c>
      <c r="Q683" t="s">
        <v>3346</v>
      </c>
    </row>
    <row r="684" spans="1:17" x14ac:dyDescent="0.25">
      <c r="A684" t="s">
        <v>4734</v>
      </c>
      <c r="B684" t="s">
        <v>4735</v>
      </c>
      <c r="C684" t="s">
        <v>4944</v>
      </c>
      <c r="D684" t="s">
        <v>4945</v>
      </c>
      <c r="E684">
        <v>303016</v>
      </c>
      <c r="F684" t="s">
        <v>4991</v>
      </c>
      <c r="G684" t="s">
        <v>4992</v>
      </c>
      <c r="H684" t="s">
        <v>3526</v>
      </c>
      <c r="I684" t="s">
        <v>4994</v>
      </c>
      <c r="J684" t="s">
        <v>4995</v>
      </c>
      <c r="K684" t="s">
        <v>110</v>
      </c>
      <c r="L684" t="s">
        <v>3346</v>
      </c>
      <c r="M684" t="s">
        <v>3344</v>
      </c>
      <c r="N684" t="s">
        <v>3345</v>
      </c>
      <c r="O684" t="s">
        <v>3346</v>
      </c>
      <c r="P684" t="s">
        <v>3343</v>
      </c>
      <c r="Q684" t="s">
        <v>3346</v>
      </c>
    </row>
    <row r="685" spans="1:17" x14ac:dyDescent="0.25">
      <c r="A685" t="s">
        <v>4734</v>
      </c>
      <c r="B685" t="s">
        <v>4735</v>
      </c>
      <c r="C685" t="s">
        <v>4944</v>
      </c>
      <c r="D685" t="s">
        <v>4945</v>
      </c>
      <c r="E685">
        <v>303016</v>
      </c>
      <c r="F685" t="s">
        <v>4991</v>
      </c>
      <c r="G685" t="s">
        <v>4992</v>
      </c>
      <c r="H685" t="s">
        <v>3526</v>
      </c>
      <c r="I685" t="s">
        <v>4996</v>
      </c>
      <c r="J685" t="s">
        <v>4997</v>
      </c>
      <c r="K685" t="s">
        <v>110</v>
      </c>
      <c r="L685" t="s">
        <v>3346</v>
      </c>
      <c r="M685" t="s">
        <v>3344</v>
      </c>
      <c r="N685" t="s">
        <v>3345</v>
      </c>
      <c r="O685" t="s">
        <v>3346</v>
      </c>
      <c r="P685" t="s">
        <v>3343</v>
      </c>
      <c r="Q685" t="s">
        <v>3346</v>
      </c>
    </row>
    <row r="686" spans="1:17" x14ac:dyDescent="0.25">
      <c r="A686" t="s">
        <v>4734</v>
      </c>
      <c r="B686" t="s">
        <v>4735</v>
      </c>
      <c r="C686" t="s">
        <v>4944</v>
      </c>
      <c r="D686" t="s">
        <v>4945</v>
      </c>
      <c r="E686">
        <v>303016</v>
      </c>
      <c r="F686" t="s">
        <v>4991</v>
      </c>
      <c r="G686" t="s">
        <v>4992</v>
      </c>
      <c r="H686" t="s">
        <v>3526</v>
      </c>
      <c r="I686" t="s">
        <v>4998</v>
      </c>
      <c r="J686" t="s">
        <v>4999</v>
      </c>
      <c r="K686" t="s">
        <v>110</v>
      </c>
      <c r="L686" t="s">
        <v>3346</v>
      </c>
      <c r="M686" t="s">
        <v>3344</v>
      </c>
      <c r="N686" t="s">
        <v>3345</v>
      </c>
      <c r="O686" t="s">
        <v>3346</v>
      </c>
      <c r="P686" t="s">
        <v>3343</v>
      </c>
      <c r="Q686" t="s">
        <v>3346</v>
      </c>
    </row>
    <row r="687" spans="1:17" x14ac:dyDescent="0.25">
      <c r="A687" t="s">
        <v>4734</v>
      </c>
      <c r="B687" t="s">
        <v>4735</v>
      </c>
      <c r="C687" t="s">
        <v>4944</v>
      </c>
      <c r="D687" t="s">
        <v>4945</v>
      </c>
      <c r="E687">
        <v>303016</v>
      </c>
      <c r="F687" t="s">
        <v>4991</v>
      </c>
      <c r="G687" t="s">
        <v>4992</v>
      </c>
      <c r="H687" t="s">
        <v>3526</v>
      </c>
      <c r="I687" t="s">
        <v>5000</v>
      </c>
      <c r="J687" t="s">
        <v>5001</v>
      </c>
      <c r="K687" t="s">
        <v>110</v>
      </c>
      <c r="L687" t="s">
        <v>3346</v>
      </c>
      <c r="M687" t="s">
        <v>3344</v>
      </c>
      <c r="N687" t="s">
        <v>3345</v>
      </c>
      <c r="O687" t="s">
        <v>3346</v>
      </c>
      <c r="P687" t="s">
        <v>3343</v>
      </c>
      <c r="Q687" t="s">
        <v>3346</v>
      </c>
    </row>
    <row r="688" spans="1:17" x14ac:dyDescent="0.25">
      <c r="A688" t="s">
        <v>4734</v>
      </c>
      <c r="B688" t="s">
        <v>4735</v>
      </c>
      <c r="C688" t="s">
        <v>4944</v>
      </c>
      <c r="D688" t="s">
        <v>4945</v>
      </c>
      <c r="E688">
        <v>303016</v>
      </c>
      <c r="F688" t="s">
        <v>4991</v>
      </c>
      <c r="G688" t="s">
        <v>4992</v>
      </c>
      <c r="H688" t="s">
        <v>3526</v>
      </c>
      <c r="I688" t="s">
        <v>5002</v>
      </c>
      <c r="J688" t="s">
        <v>5003</v>
      </c>
      <c r="K688" t="s">
        <v>110</v>
      </c>
      <c r="L688" t="s">
        <v>3346</v>
      </c>
      <c r="M688" t="s">
        <v>3344</v>
      </c>
      <c r="N688" t="s">
        <v>3345</v>
      </c>
      <c r="O688" t="s">
        <v>3346</v>
      </c>
      <c r="P688" t="s">
        <v>3343</v>
      </c>
      <c r="Q688" t="s">
        <v>3346</v>
      </c>
    </row>
    <row r="689" spans="1:17" x14ac:dyDescent="0.25">
      <c r="A689" t="s">
        <v>4734</v>
      </c>
      <c r="B689" t="s">
        <v>4735</v>
      </c>
      <c r="C689" t="s">
        <v>4944</v>
      </c>
      <c r="D689" t="s">
        <v>4945</v>
      </c>
      <c r="E689">
        <v>303017</v>
      </c>
      <c r="F689" t="s">
        <v>5004</v>
      </c>
      <c r="G689" t="s">
        <v>5005</v>
      </c>
      <c r="H689" t="s">
        <v>3350</v>
      </c>
      <c r="I689" t="s">
        <v>5006</v>
      </c>
      <c r="J689" t="s">
        <v>5007</v>
      </c>
      <c r="K689" t="s">
        <v>110</v>
      </c>
      <c r="L689" t="s">
        <v>3343</v>
      </c>
      <c r="M689" t="s">
        <v>3344</v>
      </c>
      <c r="N689" t="s">
        <v>3345</v>
      </c>
      <c r="O689" t="s">
        <v>3346</v>
      </c>
      <c r="P689" t="s">
        <v>3343</v>
      </c>
      <c r="Q689" t="s">
        <v>3346</v>
      </c>
    </row>
    <row r="690" spans="1:17" x14ac:dyDescent="0.25">
      <c r="A690" t="s">
        <v>4734</v>
      </c>
      <c r="B690" t="s">
        <v>4735</v>
      </c>
      <c r="C690" t="s">
        <v>4944</v>
      </c>
      <c r="D690" t="s">
        <v>4945</v>
      </c>
      <c r="E690">
        <v>303018</v>
      </c>
      <c r="F690" t="s">
        <v>5008</v>
      </c>
      <c r="G690" t="s">
        <v>5009</v>
      </c>
      <c r="H690" t="s">
        <v>4509</v>
      </c>
      <c r="I690" t="s">
        <v>5010</v>
      </c>
      <c r="J690" t="s">
        <v>5011</v>
      </c>
      <c r="K690" t="s">
        <v>110</v>
      </c>
      <c r="L690" t="s">
        <v>3343</v>
      </c>
      <c r="M690" t="s">
        <v>3344</v>
      </c>
      <c r="N690" t="s">
        <v>4357</v>
      </c>
      <c r="O690" t="s">
        <v>3346</v>
      </c>
      <c r="P690" t="s">
        <v>3343</v>
      </c>
      <c r="Q690" t="s">
        <v>3346</v>
      </c>
    </row>
    <row r="691" spans="1:17" x14ac:dyDescent="0.25">
      <c r="A691" t="s">
        <v>4734</v>
      </c>
      <c r="B691" t="s">
        <v>4735</v>
      </c>
      <c r="C691" t="s">
        <v>4944</v>
      </c>
      <c r="D691" t="s">
        <v>4945</v>
      </c>
      <c r="E691">
        <v>303019</v>
      </c>
      <c r="F691" t="s">
        <v>5012</v>
      </c>
      <c r="G691" t="s">
        <v>5013</v>
      </c>
      <c r="H691" t="s">
        <v>3350</v>
      </c>
      <c r="I691" t="s">
        <v>5014</v>
      </c>
      <c r="J691" t="s">
        <v>5015</v>
      </c>
      <c r="K691" t="s">
        <v>110</v>
      </c>
      <c r="L691" t="s">
        <v>3343</v>
      </c>
      <c r="M691" t="s">
        <v>3344</v>
      </c>
      <c r="N691" t="s">
        <v>3345</v>
      </c>
      <c r="O691" t="s">
        <v>3346</v>
      </c>
      <c r="P691" t="s">
        <v>3343</v>
      </c>
      <c r="Q691" t="s">
        <v>3346</v>
      </c>
    </row>
    <row r="692" spans="1:17" x14ac:dyDescent="0.25">
      <c r="A692" t="s">
        <v>4734</v>
      </c>
      <c r="B692" t="s">
        <v>4735</v>
      </c>
      <c r="C692" t="s">
        <v>4944</v>
      </c>
      <c r="D692" t="s">
        <v>4945</v>
      </c>
      <c r="E692">
        <v>303020</v>
      </c>
      <c r="F692" t="s">
        <v>5016</v>
      </c>
      <c r="G692" t="s">
        <v>5017</v>
      </c>
      <c r="H692" t="s">
        <v>3350</v>
      </c>
      <c r="I692" t="s">
        <v>5018</v>
      </c>
      <c r="J692" t="s">
        <v>5019</v>
      </c>
      <c r="K692" t="s">
        <v>110</v>
      </c>
      <c r="L692" t="s">
        <v>3343</v>
      </c>
      <c r="M692" t="s">
        <v>3344</v>
      </c>
      <c r="N692" t="s">
        <v>3345</v>
      </c>
      <c r="O692" t="s">
        <v>3346</v>
      </c>
      <c r="P692" t="s">
        <v>3343</v>
      </c>
      <c r="Q692" t="s">
        <v>3346</v>
      </c>
    </row>
    <row r="693" spans="1:17" x14ac:dyDescent="0.25">
      <c r="A693" t="s">
        <v>4734</v>
      </c>
      <c r="B693" t="s">
        <v>4735</v>
      </c>
      <c r="C693" t="s">
        <v>4944</v>
      </c>
      <c r="D693" t="s">
        <v>4945</v>
      </c>
      <c r="E693">
        <v>303020</v>
      </c>
      <c r="F693" t="s">
        <v>5016</v>
      </c>
      <c r="G693" t="s">
        <v>5017</v>
      </c>
      <c r="H693" t="s">
        <v>3350</v>
      </c>
      <c r="I693" t="s">
        <v>5020</v>
      </c>
      <c r="J693" t="s">
        <v>5021</v>
      </c>
      <c r="K693" t="s">
        <v>110</v>
      </c>
      <c r="L693" t="s">
        <v>3346</v>
      </c>
      <c r="M693" t="s">
        <v>3344</v>
      </c>
      <c r="N693" t="s">
        <v>3345</v>
      </c>
      <c r="O693" t="s">
        <v>3346</v>
      </c>
      <c r="P693" t="s">
        <v>3343</v>
      </c>
      <c r="Q693" t="s">
        <v>3346</v>
      </c>
    </row>
    <row r="694" spans="1:17" x14ac:dyDescent="0.25">
      <c r="A694" t="s">
        <v>4734</v>
      </c>
      <c r="B694" t="s">
        <v>4735</v>
      </c>
      <c r="C694" t="s">
        <v>4944</v>
      </c>
      <c r="D694" t="s">
        <v>4945</v>
      </c>
      <c r="E694">
        <v>303021</v>
      </c>
      <c r="F694" t="s">
        <v>757</v>
      </c>
      <c r="G694" t="s">
        <v>5022</v>
      </c>
      <c r="H694" t="s">
        <v>3350</v>
      </c>
      <c r="I694" t="s">
        <v>5023</v>
      </c>
      <c r="J694" t="s">
        <v>759</v>
      </c>
      <c r="K694" t="s">
        <v>110</v>
      </c>
      <c r="L694" t="s">
        <v>3343</v>
      </c>
      <c r="M694" t="s">
        <v>4972</v>
      </c>
      <c r="N694" t="s">
        <v>4973</v>
      </c>
      <c r="O694" t="s">
        <v>3346</v>
      </c>
      <c r="P694" t="s">
        <v>3343</v>
      </c>
      <c r="Q694" t="s">
        <v>3346</v>
      </c>
    </row>
    <row r="695" spans="1:17" x14ac:dyDescent="0.25">
      <c r="A695" t="s">
        <v>4734</v>
      </c>
      <c r="B695" t="s">
        <v>4735</v>
      </c>
      <c r="C695" t="s">
        <v>4944</v>
      </c>
      <c r="D695" t="s">
        <v>4945</v>
      </c>
      <c r="E695">
        <v>303022</v>
      </c>
      <c r="F695" t="s">
        <v>5024</v>
      </c>
      <c r="G695" t="s">
        <v>5025</v>
      </c>
      <c r="H695" t="s">
        <v>3526</v>
      </c>
      <c r="I695" t="s">
        <v>5026</v>
      </c>
      <c r="J695" t="s">
        <v>935</v>
      </c>
      <c r="K695" t="s">
        <v>110</v>
      </c>
      <c r="L695" t="s">
        <v>3343</v>
      </c>
      <c r="M695" t="s">
        <v>3344</v>
      </c>
      <c r="N695" t="s">
        <v>3345</v>
      </c>
      <c r="O695" t="s">
        <v>3346</v>
      </c>
      <c r="P695" t="s">
        <v>3343</v>
      </c>
      <c r="Q695" t="s">
        <v>3346</v>
      </c>
    </row>
    <row r="696" spans="1:17" x14ac:dyDescent="0.25">
      <c r="A696" t="s">
        <v>4734</v>
      </c>
      <c r="B696" t="s">
        <v>4735</v>
      </c>
      <c r="C696" t="s">
        <v>4944</v>
      </c>
      <c r="D696" t="s">
        <v>4945</v>
      </c>
      <c r="E696">
        <v>303023</v>
      </c>
      <c r="F696" t="s">
        <v>128</v>
      </c>
      <c r="G696" t="s">
        <v>4583</v>
      </c>
      <c r="H696" t="s">
        <v>3634</v>
      </c>
      <c r="I696" t="s">
        <v>5027</v>
      </c>
      <c r="J696" t="s">
        <v>5028</v>
      </c>
      <c r="K696" t="s">
        <v>110</v>
      </c>
      <c r="L696" t="s">
        <v>3343</v>
      </c>
      <c r="M696" t="s">
        <v>4011</v>
      </c>
      <c r="N696" t="s">
        <v>4551</v>
      </c>
      <c r="O696" t="s">
        <v>3346</v>
      </c>
      <c r="P696" t="s">
        <v>3346</v>
      </c>
      <c r="Q696" t="s">
        <v>3346</v>
      </c>
    </row>
    <row r="697" spans="1:17" x14ac:dyDescent="0.25">
      <c r="A697" t="s">
        <v>4734</v>
      </c>
      <c r="B697" t="s">
        <v>4735</v>
      </c>
      <c r="C697" t="s">
        <v>4944</v>
      </c>
      <c r="D697" t="s">
        <v>4945</v>
      </c>
      <c r="E697">
        <v>303024</v>
      </c>
      <c r="F697" t="s">
        <v>4781</v>
      </c>
      <c r="G697" t="s">
        <v>5029</v>
      </c>
      <c r="H697" t="s">
        <v>3350</v>
      </c>
      <c r="I697" t="s">
        <v>5030</v>
      </c>
      <c r="J697" t="s">
        <v>5031</v>
      </c>
      <c r="K697" t="s">
        <v>110</v>
      </c>
      <c r="L697" t="s">
        <v>3343</v>
      </c>
      <c r="M697" t="s">
        <v>3344</v>
      </c>
      <c r="N697" t="s">
        <v>5032</v>
      </c>
      <c r="O697" t="s">
        <v>3346</v>
      </c>
      <c r="P697" t="s">
        <v>3346</v>
      </c>
      <c r="Q697" t="s">
        <v>3346</v>
      </c>
    </row>
    <row r="698" spans="1:17" x14ac:dyDescent="0.25">
      <c r="A698" t="s">
        <v>4734</v>
      </c>
      <c r="B698" t="s">
        <v>4735</v>
      </c>
      <c r="C698" t="s">
        <v>4944</v>
      </c>
      <c r="D698" t="s">
        <v>4945</v>
      </c>
      <c r="E698">
        <v>303025</v>
      </c>
      <c r="F698" t="s">
        <v>5033</v>
      </c>
      <c r="G698" t="s">
        <v>5034</v>
      </c>
      <c r="H698" t="s">
        <v>3350</v>
      </c>
      <c r="I698" t="s">
        <v>5035</v>
      </c>
      <c r="J698" t="s">
        <v>5036</v>
      </c>
      <c r="K698" t="s">
        <v>110</v>
      </c>
      <c r="L698" t="s">
        <v>3343</v>
      </c>
      <c r="M698" t="s">
        <v>3344</v>
      </c>
      <c r="N698" t="s">
        <v>5032</v>
      </c>
      <c r="O698" t="s">
        <v>3346</v>
      </c>
      <c r="P698" t="s">
        <v>3346</v>
      </c>
      <c r="Q698" t="s">
        <v>3346</v>
      </c>
    </row>
    <row r="699" spans="1:17" x14ac:dyDescent="0.25">
      <c r="A699" t="s">
        <v>4734</v>
      </c>
      <c r="B699" t="s">
        <v>4735</v>
      </c>
      <c r="C699" t="s">
        <v>4944</v>
      </c>
      <c r="D699" t="s">
        <v>4945</v>
      </c>
      <c r="E699">
        <v>303026</v>
      </c>
      <c r="F699" t="s">
        <v>51</v>
      </c>
      <c r="G699" t="s">
        <v>3716</v>
      </c>
      <c r="H699" t="s">
        <v>4593</v>
      </c>
      <c r="I699" t="s">
        <v>5037</v>
      </c>
      <c r="J699" t="s">
        <v>5038</v>
      </c>
      <c r="K699" t="s">
        <v>110</v>
      </c>
      <c r="L699" t="s">
        <v>3343</v>
      </c>
      <c r="M699" t="s">
        <v>3344</v>
      </c>
      <c r="N699" t="s">
        <v>5032</v>
      </c>
      <c r="O699" t="s">
        <v>3346</v>
      </c>
      <c r="P699" t="s">
        <v>3346</v>
      </c>
      <c r="Q699" t="s">
        <v>3346</v>
      </c>
    </row>
    <row r="700" spans="1:17" x14ac:dyDescent="0.25">
      <c r="A700" t="s">
        <v>4734</v>
      </c>
      <c r="B700" t="s">
        <v>4735</v>
      </c>
      <c r="C700" t="s">
        <v>4944</v>
      </c>
      <c r="D700" t="s">
        <v>4945</v>
      </c>
      <c r="E700">
        <v>303027</v>
      </c>
      <c r="F700" t="s">
        <v>867</v>
      </c>
      <c r="G700" t="s">
        <v>3481</v>
      </c>
      <c r="H700" t="s">
        <v>3350</v>
      </c>
      <c r="I700" t="s">
        <v>5039</v>
      </c>
      <c r="J700" t="s">
        <v>4747</v>
      </c>
      <c r="K700" t="s">
        <v>110</v>
      </c>
      <c r="L700" t="s">
        <v>3343</v>
      </c>
      <c r="M700" t="s">
        <v>3344</v>
      </c>
      <c r="N700" t="s">
        <v>5032</v>
      </c>
      <c r="O700" t="s">
        <v>3346</v>
      </c>
      <c r="P700" t="s">
        <v>3346</v>
      </c>
      <c r="Q700" t="s">
        <v>3346</v>
      </c>
    </row>
    <row r="701" spans="1:17" x14ac:dyDescent="0.25">
      <c r="A701" t="s">
        <v>4734</v>
      </c>
      <c r="B701" t="s">
        <v>4735</v>
      </c>
      <c r="C701" t="s">
        <v>5040</v>
      </c>
      <c r="D701" t="s">
        <v>5041</v>
      </c>
      <c r="E701">
        <v>304001</v>
      </c>
      <c r="F701" t="s">
        <v>5042</v>
      </c>
      <c r="G701" t="s">
        <v>5043</v>
      </c>
      <c r="H701" t="s">
        <v>5044</v>
      </c>
      <c r="I701" t="s">
        <v>5045</v>
      </c>
      <c r="J701" t="s">
        <v>5046</v>
      </c>
      <c r="K701" t="s">
        <v>110</v>
      </c>
      <c r="L701" t="s">
        <v>3343</v>
      </c>
      <c r="M701" t="s">
        <v>5047</v>
      </c>
      <c r="N701" t="s">
        <v>5048</v>
      </c>
      <c r="O701" t="s">
        <v>3346</v>
      </c>
      <c r="P701" t="s">
        <v>3343</v>
      </c>
      <c r="Q701" t="s">
        <v>3346</v>
      </c>
    </row>
    <row r="702" spans="1:17" x14ac:dyDescent="0.25">
      <c r="A702" t="s">
        <v>4734</v>
      </c>
      <c r="B702" t="s">
        <v>4735</v>
      </c>
      <c r="C702" t="s">
        <v>5040</v>
      </c>
      <c r="D702" t="s">
        <v>5041</v>
      </c>
      <c r="E702">
        <v>304001</v>
      </c>
      <c r="F702" t="s">
        <v>5042</v>
      </c>
      <c r="G702" t="s">
        <v>5043</v>
      </c>
      <c r="H702" t="s">
        <v>5044</v>
      </c>
      <c r="I702" t="s">
        <v>5049</v>
      </c>
      <c r="J702" t="s">
        <v>5046</v>
      </c>
      <c r="K702" t="s">
        <v>110</v>
      </c>
      <c r="L702" t="s">
        <v>3346</v>
      </c>
      <c r="M702" t="s">
        <v>5047</v>
      </c>
      <c r="N702" t="s">
        <v>5048</v>
      </c>
      <c r="O702" t="s">
        <v>3346</v>
      </c>
      <c r="P702" t="s">
        <v>3343</v>
      </c>
      <c r="Q702" t="s">
        <v>3346</v>
      </c>
    </row>
    <row r="703" spans="1:17" x14ac:dyDescent="0.25">
      <c r="A703" t="s">
        <v>4734</v>
      </c>
      <c r="B703" t="s">
        <v>4735</v>
      </c>
      <c r="C703" t="s">
        <v>5040</v>
      </c>
      <c r="D703" t="s">
        <v>5041</v>
      </c>
      <c r="E703">
        <v>304001</v>
      </c>
      <c r="F703" t="s">
        <v>5042</v>
      </c>
      <c r="G703" t="s">
        <v>5043</v>
      </c>
      <c r="H703" t="s">
        <v>5044</v>
      </c>
      <c r="I703" t="s">
        <v>5050</v>
      </c>
      <c r="J703" t="s">
        <v>5051</v>
      </c>
      <c r="K703" t="s">
        <v>110</v>
      </c>
      <c r="L703" t="s">
        <v>3346</v>
      </c>
      <c r="M703" t="s">
        <v>5047</v>
      </c>
      <c r="N703" t="s">
        <v>5048</v>
      </c>
      <c r="O703" t="s">
        <v>3346</v>
      </c>
      <c r="P703" t="s">
        <v>3343</v>
      </c>
      <c r="Q703" t="s">
        <v>3346</v>
      </c>
    </row>
    <row r="704" spans="1:17" x14ac:dyDescent="0.25">
      <c r="A704" t="s">
        <v>4734</v>
      </c>
      <c r="B704" t="s">
        <v>4735</v>
      </c>
      <c r="C704" t="s">
        <v>5040</v>
      </c>
      <c r="D704" t="s">
        <v>5041</v>
      </c>
      <c r="E704">
        <v>304002</v>
      </c>
      <c r="F704" t="s">
        <v>102</v>
      </c>
      <c r="G704" t="s">
        <v>5052</v>
      </c>
      <c r="H704" t="s">
        <v>3350</v>
      </c>
      <c r="I704" t="s">
        <v>5053</v>
      </c>
      <c r="J704" t="s">
        <v>5054</v>
      </c>
      <c r="K704" t="s">
        <v>110</v>
      </c>
      <c r="L704" t="s">
        <v>3343</v>
      </c>
      <c r="M704" t="s">
        <v>5047</v>
      </c>
      <c r="N704" t="s">
        <v>5048</v>
      </c>
      <c r="O704" t="s">
        <v>3346</v>
      </c>
      <c r="P704" t="s">
        <v>3343</v>
      </c>
      <c r="Q704" t="s">
        <v>3346</v>
      </c>
    </row>
    <row r="705" spans="1:17" x14ac:dyDescent="0.25">
      <c r="A705" t="s">
        <v>4734</v>
      </c>
      <c r="B705" t="s">
        <v>4735</v>
      </c>
      <c r="C705" t="s">
        <v>5040</v>
      </c>
      <c r="D705" t="s">
        <v>5041</v>
      </c>
      <c r="E705">
        <v>304002</v>
      </c>
      <c r="F705" t="s">
        <v>102</v>
      </c>
      <c r="G705" t="s">
        <v>5052</v>
      </c>
      <c r="H705" t="s">
        <v>3350</v>
      </c>
      <c r="I705" t="s">
        <v>5055</v>
      </c>
      <c r="J705" t="s">
        <v>5054</v>
      </c>
      <c r="K705" t="s">
        <v>110</v>
      </c>
      <c r="L705" t="s">
        <v>3346</v>
      </c>
      <c r="M705" t="s">
        <v>5047</v>
      </c>
      <c r="N705" t="s">
        <v>5048</v>
      </c>
      <c r="O705" t="s">
        <v>3346</v>
      </c>
      <c r="P705" t="s">
        <v>3343</v>
      </c>
      <c r="Q705" t="s">
        <v>3346</v>
      </c>
    </row>
    <row r="706" spans="1:17" x14ac:dyDescent="0.25">
      <c r="A706" t="s">
        <v>4734</v>
      </c>
      <c r="B706" t="s">
        <v>4735</v>
      </c>
      <c r="C706" t="s">
        <v>5040</v>
      </c>
      <c r="D706" t="s">
        <v>5041</v>
      </c>
      <c r="E706">
        <v>304003</v>
      </c>
      <c r="F706" t="s">
        <v>5056</v>
      </c>
      <c r="G706" t="s">
        <v>5057</v>
      </c>
      <c r="H706" t="s">
        <v>3394</v>
      </c>
      <c r="I706" t="s">
        <v>5058</v>
      </c>
      <c r="J706" t="s">
        <v>200</v>
      </c>
      <c r="K706" t="s">
        <v>110</v>
      </c>
      <c r="L706" t="s">
        <v>3343</v>
      </c>
      <c r="M706" t="s">
        <v>3344</v>
      </c>
      <c r="N706" t="s">
        <v>3345</v>
      </c>
      <c r="O706" t="s">
        <v>3346</v>
      </c>
      <c r="P706" t="s">
        <v>3343</v>
      </c>
      <c r="Q706" t="s">
        <v>3346</v>
      </c>
    </row>
    <row r="707" spans="1:17" x14ac:dyDescent="0.25">
      <c r="A707" t="s">
        <v>4734</v>
      </c>
      <c r="B707" t="s">
        <v>4735</v>
      </c>
      <c r="C707" t="s">
        <v>5040</v>
      </c>
      <c r="D707" t="s">
        <v>5041</v>
      </c>
      <c r="E707">
        <v>304003</v>
      </c>
      <c r="F707" t="s">
        <v>5056</v>
      </c>
      <c r="G707" t="s">
        <v>5057</v>
      </c>
      <c r="H707" t="s">
        <v>3394</v>
      </c>
      <c r="I707" t="s">
        <v>5059</v>
      </c>
      <c r="J707" t="s">
        <v>285</v>
      </c>
      <c r="K707" t="s">
        <v>110</v>
      </c>
      <c r="L707" t="s">
        <v>3346</v>
      </c>
      <c r="M707" t="s">
        <v>3344</v>
      </c>
      <c r="N707" t="s">
        <v>3345</v>
      </c>
      <c r="O707" t="s">
        <v>3346</v>
      </c>
      <c r="P707" t="s">
        <v>3343</v>
      </c>
      <c r="Q707" t="s">
        <v>3346</v>
      </c>
    </row>
    <row r="708" spans="1:17" x14ac:dyDescent="0.25">
      <c r="A708" t="s">
        <v>4734</v>
      </c>
      <c r="B708" t="s">
        <v>4735</v>
      </c>
      <c r="C708" t="s">
        <v>5040</v>
      </c>
      <c r="D708" t="s">
        <v>5041</v>
      </c>
      <c r="E708">
        <v>304005</v>
      </c>
      <c r="F708" t="s">
        <v>114</v>
      </c>
      <c r="G708" t="s">
        <v>5060</v>
      </c>
      <c r="H708" t="s">
        <v>3350</v>
      </c>
      <c r="I708" t="s">
        <v>5061</v>
      </c>
      <c r="J708" t="s">
        <v>4774</v>
      </c>
      <c r="K708" t="s">
        <v>110</v>
      </c>
      <c r="L708" t="s">
        <v>3343</v>
      </c>
      <c r="M708" t="s">
        <v>5047</v>
      </c>
      <c r="N708" t="s">
        <v>5048</v>
      </c>
      <c r="O708" t="s">
        <v>3346</v>
      </c>
      <c r="P708" t="s">
        <v>3343</v>
      </c>
      <c r="Q708" t="s">
        <v>3346</v>
      </c>
    </row>
    <row r="709" spans="1:17" x14ac:dyDescent="0.25">
      <c r="A709" t="s">
        <v>4734</v>
      </c>
      <c r="B709" t="s">
        <v>4735</v>
      </c>
      <c r="C709" t="s">
        <v>5040</v>
      </c>
      <c r="D709" t="s">
        <v>5041</v>
      </c>
      <c r="E709">
        <v>304005</v>
      </c>
      <c r="F709" t="s">
        <v>114</v>
      </c>
      <c r="G709" t="s">
        <v>5060</v>
      </c>
      <c r="H709" t="s">
        <v>3350</v>
      </c>
      <c r="I709" t="s">
        <v>5062</v>
      </c>
      <c r="J709" t="s">
        <v>5063</v>
      </c>
      <c r="K709" t="s">
        <v>110</v>
      </c>
      <c r="L709" t="s">
        <v>3346</v>
      </c>
      <c r="M709" t="s">
        <v>5047</v>
      </c>
      <c r="N709" t="s">
        <v>5048</v>
      </c>
      <c r="O709" t="s">
        <v>3346</v>
      </c>
      <c r="P709" t="s">
        <v>3343</v>
      </c>
      <c r="Q709" t="s">
        <v>3346</v>
      </c>
    </row>
    <row r="710" spans="1:17" x14ac:dyDescent="0.25">
      <c r="A710" t="s">
        <v>4734</v>
      </c>
      <c r="B710" t="s">
        <v>4735</v>
      </c>
      <c r="C710" t="s">
        <v>5040</v>
      </c>
      <c r="D710" t="s">
        <v>5041</v>
      </c>
      <c r="E710">
        <v>304007</v>
      </c>
      <c r="F710" t="s">
        <v>4781</v>
      </c>
      <c r="G710" t="s">
        <v>4782</v>
      </c>
      <c r="H710" t="s">
        <v>3350</v>
      </c>
      <c r="I710" t="s">
        <v>5064</v>
      </c>
      <c r="J710" t="s">
        <v>4781</v>
      </c>
      <c r="K710" t="s">
        <v>110</v>
      </c>
      <c r="L710" t="s">
        <v>3343</v>
      </c>
      <c r="M710" t="s">
        <v>3477</v>
      </c>
      <c r="N710" t="s">
        <v>3478</v>
      </c>
      <c r="O710" t="s">
        <v>3346</v>
      </c>
      <c r="P710" t="s">
        <v>3343</v>
      </c>
      <c r="Q710" t="s">
        <v>3346</v>
      </c>
    </row>
    <row r="711" spans="1:17" x14ac:dyDescent="0.25">
      <c r="A711" t="s">
        <v>4734</v>
      </c>
      <c r="B711" t="s">
        <v>4735</v>
      </c>
      <c r="C711" t="s">
        <v>5040</v>
      </c>
      <c r="D711" t="s">
        <v>5041</v>
      </c>
      <c r="E711">
        <v>304009</v>
      </c>
      <c r="F711" t="s">
        <v>5065</v>
      </c>
      <c r="G711" t="s">
        <v>5066</v>
      </c>
      <c r="H711" t="s">
        <v>5067</v>
      </c>
      <c r="I711" t="s">
        <v>5068</v>
      </c>
      <c r="J711" t="s">
        <v>3503</v>
      </c>
      <c r="K711" t="s">
        <v>38</v>
      </c>
      <c r="L711" t="s">
        <v>3343</v>
      </c>
      <c r="M711" t="s">
        <v>3344</v>
      </c>
      <c r="N711" t="s">
        <v>3360</v>
      </c>
      <c r="O711" t="s">
        <v>3346</v>
      </c>
      <c r="P711" t="s">
        <v>3343</v>
      </c>
      <c r="Q711" t="s">
        <v>3346</v>
      </c>
    </row>
    <row r="712" spans="1:17" x14ac:dyDescent="0.25">
      <c r="A712" t="s">
        <v>4734</v>
      </c>
      <c r="B712" t="s">
        <v>4735</v>
      </c>
      <c r="C712" t="s">
        <v>5040</v>
      </c>
      <c r="D712" t="s">
        <v>5041</v>
      </c>
      <c r="E712">
        <v>304009</v>
      </c>
      <c r="F712" t="s">
        <v>5065</v>
      </c>
      <c r="G712" t="s">
        <v>5066</v>
      </c>
      <c r="H712" t="s">
        <v>5067</v>
      </c>
      <c r="I712" t="s">
        <v>5069</v>
      </c>
      <c r="J712" t="s">
        <v>5070</v>
      </c>
      <c r="K712" t="s">
        <v>110</v>
      </c>
      <c r="L712" t="s">
        <v>3346</v>
      </c>
      <c r="M712" t="s">
        <v>3344</v>
      </c>
      <c r="N712" t="s">
        <v>3360</v>
      </c>
      <c r="O712" t="s">
        <v>3346</v>
      </c>
      <c r="P712" t="s">
        <v>3343</v>
      </c>
      <c r="Q712" t="s">
        <v>3346</v>
      </c>
    </row>
    <row r="713" spans="1:17" x14ac:dyDescent="0.25">
      <c r="A713" t="s">
        <v>4734</v>
      </c>
      <c r="B713" t="s">
        <v>4735</v>
      </c>
      <c r="C713" t="s">
        <v>5040</v>
      </c>
      <c r="D713" t="s">
        <v>5041</v>
      </c>
      <c r="E713">
        <v>304009</v>
      </c>
      <c r="F713" t="s">
        <v>5065</v>
      </c>
      <c r="G713" t="s">
        <v>5066</v>
      </c>
      <c r="H713" t="s">
        <v>5067</v>
      </c>
      <c r="I713" t="s">
        <v>5071</v>
      </c>
      <c r="J713" t="s">
        <v>5072</v>
      </c>
      <c r="K713" t="s">
        <v>38</v>
      </c>
      <c r="L713" t="s">
        <v>3346</v>
      </c>
      <c r="M713" t="s">
        <v>3344</v>
      </c>
      <c r="N713" t="s">
        <v>3360</v>
      </c>
      <c r="O713" t="s">
        <v>3346</v>
      </c>
      <c r="P713" t="s">
        <v>3343</v>
      </c>
      <c r="Q713" t="s">
        <v>3346</v>
      </c>
    </row>
    <row r="714" spans="1:17" x14ac:dyDescent="0.25">
      <c r="A714" t="s">
        <v>4734</v>
      </c>
      <c r="B714" t="s">
        <v>4735</v>
      </c>
      <c r="C714" t="s">
        <v>5040</v>
      </c>
      <c r="D714" t="s">
        <v>5041</v>
      </c>
      <c r="E714">
        <v>304009</v>
      </c>
      <c r="F714" t="s">
        <v>5065</v>
      </c>
      <c r="G714" t="s">
        <v>5066</v>
      </c>
      <c r="H714" t="s">
        <v>5067</v>
      </c>
      <c r="I714" t="s">
        <v>5073</v>
      </c>
      <c r="J714" t="s">
        <v>5074</v>
      </c>
      <c r="K714" t="s">
        <v>110</v>
      </c>
      <c r="L714" t="s">
        <v>3346</v>
      </c>
      <c r="M714" t="s">
        <v>3344</v>
      </c>
      <c r="N714" t="s">
        <v>3360</v>
      </c>
      <c r="O714" t="s">
        <v>3346</v>
      </c>
      <c r="P714" t="s">
        <v>3343</v>
      </c>
      <c r="Q714" t="s">
        <v>3346</v>
      </c>
    </row>
    <row r="715" spans="1:17" x14ac:dyDescent="0.25">
      <c r="A715" t="s">
        <v>4734</v>
      </c>
      <c r="B715" t="s">
        <v>4735</v>
      </c>
      <c r="C715" t="s">
        <v>5040</v>
      </c>
      <c r="D715" t="s">
        <v>5041</v>
      </c>
      <c r="E715">
        <v>304009</v>
      </c>
      <c r="F715" t="s">
        <v>5065</v>
      </c>
      <c r="G715" t="s">
        <v>5066</v>
      </c>
      <c r="H715" t="s">
        <v>5067</v>
      </c>
      <c r="I715" t="s">
        <v>5075</v>
      </c>
      <c r="J715" t="s">
        <v>5076</v>
      </c>
      <c r="K715" t="s">
        <v>110</v>
      </c>
      <c r="L715" t="s">
        <v>3346</v>
      </c>
      <c r="M715" t="s">
        <v>3344</v>
      </c>
      <c r="N715" t="s">
        <v>3360</v>
      </c>
      <c r="O715" t="s">
        <v>3346</v>
      </c>
      <c r="P715" t="s">
        <v>3343</v>
      </c>
      <c r="Q715" t="s">
        <v>3346</v>
      </c>
    </row>
    <row r="716" spans="1:17" x14ac:dyDescent="0.25">
      <c r="A716" t="s">
        <v>4734</v>
      </c>
      <c r="B716" t="s">
        <v>4735</v>
      </c>
      <c r="C716" t="s">
        <v>5040</v>
      </c>
      <c r="D716" t="s">
        <v>5041</v>
      </c>
      <c r="E716">
        <v>304011</v>
      </c>
      <c r="F716" t="s">
        <v>156</v>
      </c>
      <c r="G716" t="s">
        <v>3393</v>
      </c>
      <c r="H716" t="s">
        <v>3394</v>
      </c>
      <c r="I716" t="s">
        <v>5077</v>
      </c>
      <c r="J716" t="s">
        <v>5078</v>
      </c>
      <c r="K716" t="s">
        <v>110</v>
      </c>
      <c r="L716" t="s">
        <v>3343</v>
      </c>
      <c r="M716" t="s">
        <v>3344</v>
      </c>
      <c r="N716" t="s">
        <v>3345</v>
      </c>
      <c r="O716" t="s">
        <v>3346</v>
      </c>
      <c r="P716" t="s">
        <v>3346</v>
      </c>
      <c r="Q716" t="s">
        <v>3346</v>
      </c>
    </row>
    <row r="717" spans="1:17" x14ac:dyDescent="0.25">
      <c r="A717" t="s">
        <v>4734</v>
      </c>
      <c r="B717" t="s">
        <v>4735</v>
      </c>
      <c r="C717" t="s">
        <v>5040</v>
      </c>
      <c r="D717" t="s">
        <v>5041</v>
      </c>
      <c r="E717">
        <v>304012</v>
      </c>
      <c r="F717" t="s">
        <v>51</v>
      </c>
      <c r="G717" t="s">
        <v>5079</v>
      </c>
      <c r="H717" t="s">
        <v>3350</v>
      </c>
      <c r="I717" t="s">
        <v>5080</v>
      </c>
      <c r="J717" t="s">
        <v>224</v>
      </c>
      <c r="K717" t="s">
        <v>110</v>
      </c>
      <c r="L717" t="s">
        <v>3343</v>
      </c>
      <c r="M717" t="s">
        <v>3477</v>
      </c>
      <c r="N717" t="s">
        <v>3478</v>
      </c>
      <c r="O717" t="s">
        <v>3346</v>
      </c>
      <c r="P717" t="s">
        <v>3346</v>
      </c>
      <c r="Q717" t="s">
        <v>3346</v>
      </c>
    </row>
    <row r="718" spans="1:17" x14ac:dyDescent="0.25">
      <c r="A718" t="s">
        <v>4734</v>
      </c>
      <c r="B718" t="s">
        <v>4735</v>
      </c>
      <c r="C718" t="s">
        <v>5081</v>
      </c>
      <c r="D718" t="s">
        <v>5082</v>
      </c>
      <c r="E718">
        <v>399009</v>
      </c>
      <c r="F718" t="s">
        <v>2483</v>
      </c>
      <c r="G718" t="s">
        <v>4637</v>
      </c>
      <c r="H718" t="s">
        <v>3429</v>
      </c>
      <c r="I718" t="s">
        <v>5083</v>
      </c>
      <c r="J718" t="s">
        <v>2483</v>
      </c>
      <c r="K718" t="s">
        <v>110</v>
      </c>
      <c r="L718" t="s">
        <v>3343</v>
      </c>
      <c r="M718" t="s">
        <v>3344</v>
      </c>
      <c r="N718" t="s">
        <v>3345</v>
      </c>
      <c r="O718" t="s">
        <v>3346</v>
      </c>
      <c r="P718" t="s">
        <v>3343</v>
      </c>
      <c r="Q718" t="s">
        <v>3346</v>
      </c>
    </row>
    <row r="719" spans="1:17" x14ac:dyDescent="0.25">
      <c r="A719" t="s">
        <v>4734</v>
      </c>
      <c r="B719" t="s">
        <v>4735</v>
      </c>
      <c r="C719" t="s">
        <v>5081</v>
      </c>
      <c r="D719" t="s">
        <v>5082</v>
      </c>
      <c r="E719">
        <v>399010</v>
      </c>
      <c r="F719" t="s">
        <v>4639</v>
      </c>
      <c r="G719" t="s">
        <v>4640</v>
      </c>
      <c r="H719" t="s">
        <v>3429</v>
      </c>
      <c r="I719" t="s">
        <v>5084</v>
      </c>
      <c r="J719" t="s">
        <v>4639</v>
      </c>
      <c r="K719" t="s">
        <v>110</v>
      </c>
      <c r="L719" t="s">
        <v>3343</v>
      </c>
      <c r="M719" t="s">
        <v>3344</v>
      </c>
      <c r="N719" t="s">
        <v>3345</v>
      </c>
      <c r="O719" t="s">
        <v>3346</v>
      </c>
      <c r="P719" t="s">
        <v>3343</v>
      </c>
      <c r="Q719" t="s">
        <v>3346</v>
      </c>
    </row>
    <row r="720" spans="1:17" x14ac:dyDescent="0.25">
      <c r="A720" t="s">
        <v>4734</v>
      </c>
      <c r="B720" t="s">
        <v>4735</v>
      </c>
      <c r="C720" t="s">
        <v>5081</v>
      </c>
      <c r="D720" t="s">
        <v>5082</v>
      </c>
      <c r="E720">
        <v>399011</v>
      </c>
      <c r="F720" t="s">
        <v>2475</v>
      </c>
      <c r="G720" t="s">
        <v>3428</v>
      </c>
      <c r="H720" t="s">
        <v>3429</v>
      </c>
      <c r="I720" t="s">
        <v>5085</v>
      </c>
      <c r="J720" t="s">
        <v>2475</v>
      </c>
      <c r="K720" t="s">
        <v>110</v>
      </c>
      <c r="L720" t="s">
        <v>3343</v>
      </c>
      <c r="M720" t="s">
        <v>3344</v>
      </c>
      <c r="N720" t="s">
        <v>3345</v>
      </c>
      <c r="O720" t="s">
        <v>3346</v>
      </c>
      <c r="P720" t="s">
        <v>3343</v>
      </c>
      <c r="Q720" t="s">
        <v>3346</v>
      </c>
    </row>
    <row r="721" spans="1:17" x14ac:dyDescent="0.25">
      <c r="A721" t="s">
        <v>4734</v>
      </c>
      <c r="B721" t="s">
        <v>4735</v>
      </c>
      <c r="C721" t="s">
        <v>5081</v>
      </c>
      <c r="D721" t="s">
        <v>5082</v>
      </c>
      <c r="E721">
        <v>399011</v>
      </c>
      <c r="F721" t="s">
        <v>2475</v>
      </c>
      <c r="G721" t="s">
        <v>3428</v>
      </c>
      <c r="H721" t="s">
        <v>3429</v>
      </c>
      <c r="I721" t="s">
        <v>5086</v>
      </c>
      <c r="J721" t="s">
        <v>3432</v>
      </c>
      <c r="K721" t="s">
        <v>3433</v>
      </c>
      <c r="L721" t="s">
        <v>3346</v>
      </c>
      <c r="M721" t="s">
        <v>3344</v>
      </c>
      <c r="N721" t="s">
        <v>3345</v>
      </c>
      <c r="O721" t="s">
        <v>3346</v>
      </c>
      <c r="P721" t="s">
        <v>3343</v>
      </c>
      <c r="Q721" t="s">
        <v>3346</v>
      </c>
    </row>
    <row r="722" spans="1:17" x14ac:dyDescent="0.25">
      <c r="A722" t="s">
        <v>4734</v>
      </c>
      <c r="B722" t="s">
        <v>4735</v>
      </c>
      <c r="C722" t="s">
        <v>5081</v>
      </c>
      <c r="D722" t="s">
        <v>5082</v>
      </c>
      <c r="E722">
        <v>399012</v>
      </c>
      <c r="F722" t="s">
        <v>3434</v>
      </c>
      <c r="G722" t="s">
        <v>3435</v>
      </c>
      <c r="H722" t="s">
        <v>3429</v>
      </c>
      <c r="I722" t="s">
        <v>5087</v>
      </c>
      <c r="J722" t="s">
        <v>3434</v>
      </c>
      <c r="K722" t="s">
        <v>110</v>
      </c>
      <c r="L722" t="s">
        <v>3343</v>
      </c>
      <c r="M722" t="s">
        <v>3344</v>
      </c>
      <c r="N722" t="s">
        <v>3345</v>
      </c>
      <c r="O722" t="s">
        <v>3346</v>
      </c>
      <c r="P722" t="s">
        <v>3343</v>
      </c>
      <c r="Q722" t="s">
        <v>3346</v>
      </c>
    </row>
    <row r="723" spans="1:17" x14ac:dyDescent="0.25">
      <c r="A723" t="s">
        <v>4734</v>
      </c>
      <c r="B723" t="s">
        <v>4735</v>
      </c>
      <c r="C723" t="s">
        <v>5081</v>
      </c>
      <c r="D723" t="s">
        <v>5082</v>
      </c>
      <c r="E723">
        <v>399013</v>
      </c>
      <c r="F723" t="s">
        <v>3437</v>
      </c>
      <c r="G723" t="s">
        <v>3438</v>
      </c>
      <c r="H723" t="s">
        <v>3429</v>
      </c>
      <c r="I723" t="s">
        <v>5088</v>
      </c>
      <c r="J723" t="s">
        <v>3437</v>
      </c>
      <c r="K723" t="s">
        <v>110</v>
      </c>
      <c r="L723" t="s">
        <v>3343</v>
      </c>
      <c r="M723" t="s">
        <v>3344</v>
      </c>
      <c r="N723" t="s">
        <v>3345</v>
      </c>
      <c r="O723" t="s">
        <v>3346</v>
      </c>
      <c r="P723" t="s">
        <v>3343</v>
      </c>
      <c r="Q723" t="s">
        <v>3346</v>
      </c>
    </row>
    <row r="724" spans="1:17" x14ac:dyDescent="0.25">
      <c r="A724" t="s">
        <v>4734</v>
      </c>
      <c r="B724" t="s">
        <v>4735</v>
      </c>
      <c r="C724" t="s">
        <v>5081</v>
      </c>
      <c r="D724" t="s">
        <v>5082</v>
      </c>
      <c r="E724">
        <v>399014</v>
      </c>
      <c r="F724" t="s">
        <v>3545</v>
      </c>
      <c r="G724" t="s">
        <v>3546</v>
      </c>
      <c r="H724" t="s">
        <v>3429</v>
      </c>
      <c r="I724" t="s">
        <v>5089</v>
      </c>
      <c r="J724" t="s">
        <v>3545</v>
      </c>
      <c r="K724" t="s">
        <v>110</v>
      </c>
      <c r="L724" t="s">
        <v>3343</v>
      </c>
      <c r="M724" t="s">
        <v>3344</v>
      </c>
      <c r="N724" t="s">
        <v>3345</v>
      </c>
      <c r="O724" t="s">
        <v>3346</v>
      </c>
      <c r="P724" t="s">
        <v>3343</v>
      </c>
      <c r="Q724" t="s">
        <v>3346</v>
      </c>
    </row>
    <row r="725" spans="1:17" x14ac:dyDescent="0.25">
      <c r="A725" t="s">
        <v>4734</v>
      </c>
      <c r="B725" t="s">
        <v>4735</v>
      </c>
      <c r="C725" t="s">
        <v>5081</v>
      </c>
      <c r="D725" t="s">
        <v>5082</v>
      </c>
      <c r="E725">
        <v>399015</v>
      </c>
      <c r="F725" t="s">
        <v>2481</v>
      </c>
      <c r="G725" t="s">
        <v>4647</v>
      </c>
      <c r="H725" t="s">
        <v>3429</v>
      </c>
      <c r="I725" t="s">
        <v>5090</v>
      </c>
      <c r="J725" t="s">
        <v>2481</v>
      </c>
      <c r="K725" t="s">
        <v>110</v>
      </c>
      <c r="L725" t="s">
        <v>3343</v>
      </c>
      <c r="M725" t="s">
        <v>3344</v>
      </c>
      <c r="N725" t="s">
        <v>3345</v>
      </c>
      <c r="O725" t="s">
        <v>3346</v>
      </c>
      <c r="P725" t="s">
        <v>3343</v>
      </c>
      <c r="Q725" t="s">
        <v>3346</v>
      </c>
    </row>
    <row r="726" spans="1:17" x14ac:dyDescent="0.25">
      <c r="A726" t="s">
        <v>4734</v>
      </c>
      <c r="B726" t="s">
        <v>4735</v>
      </c>
      <c r="C726" t="s">
        <v>5081</v>
      </c>
      <c r="D726" t="s">
        <v>5082</v>
      </c>
      <c r="E726">
        <v>399016</v>
      </c>
      <c r="F726" t="s">
        <v>4649</v>
      </c>
      <c r="G726" t="s">
        <v>4650</v>
      </c>
      <c r="H726" t="s">
        <v>3429</v>
      </c>
      <c r="I726" t="s">
        <v>5091</v>
      </c>
      <c r="J726" t="s">
        <v>4649</v>
      </c>
      <c r="K726" t="s">
        <v>110</v>
      </c>
      <c r="L726" t="s">
        <v>3343</v>
      </c>
      <c r="M726" t="s">
        <v>3344</v>
      </c>
      <c r="N726" t="s">
        <v>3345</v>
      </c>
      <c r="O726" t="s">
        <v>3346</v>
      </c>
      <c r="P726" t="s">
        <v>3343</v>
      </c>
      <c r="Q726" t="s">
        <v>3346</v>
      </c>
    </row>
    <row r="727" spans="1:17" x14ac:dyDescent="0.25">
      <c r="A727" t="s">
        <v>4734</v>
      </c>
      <c r="B727" t="s">
        <v>4735</v>
      </c>
      <c r="C727" t="s">
        <v>5081</v>
      </c>
      <c r="D727" t="s">
        <v>5082</v>
      </c>
      <c r="E727">
        <v>399044</v>
      </c>
      <c r="F727" t="s">
        <v>4718</v>
      </c>
      <c r="G727" t="s">
        <v>4719</v>
      </c>
      <c r="H727" t="s">
        <v>4720</v>
      </c>
      <c r="I727" t="s">
        <v>5092</v>
      </c>
      <c r="J727" t="s">
        <v>4722</v>
      </c>
      <c r="K727" t="s">
        <v>110</v>
      </c>
      <c r="L727" t="s">
        <v>3343</v>
      </c>
      <c r="M727" t="s">
        <v>3344</v>
      </c>
      <c r="N727" t="s">
        <v>3345</v>
      </c>
      <c r="O727" t="s">
        <v>3346</v>
      </c>
      <c r="P727" t="s">
        <v>3343</v>
      </c>
      <c r="Q727" t="s">
        <v>3346</v>
      </c>
    </row>
    <row r="728" spans="1:17" x14ac:dyDescent="0.25">
      <c r="A728" t="s">
        <v>4734</v>
      </c>
      <c r="B728" t="s">
        <v>4735</v>
      </c>
      <c r="C728" t="s">
        <v>5081</v>
      </c>
      <c r="D728" t="s">
        <v>5082</v>
      </c>
      <c r="E728">
        <v>399044</v>
      </c>
      <c r="F728" t="s">
        <v>4718</v>
      </c>
      <c r="G728" t="s">
        <v>4719</v>
      </c>
      <c r="H728" t="s">
        <v>4720</v>
      </c>
      <c r="I728" t="s">
        <v>5093</v>
      </c>
      <c r="J728" t="s">
        <v>4724</v>
      </c>
      <c r="K728" t="s">
        <v>110</v>
      </c>
      <c r="L728" t="s">
        <v>3346</v>
      </c>
      <c r="M728" t="s">
        <v>3344</v>
      </c>
      <c r="N728" t="s">
        <v>3345</v>
      </c>
      <c r="O728" t="s">
        <v>3346</v>
      </c>
      <c r="P728" t="s">
        <v>3343</v>
      </c>
      <c r="Q728" t="s">
        <v>3346</v>
      </c>
    </row>
    <row r="729" spans="1:17" x14ac:dyDescent="0.25">
      <c r="A729" t="s">
        <v>4734</v>
      </c>
      <c r="B729" t="s">
        <v>4735</v>
      </c>
      <c r="C729" t="s">
        <v>5081</v>
      </c>
      <c r="D729" t="s">
        <v>5082</v>
      </c>
      <c r="E729">
        <v>399044</v>
      </c>
      <c r="F729" t="s">
        <v>4718</v>
      </c>
      <c r="G729" t="s">
        <v>4719</v>
      </c>
      <c r="H729" t="s">
        <v>4720</v>
      </c>
      <c r="I729" t="s">
        <v>5094</v>
      </c>
      <c r="J729" t="s">
        <v>4726</v>
      </c>
      <c r="K729" t="s">
        <v>110</v>
      </c>
      <c r="L729" t="s">
        <v>3346</v>
      </c>
      <c r="M729" t="s">
        <v>3344</v>
      </c>
      <c r="N729" t="s">
        <v>3345</v>
      </c>
      <c r="O729" t="s">
        <v>3346</v>
      </c>
      <c r="P729" t="s">
        <v>3343</v>
      </c>
      <c r="Q729" t="s">
        <v>3346</v>
      </c>
    </row>
    <row r="730" spans="1:17" x14ac:dyDescent="0.25">
      <c r="A730" t="s">
        <v>4734</v>
      </c>
      <c r="B730" t="s">
        <v>4735</v>
      </c>
      <c r="C730" t="s">
        <v>5081</v>
      </c>
      <c r="D730" t="s">
        <v>5082</v>
      </c>
      <c r="E730">
        <v>399053</v>
      </c>
      <c r="F730" t="s">
        <v>3440</v>
      </c>
      <c r="G730" t="s">
        <v>3441</v>
      </c>
      <c r="H730" t="s">
        <v>2503</v>
      </c>
      <c r="I730" t="s">
        <v>5095</v>
      </c>
      <c r="J730" t="s">
        <v>2489</v>
      </c>
      <c r="K730" t="s">
        <v>110</v>
      </c>
      <c r="L730" t="s">
        <v>3343</v>
      </c>
      <c r="M730" t="s">
        <v>3344</v>
      </c>
      <c r="N730" t="s">
        <v>3345</v>
      </c>
      <c r="O730" t="s">
        <v>3346</v>
      </c>
      <c r="P730" t="s">
        <v>3343</v>
      </c>
      <c r="Q730" t="s">
        <v>3346</v>
      </c>
    </row>
    <row r="731" spans="1:17" x14ac:dyDescent="0.25">
      <c r="A731" t="s">
        <v>4734</v>
      </c>
      <c r="B731" t="s">
        <v>4735</v>
      </c>
      <c r="C731" t="s">
        <v>5081</v>
      </c>
      <c r="D731" t="s">
        <v>5082</v>
      </c>
      <c r="E731">
        <v>399053</v>
      </c>
      <c r="F731" t="s">
        <v>3440</v>
      </c>
      <c r="G731" t="s">
        <v>3441</v>
      </c>
      <c r="H731" t="s">
        <v>2503</v>
      </c>
      <c r="I731" t="s">
        <v>5096</v>
      </c>
      <c r="J731" t="s">
        <v>3444</v>
      </c>
      <c r="K731" t="s">
        <v>110</v>
      </c>
      <c r="L731" t="s">
        <v>3346</v>
      </c>
      <c r="M731" t="s">
        <v>3344</v>
      </c>
      <c r="N731" t="s">
        <v>3345</v>
      </c>
      <c r="O731" t="s">
        <v>3346</v>
      </c>
      <c r="P731" t="s">
        <v>3343</v>
      </c>
      <c r="Q731" t="s">
        <v>3346</v>
      </c>
    </row>
    <row r="732" spans="1:17" x14ac:dyDescent="0.25">
      <c r="A732" t="s">
        <v>4734</v>
      </c>
      <c r="B732" t="s">
        <v>4735</v>
      </c>
      <c r="C732" t="s">
        <v>5081</v>
      </c>
      <c r="D732" t="s">
        <v>5082</v>
      </c>
      <c r="E732">
        <v>399053</v>
      </c>
      <c r="F732" t="s">
        <v>3440</v>
      </c>
      <c r="G732" t="s">
        <v>3441</v>
      </c>
      <c r="H732" t="s">
        <v>2503</v>
      </c>
      <c r="I732" t="s">
        <v>5097</v>
      </c>
      <c r="J732" t="s">
        <v>3446</v>
      </c>
      <c r="K732" t="s">
        <v>110</v>
      </c>
      <c r="L732" t="s">
        <v>3346</v>
      </c>
      <c r="M732" t="s">
        <v>3344</v>
      </c>
      <c r="N732" t="s">
        <v>3345</v>
      </c>
      <c r="O732" t="s">
        <v>3346</v>
      </c>
      <c r="P732" t="s">
        <v>3343</v>
      </c>
      <c r="Q732" t="s">
        <v>3346</v>
      </c>
    </row>
    <row r="733" spans="1:17" x14ac:dyDescent="0.25">
      <c r="A733" t="s">
        <v>4734</v>
      </c>
      <c r="B733" t="s">
        <v>4735</v>
      </c>
      <c r="C733" t="s">
        <v>5081</v>
      </c>
      <c r="D733" t="s">
        <v>5082</v>
      </c>
      <c r="E733">
        <v>399053</v>
      </c>
      <c r="F733" t="s">
        <v>3440</v>
      </c>
      <c r="G733" t="s">
        <v>3441</v>
      </c>
      <c r="H733" t="s">
        <v>2503</v>
      </c>
      <c r="I733" t="s">
        <v>5098</v>
      </c>
      <c r="J733" t="s">
        <v>3448</v>
      </c>
      <c r="K733" t="s">
        <v>110</v>
      </c>
      <c r="L733" t="s">
        <v>3346</v>
      </c>
      <c r="M733" t="s">
        <v>3344</v>
      </c>
      <c r="N733" t="s">
        <v>3345</v>
      </c>
      <c r="O733" t="s">
        <v>3346</v>
      </c>
      <c r="P733" t="s">
        <v>3343</v>
      </c>
      <c r="Q733" t="s">
        <v>3346</v>
      </c>
    </row>
    <row r="734" spans="1:17" x14ac:dyDescent="0.25">
      <c r="A734" t="s">
        <v>4734</v>
      </c>
      <c r="B734" t="s">
        <v>4735</v>
      </c>
      <c r="C734" t="s">
        <v>5081</v>
      </c>
      <c r="D734" t="s">
        <v>5082</v>
      </c>
      <c r="E734">
        <v>399053</v>
      </c>
      <c r="F734" t="s">
        <v>3440</v>
      </c>
      <c r="G734" t="s">
        <v>3441</v>
      </c>
      <c r="H734" t="s">
        <v>2503</v>
      </c>
      <c r="I734" t="s">
        <v>5099</v>
      </c>
      <c r="J734" t="s">
        <v>3450</v>
      </c>
      <c r="K734" t="s">
        <v>110</v>
      </c>
      <c r="L734" t="s">
        <v>3346</v>
      </c>
      <c r="M734" t="s">
        <v>3344</v>
      </c>
      <c r="N734" t="s">
        <v>3345</v>
      </c>
      <c r="O734" t="s">
        <v>3346</v>
      </c>
      <c r="P734" t="s">
        <v>3343</v>
      </c>
      <c r="Q734" t="s">
        <v>3346</v>
      </c>
    </row>
    <row r="735" spans="1:17" x14ac:dyDescent="0.25">
      <c r="A735" t="s">
        <v>4734</v>
      </c>
      <c r="B735" t="s">
        <v>4735</v>
      </c>
      <c r="C735" t="s">
        <v>5081</v>
      </c>
      <c r="D735" t="s">
        <v>5082</v>
      </c>
      <c r="E735">
        <v>399053</v>
      </c>
      <c r="F735" t="s">
        <v>3440</v>
      </c>
      <c r="G735" t="s">
        <v>3441</v>
      </c>
      <c r="H735" t="s">
        <v>2503</v>
      </c>
      <c r="I735" t="s">
        <v>5100</v>
      </c>
      <c r="J735" t="s">
        <v>3452</v>
      </c>
      <c r="K735" t="s">
        <v>110</v>
      </c>
      <c r="L735" t="s">
        <v>3346</v>
      </c>
      <c r="M735" t="s">
        <v>3344</v>
      </c>
      <c r="N735" t="s">
        <v>3345</v>
      </c>
      <c r="O735" t="s">
        <v>3346</v>
      </c>
      <c r="P735" t="s">
        <v>3343</v>
      </c>
      <c r="Q735" t="s">
        <v>3346</v>
      </c>
    </row>
    <row r="736" spans="1:17" x14ac:dyDescent="0.25">
      <c r="A736" t="s">
        <v>4734</v>
      </c>
      <c r="B736" t="s">
        <v>4735</v>
      </c>
      <c r="C736" t="s">
        <v>5081</v>
      </c>
      <c r="D736" t="s">
        <v>5082</v>
      </c>
      <c r="E736">
        <v>399053</v>
      </c>
      <c r="F736" t="s">
        <v>3440</v>
      </c>
      <c r="G736" t="s">
        <v>3441</v>
      </c>
      <c r="H736" t="s">
        <v>2503</v>
      </c>
      <c r="I736" t="s">
        <v>5101</v>
      </c>
      <c r="J736" t="s">
        <v>3454</v>
      </c>
      <c r="K736" t="s">
        <v>110</v>
      </c>
      <c r="L736" t="s">
        <v>3346</v>
      </c>
      <c r="M736" t="s">
        <v>3344</v>
      </c>
      <c r="N736" t="s">
        <v>3345</v>
      </c>
      <c r="O736" t="s">
        <v>3346</v>
      </c>
      <c r="P736" t="s">
        <v>3343</v>
      </c>
      <c r="Q736" t="s">
        <v>3346</v>
      </c>
    </row>
    <row r="737" spans="1:17" x14ac:dyDescent="0.25">
      <c r="A737" t="s">
        <v>4734</v>
      </c>
      <c r="B737" t="s">
        <v>4735</v>
      </c>
      <c r="C737" t="s">
        <v>5081</v>
      </c>
      <c r="D737" t="s">
        <v>5082</v>
      </c>
      <c r="E737">
        <v>399053</v>
      </c>
      <c r="F737" t="s">
        <v>3440</v>
      </c>
      <c r="G737" t="s">
        <v>3441</v>
      </c>
      <c r="H737" t="s">
        <v>2503</v>
      </c>
      <c r="I737" t="s">
        <v>5102</v>
      </c>
      <c r="J737" t="s">
        <v>3456</v>
      </c>
      <c r="K737" t="s">
        <v>110</v>
      </c>
      <c r="L737" t="s">
        <v>3346</v>
      </c>
      <c r="M737" t="s">
        <v>3344</v>
      </c>
      <c r="N737" t="s">
        <v>3345</v>
      </c>
      <c r="O737" t="s">
        <v>3346</v>
      </c>
      <c r="P737" t="s">
        <v>3343</v>
      </c>
      <c r="Q737" t="s">
        <v>3346</v>
      </c>
    </row>
    <row r="738" spans="1:17" x14ac:dyDescent="0.25">
      <c r="A738" t="s">
        <v>4734</v>
      </c>
      <c r="B738" t="s">
        <v>4735</v>
      </c>
      <c r="C738" t="s">
        <v>5081</v>
      </c>
      <c r="D738" t="s">
        <v>5082</v>
      </c>
      <c r="E738">
        <v>399053</v>
      </c>
      <c r="F738" t="s">
        <v>3440</v>
      </c>
      <c r="G738" t="s">
        <v>3441</v>
      </c>
      <c r="H738" t="s">
        <v>2503</v>
      </c>
      <c r="I738" t="s">
        <v>5103</v>
      </c>
      <c r="J738" t="s">
        <v>3458</v>
      </c>
      <c r="K738" t="s">
        <v>110</v>
      </c>
      <c r="L738" t="s">
        <v>3346</v>
      </c>
      <c r="M738" t="s">
        <v>3344</v>
      </c>
      <c r="N738" t="s">
        <v>3345</v>
      </c>
      <c r="O738" t="s">
        <v>3346</v>
      </c>
      <c r="P738" t="s">
        <v>3343</v>
      </c>
      <c r="Q738" t="s">
        <v>3346</v>
      </c>
    </row>
    <row r="739" spans="1:17" x14ac:dyDescent="0.25">
      <c r="A739" t="s">
        <v>4734</v>
      </c>
      <c r="B739" t="s">
        <v>4735</v>
      </c>
      <c r="C739" t="s">
        <v>5081</v>
      </c>
      <c r="D739" t="s">
        <v>5082</v>
      </c>
      <c r="E739">
        <v>399053</v>
      </c>
      <c r="F739" t="s">
        <v>3440</v>
      </c>
      <c r="G739" t="s">
        <v>3441</v>
      </c>
      <c r="H739" t="s">
        <v>2503</v>
      </c>
      <c r="I739" t="s">
        <v>5104</v>
      </c>
      <c r="J739" t="s">
        <v>3460</v>
      </c>
      <c r="K739" t="s">
        <v>110</v>
      </c>
      <c r="L739" t="s">
        <v>3346</v>
      </c>
      <c r="M739" t="s">
        <v>3344</v>
      </c>
      <c r="N739" t="s">
        <v>3345</v>
      </c>
      <c r="O739" t="s">
        <v>3346</v>
      </c>
      <c r="P739" t="s">
        <v>3343</v>
      </c>
      <c r="Q739" t="s">
        <v>3346</v>
      </c>
    </row>
    <row r="740" spans="1:17" x14ac:dyDescent="0.25">
      <c r="A740" t="s">
        <v>4734</v>
      </c>
      <c r="B740" t="s">
        <v>4735</v>
      </c>
      <c r="C740" t="s">
        <v>5081</v>
      </c>
      <c r="D740" t="s">
        <v>5082</v>
      </c>
      <c r="E740">
        <v>399053</v>
      </c>
      <c r="F740" t="s">
        <v>3440</v>
      </c>
      <c r="G740" t="s">
        <v>3441</v>
      </c>
      <c r="H740" t="s">
        <v>2503</v>
      </c>
      <c r="I740" t="s">
        <v>5105</v>
      </c>
      <c r="J740" t="s">
        <v>3462</v>
      </c>
      <c r="K740" t="s">
        <v>110</v>
      </c>
      <c r="L740" t="s">
        <v>3346</v>
      </c>
      <c r="M740" t="s">
        <v>3344</v>
      </c>
      <c r="N740" t="s">
        <v>3345</v>
      </c>
      <c r="O740" t="s">
        <v>3346</v>
      </c>
      <c r="P740" t="s">
        <v>3343</v>
      </c>
      <c r="Q740" t="s">
        <v>3346</v>
      </c>
    </row>
    <row r="741" spans="1:17" x14ac:dyDescent="0.25">
      <c r="A741" t="s">
        <v>4734</v>
      </c>
      <c r="B741" t="s">
        <v>4735</v>
      </c>
      <c r="C741" t="s">
        <v>5081</v>
      </c>
      <c r="D741" t="s">
        <v>5082</v>
      </c>
      <c r="E741">
        <v>399053</v>
      </c>
      <c r="F741" t="s">
        <v>3440</v>
      </c>
      <c r="G741" t="s">
        <v>3441</v>
      </c>
      <c r="H741" t="s">
        <v>2503</v>
      </c>
      <c r="I741" t="s">
        <v>5106</v>
      </c>
      <c r="J741" t="s">
        <v>3464</v>
      </c>
      <c r="K741" t="s">
        <v>110</v>
      </c>
      <c r="L741" t="s">
        <v>3346</v>
      </c>
      <c r="M741" t="s">
        <v>3344</v>
      </c>
      <c r="N741" t="s">
        <v>3345</v>
      </c>
      <c r="O741" t="s">
        <v>3346</v>
      </c>
      <c r="P741" t="s">
        <v>3343</v>
      </c>
      <c r="Q741" t="s">
        <v>3346</v>
      </c>
    </row>
    <row r="742" spans="1:17" x14ac:dyDescent="0.25">
      <c r="A742" t="s">
        <v>4734</v>
      </c>
      <c r="B742" t="s">
        <v>4735</v>
      </c>
      <c r="C742" t="s">
        <v>5081</v>
      </c>
      <c r="D742" t="s">
        <v>5082</v>
      </c>
      <c r="E742">
        <v>399053</v>
      </c>
      <c r="F742" t="s">
        <v>3440</v>
      </c>
      <c r="G742" t="s">
        <v>3441</v>
      </c>
      <c r="H742" t="s">
        <v>2503</v>
      </c>
      <c r="I742" t="s">
        <v>5107</v>
      </c>
      <c r="J742" t="s">
        <v>3466</v>
      </c>
      <c r="K742" t="s">
        <v>110</v>
      </c>
      <c r="L742" t="s">
        <v>3346</v>
      </c>
      <c r="M742" t="s">
        <v>3344</v>
      </c>
      <c r="N742" t="s">
        <v>3345</v>
      </c>
      <c r="O742" t="s">
        <v>3346</v>
      </c>
      <c r="P742" t="s">
        <v>3343</v>
      </c>
      <c r="Q742" t="s">
        <v>3346</v>
      </c>
    </row>
    <row r="743" spans="1:17" x14ac:dyDescent="0.25">
      <c r="A743" t="s">
        <v>4734</v>
      </c>
      <c r="B743" t="s">
        <v>4735</v>
      </c>
      <c r="C743" t="s">
        <v>5081</v>
      </c>
      <c r="D743" t="s">
        <v>5082</v>
      </c>
      <c r="E743">
        <v>399053</v>
      </c>
      <c r="F743" t="s">
        <v>3440</v>
      </c>
      <c r="G743" t="s">
        <v>3441</v>
      </c>
      <c r="H743" t="s">
        <v>2503</v>
      </c>
      <c r="I743" t="s">
        <v>5108</v>
      </c>
      <c r="J743" t="s">
        <v>3468</v>
      </c>
      <c r="K743" t="s">
        <v>110</v>
      </c>
      <c r="L743" t="s">
        <v>3346</v>
      </c>
      <c r="M743" t="s">
        <v>3344</v>
      </c>
      <c r="N743" t="s">
        <v>3345</v>
      </c>
      <c r="O743" t="s">
        <v>3346</v>
      </c>
      <c r="P743" t="s">
        <v>3343</v>
      </c>
      <c r="Q743" t="s">
        <v>3346</v>
      </c>
    </row>
    <row r="744" spans="1:17" x14ac:dyDescent="0.25">
      <c r="A744" t="s">
        <v>4734</v>
      </c>
      <c r="B744" t="s">
        <v>4735</v>
      </c>
      <c r="C744" t="s">
        <v>5081</v>
      </c>
      <c r="D744" t="s">
        <v>5082</v>
      </c>
      <c r="E744">
        <v>399053</v>
      </c>
      <c r="F744" t="s">
        <v>3440</v>
      </c>
      <c r="G744" t="s">
        <v>3441</v>
      </c>
      <c r="H744" t="s">
        <v>2503</v>
      </c>
      <c r="I744" t="s">
        <v>5109</v>
      </c>
      <c r="J744" t="s">
        <v>5110</v>
      </c>
      <c r="K744" t="s">
        <v>110</v>
      </c>
      <c r="L744" t="s">
        <v>3346</v>
      </c>
      <c r="M744" t="s">
        <v>3344</v>
      </c>
      <c r="N744" t="s">
        <v>3345</v>
      </c>
      <c r="O744" t="s">
        <v>3346</v>
      </c>
      <c r="P744" t="s">
        <v>3343</v>
      </c>
      <c r="Q744" t="s">
        <v>3346</v>
      </c>
    </row>
    <row r="745" spans="1:17" x14ac:dyDescent="0.25">
      <c r="A745" t="s">
        <v>4734</v>
      </c>
      <c r="B745" t="s">
        <v>4735</v>
      </c>
      <c r="C745" t="s">
        <v>5081</v>
      </c>
      <c r="D745" t="s">
        <v>5082</v>
      </c>
      <c r="E745">
        <v>399053</v>
      </c>
      <c r="F745" t="s">
        <v>3440</v>
      </c>
      <c r="G745" t="s">
        <v>3441</v>
      </c>
      <c r="H745" t="s">
        <v>2503</v>
      </c>
      <c r="I745" t="s">
        <v>5111</v>
      </c>
      <c r="J745" t="s">
        <v>3472</v>
      </c>
      <c r="K745" t="s">
        <v>110</v>
      </c>
      <c r="L745" t="s">
        <v>3346</v>
      </c>
      <c r="M745" t="s">
        <v>3344</v>
      </c>
      <c r="N745" t="s">
        <v>3345</v>
      </c>
      <c r="O745" t="s">
        <v>3346</v>
      </c>
      <c r="P745" t="s">
        <v>3343</v>
      </c>
      <c r="Q745" t="s">
        <v>3346</v>
      </c>
    </row>
    <row r="746" spans="1:17" x14ac:dyDescent="0.25">
      <c r="A746" t="s">
        <v>4734</v>
      </c>
      <c r="B746" t="s">
        <v>4735</v>
      </c>
      <c r="C746" t="s">
        <v>5081</v>
      </c>
      <c r="D746" t="s">
        <v>5082</v>
      </c>
      <c r="E746">
        <v>399054</v>
      </c>
      <c r="F746" t="s">
        <v>102</v>
      </c>
      <c r="G746" t="s">
        <v>3349</v>
      </c>
      <c r="H746" t="s">
        <v>3350</v>
      </c>
      <c r="I746" t="s">
        <v>5112</v>
      </c>
      <c r="J746" t="s">
        <v>103</v>
      </c>
      <c r="K746" t="s">
        <v>110</v>
      </c>
      <c r="L746" t="s">
        <v>3343</v>
      </c>
      <c r="M746" t="s">
        <v>3344</v>
      </c>
      <c r="N746" t="s">
        <v>3345</v>
      </c>
      <c r="O746" t="s">
        <v>3346</v>
      </c>
      <c r="P746" t="s">
        <v>3343</v>
      </c>
      <c r="Q746" t="s">
        <v>3346</v>
      </c>
    </row>
    <row r="747" spans="1:17" x14ac:dyDescent="0.25">
      <c r="A747" t="s">
        <v>4734</v>
      </c>
      <c r="B747" t="s">
        <v>4735</v>
      </c>
      <c r="C747" t="s">
        <v>5081</v>
      </c>
      <c r="D747" t="s">
        <v>5082</v>
      </c>
      <c r="E747">
        <v>399054</v>
      </c>
      <c r="F747" t="s">
        <v>102</v>
      </c>
      <c r="G747" t="s">
        <v>3349</v>
      </c>
      <c r="H747" t="s">
        <v>3350</v>
      </c>
      <c r="I747" t="s">
        <v>5113</v>
      </c>
      <c r="J747" t="s">
        <v>2454</v>
      </c>
      <c r="K747" t="s">
        <v>110</v>
      </c>
      <c r="L747" t="s">
        <v>3346</v>
      </c>
      <c r="M747" t="s">
        <v>3344</v>
      </c>
      <c r="N747" t="s">
        <v>3345</v>
      </c>
      <c r="O747" t="s">
        <v>3346</v>
      </c>
      <c r="P747" t="s">
        <v>3343</v>
      </c>
      <c r="Q747" t="s">
        <v>3346</v>
      </c>
    </row>
    <row r="748" spans="1:17" x14ac:dyDescent="0.25">
      <c r="A748" t="s">
        <v>4734</v>
      </c>
      <c r="B748" t="s">
        <v>4735</v>
      </c>
      <c r="C748" t="s">
        <v>5081</v>
      </c>
      <c r="D748" t="s">
        <v>5082</v>
      </c>
      <c r="E748">
        <v>399054</v>
      </c>
      <c r="F748" t="s">
        <v>102</v>
      </c>
      <c r="G748" t="s">
        <v>3349</v>
      </c>
      <c r="H748" t="s">
        <v>3350</v>
      </c>
      <c r="I748" t="s">
        <v>5114</v>
      </c>
      <c r="J748" t="s">
        <v>5115</v>
      </c>
      <c r="K748" t="s">
        <v>110</v>
      </c>
      <c r="L748" t="s">
        <v>3346</v>
      </c>
      <c r="M748" t="s">
        <v>3344</v>
      </c>
      <c r="N748" t="s">
        <v>3345</v>
      </c>
      <c r="O748" t="s">
        <v>3346</v>
      </c>
      <c r="P748" t="s">
        <v>3343</v>
      </c>
      <c r="Q748" t="s">
        <v>3346</v>
      </c>
    </row>
    <row r="749" spans="1:17" x14ac:dyDescent="0.25">
      <c r="A749" t="s">
        <v>4734</v>
      </c>
      <c r="B749" t="s">
        <v>4735</v>
      </c>
      <c r="C749" t="s">
        <v>5081</v>
      </c>
      <c r="D749" t="s">
        <v>5082</v>
      </c>
      <c r="E749">
        <v>399054</v>
      </c>
      <c r="F749" t="s">
        <v>102</v>
      </c>
      <c r="G749" t="s">
        <v>3349</v>
      </c>
      <c r="H749" t="s">
        <v>3350</v>
      </c>
      <c r="I749" t="s">
        <v>5116</v>
      </c>
      <c r="J749" t="s">
        <v>5117</v>
      </c>
      <c r="K749" t="s">
        <v>38</v>
      </c>
      <c r="L749" t="s">
        <v>3346</v>
      </c>
      <c r="M749" t="s">
        <v>3344</v>
      </c>
      <c r="N749" t="s">
        <v>3345</v>
      </c>
      <c r="O749" t="s">
        <v>3346</v>
      </c>
      <c r="P749" t="s">
        <v>3343</v>
      </c>
      <c r="Q749" t="s">
        <v>3346</v>
      </c>
    </row>
    <row r="750" spans="1:17" x14ac:dyDescent="0.25">
      <c r="A750" t="s">
        <v>4734</v>
      </c>
      <c r="B750" t="s">
        <v>4735</v>
      </c>
      <c r="C750" t="s">
        <v>5081</v>
      </c>
      <c r="D750" t="s">
        <v>5082</v>
      </c>
      <c r="E750">
        <v>399055</v>
      </c>
      <c r="F750" t="s">
        <v>51</v>
      </c>
      <c r="G750" t="s">
        <v>3475</v>
      </c>
      <c r="H750" t="s">
        <v>3350</v>
      </c>
      <c r="I750" t="s">
        <v>5118</v>
      </c>
      <c r="J750" t="s">
        <v>52</v>
      </c>
      <c r="K750" t="s">
        <v>110</v>
      </c>
      <c r="L750" t="s">
        <v>3343</v>
      </c>
      <c r="M750" t="s">
        <v>3477</v>
      </c>
      <c r="N750" t="s">
        <v>3478</v>
      </c>
      <c r="O750" t="s">
        <v>3346</v>
      </c>
      <c r="P750" t="s">
        <v>3343</v>
      </c>
      <c r="Q750" t="s">
        <v>3346</v>
      </c>
    </row>
    <row r="751" spans="1:17" x14ac:dyDescent="0.25">
      <c r="A751" t="s">
        <v>4734</v>
      </c>
      <c r="B751" t="s">
        <v>4735</v>
      </c>
      <c r="C751" t="s">
        <v>5081</v>
      </c>
      <c r="D751" t="s">
        <v>5082</v>
      </c>
      <c r="E751">
        <v>399055</v>
      </c>
      <c r="F751" t="s">
        <v>51</v>
      </c>
      <c r="G751" t="s">
        <v>3475</v>
      </c>
      <c r="H751" t="s">
        <v>3350</v>
      </c>
      <c r="I751" t="s">
        <v>5119</v>
      </c>
      <c r="J751" t="s">
        <v>216</v>
      </c>
      <c r="K751" t="s">
        <v>110</v>
      </c>
      <c r="L751" t="s">
        <v>3346</v>
      </c>
      <c r="M751" t="s">
        <v>3477</v>
      </c>
      <c r="N751" t="s">
        <v>3478</v>
      </c>
      <c r="O751" t="s">
        <v>3346</v>
      </c>
      <c r="P751" t="s">
        <v>3343</v>
      </c>
      <c r="Q751" t="s">
        <v>3346</v>
      </c>
    </row>
    <row r="752" spans="1:17" x14ac:dyDescent="0.25">
      <c r="A752" t="s">
        <v>4734</v>
      </c>
      <c r="B752" t="s">
        <v>4735</v>
      </c>
      <c r="C752" t="s">
        <v>5081</v>
      </c>
      <c r="D752" t="s">
        <v>5082</v>
      </c>
      <c r="E752">
        <v>399055</v>
      </c>
      <c r="F752" t="s">
        <v>51</v>
      </c>
      <c r="G752" t="s">
        <v>3475</v>
      </c>
      <c r="H752" t="s">
        <v>3350</v>
      </c>
      <c r="I752" t="s">
        <v>5120</v>
      </c>
      <c r="J752" t="s">
        <v>908</v>
      </c>
      <c r="K752" t="s">
        <v>110</v>
      </c>
      <c r="L752" t="s">
        <v>3346</v>
      </c>
      <c r="M752" t="s">
        <v>3477</v>
      </c>
      <c r="N752" t="s">
        <v>3478</v>
      </c>
      <c r="O752" t="s">
        <v>3346</v>
      </c>
      <c r="P752" t="s">
        <v>3343</v>
      </c>
      <c r="Q752" t="s">
        <v>3346</v>
      </c>
    </row>
    <row r="753" spans="1:17" x14ac:dyDescent="0.25">
      <c r="A753" t="s">
        <v>4734</v>
      </c>
      <c r="B753" t="s">
        <v>4735</v>
      </c>
      <c r="C753" t="s">
        <v>5081</v>
      </c>
      <c r="D753" t="s">
        <v>5082</v>
      </c>
      <c r="E753">
        <v>399056</v>
      </c>
      <c r="F753" t="s">
        <v>867</v>
      </c>
      <c r="G753" t="s">
        <v>3481</v>
      </c>
      <c r="H753" t="s">
        <v>3350</v>
      </c>
      <c r="I753" t="s">
        <v>5121</v>
      </c>
      <c r="J753" t="s">
        <v>869</v>
      </c>
      <c r="K753" t="s">
        <v>110</v>
      </c>
      <c r="L753" t="s">
        <v>3343</v>
      </c>
      <c r="M753" t="s">
        <v>3344</v>
      </c>
      <c r="N753" t="s">
        <v>3345</v>
      </c>
      <c r="O753" t="s">
        <v>3346</v>
      </c>
      <c r="P753" t="s">
        <v>3343</v>
      </c>
      <c r="Q753" t="s">
        <v>3346</v>
      </c>
    </row>
    <row r="754" spans="1:17" x14ac:dyDescent="0.25">
      <c r="A754" t="s">
        <v>4734</v>
      </c>
      <c r="B754" t="s">
        <v>4735</v>
      </c>
      <c r="C754" t="s">
        <v>5081</v>
      </c>
      <c r="D754" t="s">
        <v>5082</v>
      </c>
      <c r="E754">
        <v>399057</v>
      </c>
      <c r="F754" t="s">
        <v>114</v>
      </c>
      <c r="G754" t="s">
        <v>3483</v>
      </c>
      <c r="H754" t="s">
        <v>3350</v>
      </c>
      <c r="I754" t="s">
        <v>5122</v>
      </c>
      <c r="J754" t="s">
        <v>116</v>
      </c>
      <c r="K754" t="s">
        <v>110</v>
      </c>
      <c r="L754" t="s">
        <v>3343</v>
      </c>
      <c r="M754" t="s">
        <v>3344</v>
      </c>
      <c r="N754" t="s">
        <v>3345</v>
      </c>
      <c r="O754" t="s">
        <v>3346</v>
      </c>
      <c r="P754" t="s">
        <v>3343</v>
      </c>
      <c r="Q754" t="s">
        <v>3346</v>
      </c>
    </row>
    <row r="755" spans="1:17" x14ac:dyDescent="0.25">
      <c r="A755" t="s">
        <v>4734</v>
      </c>
      <c r="B755" t="s">
        <v>4735</v>
      </c>
      <c r="C755" t="s">
        <v>5081</v>
      </c>
      <c r="D755" t="s">
        <v>5082</v>
      </c>
      <c r="E755">
        <v>399057</v>
      </c>
      <c r="F755" t="s">
        <v>114</v>
      </c>
      <c r="G755" t="s">
        <v>3483</v>
      </c>
      <c r="H755" t="s">
        <v>3350</v>
      </c>
      <c r="I755" t="s">
        <v>5123</v>
      </c>
      <c r="J755" t="s">
        <v>2492</v>
      </c>
      <c r="K755" t="s">
        <v>110</v>
      </c>
      <c r="L755" t="s">
        <v>3346</v>
      </c>
      <c r="M755" t="s">
        <v>3344</v>
      </c>
      <c r="N755" t="s">
        <v>3345</v>
      </c>
      <c r="O755" t="s">
        <v>3346</v>
      </c>
      <c r="P755" t="s">
        <v>3343</v>
      </c>
      <c r="Q755" t="s">
        <v>3346</v>
      </c>
    </row>
    <row r="756" spans="1:17" x14ac:dyDescent="0.25">
      <c r="A756" t="s">
        <v>4734</v>
      </c>
      <c r="B756" t="s">
        <v>4735</v>
      </c>
      <c r="C756" t="s">
        <v>5081</v>
      </c>
      <c r="D756" t="s">
        <v>5082</v>
      </c>
      <c r="E756">
        <v>399057</v>
      </c>
      <c r="F756" t="s">
        <v>114</v>
      </c>
      <c r="G756" t="s">
        <v>3483</v>
      </c>
      <c r="H756" t="s">
        <v>3350</v>
      </c>
      <c r="I756" t="s">
        <v>5124</v>
      </c>
      <c r="J756" t="s">
        <v>4682</v>
      </c>
      <c r="K756" t="s">
        <v>110</v>
      </c>
      <c r="L756" t="s">
        <v>3346</v>
      </c>
      <c r="M756" t="s">
        <v>3344</v>
      </c>
      <c r="N756" t="s">
        <v>3345</v>
      </c>
      <c r="O756" t="s">
        <v>3346</v>
      </c>
      <c r="P756" t="s">
        <v>3343</v>
      </c>
      <c r="Q756" t="s">
        <v>3346</v>
      </c>
    </row>
    <row r="757" spans="1:17" x14ac:dyDescent="0.25">
      <c r="A757" t="s">
        <v>4734</v>
      </c>
      <c r="B757" t="s">
        <v>4735</v>
      </c>
      <c r="C757" t="s">
        <v>5081</v>
      </c>
      <c r="D757" t="s">
        <v>5082</v>
      </c>
      <c r="E757">
        <v>399059</v>
      </c>
      <c r="F757" t="s">
        <v>5125</v>
      </c>
      <c r="G757" t="s">
        <v>4684</v>
      </c>
      <c r="H757" t="s">
        <v>3394</v>
      </c>
      <c r="I757" t="s">
        <v>5126</v>
      </c>
      <c r="J757" t="s">
        <v>200</v>
      </c>
      <c r="K757" t="s">
        <v>110</v>
      </c>
      <c r="L757" t="s">
        <v>3343</v>
      </c>
      <c r="M757" t="s">
        <v>3344</v>
      </c>
      <c r="N757" t="s">
        <v>3345</v>
      </c>
      <c r="O757" t="s">
        <v>3346</v>
      </c>
      <c r="P757" t="s">
        <v>3343</v>
      </c>
      <c r="Q757" t="s">
        <v>3346</v>
      </c>
    </row>
    <row r="758" spans="1:17" x14ac:dyDescent="0.25">
      <c r="A758" t="s">
        <v>4734</v>
      </c>
      <c r="B758" t="s">
        <v>4735</v>
      </c>
      <c r="C758" t="s">
        <v>5081</v>
      </c>
      <c r="D758" t="s">
        <v>5082</v>
      </c>
      <c r="E758">
        <v>399059</v>
      </c>
      <c r="F758" t="s">
        <v>5125</v>
      </c>
      <c r="G758" t="s">
        <v>4684</v>
      </c>
      <c r="H758" t="s">
        <v>3394</v>
      </c>
      <c r="I758" t="s">
        <v>5127</v>
      </c>
      <c r="J758" t="s">
        <v>2575</v>
      </c>
      <c r="K758" t="s">
        <v>110</v>
      </c>
      <c r="L758" t="s">
        <v>3346</v>
      </c>
      <c r="M758" t="s">
        <v>3344</v>
      </c>
      <c r="N758" t="s">
        <v>3345</v>
      </c>
      <c r="O758" t="s">
        <v>3346</v>
      </c>
      <c r="P758" t="s">
        <v>3343</v>
      </c>
      <c r="Q758" t="s">
        <v>3346</v>
      </c>
    </row>
    <row r="759" spans="1:17" x14ac:dyDescent="0.25">
      <c r="A759" t="s">
        <v>4734</v>
      </c>
      <c r="B759" t="s">
        <v>4735</v>
      </c>
      <c r="C759" t="s">
        <v>5081</v>
      </c>
      <c r="D759" t="s">
        <v>5082</v>
      </c>
      <c r="E759">
        <v>399061</v>
      </c>
      <c r="F759" t="s">
        <v>2553</v>
      </c>
      <c r="G759" t="s">
        <v>3487</v>
      </c>
      <c r="H759" t="s">
        <v>2503</v>
      </c>
      <c r="I759" t="s">
        <v>5128</v>
      </c>
      <c r="J759" t="s">
        <v>2502</v>
      </c>
      <c r="K759" t="s">
        <v>110</v>
      </c>
      <c r="L759" t="s">
        <v>3343</v>
      </c>
      <c r="M759" t="s">
        <v>3344</v>
      </c>
      <c r="N759" t="s">
        <v>3345</v>
      </c>
      <c r="O759" t="s">
        <v>3346</v>
      </c>
      <c r="P759" t="s">
        <v>3343</v>
      </c>
      <c r="Q759" t="s">
        <v>3346</v>
      </c>
    </row>
    <row r="760" spans="1:17" x14ac:dyDescent="0.25">
      <c r="A760" t="s">
        <v>4734</v>
      </c>
      <c r="B760" t="s">
        <v>4735</v>
      </c>
      <c r="C760" t="s">
        <v>5081</v>
      </c>
      <c r="D760" t="s">
        <v>5082</v>
      </c>
      <c r="E760">
        <v>399061</v>
      </c>
      <c r="F760" t="s">
        <v>2553</v>
      </c>
      <c r="G760" t="s">
        <v>3487</v>
      </c>
      <c r="H760" t="s">
        <v>2503</v>
      </c>
      <c r="I760" t="s">
        <v>5129</v>
      </c>
      <c r="J760" t="s">
        <v>3490</v>
      </c>
      <c r="K760" t="s">
        <v>110</v>
      </c>
      <c r="L760" t="s">
        <v>3346</v>
      </c>
      <c r="M760" t="s">
        <v>3344</v>
      </c>
      <c r="N760" t="s">
        <v>3345</v>
      </c>
      <c r="O760" t="s">
        <v>3346</v>
      </c>
      <c r="P760" t="s">
        <v>3343</v>
      </c>
      <c r="Q760" t="s">
        <v>3346</v>
      </c>
    </row>
    <row r="761" spans="1:17" x14ac:dyDescent="0.25">
      <c r="A761" t="s">
        <v>4734</v>
      </c>
      <c r="B761" t="s">
        <v>4735</v>
      </c>
      <c r="C761" t="s">
        <v>5081</v>
      </c>
      <c r="D761" t="s">
        <v>5082</v>
      </c>
      <c r="E761">
        <v>399061</v>
      </c>
      <c r="F761" t="s">
        <v>2553</v>
      </c>
      <c r="G761" t="s">
        <v>3487</v>
      </c>
      <c r="H761" t="s">
        <v>2503</v>
      </c>
      <c r="I761" t="s">
        <v>5130</v>
      </c>
      <c r="J761" t="s">
        <v>3492</v>
      </c>
      <c r="K761" t="s">
        <v>110</v>
      </c>
      <c r="L761" t="s">
        <v>3346</v>
      </c>
      <c r="M761" t="s">
        <v>3344</v>
      </c>
      <c r="N761" t="s">
        <v>3345</v>
      </c>
      <c r="O761" t="s">
        <v>3346</v>
      </c>
      <c r="P761" t="s">
        <v>3343</v>
      </c>
      <c r="Q761" t="s">
        <v>3346</v>
      </c>
    </row>
    <row r="762" spans="1:17" x14ac:dyDescent="0.25">
      <c r="A762" t="s">
        <v>4734</v>
      </c>
      <c r="B762" t="s">
        <v>4735</v>
      </c>
      <c r="C762" t="s">
        <v>5081</v>
      </c>
      <c r="D762" t="s">
        <v>5082</v>
      </c>
      <c r="E762">
        <v>399061</v>
      </c>
      <c r="F762" t="s">
        <v>2553</v>
      </c>
      <c r="G762" t="s">
        <v>3487</v>
      </c>
      <c r="H762" t="s">
        <v>2503</v>
      </c>
      <c r="I762" t="s">
        <v>5131</v>
      </c>
      <c r="J762" t="s">
        <v>3494</v>
      </c>
      <c r="K762" t="s">
        <v>110</v>
      </c>
      <c r="L762" t="s">
        <v>3346</v>
      </c>
      <c r="M762" t="s">
        <v>3344</v>
      </c>
      <c r="N762" t="s">
        <v>3345</v>
      </c>
      <c r="O762" t="s">
        <v>3346</v>
      </c>
      <c r="P762" t="s">
        <v>3343</v>
      </c>
      <c r="Q762" t="s">
        <v>3346</v>
      </c>
    </row>
    <row r="763" spans="1:17" x14ac:dyDescent="0.25">
      <c r="A763" t="s">
        <v>4734</v>
      </c>
      <c r="B763" t="s">
        <v>4735</v>
      </c>
      <c r="C763" t="s">
        <v>5081</v>
      </c>
      <c r="D763" t="s">
        <v>5082</v>
      </c>
      <c r="E763">
        <v>399061</v>
      </c>
      <c r="F763" t="s">
        <v>2553</v>
      </c>
      <c r="G763" t="s">
        <v>3487</v>
      </c>
      <c r="H763" t="s">
        <v>2503</v>
      </c>
      <c r="I763" t="s">
        <v>5132</v>
      </c>
      <c r="J763" t="s">
        <v>3496</v>
      </c>
      <c r="K763" t="s">
        <v>110</v>
      </c>
      <c r="L763" t="s">
        <v>3346</v>
      </c>
      <c r="M763" t="s">
        <v>3344</v>
      </c>
      <c r="N763" t="s">
        <v>3345</v>
      </c>
      <c r="O763" t="s">
        <v>3346</v>
      </c>
      <c r="P763" t="s">
        <v>3343</v>
      </c>
      <c r="Q763" t="s">
        <v>3346</v>
      </c>
    </row>
    <row r="764" spans="1:17" x14ac:dyDescent="0.25">
      <c r="A764" t="s">
        <v>4734</v>
      </c>
      <c r="B764" t="s">
        <v>4735</v>
      </c>
      <c r="C764" t="s">
        <v>5081</v>
      </c>
      <c r="D764" t="s">
        <v>5082</v>
      </c>
      <c r="E764">
        <v>399061</v>
      </c>
      <c r="F764" t="s">
        <v>2553</v>
      </c>
      <c r="G764" t="s">
        <v>3487</v>
      </c>
      <c r="H764" t="s">
        <v>2503</v>
      </c>
      <c r="I764" t="s">
        <v>5133</v>
      </c>
      <c r="J764" t="s">
        <v>3464</v>
      </c>
      <c r="K764" t="s">
        <v>110</v>
      </c>
      <c r="L764" t="s">
        <v>3346</v>
      </c>
      <c r="M764" t="s">
        <v>3344</v>
      </c>
      <c r="N764" t="s">
        <v>3345</v>
      </c>
      <c r="O764" t="s">
        <v>3346</v>
      </c>
      <c r="P764" t="s">
        <v>3343</v>
      </c>
      <c r="Q764" t="s">
        <v>3346</v>
      </c>
    </row>
    <row r="765" spans="1:17" x14ac:dyDescent="0.25">
      <c r="A765" t="s">
        <v>4734</v>
      </c>
      <c r="B765" t="s">
        <v>4735</v>
      </c>
      <c r="C765" t="s">
        <v>5081</v>
      </c>
      <c r="D765" t="s">
        <v>5082</v>
      </c>
      <c r="E765">
        <v>399062</v>
      </c>
      <c r="F765" t="s">
        <v>4693</v>
      </c>
      <c r="G765" t="s">
        <v>4694</v>
      </c>
      <c r="H765" t="s">
        <v>3429</v>
      </c>
      <c r="I765" t="s">
        <v>5134</v>
      </c>
      <c r="J765" t="s">
        <v>4693</v>
      </c>
      <c r="K765" t="s">
        <v>110</v>
      </c>
      <c r="L765" t="s">
        <v>3343</v>
      </c>
      <c r="M765" t="s">
        <v>3344</v>
      </c>
      <c r="N765" t="s">
        <v>3345</v>
      </c>
      <c r="O765" t="s">
        <v>3346</v>
      </c>
      <c r="P765" t="s">
        <v>3343</v>
      </c>
      <c r="Q765" t="s">
        <v>3346</v>
      </c>
    </row>
    <row r="766" spans="1:17" x14ac:dyDescent="0.25">
      <c r="A766" t="s">
        <v>4734</v>
      </c>
      <c r="B766" t="s">
        <v>4735</v>
      </c>
      <c r="C766" t="s">
        <v>5081</v>
      </c>
      <c r="D766" t="s">
        <v>5082</v>
      </c>
      <c r="E766">
        <v>399062</v>
      </c>
      <c r="F766" t="s">
        <v>4693</v>
      </c>
      <c r="G766" t="s">
        <v>4694</v>
      </c>
      <c r="H766" t="s">
        <v>3429</v>
      </c>
      <c r="I766" t="s">
        <v>5135</v>
      </c>
      <c r="J766" t="s">
        <v>4697</v>
      </c>
      <c r="K766" t="s">
        <v>3433</v>
      </c>
      <c r="L766" t="s">
        <v>3346</v>
      </c>
      <c r="M766" t="s">
        <v>3344</v>
      </c>
      <c r="N766" t="s">
        <v>3345</v>
      </c>
      <c r="O766" t="s">
        <v>3346</v>
      </c>
      <c r="P766" t="s">
        <v>3343</v>
      </c>
      <c r="Q766" t="s">
        <v>3346</v>
      </c>
    </row>
    <row r="767" spans="1:17" x14ac:dyDescent="0.25">
      <c r="A767" t="s">
        <v>4734</v>
      </c>
      <c r="B767" t="s">
        <v>4735</v>
      </c>
      <c r="C767" t="s">
        <v>5081</v>
      </c>
      <c r="D767" t="s">
        <v>5082</v>
      </c>
      <c r="E767">
        <v>399062</v>
      </c>
      <c r="F767" t="s">
        <v>4693</v>
      </c>
      <c r="G767" t="s">
        <v>4694</v>
      </c>
      <c r="H767" t="s">
        <v>3429</v>
      </c>
      <c r="I767" t="s">
        <v>5136</v>
      </c>
      <c r="J767" t="s">
        <v>4699</v>
      </c>
      <c r="K767" t="s">
        <v>110</v>
      </c>
      <c r="L767" t="s">
        <v>3346</v>
      </c>
      <c r="M767" t="s">
        <v>3344</v>
      </c>
      <c r="N767" t="s">
        <v>3345</v>
      </c>
      <c r="O767" t="s">
        <v>3346</v>
      </c>
      <c r="P767" t="s">
        <v>3343</v>
      </c>
      <c r="Q767" t="s">
        <v>3346</v>
      </c>
    </row>
    <row r="768" spans="1:17" x14ac:dyDescent="0.25">
      <c r="A768" t="s">
        <v>4734</v>
      </c>
      <c r="B768" t="s">
        <v>4735</v>
      </c>
      <c r="C768" t="s">
        <v>5081</v>
      </c>
      <c r="D768" t="s">
        <v>5082</v>
      </c>
      <c r="E768">
        <v>399063</v>
      </c>
      <c r="F768" t="s">
        <v>893</v>
      </c>
      <c r="G768" t="s">
        <v>3497</v>
      </c>
      <c r="H768" t="s">
        <v>3498</v>
      </c>
      <c r="I768" t="s">
        <v>5137</v>
      </c>
      <c r="J768" t="s">
        <v>895</v>
      </c>
      <c r="K768" t="s">
        <v>110</v>
      </c>
      <c r="L768" t="s">
        <v>3343</v>
      </c>
      <c r="M768" t="s">
        <v>3344</v>
      </c>
      <c r="N768" t="s">
        <v>3345</v>
      </c>
      <c r="O768" t="s">
        <v>3346</v>
      </c>
      <c r="P768" t="s">
        <v>3343</v>
      </c>
      <c r="Q768" t="s">
        <v>3346</v>
      </c>
    </row>
    <row r="769" spans="1:17" x14ac:dyDescent="0.25">
      <c r="A769" t="s">
        <v>4734</v>
      </c>
      <c r="B769" t="s">
        <v>4735</v>
      </c>
      <c r="C769" t="s">
        <v>5081</v>
      </c>
      <c r="D769" t="s">
        <v>5082</v>
      </c>
      <c r="E769">
        <v>399063</v>
      </c>
      <c r="F769" t="s">
        <v>893</v>
      </c>
      <c r="G769" t="s">
        <v>3497</v>
      </c>
      <c r="H769" t="s">
        <v>3498</v>
      </c>
      <c r="I769" t="s">
        <v>5138</v>
      </c>
      <c r="J769" t="s">
        <v>4818</v>
      </c>
      <c r="K769" t="s">
        <v>110</v>
      </c>
      <c r="L769" t="s">
        <v>3346</v>
      </c>
      <c r="M769" t="s">
        <v>3344</v>
      </c>
      <c r="N769" t="s">
        <v>3345</v>
      </c>
      <c r="O769" t="s">
        <v>3346</v>
      </c>
      <c r="P769" t="s">
        <v>3343</v>
      </c>
      <c r="Q769" t="s">
        <v>3346</v>
      </c>
    </row>
    <row r="770" spans="1:17" x14ac:dyDescent="0.25">
      <c r="A770" t="s">
        <v>4734</v>
      </c>
      <c r="B770" t="s">
        <v>4735</v>
      </c>
      <c r="C770" t="s">
        <v>5081</v>
      </c>
      <c r="D770" t="s">
        <v>5082</v>
      </c>
      <c r="E770">
        <v>399064</v>
      </c>
      <c r="F770" t="s">
        <v>2185</v>
      </c>
      <c r="G770" t="s">
        <v>3500</v>
      </c>
      <c r="H770" t="s">
        <v>3498</v>
      </c>
      <c r="I770" t="s">
        <v>5139</v>
      </c>
      <c r="J770" t="s">
        <v>1579</v>
      </c>
      <c r="K770" t="s">
        <v>110</v>
      </c>
      <c r="L770" t="s">
        <v>3343</v>
      </c>
      <c r="M770" t="s">
        <v>3344</v>
      </c>
      <c r="N770" t="s">
        <v>3345</v>
      </c>
      <c r="O770" t="s">
        <v>3346</v>
      </c>
      <c r="P770" t="s">
        <v>3343</v>
      </c>
      <c r="Q770" t="s">
        <v>3346</v>
      </c>
    </row>
    <row r="771" spans="1:17" x14ac:dyDescent="0.25">
      <c r="A771" t="s">
        <v>4734</v>
      </c>
      <c r="B771" t="s">
        <v>4735</v>
      </c>
      <c r="C771" t="s">
        <v>5081</v>
      </c>
      <c r="D771" t="s">
        <v>5082</v>
      </c>
      <c r="E771">
        <v>399064</v>
      </c>
      <c r="F771" t="s">
        <v>2185</v>
      </c>
      <c r="G771" t="s">
        <v>3500</v>
      </c>
      <c r="H771" t="s">
        <v>3498</v>
      </c>
      <c r="I771" t="s">
        <v>5140</v>
      </c>
      <c r="J771" t="s">
        <v>3503</v>
      </c>
      <c r="K771" t="s">
        <v>38</v>
      </c>
      <c r="L771" t="s">
        <v>3346</v>
      </c>
      <c r="M771" t="s">
        <v>3344</v>
      </c>
      <c r="N771" t="s">
        <v>3345</v>
      </c>
      <c r="O771" t="s">
        <v>3346</v>
      </c>
      <c r="P771" t="s">
        <v>3343</v>
      </c>
      <c r="Q771" t="s">
        <v>3346</v>
      </c>
    </row>
    <row r="772" spans="1:17" x14ac:dyDescent="0.25">
      <c r="A772" t="s">
        <v>4734</v>
      </c>
      <c r="B772" t="s">
        <v>4735</v>
      </c>
      <c r="C772" t="s">
        <v>5081</v>
      </c>
      <c r="D772" t="s">
        <v>5082</v>
      </c>
      <c r="E772">
        <v>399064</v>
      </c>
      <c r="F772" t="s">
        <v>2185</v>
      </c>
      <c r="G772" t="s">
        <v>3500</v>
      </c>
      <c r="H772" t="s">
        <v>3498</v>
      </c>
      <c r="I772" t="s">
        <v>5141</v>
      </c>
      <c r="J772" t="s">
        <v>3505</v>
      </c>
      <c r="K772" t="s">
        <v>110</v>
      </c>
      <c r="L772" t="s">
        <v>3346</v>
      </c>
      <c r="M772" t="s">
        <v>3344</v>
      </c>
      <c r="N772" t="s">
        <v>3345</v>
      </c>
      <c r="O772" t="s">
        <v>3346</v>
      </c>
      <c r="P772" t="s">
        <v>3343</v>
      </c>
      <c r="Q772" t="s">
        <v>3346</v>
      </c>
    </row>
    <row r="773" spans="1:17" x14ac:dyDescent="0.25">
      <c r="A773" t="s">
        <v>4734</v>
      </c>
      <c r="B773" t="s">
        <v>4735</v>
      </c>
      <c r="C773" t="s">
        <v>5081</v>
      </c>
      <c r="D773" t="s">
        <v>5082</v>
      </c>
      <c r="E773">
        <v>399064</v>
      </c>
      <c r="F773" t="s">
        <v>2185</v>
      </c>
      <c r="G773" t="s">
        <v>3500</v>
      </c>
      <c r="H773" t="s">
        <v>3498</v>
      </c>
      <c r="I773" t="s">
        <v>5142</v>
      </c>
      <c r="J773" t="s">
        <v>3507</v>
      </c>
      <c r="K773" t="s">
        <v>110</v>
      </c>
      <c r="L773" t="s">
        <v>3346</v>
      </c>
      <c r="M773" t="s">
        <v>3344</v>
      </c>
      <c r="N773" t="s">
        <v>3345</v>
      </c>
      <c r="O773" t="s">
        <v>3346</v>
      </c>
      <c r="P773" t="s">
        <v>3343</v>
      </c>
      <c r="Q773" t="s">
        <v>3346</v>
      </c>
    </row>
    <row r="774" spans="1:17" x14ac:dyDescent="0.25">
      <c r="A774" t="s">
        <v>4734</v>
      </c>
      <c r="B774" t="s">
        <v>4735</v>
      </c>
      <c r="C774" t="s">
        <v>5081</v>
      </c>
      <c r="D774" t="s">
        <v>5082</v>
      </c>
      <c r="E774">
        <v>399065</v>
      </c>
      <c r="F774" t="s">
        <v>2542</v>
      </c>
      <c r="G774" t="s">
        <v>5143</v>
      </c>
      <c r="H774" t="s">
        <v>3350</v>
      </c>
      <c r="I774" t="s">
        <v>5144</v>
      </c>
      <c r="J774" t="s">
        <v>2544</v>
      </c>
      <c r="K774" t="s">
        <v>110</v>
      </c>
      <c r="L774" t="s">
        <v>3343</v>
      </c>
      <c r="M774" t="s">
        <v>3477</v>
      </c>
      <c r="N774" t="s">
        <v>3513</v>
      </c>
      <c r="O774" t="s">
        <v>3346</v>
      </c>
      <c r="P774" t="s">
        <v>3343</v>
      </c>
      <c r="Q774" t="s">
        <v>3346</v>
      </c>
    </row>
    <row r="775" spans="1:17" x14ac:dyDescent="0.25">
      <c r="A775" t="s">
        <v>4734</v>
      </c>
      <c r="B775" t="s">
        <v>4735</v>
      </c>
      <c r="C775" t="s">
        <v>5081</v>
      </c>
      <c r="D775" t="s">
        <v>5082</v>
      </c>
      <c r="E775">
        <v>399066</v>
      </c>
      <c r="F775" t="s">
        <v>3508</v>
      </c>
      <c r="G775" t="s">
        <v>3509</v>
      </c>
      <c r="H775" t="s">
        <v>3510</v>
      </c>
      <c r="I775" t="s">
        <v>5145</v>
      </c>
      <c r="J775" t="s">
        <v>3512</v>
      </c>
      <c r="K775" t="s">
        <v>38</v>
      </c>
      <c r="L775" t="s">
        <v>3343</v>
      </c>
      <c r="M775" t="s">
        <v>3477</v>
      </c>
      <c r="N775" t="s">
        <v>3513</v>
      </c>
      <c r="O775" t="s">
        <v>3346</v>
      </c>
      <c r="P775" t="s">
        <v>3343</v>
      </c>
      <c r="Q775" t="s">
        <v>3346</v>
      </c>
    </row>
    <row r="776" spans="1:17" x14ac:dyDescent="0.25">
      <c r="A776" t="s">
        <v>4734</v>
      </c>
      <c r="B776" t="s">
        <v>4735</v>
      </c>
      <c r="C776" t="s">
        <v>5081</v>
      </c>
      <c r="D776" t="s">
        <v>5082</v>
      </c>
      <c r="E776">
        <v>399067</v>
      </c>
      <c r="F776" t="s">
        <v>2347</v>
      </c>
      <c r="G776" t="s">
        <v>3514</v>
      </c>
      <c r="H776" t="s">
        <v>3515</v>
      </c>
      <c r="I776" t="s">
        <v>5146</v>
      </c>
      <c r="J776" t="s">
        <v>3517</v>
      </c>
      <c r="K776" t="s">
        <v>110</v>
      </c>
      <c r="L776" t="s">
        <v>3343</v>
      </c>
      <c r="M776" t="s">
        <v>3344</v>
      </c>
      <c r="N776" t="s">
        <v>3345</v>
      </c>
      <c r="O776" t="s">
        <v>3346</v>
      </c>
      <c r="P776" t="s">
        <v>3343</v>
      </c>
      <c r="Q776" t="s">
        <v>3346</v>
      </c>
    </row>
    <row r="777" spans="1:17" x14ac:dyDescent="0.25">
      <c r="A777" t="s">
        <v>4734</v>
      </c>
      <c r="B777" t="s">
        <v>4735</v>
      </c>
      <c r="C777" t="s">
        <v>5081</v>
      </c>
      <c r="D777" t="s">
        <v>5082</v>
      </c>
      <c r="E777">
        <v>399068</v>
      </c>
      <c r="F777" t="s">
        <v>375</v>
      </c>
      <c r="G777" t="s">
        <v>3518</v>
      </c>
      <c r="H777" t="s">
        <v>3350</v>
      </c>
      <c r="I777" t="s">
        <v>5147</v>
      </c>
      <c r="J777" t="s">
        <v>154</v>
      </c>
      <c r="K777" t="s">
        <v>110</v>
      </c>
      <c r="L777" t="s">
        <v>3343</v>
      </c>
      <c r="M777" t="s">
        <v>3344</v>
      </c>
      <c r="N777" t="s">
        <v>3345</v>
      </c>
      <c r="O777" t="s">
        <v>3346</v>
      </c>
      <c r="P777" t="s">
        <v>3343</v>
      </c>
      <c r="Q777" t="s">
        <v>3346</v>
      </c>
    </row>
    <row r="778" spans="1:17" x14ac:dyDescent="0.25">
      <c r="A778" t="s">
        <v>4734</v>
      </c>
      <c r="B778" t="s">
        <v>4735</v>
      </c>
      <c r="C778" t="s">
        <v>5081</v>
      </c>
      <c r="D778" t="s">
        <v>5082</v>
      </c>
      <c r="E778">
        <v>399069</v>
      </c>
      <c r="F778" t="s">
        <v>1896</v>
      </c>
      <c r="G778" t="s">
        <v>3520</v>
      </c>
      <c r="H778" t="s">
        <v>3350</v>
      </c>
      <c r="I778" t="s">
        <v>5148</v>
      </c>
      <c r="J778" t="s">
        <v>1898</v>
      </c>
      <c r="K778" t="s">
        <v>110</v>
      </c>
      <c r="L778" t="s">
        <v>3343</v>
      </c>
      <c r="M778" t="s">
        <v>3344</v>
      </c>
      <c r="N778" t="s">
        <v>3345</v>
      </c>
      <c r="O778" t="s">
        <v>3346</v>
      </c>
      <c r="P778" t="s">
        <v>3343</v>
      </c>
      <c r="Q778" t="s">
        <v>3346</v>
      </c>
    </row>
    <row r="779" spans="1:17" x14ac:dyDescent="0.25">
      <c r="A779" t="s">
        <v>4734</v>
      </c>
      <c r="B779" t="s">
        <v>4735</v>
      </c>
      <c r="C779" t="s">
        <v>5081</v>
      </c>
      <c r="D779" t="s">
        <v>5082</v>
      </c>
      <c r="E779">
        <v>399070</v>
      </c>
      <c r="F779" t="s">
        <v>3522</v>
      </c>
      <c r="G779" t="s">
        <v>3523</v>
      </c>
      <c r="H779" t="s">
        <v>3429</v>
      </c>
      <c r="I779" t="s">
        <v>5149</v>
      </c>
      <c r="J779" t="s">
        <v>3522</v>
      </c>
      <c r="K779" t="s">
        <v>110</v>
      </c>
      <c r="L779" t="s">
        <v>3343</v>
      </c>
      <c r="M779" t="s">
        <v>3344</v>
      </c>
      <c r="N779" t="s">
        <v>3345</v>
      </c>
      <c r="O779" t="s">
        <v>3346</v>
      </c>
      <c r="P779" t="s">
        <v>3343</v>
      </c>
      <c r="Q779" t="s">
        <v>3346</v>
      </c>
    </row>
    <row r="780" spans="1:17" x14ac:dyDescent="0.25">
      <c r="A780" t="s">
        <v>4734</v>
      </c>
      <c r="B780" t="s">
        <v>4735</v>
      </c>
      <c r="C780" t="s">
        <v>5081</v>
      </c>
      <c r="D780" t="s">
        <v>5082</v>
      </c>
      <c r="E780">
        <v>399071</v>
      </c>
      <c r="F780" t="s">
        <v>128</v>
      </c>
      <c r="G780" t="s">
        <v>3525</v>
      </c>
      <c r="H780" t="s">
        <v>3634</v>
      </c>
      <c r="I780" t="s">
        <v>5150</v>
      </c>
      <c r="J780" t="s">
        <v>1193</v>
      </c>
      <c r="K780" t="s">
        <v>110</v>
      </c>
      <c r="L780" t="s">
        <v>3343</v>
      </c>
      <c r="M780" t="s">
        <v>3344</v>
      </c>
      <c r="N780" t="s">
        <v>3345</v>
      </c>
      <c r="O780" t="s">
        <v>3346</v>
      </c>
      <c r="P780" t="s">
        <v>3343</v>
      </c>
      <c r="Q780" t="s">
        <v>3346</v>
      </c>
    </row>
    <row r="781" spans="1:17" x14ac:dyDescent="0.25">
      <c r="A781" t="s">
        <v>4734</v>
      </c>
      <c r="B781" t="s">
        <v>4735</v>
      </c>
      <c r="C781" t="s">
        <v>5081</v>
      </c>
      <c r="D781" t="s">
        <v>5082</v>
      </c>
      <c r="E781">
        <v>399071</v>
      </c>
      <c r="F781" t="s">
        <v>128</v>
      </c>
      <c r="G781" t="s">
        <v>3525</v>
      </c>
      <c r="H781" t="s">
        <v>3634</v>
      </c>
      <c r="I781" t="s">
        <v>5151</v>
      </c>
      <c r="J781" t="s">
        <v>935</v>
      </c>
      <c r="K781" t="s">
        <v>110</v>
      </c>
      <c r="L781" t="s">
        <v>3346</v>
      </c>
      <c r="M781" t="s">
        <v>3344</v>
      </c>
      <c r="N781" t="s">
        <v>3345</v>
      </c>
      <c r="O781" t="s">
        <v>3346</v>
      </c>
      <c r="P781" t="s">
        <v>3343</v>
      </c>
      <c r="Q781" t="s">
        <v>3346</v>
      </c>
    </row>
    <row r="782" spans="1:17" x14ac:dyDescent="0.25">
      <c r="A782" t="s">
        <v>4734</v>
      </c>
      <c r="B782" t="s">
        <v>4735</v>
      </c>
      <c r="C782" t="s">
        <v>5081</v>
      </c>
      <c r="D782" t="s">
        <v>5082</v>
      </c>
      <c r="E782">
        <v>399072</v>
      </c>
      <c r="F782" t="s">
        <v>3537</v>
      </c>
      <c r="G782" t="s">
        <v>3538</v>
      </c>
      <c r="H782" t="s">
        <v>2503</v>
      </c>
      <c r="I782" t="s">
        <v>5152</v>
      </c>
      <c r="J782" t="s">
        <v>3540</v>
      </c>
      <c r="K782" t="s">
        <v>110</v>
      </c>
      <c r="L782" t="s">
        <v>3343</v>
      </c>
      <c r="M782" t="s">
        <v>3344</v>
      </c>
      <c r="N782" t="s">
        <v>3345</v>
      </c>
      <c r="O782" t="s">
        <v>3346</v>
      </c>
      <c r="P782" t="s">
        <v>3343</v>
      </c>
      <c r="Q782" t="s">
        <v>3346</v>
      </c>
    </row>
    <row r="783" spans="1:17" x14ac:dyDescent="0.25">
      <c r="A783" t="s">
        <v>4734</v>
      </c>
      <c r="B783" t="s">
        <v>4735</v>
      </c>
      <c r="C783" t="s">
        <v>5081</v>
      </c>
      <c r="D783" t="s">
        <v>5082</v>
      </c>
      <c r="E783">
        <v>399073</v>
      </c>
      <c r="F783" t="s">
        <v>3541</v>
      </c>
      <c r="G783" t="s">
        <v>3542</v>
      </c>
      <c r="H783" t="s">
        <v>2503</v>
      </c>
      <c r="I783" t="s">
        <v>5153</v>
      </c>
      <c r="J783" t="s">
        <v>3544</v>
      </c>
      <c r="K783" t="s">
        <v>110</v>
      </c>
      <c r="L783" t="s">
        <v>3343</v>
      </c>
      <c r="M783" t="s">
        <v>3344</v>
      </c>
      <c r="N783" t="s">
        <v>3345</v>
      </c>
      <c r="O783" t="s">
        <v>3346</v>
      </c>
      <c r="P783" t="s">
        <v>3343</v>
      </c>
      <c r="Q783" t="s">
        <v>3346</v>
      </c>
    </row>
    <row r="784" spans="1:17" x14ac:dyDescent="0.25">
      <c r="A784" t="s">
        <v>5154</v>
      </c>
      <c r="B784" t="s">
        <v>5155</v>
      </c>
      <c r="C784" t="s">
        <v>5156</v>
      </c>
      <c r="D784" t="s">
        <v>5157</v>
      </c>
      <c r="E784">
        <v>401001</v>
      </c>
      <c r="F784" t="s">
        <v>5158</v>
      </c>
      <c r="G784" t="s">
        <v>5159</v>
      </c>
      <c r="H784" t="s">
        <v>4857</v>
      </c>
      <c r="I784" t="s">
        <v>5160</v>
      </c>
      <c r="J784" t="s">
        <v>5161</v>
      </c>
      <c r="K784" t="s">
        <v>110</v>
      </c>
      <c r="L784" t="s">
        <v>3343</v>
      </c>
      <c r="M784" t="s">
        <v>3477</v>
      </c>
      <c r="N784" t="s">
        <v>3603</v>
      </c>
      <c r="O784" t="s">
        <v>3343</v>
      </c>
      <c r="P784" t="s">
        <v>3343</v>
      </c>
      <c r="Q784" t="s">
        <v>3346</v>
      </c>
    </row>
    <row r="785" spans="1:17" x14ac:dyDescent="0.25">
      <c r="A785" t="s">
        <v>5154</v>
      </c>
      <c r="B785" t="s">
        <v>5155</v>
      </c>
      <c r="C785" t="s">
        <v>5156</v>
      </c>
      <c r="D785" t="s">
        <v>5157</v>
      </c>
      <c r="E785">
        <v>401002</v>
      </c>
      <c r="F785" t="s">
        <v>5162</v>
      </c>
      <c r="G785" t="s">
        <v>5163</v>
      </c>
      <c r="H785" t="s">
        <v>4857</v>
      </c>
      <c r="I785" t="s">
        <v>5164</v>
      </c>
      <c r="J785" t="s">
        <v>5165</v>
      </c>
      <c r="K785" t="s">
        <v>110</v>
      </c>
      <c r="L785" t="s">
        <v>3343</v>
      </c>
      <c r="M785" t="s">
        <v>3477</v>
      </c>
      <c r="N785" t="s">
        <v>3603</v>
      </c>
      <c r="O785" t="s">
        <v>3346</v>
      </c>
      <c r="P785" t="s">
        <v>3343</v>
      </c>
      <c r="Q785" t="s">
        <v>3346</v>
      </c>
    </row>
    <row r="786" spans="1:17" x14ac:dyDescent="0.25">
      <c r="A786" t="s">
        <v>5154</v>
      </c>
      <c r="B786" t="s">
        <v>5155</v>
      </c>
      <c r="C786" t="s">
        <v>5156</v>
      </c>
      <c r="D786" t="s">
        <v>5157</v>
      </c>
      <c r="E786">
        <v>401003</v>
      </c>
      <c r="F786" t="s">
        <v>5166</v>
      </c>
      <c r="G786" t="s">
        <v>5167</v>
      </c>
      <c r="H786" t="s">
        <v>4857</v>
      </c>
      <c r="I786" t="s">
        <v>5168</v>
      </c>
      <c r="J786" t="s">
        <v>5169</v>
      </c>
      <c r="K786" t="s">
        <v>110</v>
      </c>
      <c r="L786" t="s">
        <v>3343</v>
      </c>
      <c r="M786" t="s">
        <v>3477</v>
      </c>
      <c r="N786" t="s">
        <v>3603</v>
      </c>
      <c r="O786" t="s">
        <v>3346</v>
      </c>
      <c r="P786" t="s">
        <v>3343</v>
      </c>
      <c r="Q786" t="s">
        <v>3346</v>
      </c>
    </row>
    <row r="787" spans="1:17" x14ac:dyDescent="0.25">
      <c r="A787" t="s">
        <v>5154</v>
      </c>
      <c r="B787" t="s">
        <v>5155</v>
      </c>
      <c r="C787" t="s">
        <v>5156</v>
      </c>
      <c r="D787" t="s">
        <v>5157</v>
      </c>
      <c r="E787">
        <v>401004</v>
      </c>
      <c r="F787" t="s">
        <v>5170</v>
      </c>
      <c r="G787" t="s">
        <v>5171</v>
      </c>
      <c r="H787" t="s">
        <v>4857</v>
      </c>
      <c r="I787" t="s">
        <v>5172</v>
      </c>
      <c r="J787" t="s">
        <v>5173</v>
      </c>
      <c r="K787" t="s">
        <v>110</v>
      </c>
      <c r="L787" t="s">
        <v>3343</v>
      </c>
      <c r="M787" t="s">
        <v>3477</v>
      </c>
      <c r="N787" t="s">
        <v>3603</v>
      </c>
      <c r="O787" t="s">
        <v>3343</v>
      </c>
      <c r="P787" t="s">
        <v>3343</v>
      </c>
      <c r="Q787" t="s">
        <v>3346</v>
      </c>
    </row>
    <row r="788" spans="1:17" x14ac:dyDescent="0.25">
      <c r="A788" t="s">
        <v>5154</v>
      </c>
      <c r="B788" t="s">
        <v>5155</v>
      </c>
      <c r="C788" t="s">
        <v>5156</v>
      </c>
      <c r="D788" t="s">
        <v>5157</v>
      </c>
      <c r="E788">
        <v>401004</v>
      </c>
      <c r="F788" t="s">
        <v>5170</v>
      </c>
      <c r="G788" t="s">
        <v>5171</v>
      </c>
      <c r="H788" t="s">
        <v>4857</v>
      </c>
      <c r="I788" t="s">
        <v>5174</v>
      </c>
      <c r="J788" t="s">
        <v>5175</v>
      </c>
      <c r="K788" t="s">
        <v>110</v>
      </c>
      <c r="L788" t="s">
        <v>3346</v>
      </c>
      <c r="M788" t="s">
        <v>3477</v>
      </c>
      <c r="N788" t="s">
        <v>3603</v>
      </c>
      <c r="O788" t="s">
        <v>3343</v>
      </c>
      <c r="P788" t="s">
        <v>3343</v>
      </c>
      <c r="Q788" t="s">
        <v>3346</v>
      </c>
    </row>
    <row r="789" spans="1:17" x14ac:dyDescent="0.25">
      <c r="A789" t="s">
        <v>5154</v>
      </c>
      <c r="B789" t="s">
        <v>5155</v>
      </c>
      <c r="C789" t="s">
        <v>5156</v>
      </c>
      <c r="D789" t="s">
        <v>5157</v>
      </c>
      <c r="E789">
        <v>401005</v>
      </c>
      <c r="F789" t="s">
        <v>5176</v>
      </c>
      <c r="G789" t="s">
        <v>5177</v>
      </c>
      <c r="H789" t="s">
        <v>4857</v>
      </c>
      <c r="I789" t="s">
        <v>5178</v>
      </c>
      <c r="J789" t="s">
        <v>5179</v>
      </c>
      <c r="K789" t="s">
        <v>110</v>
      </c>
      <c r="L789" t="s">
        <v>3343</v>
      </c>
      <c r="M789" t="s">
        <v>3477</v>
      </c>
      <c r="N789" t="s">
        <v>3603</v>
      </c>
      <c r="O789" t="s">
        <v>3343</v>
      </c>
      <c r="P789" t="s">
        <v>3343</v>
      </c>
      <c r="Q789" t="s">
        <v>3346</v>
      </c>
    </row>
    <row r="790" spans="1:17" x14ac:dyDescent="0.25">
      <c r="A790" t="s">
        <v>5154</v>
      </c>
      <c r="B790" t="s">
        <v>5155</v>
      </c>
      <c r="C790" t="s">
        <v>5156</v>
      </c>
      <c r="D790" t="s">
        <v>5157</v>
      </c>
      <c r="E790">
        <v>401006</v>
      </c>
      <c r="F790" t="s">
        <v>5180</v>
      </c>
      <c r="G790" t="s">
        <v>5181</v>
      </c>
      <c r="H790" t="s">
        <v>4857</v>
      </c>
      <c r="I790" t="s">
        <v>5182</v>
      </c>
      <c r="J790" t="s">
        <v>5183</v>
      </c>
      <c r="K790" t="s">
        <v>110</v>
      </c>
      <c r="L790" t="s">
        <v>3343</v>
      </c>
      <c r="M790" t="s">
        <v>3477</v>
      </c>
      <c r="N790" t="s">
        <v>3603</v>
      </c>
      <c r="O790" t="s">
        <v>3343</v>
      </c>
      <c r="P790" t="s">
        <v>3343</v>
      </c>
      <c r="Q790" t="s">
        <v>3346</v>
      </c>
    </row>
    <row r="791" spans="1:17" x14ac:dyDescent="0.25">
      <c r="A791" t="s">
        <v>5154</v>
      </c>
      <c r="B791" t="s">
        <v>5155</v>
      </c>
      <c r="C791" t="s">
        <v>5156</v>
      </c>
      <c r="D791" t="s">
        <v>5157</v>
      </c>
      <c r="E791">
        <v>401007</v>
      </c>
      <c r="F791" t="s">
        <v>5184</v>
      </c>
      <c r="G791" t="s">
        <v>5185</v>
      </c>
      <c r="H791" t="s">
        <v>3601</v>
      </c>
      <c r="I791" t="s">
        <v>5186</v>
      </c>
      <c r="J791" t="s">
        <v>5187</v>
      </c>
      <c r="K791" t="s">
        <v>110</v>
      </c>
      <c r="L791" t="s">
        <v>3343</v>
      </c>
      <c r="M791" t="s">
        <v>3344</v>
      </c>
      <c r="N791" t="s">
        <v>3360</v>
      </c>
      <c r="O791" t="s">
        <v>3343</v>
      </c>
      <c r="P791" t="s">
        <v>3343</v>
      </c>
      <c r="Q791" t="s">
        <v>3346</v>
      </c>
    </row>
    <row r="792" spans="1:17" x14ac:dyDescent="0.25">
      <c r="A792" t="s">
        <v>5154</v>
      </c>
      <c r="B792" t="s">
        <v>5155</v>
      </c>
      <c r="C792" t="s">
        <v>5156</v>
      </c>
      <c r="D792" t="s">
        <v>5157</v>
      </c>
      <c r="E792">
        <v>401007</v>
      </c>
      <c r="F792" t="s">
        <v>5184</v>
      </c>
      <c r="G792" t="s">
        <v>5185</v>
      </c>
      <c r="H792" t="s">
        <v>3601</v>
      </c>
      <c r="I792" t="s">
        <v>5188</v>
      </c>
      <c r="J792" t="s">
        <v>5189</v>
      </c>
      <c r="K792" t="s">
        <v>110</v>
      </c>
      <c r="L792" t="s">
        <v>3346</v>
      </c>
      <c r="M792" t="s">
        <v>3344</v>
      </c>
      <c r="N792" t="s">
        <v>3360</v>
      </c>
      <c r="O792" t="s">
        <v>3343</v>
      </c>
      <c r="P792" t="s">
        <v>3343</v>
      </c>
      <c r="Q792" t="s">
        <v>3346</v>
      </c>
    </row>
    <row r="793" spans="1:17" x14ac:dyDescent="0.25">
      <c r="A793" t="s">
        <v>5154</v>
      </c>
      <c r="B793" t="s">
        <v>5155</v>
      </c>
      <c r="C793" t="s">
        <v>5156</v>
      </c>
      <c r="D793" t="s">
        <v>5157</v>
      </c>
      <c r="E793">
        <v>401008</v>
      </c>
      <c r="F793" t="s">
        <v>5190</v>
      </c>
      <c r="G793" t="s">
        <v>5191</v>
      </c>
      <c r="H793" t="s">
        <v>3601</v>
      </c>
      <c r="I793" t="s">
        <v>5192</v>
      </c>
      <c r="J793" t="s">
        <v>5193</v>
      </c>
      <c r="K793" t="s">
        <v>110</v>
      </c>
      <c r="L793" t="s">
        <v>3343</v>
      </c>
      <c r="M793" t="s">
        <v>3344</v>
      </c>
      <c r="N793" t="s">
        <v>3360</v>
      </c>
      <c r="O793" t="s">
        <v>3343</v>
      </c>
      <c r="P793" t="s">
        <v>3343</v>
      </c>
      <c r="Q793" t="s">
        <v>3346</v>
      </c>
    </row>
    <row r="794" spans="1:17" x14ac:dyDescent="0.25">
      <c r="A794" t="s">
        <v>5154</v>
      </c>
      <c r="B794" t="s">
        <v>5155</v>
      </c>
      <c r="C794" t="s">
        <v>5156</v>
      </c>
      <c r="D794" t="s">
        <v>5157</v>
      </c>
      <c r="E794">
        <v>401008</v>
      </c>
      <c r="F794" t="s">
        <v>5190</v>
      </c>
      <c r="G794" t="s">
        <v>5191</v>
      </c>
      <c r="H794" t="s">
        <v>3601</v>
      </c>
      <c r="I794" t="s">
        <v>5194</v>
      </c>
      <c r="J794" t="s">
        <v>5195</v>
      </c>
      <c r="K794" t="s">
        <v>110</v>
      </c>
      <c r="L794" t="s">
        <v>3346</v>
      </c>
      <c r="M794" t="s">
        <v>3344</v>
      </c>
      <c r="N794" t="s">
        <v>3360</v>
      </c>
      <c r="O794" t="s">
        <v>3343</v>
      </c>
      <c r="P794" t="s">
        <v>3343</v>
      </c>
      <c r="Q794" t="s">
        <v>3346</v>
      </c>
    </row>
    <row r="795" spans="1:17" x14ac:dyDescent="0.25">
      <c r="A795" t="s">
        <v>5154</v>
      </c>
      <c r="B795" t="s">
        <v>5155</v>
      </c>
      <c r="C795" t="s">
        <v>5156</v>
      </c>
      <c r="D795" t="s">
        <v>5157</v>
      </c>
      <c r="E795">
        <v>401009</v>
      </c>
      <c r="F795" t="s">
        <v>5196</v>
      </c>
      <c r="G795" t="s">
        <v>5197</v>
      </c>
      <c r="H795" t="s">
        <v>3601</v>
      </c>
      <c r="I795" t="s">
        <v>5198</v>
      </c>
      <c r="J795" t="s">
        <v>5199</v>
      </c>
      <c r="K795" t="s">
        <v>110</v>
      </c>
      <c r="L795" t="s">
        <v>3343</v>
      </c>
      <c r="M795" t="s">
        <v>3344</v>
      </c>
      <c r="N795" t="s">
        <v>3360</v>
      </c>
      <c r="O795" t="s">
        <v>3346</v>
      </c>
      <c r="P795" t="s">
        <v>3343</v>
      </c>
      <c r="Q795" t="s">
        <v>3346</v>
      </c>
    </row>
    <row r="796" spans="1:17" x14ac:dyDescent="0.25">
      <c r="A796" t="s">
        <v>5154</v>
      </c>
      <c r="B796" t="s">
        <v>5155</v>
      </c>
      <c r="C796" t="s">
        <v>5156</v>
      </c>
      <c r="D796" t="s">
        <v>5157</v>
      </c>
      <c r="E796">
        <v>401009</v>
      </c>
      <c r="F796" t="s">
        <v>5196</v>
      </c>
      <c r="G796" t="s">
        <v>5197</v>
      </c>
      <c r="H796" t="s">
        <v>3601</v>
      </c>
      <c r="I796" t="s">
        <v>5200</v>
      </c>
      <c r="J796" t="s">
        <v>5201</v>
      </c>
      <c r="K796" t="s">
        <v>110</v>
      </c>
      <c r="L796" t="s">
        <v>3346</v>
      </c>
      <c r="M796" t="s">
        <v>3344</v>
      </c>
      <c r="N796" t="s">
        <v>3360</v>
      </c>
      <c r="O796" t="s">
        <v>3346</v>
      </c>
      <c r="P796" t="s">
        <v>3343</v>
      </c>
      <c r="Q796" t="s">
        <v>3346</v>
      </c>
    </row>
    <row r="797" spans="1:17" x14ac:dyDescent="0.25">
      <c r="A797" t="s">
        <v>5154</v>
      </c>
      <c r="B797" t="s">
        <v>5155</v>
      </c>
      <c r="C797" t="s">
        <v>5156</v>
      </c>
      <c r="D797" t="s">
        <v>5157</v>
      </c>
      <c r="E797">
        <v>401009</v>
      </c>
      <c r="F797" t="s">
        <v>5196</v>
      </c>
      <c r="G797" t="s">
        <v>5197</v>
      </c>
      <c r="H797" t="s">
        <v>3601</v>
      </c>
      <c r="I797" t="s">
        <v>5202</v>
      </c>
      <c r="J797" t="s">
        <v>5203</v>
      </c>
      <c r="K797" t="s">
        <v>110</v>
      </c>
      <c r="L797" t="s">
        <v>3346</v>
      </c>
      <c r="M797" t="s">
        <v>3344</v>
      </c>
      <c r="N797" t="s">
        <v>3360</v>
      </c>
      <c r="O797" t="s">
        <v>3346</v>
      </c>
      <c r="P797" t="s">
        <v>3343</v>
      </c>
      <c r="Q797" t="s">
        <v>3346</v>
      </c>
    </row>
    <row r="798" spans="1:17" x14ac:dyDescent="0.25">
      <c r="A798" t="s">
        <v>5154</v>
      </c>
      <c r="B798" t="s">
        <v>5155</v>
      </c>
      <c r="C798" t="s">
        <v>5156</v>
      </c>
      <c r="D798" t="s">
        <v>5157</v>
      </c>
      <c r="E798">
        <v>401010</v>
      </c>
      <c r="F798" t="s">
        <v>5204</v>
      </c>
      <c r="G798" t="s">
        <v>5205</v>
      </c>
      <c r="H798" t="s">
        <v>3601</v>
      </c>
      <c r="I798" t="s">
        <v>5206</v>
      </c>
      <c r="J798" t="s">
        <v>5207</v>
      </c>
      <c r="K798" t="s">
        <v>110</v>
      </c>
      <c r="L798" t="s">
        <v>3343</v>
      </c>
      <c r="M798" t="s">
        <v>3344</v>
      </c>
      <c r="N798" t="s">
        <v>3360</v>
      </c>
      <c r="O798" t="s">
        <v>3343</v>
      </c>
      <c r="P798" t="s">
        <v>3343</v>
      </c>
      <c r="Q798" t="s">
        <v>3346</v>
      </c>
    </row>
    <row r="799" spans="1:17" x14ac:dyDescent="0.25">
      <c r="A799" t="s">
        <v>5154</v>
      </c>
      <c r="B799" t="s">
        <v>5155</v>
      </c>
      <c r="C799" t="s">
        <v>5156</v>
      </c>
      <c r="D799" t="s">
        <v>5157</v>
      </c>
      <c r="E799">
        <v>401010</v>
      </c>
      <c r="F799" t="s">
        <v>5204</v>
      </c>
      <c r="G799" t="s">
        <v>5205</v>
      </c>
      <c r="H799" t="s">
        <v>3601</v>
      </c>
      <c r="I799" t="s">
        <v>5208</v>
      </c>
      <c r="J799" t="s">
        <v>5209</v>
      </c>
      <c r="K799" t="s">
        <v>110</v>
      </c>
      <c r="L799" t="s">
        <v>3346</v>
      </c>
      <c r="M799" t="s">
        <v>3344</v>
      </c>
      <c r="N799" t="s">
        <v>3360</v>
      </c>
      <c r="O799" t="s">
        <v>3343</v>
      </c>
      <c r="P799" t="s">
        <v>3343</v>
      </c>
      <c r="Q799" t="s">
        <v>3346</v>
      </c>
    </row>
    <row r="800" spans="1:17" x14ac:dyDescent="0.25">
      <c r="A800" t="s">
        <v>5154</v>
      </c>
      <c r="B800" t="s">
        <v>5155</v>
      </c>
      <c r="C800" t="s">
        <v>5156</v>
      </c>
      <c r="D800" t="s">
        <v>5157</v>
      </c>
      <c r="E800">
        <v>401011</v>
      </c>
      <c r="F800" t="s">
        <v>5210</v>
      </c>
      <c r="G800" t="s">
        <v>5211</v>
      </c>
      <c r="H800" t="s">
        <v>3601</v>
      </c>
      <c r="I800" t="s">
        <v>5212</v>
      </c>
      <c r="J800" t="s">
        <v>5213</v>
      </c>
      <c r="K800" t="s">
        <v>110</v>
      </c>
      <c r="L800" t="s">
        <v>3343</v>
      </c>
      <c r="M800" t="s">
        <v>3344</v>
      </c>
      <c r="N800" t="s">
        <v>3360</v>
      </c>
      <c r="O800" t="s">
        <v>3343</v>
      </c>
      <c r="P800" t="s">
        <v>3343</v>
      </c>
      <c r="Q800" t="s">
        <v>3346</v>
      </c>
    </row>
    <row r="801" spans="1:17" x14ac:dyDescent="0.25">
      <c r="A801" t="s">
        <v>5154</v>
      </c>
      <c r="B801" t="s">
        <v>5155</v>
      </c>
      <c r="C801" t="s">
        <v>5156</v>
      </c>
      <c r="D801" t="s">
        <v>5157</v>
      </c>
      <c r="E801">
        <v>401011</v>
      </c>
      <c r="F801" t="s">
        <v>5210</v>
      </c>
      <c r="G801" t="s">
        <v>5211</v>
      </c>
      <c r="H801" t="s">
        <v>3601</v>
      </c>
      <c r="I801" t="s">
        <v>5214</v>
      </c>
      <c r="J801" t="s">
        <v>5215</v>
      </c>
      <c r="K801" t="s">
        <v>110</v>
      </c>
      <c r="L801" t="s">
        <v>3346</v>
      </c>
      <c r="M801" t="s">
        <v>3344</v>
      </c>
      <c r="N801" t="s">
        <v>3360</v>
      </c>
      <c r="O801" t="s">
        <v>3343</v>
      </c>
      <c r="P801" t="s">
        <v>3343</v>
      </c>
      <c r="Q801" t="s">
        <v>3346</v>
      </c>
    </row>
    <row r="802" spans="1:17" x14ac:dyDescent="0.25">
      <c r="A802" t="s">
        <v>5154</v>
      </c>
      <c r="B802" t="s">
        <v>5155</v>
      </c>
      <c r="C802" t="s">
        <v>5156</v>
      </c>
      <c r="D802" t="s">
        <v>5157</v>
      </c>
      <c r="E802">
        <v>401012</v>
      </c>
      <c r="F802" t="s">
        <v>5216</v>
      </c>
      <c r="G802" t="s">
        <v>5217</v>
      </c>
      <c r="H802" t="s">
        <v>3601</v>
      </c>
      <c r="I802" t="s">
        <v>5218</v>
      </c>
      <c r="J802" t="s">
        <v>5219</v>
      </c>
      <c r="K802" t="s">
        <v>110</v>
      </c>
      <c r="L802" t="s">
        <v>3343</v>
      </c>
      <c r="M802" t="s">
        <v>3344</v>
      </c>
      <c r="N802" t="s">
        <v>3360</v>
      </c>
      <c r="O802" t="s">
        <v>3346</v>
      </c>
      <c r="P802" t="s">
        <v>3343</v>
      </c>
      <c r="Q802" t="s">
        <v>3346</v>
      </c>
    </row>
    <row r="803" spans="1:17" x14ac:dyDescent="0.25">
      <c r="A803" t="s">
        <v>5154</v>
      </c>
      <c r="B803" t="s">
        <v>5155</v>
      </c>
      <c r="C803" t="s">
        <v>5156</v>
      </c>
      <c r="D803" t="s">
        <v>5157</v>
      </c>
      <c r="E803">
        <v>401012</v>
      </c>
      <c r="F803" t="s">
        <v>5216</v>
      </c>
      <c r="G803" t="s">
        <v>5217</v>
      </c>
      <c r="H803" t="s">
        <v>3601</v>
      </c>
      <c r="I803" t="s">
        <v>5220</v>
      </c>
      <c r="J803" t="s">
        <v>5221</v>
      </c>
      <c r="K803" t="s">
        <v>110</v>
      </c>
      <c r="L803" t="s">
        <v>3346</v>
      </c>
      <c r="M803" t="s">
        <v>3344</v>
      </c>
      <c r="N803" t="s">
        <v>3360</v>
      </c>
      <c r="O803" t="s">
        <v>3346</v>
      </c>
      <c r="P803" t="s">
        <v>3343</v>
      </c>
      <c r="Q803" t="s">
        <v>3346</v>
      </c>
    </row>
    <row r="804" spans="1:17" x14ac:dyDescent="0.25">
      <c r="A804" t="s">
        <v>5154</v>
      </c>
      <c r="B804" t="s">
        <v>5155</v>
      </c>
      <c r="C804" t="s">
        <v>5156</v>
      </c>
      <c r="D804" t="s">
        <v>5157</v>
      </c>
      <c r="E804">
        <v>401012</v>
      </c>
      <c r="F804" t="s">
        <v>5216</v>
      </c>
      <c r="G804" t="s">
        <v>5217</v>
      </c>
      <c r="H804" t="s">
        <v>3601</v>
      </c>
      <c r="I804" t="s">
        <v>5222</v>
      </c>
      <c r="J804" t="s">
        <v>5223</v>
      </c>
      <c r="K804" t="s">
        <v>110</v>
      </c>
      <c r="L804" t="s">
        <v>3346</v>
      </c>
      <c r="M804" t="s">
        <v>3344</v>
      </c>
      <c r="N804" t="s">
        <v>3360</v>
      </c>
      <c r="O804" t="s">
        <v>3346</v>
      </c>
      <c r="P804" t="s">
        <v>3343</v>
      </c>
      <c r="Q804" t="s">
        <v>3346</v>
      </c>
    </row>
    <row r="805" spans="1:17" x14ac:dyDescent="0.25">
      <c r="A805" t="s">
        <v>5154</v>
      </c>
      <c r="B805" t="s">
        <v>5155</v>
      </c>
      <c r="C805" t="s">
        <v>5156</v>
      </c>
      <c r="D805" t="s">
        <v>5157</v>
      </c>
      <c r="E805">
        <v>401013</v>
      </c>
      <c r="F805" t="s">
        <v>5224</v>
      </c>
      <c r="G805" t="s">
        <v>5225</v>
      </c>
      <c r="H805" t="s">
        <v>3601</v>
      </c>
      <c r="I805" t="s">
        <v>5226</v>
      </c>
      <c r="J805" t="s">
        <v>5227</v>
      </c>
      <c r="K805" t="s">
        <v>110</v>
      </c>
      <c r="L805" t="s">
        <v>3343</v>
      </c>
      <c r="M805" t="s">
        <v>3344</v>
      </c>
      <c r="N805" t="s">
        <v>3360</v>
      </c>
      <c r="O805" t="s">
        <v>3346</v>
      </c>
      <c r="P805" t="s">
        <v>3343</v>
      </c>
      <c r="Q805" t="s">
        <v>3346</v>
      </c>
    </row>
    <row r="806" spans="1:17" x14ac:dyDescent="0.25">
      <c r="A806" t="s">
        <v>5154</v>
      </c>
      <c r="B806" t="s">
        <v>5155</v>
      </c>
      <c r="C806" t="s">
        <v>5156</v>
      </c>
      <c r="D806" t="s">
        <v>5157</v>
      </c>
      <c r="E806">
        <v>401013</v>
      </c>
      <c r="F806" t="s">
        <v>5224</v>
      </c>
      <c r="G806" t="s">
        <v>5225</v>
      </c>
      <c r="H806" t="s">
        <v>3601</v>
      </c>
      <c r="I806" t="s">
        <v>5228</v>
      </c>
      <c r="J806" t="s">
        <v>5229</v>
      </c>
      <c r="K806" t="s">
        <v>110</v>
      </c>
      <c r="L806" t="s">
        <v>3346</v>
      </c>
      <c r="M806" t="s">
        <v>3344</v>
      </c>
      <c r="N806" t="s">
        <v>3360</v>
      </c>
      <c r="O806" t="s">
        <v>3346</v>
      </c>
      <c r="P806" t="s">
        <v>3343</v>
      </c>
      <c r="Q806" t="s">
        <v>3346</v>
      </c>
    </row>
    <row r="807" spans="1:17" x14ac:dyDescent="0.25">
      <c r="A807" t="s">
        <v>5154</v>
      </c>
      <c r="B807" t="s">
        <v>5155</v>
      </c>
      <c r="C807" t="s">
        <v>5156</v>
      </c>
      <c r="D807" t="s">
        <v>5157</v>
      </c>
      <c r="E807">
        <v>401013</v>
      </c>
      <c r="F807" t="s">
        <v>5224</v>
      </c>
      <c r="G807" t="s">
        <v>5225</v>
      </c>
      <c r="H807" t="s">
        <v>3601</v>
      </c>
      <c r="I807" t="s">
        <v>5230</v>
      </c>
      <c r="J807" t="s">
        <v>5231</v>
      </c>
      <c r="K807" t="s">
        <v>110</v>
      </c>
      <c r="L807" t="s">
        <v>3346</v>
      </c>
      <c r="M807" t="s">
        <v>3344</v>
      </c>
      <c r="N807" t="s">
        <v>3360</v>
      </c>
      <c r="O807" t="s">
        <v>3346</v>
      </c>
      <c r="P807" t="s">
        <v>3343</v>
      </c>
      <c r="Q807" t="s">
        <v>3346</v>
      </c>
    </row>
    <row r="808" spans="1:17" x14ac:dyDescent="0.25">
      <c r="A808" t="s">
        <v>5154</v>
      </c>
      <c r="B808" t="s">
        <v>5155</v>
      </c>
      <c r="C808" t="s">
        <v>5156</v>
      </c>
      <c r="D808" t="s">
        <v>5157</v>
      </c>
      <c r="E808">
        <v>401014</v>
      </c>
      <c r="F808" t="s">
        <v>5232</v>
      </c>
      <c r="G808" t="s">
        <v>5233</v>
      </c>
      <c r="H808" t="s">
        <v>3601</v>
      </c>
      <c r="I808" t="s">
        <v>5234</v>
      </c>
      <c r="J808" t="s">
        <v>5235</v>
      </c>
      <c r="K808" t="s">
        <v>110</v>
      </c>
      <c r="L808" t="s">
        <v>3343</v>
      </c>
      <c r="M808" t="s">
        <v>3344</v>
      </c>
      <c r="N808" t="s">
        <v>3360</v>
      </c>
      <c r="O808" t="s">
        <v>3343</v>
      </c>
      <c r="P808" t="s">
        <v>3343</v>
      </c>
      <c r="Q808" t="s">
        <v>3346</v>
      </c>
    </row>
    <row r="809" spans="1:17" x14ac:dyDescent="0.25">
      <c r="A809" t="s">
        <v>5154</v>
      </c>
      <c r="B809" t="s">
        <v>5155</v>
      </c>
      <c r="C809" t="s">
        <v>5156</v>
      </c>
      <c r="D809" t="s">
        <v>5157</v>
      </c>
      <c r="E809">
        <v>401014</v>
      </c>
      <c r="F809" t="s">
        <v>5232</v>
      </c>
      <c r="G809" t="s">
        <v>5233</v>
      </c>
      <c r="H809" t="s">
        <v>3601</v>
      </c>
      <c r="I809" t="s">
        <v>5236</v>
      </c>
      <c r="J809" t="s">
        <v>5237</v>
      </c>
      <c r="K809" t="s">
        <v>110</v>
      </c>
      <c r="L809" t="s">
        <v>3346</v>
      </c>
      <c r="M809" t="s">
        <v>3344</v>
      </c>
      <c r="N809" t="s">
        <v>3360</v>
      </c>
      <c r="O809" t="s">
        <v>3343</v>
      </c>
      <c r="P809" t="s">
        <v>3343</v>
      </c>
      <c r="Q809" t="s">
        <v>3346</v>
      </c>
    </row>
    <row r="810" spans="1:17" x14ac:dyDescent="0.25">
      <c r="A810" t="s">
        <v>5154</v>
      </c>
      <c r="B810" t="s">
        <v>5155</v>
      </c>
      <c r="C810" t="s">
        <v>5156</v>
      </c>
      <c r="D810" t="s">
        <v>5157</v>
      </c>
      <c r="E810">
        <v>401015</v>
      </c>
      <c r="F810" t="s">
        <v>5238</v>
      </c>
      <c r="G810" t="s">
        <v>5239</v>
      </c>
      <c r="H810" t="s">
        <v>3601</v>
      </c>
      <c r="I810" t="s">
        <v>5240</v>
      </c>
      <c r="J810" t="s">
        <v>5241</v>
      </c>
      <c r="K810" t="s">
        <v>110</v>
      </c>
      <c r="L810" t="s">
        <v>3343</v>
      </c>
      <c r="M810" t="s">
        <v>3344</v>
      </c>
      <c r="N810" t="s">
        <v>3360</v>
      </c>
      <c r="O810" t="s">
        <v>3343</v>
      </c>
      <c r="P810" t="s">
        <v>3343</v>
      </c>
      <c r="Q810" t="s">
        <v>3346</v>
      </c>
    </row>
    <row r="811" spans="1:17" x14ac:dyDescent="0.25">
      <c r="A811" t="s">
        <v>5154</v>
      </c>
      <c r="B811" t="s">
        <v>5155</v>
      </c>
      <c r="C811" t="s">
        <v>5156</v>
      </c>
      <c r="D811" t="s">
        <v>5157</v>
      </c>
      <c r="E811">
        <v>401015</v>
      </c>
      <c r="F811" t="s">
        <v>5238</v>
      </c>
      <c r="G811" t="s">
        <v>5239</v>
      </c>
      <c r="H811" t="s">
        <v>3601</v>
      </c>
      <c r="I811" t="s">
        <v>5242</v>
      </c>
      <c r="J811" t="s">
        <v>5243</v>
      </c>
      <c r="K811" t="s">
        <v>110</v>
      </c>
      <c r="L811" t="s">
        <v>3346</v>
      </c>
      <c r="M811" t="s">
        <v>3344</v>
      </c>
      <c r="N811" t="s">
        <v>3360</v>
      </c>
      <c r="O811" t="s">
        <v>3343</v>
      </c>
      <c r="P811" t="s">
        <v>3343</v>
      </c>
      <c r="Q811" t="s">
        <v>3346</v>
      </c>
    </row>
    <row r="812" spans="1:17" x14ac:dyDescent="0.25">
      <c r="A812" t="s">
        <v>5154</v>
      </c>
      <c r="B812" t="s">
        <v>5155</v>
      </c>
      <c r="C812" t="s">
        <v>5156</v>
      </c>
      <c r="D812" t="s">
        <v>5157</v>
      </c>
      <c r="E812">
        <v>401015</v>
      </c>
      <c r="F812" t="s">
        <v>5238</v>
      </c>
      <c r="G812" t="s">
        <v>5239</v>
      </c>
      <c r="H812" t="s">
        <v>3601</v>
      </c>
      <c r="I812" t="s">
        <v>5244</v>
      </c>
      <c r="J812" t="s">
        <v>5245</v>
      </c>
      <c r="K812" t="s">
        <v>110</v>
      </c>
      <c r="L812" t="s">
        <v>3346</v>
      </c>
      <c r="M812" t="s">
        <v>3344</v>
      </c>
      <c r="N812" t="s">
        <v>3360</v>
      </c>
      <c r="O812" t="s">
        <v>3343</v>
      </c>
      <c r="P812" t="s">
        <v>3343</v>
      </c>
      <c r="Q812" t="s">
        <v>3346</v>
      </c>
    </row>
    <row r="813" spans="1:17" x14ac:dyDescent="0.25">
      <c r="A813" t="s">
        <v>5154</v>
      </c>
      <c r="B813" t="s">
        <v>5155</v>
      </c>
      <c r="C813" t="s">
        <v>5156</v>
      </c>
      <c r="D813" t="s">
        <v>5157</v>
      </c>
      <c r="E813">
        <v>401016</v>
      </c>
      <c r="F813" t="s">
        <v>5246</v>
      </c>
      <c r="G813" t="s">
        <v>5247</v>
      </c>
      <c r="H813" t="s">
        <v>3601</v>
      </c>
      <c r="I813" t="s">
        <v>5248</v>
      </c>
      <c r="J813" t="s">
        <v>5249</v>
      </c>
      <c r="K813" t="s">
        <v>110</v>
      </c>
      <c r="L813" t="s">
        <v>3343</v>
      </c>
      <c r="M813" t="s">
        <v>3344</v>
      </c>
      <c r="N813" t="s">
        <v>3360</v>
      </c>
      <c r="O813" t="s">
        <v>3346</v>
      </c>
      <c r="P813" t="s">
        <v>3343</v>
      </c>
      <c r="Q813" t="s">
        <v>3346</v>
      </c>
    </row>
    <row r="814" spans="1:17" x14ac:dyDescent="0.25">
      <c r="A814" t="s">
        <v>5154</v>
      </c>
      <c r="B814" t="s">
        <v>5155</v>
      </c>
      <c r="C814" t="s">
        <v>5156</v>
      </c>
      <c r="D814" t="s">
        <v>5157</v>
      </c>
      <c r="E814">
        <v>401016</v>
      </c>
      <c r="F814" t="s">
        <v>5246</v>
      </c>
      <c r="G814" t="s">
        <v>5247</v>
      </c>
      <c r="H814" t="s">
        <v>3601</v>
      </c>
      <c r="I814" t="s">
        <v>5250</v>
      </c>
      <c r="J814" t="s">
        <v>5251</v>
      </c>
      <c r="K814" t="s">
        <v>110</v>
      </c>
      <c r="L814" t="s">
        <v>3346</v>
      </c>
      <c r="M814" t="s">
        <v>3344</v>
      </c>
      <c r="N814" t="s">
        <v>3360</v>
      </c>
      <c r="O814" t="s">
        <v>3346</v>
      </c>
      <c r="P814" t="s">
        <v>3343</v>
      </c>
      <c r="Q814" t="s">
        <v>3346</v>
      </c>
    </row>
    <row r="815" spans="1:17" x14ac:dyDescent="0.25">
      <c r="A815" t="s">
        <v>5154</v>
      </c>
      <c r="B815" t="s">
        <v>5155</v>
      </c>
      <c r="C815" t="s">
        <v>5156</v>
      </c>
      <c r="D815" t="s">
        <v>5157</v>
      </c>
      <c r="E815">
        <v>401017</v>
      </c>
      <c r="F815" t="s">
        <v>5252</v>
      </c>
      <c r="G815" t="s">
        <v>5253</v>
      </c>
      <c r="H815" t="s">
        <v>3601</v>
      </c>
      <c r="I815" t="s">
        <v>5254</v>
      </c>
      <c r="J815" t="s">
        <v>5255</v>
      </c>
      <c r="K815" t="s">
        <v>110</v>
      </c>
      <c r="L815" t="s">
        <v>3343</v>
      </c>
      <c r="M815" t="s">
        <v>3344</v>
      </c>
      <c r="N815" t="s">
        <v>3360</v>
      </c>
      <c r="O815" t="s">
        <v>3343</v>
      </c>
      <c r="P815" t="s">
        <v>3343</v>
      </c>
      <c r="Q815" t="s">
        <v>3346</v>
      </c>
    </row>
    <row r="816" spans="1:17" x14ac:dyDescent="0.25">
      <c r="A816" t="s">
        <v>5154</v>
      </c>
      <c r="B816" t="s">
        <v>5155</v>
      </c>
      <c r="C816" t="s">
        <v>5156</v>
      </c>
      <c r="D816" t="s">
        <v>5157</v>
      </c>
      <c r="E816">
        <v>401017</v>
      </c>
      <c r="F816" t="s">
        <v>5252</v>
      </c>
      <c r="G816" t="s">
        <v>5253</v>
      </c>
      <c r="H816" t="s">
        <v>3601</v>
      </c>
      <c r="I816" t="s">
        <v>5256</v>
      </c>
      <c r="J816" t="s">
        <v>5257</v>
      </c>
      <c r="K816" t="s">
        <v>110</v>
      </c>
      <c r="L816" t="s">
        <v>3346</v>
      </c>
      <c r="M816" t="s">
        <v>3344</v>
      </c>
      <c r="N816" t="s">
        <v>3360</v>
      </c>
      <c r="O816" t="s">
        <v>3343</v>
      </c>
      <c r="P816" t="s">
        <v>3343</v>
      </c>
      <c r="Q816" t="s">
        <v>3346</v>
      </c>
    </row>
    <row r="817" spans="1:17" x14ac:dyDescent="0.25">
      <c r="A817" t="s">
        <v>5154</v>
      </c>
      <c r="B817" t="s">
        <v>5155</v>
      </c>
      <c r="C817" t="s">
        <v>5156</v>
      </c>
      <c r="D817" t="s">
        <v>5157</v>
      </c>
      <c r="E817">
        <v>401019</v>
      </c>
      <c r="F817" t="s">
        <v>5258</v>
      </c>
      <c r="G817" t="s">
        <v>5259</v>
      </c>
      <c r="H817" t="s">
        <v>3601</v>
      </c>
      <c r="I817" t="s">
        <v>5260</v>
      </c>
      <c r="J817" t="s">
        <v>5261</v>
      </c>
      <c r="K817" t="s">
        <v>110</v>
      </c>
      <c r="L817" t="s">
        <v>3343</v>
      </c>
      <c r="M817" t="s">
        <v>3344</v>
      </c>
      <c r="N817" t="s">
        <v>3360</v>
      </c>
      <c r="O817" t="s">
        <v>3343</v>
      </c>
      <c r="P817" t="s">
        <v>3343</v>
      </c>
      <c r="Q817" t="s">
        <v>3346</v>
      </c>
    </row>
    <row r="818" spans="1:17" x14ac:dyDescent="0.25">
      <c r="A818" t="s">
        <v>5154</v>
      </c>
      <c r="B818" t="s">
        <v>5155</v>
      </c>
      <c r="C818" t="s">
        <v>5156</v>
      </c>
      <c r="D818" t="s">
        <v>5157</v>
      </c>
      <c r="E818">
        <v>401019</v>
      </c>
      <c r="F818" t="s">
        <v>5258</v>
      </c>
      <c r="G818" t="s">
        <v>5259</v>
      </c>
      <c r="H818" t="s">
        <v>3601</v>
      </c>
      <c r="I818" t="s">
        <v>5262</v>
      </c>
      <c r="J818" t="s">
        <v>5263</v>
      </c>
      <c r="K818" t="s">
        <v>110</v>
      </c>
      <c r="L818" t="s">
        <v>3346</v>
      </c>
      <c r="M818" t="s">
        <v>3344</v>
      </c>
      <c r="N818" t="s">
        <v>3360</v>
      </c>
      <c r="O818" t="s">
        <v>3343</v>
      </c>
      <c r="P818" t="s">
        <v>3343</v>
      </c>
      <c r="Q818" t="s">
        <v>3346</v>
      </c>
    </row>
    <row r="819" spans="1:17" x14ac:dyDescent="0.25">
      <c r="A819" t="s">
        <v>5154</v>
      </c>
      <c r="B819" t="s">
        <v>5155</v>
      </c>
      <c r="C819" t="s">
        <v>5156</v>
      </c>
      <c r="D819" t="s">
        <v>5157</v>
      </c>
      <c r="E819">
        <v>401019</v>
      </c>
      <c r="F819" t="s">
        <v>5258</v>
      </c>
      <c r="G819" t="s">
        <v>5259</v>
      </c>
      <c r="H819" t="s">
        <v>3601</v>
      </c>
      <c r="I819" t="s">
        <v>5264</v>
      </c>
      <c r="J819" t="s">
        <v>5265</v>
      </c>
      <c r="K819" t="s">
        <v>110</v>
      </c>
      <c r="L819" t="s">
        <v>3346</v>
      </c>
      <c r="M819" t="s">
        <v>3344</v>
      </c>
      <c r="N819" t="s">
        <v>3360</v>
      </c>
      <c r="O819" t="s">
        <v>3343</v>
      </c>
      <c r="P819" t="s">
        <v>3343</v>
      </c>
      <c r="Q819" t="s">
        <v>3346</v>
      </c>
    </row>
    <row r="820" spans="1:17" x14ac:dyDescent="0.25">
      <c r="A820" t="s">
        <v>5154</v>
      </c>
      <c r="B820" t="s">
        <v>5155</v>
      </c>
      <c r="C820" t="s">
        <v>5156</v>
      </c>
      <c r="D820" t="s">
        <v>5157</v>
      </c>
      <c r="E820">
        <v>401020</v>
      </c>
      <c r="F820" t="s">
        <v>5266</v>
      </c>
      <c r="G820" t="s">
        <v>5267</v>
      </c>
      <c r="H820" t="s">
        <v>3601</v>
      </c>
      <c r="I820" t="s">
        <v>5268</v>
      </c>
      <c r="J820" t="s">
        <v>5269</v>
      </c>
      <c r="K820" t="s">
        <v>110</v>
      </c>
      <c r="L820" t="s">
        <v>3343</v>
      </c>
      <c r="M820" t="s">
        <v>3344</v>
      </c>
      <c r="N820" t="s">
        <v>3360</v>
      </c>
      <c r="O820" t="s">
        <v>3343</v>
      </c>
      <c r="P820" t="s">
        <v>3343</v>
      </c>
      <c r="Q820" t="s">
        <v>3346</v>
      </c>
    </row>
    <row r="821" spans="1:17" x14ac:dyDescent="0.25">
      <c r="A821" t="s">
        <v>5154</v>
      </c>
      <c r="B821" t="s">
        <v>5155</v>
      </c>
      <c r="C821" t="s">
        <v>5156</v>
      </c>
      <c r="D821" t="s">
        <v>5157</v>
      </c>
      <c r="E821">
        <v>401020</v>
      </c>
      <c r="F821" t="s">
        <v>5266</v>
      </c>
      <c r="G821" t="s">
        <v>5267</v>
      </c>
      <c r="H821" t="s">
        <v>3601</v>
      </c>
      <c r="I821" t="s">
        <v>5270</v>
      </c>
      <c r="J821" t="s">
        <v>5271</v>
      </c>
      <c r="K821" t="s">
        <v>110</v>
      </c>
      <c r="L821" t="s">
        <v>3346</v>
      </c>
      <c r="M821" t="s">
        <v>3344</v>
      </c>
      <c r="N821" t="s">
        <v>3360</v>
      </c>
      <c r="O821" t="s">
        <v>3343</v>
      </c>
      <c r="P821" t="s">
        <v>3343</v>
      </c>
      <c r="Q821" t="s">
        <v>3346</v>
      </c>
    </row>
    <row r="822" spans="1:17" x14ac:dyDescent="0.25">
      <c r="A822" t="s">
        <v>5154</v>
      </c>
      <c r="B822" t="s">
        <v>5155</v>
      </c>
      <c r="C822" t="s">
        <v>5156</v>
      </c>
      <c r="D822" t="s">
        <v>5157</v>
      </c>
      <c r="E822">
        <v>401020</v>
      </c>
      <c r="F822" t="s">
        <v>5266</v>
      </c>
      <c r="G822" t="s">
        <v>5267</v>
      </c>
      <c r="H822" t="s">
        <v>3601</v>
      </c>
      <c r="I822" t="s">
        <v>5272</v>
      </c>
      <c r="J822" t="s">
        <v>5273</v>
      </c>
      <c r="K822" t="s">
        <v>110</v>
      </c>
      <c r="L822" t="s">
        <v>3346</v>
      </c>
      <c r="M822" t="s">
        <v>3344</v>
      </c>
      <c r="N822" t="s">
        <v>3360</v>
      </c>
      <c r="O822" t="s">
        <v>3343</v>
      </c>
      <c r="P822" t="s">
        <v>3343</v>
      </c>
      <c r="Q822" t="s">
        <v>3346</v>
      </c>
    </row>
    <row r="823" spans="1:17" x14ac:dyDescent="0.25">
      <c r="A823" t="s">
        <v>5154</v>
      </c>
      <c r="B823" t="s">
        <v>5155</v>
      </c>
      <c r="C823" t="s">
        <v>5156</v>
      </c>
      <c r="D823" t="s">
        <v>5157</v>
      </c>
      <c r="E823">
        <v>401021</v>
      </c>
      <c r="F823" t="s">
        <v>5274</v>
      </c>
      <c r="G823" t="s">
        <v>5275</v>
      </c>
      <c r="H823" t="s">
        <v>3601</v>
      </c>
      <c r="I823" t="s">
        <v>5276</v>
      </c>
      <c r="J823" t="s">
        <v>5277</v>
      </c>
      <c r="K823" t="s">
        <v>110</v>
      </c>
      <c r="L823" t="s">
        <v>3343</v>
      </c>
      <c r="M823" t="s">
        <v>3344</v>
      </c>
      <c r="N823" t="s">
        <v>3360</v>
      </c>
      <c r="O823" t="s">
        <v>3343</v>
      </c>
      <c r="P823" t="s">
        <v>3343</v>
      </c>
      <c r="Q823" t="s">
        <v>3346</v>
      </c>
    </row>
    <row r="824" spans="1:17" x14ac:dyDescent="0.25">
      <c r="A824" t="s">
        <v>5154</v>
      </c>
      <c r="B824" t="s">
        <v>5155</v>
      </c>
      <c r="C824" t="s">
        <v>5156</v>
      </c>
      <c r="D824" t="s">
        <v>5157</v>
      </c>
      <c r="E824">
        <v>401021</v>
      </c>
      <c r="F824" t="s">
        <v>5274</v>
      </c>
      <c r="G824" t="s">
        <v>5275</v>
      </c>
      <c r="H824" t="s">
        <v>3601</v>
      </c>
      <c r="I824" t="s">
        <v>5278</v>
      </c>
      <c r="J824" t="s">
        <v>5279</v>
      </c>
      <c r="K824" t="s">
        <v>110</v>
      </c>
      <c r="L824" t="s">
        <v>3346</v>
      </c>
      <c r="M824" t="s">
        <v>3344</v>
      </c>
      <c r="N824" t="s">
        <v>3360</v>
      </c>
      <c r="O824" t="s">
        <v>3343</v>
      </c>
      <c r="P824" t="s">
        <v>3343</v>
      </c>
      <c r="Q824" t="s">
        <v>3346</v>
      </c>
    </row>
    <row r="825" spans="1:17" x14ac:dyDescent="0.25">
      <c r="A825" t="s">
        <v>5154</v>
      </c>
      <c r="B825" t="s">
        <v>5155</v>
      </c>
      <c r="C825" t="s">
        <v>5156</v>
      </c>
      <c r="D825" t="s">
        <v>5157</v>
      </c>
      <c r="E825">
        <v>401022</v>
      </c>
      <c r="F825" t="s">
        <v>5280</v>
      </c>
      <c r="G825" t="s">
        <v>5281</v>
      </c>
      <c r="H825" t="s">
        <v>3601</v>
      </c>
      <c r="I825" t="s">
        <v>5282</v>
      </c>
      <c r="J825" t="s">
        <v>5283</v>
      </c>
      <c r="K825" t="s">
        <v>110</v>
      </c>
      <c r="L825" t="s">
        <v>3343</v>
      </c>
      <c r="M825" t="s">
        <v>3344</v>
      </c>
      <c r="N825" t="s">
        <v>3360</v>
      </c>
      <c r="O825" t="s">
        <v>3343</v>
      </c>
      <c r="P825" t="s">
        <v>3343</v>
      </c>
      <c r="Q825" t="s">
        <v>3346</v>
      </c>
    </row>
    <row r="826" spans="1:17" x14ac:dyDescent="0.25">
      <c r="A826" t="s">
        <v>5154</v>
      </c>
      <c r="B826" t="s">
        <v>5155</v>
      </c>
      <c r="C826" t="s">
        <v>5156</v>
      </c>
      <c r="D826" t="s">
        <v>5157</v>
      </c>
      <c r="E826">
        <v>401022</v>
      </c>
      <c r="F826" t="s">
        <v>5280</v>
      </c>
      <c r="G826" t="s">
        <v>5281</v>
      </c>
      <c r="H826" t="s">
        <v>3601</v>
      </c>
      <c r="I826" t="s">
        <v>5284</v>
      </c>
      <c r="J826" t="s">
        <v>5285</v>
      </c>
      <c r="K826" t="s">
        <v>110</v>
      </c>
      <c r="L826" t="s">
        <v>3346</v>
      </c>
      <c r="M826" t="s">
        <v>3344</v>
      </c>
      <c r="N826" t="s">
        <v>3360</v>
      </c>
      <c r="O826" t="s">
        <v>3343</v>
      </c>
      <c r="P826" t="s">
        <v>3343</v>
      </c>
      <c r="Q826" t="s">
        <v>3346</v>
      </c>
    </row>
    <row r="827" spans="1:17" x14ac:dyDescent="0.25">
      <c r="A827" t="s">
        <v>5154</v>
      </c>
      <c r="B827" t="s">
        <v>5155</v>
      </c>
      <c r="C827" t="s">
        <v>5156</v>
      </c>
      <c r="D827" t="s">
        <v>5157</v>
      </c>
      <c r="E827">
        <v>401022</v>
      </c>
      <c r="F827" t="s">
        <v>5280</v>
      </c>
      <c r="G827" t="s">
        <v>5281</v>
      </c>
      <c r="H827" t="s">
        <v>3601</v>
      </c>
      <c r="I827" t="s">
        <v>5286</v>
      </c>
      <c r="J827" t="s">
        <v>5287</v>
      </c>
      <c r="K827" t="s">
        <v>110</v>
      </c>
      <c r="L827" t="s">
        <v>3346</v>
      </c>
      <c r="M827" t="s">
        <v>3344</v>
      </c>
      <c r="N827" t="s">
        <v>3360</v>
      </c>
      <c r="O827" t="s">
        <v>3343</v>
      </c>
      <c r="P827" t="s">
        <v>3343</v>
      </c>
      <c r="Q827" t="s">
        <v>3346</v>
      </c>
    </row>
    <row r="828" spans="1:17" x14ac:dyDescent="0.25">
      <c r="A828" t="s">
        <v>5154</v>
      </c>
      <c r="B828" t="s">
        <v>5155</v>
      </c>
      <c r="C828" t="s">
        <v>5156</v>
      </c>
      <c r="D828" t="s">
        <v>5157</v>
      </c>
      <c r="E828">
        <v>401023</v>
      </c>
      <c r="F828" t="s">
        <v>5288</v>
      </c>
      <c r="G828" t="s">
        <v>5289</v>
      </c>
      <c r="H828" t="s">
        <v>3601</v>
      </c>
      <c r="I828" t="s">
        <v>5290</v>
      </c>
      <c r="J828" t="s">
        <v>5291</v>
      </c>
      <c r="K828" t="s">
        <v>110</v>
      </c>
      <c r="L828" t="s">
        <v>3343</v>
      </c>
      <c r="M828" t="s">
        <v>3344</v>
      </c>
      <c r="N828" t="s">
        <v>3360</v>
      </c>
      <c r="O828" t="s">
        <v>3343</v>
      </c>
      <c r="P828" t="s">
        <v>3343</v>
      </c>
      <c r="Q828" t="s">
        <v>3346</v>
      </c>
    </row>
    <row r="829" spans="1:17" x14ac:dyDescent="0.25">
      <c r="A829" t="s">
        <v>5154</v>
      </c>
      <c r="B829" t="s">
        <v>5155</v>
      </c>
      <c r="C829" t="s">
        <v>5156</v>
      </c>
      <c r="D829" t="s">
        <v>5157</v>
      </c>
      <c r="E829">
        <v>401023</v>
      </c>
      <c r="F829" t="s">
        <v>5288</v>
      </c>
      <c r="G829" t="s">
        <v>5289</v>
      </c>
      <c r="H829" t="s">
        <v>3601</v>
      </c>
      <c r="I829" t="s">
        <v>5292</v>
      </c>
      <c r="J829" t="s">
        <v>5293</v>
      </c>
      <c r="K829" t="s">
        <v>110</v>
      </c>
      <c r="L829" t="s">
        <v>3346</v>
      </c>
      <c r="M829" t="s">
        <v>3344</v>
      </c>
      <c r="N829" t="s">
        <v>3360</v>
      </c>
      <c r="O829" t="s">
        <v>3343</v>
      </c>
      <c r="P829" t="s">
        <v>3343</v>
      </c>
      <c r="Q829" t="s">
        <v>3346</v>
      </c>
    </row>
    <row r="830" spans="1:17" x14ac:dyDescent="0.25">
      <c r="A830" t="s">
        <v>5154</v>
      </c>
      <c r="B830" t="s">
        <v>5155</v>
      </c>
      <c r="C830" t="s">
        <v>5156</v>
      </c>
      <c r="D830" t="s">
        <v>5157</v>
      </c>
      <c r="E830">
        <v>401024</v>
      </c>
      <c r="F830" t="s">
        <v>5294</v>
      </c>
      <c r="G830" t="s">
        <v>5295</v>
      </c>
      <c r="H830" t="s">
        <v>3601</v>
      </c>
      <c r="I830" t="s">
        <v>5296</v>
      </c>
      <c r="J830" t="s">
        <v>5297</v>
      </c>
      <c r="K830" t="s">
        <v>110</v>
      </c>
      <c r="L830" t="s">
        <v>3343</v>
      </c>
      <c r="M830" t="s">
        <v>3344</v>
      </c>
      <c r="N830" t="s">
        <v>3360</v>
      </c>
      <c r="O830" t="s">
        <v>3343</v>
      </c>
      <c r="P830" t="s">
        <v>3343</v>
      </c>
      <c r="Q830" t="s">
        <v>3346</v>
      </c>
    </row>
    <row r="831" spans="1:17" x14ac:dyDescent="0.25">
      <c r="A831" t="s">
        <v>5154</v>
      </c>
      <c r="B831" t="s">
        <v>5155</v>
      </c>
      <c r="C831" t="s">
        <v>5156</v>
      </c>
      <c r="D831" t="s">
        <v>5157</v>
      </c>
      <c r="E831">
        <v>401024</v>
      </c>
      <c r="F831" t="s">
        <v>5294</v>
      </c>
      <c r="G831" t="s">
        <v>5295</v>
      </c>
      <c r="H831" t="s">
        <v>3601</v>
      </c>
      <c r="I831" t="s">
        <v>5298</v>
      </c>
      <c r="J831" t="s">
        <v>5299</v>
      </c>
      <c r="K831" t="s">
        <v>110</v>
      </c>
      <c r="L831" t="s">
        <v>3346</v>
      </c>
      <c r="M831" t="s">
        <v>3344</v>
      </c>
      <c r="N831" t="s">
        <v>3360</v>
      </c>
      <c r="O831" t="s">
        <v>3343</v>
      </c>
      <c r="P831" t="s">
        <v>3343</v>
      </c>
      <c r="Q831" t="s">
        <v>3346</v>
      </c>
    </row>
    <row r="832" spans="1:17" x14ac:dyDescent="0.25">
      <c r="A832" t="s">
        <v>5154</v>
      </c>
      <c r="B832" t="s">
        <v>5155</v>
      </c>
      <c r="C832" t="s">
        <v>5156</v>
      </c>
      <c r="D832" t="s">
        <v>5157</v>
      </c>
      <c r="E832">
        <v>401024</v>
      </c>
      <c r="F832" t="s">
        <v>5294</v>
      </c>
      <c r="G832" t="s">
        <v>5295</v>
      </c>
      <c r="H832" t="s">
        <v>3601</v>
      </c>
      <c r="I832" t="s">
        <v>5300</v>
      </c>
      <c r="J832" t="s">
        <v>5301</v>
      </c>
      <c r="K832" t="s">
        <v>110</v>
      </c>
      <c r="L832" t="s">
        <v>3346</v>
      </c>
      <c r="M832" t="s">
        <v>3344</v>
      </c>
      <c r="N832" t="s">
        <v>3360</v>
      </c>
      <c r="O832" t="s">
        <v>3343</v>
      </c>
      <c r="P832" t="s">
        <v>3343</v>
      </c>
      <c r="Q832" t="s">
        <v>3346</v>
      </c>
    </row>
    <row r="833" spans="1:17" x14ac:dyDescent="0.25">
      <c r="A833" t="s">
        <v>5154</v>
      </c>
      <c r="B833" t="s">
        <v>5155</v>
      </c>
      <c r="C833" t="s">
        <v>5156</v>
      </c>
      <c r="D833" t="s">
        <v>5157</v>
      </c>
      <c r="E833">
        <v>401025</v>
      </c>
      <c r="F833" t="s">
        <v>102</v>
      </c>
      <c r="G833" t="s">
        <v>3349</v>
      </c>
      <c r="H833" t="s">
        <v>3350</v>
      </c>
      <c r="I833" t="s">
        <v>5302</v>
      </c>
      <c r="J833" t="s">
        <v>5303</v>
      </c>
      <c r="K833" t="s">
        <v>110</v>
      </c>
      <c r="L833" t="s">
        <v>3343</v>
      </c>
      <c r="M833" t="s">
        <v>3477</v>
      </c>
      <c r="N833" t="s">
        <v>3603</v>
      </c>
      <c r="O833" t="s">
        <v>3346</v>
      </c>
      <c r="P833" t="s">
        <v>3343</v>
      </c>
      <c r="Q833" t="s">
        <v>3346</v>
      </c>
    </row>
    <row r="834" spans="1:17" x14ac:dyDescent="0.25">
      <c r="A834" t="s">
        <v>5154</v>
      </c>
      <c r="B834" t="s">
        <v>5155</v>
      </c>
      <c r="C834" t="s">
        <v>5156</v>
      </c>
      <c r="D834" t="s">
        <v>5157</v>
      </c>
      <c r="E834">
        <v>401026</v>
      </c>
      <c r="F834" t="s">
        <v>5304</v>
      </c>
      <c r="G834" t="s">
        <v>5305</v>
      </c>
      <c r="H834" t="s">
        <v>5306</v>
      </c>
      <c r="I834" t="s">
        <v>5307</v>
      </c>
      <c r="J834" t="s">
        <v>5308</v>
      </c>
      <c r="K834" t="s">
        <v>110</v>
      </c>
      <c r="L834" t="s">
        <v>3343</v>
      </c>
      <c r="M834" t="s">
        <v>3477</v>
      </c>
      <c r="N834" t="s">
        <v>5309</v>
      </c>
      <c r="O834" t="s">
        <v>3343</v>
      </c>
      <c r="P834" t="s">
        <v>3343</v>
      </c>
      <c r="Q834" t="s">
        <v>3346</v>
      </c>
    </row>
    <row r="835" spans="1:17" x14ac:dyDescent="0.25">
      <c r="A835" t="s">
        <v>5154</v>
      </c>
      <c r="B835" t="s">
        <v>5155</v>
      </c>
      <c r="C835" t="s">
        <v>5156</v>
      </c>
      <c r="D835" t="s">
        <v>5157</v>
      </c>
      <c r="E835">
        <v>401026</v>
      </c>
      <c r="F835" t="s">
        <v>5304</v>
      </c>
      <c r="G835" t="s">
        <v>5305</v>
      </c>
      <c r="H835" t="s">
        <v>5306</v>
      </c>
      <c r="I835" t="s">
        <v>5310</v>
      </c>
      <c r="J835" t="s">
        <v>5311</v>
      </c>
      <c r="K835" t="s">
        <v>110</v>
      </c>
      <c r="L835" t="s">
        <v>3346</v>
      </c>
      <c r="M835" t="s">
        <v>3477</v>
      </c>
      <c r="N835" t="s">
        <v>5309</v>
      </c>
      <c r="O835" t="s">
        <v>3343</v>
      </c>
      <c r="P835" t="s">
        <v>3343</v>
      </c>
      <c r="Q835" t="s">
        <v>3346</v>
      </c>
    </row>
    <row r="836" spans="1:17" x14ac:dyDescent="0.25">
      <c r="A836" t="s">
        <v>5154</v>
      </c>
      <c r="B836" t="s">
        <v>5155</v>
      </c>
      <c r="C836" t="s">
        <v>5156</v>
      </c>
      <c r="D836" t="s">
        <v>5157</v>
      </c>
      <c r="E836">
        <v>401026</v>
      </c>
      <c r="F836" t="s">
        <v>5304</v>
      </c>
      <c r="G836" t="s">
        <v>5305</v>
      </c>
      <c r="H836" t="s">
        <v>5306</v>
      </c>
      <c r="I836" t="s">
        <v>5312</v>
      </c>
      <c r="J836" t="s">
        <v>5313</v>
      </c>
      <c r="K836" t="s">
        <v>110</v>
      </c>
      <c r="L836" t="s">
        <v>3346</v>
      </c>
      <c r="M836" t="s">
        <v>3477</v>
      </c>
      <c r="N836" t="s">
        <v>5309</v>
      </c>
      <c r="O836" t="s">
        <v>3343</v>
      </c>
      <c r="P836" t="s">
        <v>3343</v>
      </c>
      <c r="Q836" t="s">
        <v>3346</v>
      </c>
    </row>
    <row r="837" spans="1:17" x14ac:dyDescent="0.25">
      <c r="A837" t="s">
        <v>5154</v>
      </c>
      <c r="B837" t="s">
        <v>5155</v>
      </c>
      <c r="C837" t="s">
        <v>5156</v>
      </c>
      <c r="D837" t="s">
        <v>5157</v>
      </c>
      <c r="E837">
        <v>401028</v>
      </c>
      <c r="F837" t="s">
        <v>5314</v>
      </c>
      <c r="G837" t="s">
        <v>5315</v>
      </c>
      <c r="H837" t="s">
        <v>5306</v>
      </c>
      <c r="I837" t="s">
        <v>5316</v>
      </c>
      <c r="J837" t="s">
        <v>5317</v>
      </c>
      <c r="K837" t="s">
        <v>110</v>
      </c>
      <c r="L837" t="s">
        <v>3343</v>
      </c>
      <c r="M837" t="s">
        <v>3477</v>
      </c>
      <c r="N837" t="s">
        <v>5309</v>
      </c>
      <c r="O837" t="s">
        <v>3346</v>
      </c>
      <c r="P837" t="s">
        <v>3343</v>
      </c>
      <c r="Q837" t="s">
        <v>3346</v>
      </c>
    </row>
    <row r="838" spans="1:17" x14ac:dyDescent="0.25">
      <c r="A838" t="s">
        <v>5154</v>
      </c>
      <c r="B838" t="s">
        <v>5155</v>
      </c>
      <c r="C838" t="s">
        <v>5156</v>
      </c>
      <c r="D838" t="s">
        <v>5157</v>
      </c>
      <c r="E838">
        <v>401028</v>
      </c>
      <c r="F838" t="s">
        <v>5314</v>
      </c>
      <c r="G838" t="s">
        <v>5315</v>
      </c>
      <c r="H838" t="s">
        <v>5306</v>
      </c>
      <c r="I838" t="s">
        <v>5318</v>
      </c>
      <c r="J838" t="s">
        <v>5319</v>
      </c>
      <c r="K838" t="s">
        <v>110</v>
      </c>
      <c r="L838" t="s">
        <v>3346</v>
      </c>
      <c r="M838" t="s">
        <v>3477</v>
      </c>
      <c r="N838" t="s">
        <v>5309</v>
      </c>
      <c r="O838" t="s">
        <v>3346</v>
      </c>
      <c r="P838" t="s">
        <v>3343</v>
      </c>
      <c r="Q838" t="s">
        <v>3346</v>
      </c>
    </row>
    <row r="839" spans="1:17" x14ac:dyDescent="0.25">
      <c r="A839" t="s">
        <v>5154</v>
      </c>
      <c r="B839" t="s">
        <v>5155</v>
      </c>
      <c r="C839" t="s">
        <v>5156</v>
      </c>
      <c r="D839" t="s">
        <v>5157</v>
      </c>
      <c r="E839">
        <v>401028</v>
      </c>
      <c r="F839" t="s">
        <v>5314</v>
      </c>
      <c r="G839" t="s">
        <v>5315</v>
      </c>
      <c r="H839" t="s">
        <v>5306</v>
      </c>
      <c r="I839" t="s">
        <v>5320</v>
      </c>
      <c r="J839" t="s">
        <v>5321</v>
      </c>
      <c r="K839" t="s">
        <v>110</v>
      </c>
      <c r="L839" t="s">
        <v>3346</v>
      </c>
      <c r="M839" t="s">
        <v>3477</v>
      </c>
      <c r="N839" t="s">
        <v>5309</v>
      </c>
      <c r="O839" t="s">
        <v>3346</v>
      </c>
      <c r="P839" t="s">
        <v>3343</v>
      </c>
      <c r="Q839" t="s">
        <v>3346</v>
      </c>
    </row>
    <row r="840" spans="1:17" x14ac:dyDescent="0.25">
      <c r="A840" t="s">
        <v>5154</v>
      </c>
      <c r="B840" t="s">
        <v>5155</v>
      </c>
      <c r="C840" t="s">
        <v>5156</v>
      </c>
      <c r="D840" t="s">
        <v>5157</v>
      </c>
      <c r="E840">
        <v>401029</v>
      </c>
      <c r="F840" t="s">
        <v>5322</v>
      </c>
      <c r="G840" t="s">
        <v>5323</v>
      </c>
      <c r="H840" t="s">
        <v>5306</v>
      </c>
      <c r="I840" t="s">
        <v>5324</v>
      </c>
      <c r="J840" t="s">
        <v>5325</v>
      </c>
      <c r="K840" t="s">
        <v>110</v>
      </c>
      <c r="L840" t="s">
        <v>3343</v>
      </c>
      <c r="M840" t="s">
        <v>3477</v>
      </c>
      <c r="N840" t="s">
        <v>5309</v>
      </c>
      <c r="O840" t="s">
        <v>3343</v>
      </c>
      <c r="P840" t="s">
        <v>3343</v>
      </c>
      <c r="Q840" t="s">
        <v>3346</v>
      </c>
    </row>
    <row r="841" spans="1:17" x14ac:dyDescent="0.25">
      <c r="A841" t="s">
        <v>5154</v>
      </c>
      <c r="B841" t="s">
        <v>5155</v>
      </c>
      <c r="C841" t="s">
        <v>5156</v>
      </c>
      <c r="D841" t="s">
        <v>5157</v>
      </c>
      <c r="E841">
        <v>401029</v>
      </c>
      <c r="F841" t="s">
        <v>5322</v>
      </c>
      <c r="G841" t="s">
        <v>5323</v>
      </c>
      <c r="H841" t="s">
        <v>5306</v>
      </c>
      <c r="I841" t="s">
        <v>5326</v>
      </c>
      <c r="J841" t="s">
        <v>5327</v>
      </c>
      <c r="K841" t="s">
        <v>110</v>
      </c>
      <c r="L841" t="s">
        <v>3346</v>
      </c>
      <c r="M841" t="s">
        <v>3477</v>
      </c>
      <c r="N841" t="s">
        <v>5309</v>
      </c>
      <c r="O841" t="s">
        <v>3343</v>
      </c>
      <c r="P841" t="s">
        <v>3343</v>
      </c>
      <c r="Q841" t="s">
        <v>3346</v>
      </c>
    </row>
    <row r="842" spans="1:17" x14ac:dyDescent="0.25">
      <c r="A842" t="s">
        <v>5154</v>
      </c>
      <c r="B842" t="s">
        <v>5155</v>
      </c>
      <c r="C842" t="s">
        <v>5156</v>
      </c>
      <c r="D842" t="s">
        <v>5157</v>
      </c>
      <c r="E842">
        <v>401029</v>
      </c>
      <c r="F842" t="s">
        <v>5322</v>
      </c>
      <c r="G842" t="s">
        <v>5323</v>
      </c>
      <c r="H842" t="s">
        <v>5306</v>
      </c>
      <c r="I842" t="s">
        <v>5328</v>
      </c>
      <c r="J842" t="s">
        <v>5329</v>
      </c>
      <c r="K842" t="s">
        <v>110</v>
      </c>
      <c r="L842" t="s">
        <v>3346</v>
      </c>
      <c r="M842" t="s">
        <v>3477</v>
      </c>
      <c r="N842" t="s">
        <v>5309</v>
      </c>
      <c r="O842" t="s">
        <v>3343</v>
      </c>
      <c r="P842" t="s">
        <v>3343</v>
      </c>
      <c r="Q842" t="s">
        <v>3346</v>
      </c>
    </row>
    <row r="843" spans="1:17" x14ac:dyDescent="0.25">
      <c r="A843" t="s">
        <v>5154</v>
      </c>
      <c r="B843" t="s">
        <v>5155</v>
      </c>
      <c r="C843" t="s">
        <v>5156</v>
      </c>
      <c r="D843" t="s">
        <v>5157</v>
      </c>
      <c r="E843">
        <v>401031</v>
      </c>
      <c r="F843" t="s">
        <v>5330</v>
      </c>
      <c r="G843" t="s">
        <v>5331</v>
      </c>
      <c r="H843" t="s">
        <v>5306</v>
      </c>
      <c r="I843" t="s">
        <v>5332</v>
      </c>
      <c r="J843" t="s">
        <v>5333</v>
      </c>
      <c r="K843" t="s">
        <v>110</v>
      </c>
      <c r="L843" t="s">
        <v>3343</v>
      </c>
      <c r="M843" t="s">
        <v>3477</v>
      </c>
      <c r="N843" t="s">
        <v>5309</v>
      </c>
      <c r="O843" t="s">
        <v>3343</v>
      </c>
      <c r="P843" t="s">
        <v>3343</v>
      </c>
      <c r="Q843" t="s">
        <v>3346</v>
      </c>
    </row>
    <row r="844" spans="1:17" x14ac:dyDescent="0.25">
      <c r="A844" t="s">
        <v>5154</v>
      </c>
      <c r="B844" t="s">
        <v>5155</v>
      </c>
      <c r="C844" t="s">
        <v>5156</v>
      </c>
      <c r="D844" t="s">
        <v>5157</v>
      </c>
      <c r="E844">
        <v>401031</v>
      </c>
      <c r="F844" t="s">
        <v>5330</v>
      </c>
      <c r="G844" t="s">
        <v>5331</v>
      </c>
      <c r="H844" t="s">
        <v>5306</v>
      </c>
      <c r="I844" t="s">
        <v>5334</v>
      </c>
      <c r="J844" t="s">
        <v>5335</v>
      </c>
      <c r="K844" t="s">
        <v>110</v>
      </c>
      <c r="L844" t="s">
        <v>3346</v>
      </c>
      <c r="M844" t="s">
        <v>3477</v>
      </c>
      <c r="N844" t="s">
        <v>5309</v>
      </c>
      <c r="O844" t="s">
        <v>3343</v>
      </c>
      <c r="P844" t="s">
        <v>3343</v>
      </c>
      <c r="Q844" t="s">
        <v>3346</v>
      </c>
    </row>
    <row r="845" spans="1:17" x14ac:dyDescent="0.25">
      <c r="A845" t="s">
        <v>5154</v>
      </c>
      <c r="B845" t="s">
        <v>5155</v>
      </c>
      <c r="C845" t="s">
        <v>5156</v>
      </c>
      <c r="D845" t="s">
        <v>5157</v>
      </c>
      <c r="E845">
        <v>401031</v>
      </c>
      <c r="F845" t="s">
        <v>5330</v>
      </c>
      <c r="G845" t="s">
        <v>5331</v>
      </c>
      <c r="H845" t="s">
        <v>5306</v>
      </c>
      <c r="I845" t="s">
        <v>5336</v>
      </c>
      <c r="J845" t="s">
        <v>5337</v>
      </c>
      <c r="K845" t="s">
        <v>110</v>
      </c>
      <c r="L845" t="s">
        <v>3346</v>
      </c>
      <c r="M845" t="s">
        <v>3477</v>
      </c>
      <c r="N845" t="s">
        <v>5309</v>
      </c>
      <c r="O845" t="s">
        <v>3343</v>
      </c>
      <c r="P845" t="s">
        <v>3343</v>
      </c>
      <c r="Q845" t="s">
        <v>3346</v>
      </c>
    </row>
    <row r="846" spans="1:17" x14ac:dyDescent="0.25">
      <c r="A846" t="s">
        <v>5154</v>
      </c>
      <c r="B846" t="s">
        <v>5155</v>
      </c>
      <c r="C846" t="s">
        <v>5156</v>
      </c>
      <c r="D846" t="s">
        <v>5157</v>
      </c>
      <c r="E846">
        <v>401032</v>
      </c>
      <c r="F846" t="s">
        <v>5338</v>
      </c>
      <c r="G846" t="s">
        <v>5339</v>
      </c>
      <c r="H846" t="s">
        <v>5306</v>
      </c>
      <c r="I846" t="s">
        <v>5340</v>
      </c>
      <c r="J846" t="s">
        <v>5341</v>
      </c>
      <c r="K846" t="s">
        <v>110</v>
      </c>
      <c r="L846" t="s">
        <v>3343</v>
      </c>
      <c r="M846" t="s">
        <v>3477</v>
      </c>
      <c r="N846" t="s">
        <v>5309</v>
      </c>
      <c r="O846" t="s">
        <v>3343</v>
      </c>
      <c r="P846" t="s">
        <v>3343</v>
      </c>
      <c r="Q846" t="s">
        <v>3346</v>
      </c>
    </row>
    <row r="847" spans="1:17" x14ac:dyDescent="0.25">
      <c r="A847" t="s">
        <v>5154</v>
      </c>
      <c r="B847" t="s">
        <v>5155</v>
      </c>
      <c r="C847" t="s">
        <v>5156</v>
      </c>
      <c r="D847" t="s">
        <v>5157</v>
      </c>
      <c r="E847">
        <v>401032</v>
      </c>
      <c r="F847" t="s">
        <v>5338</v>
      </c>
      <c r="G847" t="s">
        <v>5339</v>
      </c>
      <c r="H847" t="s">
        <v>5306</v>
      </c>
      <c r="I847" t="s">
        <v>5342</v>
      </c>
      <c r="J847" t="s">
        <v>5343</v>
      </c>
      <c r="K847" t="s">
        <v>110</v>
      </c>
      <c r="L847" t="s">
        <v>3346</v>
      </c>
      <c r="M847" t="s">
        <v>3477</v>
      </c>
      <c r="N847" t="s">
        <v>5309</v>
      </c>
      <c r="O847" t="s">
        <v>3343</v>
      </c>
      <c r="P847" t="s">
        <v>3343</v>
      </c>
      <c r="Q847" t="s">
        <v>3346</v>
      </c>
    </row>
    <row r="848" spans="1:17" x14ac:dyDescent="0.25">
      <c r="A848" t="s">
        <v>5154</v>
      </c>
      <c r="B848" t="s">
        <v>5155</v>
      </c>
      <c r="C848" t="s">
        <v>5156</v>
      </c>
      <c r="D848" t="s">
        <v>5157</v>
      </c>
      <c r="E848">
        <v>401032</v>
      </c>
      <c r="F848" t="s">
        <v>5338</v>
      </c>
      <c r="G848" t="s">
        <v>5339</v>
      </c>
      <c r="H848" t="s">
        <v>5306</v>
      </c>
      <c r="I848" t="s">
        <v>5344</v>
      </c>
      <c r="J848" t="s">
        <v>5345</v>
      </c>
      <c r="K848" t="s">
        <v>110</v>
      </c>
      <c r="L848" t="s">
        <v>3346</v>
      </c>
      <c r="M848" t="s">
        <v>3477</v>
      </c>
      <c r="N848" t="s">
        <v>5309</v>
      </c>
      <c r="O848" t="s">
        <v>3343</v>
      </c>
      <c r="P848" t="s">
        <v>3343</v>
      </c>
      <c r="Q848" t="s">
        <v>3346</v>
      </c>
    </row>
    <row r="849" spans="1:17" x14ac:dyDescent="0.25">
      <c r="A849" t="s">
        <v>5154</v>
      </c>
      <c r="B849" t="s">
        <v>5155</v>
      </c>
      <c r="C849" t="s">
        <v>5156</v>
      </c>
      <c r="D849" t="s">
        <v>5157</v>
      </c>
      <c r="E849">
        <v>401033</v>
      </c>
      <c r="F849" t="s">
        <v>5346</v>
      </c>
      <c r="G849" t="s">
        <v>5347</v>
      </c>
      <c r="H849" t="s">
        <v>5306</v>
      </c>
      <c r="I849" t="s">
        <v>5348</v>
      </c>
      <c r="J849" t="s">
        <v>5349</v>
      </c>
      <c r="K849" t="s">
        <v>110</v>
      </c>
      <c r="L849" t="s">
        <v>3343</v>
      </c>
      <c r="M849" t="s">
        <v>3477</v>
      </c>
      <c r="N849" t="s">
        <v>5309</v>
      </c>
      <c r="O849" t="s">
        <v>3343</v>
      </c>
      <c r="P849" t="s">
        <v>3343</v>
      </c>
      <c r="Q849" t="s">
        <v>3346</v>
      </c>
    </row>
    <row r="850" spans="1:17" x14ac:dyDescent="0.25">
      <c r="A850" t="s">
        <v>5154</v>
      </c>
      <c r="B850" t="s">
        <v>5155</v>
      </c>
      <c r="C850" t="s">
        <v>5156</v>
      </c>
      <c r="D850" t="s">
        <v>5157</v>
      </c>
      <c r="E850">
        <v>401033</v>
      </c>
      <c r="F850" t="s">
        <v>5346</v>
      </c>
      <c r="G850" t="s">
        <v>5347</v>
      </c>
      <c r="H850" t="s">
        <v>5306</v>
      </c>
      <c r="I850" t="s">
        <v>5350</v>
      </c>
      <c r="J850" t="s">
        <v>5351</v>
      </c>
      <c r="K850" t="s">
        <v>110</v>
      </c>
      <c r="L850" t="s">
        <v>3346</v>
      </c>
      <c r="M850" t="s">
        <v>3477</v>
      </c>
      <c r="N850" t="s">
        <v>5309</v>
      </c>
      <c r="O850" t="s">
        <v>3343</v>
      </c>
      <c r="P850" t="s">
        <v>3343</v>
      </c>
      <c r="Q850" t="s">
        <v>3346</v>
      </c>
    </row>
    <row r="851" spans="1:17" x14ac:dyDescent="0.25">
      <c r="A851" t="s">
        <v>5154</v>
      </c>
      <c r="B851" t="s">
        <v>5155</v>
      </c>
      <c r="C851" t="s">
        <v>5156</v>
      </c>
      <c r="D851" t="s">
        <v>5157</v>
      </c>
      <c r="E851">
        <v>401033</v>
      </c>
      <c r="F851" t="s">
        <v>5346</v>
      </c>
      <c r="G851" t="s">
        <v>5347</v>
      </c>
      <c r="H851" t="s">
        <v>5306</v>
      </c>
      <c r="I851" t="s">
        <v>5352</v>
      </c>
      <c r="J851" t="s">
        <v>5353</v>
      </c>
      <c r="K851" t="s">
        <v>110</v>
      </c>
      <c r="L851" t="s">
        <v>3346</v>
      </c>
      <c r="M851" t="s">
        <v>3477</v>
      </c>
      <c r="N851" t="s">
        <v>5309</v>
      </c>
      <c r="O851" t="s">
        <v>3343</v>
      </c>
      <c r="P851" t="s">
        <v>3343</v>
      </c>
      <c r="Q851" t="s">
        <v>3346</v>
      </c>
    </row>
    <row r="852" spans="1:17" x14ac:dyDescent="0.25">
      <c r="A852" t="s">
        <v>5154</v>
      </c>
      <c r="B852" t="s">
        <v>5155</v>
      </c>
      <c r="C852" t="s">
        <v>5156</v>
      </c>
      <c r="D852" t="s">
        <v>5157</v>
      </c>
      <c r="E852">
        <v>401034</v>
      </c>
      <c r="F852" t="s">
        <v>5354</v>
      </c>
      <c r="G852" t="s">
        <v>5355</v>
      </c>
      <c r="H852" t="s">
        <v>5306</v>
      </c>
      <c r="I852" t="s">
        <v>5356</v>
      </c>
      <c r="J852" t="s">
        <v>5357</v>
      </c>
      <c r="K852" t="s">
        <v>110</v>
      </c>
      <c r="L852" t="s">
        <v>3343</v>
      </c>
      <c r="M852" t="s">
        <v>3477</v>
      </c>
      <c r="N852" t="s">
        <v>5309</v>
      </c>
      <c r="O852" t="s">
        <v>3346</v>
      </c>
      <c r="P852" t="s">
        <v>3343</v>
      </c>
      <c r="Q852" t="s">
        <v>3346</v>
      </c>
    </row>
    <row r="853" spans="1:17" x14ac:dyDescent="0.25">
      <c r="A853" t="s">
        <v>5154</v>
      </c>
      <c r="B853" t="s">
        <v>5155</v>
      </c>
      <c r="C853" t="s">
        <v>5156</v>
      </c>
      <c r="D853" t="s">
        <v>5157</v>
      </c>
      <c r="E853">
        <v>401034</v>
      </c>
      <c r="F853" t="s">
        <v>5354</v>
      </c>
      <c r="G853" t="s">
        <v>5355</v>
      </c>
      <c r="H853" t="s">
        <v>5306</v>
      </c>
      <c r="I853" t="s">
        <v>5358</v>
      </c>
      <c r="J853" t="s">
        <v>5359</v>
      </c>
      <c r="K853" t="s">
        <v>110</v>
      </c>
      <c r="L853" t="s">
        <v>3346</v>
      </c>
      <c r="M853" t="s">
        <v>3477</v>
      </c>
      <c r="N853" t="s">
        <v>5309</v>
      </c>
      <c r="O853" t="s">
        <v>3346</v>
      </c>
      <c r="P853" t="s">
        <v>3343</v>
      </c>
      <c r="Q853" t="s">
        <v>3346</v>
      </c>
    </row>
    <row r="854" spans="1:17" x14ac:dyDescent="0.25">
      <c r="A854" t="s">
        <v>5154</v>
      </c>
      <c r="B854" t="s">
        <v>5155</v>
      </c>
      <c r="C854" t="s">
        <v>5156</v>
      </c>
      <c r="D854" t="s">
        <v>5157</v>
      </c>
      <c r="E854">
        <v>401034</v>
      </c>
      <c r="F854" t="s">
        <v>5354</v>
      </c>
      <c r="G854" t="s">
        <v>5355</v>
      </c>
      <c r="H854" t="s">
        <v>5306</v>
      </c>
      <c r="I854" t="s">
        <v>5360</v>
      </c>
      <c r="J854" t="s">
        <v>5361</v>
      </c>
      <c r="K854" t="s">
        <v>110</v>
      </c>
      <c r="L854" t="s">
        <v>3346</v>
      </c>
      <c r="M854" t="s">
        <v>3477</v>
      </c>
      <c r="N854" t="s">
        <v>5309</v>
      </c>
      <c r="O854" t="s">
        <v>3346</v>
      </c>
      <c r="P854" t="s">
        <v>3343</v>
      </c>
      <c r="Q854" t="s">
        <v>3346</v>
      </c>
    </row>
    <row r="855" spans="1:17" x14ac:dyDescent="0.25">
      <c r="A855" t="s">
        <v>5154</v>
      </c>
      <c r="B855" t="s">
        <v>5155</v>
      </c>
      <c r="C855" t="s">
        <v>5156</v>
      </c>
      <c r="D855" t="s">
        <v>5157</v>
      </c>
      <c r="E855">
        <v>401035</v>
      </c>
      <c r="F855" t="s">
        <v>5362</v>
      </c>
      <c r="G855" t="s">
        <v>5363</v>
      </c>
      <c r="H855" t="s">
        <v>5306</v>
      </c>
      <c r="I855" t="s">
        <v>5364</v>
      </c>
      <c r="J855" t="s">
        <v>5365</v>
      </c>
      <c r="K855" t="s">
        <v>110</v>
      </c>
      <c r="L855" t="s">
        <v>3343</v>
      </c>
      <c r="M855" t="s">
        <v>3477</v>
      </c>
      <c r="N855" t="s">
        <v>5309</v>
      </c>
      <c r="O855" t="s">
        <v>3343</v>
      </c>
      <c r="P855" t="s">
        <v>3343</v>
      </c>
      <c r="Q855" t="s">
        <v>3346</v>
      </c>
    </row>
    <row r="856" spans="1:17" x14ac:dyDescent="0.25">
      <c r="A856" t="s">
        <v>5154</v>
      </c>
      <c r="B856" t="s">
        <v>5155</v>
      </c>
      <c r="C856" t="s">
        <v>5156</v>
      </c>
      <c r="D856" t="s">
        <v>5157</v>
      </c>
      <c r="E856">
        <v>401035</v>
      </c>
      <c r="F856" t="s">
        <v>5362</v>
      </c>
      <c r="G856" t="s">
        <v>5363</v>
      </c>
      <c r="H856" t="s">
        <v>5306</v>
      </c>
      <c r="I856" t="s">
        <v>5366</v>
      </c>
      <c r="J856" t="s">
        <v>5367</v>
      </c>
      <c r="K856" t="s">
        <v>110</v>
      </c>
      <c r="L856" t="s">
        <v>3346</v>
      </c>
      <c r="M856" t="s">
        <v>3477</v>
      </c>
      <c r="N856" t="s">
        <v>5309</v>
      </c>
      <c r="O856" t="s">
        <v>3343</v>
      </c>
      <c r="P856" t="s">
        <v>3343</v>
      </c>
      <c r="Q856" t="s">
        <v>3346</v>
      </c>
    </row>
    <row r="857" spans="1:17" x14ac:dyDescent="0.25">
      <c r="A857" t="s">
        <v>5154</v>
      </c>
      <c r="B857" t="s">
        <v>5155</v>
      </c>
      <c r="C857" t="s">
        <v>5156</v>
      </c>
      <c r="D857" t="s">
        <v>5157</v>
      </c>
      <c r="E857">
        <v>401035</v>
      </c>
      <c r="F857" t="s">
        <v>5362</v>
      </c>
      <c r="G857" t="s">
        <v>5363</v>
      </c>
      <c r="H857" t="s">
        <v>5306</v>
      </c>
      <c r="I857" t="s">
        <v>5368</v>
      </c>
      <c r="J857" t="s">
        <v>5369</v>
      </c>
      <c r="K857" t="s">
        <v>110</v>
      </c>
      <c r="L857" t="s">
        <v>3346</v>
      </c>
      <c r="M857" t="s">
        <v>3477</v>
      </c>
      <c r="N857" t="s">
        <v>5309</v>
      </c>
      <c r="O857" t="s">
        <v>3343</v>
      </c>
      <c r="P857" t="s">
        <v>3343</v>
      </c>
      <c r="Q857" t="s">
        <v>3346</v>
      </c>
    </row>
    <row r="858" spans="1:17" x14ac:dyDescent="0.25">
      <c r="A858" t="s">
        <v>5154</v>
      </c>
      <c r="B858" t="s">
        <v>5155</v>
      </c>
      <c r="C858" t="s">
        <v>5156</v>
      </c>
      <c r="D858" t="s">
        <v>5157</v>
      </c>
      <c r="E858">
        <v>401036</v>
      </c>
      <c r="F858" t="s">
        <v>5370</v>
      </c>
      <c r="G858" t="s">
        <v>5371</v>
      </c>
      <c r="H858" t="s">
        <v>5306</v>
      </c>
      <c r="I858" t="s">
        <v>5372</v>
      </c>
      <c r="J858" t="s">
        <v>5373</v>
      </c>
      <c r="K858" t="s">
        <v>110</v>
      </c>
      <c r="L858" t="s">
        <v>3343</v>
      </c>
      <c r="M858" t="s">
        <v>3477</v>
      </c>
      <c r="N858" t="s">
        <v>5309</v>
      </c>
      <c r="O858" t="s">
        <v>3343</v>
      </c>
      <c r="P858" t="s">
        <v>3343</v>
      </c>
      <c r="Q858" t="s">
        <v>3346</v>
      </c>
    </row>
    <row r="859" spans="1:17" x14ac:dyDescent="0.25">
      <c r="A859" t="s">
        <v>5154</v>
      </c>
      <c r="B859" t="s">
        <v>5155</v>
      </c>
      <c r="C859" t="s">
        <v>5156</v>
      </c>
      <c r="D859" t="s">
        <v>5157</v>
      </c>
      <c r="E859">
        <v>401036</v>
      </c>
      <c r="F859" t="s">
        <v>5370</v>
      </c>
      <c r="G859" t="s">
        <v>5371</v>
      </c>
      <c r="H859" t="s">
        <v>5306</v>
      </c>
      <c r="I859" t="s">
        <v>5374</v>
      </c>
      <c r="J859" t="s">
        <v>5375</v>
      </c>
      <c r="K859" t="s">
        <v>110</v>
      </c>
      <c r="L859" t="s">
        <v>3346</v>
      </c>
      <c r="M859" t="s">
        <v>3477</v>
      </c>
      <c r="N859" t="s">
        <v>5309</v>
      </c>
      <c r="O859" t="s">
        <v>3343</v>
      </c>
      <c r="P859" t="s">
        <v>3343</v>
      </c>
      <c r="Q859" t="s">
        <v>3346</v>
      </c>
    </row>
    <row r="860" spans="1:17" x14ac:dyDescent="0.25">
      <c r="A860" t="s">
        <v>5154</v>
      </c>
      <c r="B860" t="s">
        <v>5155</v>
      </c>
      <c r="C860" t="s">
        <v>5156</v>
      </c>
      <c r="D860" t="s">
        <v>5157</v>
      </c>
      <c r="E860">
        <v>401036</v>
      </c>
      <c r="F860" t="s">
        <v>5370</v>
      </c>
      <c r="G860" t="s">
        <v>5371</v>
      </c>
      <c r="H860" t="s">
        <v>5306</v>
      </c>
      <c r="I860" t="s">
        <v>5376</v>
      </c>
      <c r="J860" t="s">
        <v>5377</v>
      </c>
      <c r="K860" t="s">
        <v>110</v>
      </c>
      <c r="L860" t="s">
        <v>3346</v>
      </c>
      <c r="M860" t="s">
        <v>3477</v>
      </c>
      <c r="N860" t="s">
        <v>5309</v>
      </c>
      <c r="O860" t="s">
        <v>3343</v>
      </c>
      <c r="P860" t="s">
        <v>3343</v>
      </c>
      <c r="Q860" t="s">
        <v>3346</v>
      </c>
    </row>
    <row r="861" spans="1:17" x14ac:dyDescent="0.25">
      <c r="A861" t="s">
        <v>5154</v>
      </c>
      <c r="B861" t="s">
        <v>5155</v>
      </c>
      <c r="C861" t="s">
        <v>5156</v>
      </c>
      <c r="D861" t="s">
        <v>5157</v>
      </c>
      <c r="E861">
        <v>401037</v>
      </c>
      <c r="F861" t="s">
        <v>5378</v>
      </c>
      <c r="G861" t="s">
        <v>5379</v>
      </c>
      <c r="H861" t="s">
        <v>5306</v>
      </c>
      <c r="I861" t="s">
        <v>5380</v>
      </c>
      <c r="J861" t="s">
        <v>5381</v>
      </c>
      <c r="K861" t="s">
        <v>110</v>
      </c>
      <c r="L861" t="s">
        <v>3343</v>
      </c>
      <c r="M861" t="s">
        <v>3477</v>
      </c>
      <c r="N861" t="s">
        <v>5309</v>
      </c>
      <c r="O861" t="s">
        <v>3343</v>
      </c>
      <c r="P861" t="s">
        <v>3343</v>
      </c>
      <c r="Q861" t="s">
        <v>3346</v>
      </c>
    </row>
    <row r="862" spans="1:17" x14ac:dyDescent="0.25">
      <c r="A862" t="s">
        <v>5154</v>
      </c>
      <c r="B862" t="s">
        <v>5155</v>
      </c>
      <c r="C862" t="s">
        <v>5156</v>
      </c>
      <c r="D862" t="s">
        <v>5157</v>
      </c>
      <c r="E862">
        <v>401037</v>
      </c>
      <c r="F862" t="s">
        <v>5378</v>
      </c>
      <c r="G862" t="s">
        <v>5379</v>
      </c>
      <c r="H862" t="s">
        <v>5306</v>
      </c>
      <c r="I862" t="s">
        <v>5382</v>
      </c>
      <c r="J862" t="s">
        <v>5383</v>
      </c>
      <c r="K862" t="s">
        <v>110</v>
      </c>
      <c r="L862" t="s">
        <v>3346</v>
      </c>
      <c r="M862" t="s">
        <v>3477</v>
      </c>
      <c r="N862" t="s">
        <v>5309</v>
      </c>
      <c r="O862" t="s">
        <v>3343</v>
      </c>
      <c r="P862" t="s">
        <v>3343</v>
      </c>
      <c r="Q862" t="s">
        <v>3346</v>
      </c>
    </row>
    <row r="863" spans="1:17" x14ac:dyDescent="0.25">
      <c r="A863" t="s">
        <v>5154</v>
      </c>
      <c r="B863" t="s">
        <v>5155</v>
      </c>
      <c r="C863" t="s">
        <v>5156</v>
      </c>
      <c r="D863" t="s">
        <v>5157</v>
      </c>
      <c r="E863">
        <v>401037</v>
      </c>
      <c r="F863" t="s">
        <v>5378</v>
      </c>
      <c r="G863" t="s">
        <v>5379</v>
      </c>
      <c r="H863" t="s">
        <v>5306</v>
      </c>
      <c r="I863" t="s">
        <v>5384</v>
      </c>
      <c r="J863" t="s">
        <v>5385</v>
      </c>
      <c r="K863" t="s">
        <v>110</v>
      </c>
      <c r="L863" t="s">
        <v>3346</v>
      </c>
      <c r="M863" t="s">
        <v>3477</v>
      </c>
      <c r="N863" t="s">
        <v>5309</v>
      </c>
      <c r="O863" t="s">
        <v>3343</v>
      </c>
      <c r="P863" t="s">
        <v>3343</v>
      </c>
      <c r="Q863" t="s">
        <v>3346</v>
      </c>
    </row>
    <row r="864" spans="1:17" x14ac:dyDescent="0.25">
      <c r="A864" t="s">
        <v>5154</v>
      </c>
      <c r="B864" t="s">
        <v>5155</v>
      </c>
      <c r="C864" t="s">
        <v>5156</v>
      </c>
      <c r="D864" t="s">
        <v>5157</v>
      </c>
      <c r="E864">
        <v>401038</v>
      </c>
      <c r="F864" t="s">
        <v>5386</v>
      </c>
      <c r="G864" t="s">
        <v>5387</v>
      </c>
      <c r="H864" t="s">
        <v>5306</v>
      </c>
      <c r="I864" t="s">
        <v>5388</v>
      </c>
      <c r="J864" t="s">
        <v>5389</v>
      </c>
      <c r="K864" t="s">
        <v>110</v>
      </c>
      <c r="L864" t="s">
        <v>3343</v>
      </c>
      <c r="M864" t="s">
        <v>3477</v>
      </c>
      <c r="N864" t="s">
        <v>5309</v>
      </c>
      <c r="O864" t="s">
        <v>3343</v>
      </c>
      <c r="P864" t="s">
        <v>3343</v>
      </c>
      <c r="Q864" t="s">
        <v>3346</v>
      </c>
    </row>
    <row r="865" spans="1:17" x14ac:dyDescent="0.25">
      <c r="A865" t="s">
        <v>5154</v>
      </c>
      <c r="B865" t="s">
        <v>5155</v>
      </c>
      <c r="C865" t="s">
        <v>5156</v>
      </c>
      <c r="D865" t="s">
        <v>5157</v>
      </c>
      <c r="E865">
        <v>401038</v>
      </c>
      <c r="F865" t="s">
        <v>5386</v>
      </c>
      <c r="G865" t="s">
        <v>5387</v>
      </c>
      <c r="H865" t="s">
        <v>5306</v>
      </c>
      <c r="I865" t="s">
        <v>5390</v>
      </c>
      <c r="J865" t="s">
        <v>5391</v>
      </c>
      <c r="K865" t="s">
        <v>110</v>
      </c>
      <c r="L865" t="s">
        <v>3346</v>
      </c>
      <c r="M865" t="s">
        <v>3477</v>
      </c>
      <c r="N865" t="s">
        <v>5309</v>
      </c>
      <c r="O865" t="s">
        <v>3343</v>
      </c>
      <c r="P865" t="s">
        <v>3343</v>
      </c>
      <c r="Q865" t="s">
        <v>3346</v>
      </c>
    </row>
    <row r="866" spans="1:17" x14ac:dyDescent="0.25">
      <c r="A866" t="s">
        <v>5154</v>
      </c>
      <c r="B866" t="s">
        <v>5155</v>
      </c>
      <c r="C866" t="s">
        <v>5156</v>
      </c>
      <c r="D866" t="s">
        <v>5157</v>
      </c>
      <c r="E866">
        <v>401038</v>
      </c>
      <c r="F866" t="s">
        <v>5386</v>
      </c>
      <c r="G866" t="s">
        <v>5387</v>
      </c>
      <c r="H866" t="s">
        <v>5306</v>
      </c>
      <c r="I866" t="s">
        <v>5392</v>
      </c>
      <c r="J866" t="s">
        <v>5393</v>
      </c>
      <c r="K866" t="s">
        <v>110</v>
      </c>
      <c r="L866" t="s">
        <v>3346</v>
      </c>
      <c r="M866" t="s">
        <v>3477</v>
      </c>
      <c r="N866" t="s">
        <v>5309</v>
      </c>
      <c r="O866" t="s">
        <v>3343</v>
      </c>
      <c r="P866" t="s">
        <v>3343</v>
      </c>
      <c r="Q866" t="s">
        <v>3346</v>
      </c>
    </row>
    <row r="867" spans="1:17" x14ac:dyDescent="0.25">
      <c r="A867" t="s">
        <v>5154</v>
      </c>
      <c r="B867" t="s">
        <v>5155</v>
      </c>
      <c r="C867" t="s">
        <v>5156</v>
      </c>
      <c r="D867" t="s">
        <v>5157</v>
      </c>
      <c r="E867">
        <v>401039</v>
      </c>
      <c r="F867" t="s">
        <v>5394</v>
      </c>
      <c r="G867" t="s">
        <v>5395</v>
      </c>
      <c r="H867" t="s">
        <v>5306</v>
      </c>
      <c r="I867" t="s">
        <v>5396</v>
      </c>
      <c r="J867" t="s">
        <v>5397</v>
      </c>
      <c r="K867" t="s">
        <v>110</v>
      </c>
      <c r="L867" t="s">
        <v>3343</v>
      </c>
      <c r="M867" t="s">
        <v>3477</v>
      </c>
      <c r="N867" t="s">
        <v>5309</v>
      </c>
      <c r="O867" t="s">
        <v>3343</v>
      </c>
      <c r="P867" t="s">
        <v>3343</v>
      </c>
      <c r="Q867" t="s">
        <v>3346</v>
      </c>
    </row>
    <row r="868" spans="1:17" x14ac:dyDescent="0.25">
      <c r="A868" t="s">
        <v>5154</v>
      </c>
      <c r="B868" t="s">
        <v>5155</v>
      </c>
      <c r="C868" t="s">
        <v>5156</v>
      </c>
      <c r="D868" t="s">
        <v>5157</v>
      </c>
      <c r="E868">
        <v>401039</v>
      </c>
      <c r="F868" t="s">
        <v>5394</v>
      </c>
      <c r="G868" t="s">
        <v>5395</v>
      </c>
      <c r="H868" t="s">
        <v>5306</v>
      </c>
      <c r="I868" t="s">
        <v>5398</v>
      </c>
      <c r="J868" t="s">
        <v>5399</v>
      </c>
      <c r="K868" t="s">
        <v>110</v>
      </c>
      <c r="L868" t="s">
        <v>3346</v>
      </c>
      <c r="M868" t="s">
        <v>3477</v>
      </c>
      <c r="N868" t="s">
        <v>5309</v>
      </c>
      <c r="O868" t="s">
        <v>3343</v>
      </c>
      <c r="P868" t="s">
        <v>3343</v>
      </c>
      <c r="Q868" t="s">
        <v>3346</v>
      </c>
    </row>
    <row r="869" spans="1:17" x14ac:dyDescent="0.25">
      <c r="A869" t="s">
        <v>5154</v>
      </c>
      <c r="B869" t="s">
        <v>5155</v>
      </c>
      <c r="C869" t="s">
        <v>5156</v>
      </c>
      <c r="D869" t="s">
        <v>5157</v>
      </c>
      <c r="E869">
        <v>401039</v>
      </c>
      <c r="F869" t="s">
        <v>5394</v>
      </c>
      <c r="G869" t="s">
        <v>5395</v>
      </c>
      <c r="H869" t="s">
        <v>5306</v>
      </c>
      <c r="I869" t="s">
        <v>5400</v>
      </c>
      <c r="J869" t="s">
        <v>5401</v>
      </c>
      <c r="K869" t="s">
        <v>110</v>
      </c>
      <c r="L869" t="s">
        <v>3346</v>
      </c>
      <c r="M869" t="s">
        <v>3477</v>
      </c>
      <c r="N869" t="s">
        <v>5309</v>
      </c>
      <c r="O869" t="s">
        <v>3343</v>
      </c>
      <c r="P869" t="s">
        <v>3343</v>
      </c>
      <c r="Q869" t="s">
        <v>3346</v>
      </c>
    </row>
    <row r="870" spans="1:17" x14ac:dyDescent="0.25">
      <c r="A870" t="s">
        <v>5154</v>
      </c>
      <c r="B870" t="s">
        <v>5155</v>
      </c>
      <c r="C870" t="s">
        <v>5156</v>
      </c>
      <c r="D870" t="s">
        <v>5157</v>
      </c>
      <c r="E870">
        <v>401040</v>
      </c>
      <c r="F870" t="s">
        <v>5402</v>
      </c>
      <c r="G870" t="s">
        <v>5403</v>
      </c>
      <c r="H870" t="s">
        <v>5306</v>
      </c>
      <c r="I870" t="s">
        <v>5404</v>
      </c>
      <c r="J870" t="s">
        <v>5405</v>
      </c>
      <c r="K870" t="s">
        <v>110</v>
      </c>
      <c r="L870" t="s">
        <v>3343</v>
      </c>
      <c r="M870" t="s">
        <v>3477</v>
      </c>
      <c r="N870" t="s">
        <v>5309</v>
      </c>
      <c r="O870" t="s">
        <v>3343</v>
      </c>
      <c r="P870" t="s">
        <v>3343</v>
      </c>
      <c r="Q870" t="s">
        <v>3346</v>
      </c>
    </row>
    <row r="871" spans="1:17" x14ac:dyDescent="0.25">
      <c r="A871" t="s">
        <v>5154</v>
      </c>
      <c r="B871" t="s">
        <v>5155</v>
      </c>
      <c r="C871" t="s">
        <v>5156</v>
      </c>
      <c r="D871" t="s">
        <v>5157</v>
      </c>
      <c r="E871">
        <v>401040</v>
      </c>
      <c r="F871" t="s">
        <v>5402</v>
      </c>
      <c r="G871" t="s">
        <v>5403</v>
      </c>
      <c r="H871" t="s">
        <v>5306</v>
      </c>
      <c r="I871" t="s">
        <v>5406</v>
      </c>
      <c r="J871" t="s">
        <v>5407</v>
      </c>
      <c r="K871" t="s">
        <v>110</v>
      </c>
      <c r="L871" t="s">
        <v>3346</v>
      </c>
      <c r="M871" t="s">
        <v>3477</v>
      </c>
      <c r="N871" t="s">
        <v>5309</v>
      </c>
      <c r="O871" t="s">
        <v>3343</v>
      </c>
      <c r="P871" t="s">
        <v>3343</v>
      </c>
      <c r="Q871" t="s">
        <v>3346</v>
      </c>
    </row>
    <row r="872" spans="1:17" x14ac:dyDescent="0.25">
      <c r="A872" t="s">
        <v>5154</v>
      </c>
      <c r="B872" t="s">
        <v>5155</v>
      </c>
      <c r="C872" t="s">
        <v>5156</v>
      </c>
      <c r="D872" t="s">
        <v>5157</v>
      </c>
      <c r="E872">
        <v>401040</v>
      </c>
      <c r="F872" t="s">
        <v>5402</v>
      </c>
      <c r="G872" t="s">
        <v>5403</v>
      </c>
      <c r="H872" t="s">
        <v>5306</v>
      </c>
      <c r="I872" t="s">
        <v>5408</v>
      </c>
      <c r="J872" t="s">
        <v>5409</v>
      </c>
      <c r="K872" t="s">
        <v>110</v>
      </c>
      <c r="L872" t="s">
        <v>3346</v>
      </c>
      <c r="M872" t="s">
        <v>3477</v>
      </c>
      <c r="N872" t="s">
        <v>5309</v>
      </c>
      <c r="O872" t="s">
        <v>3343</v>
      </c>
      <c r="P872" t="s">
        <v>3343</v>
      </c>
      <c r="Q872" t="s">
        <v>3346</v>
      </c>
    </row>
    <row r="873" spans="1:17" x14ac:dyDescent="0.25">
      <c r="A873" t="s">
        <v>5154</v>
      </c>
      <c r="B873" t="s">
        <v>5155</v>
      </c>
      <c r="C873" t="s">
        <v>5156</v>
      </c>
      <c r="D873" t="s">
        <v>5157</v>
      </c>
      <c r="E873">
        <v>401041</v>
      </c>
      <c r="F873" t="s">
        <v>5410</v>
      </c>
      <c r="G873" t="s">
        <v>5411</v>
      </c>
      <c r="H873" t="s">
        <v>5306</v>
      </c>
      <c r="I873" t="s">
        <v>5412</v>
      </c>
      <c r="J873" t="s">
        <v>5413</v>
      </c>
      <c r="K873" t="s">
        <v>110</v>
      </c>
      <c r="L873" t="s">
        <v>3343</v>
      </c>
      <c r="M873" t="s">
        <v>3477</v>
      </c>
      <c r="N873" t="s">
        <v>5309</v>
      </c>
      <c r="O873" t="s">
        <v>3343</v>
      </c>
      <c r="P873" t="s">
        <v>3343</v>
      </c>
      <c r="Q873" t="s">
        <v>3346</v>
      </c>
    </row>
    <row r="874" spans="1:17" x14ac:dyDescent="0.25">
      <c r="A874" t="s">
        <v>5154</v>
      </c>
      <c r="B874" t="s">
        <v>5155</v>
      </c>
      <c r="C874" t="s">
        <v>5156</v>
      </c>
      <c r="D874" t="s">
        <v>5157</v>
      </c>
      <c r="E874">
        <v>401041</v>
      </c>
      <c r="F874" t="s">
        <v>5410</v>
      </c>
      <c r="G874" t="s">
        <v>5411</v>
      </c>
      <c r="H874" t="s">
        <v>5306</v>
      </c>
      <c r="I874" t="s">
        <v>5414</v>
      </c>
      <c r="J874" t="s">
        <v>5415</v>
      </c>
      <c r="K874" t="s">
        <v>110</v>
      </c>
      <c r="L874" t="s">
        <v>3346</v>
      </c>
      <c r="M874" t="s">
        <v>3477</v>
      </c>
      <c r="N874" t="s">
        <v>5309</v>
      </c>
      <c r="O874" t="s">
        <v>3343</v>
      </c>
      <c r="P874" t="s">
        <v>3343</v>
      </c>
      <c r="Q874" t="s">
        <v>3346</v>
      </c>
    </row>
    <row r="875" spans="1:17" x14ac:dyDescent="0.25">
      <c r="A875" t="s">
        <v>5154</v>
      </c>
      <c r="B875" t="s">
        <v>5155</v>
      </c>
      <c r="C875" t="s">
        <v>5156</v>
      </c>
      <c r="D875" t="s">
        <v>5157</v>
      </c>
      <c r="E875">
        <v>401041</v>
      </c>
      <c r="F875" t="s">
        <v>5410</v>
      </c>
      <c r="G875" t="s">
        <v>5411</v>
      </c>
      <c r="H875" t="s">
        <v>5306</v>
      </c>
      <c r="I875" t="s">
        <v>5416</v>
      </c>
      <c r="J875" t="s">
        <v>5417</v>
      </c>
      <c r="K875" t="s">
        <v>110</v>
      </c>
      <c r="L875" t="s">
        <v>3346</v>
      </c>
      <c r="M875" t="s">
        <v>3477</v>
      </c>
      <c r="N875" t="s">
        <v>5309</v>
      </c>
      <c r="O875" t="s">
        <v>3343</v>
      </c>
      <c r="P875" t="s">
        <v>3343</v>
      </c>
      <c r="Q875" t="s">
        <v>3346</v>
      </c>
    </row>
    <row r="876" spans="1:17" x14ac:dyDescent="0.25">
      <c r="A876" t="s">
        <v>5154</v>
      </c>
      <c r="B876" t="s">
        <v>5155</v>
      </c>
      <c r="C876" t="s">
        <v>5156</v>
      </c>
      <c r="D876" t="s">
        <v>5157</v>
      </c>
      <c r="E876">
        <v>401042</v>
      </c>
      <c r="F876" t="s">
        <v>5418</v>
      </c>
      <c r="G876" t="s">
        <v>5419</v>
      </c>
      <c r="H876" t="s">
        <v>5306</v>
      </c>
      <c r="I876" t="s">
        <v>5420</v>
      </c>
      <c r="J876" t="s">
        <v>5421</v>
      </c>
      <c r="K876" t="s">
        <v>110</v>
      </c>
      <c r="L876" t="s">
        <v>3343</v>
      </c>
      <c r="M876" t="s">
        <v>3477</v>
      </c>
      <c r="N876" t="s">
        <v>5309</v>
      </c>
      <c r="O876" t="s">
        <v>3343</v>
      </c>
      <c r="P876" t="s">
        <v>3343</v>
      </c>
      <c r="Q876" t="s">
        <v>3346</v>
      </c>
    </row>
    <row r="877" spans="1:17" x14ac:dyDescent="0.25">
      <c r="A877" t="s">
        <v>5154</v>
      </c>
      <c r="B877" t="s">
        <v>5155</v>
      </c>
      <c r="C877" t="s">
        <v>5156</v>
      </c>
      <c r="D877" t="s">
        <v>5157</v>
      </c>
      <c r="E877">
        <v>401042</v>
      </c>
      <c r="F877" t="s">
        <v>5418</v>
      </c>
      <c r="G877" t="s">
        <v>5419</v>
      </c>
      <c r="H877" t="s">
        <v>5306</v>
      </c>
      <c r="I877" t="s">
        <v>5422</v>
      </c>
      <c r="J877" t="s">
        <v>5423</v>
      </c>
      <c r="K877" t="s">
        <v>110</v>
      </c>
      <c r="L877" t="s">
        <v>3346</v>
      </c>
      <c r="M877" t="s">
        <v>3477</v>
      </c>
      <c r="N877" t="s">
        <v>5309</v>
      </c>
      <c r="O877" t="s">
        <v>3343</v>
      </c>
      <c r="P877" t="s">
        <v>3343</v>
      </c>
      <c r="Q877" t="s">
        <v>3346</v>
      </c>
    </row>
    <row r="878" spans="1:17" x14ac:dyDescent="0.25">
      <c r="A878" t="s">
        <v>5154</v>
      </c>
      <c r="B878" t="s">
        <v>5155</v>
      </c>
      <c r="C878" t="s">
        <v>5156</v>
      </c>
      <c r="D878" t="s">
        <v>5157</v>
      </c>
      <c r="E878">
        <v>401042</v>
      </c>
      <c r="F878" t="s">
        <v>5418</v>
      </c>
      <c r="G878" t="s">
        <v>5419</v>
      </c>
      <c r="H878" t="s">
        <v>5306</v>
      </c>
      <c r="I878" t="s">
        <v>5424</v>
      </c>
      <c r="J878" t="s">
        <v>5425</v>
      </c>
      <c r="K878" t="s">
        <v>110</v>
      </c>
      <c r="L878" t="s">
        <v>3346</v>
      </c>
      <c r="M878" t="s">
        <v>3477</v>
      </c>
      <c r="N878" t="s">
        <v>5309</v>
      </c>
      <c r="O878" t="s">
        <v>3343</v>
      </c>
      <c r="P878" t="s">
        <v>3343</v>
      </c>
      <c r="Q878" t="s">
        <v>3346</v>
      </c>
    </row>
    <row r="879" spans="1:17" x14ac:dyDescent="0.25">
      <c r="A879" t="s">
        <v>5154</v>
      </c>
      <c r="B879" t="s">
        <v>5155</v>
      </c>
      <c r="C879" t="s">
        <v>5156</v>
      </c>
      <c r="D879" t="s">
        <v>5157</v>
      </c>
      <c r="E879">
        <v>401043</v>
      </c>
      <c r="F879" t="s">
        <v>5426</v>
      </c>
      <c r="G879" t="s">
        <v>5427</v>
      </c>
      <c r="H879" t="s">
        <v>5306</v>
      </c>
      <c r="I879" t="s">
        <v>5428</v>
      </c>
      <c r="J879" t="s">
        <v>5429</v>
      </c>
      <c r="K879" t="s">
        <v>110</v>
      </c>
      <c r="L879" t="s">
        <v>3343</v>
      </c>
      <c r="M879" t="s">
        <v>3477</v>
      </c>
      <c r="N879" t="s">
        <v>5309</v>
      </c>
      <c r="O879" t="s">
        <v>3343</v>
      </c>
      <c r="P879" t="s">
        <v>3343</v>
      </c>
      <c r="Q879" t="s">
        <v>3346</v>
      </c>
    </row>
    <row r="880" spans="1:17" x14ac:dyDescent="0.25">
      <c r="A880" t="s">
        <v>5154</v>
      </c>
      <c r="B880" t="s">
        <v>5155</v>
      </c>
      <c r="C880" t="s">
        <v>5156</v>
      </c>
      <c r="D880" t="s">
        <v>5157</v>
      </c>
      <c r="E880">
        <v>401043</v>
      </c>
      <c r="F880" t="s">
        <v>5426</v>
      </c>
      <c r="G880" t="s">
        <v>5427</v>
      </c>
      <c r="H880" t="s">
        <v>5306</v>
      </c>
      <c r="I880" t="s">
        <v>5430</v>
      </c>
      <c r="J880" t="s">
        <v>5431</v>
      </c>
      <c r="K880" t="s">
        <v>110</v>
      </c>
      <c r="L880" t="s">
        <v>3346</v>
      </c>
      <c r="M880" t="s">
        <v>3477</v>
      </c>
      <c r="N880" t="s">
        <v>5309</v>
      </c>
      <c r="O880" t="s">
        <v>3343</v>
      </c>
      <c r="P880" t="s">
        <v>3343</v>
      </c>
      <c r="Q880" t="s">
        <v>3346</v>
      </c>
    </row>
    <row r="881" spans="1:17" x14ac:dyDescent="0.25">
      <c r="A881" t="s">
        <v>5154</v>
      </c>
      <c r="B881" t="s">
        <v>5155</v>
      </c>
      <c r="C881" t="s">
        <v>5156</v>
      </c>
      <c r="D881" t="s">
        <v>5157</v>
      </c>
      <c r="E881">
        <v>401043</v>
      </c>
      <c r="F881" t="s">
        <v>5426</v>
      </c>
      <c r="G881" t="s">
        <v>5427</v>
      </c>
      <c r="H881" t="s">
        <v>5306</v>
      </c>
      <c r="I881" t="s">
        <v>5432</v>
      </c>
      <c r="J881" t="s">
        <v>5433</v>
      </c>
      <c r="K881" t="s">
        <v>110</v>
      </c>
      <c r="L881" t="s">
        <v>3346</v>
      </c>
      <c r="M881" t="s">
        <v>3477</v>
      </c>
      <c r="N881" t="s">
        <v>5309</v>
      </c>
      <c r="O881" t="s">
        <v>3343</v>
      </c>
      <c r="P881" t="s">
        <v>3343</v>
      </c>
      <c r="Q881" t="s">
        <v>3346</v>
      </c>
    </row>
    <row r="882" spans="1:17" x14ac:dyDescent="0.25">
      <c r="A882" t="s">
        <v>5154</v>
      </c>
      <c r="B882" t="s">
        <v>5155</v>
      </c>
      <c r="C882" t="s">
        <v>5156</v>
      </c>
      <c r="D882" t="s">
        <v>5157</v>
      </c>
      <c r="E882">
        <v>401051</v>
      </c>
      <c r="F882" t="s">
        <v>5434</v>
      </c>
      <c r="G882" t="s">
        <v>5435</v>
      </c>
      <c r="H882" t="s">
        <v>3405</v>
      </c>
      <c r="I882" t="s">
        <v>5436</v>
      </c>
      <c r="J882" t="s">
        <v>5437</v>
      </c>
      <c r="K882" t="s">
        <v>110</v>
      </c>
      <c r="L882" t="s">
        <v>3343</v>
      </c>
      <c r="M882" t="s">
        <v>3477</v>
      </c>
      <c r="N882" t="s">
        <v>3603</v>
      </c>
      <c r="O882" t="s">
        <v>3346</v>
      </c>
      <c r="P882" t="s">
        <v>3343</v>
      </c>
      <c r="Q882" t="s">
        <v>3346</v>
      </c>
    </row>
    <row r="883" spans="1:17" x14ac:dyDescent="0.25">
      <c r="A883" t="s">
        <v>5154</v>
      </c>
      <c r="B883" t="s">
        <v>5155</v>
      </c>
      <c r="C883" t="s">
        <v>5156</v>
      </c>
      <c r="D883" t="s">
        <v>5157</v>
      </c>
      <c r="E883">
        <v>401051</v>
      </c>
      <c r="F883" t="s">
        <v>5434</v>
      </c>
      <c r="G883" t="s">
        <v>5435</v>
      </c>
      <c r="H883" t="s">
        <v>3405</v>
      </c>
      <c r="I883" t="s">
        <v>5438</v>
      </c>
      <c r="J883" t="s">
        <v>5439</v>
      </c>
      <c r="K883" t="s">
        <v>110</v>
      </c>
      <c r="L883" t="s">
        <v>3346</v>
      </c>
      <c r="M883" t="s">
        <v>3477</v>
      </c>
      <c r="N883" t="s">
        <v>3603</v>
      </c>
      <c r="O883" t="s">
        <v>3346</v>
      </c>
      <c r="P883" t="s">
        <v>3343</v>
      </c>
      <c r="Q883" t="s">
        <v>3346</v>
      </c>
    </row>
    <row r="884" spans="1:17" x14ac:dyDescent="0.25">
      <c r="A884" t="s">
        <v>5154</v>
      </c>
      <c r="B884" t="s">
        <v>5155</v>
      </c>
      <c r="C884" t="s">
        <v>5156</v>
      </c>
      <c r="D884" t="s">
        <v>5157</v>
      </c>
      <c r="E884">
        <v>401052</v>
      </c>
      <c r="F884" t="s">
        <v>5440</v>
      </c>
      <c r="G884" t="s">
        <v>5441</v>
      </c>
      <c r="H884" t="s">
        <v>3350</v>
      </c>
      <c r="I884" t="s">
        <v>5442</v>
      </c>
      <c r="J884" t="s">
        <v>5443</v>
      </c>
      <c r="K884" t="s">
        <v>110</v>
      </c>
      <c r="L884" t="s">
        <v>3343</v>
      </c>
      <c r="M884" t="s">
        <v>3477</v>
      </c>
      <c r="N884" t="s">
        <v>3603</v>
      </c>
      <c r="O884" t="s">
        <v>3346</v>
      </c>
      <c r="P884" t="s">
        <v>3343</v>
      </c>
      <c r="Q884" t="s">
        <v>3346</v>
      </c>
    </row>
    <row r="885" spans="1:17" x14ac:dyDescent="0.25">
      <c r="A885" t="s">
        <v>5154</v>
      </c>
      <c r="B885" t="s">
        <v>5155</v>
      </c>
      <c r="C885" t="s">
        <v>5156</v>
      </c>
      <c r="D885" t="s">
        <v>5157</v>
      </c>
      <c r="E885">
        <v>401052</v>
      </c>
      <c r="F885" t="s">
        <v>5440</v>
      </c>
      <c r="G885" t="s">
        <v>5441</v>
      </c>
      <c r="H885" t="s">
        <v>3350</v>
      </c>
      <c r="I885" t="s">
        <v>5444</v>
      </c>
      <c r="J885" t="s">
        <v>5445</v>
      </c>
      <c r="K885" t="s">
        <v>110</v>
      </c>
      <c r="L885" t="s">
        <v>3346</v>
      </c>
      <c r="M885" t="s">
        <v>3477</v>
      </c>
      <c r="N885" t="s">
        <v>3603</v>
      </c>
      <c r="O885" t="s">
        <v>3346</v>
      </c>
      <c r="P885" t="s">
        <v>3343</v>
      </c>
      <c r="Q885" t="s">
        <v>3346</v>
      </c>
    </row>
    <row r="886" spans="1:17" x14ac:dyDescent="0.25">
      <c r="A886" t="s">
        <v>5154</v>
      </c>
      <c r="B886" t="s">
        <v>5155</v>
      </c>
      <c r="C886" t="s">
        <v>5156</v>
      </c>
      <c r="D886" t="s">
        <v>5157</v>
      </c>
      <c r="E886">
        <v>401053</v>
      </c>
      <c r="F886" t="s">
        <v>5446</v>
      </c>
      <c r="G886" t="s">
        <v>5447</v>
      </c>
      <c r="H886" t="s">
        <v>3350</v>
      </c>
      <c r="I886" t="s">
        <v>5448</v>
      </c>
      <c r="J886" t="s">
        <v>5449</v>
      </c>
      <c r="K886" t="s">
        <v>110</v>
      </c>
      <c r="L886" t="s">
        <v>3343</v>
      </c>
      <c r="M886" t="s">
        <v>3477</v>
      </c>
      <c r="N886" t="s">
        <v>3603</v>
      </c>
      <c r="O886" t="s">
        <v>3346</v>
      </c>
      <c r="P886" t="s">
        <v>3343</v>
      </c>
      <c r="Q886" t="s">
        <v>3346</v>
      </c>
    </row>
    <row r="887" spans="1:17" x14ac:dyDescent="0.25">
      <c r="A887" t="s">
        <v>5154</v>
      </c>
      <c r="B887" t="s">
        <v>5155</v>
      </c>
      <c r="C887" t="s">
        <v>5156</v>
      </c>
      <c r="D887" t="s">
        <v>5157</v>
      </c>
      <c r="E887">
        <v>401053</v>
      </c>
      <c r="F887" t="s">
        <v>5446</v>
      </c>
      <c r="G887" t="s">
        <v>5447</v>
      </c>
      <c r="H887" t="s">
        <v>3350</v>
      </c>
      <c r="I887" t="s">
        <v>5450</v>
      </c>
      <c r="J887" t="s">
        <v>5451</v>
      </c>
      <c r="K887" t="s">
        <v>110</v>
      </c>
      <c r="L887" t="s">
        <v>3346</v>
      </c>
      <c r="M887" t="s">
        <v>3477</v>
      </c>
      <c r="N887" t="s">
        <v>3603</v>
      </c>
      <c r="O887" t="s">
        <v>3346</v>
      </c>
      <c r="P887" t="s">
        <v>3343</v>
      </c>
      <c r="Q887" t="s">
        <v>3346</v>
      </c>
    </row>
    <row r="888" spans="1:17" x14ac:dyDescent="0.25">
      <c r="A888" t="s">
        <v>5154</v>
      </c>
      <c r="B888" t="s">
        <v>5155</v>
      </c>
      <c r="C888" t="s">
        <v>5156</v>
      </c>
      <c r="D888" t="s">
        <v>5157</v>
      </c>
      <c r="E888">
        <v>401054</v>
      </c>
      <c r="F888" t="s">
        <v>5452</v>
      </c>
      <c r="G888" t="s">
        <v>5453</v>
      </c>
      <c r="H888" t="s">
        <v>5454</v>
      </c>
      <c r="I888" t="s">
        <v>5455</v>
      </c>
      <c r="J888" t="s">
        <v>5456</v>
      </c>
      <c r="K888" t="s">
        <v>110</v>
      </c>
      <c r="L888" t="s">
        <v>3343</v>
      </c>
      <c r="M888" t="s">
        <v>3477</v>
      </c>
      <c r="N888" t="s">
        <v>5309</v>
      </c>
      <c r="O888" t="s">
        <v>3346</v>
      </c>
      <c r="P888" t="s">
        <v>3343</v>
      </c>
      <c r="Q888" t="s">
        <v>3346</v>
      </c>
    </row>
    <row r="889" spans="1:17" x14ac:dyDescent="0.25">
      <c r="A889" t="s">
        <v>5154</v>
      </c>
      <c r="B889" t="s">
        <v>5155</v>
      </c>
      <c r="C889" t="s">
        <v>5156</v>
      </c>
      <c r="D889" t="s">
        <v>5157</v>
      </c>
      <c r="E889">
        <v>401054</v>
      </c>
      <c r="F889" t="s">
        <v>5452</v>
      </c>
      <c r="G889" t="s">
        <v>5453</v>
      </c>
      <c r="H889" t="s">
        <v>5454</v>
      </c>
      <c r="I889" t="s">
        <v>5457</v>
      </c>
      <c r="J889" t="s">
        <v>5458</v>
      </c>
      <c r="K889" t="s">
        <v>110</v>
      </c>
      <c r="L889" t="s">
        <v>3346</v>
      </c>
      <c r="M889" t="s">
        <v>3477</v>
      </c>
      <c r="N889" t="s">
        <v>5309</v>
      </c>
      <c r="O889" t="s">
        <v>3346</v>
      </c>
      <c r="P889" t="s">
        <v>3343</v>
      </c>
      <c r="Q889" t="s">
        <v>3346</v>
      </c>
    </row>
    <row r="890" spans="1:17" x14ac:dyDescent="0.25">
      <c r="A890" t="s">
        <v>5154</v>
      </c>
      <c r="B890" t="s">
        <v>5155</v>
      </c>
      <c r="C890" t="s">
        <v>5156</v>
      </c>
      <c r="D890" t="s">
        <v>5157</v>
      </c>
      <c r="E890">
        <v>401055</v>
      </c>
      <c r="F890" t="s">
        <v>5459</v>
      </c>
      <c r="G890" t="s">
        <v>5460</v>
      </c>
      <c r="H890" t="s">
        <v>4857</v>
      </c>
      <c r="I890" t="s">
        <v>5461</v>
      </c>
      <c r="J890" t="s">
        <v>5462</v>
      </c>
      <c r="K890" t="s">
        <v>110</v>
      </c>
      <c r="L890" t="s">
        <v>3343</v>
      </c>
      <c r="M890" t="s">
        <v>3477</v>
      </c>
      <c r="N890" t="s">
        <v>3603</v>
      </c>
      <c r="O890" t="s">
        <v>3346</v>
      </c>
      <c r="P890" t="s">
        <v>3343</v>
      </c>
      <c r="Q890" t="s">
        <v>3346</v>
      </c>
    </row>
    <row r="891" spans="1:17" x14ac:dyDescent="0.25">
      <c r="A891" t="s">
        <v>5154</v>
      </c>
      <c r="B891" t="s">
        <v>5155</v>
      </c>
      <c r="C891" t="s">
        <v>5156</v>
      </c>
      <c r="D891" t="s">
        <v>5157</v>
      </c>
      <c r="E891">
        <v>401055</v>
      </c>
      <c r="F891" t="s">
        <v>5459</v>
      </c>
      <c r="G891" t="s">
        <v>5460</v>
      </c>
      <c r="H891" t="s">
        <v>4857</v>
      </c>
      <c r="I891" t="s">
        <v>5463</v>
      </c>
      <c r="J891" t="s">
        <v>5464</v>
      </c>
      <c r="K891" t="s">
        <v>110</v>
      </c>
      <c r="L891" t="s">
        <v>3346</v>
      </c>
      <c r="M891" t="s">
        <v>3477</v>
      </c>
      <c r="N891" t="s">
        <v>3603</v>
      </c>
      <c r="O891" t="s">
        <v>3346</v>
      </c>
      <c r="P891" t="s">
        <v>3343</v>
      </c>
      <c r="Q891" t="s">
        <v>3346</v>
      </c>
    </row>
    <row r="892" spans="1:17" x14ac:dyDescent="0.25">
      <c r="A892" t="s">
        <v>5154</v>
      </c>
      <c r="B892" t="s">
        <v>5155</v>
      </c>
      <c r="C892" t="s">
        <v>5156</v>
      </c>
      <c r="D892" t="s">
        <v>5157</v>
      </c>
      <c r="E892">
        <v>401056</v>
      </c>
      <c r="F892" t="s">
        <v>5465</v>
      </c>
      <c r="G892" t="s">
        <v>5466</v>
      </c>
      <c r="H892" t="s">
        <v>4857</v>
      </c>
      <c r="I892" t="s">
        <v>5467</v>
      </c>
      <c r="J892" t="s">
        <v>5468</v>
      </c>
      <c r="K892" t="s">
        <v>110</v>
      </c>
      <c r="L892" t="s">
        <v>3343</v>
      </c>
      <c r="M892" t="s">
        <v>3477</v>
      </c>
      <c r="N892" t="s">
        <v>3603</v>
      </c>
      <c r="O892" t="s">
        <v>3346</v>
      </c>
      <c r="P892" t="s">
        <v>3343</v>
      </c>
      <c r="Q892" t="s">
        <v>3346</v>
      </c>
    </row>
    <row r="893" spans="1:17" x14ac:dyDescent="0.25">
      <c r="A893" t="s">
        <v>5154</v>
      </c>
      <c r="B893" t="s">
        <v>5155</v>
      </c>
      <c r="C893" t="s">
        <v>5156</v>
      </c>
      <c r="D893" t="s">
        <v>5157</v>
      </c>
      <c r="E893">
        <v>401056</v>
      </c>
      <c r="F893" t="s">
        <v>5465</v>
      </c>
      <c r="G893" t="s">
        <v>5466</v>
      </c>
      <c r="H893" t="s">
        <v>4857</v>
      </c>
      <c r="I893" t="s">
        <v>5469</v>
      </c>
      <c r="J893" t="s">
        <v>5470</v>
      </c>
      <c r="K893" t="s">
        <v>110</v>
      </c>
      <c r="L893" t="s">
        <v>3346</v>
      </c>
      <c r="M893" t="s">
        <v>3477</v>
      </c>
      <c r="N893" t="s">
        <v>3603</v>
      </c>
      <c r="O893" t="s">
        <v>3346</v>
      </c>
      <c r="P893" t="s">
        <v>3343</v>
      </c>
      <c r="Q893" t="s">
        <v>3346</v>
      </c>
    </row>
    <row r="894" spans="1:17" x14ac:dyDescent="0.25">
      <c r="A894" t="s">
        <v>5154</v>
      </c>
      <c r="B894" t="s">
        <v>5155</v>
      </c>
      <c r="C894" t="s">
        <v>5156</v>
      </c>
      <c r="D894" t="s">
        <v>5157</v>
      </c>
      <c r="E894">
        <v>401057</v>
      </c>
      <c r="F894" t="s">
        <v>5471</v>
      </c>
      <c r="G894" t="s">
        <v>5472</v>
      </c>
      <c r="H894" t="s">
        <v>3350</v>
      </c>
      <c r="I894" t="s">
        <v>5473</v>
      </c>
      <c r="J894" t="s">
        <v>5474</v>
      </c>
      <c r="K894" t="s">
        <v>110</v>
      </c>
      <c r="L894" t="s">
        <v>3343</v>
      </c>
      <c r="M894" t="s">
        <v>3477</v>
      </c>
      <c r="N894" t="s">
        <v>3603</v>
      </c>
      <c r="O894" t="s">
        <v>3346</v>
      </c>
      <c r="P894" t="s">
        <v>3343</v>
      </c>
      <c r="Q894" t="s">
        <v>3346</v>
      </c>
    </row>
    <row r="895" spans="1:17" x14ac:dyDescent="0.25">
      <c r="A895" t="s">
        <v>5154</v>
      </c>
      <c r="B895" t="s">
        <v>5155</v>
      </c>
      <c r="C895" t="s">
        <v>5156</v>
      </c>
      <c r="D895" t="s">
        <v>5157</v>
      </c>
      <c r="E895">
        <v>401057</v>
      </c>
      <c r="F895" t="s">
        <v>5471</v>
      </c>
      <c r="G895" t="s">
        <v>5472</v>
      </c>
      <c r="H895" t="s">
        <v>3350</v>
      </c>
      <c r="I895" t="s">
        <v>5475</v>
      </c>
      <c r="J895" t="s">
        <v>5476</v>
      </c>
      <c r="K895" t="s">
        <v>110</v>
      </c>
      <c r="L895" t="s">
        <v>3346</v>
      </c>
      <c r="M895" t="s">
        <v>3477</v>
      </c>
      <c r="N895" t="s">
        <v>3603</v>
      </c>
      <c r="O895" t="s">
        <v>3346</v>
      </c>
      <c r="P895" t="s">
        <v>3343</v>
      </c>
      <c r="Q895" t="s">
        <v>3346</v>
      </c>
    </row>
    <row r="896" spans="1:17" x14ac:dyDescent="0.25">
      <c r="A896" t="s">
        <v>5154</v>
      </c>
      <c r="B896" t="s">
        <v>5155</v>
      </c>
      <c r="C896" t="s">
        <v>5156</v>
      </c>
      <c r="D896" t="s">
        <v>5157</v>
      </c>
      <c r="E896">
        <v>401058</v>
      </c>
      <c r="F896" t="s">
        <v>5477</v>
      </c>
      <c r="G896" t="s">
        <v>5478</v>
      </c>
      <c r="H896" t="s">
        <v>3350</v>
      </c>
      <c r="I896" t="s">
        <v>5479</v>
      </c>
      <c r="J896" t="s">
        <v>5480</v>
      </c>
      <c r="K896" t="s">
        <v>110</v>
      </c>
      <c r="L896" t="s">
        <v>3343</v>
      </c>
      <c r="M896" t="s">
        <v>3477</v>
      </c>
      <c r="N896" t="s">
        <v>3603</v>
      </c>
      <c r="O896" t="s">
        <v>3346</v>
      </c>
      <c r="P896" t="s">
        <v>3343</v>
      </c>
      <c r="Q896" t="s">
        <v>3346</v>
      </c>
    </row>
    <row r="897" spans="1:17" x14ac:dyDescent="0.25">
      <c r="A897" t="s">
        <v>5154</v>
      </c>
      <c r="B897" t="s">
        <v>5155</v>
      </c>
      <c r="C897" t="s">
        <v>5156</v>
      </c>
      <c r="D897" t="s">
        <v>5157</v>
      </c>
      <c r="E897">
        <v>401058</v>
      </c>
      <c r="F897" t="s">
        <v>5477</v>
      </c>
      <c r="G897" t="s">
        <v>5478</v>
      </c>
      <c r="H897" t="s">
        <v>3350</v>
      </c>
      <c r="I897" t="s">
        <v>5481</v>
      </c>
      <c r="J897" t="s">
        <v>5482</v>
      </c>
      <c r="K897" t="s">
        <v>110</v>
      </c>
      <c r="L897" t="s">
        <v>3346</v>
      </c>
      <c r="M897" t="s">
        <v>3477</v>
      </c>
      <c r="N897" t="s">
        <v>3603</v>
      </c>
      <c r="O897" t="s">
        <v>3346</v>
      </c>
      <c r="P897" t="s">
        <v>3343</v>
      </c>
      <c r="Q897" t="s">
        <v>3346</v>
      </c>
    </row>
    <row r="898" spans="1:17" x14ac:dyDescent="0.25">
      <c r="A898" t="s">
        <v>5154</v>
      </c>
      <c r="B898" t="s">
        <v>5155</v>
      </c>
      <c r="C898" t="s">
        <v>5156</v>
      </c>
      <c r="D898" t="s">
        <v>5157</v>
      </c>
      <c r="E898">
        <v>401059</v>
      </c>
      <c r="F898" t="s">
        <v>5483</v>
      </c>
      <c r="G898" t="s">
        <v>5484</v>
      </c>
      <c r="H898" t="s">
        <v>5454</v>
      </c>
      <c r="I898" t="s">
        <v>5485</v>
      </c>
      <c r="J898" t="s">
        <v>5486</v>
      </c>
      <c r="K898" t="s">
        <v>110</v>
      </c>
      <c r="L898" t="s">
        <v>3343</v>
      </c>
      <c r="M898" t="s">
        <v>3477</v>
      </c>
      <c r="N898" t="s">
        <v>5309</v>
      </c>
      <c r="O898" t="s">
        <v>3346</v>
      </c>
      <c r="P898" t="s">
        <v>3343</v>
      </c>
      <c r="Q898" t="s">
        <v>3346</v>
      </c>
    </row>
    <row r="899" spans="1:17" x14ac:dyDescent="0.25">
      <c r="A899" t="s">
        <v>5154</v>
      </c>
      <c r="B899" t="s">
        <v>5155</v>
      </c>
      <c r="C899" t="s">
        <v>5156</v>
      </c>
      <c r="D899" t="s">
        <v>5157</v>
      </c>
      <c r="E899">
        <v>401059</v>
      </c>
      <c r="F899" t="s">
        <v>5483</v>
      </c>
      <c r="G899" t="s">
        <v>5484</v>
      </c>
      <c r="H899" t="s">
        <v>5454</v>
      </c>
      <c r="I899" t="s">
        <v>5487</v>
      </c>
      <c r="J899" t="s">
        <v>5488</v>
      </c>
      <c r="K899" t="s">
        <v>110</v>
      </c>
      <c r="L899" t="s">
        <v>3346</v>
      </c>
      <c r="M899" t="s">
        <v>3477</v>
      </c>
      <c r="N899" t="s">
        <v>5309</v>
      </c>
      <c r="O899" t="s">
        <v>3346</v>
      </c>
      <c r="P899" t="s">
        <v>3343</v>
      </c>
      <c r="Q899" t="s">
        <v>3346</v>
      </c>
    </row>
    <row r="900" spans="1:17" x14ac:dyDescent="0.25">
      <c r="A900" t="s">
        <v>5154</v>
      </c>
      <c r="B900" t="s">
        <v>5155</v>
      </c>
      <c r="C900" t="s">
        <v>5156</v>
      </c>
      <c r="D900" t="s">
        <v>5157</v>
      </c>
      <c r="E900">
        <v>401060</v>
      </c>
      <c r="F900" t="s">
        <v>5489</v>
      </c>
      <c r="G900" t="s">
        <v>5490</v>
      </c>
      <c r="H900" t="s">
        <v>5454</v>
      </c>
      <c r="I900" t="s">
        <v>5491</v>
      </c>
      <c r="J900" t="s">
        <v>5492</v>
      </c>
      <c r="K900" t="s">
        <v>110</v>
      </c>
      <c r="L900" t="s">
        <v>3343</v>
      </c>
      <c r="M900" t="s">
        <v>3477</v>
      </c>
      <c r="N900" t="s">
        <v>5309</v>
      </c>
      <c r="O900" t="s">
        <v>3343</v>
      </c>
      <c r="P900" t="s">
        <v>3343</v>
      </c>
      <c r="Q900" t="s">
        <v>3346</v>
      </c>
    </row>
    <row r="901" spans="1:17" x14ac:dyDescent="0.25">
      <c r="A901" t="s">
        <v>5154</v>
      </c>
      <c r="B901" t="s">
        <v>5155</v>
      </c>
      <c r="C901" t="s">
        <v>5156</v>
      </c>
      <c r="D901" t="s">
        <v>5157</v>
      </c>
      <c r="E901">
        <v>401061</v>
      </c>
      <c r="F901" t="s">
        <v>5493</v>
      </c>
      <c r="G901" t="s">
        <v>5494</v>
      </c>
      <c r="H901" t="s">
        <v>4857</v>
      </c>
      <c r="I901" t="s">
        <v>5495</v>
      </c>
      <c r="J901" t="s">
        <v>5496</v>
      </c>
      <c r="K901" t="s">
        <v>110</v>
      </c>
      <c r="L901" t="s">
        <v>3343</v>
      </c>
      <c r="M901" t="s">
        <v>3477</v>
      </c>
      <c r="N901" t="s">
        <v>3603</v>
      </c>
      <c r="O901" t="s">
        <v>3343</v>
      </c>
      <c r="P901" t="s">
        <v>3343</v>
      </c>
      <c r="Q901" t="s">
        <v>3346</v>
      </c>
    </row>
    <row r="902" spans="1:17" x14ac:dyDescent="0.25">
      <c r="A902" t="s">
        <v>5154</v>
      </c>
      <c r="B902" t="s">
        <v>5155</v>
      </c>
      <c r="C902" t="s">
        <v>5156</v>
      </c>
      <c r="D902" t="s">
        <v>5157</v>
      </c>
      <c r="E902">
        <v>401062</v>
      </c>
      <c r="F902" t="s">
        <v>5497</v>
      </c>
      <c r="G902" t="s">
        <v>5498</v>
      </c>
      <c r="H902" t="s">
        <v>4857</v>
      </c>
      <c r="I902" t="s">
        <v>5499</v>
      </c>
      <c r="J902" t="s">
        <v>5500</v>
      </c>
      <c r="K902" t="s">
        <v>110</v>
      </c>
      <c r="L902" t="s">
        <v>3343</v>
      </c>
      <c r="M902" t="s">
        <v>3477</v>
      </c>
      <c r="N902" t="s">
        <v>3603</v>
      </c>
      <c r="O902" t="s">
        <v>3343</v>
      </c>
      <c r="P902" t="s">
        <v>3343</v>
      </c>
      <c r="Q902" t="s">
        <v>3346</v>
      </c>
    </row>
    <row r="903" spans="1:17" x14ac:dyDescent="0.25">
      <c r="A903" t="s">
        <v>5154</v>
      </c>
      <c r="B903" t="s">
        <v>5155</v>
      </c>
      <c r="C903" t="s">
        <v>5156</v>
      </c>
      <c r="D903" t="s">
        <v>5157</v>
      </c>
      <c r="E903">
        <v>401063</v>
      </c>
      <c r="F903" t="s">
        <v>5501</v>
      </c>
      <c r="G903" t="s">
        <v>5502</v>
      </c>
      <c r="H903" t="s">
        <v>4857</v>
      </c>
      <c r="I903" t="s">
        <v>5503</v>
      </c>
      <c r="J903" t="s">
        <v>5504</v>
      </c>
      <c r="K903" t="s">
        <v>110</v>
      </c>
      <c r="L903" t="s">
        <v>3343</v>
      </c>
      <c r="M903" t="s">
        <v>3477</v>
      </c>
      <c r="N903" t="s">
        <v>3603</v>
      </c>
      <c r="O903" t="s">
        <v>3346</v>
      </c>
      <c r="P903" t="s">
        <v>3343</v>
      </c>
      <c r="Q903" t="s">
        <v>3346</v>
      </c>
    </row>
    <row r="904" spans="1:17" x14ac:dyDescent="0.25">
      <c r="A904" t="s">
        <v>5154</v>
      </c>
      <c r="B904" t="s">
        <v>5155</v>
      </c>
      <c r="C904" t="s">
        <v>5156</v>
      </c>
      <c r="D904" t="s">
        <v>5157</v>
      </c>
      <c r="E904">
        <v>401064</v>
      </c>
      <c r="F904" t="s">
        <v>5505</v>
      </c>
      <c r="G904" t="s">
        <v>5506</v>
      </c>
      <c r="H904" t="s">
        <v>4857</v>
      </c>
      <c r="I904" t="s">
        <v>5507</v>
      </c>
      <c r="J904" t="s">
        <v>5508</v>
      </c>
      <c r="K904" t="s">
        <v>110</v>
      </c>
      <c r="L904" t="s">
        <v>3343</v>
      </c>
      <c r="M904" t="s">
        <v>3477</v>
      </c>
      <c r="N904" t="s">
        <v>3603</v>
      </c>
      <c r="O904" t="s">
        <v>3343</v>
      </c>
      <c r="P904" t="s">
        <v>3343</v>
      </c>
      <c r="Q904" t="s">
        <v>3346</v>
      </c>
    </row>
    <row r="905" spans="1:17" x14ac:dyDescent="0.25">
      <c r="A905" t="s">
        <v>5154</v>
      </c>
      <c r="B905" t="s">
        <v>5155</v>
      </c>
      <c r="C905" t="s">
        <v>5156</v>
      </c>
      <c r="D905" t="s">
        <v>5157</v>
      </c>
      <c r="E905">
        <v>401065</v>
      </c>
      <c r="F905" t="s">
        <v>5509</v>
      </c>
      <c r="G905" t="s">
        <v>5510</v>
      </c>
      <c r="H905" t="s">
        <v>4857</v>
      </c>
      <c r="I905" t="s">
        <v>5511</v>
      </c>
      <c r="J905" t="s">
        <v>5512</v>
      </c>
      <c r="K905" t="s">
        <v>110</v>
      </c>
      <c r="L905" t="s">
        <v>3343</v>
      </c>
      <c r="M905" t="s">
        <v>3477</v>
      </c>
      <c r="N905" t="s">
        <v>3603</v>
      </c>
      <c r="O905" t="s">
        <v>3343</v>
      </c>
      <c r="P905" t="s">
        <v>3343</v>
      </c>
      <c r="Q905" t="s">
        <v>3346</v>
      </c>
    </row>
    <row r="906" spans="1:17" x14ac:dyDescent="0.25">
      <c r="A906" t="s">
        <v>5154</v>
      </c>
      <c r="B906" t="s">
        <v>5155</v>
      </c>
      <c r="C906" t="s">
        <v>5156</v>
      </c>
      <c r="D906" t="s">
        <v>5157</v>
      </c>
      <c r="E906">
        <v>401066</v>
      </c>
      <c r="F906" t="s">
        <v>5513</v>
      </c>
      <c r="G906" t="s">
        <v>5514</v>
      </c>
      <c r="H906" t="s">
        <v>4857</v>
      </c>
      <c r="I906" t="s">
        <v>5515</v>
      </c>
      <c r="J906" t="s">
        <v>5516</v>
      </c>
      <c r="K906" t="s">
        <v>110</v>
      </c>
      <c r="L906" t="s">
        <v>3343</v>
      </c>
      <c r="M906" t="s">
        <v>3477</v>
      </c>
      <c r="N906" t="s">
        <v>3603</v>
      </c>
      <c r="O906" t="s">
        <v>3343</v>
      </c>
      <c r="P906" t="s">
        <v>3343</v>
      </c>
      <c r="Q906" t="s">
        <v>3346</v>
      </c>
    </row>
    <row r="907" spans="1:17" x14ac:dyDescent="0.25">
      <c r="A907" t="s">
        <v>5154</v>
      </c>
      <c r="B907" t="s">
        <v>5155</v>
      </c>
      <c r="C907" t="s">
        <v>5156</v>
      </c>
      <c r="D907" t="s">
        <v>5157</v>
      </c>
      <c r="E907">
        <v>401068</v>
      </c>
      <c r="F907" t="s">
        <v>5517</v>
      </c>
      <c r="G907" t="s">
        <v>5518</v>
      </c>
      <c r="H907" t="s">
        <v>4857</v>
      </c>
      <c r="I907" t="s">
        <v>5519</v>
      </c>
      <c r="J907" t="s">
        <v>5520</v>
      </c>
      <c r="K907" t="s">
        <v>110</v>
      </c>
      <c r="L907" t="s">
        <v>3343</v>
      </c>
      <c r="M907" t="s">
        <v>3477</v>
      </c>
      <c r="N907" t="s">
        <v>3603</v>
      </c>
      <c r="O907" t="s">
        <v>3343</v>
      </c>
      <c r="P907" t="s">
        <v>3343</v>
      </c>
      <c r="Q907" t="s">
        <v>3346</v>
      </c>
    </row>
    <row r="908" spans="1:17" x14ac:dyDescent="0.25">
      <c r="A908" t="s">
        <v>5154</v>
      </c>
      <c r="B908" t="s">
        <v>5155</v>
      </c>
      <c r="C908" t="s">
        <v>5156</v>
      </c>
      <c r="D908" t="s">
        <v>5157</v>
      </c>
      <c r="E908">
        <v>401069</v>
      </c>
      <c r="F908" t="s">
        <v>5521</v>
      </c>
      <c r="G908" t="s">
        <v>5522</v>
      </c>
      <c r="H908" t="s">
        <v>4857</v>
      </c>
      <c r="I908" t="s">
        <v>5523</v>
      </c>
      <c r="J908" t="s">
        <v>5524</v>
      </c>
      <c r="K908" t="s">
        <v>110</v>
      </c>
      <c r="L908" t="s">
        <v>3343</v>
      </c>
      <c r="M908" t="s">
        <v>3477</v>
      </c>
      <c r="N908" t="s">
        <v>3603</v>
      </c>
      <c r="O908" t="s">
        <v>3343</v>
      </c>
      <c r="P908" t="s">
        <v>3343</v>
      </c>
      <c r="Q908" t="s">
        <v>3346</v>
      </c>
    </row>
    <row r="909" spans="1:17" x14ac:dyDescent="0.25">
      <c r="A909" t="s">
        <v>5154</v>
      </c>
      <c r="B909" t="s">
        <v>5155</v>
      </c>
      <c r="C909" t="s">
        <v>5156</v>
      </c>
      <c r="D909" t="s">
        <v>5157</v>
      </c>
      <c r="E909">
        <v>401070</v>
      </c>
      <c r="F909" t="s">
        <v>5525</v>
      </c>
      <c r="G909" t="s">
        <v>5526</v>
      </c>
      <c r="H909" t="s">
        <v>4857</v>
      </c>
      <c r="I909" t="s">
        <v>5527</v>
      </c>
      <c r="J909" t="s">
        <v>5528</v>
      </c>
      <c r="K909" t="s">
        <v>110</v>
      </c>
      <c r="L909" t="s">
        <v>3343</v>
      </c>
      <c r="M909" t="s">
        <v>3477</v>
      </c>
      <c r="N909" t="s">
        <v>3603</v>
      </c>
      <c r="O909" t="s">
        <v>3343</v>
      </c>
      <c r="P909" t="s">
        <v>3343</v>
      </c>
      <c r="Q909" t="s">
        <v>3346</v>
      </c>
    </row>
    <row r="910" spans="1:17" x14ac:dyDescent="0.25">
      <c r="A910" t="s">
        <v>5154</v>
      </c>
      <c r="B910" t="s">
        <v>5155</v>
      </c>
      <c r="C910" t="s">
        <v>5156</v>
      </c>
      <c r="D910" t="s">
        <v>5157</v>
      </c>
      <c r="E910">
        <v>401071</v>
      </c>
      <c r="F910" t="s">
        <v>5529</v>
      </c>
      <c r="G910" t="s">
        <v>5530</v>
      </c>
      <c r="H910" t="s">
        <v>4857</v>
      </c>
      <c r="I910" t="s">
        <v>5531</v>
      </c>
      <c r="J910" t="s">
        <v>5532</v>
      </c>
      <c r="K910" t="s">
        <v>110</v>
      </c>
      <c r="L910" t="s">
        <v>3343</v>
      </c>
      <c r="M910" t="s">
        <v>3477</v>
      </c>
      <c r="N910" t="s">
        <v>3603</v>
      </c>
      <c r="O910" t="s">
        <v>3343</v>
      </c>
      <c r="P910" t="s">
        <v>3343</v>
      </c>
      <c r="Q910" t="s">
        <v>3346</v>
      </c>
    </row>
    <row r="911" spans="1:17" x14ac:dyDescent="0.25">
      <c r="A911" t="s">
        <v>5154</v>
      </c>
      <c r="B911" t="s">
        <v>5155</v>
      </c>
      <c r="C911" t="s">
        <v>5156</v>
      </c>
      <c r="D911" t="s">
        <v>5157</v>
      </c>
      <c r="E911">
        <v>401072</v>
      </c>
      <c r="F911" t="s">
        <v>5533</v>
      </c>
      <c r="G911" t="s">
        <v>5534</v>
      </c>
      <c r="H911" t="s">
        <v>4857</v>
      </c>
      <c r="I911" t="s">
        <v>5535</v>
      </c>
      <c r="J911" t="s">
        <v>5536</v>
      </c>
      <c r="K911" t="s">
        <v>110</v>
      </c>
      <c r="L911" t="s">
        <v>3343</v>
      </c>
      <c r="M911" t="s">
        <v>3477</v>
      </c>
      <c r="N911" t="s">
        <v>3603</v>
      </c>
      <c r="O911" t="s">
        <v>3343</v>
      </c>
      <c r="P911" t="s">
        <v>3343</v>
      </c>
      <c r="Q911" t="s">
        <v>3346</v>
      </c>
    </row>
    <row r="912" spans="1:17" x14ac:dyDescent="0.25">
      <c r="A912" t="s">
        <v>5154</v>
      </c>
      <c r="B912" t="s">
        <v>5155</v>
      </c>
      <c r="C912" t="s">
        <v>5156</v>
      </c>
      <c r="D912" t="s">
        <v>5157</v>
      </c>
      <c r="E912">
        <v>401073</v>
      </c>
      <c r="F912" t="s">
        <v>5537</v>
      </c>
      <c r="G912" t="s">
        <v>5538</v>
      </c>
      <c r="H912" t="s">
        <v>4857</v>
      </c>
      <c r="I912" t="s">
        <v>5539</v>
      </c>
      <c r="J912" t="s">
        <v>5540</v>
      </c>
      <c r="K912" t="s">
        <v>110</v>
      </c>
      <c r="L912" t="s">
        <v>3343</v>
      </c>
      <c r="M912" t="s">
        <v>3477</v>
      </c>
      <c r="N912" t="s">
        <v>3603</v>
      </c>
      <c r="O912" t="s">
        <v>3343</v>
      </c>
      <c r="P912" t="s">
        <v>3343</v>
      </c>
      <c r="Q912" t="s">
        <v>3346</v>
      </c>
    </row>
    <row r="913" spans="1:17" x14ac:dyDescent="0.25">
      <c r="A913" t="s">
        <v>5154</v>
      </c>
      <c r="B913" t="s">
        <v>5155</v>
      </c>
      <c r="C913" t="s">
        <v>5156</v>
      </c>
      <c r="D913" t="s">
        <v>5157</v>
      </c>
      <c r="E913">
        <v>401074</v>
      </c>
      <c r="F913" t="s">
        <v>5541</v>
      </c>
      <c r="G913" t="s">
        <v>5542</v>
      </c>
      <c r="H913" t="s">
        <v>4857</v>
      </c>
      <c r="I913" t="s">
        <v>5543</v>
      </c>
      <c r="J913" t="s">
        <v>5544</v>
      </c>
      <c r="K913" t="s">
        <v>110</v>
      </c>
      <c r="L913" t="s">
        <v>3343</v>
      </c>
      <c r="M913" t="s">
        <v>3477</v>
      </c>
      <c r="N913" t="s">
        <v>3603</v>
      </c>
      <c r="O913" t="s">
        <v>3343</v>
      </c>
      <c r="P913" t="s">
        <v>3343</v>
      </c>
      <c r="Q913" t="s">
        <v>3346</v>
      </c>
    </row>
    <row r="914" spans="1:17" x14ac:dyDescent="0.25">
      <c r="A914" t="s">
        <v>5154</v>
      </c>
      <c r="B914" t="s">
        <v>5155</v>
      </c>
      <c r="C914" t="s">
        <v>5156</v>
      </c>
      <c r="D914" t="s">
        <v>5157</v>
      </c>
      <c r="E914">
        <v>401075</v>
      </c>
      <c r="F914" t="s">
        <v>5545</v>
      </c>
      <c r="G914" t="s">
        <v>5546</v>
      </c>
      <c r="H914" t="s">
        <v>3601</v>
      </c>
      <c r="I914" t="s">
        <v>5547</v>
      </c>
      <c r="J914" t="s">
        <v>5548</v>
      </c>
      <c r="K914" t="s">
        <v>110</v>
      </c>
      <c r="L914" t="s">
        <v>3343</v>
      </c>
      <c r="M914" t="s">
        <v>3344</v>
      </c>
      <c r="N914" t="s">
        <v>3360</v>
      </c>
      <c r="O914" t="s">
        <v>3346</v>
      </c>
      <c r="P914" t="s">
        <v>3343</v>
      </c>
      <c r="Q914" t="s">
        <v>3346</v>
      </c>
    </row>
    <row r="915" spans="1:17" x14ac:dyDescent="0.25">
      <c r="A915" t="s">
        <v>5154</v>
      </c>
      <c r="B915" t="s">
        <v>5155</v>
      </c>
      <c r="C915" t="s">
        <v>5156</v>
      </c>
      <c r="D915" t="s">
        <v>5157</v>
      </c>
      <c r="E915">
        <v>401076</v>
      </c>
      <c r="F915" t="s">
        <v>5549</v>
      </c>
      <c r="G915" t="s">
        <v>5550</v>
      </c>
      <c r="H915" t="s">
        <v>3601</v>
      </c>
      <c r="I915" t="s">
        <v>5551</v>
      </c>
      <c r="J915" t="s">
        <v>5552</v>
      </c>
      <c r="K915" t="s">
        <v>110</v>
      </c>
      <c r="L915" t="s">
        <v>3343</v>
      </c>
      <c r="M915" t="s">
        <v>3344</v>
      </c>
      <c r="N915" t="s">
        <v>3360</v>
      </c>
      <c r="O915" t="s">
        <v>3346</v>
      </c>
      <c r="P915" t="s">
        <v>3343</v>
      </c>
      <c r="Q915" t="s">
        <v>3346</v>
      </c>
    </row>
    <row r="916" spans="1:17" x14ac:dyDescent="0.25">
      <c r="A916" t="s">
        <v>5154</v>
      </c>
      <c r="B916" t="s">
        <v>5155</v>
      </c>
      <c r="C916" t="s">
        <v>5156</v>
      </c>
      <c r="D916" t="s">
        <v>5157</v>
      </c>
      <c r="E916">
        <v>401077</v>
      </c>
      <c r="F916" t="s">
        <v>5553</v>
      </c>
      <c r="G916" t="s">
        <v>5554</v>
      </c>
      <c r="H916" t="s">
        <v>3601</v>
      </c>
      <c r="I916" t="s">
        <v>5555</v>
      </c>
      <c r="J916" t="s">
        <v>5556</v>
      </c>
      <c r="K916" t="s">
        <v>110</v>
      </c>
      <c r="L916" t="s">
        <v>3343</v>
      </c>
      <c r="M916" t="s">
        <v>3344</v>
      </c>
      <c r="N916" t="s">
        <v>3360</v>
      </c>
      <c r="O916" t="s">
        <v>3346</v>
      </c>
      <c r="P916" t="s">
        <v>3343</v>
      </c>
      <c r="Q916" t="s">
        <v>3346</v>
      </c>
    </row>
    <row r="917" spans="1:17" x14ac:dyDescent="0.25">
      <c r="A917" t="s">
        <v>5154</v>
      </c>
      <c r="B917" t="s">
        <v>5155</v>
      </c>
      <c r="C917" t="s">
        <v>5156</v>
      </c>
      <c r="D917" t="s">
        <v>5157</v>
      </c>
      <c r="E917">
        <v>401078</v>
      </c>
      <c r="F917" t="s">
        <v>5557</v>
      </c>
      <c r="G917" t="s">
        <v>5558</v>
      </c>
      <c r="H917" t="s">
        <v>3601</v>
      </c>
      <c r="I917" t="s">
        <v>5559</v>
      </c>
      <c r="J917" t="s">
        <v>5560</v>
      </c>
      <c r="K917" t="s">
        <v>110</v>
      </c>
      <c r="L917" t="s">
        <v>3343</v>
      </c>
      <c r="M917" t="s">
        <v>3344</v>
      </c>
      <c r="N917" t="s">
        <v>3360</v>
      </c>
      <c r="O917" t="s">
        <v>3346</v>
      </c>
      <c r="P917" t="s">
        <v>3343</v>
      </c>
      <c r="Q917" t="s">
        <v>3346</v>
      </c>
    </row>
    <row r="918" spans="1:17" x14ac:dyDescent="0.25">
      <c r="A918" t="s">
        <v>5154</v>
      </c>
      <c r="B918" t="s">
        <v>5155</v>
      </c>
      <c r="C918" t="s">
        <v>5156</v>
      </c>
      <c r="D918" t="s">
        <v>5157</v>
      </c>
      <c r="E918">
        <v>401079</v>
      </c>
      <c r="F918" t="s">
        <v>5561</v>
      </c>
      <c r="G918" t="s">
        <v>5562</v>
      </c>
      <c r="H918" t="s">
        <v>3601</v>
      </c>
      <c r="I918" t="s">
        <v>5563</v>
      </c>
      <c r="J918" t="s">
        <v>5564</v>
      </c>
      <c r="K918" t="s">
        <v>110</v>
      </c>
      <c r="L918" t="s">
        <v>3343</v>
      </c>
      <c r="M918" t="s">
        <v>3344</v>
      </c>
      <c r="N918" t="s">
        <v>3360</v>
      </c>
      <c r="O918" t="s">
        <v>3346</v>
      </c>
      <c r="P918" t="s">
        <v>3343</v>
      </c>
      <c r="Q918" t="s">
        <v>3346</v>
      </c>
    </row>
    <row r="919" spans="1:17" x14ac:dyDescent="0.25">
      <c r="A919" t="s">
        <v>5154</v>
      </c>
      <c r="B919" t="s">
        <v>5155</v>
      </c>
      <c r="C919" t="s">
        <v>5156</v>
      </c>
      <c r="D919" t="s">
        <v>5157</v>
      </c>
      <c r="E919">
        <v>401080</v>
      </c>
      <c r="F919" t="s">
        <v>5565</v>
      </c>
      <c r="G919" t="s">
        <v>5566</v>
      </c>
      <c r="H919" t="s">
        <v>3601</v>
      </c>
      <c r="I919" t="s">
        <v>5567</v>
      </c>
      <c r="J919" t="s">
        <v>5568</v>
      </c>
      <c r="K919" t="s">
        <v>110</v>
      </c>
      <c r="L919" t="s">
        <v>3343</v>
      </c>
      <c r="M919" t="s">
        <v>3344</v>
      </c>
      <c r="N919" t="s">
        <v>3360</v>
      </c>
      <c r="O919" t="s">
        <v>3346</v>
      </c>
      <c r="P919" t="s">
        <v>3343</v>
      </c>
      <c r="Q919" t="s">
        <v>3346</v>
      </c>
    </row>
    <row r="920" spans="1:17" x14ac:dyDescent="0.25">
      <c r="A920" t="s">
        <v>5154</v>
      </c>
      <c r="B920" t="s">
        <v>5155</v>
      </c>
      <c r="C920" t="s">
        <v>5156</v>
      </c>
      <c r="D920" t="s">
        <v>5157</v>
      </c>
      <c r="E920">
        <v>401081</v>
      </c>
      <c r="F920" t="s">
        <v>5569</v>
      </c>
      <c r="G920" t="s">
        <v>5570</v>
      </c>
      <c r="H920" t="s">
        <v>3601</v>
      </c>
      <c r="I920" t="s">
        <v>5571</v>
      </c>
      <c r="J920" t="s">
        <v>5572</v>
      </c>
      <c r="K920" t="s">
        <v>110</v>
      </c>
      <c r="L920" t="s">
        <v>3343</v>
      </c>
      <c r="M920" t="s">
        <v>3344</v>
      </c>
      <c r="N920" t="s">
        <v>3360</v>
      </c>
      <c r="O920" t="s">
        <v>3346</v>
      </c>
      <c r="P920" t="s">
        <v>3343</v>
      </c>
      <c r="Q920" t="s">
        <v>3346</v>
      </c>
    </row>
    <row r="921" spans="1:17" x14ac:dyDescent="0.25">
      <c r="A921" t="s">
        <v>5154</v>
      </c>
      <c r="B921" t="s">
        <v>5155</v>
      </c>
      <c r="C921" t="s">
        <v>5156</v>
      </c>
      <c r="D921" t="s">
        <v>5157</v>
      </c>
      <c r="E921">
        <v>401082</v>
      </c>
      <c r="F921" t="s">
        <v>5573</v>
      </c>
      <c r="G921" t="s">
        <v>5574</v>
      </c>
      <c r="H921" t="s">
        <v>3601</v>
      </c>
      <c r="I921" t="s">
        <v>5575</v>
      </c>
      <c r="J921" t="s">
        <v>5576</v>
      </c>
      <c r="K921" t="s">
        <v>110</v>
      </c>
      <c r="L921" t="s">
        <v>3343</v>
      </c>
      <c r="M921" t="s">
        <v>3344</v>
      </c>
      <c r="N921" t="s">
        <v>3360</v>
      </c>
      <c r="O921" t="s">
        <v>3346</v>
      </c>
      <c r="P921" t="s">
        <v>3343</v>
      </c>
      <c r="Q921" t="s">
        <v>3346</v>
      </c>
    </row>
    <row r="922" spans="1:17" x14ac:dyDescent="0.25">
      <c r="A922" t="s">
        <v>5154</v>
      </c>
      <c r="B922" t="s">
        <v>5155</v>
      </c>
      <c r="C922" t="s">
        <v>5156</v>
      </c>
      <c r="D922" t="s">
        <v>5157</v>
      </c>
      <c r="E922">
        <v>401083</v>
      </c>
      <c r="F922" t="s">
        <v>5577</v>
      </c>
      <c r="G922" t="s">
        <v>5578</v>
      </c>
      <c r="H922" t="s">
        <v>3601</v>
      </c>
      <c r="I922" t="s">
        <v>5579</v>
      </c>
      <c r="J922" t="s">
        <v>5580</v>
      </c>
      <c r="K922" t="s">
        <v>110</v>
      </c>
      <c r="L922" t="s">
        <v>3343</v>
      </c>
      <c r="M922" t="s">
        <v>3344</v>
      </c>
      <c r="N922" t="s">
        <v>3360</v>
      </c>
      <c r="O922" t="s">
        <v>3346</v>
      </c>
      <c r="P922" t="s">
        <v>3343</v>
      </c>
      <c r="Q922" t="s">
        <v>3346</v>
      </c>
    </row>
    <row r="923" spans="1:17" x14ac:dyDescent="0.25">
      <c r="A923" t="s">
        <v>5154</v>
      </c>
      <c r="B923" t="s">
        <v>5155</v>
      </c>
      <c r="C923" t="s">
        <v>5156</v>
      </c>
      <c r="D923" t="s">
        <v>5157</v>
      </c>
      <c r="E923">
        <v>401084</v>
      </c>
      <c r="F923" t="s">
        <v>5581</v>
      </c>
      <c r="G923" t="s">
        <v>5582</v>
      </c>
      <c r="H923" t="s">
        <v>3601</v>
      </c>
      <c r="I923" t="s">
        <v>5583</v>
      </c>
      <c r="J923" t="s">
        <v>5584</v>
      </c>
      <c r="K923" t="s">
        <v>110</v>
      </c>
      <c r="L923" t="s">
        <v>3343</v>
      </c>
      <c r="M923" t="s">
        <v>3344</v>
      </c>
      <c r="N923" t="s">
        <v>3360</v>
      </c>
      <c r="O923" t="s">
        <v>3346</v>
      </c>
      <c r="P923" t="s">
        <v>3343</v>
      </c>
      <c r="Q923" t="s">
        <v>3346</v>
      </c>
    </row>
    <row r="924" spans="1:17" x14ac:dyDescent="0.25">
      <c r="A924" t="s">
        <v>5154</v>
      </c>
      <c r="B924" t="s">
        <v>5155</v>
      </c>
      <c r="C924" t="s">
        <v>5156</v>
      </c>
      <c r="D924" t="s">
        <v>5157</v>
      </c>
      <c r="E924">
        <v>401085</v>
      </c>
      <c r="F924" t="s">
        <v>5585</v>
      </c>
      <c r="G924" t="s">
        <v>5586</v>
      </c>
      <c r="H924" t="s">
        <v>3601</v>
      </c>
      <c r="I924" t="s">
        <v>5587</v>
      </c>
      <c r="J924" t="s">
        <v>5588</v>
      </c>
      <c r="K924" t="s">
        <v>110</v>
      </c>
      <c r="L924" t="s">
        <v>3343</v>
      </c>
      <c r="M924" t="s">
        <v>3344</v>
      </c>
      <c r="N924" t="s">
        <v>3360</v>
      </c>
      <c r="O924" t="s">
        <v>3346</v>
      </c>
      <c r="P924" t="s">
        <v>3343</v>
      </c>
      <c r="Q924" t="s">
        <v>3346</v>
      </c>
    </row>
    <row r="925" spans="1:17" x14ac:dyDescent="0.25">
      <c r="A925" t="s">
        <v>5154</v>
      </c>
      <c r="B925" t="s">
        <v>5155</v>
      </c>
      <c r="C925" t="s">
        <v>5156</v>
      </c>
      <c r="D925" t="s">
        <v>5157</v>
      </c>
      <c r="E925">
        <v>401087</v>
      </c>
      <c r="F925" t="s">
        <v>5589</v>
      </c>
      <c r="G925" t="s">
        <v>5590</v>
      </c>
      <c r="H925" t="s">
        <v>3601</v>
      </c>
      <c r="I925" t="s">
        <v>5591</v>
      </c>
      <c r="J925" t="s">
        <v>5592</v>
      </c>
      <c r="K925" t="s">
        <v>110</v>
      </c>
      <c r="L925" t="s">
        <v>3343</v>
      </c>
      <c r="M925" t="s">
        <v>3344</v>
      </c>
      <c r="N925" t="s">
        <v>3360</v>
      </c>
      <c r="O925" t="s">
        <v>3343</v>
      </c>
      <c r="P925" t="s">
        <v>3343</v>
      </c>
      <c r="Q925" t="s">
        <v>3346</v>
      </c>
    </row>
    <row r="926" spans="1:17" x14ac:dyDescent="0.25">
      <c r="A926" t="s">
        <v>5154</v>
      </c>
      <c r="B926" t="s">
        <v>5155</v>
      </c>
      <c r="C926" t="s">
        <v>5156</v>
      </c>
      <c r="D926" t="s">
        <v>5157</v>
      </c>
      <c r="E926">
        <v>401088</v>
      </c>
      <c r="F926" t="s">
        <v>5593</v>
      </c>
      <c r="G926" t="s">
        <v>5594</v>
      </c>
      <c r="H926" t="s">
        <v>3350</v>
      </c>
      <c r="I926" t="s">
        <v>5595</v>
      </c>
      <c r="J926" t="s">
        <v>5596</v>
      </c>
      <c r="K926" t="s">
        <v>110</v>
      </c>
      <c r="L926" t="s">
        <v>3343</v>
      </c>
      <c r="M926" t="s">
        <v>3477</v>
      </c>
      <c r="N926" t="s">
        <v>3603</v>
      </c>
      <c r="O926" t="s">
        <v>3346</v>
      </c>
      <c r="P926" t="s">
        <v>3343</v>
      </c>
      <c r="Q926" t="s">
        <v>3346</v>
      </c>
    </row>
    <row r="927" spans="1:17" x14ac:dyDescent="0.25">
      <c r="A927" t="s">
        <v>5154</v>
      </c>
      <c r="B927" t="s">
        <v>5155</v>
      </c>
      <c r="C927" t="s">
        <v>5156</v>
      </c>
      <c r="D927" t="s">
        <v>5157</v>
      </c>
      <c r="E927">
        <v>401089</v>
      </c>
      <c r="F927" t="s">
        <v>5597</v>
      </c>
      <c r="G927" t="s">
        <v>5598</v>
      </c>
      <c r="H927" t="s">
        <v>3350</v>
      </c>
      <c r="I927" t="s">
        <v>5599</v>
      </c>
      <c r="J927" t="s">
        <v>5600</v>
      </c>
      <c r="K927" t="s">
        <v>110</v>
      </c>
      <c r="L927" t="s">
        <v>3343</v>
      </c>
      <c r="M927" t="s">
        <v>3477</v>
      </c>
      <c r="N927" t="s">
        <v>3603</v>
      </c>
      <c r="O927" t="s">
        <v>3346</v>
      </c>
      <c r="P927" t="s">
        <v>3346</v>
      </c>
      <c r="Q927" t="s">
        <v>3346</v>
      </c>
    </row>
    <row r="928" spans="1:17" x14ac:dyDescent="0.25">
      <c r="A928" t="s">
        <v>5154</v>
      </c>
      <c r="B928" t="s">
        <v>5155</v>
      </c>
      <c r="C928" t="s">
        <v>5156</v>
      </c>
      <c r="D928" t="s">
        <v>5157</v>
      </c>
      <c r="E928">
        <v>401090</v>
      </c>
      <c r="F928" t="s">
        <v>5601</v>
      </c>
      <c r="G928" t="s">
        <v>5602</v>
      </c>
      <c r="H928" t="s">
        <v>3634</v>
      </c>
      <c r="I928" t="s">
        <v>5603</v>
      </c>
      <c r="J928" t="s">
        <v>5604</v>
      </c>
      <c r="K928" t="s">
        <v>110</v>
      </c>
      <c r="L928" t="s">
        <v>3343</v>
      </c>
      <c r="M928" t="s">
        <v>3344</v>
      </c>
      <c r="N928" t="s">
        <v>3345</v>
      </c>
      <c r="O928" t="s">
        <v>3346</v>
      </c>
      <c r="P928" t="s">
        <v>3343</v>
      </c>
      <c r="Q928" t="s">
        <v>3346</v>
      </c>
    </row>
    <row r="929" spans="1:17" x14ac:dyDescent="0.25">
      <c r="A929" t="s">
        <v>5154</v>
      </c>
      <c r="B929" t="s">
        <v>5155</v>
      </c>
      <c r="C929" t="s">
        <v>5156</v>
      </c>
      <c r="D929" t="s">
        <v>5157</v>
      </c>
      <c r="E929">
        <v>401090</v>
      </c>
      <c r="F929" t="s">
        <v>5601</v>
      </c>
      <c r="G929" t="s">
        <v>5602</v>
      </c>
      <c r="H929" t="s">
        <v>3634</v>
      </c>
      <c r="I929" t="s">
        <v>5605</v>
      </c>
      <c r="J929" t="s">
        <v>5606</v>
      </c>
      <c r="K929" t="s">
        <v>110</v>
      </c>
      <c r="L929" t="s">
        <v>3346</v>
      </c>
      <c r="M929" t="s">
        <v>3344</v>
      </c>
      <c r="N929" t="s">
        <v>3345</v>
      </c>
      <c r="O929" t="s">
        <v>3346</v>
      </c>
      <c r="P929" t="s">
        <v>3343</v>
      </c>
      <c r="Q929" t="s">
        <v>3346</v>
      </c>
    </row>
    <row r="930" spans="1:17" x14ac:dyDescent="0.25">
      <c r="A930" t="s">
        <v>5154</v>
      </c>
      <c r="B930" t="s">
        <v>5155</v>
      </c>
      <c r="C930" t="s">
        <v>5156</v>
      </c>
      <c r="D930" t="s">
        <v>5157</v>
      </c>
      <c r="E930">
        <v>401090</v>
      </c>
      <c r="F930" t="s">
        <v>5601</v>
      </c>
      <c r="G930" t="s">
        <v>5602</v>
      </c>
      <c r="H930" t="s">
        <v>3634</v>
      </c>
      <c r="I930" t="s">
        <v>5607</v>
      </c>
      <c r="J930" t="s">
        <v>5608</v>
      </c>
      <c r="K930" t="s">
        <v>110</v>
      </c>
      <c r="L930" t="s">
        <v>3346</v>
      </c>
      <c r="M930" t="s">
        <v>3344</v>
      </c>
      <c r="N930" t="s">
        <v>3345</v>
      </c>
      <c r="O930" t="s">
        <v>3346</v>
      </c>
      <c r="P930" t="s">
        <v>3343</v>
      </c>
      <c r="Q930" t="s">
        <v>3346</v>
      </c>
    </row>
    <row r="931" spans="1:17" x14ac:dyDescent="0.25">
      <c r="A931" t="s">
        <v>5154</v>
      </c>
      <c r="B931" t="s">
        <v>5155</v>
      </c>
      <c r="C931" t="s">
        <v>5156</v>
      </c>
      <c r="D931" t="s">
        <v>5157</v>
      </c>
      <c r="E931">
        <v>401091</v>
      </c>
      <c r="F931" t="s">
        <v>5609</v>
      </c>
      <c r="G931" t="s">
        <v>5610</v>
      </c>
      <c r="H931" t="s">
        <v>4857</v>
      </c>
      <c r="I931" t="s">
        <v>5611</v>
      </c>
      <c r="J931" t="s">
        <v>5612</v>
      </c>
      <c r="K931" t="s">
        <v>110</v>
      </c>
      <c r="L931" t="s">
        <v>3343</v>
      </c>
      <c r="M931" t="s">
        <v>3477</v>
      </c>
      <c r="N931" t="s">
        <v>3603</v>
      </c>
      <c r="O931" t="s">
        <v>3346</v>
      </c>
      <c r="P931" t="s">
        <v>3343</v>
      </c>
      <c r="Q931" t="s">
        <v>3346</v>
      </c>
    </row>
    <row r="932" spans="1:17" x14ac:dyDescent="0.25">
      <c r="A932" t="s">
        <v>5154</v>
      </c>
      <c r="B932" t="s">
        <v>5155</v>
      </c>
      <c r="C932" t="s">
        <v>5156</v>
      </c>
      <c r="D932" t="s">
        <v>5157</v>
      </c>
      <c r="E932">
        <v>401092</v>
      </c>
      <c r="F932" t="s">
        <v>5613</v>
      </c>
      <c r="G932" t="s">
        <v>5614</v>
      </c>
      <c r="H932" t="s">
        <v>5615</v>
      </c>
      <c r="I932" t="s">
        <v>5616</v>
      </c>
      <c r="J932" t="s">
        <v>5617</v>
      </c>
      <c r="K932" t="s">
        <v>110</v>
      </c>
      <c r="L932" t="s">
        <v>3343</v>
      </c>
      <c r="M932" t="s">
        <v>3477</v>
      </c>
      <c r="N932" t="s">
        <v>3603</v>
      </c>
      <c r="O932" t="s">
        <v>3346</v>
      </c>
      <c r="P932" t="s">
        <v>3343</v>
      </c>
      <c r="Q932" t="s">
        <v>3346</v>
      </c>
    </row>
    <row r="933" spans="1:17" x14ac:dyDescent="0.25">
      <c r="A933" t="s">
        <v>5154</v>
      </c>
      <c r="B933" t="s">
        <v>5155</v>
      </c>
      <c r="C933" t="s">
        <v>5156</v>
      </c>
      <c r="D933" t="s">
        <v>5157</v>
      </c>
      <c r="E933">
        <v>401093</v>
      </c>
      <c r="F933" t="s">
        <v>5618</v>
      </c>
      <c r="G933" t="s">
        <v>5619</v>
      </c>
      <c r="H933" t="s">
        <v>3634</v>
      </c>
      <c r="I933" t="s">
        <v>5620</v>
      </c>
      <c r="J933" t="s">
        <v>5621</v>
      </c>
      <c r="K933" t="s">
        <v>110</v>
      </c>
      <c r="L933" t="s">
        <v>3343</v>
      </c>
      <c r="M933" t="s">
        <v>3344</v>
      </c>
      <c r="N933" t="s">
        <v>3345</v>
      </c>
      <c r="O933" t="s">
        <v>3346</v>
      </c>
      <c r="P933" t="s">
        <v>3343</v>
      </c>
      <c r="Q933" t="s">
        <v>3346</v>
      </c>
    </row>
    <row r="934" spans="1:17" x14ac:dyDescent="0.25">
      <c r="A934" t="s">
        <v>5154</v>
      </c>
      <c r="B934" t="s">
        <v>5155</v>
      </c>
      <c r="C934" t="s">
        <v>5156</v>
      </c>
      <c r="D934" t="s">
        <v>5157</v>
      </c>
      <c r="E934">
        <v>401094</v>
      </c>
      <c r="F934" t="s">
        <v>5622</v>
      </c>
      <c r="G934" t="s">
        <v>5623</v>
      </c>
      <c r="H934" t="s">
        <v>3634</v>
      </c>
      <c r="I934" t="s">
        <v>5624</v>
      </c>
      <c r="J934" t="s">
        <v>5625</v>
      </c>
      <c r="K934" t="s">
        <v>110</v>
      </c>
      <c r="L934" t="s">
        <v>3343</v>
      </c>
      <c r="M934" t="s">
        <v>3344</v>
      </c>
      <c r="N934" t="s">
        <v>3345</v>
      </c>
      <c r="O934" t="s">
        <v>3343</v>
      </c>
      <c r="P934" t="s">
        <v>3343</v>
      </c>
      <c r="Q934" t="s">
        <v>3346</v>
      </c>
    </row>
    <row r="935" spans="1:17" x14ac:dyDescent="0.25">
      <c r="A935" t="s">
        <v>5154</v>
      </c>
      <c r="B935" t="s">
        <v>5155</v>
      </c>
      <c r="C935" t="s">
        <v>5156</v>
      </c>
      <c r="D935" t="s">
        <v>5157</v>
      </c>
      <c r="E935">
        <v>401095</v>
      </c>
      <c r="F935" t="s">
        <v>5626</v>
      </c>
      <c r="G935" t="s">
        <v>5627</v>
      </c>
      <c r="H935" t="s">
        <v>4883</v>
      </c>
      <c r="I935" t="s">
        <v>5628</v>
      </c>
      <c r="J935" t="s">
        <v>5629</v>
      </c>
      <c r="K935" t="s">
        <v>110</v>
      </c>
      <c r="L935" t="s">
        <v>3343</v>
      </c>
      <c r="M935" t="s">
        <v>3344</v>
      </c>
      <c r="N935" t="s">
        <v>3345</v>
      </c>
      <c r="O935" t="s">
        <v>3346</v>
      </c>
      <c r="P935" t="s">
        <v>3343</v>
      </c>
      <c r="Q935" t="s">
        <v>3346</v>
      </c>
    </row>
    <row r="936" spans="1:17" x14ac:dyDescent="0.25">
      <c r="A936" t="s">
        <v>5154</v>
      </c>
      <c r="B936" t="s">
        <v>5155</v>
      </c>
      <c r="C936" t="s">
        <v>5156</v>
      </c>
      <c r="D936" t="s">
        <v>5157</v>
      </c>
      <c r="E936">
        <v>401096</v>
      </c>
      <c r="F936" t="s">
        <v>5630</v>
      </c>
      <c r="G936" t="s">
        <v>5631</v>
      </c>
      <c r="H936" t="s">
        <v>5044</v>
      </c>
      <c r="I936" t="s">
        <v>5632</v>
      </c>
      <c r="J936" t="s">
        <v>5633</v>
      </c>
      <c r="K936" t="s">
        <v>110</v>
      </c>
      <c r="L936" t="s">
        <v>3343</v>
      </c>
      <c r="M936" t="s">
        <v>3344</v>
      </c>
      <c r="N936" t="s">
        <v>3345</v>
      </c>
      <c r="O936" t="s">
        <v>3346</v>
      </c>
      <c r="P936" t="s">
        <v>3343</v>
      </c>
      <c r="Q936" t="s">
        <v>3346</v>
      </c>
    </row>
    <row r="937" spans="1:17" x14ac:dyDescent="0.25">
      <c r="A937" t="s">
        <v>5154</v>
      </c>
      <c r="B937" t="s">
        <v>5155</v>
      </c>
      <c r="C937" t="s">
        <v>5156</v>
      </c>
      <c r="D937" t="s">
        <v>5157</v>
      </c>
      <c r="E937">
        <v>401096</v>
      </c>
      <c r="F937" t="s">
        <v>5630</v>
      </c>
      <c r="G937" t="s">
        <v>5631</v>
      </c>
      <c r="H937" t="s">
        <v>5044</v>
      </c>
      <c r="I937" t="s">
        <v>5634</v>
      </c>
      <c r="J937" t="s">
        <v>5635</v>
      </c>
      <c r="K937" t="s">
        <v>38</v>
      </c>
      <c r="L937" t="s">
        <v>3346</v>
      </c>
      <c r="M937" t="s">
        <v>3344</v>
      </c>
      <c r="N937" t="s">
        <v>3345</v>
      </c>
      <c r="O937" t="s">
        <v>3346</v>
      </c>
      <c r="P937" t="s">
        <v>3343</v>
      </c>
      <c r="Q937" t="s">
        <v>3346</v>
      </c>
    </row>
    <row r="938" spans="1:17" x14ac:dyDescent="0.25">
      <c r="A938" t="s">
        <v>5154</v>
      </c>
      <c r="B938" t="s">
        <v>5155</v>
      </c>
      <c r="C938" t="s">
        <v>5156</v>
      </c>
      <c r="D938" t="s">
        <v>5157</v>
      </c>
      <c r="E938">
        <v>401096</v>
      </c>
      <c r="F938" t="s">
        <v>5630</v>
      </c>
      <c r="G938" t="s">
        <v>5631</v>
      </c>
      <c r="H938" t="s">
        <v>5044</v>
      </c>
      <c r="I938" t="s">
        <v>5636</v>
      </c>
      <c r="J938" t="s">
        <v>5637</v>
      </c>
      <c r="K938" t="s">
        <v>110</v>
      </c>
      <c r="L938" t="s">
        <v>3346</v>
      </c>
      <c r="M938" t="s">
        <v>3344</v>
      </c>
      <c r="N938" t="s">
        <v>3345</v>
      </c>
      <c r="O938" t="s">
        <v>3346</v>
      </c>
      <c r="P938" t="s">
        <v>3343</v>
      </c>
      <c r="Q938" t="s">
        <v>3346</v>
      </c>
    </row>
    <row r="939" spans="1:17" x14ac:dyDescent="0.25">
      <c r="A939" t="s">
        <v>5154</v>
      </c>
      <c r="B939" t="s">
        <v>5155</v>
      </c>
      <c r="C939" t="s">
        <v>5156</v>
      </c>
      <c r="D939" t="s">
        <v>5157</v>
      </c>
      <c r="E939">
        <v>401096</v>
      </c>
      <c r="F939" t="s">
        <v>5630</v>
      </c>
      <c r="G939" t="s">
        <v>5631</v>
      </c>
      <c r="H939" t="s">
        <v>5044</v>
      </c>
      <c r="I939" t="s">
        <v>5638</v>
      </c>
      <c r="J939" t="s">
        <v>5639</v>
      </c>
      <c r="K939" t="s">
        <v>110</v>
      </c>
      <c r="L939" t="s">
        <v>3346</v>
      </c>
      <c r="M939" t="s">
        <v>3344</v>
      </c>
      <c r="N939" t="s">
        <v>3345</v>
      </c>
      <c r="O939" t="s">
        <v>3346</v>
      </c>
      <c r="P939" t="s">
        <v>3343</v>
      </c>
      <c r="Q939" t="s">
        <v>3346</v>
      </c>
    </row>
    <row r="940" spans="1:17" x14ac:dyDescent="0.25">
      <c r="A940" t="s">
        <v>5154</v>
      </c>
      <c r="B940" t="s">
        <v>5155</v>
      </c>
      <c r="C940" t="s">
        <v>5156</v>
      </c>
      <c r="D940" t="s">
        <v>5157</v>
      </c>
      <c r="E940">
        <v>401096</v>
      </c>
      <c r="F940" t="s">
        <v>5630</v>
      </c>
      <c r="G940" t="s">
        <v>5631</v>
      </c>
      <c r="H940" t="s">
        <v>5044</v>
      </c>
      <c r="I940" t="s">
        <v>5640</v>
      </c>
      <c r="J940" t="s">
        <v>5641</v>
      </c>
      <c r="K940" t="s">
        <v>38</v>
      </c>
      <c r="L940" t="s">
        <v>3346</v>
      </c>
      <c r="M940" t="s">
        <v>3344</v>
      </c>
      <c r="N940" t="s">
        <v>3345</v>
      </c>
      <c r="O940" t="s">
        <v>3346</v>
      </c>
      <c r="P940" t="s">
        <v>3343</v>
      </c>
      <c r="Q940" t="s">
        <v>3346</v>
      </c>
    </row>
    <row r="941" spans="1:17" x14ac:dyDescent="0.25">
      <c r="A941" t="s">
        <v>5154</v>
      </c>
      <c r="B941" t="s">
        <v>5155</v>
      </c>
      <c r="C941" t="s">
        <v>5156</v>
      </c>
      <c r="D941" t="s">
        <v>5157</v>
      </c>
      <c r="E941">
        <v>401097</v>
      </c>
      <c r="F941" t="s">
        <v>5642</v>
      </c>
      <c r="G941" t="s">
        <v>5643</v>
      </c>
      <c r="H941" t="s">
        <v>5644</v>
      </c>
      <c r="I941" t="s">
        <v>5645</v>
      </c>
      <c r="J941" t="s">
        <v>5646</v>
      </c>
      <c r="K941" t="s">
        <v>110</v>
      </c>
      <c r="L941" t="s">
        <v>3343</v>
      </c>
      <c r="M941" t="s">
        <v>3344</v>
      </c>
      <c r="N941" t="s">
        <v>3360</v>
      </c>
      <c r="O941" t="s">
        <v>3346</v>
      </c>
      <c r="P941" t="s">
        <v>3343</v>
      </c>
      <c r="Q941" t="s">
        <v>3346</v>
      </c>
    </row>
    <row r="942" spans="1:17" x14ac:dyDescent="0.25">
      <c r="A942" t="s">
        <v>5154</v>
      </c>
      <c r="B942" t="s">
        <v>5155</v>
      </c>
      <c r="C942" t="s">
        <v>5156</v>
      </c>
      <c r="D942" t="s">
        <v>5157</v>
      </c>
      <c r="E942">
        <v>401099</v>
      </c>
      <c r="F942" t="s">
        <v>5647</v>
      </c>
      <c r="G942" t="s">
        <v>5648</v>
      </c>
      <c r="H942" t="s">
        <v>3601</v>
      </c>
      <c r="I942" t="s">
        <v>5649</v>
      </c>
      <c r="J942" t="s">
        <v>5650</v>
      </c>
      <c r="K942" t="s">
        <v>110</v>
      </c>
      <c r="L942" t="s">
        <v>3343</v>
      </c>
      <c r="M942" t="s">
        <v>3344</v>
      </c>
      <c r="N942" t="s">
        <v>3360</v>
      </c>
      <c r="O942" t="s">
        <v>3346</v>
      </c>
      <c r="P942" t="s">
        <v>3343</v>
      </c>
      <c r="Q942" t="s">
        <v>3346</v>
      </c>
    </row>
    <row r="943" spans="1:17" x14ac:dyDescent="0.25">
      <c r="A943" t="s">
        <v>5154</v>
      </c>
      <c r="B943" t="s">
        <v>5155</v>
      </c>
      <c r="C943" t="s">
        <v>5156</v>
      </c>
      <c r="D943" t="s">
        <v>5157</v>
      </c>
      <c r="E943">
        <v>401100</v>
      </c>
      <c r="F943" t="s">
        <v>5651</v>
      </c>
      <c r="G943" t="s">
        <v>5652</v>
      </c>
      <c r="H943" t="s">
        <v>5653</v>
      </c>
      <c r="I943" t="s">
        <v>5654</v>
      </c>
      <c r="J943" t="s">
        <v>5655</v>
      </c>
      <c r="K943" t="s">
        <v>110</v>
      </c>
      <c r="L943" t="s">
        <v>3343</v>
      </c>
      <c r="M943" t="s">
        <v>3344</v>
      </c>
      <c r="N943" t="s">
        <v>3360</v>
      </c>
      <c r="O943" t="s">
        <v>3346</v>
      </c>
      <c r="P943" t="s">
        <v>3343</v>
      </c>
      <c r="Q943" t="s">
        <v>3346</v>
      </c>
    </row>
    <row r="944" spans="1:17" x14ac:dyDescent="0.25">
      <c r="A944" t="s">
        <v>5154</v>
      </c>
      <c r="B944" t="s">
        <v>5155</v>
      </c>
      <c r="C944" t="s">
        <v>5156</v>
      </c>
      <c r="D944" t="s">
        <v>5157</v>
      </c>
      <c r="E944">
        <v>401101</v>
      </c>
      <c r="F944" t="s">
        <v>5656</v>
      </c>
      <c r="G944" t="s">
        <v>5657</v>
      </c>
      <c r="H944" t="s">
        <v>3634</v>
      </c>
      <c r="I944" t="s">
        <v>5658</v>
      </c>
      <c r="J944" t="s">
        <v>5659</v>
      </c>
      <c r="K944" t="s">
        <v>110</v>
      </c>
      <c r="L944" t="s">
        <v>3343</v>
      </c>
      <c r="M944" t="s">
        <v>3477</v>
      </c>
      <c r="N944" t="s">
        <v>3603</v>
      </c>
      <c r="O944" t="s">
        <v>3346</v>
      </c>
      <c r="P944" t="s">
        <v>3343</v>
      </c>
      <c r="Q944" t="s">
        <v>3346</v>
      </c>
    </row>
    <row r="945" spans="1:17" x14ac:dyDescent="0.25">
      <c r="A945" t="s">
        <v>5154</v>
      </c>
      <c r="B945" t="s">
        <v>5155</v>
      </c>
      <c r="C945" t="s">
        <v>5156</v>
      </c>
      <c r="D945" t="s">
        <v>5157</v>
      </c>
      <c r="E945">
        <v>401102</v>
      </c>
      <c r="F945" t="s">
        <v>600</v>
      </c>
      <c r="G945" t="s">
        <v>3500</v>
      </c>
      <c r="H945" t="s">
        <v>2503</v>
      </c>
      <c r="I945" t="s">
        <v>5660</v>
      </c>
      <c r="J945" t="s">
        <v>1579</v>
      </c>
      <c r="K945" t="s">
        <v>110</v>
      </c>
      <c r="L945" t="s">
        <v>3343</v>
      </c>
      <c r="M945" t="s">
        <v>3344</v>
      </c>
      <c r="N945" t="s">
        <v>3360</v>
      </c>
      <c r="O945" t="s">
        <v>3343</v>
      </c>
      <c r="P945" t="s">
        <v>3343</v>
      </c>
      <c r="Q945" t="s">
        <v>3346</v>
      </c>
    </row>
    <row r="946" spans="1:17" x14ac:dyDescent="0.25">
      <c r="A946" t="s">
        <v>5154</v>
      </c>
      <c r="B946" t="s">
        <v>5155</v>
      </c>
      <c r="C946" t="s">
        <v>5156</v>
      </c>
      <c r="D946" t="s">
        <v>5157</v>
      </c>
      <c r="E946">
        <v>401102</v>
      </c>
      <c r="F946" t="s">
        <v>600</v>
      </c>
      <c r="G946" t="s">
        <v>3500</v>
      </c>
      <c r="H946" t="s">
        <v>2503</v>
      </c>
      <c r="I946" t="s">
        <v>5661</v>
      </c>
      <c r="J946" t="s">
        <v>5662</v>
      </c>
      <c r="K946" t="s">
        <v>110</v>
      </c>
      <c r="L946" t="s">
        <v>3346</v>
      </c>
      <c r="M946" t="s">
        <v>3344</v>
      </c>
      <c r="N946" t="s">
        <v>3360</v>
      </c>
      <c r="O946" t="s">
        <v>3343</v>
      </c>
      <c r="P946" t="s">
        <v>3343</v>
      </c>
      <c r="Q946" t="s">
        <v>3346</v>
      </c>
    </row>
    <row r="947" spans="1:17" x14ac:dyDescent="0.25">
      <c r="A947" t="s">
        <v>5154</v>
      </c>
      <c r="B947" t="s">
        <v>5155</v>
      </c>
      <c r="C947" t="s">
        <v>5156</v>
      </c>
      <c r="D947" t="s">
        <v>5157</v>
      </c>
      <c r="E947">
        <v>401103</v>
      </c>
      <c r="F947" t="s">
        <v>867</v>
      </c>
      <c r="G947" t="s">
        <v>5663</v>
      </c>
      <c r="H947" t="s">
        <v>3350</v>
      </c>
      <c r="I947" t="s">
        <v>5664</v>
      </c>
      <c r="J947" t="s">
        <v>1217</v>
      </c>
      <c r="K947" t="s">
        <v>110</v>
      </c>
      <c r="L947" t="s">
        <v>3343</v>
      </c>
      <c r="M947" t="s">
        <v>3477</v>
      </c>
      <c r="N947" t="s">
        <v>3603</v>
      </c>
      <c r="O947" t="s">
        <v>3343</v>
      </c>
      <c r="P947" t="s">
        <v>3343</v>
      </c>
      <c r="Q947" t="s">
        <v>3346</v>
      </c>
    </row>
    <row r="948" spans="1:17" x14ac:dyDescent="0.25">
      <c r="A948" t="s">
        <v>5154</v>
      </c>
      <c r="B948" t="s">
        <v>5155</v>
      </c>
      <c r="C948" t="s">
        <v>5156</v>
      </c>
      <c r="D948" t="s">
        <v>5157</v>
      </c>
      <c r="E948">
        <v>401104</v>
      </c>
      <c r="F948" t="s">
        <v>5665</v>
      </c>
      <c r="G948" t="s">
        <v>5022</v>
      </c>
      <c r="H948" t="s">
        <v>3350</v>
      </c>
      <c r="I948" t="s">
        <v>5666</v>
      </c>
      <c r="J948" t="s">
        <v>759</v>
      </c>
      <c r="K948" t="s">
        <v>110</v>
      </c>
      <c r="L948" t="s">
        <v>3343</v>
      </c>
      <c r="M948" t="s">
        <v>3477</v>
      </c>
      <c r="N948" t="s">
        <v>3603</v>
      </c>
      <c r="O948" t="s">
        <v>3343</v>
      </c>
      <c r="P948" t="s">
        <v>3343</v>
      </c>
      <c r="Q948" t="s">
        <v>3346</v>
      </c>
    </row>
    <row r="949" spans="1:17" x14ac:dyDescent="0.25">
      <c r="A949" t="s">
        <v>5154</v>
      </c>
      <c r="B949" t="s">
        <v>5155</v>
      </c>
      <c r="C949" t="s">
        <v>5156</v>
      </c>
      <c r="D949" t="s">
        <v>5157</v>
      </c>
      <c r="E949">
        <v>401105</v>
      </c>
      <c r="F949" t="s">
        <v>5667</v>
      </c>
      <c r="G949" t="s">
        <v>5668</v>
      </c>
      <c r="H949" t="s">
        <v>5669</v>
      </c>
      <c r="I949" t="s">
        <v>5670</v>
      </c>
      <c r="J949" t="s">
        <v>5671</v>
      </c>
      <c r="K949" t="s">
        <v>110</v>
      </c>
      <c r="L949" t="s">
        <v>3343</v>
      </c>
      <c r="M949" t="s">
        <v>3477</v>
      </c>
      <c r="N949" t="s">
        <v>3603</v>
      </c>
      <c r="O949" t="s">
        <v>3343</v>
      </c>
      <c r="P949" t="s">
        <v>3343</v>
      </c>
      <c r="Q949" t="s">
        <v>3346</v>
      </c>
    </row>
    <row r="950" spans="1:17" x14ac:dyDescent="0.25">
      <c r="A950" t="s">
        <v>5154</v>
      </c>
      <c r="B950" t="s">
        <v>5155</v>
      </c>
      <c r="C950" t="s">
        <v>5156</v>
      </c>
      <c r="D950" t="s">
        <v>5157</v>
      </c>
      <c r="E950">
        <v>401106</v>
      </c>
      <c r="F950" t="s">
        <v>5672</v>
      </c>
      <c r="G950" t="s">
        <v>5673</v>
      </c>
      <c r="H950" t="s">
        <v>3618</v>
      </c>
      <c r="I950" t="s">
        <v>5674</v>
      </c>
      <c r="J950" t="s">
        <v>5675</v>
      </c>
      <c r="K950" t="s">
        <v>110</v>
      </c>
      <c r="L950" t="s">
        <v>3343</v>
      </c>
      <c r="M950" t="s">
        <v>3344</v>
      </c>
      <c r="N950" t="s">
        <v>3345</v>
      </c>
      <c r="O950" t="s">
        <v>3343</v>
      </c>
      <c r="P950" t="s">
        <v>3343</v>
      </c>
      <c r="Q950" t="s">
        <v>3346</v>
      </c>
    </row>
    <row r="951" spans="1:17" x14ac:dyDescent="0.25">
      <c r="A951" t="s">
        <v>5154</v>
      </c>
      <c r="B951" t="s">
        <v>5155</v>
      </c>
      <c r="C951" t="s">
        <v>5156</v>
      </c>
      <c r="D951" t="s">
        <v>5157</v>
      </c>
      <c r="E951">
        <v>401107</v>
      </c>
      <c r="F951" t="s">
        <v>4894</v>
      </c>
      <c r="G951" t="s">
        <v>4927</v>
      </c>
      <c r="H951" t="s">
        <v>4857</v>
      </c>
      <c r="I951" t="s">
        <v>5676</v>
      </c>
      <c r="J951" t="s">
        <v>4859</v>
      </c>
      <c r="K951" t="s">
        <v>110</v>
      </c>
      <c r="L951" t="s">
        <v>3343</v>
      </c>
      <c r="M951" t="s">
        <v>3477</v>
      </c>
      <c r="N951" t="s">
        <v>3478</v>
      </c>
      <c r="O951" t="s">
        <v>3346</v>
      </c>
      <c r="P951" t="s">
        <v>3346</v>
      </c>
      <c r="Q951" t="s">
        <v>3346</v>
      </c>
    </row>
    <row r="952" spans="1:17" x14ac:dyDescent="0.25">
      <c r="A952" t="s">
        <v>5154</v>
      </c>
      <c r="B952" t="s">
        <v>5155</v>
      </c>
      <c r="C952" t="s">
        <v>5156</v>
      </c>
      <c r="D952" t="s">
        <v>5157</v>
      </c>
      <c r="E952">
        <v>401108</v>
      </c>
      <c r="F952" t="s">
        <v>5677</v>
      </c>
      <c r="G952" t="s">
        <v>5678</v>
      </c>
      <c r="H952" t="s">
        <v>3601</v>
      </c>
      <c r="I952" t="s">
        <v>5679</v>
      </c>
      <c r="J952" t="s">
        <v>5680</v>
      </c>
      <c r="K952" t="s">
        <v>110</v>
      </c>
      <c r="L952" t="s">
        <v>3343</v>
      </c>
      <c r="M952" t="s">
        <v>3477</v>
      </c>
      <c r="N952" t="s">
        <v>3478</v>
      </c>
      <c r="O952" t="s">
        <v>3346</v>
      </c>
      <c r="P952" t="s">
        <v>3346</v>
      </c>
      <c r="Q952" t="s">
        <v>3346</v>
      </c>
    </row>
    <row r="953" spans="1:17" x14ac:dyDescent="0.25">
      <c r="A953" t="s">
        <v>5154</v>
      </c>
      <c r="B953" t="s">
        <v>5155</v>
      </c>
      <c r="C953" t="s">
        <v>5156</v>
      </c>
      <c r="D953" t="s">
        <v>5157</v>
      </c>
      <c r="E953">
        <v>401109</v>
      </c>
      <c r="F953" t="s">
        <v>5681</v>
      </c>
      <c r="G953" t="s">
        <v>5682</v>
      </c>
      <c r="H953" t="s">
        <v>5454</v>
      </c>
      <c r="I953" t="s">
        <v>5683</v>
      </c>
      <c r="J953" t="s">
        <v>5684</v>
      </c>
      <c r="K953" t="s">
        <v>110</v>
      </c>
      <c r="L953" t="s">
        <v>3343</v>
      </c>
      <c r="M953" t="s">
        <v>3477</v>
      </c>
      <c r="N953" t="s">
        <v>5309</v>
      </c>
      <c r="O953" t="s">
        <v>3346</v>
      </c>
      <c r="P953" t="s">
        <v>3346</v>
      </c>
      <c r="Q953" t="s">
        <v>3346</v>
      </c>
    </row>
    <row r="954" spans="1:17" x14ac:dyDescent="0.25">
      <c r="A954" t="s">
        <v>5154</v>
      </c>
      <c r="B954" t="s">
        <v>5155</v>
      </c>
      <c r="C954" t="s">
        <v>5156</v>
      </c>
      <c r="D954" t="s">
        <v>5157</v>
      </c>
      <c r="E954">
        <v>401111</v>
      </c>
      <c r="F954" t="s">
        <v>128</v>
      </c>
      <c r="G954" t="s">
        <v>4583</v>
      </c>
      <c r="H954" t="s">
        <v>3526</v>
      </c>
      <c r="I954" t="s">
        <v>5685</v>
      </c>
      <c r="J954" t="s">
        <v>935</v>
      </c>
      <c r="K954" t="s">
        <v>110</v>
      </c>
      <c r="L954" t="s">
        <v>3343</v>
      </c>
      <c r="M954" t="s">
        <v>3344</v>
      </c>
      <c r="N954" t="s">
        <v>3345</v>
      </c>
      <c r="O954" t="s">
        <v>3346</v>
      </c>
      <c r="P954" t="s">
        <v>3346</v>
      </c>
      <c r="Q954" t="s">
        <v>3346</v>
      </c>
    </row>
    <row r="955" spans="1:17" x14ac:dyDescent="0.25">
      <c r="A955" t="s">
        <v>5154</v>
      </c>
      <c r="B955" t="s">
        <v>5155</v>
      </c>
      <c r="C955" t="s">
        <v>5156</v>
      </c>
      <c r="D955" t="s">
        <v>5157</v>
      </c>
      <c r="E955">
        <v>401112</v>
      </c>
      <c r="F955" t="s">
        <v>156</v>
      </c>
      <c r="G955" t="s">
        <v>3393</v>
      </c>
      <c r="H955" t="s">
        <v>3394</v>
      </c>
      <c r="I955" t="s">
        <v>5686</v>
      </c>
      <c r="J955" t="s">
        <v>3396</v>
      </c>
      <c r="K955" t="s">
        <v>110</v>
      </c>
      <c r="L955" t="s">
        <v>3343</v>
      </c>
      <c r="M955" t="s">
        <v>3477</v>
      </c>
      <c r="N955" t="s">
        <v>3603</v>
      </c>
      <c r="O955" t="s">
        <v>3346</v>
      </c>
      <c r="P955" t="s">
        <v>3346</v>
      </c>
      <c r="Q955" t="s">
        <v>3346</v>
      </c>
    </row>
    <row r="956" spans="1:17" x14ac:dyDescent="0.25">
      <c r="A956" t="s">
        <v>5154</v>
      </c>
      <c r="B956" t="s">
        <v>5155</v>
      </c>
      <c r="C956" t="s">
        <v>5156</v>
      </c>
      <c r="D956" t="s">
        <v>5157</v>
      </c>
      <c r="E956">
        <v>401112</v>
      </c>
      <c r="F956" t="s">
        <v>156</v>
      </c>
      <c r="G956" t="s">
        <v>3393</v>
      </c>
      <c r="H956" t="s">
        <v>3394</v>
      </c>
      <c r="I956" t="s">
        <v>5687</v>
      </c>
      <c r="J956" t="s">
        <v>5688</v>
      </c>
      <c r="K956" t="s">
        <v>110</v>
      </c>
      <c r="L956" t="s">
        <v>3346</v>
      </c>
      <c r="M956" t="s">
        <v>3477</v>
      </c>
      <c r="N956" t="s">
        <v>3603</v>
      </c>
      <c r="O956" t="s">
        <v>3346</v>
      </c>
      <c r="P956" t="s">
        <v>3346</v>
      </c>
      <c r="Q956" t="s">
        <v>3346</v>
      </c>
    </row>
    <row r="957" spans="1:17" x14ac:dyDescent="0.25">
      <c r="A957" t="s">
        <v>5154</v>
      </c>
      <c r="B957" t="s">
        <v>5155</v>
      </c>
      <c r="C957" t="s">
        <v>5156</v>
      </c>
      <c r="D957" t="s">
        <v>5157</v>
      </c>
      <c r="E957">
        <v>401113</v>
      </c>
      <c r="F957" t="s">
        <v>4930</v>
      </c>
      <c r="G957" t="s">
        <v>5689</v>
      </c>
      <c r="H957" t="s">
        <v>4932</v>
      </c>
      <c r="I957" t="s">
        <v>5690</v>
      </c>
      <c r="J957" t="s">
        <v>5691</v>
      </c>
      <c r="K957" t="s">
        <v>110</v>
      </c>
      <c r="L957" t="s">
        <v>3343</v>
      </c>
      <c r="M957" t="s">
        <v>3477</v>
      </c>
      <c r="N957" t="s">
        <v>5309</v>
      </c>
      <c r="O957" t="s">
        <v>3346</v>
      </c>
      <c r="P957" t="s">
        <v>3346</v>
      </c>
      <c r="Q957" t="s">
        <v>3346</v>
      </c>
    </row>
    <row r="958" spans="1:17" x14ac:dyDescent="0.25">
      <c r="A958" t="s">
        <v>5154</v>
      </c>
      <c r="B958" t="s">
        <v>5155</v>
      </c>
      <c r="C958" t="s">
        <v>5156</v>
      </c>
      <c r="D958" t="s">
        <v>5157</v>
      </c>
      <c r="E958">
        <v>401115</v>
      </c>
      <c r="F958" t="s">
        <v>51</v>
      </c>
      <c r="G958" t="s">
        <v>5079</v>
      </c>
      <c r="H958" t="s">
        <v>3350</v>
      </c>
      <c r="I958" t="s">
        <v>5692</v>
      </c>
      <c r="J958" t="s">
        <v>224</v>
      </c>
      <c r="K958" t="s">
        <v>110</v>
      </c>
      <c r="L958" t="s">
        <v>3343</v>
      </c>
      <c r="M958" t="s">
        <v>3477</v>
      </c>
      <c r="N958" t="s">
        <v>5309</v>
      </c>
      <c r="O958" t="s">
        <v>3346</v>
      </c>
      <c r="P958" t="s">
        <v>3346</v>
      </c>
      <c r="Q958" t="s">
        <v>3346</v>
      </c>
    </row>
    <row r="959" spans="1:17" x14ac:dyDescent="0.25">
      <c r="A959" t="s">
        <v>5154</v>
      </c>
      <c r="B959" t="s">
        <v>5155</v>
      </c>
      <c r="C959" t="s">
        <v>5156</v>
      </c>
      <c r="D959" t="s">
        <v>5157</v>
      </c>
      <c r="E959">
        <v>401116</v>
      </c>
      <c r="F959" t="s">
        <v>375</v>
      </c>
      <c r="G959" t="s">
        <v>3518</v>
      </c>
      <c r="H959" t="s">
        <v>3350</v>
      </c>
      <c r="I959" t="s">
        <v>5693</v>
      </c>
      <c r="J959" t="s">
        <v>154</v>
      </c>
      <c r="K959" t="s">
        <v>110</v>
      </c>
      <c r="L959" t="s">
        <v>3343</v>
      </c>
      <c r="M959" t="s">
        <v>3477</v>
      </c>
      <c r="N959" t="s">
        <v>3603</v>
      </c>
      <c r="O959" t="s">
        <v>3346</v>
      </c>
      <c r="P959" t="s">
        <v>3346</v>
      </c>
      <c r="Q959" t="s">
        <v>3346</v>
      </c>
    </row>
    <row r="960" spans="1:17" x14ac:dyDescent="0.25">
      <c r="A960" t="s">
        <v>5154</v>
      </c>
      <c r="B960" t="s">
        <v>5155</v>
      </c>
      <c r="C960" t="s">
        <v>5156</v>
      </c>
      <c r="D960" t="s">
        <v>5157</v>
      </c>
      <c r="E960">
        <v>401117</v>
      </c>
      <c r="F960" t="s">
        <v>5694</v>
      </c>
      <c r="G960" t="s">
        <v>5695</v>
      </c>
      <c r="H960" t="s">
        <v>5696</v>
      </c>
      <c r="I960" t="s">
        <v>5697</v>
      </c>
      <c r="J960" t="s">
        <v>5698</v>
      </c>
      <c r="K960" t="s">
        <v>110</v>
      </c>
      <c r="L960" t="s">
        <v>3343</v>
      </c>
      <c r="M960" t="s">
        <v>3707</v>
      </c>
      <c r="N960" t="s">
        <v>4451</v>
      </c>
      <c r="O960" t="s">
        <v>3346</v>
      </c>
      <c r="P960" t="s">
        <v>3346</v>
      </c>
      <c r="Q960" t="s">
        <v>3346</v>
      </c>
    </row>
    <row r="961" spans="1:17" x14ac:dyDescent="0.25">
      <c r="A961" t="s">
        <v>5154</v>
      </c>
      <c r="B961" t="s">
        <v>5155</v>
      </c>
      <c r="C961" t="s">
        <v>5699</v>
      </c>
      <c r="D961" t="s">
        <v>5700</v>
      </c>
      <c r="E961">
        <v>406001</v>
      </c>
      <c r="F961" t="s">
        <v>5701</v>
      </c>
      <c r="G961" t="s">
        <v>5702</v>
      </c>
      <c r="H961" t="s">
        <v>3498</v>
      </c>
      <c r="I961" t="s">
        <v>5703</v>
      </c>
      <c r="J961" t="s">
        <v>5704</v>
      </c>
      <c r="K961" t="s">
        <v>110</v>
      </c>
      <c r="L961" t="s">
        <v>3343</v>
      </c>
      <c r="M961" t="s">
        <v>3344</v>
      </c>
      <c r="N961" t="s">
        <v>3360</v>
      </c>
      <c r="O961" t="s">
        <v>3343</v>
      </c>
      <c r="P961" t="s">
        <v>3343</v>
      </c>
      <c r="Q961" t="s">
        <v>3346</v>
      </c>
    </row>
    <row r="962" spans="1:17" x14ac:dyDescent="0.25">
      <c r="A962" t="s">
        <v>5154</v>
      </c>
      <c r="B962" t="s">
        <v>5155</v>
      </c>
      <c r="C962" t="s">
        <v>5699</v>
      </c>
      <c r="D962" t="s">
        <v>5700</v>
      </c>
      <c r="E962">
        <v>406002</v>
      </c>
      <c r="F962" t="s">
        <v>5705</v>
      </c>
      <c r="G962" t="s">
        <v>5706</v>
      </c>
      <c r="H962" t="s">
        <v>5707</v>
      </c>
      <c r="I962" t="s">
        <v>5708</v>
      </c>
      <c r="J962" t="s">
        <v>5709</v>
      </c>
      <c r="K962" t="s">
        <v>110</v>
      </c>
      <c r="L962" t="s">
        <v>3343</v>
      </c>
      <c r="M962" t="s">
        <v>3477</v>
      </c>
      <c r="N962" t="s">
        <v>3603</v>
      </c>
      <c r="O962" t="s">
        <v>3343</v>
      </c>
      <c r="P962" t="s">
        <v>3343</v>
      </c>
      <c r="Q962" t="s">
        <v>3346</v>
      </c>
    </row>
    <row r="963" spans="1:17" x14ac:dyDescent="0.25">
      <c r="A963" t="s">
        <v>5154</v>
      </c>
      <c r="B963" t="s">
        <v>5155</v>
      </c>
      <c r="C963" t="s">
        <v>5699</v>
      </c>
      <c r="D963" t="s">
        <v>5700</v>
      </c>
      <c r="E963">
        <v>406002</v>
      </c>
      <c r="F963" t="s">
        <v>5705</v>
      </c>
      <c r="G963" t="s">
        <v>5706</v>
      </c>
      <c r="H963" t="s">
        <v>5707</v>
      </c>
      <c r="I963" t="s">
        <v>5710</v>
      </c>
      <c r="J963" t="s">
        <v>5711</v>
      </c>
      <c r="K963" t="s">
        <v>110</v>
      </c>
      <c r="L963" t="s">
        <v>3346</v>
      </c>
      <c r="M963" t="s">
        <v>3477</v>
      </c>
      <c r="N963" t="s">
        <v>3603</v>
      </c>
      <c r="O963" t="s">
        <v>3343</v>
      </c>
      <c r="P963" t="s">
        <v>3343</v>
      </c>
      <c r="Q963" t="s">
        <v>3346</v>
      </c>
    </row>
    <row r="964" spans="1:17" x14ac:dyDescent="0.25">
      <c r="A964" t="s">
        <v>5154</v>
      </c>
      <c r="B964" t="s">
        <v>5155</v>
      </c>
      <c r="C964" t="s">
        <v>5699</v>
      </c>
      <c r="D964" t="s">
        <v>5700</v>
      </c>
      <c r="E964">
        <v>406002</v>
      </c>
      <c r="F964" t="s">
        <v>5705</v>
      </c>
      <c r="G964" t="s">
        <v>5706</v>
      </c>
      <c r="H964" t="s">
        <v>5707</v>
      </c>
      <c r="I964" t="s">
        <v>5712</v>
      </c>
      <c r="J964" t="s">
        <v>5713</v>
      </c>
      <c r="K964" t="s">
        <v>110</v>
      </c>
      <c r="L964" t="s">
        <v>3346</v>
      </c>
      <c r="M964" t="s">
        <v>3477</v>
      </c>
      <c r="N964" t="s">
        <v>3603</v>
      </c>
      <c r="O964" t="s">
        <v>3343</v>
      </c>
      <c r="P964" t="s">
        <v>3343</v>
      </c>
      <c r="Q964" t="s">
        <v>3346</v>
      </c>
    </row>
    <row r="965" spans="1:17" x14ac:dyDescent="0.25">
      <c r="A965" t="s">
        <v>5154</v>
      </c>
      <c r="B965" t="s">
        <v>5155</v>
      </c>
      <c r="C965" t="s">
        <v>5699</v>
      </c>
      <c r="D965" t="s">
        <v>5700</v>
      </c>
      <c r="E965">
        <v>406003</v>
      </c>
      <c r="F965" t="s">
        <v>5714</v>
      </c>
      <c r="G965" t="s">
        <v>5715</v>
      </c>
      <c r="H965" t="s">
        <v>5716</v>
      </c>
      <c r="I965" t="s">
        <v>5717</v>
      </c>
      <c r="J965" t="s">
        <v>5718</v>
      </c>
      <c r="K965" t="s">
        <v>110</v>
      </c>
      <c r="L965" t="s">
        <v>3343</v>
      </c>
      <c r="M965" t="s">
        <v>3477</v>
      </c>
      <c r="N965" t="s">
        <v>3603</v>
      </c>
      <c r="O965" t="s">
        <v>3343</v>
      </c>
      <c r="P965" t="s">
        <v>3343</v>
      </c>
      <c r="Q965" t="s">
        <v>3346</v>
      </c>
    </row>
    <row r="966" spans="1:17" x14ac:dyDescent="0.25">
      <c r="A966" t="s">
        <v>5154</v>
      </c>
      <c r="B966" t="s">
        <v>5155</v>
      </c>
      <c r="C966" t="s">
        <v>5699</v>
      </c>
      <c r="D966" t="s">
        <v>5700</v>
      </c>
      <c r="E966">
        <v>406004</v>
      </c>
      <c r="F966" t="s">
        <v>5719</v>
      </c>
      <c r="G966" t="s">
        <v>5720</v>
      </c>
      <c r="H966" t="s">
        <v>3498</v>
      </c>
      <c r="I966" t="s">
        <v>5721</v>
      </c>
      <c r="J966" t="s">
        <v>5722</v>
      </c>
      <c r="K966" t="s">
        <v>110</v>
      </c>
      <c r="L966" t="s">
        <v>3343</v>
      </c>
      <c r="M966" t="s">
        <v>3344</v>
      </c>
      <c r="N966" t="s">
        <v>3360</v>
      </c>
      <c r="O966" t="s">
        <v>3343</v>
      </c>
      <c r="P966" t="s">
        <v>3343</v>
      </c>
      <c r="Q966" t="s">
        <v>3346</v>
      </c>
    </row>
    <row r="967" spans="1:17" x14ac:dyDescent="0.25">
      <c r="A967" t="s">
        <v>5154</v>
      </c>
      <c r="B967" t="s">
        <v>5155</v>
      </c>
      <c r="C967" t="s">
        <v>5699</v>
      </c>
      <c r="D967" t="s">
        <v>5700</v>
      </c>
      <c r="E967">
        <v>406004</v>
      </c>
      <c r="F967" t="s">
        <v>5719</v>
      </c>
      <c r="G967" t="s">
        <v>5720</v>
      </c>
      <c r="H967" t="s">
        <v>3498</v>
      </c>
      <c r="I967" t="s">
        <v>5723</v>
      </c>
      <c r="J967" t="s">
        <v>5724</v>
      </c>
      <c r="K967" t="s">
        <v>110</v>
      </c>
      <c r="L967" t="s">
        <v>3346</v>
      </c>
      <c r="M967" t="s">
        <v>3344</v>
      </c>
      <c r="N967" t="s">
        <v>3360</v>
      </c>
      <c r="O967" t="s">
        <v>3343</v>
      </c>
      <c r="P967" t="s">
        <v>3343</v>
      </c>
      <c r="Q967" t="s">
        <v>3346</v>
      </c>
    </row>
    <row r="968" spans="1:17" x14ac:dyDescent="0.25">
      <c r="A968" t="s">
        <v>5154</v>
      </c>
      <c r="B968" t="s">
        <v>5155</v>
      </c>
      <c r="C968" t="s">
        <v>5699</v>
      </c>
      <c r="D968" t="s">
        <v>5700</v>
      </c>
      <c r="E968">
        <v>406004</v>
      </c>
      <c r="F968" t="s">
        <v>5719</v>
      </c>
      <c r="G968" t="s">
        <v>5720</v>
      </c>
      <c r="H968" t="s">
        <v>3498</v>
      </c>
      <c r="I968" t="s">
        <v>5725</v>
      </c>
      <c r="J968" t="s">
        <v>5726</v>
      </c>
      <c r="K968" t="s">
        <v>110</v>
      </c>
      <c r="L968" t="s">
        <v>3346</v>
      </c>
      <c r="M968" t="s">
        <v>3344</v>
      </c>
      <c r="N968" t="s">
        <v>3360</v>
      </c>
      <c r="O968" t="s">
        <v>3343</v>
      </c>
      <c r="P968" t="s">
        <v>3343</v>
      </c>
      <c r="Q968" t="s">
        <v>3346</v>
      </c>
    </row>
    <row r="969" spans="1:17" x14ac:dyDescent="0.25">
      <c r="A969" t="s">
        <v>5154</v>
      </c>
      <c r="B969" t="s">
        <v>5155</v>
      </c>
      <c r="C969" t="s">
        <v>5699</v>
      </c>
      <c r="D969" t="s">
        <v>5700</v>
      </c>
      <c r="E969">
        <v>406005</v>
      </c>
      <c r="F969" t="s">
        <v>5727</v>
      </c>
      <c r="G969" t="s">
        <v>5728</v>
      </c>
      <c r="H969" t="s">
        <v>3634</v>
      </c>
      <c r="I969" t="s">
        <v>5729</v>
      </c>
      <c r="J969" t="s">
        <v>605</v>
      </c>
      <c r="K969" t="s">
        <v>110</v>
      </c>
      <c r="L969" t="s">
        <v>3343</v>
      </c>
      <c r="M969" t="s">
        <v>3344</v>
      </c>
      <c r="N969" t="s">
        <v>3345</v>
      </c>
      <c r="O969" t="s">
        <v>3343</v>
      </c>
      <c r="P969" t="s">
        <v>3343</v>
      </c>
      <c r="Q969" t="s">
        <v>3346</v>
      </c>
    </row>
    <row r="970" spans="1:17" x14ac:dyDescent="0.25">
      <c r="A970" t="s">
        <v>5154</v>
      </c>
      <c r="B970" t="s">
        <v>5155</v>
      </c>
      <c r="C970" t="s">
        <v>5699</v>
      </c>
      <c r="D970" t="s">
        <v>5700</v>
      </c>
      <c r="E970">
        <v>406006</v>
      </c>
      <c r="F970" t="s">
        <v>114</v>
      </c>
      <c r="G970" t="s">
        <v>5730</v>
      </c>
      <c r="H970" t="s">
        <v>3350</v>
      </c>
      <c r="I970" t="s">
        <v>5731</v>
      </c>
      <c r="J970" t="s">
        <v>4774</v>
      </c>
      <c r="K970" t="s">
        <v>110</v>
      </c>
      <c r="L970" t="s">
        <v>3343</v>
      </c>
      <c r="M970" t="s">
        <v>3477</v>
      </c>
      <c r="N970" t="s">
        <v>3603</v>
      </c>
      <c r="O970" t="s">
        <v>3343</v>
      </c>
      <c r="P970" t="s">
        <v>3343</v>
      </c>
      <c r="Q970" t="s">
        <v>3346</v>
      </c>
    </row>
    <row r="971" spans="1:17" x14ac:dyDescent="0.25">
      <c r="A971" t="s">
        <v>5154</v>
      </c>
      <c r="B971" t="s">
        <v>5155</v>
      </c>
      <c r="C971" t="s">
        <v>5699</v>
      </c>
      <c r="D971" t="s">
        <v>5700</v>
      </c>
      <c r="E971">
        <v>406007</v>
      </c>
      <c r="F971" t="s">
        <v>867</v>
      </c>
      <c r="G971" t="s">
        <v>3481</v>
      </c>
      <c r="H971" t="s">
        <v>3350</v>
      </c>
      <c r="I971" t="s">
        <v>5732</v>
      </c>
      <c r="J971" t="s">
        <v>869</v>
      </c>
      <c r="K971" t="s">
        <v>110</v>
      </c>
      <c r="L971" t="s">
        <v>3343</v>
      </c>
      <c r="M971" t="s">
        <v>3477</v>
      </c>
      <c r="N971" t="s">
        <v>3603</v>
      </c>
      <c r="O971" t="s">
        <v>3343</v>
      </c>
      <c r="P971" t="s">
        <v>3343</v>
      </c>
      <c r="Q971" t="s">
        <v>3346</v>
      </c>
    </row>
    <row r="972" spans="1:17" x14ac:dyDescent="0.25">
      <c r="A972" t="s">
        <v>5154</v>
      </c>
      <c r="B972" t="s">
        <v>5155</v>
      </c>
      <c r="C972" t="s">
        <v>5699</v>
      </c>
      <c r="D972" t="s">
        <v>5700</v>
      </c>
      <c r="E972">
        <v>406008</v>
      </c>
      <c r="F972" t="s">
        <v>3711</v>
      </c>
      <c r="G972" t="s">
        <v>5733</v>
      </c>
      <c r="H972" t="s">
        <v>3350</v>
      </c>
      <c r="I972" t="s">
        <v>5734</v>
      </c>
      <c r="J972" t="s">
        <v>5735</v>
      </c>
      <c r="K972" t="s">
        <v>110</v>
      </c>
      <c r="L972" t="s">
        <v>3343</v>
      </c>
      <c r="M972" t="s">
        <v>3477</v>
      </c>
      <c r="N972" t="s">
        <v>3603</v>
      </c>
      <c r="O972" t="s">
        <v>3343</v>
      </c>
      <c r="P972" t="s">
        <v>3343</v>
      </c>
      <c r="Q972" t="s">
        <v>3346</v>
      </c>
    </row>
    <row r="973" spans="1:17" x14ac:dyDescent="0.25">
      <c r="A973" t="s">
        <v>5154</v>
      </c>
      <c r="B973" t="s">
        <v>5155</v>
      </c>
      <c r="C973" t="s">
        <v>5699</v>
      </c>
      <c r="D973" t="s">
        <v>5700</v>
      </c>
      <c r="E973">
        <v>406009</v>
      </c>
      <c r="F973" t="s">
        <v>5665</v>
      </c>
      <c r="G973" t="s">
        <v>5022</v>
      </c>
      <c r="H973" t="s">
        <v>3350</v>
      </c>
      <c r="I973" t="s">
        <v>5736</v>
      </c>
      <c r="J973" t="s">
        <v>759</v>
      </c>
      <c r="K973" t="s">
        <v>110</v>
      </c>
      <c r="L973" t="s">
        <v>3343</v>
      </c>
      <c r="M973" t="s">
        <v>3477</v>
      </c>
      <c r="N973" t="s">
        <v>3603</v>
      </c>
      <c r="O973" t="s">
        <v>3343</v>
      </c>
      <c r="P973" t="s">
        <v>3343</v>
      </c>
      <c r="Q973" t="s">
        <v>3346</v>
      </c>
    </row>
    <row r="974" spans="1:17" x14ac:dyDescent="0.25">
      <c r="A974" t="s">
        <v>5154</v>
      </c>
      <c r="B974" t="s">
        <v>5155</v>
      </c>
      <c r="C974" t="s">
        <v>5699</v>
      </c>
      <c r="D974" t="s">
        <v>5700</v>
      </c>
      <c r="E974">
        <v>406009</v>
      </c>
      <c r="F974" t="s">
        <v>5665</v>
      </c>
      <c r="G974" t="s">
        <v>5022</v>
      </c>
      <c r="H974" t="s">
        <v>3350</v>
      </c>
      <c r="I974" t="s">
        <v>5737</v>
      </c>
      <c r="J974" t="s">
        <v>5738</v>
      </c>
      <c r="K974" t="s">
        <v>110</v>
      </c>
      <c r="L974" t="s">
        <v>3346</v>
      </c>
      <c r="M974" t="s">
        <v>3477</v>
      </c>
      <c r="N974" t="s">
        <v>3603</v>
      </c>
      <c r="O974" t="s">
        <v>3343</v>
      </c>
      <c r="P974" t="s">
        <v>3343</v>
      </c>
      <c r="Q974" t="s">
        <v>3346</v>
      </c>
    </row>
    <row r="975" spans="1:17" x14ac:dyDescent="0.25">
      <c r="A975" t="s">
        <v>5154</v>
      </c>
      <c r="B975" t="s">
        <v>5155</v>
      </c>
      <c r="C975" t="s">
        <v>5699</v>
      </c>
      <c r="D975" t="s">
        <v>5700</v>
      </c>
      <c r="E975">
        <v>406009</v>
      </c>
      <c r="F975" t="s">
        <v>5665</v>
      </c>
      <c r="G975" t="s">
        <v>5022</v>
      </c>
      <c r="H975" t="s">
        <v>3350</v>
      </c>
      <c r="I975" t="s">
        <v>5739</v>
      </c>
      <c r="J975" t="s">
        <v>5740</v>
      </c>
      <c r="K975" t="s">
        <v>110</v>
      </c>
      <c r="L975" t="s">
        <v>3346</v>
      </c>
      <c r="M975" t="s">
        <v>3477</v>
      </c>
      <c r="N975" t="s">
        <v>3603</v>
      </c>
      <c r="O975" t="s">
        <v>3343</v>
      </c>
      <c r="P975" t="s">
        <v>3343</v>
      </c>
      <c r="Q975" t="s">
        <v>3346</v>
      </c>
    </row>
    <row r="976" spans="1:17" x14ac:dyDescent="0.25">
      <c r="A976" t="s">
        <v>5154</v>
      </c>
      <c r="B976" t="s">
        <v>5155</v>
      </c>
      <c r="C976" t="s">
        <v>5699</v>
      </c>
      <c r="D976" t="s">
        <v>5700</v>
      </c>
      <c r="E976">
        <v>406009</v>
      </c>
      <c r="F976" t="s">
        <v>5665</v>
      </c>
      <c r="G976" t="s">
        <v>5022</v>
      </c>
      <c r="H976" t="s">
        <v>3350</v>
      </c>
      <c r="I976" t="s">
        <v>5741</v>
      </c>
      <c r="J976" t="s">
        <v>5742</v>
      </c>
      <c r="K976" t="s">
        <v>110</v>
      </c>
      <c r="L976" t="s">
        <v>3346</v>
      </c>
      <c r="M976" t="s">
        <v>3477</v>
      </c>
      <c r="N976" t="s">
        <v>3603</v>
      </c>
      <c r="O976" t="s">
        <v>3343</v>
      </c>
      <c r="P976" t="s">
        <v>3343</v>
      </c>
      <c r="Q976" t="s">
        <v>3346</v>
      </c>
    </row>
    <row r="977" spans="1:17" x14ac:dyDescent="0.25">
      <c r="A977" t="s">
        <v>5154</v>
      </c>
      <c r="B977" t="s">
        <v>5155</v>
      </c>
      <c r="C977" t="s">
        <v>5699</v>
      </c>
      <c r="D977" t="s">
        <v>5700</v>
      </c>
      <c r="E977">
        <v>406009</v>
      </c>
      <c r="F977" t="s">
        <v>5665</v>
      </c>
      <c r="G977" t="s">
        <v>5022</v>
      </c>
      <c r="H977" t="s">
        <v>3350</v>
      </c>
      <c r="I977" t="s">
        <v>5743</v>
      </c>
      <c r="J977" t="s">
        <v>5744</v>
      </c>
      <c r="K977" t="s">
        <v>110</v>
      </c>
      <c r="L977" t="s">
        <v>3346</v>
      </c>
      <c r="M977" t="s">
        <v>3477</v>
      </c>
      <c r="N977" t="s">
        <v>3603</v>
      </c>
      <c r="O977" t="s">
        <v>3343</v>
      </c>
      <c r="P977" t="s">
        <v>3343</v>
      </c>
      <c r="Q977" t="s">
        <v>3346</v>
      </c>
    </row>
    <row r="978" spans="1:17" x14ac:dyDescent="0.25">
      <c r="A978" t="s">
        <v>5154</v>
      </c>
      <c r="B978" t="s">
        <v>5155</v>
      </c>
      <c r="C978" t="s">
        <v>5699</v>
      </c>
      <c r="D978" t="s">
        <v>5700</v>
      </c>
      <c r="E978">
        <v>406009</v>
      </c>
      <c r="F978" t="s">
        <v>5665</v>
      </c>
      <c r="G978" t="s">
        <v>5022</v>
      </c>
      <c r="H978" t="s">
        <v>3350</v>
      </c>
      <c r="I978" t="s">
        <v>5745</v>
      </c>
      <c r="J978" t="s">
        <v>5746</v>
      </c>
      <c r="K978" t="s">
        <v>110</v>
      </c>
      <c r="L978" t="s">
        <v>3346</v>
      </c>
      <c r="M978" t="s">
        <v>3477</v>
      </c>
      <c r="N978" t="s">
        <v>3603</v>
      </c>
      <c r="O978" t="s">
        <v>3343</v>
      </c>
      <c r="P978" t="s">
        <v>3343</v>
      </c>
      <c r="Q978" t="s">
        <v>3346</v>
      </c>
    </row>
    <row r="979" spans="1:17" x14ac:dyDescent="0.25">
      <c r="A979" t="s">
        <v>5154</v>
      </c>
      <c r="B979" t="s">
        <v>5155</v>
      </c>
      <c r="C979" t="s">
        <v>5699</v>
      </c>
      <c r="D979" t="s">
        <v>5700</v>
      </c>
      <c r="E979">
        <v>406009</v>
      </c>
      <c r="F979" t="s">
        <v>5665</v>
      </c>
      <c r="G979" t="s">
        <v>5022</v>
      </c>
      <c r="H979" t="s">
        <v>3350</v>
      </c>
      <c r="I979" t="s">
        <v>5747</v>
      </c>
      <c r="J979" t="s">
        <v>5748</v>
      </c>
      <c r="K979" t="s">
        <v>110</v>
      </c>
      <c r="L979" t="s">
        <v>3346</v>
      </c>
      <c r="M979" t="s">
        <v>3477</v>
      </c>
      <c r="N979" t="s">
        <v>3603</v>
      </c>
      <c r="O979" t="s">
        <v>3343</v>
      </c>
      <c r="P979" t="s">
        <v>3343</v>
      </c>
      <c r="Q979" t="s">
        <v>3346</v>
      </c>
    </row>
    <row r="980" spans="1:17" x14ac:dyDescent="0.25">
      <c r="A980" t="s">
        <v>5154</v>
      </c>
      <c r="B980" t="s">
        <v>5155</v>
      </c>
      <c r="C980" t="s">
        <v>5699</v>
      </c>
      <c r="D980" t="s">
        <v>5700</v>
      </c>
      <c r="E980">
        <v>406010</v>
      </c>
      <c r="F980" t="s">
        <v>5749</v>
      </c>
      <c r="G980" t="s">
        <v>5750</v>
      </c>
      <c r="H980" t="s">
        <v>5751</v>
      </c>
      <c r="I980" t="s">
        <v>5752</v>
      </c>
      <c r="J980" t="s">
        <v>5753</v>
      </c>
      <c r="K980" t="s">
        <v>2009</v>
      </c>
      <c r="L980" t="s">
        <v>3343</v>
      </c>
      <c r="M980" t="s">
        <v>3477</v>
      </c>
      <c r="N980" t="s">
        <v>3603</v>
      </c>
      <c r="O980" t="s">
        <v>3343</v>
      </c>
      <c r="P980" t="s">
        <v>3343</v>
      </c>
      <c r="Q980" t="s">
        <v>3346</v>
      </c>
    </row>
    <row r="981" spans="1:17" x14ac:dyDescent="0.25">
      <c r="A981" t="s">
        <v>5154</v>
      </c>
      <c r="B981" t="s">
        <v>5155</v>
      </c>
      <c r="C981" t="s">
        <v>5699</v>
      </c>
      <c r="D981" t="s">
        <v>5700</v>
      </c>
      <c r="E981">
        <v>406010</v>
      </c>
      <c r="F981" t="s">
        <v>5749</v>
      </c>
      <c r="G981" t="s">
        <v>5750</v>
      </c>
      <c r="H981" t="s">
        <v>5751</v>
      </c>
      <c r="I981" t="s">
        <v>5754</v>
      </c>
      <c r="J981" t="s">
        <v>5755</v>
      </c>
      <c r="K981" t="s">
        <v>2009</v>
      </c>
      <c r="L981" t="s">
        <v>3346</v>
      </c>
      <c r="M981" t="s">
        <v>3477</v>
      </c>
      <c r="N981" t="s">
        <v>3603</v>
      </c>
      <c r="O981" t="s">
        <v>3343</v>
      </c>
      <c r="P981" t="s">
        <v>3343</v>
      </c>
      <c r="Q981" t="s">
        <v>3346</v>
      </c>
    </row>
    <row r="982" spans="1:17" x14ac:dyDescent="0.25">
      <c r="A982" t="s">
        <v>5154</v>
      </c>
      <c r="B982" t="s">
        <v>5155</v>
      </c>
      <c r="C982" t="s">
        <v>5699</v>
      </c>
      <c r="D982" t="s">
        <v>5700</v>
      </c>
      <c r="E982">
        <v>406010</v>
      </c>
      <c r="F982" t="s">
        <v>5749</v>
      </c>
      <c r="G982" t="s">
        <v>5750</v>
      </c>
      <c r="H982" t="s">
        <v>5751</v>
      </c>
      <c r="I982" t="s">
        <v>5756</v>
      </c>
      <c r="J982" t="s">
        <v>5757</v>
      </c>
      <c r="K982" t="s">
        <v>2009</v>
      </c>
      <c r="L982" t="s">
        <v>3346</v>
      </c>
      <c r="M982" t="s">
        <v>3477</v>
      </c>
      <c r="N982" t="s">
        <v>3603</v>
      </c>
      <c r="O982" t="s">
        <v>3343</v>
      </c>
      <c r="P982" t="s">
        <v>3343</v>
      </c>
      <c r="Q982" t="s">
        <v>3346</v>
      </c>
    </row>
    <row r="983" spans="1:17" x14ac:dyDescent="0.25">
      <c r="A983" t="s">
        <v>5154</v>
      </c>
      <c r="B983" t="s">
        <v>5155</v>
      </c>
      <c r="C983" t="s">
        <v>5699</v>
      </c>
      <c r="D983" t="s">
        <v>5700</v>
      </c>
      <c r="E983">
        <v>406011</v>
      </c>
      <c r="F983" t="s">
        <v>5758</v>
      </c>
      <c r="G983" t="s">
        <v>5759</v>
      </c>
      <c r="H983" t="s">
        <v>5760</v>
      </c>
      <c r="I983" t="s">
        <v>5761</v>
      </c>
      <c r="J983" t="s">
        <v>5762</v>
      </c>
      <c r="K983" t="s">
        <v>2009</v>
      </c>
      <c r="L983" t="s">
        <v>3343</v>
      </c>
      <c r="M983" t="s">
        <v>3477</v>
      </c>
      <c r="N983" t="s">
        <v>3603</v>
      </c>
      <c r="O983" t="s">
        <v>3343</v>
      </c>
      <c r="P983" t="s">
        <v>3343</v>
      </c>
      <c r="Q983" t="s">
        <v>3346</v>
      </c>
    </row>
    <row r="984" spans="1:17" x14ac:dyDescent="0.25">
      <c r="A984" t="s">
        <v>5154</v>
      </c>
      <c r="B984" t="s">
        <v>5155</v>
      </c>
      <c r="C984" t="s">
        <v>5699</v>
      </c>
      <c r="D984" t="s">
        <v>5700</v>
      </c>
      <c r="E984">
        <v>406012</v>
      </c>
      <c r="F984" t="s">
        <v>5763</v>
      </c>
      <c r="G984" t="s">
        <v>5764</v>
      </c>
      <c r="H984" t="s">
        <v>5765</v>
      </c>
      <c r="I984" t="s">
        <v>5766</v>
      </c>
      <c r="J984" t="s">
        <v>5767</v>
      </c>
      <c r="K984" t="s">
        <v>2009</v>
      </c>
      <c r="L984" t="s">
        <v>3343</v>
      </c>
      <c r="M984" t="s">
        <v>3477</v>
      </c>
      <c r="N984" t="s">
        <v>3603</v>
      </c>
      <c r="O984" t="s">
        <v>3343</v>
      </c>
      <c r="P984" t="s">
        <v>3343</v>
      </c>
      <c r="Q984" t="s">
        <v>3346</v>
      </c>
    </row>
    <row r="985" spans="1:17" x14ac:dyDescent="0.25">
      <c r="A985" t="s">
        <v>5154</v>
      </c>
      <c r="B985" t="s">
        <v>5155</v>
      </c>
      <c r="C985" t="s">
        <v>5699</v>
      </c>
      <c r="D985" t="s">
        <v>5700</v>
      </c>
      <c r="E985">
        <v>406012</v>
      </c>
      <c r="F985" t="s">
        <v>5763</v>
      </c>
      <c r="G985" t="s">
        <v>5764</v>
      </c>
      <c r="H985" t="s">
        <v>5765</v>
      </c>
      <c r="I985" t="s">
        <v>5768</v>
      </c>
      <c r="J985" t="s">
        <v>5769</v>
      </c>
      <c r="K985" t="s">
        <v>2009</v>
      </c>
      <c r="L985" t="s">
        <v>3346</v>
      </c>
      <c r="M985" t="s">
        <v>3477</v>
      </c>
      <c r="N985" t="s">
        <v>3603</v>
      </c>
      <c r="O985" t="s">
        <v>3343</v>
      </c>
      <c r="P985" t="s">
        <v>3343</v>
      </c>
      <c r="Q985" t="s">
        <v>3346</v>
      </c>
    </row>
    <row r="986" spans="1:17" x14ac:dyDescent="0.25">
      <c r="A986" t="s">
        <v>5154</v>
      </c>
      <c r="B986" t="s">
        <v>5155</v>
      </c>
      <c r="C986" t="s">
        <v>5699</v>
      </c>
      <c r="D986" t="s">
        <v>5700</v>
      </c>
      <c r="E986">
        <v>406013</v>
      </c>
      <c r="F986" t="s">
        <v>5770</v>
      </c>
      <c r="G986" t="s">
        <v>5771</v>
      </c>
      <c r="H986" t="s">
        <v>5772</v>
      </c>
      <c r="I986" t="s">
        <v>5773</v>
      </c>
      <c r="J986" t="s">
        <v>5774</v>
      </c>
      <c r="K986" t="s">
        <v>2009</v>
      </c>
      <c r="L986" t="s">
        <v>3343</v>
      </c>
      <c r="M986" t="s">
        <v>3477</v>
      </c>
      <c r="N986" t="s">
        <v>3603</v>
      </c>
      <c r="O986" t="s">
        <v>3343</v>
      </c>
      <c r="P986" t="s">
        <v>3343</v>
      </c>
      <c r="Q986" t="s">
        <v>3346</v>
      </c>
    </row>
    <row r="987" spans="1:17" x14ac:dyDescent="0.25">
      <c r="A987" t="s">
        <v>5154</v>
      </c>
      <c r="B987" t="s">
        <v>5155</v>
      </c>
      <c r="C987" t="s">
        <v>5699</v>
      </c>
      <c r="D987" t="s">
        <v>5700</v>
      </c>
      <c r="E987">
        <v>406014</v>
      </c>
      <c r="F987" t="s">
        <v>5775</v>
      </c>
      <c r="G987" t="s">
        <v>5776</v>
      </c>
      <c r="H987" t="s">
        <v>5777</v>
      </c>
      <c r="I987" t="s">
        <v>5778</v>
      </c>
      <c r="J987" t="s">
        <v>5779</v>
      </c>
      <c r="K987" t="s">
        <v>110</v>
      </c>
      <c r="L987" t="s">
        <v>3343</v>
      </c>
      <c r="M987" t="s">
        <v>3477</v>
      </c>
      <c r="N987" t="s">
        <v>3603</v>
      </c>
      <c r="O987" t="s">
        <v>3343</v>
      </c>
      <c r="P987" t="s">
        <v>3343</v>
      </c>
      <c r="Q987" t="s">
        <v>3346</v>
      </c>
    </row>
    <row r="988" spans="1:17" x14ac:dyDescent="0.25">
      <c r="A988" t="s">
        <v>5154</v>
      </c>
      <c r="B988" t="s">
        <v>5155</v>
      </c>
      <c r="C988" t="s">
        <v>5699</v>
      </c>
      <c r="D988" t="s">
        <v>5700</v>
      </c>
      <c r="E988">
        <v>406015</v>
      </c>
      <c r="F988" t="s">
        <v>5780</v>
      </c>
      <c r="G988" t="s">
        <v>5781</v>
      </c>
      <c r="H988" t="s">
        <v>5782</v>
      </c>
      <c r="I988" t="s">
        <v>5783</v>
      </c>
      <c r="J988" t="s">
        <v>5784</v>
      </c>
      <c r="K988" t="s">
        <v>110</v>
      </c>
      <c r="L988" t="s">
        <v>3343</v>
      </c>
      <c r="M988" t="s">
        <v>3344</v>
      </c>
      <c r="N988" t="s">
        <v>3345</v>
      </c>
      <c r="O988" t="s">
        <v>3346</v>
      </c>
      <c r="P988" t="s">
        <v>3343</v>
      </c>
      <c r="Q988" t="s">
        <v>3346</v>
      </c>
    </row>
    <row r="989" spans="1:17" x14ac:dyDescent="0.25">
      <c r="A989" t="s">
        <v>5154</v>
      </c>
      <c r="B989" t="s">
        <v>5155</v>
      </c>
      <c r="C989" t="s">
        <v>5699</v>
      </c>
      <c r="D989" t="s">
        <v>5700</v>
      </c>
      <c r="E989">
        <v>406016</v>
      </c>
      <c r="F989" t="s">
        <v>5785</v>
      </c>
      <c r="G989" t="s">
        <v>5786</v>
      </c>
      <c r="H989" t="s">
        <v>5787</v>
      </c>
      <c r="I989" t="s">
        <v>5788</v>
      </c>
      <c r="J989" t="s">
        <v>5789</v>
      </c>
      <c r="K989" t="s">
        <v>110</v>
      </c>
      <c r="L989" t="s">
        <v>3343</v>
      </c>
      <c r="M989" t="s">
        <v>3477</v>
      </c>
      <c r="N989" t="s">
        <v>3603</v>
      </c>
      <c r="O989" t="s">
        <v>3343</v>
      </c>
      <c r="P989" t="s">
        <v>3343</v>
      </c>
      <c r="Q989" t="s">
        <v>3346</v>
      </c>
    </row>
    <row r="990" spans="1:17" x14ac:dyDescent="0.25">
      <c r="A990" t="s">
        <v>5154</v>
      </c>
      <c r="B990" t="s">
        <v>5155</v>
      </c>
      <c r="C990" t="s">
        <v>5699</v>
      </c>
      <c r="D990" t="s">
        <v>5700</v>
      </c>
      <c r="E990">
        <v>406016</v>
      </c>
      <c r="F990" t="s">
        <v>5785</v>
      </c>
      <c r="G990" t="s">
        <v>5786</v>
      </c>
      <c r="H990" t="s">
        <v>5787</v>
      </c>
      <c r="I990" t="s">
        <v>5790</v>
      </c>
      <c r="J990" t="s">
        <v>5791</v>
      </c>
      <c r="K990" t="s">
        <v>110</v>
      </c>
      <c r="L990" t="s">
        <v>3346</v>
      </c>
      <c r="M990" t="s">
        <v>3477</v>
      </c>
      <c r="N990" t="s">
        <v>3603</v>
      </c>
      <c r="O990" t="s">
        <v>3343</v>
      </c>
      <c r="P990" t="s">
        <v>3343</v>
      </c>
      <c r="Q990" t="s">
        <v>3346</v>
      </c>
    </row>
    <row r="991" spans="1:17" x14ac:dyDescent="0.25">
      <c r="A991" t="s">
        <v>5154</v>
      </c>
      <c r="B991" t="s">
        <v>5155</v>
      </c>
      <c r="C991" t="s">
        <v>5699</v>
      </c>
      <c r="D991" t="s">
        <v>5700</v>
      </c>
      <c r="E991">
        <v>406017</v>
      </c>
      <c r="F991" t="s">
        <v>5792</v>
      </c>
      <c r="G991" t="s">
        <v>5793</v>
      </c>
      <c r="H991" t="s">
        <v>3586</v>
      </c>
      <c r="I991" t="s">
        <v>5794</v>
      </c>
      <c r="J991" t="s">
        <v>5795</v>
      </c>
      <c r="K991" t="s">
        <v>110</v>
      </c>
      <c r="L991" t="s">
        <v>3343</v>
      </c>
      <c r="M991" t="s">
        <v>4108</v>
      </c>
      <c r="N991" t="s">
        <v>5796</v>
      </c>
      <c r="O991" t="s">
        <v>3343</v>
      </c>
      <c r="P991" t="s">
        <v>3343</v>
      </c>
      <c r="Q991" t="s">
        <v>3346</v>
      </c>
    </row>
    <row r="992" spans="1:17" x14ac:dyDescent="0.25">
      <c r="A992" t="s">
        <v>5154</v>
      </c>
      <c r="B992" t="s">
        <v>5155</v>
      </c>
      <c r="C992" t="s">
        <v>5699</v>
      </c>
      <c r="D992" t="s">
        <v>5700</v>
      </c>
      <c r="E992">
        <v>406018</v>
      </c>
      <c r="F992" t="s">
        <v>5797</v>
      </c>
      <c r="G992" t="s">
        <v>5798</v>
      </c>
      <c r="H992" t="s">
        <v>5653</v>
      </c>
      <c r="I992" t="s">
        <v>5799</v>
      </c>
      <c r="J992" t="s">
        <v>5800</v>
      </c>
      <c r="K992" t="s">
        <v>110</v>
      </c>
      <c r="L992" t="s">
        <v>3343</v>
      </c>
      <c r="M992" t="s">
        <v>3477</v>
      </c>
      <c r="N992" t="s">
        <v>3603</v>
      </c>
      <c r="O992" t="s">
        <v>3343</v>
      </c>
      <c r="P992" t="s">
        <v>3343</v>
      </c>
      <c r="Q992" t="s">
        <v>3346</v>
      </c>
    </row>
    <row r="993" spans="1:17" x14ac:dyDescent="0.25">
      <c r="A993" t="s">
        <v>5154</v>
      </c>
      <c r="B993" t="s">
        <v>5155</v>
      </c>
      <c r="C993" t="s">
        <v>5699</v>
      </c>
      <c r="D993" t="s">
        <v>5700</v>
      </c>
      <c r="E993">
        <v>406019</v>
      </c>
      <c r="F993" t="s">
        <v>5801</v>
      </c>
      <c r="G993" t="s">
        <v>5802</v>
      </c>
      <c r="H993" t="s">
        <v>3586</v>
      </c>
      <c r="I993" t="s">
        <v>5803</v>
      </c>
      <c r="J993" t="s">
        <v>5804</v>
      </c>
      <c r="K993" t="s">
        <v>110</v>
      </c>
      <c r="L993" t="s">
        <v>3343</v>
      </c>
      <c r="M993" t="s">
        <v>4108</v>
      </c>
      <c r="N993" t="s">
        <v>5796</v>
      </c>
      <c r="O993" t="s">
        <v>3346</v>
      </c>
      <c r="P993" t="s">
        <v>3343</v>
      </c>
      <c r="Q993" t="s">
        <v>3346</v>
      </c>
    </row>
    <row r="994" spans="1:17" x14ac:dyDescent="0.25">
      <c r="A994" t="s">
        <v>5154</v>
      </c>
      <c r="B994" t="s">
        <v>5155</v>
      </c>
      <c r="C994" t="s">
        <v>5699</v>
      </c>
      <c r="D994" t="s">
        <v>5700</v>
      </c>
      <c r="E994">
        <v>406020</v>
      </c>
      <c r="F994" t="s">
        <v>5805</v>
      </c>
      <c r="G994" t="s">
        <v>5806</v>
      </c>
      <c r="H994" t="s">
        <v>5777</v>
      </c>
      <c r="I994" t="s">
        <v>5807</v>
      </c>
      <c r="J994" t="s">
        <v>5808</v>
      </c>
      <c r="K994" t="s">
        <v>110</v>
      </c>
      <c r="L994" t="s">
        <v>3343</v>
      </c>
      <c r="M994" t="s">
        <v>3477</v>
      </c>
      <c r="N994" t="s">
        <v>3603</v>
      </c>
      <c r="O994" t="s">
        <v>3343</v>
      </c>
      <c r="P994" t="s">
        <v>3343</v>
      </c>
      <c r="Q994" t="s">
        <v>3346</v>
      </c>
    </row>
    <row r="995" spans="1:17" x14ac:dyDescent="0.25">
      <c r="A995" t="s">
        <v>5154</v>
      </c>
      <c r="B995" t="s">
        <v>5155</v>
      </c>
      <c r="C995" t="s">
        <v>5699</v>
      </c>
      <c r="D995" t="s">
        <v>5700</v>
      </c>
      <c r="E995">
        <v>406021</v>
      </c>
      <c r="F995" t="s">
        <v>5694</v>
      </c>
      <c r="G995" t="s">
        <v>5695</v>
      </c>
      <c r="H995" t="s">
        <v>5696</v>
      </c>
      <c r="I995" t="s">
        <v>5809</v>
      </c>
      <c r="J995" t="s">
        <v>5698</v>
      </c>
      <c r="K995" t="s">
        <v>110</v>
      </c>
      <c r="L995" t="s">
        <v>3343</v>
      </c>
      <c r="M995" t="s">
        <v>3477</v>
      </c>
      <c r="N995" t="s">
        <v>3603</v>
      </c>
      <c r="O995" t="s">
        <v>3343</v>
      </c>
      <c r="P995" t="s">
        <v>3343</v>
      </c>
      <c r="Q995" t="s">
        <v>3346</v>
      </c>
    </row>
    <row r="996" spans="1:17" x14ac:dyDescent="0.25">
      <c r="A996" t="s">
        <v>5154</v>
      </c>
      <c r="B996" t="s">
        <v>5155</v>
      </c>
      <c r="C996" t="s">
        <v>5699</v>
      </c>
      <c r="D996" t="s">
        <v>5700</v>
      </c>
      <c r="E996">
        <v>406022</v>
      </c>
      <c r="F996" t="s">
        <v>102</v>
      </c>
      <c r="G996" t="s">
        <v>5810</v>
      </c>
      <c r="H996" t="s">
        <v>3350</v>
      </c>
      <c r="I996" t="s">
        <v>5811</v>
      </c>
      <c r="J996" t="s">
        <v>5812</v>
      </c>
      <c r="K996" t="s">
        <v>110</v>
      </c>
      <c r="L996" t="s">
        <v>3343</v>
      </c>
      <c r="M996" t="s">
        <v>3477</v>
      </c>
      <c r="N996" t="s">
        <v>3603</v>
      </c>
      <c r="O996" t="s">
        <v>3343</v>
      </c>
      <c r="P996" t="s">
        <v>3343</v>
      </c>
      <c r="Q996" t="s">
        <v>3346</v>
      </c>
    </row>
    <row r="997" spans="1:17" x14ac:dyDescent="0.25">
      <c r="A997" t="s">
        <v>5154</v>
      </c>
      <c r="B997" t="s">
        <v>5155</v>
      </c>
      <c r="C997" t="s">
        <v>5699</v>
      </c>
      <c r="D997" t="s">
        <v>5700</v>
      </c>
      <c r="E997">
        <v>406023</v>
      </c>
      <c r="F997" t="s">
        <v>5813</v>
      </c>
      <c r="G997" t="s">
        <v>5814</v>
      </c>
      <c r="H997" t="s">
        <v>3394</v>
      </c>
      <c r="I997" t="s">
        <v>5815</v>
      </c>
      <c r="J997" t="s">
        <v>3396</v>
      </c>
      <c r="K997" t="s">
        <v>110</v>
      </c>
      <c r="L997" t="s">
        <v>3343</v>
      </c>
      <c r="M997" t="s">
        <v>3344</v>
      </c>
      <c r="N997" t="s">
        <v>3360</v>
      </c>
      <c r="O997" t="s">
        <v>3346</v>
      </c>
      <c r="P997" t="s">
        <v>3346</v>
      </c>
      <c r="Q997" t="s">
        <v>3346</v>
      </c>
    </row>
    <row r="998" spans="1:17" x14ac:dyDescent="0.25">
      <c r="A998" t="s">
        <v>5154</v>
      </c>
      <c r="B998" t="s">
        <v>5155</v>
      </c>
      <c r="C998" t="s">
        <v>5699</v>
      </c>
      <c r="D998" t="s">
        <v>5700</v>
      </c>
      <c r="E998">
        <v>406023</v>
      </c>
      <c r="F998" t="s">
        <v>5813</v>
      </c>
      <c r="G998" t="s">
        <v>5814</v>
      </c>
      <c r="H998" t="s">
        <v>3394</v>
      </c>
      <c r="I998" t="s">
        <v>5816</v>
      </c>
      <c r="J998" t="s">
        <v>5817</v>
      </c>
      <c r="K998" t="s">
        <v>110</v>
      </c>
      <c r="L998" t="s">
        <v>3346</v>
      </c>
      <c r="M998" t="s">
        <v>3344</v>
      </c>
      <c r="N998" t="s">
        <v>3360</v>
      </c>
      <c r="O998" t="s">
        <v>3346</v>
      </c>
      <c r="P998" t="s">
        <v>3346</v>
      </c>
      <c r="Q998" t="s">
        <v>3346</v>
      </c>
    </row>
    <row r="999" spans="1:17" x14ac:dyDescent="0.25">
      <c r="A999" t="s">
        <v>5154</v>
      </c>
      <c r="B999" t="s">
        <v>5155</v>
      </c>
      <c r="C999" t="s">
        <v>5699</v>
      </c>
      <c r="D999" t="s">
        <v>5700</v>
      </c>
      <c r="E999">
        <v>406024</v>
      </c>
      <c r="F999" t="s">
        <v>5818</v>
      </c>
      <c r="G999" t="s">
        <v>5819</v>
      </c>
      <c r="H999" t="s">
        <v>5820</v>
      </c>
      <c r="I999" t="s">
        <v>5821</v>
      </c>
      <c r="J999" t="s">
        <v>5822</v>
      </c>
      <c r="K999" t="s">
        <v>110</v>
      </c>
      <c r="L999" t="s">
        <v>3343</v>
      </c>
      <c r="M999" t="s">
        <v>3477</v>
      </c>
      <c r="N999" t="s">
        <v>3603</v>
      </c>
      <c r="O999" t="s">
        <v>3346</v>
      </c>
      <c r="P999" t="s">
        <v>3346</v>
      </c>
      <c r="Q999" t="s">
        <v>3346</v>
      </c>
    </row>
    <row r="1000" spans="1:17" x14ac:dyDescent="0.25">
      <c r="A1000" t="s">
        <v>5154</v>
      </c>
      <c r="B1000" t="s">
        <v>5155</v>
      </c>
      <c r="C1000" t="s">
        <v>5823</v>
      </c>
      <c r="D1000" t="s">
        <v>5824</v>
      </c>
      <c r="E1000">
        <v>499009</v>
      </c>
      <c r="F1000" t="s">
        <v>2483</v>
      </c>
      <c r="G1000" t="s">
        <v>4637</v>
      </c>
      <c r="H1000" t="s">
        <v>3429</v>
      </c>
      <c r="I1000" t="s">
        <v>5825</v>
      </c>
      <c r="J1000" t="s">
        <v>2483</v>
      </c>
      <c r="K1000" t="s">
        <v>110</v>
      </c>
      <c r="L1000" t="s">
        <v>3343</v>
      </c>
      <c r="M1000" t="s">
        <v>3344</v>
      </c>
      <c r="N1000" t="s">
        <v>3345</v>
      </c>
      <c r="O1000" t="s">
        <v>3346</v>
      </c>
      <c r="P1000" t="s">
        <v>3343</v>
      </c>
      <c r="Q1000" t="s">
        <v>3346</v>
      </c>
    </row>
    <row r="1001" spans="1:17" x14ac:dyDescent="0.25">
      <c r="A1001" t="s">
        <v>5154</v>
      </c>
      <c r="B1001" t="s">
        <v>5155</v>
      </c>
      <c r="C1001" t="s">
        <v>5823</v>
      </c>
      <c r="D1001" t="s">
        <v>5824</v>
      </c>
      <c r="E1001">
        <v>499010</v>
      </c>
      <c r="F1001" t="s">
        <v>4639</v>
      </c>
      <c r="G1001" t="s">
        <v>4640</v>
      </c>
      <c r="H1001" t="s">
        <v>3429</v>
      </c>
      <c r="I1001" t="s">
        <v>5826</v>
      </c>
      <c r="J1001" t="s">
        <v>4639</v>
      </c>
      <c r="K1001" t="s">
        <v>110</v>
      </c>
      <c r="L1001" t="s">
        <v>3343</v>
      </c>
      <c r="M1001" t="s">
        <v>3344</v>
      </c>
      <c r="N1001" t="s">
        <v>3345</v>
      </c>
      <c r="O1001" t="s">
        <v>3346</v>
      </c>
      <c r="P1001" t="s">
        <v>3343</v>
      </c>
      <c r="Q1001" t="s">
        <v>3346</v>
      </c>
    </row>
    <row r="1002" spans="1:17" x14ac:dyDescent="0.25">
      <c r="A1002" t="s">
        <v>5154</v>
      </c>
      <c r="B1002" t="s">
        <v>5155</v>
      </c>
      <c r="C1002" t="s">
        <v>5823</v>
      </c>
      <c r="D1002" t="s">
        <v>5824</v>
      </c>
      <c r="E1002">
        <v>499011</v>
      </c>
      <c r="F1002" t="s">
        <v>2475</v>
      </c>
      <c r="G1002" t="s">
        <v>3428</v>
      </c>
      <c r="H1002" t="s">
        <v>3429</v>
      </c>
      <c r="I1002" t="s">
        <v>5827</v>
      </c>
      <c r="J1002" t="s">
        <v>2475</v>
      </c>
      <c r="K1002" t="s">
        <v>110</v>
      </c>
      <c r="L1002" t="s">
        <v>3343</v>
      </c>
      <c r="M1002" t="s">
        <v>3344</v>
      </c>
      <c r="N1002" t="s">
        <v>3345</v>
      </c>
      <c r="O1002" t="s">
        <v>3346</v>
      </c>
      <c r="P1002" t="s">
        <v>3343</v>
      </c>
      <c r="Q1002" t="s">
        <v>3346</v>
      </c>
    </row>
    <row r="1003" spans="1:17" x14ac:dyDescent="0.25">
      <c r="A1003" t="s">
        <v>5154</v>
      </c>
      <c r="B1003" t="s">
        <v>5155</v>
      </c>
      <c r="C1003" t="s">
        <v>5823</v>
      </c>
      <c r="D1003" t="s">
        <v>5824</v>
      </c>
      <c r="E1003">
        <v>499011</v>
      </c>
      <c r="F1003" t="s">
        <v>2475</v>
      </c>
      <c r="G1003" t="s">
        <v>3428</v>
      </c>
      <c r="H1003" t="s">
        <v>3429</v>
      </c>
      <c r="I1003" t="s">
        <v>5828</v>
      </c>
      <c r="J1003" t="s">
        <v>3432</v>
      </c>
      <c r="K1003" t="s">
        <v>3433</v>
      </c>
      <c r="L1003" t="s">
        <v>3346</v>
      </c>
      <c r="M1003" t="s">
        <v>3344</v>
      </c>
      <c r="N1003" t="s">
        <v>3345</v>
      </c>
      <c r="O1003" t="s">
        <v>3346</v>
      </c>
      <c r="P1003" t="s">
        <v>3343</v>
      </c>
      <c r="Q1003" t="s">
        <v>3346</v>
      </c>
    </row>
    <row r="1004" spans="1:17" x14ac:dyDescent="0.25">
      <c r="A1004" t="s">
        <v>5154</v>
      </c>
      <c r="B1004" t="s">
        <v>5155</v>
      </c>
      <c r="C1004" t="s">
        <v>5823</v>
      </c>
      <c r="D1004" t="s">
        <v>5824</v>
      </c>
      <c r="E1004">
        <v>499012</v>
      </c>
      <c r="F1004" t="s">
        <v>3434</v>
      </c>
      <c r="G1004" t="s">
        <v>3435</v>
      </c>
      <c r="H1004" t="s">
        <v>3429</v>
      </c>
      <c r="I1004" t="s">
        <v>5829</v>
      </c>
      <c r="J1004" t="s">
        <v>3434</v>
      </c>
      <c r="K1004" t="s">
        <v>110</v>
      </c>
      <c r="L1004" t="s">
        <v>3343</v>
      </c>
      <c r="M1004" t="s">
        <v>3344</v>
      </c>
      <c r="N1004" t="s">
        <v>3345</v>
      </c>
      <c r="O1004" t="s">
        <v>3346</v>
      </c>
      <c r="P1004" t="s">
        <v>3343</v>
      </c>
      <c r="Q1004" t="s">
        <v>3346</v>
      </c>
    </row>
    <row r="1005" spans="1:17" x14ac:dyDescent="0.25">
      <c r="A1005" t="s">
        <v>5154</v>
      </c>
      <c r="B1005" t="s">
        <v>5155</v>
      </c>
      <c r="C1005" t="s">
        <v>5823</v>
      </c>
      <c r="D1005" t="s">
        <v>5824</v>
      </c>
      <c r="E1005">
        <v>499013</v>
      </c>
      <c r="F1005" t="s">
        <v>3437</v>
      </c>
      <c r="G1005" t="s">
        <v>3438</v>
      </c>
      <c r="H1005" t="s">
        <v>3429</v>
      </c>
      <c r="I1005" t="s">
        <v>5830</v>
      </c>
      <c r="J1005" t="s">
        <v>3437</v>
      </c>
      <c r="K1005" t="s">
        <v>110</v>
      </c>
      <c r="L1005" t="s">
        <v>3343</v>
      </c>
      <c r="M1005" t="s">
        <v>3344</v>
      </c>
      <c r="N1005" t="s">
        <v>3345</v>
      </c>
      <c r="O1005" t="s">
        <v>3346</v>
      </c>
      <c r="P1005" t="s">
        <v>3343</v>
      </c>
      <c r="Q1005" t="s">
        <v>3346</v>
      </c>
    </row>
    <row r="1006" spans="1:17" x14ac:dyDescent="0.25">
      <c r="A1006" t="s">
        <v>5154</v>
      </c>
      <c r="B1006" t="s">
        <v>5155</v>
      </c>
      <c r="C1006" t="s">
        <v>5823</v>
      </c>
      <c r="D1006" t="s">
        <v>5824</v>
      </c>
      <c r="E1006">
        <v>499014</v>
      </c>
      <c r="F1006" t="s">
        <v>3545</v>
      </c>
      <c r="G1006" t="s">
        <v>3546</v>
      </c>
      <c r="H1006" t="s">
        <v>3429</v>
      </c>
      <c r="I1006" t="s">
        <v>5831</v>
      </c>
      <c r="J1006" t="s">
        <v>3545</v>
      </c>
      <c r="K1006" t="s">
        <v>110</v>
      </c>
      <c r="L1006" t="s">
        <v>3343</v>
      </c>
      <c r="M1006" t="s">
        <v>3344</v>
      </c>
      <c r="N1006" t="s">
        <v>3345</v>
      </c>
      <c r="O1006" t="s">
        <v>3346</v>
      </c>
      <c r="P1006" t="s">
        <v>3343</v>
      </c>
      <c r="Q1006" t="s">
        <v>3346</v>
      </c>
    </row>
    <row r="1007" spans="1:17" x14ac:dyDescent="0.25">
      <c r="A1007" t="s">
        <v>5154</v>
      </c>
      <c r="B1007" t="s">
        <v>5155</v>
      </c>
      <c r="C1007" t="s">
        <v>5823</v>
      </c>
      <c r="D1007" t="s">
        <v>5824</v>
      </c>
      <c r="E1007">
        <v>499015</v>
      </c>
      <c r="F1007" t="s">
        <v>2481</v>
      </c>
      <c r="G1007" t="s">
        <v>4647</v>
      </c>
      <c r="H1007" t="s">
        <v>3429</v>
      </c>
      <c r="I1007" t="s">
        <v>5832</v>
      </c>
      <c r="J1007" t="s">
        <v>2481</v>
      </c>
      <c r="K1007" t="s">
        <v>110</v>
      </c>
      <c r="L1007" t="s">
        <v>3343</v>
      </c>
      <c r="M1007" t="s">
        <v>3344</v>
      </c>
      <c r="N1007" t="s">
        <v>3345</v>
      </c>
      <c r="O1007" t="s">
        <v>3346</v>
      </c>
      <c r="P1007" t="s">
        <v>3343</v>
      </c>
      <c r="Q1007" t="s">
        <v>3346</v>
      </c>
    </row>
    <row r="1008" spans="1:17" x14ac:dyDescent="0.25">
      <c r="A1008" t="s">
        <v>5154</v>
      </c>
      <c r="B1008" t="s">
        <v>5155</v>
      </c>
      <c r="C1008" t="s">
        <v>5823</v>
      </c>
      <c r="D1008" t="s">
        <v>5824</v>
      </c>
      <c r="E1008">
        <v>499016</v>
      </c>
      <c r="F1008" t="s">
        <v>4649</v>
      </c>
      <c r="G1008" t="s">
        <v>4650</v>
      </c>
      <c r="H1008" t="s">
        <v>3429</v>
      </c>
      <c r="I1008" t="s">
        <v>5833</v>
      </c>
      <c r="J1008" t="s">
        <v>4649</v>
      </c>
      <c r="K1008" t="s">
        <v>110</v>
      </c>
      <c r="L1008" t="s">
        <v>3343</v>
      </c>
      <c r="M1008" t="s">
        <v>3344</v>
      </c>
      <c r="N1008" t="s">
        <v>3345</v>
      </c>
      <c r="O1008" t="s">
        <v>3346</v>
      </c>
      <c r="P1008" t="s">
        <v>3343</v>
      </c>
      <c r="Q1008" t="s">
        <v>3346</v>
      </c>
    </row>
    <row r="1009" spans="1:17" x14ac:dyDescent="0.25">
      <c r="A1009" t="s">
        <v>5154</v>
      </c>
      <c r="B1009" t="s">
        <v>5155</v>
      </c>
      <c r="C1009" t="s">
        <v>5823</v>
      </c>
      <c r="D1009" t="s">
        <v>5824</v>
      </c>
      <c r="E1009">
        <v>499052</v>
      </c>
      <c r="F1009" t="s">
        <v>3440</v>
      </c>
      <c r="G1009" t="s">
        <v>3441</v>
      </c>
      <c r="H1009" t="s">
        <v>2503</v>
      </c>
      <c r="I1009" t="s">
        <v>5834</v>
      </c>
      <c r="J1009" t="s">
        <v>2489</v>
      </c>
      <c r="K1009" t="s">
        <v>110</v>
      </c>
      <c r="L1009" t="s">
        <v>3343</v>
      </c>
      <c r="M1009" t="s">
        <v>3344</v>
      </c>
      <c r="N1009" t="s">
        <v>3345</v>
      </c>
      <c r="O1009" t="s">
        <v>3346</v>
      </c>
      <c r="P1009" t="s">
        <v>3343</v>
      </c>
      <c r="Q1009" t="s">
        <v>3346</v>
      </c>
    </row>
    <row r="1010" spans="1:17" x14ac:dyDescent="0.25">
      <c r="A1010" t="s">
        <v>5154</v>
      </c>
      <c r="B1010" t="s">
        <v>5155</v>
      </c>
      <c r="C1010" t="s">
        <v>5823</v>
      </c>
      <c r="D1010" t="s">
        <v>5824</v>
      </c>
      <c r="E1010">
        <v>499052</v>
      </c>
      <c r="F1010" t="s">
        <v>3440</v>
      </c>
      <c r="G1010" t="s">
        <v>3441</v>
      </c>
      <c r="H1010" t="s">
        <v>2503</v>
      </c>
      <c r="I1010" t="s">
        <v>5835</v>
      </c>
      <c r="J1010" t="s">
        <v>3444</v>
      </c>
      <c r="K1010" t="s">
        <v>110</v>
      </c>
      <c r="L1010" t="s">
        <v>3346</v>
      </c>
      <c r="M1010" t="s">
        <v>3344</v>
      </c>
      <c r="N1010" t="s">
        <v>3345</v>
      </c>
      <c r="O1010" t="s">
        <v>3346</v>
      </c>
      <c r="P1010" t="s">
        <v>3343</v>
      </c>
      <c r="Q1010" t="s">
        <v>3346</v>
      </c>
    </row>
    <row r="1011" spans="1:17" x14ac:dyDescent="0.25">
      <c r="A1011" t="s">
        <v>5154</v>
      </c>
      <c r="B1011" t="s">
        <v>5155</v>
      </c>
      <c r="C1011" t="s">
        <v>5823</v>
      </c>
      <c r="D1011" t="s">
        <v>5824</v>
      </c>
      <c r="E1011">
        <v>499052</v>
      </c>
      <c r="F1011" t="s">
        <v>3440</v>
      </c>
      <c r="G1011" t="s">
        <v>3441</v>
      </c>
      <c r="H1011" t="s">
        <v>2503</v>
      </c>
      <c r="I1011" t="s">
        <v>5836</v>
      </c>
      <c r="J1011" t="s">
        <v>3446</v>
      </c>
      <c r="K1011" t="s">
        <v>110</v>
      </c>
      <c r="L1011" t="s">
        <v>3346</v>
      </c>
      <c r="M1011" t="s">
        <v>3344</v>
      </c>
      <c r="N1011" t="s">
        <v>3345</v>
      </c>
      <c r="O1011" t="s">
        <v>3346</v>
      </c>
      <c r="P1011" t="s">
        <v>3343</v>
      </c>
      <c r="Q1011" t="s">
        <v>3346</v>
      </c>
    </row>
    <row r="1012" spans="1:17" x14ac:dyDescent="0.25">
      <c r="A1012" t="s">
        <v>5154</v>
      </c>
      <c r="B1012" t="s">
        <v>5155</v>
      </c>
      <c r="C1012" t="s">
        <v>5823</v>
      </c>
      <c r="D1012" t="s">
        <v>5824</v>
      </c>
      <c r="E1012">
        <v>499052</v>
      </c>
      <c r="F1012" t="s">
        <v>3440</v>
      </c>
      <c r="G1012" t="s">
        <v>3441</v>
      </c>
      <c r="H1012" t="s">
        <v>2503</v>
      </c>
      <c r="I1012" t="s">
        <v>5837</v>
      </c>
      <c r="J1012" t="s">
        <v>3448</v>
      </c>
      <c r="K1012" t="s">
        <v>110</v>
      </c>
      <c r="L1012" t="s">
        <v>3346</v>
      </c>
      <c r="M1012" t="s">
        <v>3344</v>
      </c>
      <c r="N1012" t="s">
        <v>3345</v>
      </c>
      <c r="O1012" t="s">
        <v>3346</v>
      </c>
      <c r="P1012" t="s">
        <v>3343</v>
      </c>
      <c r="Q1012" t="s">
        <v>3346</v>
      </c>
    </row>
    <row r="1013" spans="1:17" x14ac:dyDescent="0.25">
      <c r="A1013" t="s">
        <v>5154</v>
      </c>
      <c r="B1013" t="s">
        <v>5155</v>
      </c>
      <c r="C1013" t="s">
        <v>5823</v>
      </c>
      <c r="D1013" t="s">
        <v>5824</v>
      </c>
      <c r="E1013">
        <v>499052</v>
      </c>
      <c r="F1013" t="s">
        <v>3440</v>
      </c>
      <c r="G1013" t="s">
        <v>3441</v>
      </c>
      <c r="H1013" t="s">
        <v>2503</v>
      </c>
      <c r="I1013" t="s">
        <v>5838</v>
      </c>
      <c r="J1013" t="s">
        <v>3450</v>
      </c>
      <c r="K1013" t="s">
        <v>110</v>
      </c>
      <c r="L1013" t="s">
        <v>3346</v>
      </c>
      <c r="M1013" t="s">
        <v>3344</v>
      </c>
      <c r="N1013" t="s">
        <v>3345</v>
      </c>
      <c r="O1013" t="s">
        <v>3346</v>
      </c>
      <c r="P1013" t="s">
        <v>3343</v>
      </c>
      <c r="Q1013" t="s">
        <v>3346</v>
      </c>
    </row>
    <row r="1014" spans="1:17" x14ac:dyDescent="0.25">
      <c r="A1014" t="s">
        <v>5154</v>
      </c>
      <c r="B1014" t="s">
        <v>5155</v>
      </c>
      <c r="C1014" t="s">
        <v>5823</v>
      </c>
      <c r="D1014" t="s">
        <v>5824</v>
      </c>
      <c r="E1014">
        <v>499052</v>
      </c>
      <c r="F1014" t="s">
        <v>3440</v>
      </c>
      <c r="G1014" t="s">
        <v>3441</v>
      </c>
      <c r="H1014" t="s">
        <v>2503</v>
      </c>
      <c r="I1014" t="s">
        <v>5839</v>
      </c>
      <c r="J1014" t="s">
        <v>3452</v>
      </c>
      <c r="K1014" t="s">
        <v>110</v>
      </c>
      <c r="L1014" t="s">
        <v>3346</v>
      </c>
      <c r="M1014" t="s">
        <v>3344</v>
      </c>
      <c r="N1014" t="s">
        <v>3345</v>
      </c>
      <c r="O1014" t="s">
        <v>3346</v>
      </c>
      <c r="P1014" t="s">
        <v>3343</v>
      </c>
      <c r="Q1014" t="s">
        <v>3346</v>
      </c>
    </row>
    <row r="1015" spans="1:17" x14ac:dyDescent="0.25">
      <c r="A1015" t="s">
        <v>5154</v>
      </c>
      <c r="B1015" t="s">
        <v>5155</v>
      </c>
      <c r="C1015" t="s">
        <v>5823</v>
      </c>
      <c r="D1015" t="s">
        <v>5824</v>
      </c>
      <c r="E1015">
        <v>499052</v>
      </c>
      <c r="F1015" t="s">
        <v>3440</v>
      </c>
      <c r="G1015" t="s">
        <v>3441</v>
      </c>
      <c r="H1015" t="s">
        <v>2503</v>
      </c>
      <c r="I1015" t="s">
        <v>5840</v>
      </c>
      <c r="J1015" t="s">
        <v>3454</v>
      </c>
      <c r="K1015" t="s">
        <v>110</v>
      </c>
      <c r="L1015" t="s">
        <v>3346</v>
      </c>
      <c r="M1015" t="s">
        <v>3344</v>
      </c>
      <c r="N1015" t="s">
        <v>3345</v>
      </c>
      <c r="O1015" t="s">
        <v>3346</v>
      </c>
      <c r="P1015" t="s">
        <v>3343</v>
      </c>
      <c r="Q1015" t="s">
        <v>3346</v>
      </c>
    </row>
    <row r="1016" spans="1:17" x14ac:dyDescent="0.25">
      <c r="A1016" t="s">
        <v>5154</v>
      </c>
      <c r="B1016" t="s">
        <v>5155</v>
      </c>
      <c r="C1016" t="s">
        <v>5823</v>
      </c>
      <c r="D1016" t="s">
        <v>5824</v>
      </c>
      <c r="E1016">
        <v>499052</v>
      </c>
      <c r="F1016" t="s">
        <v>3440</v>
      </c>
      <c r="G1016" t="s">
        <v>3441</v>
      </c>
      <c r="H1016" t="s">
        <v>2503</v>
      </c>
      <c r="I1016" t="s">
        <v>5841</v>
      </c>
      <c r="J1016" t="s">
        <v>3456</v>
      </c>
      <c r="K1016" t="s">
        <v>110</v>
      </c>
      <c r="L1016" t="s">
        <v>3346</v>
      </c>
      <c r="M1016" t="s">
        <v>3344</v>
      </c>
      <c r="N1016" t="s">
        <v>3345</v>
      </c>
      <c r="O1016" t="s">
        <v>3346</v>
      </c>
      <c r="P1016" t="s">
        <v>3343</v>
      </c>
      <c r="Q1016" t="s">
        <v>3346</v>
      </c>
    </row>
    <row r="1017" spans="1:17" x14ac:dyDescent="0.25">
      <c r="A1017" t="s">
        <v>5154</v>
      </c>
      <c r="B1017" t="s">
        <v>5155</v>
      </c>
      <c r="C1017" t="s">
        <v>5823</v>
      </c>
      <c r="D1017" t="s">
        <v>5824</v>
      </c>
      <c r="E1017">
        <v>499052</v>
      </c>
      <c r="F1017" t="s">
        <v>3440</v>
      </c>
      <c r="G1017" t="s">
        <v>3441</v>
      </c>
      <c r="H1017" t="s">
        <v>2503</v>
      </c>
      <c r="I1017" t="s">
        <v>5842</v>
      </c>
      <c r="J1017" t="s">
        <v>3458</v>
      </c>
      <c r="K1017" t="s">
        <v>110</v>
      </c>
      <c r="L1017" t="s">
        <v>3346</v>
      </c>
      <c r="M1017" t="s">
        <v>3344</v>
      </c>
      <c r="N1017" t="s">
        <v>3345</v>
      </c>
      <c r="O1017" t="s">
        <v>3346</v>
      </c>
      <c r="P1017" t="s">
        <v>3343</v>
      </c>
      <c r="Q1017" t="s">
        <v>3346</v>
      </c>
    </row>
    <row r="1018" spans="1:17" x14ac:dyDescent="0.25">
      <c r="A1018" t="s">
        <v>5154</v>
      </c>
      <c r="B1018" t="s">
        <v>5155</v>
      </c>
      <c r="C1018" t="s">
        <v>5823</v>
      </c>
      <c r="D1018" t="s">
        <v>5824</v>
      </c>
      <c r="E1018">
        <v>499052</v>
      </c>
      <c r="F1018" t="s">
        <v>3440</v>
      </c>
      <c r="G1018" t="s">
        <v>3441</v>
      </c>
      <c r="H1018" t="s">
        <v>2503</v>
      </c>
      <c r="I1018" t="s">
        <v>5843</v>
      </c>
      <c r="J1018" t="s">
        <v>3460</v>
      </c>
      <c r="K1018" t="s">
        <v>110</v>
      </c>
      <c r="L1018" t="s">
        <v>3346</v>
      </c>
      <c r="M1018" t="s">
        <v>3344</v>
      </c>
      <c r="N1018" t="s">
        <v>3345</v>
      </c>
      <c r="O1018" t="s">
        <v>3346</v>
      </c>
      <c r="P1018" t="s">
        <v>3343</v>
      </c>
      <c r="Q1018" t="s">
        <v>3346</v>
      </c>
    </row>
    <row r="1019" spans="1:17" x14ac:dyDescent="0.25">
      <c r="A1019" t="s">
        <v>5154</v>
      </c>
      <c r="B1019" t="s">
        <v>5155</v>
      </c>
      <c r="C1019" t="s">
        <v>5823</v>
      </c>
      <c r="D1019" t="s">
        <v>5824</v>
      </c>
      <c r="E1019">
        <v>499052</v>
      </c>
      <c r="F1019" t="s">
        <v>3440</v>
      </c>
      <c r="G1019" t="s">
        <v>3441</v>
      </c>
      <c r="H1019" t="s">
        <v>2503</v>
      </c>
      <c r="I1019" t="s">
        <v>5844</v>
      </c>
      <c r="J1019" t="s">
        <v>3462</v>
      </c>
      <c r="K1019" t="s">
        <v>110</v>
      </c>
      <c r="L1019" t="s">
        <v>3346</v>
      </c>
      <c r="M1019" t="s">
        <v>3344</v>
      </c>
      <c r="N1019" t="s">
        <v>3345</v>
      </c>
      <c r="O1019" t="s">
        <v>3346</v>
      </c>
      <c r="P1019" t="s">
        <v>3343</v>
      </c>
      <c r="Q1019" t="s">
        <v>3346</v>
      </c>
    </row>
    <row r="1020" spans="1:17" x14ac:dyDescent="0.25">
      <c r="A1020" t="s">
        <v>5154</v>
      </c>
      <c r="B1020" t="s">
        <v>5155</v>
      </c>
      <c r="C1020" t="s">
        <v>5823</v>
      </c>
      <c r="D1020" t="s">
        <v>5824</v>
      </c>
      <c r="E1020">
        <v>499052</v>
      </c>
      <c r="F1020" t="s">
        <v>3440</v>
      </c>
      <c r="G1020" t="s">
        <v>3441</v>
      </c>
      <c r="H1020" t="s">
        <v>2503</v>
      </c>
      <c r="I1020" t="s">
        <v>5845</v>
      </c>
      <c r="J1020" t="s">
        <v>3464</v>
      </c>
      <c r="K1020" t="s">
        <v>110</v>
      </c>
      <c r="L1020" t="s">
        <v>3346</v>
      </c>
      <c r="M1020" t="s">
        <v>3344</v>
      </c>
      <c r="N1020" t="s">
        <v>3345</v>
      </c>
      <c r="O1020" t="s">
        <v>3346</v>
      </c>
      <c r="P1020" t="s">
        <v>3343</v>
      </c>
      <c r="Q1020" t="s">
        <v>3346</v>
      </c>
    </row>
    <row r="1021" spans="1:17" x14ac:dyDescent="0.25">
      <c r="A1021" t="s">
        <v>5154</v>
      </c>
      <c r="B1021" t="s">
        <v>5155</v>
      </c>
      <c r="C1021" t="s">
        <v>5823</v>
      </c>
      <c r="D1021" t="s">
        <v>5824</v>
      </c>
      <c r="E1021">
        <v>499052</v>
      </c>
      <c r="F1021" t="s">
        <v>3440</v>
      </c>
      <c r="G1021" t="s">
        <v>3441</v>
      </c>
      <c r="H1021" t="s">
        <v>2503</v>
      </c>
      <c r="I1021" t="s">
        <v>5846</v>
      </c>
      <c r="J1021" t="s">
        <v>3466</v>
      </c>
      <c r="K1021" t="s">
        <v>110</v>
      </c>
      <c r="L1021" t="s">
        <v>3346</v>
      </c>
      <c r="M1021" t="s">
        <v>3344</v>
      </c>
      <c r="N1021" t="s">
        <v>3345</v>
      </c>
      <c r="O1021" t="s">
        <v>3346</v>
      </c>
      <c r="P1021" t="s">
        <v>3343</v>
      </c>
      <c r="Q1021" t="s">
        <v>3346</v>
      </c>
    </row>
    <row r="1022" spans="1:17" x14ac:dyDescent="0.25">
      <c r="A1022" t="s">
        <v>5154</v>
      </c>
      <c r="B1022" t="s">
        <v>5155</v>
      </c>
      <c r="C1022" t="s">
        <v>5823</v>
      </c>
      <c r="D1022" t="s">
        <v>5824</v>
      </c>
      <c r="E1022">
        <v>499052</v>
      </c>
      <c r="F1022" t="s">
        <v>3440</v>
      </c>
      <c r="G1022" t="s">
        <v>3441</v>
      </c>
      <c r="H1022" t="s">
        <v>2503</v>
      </c>
      <c r="I1022" t="s">
        <v>5847</v>
      </c>
      <c r="J1022" t="s">
        <v>3468</v>
      </c>
      <c r="K1022" t="s">
        <v>110</v>
      </c>
      <c r="L1022" t="s">
        <v>3346</v>
      </c>
      <c r="M1022" t="s">
        <v>3344</v>
      </c>
      <c r="N1022" t="s">
        <v>3345</v>
      </c>
      <c r="O1022" t="s">
        <v>3346</v>
      </c>
      <c r="P1022" t="s">
        <v>3343</v>
      </c>
      <c r="Q1022" t="s">
        <v>3346</v>
      </c>
    </row>
    <row r="1023" spans="1:17" x14ac:dyDescent="0.25">
      <c r="A1023" t="s">
        <v>5154</v>
      </c>
      <c r="B1023" t="s">
        <v>5155</v>
      </c>
      <c r="C1023" t="s">
        <v>5823</v>
      </c>
      <c r="D1023" t="s">
        <v>5824</v>
      </c>
      <c r="E1023">
        <v>499052</v>
      </c>
      <c r="F1023" t="s">
        <v>3440</v>
      </c>
      <c r="G1023" t="s">
        <v>3441</v>
      </c>
      <c r="H1023" t="s">
        <v>2503</v>
      </c>
      <c r="I1023" t="s">
        <v>5848</v>
      </c>
      <c r="J1023" t="s">
        <v>5110</v>
      </c>
      <c r="K1023" t="s">
        <v>110</v>
      </c>
      <c r="L1023" t="s">
        <v>3346</v>
      </c>
      <c r="M1023" t="s">
        <v>3344</v>
      </c>
      <c r="N1023" t="s">
        <v>3345</v>
      </c>
      <c r="O1023" t="s">
        <v>3346</v>
      </c>
      <c r="P1023" t="s">
        <v>3343</v>
      </c>
      <c r="Q1023" t="s">
        <v>3346</v>
      </c>
    </row>
    <row r="1024" spans="1:17" x14ac:dyDescent="0.25">
      <c r="A1024" t="s">
        <v>5154</v>
      </c>
      <c r="B1024" t="s">
        <v>5155</v>
      </c>
      <c r="C1024" t="s">
        <v>5823</v>
      </c>
      <c r="D1024" t="s">
        <v>5824</v>
      </c>
      <c r="E1024">
        <v>499052</v>
      </c>
      <c r="F1024" t="s">
        <v>3440</v>
      </c>
      <c r="G1024" t="s">
        <v>3441</v>
      </c>
      <c r="H1024" t="s">
        <v>2503</v>
      </c>
      <c r="I1024" t="s">
        <v>5849</v>
      </c>
      <c r="J1024" t="s">
        <v>3472</v>
      </c>
      <c r="K1024" t="s">
        <v>110</v>
      </c>
      <c r="L1024" t="s">
        <v>3346</v>
      </c>
      <c r="M1024" t="s">
        <v>3344</v>
      </c>
      <c r="N1024" t="s">
        <v>3345</v>
      </c>
      <c r="O1024" t="s">
        <v>3346</v>
      </c>
      <c r="P1024" t="s">
        <v>3343</v>
      </c>
      <c r="Q1024" t="s">
        <v>3346</v>
      </c>
    </row>
    <row r="1025" spans="1:17" x14ac:dyDescent="0.25">
      <c r="A1025" t="s">
        <v>5154</v>
      </c>
      <c r="B1025" t="s">
        <v>5155</v>
      </c>
      <c r="C1025" t="s">
        <v>5823</v>
      </c>
      <c r="D1025" t="s">
        <v>5824</v>
      </c>
      <c r="E1025">
        <v>499053</v>
      </c>
      <c r="F1025" t="s">
        <v>102</v>
      </c>
      <c r="G1025" t="s">
        <v>3349</v>
      </c>
      <c r="H1025" t="s">
        <v>3350</v>
      </c>
      <c r="I1025" t="s">
        <v>5850</v>
      </c>
      <c r="J1025" t="s">
        <v>103</v>
      </c>
      <c r="K1025" t="s">
        <v>110</v>
      </c>
      <c r="L1025" t="s">
        <v>3343</v>
      </c>
      <c r="M1025" t="s">
        <v>3344</v>
      </c>
      <c r="N1025" t="s">
        <v>3345</v>
      </c>
      <c r="O1025" t="s">
        <v>3346</v>
      </c>
      <c r="P1025" t="s">
        <v>3343</v>
      </c>
      <c r="Q1025" t="s">
        <v>3346</v>
      </c>
    </row>
    <row r="1026" spans="1:17" x14ac:dyDescent="0.25">
      <c r="A1026" t="s">
        <v>5154</v>
      </c>
      <c r="B1026" t="s">
        <v>5155</v>
      </c>
      <c r="C1026" t="s">
        <v>5823</v>
      </c>
      <c r="D1026" t="s">
        <v>5824</v>
      </c>
      <c r="E1026">
        <v>499053</v>
      </c>
      <c r="F1026" t="s">
        <v>102</v>
      </c>
      <c r="G1026" t="s">
        <v>3349</v>
      </c>
      <c r="H1026" t="s">
        <v>3350</v>
      </c>
      <c r="I1026" t="s">
        <v>5851</v>
      </c>
      <c r="J1026" t="s">
        <v>2454</v>
      </c>
      <c r="K1026" t="s">
        <v>110</v>
      </c>
      <c r="L1026" t="s">
        <v>3346</v>
      </c>
      <c r="M1026" t="s">
        <v>3344</v>
      </c>
      <c r="N1026" t="s">
        <v>3345</v>
      </c>
      <c r="O1026" t="s">
        <v>3346</v>
      </c>
      <c r="P1026" t="s">
        <v>3343</v>
      </c>
      <c r="Q1026" t="s">
        <v>3346</v>
      </c>
    </row>
    <row r="1027" spans="1:17" x14ac:dyDescent="0.25">
      <c r="A1027" t="s">
        <v>5154</v>
      </c>
      <c r="B1027" t="s">
        <v>5155</v>
      </c>
      <c r="C1027" t="s">
        <v>5823</v>
      </c>
      <c r="D1027" t="s">
        <v>5824</v>
      </c>
      <c r="E1027">
        <v>499054</v>
      </c>
      <c r="F1027" t="s">
        <v>51</v>
      </c>
      <c r="G1027" t="s">
        <v>3475</v>
      </c>
      <c r="H1027" t="s">
        <v>3350</v>
      </c>
      <c r="I1027" t="s">
        <v>5852</v>
      </c>
      <c r="J1027" t="s">
        <v>52</v>
      </c>
      <c r="K1027" t="s">
        <v>110</v>
      </c>
      <c r="L1027" t="s">
        <v>3343</v>
      </c>
      <c r="M1027" t="s">
        <v>3477</v>
      </c>
      <c r="N1027" t="s">
        <v>3478</v>
      </c>
      <c r="O1027" t="s">
        <v>3346</v>
      </c>
      <c r="P1027" t="s">
        <v>3343</v>
      </c>
      <c r="Q1027" t="s">
        <v>3346</v>
      </c>
    </row>
    <row r="1028" spans="1:17" x14ac:dyDescent="0.25">
      <c r="A1028" t="s">
        <v>5154</v>
      </c>
      <c r="B1028" t="s">
        <v>5155</v>
      </c>
      <c r="C1028" t="s">
        <v>5823</v>
      </c>
      <c r="D1028" t="s">
        <v>5824</v>
      </c>
      <c r="E1028">
        <v>499054</v>
      </c>
      <c r="F1028" t="s">
        <v>51</v>
      </c>
      <c r="G1028" t="s">
        <v>3475</v>
      </c>
      <c r="H1028" t="s">
        <v>3350</v>
      </c>
      <c r="I1028" t="s">
        <v>5853</v>
      </c>
      <c r="J1028" t="s">
        <v>216</v>
      </c>
      <c r="K1028" t="s">
        <v>110</v>
      </c>
      <c r="L1028" t="s">
        <v>3346</v>
      </c>
      <c r="M1028" t="s">
        <v>3477</v>
      </c>
      <c r="N1028" t="s">
        <v>3478</v>
      </c>
      <c r="O1028" t="s">
        <v>3346</v>
      </c>
      <c r="P1028" t="s">
        <v>3343</v>
      </c>
      <c r="Q1028" t="s">
        <v>3346</v>
      </c>
    </row>
    <row r="1029" spans="1:17" x14ac:dyDescent="0.25">
      <c r="A1029" t="s">
        <v>5154</v>
      </c>
      <c r="B1029" t="s">
        <v>5155</v>
      </c>
      <c r="C1029" t="s">
        <v>5823</v>
      </c>
      <c r="D1029" t="s">
        <v>5824</v>
      </c>
      <c r="E1029">
        <v>499054</v>
      </c>
      <c r="F1029" t="s">
        <v>51</v>
      </c>
      <c r="G1029" t="s">
        <v>3475</v>
      </c>
      <c r="H1029" t="s">
        <v>3350</v>
      </c>
      <c r="I1029" t="s">
        <v>5854</v>
      </c>
      <c r="J1029" t="s">
        <v>908</v>
      </c>
      <c r="K1029" t="s">
        <v>110</v>
      </c>
      <c r="L1029" t="s">
        <v>3346</v>
      </c>
      <c r="M1029" t="s">
        <v>3477</v>
      </c>
      <c r="N1029" t="s">
        <v>3478</v>
      </c>
      <c r="O1029" t="s">
        <v>3346</v>
      </c>
      <c r="P1029" t="s">
        <v>3343</v>
      </c>
      <c r="Q1029" t="s">
        <v>3346</v>
      </c>
    </row>
    <row r="1030" spans="1:17" x14ac:dyDescent="0.25">
      <c r="A1030" t="s">
        <v>5154</v>
      </c>
      <c r="B1030" t="s">
        <v>5155</v>
      </c>
      <c r="C1030" t="s">
        <v>5823</v>
      </c>
      <c r="D1030" t="s">
        <v>5824</v>
      </c>
      <c r="E1030">
        <v>499055</v>
      </c>
      <c r="F1030" t="s">
        <v>867</v>
      </c>
      <c r="G1030" t="s">
        <v>3481</v>
      </c>
      <c r="H1030" t="s">
        <v>3350</v>
      </c>
      <c r="I1030" t="s">
        <v>5855</v>
      </c>
      <c r="J1030" t="s">
        <v>869</v>
      </c>
      <c r="K1030" t="s">
        <v>110</v>
      </c>
      <c r="L1030" t="s">
        <v>3343</v>
      </c>
      <c r="M1030" t="s">
        <v>3344</v>
      </c>
      <c r="N1030" t="s">
        <v>3345</v>
      </c>
      <c r="O1030" t="s">
        <v>3346</v>
      </c>
      <c r="P1030" t="s">
        <v>3343</v>
      </c>
      <c r="Q1030" t="s">
        <v>3346</v>
      </c>
    </row>
    <row r="1031" spans="1:17" x14ac:dyDescent="0.25">
      <c r="A1031" t="s">
        <v>5154</v>
      </c>
      <c r="B1031" t="s">
        <v>5155</v>
      </c>
      <c r="C1031" t="s">
        <v>5823</v>
      </c>
      <c r="D1031" t="s">
        <v>5824</v>
      </c>
      <c r="E1031">
        <v>499056</v>
      </c>
      <c r="F1031" t="s">
        <v>114</v>
      </c>
      <c r="G1031" t="s">
        <v>3483</v>
      </c>
      <c r="H1031" t="s">
        <v>3350</v>
      </c>
      <c r="I1031" t="s">
        <v>5856</v>
      </c>
      <c r="J1031" t="s">
        <v>116</v>
      </c>
      <c r="K1031" t="s">
        <v>110</v>
      </c>
      <c r="L1031" t="s">
        <v>3343</v>
      </c>
      <c r="M1031" t="s">
        <v>3344</v>
      </c>
      <c r="N1031" t="s">
        <v>3345</v>
      </c>
      <c r="O1031" t="s">
        <v>3346</v>
      </c>
      <c r="P1031" t="s">
        <v>3343</v>
      </c>
      <c r="Q1031" t="s">
        <v>3346</v>
      </c>
    </row>
    <row r="1032" spans="1:17" x14ac:dyDescent="0.25">
      <c r="A1032" t="s">
        <v>5154</v>
      </c>
      <c r="B1032" t="s">
        <v>5155</v>
      </c>
      <c r="C1032" t="s">
        <v>5823</v>
      </c>
      <c r="D1032" t="s">
        <v>5824</v>
      </c>
      <c r="E1032">
        <v>499056</v>
      </c>
      <c r="F1032" t="s">
        <v>114</v>
      </c>
      <c r="G1032" t="s">
        <v>3483</v>
      </c>
      <c r="H1032" t="s">
        <v>3350</v>
      </c>
      <c r="I1032" t="s">
        <v>5857</v>
      </c>
      <c r="J1032" t="s">
        <v>2492</v>
      </c>
      <c r="K1032" t="s">
        <v>110</v>
      </c>
      <c r="L1032" t="s">
        <v>3346</v>
      </c>
      <c r="M1032" t="s">
        <v>3344</v>
      </c>
      <c r="N1032" t="s">
        <v>3345</v>
      </c>
      <c r="O1032" t="s">
        <v>3346</v>
      </c>
      <c r="P1032" t="s">
        <v>3343</v>
      </c>
      <c r="Q1032" t="s">
        <v>3346</v>
      </c>
    </row>
    <row r="1033" spans="1:17" x14ac:dyDescent="0.25">
      <c r="A1033" t="s">
        <v>5154</v>
      </c>
      <c r="B1033" t="s">
        <v>5155</v>
      </c>
      <c r="C1033" t="s">
        <v>5823</v>
      </c>
      <c r="D1033" t="s">
        <v>5824</v>
      </c>
      <c r="E1033">
        <v>499056</v>
      </c>
      <c r="F1033" t="s">
        <v>114</v>
      </c>
      <c r="G1033" t="s">
        <v>3483</v>
      </c>
      <c r="H1033" t="s">
        <v>3350</v>
      </c>
      <c r="I1033" t="s">
        <v>5858</v>
      </c>
      <c r="J1033" t="s">
        <v>4682</v>
      </c>
      <c r="K1033" t="s">
        <v>110</v>
      </c>
      <c r="L1033" t="s">
        <v>3346</v>
      </c>
      <c r="M1033" t="s">
        <v>3344</v>
      </c>
      <c r="N1033" t="s">
        <v>3345</v>
      </c>
      <c r="O1033" t="s">
        <v>3346</v>
      </c>
      <c r="P1033" t="s">
        <v>3343</v>
      </c>
      <c r="Q1033" t="s">
        <v>3346</v>
      </c>
    </row>
    <row r="1034" spans="1:17" x14ac:dyDescent="0.25">
      <c r="A1034" t="s">
        <v>5154</v>
      </c>
      <c r="B1034" t="s">
        <v>5155</v>
      </c>
      <c r="C1034" t="s">
        <v>5823</v>
      </c>
      <c r="D1034" t="s">
        <v>5824</v>
      </c>
      <c r="E1034">
        <v>499058</v>
      </c>
      <c r="F1034" t="s">
        <v>4683</v>
      </c>
      <c r="G1034" t="s">
        <v>4684</v>
      </c>
      <c r="H1034" t="s">
        <v>3394</v>
      </c>
      <c r="I1034" t="s">
        <v>5859</v>
      </c>
      <c r="J1034" t="s">
        <v>200</v>
      </c>
      <c r="K1034" t="s">
        <v>110</v>
      </c>
      <c r="L1034" t="s">
        <v>3343</v>
      </c>
      <c r="M1034" t="s">
        <v>3344</v>
      </c>
      <c r="N1034" t="s">
        <v>3345</v>
      </c>
      <c r="O1034" t="s">
        <v>3346</v>
      </c>
      <c r="P1034" t="s">
        <v>3343</v>
      </c>
      <c r="Q1034" t="s">
        <v>3346</v>
      </c>
    </row>
    <row r="1035" spans="1:17" x14ac:dyDescent="0.25">
      <c r="A1035" t="s">
        <v>5154</v>
      </c>
      <c r="B1035" t="s">
        <v>5155</v>
      </c>
      <c r="C1035" t="s">
        <v>5823</v>
      </c>
      <c r="D1035" t="s">
        <v>5824</v>
      </c>
      <c r="E1035">
        <v>499058</v>
      </c>
      <c r="F1035" t="s">
        <v>4683</v>
      </c>
      <c r="G1035" t="s">
        <v>4684</v>
      </c>
      <c r="H1035" t="s">
        <v>3394</v>
      </c>
      <c r="I1035" t="s">
        <v>5860</v>
      </c>
      <c r="J1035" t="s">
        <v>2575</v>
      </c>
      <c r="K1035" t="s">
        <v>110</v>
      </c>
      <c r="L1035" t="s">
        <v>3346</v>
      </c>
      <c r="M1035" t="s">
        <v>3344</v>
      </c>
      <c r="N1035" t="s">
        <v>3345</v>
      </c>
      <c r="O1035" t="s">
        <v>3346</v>
      </c>
      <c r="P1035" t="s">
        <v>3343</v>
      </c>
      <c r="Q1035" t="s">
        <v>3346</v>
      </c>
    </row>
    <row r="1036" spans="1:17" x14ac:dyDescent="0.25">
      <c r="A1036" t="s">
        <v>5154</v>
      </c>
      <c r="B1036" t="s">
        <v>5155</v>
      </c>
      <c r="C1036" t="s">
        <v>5823</v>
      </c>
      <c r="D1036" t="s">
        <v>5824</v>
      </c>
      <c r="E1036">
        <v>499060</v>
      </c>
      <c r="F1036" t="s">
        <v>2553</v>
      </c>
      <c r="G1036" t="s">
        <v>3487</v>
      </c>
      <c r="H1036" t="s">
        <v>2503</v>
      </c>
      <c r="I1036" t="s">
        <v>5861</v>
      </c>
      <c r="J1036" t="s">
        <v>2502</v>
      </c>
      <c r="K1036" t="s">
        <v>110</v>
      </c>
      <c r="L1036" t="s">
        <v>3343</v>
      </c>
      <c r="M1036" t="s">
        <v>3344</v>
      </c>
      <c r="N1036" t="s">
        <v>3345</v>
      </c>
      <c r="O1036" t="s">
        <v>3346</v>
      </c>
      <c r="P1036" t="s">
        <v>3343</v>
      </c>
      <c r="Q1036" t="s">
        <v>3346</v>
      </c>
    </row>
    <row r="1037" spans="1:17" x14ac:dyDescent="0.25">
      <c r="A1037" t="s">
        <v>5154</v>
      </c>
      <c r="B1037" t="s">
        <v>5155</v>
      </c>
      <c r="C1037" t="s">
        <v>5823</v>
      </c>
      <c r="D1037" t="s">
        <v>5824</v>
      </c>
      <c r="E1037">
        <v>499060</v>
      </c>
      <c r="F1037" t="s">
        <v>2553</v>
      </c>
      <c r="G1037" t="s">
        <v>3487</v>
      </c>
      <c r="H1037" t="s">
        <v>2503</v>
      </c>
      <c r="I1037" t="s">
        <v>5862</v>
      </c>
      <c r="J1037" t="s">
        <v>3490</v>
      </c>
      <c r="K1037" t="s">
        <v>110</v>
      </c>
      <c r="L1037" t="s">
        <v>3346</v>
      </c>
      <c r="M1037" t="s">
        <v>3344</v>
      </c>
      <c r="N1037" t="s">
        <v>3345</v>
      </c>
      <c r="O1037" t="s">
        <v>3346</v>
      </c>
      <c r="P1037" t="s">
        <v>3343</v>
      </c>
      <c r="Q1037" t="s">
        <v>3346</v>
      </c>
    </row>
    <row r="1038" spans="1:17" x14ac:dyDescent="0.25">
      <c r="A1038" t="s">
        <v>5154</v>
      </c>
      <c r="B1038" t="s">
        <v>5155</v>
      </c>
      <c r="C1038" t="s">
        <v>5823</v>
      </c>
      <c r="D1038" t="s">
        <v>5824</v>
      </c>
      <c r="E1038">
        <v>499060</v>
      </c>
      <c r="F1038" t="s">
        <v>2553</v>
      </c>
      <c r="G1038" t="s">
        <v>3487</v>
      </c>
      <c r="H1038" t="s">
        <v>2503</v>
      </c>
      <c r="I1038" t="s">
        <v>5863</v>
      </c>
      <c r="J1038" t="s">
        <v>3492</v>
      </c>
      <c r="K1038" t="s">
        <v>110</v>
      </c>
      <c r="L1038" t="s">
        <v>3346</v>
      </c>
      <c r="M1038" t="s">
        <v>3344</v>
      </c>
      <c r="N1038" t="s">
        <v>3345</v>
      </c>
      <c r="O1038" t="s">
        <v>3346</v>
      </c>
      <c r="P1038" t="s">
        <v>3343</v>
      </c>
      <c r="Q1038" t="s">
        <v>3346</v>
      </c>
    </row>
    <row r="1039" spans="1:17" x14ac:dyDescent="0.25">
      <c r="A1039" t="s">
        <v>5154</v>
      </c>
      <c r="B1039" t="s">
        <v>5155</v>
      </c>
      <c r="C1039" t="s">
        <v>5823</v>
      </c>
      <c r="D1039" t="s">
        <v>5824</v>
      </c>
      <c r="E1039">
        <v>499060</v>
      </c>
      <c r="F1039" t="s">
        <v>2553</v>
      </c>
      <c r="G1039" t="s">
        <v>3487</v>
      </c>
      <c r="H1039" t="s">
        <v>2503</v>
      </c>
      <c r="I1039" t="s">
        <v>5864</v>
      </c>
      <c r="J1039" t="s">
        <v>3494</v>
      </c>
      <c r="K1039" t="s">
        <v>110</v>
      </c>
      <c r="L1039" t="s">
        <v>3346</v>
      </c>
      <c r="M1039" t="s">
        <v>3344</v>
      </c>
      <c r="N1039" t="s">
        <v>3345</v>
      </c>
      <c r="O1039" t="s">
        <v>3346</v>
      </c>
      <c r="P1039" t="s">
        <v>3343</v>
      </c>
      <c r="Q1039" t="s">
        <v>3346</v>
      </c>
    </row>
    <row r="1040" spans="1:17" x14ac:dyDescent="0.25">
      <c r="A1040" t="s">
        <v>5154</v>
      </c>
      <c r="B1040" t="s">
        <v>5155</v>
      </c>
      <c r="C1040" t="s">
        <v>5823</v>
      </c>
      <c r="D1040" t="s">
        <v>5824</v>
      </c>
      <c r="E1040">
        <v>499060</v>
      </c>
      <c r="F1040" t="s">
        <v>2553</v>
      </c>
      <c r="G1040" t="s">
        <v>3487</v>
      </c>
      <c r="H1040" t="s">
        <v>2503</v>
      </c>
      <c r="I1040" t="s">
        <v>5865</v>
      </c>
      <c r="J1040" t="s">
        <v>3496</v>
      </c>
      <c r="K1040" t="s">
        <v>110</v>
      </c>
      <c r="L1040" t="s">
        <v>3346</v>
      </c>
      <c r="M1040" t="s">
        <v>3344</v>
      </c>
      <c r="N1040" t="s">
        <v>3345</v>
      </c>
      <c r="O1040" t="s">
        <v>3346</v>
      </c>
      <c r="P1040" t="s">
        <v>3343</v>
      </c>
      <c r="Q1040" t="s">
        <v>3346</v>
      </c>
    </row>
    <row r="1041" spans="1:17" x14ac:dyDescent="0.25">
      <c r="A1041" t="s">
        <v>5154</v>
      </c>
      <c r="B1041" t="s">
        <v>5155</v>
      </c>
      <c r="C1041" t="s">
        <v>5823</v>
      </c>
      <c r="D1041" t="s">
        <v>5824</v>
      </c>
      <c r="E1041">
        <v>499061</v>
      </c>
      <c r="F1041" t="s">
        <v>4693</v>
      </c>
      <c r="G1041" t="s">
        <v>4694</v>
      </c>
      <c r="H1041" t="s">
        <v>3429</v>
      </c>
      <c r="I1041" t="s">
        <v>5866</v>
      </c>
      <c r="J1041" t="s">
        <v>4693</v>
      </c>
      <c r="K1041" t="s">
        <v>110</v>
      </c>
      <c r="L1041" t="s">
        <v>3343</v>
      </c>
      <c r="M1041" t="s">
        <v>3344</v>
      </c>
      <c r="N1041" t="s">
        <v>3345</v>
      </c>
      <c r="O1041" t="s">
        <v>3346</v>
      </c>
      <c r="P1041" t="s">
        <v>3343</v>
      </c>
      <c r="Q1041" t="s">
        <v>3346</v>
      </c>
    </row>
    <row r="1042" spans="1:17" x14ac:dyDescent="0.25">
      <c r="A1042" t="s">
        <v>5154</v>
      </c>
      <c r="B1042" t="s">
        <v>5155</v>
      </c>
      <c r="C1042" t="s">
        <v>5823</v>
      </c>
      <c r="D1042" t="s">
        <v>5824</v>
      </c>
      <c r="E1042">
        <v>499061</v>
      </c>
      <c r="F1042" t="s">
        <v>4693</v>
      </c>
      <c r="G1042" t="s">
        <v>4694</v>
      </c>
      <c r="H1042" t="s">
        <v>3429</v>
      </c>
      <c r="I1042" t="s">
        <v>5867</v>
      </c>
      <c r="J1042" t="s">
        <v>4697</v>
      </c>
      <c r="K1042" t="s">
        <v>3433</v>
      </c>
      <c r="L1042" t="s">
        <v>3346</v>
      </c>
      <c r="M1042" t="s">
        <v>3344</v>
      </c>
      <c r="N1042" t="s">
        <v>3345</v>
      </c>
      <c r="O1042" t="s">
        <v>3346</v>
      </c>
      <c r="P1042" t="s">
        <v>3343</v>
      </c>
      <c r="Q1042" t="s">
        <v>3346</v>
      </c>
    </row>
    <row r="1043" spans="1:17" x14ac:dyDescent="0.25">
      <c r="A1043" t="s">
        <v>5154</v>
      </c>
      <c r="B1043" t="s">
        <v>5155</v>
      </c>
      <c r="C1043" t="s">
        <v>5823</v>
      </c>
      <c r="D1043" t="s">
        <v>5824</v>
      </c>
      <c r="E1043">
        <v>499061</v>
      </c>
      <c r="F1043" t="s">
        <v>4693</v>
      </c>
      <c r="G1043" t="s">
        <v>4694</v>
      </c>
      <c r="H1043" t="s">
        <v>3429</v>
      </c>
      <c r="I1043" t="s">
        <v>5868</v>
      </c>
      <c r="J1043" t="s">
        <v>4699</v>
      </c>
      <c r="K1043" t="s">
        <v>110</v>
      </c>
      <c r="L1043" t="s">
        <v>3346</v>
      </c>
      <c r="M1043" t="s">
        <v>3344</v>
      </c>
      <c r="N1043" t="s">
        <v>3345</v>
      </c>
      <c r="O1043" t="s">
        <v>3346</v>
      </c>
      <c r="P1043" t="s">
        <v>3343</v>
      </c>
      <c r="Q1043" t="s">
        <v>3346</v>
      </c>
    </row>
    <row r="1044" spans="1:17" x14ac:dyDescent="0.25">
      <c r="A1044" t="s">
        <v>5154</v>
      </c>
      <c r="B1044" t="s">
        <v>5155</v>
      </c>
      <c r="C1044" t="s">
        <v>5823</v>
      </c>
      <c r="D1044" t="s">
        <v>5824</v>
      </c>
      <c r="E1044">
        <v>499062</v>
      </c>
      <c r="F1044" t="s">
        <v>893</v>
      </c>
      <c r="G1044" t="s">
        <v>3497</v>
      </c>
      <c r="H1044" t="s">
        <v>3498</v>
      </c>
      <c r="I1044" t="s">
        <v>5869</v>
      </c>
      <c r="J1044" t="s">
        <v>895</v>
      </c>
      <c r="K1044" t="s">
        <v>110</v>
      </c>
      <c r="L1044" t="s">
        <v>3343</v>
      </c>
      <c r="M1044" t="s">
        <v>3344</v>
      </c>
      <c r="N1044" t="s">
        <v>3345</v>
      </c>
      <c r="O1044" t="s">
        <v>3346</v>
      </c>
      <c r="P1044" t="s">
        <v>3343</v>
      </c>
      <c r="Q1044" t="s">
        <v>3346</v>
      </c>
    </row>
    <row r="1045" spans="1:17" x14ac:dyDescent="0.25">
      <c r="A1045" t="s">
        <v>5154</v>
      </c>
      <c r="B1045" t="s">
        <v>5155</v>
      </c>
      <c r="C1045" t="s">
        <v>5823</v>
      </c>
      <c r="D1045" t="s">
        <v>5824</v>
      </c>
      <c r="E1045">
        <v>499063</v>
      </c>
      <c r="F1045" t="s">
        <v>2185</v>
      </c>
      <c r="G1045" t="s">
        <v>3500</v>
      </c>
      <c r="H1045" t="s">
        <v>3498</v>
      </c>
      <c r="I1045" t="s">
        <v>5870</v>
      </c>
      <c r="J1045" t="s">
        <v>1579</v>
      </c>
      <c r="K1045" t="s">
        <v>110</v>
      </c>
      <c r="L1045" t="s">
        <v>3343</v>
      </c>
      <c r="M1045" t="s">
        <v>3344</v>
      </c>
      <c r="N1045" t="s">
        <v>3345</v>
      </c>
      <c r="O1045" t="s">
        <v>3346</v>
      </c>
      <c r="P1045" t="s">
        <v>3343</v>
      </c>
      <c r="Q1045" t="s">
        <v>3346</v>
      </c>
    </row>
    <row r="1046" spans="1:17" x14ac:dyDescent="0.25">
      <c r="A1046" t="s">
        <v>5154</v>
      </c>
      <c r="B1046" t="s">
        <v>5155</v>
      </c>
      <c r="C1046" t="s">
        <v>5823</v>
      </c>
      <c r="D1046" t="s">
        <v>5824</v>
      </c>
      <c r="E1046">
        <v>499063</v>
      </c>
      <c r="F1046" t="s">
        <v>2185</v>
      </c>
      <c r="G1046" t="s">
        <v>3500</v>
      </c>
      <c r="H1046" t="s">
        <v>3498</v>
      </c>
      <c r="I1046" t="s">
        <v>5871</v>
      </c>
      <c r="J1046" t="s">
        <v>3503</v>
      </c>
      <c r="K1046" t="s">
        <v>38</v>
      </c>
      <c r="L1046" t="s">
        <v>3346</v>
      </c>
      <c r="M1046" t="s">
        <v>3344</v>
      </c>
      <c r="N1046" t="s">
        <v>3345</v>
      </c>
      <c r="O1046" t="s">
        <v>3346</v>
      </c>
      <c r="P1046" t="s">
        <v>3343</v>
      </c>
      <c r="Q1046" t="s">
        <v>3346</v>
      </c>
    </row>
    <row r="1047" spans="1:17" x14ac:dyDescent="0.25">
      <c r="A1047" t="s">
        <v>5154</v>
      </c>
      <c r="B1047" t="s">
        <v>5155</v>
      </c>
      <c r="C1047" t="s">
        <v>5823</v>
      </c>
      <c r="D1047" t="s">
        <v>5824</v>
      </c>
      <c r="E1047">
        <v>499063</v>
      </c>
      <c r="F1047" t="s">
        <v>2185</v>
      </c>
      <c r="G1047" t="s">
        <v>3500</v>
      </c>
      <c r="H1047" t="s">
        <v>3498</v>
      </c>
      <c r="I1047" t="s">
        <v>5872</v>
      </c>
      <c r="J1047" t="s">
        <v>3505</v>
      </c>
      <c r="K1047" t="s">
        <v>110</v>
      </c>
      <c r="L1047" t="s">
        <v>3346</v>
      </c>
      <c r="M1047" t="s">
        <v>3344</v>
      </c>
      <c r="N1047" t="s">
        <v>3345</v>
      </c>
      <c r="O1047" t="s">
        <v>3346</v>
      </c>
      <c r="P1047" t="s">
        <v>3343</v>
      </c>
      <c r="Q1047" t="s">
        <v>3346</v>
      </c>
    </row>
    <row r="1048" spans="1:17" x14ac:dyDescent="0.25">
      <c r="A1048" t="s">
        <v>5154</v>
      </c>
      <c r="B1048" t="s">
        <v>5155</v>
      </c>
      <c r="C1048" t="s">
        <v>5823</v>
      </c>
      <c r="D1048" t="s">
        <v>5824</v>
      </c>
      <c r="E1048">
        <v>499063</v>
      </c>
      <c r="F1048" t="s">
        <v>2185</v>
      </c>
      <c r="G1048" t="s">
        <v>3500</v>
      </c>
      <c r="H1048" t="s">
        <v>3498</v>
      </c>
      <c r="I1048" t="s">
        <v>5873</v>
      </c>
      <c r="J1048" t="s">
        <v>3507</v>
      </c>
      <c r="K1048" t="s">
        <v>110</v>
      </c>
      <c r="L1048" t="s">
        <v>3346</v>
      </c>
      <c r="M1048" t="s">
        <v>3344</v>
      </c>
      <c r="N1048" t="s">
        <v>3345</v>
      </c>
      <c r="O1048" t="s">
        <v>3346</v>
      </c>
      <c r="P1048" t="s">
        <v>3343</v>
      </c>
      <c r="Q1048" t="s">
        <v>3346</v>
      </c>
    </row>
    <row r="1049" spans="1:17" x14ac:dyDescent="0.25">
      <c r="A1049" t="s">
        <v>5154</v>
      </c>
      <c r="B1049" t="s">
        <v>5155</v>
      </c>
      <c r="C1049" t="s">
        <v>5823</v>
      </c>
      <c r="D1049" t="s">
        <v>5824</v>
      </c>
      <c r="E1049">
        <v>499064</v>
      </c>
      <c r="F1049" t="s">
        <v>2542</v>
      </c>
      <c r="G1049" t="s">
        <v>5143</v>
      </c>
      <c r="H1049" t="s">
        <v>3350</v>
      </c>
      <c r="I1049" t="s">
        <v>5874</v>
      </c>
      <c r="J1049" t="s">
        <v>2544</v>
      </c>
      <c r="K1049" t="s">
        <v>110</v>
      </c>
      <c r="L1049" t="s">
        <v>3343</v>
      </c>
      <c r="M1049" t="s">
        <v>3477</v>
      </c>
      <c r="N1049" t="s">
        <v>3513</v>
      </c>
      <c r="O1049" t="s">
        <v>3346</v>
      </c>
      <c r="P1049" t="s">
        <v>3343</v>
      </c>
      <c r="Q1049" t="s">
        <v>3346</v>
      </c>
    </row>
    <row r="1050" spans="1:17" x14ac:dyDescent="0.25">
      <c r="A1050" t="s">
        <v>5154</v>
      </c>
      <c r="B1050" t="s">
        <v>5155</v>
      </c>
      <c r="C1050" t="s">
        <v>5823</v>
      </c>
      <c r="D1050" t="s">
        <v>5824</v>
      </c>
      <c r="E1050">
        <v>499065</v>
      </c>
      <c r="F1050" t="s">
        <v>3508</v>
      </c>
      <c r="G1050" t="s">
        <v>3509</v>
      </c>
      <c r="H1050" t="s">
        <v>3510</v>
      </c>
      <c r="I1050" t="s">
        <v>5875</v>
      </c>
      <c r="J1050" t="s">
        <v>3512</v>
      </c>
      <c r="K1050" t="s">
        <v>38</v>
      </c>
      <c r="L1050" t="s">
        <v>3343</v>
      </c>
      <c r="M1050" t="s">
        <v>3477</v>
      </c>
      <c r="N1050" t="s">
        <v>3513</v>
      </c>
      <c r="O1050" t="s">
        <v>3346</v>
      </c>
      <c r="P1050" t="s">
        <v>3343</v>
      </c>
      <c r="Q1050" t="s">
        <v>3346</v>
      </c>
    </row>
    <row r="1051" spans="1:17" x14ac:dyDescent="0.25">
      <c r="A1051" t="s">
        <v>5154</v>
      </c>
      <c r="B1051" t="s">
        <v>5155</v>
      </c>
      <c r="C1051" t="s">
        <v>5823</v>
      </c>
      <c r="D1051" t="s">
        <v>5824</v>
      </c>
      <c r="E1051">
        <v>499066</v>
      </c>
      <c r="F1051" t="s">
        <v>2347</v>
      </c>
      <c r="G1051" t="s">
        <v>3514</v>
      </c>
      <c r="H1051" t="s">
        <v>3515</v>
      </c>
      <c r="I1051" t="s">
        <v>5876</v>
      </c>
      <c r="J1051" t="s">
        <v>3517</v>
      </c>
      <c r="K1051" t="s">
        <v>110</v>
      </c>
      <c r="L1051" t="s">
        <v>3343</v>
      </c>
      <c r="M1051" t="s">
        <v>3344</v>
      </c>
      <c r="N1051" t="s">
        <v>3345</v>
      </c>
      <c r="O1051" t="s">
        <v>3346</v>
      </c>
      <c r="P1051" t="s">
        <v>3343</v>
      </c>
      <c r="Q1051" t="s">
        <v>3346</v>
      </c>
    </row>
    <row r="1052" spans="1:17" x14ac:dyDescent="0.25">
      <c r="A1052" t="s">
        <v>5154</v>
      </c>
      <c r="B1052" t="s">
        <v>5155</v>
      </c>
      <c r="C1052" t="s">
        <v>5823</v>
      </c>
      <c r="D1052" t="s">
        <v>5824</v>
      </c>
      <c r="E1052">
        <v>499067</v>
      </c>
      <c r="F1052" t="s">
        <v>375</v>
      </c>
      <c r="G1052" t="s">
        <v>3518</v>
      </c>
      <c r="H1052" t="s">
        <v>3350</v>
      </c>
      <c r="I1052" t="s">
        <v>5877</v>
      </c>
      <c r="J1052" t="s">
        <v>154</v>
      </c>
      <c r="K1052" t="s">
        <v>110</v>
      </c>
      <c r="L1052" t="s">
        <v>3343</v>
      </c>
      <c r="M1052" t="s">
        <v>3344</v>
      </c>
      <c r="N1052" t="s">
        <v>3345</v>
      </c>
      <c r="O1052" t="s">
        <v>3346</v>
      </c>
      <c r="P1052" t="s">
        <v>3343</v>
      </c>
      <c r="Q1052" t="s">
        <v>3346</v>
      </c>
    </row>
    <row r="1053" spans="1:17" x14ac:dyDescent="0.25">
      <c r="A1053" t="s">
        <v>5154</v>
      </c>
      <c r="B1053" t="s">
        <v>5155</v>
      </c>
      <c r="C1053" t="s">
        <v>5823</v>
      </c>
      <c r="D1053" t="s">
        <v>5824</v>
      </c>
      <c r="E1053">
        <v>499068</v>
      </c>
      <c r="F1053" t="s">
        <v>1896</v>
      </c>
      <c r="G1053" t="s">
        <v>3520</v>
      </c>
      <c r="H1053" t="s">
        <v>3350</v>
      </c>
      <c r="I1053" t="s">
        <v>5878</v>
      </c>
      <c r="J1053" t="s">
        <v>1898</v>
      </c>
      <c r="K1053" t="s">
        <v>110</v>
      </c>
      <c r="L1053" t="s">
        <v>3343</v>
      </c>
      <c r="M1053" t="s">
        <v>3344</v>
      </c>
      <c r="N1053" t="s">
        <v>3345</v>
      </c>
      <c r="O1053" t="s">
        <v>3346</v>
      </c>
      <c r="P1053" t="s">
        <v>3343</v>
      </c>
      <c r="Q1053" t="s">
        <v>3346</v>
      </c>
    </row>
    <row r="1054" spans="1:17" x14ac:dyDescent="0.25">
      <c r="A1054" t="s">
        <v>5154</v>
      </c>
      <c r="B1054" t="s">
        <v>5155</v>
      </c>
      <c r="C1054" t="s">
        <v>5823</v>
      </c>
      <c r="D1054" t="s">
        <v>5824</v>
      </c>
      <c r="E1054">
        <v>499069</v>
      </c>
      <c r="F1054" t="s">
        <v>3522</v>
      </c>
      <c r="G1054" t="s">
        <v>3523</v>
      </c>
      <c r="H1054" t="s">
        <v>3429</v>
      </c>
      <c r="I1054" t="s">
        <v>5879</v>
      </c>
      <c r="J1054" t="s">
        <v>3522</v>
      </c>
      <c r="K1054" t="s">
        <v>110</v>
      </c>
      <c r="L1054" t="s">
        <v>3343</v>
      </c>
      <c r="M1054" t="s">
        <v>3344</v>
      </c>
      <c r="N1054" t="s">
        <v>3345</v>
      </c>
      <c r="O1054" t="s">
        <v>3346</v>
      </c>
      <c r="P1054" t="s">
        <v>3343</v>
      </c>
      <c r="Q1054" t="s">
        <v>3346</v>
      </c>
    </row>
    <row r="1055" spans="1:17" x14ac:dyDescent="0.25">
      <c r="A1055" t="s">
        <v>5154</v>
      </c>
      <c r="B1055" t="s">
        <v>5155</v>
      </c>
      <c r="C1055" t="s">
        <v>5823</v>
      </c>
      <c r="D1055" t="s">
        <v>5824</v>
      </c>
      <c r="E1055">
        <v>499070</v>
      </c>
      <c r="F1055" t="s">
        <v>128</v>
      </c>
      <c r="G1055" t="s">
        <v>3525</v>
      </c>
      <c r="H1055" t="s">
        <v>3526</v>
      </c>
      <c r="I1055" t="s">
        <v>5880</v>
      </c>
      <c r="J1055" t="s">
        <v>935</v>
      </c>
      <c r="K1055" t="s">
        <v>110</v>
      </c>
      <c r="L1055" t="s">
        <v>3343</v>
      </c>
      <c r="M1055" t="s">
        <v>3344</v>
      </c>
      <c r="N1055" t="s">
        <v>3345</v>
      </c>
      <c r="O1055" t="s">
        <v>3346</v>
      </c>
      <c r="P1055" t="s">
        <v>3343</v>
      </c>
      <c r="Q1055" t="s">
        <v>3346</v>
      </c>
    </row>
    <row r="1056" spans="1:17" x14ac:dyDescent="0.25">
      <c r="A1056" t="s">
        <v>5154</v>
      </c>
      <c r="B1056" t="s">
        <v>5155</v>
      </c>
      <c r="C1056" t="s">
        <v>5823</v>
      </c>
      <c r="D1056" t="s">
        <v>5824</v>
      </c>
      <c r="E1056">
        <v>499070</v>
      </c>
      <c r="F1056" t="s">
        <v>128</v>
      </c>
      <c r="G1056" t="s">
        <v>3525</v>
      </c>
      <c r="H1056" t="s">
        <v>3526</v>
      </c>
      <c r="I1056" t="s">
        <v>5881</v>
      </c>
      <c r="J1056" t="s">
        <v>1193</v>
      </c>
      <c r="K1056" t="s">
        <v>110</v>
      </c>
      <c r="L1056" t="s">
        <v>3346</v>
      </c>
      <c r="M1056" t="s">
        <v>3344</v>
      </c>
      <c r="N1056" t="s">
        <v>3345</v>
      </c>
      <c r="O1056" t="s">
        <v>3346</v>
      </c>
      <c r="P1056" t="s">
        <v>3343</v>
      </c>
      <c r="Q1056" t="s">
        <v>3346</v>
      </c>
    </row>
    <row r="1057" spans="1:17" x14ac:dyDescent="0.25">
      <c r="A1057" t="s">
        <v>5154</v>
      </c>
      <c r="B1057" t="s">
        <v>5155</v>
      </c>
      <c r="C1057" t="s">
        <v>5823</v>
      </c>
      <c r="D1057" t="s">
        <v>5824</v>
      </c>
      <c r="E1057">
        <v>499071</v>
      </c>
      <c r="F1057" t="s">
        <v>3537</v>
      </c>
      <c r="G1057" t="s">
        <v>3538</v>
      </c>
      <c r="H1057" t="s">
        <v>2503</v>
      </c>
      <c r="I1057" t="s">
        <v>5882</v>
      </c>
      <c r="J1057" t="s">
        <v>3540</v>
      </c>
      <c r="K1057" t="s">
        <v>110</v>
      </c>
      <c r="L1057" t="s">
        <v>3343</v>
      </c>
      <c r="M1057" t="s">
        <v>3344</v>
      </c>
      <c r="N1057" t="s">
        <v>3345</v>
      </c>
      <c r="O1057" t="s">
        <v>3346</v>
      </c>
      <c r="P1057" t="s">
        <v>3343</v>
      </c>
      <c r="Q1057" t="s">
        <v>3346</v>
      </c>
    </row>
    <row r="1058" spans="1:17" x14ac:dyDescent="0.25">
      <c r="A1058" t="s">
        <v>5154</v>
      </c>
      <c r="B1058" t="s">
        <v>5155</v>
      </c>
      <c r="C1058" t="s">
        <v>5823</v>
      </c>
      <c r="D1058" t="s">
        <v>5824</v>
      </c>
      <c r="E1058">
        <v>499072</v>
      </c>
      <c r="F1058" t="s">
        <v>3541</v>
      </c>
      <c r="G1058" t="s">
        <v>3542</v>
      </c>
      <c r="H1058" t="s">
        <v>2503</v>
      </c>
      <c r="I1058" t="s">
        <v>5883</v>
      </c>
      <c r="J1058" t="s">
        <v>3544</v>
      </c>
      <c r="K1058" t="s">
        <v>110</v>
      </c>
      <c r="L1058" t="s">
        <v>3343</v>
      </c>
      <c r="M1058" t="s">
        <v>3344</v>
      </c>
      <c r="N1058" t="s">
        <v>3345</v>
      </c>
      <c r="O1058" t="s">
        <v>3346</v>
      </c>
      <c r="P1058" t="s">
        <v>3343</v>
      </c>
      <c r="Q1058" t="s">
        <v>3346</v>
      </c>
    </row>
    <row r="1059" spans="1:17" x14ac:dyDescent="0.25">
      <c r="A1059" t="s">
        <v>5884</v>
      </c>
      <c r="B1059" t="s">
        <v>5885</v>
      </c>
      <c r="C1059" t="s">
        <v>5886</v>
      </c>
      <c r="D1059" t="s">
        <v>5887</v>
      </c>
      <c r="E1059">
        <v>503001</v>
      </c>
      <c r="F1059" t="s">
        <v>3711</v>
      </c>
      <c r="G1059" t="s">
        <v>3574</v>
      </c>
      <c r="H1059" t="s">
        <v>5888</v>
      </c>
      <c r="I1059" t="s">
        <v>5889</v>
      </c>
      <c r="J1059" t="s">
        <v>5890</v>
      </c>
      <c r="K1059" t="s">
        <v>110</v>
      </c>
      <c r="L1059" t="s">
        <v>3343</v>
      </c>
      <c r="M1059" t="s">
        <v>3344</v>
      </c>
      <c r="N1059" t="s">
        <v>3345</v>
      </c>
      <c r="O1059" t="s">
        <v>3346</v>
      </c>
      <c r="P1059" t="s">
        <v>3343</v>
      </c>
      <c r="Q1059" t="s">
        <v>3346</v>
      </c>
    </row>
    <row r="1060" spans="1:17" x14ac:dyDescent="0.25">
      <c r="A1060" t="s">
        <v>5884</v>
      </c>
      <c r="B1060" t="s">
        <v>5885</v>
      </c>
      <c r="C1060" t="s">
        <v>5886</v>
      </c>
      <c r="D1060" t="s">
        <v>5887</v>
      </c>
      <c r="E1060">
        <v>503001</v>
      </c>
      <c r="F1060" t="s">
        <v>3711</v>
      </c>
      <c r="G1060" t="s">
        <v>3574</v>
      </c>
      <c r="H1060" t="s">
        <v>5888</v>
      </c>
      <c r="I1060" t="s">
        <v>5891</v>
      </c>
      <c r="J1060" t="s">
        <v>5892</v>
      </c>
      <c r="K1060" t="s">
        <v>110</v>
      </c>
      <c r="L1060" t="s">
        <v>3346</v>
      </c>
      <c r="M1060" t="s">
        <v>3344</v>
      </c>
      <c r="N1060" t="s">
        <v>3345</v>
      </c>
      <c r="O1060" t="s">
        <v>3346</v>
      </c>
      <c r="P1060" t="s">
        <v>3343</v>
      </c>
      <c r="Q1060" t="s">
        <v>3346</v>
      </c>
    </row>
    <row r="1061" spans="1:17" x14ac:dyDescent="0.25">
      <c r="A1061" t="s">
        <v>5884</v>
      </c>
      <c r="B1061" t="s">
        <v>5885</v>
      </c>
      <c r="C1061" t="s">
        <v>5886</v>
      </c>
      <c r="D1061" t="s">
        <v>5887</v>
      </c>
      <c r="E1061">
        <v>503001</v>
      </c>
      <c r="F1061" t="s">
        <v>3711</v>
      </c>
      <c r="G1061" t="s">
        <v>3574</v>
      </c>
      <c r="H1061" t="s">
        <v>5888</v>
      </c>
      <c r="I1061" t="s">
        <v>5893</v>
      </c>
      <c r="J1061" t="s">
        <v>5894</v>
      </c>
      <c r="K1061" t="s">
        <v>110</v>
      </c>
      <c r="L1061" t="s">
        <v>3346</v>
      </c>
      <c r="M1061" t="s">
        <v>3344</v>
      </c>
      <c r="N1061" t="s">
        <v>3345</v>
      </c>
      <c r="O1061" t="s">
        <v>3346</v>
      </c>
      <c r="P1061" t="s">
        <v>3343</v>
      </c>
      <c r="Q1061" t="s">
        <v>3346</v>
      </c>
    </row>
    <row r="1062" spans="1:17" x14ac:dyDescent="0.25">
      <c r="A1062" t="s">
        <v>5884</v>
      </c>
      <c r="B1062" t="s">
        <v>5885</v>
      </c>
      <c r="C1062" t="s">
        <v>5886</v>
      </c>
      <c r="D1062" t="s">
        <v>5887</v>
      </c>
      <c r="E1062">
        <v>503001</v>
      </c>
      <c r="F1062" t="s">
        <v>3711</v>
      </c>
      <c r="G1062" t="s">
        <v>3574</v>
      </c>
      <c r="H1062" t="s">
        <v>5888</v>
      </c>
      <c r="I1062" t="s">
        <v>5895</v>
      </c>
      <c r="J1062" t="s">
        <v>5896</v>
      </c>
      <c r="K1062" t="s">
        <v>110</v>
      </c>
      <c r="L1062" t="s">
        <v>3346</v>
      </c>
      <c r="M1062" t="s">
        <v>3344</v>
      </c>
      <c r="N1062" t="s">
        <v>3345</v>
      </c>
      <c r="O1062" t="s">
        <v>3346</v>
      </c>
      <c r="P1062" t="s">
        <v>3343</v>
      </c>
      <c r="Q1062" t="s">
        <v>3346</v>
      </c>
    </row>
    <row r="1063" spans="1:17" x14ac:dyDescent="0.25">
      <c r="A1063" t="s">
        <v>5884</v>
      </c>
      <c r="B1063" t="s">
        <v>5885</v>
      </c>
      <c r="C1063" t="s">
        <v>5886</v>
      </c>
      <c r="D1063" t="s">
        <v>5887</v>
      </c>
      <c r="E1063">
        <v>503001</v>
      </c>
      <c r="F1063" t="s">
        <v>3711</v>
      </c>
      <c r="G1063" t="s">
        <v>3574</v>
      </c>
      <c r="H1063" t="s">
        <v>5888</v>
      </c>
      <c r="I1063" t="s">
        <v>5897</v>
      </c>
      <c r="J1063" t="s">
        <v>5898</v>
      </c>
      <c r="K1063" t="s">
        <v>110</v>
      </c>
      <c r="L1063" t="s">
        <v>3346</v>
      </c>
      <c r="M1063" t="s">
        <v>3344</v>
      </c>
      <c r="N1063" t="s">
        <v>3345</v>
      </c>
      <c r="O1063" t="s">
        <v>3346</v>
      </c>
      <c r="P1063" t="s">
        <v>3343</v>
      </c>
      <c r="Q1063" t="s">
        <v>3346</v>
      </c>
    </row>
    <row r="1064" spans="1:17" x14ac:dyDescent="0.25">
      <c r="A1064" t="s">
        <v>5884</v>
      </c>
      <c r="B1064" t="s">
        <v>5885</v>
      </c>
      <c r="C1064" t="s">
        <v>5886</v>
      </c>
      <c r="D1064" t="s">
        <v>5887</v>
      </c>
      <c r="E1064">
        <v>503002</v>
      </c>
      <c r="F1064" t="s">
        <v>51</v>
      </c>
      <c r="G1064" t="s">
        <v>3716</v>
      </c>
      <c r="H1064" t="s">
        <v>3350</v>
      </c>
      <c r="I1064" t="s">
        <v>5899</v>
      </c>
      <c r="J1064" t="s">
        <v>52</v>
      </c>
      <c r="K1064" t="s">
        <v>110</v>
      </c>
      <c r="L1064" t="s">
        <v>3343</v>
      </c>
      <c r="M1064" t="s">
        <v>3344</v>
      </c>
      <c r="N1064" t="s">
        <v>3345</v>
      </c>
      <c r="O1064" t="s">
        <v>3346</v>
      </c>
      <c r="P1064" t="s">
        <v>3343</v>
      </c>
      <c r="Q1064" t="s">
        <v>3346</v>
      </c>
    </row>
    <row r="1065" spans="1:17" x14ac:dyDescent="0.25">
      <c r="A1065" t="s">
        <v>5884</v>
      </c>
      <c r="B1065" t="s">
        <v>5885</v>
      </c>
      <c r="C1065" t="s">
        <v>5886</v>
      </c>
      <c r="D1065" t="s">
        <v>5887</v>
      </c>
      <c r="E1065">
        <v>503002</v>
      </c>
      <c r="F1065" t="s">
        <v>51</v>
      </c>
      <c r="G1065" t="s">
        <v>3716</v>
      </c>
      <c r="H1065" t="s">
        <v>3350</v>
      </c>
      <c r="I1065" t="s">
        <v>5900</v>
      </c>
      <c r="J1065" t="s">
        <v>5901</v>
      </c>
      <c r="K1065" t="s">
        <v>110</v>
      </c>
      <c r="L1065" t="s">
        <v>3346</v>
      </c>
      <c r="M1065" t="s">
        <v>3344</v>
      </c>
      <c r="N1065" t="s">
        <v>3345</v>
      </c>
      <c r="O1065" t="s">
        <v>3346</v>
      </c>
      <c r="P1065" t="s">
        <v>3343</v>
      </c>
      <c r="Q1065" t="s">
        <v>3346</v>
      </c>
    </row>
    <row r="1066" spans="1:17" x14ac:dyDescent="0.25">
      <c r="A1066" t="s">
        <v>5884</v>
      </c>
      <c r="B1066" t="s">
        <v>5885</v>
      </c>
      <c r="C1066" t="s">
        <v>5886</v>
      </c>
      <c r="D1066" t="s">
        <v>5887</v>
      </c>
      <c r="E1066">
        <v>503003</v>
      </c>
      <c r="F1066" t="s">
        <v>5902</v>
      </c>
      <c r="G1066" t="s">
        <v>5903</v>
      </c>
      <c r="H1066" t="s">
        <v>3405</v>
      </c>
      <c r="I1066" t="s">
        <v>5904</v>
      </c>
      <c r="J1066" t="s">
        <v>994</v>
      </c>
      <c r="K1066" t="s">
        <v>110</v>
      </c>
      <c r="L1066" t="s">
        <v>3343</v>
      </c>
      <c r="M1066" t="s">
        <v>3477</v>
      </c>
      <c r="N1066" t="s">
        <v>3603</v>
      </c>
      <c r="O1066" t="s">
        <v>3346</v>
      </c>
      <c r="P1066" t="s">
        <v>3343</v>
      </c>
      <c r="Q1066" t="s">
        <v>3346</v>
      </c>
    </row>
    <row r="1067" spans="1:17" x14ac:dyDescent="0.25">
      <c r="A1067" t="s">
        <v>5884</v>
      </c>
      <c r="B1067" t="s">
        <v>5885</v>
      </c>
      <c r="C1067" t="s">
        <v>5886</v>
      </c>
      <c r="D1067" t="s">
        <v>5887</v>
      </c>
      <c r="E1067">
        <v>503003</v>
      </c>
      <c r="F1067" t="s">
        <v>5902</v>
      </c>
      <c r="G1067" t="s">
        <v>5903</v>
      </c>
      <c r="H1067" t="s">
        <v>3405</v>
      </c>
      <c r="I1067" t="s">
        <v>5905</v>
      </c>
      <c r="J1067" t="s">
        <v>5906</v>
      </c>
      <c r="K1067" t="s">
        <v>110</v>
      </c>
      <c r="L1067" t="s">
        <v>3346</v>
      </c>
      <c r="M1067" t="s">
        <v>3477</v>
      </c>
      <c r="N1067" t="s">
        <v>3603</v>
      </c>
      <c r="O1067" t="s">
        <v>3346</v>
      </c>
      <c r="P1067" t="s">
        <v>3343</v>
      </c>
      <c r="Q1067" t="s">
        <v>3346</v>
      </c>
    </row>
    <row r="1068" spans="1:17" x14ac:dyDescent="0.25">
      <c r="A1068" t="s">
        <v>5884</v>
      </c>
      <c r="B1068" t="s">
        <v>5885</v>
      </c>
      <c r="C1068" t="s">
        <v>5886</v>
      </c>
      <c r="D1068" t="s">
        <v>5887</v>
      </c>
      <c r="E1068">
        <v>503004</v>
      </c>
      <c r="F1068" t="s">
        <v>2475</v>
      </c>
      <c r="G1068" t="s">
        <v>5907</v>
      </c>
      <c r="H1068" t="s">
        <v>3429</v>
      </c>
      <c r="I1068" t="s">
        <v>5908</v>
      </c>
      <c r="J1068" t="s">
        <v>2475</v>
      </c>
      <c r="K1068" t="s">
        <v>110</v>
      </c>
      <c r="L1068" t="s">
        <v>3343</v>
      </c>
      <c r="M1068" t="s">
        <v>3397</v>
      </c>
      <c r="N1068" t="s">
        <v>5909</v>
      </c>
      <c r="O1068" t="s">
        <v>3346</v>
      </c>
      <c r="P1068" t="s">
        <v>3343</v>
      </c>
      <c r="Q1068" t="s">
        <v>3346</v>
      </c>
    </row>
    <row r="1069" spans="1:17" x14ac:dyDescent="0.25">
      <c r="A1069" t="s">
        <v>5884</v>
      </c>
      <c r="B1069" t="s">
        <v>5885</v>
      </c>
      <c r="C1069" t="s">
        <v>5886</v>
      </c>
      <c r="D1069" t="s">
        <v>5887</v>
      </c>
      <c r="E1069">
        <v>503005</v>
      </c>
      <c r="F1069" t="s">
        <v>2481</v>
      </c>
      <c r="G1069" t="s">
        <v>4647</v>
      </c>
      <c r="H1069" t="s">
        <v>3429</v>
      </c>
      <c r="I1069" t="s">
        <v>5910</v>
      </c>
      <c r="J1069" t="s">
        <v>2481</v>
      </c>
      <c r="K1069" t="s">
        <v>110</v>
      </c>
      <c r="L1069" t="s">
        <v>3343</v>
      </c>
      <c r="M1069" t="s">
        <v>3397</v>
      </c>
      <c r="N1069" t="s">
        <v>5909</v>
      </c>
      <c r="O1069" t="s">
        <v>3346</v>
      </c>
      <c r="P1069" t="s">
        <v>3343</v>
      </c>
      <c r="Q1069" t="s">
        <v>3346</v>
      </c>
    </row>
    <row r="1070" spans="1:17" x14ac:dyDescent="0.25">
      <c r="A1070" t="s">
        <v>5884</v>
      </c>
      <c r="B1070" t="s">
        <v>5885</v>
      </c>
      <c r="C1070" t="s">
        <v>5886</v>
      </c>
      <c r="D1070" t="s">
        <v>5887</v>
      </c>
      <c r="E1070">
        <v>503006</v>
      </c>
      <c r="F1070" t="s">
        <v>4639</v>
      </c>
      <c r="G1070" t="s">
        <v>5911</v>
      </c>
      <c r="H1070" t="s">
        <v>3429</v>
      </c>
      <c r="I1070" t="s">
        <v>5912</v>
      </c>
      <c r="J1070" t="s">
        <v>4639</v>
      </c>
      <c r="K1070" t="s">
        <v>110</v>
      </c>
      <c r="L1070" t="s">
        <v>3343</v>
      </c>
      <c r="M1070" t="s">
        <v>3397</v>
      </c>
      <c r="N1070" t="s">
        <v>5909</v>
      </c>
      <c r="O1070" t="s">
        <v>3346</v>
      </c>
      <c r="P1070" t="s">
        <v>3343</v>
      </c>
      <c r="Q1070" t="s">
        <v>3346</v>
      </c>
    </row>
    <row r="1071" spans="1:17" x14ac:dyDescent="0.25">
      <c r="A1071" t="s">
        <v>5884</v>
      </c>
      <c r="B1071" t="s">
        <v>5885</v>
      </c>
      <c r="C1071" t="s">
        <v>5886</v>
      </c>
      <c r="D1071" t="s">
        <v>5887</v>
      </c>
      <c r="E1071">
        <v>503008</v>
      </c>
      <c r="F1071" t="s">
        <v>5913</v>
      </c>
      <c r="G1071" t="s">
        <v>5914</v>
      </c>
      <c r="H1071" t="s">
        <v>3429</v>
      </c>
      <c r="I1071" t="s">
        <v>5915</v>
      </c>
      <c r="J1071" t="s">
        <v>5913</v>
      </c>
      <c r="K1071" t="s">
        <v>110</v>
      </c>
      <c r="L1071" t="s">
        <v>3343</v>
      </c>
      <c r="M1071" t="s">
        <v>3397</v>
      </c>
      <c r="N1071" t="s">
        <v>5909</v>
      </c>
      <c r="O1071" t="s">
        <v>3346</v>
      </c>
      <c r="P1071" t="s">
        <v>3343</v>
      </c>
      <c r="Q1071" t="s">
        <v>3346</v>
      </c>
    </row>
    <row r="1072" spans="1:17" x14ac:dyDescent="0.25">
      <c r="A1072" t="s">
        <v>5884</v>
      </c>
      <c r="B1072" t="s">
        <v>5885</v>
      </c>
      <c r="C1072" t="s">
        <v>5886</v>
      </c>
      <c r="D1072" t="s">
        <v>5887</v>
      </c>
      <c r="E1072">
        <v>503014</v>
      </c>
      <c r="F1072" t="s">
        <v>5916</v>
      </c>
      <c r="H1072" t="s">
        <v>5917</v>
      </c>
      <c r="I1072" t="s">
        <v>5918</v>
      </c>
      <c r="J1072" t="s">
        <v>5919</v>
      </c>
      <c r="K1072" t="s">
        <v>110</v>
      </c>
      <c r="L1072" t="s">
        <v>3343</v>
      </c>
      <c r="M1072" t="s">
        <v>3397</v>
      </c>
      <c r="N1072" t="s">
        <v>5920</v>
      </c>
      <c r="O1072" t="s">
        <v>3346</v>
      </c>
      <c r="P1072" t="s">
        <v>3343</v>
      </c>
      <c r="Q1072" t="s">
        <v>3346</v>
      </c>
    </row>
    <row r="1073" spans="1:17" x14ac:dyDescent="0.25">
      <c r="A1073" t="s">
        <v>5884</v>
      </c>
      <c r="B1073" t="s">
        <v>5885</v>
      </c>
      <c r="C1073" t="s">
        <v>5886</v>
      </c>
      <c r="D1073" t="s">
        <v>5887</v>
      </c>
      <c r="E1073">
        <v>503014</v>
      </c>
      <c r="F1073" t="s">
        <v>5916</v>
      </c>
      <c r="H1073" t="s">
        <v>5917</v>
      </c>
      <c r="I1073" t="s">
        <v>5921</v>
      </c>
      <c r="J1073" t="s">
        <v>5922</v>
      </c>
      <c r="K1073" t="s">
        <v>110</v>
      </c>
      <c r="L1073" t="s">
        <v>3346</v>
      </c>
      <c r="M1073" t="s">
        <v>3397</v>
      </c>
      <c r="N1073" t="s">
        <v>5920</v>
      </c>
      <c r="O1073" t="s">
        <v>3346</v>
      </c>
      <c r="P1073" t="s">
        <v>3343</v>
      </c>
      <c r="Q1073" t="s">
        <v>3346</v>
      </c>
    </row>
    <row r="1074" spans="1:17" x14ac:dyDescent="0.25">
      <c r="A1074" t="s">
        <v>5884</v>
      </c>
      <c r="B1074" t="s">
        <v>5885</v>
      </c>
      <c r="C1074" t="s">
        <v>5886</v>
      </c>
      <c r="D1074" t="s">
        <v>5887</v>
      </c>
      <c r="E1074">
        <v>503014</v>
      </c>
      <c r="F1074" t="s">
        <v>5916</v>
      </c>
      <c r="H1074" t="s">
        <v>5917</v>
      </c>
      <c r="I1074" t="s">
        <v>5923</v>
      </c>
      <c r="J1074" t="s">
        <v>5924</v>
      </c>
      <c r="K1074" t="s">
        <v>110</v>
      </c>
      <c r="L1074" t="s">
        <v>3346</v>
      </c>
      <c r="M1074" t="s">
        <v>3397</v>
      </c>
      <c r="N1074" t="s">
        <v>5920</v>
      </c>
      <c r="O1074" t="s">
        <v>3346</v>
      </c>
      <c r="P1074" t="s">
        <v>3343</v>
      </c>
      <c r="Q1074" t="s">
        <v>3346</v>
      </c>
    </row>
    <row r="1075" spans="1:17" x14ac:dyDescent="0.25">
      <c r="A1075" t="s">
        <v>5884</v>
      </c>
      <c r="B1075" t="s">
        <v>5885</v>
      </c>
      <c r="C1075" t="s">
        <v>5886</v>
      </c>
      <c r="D1075" t="s">
        <v>5887</v>
      </c>
      <c r="E1075">
        <v>503014</v>
      </c>
      <c r="F1075" t="s">
        <v>5916</v>
      </c>
      <c r="H1075" t="s">
        <v>5917</v>
      </c>
      <c r="I1075" t="s">
        <v>5925</v>
      </c>
      <c r="J1075" t="s">
        <v>5926</v>
      </c>
      <c r="K1075" t="s">
        <v>110</v>
      </c>
      <c r="L1075" t="s">
        <v>3346</v>
      </c>
      <c r="M1075" t="s">
        <v>3397</v>
      </c>
      <c r="N1075" t="s">
        <v>5920</v>
      </c>
      <c r="O1075" t="s">
        <v>3346</v>
      </c>
      <c r="P1075" t="s">
        <v>3343</v>
      </c>
      <c r="Q1075" t="s">
        <v>3346</v>
      </c>
    </row>
    <row r="1076" spans="1:17" x14ac:dyDescent="0.25">
      <c r="A1076" t="s">
        <v>5884</v>
      </c>
      <c r="B1076" t="s">
        <v>5885</v>
      </c>
      <c r="C1076" t="s">
        <v>5886</v>
      </c>
      <c r="D1076" t="s">
        <v>5887</v>
      </c>
      <c r="E1076">
        <v>503014</v>
      </c>
      <c r="F1076" t="s">
        <v>5916</v>
      </c>
      <c r="H1076" t="s">
        <v>5917</v>
      </c>
      <c r="I1076" t="s">
        <v>5927</v>
      </c>
      <c r="J1076" t="s">
        <v>5928</v>
      </c>
      <c r="K1076" t="s">
        <v>110</v>
      </c>
      <c r="L1076" t="s">
        <v>3346</v>
      </c>
      <c r="M1076" t="s">
        <v>3397</v>
      </c>
      <c r="N1076" t="s">
        <v>5920</v>
      </c>
      <c r="O1076" t="s">
        <v>3346</v>
      </c>
      <c r="P1076" t="s">
        <v>3343</v>
      </c>
      <c r="Q1076" t="s">
        <v>3346</v>
      </c>
    </row>
    <row r="1077" spans="1:17" x14ac:dyDescent="0.25">
      <c r="A1077" t="s">
        <v>5884</v>
      </c>
      <c r="B1077" t="s">
        <v>5885</v>
      </c>
      <c r="C1077" t="s">
        <v>5886</v>
      </c>
      <c r="D1077" t="s">
        <v>5887</v>
      </c>
      <c r="E1077">
        <v>503014</v>
      </c>
      <c r="F1077" t="s">
        <v>5916</v>
      </c>
      <c r="H1077" t="s">
        <v>5917</v>
      </c>
      <c r="I1077" t="s">
        <v>5929</v>
      </c>
      <c r="J1077" t="s">
        <v>5930</v>
      </c>
      <c r="K1077" t="s">
        <v>110</v>
      </c>
      <c r="L1077" t="s">
        <v>3346</v>
      </c>
      <c r="M1077" t="s">
        <v>3397</v>
      </c>
      <c r="N1077" t="s">
        <v>5920</v>
      </c>
      <c r="O1077" t="s">
        <v>3346</v>
      </c>
      <c r="P1077" t="s">
        <v>3343</v>
      </c>
      <c r="Q1077" t="s">
        <v>3346</v>
      </c>
    </row>
    <row r="1078" spans="1:17" x14ac:dyDescent="0.25">
      <c r="A1078" t="s">
        <v>5884</v>
      </c>
      <c r="B1078" t="s">
        <v>5885</v>
      </c>
      <c r="C1078" t="s">
        <v>5886</v>
      </c>
      <c r="D1078" t="s">
        <v>5887</v>
      </c>
      <c r="E1078">
        <v>503014</v>
      </c>
      <c r="F1078" t="s">
        <v>5916</v>
      </c>
      <c r="H1078" t="s">
        <v>5917</v>
      </c>
      <c r="I1078" t="s">
        <v>5931</v>
      </c>
      <c r="J1078" t="s">
        <v>5932</v>
      </c>
      <c r="K1078" t="s">
        <v>110</v>
      </c>
      <c r="L1078" t="s">
        <v>3346</v>
      </c>
      <c r="M1078" t="s">
        <v>3397</v>
      </c>
      <c r="N1078" t="s">
        <v>5920</v>
      </c>
      <c r="O1078" t="s">
        <v>3346</v>
      </c>
      <c r="P1078" t="s">
        <v>3343</v>
      </c>
      <c r="Q1078" t="s">
        <v>3346</v>
      </c>
    </row>
    <row r="1079" spans="1:17" x14ac:dyDescent="0.25">
      <c r="A1079" t="s">
        <v>5884</v>
      </c>
      <c r="B1079" t="s">
        <v>5885</v>
      </c>
      <c r="C1079" t="s">
        <v>5886</v>
      </c>
      <c r="D1079" t="s">
        <v>5887</v>
      </c>
      <c r="E1079">
        <v>503014</v>
      </c>
      <c r="F1079" t="s">
        <v>5916</v>
      </c>
      <c r="H1079" t="s">
        <v>5917</v>
      </c>
      <c r="I1079" t="s">
        <v>5933</v>
      </c>
      <c r="J1079" t="s">
        <v>5934</v>
      </c>
      <c r="K1079" t="s">
        <v>110</v>
      </c>
      <c r="L1079" t="s">
        <v>3346</v>
      </c>
      <c r="M1079" t="s">
        <v>3397</v>
      </c>
      <c r="N1079" t="s">
        <v>5920</v>
      </c>
      <c r="O1079" t="s">
        <v>3346</v>
      </c>
      <c r="P1079" t="s">
        <v>3343</v>
      </c>
      <c r="Q1079" t="s">
        <v>3346</v>
      </c>
    </row>
    <row r="1080" spans="1:17" x14ac:dyDescent="0.25">
      <c r="A1080" t="s">
        <v>5884</v>
      </c>
      <c r="B1080" t="s">
        <v>5885</v>
      </c>
      <c r="C1080" t="s">
        <v>5886</v>
      </c>
      <c r="D1080" t="s">
        <v>5887</v>
      </c>
      <c r="E1080">
        <v>503014</v>
      </c>
      <c r="F1080" t="s">
        <v>5916</v>
      </c>
      <c r="H1080" t="s">
        <v>5917</v>
      </c>
      <c r="I1080" t="s">
        <v>5935</v>
      </c>
      <c r="J1080" t="s">
        <v>5936</v>
      </c>
      <c r="K1080" t="s">
        <v>110</v>
      </c>
      <c r="L1080" t="s">
        <v>3346</v>
      </c>
      <c r="M1080" t="s">
        <v>3397</v>
      </c>
      <c r="N1080" t="s">
        <v>5920</v>
      </c>
      <c r="O1080" t="s">
        <v>3346</v>
      </c>
      <c r="P1080" t="s">
        <v>3343</v>
      </c>
      <c r="Q1080" t="s">
        <v>3346</v>
      </c>
    </row>
    <row r="1081" spans="1:17" x14ac:dyDescent="0.25">
      <c r="A1081" t="s">
        <v>5884</v>
      </c>
      <c r="B1081" t="s">
        <v>5885</v>
      </c>
      <c r="C1081" t="s">
        <v>5886</v>
      </c>
      <c r="D1081" t="s">
        <v>5887</v>
      </c>
      <c r="E1081">
        <v>503014</v>
      </c>
      <c r="F1081" t="s">
        <v>5916</v>
      </c>
      <c r="H1081" t="s">
        <v>5917</v>
      </c>
      <c r="I1081" t="s">
        <v>5937</v>
      </c>
      <c r="J1081" t="s">
        <v>5938</v>
      </c>
      <c r="K1081" t="s">
        <v>110</v>
      </c>
      <c r="L1081" t="s">
        <v>3346</v>
      </c>
      <c r="M1081" t="s">
        <v>3397</v>
      </c>
      <c r="N1081" t="s">
        <v>5920</v>
      </c>
      <c r="O1081" t="s">
        <v>3346</v>
      </c>
      <c r="P1081" t="s">
        <v>3343</v>
      </c>
      <c r="Q1081" t="s">
        <v>3346</v>
      </c>
    </row>
    <row r="1082" spans="1:17" x14ac:dyDescent="0.25">
      <c r="A1082" t="s">
        <v>5884</v>
      </c>
      <c r="B1082" t="s">
        <v>5885</v>
      </c>
      <c r="C1082" t="s">
        <v>5886</v>
      </c>
      <c r="D1082" t="s">
        <v>5887</v>
      </c>
      <c r="E1082">
        <v>503014</v>
      </c>
      <c r="F1082" t="s">
        <v>5916</v>
      </c>
      <c r="H1082" t="s">
        <v>5917</v>
      </c>
      <c r="I1082" t="s">
        <v>5939</v>
      </c>
      <c r="J1082" t="s">
        <v>5940</v>
      </c>
      <c r="K1082" t="s">
        <v>110</v>
      </c>
      <c r="L1082" t="s">
        <v>3346</v>
      </c>
      <c r="M1082" t="s">
        <v>3397</v>
      </c>
      <c r="N1082" t="s">
        <v>5920</v>
      </c>
      <c r="O1082" t="s">
        <v>3346</v>
      </c>
      <c r="P1082" t="s">
        <v>3343</v>
      </c>
      <c r="Q1082" t="s">
        <v>3346</v>
      </c>
    </row>
    <row r="1083" spans="1:17" x14ac:dyDescent="0.25">
      <c r="A1083" t="s">
        <v>5884</v>
      </c>
      <c r="B1083" t="s">
        <v>5885</v>
      </c>
      <c r="C1083" t="s">
        <v>5886</v>
      </c>
      <c r="D1083" t="s">
        <v>5887</v>
      </c>
      <c r="E1083">
        <v>503014</v>
      </c>
      <c r="F1083" t="s">
        <v>5916</v>
      </c>
      <c r="H1083" t="s">
        <v>5917</v>
      </c>
      <c r="I1083" t="s">
        <v>5941</v>
      </c>
      <c r="J1083" t="s">
        <v>5942</v>
      </c>
      <c r="K1083" t="s">
        <v>110</v>
      </c>
      <c r="L1083" t="s">
        <v>3346</v>
      </c>
      <c r="M1083" t="s">
        <v>3397</v>
      </c>
      <c r="N1083" t="s">
        <v>5920</v>
      </c>
      <c r="O1083" t="s">
        <v>3346</v>
      </c>
      <c r="P1083" t="s">
        <v>3343</v>
      </c>
      <c r="Q1083" t="s">
        <v>3346</v>
      </c>
    </row>
    <row r="1084" spans="1:17" x14ac:dyDescent="0.25">
      <c r="A1084" t="s">
        <v>5884</v>
      </c>
      <c r="B1084" t="s">
        <v>5885</v>
      </c>
      <c r="C1084" t="s">
        <v>5886</v>
      </c>
      <c r="D1084" t="s">
        <v>5887</v>
      </c>
      <c r="E1084">
        <v>503014</v>
      </c>
      <c r="F1084" t="s">
        <v>5916</v>
      </c>
      <c r="H1084" t="s">
        <v>5917</v>
      </c>
      <c r="I1084" t="s">
        <v>5943</v>
      </c>
      <c r="J1084" t="s">
        <v>5944</v>
      </c>
      <c r="K1084" t="s">
        <v>110</v>
      </c>
      <c r="L1084" t="s">
        <v>3346</v>
      </c>
      <c r="M1084" t="s">
        <v>3397</v>
      </c>
      <c r="N1084" t="s">
        <v>5920</v>
      </c>
      <c r="O1084" t="s">
        <v>3346</v>
      </c>
      <c r="P1084" t="s">
        <v>3343</v>
      </c>
      <c r="Q1084" t="s">
        <v>3346</v>
      </c>
    </row>
    <row r="1085" spans="1:17" x14ac:dyDescent="0.25">
      <c r="A1085" t="s">
        <v>5884</v>
      </c>
      <c r="B1085" t="s">
        <v>5885</v>
      </c>
      <c r="C1085" t="s">
        <v>5886</v>
      </c>
      <c r="D1085" t="s">
        <v>5887</v>
      </c>
      <c r="E1085">
        <v>503014</v>
      </c>
      <c r="F1085" t="s">
        <v>5916</v>
      </c>
      <c r="H1085" t="s">
        <v>5917</v>
      </c>
      <c r="I1085" t="s">
        <v>5945</v>
      </c>
      <c r="J1085" t="s">
        <v>5946</v>
      </c>
      <c r="K1085" t="s">
        <v>110</v>
      </c>
      <c r="L1085" t="s">
        <v>3346</v>
      </c>
      <c r="M1085" t="s">
        <v>3397</v>
      </c>
      <c r="N1085" t="s">
        <v>5920</v>
      </c>
      <c r="O1085" t="s">
        <v>3346</v>
      </c>
      <c r="P1085" t="s">
        <v>3343</v>
      </c>
      <c r="Q1085" t="s">
        <v>3346</v>
      </c>
    </row>
    <row r="1086" spans="1:17" x14ac:dyDescent="0.25">
      <c r="A1086" t="s">
        <v>5884</v>
      </c>
      <c r="B1086" t="s">
        <v>5885</v>
      </c>
      <c r="C1086" t="s">
        <v>5886</v>
      </c>
      <c r="D1086" t="s">
        <v>5887</v>
      </c>
      <c r="E1086">
        <v>503014</v>
      </c>
      <c r="F1086" t="s">
        <v>5916</v>
      </c>
      <c r="H1086" t="s">
        <v>5917</v>
      </c>
      <c r="I1086" t="s">
        <v>5947</v>
      </c>
      <c r="J1086" t="s">
        <v>5948</v>
      </c>
      <c r="K1086" t="s">
        <v>110</v>
      </c>
      <c r="L1086" t="s">
        <v>3346</v>
      </c>
      <c r="M1086" t="s">
        <v>3397</v>
      </c>
      <c r="N1086" t="s">
        <v>5920</v>
      </c>
      <c r="O1086" t="s">
        <v>3346</v>
      </c>
      <c r="P1086" t="s">
        <v>3343</v>
      </c>
      <c r="Q1086" t="s">
        <v>3346</v>
      </c>
    </row>
    <row r="1087" spans="1:17" x14ac:dyDescent="0.25">
      <c r="A1087" t="s">
        <v>5884</v>
      </c>
      <c r="B1087" t="s">
        <v>5885</v>
      </c>
      <c r="C1087" t="s">
        <v>5886</v>
      </c>
      <c r="D1087" t="s">
        <v>5887</v>
      </c>
      <c r="E1087">
        <v>503014</v>
      </c>
      <c r="F1087" t="s">
        <v>5916</v>
      </c>
      <c r="H1087" t="s">
        <v>5917</v>
      </c>
      <c r="I1087" t="s">
        <v>5949</v>
      </c>
      <c r="J1087" t="s">
        <v>5950</v>
      </c>
      <c r="K1087" t="s">
        <v>110</v>
      </c>
      <c r="L1087" t="s">
        <v>3346</v>
      </c>
      <c r="M1087" t="s">
        <v>3397</v>
      </c>
      <c r="N1087" t="s">
        <v>5920</v>
      </c>
      <c r="O1087" t="s">
        <v>3346</v>
      </c>
      <c r="P1087" t="s">
        <v>3343</v>
      </c>
      <c r="Q1087" t="s">
        <v>3346</v>
      </c>
    </row>
    <row r="1088" spans="1:17" x14ac:dyDescent="0.25">
      <c r="A1088" t="s">
        <v>5884</v>
      </c>
      <c r="B1088" t="s">
        <v>5885</v>
      </c>
      <c r="C1088" t="s">
        <v>5886</v>
      </c>
      <c r="D1088" t="s">
        <v>5887</v>
      </c>
      <c r="E1088">
        <v>503014</v>
      </c>
      <c r="F1088" t="s">
        <v>5916</v>
      </c>
      <c r="H1088" t="s">
        <v>5917</v>
      </c>
      <c r="I1088" t="s">
        <v>5951</v>
      </c>
      <c r="J1088" t="s">
        <v>5952</v>
      </c>
      <c r="K1088" t="s">
        <v>110</v>
      </c>
      <c r="L1088" t="s">
        <v>3346</v>
      </c>
      <c r="M1088" t="s">
        <v>3397</v>
      </c>
      <c r="N1088" t="s">
        <v>5920</v>
      </c>
      <c r="O1088" t="s">
        <v>3346</v>
      </c>
      <c r="P1088" t="s">
        <v>3343</v>
      </c>
      <c r="Q1088" t="s">
        <v>3346</v>
      </c>
    </row>
    <row r="1089" spans="1:17" x14ac:dyDescent="0.25">
      <c r="A1089" t="s">
        <v>5884</v>
      </c>
      <c r="B1089" t="s">
        <v>5885</v>
      </c>
      <c r="C1089" t="s">
        <v>5886</v>
      </c>
      <c r="D1089" t="s">
        <v>5887</v>
      </c>
      <c r="E1089">
        <v>503016</v>
      </c>
      <c r="F1089" t="s">
        <v>5953</v>
      </c>
      <c r="H1089" t="s">
        <v>3394</v>
      </c>
      <c r="I1089" t="s">
        <v>5954</v>
      </c>
      <c r="J1089" t="s">
        <v>5955</v>
      </c>
      <c r="K1089" t="s">
        <v>110</v>
      </c>
      <c r="L1089" t="s">
        <v>3343</v>
      </c>
      <c r="M1089" t="s">
        <v>3397</v>
      </c>
      <c r="N1089" t="s">
        <v>5920</v>
      </c>
      <c r="O1089" t="s">
        <v>3346</v>
      </c>
      <c r="P1089" t="s">
        <v>3343</v>
      </c>
      <c r="Q1089" t="s">
        <v>3346</v>
      </c>
    </row>
    <row r="1090" spans="1:17" x14ac:dyDescent="0.25">
      <c r="A1090" t="s">
        <v>5884</v>
      </c>
      <c r="B1090" t="s">
        <v>5885</v>
      </c>
      <c r="C1090" t="s">
        <v>5886</v>
      </c>
      <c r="D1090" t="s">
        <v>5887</v>
      </c>
      <c r="E1090">
        <v>503016</v>
      </c>
      <c r="F1090" t="s">
        <v>5953</v>
      </c>
      <c r="H1090" t="s">
        <v>3394</v>
      </c>
      <c r="I1090" t="s">
        <v>5956</v>
      </c>
      <c r="J1090" t="s">
        <v>5957</v>
      </c>
      <c r="K1090" t="s">
        <v>110</v>
      </c>
      <c r="L1090" t="s">
        <v>3346</v>
      </c>
      <c r="M1090" t="s">
        <v>3397</v>
      </c>
      <c r="N1090" t="s">
        <v>5920</v>
      </c>
      <c r="O1090" t="s">
        <v>3346</v>
      </c>
      <c r="P1090" t="s">
        <v>3343</v>
      </c>
      <c r="Q1090" t="s">
        <v>3346</v>
      </c>
    </row>
    <row r="1091" spans="1:17" x14ac:dyDescent="0.25">
      <c r="A1091" t="s">
        <v>5884</v>
      </c>
      <c r="B1091" t="s">
        <v>5885</v>
      </c>
      <c r="C1091" t="s">
        <v>5886</v>
      </c>
      <c r="D1091" t="s">
        <v>5887</v>
      </c>
      <c r="E1091">
        <v>503016</v>
      </c>
      <c r="F1091" t="s">
        <v>5953</v>
      </c>
      <c r="H1091" t="s">
        <v>3394</v>
      </c>
      <c r="I1091" t="s">
        <v>5958</v>
      </c>
      <c r="J1091" t="s">
        <v>5959</v>
      </c>
      <c r="K1091" t="s">
        <v>110</v>
      </c>
      <c r="L1091" t="s">
        <v>3346</v>
      </c>
      <c r="M1091" t="s">
        <v>3397</v>
      </c>
      <c r="N1091" t="s">
        <v>5920</v>
      </c>
      <c r="O1091" t="s">
        <v>3346</v>
      </c>
      <c r="P1091" t="s">
        <v>3343</v>
      </c>
      <c r="Q1091" t="s">
        <v>3346</v>
      </c>
    </row>
    <row r="1092" spans="1:17" x14ac:dyDescent="0.25">
      <c r="A1092" t="s">
        <v>5884</v>
      </c>
      <c r="B1092" t="s">
        <v>5885</v>
      </c>
      <c r="C1092" t="s">
        <v>5886</v>
      </c>
      <c r="D1092" t="s">
        <v>5887</v>
      </c>
      <c r="E1092">
        <v>503016</v>
      </c>
      <c r="F1092" t="s">
        <v>5953</v>
      </c>
      <c r="H1092" t="s">
        <v>3394</v>
      </c>
      <c r="I1092" t="s">
        <v>5960</v>
      </c>
      <c r="J1092" t="s">
        <v>285</v>
      </c>
      <c r="K1092" t="s">
        <v>110</v>
      </c>
      <c r="L1092" t="s">
        <v>3346</v>
      </c>
      <c r="M1092" t="s">
        <v>3397</v>
      </c>
      <c r="N1092" t="s">
        <v>5920</v>
      </c>
      <c r="O1092" t="s">
        <v>3346</v>
      </c>
      <c r="P1092" t="s">
        <v>3343</v>
      </c>
      <c r="Q1092" t="s">
        <v>3346</v>
      </c>
    </row>
    <row r="1093" spans="1:17" x14ac:dyDescent="0.25">
      <c r="A1093" t="s">
        <v>5884</v>
      </c>
      <c r="B1093" t="s">
        <v>5885</v>
      </c>
      <c r="C1093" t="s">
        <v>5886</v>
      </c>
      <c r="D1093" t="s">
        <v>5887</v>
      </c>
      <c r="E1093">
        <v>503016</v>
      </c>
      <c r="F1093" t="s">
        <v>5953</v>
      </c>
      <c r="H1093" t="s">
        <v>3394</v>
      </c>
      <c r="I1093" t="s">
        <v>5961</v>
      </c>
      <c r="J1093" t="s">
        <v>5962</v>
      </c>
      <c r="K1093" t="s">
        <v>110</v>
      </c>
      <c r="L1093" t="s">
        <v>3346</v>
      </c>
      <c r="M1093" t="s">
        <v>3397</v>
      </c>
      <c r="N1093" t="s">
        <v>5920</v>
      </c>
      <c r="O1093" t="s">
        <v>3346</v>
      </c>
      <c r="P1093" t="s">
        <v>3343</v>
      </c>
      <c r="Q1093" t="s">
        <v>3346</v>
      </c>
    </row>
    <row r="1094" spans="1:17" x14ac:dyDescent="0.25">
      <c r="A1094" t="s">
        <v>5884</v>
      </c>
      <c r="B1094" t="s">
        <v>5885</v>
      </c>
      <c r="C1094" t="s">
        <v>5886</v>
      </c>
      <c r="D1094" t="s">
        <v>5887</v>
      </c>
      <c r="E1094">
        <v>503016</v>
      </c>
      <c r="F1094" t="s">
        <v>5953</v>
      </c>
      <c r="H1094" t="s">
        <v>3394</v>
      </c>
      <c r="I1094" t="s">
        <v>5963</v>
      </c>
      <c r="J1094" t="s">
        <v>5964</v>
      </c>
      <c r="K1094" t="s">
        <v>110</v>
      </c>
      <c r="L1094" t="s">
        <v>3346</v>
      </c>
      <c r="M1094" t="s">
        <v>3397</v>
      </c>
      <c r="N1094" t="s">
        <v>5920</v>
      </c>
      <c r="O1094" t="s">
        <v>3346</v>
      </c>
      <c r="P1094" t="s">
        <v>3343</v>
      </c>
      <c r="Q1094" t="s">
        <v>3346</v>
      </c>
    </row>
    <row r="1095" spans="1:17" x14ac:dyDescent="0.25">
      <c r="A1095" t="s">
        <v>5884</v>
      </c>
      <c r="B1095" t="s">
        <v>5885</v>
      </c>
      <c r="C1095" t="s">
        <v>5886</v>
      </c>
      <c r="D1095" t="s">
        <v>5887</v>
      </c>
      <c r="E1095">
        <v>503016</v>
      </c>
      <c r="F1095" t="s">
        <v>5953</v>
      </c>
      <c r="H1095" t="s">
        <v>3394</v>
      </c>
      <c r="I1095" t="s">
        <v>5965</v>
      </c>
      <c r="J1095" t="s">
        <v>5966</v>
      </c>
      <c r="K1095" t="s">
        <v>110</v>
      </c>
      <c r="L1095" t="s">
        <v>3346</v>
      </c>
      <c r="M1095" t="s">
        <v>3397</v>
      </c>
      <c r="N1095" t="s">
        <v>5920</v>
      </c>
      <c r="O1095" t="s">
        <v>3346</v>
      </c>
      <c r="P1095" t="s">
        <v>3343</v>
      </c>
      <c r="Q1095" t="s">
        <v>3346</v>
      </c>
    </row>
    <row r="1096" spans="1:17" x14ac:dyDescent="0.25">
      <c r="A1096" t="s">
        <v>5884</v>
      </c>
      <c r="B1096" t="s">
        <v>5885</v>
      </c>
      <c r="C1096" t="s">
        <v>5886</v>
      </c>
      <c r="D1096" t="s">
        <v>5887</v>
      </c>
      <c r="E1096">
        <v>503017</v>
      </c>
      <c r="F1096" t="s">
        <v>5967</v>
      </c>
      <c r="H1096" t="s">
        <v>3405</v>
      </c>
      <c r="I1096" t="s">
        <v>5968</v>
      </c>
      <c r="J1096" t="s">
        <v>994</v>
      </c>
      <c r="K1096" t="s">
        <v>110</v>
      </c>
      <c r="L1096" t="s">
        <v>3343</v>
      </c>
      <c r="M1096" t="s">
        <v>3344</v>
      </c>
      <c r="N1096" t="s">
        <v>3360</v>
      </c>
      <c r="O1096" t="s">
        <v>3346</v>
      </c>
      <c r="P1096" t="s">
        <v>3343</v>
      </c>
      <c r="Q1096" t="s">
        <v>3346</v>
      </c>
    </row>
    <row r="1097" spans="1:17" x14ac:dyDescent="0.25">
      <c r="A1097" t="s">
        <v>5884</v>
      </c>
      <c r="B1097" t="s">
        <v>5885</v>
      </c>
      <c r="C1097" t="s">
        <v>5886</v>
      </c>
      <c r="D1097" t="s">
        <v>5887</v>
      </c>
      <c r="E1097">
        <v>503017</v>
      </c>
      <c r="F1097" t="s">
        <v>5967</v>
      </c>
      <c r="H1097" t="s">
        <v>3405</v>
      </c>
      <c r="I1097" t="s">
        <v>5969</v>
      </c>
      <c r="J1097" t="s">
        <v>5970</v>
      </c>
      <c r="K1097" t="s">
        <v>110</v>
      </c>
      <c r="L1097" t="s">
        <v>3346</v>
      </c>
      <c r="M1097" t="s">
        <v>3344</v>
      </c>
      <c r="N1097" t="s">
        <v>3360</v>
      </c>
      <c r="O1097" t="s">
        <v>3346</v>
      </c>
      <c r="P1097" t="s">
        <v>3343</v>
      </c>
      <c r="Q1097" t="s">
        <v>3346</v>
      </c>
    </row>
    <row r="1098" spans="1:17" x14ac:dyDescent="0.25">
      <c r="A1098" t="s">
        <v>5884</v>
      </c>
      <c r="B1098" t="s">
        <v>5885</v>
      </c>
      <c r="C1098" t="s">
        <v>5886</v>
      </c>
      <c r="D1098" t="s">
        <v>5887</v>
      </c>
      <c r="E1098">
        <v>503017</v>
      </c>
      <c r="F1098" t="s">
        <v>5967</v>
      </c>
      <c r="H1098" t="s">
        <v>3405</v>
      </c>
      <c r="I1098" t="s">
        <v>5971</v>
      </c>
      <c r="J1098" t="s">
        <v>5972</v>
      </c>
      <c r="K1098" t="s">
        <v>110</v>
      </c>
      <c r="L1098" t="s">
        <v>3346</v>
      </c>
      <c r="M1098" t="s">
        <v>3344</v>
      </c>
      <c r="N1098" t="s">
        <v>3360</v>
      </c>
      <c r="O1098" t="s">
        <v>3346</v>
      </c>
      <c r="P1098" t="s">
        <v>3343</v>
      </c>
      <c r="Q1098" t="s">
        <v>3346</v>
      </c>
    </row>
    <row r="1099" spans="1:17" x14ac:dyDescent="0.25">
      <c r="A1099" t="s">
        <v>5884</v>
      </c>
      <c r="B1099" t="s">
        <v>5885</v>
      </c>
      <c r="C1099" t="s">
        <v>5886</v>
      </c>
      <c r="D1099" t="s">
        <v>5887</v>
      </c>
      <c r="E1099">
        <v>503017</v>
      </c>
      <c r="F1099" t="s">
        <v>5967</v>
      </c>
      <c r="H1099" t="s">
        <v>3405</v>
      </c>
      <c r="I1099" t="s">
        <v>5973</v>
      </c>
      <c r="J1099" t="s">
        <v>5974</v>
      </c>
      <c r="K1099" t="s">
        <v>38</v>
      </c>
      <c r="L1099" t="s">
        <v>3346</v>
      </c>
      <c r="M1099" t="s">
        <v>3344</v>
      </c>
      <c r="N1099" t="s">
        <v>3360</v>
      </c>
      <c r="O1099" t="s">
        <v>3346</v>
      </c>
      <c r="P1099" t="s">
        <v>3343</v>
      </c>
      <c r="Q1099" t="s">
        <v>3346</v>
      </c>
    </row>
    <row r="1100" spans="1:17" x14ac:dyDescent="0.25">
      <c r="A1100" t="s">
        <v>5884</v>
      </c>
      <c r="B1100" t="s">
        <v>5885</v>
      </c>
      <c r="C1100" t="s">
        <v>5886</v>
      </c>
      <c r="D1100" t="s">
        <v>5887</v>
      </c>
      <c r="E1100">
        <v>503017</v>
      </c>
      <c r="F1100" t="s">
        <v>5967</v>
      </c>
      <c r="H1100" t="s">
        <v>3405</v>
      </c>
      <c r="I1100" t="s">
        <v>5975</v>
      </c>
      <c r="J1100" t="s">
        <v>5976</v>
      </c>
      <c r="K1100" t="s">
        <v>110</v>
      </c>
      <c r="L1100" t="s">
        <v>3346</v>
      </c>
      <c r="M1100" t="s">
        <v>3344</v>
      </c>
      <c r="N1100" t="s">
        <v>3360</v>
      </c>
      <c r="O1100" t="s">
        <v>3346</v>
      </c>
      <c r="P1100" t="s">
        <v>3343</v>
      </c>
      <c r="Q1100" t="s">
        <v>3346</v>
      </c>
    </row>
    <row r="1101" spans="1:17" x14ac:dyDescent="0.25">
      <c r="A1101" t="s">
        <v>5884</v>
      </c>
      <c r="B1101" t="s">
        <v>5885</v>
      </c>
      <c r="C1101" t="s">
        <v>5886</v>
      </c>
      <c r="D1101" t="s">
        <v>5887</v>
      </c>
      <c r="E1101">
        <v>503017</v>
      </c>
      <c r="F1101" t="s">
        <v>5967</v>
      </c>
      <c r="H1101" t="s">
        <v>3405</v>
      </c>
      <c r="I1101" t="s">
        <v>5977</v>
      </c>
      <c r="J1101" t="s">
        <v>5978</v>
      </c>
      <c r="K1101" t="s">
        <v>38</v>
      </c>
      <c r="L1101" t="s">
        <v>3346</v>
      </c>
      <c r="M1101" t="s">
        <v>3344</v>
      </c>
      <c r="N1101" t="s">
        <v>3360</v>
      </c>
      <c r="O1101" t="s">
        <v>3346</v>
      </c>
      <c r="P1101" t="s">
        <v>3343</v>
      </c>
      <c r="Q1101" t="s">
        <v>3346</v>
      </c>
    </row>
    <row r="1102" spans="1:17" x14ac:dyDescent="0.25">
      <c r="A1102" t="s">
        <v>5884</v>
      </c>
      <c r="B1102" t="s">
        <v>5885</v>
      </c>
      <c r="C1102" t="s">
        <v>5886</v>
      </c>
      <c r="D1102" t="s">
        <v>5887</v>
      </c>
      <c r="E1102">
        <v>503017</v>
      </c>
      <c r="F1102" t="s">
        <v>5967</v>
      </c>
      <c r="H1102" t="s">
        <v>3405</v>
      </c>
      <c r="I1102" t="s">
        <v>5979</v>
      </c>
      <c r="J1102" t="s">
        <v>5980</v>
      </c>
      <c r="K1102" t="s">
        <v>110</v>
      </c>
      <c r="L1102" t="s">
        <v>3346</v>
      </c>
      <c r="M1102" t="s">
        <v>3344</v>
      </c>
      <c r="N1102" t="s">
        <v>3360</v>
      </c>
      <c r="O1102" t="s">
        <v>3346</v>
      </c>
      <c r="P1102" t="s">
        <v>3343</v>
      </c>
      <c r="Q1102" t="s">
        <v>3346</v>
      </c>
    </row>
    <row r="1103" spans="1:17" x14ac:dyDescent="0.25">
      <c r="A1103" t="s">
        <v>5884</v>
      </c>
      <c r="B1103" t="s">
        <v>5885</v>
      </c>
      <c r="C1103" t="s">
        <v>5886</v>
      </c>
      <c r="D1103" t="s">
        <v>5887</v>
      </c>
      <c r="E1103">
        <v>503017</v>
      </c>
      <c r="F1103" t="s">
        <v>5967</v>
      </c>
      <c r="H1103" t="s">
        <v>3405</v>
      </c>
      <c r="I1103" t="s">
        <v>5981</v>
      </c>
      <c r="J1103" t="s">
        <v>5982</v>
      </c>
      <c r="K1103" t="s">
        <v>38</v>
      </c>
      <c r="L1103" t="s">
        <v>3346</v>
      </c>
      <c r="M1103" t="s">
        <v>3344</v>
      </c>
      <c r="N1103" t="s">
        <v>3360</v>
      </c>
      <c r="O1103" t="s">
        <v>3346</v>
      </c>
      <c r="P1103" t="s">
        <v>3343</v>
      </c>
      <c r="Q1103" t="s">
        <v>3346</v>
      </c>
    </row>
    <row r="1104" spans="1:17" x14ac:dyDescent="0.25">
      <c r="A1104" t="s">
        <v>5884</v>
      </c>
      <c r="B1104" t="s">
        <v>5885</v>
      </c>
      <c r="C1104" t="s">
        <v>5886</v>
      </c>
      <c r="D1104" t="s">
        <v>5887</v>
      </c>
      <c r="E1104">
        <v>503017</v>
      </c>
      <c r="F1104" t="s">
        <v>5967</v>
      </c>
      <c r="H1104" t="s">
        <v>3405</v>
      </c>
      <c r="I1104" t="s">
        <v>5983</v>
      </c>
      <c r="J1104" t="s">
        <v>5984</v>
      </c>
      <c r="K1104" t="s">
        <v>38</v>
      </c>
      <c r="L1104" t="s">
        <v>3346</v>
      </c>
      <c r="M1104" t="s">
        <v>3344</v>
      </c>
      <c r="N1104" t="s">
        <v>3360</v>
      </c>
      <c r="O1104" t="s">
        <v>3346</v>
      </c>
      <c r="P1104" t="s">
        <v>3343</v>
      </c>
      <c r="Q1104" t="s">
        <v>3346</v>
      </c>
    </row>
    <row r="1105" spans="1:17" x14ac:dyDescent="0.25">
      <c r="A1105" t="s">
        <v>5884</v>
      </c>
      <c r="B1105" t="s">
        <v>5885</v>
      </c>
      <c r="C1105" t="s">
        <v>5886</v>
      </c>
      <c r="D1105" t="s">
        <v>5887</v>
      </c>
      <c r="E1105">
        <v>503017</v>
      </c>
      <c r="F1105" t="s">
        <v>5967</v>
      </c>
      <c r="H1105" t="s">
        <v>3405</v>
      </c>
      <c r="I1105" t="s">
        <v>5985</v>
      </c>
      <c r="J1105" t="s">
        <v>5986</v>
      </c>
      <c r="K1105" t="s">
        <v>38</v>
      </c>
      <c r="L1105" t="s">
        <v>3346</v>
      </c>
      <c r="M1105" t="s">
        <v>3344</v>
      </c>
      <c r="N1105" t="s">
        <v>3360</v>
      </c>
      <c r="O1105" t="s">
        <v>3346</v>
      </c>
      <c r="P1105" t="s">
        <v>3343</v>
      </c>
      <c r="Q1105" t="s">
        <v>3346</v>
      </c>
    </row>
    <row r="1106" spans="1:17" x14ac:dyDescent="0.25">
      <c r="A1106" t="s">
        <v>5884</v>
      </c>
      <c r="B1106" t="s">
        <v>5885</v>
      </c>
      <c r="C1106" t="s">
        <v>5886</v>
      </c>
      <c r="D1106" t="s">
        <v>5887</v>
      </c>
      <c r="E1106">
        <v>503017</v>
      </c>
      <c r="F1106" t="s">
        <v>5967</v>
      </c>
      <c r="H1106" t="s">
        <v>3405</v>
      </c>
      <c r="I1106" t="s">
        <v>5987</v>
      </c>
      <c r="J1106" t="s">
        <v>5988</v>
      </c>
      <c r="K1106" t="s">
        <v>38</v>
      </c>
      <c r="L1106" t="s">
        <v>3346</v>
      </c>
      <c r="M1106" t="s">
        <v>3344</v>
      </c>
      <c r="N1106" t="s">
        <v>3360</v>
      </c>
      <c r="O1106" t="s">
        <v>3346</v>
      </c>
      <c r="P1106" t="s">
        <v>3343</v>
      </c>
      <c r="Q1106" t="s">
        <v>3346</v>
      </c>
    </row>
    <row r="1107" spans="1:17" x14ac:dyDescent="0.25">
      <c r="A1107" t="s">
        <v>5884</v>
      </c>
      <c r="B1107" t="s">
        <v>5885</v>
      </c>
      <c r="C1107" t="s">
        <v>5886</v>
      </c>
      <c r="D1107" t="s">
        <v>5887</v>
      </c>
      <c r="E1107">
        <v>503017</v>
      </c>
      <c r="F1107" t="s">
        <v>5967</v>
      </c>
      <c r="H1107" t="s">
        <v>3405</v>
      </c>
      <c r="I1107" t="s">
        <v>5989</v>
      </c>
      <c r="J1107" t="s">
        <v>5990</v>
      </c>
      <c r="K1107" t="s">
        <v>38</v>
      </c>
      <c r="L1107" t="s">
        <v>3346</v>
      </c>
      <c r="M1107" t="s">
        <v>3344</v>
      </c>
      <c r="N1107" t="s">
        <v>3360</v>
      </c>
      <c r="O1107" t="s">
        <v>3346</v>
      </c>
      <c r="P1107" t="s">
        <v>3343</v>
      </c>
      <c r="Q1107" t="s">
        <v>3346</v>
      </c>
    </row>
    <row r="1108" spans="1:17" x14ac:dyDescent="0.25">
      <c r="A1108" t="s">
        <v>5884</v>
      </c>
      <c r="B1108" t="s">
        <v>5885</v>
      </c>
      <c r="C1108" t="s">
        <v>5886</v>
      </c>
      <c r="D1108" t="s">
        <v>5887</v>
      </c>
      <c r="E1108">
        <v>503017</v>
      </c>
      <c r="F1108" t="s">
        <v>5967</v>
      </c>
      <c r="H1108" t="s">
        <v>3405</v>
      </c>
      <c r="I1108" t="s">
        <v>5991</v>
      </c>
      <c r="J1108" t="s">
        <v>5992</v>
      </c>
      <c r="K1108" t="s">
        <v>110</v>
      </c>
      <c r="L1108" t="s">
        <v>3346</v>
      </c>
      <c r="M1108" t="s">
        <v>3344</v>
      </c>
      <c r="N1108" t="s">
        <v>3360</v>
      </c>
      <c r="O1108" t="s">
        <v>3346</v>
      </c>
      <c r="P1108" t="s">
        <v>3343</v>
      </c>
      <c r="Q1108" t="s">
        <v>3346</v>
      </c>
    </row>
    <row r="1109" spans="1:17" x14ac:dyDescent="0.25">
      <c r="A1109" t="s">
        <v>5884</v>
      </c>
      <c r="B1109" t="s">
        <v>5885</v>
      </c>
      <c r="C1109" t="s">
        <v>5886</v>
      </c>
      <c r="D1109" t="s">
        <v>5887</v>
      </c>
      <c r="E1109">
        <v>503017</v>
      </c>
      <c r="F1109" t="s">
        <v>5967</v>
      </c>
      <c r="H1109" t="s">
        <v>3405</v>
      </c>
      <c r="I1109" t="s">
        <v>5993</v>
      </c>
      <c r="J1109" t="s">
        <v>5994</v>
      </c>
      <c r="K1109" t="s">
        <v>38</v>
      </c>
      <c r="L1109" t="s">
        <v>3346</v>
      </c>
      <c r="M1109" t="s">
        <v>3344</v>
      </c>
      <c r="N1109" t="s">
        <v>3360</v>
      </c>
      <c r="O1109" t="s">
        <v>3346</v>
      </c>
      <c r="P1109" t="s">
        <v>3343</v>
      </c>
      <c r="Q1109" t="s">
        <v>3346</v>
      </c>
    </row>
    <row r="1110" spans="1:17" x14ac:dyDescent="0.25">
      <c r="A1110" t="s">
        <v>5884</v>
      </c>
      <c r="B1110" t="s">
        <v>5885</v>
      </c>
      <c r="C1110" t="s">
        <v>5886</v>
      </c>
      <c r="D1110" t="s">
        <v>5887</v>
      </c>
      <c r="E1110">
        <v>503017</v>
      </c>
      <c r="F1110" t="s">
        <v>5967</v>
      </c>
      <c r="H1110" t="s">
        <v>3405</v>
      </c>
      <c r="I1110" t="s">
        <v>5995</v>
      </c>
      <c r="J1110" t="s">
        <v>3389</v>
      </c>
      <c r="K1110" t="s">
        <v>110</v>
      </c>
      <c r="L1110" t="s">
        <v>3346</v>
      </c>
      <c r="M1110" t="s">
        <v>3344</v>
      </c>
      <c r="N1110" t="s">
        <v>3360</v>
      </c>
      <c r="O1110" t="s">
        <v>3346</v>
      </c>
      <c r="P1110" t="s">
        <v>3343</v>
      </c>
      <c r="Q1110" t="s">
        <v>3346</v>
      </c>
    </row>
    <row r="1111" spans="1:17" x14ac:dyDescent="0.25">
      <c r="A1111" t="s">
        <v>5884</v>
      </c>
      <c r="B1111" t="s">
        <v>5885</v>
      </c>
      <c r="C1111" t="s">
        <v>5886</v>
      </c>
      <c r="D1111" t="s">
        <v>5887</v>
      </c>
      <c r="E1111">
        <v>503017</v>
      </c>
      <c r="F1111" t="s">
        <v>5967</v>
      </c>
      <c r="H1111" t="s">
        <v>3405</v>
      </c>
      <c r="I1111" t="s">
        <v>5996</v>
      </c>
      <c r="J1111" t="s">
        <v>5997</v>
      </c>
      <c r="K1111" t="s">
        <v>38</v>
      </c>
      <c r="L1111" t="s">
        <v>3346</v>
      </c>
      <c r="M1111" t="s">
        <v>3344</v>
      </c>
      <c r="N1111" t="s">
        <v>3360</v>
      </c>
      <c r="O1111" t="s">
        <v>3346</v>
      </c>
      <c r="P1111" t="s">
        <v>3343</v>
      </c>
      <c r="Q1111" t="s">
        <v>3346</v>
      </c>
    </row>
    <row r="1112" spans="1:17" x14ac:dyDescent="0.25">
      <c r="A1112" t="s">
        <v>5884</v>
      </c>
      <c r="B1112" t="s">
        <v>5885</v>
      </c>
      <c r="C1112" t="s">
        <v>5886</v>
      </c>
      <c r="D1112" t="s">
        <v>5887</v>
      </c>
      <c r="E1112">
        <v>503017</v>
      </c>
      <c r="F1112" t="s">
        <v>5967</v>
      </c>
      <c r="H1112" t="s">
        <v>3405</v>
      </c>
      <c r="I1112" t="s">
        <v>5998</v>
      </c>
      <c r="J1112" t="s">
        <v>5999</v>
      </c>
      <c r="K1112" t="s">
        <v>110</v>
      </c>
      <c r="L1112" t="s">
        <v>3346</v>
      </c>
      <c r="M1112" t="s">
        <v>3344</v>
      </c>
      <c r="N1112" t="s">
        <v>3360</v>
      </c>
      <c r="O1112" t="s">
        <v>3346</v>
      </c>
      <c r="P1112" t="s">
        <v>3343</v>
      </c>
      <c r="Q1112" t="s">
        <v>3346</v>
      </c>
    </row>
    <row r="1113" spans="1:17" x14ac:dyDescent="0.25">
      <c r="A1113" t="s">
        <v>5884</v>
      </c>
      <c r="B1113" t="s">
        <v>5885</v>
      </c>
      <c r="C1113" t="s">
        <v>5886</v>
      </c>
      <c r="D1113" t="s">
        <v>5887</v>
      </c>
      <c r="E1113">
        <v>503018</v>
      </c>
      <c r="F1113" t="s">
        <v>6000</v>
      </c>
      <c r="G1113" t="s">
        <v>6001</v>
      </c>
      <c r="H1113" t="s">
        <v>3429</v>
      </c>
      <c r="I1113" t="s">
        <v>6002</v>
      </c>
      <c r="J1113" t="s">
        <v>6000</v>
      </c>
      <c r="K1113" t="s">
        <v>110</v>
      </c>
      <c r="L1113" t="s">
        <v>3343</v>
      </c>
      <c r="M1113" t="s">
        <v>3344</v>
      </c>
      <c r="N1113" t="s">
        <v>3345</v>
      </c>
      <c r="O1113" t="s">
        <v>3346</v>
      </c>
      <c r="P1113" t="s">
        <v>3343</v>
      </c>
      <c r="Q1113" t="s">
        <v>3346</v>
      </c>
    </row>
    <row r="1114" spans="1:17" x14ac:dyDescent="0.25">
      <c r="A1114" t="s">
        <v>5884</v>
      </c>
      <c r="B1114" t="s">
        <v>5885</v>
      </c>
      <c r="C1114" t="s">
        <v>5886</v>
      </c>
      <c r="D1114" t="s">
        <v>5887</v>
      </c>
      <c r="E1114">
        <v>503019</v>
      </c>
      <c r="F1114" t="s">
        <v>6003</v>
      </c>
      <c r="H1114" t="s">
        <v>3378</v>
      </c>
      <c r="I1114" t="s">
        <v>6004</v>
      </c>
      <c r="J1114" t="s">
        <v>6005</v>
      </c>
      <c r="K1114" t="s">
        <v>110</v>
      </c>
      <c r="L1114" t="s">
        <v>3343</v>
      </c>
      <c r="M1114" t="s">
        <v>3344</v>
      </c>
      <c r="N1114" t="s">
        <v>3345</v>
      </c>
      <c r="O1114" t="s">
        <v>3346</v>
      </c>
      <c r="P1114" t="s">
        <v>3343</v>
      </c>
      <c r="Q1114" t="s">
        <v>3346</v>
      </c>
    </row>
    <row r="1115" spans="1:17" x14ac:dyDescent="0.25">
      <c r="A1115" t="s">
        <v>5884</v>
      </c>
      <c r="B1115" t="s">
        <v>5885</v>
      </c>
      <c r="C1115" t="s">
        <v>5886</v>
      </c>
      <c r="D1115" t="s">
        <v>5887</v>
      </c>
      <c r="E1115">
        <v>503019</v>
      </c>
      <c r="F1115" t="s">
        <v>6003</v>
      </c>
      <c r="H1115" t="s">
        <v>3378</v>
      </c>
      <c r="I1115" t="s">
        <v>6006</v>
      </c>
      <c r="J1115" t="s">
        <v>6007</v>
      </c>
      <c r="K1115" t="s">
        <v>110</v>
      </c>
      <c r="L1115" t="s">
        <v>3346</v>
      </c>
      <c r="M1115" t="s">
        <v>3344</v>
      </c>
      <c r="N1115" t="s">
        <v>3345</v>
      </c>
      <c r="O1115" t="s">
        <v>3346</v>
      </c>
      <c r="P1115" t="s">
        <v>3343</v>
      </c>
      <c r="Q1115" t="s">
        <v>3346</v>
      </c>
    </row>
    <row r="1116" spans="1:17" x14ac:dyDescent="0.25">
      <c r="A1116" t="s">
        <v>5884</v>
      </c>
      <c r="B1116" t="s">
        <v>5885</v>
      </c>
      <c r="C1116" t="s">
        <v>5886</v>
      </c>
      <c r="D1116" t="s">
        <v>5887</v>
      </c>
      <c r="E1116">
        <v>503019</v>
      </c>
      <c r="F1116" t="s">
        <v>6003</v>
      </c>
      <c r="H1116" t="s">
        <v>3378</v>
      </c>
      <c r="I1116" t="s">
        <v>6008</v>
      </c>
      <c r="J1116" t="s">
        <v>6009</v>
      </c>
      <c r="K1116" t="s">
        <v>110</v>
      </c>
      <c r="L1116" t="s">
        <v>3346</v>
      </c>
      <c r="M1116" t="s">
        <v>3344</v>
      </c>
      <c r="N1116" t="s">
        <v>3345</v>
      </c>
      <c r="O1116" t="s">
        <v>3346</v>
      </c>
      <c r="P1116" t="s">
        <v>3343</v>
      </c>
      <c r="Q1116" t="s">
        <v>3346</v>
      </c>
    </row>
    <row r="1117" spans="1:17" x14ac:dyDescent="0.25">
      <c r="A1117" t="s">
        <v>5884</v>
      </c>
      <c r="B1117" t="s">
        <v>5885</v>
      </c>
      <c r="C1117" t="s">
        <v>5886</v>
      </c>
      <c r="D1117" t="s">
        <v>5887</v>
      </c>
      <c r="E1117">
        <v>503019</v>
      </c>
      <c r="F1117" t="s">
        <v>6003</v>
      </c>
      <c r="H1117" t="s">
        <v>3378</v>
      </c>
      <c r="I1117" t="s">
        <v>6010</v>
      </c>
      <c r="J1117" t="s">
        <v>6011</v>
      </c>
      <c r="K1117" t="s">
        <v>110</v>
      </c>
      <c r="L1117" t="s">
        <v>3346</v>
      </c>
      <c r="M1117" t="s">
        <v>3344</v>
      </c>
      <c r="N1117" t="s">
        <v>3345</v>
      </c>
      <c r="O1117" t="s">
        <v>3346</v>
      </c>
      <c r="P1117" t="s">
        <v>3343</v>
      </c>
      <c r="Q1117" t="s">
        <v>3346</v>
      </c>
    </row>
    <row r="1118" spans="1:17" x14ac:dyDescent="0.25">
      <c r="A1118" t="s">
        <v>5884</v>
      </c>
      <c r="B1118" t="s">
        <v>5885</v>
      </c>
      <c r="C1118" t="s">
        <v>5886</v>
      </c>
      <c r="D1118" t="s">
        <v>5887</v>
      </c>
      <c r="E1118">
        <v>503019</v>
      </c>
      <c r="F1118" t="s">
        <v>6003</v>
      </c>
      <c r="H1118" t="s">
        <v>3378</v>
      </c>
      <c r="I1118" t="s">
        <v>6012</v>
      </c>
      <c r="J1118" t="s">
        <v>6013</v>
      </c>
      <c r="K1118" t="s">
        <v>110</v>
      </c>
      <c r="L1118" t="s">
        <v>3346</v>
      </c>
      <c r="M1118" t="s">
        <v>3344</v>
      </c>
      <c r="N1118" t="s">
        <v>3345</v>
      </c>
      <c r="O1118" t="s">
        <v>3346</v>
      </c>
      <c r="P1118" t="s">
        <v>3343</v>
      </c>
      <c r="Q1118" t="s">
        <v>3346</v>
      </c>
    </row>
    <row r="1119" spans="1:17" x14ac:dyDescent="0.25">
      <c r="A1119" t="s">
        <v>5884</v>
      </c>
      <c r="B1119" t="s">
        <v>5885</v>
      </c>
      <c r="C1119" t="s">
        <v>5886</v>
      </c>
      <c r="D1119" t="s">
        <v>5887</v>
      </c>
      <c r="E1119">
        <v>503019</v>
      </c>
      <c r="F1119" t="s">
        <v>6003</v>
      </c>
      <c r="H1119" t="s">
        <v>3378</v>
      </c>
      <c r="I1119" t="s">
        <v>6014</v>
      </c>
      <c r="J1119" t="s">
        <v>6015</v>
      </c>
      <c r="K1119" t="s">
        <v>110</v>
      </c>
      <c r="L1119" t="s">
        <v>3346</v>
      </c>
      <c r="M1119" t="s">
        <v>3344</v>
      </c>
      <c r="N1119" t="s">
        <v>3345</v>
      </c>
      <c r="O1119" t="s">
        <v>3346</v>
      </c>
      <c r="P1119" t="s">
        <v>3343</v>
      </c>
      <c r="Q1119" t="s">
        <v>3346</v>
      </c>
    </row>
    <row r="1120" spans="1:17" x14ac:dyDescent="0.25">
      <c r="A1120" t="s">
        <v>5884</v>
      </c>
      <c r="B1120" t="s">
        <v>5885</v>
      </c>
      <c r="C1120" t="s">
        <v>5886</v>
      </c>
      <c r="D1120" t="s">
        <v>5887</v>
      </c>
      <c r="E1120">
        <v>503019</v>
      </c>
      <c r="F1120" t="s">
        <v>6003</v>
      </c>
      <c r="H1120" t="s">
        <v>3378</v>
      </c>
      <c r="I1120" t="s">
        <v>6016</v>
      </c>
      <c r="J1120" t="s">
        <v>6017</v>
      </c>
      <c r="K1120" t="s">
        <v>110</v>
      </c>
      <c r="L1120" t="s">
        <v>3346</v>
      </c>
      <c r="M1120" t="s">
        <v>3344</v>
      </c>
      <c r="N1120" t="s">
        <v>3345</v>
      </c>
      <c r="O1120" t="s">
        <v>3346</v>
      </c>
      <c r="P1120" t="s">
        <v>3343</v>
      </c>
      <c r="Q1120" t="s">
        <v>3346</v>
      </c>
    </row>
    <row r="1121" spans="1:17" x14ac:dyDescent="0.25">
      <c r="A1121" t="s">
        <v>5884</v>
      </c>
      <c r="B1121" t="s">
        <v>5885</v>
      </c>
      <c r="C1121" t="s">
        <v>5886</v>
      </c>
      <c r="D1121" t="s">
        <v>5887</v>
      </c>
      <c r="E1121">
        <v>503020</v>
      </c>
      <c r="F1121" t="s">
        <v>6018</v>
      </c>
      <c r="H1121" t="s">
        <v>3378</v>
      </c>
      <c r="I1121" t="s">
        <v>6019</v>
      </c>
      <c r="J1121" t="s">
        <v>6020</v>
      </c>
      <c r="K1121" t="s">
        <v>110</v>
      </c>
      <c r="L1121" t="s">
        <v>3343</v>
      </c>
      <c r="M1121" t="s">
        <v>3344</v>
      </c>
      <c r="N1121" t="s">
        <v>3345</v>
      </c>
      <c r="O1121" t="s">
        <v>3346</v>
      </c>
      <c r="P1121" t="s">
        <v>3343</v>
      </c>
      <c r="Q1121" t="s">
        <v>3346</v>
      </c>
    </row>
    <row r="1122" spans="1:17" x14ac:dyDescent="0.25">
      <c r="A1122" t="s">
        <v>5884</v>
      </c>
      <c r="B1122" t="s">
        <v>5885</v>
      </c>
      <c r="C1122" t="s">
        <v>5886</v>
      </c>
      <c r="D1122" t="s">
        <v>5887</v>
      </c>
      <c r="E1122">
        <v>503020</v>
      </c>
      <c r="F1122" t="s">
        <v>6018</v>
      </c>
      <c r="H1122" t="s">
        <v>3378</v>
      </c>
      <c r="I1122" t="s">
        <v>6021</v>
      </c>
      <c r="J1122" t="s">
        <v>6022</v>
      </c>
      <c r="K1122" t="s">
        <v>110</v>
      </c>
      <c r="L1122" t="s">
        <v>3346</v>
      </c>
      <c r="M1122" t="s">
        <v>3344</v>
      </c>
      <c r="N1122" t="s">
        <v>3345</v>
      </c>
      <c r="O1122" t="s">
        <v>3346</v>
      </c>
      <c r="P1122" t="s">
        <v>3343</v>
      </c>
      <c r="Q1122" t="s">
        <v>3346</v>
      </c>
    </row>
    <row r="1123" spans="1:17" x14ac:dyDescent="0.25">
      <c r="A1123" t="s">
        <v>5884</v>
      </c>
      <c r="B1123" t="s">
        <v>5885</v>
      </c>
      <c r="C1123" t="s">
        <v>5886</v>
      </c>
      <c r="D1123" t="s">
        <v>5887</v>
      </c>
      <c r="E1123">
        <v>503021</v>
      </c>
      <c r="F1123" t="s">
        <v>6023</v>
      </c>
      <c r="H1123" t="s">
        <v>3394</v>
      </c>
      <c r="I1123" t="s">
        <v>6024</v>
      </c>
      <c r="J1123" t="s">
        <v>6025</v>
      </c>
      <c r="K1123" t="s">
        <v>110</v>
      </c>
      <c r="L1123" t="s">
        <v>3343</v>
      </c>
      <c r="M1123" t="s">
        <v>3344</v>
      </c>
      <c r="N1123" t="s">
        <v>3345</v>
      </c>
      <c r="O1123" t="s">
        <v>3346</v>
      </c>
      <c r="P1123" t="s">
        <v>3343</v>
      </c>
      <c r="Q1123" t="s">
        <v>3346</v>
      </c>
    </row>
    <row r="1124" spans="1:17" x14ac:dyDescent="0.25">
      <c r="A1124" t="s">
        <v>5884</v>
      </c>
      <c r="B1124" t="s">
        <v>5885</v>
      </c>
      <c r="C1124" t="s">
        <v>5886</v>
      </c>
      <c r="D1124" t="s">
        <v>5887</v>
      </c>
      <c r="E1124">
        <v>503021</v>
      </c>
      <c r="F1124" t="s">
        <v>6023</v>
      </c>
      <c r="H1124" t="s">
        <v>3394</v>
      </c>
      <c r="I1124" t="s">
        <v>6026</v>
      </c>
      <c r="J1124" t="s">
        <v>6027</v>
      </c>
      <c r="K1124" t="s">
        <v>110</v>
      </c>
      <c r="L1124" t="s">
        <v>3346</v>
      </c>
      <c r="M1124" t="s">
        <v>3344</v>
      </c>
      <c r="N1124" t="s">
        <v>3345</v>
      </c>
      <c r="O1124" t="s">
        <v>3346</v>
      </c>
      <c r="P1124" t="s">
        <v>3343</v>
      </c>
      <c r="Q1124" t="s">
        <v>3346</v>
      </c>
    </row>
    <row r="1125" spans="1:17" x14ac:dyDescent="0.25">
      <c r="A1125" t="s">
        <v>5884</v>
      </c>
      <c r="B1125" t="s">
        <v>5885</v>
      </c>
      <c r="C1125" t="s">
        <v>5886</v>
      </c>
      <c r="D1125" t="s">
        <v>5887</v>
      </c>
      <c r="E1125">
        <v>503021</v>
      </c>
      <c r="F1125" t="s">
        <v>6023</v>
      </c>
      <c r="H1125" t="s">
        <v>3394</v>
      </c>
      <c r="I1125" t="s">
        <v>6028</v>
      </c>
      <c r="J1125" t="s">
        <v>6029</v>
      </c>
      <c r="K1125" t="s">
        <v>110</v>
      </c>
      <c r="L1125" t="s">
        <v>3346</v>
      </c>
      <c r="M1125" t="s">
        <v>3344</v>
      </c>
      <c r="N1125" t="s">
        <v>3345</v>
      </c>
      <c r="O1125" t="s">
        <v>3346</v>
      </c>
      <c r="P1125" t="s">
        <v>3343</v>
      </c>
      <c r="Q1125" t="s">
        <v>3346</v>
      </c>
    </row>
    <row r="1126" spans="1:17" x14ac:dyDescent="0.25">
      <c r="A1126" t="s">
        <v>5884</v>
      </c>
      <c r="B1126" t="s">
        <v>5885</v>
      </c>
      <c r="C1126" t="s">
        <v>5886</v>
      </c>
      <c r="D1126" t="s">
        <v>5887</v>
      </c>
      <c r="E1126">
        <v>503021</v>
      </c>
      <c r="F1126" t="s">
        <v>6023</v>
      </c>
      <c r="H1126" t="s">
        <v>3394</v>
      </c>
      <c r="I1126" t="s">
        <v>6030</v>
      </c>
      <c r="J1126" t="s">
        <v>6031</v>
      </c>
      <c r="K1126" t="s">
        <v>110</v>
      </c>
      <c r="L1126" t="s">
        <v>3346</v>
      </c>
      <c r="M1126" t="s">
        <v>3344</v>
      </c>
      <c r="N1126" t="s">
        <v>3345</v>
      </c>
      <c r="O1126" t="s">
        <v>3346</v>
      </c>
      <c r="P1126" t="s">
        <v>3343</v>
      </c>
      <c r="Q1126" t="s">
        <v>3346</v>
      </c>
    </row>
    <row r="1127" spans="1:17" x14ac:dyDescent="0.25">
      <c r="A1127" t="s">
        <v>5884</v>
      </c>
      <c r="B1127" t="s">
        <v>5885</v>
      </c>
      <c r="C1127" t="s">
        <v>5886</v>
      </c>
      <c r="D1127" t="s">
        <v>5887</v>
      </c>
      <c r="E1127">
        <v>503021</v>
      </c>
      <c r="F1127" t="s">
        <v>6023</v>
      </c>
      <c r="H1127" t="s">
        <v>3394</v>
      </c>
      <c r="I1127" t="s">
        <v>6032</v>
      </c>
      <c r="J1127" t="s">
        <v>6033</v>
      </c>
      <c r="K1127" t="s">
        <v>110</v>
      </c>
      <c r="L1127" t="s">
        <v>3346</v>
      </c>
      <c r="M1127" t="s">
        <v>3344</v>
      </c>
      <c r="N1127" t="s">
        <v>3345</v>
      </c>
      <c r="O1127" t="s">
        <v>3346</v>
      </c>
      <c r="P1127" t="s">
        <v>3343</v>
      </c>
      <c r="Q1127" t="s">
        <v>3346</v>
      </c>
    </row>
    <row r="1128" spans="1:17" x14ac:dyDescent="0.25">
      <c r="A1128" t="s">
        <v>5884</v>
      </c>
      <c r="B1128" t="s">
        <v>5885</v>
      </c>
      <c r="C1128" t="s">
        <v>5886</v>
      </c>
      <c r="D1128" t="s">
        <v>5887</v>
      </c>
      <c r="E1128">
        <v>503021</v>
      </c>
      <c r="F1128" t="s">
        <v>6023</v>
      </c>
      <c r="H1128" t="s">
        <v>3394</v>
      </c>
      <c r="I1128" t="s">
        <v>6034</v>
      </c>
      <c r="J1128" t="s">
        <v>6035</v>
      </c>
      <c r="K1128" t="s">
        <v>110</v>
      </c>
      <c r="L1128" t="s">
        <v>3346</v>
      </c>
      <c r="M1128" t="s">
        <v>3344</v>
      </c>
      <c r="N1128" t="s">
        <v>3345</v>
      </c>
      <c r="O1128" t="s">
        <v>3346</v>
      </c>
      <c r="P1128" t="s">
        <v>3343</v>
      </c>
      <c r="Q1128" t="s">
        <v>3346</v>
      </c>
    </row>
    <row r="1129" spans="1:17" x14ac:dyDescent="0.25">
      <c r="A1129" t="s">
        <v>5884</v>
      </c>
      <c r="B1129" t="s">
        <v>5885</v>
      </c>
      <c r="C1129" t="s">
        <v>5886</v>
      </c>
      <c r="D1129" t="s">
        <v>5887</v>
      </c>
      <c r="E1129">
        <v>503021</v>
      </c>
      <c r="F1129" t="s">
        <v>6023</v>
      </c>
      <c r="H1129" t="s">
        <v>3394</v>
      </c>
      <c r="I1129" t="s">
        <v>6036</v>
      </c>
      <c r="J1129" t="s">
        <v>6037</v>
      </c>
      <c r="K1129" t="s">
        <v>110</v>
      </c>
      <c r="L1129" t="s">
        <v>3346</v>
      </c>
      <c r="M1129" t="s">
        <v>3344</v>
      </c>
      <c r="N1129" t="s">
        <v>3345</v>
      </c>
      <c r="O1129" t="s">
        <v>3346</v>
      </c>
      <c r="P1129" t="s">
        <v>3343</v>
      </c>
      <c r="Q1129" t="s">
        <v>3346</v>
      </c>
    </row>
    <row r="1130" spans="1:17" x14ac:dyDescent="0.25">
      <c r="A1130" t="s">
        <v>5884</v>
      </c>
      <c r="B1130" t="s">
        <v>5885</v>
      </c>
      <c r="C1130" t="s">
        <v>5886</v>
      </c>
      <c r="D1130" t="s">
        <v>5887</v>
      </c>
      <c r="E1130">
        <v>503021</v>
      </c>
      <c r="F1130" t="s">
        <v>6023</v>
      </c>
      <c r="H1130" t="s">
        <v>3394</v>
      </c>
      <c r="I1130" t="s">
        <v>6038</v>
      </c>
      <c r="J1130" t="s">
        <v>6039</v>
      </c>
      <c r="K1130" t="s">
        <v>110</v>
      </c>
      <c r="L1130" t="s">
        <v>3346</v>
      </c>
      <c r="M1130" t="s">
        <v>3344</v>
      </c>
      <c r="N1130" t="s">
        <v>3345</v>
      </c>
      <c r="O1130" t="s">
        <v>3346</v>
      </c>
      <c r="P1130" t="s">
        <v>3343</v>
      </c>
      <c r="Q1130" t="s">
        <v>3346</v>
      </c>
    </row>
    <row r="1131" spans="1:17" x14ac:dyDescent="0.25">
      <c r="A1131" t="s">
        <v>5884</v>
      </c>
      <c r="B1131" t="s">
        <v>5885</v>
      </c>
      <c r="C1131" t="s">
        <v>5886</v>
      </c>
      <c r="D1131" t="s">
        <v>5887</v>
      </c>
      <c r="E1131">
        <v>503021</v>
      </c>
      <c r="F1131" t="s">
        <v>6023</v>
      </c>
      <c r="H1131" t="s">
        <v>3394</v>
      </c>
      <c r="I1131" t="s">
        <v>6040</v>
      </c>
      <c r="J1131" t="s">
        <v>6041</v>
      </c>
      <c r="K1131" t="s">
        <v>110</v>
      </c>
      <c r="L1131" t="s">
        <v>3346</v>
      </c>
      <c r="M1131" t="s">
        <v>3344</v>
      </c>
      <c r="N1131" t="s">
        <v>3345</v>
      </c>
      <c r="O1131" t="s">
        <v>3346</v>
      </c>
      <c r="P1131" t="s">
        <v>3343</v>
      </c>
      <c r="Q1131" t="s">
        <v>3346</v>
      </c>
    </row>
    <row r="1132" spans="1:17" x14ac:dyDescent="0.25">
      <c r="A1132" t="s">
        <v>5884</v>
      </c>
      <c r="B1132" t="s">
        <v>5885</v>
      </c>
      <c r="C1132" t="s">
        <v>5886</v>
      </c>
      <c r="D1132" t="s">
        <v>5887</v>
      </c>
      <c r="E1132">
        <v>503021</v>
      </c>
      <c r="F1132" t="s">
        <v>6023</v>
      </c>
      <c r="H1132" t="s">
        <v>3394</v>
      </c>
      <c r="I1132" t="s">
        <v>6042</v>
      </c>
      <c r="J1132" t="s">
        <v>6043</v>
      </c>
      <c r="K1132" t="s">
        <v>38</v>
      </c>
      <c r="L1132" t="s">
        <v>3346</v>
      </c>
      <c r="M1132" t="s">
        <v>3344</v>
      </c>
      <c r="N1132" t="s">
        <v>3345</v>
      </c>
      <c r="O1132" t="s">
        <v>3346</v>
      </c>
      <c r="P1132" t="s">
        <v>3343</v>
      </c>
      <c r="Q1132" t="s">
        <v>3346</v>
      </c>
    </row>
    <row r="1133" spans="1:17" x14ac:dyDescent="0.25">
      <c r="A1133" t="s">
        <v>5884</v>
      </c>
      <c r="B1133" t="s">
        <v>5885</v>
      </c>
      <c r="C1133" t="s">
        <v>5886</v>
      </c>
      <c r="D1133" t="s">
        <v>5887</v>
      </c>
      <c r="E1133">
        <v>503022</v>
      </c>
      <c r="F1133" t="s">
        <v>6044</v>
      </c>
      <c r="H1133" t="s">
        <v>3394</v>
      </c>
      <c r="I1133" t="s">
        <v>6045</v>
      </c>
      <c r="J1133" t="s">
        <v>6046</v>
      </c>
      <c r="K1133" t="s">
        <v>110</v>
      </c>
      <c r="L1133" t="s">
        <v>3343</v>
      </c>
      <c r="M1133" t="s">
        <v>3397</v>
      </c>
      <c r="N1133" t="s">
        <v>3398</v>
      </c>
      <c r="O1133" t="s">
        <v>3346</v>
      </c>
      <c r="P1133" t="s">
        <v>3343</v>
      </c>
      <c r="Q1133" t="s">
        <v>3346</v>
      </c>
    </row>
    <row r="1134" spans="1:17" x14ac:dyDescent="0.25">
      <c r="A1134" t="s">
        <v>5884</v>
      </c>
      <c r="B1134" t="s">
        <v>5885</v>
      </c>
      <c r="C1134" t="s">
        <v>5886</v>
      </c>
      <c r="D1134" t="s">
        <v>5887</v>
      </c>
      <c r="E1134">
        <v>503022</v>
      </c>
      <c r="F1134" t="s">
        <v>6044</v>
      </c>
      <c r="H1134" t="s">
        <v>3394</v>
      </c>
      <c r="I1134" t="s">
        <v>6047</v>
      </c>
      <c r="J1134" t="s">
        <v>6048</v>
      </c>
      <c r="K1134" t="s">
        <v>110</v>
      </c>
      <c r="L1134" t="s">
        <v>3346</v>
      </c>
      <c r="M1134" t="s">
        <v>3397</v>
      </c>
      <c r="N1134" t="s">
        <v>3398</v>
      </c>
      <c r="O1134" t="s">
        <v>3346</v>
      </c>
      <c r="P1134" t="s">
        <v>3343</v>
      </c>
      <c r="Q1134" t="s">
        <v>3346</v>
      </c>
    </row>
    <row r="1135" spans="1:17" x14ac:dyDescent="0.25">
      <c r="A1135" t="s">
        <v>5884</v>
      </c>
      <c r="B1135" t="s">
        <v>5885</v>
      </c>
      <c r="C1135" t="s">
        <v>5886</v>
      </c>
      <c r="D1135" t="s">
        <v>5887</v>
      </c>
      <c r="E1135">
        <v>503023</v>
      </c>
      <c r="F1135" t="s">
        <v>6049</v>
      </c>
      <c r="H1135" t="s">
        <v>3394</v>
      </c>
      <c r="I1135" t="s">
        <v>6050</v>
      </c>
      <c r="J1135" t="s">
        <v>6051</v>
      </c>
      <c r="K1135" t="s">
        <v>110</v>
      </c>
      <c r="L1135" t="s">
        <v>3343</v>
      </c>
      <c r="M1135" t="s">
        <v>3344</v>
      </c>
      <c r="N1135" t="s">
        <v>3345</v>
      </c>
      <c r="O1135" t="s">
        <v>3346</v>
      </c>
      <c r="P1135" t="s">
        <v>3343</v>
      </c>
      <c r="Q1135" t="s">
        <v>3346</v>
      </c>
    </row>
    <row r="1136" spans="1:17" x14ac:dyDescent="0.25">
      <c r="A1136" t="s">
        <v>5884</v>
      </c>
      <c r="B1136" t="s">
        <v>5885</v>
      </c>
      <c r="C1136" t="s">
        <v>5886</v>
      </c>
      <c r="D1136" t="s">
        <v>5887</v>
      </c>
      <c r="E1136">
        <v>503023</v>
      </c>
      <c r="F1136" t="s">
        <v>6049</v>
      </c>
      <c r="H1136" t="s">
        <v>3394</v>
      </c>
      <c r="I1136" t="s">
        <v>6052</v>
      </c>
      <c r="J1136" t="s">
        <v>6053</v>
      </c>
      <c r="K1136" t="s">
        <v>110</v>
      </c>
      <c r="L1136" t="s">
        <v>3346</v>
      </c>
      <c r="M1136" t="s">
        <v>3344</v>
      </c>
      <c r="N1136" t="s">
        <v>3345</v>
      </c>
      <c r="O1136" t="s">
        <v>3346</v>
      </c>
      <c r="P1136" t="s">
        <v>3343</v>
      </c>
      <c r="Q1136" t="s">
        <v>3346</v>
      </c>
    </row>
    <row r="1137" spans="1:17" x14ac:dyDescent="0.25">
      <c r="A1137" t="s">
        <v>5884</v>
      </c>
      <c r="B1137" t="s">
        <v>5885</v>
      </c>
      <c r="C1137" t="s">
        <v>5886</v>
      </c>
      <c r="D1137" t="s">
        <v>5887</v>
      </c>
      <c r="E1137">
        <v>503023</v>
      </c>
      <c r="F1137" t="s">
        <v>6049</v>
      </c>
      <c r="H1137" t="s">
        <v>3394</v>
      </c>
      <c r="I1137" t="s">
        <v>6054</v>
      </c>
      <c r="J1137" t="s">
        <v>6055</v>
      </c>
      <c r="K1137" t="s">
        <v>110</v>
      </c>
      <c r="L1137" t="s">
        <v>3346</v>
      </c>
      <c r="M1137" t="s">
        <v>3344</v>
      </c>
      <c r="N1137" t="s">
        <v>3345</v>
      </c>
      <c r="O1137" t="s">
        <v>3346</v>
      </c>
      <c r="P1137" t="s">
        <v>3343</v>
      </c>
      <c r="Q1137" t="s">
        <v>3346</v>
      </c>
    </row>
    <row r="1138" spans="1:17" x14ac:dyDescent="0.25">
      <c r="A1138" t="s">
        <v>5884</v>
      </c>
      <c r="B1138" t="s">
        <v>5885</v>
      </c>
      <c r="C1138" t="s">
        <v>5886</v>
      </c>
      <c r="D1138" t="s">
        <v>5887</v>
      </c>
      <c r="E1138">
        <v>503024</v>
      </c>
      <c r="F1138" t="s">
        <v>6056</v>
      </c>
      <c r="H1138" t="s">
        <v>6057</v>
      </c>
      <c r="I1138" t="s">
        <v>6058</v>
      </c>
      <c r="J1138" t="s">
        <v>6059</v>
      </c>
      <c r="K1138" t="s">
        <v>110</v>
      </c>
      <c r="L1138" t="s">
        <v>3343</v>
      </c>
      <c r="M1138" t="s">
        <v>3344</v>
      </c>
      <c r="N1138" t="s">
        <v>3360</v>
      </c>
      <c r="O1138" t="s">
        <v>3346</v>
      </c>
      <c r="P1138" t="s">
        <v>3343</v>
      </c>
      <c r="Q1138" t="s">
        <v>3346</v>
      </c>
    </row>
    <row r="1139" spans="1:17" x14ac:dyDescent="0.25">
      <c r="A1139" t="s">
        <v>5884</v>
      </c>
      <c r="B1139" t="s">
        <v>5885</v>
      </c>
      <c r="C1139" t="s">
        <v>5886</v>
      </c>
      <c r="D1139" t="s">
        <v>5887</v>
      </c>
      <c r="E1139">
        <v>503024</v>
      </c>
      <c r="F1139" t="s">
        <v>6056</v>
      </c>
      <c r="H1139" t="s">
        <v>6057</v>
      </c>
      <c r="I1139" t="s">
        <v>6060</v>
      </c>
      <c r="J1139" t="s">
        <v>6061</v>
      </c>
      <c r="K1139" t="s">
        <v>110</v>
      </c>
      <c r="L1139" t="s">
        <v>3346</v>
      </c>
      <c r="M1139" t="s">
        <v>3344</v>
      </c>
      <c r="N1139" t="s">
        <v>3360</v>
      </c>
      <c r="O1139" t="s">
        <v>3346</v>
      </c>
      <c r="P1139" t="s">
        <v>3343</v>
      </c>
      <c r="Q1139" t="s">
        <v>3346</v>
      </c>
    </row>
    <row r="1140" spans="1:17" x14ac:dyDescent="0.25">
      <c r="A1140" t="s">
        <v>5884</v>
      </c>
      <c r="B1140" t="s">
        <v>5885</v>
      </c>
      <c r="C1140" t="s">
        <v>5886</v>
      </c>
      <c r="D1140" t="s">
        <v>5887</v>
      </c>
      <c r="E1140">
        <v>503024</v>
      </c>
      <c r="F1140" t="s">
        <v>6056</v>
      </c>
      <c r="H1140" t="s">
        <v>6057</v>
      </c>
      <c r="I1140" t="s">
        <v>6062</v>
      </c>
      <c r="J1140" t="s">
        <v>6063</v>
      </c>
      <c r="K1140" t="s">
        <v>110</v>
      </c>
      <c r="L1140" t="s">
        <v>3346</v>
      </c>
      <c r="M1140" t="s">
        <v>3344</v>
      </c>
      <c r="N1140" t="s">
        <v>3360</v>
      </c>
      <c r="O1140" t="s">
        <v>3346</v>
      </c>
      <c r="P1140" t="s">
        <v>3343</v>
      </c>
      <c r="Q1140" t="s">
        <v>3346</v>
      </c>
    </row>
    <row r="1141" spans="1:17" x14ac:dyDescent="0.25">
      <c r="A1141" t="s">
        <v>5884</v>
      </c>
      <c r="B1141" t="s">
        <v>5885</v>
      </c>
      <c r="C1141" t="s">
        <v>5886</v>
      </c>
      <c r="D1141" t="s">
        <v>5887</v>
      </c>
      <c r="E1141">
        <v>503024</v>
      </c>
      <c r="F1141" t="s">
        <v>6056</v>
      </c>
      <c r="H1141" t="s">
        <v>6057</v>
      </c>
      <c r="I1141" t="s">
        <v>6064</v>
      </c>
      <c r="J1141" t="s">
        <v>6065</v>
      </c>
      <c r="K1141" t="s">
        <v>110</v>
      </c>
      <c r="L1141" t="s">
        <v>3346</v>
      </c>
      <c r="M1141" t="s">
        <v>3344</v>
      </c>
      <c r="N1141" t="s">
        <v>3360</v>
      </c>
      <c r="O1141" t="s">
        <v>3346</v>
      </c>
      <c r="P1141" t="s">
        <v>3343</v>
      </c>
      <c r="Q1141" t="s">
        <v>3346</v>
      </c>
    </row>
    <row r="1142" spans="1:17" x14ac:dyDescent="0.25">
      <c r="A1142" t="s">
        <v>5884</v>
      </c>
      <c r="B1142" t="s">
        <v>5885</v>
      </c>
      <c r="C1142" t="s">
        <v>5886</v>
      </c>
      <c r="D1142" t="s">
        <v>5887</v>
      </c>
      <c r="E1142">
        <v>503025</v>
      </c>
      <c r="F1142" t="s">
        <v>156</v>
      </c>
      <c r="G1142" t="s">
        <v>6066</v>
      </c>
      <c r="H1142" t="s">
        <v>3394</v>
      </c>
      <c r="I1142" t="s">
        <v>6067</v>
      </c>
      <c r="J1142" t="s">
        <v>200</v>
      </c>
      <c r="K1142" t="s">
        <v>110</v>
      </c>
      <c r="L1142" t="s">
        <v>3343</v>
      </c>
      <c r="M1142" t="s">
        <v>3344</v>
      </c>
      <c r="N1142" t="s">
        <v>3360</v>
      </c>
      <c r="O1142" t="s">
        <v>3346</v>
      </c>
      <c r="P1142" t="s">
        <v>3343</v>
      </c>
      <c r="Q1142" t="s">
        <v>3346</v>
      </c>
    </row>
    <row r="1143" spans="1:17" x14ac:dyDescent="0.25">
      <c r="A1143" t="s">
        <v>5884</v>
      </c>
      <c r="B1143" t="s">
        <v>5885</v>
      </c>
      <c r="C1143" t="s">
        <v>5886</v>
      </c>
      <c r="D1143" t="s">
        <v>5887</v>
      </c>
      <c r="E1143">
        <v>503025</v>
      </c>
      <c r="F1143" t="s">
        <v>156</v>
      </c>
      <c r="G1143" t="s">
        <v>6066</v>
      </c>
      <c r="H1143" t="s">
        <v>3394</v>
      </c>
      <c r="I1143" t="s">
        <v>6068</v>
      </c>
      <c r="J1143" t="s">
        <v>6069</v>
      </c>
      <c r="K1143" t="s">
        <v>110</v>
      </c>
      <c r="L1143" t="s">
        <v>3346</v>
      </c>
      <c r="M1143" t="s">
        <v>3344</v>
      </c>
      <c r="N1143" t="s">
        <v>3360</v>
      </c>
      <c r="O1143" t="s">
        <v>3346</v>
      </c>
      <c r="P1143" t="s">
        <v>3343</v>
      </c>
      <c r="Q1143" t="s">
        <v>3346</v>
      </c>
    </row>
    <row r="1144" spans="1:17" x14ac:dyDescent="0.25">
      <c r="A1144" t="s">
        <v>5884</v>
      </c>
      <c r="B1144" t="s">
        <v>5885</v>
      </c>
      <c r="C1144" t="s">
        <v>5886</v>
      </c>
      <c r="D1144" t="s">
        <v>5887</v>
      </c>
      <c r="E1144">
        <v>503025</v>
      </c>
      <c r="F1144" t="s">
        <v>156</v>
      </c>
      <c r="G1144" t="s">
        <v>6066</v>
      </c>
      <c r="H1144" t="s">
        <v>3394</v>
      </c>
      <c r="I1144" t="s">
        <v>6070</v>
      </c>
      <c r="J1144" t="s">
        <v>6071</v>
      </c>
      <c r="K1144" t="s">
        <v>110</v>
      </c>
      <c r="L1144" t="s">
        <v>3346</v>
      </c>
      <c r="M1144" t="s">
        <v>3344</v>
      </c>
      <c r="N1144" t="s">
        <v>3360</v>
      </c>
      <c r="O1144" t="s">
        <v>3346</v>
      </c>
      <c r="P1144" t="s">
        <v>3343</v>
      </c>
      <c r="Q1144" t="s">
        <v>3346</v>
      </c>
    </row>
    <row r="1145" spans="1:17" x14ac:dyDescent="0.25">
      <c r="A1145" t="s">
        <v>5884</v>
      </c>
      <c r="B1145" t="s">
        <v>5885</v>
      </c>
      <c r="C1145" t="s">
        <v>5886</v>
      </c>
      <c r="D1145" t="s">
        <v>5887</v>
      </c>
      <c r="E1145">
        <v>503025</v>
      </c>
      <c r="F1145" t="s">
        <v>156</v>
      </c>
      <c r="G1145" t="s">
        <v>6066</v>
      </c>
      <c r="H1145" t="s">
        <v>3394</v>
      </c>
      <c r="I1145" t="s">
        <v>6072</v>
      </c>
      <c r="J1145" t="s">
        <v>2575</v>
      </c>
      <c r="K1145" t="s">
        <v>110</v>
      </c>
      <c r="L1145" t="s">
        <v>3346</v>
      </c>
      <c r="M1145" t="s">
        <v>3344</v>
      </c>
      <c r="N1145" t="s">
        <v>3360</v>
      </c>
      <c r="O1145" t="s">
        <v>3346</v>
      </c>
      <c r="P1145" t="s">
        <v>3343</v>
      </c>
      <c r="Q1145" t="s">
        <v>3346</v>
      </c>
    </row>
    <row r="1146" spans="1:17" x14ac:dyDescent="0.25">
      <c r="A1146" t="s">
        <v>5884</v>
      </c>
      <c r="B1146" t="s">
        <v>5885</v>
      </c>
      <c r="C1146" t="s">
        <v>5886</v>
      </c>
      <c r="D1146" t="s">
        <v>5887</v>
      </c>
      <c r="E1146">
        <v>503025</v>
      </c>
      <c r="F1146" t="s">
        <v>156</v>
      </c>
      <c r="G1146" t="s">
        <v>6066</v>
      </c>
      <c r="H1146" t="s">
        <v>3394</v>
      </c>
      <c r="I1146" t="s">
        <v>6073</v>
      </c>
      <c r="J1146" t="s">
        <v>3660</v>
      </c>
      <c r="K1146" t="s">
        <v>110</v>
      </c>
      <c r="L1146" t="s">
        <v>3346</v>
      </c>
      <c r="M1146" t="s">
        <v>3344</v>
      </c>
      <c r="N1146" t="s">
        <v>3360</v>
      </c>
      <c r="O1146" t="s">
        <v>3346</v>
      </c>
      <c r="P1146" t="s">
        <v>3343</v>
      </c>
      <c r="Q1146" t="s">
        <v>3346</v>
      </c>
    </row>
    <row r="1147" spans="1:17" x14ac:dyDescent="0.25">
      <c r="A1147" t="s">
        <v>5884</v>
      </c>
      <c r="B1147" t="s">
        <v>5885</v>
      </c>
      <c r="C1147" t="s">
        <v>5886</v>
      </c>
      <c r="D1147" t="s">
        <v>5887</v>
      </c>
      <c r="E1147">
        <v>503025</v>
      </c>
      <c r="F1147" t="s">
        <v>156</v>
      </c>
      <c r="G1147" t="s">
        <v>6066</v>
      </c>
      <c r="H1147" t="s">
        <v>3394</v>
      </c>
      <c r="I1147" t="s">
        <v>6074</v>
      </c>
      <c r="J1147" t="s">
        <v>6075</v>
      </c>
      <c r="K1147" t="s">
        <v>110</v>
      </c>
      <c r="L1147" t="s">
        <v>3346</v>
      </c>
      <c r="M1147" t="s">
        <v>3344</v>
      </c>
      <c r="N1147" t="s">
        <v>3360</v>
      </c>
      <c r="O1147" t="s">
        <v>3346</v>
      </c>
      <c r="P1147" t="s">
        <v>3343</v>
      </c>
      <c r="Q1147" t="s">
        <v>3346</v>
      </c>
    </row>
    <row r="1148" spans="1:17" x14ac:dyDescent="0.25">
      <c r="A1148" t="s">
        <v>5884</v>
      </c>
      <c r="B1148" t="s">
        <v>5885</v>
      </c>
      <c r="C1148" t="s">
        <v>5886</v>
      </c>
      <c r="D1148" t="s">
        <v>5887</v>
      </c>
      <c r="E1148">
        <v>503025</v>
      </c>
      <c r="F1148" t="s">
        <v>156</v>
      </c>
      <c r="G1148" t="s">
        <v>6066</v>
      </c>
      <c r="H1148" t="s">
        <v>3394</v>
      </c>
      <c r="I1148" t="s">
        <v>6076</v>
      </c>
      <c r="J1148" t="s">
        <v>6077</v>
      </c>
      <c r="K1148" t="s">
        <v>110</v>
      </c>
      <c r="L1148" t="s">
        <v>3346</v>
      </c>
      <c r="M1148" t="s">
        <v>3344</v>
      </c>
      <c r="N1148" t="s">
        <v>3360</v>
      </c>
      <c r="O1148" t="s">
        <v>3346</v>
      </c>
      <c r="P1148" t="s">
        <v>3343</v>
      </c>
      <c r="Q1148" t="s">
        <v>3346</v>
      </c>
    </row>
    <row r="1149" spans="1:17" x14ac:dyDescent="0.25">
      <c r="A1149" t="s">
        <v>5884</v>
      </c>
      <c r="B1149" t="s">
        <v>5885</v>
      </c>
      <c r="C1149" t="s">
        <v>5886</v>
      </c>
      <c r="D1149" t="s">
        <v>5887</v>
      </c>
      <c r="E1149">
        <v>503025</v>
      </c>
      <c r="F1149" t="s">
        <v>156</v>
      </c>
      <c r="G1149" t="s">
        <v>6066</v>
      </c>
      <c r="H1149" t="s">
        <v>3394</v>
      </c>
      <c r="I1149" t="s">
        <v>6078</v>
      </c>
      <c r="J1149" t="s">
        <v>6079</v>
      </c>
      <c r="K1149" t="s">
        <v>110</v>
      </c>
      <c r="L1149" t="s">
        <v>3346</v>
      </c>
      <c r="M1149" t="s">
        <v>3344</v>
      </c>
      <c r="N1149" t="s">
        <v>3360</v>
      </c>
      <c r="O1149" t="s">
        <v>3346</v>
      </c>
      <c r="P1149" t="s">
        <v>3343</v>
      </c>
      <c r="Q1149" t="s">
        <v>3346</v>
      </c>
    </row>
    <row r="1150" spans="1:17" x14ac:dyDescent="0.25">
      <c r="A1150" t="s">
        <v>5884</v>
      </c>
      <c r="B1150" t="s">
        <v>5885</v>
      </c>
      <c r="C1150" t="s">
        <v>5886</v>
      </c>
      <c r="D1150" t="s">
        <v>5887</v>
      </c>
      <c r="E1150">
        <v>503026</v>
      </c>
      <c r="F1150" t="s">
        <v>6080</v>
      </c>
      <c r="G1150" t="s">
        <v>6081</v>
      </c>
      <c r="H1150" t="s">
        <v>6082</v>
      </c>
      <c r="I1150" t="s">
        <v>6083</v>
      </c>
      <c r="J1150" t="s">
        <v>6084</v>
      </c>
      <c r="K1150" t="s">
        <v>110</v>
      </c>
      <c r="L1150" t="s">
        <v>3343</v>
      </c>
      <c r="M1150" t="s">
        <v>3397</v>
      </c>
      <c r="N1150" t="s">
        <v>4061</v>
      </c>
      <c r="O1150" t="s">
        <v>3346</v>
      </c>
      <c r="P1150" t="s">
        <v>3343</v>
      </c>
      <c r="Q1150" t="s">
        <v>3346</v>
      </c>
    </row>
    <row r="1151" spans="1:17" x14ac:dyDescent="0.25">
      <c r="A1151" t="s">
        <v>5884</v>
      </c>
      <c r="B1151" t="s">
        <v>5885</v>
      </c>
      <c r="C1151" t="s">
        <v>5886</v>
      </c>
      <c r="D1151" t="s">
        <v>5887</v>
      </c>
      <c r="E1151">
        <v>503027</v>
      </c>
      <c r="F1151" t="s">
        <v>6085</v>
      </c>
      <c r="G1151" t="s">
        <v>6086</v>
      </c>
      <c r="H1151" t="s">
        <v>6087</v>
      </c>
      <c r="I1151" t="s">
        <v>6088</v>
      </c>
      <c r="J1151" t="s">
        <v>6089</v>
      </c>
      <c r="K1151" t="s">
        <v>110</v>
      </c>
      <c r="L1151" t="s">
        <v>3343</v>
      </c>
      <c r="M1151" t="s">
        <v>3397</v>
      </c>
      <c r="N1151" t="s">
        <v>6090</v>
      </c>
      <c r="O1151" t="s">
        <v>3346</v>
      </c>
      <c r="P1151" t="s">
        <v>3343</v>
      </c>
      <c r="Q1151" t="s">
        <v>3346</v>
      </c>
    </row>
    <row r="1152" spans="1:17" x14ac:dyDescent="0.25">
      <c r="A1152" t="s">
        <v>5884</v>
      </c>
      <c r="B1152" t="s">
        <v>5885</v>
      </c>
      <c r="C1152" t="s">
        <v>5886</v>
      </c>
      <c r="D1152" t="s">
        <v>5887</v>
      </c>
      <c r="E1152">
        <v>503027</v>
      </c>
      <c r="F1152" t="s">
        <v>6085</v>
      </c>
      <c r="G1152" t="s">
        <v>6086</v>
      </c>
      <c r="H1152" t="s">
        <v>6087</v>
      </c>
      <c r="I1152" t="s">
        <v>6091</v>
      </c>
      <c r="J1152" t="s">
        <v>6092</v>
      </c>
      <c r="K1152" t="s">
        <v>110</v>
      </c>
      <c r="L1152" t="s">
        <v>3346</v>
      </c>
      <c r="M1152" t="s">
        <v>3397</v>
      </c>
      <c r="N1152" t="s">
        <v>6090</v>
      </c>
      <c r="O1152" t="s">
        <v>3346</v>
      </c>
      <c r="P1152" t="s">
        <v>3343</v>
      </c>
      <c r="Q1152" t="s">
        <v>3346</v>
      </c>
    </row>
    <row r="1153" spans="1:17" x14ac:dyDescent="0.25">
      <c r="A1153" t="s">
        <v>5884</v>
      </c>
      <c r="B1153" t="s">
        <v>5885</v>
      </c>
      <c r="C1153" t="s">
        <v>5886</v>
      </c>
      <c r="D1153" t="s">
        <v>5887</v>
      </c>
      <c r="E1153">
        <v>503027</v>
      </c>
      <c r="F1153" t="s">
        <v>6085</v>
      </c>
      <c r="G1153" t="s">
        <v>6086</v>
      </c>
      <c r="H1153" t="s">
        <v>6087</v>
      </c>
      <c r="I1153" t="s">
        <v>6093</v>
      </c>
      <c r="J1153" t="s">
        <v>6094</v>
      </c>
      <c r="K1153" t="s">
        <v>110</v>
      </c>
      <c r="L1153" t="s">
        <v>3346</v>
      </c>
      <c r="M1153" t="s">
        <v>3397</v>
      </c>
      <c r="N1153" t="s">
        <v>6090</v>
      </c>
      <c r="O1153" t="s">
        <v>3346</v>
      </c>
      <c r="P1153" t="s">
        <v>3343</v>
      </c>
      <c r="Q1153" t="s">
        <v>3346</v>
      </c>
    </row>
    <row r="1154" spans="1:17" x14ac:dyDescent="0.25">
      <c r="A1154" t="s">
        <v>5884</v>
      </c>
      <c r="B1154" t="s">
        <v>5885</v>
      </c>
      <c r="C1154" t="s">
        <v>5886</v>
      </c>
      <c r="D1154" t="s">
        <v>5887</v>
      </c>
      <c r="E1154">
        <v>503028</v>
      </c>
      <c r="F1154" t="s">
        <v>6095</v>
      </c>
      <c r="G1154" t="s">
        <v>6096</v>
      </c>
      <c r="H1154" t="s">
        <v>3394</v>
      </c>
      <c r="I1154" t="s">
        <v>6097</v>
      </c>
      <c r="J1154" t="s">
        <v>5078</v>
      </c>
      <c r="K1154" t="s">
        <v>110</v>
      </c>
      <c r="L1154" t="s">
        <v>3343</v>
      </c>
      <c r="M1154" t="s">
        <v>3397</v>
      </c>
      <c r="N1154" t="s">
        <v>3398</v>
      </c>
      <c r="O1154" t="s">
        <v>3346</v>
      </c>
      <c r="P1154" t="s">
        <v>3346</v>
      </c>
      <c r="Q1154" t="s">
        <v>3346</v>
      </c>
    </row>
    <row r="1155" spans="1:17" x14ac:dyDescent="0.25">
      <c r="A1155" t="s">
        <v>5884</v>
      </c>
      <c r="B1155" t="s">
        <v>5885</v>
      </c>
      <c r="C1155" t="s">
        <v>5886</v>
      </c>
      <c r="D1155" t="s">
        <v>5887</v>
      </c>
      <c r="E1155">
        <v>503029</v>
      </c>
      <c r="F1155" t="s">
        <v>6098</v>
      </c>
      <c r="G1155" t="s">
        <v>6099</v>
      </c>
      <c r="H1155" t="s">
        <v>3394</v>
      </c>
      <c r="I1155" t="s">
        <v>6100</v>
      </c>
      <c r="J1155" t="s">
        <v>6101</v>
      </c>
      <c r="K1155" t="s">
        <v>110</v>
      </c>
      <c r="L1155" t="s">
        <v>3343</v>
      </c>
      <c r="M1155" t="s">
        <v>3397</v>
      </c>
      <c r="N1155" t="s">
        <v>3398</v>
      </c>
      <c r="O1155" t="s">
        <v>3346</v>
      </c>
      <c r="P1155" t="s">
        <v>3346</v>
      </c>
      <c r="Q1155" t="s">
        <v>3346</v>
      </c>
    </row>
    <row r="1156" spans="1:17" x14ac:dyDescent="0.25">
      <c r="A1156" t="s">
        <v>5884</v>
      </c>
      <c r="B1156" t="s">
        <v>5885</v>
      </c>
      <c r="C1156" t="s">
        <v>6102</v>
      </c>
      <c r="D1156" t="s">
        <v>6103</v>
      </c>
      <c r="E1156">
        <v>504001</v>
      </c>
      <c r="F1156" t="s">
        <v>102</v>
      </c>
      <c r="G1156" t="s">
        <v>3349</v>
      </c>
      <c r="H1156" t="s">
        <v>3350</v>
      </c>
      <c r="I1156" t="s">
        <v>6104</v>
      </c>
      <c r="J1156" t="s">
        <v>103</v>
      </c>
      <c r="K1156" t="s">
        <v>110</v>
      </c>
      <c r="L1156" t="s">
        <v>3343</v>
      </c>
      <c r="M1156" t="s">
        <v>3344</v>
      </c>
      <c r="N1156" t="s">
        <v>3345</v>
      </c>
      <c r="O1156" t="s">
        <v>3346</v>
      </c>
      <c r="P1156" t="s">
        <v>3343</v>
      </c>
      <c r="Q1156" t="s">
        <v>3346</v>
      </c>
    </row>
    <row r="1157" spans="1:17" x14ac:dyDescent="0.25">
      <c r="A1157" t="s">
        <v>5884</v>
      </c>
      <c r="B1157" t="s">
        <v>5885</v>
      </c>
      <c r="C1157" t="s">
        <v>6102</v>
      </c>
      <c r="D1157" t="s">
        <v>6103</v>
      </c>
      <c r="E1157">
        <v>504002</v>
      </c>
      <c r="F1157" t="s">
        <v>6105</v>
      </c>
      <c r="G1157" t="s">
        <v>6106</v>
      </c>
      <c r="H1157" t="s">
        <v>6107</v>
      </c>
      <c r="I1157" t="s">
        <v>6108</v>
      </c>
      <c r="J1157" t="s">
        <v>6109</v>
      </c>
      <c r="K1157" t="s">
        <v>110</v>
      </c>
      <c r="L1157" t="s">
        <v>3343</v>
      </c>
      <c r="M1157" t="s">
        <v>3344</v>
      </c>
      <c r="N1157" t="s">
        <v>3345</v>
      </c>
      <c r="O1157" t="s">
        <v>3346</v>
      </c>
      <c r="P1157" t="s">
        <v>3343</v>
      </c>
      <c r="Q1157" t="s">
        <v>3346</v>
      </c>
    </row>
    <row r="1158" spans="1:17" x14ac:dyDescent="0.25">
      <c r="A1158" t="s">
        <v>5884</v>
      </c>
      <c r="B1158" t="s">
        <v>5885</v>
      </c>
      <c r="C1158" t="s">
        <v>6102</v>
      </c>
      <c r="D1158" t="s">
        <v>6103</v>
      </c>
      <c r="E1158">
        <v>504003</v>
      </c>
      <c r="F1158" t="s">
        <v>6110</v>
      </c>
      <c r="G1158" t="s">
        <v>6111</v>
      </c>
      <c r="H1158" t="s">
        <v>6112</v>
      </c>
      <c r="I1158" t="s">
        <v>6113</v>
      </c>
      <c r="J1158" t="s">
        <v>6114</v>
      </c>
      <c r="K1158" t="s">
        <v>110</v>
      </c>
      <c r="L1158" t="s">
        <v>3343</v>
      </c>
      <c r="M1158" t="s">
        <v>4213</v>
      </c>
      <c r="N1158" t="s">
        <v>6115</v>
      </c>
      <c r="O1158" t="s">
        <v>3346</v>
      </c>
      <c r="P1158" t="s">
        <v>3343</v>
      </c>
      <c r="Q1158" t="s">
        <v>3346</v>
      </c>
    </row>
    <row r="1159" spans="1:17" x14ac:dyDescent="0.25">
      <c r="A1159" t="s">
        <v>5884</v>
      </c>
      <c r="B1159" t="s">
        <v>5885</v>
      </c>
      <c r="C1159" t="s">
        <v>6102</v>
      </c>
      <c r="D1159" t="s">
        <v>6103</v>
      </c>
      <c r="E1159">
        <v>504004</v>
      </c>
      <c r="F1159" t="s">
        <v>6116</v>
      </c>
      <c r="G1159" t="s">
        <v>6117</v>
      </c>
      <c r="H1159" t="s">
        <v>6118</v>
      </c>
      <c r="I1159" t="s">
        <v>6119</v>
      </c>
      <c r="J1159" t="s">
        <v>6120</v>
      </c>
      <c r="K1159" t="s">
        <v>110</v>
      </c>
      <c r="L1159" t="s">
        <v>3343</v>
      </c>
      <c r="M1159" t="s">
        <v>3344</v>
      </c>
      <c r="N1159" t="s">
        <v>3360</v>
      </c>
      <c r="O1159" t="s">
        <v>3346</v>
      </c>
      <c r="P1159" t="s">
        <v>3343</v>
      </c>
      <c r="Q1159" t="s">
        <v>3346</v>
      </c>
    </row>
    <row r="1160" spans="1:17" x14ac:dyDescent="0.25">
      <c r="A1160" t="s">
        <v>5884</v>
      </c>
      <c r="B1160" t="s">
        <v>5885</v>
      </c>
      <c r="C1160" t="s">
        <v>6102</v>
      </c>
      <c r="D1160" t="s">
        <v>6103</v>
      </c>
      <c r="E1160">
        <v>504005</v>
      </c>
      <c r="F1160" t="s">
        <v>6121</v>
      </c>
      <c r="H1160" t="s">
        <v>6122</v>
      </c>
      <c r="I1160" t="s">
        <v>6123</v>
      </c>
      <c r="J1160" t="s">
        <v>6124</v>
      </c>
      <c r="K1160" t="s">
        <v>110</v>
      </c>
      <c r="L1160" t="s">
        <v>3343</v>
      </c>
      <c r="M1160" t="s">
        <v>4213</v>
      </c>
      <c r="N1160" t="s">
        <v>6115</v>
      </c>
      <c r="O1160" t="s">
        <v>3346</v>
      </c>
      <c r="P1160" t="s">
        <v>3343</v>
      </c>
      <c r="Q1160" t="s">
        <v>3346</v>
      </c>
    </row>
    <row r="1161" spans="1:17" x14ac:dyDescent="0.25">
      <c r="A1161" t="s">
        <v>5884</v>
      </c>
      <c r="B1161" t="s">
        <v>5885</v>
      </c>
      <c r="C1161" t="s">
        <v>6102</v>
      </c>
      <c r="D1161" t="s">
        <v>6103</v>
      </c>
      <c r="E1161">
        <v>504007</v>
      </c>
      <c r="F1161" t="s">
        <v>6125</v>
      </c>
      <c r="G1161" t="s">
        <v>6126</v>
      </c>
      <c r="H1161" t="s">
        <v>6127</v>
      </c>
      <c r="I1161" t="s">
        <v>6128</v>
      </c>
      <c r="J1161" t="s">
        <v>6129</v>
      </c>
      <c r="K1161" t="s">
        <v>110</v>
      </c>
      <c r="L1161" t="s">
        <v>3343</v>
      </c>
      <c r="M1161" t="s">
        <v>3344</v>
      </c>
      <c r="N1161" t="s">
        <v>3345</v>
      </c>
      <c r="O1161" t="s">
        <v>3346</v>
      </c>
      <c r="P1161" t="s">
        <v>3343</v>
      </c>
      <c r="Q1161" t="s">
        <v>3346</v>
      </c>
    </row>
    <row r="1162" spans="1:17" x14ac:dyDescent="0.25">
      <c r="A1162" t="s">
        <v>5884</v>
      </c>
      <c r="B1162" t="s">
        <v>5885</v>
      </c>
      <c r="C1162" t="s">
        <v>6102</v>
      </c>
      <c r="D1162" t="s">
        <v>6103</v>
      </c>
      <c r="E1162">
        <v>504008</v>
      </c>
      <c r="F1162" t="s">
        <v>4930</v>
      </c>
      <c r="G1162" t="s">
        <v>5689</v>
      </c>
      <c r="H1162" t="s">
        <v>4932</v>
      </c>
      <c r="I1162" t="s">
        <v>6130</v>
      </c>
      <c r="J1162" t="s">
        <v>6131</v>
      </c>
      <c r="K1162" t="s">
        <v>110</v>
      </c>
      <c r="L1162" t="s">
        <v>3343</v>
      </c>
      <c r="M1162" t="s">
        <v>3344</v>
      </c>
      <c r="N1162" t="s">
        <v>3345</v>
      </c>
      <c r="O1162" t="s">
        <v>3346</v>
      </c>
      <c r="P1162" t="s">
        <v>3346</v>
      </c>
      <c r="Q1162" t="s">
        <v>3346</v>
      </c>
    </row>
    <row r="1163" spans="1:17" x14ac:dyDescent="0.25">
      <c r="A1163" t="s">
        <v>5884</v>
      </c>
      <c r="B1163" t="s">
        <v>5885</v>
      </c>
      <c r="C1163" t="s">
        <v>6102</v>
      </c>
      <c r="D1163" t="s">
        <v>6103</v>
      </c>
      <c r="E1163">
        <v>504009</v>
      </c>
      <c r="F1163" t="s">
        <v>6132</v>
      </c>
      <c r="G1163" t="s">
        <v>6133</v>
      </c>
      <c r="H1163" t="s">
        <v>3691</v>
      </c>
      <c r="I1163" t="s">
        <v>6134</v>
      </c>
      <c r="J1163" t="s">
        <v>6135</v>
      </c>
      <c r="K1163" t="s">
        <v>110</v>
      </c>
      <c r="L1163" t="s">
        <v>3343</v>
      </c>
      <c r="M1163" t="s">
        <v>3344</v>
      </c>
      <c r="N1163" t="s">
        <v>3345</v>
      </c>
      <c r="O1163" t="s">
        <v>3346</v>
      </c>
      <c r="P1163" t="s">
        <v>3346</v>
      </c>
      <c r="Q1163" t="s">
        <v>3346</v>
      </c>
    </row>
    <row r="1164" spans="1:17" x14ac:dyDescent="0.25">
      <c r="A1164" t="s">
        <v>5884</v>
      </c>
      <c r="B1164" t="s">
        <v>5885</v>
      </c>
      <c r="C1164" t="s">
        <v>6102</v>
      </c>
      <c r="D1164" t="s">
        <v>6103</v>
      </c>
      <c r="E1164">
        <v>504010</v>
      </c>
      <c r="F1164" t="s">
        <v>6121</v>
      </c>
      <c r="G1164" t="s">
        <v>6136</v>
      </c>
      <c r="H1164" t="s">
        <v>6137</v>
      </c>
      <c r="I1164" t="s">
        <v>6138</v>
      </c>
      <c r="J1164" t="s">
        <v>6139</v>
      </c>
      <c r="K1164" t="s">
        <v>110</v>
      </c>
      <c r="L1164" t="s">
        <v>3343</v>
      </c>
      <c r="M1164" t="s">
        <v>3344</v>
      </c>
      <c r="N1164" t="s">
        <v>3345</v>
      </c>
      <c r="O1164" t="s">
        <v>3346</v>
      </c>
      <c r="P1164" t="s">
        <v>3346</v>
      </c>
      <c r="Q1164" t="s">
        <v>3346</v>
      </c>
    </row>
    <row r="1165" spans="1:17" x14ac:dyDescent="0.25">
      <c r="A1165" t="s">
        <v>5884</v>
      </c>
      <c r="B1165" t="s">
        <v>5885</v>
      </c>
      <c r="C1165" t="s">
        <v>6102</v>
      </c>
      <c r="D1165" t="s">
        <v>6103</v>
      </c>
      <c r="E1165">
        <v>504011</v>
      </c>
      <c r="F1165" t="s">
        <v>6140</v>
      </c>
      <c r="G1165" t="s">
        <v>6141</v>
      </c>
      <c r="H1165" t="s">
        <v>3691</v>
      </c>
      <c r="I1165" t="s">
        <v>6142</v>
      </c>
      <c r="J1165" t="s">
        <v>6143</v>
      </c>
      <c r="K1165" t="s">
        <v>110</v>
      </c>
      <c r="L1165" t="s">
        <v>3343</v>
      </c>
      <c r="M1165" t="s">
        <v>3344</v>
      </c>
      <c r="N1165" t="s">
        <v>3345</v>
      </c>
      <c r="O1165" t="s">
        <v>3346</v>
      </c>
      <c r="P1165" t="s">
        <v>3346</v>
      </c>
      <c r="Q1165" t="s">
        <v>3346</v>
      </c>
    </row>
    <row r="1166" spans="1:17" x14ac:dyDescent="0.25">
      <c r="A1166" t="s">
        <v>5884</v>
      </c>
      <c r="B1166" t="s">
        <v>5885</v>
      </c>
      <c r="C1166" t="s">
        <v>6144</v>
      </c>
      <c r="D1166" t="s">
        <v>6145</v>
      </c>
      <c r="E1166">
        <v>505001</v>
      </c>
      <c r="F1166" t="s">
        <v>3711</v>
      </c>
      <c r="G1166" t="s">
        <v>3574</v>
      </c>
      <c r="H1166" t="s">
        <v>3350</v>
      </c>
      <c r="I1166" t="s">
        <v>6146</v>
      </c>
      <c r="J1166" t="s">
        <v>154</v>
      </c>
      <c r="K1166" t="s">
        <v>110</v>
      </c>
      <c r="L1166" t="s">
        <v>3343</v>
      </c>
      <c r="M1166" t="s">
        <v>3344</v>
      </c>
      <c r="N1166" t="s">
        <v>3345</v>
      </c>
      <c r="O1166" t="s">
        <v>3346</v>
      </c>
      <c r="P1166" t="s">
        <v>3343</v>
      </c>
      <c r="Q1166" t="s">
        <v>3346</v>
      </c>
    </row>
    <row r="1167" spans="1:17" x14ac:dyDescent="0.25">
      <c r="A1167" t="s">
        <v>5884</v>
      </c>
      <c r="B1167" t="s">
        <v>5885</v>
      </c>
      <c r="C1167" t="s">
        <v>6144</v>
      </c>
      <c r="D1167" t="s">
        <v>6145</v>
      </c>
      <c r="E1167">
        <v>505002</v>
      </c>
      <c r="F1167" t="s">
        <v>102</v>
      </c>
      <c r="G1167" t="s">
        <v>3349</v>
      </c>
      <c r="H1167" t="s">
        <v>3350</v>
      </c>
      <c r="I1167" t="s">
        <v>6147</v>
      </c>
      <c r="J1167" t="s">
        <v>864</v>
      </c>
      <c r="K1167" t="s">
        <v>110</v>
      </c>
      <c r="L1167" t="s">
        <v>3343</v>
      </c>
      <c r="M1167" t="s">
        <v>3344</v>
      </c>
      <c r="N1167" t="s">
        <v>3345</v>
      </c>
      <c r="O1167" t="s">
        <v>3346</v>
      </c>
      <c r="P1167" t="s">
        <v>3343</v>
      </c>
      <c r="Q1167" t="s">
        <v>3346</v>
      </c>
    </row>
    <row r="1168" spans="1:17" x14ac:dyDescent="0.25">
      <c r="A1168" t="s">
        <v>5884</v>
      </c>
      <c r="B1168" t="s">
        <v>5885</v>
      </c>
      <c r="C1168" t="s">
        <v>6144</v>
      </c>
      <c r="D1168" t="s">
        <v>6145</v>
      </c>
      <c r="E1168">
        <v>505002</v>
      </c>
      <c r="F1168" t="s">
        <v>102</v>
      </c>
      <c r="G1168" t="s">
        <v>3349</v>
      </c>
      <c r="H1168" t="s">
        <v>3350</v>
      </c>
      <c r="I1168" t="s">
        <v>6148</v>
      </c>
      <c r="J1168" t="s">
        <v>6149</v>
      </c>
      <c r="K1168" t="s">
        <v>110</v>
      </c>
      <c r="L1168" t="s">
        <v>3346</v>
      </c>
      <c r="M1168" t="s">
        <v>3344</v>
      </c>
      <c r="N1168" t="s">
        <v>3345</v>
      </c>
      <c r="O1168" t="s">
        <v>3346</v>
      </c>
      <c r="P1168" t="s">
        <v>3343</v>
      </c>
      <c r="Q1168" t="s">
        <v>3346</v>
      </c>
    </row>
    <row r="1169" spans="1:17" x14ac:dyDescent="0.25">
      <c r="A1169" t="s">
        <v>5884</v>
      </c>
      <c r="B1169" t="s">
        <v>5885</v>
      </c>
      <c r="C1169" t="s">
        <v>6144</v>
      </c>
      <c r="D1169" t="s">
        <v>6145</v>
      </c>
      <c r="E1169">
        <v>505002</v>
      </c>
      <c r="F1169" t="s">
        <v>102</v>
      </c>
      <c r="G1169" t="s">
        <v>3349</v>
      </c>
      <c r="H1169" t="s">
        <v>3350</v>
      </c>
      <c r="I1169" t="s">
        <v>6150</v>
      </c>
      <c r="J1169" t="s">
        <v>6151</v>
      </c>
      <c r="K1169" t="s">
        <v>110</v>
      </c>
      <c r="L1169" t="s">
        <v>3346</v>
      </c>
      <c r="M1169" t="s">
        <v>3344</v>
      </c>
      <c r="N1169" t="s">
        <v>3345</v>
      </c>
      <c r="O1169" t="s">
        <v>3346</v>
      </c>
      <c r="P1169" t="s">
        <v>3343</v>
      </c>
      <c r="Q1169" t="s">
        <v>3346</v>
      </c>
    </row>
    <row r="1170" spans="1:17" x14ac:dyDescent="0.25">
      <c r="A1170" t="s">
        <v>5884</v>
      </c>
      <c r="B1170" t="s">
        <v>5885</v>
      </c>
      <c r="C1170" t="s">
        <v>6144</v>
      </c>
      <c r="D1170" t="s">
        <v>6145</v>
      </c>
      <c r="E1170">
        <v>505002</v>
      </c>
      <c r="F1170" t="s">
        <v>102</v>
      </c>
      <c r="G1170" t="s">
        <v>3349</v>
      </c>
      <c r="H1170" t="s">
        <v>3350</v>
      </c>
      <c r="I1170" t="s">
        <v>6152</v>
      </c>
      <c r="J1170" t="s">
        <v>6153</v>
      </c>
      <c r="K1170" t="s">
        <v>110</v>
      </c>
      <c r="L1170" t="s">
        <v>3346</v>
      </c>
      <c r="M1170" t="s">
        <v>3344</v>
      </c>
      <c r="N1170" t="s">
        <v>3345</v>
      </c>
      <c r="O1170" t="s">
        <v>3346</v>
      </c>
      <c r="P1170" t="s">
        <v>3343</v>
      </c>
      <c r="Q1170" t="s">
        <v>3346</v>
      </c>
    </row>
    <row r="1171" spans="1:17" x14ac:dyDescent="0.25">
      <c r="A1171" t="s">
        <v>5884</v>
      </c>
      <c r="B1171" t="s">
        <v>5885</v>
      </c>
      <c r="C1171" t="s">
        <v>6144</v>
      </c>
      <c r="D1171" t="s">
        <v>6145</v>
      </c>
      <c r="E1171">
        <v>505002</v>
      </c>
      <c r="F1171" t="s">
        <v>102</v>
      </c>
      <c r="G1171" t="s">
        <v>3349</v>
      </c>
      <c r="H1171" t="s">
        <v>3350</v>
      </c>
      <c r="I1171" t="s">
        <v>6154</v>
      </c>
      <c r="J1171" t="s">
        <v>6155</v>
      </c>
      <c r="K1171" t="s">
        <v>110</v>
      </c>
      <c r="L1171" t="s">
        <v>3346</v>
      </c>
      <c r="M1171" t="s">
        <v>3344</v>
      </c>
      <c r="N1171" t="s">
        <v>3345</v>
      </c>
      <c r="O1171" t="s">
        <v>3346</v>
      </c>
      <c r="P1171" t="s">
        <v>3343</v>
      </c>
      <c r="Q1171" t="s">
        <v>3346</v>
      </c>
    </row>
    <row r="1172" spans="1:17" x14ac:dyDescent="0.25">
      <c r="A1172" t="s">
        <v>5884</v>
      </c>
      <c r="B1172" t="s">
        <v>5885</v>
      </c>
      <c r="C1172" t="s">
        <v>6144</v>
      </c>
      <c r="D1172" t="s">
        <v>6145</v>
      </c>
      <c r="E1172">
        <v>505002</v>
      </c>
      <c r="F1172" t="s">
        <v>102</v>
      </c>
      <c r="G1172" t="s">
        <v>3349</v>
      </c>
      <c r="H1172" t="s">
        <v>3350</v>
      </c>
      <c r="I1172" t="s">
        <v>6156</v>
      </c>
      <c r="J1172" t="s">
        <v>6157</v>
      </c>
      <c r="K1172" t="s">
        <v>110</v>
      </c>
      <c r="L1172" t="s">
        <v>3346</v>
      </c>
      <c r="M1172" t="s">
        <v>3344</v>
      </c>
      <c r="N1172" t="s">
        <v>3345</v>
      </c>
      <c r="O1172" t="s">
        <v>3346</v>
      </c>
      <c r="P1172" t="s">
        <v>3343</v>
      </c>
      <c r="Q1172" t="s">
        <v>3346</v>
      </c>
    </row>
    <row r="1173" spans="1:17" x14ac:dyDescent="0.25">
      <c r="A1173" t="s">
        <v>5884</v>
      </c>
      <c r="B1173" t="s">
        <v>5885</v>
      </c>
      <c r="C1173" t="s">
        <v>6144</v>
      </c>
      <c r="D1173" t="s">
        <v>6145</v>
      </c>
      <c r="E1173">
        <v>505002</v>
      </c>
      <c r="F1173" t="s">
        <v>102</v>
      </c>
      <c r="G1173" t="s">
        <v>3349</v>
      </c>
      <c r="H1173" t="s">
        <v>3350</v>
      </c>
      <c r="I1173" t="s">
        <v>6158</v>
      </c>
      <c r="J1173" t="s">
        <v>6159</v>
      </c>
      <c r="K1173" t="s">
        <v>110</v>
      </c>
      <c r="L1173" t="s">
        <v>3346</v>
      </c>
      <c r="M1173" t="s">
        <v>3344</v>
      </c>
      <c r="N1173" t="s">
        <v>3345</v>
      </c>
      <c r="O1173" t="s">
        <v>3346</v>
      </c>
      <c r="P1173" t="s">
        <v>3343</v>
      </c>
      <c r="Q1173" t="s">
        <v>3346</v>
      </c>
    </row>
    <row r="1174" spans="1:17" x14ac:dyDescent="0.25">
      <c r="A1174" t="s">
        <v>5884</v>
      </c>
      <c r="B1174" t="s">
        <v>5885</v>
      </c>
      <c r="C1174" t="s">
        <v>6144</v>
      </c>
      <c r="D1174" t="s">
        <v>6145</v>
      </c>
      <c r="E1174">
        <v>505002</v>
      </c>
      <c r="F1174" t="s">
        <v>102</v>
      </c>
      <c r="G1174" t="s">
        <v>3349</v>
      </c>
      <c r="H1174" t="s">
        <v>3350</v>
      </c>
      <c r="I1174" t="s">
        <v>6160</v>
      </c>
      <c r="J1174" t="s">
        <v>6161</v>
      </c>
      <c r="K1174" t="s">
        <v>110</v>
      </c>
      <c r="L1174" t="s">
        <v>3346</v>
      </c>
      <c r="M1174" t="s">
        <v>3344</v>
      </c>
      <c r="N1174" t="s">
        <v>3345</v>
      </c>
      <c r="O1174" t="s">
        <v>3346</v>
      </c>
      <c r="P1174" t="s">
        <v>3343</v>
      </c>
      <c r="Q1174" t="s">
        <v>3346</v>
      </c>
    </row>
    <row r="1175" spans="1:17" x14ac:dyDescent="0.25">
      <c r="A1175" t="s">
        <v>5884</v>
      </c>
      <c r="B1175" t="s">
        <v>5885</v>
      </c>
      <c r="C1175" t="s">
        <v>6144</v>
      </c>
      <c r="D1175" t="s">
        <v>6145</v>
      </c>
      <c r="E1175">
        <v>505002</v>
      </c>
      <c r="F1175" t="s">
        <v>102</v>
      </c>
      <c r="G1175" t="s">
        <v>3349</v>
      </c>
      <c r="H1175" t="s">
        <v>3350</v>
      </c>
      <c r="I1175" t="s">
        <v>6162</v>
      </c>
      <c r="J1175" t="s">
        <v>6163</v>
      </c>
      <c r="K1175" t="s">
        <v>110</v>
      </c>
      <c r="L1175" t="s">
        <v>3346</v>
      </c>
      <c r="M1175" t="s">
        <v>3344</v>
      </c>
      <c r="N1175" t="s">
        <v>3345</v>
      </c>
      <c r="O1175" t="s">
        <v>3346</v>
      </c>
      <c r="P1175" t="s">
        <v>3343</v>
      </c>
      <c r="Q1175" t="s">
        <v>3346</v>
      </c>
    </row>
    <row r="1176" spans="1:17" x14ac:dyDescent="0.25">
      <c r="A1176" t="s">
        <v>5884</v>
      </c>
      <c r="B1176" t="s">
        <v>5885</v>
      </c>
      <c r="C1176" t="s">
        <v>6144</v>
      </c>
      <c r="D1176" t="s">
        <v>6145</v>
      </c>
      <c r="E1176">
        <v>505003</v>
      </c>
      <c r="F1176" t="s">
        <v>51</v>
      </c>
      <c r="G1176" t="s">
        <v>3716</v>
      </c>
      <c r="H1176" t="s">
        <v>3350</v>
      </c>
      <c r="I1176" t="s">
        <v>6164</v>
      </c>
      <c r="J1176" t="s">
        <v>224</v>
      </c>
      <c r="K1176" t="s">
        <v>110</v>
      </c>
      <c r="L1176" t="s">
        <v>3343</v>
      </c>
      <c r="M1176" t="s">
        <v>3344</v>
      </c>
      <c r="N1176" t="s">
        <v>3345</v>
      </c>
      <c r="O1176" t="s">
        <v>3346</v>
      </c>
      <c r="P1176" t="s">
        <v>3343</v>
      </c>
      <c r="Q1176" t="s">
        <v>3346</v>
      </c>
    </row>
    <row r="1177" spans="1:17" x14ac:dyDescent="0.25">
      <c r="A1177" t="s">
        <v>5884</v>
      </c>
      <c r="B1177" t="s">
        <v>5885</v>
      </c>
      <c r="C1177" t="s">
        <v>6144</v>
      </c>
      <c r="D1177" t="s">
        <v>6145</v>
      </c>
      <c r="E1177">
        <v>505003</v>
      </c>
      <c r="F1177" t="s">
        <v>51</v>
      </c>
      <c r="G1177" t="s">
        <v>3716</v>
      </c>
      <c r="H1177" t="s">
        <v>3350</v>
      </c>
      <c r="I1177" t="s">
        <v>6165</v>
      </c>
      <c r="J1177" t="s">
        <v>6166</v>
      </c>
      <c r="K1177" t="s">
        <v>110</v>
      </c>
      <c r="L1177" t="s">
        <v>3346</v>
      </c>
      <c r="M1177" t="s">
        <v>3344</v>
      </c>
      <c r="N1177" t="s">
        <v>3345</v>
      </c>
      <c r="O1177" t="s">
        <v>3346</v>
      </c>
      <c r="P1177" t="s">
        <v>3343</v>
      </c>
      <c r="Q1177" t="s">
        <v>3346</v>
      </c>
    </row>
    <row r="1178" spans="1:17" x14ac:dyDescent="0.25">
      <c r="A1178" t="s">
        <v>5884</v>
      </c>
      <c r="B1178" t="s">
        <v>5885</v>
      </c>
      <c r="C1178" t="s">
        <v>6144</v>
      </c>
      <c r="D1178" t="s">
        <v>6145</v>
      </c>
      <c r="E1178">
        <v>505003</v>
      </c>
      <c r="F1178" t="s">
        <v>51</v>
      </c>
      <c r="G1178" t="s">
        <v>3716</v>
      </c>
      <c r="H1178" t="s">
        <v>3350</v>
      </c>
      <c r="I1178" t="s">
        <v>6167</v>
      </c>
      <c r="J1178" t="s">
        <v>6168</v>
      </c>
      <c r="K1178" t="s">
        <v>110</v>
      </c>
      <c r="L1178" t="s">
        <v>3346</v>
      </c>
      <c r="M1178" t="s">
        <v>3344</v>
      </c>
      <c r="N1178" t="s">
        <v>3345</v>
      </c>
      <c r="O1178" t="s">
        <v>3346</v>
      </c>
      <c r="P1178" t="s">
        <v>3343</v>
      </c>
      <c r="Q1178" t="s">
        <v>3346</v>
      </c>
    </row>
    <row r="1179" spans="1:17" x14ac:dyDescent="0.25">
      <c r="A1179" t="s">
        <v>5884</v>
      </c>
      <c r="B1179" t="s">
        <v>5885</v>
      </c>
      <c r="C1179" t="s">
        <v>6144</v>
      </c>
      <c r="D1179" t="s">
        <v>6145</v>
      </c>
      <c r="E1179">
        <v>505003</v>
      </c>
      <c r="F1179" t="s">
        <v>51</v>
      </c>
      <c r="G1179" t="s">
        <v>3716</v>
      </c>
      <c r="H1179" t="s">
        <v>3350</v>
      </c>
      <c r="I1179" t="s">
        <v>6169</v>
      </c>
      <c r="J1179" t="s">
        <v>6170</v>
      </c>
      <c r="K1179" t="s">
        <v>110</v>
      </c>
      <c r="L1179" t="s">
        <v>3346</v>
      </c>
      <c r="M1179" t="s">
        <v>3344</v>
      </c>
      <c r="N1179" t="s">
        <v>3345</v>
      </c>
      <c r="O1179" t="s">
        <v>3346</v>
      </c>
      <c r="P1179" t="s">
        <v>3343</v>
      </c>
      <c r="Q1179" t="s">
        <v>3346</v>
      </c>
    </row>
    <row r="1180" spans="1:17" x14ac:dyDescent="0.25">
      <c r="A1180" t="s">
        <v>5884</v>
      </c>
      <c r="B1180" t="s">
        <v>5885</v>
      </c>
      <c r="C1180" t="s">
        <v>6144</v>
      </c>
      <c r="D1180" t="s">
        <v>6145</v>
      </c>
      <c r="E1180">
        <v>505003</v>
      </c>
      <c r="F1180" t="s">
        <v>51</v>
      </c>
      <c r="G1180" t="s">
        <v>3716</v>
      </c>
      <c r="H1180" t="s">
        <v>3350</v>
      </c>
      <c r="I1180" t="s">
        <v>6171</v>
      </c>
      <c r="J1180" t="s">
        <v>6172</v>
      </c>
      <c r="K1180" t="s">
        <v>110</v>
      </c>
      <c r="L1180" t="s">
        <v>3346</v>
      </c>
      <c r="M1180" t="s">
        <v>3344</v>
      </c>
      <c r="N1180" t="s">
        <v>3345</v>
      </c>
      <c r="O1180" t="s">
        <v>3346</v>
      </c>
      <c r="P1180" t="s">
        <v>3343</v>
      </c>
      <c r="Q1180" t="s">
        <v>3346</v>
      </c>
    </row>
    <row r="1181" spans="1:17" x14ac:dyDescent="0.25">
      <c r="A1181" t="s">
        <v>5884</v>
      </c>
      <c r="B1181" t="s">
        <v>5885</v>
      </c>
      <c r="C1181" t="s">
        <v>6144</v>
      </c>
      <c r="D1181" t="s">
        <v>6145</v>
      </c>
      <c r="E1181">
        <v>505003</v>
      </c>
      <c r="F1181" t="s">
        <v>51</v>
      </c>
      <c r="G1181" t="s">
        <v>3716</v>
      </c>
      <c r="H1181" t="s">
        <v>3350</v>
      </c>
      <c r="I1181" t="s">
        <v>6173</v>
      </c>
      <c r="J1181" t="s">
        <v>6174</v>
      </c>
      <c r="K1181" t="s">
        <v>110</v>
      </c>
      <c r="L1181" t="s">
        <v>3346</v>
      </c>
      <c r="M1181" t="s">
        <v>3344</v>
      </c>
      <c r="N1181" t="s">
        <v>3345</v>
      </c>
      <c r="O1181" t="s">
        <v>3346</v>
      </c>
      <c r="P1181" t="s">
        <v>3343</v>
      </c>
      <c r="Q1181" t="s">
        <v>3346</v>
      </c>
    </row>
    <row r="1182" spans="1:17" x14ac:dyDescent="0.25">
      <c r="A1182" t="s">
        <v>5884</v>
      </c>
      <c r="B1182" t="s">
        <v>5885</v>
      </c>
      <c r="C1182" t="s">
        <v>6144</v>
      </c>
      <c r="D1182" t="s">
        <v>6145</v>
      </c>
      <c r="E1182">
        <v>505004</v>
      </c>
      <c r="F1182" t="s">
        <v>867</v>
      </c>
      <c r="G1182" t="s">
        <v>6175</v>
      </c>
      <c r="H1182" t="s">
        <v>3350</v>
      </c>
      <c r="I1182" t="s">
        <v>6176</v>
      </c>
      <c r="J1182" t="s">
        <v>1217</v>
      </c>
      <c r="K1182" t="s">
        <v>110</v>
      </c>
      <c r="L1182" t="s">
        <v>3343</v>
      </c>
      <c r="M1182" t="s">
        <v>3344</v>
      </c>
      <c r="N1182" t="s">
        <v>3345</v>
      </c>
      <c r="O1182" t="s">
        <v>3346</v>
      </c>
      <c r="P1182" t="s">
        <v>3343</v>
      </c>
      <c r="Q1182" t="s">
        <v>3346</v>
      </c>
    </row>
    <row r="1183" spans="1:17" x14ac:dyDescent="0.25">
      <c r="A1183" t="s">
        <v>5884</v>
      </c>
      <c r="B1183" t="s">
        <v>5885</v>
      </c>
      <c r="C1183" t="s">
        <v>6144</v>
      </c>
      <c r="D1183" t="s">
        <v>6145</v>
      </c>
      <c r="E1183">
        <v>505004</v>
      </c>
      <c r="F1183" t="s">
        <v>867</v>
      </c>
      <c r="G1183" t="s">
        <v>6175</v>
      </c>
      <c r="H1183" t="s">
        <v>3350</v>
      </c>
      <c r="I1183" t="s">
        <v>6177</v>
      </c>
      <c r="J1183" t="s">
        <v>6178</v>
      </c>
      <c r="K1183" t="s">
        <v>110</v>
      </c>
      <c r="L1183" t="s">
        <v>3346</v>
      </c>
      <c r="M1183" t="s">
        <v>3344</v>
      </c>
      <c r="N1183" t="s">
        <v>3345</v>
      </c>
      <c r="O1183" t="s">
        <v>3346</v>
      </c>
      <c r="P1183" t="s">
        <v>3343</v>
      </c>
      <c r="Q1183" t="s">
        <v>3346</v>
      </c>
    </row>
    <row r="1184" spans="1:17" x14ac:dyDescent="0.25">
      <c r="A1184" t="s">
        <v>5884</v>
      </c>
      <c r="B1184" t="s">
        <v>5885</v>
      </c>
      <c r="C1184" t="s">
        <v>6144</v>
      </c>
      <c r="D1184" t="s">
        <v>6145</v>
      </c>
      <c r="E1184">
        <v>505005</v>
      </c>
      <c r="F1184" t="s">
        <v>114</v>
      </c>
      <c r="G1184" t="s">
        <v>3705</v>
      </c>
      <c r="H1184" t="s">
        <v>3350</v>
      </c>
      <c r="I1184" t="s">
        <v>6179</v>
      </c>
      <c r="J1184" t="s">
        <v>4774</v>
      </c>
      <c r="K1184" t="s">
        <v>110</v>
      </c>
      <c r="L1184" t="s">
        <v>3343</v>
      </c>
      <c r="M1184" t="s">
        <v>3344</v>
      </c>
      <c r="N1184" t="s">
        <v>3345</v>
      </c>
      <c r="O1184" t="s">
        <v>3346</v>
      </c>
      <c r="P1184" t="s">
        <v>3343</v>
      </c>
      <c r="Q1184" t="s">
        <v>3346</v>
      </c>
    </row>
    <row r="1185" spans="1:17" x14ac:dyDescent="0.25">
      <c r="A1185" t="s">
        <v>5884</v>
      </c>
      <c r="B1185" t="s">
        <v>5885</v>
      </c>
      <c r="C1185" t="s">
        <v>6144</v>
      </c>
      <c r="D1185" t="s">
        <v>6145</v>
      </c>
      <c r="E1185">
        <v>505005</v>
      </c>
      <c r="F1185" t="s">
        <v>114</v>
      </c>
      <c r="G1185" t="s">
        <v>3705</v>
      </c>
      <c r="H1185" t="s">
        <v>3350</v>
      </c>
      <c r="I1185" t="s">
        <v>6180</v>
      </c>
      <c r="J1185" t="s">
        <v>6181</v>
      </c>
      <c r="K1185" t="s">
        <v>110</v>
      </c>
      <c r="L1185" t="s">
        <v>3346</v>
      </c>
      <c r="M1185" t="s">
        <v>3344</v>
      </c>
      <c r="N1185" t="s">
        <v>3345</v>
      </c>
      <c r="O1185" t="s">
        <v>3346</v>
      </c>
      <c r="P1185" t="s">
        <v>3343</v>
      </c>
      <c r="Q1185" t="s">
        <v>3346</v>
      </c>
    </row>
    <row r="1186" spans="1:17" x14ac:dyDescent="0.25">
      <c r="A1186" t="s">
        <v>5884</v>
      </c>
      <c r="B1186" t="s">
        <v>5885</v>
      </c>
      <c r="C1186" t="s">
        <v>6144</v>
      </c>
      <c r="D1186" t="s">
        <v>6145</v>
      </c>
      <c r="E1186">
        <v>505005</v>
      </c>
      <c r="F1186" t="s">
        <v>114</v>
      </c>
      <c r="G1186" t="s">
        <v>3705</v>
      </c>
      <c r="H1186" t="s">
        <v>3350</v>
      </c>
      <c r="I1186" t="s">
        <v>6182</v>
      </c>
      <c r="J1186" t="s">
        <v>6183</v>
      </c>
      <c r="K1186" t="s">
        <v>110</v>
      </c>
      <c r="L1186" t="s">
        <v>3346</v>
      </c>
      <c r="M1186" t="s">
        <v>3344</v>
      </c>
      <c r="N1186" t="s">
        <v>3345</v>
      </c>
      <c r="O1186" t="s">
        <v>3346</v>
      </c>
      <c r="P1186" t="s">
        <v>3343</v>
      </c>
      <c r="Q1186" t="s">
        <v>3346</v>
      </c>
    </row>
    <row r="1187" spans="1:17" x14ac:dyDescent="0.25">
      <c r="A1187" t="s">
        <v>5884</v>
      </c>
      <c r="B1187" t="s">
        <v>5885</v>
      </c>
      <c r="C1187" t="s">
        <v>6144</v>
      </c>
      <c r="D1187" t="s">
        <v>6145</v>
      </c>
      <c r="E1187">
        <v>505005</v>
      </c>
      <c r="F1187" t="s">
        <v>114</v>
      </c>
      <c r="G1187" t="s">
        <v>3705</v>
      </c>
      <c r="H1187" t="s">
        <v>3350</v>
      </c>
      <c r="I1187" t="s">
        <v>6184</v>
      </c>
      <c r="J1187" t="s">
        <v>6185</v>
      </c>
      <c r="K1187" t="s">
        <v>110</v>
      </c>
      <c r="L1187" t="s">
        <v>3346</v>
      </c>
      <c r="M1187" t="s">
        <v>3344</v>
      </c>
      <c r="N1187" t="s">
        <v>3345</v>
      </c>
      <c r="O1187" t="s">
        <v>3346</v>
      </c>
      <c r="P1187" t="s">
        <v>3343</v>
      </c>
      <c r="Q1187" t="s">
        <v>3346</v>
      </c>
    </row>
    <row r="1188" spans="1:17" x14ac:dyDescent="0.25">
      <c r="A1188" t="s">
        <v>5884</v>
      </c>
      <c r="B1188" t="s">
        <v>5885</v>
      </c>
      <c r="C1188" t="s">
        <v>6144</v>
      </c>
      <c r="D1188" t="s">
        <v>6145</v>
      </c>
      <c r="E1188">
        <v>505006</v>
      </c>
      <c r="F1188" t="s">
        <v>6186</v>
      </c>
      <c r="G1188" t="s">
        <v>6187</v>
      </c>
      <c r="H1188" t="s">
        <v>6188</v>
      </c>
      <c r="I1188" t="s">
        <v>6189</v>
      </c>
      <c r="J1188" t="s">
        <v>6190</v>
      </c>
      <c r="K1188" t="s">
        <v>110</v>
      </c>
      <c r="L1188" t="s">
        <v>3343</v>
      </c>
      <c r="M1188" t="s">
        <v>3344</v>
      </c>
      <c r="N1188" t="s">
        <v>3345</v>
      </c>
      <c r="O1188" t="s">
        <v>3346</v>
      </c>
      <c r="P1188" t="s">
        <v>3343</v>
      </c>
      <c r="Q1188" t="s">
        <v>3346</v>
      </c>
    </row>
    <row r="1189" spans="1:17" x14ac:dyDescent="0.25">
      <c r="A1189" t="s">
        <v>5884</v>
      </c>
      <c r="B1189" t="s">
        <v>5885</v>
      </c>
      <c r="C1189" t="s">
        <v>6144</v>
      </c>
      <c r="D1189" t="s">
        <v>6145</v>
      </c>
      <c r="E1189">
        <v>505006</v>
      </c>
      <c r="F1189" t="s">
        <v>6186</v>
      </c>
      <c r="G1189" t="s">
        <v>6187</v>
      </c>
      <c r="H1189" t="s">
        <v>6188</v>
      </c>
      <c r="I1189" t="s">
        <v>6191</v>
      </c>
      <c r="J1189" t="s">
        <v>285</v>
      </c>
      <c r="K1189" t="s">
        <v>110</v>
      </c>
      <c r="L1189" t="s">
        <v>3346</v>
      </c>
      <c r="M1189" t="s">
        <v>3344</v>
      </c>
      <c r="N1189" t="s">
        <v>3345</v>
      </c>
      <c r="O1189" t="s">
        <v>3346</v>
      </c>
      <c r="P1189" t="s">
        <v>3343</v>
      </c>
      <c r="Q1189" t="s">
        <v>3346</v>
      </c>
    </row>
    <row r="1190" spans="1:17" x14ac:dyDescent="0.25">
      <c r="A1190" t="s">
        <v>5884</v>
      </c>
      <c r="B1190" t="s">
        <v>5885</v>
      </c>
      <c r="C1190" t="s">
        <v>6144</v>
      </c>
      <c r="D1190" t="s">
        <v>6145</v>
      </c>
      <c r="E1190">
        <v>505006</v>
      </c>
      <c r="F1190" t="s">
        <v>6186</v>
      </c>
      <c r="G1190" t="s">
        <v>6187</v>
      </c>
      <c r="H1190" t="s">
        <v>6188</v>
      </c>
      <c r="I1190" t="s">
        <v>6192</v>
      </c>
      <c r="J1190" t="s">
        <v>3660</v>
      </c>
      <c r="K1190" t="s">
        <v>110</v>
      </c>
      <c r="L1190" t="s">
        <v>3346</v>
      </c>
      <c r="M1190" t="s">
        <v>3344</v>
      </c>
      <c r="N1190" t="s">
        <v>3345</v>
      </c>
      <c r="O1190" t="s">
        <v>3346</v>
      </c>
      <c r="P1190" t="s">
        <v>3343</v>
      </c>
      <c r="Q1190" t="s">
        <v>3346</v>
      </c>
    </row>
    <row r="1191" spans="1:17" x14ac:dyDescent="0.25">
      <c r="A1191" t="s">
        <v>5884</v>
      </c>
      <c r="B1191" t="s">
        <v>5885</v>
      </c>
      <c r="C1191" t="s">
        <v>6144</v>
      </c>
      <c r="D1191" t="s">
        <v>6145</v>
      </c>
      <c r="E1191">
        <v>505006</v>
      </c>
      <c r="F1191" t="s">
        <v>6186</v>
      </c>
      <c r="G1191" t="s">
        <v>6187</v>
      </c>
      <c r="H1191" t="s">
        <v>6188</v>
      </c>
      <c r="I1191" t="s">
        <v>6193</v>
      </c>
      <c r="J1191" t="s">
        <v>6194</v>
      </c>
      <c r="K1191" t="s">
        <v>110</v>
      </c>
      <c r="L1191" t="s">
        <v>3346</v>
      </c>
      <c r="M1191" t="s">
        <v>3344</v>
      </c>
      <c r="N1191" t="s">
        <v>3345</v>
      </c>
      <c r="O1191" t="s">
        <v>3346</v>
      </c>
      <c r="P1191" t="s">
        <v>3343</v>
      </c>
      <c r="Q1191" t="s">
        <v>3346</v>
      </c>
    </row>
    <row r="1192" spans="1:17" x14ac:dyDescent="0.25">
      <c r="A1192" t="s">
        <v>5884</v>
      </c>
      <c r="B1192" t="s">
        <v>5885</v>
      </c>
      <c r="C1192" t="s">
        <v>6144</v>
      </c>
      <c r="D1192" t="s">
        <v>6145</v>
      </c>
      <c r="E1192">
        <v>505006</v>
      </c>
      <c r="F1192" t="s">
        <v>6186</v>
      </c>
      <c r="G1192" t="s">
        <v>6187</v>
      </c>
      <c r="H1192" t="s">
        <v>6188</v>
      </c>
      <c r="I1192" t="s">
        <v>6195</v>
      </c>
      <c r="J1192" t="s">
        <v>6196</v>
      </c>
      <c r="K1192" t="s">
        <v>110</v>
      </c>
      <c r="L1192" t="s">
        <v>3346</v>
      </c>
      <c r="M1192" t="s">
        <v>3344</v>
      </c>
      <c r="N1192" t="s">
        <v>3345</v>
      </c>
      <c r="O1192" t="s">
        <v>3346</v>
      </c>
      <c r="P1192" t="s">
        <v>3343</v>
      </c>
      <c r="Q1192" t="s">
        <v>3346</v>
      </c>
    </row>
    <row r="1193" spans="1:17" x14ac:dyDescent="0.25">
      <c r="A1193" t="s">
        <v>5884</v>
      </c>
      <c r="B1193" t="s">
        <v>5885</v>
      </c>
      <c r="C1193" t="s">
        <v>6144</v>
      </c>
      <c r="D1193" t="s">
        <v>6145</v>
      </c>
      <c r="E1193">
        <v>505007</v>
      </c>
      <c r="F1193" t="s">
        <v>6197</v>
      </c>
      <c r="G1193" t="s">
        <v>6198</v>
      </c>
      <c r="H1193" t="s">
        <v>6199</v>
      </c>
      <c r="I1193" t="s">
        <v>6200</v>
      </c>
      <c r="J1193" t="s">
        <v>6201</v>
      </c>
      <c r="K1193" t="s">
        <v>110</v>
      </c>
      <c r="L1193" t="s">
        <v>3343</v>
      </c>
      <c r="M1193" t="s">
        <v>3344</v>
      </c>
      <c r="N1193" t="s">
        <v>3345</v>
      </c>
      <c r="O1193" t="s">
        <v>3346</v>
      </c>
      <c r="P1193" t="s">
        <v>3343</v>
      </c>
      <c r="Q1193" t="s">
        <v>3346</v>
      </c>
    </row>
    <row r="1194" spans="1:17" x14ac:dyDescent="0.25">
      <c r="A1194" t="s">
        <v>5884</v>
      </c>
      <c r="B1194" t="s">
        <v>5885</v>
      </c>
      <c r="C1194" t="s">
        <v>6144</v>
      </c>
      <c r="D1194" t="s">
        <v>6145</v>
      </c>
      <c r="E1194">
        <v>505008</v>
      </c>
      <c r="F1194" t="s">
        <v>6202</v>
      </c>
      <c r="H1194" t="s">
        <v>3634</v>
      </c>
      <c r="I1194" t="s">
        <v>6203</v>
      </c>
      <c r="J1194" t="s">
        <v>6204</v>
      </c>
      <c r="K1194" t="s">
        <v>110</v>
      </c>
      <c r="L1194" t="s">
        <v>3343</v>
      </c>
      <c r="M1194" t="s">
        <v>3344</v>
      </c>
      <c r="N1194" t="s">
        <v>3345</v>
      </c>
      <c r="O1194" t="s">
        <v>3346</v>
      </c>
      <c r="P1194" t="s">
        <v>3343</v>
      </c>
      <c r="Q1194" t="s">
        <v>3346</v>
      </c>
    </row>
    <row r="1195" spans="1:17" x14ac:dyDescent="0.25">
      <c r="A1195" t="s">
        <v>5884</v>
      </c>
      <c r="B1195" t="s">
        <v>5885</v>
      </c>
      <c r="C1195" t="s">
        <v>6144</v>
      </c>
      <c r="D1195" t="s">
        <v>6145</v>
      </c>
      <c r="E1195">
        <v>505008</v>
      </c>
      <c r="F1195" t="s">
        <v>6202</v>
      </c>
      <c r="H1195" t="s">
        <v>3634</v>
      </c>
      <c r="I1195" t="s">
        <v>6205</v>
      </c>
      <c r="J1195" t="s">
        <v>6206</v>
      </c>
      <c r="K1195" t="s">
        <v>110</v>
      </c>
      <c r="L1195" t="s">
        <v>3346</v>
      </c>
      <c r="M1195" t="s">
        <v>3344</v>
      </c>
      <c r="N1195" t="s">
        <v>3345</v>
      </c>
      <c r="O1195" t="s">
        <v>3346</v>
      </c>
      <c r="P1195" t="s">
        <v>3343</v>
      </c>
      <c r="Q1195" t="s">
        <v>3346</v>
      </c>
    </row>
    <row r="1196" spans="1:17" x14ac:dyDescent="0.25">
      <c r="A1196" t="s">
        <v>5884</v>
      </c>
      <c r="B1196" t="s">
        <v>5885</v>
      </c>
      <c r="C1196" t="s">
        <v>6144</v>
      </c>
      <c r="D1196" t="s">
        <v>6145</v>
      </c>
      <c r="E1196">
        <v>505009</v>
      </c>
      <c r="F1196" t="s">
        <v>6207</v>
      </c>
      <c r="H1196" t="s">
        <v>3634</v>
      </c>
      <c r="I1196" t="s">
        <v>6208</v>
      </c>
      <c r="J1196" t="s">
        <v>6209</v>
      </c>
      <c r="K1196" t="s">
        <v>110</v>
      </c>
      <c r="L1196" t="s">
        <v>3343</v>
      </c>
      <c r="M1196" t="s">
        <v>3344</v>
      </c>
      <c r="N1196" t="s">
        <v>3345</v>
      </c>
      <c r="O1196" t="s">
        <v>3346</v>
      </c>
      <c r="P1196" t="s">
        <v>3343</v>
      </c>
      <c r="Q1196" t="s">
        <v>3346</v>
      </c>
    </row>
    <row r="1197" spans="1:17" x14ac:dyDescent="0.25">
      <c r="A1197" t="s">
        <v>5884</v>
      </c>
      <c r="B1197" t="s">
        <v>5885</v>
      </c>
      <c r="C1197" t="s">
        <v>6144</v>
      </c>
      <c r="D1197" t="s">
        <v>6145</v>
      </c>
      <c r="E1197">
        <v>505009</v>
      </c>
      <c r="F1197" t="s">
        <v>6207</v>
      </c>
      <c r="H1197" t="s">
        <v>3634</v>
      </c>
      <c r="I1197" t="s">
        <v>6210</v>
      </c>
      <c r="J1197" t="s">
        <v>6211</v>
      </c>
      <c r="K1197" t="s">
        <v>110</v>
      </c>
      <c r="L1197" t="s">
        <v>3346</v>
      </c>
      <c r="M1197" t="s">
        <v>3344</v>
      </c>
      <c r="N1197" t="s">
        <v>3345</v>
      </c>
      <c r="O1197" t="s">
        <v>3346</v>
      </c>
      <c r="P1197" t="s">
        <v>3343</v>
      </c>
      <c r="Q1197" t="s">
        <v>3346</v>
      </c>
    </row>
    <row r="1198" spans="1:17" x14ac:dyDescent="0.25">
      <c r="A1198" t="s">
        <v>5884</v>
      </c>
      <c r="B1198" t="s">
        <v>5885</v>
      </c>
      <c r="C1198" t="s">
        <v>6144</v>
      </c>
      <c r="D1198" t="s">
        <v>6145</v>
      </c>
      <c r="E1198">
        <v>505009</v>
      </c>
      <c r="F1198" t="s">
        <v>6207</v>
      </c>
      <c r="H1198" t="s">
        <v>3634</v>
      </c>
      <c r="I1198" t="s">
        <v>6212</v>
      </c>
      <c r="J1198" t="s">
        <v>285</v>
      </c>
      <c r="K1198" t="s">
        <v>110</v>
      </c>
      <c r="L1198" t="s">
        <v>3346</v>
      </c>
      <c r="M1198" t="s">
        <v>3344</v>
      </c>
      <c r="N1198" t="s">
        <v>3345</v>
      </c>
      <c r="O1198" t="s">
        <v>3346</v>
      </c>
      <c r="P1198" t="s">
        <v>3343</v>
      </c>
      <c r="Q1198" t="s">
        <v>3346</v>
      </c>
    </row>
    <row r="1199" spans="1:17" x14ac:dyDescent="0.25">
      <c r="A1199" t="s">
        <v>5884</v>
      </c>
      <c r="B1199" t="s">
        <v>5885</v>
      </c>
      <c r="C1199" t="s">
        <v>6144</v>
      </c>
      <c r="D1199" t="s">
        <v>6145</v>
      </c>
      <c r="E1199">
        <v>505010</v>
      </c>
      <c r="F1199" t="s">
        <v>6213</v>
      </c>
      <c r="G1199" t="s">
        <v>6214</v>
      </c>
      <c r="H1199" t="s">
        <v>3634</v>
      </c>
      <c r="I1199" t="s">
        <v>6215</v>
      </c>
      <c r="J1199" t="s">
        <v>6216</v>
      </c>
      <c r="K1199" t="s">
        <v>110</v>
      </c>
      <c r="L1199" t="s">
        <v>3343</v>
      </c>
      <c r="M1199" t="s">
        <v>3344</v>
      </c>
      <c r="N1199" t="s">
        <v>3345</v>
      </c>
      <c r="O1199" t="s">
        <v>3346</v>
      </c>
      <c r="P1199" t="s">
        <v>3343</v>
      </c>
      <c r="Q1199" t="s">
        <v>3346</v>
      </c>
    </row>
    <row r="1200" spans="1:17" x14ac:dyDescent="0.25">
      <c r="A1200" t="s">
        <v>5884</v>
      </c>
      <c r="B1200" t="s">
        <v>5885</v>
      </c>
      <c r="C1200" t="s">
        <v>6144</v>
      </c>
      <c r="D1200" t="s">
        <v>6145</v>
      </c>
      <c r="E1200">
        <v>505010</v>
      </c>
      <c r="F1200" t="s">
        <v>6213</v>
      </c>
      <c r="G1200" t="s">
        <v>6214</v>
      </c>
      <c r="H1200" t="s">
        <v>3634</v>
      </c>
      <c r="I1200" t="s">
        <v>6217</v>
      </c>
      <c r="J1200" t="s">
        <v>6218</v>
      </c>
      <c r="K1200" t="s">
        <v>110</v>
      </c>
      <c r="L1200" t="s">
        <v>3346</v>
      </c>
      <c r="M1200" t="s">
        <v>3344</v>
      </c>
      <c r="N1200" t="s">
        <v>3345</v>
      </c>
      <c r="O1200" t="s">
        <v>3346</v>
      </c>
      <c r="P1200" t="s">
        <v>3343</v>
      </c>
      <c r="Q1200" t="s">
        <v>3346</v>
      </c>
    </row>
    <row r="1201" spans="1:17" x14ac:dyDescent="0.25">
      <c r="A1201" t="s">
        <v>5884</v>
      </c>
      <c r="B1201" t="s">
        <v>5885</v>
      </c>
      <c r="C1201" t="s">
        <v>6144</v>
      </c>
      <c r="D1201" t="s">
        <v>6145</v>
      </c>
      <c r="E1201">
        <v>505011</v>
      </c>
      <c r="F1201" t="s">
        <v>6219</v>
      </c>
      <c r="H1201" t="s">
        <v>3634</v>
      </c>
      <c r="I1201" t="s">
        <v>6220</v>
      </c>
      <c r="J1201" t="s">
        <v>6221</v>
      </c>
      <c r="K1201" t="s">
        <v>110</v>
      </c>
      <c r="L1201" t="s">
        <v>3343</v>
      </c>
      <c r="M1201" t="s">
        <v>3344</v>
      </c>
      <c r="N1201" t="s">
        <v>3345</v>
      </c>
      <c r="O1201" t="s">
        <v>3346</v>
      </c>
      <c r="P1201" t="s">
        <v>3343</v>
      </c>
      <c r="Q1201" t="s">
        <v>3346</v>
      </c>
    </row>
    <row r="1202" spans="1:17" x14ac:dyDescent="0.25">
      <c r="A1202" t="s">
        <v>5884</v>
      </c>
      <c r="B1202" t="s">
        <v>5885</v>
      </c>
      <c r="C1202" t="s">
        <v>6144</v>
      </c>
      <c r="D1202" t="s">
        <v>6145</v>
      </c>
      <c r="E1202">
        <v>505011</v>
      </c>
      <c r="F1202" t="s">
        <v>6219</v>
      </c>
      <c r="H1202" t="s">
        <v>3634</v>
      </c>
      <c r="I1202" t="s">
        <v>6222</v>
      </c>
      <c r="J1202" t="s">
        <v>6223</v>
      </c>
      <c r="K1202" t="s">
        <v>110</v>
      </c>
      <c r="L1202" t="s">
        <v>3346</v>
      </c>
      <c r="M1202" t="s">
        <v>3344</v>
      </c>
      <c r="N1202" t="s">
        <v>3345</v>
      </c>
      <c r="O1202" t="s">
        <v>3346</v>
      </c>
      <c r="P1202" t="s">
        <v>3343</v>
      </c>
      <c r="Q1202" t="s">
        <v>3346</v>
      </c>
    </row>
    <row r="1203" spans="1:17" x14ac:dyDescent="0.25">
      <c r="A1203" t="s">
        <v>5884</v>
      </c>
      <c r="B1203" t="s">
        <v>5885</v>
      </c>
      <c r="C1203" t="s">
        <v>6144</v>
      </c>
      <c r="D1203" t="s">
        <v>6145</v>
      </c>
      <c r="E1203">
        <v>505012</v>
      </c>
      <c r="F1203" t="s">
        <v>6224</v>
      </c>
      <c r="G1203" t="s">
        <v>6225</v>
      </c>
      <c r="H1203" t="s">
        <v>3634</v>
      </c>
      <c r="I1203" t="s">
        <v>6226</v>
      </c>
      <c r="J1203" t="s">
        <v>6227</v>
      </c>
      <c r="K1203" t="s">
        <v>110</v>
      </c>
      <c r="L1203" t="s">
        <v>3343</v>
      </c>
      <c r="M1203" t="s">
        <v>3344</v>
      </c>
      <c r="N1203" t="s">
        <v>3345</v>
      </c>
      <c r="O1203" t="s">
        <v>3346</v>
      </c>
      <c r="P1203" t="s">
        <v>3343</v>
      </c>
      <c r="Q1203" t="s">
        <v>3346</v>
      </c>
    </row>
    <row r="1204" spans="1:17" x14ac:dyDescent="0.25">
      <c r="A1204" t="s">
        <v>5884</v>
      </c>
      <c r="B1204" t="s">
        <v>5885</v>
      </c>
      <c r="C1204" t="s">
        <v>6144</v>
      </c>
      <c r="D1204" t="s">
        <v>6145</v>
      </c>
      <c r="E1204">
        <v>505012</v>
      </c>
      <c r="F1204" t="s">
        <v>6224</v>
      </c>
      <c r="G1204" t="s">
        <v>6225</v>
      </c>
      <c r="H1204" t="s">
        <v>3634</v>
      </c>
      <c r="I1204" t="s">
        <v>6228</v>
      </c>
      <c r="J1204" t="s">
        <v>6229</v>
      </c>
      <c r="K1204" t="s">
        <v>38</v>
      </c>
      <c r="L1204" t="s">
        <v>3346</v>
      </c>
      <c r="M1204" t="s">
        <v>3344</v>
      </c>
      <c r="N1204" t="s">
        <v>3345</v>
      </c>
      <c r="O1204" t="s">
        <v>3346</v>
      </c>
      <c r="P1204" t="s">
        <v>3343</v>
      </c>
      <c r="Q1204" t="s">
        <v>3346</v>
      </c>
    </row>
    <row r="1205" spans="1:17" x14ac:dyDescent="0.25">
      <c r="A1205" t="s">
        <v>5884</v>
      </c>
      <c r="B1205" t="s">
        <v>5885</v>
      </c>
      <c r="C1205" t="s">
        <v>6144</v>
      </c>
      <c r="D1205" t="s">
        <v>6145</v>
      </c>
      <c r="E1205">
        <v>505012</v>
      </c>
      <c r="F1205" t="s">
        <v>6224</v>
      </c>
      <c r="G1205" t="s">
        <v>6225</v>
      </c>
      <c r="H1205" t="s">
        <v>3634</v>
      </c>
      <c r="I1205" t="s">
        <v>6230</v>
      </c>
      <c r="J1205" t="s">
        <v>6231</v>
      </c>
      <c r="K1205" t="s">
        <v>110</v>
      </c>
      <c r="L1205" t="s">
        <v>3346</v>
      </c>
      <c r="M1205" t="s">
        <v>3344</v>
      </c>
      <c r="N1205" t="s">
        <v>3345</v>
      </c>
      <c r="O1205" t="s">
        <v>3346</v>
      </c>
      <c r="P1205" t="s">
        <v>3343</v>
      </c>
      <c r="Q1205" t="s">
        <v>3346</v>
      </c>
    </row>
    <row r="1206" spans="1:17" x14ac:dyDescent="0.25">
      <c r="A1206" t="s">
        <v>5884</v>
      </c>
      <c r="B1206" t="s">
        <v>5885</v>
      </c>
      <c r="C1206" t="s">
        <v>6144</v>
      </c>
      <c r="D1206" t="s">
        <v>6145</v>
      </c>
      <c r="E1206">
        <v>505012</v>
      </c>
      <c r="F1206" t="s">
        <v>6224</v>
      </c>
      <c r="G1206" t="s">
        <v>6225</v>
      </c>
      <c r="H1206" t="s">
        <v>3634</v>
      </c>
      <c r="I1206" t="s">
        <v>6232</v>
      </c>
      <c r="J1206" t="s">
        <v>6233</v>
      </c>
      <c r="K1206" t="s">
        <v>110</v>
      </c>
      <c r="L1206" t="s">
        <v>3346</v>
      </c>
      <c r="M1206" t="s">
        <v>3344</v>
      </c>
      <c r="N1206" t="s">
        <v>3345</v>
      </c>
      <c r="O1206" t="s">
        <v>3346</v>
      </c>
      <c r="P1206" t="s">
        <v>3343</v>
      </c>
      <c r="Q1206" t="s">
        <v>3346</v>
      </c>
    </row>
    <row r="1207" spans="1:17" x14ac:dyDescent="0.25">
      <c r="A1207" t="s">
        <v>5884</v>
      </c>
      <c r="B1207" t="s">
        <v>5885</v>
      </c>
      <c r="C1207" t="s">
        <v>6144</v>
      </c>
      <c r="D1207" t="s">
        <v>6145</v>
      </c>
      <c r="E1207">
        <v>505013</v>
      </c>
      <c r="F1207" t="s">
        <v>6234</v>
      </c>
      <c r="G1207" t="s">
        <v>6235</v>
      </c>
      <c r="H1207" t="s">
        <v>3770</v>
      </c>
      <c r="I1207" t="s">
        <v>6236</v>
      </c>
      <c r="J1207" t="s">
        <v>6237</v>
      </c>
      <c r="K1207" t="s">
        <v>110</v>
      </c>
      <c r="L1207" t="s">
        <v>3343</v>
      </c>
      <c r="M1207" t="s">
        <v>3344</v>
      </c>
      <c r="N1207" t="s">
        <v>3345</v>
      </c>
      <c r="O1207" t="s">
        <v>3346</v>
      </c>
      <c r="P1207" t="s">
        <v>3343</v>
      </c>
      <c r="Q1207" t="s">
        <v>3346</v>
      </c>
    </row>
    <row r="1208" spans="1:17" x14ac:dyDescent="0.25">
      <c r="A1208" t="s">
        <v>5884</v>
      </c>
      <c r="B1208" t="s">
        <v>5885</v>
      </c>
      <c r="C1208" t="s">
        <v>6144</v>
      </c>
      <c r="D1208" t="s">
        <v>6145</v>
      </c>
      <c r="E1208">
        <v>505014</v>
      </c>
      <c r="F1208" t="s">
        <v>6238</v>
      </c>
      <c r="H1208" t="s">
        <v>3770</v>
      </c>
      <c r="I1208" t="s">
        <v>6239</v>
      </c>
      <c r="J1208" t="s">
        <v>6240</v>
      </c>
      <c r="K1208" t="s">
        <v>110</v>
      </c>
      <c r="L1208" t="s">
        <v>3343</v>
      </c>
      <c r="M1208" t="s">
        <v>3344</v>
      </c>
      <c r="N1208" t="s">
        <v>3345</v>
      </c>
      <c r="O1208" t="s">
        <v>3346</v>
      </c>
      <c r="P1208" t="s">
        <v>3343</v>
      </c>
      <c r="Q1208" t="s">
        <v>3346</v>
      </c>
    </row>
    <row r="1209" spans="1:17" x14ac:dyDescent="0.25">
      <c r="A1209" t="s">
        <v>5884</v>
      </c>
      <c r="B1209" t="s">
        <v>5885</v>
      </c>
      <c r="C1209" t="s">
        <v>6144</v>
      </c>
      <c r="D1209" t="s">
        <v>6145</v>
      </c>
      <c r="E1209">
        <v>505014</v>
      </c>
      <c r="F1209" t="s">
        <v>6238</v>
      </c>
      <c r="H1209" t="s">
        <v>3770</v>
      </c>
      <c r="I1209" t="s">
        <v>6241</v>
      </c>
      <c r="J1209" t="s">
        <v>6242</v>
      </c>
      <c r="K1209" t="s">
        <v>110</v>
      </c>
      <c r="L1209" t="s">
        <v>3346</v>
      </c>
      <c r="M1209" t="s">
        <v>3344</v>
      </c>
      <c r="N1209" t="s">
        <v>3345</v>
      </c>
      <c r="O1209" t="s">
        <v>3346</v>
      </c>
      <c r="P1209" t="s">
        <v>3343</v>
      </c>
      <c r="Q1209" t="s">
        <v>3346</v>
      </c>
    </row>
    <row r="1210" spans="1:17" x14ac:dyDescent="0.25">
      <c r="A1210" t="s">
        <v>5884</v>
      </c>
      <c r="B1210" t="s">
        <v>5885</v>
      </c>
      <c r="C1210" t="s">
        <v>6144</v>
      </c>
      <c r="D1210" t="s">
        <v>6145</v>
      </c>
      <c r="E1210">
        <v>505015</v>
      </c>
      <c r="F1210" t="s">
        <v>6243</v>
      </c>
      <c r="H1210" t="s">
        <v>3634</v>
      </c>
      <c r="I1210" t="s">
        <v>6244</v>
      </c>
      <c r="J1210" t="s">
        <v>6245</v>
      </c>
      <c r="K1210" t="s">
        <v>110</v>
      </c>
      <c r="L1210" t="s">
        <v>3343</v>
      </c>
      <c r="M1210" t="s">
        <v>3344</v>
      </c>
      <c r="N1210" t="s">
        <v>3345</v>
      </c>
      <c r="O1210" t="s">
        <v>3346</v>
      </c>
      <c r="P1210" t="s">
        <v>3343</v>
      </c>
      <c r="Q1210" t="s">
        <v>3346</v>
      </c>
    </row>
    <row r="1211" spans="1:17" x14ac:dyDescent="0.25">
      <c r="A1211" t="s">
        <v>5884</v>
      </c>
      <c r="B1211" t="s">
        <v>5885</v>
      </c>
      <c r="C1211" t="s">
        <v>6144</v>
      </c>
      <c r="D1211" t="s">
        <v>6145</v>
      </c>
      <c r="E1211">
        <v>505015</v>
      </c>
      <c r="F1211" t="s">
        <v>6243</v>
      </c>
      <c r="H1211" t="s">
        <v>3634</v>
      </c>
      <c r="I1211" t="s">
        <v>6246</v>
      </c>
      <c r="J1211" t="s">
        <v>6247</v>
      </c>
      <c r="K1211" t="s">
        <v>110</v>
      </c>
      <c r="L1211" t="s">
        <v>3346</v>
      </c>
      <c r="M1211" t="s">
        <v>3344</v>
      </c>
      <c r="N1211" t="s">
        <v>3345</v>
      </c>
      <c r="O1211" t="s">
        <v>3346</v>
      </c>
      <c r="P1211" t="s">
        <v>3343</v>
      </c>
      <c r="Q1211" t="s">
        <v>3346</v>
      </c>
    </row>
    <row r="1212" spans="1:17" x14ac:dyDescent="0.25">
      <c r="A1212" t="s">
        <v>5884</v>
      </c>
      <c r="B1212" t="s">
        <v>5885</v>
      </c>
      <c r="C1212" t="s">
        <v>6144</v>
      </c>
      <c r="D1212" t="s">
        <v>6145</v>
      </c>
      <c r="E1212">
        <v>505017</v>
      </c>
      <c r="F1212" t="s">
        <v>6248</v>
      </c>
      <c r="H1212" t="s">
        <v>5716</v>
      </c>
      <c r="I1212" t="s">
        <v>6249</v>
      </c>
      <c r="J1212" t="s">
        <v>6250</v>
      </c>
      <c r="K1212" t="s">
        <v>110</v>
      </c>
      <c r="L1212" t="s">
        <v>3343</v>
      </c>
      <c r="M1212" t="s">
        <v>3344</v>
      </c>
      <c r="N1212" t="s">
        <v>3345</v>
      </c>
      <c r="O1212" t="s">
        <v>3346</v>
      </c>
      <c r="P1212" t="s">
        <v>3343</v>
      </c>
      <c r="Q1212" t="s">
        <v>3346</v>
      </c>
    </row>
    <row r="1213" spans="1:17" x14ac:dyDescent="0.25">
      <c r="A1213" t="s">
        <v>5884</v>
      </c>
      <c r="B1213" t="s">
        <v>5885</v>
      </c>
      <c r="C1213" t="s">
        <v>6144</v>
      </c>
      <c r="D1213" t="s">
        <v>6145</v>
      </c>
      <c r="E1213">
        <v>505017</v>
      </c>
      <c r="F1213" t="s">
        <v>6248</v>
      </c>
      <c r="H1213" t="s">
        <v>5716</v>
      </c>
      <c r="I1213" t="s">
        <v>6251</v>
      </c>
      <c r="J1213" t="s">
        <v>6252</v>
      </c>
      <c r="K1213" t="s">
        <v>110</v>
      </c>
      <c r="L1213" t="s">
        <v>3346</v>
      </c>
      <c r="M1213" t="s">
        <v>3344</v>
      </c>
      <c r="N1213" t="s">
        <v>3345</v>
      </c>
      <c r="O1213" t="s">
        <v>3346</v>
      </c>
      <c r="P1213" t="s">
        <v>3343</v>
      </c>
      <c r="Q1213" t="s">
        <v>3346</v>
      </c>
    </row>
    <row r="1214" spans="1:17" x14ac:dyDescent="0.25">
      <c r="A1214" t="s">
        <v>5884</v>
      </c>
      <c r="B1214" t="s">
        <v>5885</v>
      </c>
      <c r="C1214" t="s">
        <v>6144</v>
      </c>
      <c r="D1214" t="s">
        <v>6145</v>
      </c>
      <c r="E1214">
        <v>505017</v>
      </c>
      <c r="F1214" t="s">
        <v>6248</v>
      </c>
      <c r="H1214" t="s">
        <v>5716</v>
      </c>
      <c r="I1214" t="s">
        <v>6253</v>
      </c>
      <c r="J1214" t="s">
        <v>6254</v>
      </c>
      <c r="K1214" t="s">
        <v>110</v>
      </c>
      <c r="L1214" t="s">
        <v>3346</v>
      </c>
      <c r="M1214" t="s">
        <v>3344</v>
      </c>
      <c r="N1214" t="s">
        <v>3345</v>
      </c>
      <c r="O1214" t="s">
        <v>3346</v>
      </c>
      <c r="P1214" t="s">
        <v>3343</v>
      </c>
      <c r="Q1214" t="s">
        <v>3346</v>
      </c>
    </row>
    <row r="1215" spans="1:17" x14ac:dyDescent="0.25">
      <c r="A1215" t="s">
        <v>5884</v>
      </c>
      <c r="B1215" t="s">
        <v>5885</v>
      </c>
      <c r="C1215" t="s">
        <v>6144</v>
      </c>
      <c r="D1215" t="s">
        <v>6145</v>
      </c>
      <c r="E1215">
        <v>505018</v>
      </c>
      <c r="F1215" t="s">
        <v>6255</v>
      </c>
      <c r="G1215" t="s">
        <v>6256</v>
      </c>
      <c r="H1215" t="s">
        <v>3634</v>
      </c>
      <c r="I1215" t="s">
        <v>6257</v>
      </c>
      <c r="J1215" t="s">
        <v>6258</v>
      </c>
      <c r="K1215" t="s">
        <v>110</v>
      </c>
      <c r="L1215" t="s">
        <v>3343</v>
      </c>
      <c r="M1215" t="s">
        <v>3344</v>
      </c>
      <c r="N1215" t="s">
        <v>3345</v>
      </c>
      <c r="O1215" t="s">
        <v>3346</v>
      </c>
      <c r="P1215" t="s">
        <v>3343</v>
      </c>
      <c r="Q1215" t="s">
        <v>3346</v>
      </c>
    </row>
    <row r="1216" spans="1:17" x14ac:dyDescent="0.25">
      <c r="A1216" t="s">
        <v>5884</v>
      </c>
      <c r="B1216" t="s">
        <v>5885</v>
      </c>
      <c r="C1216" t="s">
        <v>6144</v>
      </c>
      <c r="D1216" t="s">
        <v>6145</v>
      </c>
      <c r="E1216">
        <v>505018</v>
      </c>
      <c r="F1216" t="s">
        <v>6255</v>
      </c>
      <c r="G1216" t="s">
        <v>6256</v>
      </c>
      <c r="H1216" t="s">
        <v>3634</v>
      </c>
      <c r="I1216" t="s">
        <v>6259</v>
      </c>
      <c r="J1216" t="s">
        <v>6260</v>
      </c>
      <c r="K1216" t="s">
        <v>110</v>
      </c>
      <c r="L1216" t="s">
        <v>3346</v>
      </c>
      <c r="M1216" t="s">
        <v>3344</v>
      </c>
      <c r="N1216" t="s">
        <v>3345</v>
      </c>
      <c r="O1216" t="s">
        <v>3346</v>
      </c>
      <c r="P1216" t="s">
        <v>3343</v>
      </c>
      <c r="Q1216" t="s">
        <v>3346</v>
      </c>
    </row>
    <row r="1217" spans="1:17" x14ac:dyDescent="0.25">
      <c r="A1217" t="s">
        <v>5884</v>
      </c>
      <c r="B1217" t="s">
        <v>5885</v>
      </c>
      <c r="C1217" t="s">
        <v>6144</v>
      </c>
      <c r="D1217" t="s">
        <v>6145</v>
      </c>
      <c r="E1217">
        <v>505018</v>
      </c>
      <c r="F1217" t="s">
        <v>6255</v>
      </c>
      <c r="G1217" t="s">
        <v>6256</v>
      </c>
      <c r="H1217" t="s">
        <v>3634</v>
      </c>
      <c r="I1217" t="s">
        <v>6261</v>
      </c>
      <c r="J1217" t="s">
        <v>285</v>
      </c>
      <c r="K1217" t="s">
        <v>110</v>
      </c>
      <c r="L1217" t="s">
        <v>3346</v>
      </c>
      <c r="M1217" t="s">
        <v>3344</v>
      </c>
      <c r="N1217" t="s">
        <v>3345</v>
      </c>
      <c r="O1217" t="s">
        <v>3346</v>
      </c>
      <c r="P1217" t="s">
        <v>3343</v>
      </c>
      <c r="Q1217" t="s">
        <v>3346</v>
      </c>
    </row>
    <row r="1218" spans="1:17" x14ac:dyDescent="0.25">
      <c r="A1218" t="s">
        <v>5884</v>
      </c>
      <c r="B1218" t="s">
        <v>5885</v>
      </c>
      <c r="C1218" t="s">
        <v>6144</v>
      </c>
      <c r="D1218" t="s">
        <v>6145</v>
      </c>
      <c r="E1218">
        <v>505019</v>
      </c>
      <c r="F1218" t="s">
        <v>6262</v>
      </c>
      <c r="H1218" t="s">
        <v>3634</v>
      </c>
      <c r="I1218" t="s">
        <v>6263</v>
      </c>
      <c r="J1218" t="s">
        <v>6264</v>
      </c>
      <c r="K1218" t="s">
        <v>110</v>
      </c>
      <c r="L1218" t="s">
        <v>3343</v>
      </c>
      <c r="M1218" t="s">
        <v>3344</v>
      </c>
      <c r="N1218" t="s">
        <v>3345</v>
      </c>
      <c r="O1218" t="s">
        <v>3346</v>
      </c>
      <c r="P1218" t="s">
        <v>3343</v>
      </c>
      <c r="Q1218" t="s">
        <v>3346</v>
      </c>
    </row>
    <row r="1219" spans="1:17" x14ac:dyDescent="0.25">
      <c r="A1219" t="s">
        <v>5884</v>
      </c>
      <c r="B1219" t="s">
        <v>5885</v>
      </c>
      <c r="C1219" t="s">
        <v>6144</v>
      </c>
      <c r="D1219" t="s">
        <v>6145</v>
      </c>
      <c r="E1219">
        <v>505020</v>
      </c>
      <c r="F1219" t="s">
        <v>6265</v>
      </c>
      <c r="G1219" t="s">
        <v>6266</v>
      </c>
      <c r="H1219" t="s">
        <v>3634</v>
      </c>
      <c r="I1219" t="s">
        <v>6267</v>
      </c>
      <c r="J1219" t="s">
        <v>6268</v>
      </c>
      <c r="K1219" t="s">
        <v>110</v>
      </c>
      <c r="L1219" t="s">
        <v>3343</v>
      </c>
      <c r="M1219" t="s">
        <v>3344</v>
      </c>
      <c r="N1219" t="s">
        <v>3345</v>
      </c>
      <c r="O1219" t="s">
        <v>3346</v>
      </c>
      <c r="P1219" t="s">
        <v>3343</v>
      </c>
      <c r="Q1219" t="s">
        <v>3346</v>
      </c>
    </row>
    <row r="1220" spans="1:17" x14ac:dyDescent="0.25">
      <c r="A1220" t="s">
        <v>5884</v>
      </c>
      <c r="B1220" t="s">
        <v>5885</v>
      </c>
      <c r="C1220" t="s">
        <v>6144</v>
      </c>
      <c r="D1220" t="s">
        <v>6145</v>
      </c>
      <c r="E1220">
        <v>505020</v>
      </c>
      <c r="F1220" t="s">
        <v>6265</v>
      </c>
      <c r="G1220" t="s">
        <v>6266</v>
      </c>
      <c r="H1220" t="s">
        <v>3634</v>
      </c>
      <c r="I1220" t="s">
        <v>6269</v>
      </c>
      <c r="J1220" t="s">
        <v>6270</v>
      </c>
      <c r="K1220" t="s">
        <v>110</v>
      </c>
      <c r="L1220" t="s">
        <v>3346</v>
      </c>
      <c r="M1220" t="s">
        <v>3344</v>
      </c>
      <c r="N1220" t="s">
        <v>3345</v>
      </c>
      <c r="O1220" t="s">
        <v>3346</v>
      </c>
      <c r="P1220" t="s">
        <v>3343</v>
      </c>
      <c r="Q1220" t="s">
        <v>3346</v>
      </c>
    </row>
    <row r="1221" spans="1:17" x14ac:dyDescent="0.25">
      <c r="A1221" t="s">
        <v>5884</v>
      </c>
      <c r="B1221" t="s">
        <v>5885</v>
      </c>
      <c r="C1221" t="s">
        <v>6144</v>
      </c>
      <c r="D1221" t="s">
        <v>6145</v>
      </c>
      <c r="E1221">
        <v>505021</v>
      </c>
      <c r="F1221" t="s">
        <v>6271</v>
      </c>
      <c r="H1221" t="s">
        <v>3618</v>
      </c>
      <c r="I1221" t="s">
        <v>6272</v>
      </c>
      <c r="J1221" t="s">
        <v>6273</v>
      </c>
      <c r="K1221" t="s">
        <v>110</v>
      </c>
      <c r="L1221" t="s">
        <v>3343</v>
      </c>
      <c r="M1221" t="s">
        <v>3344</v>
      </c>
      <c r="N1221" t="s">
        <v>3345</v>
      </c>
      <c r="O1221" t="s">
        <v>3346</v>
      </c>
      <c r="P1221" t="s">
        <v>3343</v>
      </c>
      <c r="Q1221" t="s">
        <v>3346</v>
      </c>
    </row>
    <row r="1222" spans="1:17" x14ac:dyDescent="0.25">
      <c r="A1222" t="s">
        <v>5884</v>
      </c>
      <c r="B1222" t="s">
        <v>5885</v>
      </c>
      <c r="C1222" t="s">
        <v>6144</v>
      </c>
      <c r="D1222" t="s">
        <v>6145</v>
      </c>
      <c r="E1222">
        <v>505022</v>
      </c>
      <c r="F1222" t="s">
        <v>6274</v>
      </c>
      <c r="H1222" t="s">
        <v>3634</v>
      </c>
      <c r="I1222" t="s">
        <v>6275</v>
      </c>
      <c r="J1222" t="s">
        <v>6276</v>
      </c>
      <c r="K1222" t="s">
        <v>110</v>
      </c>
      <c r="L1222" t="s">
        <v>3343</v>
      </c>
      <c r="M1222" t="s">
        <v>3344</v>
      </c>
      <c r="N1222" t="s">
        <v>3345</v>
      </c>
      <c r="O1222" t="s">
        <v>3346</v>
      </c>
      <c r="P1222" t="s">
        <v>3343</v>
      </c>
      <c r="Q1222" t="s">
        <v>3346</v>
      </c>
    </row>
    <row r="1223" spans="1:17" x14ac:dyDescent="0.25">
      <c r="A1223" t="s">
        <v>5884</v>
      </c>
      <c r="B1223" t="s">
        <v>5885</v>
      </c>
      <c r="C1223" t="s">
        <v>6144</v>
      </c>
      <c r="D1223" t="s">
        <v>6145</v>
      </c>
      <c r="E1223">
        <v>505022</v>
      </c>
      <c r="F1223" t="s">
        <v>6274</v>
      </c>
      <c r="H1223" t="s">
        <v>3634</v>
      </c>
      <c r="I1223" t="s">
        <v>6277</v>
      </c>
      <c r="J1223" t="s">
        <v>6278</v>
      </c>
      <c r="K1223" t="s">
        <v>38</v>
      </c>
      <c r="L1223" t="s">
        <v>3346</v>
      </c>
      <c r="M1223" t="s">
        <v>3344</v>
      </c>
      <c r="N1223" t="s">
        <v>3345</v>
      </c>
      <c r="O1223" t="s">
        <v>3346</v>
      </c>
      <c r="P1223" t="s">
        <v>3343</v>
      </c>
      <c r="Q1223" t="s">
        <v>3346</v>
      </c>
    </row>
    <row r="1224" spans="1:17" x14ac:dyDescent="0.25">
      <c r="A1224" t="s">
        <v>5884</v>
      </c>
      <c r="B1224" t="s">
        <v>5885</v>
      </c>
      <c r="C1224" t="s">
        <v>6144</v>
      </c>
      <c r="D1224" t="s">
        <v>6145</v>
      </c>
      <c r="E1224">
        <v>505023</v>
      </c>
      <c r="F1224" t="s">
        <v>6279</v>
      </c>
      <c r="H1224" t="s">
        <v>6280</v>
      </c>
      <c r="I1224" t="s">
        <v>6281</v>
      </c>
      <c r="J1224" t="s">
        <v>6282</v>
      </c>
      <c r="K1224" t="s">
        <v>110</v>
      </c>
      <c r="L1224" t="s">
        <v>3343</v>
      </c>
      <c r="M1224" t="s">
        <v>3397</v>
      </c>
      <c r="N1224" t="s">
        <v>3398</v>
      </c>
      <c r="O1224" t="s">
        <v>3346</v>
      </c>
      <c r="P1224" t="s">
        <v>3343</v>
      </c>
      <c r="Q1224" t="s">
        <v>3346</v>
      </c>
    </row>
    <row r="1225" spans="1:17" x14ac:dyDescent="0.25">
      <c r="A1225" t="s">
        <v>5884</v>
      </c>
      <c r="B1225" t="s">
        <v>5885</v>
      </c>
      <c r="C1225" t="s">
        <v>6144</v>
      </c>
      <c r="D1225" t="s">
        <v>6145</v>
      </c>
      <c r="E1225">
        <v>505023</v>
      </c>
      <c r="F1225" t="s">
        <v>6279</v>
      </c>
      <c r="H1225" t="s">
        <v>6280</v>
      </c>
      <c r="I1225" t="s">
        <v>6283</v>
      </c>
      <c r="J1225" t="s">
        <v>6075</v>
      </c>
      <c r="K1225" t="s">
        <v>110</v>
      </c>
      <c r="L1225" t="s">
        <v>3346</v>
      </c>
      <c r="M1225" t="s">
        <v>3397</v>
      </c>
      <c r="N1225" t="s">
        <v>3398</v>
      </c>
      <c r="O1225" t="s">
        <v>3346</v>
      </c>
      <c r="P1225" t="s">
        <v>3343</v>
      </c>
      <c r="Q1225" t="s">
        <v>3346</v>
      </c>
    </row>
    <row r="1226" spans="1:17" x14ac:dyDescent="0.25">
      <c r="A1226" t="s">
        <v>5884</v>
      </c>
      <c r="B1226" t="s">
        <v>5885</v>
      </c>
      <c r="C1226" t="s">
        <v>6144</v>
      </c>
      <c r="D1226" t="s">
        <v>6145</v>
      </c>
      <c r="E1226">
        <v>505024</v>
      </c>
      <c r="F1226" t="s">
        <v>6284</v>
      </c>
      <c r="G1226" t="s">
        <v>6285</v>
      </c>
      <c r="H1226" t="s">
        <v>6286</v>
      </c>
      <c r="I1226" t="s">
        <v>6287</v>
      </c>
      <c r="J1226" t="s">
        <v>6288</v>
      </c>
      <c r="K1226" t="s">
        <v>110</v>
      </c>
      <c r="L1226" t="s">
        <v>3343</v>
      </c>
      <c r="M1226" t="s">
        <v>3344</v>
      </c>
      <c r="N1226" t="s">
        <v>3345</v>
      </c>
      <c r="O1226" t="s">
        <v>3346</v>
      </c>
      <c r="P1226" t="s">
        <v>3343</v>
      </c>
      <c r="Q1226" t="s">
        <v>3346</v>
      </c>
    </row>
    <row r="1227" spans="1:17" x14ac:dyDescent="0.25">
      <c r="A1227" t="s">
        <v>5884</v>
      </c>
      <c r="B1227" t="s">
        <v>5885</v>
      </c>
      <c r="C1227" t="s">
        <v>6144</v>
      </c>
      <c r="D1227" t="s">
        <v>6145</v>
      </c>
      <c r="E1227">
        <v>505025</v>
      </c>
      <c r="F1227" t="s">
        <v>6289</v>
      </c>
      <c r="G1227" t="s">
        <v>6285</v>
      </c>
      <c r="H1227" t="s">
        <v>6188</v>
      </c>
      <c r="I1227" t="s">
        <v>6290</v>
      </c>
      <c r="J1227" t="s">
        <v>6291</v>
      </c>
      <c r="K1227" t="s">
        <v>110</v>
      </c>
      <c r="L1227" t="s">
        <v>3343</v>
      </c>
      <c r="M1227" t="s">
        <v>3344</v>
      </c>
      <c r="N1227" t="s">
        <v>3345</v>
      </c>
      <c r="O1227" t="s">
        <v>3346</v>
      </c>
      <c r="P1227" t="s">
        <v>3343</v>
      </c>
      <c r="Q1227" t="s">
        <v>3346</v>
      </c>
    </row>
    <row r="1228" spans="1:17" x14ac:dyDescent="0.25">
      <c r="A1228" t="s">
        <v>5884</v>
      </c>
      <c r="B1228" t="s">
        <v>5885</v>
      </c>
      <c r="C1228" t="s">
        <v>6144</v>
      </c>
      <c r="D1228" t="s">
        <v>6145</v>
      </c>
      <c r="E1228">
        <v>505026</v>
      </c>
      <c r="F1228" t="s">
        <v>6292</v>
      </c>
      <c r="H1228" t="s">
        <v>3634</v>
      </c>
      <c r="I1228" t="s">
        <v>6293</v>
      </c>
      <c r="J1228" t="s">
        <v>6294</v>
      </c>
      <c r="K1228" t="s">
        <v>110</v>
      </c>
      <c r="L1228" t="s">
        <v>3343</v>
      </c>
      <c r="M1228" t="s">
        <v>3344</v>
      </c>
      <c r="N1228" t="s">
        <v>3345</v>
      </c>
      <c r="O1228" t="s">
        <v>3346</v>
      </c>
      <c r="P1228" t="s">
        <v>3343</v>
      </c>
      <c r="Q1228" t="s">
        <v>3346</v>
      </c>
    </row>
    <row r="1229" spans="1:17" x14ac:dyDescent="0.25">
      <c r="A1229" t="s">
        <v>5884</v>
      </c>
      <c r="B1229" t="s">
        <v>5885</v>
      </c>
      <c r="C1229" t="s">
        <v>6144</v>
      </c>
      <c r="D1229" t="s">
        <v>6145</v>
      </c>
      <c r="E1229">
        <v>505027</v>
      </c>
      <c r="F1229" t="s">
        <v>6295</v>
      </c>
      <c r="H1229" t="s">
        <v>3405</v>
      </c>
      <c r="I1229" t="s">
        <v>6296</v>
      </c>
      <c r="J1229" t="s">
        <v>994</v>
      </c>
      <c r="K1229" t="s">
        <v>110</v>
      </c>
      <c r="L1229" t="s">
        <v>3343</v>
      </c>
      <c r="M1229" t="s">
        <v>3344</v>
      </c>
      <c r="N1229" t="s">
        <v>3360</v>
      </c>
      <c r="O1229" t="s">
        <v>3346</v>
      </c>
      <c r="P1229" t="s">
        <v>3343</v>
      </c>
      <c r="Q1229" t="s">
        <v>3346</v>
      </c>
    </row>
    <row r="1230" spans="1:17" x14ac:dyDescent="0.25">
      <c r="A1230" t="s">
        <v>5884</v>
      </c>
      <c r="B1230" t="s">
        <v>5885</v>
      </c>
      <c r="C1230" t="s">
        <v>6144</v>
      </c>
      <c r="D1230" t="s">
        <v>6145</v>
      </c>
      <c r="E1230">
        <v>505027</v>
      </c>
      <c r="F1230" t="s">
        <v>6295</v>
      </c>
      <c r="H1230" t="s">
        <v>3405</v>
      </c>
      <c r="I1230" t="s">
        <v>6297</v>
      </c>
      <c r="J1230" t="s">
        <v>3389</v>
      </c>
      <c r="K1230" t="s">
        <v>110</v>
      </c>
      <c r="L1230" t="s">
        <v>3346</v>
      </c>
      <c r="M1230" t="s">
        <v>3344</v>
      </c>
      <c r="N1230" t="s">
        <v>3360</v>
      </c>
      <c r="O1230" t="s">
        <v>3346</v>
      </c>
      <c r="P1230" t="s">
        <v>3343</v>
      </c>
      <c r="Q1230" t="s">
        <v>3346</v>
      </c>
    </row>
    <row r="1231" spans="1:17" x14ac:dyDescent="0.25">
      <c r="A1231" t="s">
        <v>5884</v>
      </c>
      <c r="B1231" t="s">
        <v>5885</v>
      </c>
      <c r="C1231" t="s">
        <v>6144</v>
      </c>
      <c r="D1231" t="s">
        <v>6145</v>
      </c>
      <c r="E1231">
        <v>505027</v>
      </c>
      <c r="F1231" t="s">
        <v>6295</v>
      </c>
      <c r="H1231" t="s">
        <v>3405</v>
      </c>
      <c r="I1231" t="s">
        <v>6298</v>
      </c>
      <c r="J1231" t="s">
        <v>6299</v>
      </c>
      <c r="K1231" t="s">
        <v>110</v>
      </c>
      <c r="L1231" t="s">
        <v>3346</v>
      </c>
      <c r="M1231" t="s">
        <v>3344</v>
      </c>
      <c r="N1231" t="s">
        <v>3360</v>
      </c>
      <c r="O1231" t="s">
        <v>3346</v>
      </c>
      <c r="P1231" t="s">
        <v>3343</v>
      </c>
      <c r="Q1231" t="s">
        <v>3346</v>
      </c>
    </row>
    <row r="1232" spans="1:17" x14ac:dyDescent="0.25">
      <c r="A1232" t="s">
        <v>5884</v>
      </c>
      <c r="B1232" t="s">
        <v>5885</v>
      </c>
      <c r="C1232" t="s">
        <v>6144</v>
      </c>
      <c r="D1232" t="s">
        <v>6145</v>
      </c>
      <c r="E1232">
        <v>505027</v>
      </c>
      <c r="F1232" t="s">
        <v>6295</v>
      </c>
      <c r="H1232" t="s">
        <v>3405</v>
      </c>
      <c r="I1232" t="s">
        <v>6300</v>
      </c>
      <c r="J1232" t="s">
        <v>6301</v>
      </c>
      <c r="K1232" t="s">
        <v>110</v>
      </c>
      <c r="L1232" t="s">
        <v>3346</v>
      </c>
      <c r="M1232" t="s">
        <v>3344</v>
      </c>
      <c r="N1232" t="s">
        <v>3360</v>
      </c>
      <c r="O1232" t="s">
        <v>3346</v>
      </c>
      <c r="P1232" t="s">
        <v>3343</v>
      </c>
      <c r="Q1232" t="s">
        <v>3346</v>
      </c>
    </row>
    <row r="1233" spans="1:17" x14ac:dyDescent="0.25">
      <c r="A1233" t="s">
        <v>5884</v>
      </c>
      <c r="B1233" t="s">
        <v>5885</v>
      </c>
      <c r="C1233" t="s">
        <v>6144</v>
      </c>
      <c r="D1233" t="s">
        <v>6145</v>
      </c>
      <c r="E1233">
        <v>505027</v>
      </c>
      <c r="F1233" t="s">
        <v>6295</v>
      </c>
      <c r="H1233" t="s">
        <v>3405</v>
      </c>
      <c r="I1233" t="s">
        <v>6302</v>
      </c>
      <c r="J1233" t="s">
        <v>6303</v>
      </c>
      <c r="K1233" t="s">
        <v>110</v>
      </c>
      <c r="L1233" t="s">
        <v>3346</v>
      </c>
      <c r="M1233" t="s">
        <v>3344</v>
      </c>
      <c r="N1233" t="s">
        <v>3360</v>
      </c>
      <c r="O1233" t="s">
        <v>3346</v>
      </c>
      <c r="P1233" t="s">
        <v>3343</v>
      </c>
      <c r="Q1233" t="s">
        <v>3346</v>
      </c>
    </row>
    <row r="1234" spans="1:17" x14ac:dyDescent="0.25">
      <c r="A1234" t="s">
        <v>5884</v>
      </c>
      <c r="B1234" t="s">
        <v>5885</v>
      </c>
      <c r="C1234" t="s">
        <v>6144</v>
      </c>
      <c r="D1234" t="s">
        <v>6145</v>
      </c>
      <c r="E1234">
        <v>505027</v>
      </c>
      <c r="F1234" t="s">
        <v>6295</v>
      </c>
      <c r="H1234" t="s">
        <v>3405</v>
      </c>
      <c r="I1234" t="s">
        <v>6304</v>
      </c>
      <c r="J1234" t="s">
        <v>6305</v>
      </c>
      <c r="K1234" t="s">
        <v>38</v>
      </c>
      <c r="L1234" t="s">
        <v>3346</v>
      </c>
      <c r="M1234" t="s">
        <v>3344</v>
      </c>
      <c r="N1234" t="s">
        <v>3360</v>
      </c>
      <c r="O1234" t="s">
        <v>3346</v>
      </c>
      <c r="P1234" t="s">
        <v>3343</v>
      </c>
      <c r="Q1234" t="s">
        <v>3346</v>
      </c>
    </row>
    <row r="1235" spans="1:17" x14ac:dyDescent="0.25">
      <c r="A1235" t="s">
        <v>5884</v>
      </c>
      <c r="B1235" t="s">
        <v>5885</v>
      </c>
      <c r="C1235" t="s">
        <v>6144</v>
      </c>
      <c r="D1235" t="s">
        <v>6145</v>
      </c>
      <c r="E1235">
        <v>505027</v>
      </c>
      <c r="F1235" t="s">
        <v>6295</v>
      </c>
      <c r="H1235" t="s">
        <v>3405</v>
      </c>
      <c r="I1235" t="s">
        <v>6306</v>
      </c>
      <c r="J1235" t="s">
        <v>895</v>
      </c>
      <c r="K1235" t="s">
        <v>110</v>
      </c>
      <c r="L1235" t="s">
        <v>3346</v>
      </c>
      <c r="M1235" t="s">
        <v>3344</v>
      </c>
      <c r="N1235" t="s">
        <v>3360</v>
      </c>
      <c r="O1235" t="s">
        <v>3346</v>
      </c>
      <c r="P1235" t="s">
        <v>3343</v>
      </c>
      <c r="Q1235" t="s">
        <v>3346</v>
      </c>
    </row>
    <row r="1236" spans="1:17" x14ac:dyDescent="0.25">
      <c r="A1236" t="s">
        <v>5884</v>
      </c>
      <c r="B1236" t="s">
        <v>5885</v>
      </c>
      <c r="C1236" t="s">
        <v>6144</v>
      </c>
      <c r="D1236" t="s">
        <v>6145</v>
      </c>
      <c r="E1236">
        <v>505027</v>
      </c>
      <c r="F1236" t="s">
        <v>6295</v>
      </c>
      <c r="H1236" t="s">
        <v>3405</v>
      </c>
      <c r="I1236" t="s">
        <v>6307</v>
      </c>
      <c r="J1236" t="s">
        <v>6308</v>
      </c>
      <c r="K1236" t="s">
        <v>110</v>
      </c>
      <c r="L1236" t="s">
        <v>3346</v>
      </c>
      <c r="M1236" t="s">
        <v>3344</v>
      </c>
      <c r="N1236" t="s">
        <v>3360</v>
      </c>
      <c r="O1236" t="s">
        <v>3346</v>
      </c>
      <c r="P1236" t="s">
        <v>3343</v>
      </c>
      <c r="Q1236" t="s">
        <v>3346</v>
      </c>
    </row>
    <row r="1237" spans="1:17" x14ac:dyDescent="0.25">
      <c r="A1237" t="s">
        <v>5884</v>
      </c>
      <c r="B1237" t="s">
        <v>5885</v>
      </c>
      <c r="C1237" t="s">
        <v>6144</v>
      </c>
      <c r="D1237" t="s">
        <v>6145</v>
      </c>
      <c r="E1237">
        <v>505027</v>
      </c>
      <c r="F1237" t="s">
        <v>6295</v>
      </c>
      <c r="H1237" t="s">
        <v>3405</v>
      </c>
      <c r="I1237" t="s">
        <v>6309</v>
      </c>
      <c r="J1237" t="s">
        <v>6310</v>
      </c>
      <c r="K1237" t="s">
        <v>110</v>
      </c>
      <c r="L1237" t="s">
        <v>3346</v>
      </c>
      <c r="M1237" t="s">
        <v>3344</v>
      </c>
      <c r="N1237" t="s">
        <v>3360</v>
      </c>
      <c r="O1237" t="s">
        <v>3346</v>
      </c>
      <c r="P1237" t="s">
        <v>3343</v>
      </c>
      <c r="Q1237" t="s">
        <v>3346</v>
      </c>
    </row>
    <row r="1238" spans="1:17" x14ac:dyDescent="0.25">
      <c r="A1238" t="s">
        <v>5884</v>
      </c>
      <c r="B1238" t="s">
        <v>5885</v>
      </c>
      <c r="C1238" t="s">
        <v>6144</v>
      </c>
      <c r="D1238" t="s">
        <v>6145</v>
      </c>
      <c r="E1238">
        <v>505027</v>
      </c>
      <c r="F1238" t="s">
        <v>6295</v>
      </c>
      <c r="H1238" t="s">
        <v>3405</v>
      </c>
      <c r="I1238" t="s">
        <v>6311</v>
      </c>
      <c r="J1238" t="s">
        <v>6312</v>
      </c>
      <c r="K1238" t="s">
        <v>110</v>
      </c>
      <c r="L1238" t="s">
        <v>3346</v>
      </c>
      <c r="M1238" t="s">
        <v>3344</v>
      </c>
      <c r="N1238" t="s">
        <v>3360</v>
      </c>
      <c r="O1238" t="s">
        <v>3346</v>
      </c>
      <c r="P1238" t="s">
        <v>3343</v>
      </c>
      <c r="Q1238" t="s">
        <v>3346</v>
      </c>
    </row>
    <row r="1239" spans="1:17" x14ac:dyDescent="0.25">
      <c r="A1239" t="s">
        <v>5884</v>
      </c>
      <c r="B1239" t="s">
        <v>5885</v>
      </c>
      <c r="C1239" t="s">
        <v>6144</v>
      </c>
      <c r="D1239" t="s">
        <v>6145</v>
      </c>
      <c r="E1239">
        <v>505027</v>
      </c>
      <c r="F1239" t="s">
        <v>6295</v>
      </c>
      <c r="H1239" t="s">
        <v>3405</v>
      </c>
      <c r="I1239" t="s">
        <v>6313</v>
      </c>
      <c r="J1239" t="s">
        <v>6314</v>
      </c>
      <c r="K1239" t="s">
        <v>110</v>
      </c>
      <c r="L1239" t="s">
        <v>3346</v>
      </c>
      <c r="M1239" t="s">
        <v>3344</v>
      </c>
      <c r="N1239" t="s">
        <v>3360</v>
      </c>
      <c r="O1239" t="s">
        <v>3346</v>
      </c>
      <c r="P1239" t="s">
        <v>3343</v>
      </c>
      <c r="Q1239" t="s">
        <v>3346</v>
      </c>
    </row>
    <row r="1240" spans="1:17" x14ac:dyDescent="0.25">
      <c r="A1240" t="s">
        <v>5884</v>
      </c>
      <c r="B1240" t="s">
        <v>5885</v>
      </c>
      <c r="C1240" t="s">
        <v>6144</v>
      </c>
      <c r="D1240" t="s">
        <v>6145</v>
      </c>
      <c r="E1240">
        <v>505027</v>
      </c>
      <c r="F1240" t="s">
        <v>6295</v>
      </c>
      <c r="H1240" t="s">
        <v>3405</v>
      </c>
      <c r="I1240" t="s">
        <v>6315</v>
      </c>
      <c r="J1240" t="s">
        <v>6316</v>
      </c>
      <c r="K1240" t="s">
        <v>38</v>
      </c>
      <c r="L1240" t="s">
        <v>3346</v>
      </c>
      <c r="M1240" t="s">
        <v>3344</v>
      </c>
      <c r="N1240" t="s">
        <v>3360</v>
      </c>
      <c r="O1240" t="s">
        <v>3346</v>
      </c>
      <c r="P1240" t="s">
        <v>3343</v>
      </c>
      <c r="Q1240" t="s">
        <v>3346</v>
      </c>
    </row>
    <row r="1241" spans="1:17" x14ac:dyDescent="0.25">
      <c r="A1241" t="s">
        <v>5884</v>
      </c>
      <c r="B1241" t="s">
        <v>5885</v>
      </c>
      <c r="C1241" t="s">
        <v>6144</v>
      </c>
      <c r="D1241" t="s">
        <v>6145</v>
      </c>
      <c r="E1241">
        <v>505027</v>
      </c>
      <c r="F1241" t="s">
        <v>6295</v>
      </c>
      <c r="H1241" t="s">
        <v>3405</v>
      </c>
      <c r="I1241" t="s">
        <v>6317</v>
      </c>
      <c r="J1241" t="s">
        <v>6318</v>
      </c>
      <c r="K1241" t="s">
        <v>38</v>
      </c>
      <c r="L1241" t="s">
        <v>3346</v>
      </c>
      <c r="M1241" t="s">
        <v>3344</v>
      </c>
      <c r="N1241" t="s">
        <v>3360</v>
      </c>
      <c r="O1241" t="s">
        <v>3346</v>
      </c>
      <c r="P1241" t="s">
        <v>3343</v>
      </c>
      <c r="Q1241" t="s">
        <v>3346</v>
      </c>
    </row>
    <row r="1242" spans="1:17" x14ac:dyDescent="0.25">
      <c r="A1242" t="s">
        <v>5884</v>
      </c>
      <c r="B1242" t="s">
        <v>5885</v>
      </c>
      <c r="C1242" t="s">
        <v>6144</v>
      </c>
      <c r="D1242" t="s">
        <v>6145</v>
      </c>
      <c r="E1242">
        <v>505028</v>
      </c>
      <c r="F1242" t="s">
        <v>6319</v>
      </c>
      <c r="G1242" t="s">
        <v>6320</v>
      </c>
      <c r="H1242" t="s">
        <v>3405</v>
      </c>
      <c r="I1242" t="s">
        <v>6321</v>
      </c>
      <c r="J1242" t="s">
        <v>994</v>
      </c>
      <c r="K1242" t="s">
        <v>110</v>
      </c>
      <c r="L1242" t="s">
        <v>3343</v>
      </c>
      <c r="M1242" t="s">
        <v>3344</v>
      </c>
      <c r="N1242" t="s">
        <v>3360</v>
      </c>
      <c r="O1242" t="s">
        <v>3346</v>
      </c>
      <c r="P1242" t="s">
        <v>3343</v>
      </c>
      <c r="Q1242" t="s">
        <v>3346</v>
      </c>
    </row>
    <row r="1243" spans="1:17" x14ac:dyDescent="0.25">
      <c r="A1243" t="s">
        <v>5884</v>
      </c>
      <c r="B1243" t="s">
        <v>5885</v>
      </c>
      <c r="C1243" t="s">
        <v>6144</v>
      </c>
      <c r="D1243" t="s">
        <v>6145</v>
      </c>
      <c r="E1243">
        <v>505028</v>
      </c>
      <c r="F1243" t="s">
        <v>6319</v>
      </c>
      <c r="G1243" t="s">
        <v>6320</v>
      </c>
      <c r="H1243" t="s">
        <v>3405</v>
      </c>
      <c r="I1243" t="s">
        <v>6322</v>
      </c>
      <c r="J1243" t="s">
        <v>3389</v>
      </c>
      <c r="K1243" t="s">
        <v>110</v>
      </c>
      <c r="L1243" t="s">
        <v>3346</v>
      </c>
      <c r="M1243" t="s">
        <v>3344</v>
      </c>
      <c r="N1243" t="s">
        <v>3360</v>
      </c>
      <c r="O1243" t="s">
        <v>3346</v>
      </c>
      <c r="P1243" t="s">
        <v>3343</v>
      </c>
      <c r="Q1243" t="s">
        <v>3346</v>
      </c>
    </row>
    <row r="1244" spans="1:17" x14ac:dyDescent="0.25">
      <c r="A1244" t="s">
        <v>5884</v>
      </c>
      <c r="B1244" t="s">
        <v>5885</v>
      </c>
      <c r="C1244" t="s">
        <v>6144</v>
      </c>
      <c r="D1244" t="s">
        <v>6145</v>
      </c>
      <c r="E1244">
        <v>505028</v>
      </c>
      <c r="F1244" t="s">
        <v>6319</v>
      </c>
      <c r="G1244" t="s">
        <v>6320</v>
      </c>
      <c r="H1244" t="s">
        <v>3405</v>
      </c>
      <c r="I1244" t="s">
        <v>6323</v>
      </c>
      <c r="J1244" t="s">
        <v>6324</v>
      </c>
      <c r="K1244" t="s">
        <v>110</v>
      </c>
      <c r="L1244" t="s">
        <v>3346</v>
      </c>
      <c r="M1244" t="s">
        <v>3344</v>
      </c>
      <c r="N1244" t="s">
        <v>3360</v>
      </c>
      <c r="O1244" t="s">
        <v>3346</v>
      </c>
      <c r="P1244" t="s">
        <v>3343</v>
      </c>
      <c r="Q1244" t="s">
        <v>3346</v>
      </c>
    </row>
    <row r="1245" spans="1:17" x14ac:dyDescent="0.25">
      <c r="A1245" t="s">
        <v>5884</v>
      </c>
      <c r="B1245" t="s">
        <v>5885</v>
      </c>
      <c r="C1245" t="s">
        <v>6144</v>
      </c>
      <c r="D1245" t="s">
        <v>6145</v>
      </c>
      <c r="E1245">
        <v>505028</v>
      </c>
      <c r="F1245" t="s">
        <v>6319</v>
      </c>
      <c r="G1245" t="s">
        <v>6320</v>
      </c>
      <c r="H1245" t="s">
        <v>3405</v>
      </c>
      <c r="I1245" t="s">
        <v>6325</v>
      </c>
      <c r="J1245" t="s">
        <v>6326</v>
      </c>
      <c r="K1245" t="s">
        <v>110</v>
      </c>
      <c r="L1245" t="s">
        <v>3346</v>
      </c>
      <c r="M1245" t="s">
        <v>3344</v>
      </c>
      <c r="N1245" t="s">
        <v>3360</v>
      </c>
      <c r="O1245" t="s">
        <v>3346</v>
      </c>
      <c r="P1245" t="s">
        <v>3343</v>
      </c>
      <c r="Q1245" t="s">
        <v>3346</v>
      </c>
    </row>
    <row r="1246" spans="1:17" x14ac:dyDescent="0.25">
      <c r="A1246" t="s">
        <v>5884</v>
      </c>
      <c r="B1246" t="s">
        <v>5885</v>
      </c>
      <c r="C1246" t="s">
        <v>6144</v>
      </c>
      <c r="D1246" t="s">
        <v>6145</v>
      </c>
      <c r="E1246">
        <v>505028</v>
      </c>
      <c r="F1246" t="s">
        <v>6319</v>
      </c>
      <c r="G1246" t="s">
        <v>6320</v>
      </c>
      <c r="H1246" t="s">
        <v>3405</v>
      </c>
      <c r="I1246" t="s">
        <v>6327</v>
      </c>
      <c r="J1246" t="s">
        <v>6328</v>
      </c>
      <c r="K1246" t="s">
        <v>110</v>
      </c>
      <c r="L1246" t="s">
        <v>3346</v>
      </c>
      <c r="M1246" t="s">
        <v>3344</v>
      </c>
      <c r="N1246" t="s">
        <v>3360</v>
      </c>
      <c r="O1246" t="s">
        <v>3346</v>
      </c>
      <c r="P1246" t="s">
        <v>3343</v>
      </c>
      <c r="Q1246" t="s">
        <v>3346</v>
      </c>
    </row>
    <row r="1247" spans="1:17" x14ac:dyDescent="0.25">
      <c r="A1247" t="s">
        <v>5884</v>
      </c>
      <c r="B1247" t="s">
        <v>5885</v>
      </c>
      <c r="C1247" t="s">
        <v>6144</v>
      </c>
      <c r="D1247" t="s">
        <v>6145</v>
      </c>
      <c r="E1247">
        <v>505028</v>
      </c>
      <c r="F1247" t="s">
        <v>6319</v>
      </c>
      <c r="G1247" t="s">
        <v>6320</v>
      </c>
      <c r="H1247" t="s">
        <v>3405</v>
      </c>
      <c r="I1247" t="s">
        <v>6329</v>
      </c>
      <c r="J1247" t="s">
        <v>6330</v>
      </c>
      <c r="K1247" t="s">
        <v>110</v>
      </c>
      <c r="L1247" t="s">
        <v>3346</v>
      </c>
      <c r="M1247" t="s">
        <v>3344</v>
      </c>
      <c r="N1247" t="s">
        <v>3360</v>
      </c>
      <c r="O1247" t="s">
        <v>3346</v>
      </c>
      <c r="P1247" t="s">
        <v>3343</v>
      </c>
      <c r="Q1247" t="s">
        <v>3346</v>
      </c>
    </row>
    <row r="1248" spans="1:17" x14ac:dyDescent="0.25">
      <c r="A1248" t="s">
        <v>5884</v>
      </c>
      <c r="B1248" t="s">
        <v>5885</v>
      </c>
      <c r="C1248" t="s">
        <v>6144</v>
      </c>
      <c r="D1248" t="s">
        <v>6145</v>
      </c>
      <c r="E1248">
        <v>505028</v>
      </c>
      <c r="F1248" t="s">
        <v>6319</v>
      </c>
      <c r="G1248" t="s">
        <v>6320</v>
      </c>
      <c r="H1248" t="s">
        <v>3405</v>
      </c>
      <c r="I1248" t="s">
        <v>6331</v>
      </c>
      <c r="J1248" t="s">
        <v>6301</v>
      </c>
      <c r="K1248" t="s">
        <v>110</v>
      </c>
      <c r="L1248" t="s">
        <v>3346</v>
      </c>
      <c r="M1248" t="s">
        <v>3344</v>
      </c>
      <c r="N1248" t="s">
        <v>3360</v>
      </c>
      <c r="O1248" t="s">
        <v>3346</v>
      </c>
      <c r="P1248" t="s">
        <v>3343</v>
      </c>
      <c r="Q1248" t="s">
        <v>3346</v>
      </c>
    </row>
    <row r="1249" spans="1:17" x14ac:dyDescent="0.25">
      <c r="A1249" t="s">
        <v>5884</v>
      </c>
      <c r="B1249" t="s">
        <v>5885</v>
      </c>
      <c r="C1249" t="s">
        <v>6144</v>
      </c>
      <c r="D1249" t="s">
        <v>6145</v>
      </c>
      <c r="E1249">
        <v>505028</v>
      </c>
      <c r="F1249" t="s">
        <v>6319</v>
      </c>
      <c r="G1249" t="s">
        <v>6320</v>
      </c>
      <c r="H1249" t="s">
        <v>3405</v>
      </c>
      <c r="I1249" t="s">
        <v>6332</v>
      </c>
      <c r="J1249" t="s">
        <v>6333</v>
      </c>
      <c r="K1249" t="s">
        <v>110</v>
      </c>
      <c r="L1249" t="s">
        <v>3346</v>
      </c>
      <c r="M1249" t="s">
        <v>3344</v>
      </c>
      <c r="N1249" t="s">
        <v>3360</v>
      </c>
      <c r="O1249" t="s">
        <v>3346</v>
      </c>
      <c r="P1249" t="s">
        <v>3343</v>
      </c>
      <c r="Q1249" t="s">
        <v>3346</v>
      </c>
    </row>
    <row r="1250" spans="1:17" x14ac:dyDescent="0.25">
      <c r="A1250" t="s">
        <v>5884</v>
      </c>
      <c r="B1250" t="s">
        <v>5885</v>
      </c>
      <c r="C1250" t="s">
        <v>6144</v>
      </c>
      <c r="D1250" t="s">
        <v>6145</v>
      </c>
      <c r="E1250">
        <v>505028</v>
      </c>
      <c r="F1250" t="s">
        <v>6319</v>
      </c>
      <c r="G1250" t="s">
        <v>6320</v>
      </c>
      <c r="H1250" t="s">
        <v>3405</v>
      </c>
      <c r="I1250" t="s">
        <v>6334</v>
      </c>
      <c r="J1250" t="s">
        <v>6312</v>
      </c>
      <c r="K1250" t="s">
        <v>110</v>
      </c>
      <c r="L1250" t="s">
        <v>3346</v>
      </c>
      <c r="M1250" t="s">
        <v>3344</v>
      </c>
      <c r="N1250" t="s">
        <v>3360</v>
      </c>
      <c r="O1250" t="s">
        <v>3346</v>
      </c>
      <c r="P1250" t="s">
        <v>3343</v>
      </c>
      <c r="Q1250" t="s">
        <v>3346</v>
      </c>
    </row>
    <row r="1251" spans="1:17" x14ac:dyDescent="0.25">
      <c r="A1251" t="s">
        <v>5884</v>
      </c>
      <c r="B1251" t="s">
        <v>5885</v>
      </c>
      <c r="C1251" t="s">
        <v>6144</v>
      </c>
      <c r="D1251" t="s">
        <v>6145</v>
      </c>
      <c r="E1251">
        <v>505028</v>
      </c>
      <c r="F1251" t="s">
        <v>6319</v>
      </c>
      <c r="G1251" t="s">
        <v>6320</v>
      </c>
      <c r="H1251" t="s">
        <v>3405</v>
      </c>
      <c r="I1251" t="s">
        <v>6335</v>
      </c>
      <c r="J1251" t="s">
        <v>6305</v>
      </c>
      <c r="K1251" t="s">
        <v>110</v>
      </c>
      <c r="L1251" t="s">
        <v>3346</v>
      </c>
      <c r="M1251" t="s">
        <v>3344</v>
      </c>
      <c r="N1251" t="s">
        <v>3360</v>
      </c>
      <c r="O1251" t="s">
        <v>3346</v>
      </c>
      <c r="P1251" t="s">
        <v>3343</v>
      </c>
      <c r="Q1251" t="s">
        <v>3346</v>
      </c>
    </row>
    <row r="1252" spans="1:17" x14ac:dyDescent="0.25">
      <c r="A1252" t="s">
        <v>5884</v>
      </c>
      <c r="B1252" t="s">
        <v>5885</v>
      </c>
      <c r="C1252" t="s">
        <v>6144</v>
      </c>
      <c r="D1252" t="s">
        <v>6145</v>
      </c>
      <c r="E1252">
        <v>505028</v>
      </c>
      <c r="F1252" t="s">
        <v>6319</v>
      </c>
      <c r="G1252" t="s">
        <v>6320</v>
      </c>
      <c r="H1252" t="s">
        <v>3405</v>
      </c>
      <c r="I1252" t="s">
        <v>6336</v>
      </c>
      <c r="J1252" t="s">
        <v>895</v>
      </c>
      <c r="K1252" t="s">
        <v>110</v>
      </c>
      <c r="L1252" t="s">
        <v>3346</v>
      </c>
      <c r="M1252" t="s">
        <v>3344</v>
      </c>
      <c r="N1252" t="s">
        <v>3360</v>
      </c>
      <c r="O1252" t="s">
        <v>3346</v>
      </c>
      <c r="P1252" t="s">
        <v>3343</v>
      </c>
      <c r="Q1252" t="s">
        <v>3346</v>
      </c>
    </row>
    <row r="1253" spans="1:17" x14ac:dyDescent="0.25">
      <c r="A1253" t="s">
        <v>5884</v>
      </c>
      <c r="B1253" t="s">
        <v>5885</v>
      </c>
      <c r="C1253" t="s">
        <v>6144</v>
      </c>
      <c r="D1253" t="s">
        <v>6145</v>
      </c>
      <c r="E1253">
        <v>505029</v>
      </c>
      <c r="F1253" t="s">
        <v>6337</v>
      </c>
      <c r="H1253" t="s">
        <v>6338</v>
      </c>
      <c r="I1253" t="s">
        <v>6339</v>
      </c>
      <c r="J1253" t="s">
        <v>6340</v>
      </c>
      <c r="K1253" t="s">
        <v>110</v>
      </c>
      <c r="L1253" t="s">
        <v>3343</v>
      </c>
      <c r="M1253" t="s">
        <v>3477</v>
      </c>
      <c r="N1253" t="s">
        <v>3603</v>
      </c>
      <c r="O1253" t="s">
        <v>3346</v>
      </c>
      <c r="P1253" t="s">
        <v>3343</v>
      </c>
      <c r="Q1253" t="s">
        <v>3346</v>
      </c>
    </row>
    <row r="1254" spans="1:17" x14ac:dyDescent="0.25">
      <c r="A1254" t="s">
        <v>5884</v>
      </c>
      <c r="B1254" t="s">
        <v>5885</v>
      </c>
      <c r="C1254" t="s">
        <v>6144</v>
      </c>
      <c r="D1254" t="s">
        <v>6145</v>
      </c>
      <c r="E1254">
        <v>505029</v>
      </c>
      <c r="F1254" t="s">
        <v>6337</v>
      </c>
      <c r="H1254" t="s">
        <v>6338</v>
      </c>
      <c r="I1254" t="s">
        <v>6341</v>
      </c>
      <c r="J1254" t="s">
        <v>6342</v>
      </c>
      <c r="K1254" t="s">
        <v>38</v>
      </c>
      <c r="L1254" t="s">
        <v>3346</v>
      </c>
      <c r="M1254" t="s">
        <v>3477</v>
      </c>
      <c r="N1254" t="s">
        <v>3603</v>
      </c>
      <c r="O1254" t="s">
        <v>3346</v>
      </c>
      <c r="P1254" t="s">
        <v>3343</v>
      </c>
      <c r="Q1254" t="s">
        <v>3346</v>
      </c>
    </row>
    <row r="1255" spans="1:17" x14ac:dyDescent="0.25">
      <c r="A1255" t="s">
        <v>5884</v>
      </c>
      <c r="B1255" t="s">
        <v>5885</v>
      </c>
      <c r="C1255" t="s">
        <v>6144</v>
      </c>
      <c r="D1255" t="s">
        <v>6145</v>
      </c>
      <c r="E1255">
        <v>505030</v>
      </c>
      <c r="F1255" t="s">
        <v>6343</v>
      </c>
      <c r="H1255" t="s">
        <v>6344</v>
      </c>
      <c r="I1255" t="s">
        <v>6345</v>
      </c>
      <c r="J1255" t="s">
        <v>6346</v>
      </c>
      <c r="K1255" t="s">
        <v>110</v>
      </c>
      <c r="L1255" t="s">
        <v>3343</v>
      </c>
      <c r="M1255" t="s">
        <v>3344</v>
      </c>
      <c r="N1255" t="s">
        <v>3345</v>
      </c>
      <c r="O1255" t="s">
        <v>3346</v>
      </c>
      <c r="P1255" t="s">
        <v>3343</v>
      </c>
      <c r="Q1255" t="s">
        <v>3346</v>
      </c>
    </row>
    <row r="1256" spans="1:17" x14ac:dyDescent="0.25">
      <c r="A1256" t="s">
        <v>5884</v>
      </c>
      <c r="B1256" t="s">
        <v>5885</v>
      </c>
      <c r="C1256" t="s">
        <v>6144</v>
      </c>
      <c r="D1256" t="s">
        <v>6145</v>
      </c>
      <c r="E1256">
        <v>505030</v>
      </c>
      <c r="F1256" t="s">
        <v>6343</v>
      </c>
      <c r="H1256" t="s">
        <v>6344</v>
      </c>
      <c r="I1256" t="s">
        <v>6347</v>
      </c>
      <c r="J1256" t="s">
        <v>6348</v>
      </c>
      <c r="K1256" t="s">
        <v>110</v>
      </c>
      <c r="L1256" t="s">
        <v>3346</v>
      </c>
      <c r="M1256" t="s">
        <v>3344</v>
      </c>
      <c r="N1256" t="s">
        <v>3345</v>
      </c>
      <c r="O1256" t="s">
        <v>3346</v>
      </c>
      <c r="P1256" t="s">
        <v>3343</v>
      </c>
      <c r="Q1256" t="s">
        <v>3346</v>
      </c>
    </row>
    <row r="1257" spans="1:17" x14ac:dyDescent="0.25">
      <c r="A1257" t="s">
        <v>5884</v>
      </c>
      <c r="B1257" t="s">
        <v>5885</v>
      </c>
      <c r="C1257" t="s">
        <v>6144</v>
      </c>
      <c r="D1257" t="s">
        <v>6145</v>
      </c>
      <c r="E1257">
        <v>505031</v>
      </c>
      <c r="F1257" t="s">
        <v>6349</v>
      </c>
      <c r="H1257" t="s">
        <v>4883</v>
      </c>
      <c r="I1257" t="s">
        <v>6350</v>
      </c>
      <c r="J1257" t="s">
        <v>6351</v>
      </c>
      <c r="K1257" t="s">
        <v>110</v>
      </c>
      <c r="L1257" t="s">
        <v>3343</v>
      </c>
      <c r="M1257" t="s">
        <v>3344</v>
      </c>
      <c r="N1257" t="s">
        <v>3345</v>
      </c>
      <c r="O1257" t="s">
        <v>3346</v>
      </c>
      <c r="P1257" t="s">
        <v>3343</v>
      </c>
      <c r="Q1257" t="s">
        <v>3346</v>
      </c>
    </row>
    <row r="1258" spans="1:17" x14ac:dyDescent="0.25">
      <c r="A1258" t="s">
        <v>5884</v>
      </c>
      <c r="B1258" t="s">
        <v>5885</v>
      </c>
      <c r="C1258" t="s">
        <v>6144</v>
      </c>
      <c r="D1258" t="s">
        <v>6145</v>
      </c>
      <c r="E1258">
        <v>505033</v>
      </c>
      <c r="F1258" t="s">
        <v>6352</v>
      </c>
      <c r="G1258" t="s">
        <v>6353</v>
      </c>
      <c r="H1258" t="s">
        <v>6280</v>
      </c>
      <c r="I1258" t="s">
        <v>6354</v>
      </c>
      <c r="J1258" t="s">
        <v>6355</v>
      </c>
      <c r="K1258" t="s">
        <v>110</v>
      </c>
      <c r="L1258" t="s">
        <v>3343</v>
      </c>
      <c r="M1258" t="s">
        <v>3344</v>
      </c>
      <c r="N1258" t="s">
        <v>3345</v>
      </c>
      <c r="O1258" t="s">
        <v>3346</v>
      </c>
      <c r="P1258" t="s">
        <v>3343</v>
      </c>
      <c r="Q1258" t="s">
        <v>3346</v>
      </c>
    </row>
    <row r="1259" spans="1:17" x14ac:dyDescent="0.25">
      <c r="A1259" t="s">
        <v>5884</v>
      </c>
      <c r="B1259" t="s">
        <v>5885</v>
      </c>
      <c r="C1259" t="s">
        <v>6144</v>
      </c>
      <c r="D1259" t="s">
        <v>6145</v>
      </c>
      <c r="E1259">
        <v>505033</v>
      </c>
      <c r="F1259" t="s">
        <v>6352</v>
      </c>
      <c r="G1259" t="s">
        <v>6353</v>
      </c>
      <c r="H1259" t="s">
        <v>6280</v>
      </c>
      <c r="I1259" t="s">
        <v>6356</v>
      </c>
      <c r="J1259" t="s">
        <v>6357</v>
      </c>
      <c r="K1259" t="s">
        <v>110</v>
      </c>
      <c r="L1259" t="s">
        <v>3346</v>
      </c>
      <c r="M1259" t="s">
        <v>3344</v>
      </c>
      <c r="N1259" t="s">
        <v>3345</v>
      </c>
      <c r="O1259" t="s">
        <v>3346</v>
      </c>
      <c r="P1259" t="s">
        <v>3343</v>
      </c>
      <c r="Q1259" t="s">
        <v>3346</v>
      </c>
    </row>
    <row r="1260" spans="1:17" x14ac:dyDescent="0.25">
      <c r="A1260" t="s">
        <v>5884</v>
      </c>
      <c r="B1260" t="s">
        <v>5885</v>
      </c>
      <c r="C1260" t="s">
        <v>6144</v>
      </c>
      <c r="D1260" t="s">
        <v>6145</v>
      </c>
      <c r="E1260">
        <v>505033</v>
      </c>
      <c r="F1260" t="s">
        <v>6352</v>
      </c>
      <c r="G1260" t="s">
        <v>6353</v>
      </c>
      <c r="H1260" t="s">
        <v>6280</v>
      </c>
      <c r="I1260" t="s">
        <v>6358</v>
      </c>
      <c r="J1260" t="s">
        <v>6359</v>
      </c>
      <c r="K1260" t="s">
        <v>110</v>
      </c>
      <c r="L1260" t="s">
        <v>3346</v>
      </c>
      <c r="M1260" t="s">
        <v>3344</v>
      </c>
      <c r="N1260" t="s">
        <v>3345</v>
      </c>
      <c r="O1260" t="s">
        <v>3346</v>
      </c>
      <c r="P1260" t="s">
        <v>3343</v>
      </c>
      <c r="Q1260" t="s">
        <v>3346</v>
      </c>
    </row>
    <row r="1261" spans="1:17" x14ac:dyDescent="0.25">
      <c r="A1261" t="s">
        <v>5884</v>
      </c>
      <c r="B1261" t="s">
        <v>5885</v>
      </c>
      <c r="C1261" t="s">
        <v>6144</v>
      </c>
      <c r="D1261" t="s">
        <v>6145</v>
      </c>
      <c r="E1261">
        <v>505034</v>
      </c>
      <c r="F1261" t="s">
        <v>6360</v>
      </c>
      <c r="G1261" t="s">
        <v>6353</v>
      </c>
      <c r="H1261" t="s">
        <v>6361</v>
      </c>
      <c r="I1261" t="s">
        <v>6362</v>
      </c>
      <c r="J1261" t="s">
        <v>6363</v>
      </c>
      <c r="K1261" t="s">
        <v>110</v>
      </c>
      <c r="L1261" t="s">
        <v>3343</v>
      </c>
      <c r="M1261" t="s">
        <v>3344</v>
      </c>
      <c r="N1261" t="s">
        <v>3345</v>
      </c>
      <c r="O1261" t="s">
        <v>3346</v>
      </c>
      <c r="P1261" t="s">
        <v>3343</v>
      </c>
      <c r="Q1261" t="s">
        <v>3346</v>
      </c>
    </row>
    <row r="1262" spans="1:17" x14ac:dyDescent="0.25">
      <c r="A1262" t="s">
        <v>5884</v>
      </c>
      <c r="B1262" t="s">
        <v>5885</v>
      </c>
      <c r="C1262" t="s">
        <v>6144</v>
      </c>
      <c r="D1262" t="s">
        <v>6145</v>
      </c>
      <c r="E1262">
        <v>505034</v>
      </c>
      <c r="F1262" t="s">
        <v>6360</v>
      </c>
      <c r="G1262" t="s">
        <v>6353</v>
      </c>
      <c r="H1262" t="s">
        <v>6361</v>
      </c>
      <c r="I1262" t="s">
        <v>6364</v>
      </c>
      <c r="J1262" t="s">
        <v>6365</v>
      </c>
      <c r="K1262" t="s">
        <v>110</v>
      </c>
      <c r="L1262" t="s">
        <v>3346</v>
      </c>
      <c r="M1262" t="s">
        <v>3344</v>
      </c>
      <c r="N1262" t="s">
        <v>3345</v>
      </c>
      <c r="O1262" t="s">
        <v>3346</v>
      </c>
      <c r="P1262" t="s">
        <v>3343</v>
      </c>
      <c r="Q1262" t="s">
        <v>3346</v>
      </c>
    </row>
    <row r="1263" spans="1:17" x14ac:dyDescent="0.25">
      <c r="A1263" t="s">
        <v>5884</v>
      </c>
      <c r="B1263" t="s">
        <v>5885</v>
      </c>
      <c r="C1263" t="s">
        <v>6144</v>
      </c>
      <c r="D1263" t="s">
        <v>6145</v>
      </c>
      <c r="E1263">
        <v>505037</v>
      </c>
      <c r="F1263" t="s">
        <v>6366</v>
      </c>
      <c r="G1263" t="s">
        <v>6367</v>
      </c>
      <c r="H1263" t="s">
        <v>3634</v>
      </c>
      <c r="I1263" t="s">
        <v>6368</v>
      </c>
      <c r="J1263" t="s">
        <v>6369</v>
      </c>
      <c r="K1263" t="s">
        <v>110</v>
      </c>
      <c r="L1263" t="s">
        <v>3343</v>
      </c>
      <c r="M1263" t="s">
        <v>3344</v>
      </c>
      <c r="N1263" t="s">
        <v>3345</v>
      </c>
      <c r="O1263" t="s">
        <v>3346</v>
      </c>
      <c r="P1263" t="s">
        <v>3343</v>
      </c>
      <c r="Q1263" t="s">
        <v>3346</v>
      </c>
    </row>
    <row r="1264" spans="1:17" x14ac:dyDescent="0.25">
      <c r="A1264" t="s">
        <v>5884</v>
      </c>
      <c r="B1264" t="s">
        <v>5885</v>
      </c>
      <c r="C1264" t="s">
        <v>6144</v>
      </c>
      <c r="D1264" t="s">
        <v>6145</v>
      </c>
      <c r="E1264">
        <v>505037</v>
      </c>
      <c r="F1264" t="s">
        <v>6366</v>
      </c>
      <c r="G1264" t="s">
        <v>6367</v>
      </c>
      <c r="H1264" t="s">
        <v>3634</v>
      </c>
      <c r="I1264" t="s">
        <v>6370</v>
      </c>
      <c r="J1264" t="s">
        <v>6371</v>
      </c>
      <c r="K1264" t="s">
        <v>38</v>
      </c>
      <c r="L1264" t="s">
        <v>3346</v>
      </c>
      <c r="M1264" t="s">
        <v>3344</v>
      </c>
      <c r="N1264" t="s">
        <v>3345</v>
      </c>
      <c r="O1264" t="s">
        <v>3346</v>
      </c>
      <c r="P1264" t="s">
        <v>3343</v>
      </c>
      <c r="Q1264" t="s">
        <v>3346</v>
      </c>
    </row>
    <row r="1265" spans="1:17" x14ac:dyDescent="0.25">
      <c r="A1265" t="s">
        <v>5884</v>
      </c>
      <c r="B1265" t="s">
        <v>5885</v>
      </c>
      <c r="C1265" t="s">
        <v>6144</v>
      </c>
      <c r="D1265" t="s">
        <v>6145</v>
      </c>
      <c r="E1265">
        <v>505039</v>
      </c>
      <c r="F1265" t="s">
        <v>6372</v>
      </c>
      <c r="G1265" t="s">
        <v>6373</v>
      </c>
      <c r="H1265" t="s">
        <v>6374</v>
      </c>
      <c r="I1265" t="s">
        <v>6375</v>
      </c>
      <c r="J1265" t="s">
        <v>6376</v>
      </c>
      <c r="K1265" t="s">
        <v>110</v>
      </c>
      <c r="L1265" t="s">
        <v>3343</v>
      </c>
      <c r="M1265" t="s">
        <v>3344</v>
      </c>
      <c r="N1265" t="s">
        <v>3345</v>
      </c>
      <c r="O1265" t="s">
        <v>3346</v>
      </c>
      <c r="P1265" t="s">
        <v>3343</v>
      </c>
      <c r="Q1265" t="s">
        <v>3346</v>
      </c>
    </row>
    <row r="1266" spans="1:17" x14ac:dyDescent="0.25">
      <c r="A1266" t="s">
        <v>5884</v>
      </c>
      <c r="B1266" t="s">
        <v>5885</v>
      </c>
      <c r="C1266" t="s">
        <v>6144</v>
      </c>
      <c r="D1266" t="s">
        <v>6145</v>
      </c>
      <c r="E1266">
        <v>505039</v>
      </c>
      <c r="F1266" t="s">
        <v>6372</v>
      </c>
      <c r="G1266" t="s">
        <v>6373</v>
      </c>
      <c r="H1266" t="s">
        <v>6374</v>
      </c>
      <c r="I1266" t="s">
        <v>6377</v>
      </c>
      <c r="J1266" t="s">
        <v>6378</v>
      </c>
      <c r="K1266" t="s">
        <v>110</v>
      </c>
      <c r="L1266" t="s">
        <v>3346</v>
      </c>
      <c r="M1266" t="s">
        <v>3344</v>
      </c>
      <c r="N1266" t="s">
        <v>3345</v>
      </c>
      <c r="O1266" t="s">
        <v>3346</v>
      </c>
      <c r="P1266" t="s">
        <v>3343</v>
      </c>
      <c r="Q1266" t="s">
        <v>3346</v>
      </c>
    </row>
    <row r="1267" spans="1:17" x14ac:dyDescent="0.25">
      <c r="A1267" t="s">
        <v>5884</v>
      </c>
      <c r="B1267" t="s">
        <v>5885</v>
      </c>
      <c r="C1267" t="s">
        <v>6144</v>
      </c>
      <c r="D1267" t="s">
        <v>6145</v>
      </c>
      <c r="E1267">
        <v>505040</v>
      </c>
      <c r="F1267" t="s">
        <v>6379</v>
      </c>
      <c r="H1267" t="s">
        <v>4947</v>
      </c>
      <c r="I1267" t="s">
        <v>6380</v>
      </c>
      <c r="J1267" t="s">
        <v>6381</v>
      </c>
      <c r="K1267" t="s">
        <v>110</v>
      </c>
      <c r="L1267" t="s">
        <v>3343</v>
      </c>
      <c r="M1267" t="s">
        <v>3344</v>
      </c>
      <c r="N1267" t="s">
        <v>3345</v>
      </c>
      <c r="O1267" t="s">
        <v>3346</v>
      </c>
      <c r="P1267" t="s">
        <v>3343</v>
      </c>
      <c r="Q1267" t="s">
        <v>3346</v>
      </c>
    </row>
    <row r="1268" spans="1:17" x14ac:dyDescent="0.25">
      <c r="A1268" t="s">
        <v>5884</v>
      </c>
      <c r="B1268" t="s">
        <v>5885</v>
      </c>
      <c r="C1268" t="s">
        <v>6144</v>
      </c>
      <c r="D1268" t="s">
        <v>6145</v>
      </c>
      <c r="E1268">
        <v>505040</v>
      </c>
      <c r="F1268" t="s">
        <v>6379</v>
      </c>
      <c r="H1268" t="s">
        <v>4947</v>
      </c>
      <c r="I1268" t="s">
        <v>6382</v>
      </c>
      <c r="J1268" t="s">
        <v>6376</v>
      </c>
      <c r="K1268" t="s">
        <v>110</v>
      </c>
      <c r="L1268" t="s">
        <v>3346</v>
      </c>
      <c r="M1268" t="s">
        <v>3344</v>
      </c>
      <c r="N1268" t="s">
        <v>3345</v>
      </c>
      <c r="O1268" t="s">
        <v>3346</v>
      </c>
      <c r="P1268" t="s">
        <v>3343</v>
      </c>
      <c r="Q1268" t="s">
        <v>3346</v>
      </c>
    </row>
    <row r="1269" spans="1:17" x14ac:dyDescent="0.25">
      <c r="A1269" t="s">
        <v>5884</v>
      </c>
      <c r="B1269" t="s">
        <v>5885</v>
      </c>
      <c r="C1269" t="s">
        <v>6144</v>
      </c>
      <c r="D1269" t="s">
        <v>6145</v>
      </c>
      <c r="E1269">
        <v>505040</v>
      </c>
      <c r="F1269" t="s">
        <v>6379</v>
      </c>
      <c r="H1269" t="s">
        <v>4947</v>
      </c>
      <c r="I1269" t="s">
        <v>6383</v>
      </c>
      <c r="J1269" t="s">
        <v>6384</v>
      </c>
      <c r="K1269" t="s">
        <v>110</v>
      </c>
      <c r="L1269" t="s">
        <v>3346</v>
      </c>
      <c r="M1269" t="s">
        <v>3344</v>
      </c>
      <c r="N1269" t="s">
        <v>3345</v>
      </c>
      <c r="O1269" t="s">
        <v>3346</v>
      </c>
      <c r="P1269" t="s">
        <v>3343</v>
      </c>
      <c r="Q1269" t="s">
        <v>3346</v>
      </c>
    </row>
    <row r="1270" spans="1:17" x14ac:dyDescent="0.25">
      <c r="A1270" t="s">
        <v>5884</v>
      </c>
      <c r="B1270" t="s">
        <v>5885</v>
      </c>
      <c r="C1270" t="s">
        <v>6144</v>
      </c>
      <c r="D1270" t="s">
        <v>6145</v>
      </c>
      <c r="E1270">
        <v>505040</v>
      </c>
      <c r="F1270" t="s">
        <v>6379</v>
      </c>
      <c r="H1270" t="s">
        <v>4947</v>
      </c>
      <c r="I1270" t="s">
        <v>6385</v>
      </c>
      <c r="J1270" t="s">
        <v>6386</v>
      </c>
      <c r="K1270" t="s">
        <v>110</v>
      </c>
      <c r="L1270" t="s">
        <v>3346</v>
      </c>
      <c r="M1270" t="s">
        <v>3344</v>
      </c>
      <c r="N1270" t="s">
        <v>3345</v>
      </c>
      <c r="O1270" t="s">
        <v>3346</v>
      </c>
      <c r="P1270" t="s">
        <v>3343</v>
      </c>
      <c r="Q1270" t="s">
        <v>3346</v>
      </c>
    </row>
    <row r="1271" spans="1:17" x14ac:dyDescent="0.25">
      <c r="A1271" t="s">
        <v>5884</v>
      </c>
      <c r="B1271" t="s">
        <v>5885</v>
      </c>
      <c r="C1271" t="s">
        <v>6144</v>
      </c>
      <c r="D1271" t="s">
        <v>6145</v>
      </c>
      <c r="E1271">
        <v>505040</v>
      </c>
      <c r="F1271" t="s">
        <v>6379</v>
      </c>
      <c r="H1271" t="s">
        <v>4947</v>
      </c>
      <c r="I1271" t="s">
        <v>6387</v>
      </c>
      <c r="J1271" t="s">
        <v>6388</v>
      </c>
      <c r="K1271" t="s">
        <v>110</v>
      </c>
      <c r="L1271" t="s">
        <v>3346</v>
      </c>
      <c r="M1271" t="s">
        <v>3344</v>
      </c>
      <c r="N1271" t="s">
        <v>3345</v>
      </c>
      <c r="O1271" t="s">
        <v>3346</v>
      </c>
      <c r="P1271" t="s">
        <v>3343</v>
      </c>
      <c r="Q1271" t="s">
        <v>3346</v>
      </c>
    </row>
    <row r="1272" spans="1:17" x14ac:dyDescent="0.25">
      <c r="A1272" t="s">
        <v>5884</v>
      </c>
      <c r="B1272" t="s">
        <v>5885</v>
      </c>
      <c r="C1272" t="s">
        <v>6144</v>
      </c>
      <c r="D1272" t="s">
        <v>6145</v>
      </c>
      <c r="E1272">
        <v>505040</v>
      </c>
      <c r="F1272" t="s">
        <v>6379</v>
      </c>
      <c r="H1272" t="s">
        <v>4947</v>
      </c>
      <c r="I1272" t="s">
        <v>6389</v>
      </c>
      <c r="J1272" t="s">
        <v>6390</v>
      </c>
      <c r="K1272" t="s">
        <v>38</v>
      </c>
      <c r="L1272" t="s">
        <v>3346</v>
      </c>
      <c r="M1272" t="s">
        <v>3344</v>
      </c>
      <c r="N1272" t="s">
        <v>3345</v>
      </c>
      <c r="O1272" t="s">
        <v>3346</v>
      </c>
      <c r="P1272" t="s">
        <v>3343</v>
      </c>
      <c r="Q1272" t="s">
        <v>3346</v>
      </c>
    </row>
    <row r="1273" spans="1:17" x14ac:dyDescent="0.25">
      <c r="A1273" t="s">
        <v>5884</v>
      </c>
      <c r="B1273" t="s">
        <v>5885</v>
      </c>
      <c r="C1273" t="s">
        <v>6144</v>
      </c>
      <c r="D1273" t="s">
        <v>6145</v>
      </c>
      <c r="E1273">
        <v>505041</v>
      </c>
      <c r="F1273" t="s">
        <v>6391</v>
      </c>
      <c r="G1273" t="s">
        <v>6392</v>
      </c>
      <c r="H1273" t="s">
        <v>3634</v>
      </c>
      <c r="I1273" t="s">
        <v>6393</v>
      </c>
      <c r="J1273" t="s">
        <v>3636</v>
      </c>
      <c r="K1273" t="s">
        <v>110</v>
      </c>
      <c r="L1273" t="s">
        <v>3343</v>
      </c>
      <c r="M1273" t="s">
        <v>3344</v>
      </c>
      <c r="N1273" t="s">
        <v>3345</v>
      </c>
      <c r="O1273" t="s">
        <v>3346</v>
      </c>
      <c r="P1273" t="s">
        <v>3343</v>
      </c>
      <c r="Q1273" t="s">
        <v>3346</v>
      </c>
    </row>
    <row r="1274" spans="1:17" x14ac:dyDescent="0.25">
      <c r="A1274" t="s">
        <v>5884</v>
      </c>
      <c r="B1274" t="s">
        <v>5885</v>
      </c>
      <c r="C1274" t="s">
        <v>6144</v>
      </c>
      <c r="D1274" t="s">
        <v>6145</v>
      </c>
      <c r="E1274">
        <v>505041</v>
      </c>
      <c r="F1274" t="s">
        <v>6391</v>
      </c>
      <c r="G1274" t="s">
        <v>6392</v>
      </c>
      <c r="H1274" t="s">
        <v>3634</v>
      </c>
      <c r="I1274" t="s">
        <v>6394</v>
      </c>
      <c r="J1274" t="s">
        <v>6395</v>
      </c>
      <c r="K1274" t="s">
        <v>110</v>
      </c>
      <c r="L1274" t="s">
        <v>3346</v>
      </c>
      <c r="M1274" t="s">
        <v>3344</v>
      </c>
      <c r="N1274" t="s">
        <v>3345</v>
      </c>
      <c r="O1274" t="s">
        <v>3346</v>
      </c>
      <c r="P1274" t="s">
        <v>3343</v>
      </c>
      <c r="Q1274" t="s">
        <v>3346</v>
      </c>
    </row>
    <row r="1275" spans="1:17" x14ac:dyDescent="0.25">
      <c r="A1275" t="s">
        <v>5884</v>
      </c>
      <c r="B1275" t="s">
        <v>5885</v>
      </c>
      <c r="C1275" t="s">
        <v>6144</v>
      </c>
      <c r="D1275" t="s">
        <v>6145</v>
      </c>
      <c r="E1275">
        <v>505042</v>
      </c>
      <c r="F1275" t="s">
        <v>6396</v>
      </c>
      <c r="G1275" t="s">
        <v>6397</v>
      </c>
      <c r="H1275" t="s">
        <v>3634</v>
      </c>
      <c r="I1275" t="s">
        <v>6398</v>
      </c>
      <c r="J1275" t="s">
        <v>6399</v>
      </c>
      <c r="K1275" t="s">
        <v>110</v>
      </c>
      <c r="L1275" t="s">
        <v>3343</v>
      </c>
      <c r="M1275" t="s">
        <v>3344</v>
      </c>
      <c r="N1275" t="s">
        <v>3345</v>
      </c>
      <c r="O1275" t="s">
        <v>3346</v>
      </c>
      <c r="P1275" t="s">
        <v>3343</v>
      </c>
      <c r="Q1275" t="s">
        <v>3346</v>
      </c>
    </row>
    <row r="1276" spans="1:17" x14ac:dyDescent="0.25">
      <c r="A1276" t="s">
        <v>5884</v>
      </c>
      <c r="B1276" t="s">
        <v>5885</v>
      </c>
      <c r="C1276" t="s">
        <v>6144</v>
      </c>
      <c r="D1276" t="s">
        <v>6145</v>
      </c>
      <c r="E1276">
        <v>505043</v>
      </c>
      <c r="F1276" t="s">
        <v>6400</v>
      </c>
      <c r="G1276" t="s">
        <v>6401</v>
      </c>
      <c r="H1276" t="s">
        <v>3357</v>
      </c>
      <c r="I1276" t="s">
        <v>6402</v>
      </c>
      <c r="J1276" t="s">
        <v>285</v>
      </c>
      <c r="K1276" t="s">
        <v>110</v>
      </c>
      <c r="L1276" t="s">
        <v>3343</v>
      </c>
      <c r="M1276" t="s">
        <v>3397</v>
      </c>
      <c r="N1276" t="s">
        <v>3398</v>
      </c>
      <c r="O1276" t="s">
        <v>3346</v>
      </c>
      <c r="P1276" t="s">
        <v>3343</v>
      </c>
      <c r="Q1276" t="s">
        <v>3346</v>
      </c>
    </row>
    <row r="1277" spans="1:17" x14ac:dyDescent="0.25">
      <c r="A1277" t="s">
        <v>5884</v>
      </c>
      <c r="B1277" t="s">
        <v>5885</v>
      </c>
      <c r="C1277" t="s">
        <v>6144</v>
      </c>
      <c r="D1277" t="s">
        <v>6145</v>
      </c>
      <c r="E1277">
        <v>505044</v>
      </c>
      <c r="F1277" t="s">
        <v>6403</v>
      </c>
      <c r="G1277" t="s">
        <v>6404</v>
      </c>
      <c r="H1277" t="s">
        <v>3634</v>
      </c>
      <c r="I1277" t="s">
        <v>6405</v>
      </c>
      <c r="J1277" t="s">
        <v>6406</v>
      </c>
      <c r="K1277" t="s">
        <v>110</v>
      </c>
      <c r="L1277" t="s">
        <v>3343</v>
      </c>
      <c r="M1277" t="s">
        <v>3344</v>
      </c>
      <c r="N1277" t="s">
        <v>3345</v>
      </c>
      <c r="O1277" t="s">
        <v>3346</v>
      </c>
      <c r="P1277" t="s">
        <v>3343</v>
      </c>
      <c r="Q1277" t="s">
        <v>3346</v>
      </c>
    </row>
    <row r="1278" spans="1:17" x14ac:dyDescent="0.25">
      <c r="A1278" t="s">
        <v>5884</v>
      </c>
      <c r="B1278" t="s">
        <v>5885</v>
      </c>
      <c r="C1278" t="s">
        <v>6144</v>
      </c>
      <c r="D1278" t="s">
        <v>6145</v>
      </c>
      <c r="E1278">
        <v>505044</v>
      </c>
      <c r="F1278" t="s">
        <v>6403</v>
      </c>
      <c r="G1278" t="s">
        <v>6404</v>
      </c>
      <c r="H1278" t="s">
        <v>3634</v>
      </c>
      <c r="I1278" t="s">
        <v>6407</v>
      </c>
      <c r="J1278" t="s">
        <v>6408</v>
      </c>
      <c r="K1278" t="s">
        <v>110</v>
      </c>
      <c r="L1278" t="s">
        <v>3346</v>
      </c>
      <c r="M1278" t="s">
        <v>3344</v>
      </c>
      <c r="N1278" t="s">
        <v>3345</v>
      </c>
      <c r="O1278" t="s">
        <v>3346</v>
      </c>
      <c r="P1278" t="s">
        <v>3343</v>
      </c>
      <c r="Q1278" t="s">
        <v>3346</v>
      </c>
    </row>
    <row r="1279" spans="1:17" x14ac:dyDescent="0.25">
      <c r="A1279" t="s">
        <v>5884</v>
      </c>
      <c r="B1279" t="s">
        <v>5885</v>
      </c>
      <c r="C1279" t="s">
        <v>6144</v>
      </c>
      <c r="D1279" t="s">
        <v>6145</v>
      </c>
      <c r="E1279">
        <v>505045</v>
      </c>
      <c r="F1279" t="s">
        <v>6409</v>
      </c>
      <c r="G1279" t="s">
        <v>6410</v>
      </c>
      <c r="H1279" t="s">
        <v>3634</v>
      </c>
      <c r="I1279" t="s">
        <v>6411</v>
      </c>
      <c r="J1279" t="s">
        <v>6412</v>
      </c>
      <c r="K1279" t="s">
        <v>110</v>
      </c>
      <c r="L1279" t="s">
        <v>3343</v>
      </c>
      <c r="M1279" t="s">
        <v>3344</v>
      </c>
      <c r="N1279" t="s">
        <v>3345</v>
      </c>
      <c r="O1279" t="s">
        <v>3346</v>
      </c>
      <c r="P1279" t="s">
        <v>3343</v>
      </c>
      <c r="Q1279" t="s">
        <v>3346</v>
      </c>
    </row>
    <row r="1280" spans="1:17" x14ac:dyDescent="0.25">
      <c r="A1280" t="s">
        <v>5884</v>
      </c>
      <c r="B1280" t="s">
        <v>5885</v>
      </c>
      <c r="C1280" t="s">
        <v>6144</v>
      </c>
      <c r="D1280" t="s">
        <v>6145</v>
      </c>
      <c r="E1280">
        <v>505046</v>
      </c>
      <c r="F1280" t="s">
        <v>6413</v>
      </c>
      <c r="G1280" t="s">
        <v>6414</v>
      </c>
      <c r="H1280" t="s">
        <v>6122</v>
      </c>
      <c r="I1280" t="s">
        <v>6415</v>
      </c>
      <c r="J1280" t="s">
        <v>6416</v>
      </c>
      <c r="K1280" t="s">
        <v>110</v>
      </c>
      <c r="L1280" t="s">
        <v>3343</v>
      </c>
      <c r="M1280" t="s">
        <v>4213</v>
      </c>
      <c r="N1280" t="s">
        <v>6115</v>
      </c>
      <c r="O1280" t="s">
        <v>3346</v>
      </c>
      <c r="P1280" t="s">
        <v>3343</v>
      </c>
      <c r="Q1280" t="s">
        <v>3346</v>
      </c>
    </row>
    <row r="1281" spans="1:17" x14ac:dyDescent="0.25">
      <c r="A1281" t="s">
        <v>5884</v>
      </c>
      <c r="B1281" t="s">
        <v>5885</v>
      </c>
      <c r="C1281" t="s">
        <v>6144</v>
      </c>
      <c r="D1281" t="s">
        <v>6145</v>
      </c>
      <c r="E1281">
        <v>505047</v>
      </c>
      <c r="F1281" t="s">
        <v>128</v>
      </c>
      <c r="G1281" t="s">
        <v>4583</v>
      </c>
      <c r="H1281" t="s">
        <v>3701</v>
      </c>
      <c r="I1281" t="s">
        <v>6417</v>
      </c>
      <c r="J1281" t="s">
        <v>935</v>
      </c>
      <c r="K1281" t="s">
        <v>110</v>
      </c>
      <c r="L1281" t="s">
        <v>3343</v>
      </c>
      <c r="M1281" t="s">
        <v>3344</v>
      </c>
      <c r="N1281" t="s">
        <v>3345</v>
      </c>
      <c r="O1281" t="s">
        <v>3346</v>
      </c>
      <c r="P1281" t="s">
        <v>3346</v>
      </c>
      <c r="Q1281" t="s">
        <v>3346</v>
      </c>
    </row>
    <row r="1282" spans="1:17" x14ac:dyDescent="0.25">
      <c r="A1282" t="s">
        <v>5884</v>
      </c>
      <c r="B1282" t="s">
        <v>5885</v>
      </c>
      <c r="C1282" t="s">
        <v>6144</v>
      </c>
      <c r="D1282" t="s">
        <v>6145</v>
      </c>
      <c r="E1282">
        <v>505048</v>
      </c>
      <c r="F1282" t="s">
        <v>156</v>
      </c>
      <c r="G1282" t="s">
        <v>3393</v>
      </c>
      <c r="H1282" t="s">
        <v>3394</v>
      </c>
      <c r="I1282" t="s">
        <v>6418</v>
      </c>
      <c r="J1282" t="s">
        <v>3396</v>
      </c>
      <c r="K1282" t="s">
        <v>110</v>
      </c>
      <c r="L1282" t="s">
        <v>3343</v>
      </c>
      <c r="M1282" t="s">
        <v>3397</v>
      </c>
      <c r="N1282" t="s">
        <v>3398</v>
      </c>
      <c r="O1282" t="s">
        <v>3346</v>
      </c>
      <c r="P1282" t="s">
        <v>3346</v>
      </c>
      <c r="Q1282" t="s">
        <v>3346</v>
      </c>
    </row>
    <row r="1283" spans="1:17" x14ac:dyDescent="0.25">
      <c r="A1283" t="s">
        <v>5884</v>
      </c>
      <c r="B1283" t="s">
        <v>5885</v>
      </c>
      <c r="C1283" t="s">
        <v>6144</v>
      </c>
      <c r="D1283" t="s">
        <v>6145</v>
      </c>
      <c r="E1283">
        <v>505048</v>
      </c>
      <c r="F1283" t="s">
        <v>156</v>
      </c>
      <c r="G1283" t="s">
        <v>3393</v>
      </c>
      <c r="H1283" t="s">
        <v>3394</v>
      </c>
      <c r="I1283" t="s">
        <v>6419</v>
      </c>
      <c r="J1283" t="s">
        <v>6420</v>
      </c>
      <c r="K1283" t="s">
        <v>110</v>
      </c>
      <c r="L1283" t="s">
        <v>3346</v>
      </c>
      <c r="M1283" t="s">
        <v>3397</v>
      </c>
      <c r="N1283" t="s">
        <v>3398</v>
      </c>
      <c r="O1283" t="s">
        <v>3346</v>
      </c>
      <c r="P1283" t="s">
        <v>3346</v>
      </c>
      <c r="Q1283" t="s">
        <v>3346</v>
      </c>
    </row>
    <row r="1284" spans="1:17" x14ac:dyDescent="0.25">
      <c r="A1284" t="s">
        <v>5884</v>
      </c>
      <c r="B1284" t="s">
        <v>5885</v>
      </c>
      <c r="C1284" t="s">
        <v>6144</v>
      </c>
      <c r="D1284" t="s">
        <v>6145</v>
      </c>
      <c r="E1284">
        <v>505049</v>
      </c>
      <c r="F1284" t="s">
        <v>6421</v>
      </c>
      <c r="G1284" t="s">
        <v>6422</v>
      </c>
      <c r="H1284" t="s">
        <v>3691</v>
      </c>
      <c r="I1284" t="s">
        <v>6423</v>
      </c>
      <c r="J1284" t="s">
        <v>6424</v>
      </c>
      <c r="K1284" t="s">
        <v>110</v>
      </c>
      <c r="L1284" t="s">
        <v>3343</v>
      </c>
      <c r="M1284" t="s">
        <v>3344</v>
      </c>
      <c r="N1284" t="s">
        <v>3345</v>
      </c>
      <c r="O1284" t="s">
        <v>3346</v>
      </c>
      <c r="P1284" t="s">
        <v>3346</v>
      </c>
      <c r="Q1284" t="s">
        <v>3346</v>
      </c>
    </row>
    <row r="1285" spans="1:17" x14ac:dyDescent="0.25">
      <c r="A1285" t="s">
        <v>5884</v>
      </c>
      <c r="B1285" t="s">
        <v>5885</v>
      </c>
      <c r="C1285" t="s">
        <v>6144</v>
      </c>
      <c r="D1285" t="s">
        <v>6145</v>
      </c>
      <c r="E1285">
        <v>505050</v>
      </c>
      <c r="F1285" t="s">
        <v>4916</v>
      </c>
      <c r="G1285" t="s">
        <v>6425</v>
      </c>
      <c r="H1285" t="s">
        <v>6426</v>
      </c>
      <c r="I1285" t="s">
        <v>6427</v>
      </c>
      <c r="J1285" t="s">
        <v>4919</v>
      </c>
      <c r="K1285" t="s">
        <v>110</v>
      </c>
      <c r="L1285" t="s">
        <v>3343</v>
      </c>
      <c r="M1285" t="s">
        <v>3344</v>
      </c>
      <c r="N1285" t="s">
        <v>3345</v>
      </c>
      <c r="O1285" t="s">
        <v>3346</v>
      </c>
      <c r="P1285" t="s">
        <v>3346</v>
      </c>
      <c r="Q1285" t="s">
        <v>3346</v>
      </c>
    </row>
    <row r="1286" spans="1:17" x14ac:dyDescent="0.25">
      <c r="A1286" t="s">
        <v>5884</v>
      </c>
      <c r="B1286" t="s">
        <v>5885</v>
      </c>
      <c r="C1286" t="s">
        <v>6144</v>
      </c>
      <c r="D1286" t="s">
        <v>6145</v>
      </c>
      <c r="E1286">
        <v>505051</v>
      </c>
      <c r="F1286" t="s">
        <v>6428</v>
      </c>
      <c r="G1286" t="s">
        <v>6429</v>
      </c>
      <c r="H1286" t="s">
        <v>6430</v>
      </c>
      <c r="I1286" t="s">
        <v>6431</v>
      </c>
      <c r="J1286" t="s">
        <v>6432</v>
      </c>
      <c r="K1286" t="s">
        <v>110</v>
      </c>
      <c r="L1286" t="s">
        <v>3343</v>
      </c>
      <c r="M1286" t="s">
        <v>4213</v>
      </c>
      <c r="N1286" t="s">
        <v>6433</v>
      </c>
      <c r="O1286" t="s">
        <v>3346</v>
      </c>
      <c r="P1286" t="s">
        <v>3346</v>
      </c>
      <c r="Q1286" t="s">
        <v>3346</v>
      </c>
    </row>
    <row r="1287" spans="1:17" x14ac:dyDescent="0.25">
      <c r="A1287" t="s">
        <v>5884</v>
      </c>
      <c r="B1287" t="s">
        <v>5885</v>
      </c>
      <c r="C1287" t="s">
        <v>6144</v>
      </c>
      <c r="D1287" t="s">
        <v>6145</v>
      </c>
      <c r="E1287">
        <v>505052</v>
      </c>
      <c r="F1287" t="s">
        <v>600</v>
      </c>
      <c r="G1287" t="s">
        <v>5819</v>
      </c>
      <c r="H1287" t="s">
        <v>4700</v>
      </c>
      <c r="I1287" t="s">
        <v>6434</v>
      </c>
      <c r="J1287" t="s">
        <v>1579</v>
      </c>
      <c r="K1287" t="s">
        <v>110</v>
      </c>
      <c r="L1287" t="s">
        <v>3343</v>
      </c>
      <c r="M1287" t="s">
        <v>3344</v>
      </c>
      <c r="N1287" t="s">
        <v>6435</v>
      </c>
      <c r="O1287" t="s">
        <v>3346</v>
      </c>
      <c r="P1287" t="s">
        <v>3346</v>
      </c>
      <c r="Q1287" t="s">
        <v>3346</v>
      </c>
    </row>
    <row r="1288" spans="1:17" x14ac:dyDescent="0.25">
      <c r="A1288" t="s">
        <v>5884</v>
      </c>
      <c r="B1288" t="s">
        <v>5885</v>
      </c>
      <c r="C1288" t="s">
        <v>6436</v>
      </c>
      <c r="D1288" t="s">
        <v>6437</v>
      </c>
      <c r="E1288">
        <v>599009</v>
      </c>
      <c r="F1288" t="s">
        <v>2483</v>
      </c>
      <c r="G1288" t="s">
        <v>4637</v>
      </c>
      <c r="H1288" t="s">
        <v>3429</v>
      </c>
      <c r="I1288" t="s">
        <v>6438</v>
      </c>
      <c r="J1288" t="s">
        <v>2483</v>
      </c>
      <c r="K1288" t="s">
        <v>110</v>
      </c>
      <c r="L1288" t="s">
        <v>3343</v>
      </c>
      <c r="M1288" t="s">
        <v>3344</v>
      </c>
      <c r="N1288" t="s">
        <v>3345</v>
      </c>
      <c r="O1288" t="s">
        <v>3346</v>
      </c>
      <c r="P1288" t="s">
        <v>3343</v>
      </c>
      <c r="Q1288" t="s">
        <v>3346</v>
      </c>
    </row>
    <row r="1289" spans="1:17" x14ac:dyDescent="0.25">
      <c r="A1289" t="s">
        <v>5884</v>
      </c>
      <c r="B1289" t="s">
        <v>5885</v>
      </c>
      <c r="C1289" t="s">
        <v>6436</v>
      </c>
      <c r="D1289" t="s">
        <v>6437</v>
      </c>
      <c r="E1289">
        <v>599011</v>
      </c>
      <c r="F1289" t="s">
        <v>2475</v>
      </c>
      <c r="G1289" t="s">
        <v>3428</v>
      </c>
      <c r="H1289" t="s">
        <v>3429</v>
      </c>
      <c r="I1289" t="s">
        <v>6439</v>
      </c>
      <c r="J1289" t="s">
        <v>2475</v>
      </c>
      <c r="K1289" t="s">
        <v>110</v>
      </c>
      <c r="L1289" t="s">
        <v>3343</v>
      </c>
      <c r="M1289" t="s">
        <v>3344</v>
      </c>
      <c r="N1289" t="s">
        <v>3345</v>
      </c>
      <c r="O1289" t="s">
        <v>3346</v>
      </c>
      <c r="P1289" t="s">
        <v>3343</v>
      </c>
      <c r="Q1289" t="s">
        <v>3346</v>
      </c>
    </row>
    <row r="1290" spans="1:17" x14ac:dyDescent="0.25">
      <c r="A1290" t="s">
        <v>5884</v>
      </c>
      <c r="B1290" t="s">
        <v>5885</v>
      </c>
      <c r="C1290" t="s">
        <v>6436</v>
      </c>
      <c r="D1290" t="s">
        <v>6437</v>
      </c>
      <c r="E1290">
        <v>599011</v>
      </c>
      <c r="F1290" t="s">
        <v>2475</v>
      </c>
      <c r="G1290" t="s">
        <v>3428</v>
      </c>
      <c r="H1290" t="s">
        <v>3429</v>
      </c>
      <c r="I1290" t="s">
        <v>6440</v>
      </c>
      <c r="J1290" t="s">
        <v>3432</v>
      </c>
      <c r="K1290" t="s">
        <v>3433</v>
      </c>
      <c r="L1290" t="s">
        <v>3346</v>
      </c>
      <c r="M1290" t="s">
        <v>3344</v>
      </c>
      <c r="N1290" t="s">
        <v>3345</v>
      </c>
      <c r="O1290" t="s">
        <v>3346</v>
      </c>
      <c r="P1290" t="s">
        <v>3343</v>
      </c>
      <c r="Q1290" t="s">
        <v>3346</v>
      </c>
    </row>
    <row r="1291" spans="1:17" x14ac:dyDescent="0.25">
      <c r="A1291" t="s">
        <v>5884</v>
      </c>
      <c r="B1291" t="s">
        <v>5885</v>
      </c>
      <c r="C1291" t="s">
        <v>6436</v>
      </c>
      <c r="D1291" t="s">
        <v>6437</v>
      </c>
      <c r="E1291">
        <v>599012</v>
      </c>
      <c r="F1291" t="s">
        <v>3434</v>
      </c>
      <c r="G1291" t="s">
        <v>3435</v>
      </c>
      <c r="H1291" t="s">
        <v>3429</v>
      </c>
      <c r="I1291" t="s">
        <v>6441</v>
      </c>
      <c r="J1291" t="s">
        <v>3434</v>
      </c>
      <c r="K1291" t="s">
        <v>110</v>
      </c>
      <c r="L1291" t="s">
        <v>3343</v>
      </c>
      <c r="M1291" t="s">
        <v>3344</v>
      </c>
      <c r="N1291" t="s">
        <v>3345</v>
      </c>
      <c r="O1291" t="s">
        <v>3346</v>
      </c>
      <c r="P1291" t="s">
        <v>3343</v>
      </c>
      <c r="Q1291" t="s">
        <v>3346</v>
      </c>
    </row>
    <row r="1292" spans="1:17" x14ac:dyDescent="0.25">
      <c r="A1292" t="s">
        <v>5884</v>
      </c>
      <c r="B1292" t="s">
        <v>5885</v>
      </c>
      <c r="C1292" t="s">
        <v>6436</v>
      </c>
      <c r="D1292" t="s">
        <v>6437</v>
      </c>
      <c r="E1292">
        <v>599013</v>
      </c>
      <c r="F1292" t="s">
        <v>3437</v>
      </c>
      <c r="G1292" t="s">
        <v>3438</v>
      </c>
      <c r="H1292" t="s">
        <v>3429</v>
      </c>
      <c r="I1292" t="s">
        <v>6442</v>
      </c>
      <c r="J1292" t="s">
        <v>3437</v>
      </c>
      <c r="K1292" t="s">
        <v>110</v>
      </c>
      <c r="L1292" t="s">
        <v>3343</v>
      </c>
      <c r="M1292" t="s">
        <v>3344</v>
      </c>
      <c r="N1292" t="s">
        <v>3345</v>
      </c>
      <c r="O1292" t="s">
        <v>3346</v>
      </c>
      <c r="P1292" t="s">
        <v>3343</v>
      </c>
      <c r="Q1292" t="s">
        <v>3346</v>
      </c>
    </row>
    <row r="1293" spans="1:17" x14ac:dyDescent="0.25">
      <c r="A1293" t="s">
        <v>5884</v>
      </c>
      <c r="B1293" t="s">
        <v>5885</v>
      </c>
      <c r="C1293" t="s">
        <v>6436</v>
      </c>
      <c r="D1293" t="s">
        <v>6437</v>
      </c>
      <c r="E1293">
        <v>599014</v>
      </c>
      <c r="F1293" t="s">
        <v>3545</v>
      </c>
      <c r="G1293" t="s">
        <v>3546</v>
      </c>
      <c r="H1293" t="s">
        <v>3429</v>
      </c>
      <c r="I1293" t="s">
        <v>6443</v>
      </c>
      <c r="J1293" t="s">
        <v>3545</v>
      </c>
      <c r="K1293" t="s">
        <v>110</v>
      </c>
      <c r="L1293" t="s">
        <v>3343</v>
      </c>
      <c r="M1293" t="s">
        <v>3344</v>
      </c>
      <c r="N1293" t="s">
        <v>3345</v>
      </c>
      <c r="O1293" t="s">
        <v>3346</v>
      </c>
      <c r="P1293" t="s">
        <v>3343</v>
      </c>
      <c r="Q1293" t="s">
        <v>3346</v>
      </c>
    </row>
    <row r="1294" spans="1:17" x14ac:dyDescent="0.25">
      <c r="A1294" t="s">
        <v>5884</v>
      </c>
      <c r="B1294" t="s">
        <v>5885</v>
      </c>
      <c r="C1294" t="s">
        <v>6436</v>
      </c>
      <c r="D1294" t="s">
        <v>6437</v>
      </c>
      <c r="E1294">
        <v>599015</v>
      </c>
      <c r="F1294" t="s">
        <v>2481</v>
      </c>
      <c r="G1294" t="s">
        <v>4647</v>
      </c>
      <c r="H1294" t="s">
        <v>3429</v>
      </c>
      <c r="I1294" t="s">
        <v>6444</v>
      </c>
      <c r="J1294" t="s">
        <v>2481</v>
      </c>
      <c r="K1294" t="s">
        <v>110</v>
      </c>
      <c r="L1294" t="s">
        <v>3343</v>
      </c>
      <c r="M1294" t="s">
        <v>3344</v>
      </c>
      <c r="N1294" t="s">
        <v>3345</v>
      </c>
      <c r="O1294" t="s">
        <v>3346</v>
      </c>
      <c r="P1294" t="s">
        <v>3343</v>
      </c>
      <c r="Q1294" t="s">
        <v>3346</v>
      </c>
    </row>
    <row r="1295" spans="1:17" x14ac:dyDescent="0.25">
      <c r="A1295" t="s">
        <v>5884</v>
      </c>
      <c r="B1295" t="s">
        <v>5885</v>
      </c>
      <c r="C1295" t="s">
        <v>6436</v>
      </c>
      <c r="D1295" t="s">
        <v>6437</v>
      </c>
      <c r="E1295">
        <v>599016</v>
      </c>
      <c r="F1295" t="s">
        <v>4649</v>
      </c>
      <c r="G1295" t="s">
        <v>4650</v>
      </c>
      <c r="H1295" t="s">
        <v>3429</v>
      </c>
      <c r="I1295" t="s">
        <v>6445</v>
      </c>
      <c r="J1295" t="s">
        <v>4649</v>
      </c>
      <c r="K1295" t="s">
        <v>110</v>
      </c>
      <c r="L1295" t="s">
        <v>3343</v>
      </c>
      <c r="M1295" t="s">
        <v>3344</v>
      </c>
      <c r="N1295" t="s">
        <v>3345</v>
      </c>
      <c r="O1295" t="s">
        <v>3346</v>
      </c>
      <c r="P1295" t="s">
        <v>3343</v>
      </c>
      <c r="Q1295" t="s">
        <v>3346</v>
      </c>
    </row>
    <row r="1296" spans="1:17" x14ac:dyDescent="0.25">
      <c r="A1296" t="s">
        <v>5884</v>
      </c>
      <c r="B1296" t="s">
        <v>5885</v>
      </c>
      <c r="C1296" t="s">
        <v>6436</v>
      </c>
      <c r="D1296" t="s">
        <v>6437</v>
      </c>
      <c r="E1296">
        <v>599044</v>
      </c>
      <c r="F1296" t="s">
        <v>4718</v>
      </c>
      <c r="G1296" t="s">
        <v>4719</v>
      </c>
      <c r="H1296" t="s">
        <v>4720</v>
      </c>
      <c r="I1296" t="s">
        <v>6446</v>
      </c>
      <c r="J1296" t="s">
        <v>4722</v>
      </c>
      <c r="K1296" t="s">
        <v>110</v>
      </c>
      <c r="L1296" t="s">
        <v>3343</v>
      </c>
      <c r="M1296" t="s">
        <v>3344</v>
      </c>
      <c r="N1296" t="s">
        <v>3345</v>
      </c>
      <c r="O1296" t="s">
        <v>3346</v>
      </c>
      <c r="P1296" t="s">
        <v>3343</v>
      </c>
      <c r="Q1296" t="s">
        <v>3346</v>
      </c>
    </row>
    <row r="1297" spans="1:17" x14ac:dyDescent="0.25">
      <c r="A1297" t="s">
        <v>5884</v>
      </c>
      <c r="B1297" t="s">
        <v>5885</v>
      </c>
      <c r="C1297" t="s">
        <v>6436</v>
      </c>
      <c r="D1297" t="s">
        <v>6437</v>
      </c>
      <c r="E1297">
        <v>599044</v>
      </c>
      <c r="F1297" t="s">
        <v>4718</v>
      </c>
      <c r="G1297" t="s">
        <v>4719</v>
      </c>
      <c r="H1297" t="s">
        <v>4720</v>
      </c>
      <c r="I1297" t="s">
        <v>6447</v>
      </c>
      <c r="J1297" t="s">
        <v>4724</v>
      </c>
      <c r="K1297" t="s">
        <v>110</v>
      </c>
      <c r="L1297" t="s">
        <v>3346</v>
      </c>
      <c r="M1297" t="s">
        <v>3344</v>
      </c>
      <c r="N1297" t="s">
        <v>3345</v>
      </c>
      <c r="O1297" t="s">
        <v>3346</v>
      </c>
      <c r="P1297" t="s">
        <v>3343</v>
      </c>
      <c r="Q1297" t="s">
        <v>3346</v>
      </c>
    </row>
    <row r="1298" spans="1:17" x14ac:dyDescent="0.25">
      <c r="A1298" t="s">
        <v>5884</v>
      </c>
      <c r="B1298" t="s">
        <v>5885</v>
      </c>
      <c r="C1298" t="s">
        <v>6436</v>
      </c>
      <c r="D1298" t="s">
        <v>6437</v>
      </c>
      <c r="E1298">
        <v>599044</v>
      </c>
      <c r="F1298" t="s">
        <v>4718</v>
      </c>
      <c r="G1298" t="s">
        <v>4719</v>
      </c>
      <c r="H1298" t="s">
        <v>4720</v>
      </c>
      <c r="I1298" t="s">
        <v>6448</v>
      </c>
      <c r="J1298" t="s">
        <v>4726</v>
      </c>
      <c r="K1298" t="s">
        <v>110</v>
      </c>
      <c r="L1298" t="s">
        <v>3346</v>
      </c>
      <c r="M1298" t="s">
        <v>3344</v>
      </c>
      <c r="N1298" t="s">
        <v>3345</v>
      </c>
      <c r="O1298" t="s">
        <v>3346</v>
      </c>
      <c r="P1298" t="s">
        <v>3343</v>
      </c>
      <c r="Q1298" t="s">
        <v>3346</v>
      </c>
    </row>
    <row r="1299" spans="1:17" x14ac:dyDescent="0.25">
      <c r="A1299" t="s">
        <v>5884</v>
      </c>
      <c r="B1299" t="s">
        <v>5885</v>
      </c>
      <c r="C1299" t="s">
        <v>6436</v>
      </c>
      <c r="D1299" t="s">
        <v>6437</v>
      </c>
      <c r="E1299">
        <v>599055</v>
      </c>
      <c r="F1299" t="s">
        <v>3440</v>
      </c>
      <c r="G1299" t="s">
        <v>3441</v>
      </c>
      <c r="H1299" t="s">
        <v>2503</v>
      </c>
      <c r="I1299" t="s">
        <v>6449</v>
      </c>
      <c r="J1299" t="s">
        <v>2489</v>
      </c>
      <c r="K1299" t="s">
        <v>110</v>
      </c>
      <c r="L1299" t="s">
        <v>3343</v>
      </c>
      <c r="M1299" t="s">
        <v>3344</v>
      </c>
      <c r="N1299" t="s">
        <v>3345</v>
      </c>
      <c r="O1299" t="s">
        <v>3346</v>
      </c>
      <c r="P1299" t="s">
        <v>3343</v>
      </c>
      <c r="Q1299" t="s">
        <v>3346</v>
      </c>
    </row>
    <row r="1300" spans="1:17" x14ac:dyDescent="0.25">
      <c r="A1300" t="s">
        <v>5884</v>
      </c>
      <c r="B1300" t="s">
        <v>5885</v>
      </c>
      <c r="C1300" t="s">
        <v>6436</v>
      </c>
      <c r="D1300" t="s">
        <v>6437</v>
      </c>
      <c r="E1300">
        <v>599055</v>
      </c>
      <c r="F1300" t="s">
        <v>3440</v>
      </c>
      <c r="G1300" t="s">
        <v>3441</v>
      </c>
      <c r="H1300" t="s">
        <v>2503</v>
      </c>
      <c r="I1300" t="s">
        <v>6450</v>
      </c>
      <c r="J1300" t="s">
        <v>3444</v>
      </c>
      <c r="K1300" t="s">
        <v>110</v>
      </c>
      <c r="L1300" t="s">
        <v>3346</v>
      </c>
      <c r="M1300" t="s">
        <v>3344</v>
      </c>
      <c r="N1300" t="s">
        <v>3345</v>
      </c>
      <c r="O1300" t="s">
        <v>3346</v>
      </c>
      <c r="P1300" t="s">
        <v>3343</v>
      </c>
      <c r="Q1300" t="s">
        <v>3346</v>
      </c>
    </row>
    <row r="1301" spans="1:17" x14ac:dyDescent="0.25">
      <c r="A1301" t="s">
        <v>5884</v>
      </c>
      <c r="B1301" t="s">
        <v>5885</v>
      </c>
      <c r="C1301" t="s">
        <v>6436</v>
      </c>
      <c r="D1301" t="s">
        <v>6437</v>
      </c>
      <c r="E1301">
        <v>599055</v>
      </c>
      <c r="F1301" t="s">
        <v>3440</v>
      </c>
      <c r="G1301" t="s">
        <v>3441</v>
      </c>
      <c r="H1301" t="s">
        <v>2503</v>
      </c>
      <c r="I1301" t="s">
        <v>6451</v>
      </c>
      <c r="J1301" t="s">
        <v>3446</v>
      </c>
      <c r="K1301" t="s">
        <v>110</v>
      </c>
      <c r="L1301" t="s">
        <v>3346</v>
      </c>
      <c r="M1301" t="s">
        <v>3344</v>
      </c>
      <c r="N1301" t="s">
        <v>3345</v>
      </c>
      <c r="O1301" t="s">
        <v>3346</v>
      </c>
      <c r="P1301" t="s">
        <v>3343</v>
      </c>
      <c r="Q1301" t="s">
        <v>3346</v>
      </c>
    </row>
    <row r="1302" spans="1:17" x14ac:dyDescent="0.25">
      <c r="A1302" t="s">
        <v>5884</v>
      </c>
      <c r="B1302" t="s">
        <v>5885</v>
      </c>
      <c r="C1302" t="s">
        <v>6436</v>
      </c>
      <c r="D1302" t="s">
        <v>6437</v>
      </c>
      <c r="E1302">
        <v>599055</v>
      </c>
      <c r="F1302" t="s">
        <v>3440</v>
      </c>
      <c r="G1302" t="s">
        <v>3441</v>
      </c>
      <c r="H1302" t="s">
        <v>2503</v>
      </c>
      <c r="I1302" t="s">
        <v>6452</v>
      </c>
      <c r="J1302" t="s">
        <v>3448</v>
      </c>
      <c r="K1302" t="s">
        <v>110</v>
      </c>
      <c r="L1302" t="s">
        <v>3346</v>
      </c>
      <c r="M1302" t="s">
        <v>3344</v>
      </c>
      <c r="N1302" t="s">
        <v>3345</v>
      </c>
      <c r="O1302" t="s">
        <v>3346</v>
      </c>
      <c r="P1302" t="s">
        <v>3343</v>
      </c>
      <c r="Q1302" t="s">
        <v>3346</v>
      </c>
    </row>
    <row r="1303" spans="1:17" x14ac:dyDescent="0.25">
      <c r="A1303" t="s">
        <v>5884</v>
      </c>
      <c r="B1303" t="s">
        <v>5885</v>
      </c>
      <c r="C1303" t="s">
        <v>6436</v>
      </c>
      <c r="D1303" t="s">
        <v>6437</v>
      </c>
      <c r="E1303">
        <v>599055</v>
      </c>
      <c r="F1303" t="s">
        <v>3440</v>
      </c>
      <c r="G1303" t="s">
        <v>3441</v>
      </c>
      <c r="H1303" t="s">
        <v>2503</v>
      </c>
      <c r="I1303" t="s">
        <v>6453</v>
      </c>
      <c r="J1303" t="s">
        <v>3450</v>
      </c>
      <c r="K1303" t="s">
        <v>110</v>
      </c>
      <c r="L1303" t="s">
        <v>3346</v>
      </c>
      <c r="M1303" t="s">
        <v>3344</v>
      </c>
      <c r="N1303" t="s">
        <v>3345</v>
      </c>
      <c r="O1303" t="s">
        <v>3346</v>
      </c>
      <c r="P1303" t="s">
        <v>3343</v>
      </c>
      <c r="Q1303" t="s">
        <v>3346</v>
      </c>
    </row>
    <row r="1304" spans="1:17" x14ac:dyDescent="0.25">
      <c r="A1304" t="s">
        <v>5884</v>
      </c>
      <c r="B1304" t="s">
        <v>5885</v>
      </c>
      <c r="C1304" t="s">
        <v>6436</v>
      </c>
      <c r="D1304" t="s">
        <v>6437</v>
      </c>
      <c r="E1304">
        <v>599055</v>
      </c>
      <c r="F1304" t="s">
        <v>3440</v>
      </c>
      <c r="G1304" t="s">
        <v>3441</v>
      </c>
      <c r="H1304" t="s">
        <v>2503</v>
      </c>
      <c r="I1304" t="s">
        <v>6454</v>
      </c>
      <c r="J1304" t="s">
        <v>3452</v>
      </c>
      <c r="K1304" t="s">
        <v>110</v>
      </c>
      <c r="L1304" t="s">
        <v>3346</v>
      </c>
      <c r="M1304" t="s">
        <v>3344</v>
      </c>
      <c r="N1304" t="s">
        <v>3345</v>
      </c>
      <c r="O1304" t="s">
        <v>3346</v>
      </c>
      <c r="P1304" t="s">
        <v>3343</v>
      </c>
      <c r="Q1304" t="s">
        <v>3346</v>
      </c>
    </row>
    <row r="1305" spans="1:17" x14ac:dyDescent="0.25">
      <c r="A1305" t="s">
        <v>5884</v>
      </c>
      <c r="B1305" t="s">
        <v>5885</v>
      </c>
      <c r="C1305" t="s">
        <v>6436</v>
      </c>
      <c r="D1305" t="s">
        <v>6437</v>
      </c>
      <c r="E1305">
        <v>599055</v>
      </c>
      <c r="F1305" t="s">
        <v>3440</v>
      </c>
      <c r="G1305" t="s">
        <v>3441</v>
      </c>
      <c r="H1305" t="s">
        <v>2503</v>
      </c>
      <c r="I1305" t="s">
        <v>6455</v>
      </c>
      <c r="J1305" t="s">
        <v>3454</v>
      </c>
      <c r="K1305" t="s">
        <v>110</v>
      </c>
      <c r="L1305" t="s">
        <v>3346</v>
      </c>
      <c r="M1305" t="s">
        <v>3344</v>
      </c>
      <c r="N1305" t="s">
        <v>3345</v>
      </c>
      <c r="O1305" t="s">
        <v>3346</v>
      </c>
      <c r="P1305" t="s">
        <v>3343</v>
      </c>
      <c r="Q1305" t="s">
        <v>3346</v>
      </c>
    </row>
    <row r="1306" spans="1:17" x14ac:dyDescent="0.25">
      <c r="A1306" t="s">
        <v>5884</v>
      </c>
      <c r="B1306" t="s">
        <v>5885</v>
      </c>
      <c r="C1306" t="s">
        <v>6436</v>
      </c>
      <c r="D1306" t="s">
        <v>6437</v>
      </c>
      <c r="E1306">
        <v>599055</v>
      </c>
      <c r="F1306" t="s">
        <v>3440</v>
      </c>
      <c r="G1306" t="s">
        <v>3441</v>
      </c>
      <c r="H1306" t="s">
        <v>2503</v>
      </c>
      <c r="I1306" t="s">
        <v>6456</v>
      </c>
      <c r="J1306" t="s">
        <v>3456</v>
      </c>
      <c r="K1306" t="s">
        <v>110</v>
      </c>
      <c r="L1306" t="s">
        <v>3346</v>
      </c>
      <c r="M1306" t="s">
        <v>3344</v>
      </c>
      <c r="N1306" t="s">
        <v>3345</v>
      </c>
      <c r="O1306" t="s">
        <v>3346</v>
      </c>
      <c r="P1306" t="s">
        <v>3343</v>
      </c>
      <c r="Q1306" t="s">
        <v>3346</v>
      </c>
    </row>
    <row r="1307" spans="1:17" x14ac:dyDescent="0.25">
      <c r="A1307" t="s">
        <v>5884</v>
      </c>
      <c r="B1307" t="s">
        <v>5885</v>
      </c>
      <c r="C1307" t="s">
        <v>6436</v>
      </c>
      <c r="D1307" t="s">
        <v>6437</v>
      </c>
      <c r="E1307">
        <v>599055</v>
      </c>
      <c r="F1307" t="s">
        <v>3440</v>
      </c>
      <c r="G1307" t="s">
        <v>3441</v>
      </c>
      <c r="H1307" t="s">
        <v>2503</v>
      </c>
      <c r="I1307" t="s">
        <v>6457</v>
      </c>
      <c r="J1307" t="s">
        <v>3458</v>
      </c>
      <c r="K1307" t="s">
        <v>110</v>
      </c>
      <c r="L1307" t="s">
        <v>3346</v>
      </c>
      <c r="M1307" t="s">
        <v>3344</v>
      </c>
      <c r="N1307" t="s">
        <v>3345</v>
      </c>
      <c r="O1307" t="s">
        <v>3346</v>
      </c>
      <c r="P1307" t="s">
        <v>3343</v>
      </c>
      <c r="Q1307" t="s">
        <v>3346</v>
      </c>
    </row>
    <row r="1308" spans="1:17" x14ac:dyDescent="0.25">
      <c r="A1308" t="s">
        <v>5884</v>
      </c>
      <c r="B1308" t="s">
        <v>5885</v>
      </c>
      <c r="C1308" t="s">
        <v>6436</v>
      </c>
      <c r="D1308" t="s">
        <v>6437</v>
      </c>
      <c r="E1308">
        <v>599055</v>
      </c>
      <c r="F1308" t="s">
        <v>3440</v>
      </c>
      <c r="G1308" t="s">
        <v>3441</v>
      </c>
      <c r="H1308" t="s">
        <v>2503</v>
      </c>
      <c r="I1308" t="s">
        <v>6458</v>
      </c>
      <c r="J1308" t="s">
        <v>3460</v>
      </c>
      <c r="K1308" t="s">
        <v>110</v>
      </c>
      <c r="L1308" t="s">
        <v>3346</v>
      </c>
      <c r="M1308" t="s">
        <v>3344</v>
      </c>
      <c r="N1308" t="s">
        <v>3345</v>
      </c>
      <c r="O1308" t="s">
        <v>3346</v>
      </c>
      <c r="P1308" t="s">
        <v>3343</v>
      </c>
      <c r="Q1308" t="s">
        <v>3346</v>
      </c>
    </row>
    <row r="1309" spans="1:17" x14ac:dyDescent="0.25">
      <c r="A1309" t="s">
        <v>5884</v>
      </c>
      <c r="B1309" t="s">
        <v>5885</v>
      </c>
      <c r="C1309" t="s">
        <v>6436</v>
      </c>
      <c r="D1309" t="s">
        <v>6437</v>
      </c>
      <c r="E1309">
        <v>599055</v>
      </c>
      <c r="F1309" t="s">
        <v>3440</v>
      </c>
      <c r="G1309" t="s">
        <v>3441</v>
      </c>
      <c r="H1309" t="s">
        <v>2503</v>
      </c>
      <c r="I1309" t="s">
        <v>6459</v>
      </c>
      <c r="J1309" t="s">
        <v>3462</v>
      </c>
      <c r="K1309" t="s">
        <v>110</v>
      </c>
      <c r="L1309" t="s">
        <v>3346</v>
      </c>
      <c r="M1309" t="s">
        <v>3344</v>
      </c>
      <c r="N1309" t="s">
        <v>3345</v>
      </c>
      <c r="O1309" t="s">
        <v>3346</v>
      </c>
      <c r="P1309" t="s">
        <v>3343</v>
      </c>
      <c r="Q1309" t="s">
        <v>3346</v>
      </c>
    </row>
    <row r="1310" spans="1:17" x14ac:dyDescent="0.25">
      <c r="A1310" t="s">
        <v>5884</v>
      </c>
      <c r="B1310" t="s">
        <v>5885</v>
      </c>
      <c r="C1310" t="s">
        <v>6436</v>
      </c>
      <c r="D1310" t="s">
        <v>6437</v>
      </c>
      <c r="E1310">
        <v>599055</v>
      </c>
      <c r="F1310" t="s">
        <v>3440</v>
      </c>
      <c r="G1310" t="s">
        <v>3441</v>
      </c>
      <c r="H1310" t="s">
        <v>2503</v>
      </c>
      <c r="I1310" t="s">
        <v>6460</v>
      </c>
      <c r="J1310" t="s">
        <v>3464</v>
      </c>
      <c r="K1310" t="s">
        <v>110</v>
      </c>
      <c r="L1310" t="s">
        <v>3346</v>
      </c>
      <c r="M1310" t="s">
        <v>3344</v>
      </c>
      <c r="N1310" t="s">
        <v>3345</v>
      </c>
      <c r="O1310" t="s">
        <v>3346</v>
      </c>
      <c r="P1310" t="s">
        <v>3343</v>
      </c>
      <c r="Q1310" t="s">
        <v>3346</v>
      </c>
    </row>
    <row r="1311" spans="1:17" x14ac:dyDescent="0.25">
      <c r="A1311" t="s">
        <v>5884</v>
      </c>
      <c r="B1311" t="s">
        <v>5885</v>
      </c>
      <c r="C1311" t="s">
        <v>6436</v>
      </c>
      <c r="D1311" t="s">
        <v>6437</v>
      </c>
      <c r="E1311">
        <v>599055</v>
      </c>
      <c r="F1311" t="s">
        <v>3440</v>
      </c>
      <c r="G1311" t="s">
        <v>3441</v>
      </c>
      <c r="H1311" t="s">
        <v>2503</v>
      </c>
      <c r="I1311" t="s">
        <v>6461</v>
      </c>
      <c r="J1311" t="s">
        <v>3466</v>
      </c>
      <c r="K1311" t="s">
        <v>110</v>
      </c>
      <c r="L1311" t="s">
        <v>3346</v>
      </c>
      <c r="M1311" t="s">
        <v>3344</v>
      </c>
      <c r="N1311" t="s">
        <v>3345</v>
      </c>
      <c r="O1311" t="s">
        <v>3346</v>
      </c>
      <c r="P1311" t="s">
        <v>3343</v>
      </c>
      <c r="Q1311" t="s">
        <v>3346</v>
      </c>
    </row>
    <row r="1312" spans="1:17" x14ac:dyDescent="0.25">
      <c r="A1312" t="s">
        <v>5884</v>
      </c>
      <c r="B1312" t="s">
        <v>5885</v>
      </c>
      <c r="C1312" t="s">
        <v>6436</v>
      </c>
      <c r="D1312" t="s">
        <v>6437</v>
      </c>
      <c r="E1312">
        <v>599055</v>
      </c>
      <c r="F1312" t="s">
        <v>3440</v>
      </c>
      <c r="G1312" t="s">
        <v>3441</v>
      </c>
      <c r="H1312" t="s">
        <v>2503</v>
      </c>
      <c r="I1312" t="s">
        <v>6462</v>
      </c>
      <c r="J1312" t="s">
        <v>4668</v>
      </c>
      <c r="K1312" t="s">
        <v>110</v>
      </c>
      <c r="L1312" t="s">
        <v>3346</v>
      </c>
      <c r="M1312" t="s">
        <v>3344</v>
      </c>
      <c r="N1312" t="s">
        <v>3345</v>
      </c>
      <c r="O1312" t="s">
        <v>3346</v>
      </c>
      <c r="P1312" t="s">
        <v>3343</v>
      </c>
      <c r="Q1312" t="s">
        <v>3346</v>
      </c>
    </row>
    <row r="1313" spans="1:17" x14ac:dyDescent="0.25">
      <c r="A1313" t="s">
        <v>5884</v>
      </c>
      <c r="B1313" t="s">
        <v>5885</v>
      </c>
      <c r="C1313" t="s">
        <v>6436</v>
      </c>
      <c r="D1313" t="s">
        <v>6437</v>
      </c>
      <c r="E1313">
        <v>599055</v>
      </c>
      <c r="F1313" t="s">
        <v>3440</v>
      </c>
      <c r="G1313" t="s">
        <v>3441</v>
      </c>
      <c r="H1313" t="s">
        <v>2503</v>
      </c>
      <c r="I1313" t="s">
        <v>6463</v>
      </c>
      <c r="J1313" t="s">
        <v>4670</v>
      </c>
      <c r="K1313" t="s">
        <v>110</v>
      </c>
      <c r="L1313" t="s">
        <v>3346</v>
      </c>
      <c r="M1313" t="s">
        <v>3344</v>
      </c>
      <c r="N1313" t="s">
        <v>3345</v>
      </c>
      <c r="O1313" t="s">
        <v>3346</v>
      </c>
      <c r="P1313" t="s">
        <v>3343</v>
      </c>
      <c r="Q1313" t="s">
        <v>3346</v>
      </c>
    </row>
    <row r="1314" spans="1:17" x14ac:dyDescent="0.25">
      <c r="A1314" t="s">
        <v>5884</v>
      </c>
      <c r="B1314" t="s">
        <v>5885</v>
      </c>
      <c r="C1314" t="s">
        <v>6436</v>
      </c>
      <c r="D1314" t="s">
        <v>6437</v>
      </c>
      <c r="E1314">
        <v>599055</v>
      </c>
      <c r="F1314" t="s">
        <v>3440</v>
      </c>
      <c r="G1314" t="s">
        <v>3441</v>
      </c>
      <c r="H1314" t="s">
        <v>2503</v>
      </c>
      <c r="I1314" t="s">
        <v>6464</v>
      </c>
      <c r="J1314" t="s">
        <v>3472</v>
      </c>
      <c r="K1314" t="s">
        <v>110</v>
      </c>
      <c r="L1314" t="s">
        <v>3346</v>
      </c>
      <c r="M1314" t="s">
        <v>3344</v>
      </c>
      <c r="N1314" t="s">
        <v>3345</v>
      </c>
      <c r="O1314" t="s">
        <v>3346</v>
      </c>
      <c r="P1314" t="s">
        <v>3343</v>
      </c>
      <c r="Q1314" t="s">
        <v>3346</v>
      </c>
    </row>
    <row r="1315" spans="1:17" x14ac:dyDescent="0.25">
      <c r="A1315" t="s">
        <v>5884</v>
      </c>
      <c r="B1315" t="s">
        <v>5885</v>
      </c>
      <c r="C1315" t="s">
        <v>6436</v>
      </c>
      <c r="D1315" t="s">
        <v>6437</v>
      </c>
      <c r="E1315">
        <v>599056</v>
      </c>
      <c r="F1315" t="s">
        <v>102</v>
      </c>
      <c r="G1315" t="s">
        <v>3349</v>
      </c>
      <c r="H1315" t="s">
        <v>3350</v>
      </c>
      <c r="I1315" t="s">
        <v>6465</v>
      </c>
      <c r="J1315" t="s">
        <v>103</v>
      </c>
      <c r="K1315" t="s">
        <v>110</v>
      </c>
      <c r="L1315" t="s">
        <v>3343</v>
      </c>
      <c r="M1315" t="s">
        <v>3344</v>
      </c>
      <c r="N1315" t="s">
        <v>3345</v>
      </c>
      <c r="O1315" t="s">
        <v>3346</v>
      </c>
      <c r="P1315" t="s">
        <v>3343</v>
      </c>
      <c r="Q1315" t="s">
        <v>3346</v>
      </c>
    </row>
    <row r="1316" spans="1:17" x14ac:dyDescent="0.25">
      <c r="A1316" t="s">
        <v>5884</v>
      </c>
      <c r="B1316" t="s">
        <v>5885</v>
      </c>
      <c r="C1316" t="s">
        <v>6436</v>
      </c>
      <c r="D1316" t="s">
        <v>6437</v>
      </c>
      <c r="E1316">
        <v>599056</v>
      </c>
      <c r="F1316" t="s">
        <v>102</v>
      </c>
      <c r="G1316" t="s">
        <v>3349</v>
      </c>
      <c r="H1316" t="s">
        <v>3350</v>
      </c>
      <c r="I1316" t="s">
        <v>6466</v>
      </c>
      <c r="J1316" t="s">
        <v>2454</v>
      </c>
      <c r="K1316" t="s">
        <v>110</v>
      </c>
      <c r="L1316" t="s">
        <v>3346</v>
      </c>
      <c r="M1316" t="s">
        <v>3344</v>
      </c>
      <c r="N1316" t="s">
        <v>3345</v>
      </c>
      <c r="O1316" t="s">
        <v>3346</v>
      </c>
      <c r="P1316" t="s">
        <v>3343</v>
      </c>
      <c r="Q1316" t="s">
        <v>3346</v>
      </c>
    </row>
    <row r="1317" spans="1:17" x14ac:dyDescent="0.25">
      <c r="A1317" t="s">
        <v>5884</v>
      </c>
      <c r="B1317" t="s">
        <v>5885</v>
      </c>
      <c r="C1317" t="s">
        <v>6436</v>
      </c>
      <c r="D1317" t="s">
        <v>6437</v>
      </c>
      <c r="E1317">
        <v>599058</v>
      </c>
      <c r="F1317" t="s">
        <v>867</v>
      </c>
      <c r="G1317" t="s">
        <v>3481</v>
      </c>
      <c r="H1317" t="s">
        <v>3350</v>
      </c>
      <c r="I1317" t="s">
        <v>6467</v>
      </c>
      <c r="J1317" t="s">
        <v>869</v>
      </c>
      <c r="K1317" t="s">
        <v>110</v>
      </c>
      <c r="L1317" t="s">
        <v>3343</v>
      </c>
      <c r="M1317" t="s">
        <v>3344</v>
      </c>
      <c r="N1317" t="s">
        <v>3345</v>
      </c>
      <c r="O1317" t="s">
        <v>3346</v>
      </c>
      <c r="P1317" t="s">
        <v>3343</v>
      </c>
      <c r="Q1317" t="s">
        <v>3346</v>
      </c>
    </row>
    <row r="1318" spans="1:17" x14ac:dyDescent="0.25">
      <c r="A1318" t="s">
        <v>5884</v>
      </c>
      <c r="B1318" t="s">
        <v>5885</v>
      </c>
      <c r="C1318" t="s">
        <v>6436</v>
      </c>
      <c r="D1318" t="s">
        <v>6437</v>
      </c>
      <c r="E1318">
        <v>599059</v>
      </c>
      <c r="F1318" t="s">
        <v>114</v>
      </c>
      <c r="G1318" t="s">
        <v>3483</v>
      </c>
      <c r="H1318" t="s">
        <v>3350</v>
      </c>
      <c r="I1318" t="s">
        <v>6468</v>
      </c>
      <c r="J1318" t="s">
        <v>116</v>
      </c>
      <c r="K1318" t="s">
        <v>110</v>
      </c>
      <c r="L1318" t="s">
        <v>3343</v>
      </c>
      <c r="M1318" t="s">
        <v>3344</v>
      </c>
      <c r="N1318" t="s">
        <v>3345</v>
      </c>
      <c r="O1318" t="s">
        <v>3346</v>
      </c>
      <c r="P1318" t="s">
        <v>3343</v>
      </c>
      <c r="Q1318" t="s">
        <v>3346</v>
      </c>
    </row>
    <row r="1319" spans="1:17" x14ac:dyDescent="0.25">
      <c r="A1319" t="s">
        <v>5884</v>
      </c>
      <c r="B1319" t="s">
        <v>5885</v>
      </c>
      <c r="C1319" t="s">
        <v>6436</v>
      </c>
      <c r="D1319" t="s">
        <v>6437</v>
      </c>
      <c r="E1319">
        <v>599059</v>
      </c>
      <c r="F1319" t="s">
        <v>114</v>
      </c>
      <c r="G1319" t="s">
        <v>3483</v>
      </c>
      <c r="H1319" t="s">
        <v>3350</v>
      </c>
      <c r="I1319" t="s">
        <v>6469</v>
      </c>
      <c r="J1319" t="s">
        <v>2492</v>
      </c>
      <c r="K1319" t="s">
        <v>110</v>
      </c>
      <c r="L1319" t="s">
        <v>3346</v>
      </c>
      <c r="M1319" t="s">
        <v>3344</v>
      </c>
      <c r="N1319" t="s">
        <v>3345</v>
      </c>
      <c r="O1319" t="s">
        <v>3346</v>
      </c>
      <c r="P1319" t="s">
        <v>3343</v>
      </c>
      <c r="Q1319" t="s">
        <v>3346</v>
      </c>
    </row>
    <row r="1320" spans="1:17" x14ac:dyDescent="0.25">
      <c r="A1320" t="s">
        <v>5884</v>
      </c>
      <c r="B1320" t="s">
        <v>5885</v>
      </c>
      <c r="C1320" t="s">
        <v>6436</v>
      </c>
      <c r="D1320" t="s">
        <v>6437</v>
      </c>
      <c r="E1320">
        <v>599059</v>
      </c>
      <c r="F1320" t="s">
        <v>114</v>
      </c>
      <c r="G1320" t="s">
        <v>3483</v>
      </c>
      <c r="H1320" t="s">
        <v>3350</v>
      </c>
      <c r="I1320" t="s">
        <v>6470</v>
      </c>
      <c r="J1320" t="s">
        <v>4682</v>
      </c>
      <c r="K1320" t="s">
        <v>110</v>
      </c>
      <c r="L1320" t="s">
        <v>3346</v>
      </c>
      <c r="M1320" t="s">
        <v>3344</v>
      </c>
      <c r="N1320" t="s">
        <v>3345</v>
      </c>
      <c r="O1320" t="s">
        <v>3346</v>
      </c>
      <c r="P1320" t="s">
        <v>3343</v>
      </c>
      <c r="Q1320" t="s">
        <v>3346</v>
      </c>
    </row>
    <row r="1321" spans="1:17" x14ac:dyDescent="0.25">
      <c r="A1321" t="s">
        <v>5884</v>
      </c>
      <c r="B1321" t="s">
        <v>5885</v>
      </c>
      <c r="C1321" t="s">
        <v>6436</v>
      </c>
      <c r="D1321" t="s">
        <v>6437</v>
      </c>
      <c r="E1321">
        <v>599061</v>
      </c>
      <c r="F1321" t="s">
        <v>4683</v>
      </c>
      <c r="G1321" t="s">
        <v>4684</v>
      </c>
      <c r="H1321" t="s">
        <v>3394</v>
      </c>
      <c r="I1321" t="s">
        <v>6471</v>
      </c>
      <c r="J1321" t="s">
        <v>200</v>
      </c>
      <c r="K1321" t="s">
        <v>110</v>
      </c>
      <c r="L1321" t="s">
        <v>3343</v>
      </c>
      <c r="M1321" t="s">
        <v>3344</v>
      </c>
      <c r="N1321" t="s">
        <v>3345</v>
      </c>
      <c r="O1321" t="s">
        <v>3346</v>
      </c>
      <c r="P1321" t="s">
        <v>3343</v>
      </c>
      <c r="Q1321" t="s">
        <v>3346</v>
      </c>
    </row>
    <row r="1322" spans="1:17" x14ac:dyDescent="0.25">
      <c r="A1322" t="s">
        <v>5884</v>
      </c>
      <c r="B1322" t="s">
        <v>5885</v>
      </c>
      <c r="C1322" t="s">
        <v>6436</v>
      </c>
      <c r="D1322" t="s">
        <v>6437</v>
      </c>
      <c r="E1322">
        <v>599061</v>
      </c>
      <c r="F1322" t="s">
        <v>4683</v>
      </c>
      <c r="G1322" t="s">
        <v>4684</v>
      </c>
      <c r="H1322" t="s">
        <v>3394</v>
      </c>
      <c r="I1322" t="s">
        <v>6472</v>
      </c>
      <c r="J1322" t="s">
        <v>2575</v>
      </c>
      <c r="K1322" t="s">
        <v>110</v>
      </c>
      <c r="L1322" t="s">
        <v>3346</v>
      </c>
      <c r="M1322" t="s">
        <v>3344</v>
      </c>
      <c r="N1322" t="s">
        <v>3345</v>
      </c>
      <c r="O1322" t="s">
        <v>3346</v>
      </c>
      <c r="P1322" t="s">
        <v>3343</v>
      </c>
      <c r="Q1322" t="s">
        <v>3346</v>
      </c>
    </row>
    <row r="1323" spans="1:17" x14ac:dyDescent="0.25">
      <c r="A1323" t="s">
        <v>5884</v>
      </c>
      <c r="B1323" t="s">
        <v>5885</v>
      </c>
      <c r="C1323" t="s">
        <v>6436</v>
      </c>
      <c r="D1323" t="s">
        <v>6437</v>
      </c>
      <c r="E1323">
        <v>599064</v>
      </c>
      <c r="F1323" t="s">
        <v>2553</v>
      </c>
      <c r="G1323" t="s">
        <v>3487</v>
      </c>
      <c r="H1323" t="s">
        <v>2503</v>
      </c>
      <c r="I1323" t="s">
        <v>6473</v>
      </c>
      <c r="J1323" t="s">
        <v>2502</v>
      </c>
      <c r="K1323" t="s">
        <v>110</v>
      </c>
      <c r="L1323" t="s">
        <v>3343</v>
      </c>
      <c r="M1323" t="s">
        <v>3344</v>
      </c>
      <c r="N1323" t="s">
        <v>3345</v>
      </c>
      <c r="O1323" t="s">
        <v>3346</v>
      </c>
      <c r="P1323" t="s">
        <v>3343</v>
      </c>
      <c r="Q1323" t="s">
        <v>3346</v>
      </c>
    </row>
    <row r="1324" spans="1:17" x14ac:dyDescent="0.25">
      <c r="A1324" t="s">
        <v>5884</v>
      </c>
      <c r="B1324" t="s">
        <v>5885</v>
      </c>
      <c r="C1324" t="s">
        <v>6436</v>
      </c>
      <c r="D1324" t="s">
        <v>6437</v>
      </c>
      <c r="E1324">
        <v>599064</v>
      </c>
      <c r="F1324" t="s">
        <v>2553</v>
      </c>
      <c r="G1324" t="s">
        <v>3487</v>
      </c>
      <c r="H1324" t="s">
        <v>2503</v>
      </c>
      <c r="I1324" t="s">
        <v>6474</v>
      </c>
      <c r="J1324" t="s">
        <v>3490</v>
      </c>
      <c r="K1324" t="s">
        <v>110</v>
      </c>
      <c r="L1324" t="s">
        <v>3346</v>
      </c>
      <c r="M1324" t="s">
        <v>3344</v>
      </c>
      <c r="N1324" t="s">
        <v>3345</v>
      </c>
      <c r="O1324" t="s">
        <v>3346</v>
      </c>
      <c r="P1324" t="s">
        <v>3343</v>
      </c>
      <c r="Q1324" t="s">
        <v>3346</v>
      </c>
    </row>
    <row r="1325" spans="1:17" x14ac:dyDescent="0.25">
      <c r="A1325" t="s">
        <v>5884</v>
      </c>
      <c r="B1325" t="s">
        <v>5885</v>
      </c>
      <c r="C1325" t="s">
        <v>6436</v>
      </c>
      <c r="D1325" t="s">
        <v>6437</v>
      </c>
      <c r="E1325">
        <v>599064</v>
      </c>
      <c r="F1325" t="s">
        <v>2553</v>
      </c>
      <c r="G1325" t="s">
        <v>3487</v>
      </c>
      <c r="H1325" t="s">
        <v>2503</v>
      </c>
      <c r="I1325" t="s">
        <v>6475</v>
      </c>
      <c r="J1325" t="s">
        <v>3492</v>
      </c>
      <c r="K1325" t="s">
        <v>110</v>
      </c>
      <c r="L1325" t="s">
        <v>3346</v>
      </c>
      <c r="M1325" t="s">
        <v>3344</v>
      </c>
      <c r="N1325" t="s">
        <v>3345</v>
      </c>
      <c r="O1325" t="s">
        <v>3346</v>
      </c>
      <c r="P1325" t="s">
        <v>3343</v>
      </c>
      <c r="Q1325" t="s">
        <v>3346</v>
      </c>
    </row>
    <row r="1326" spans="1:17" x14ac:dyDescent="0.25">
      <c r="A1326" t="s">
        <v>5884</v>
      </c>
      <c r="B1326" t="s">
        <v>5885</v>
      </c>
      <c r="C1326" t="s">
        <v>6436</v>
      </c>
      <c r="D1326" t="s">
        <v>6437</v>
      </c>
      <c r="E1326">
        <v>599064</v>
      </c>
      <c r="F1326" t="s">
        <v>2553</v>
      </c>
      <c r="G1326" t="s">
        <v>3487</v>
      </c>
      <c r="H1326" t="s">
        <v>2503</v>
      </c>
      <c r="I1326" t="s">
        <v>6476</v>
      </c>
      <c r="J1326" t="s">
        <v>3494</v>
      </c>
      <c r="K1326" t="s">
        <v>110</v>
      </c>
      <c r="L1326" t="s">
        <v>3346</v>
      </c>
      <c r="M1326" t="s">
        <v>3344</v>
      </c>
      <c r="N1326" t="s">
        <v>3345</v>
      </c>
      <c r="O1326" t="s">
        <v>3346</v>
      </c>
      <c r="P1326" t="s">
        <v>3343</v>
      </c>
      <c r="Q1326" t="s">
        <v>3346</v>
      </c>
    </row>
    <row r="1327" spans="1:17" x14ac:dyDescent="0.25">
      <c r="A1327" t="s">
        <v>5884</v>
      </c>
      <c r="B1327" t="s">
        <v>5885</v>
      </c>
      <c r="C1327" t="s">
        <v>6436</v>
      </c>
      <c r="D1327" t="s">
        <v>6437</v>
      </c>
      <c r="E1327">
        <v>599064</v>
      </c>
      <c r="F1327" t="s">
        <v>2553</v>
      </c>
      <c r="G1327" t="s">
        <v>3487</v>
      </c>
      <c r="H1327" t="s">
        <v>2503</v>
      </c>
      <c r="I1327" t="s">
        <v>6477</v>
      </c>
      <c r="J1327" t="s">
        <v>3496</v>
      </c>
      <c r="K1327" t="s">
        <v>110</v>
      </c>
      <c r="L1327" t="s">
        <v>3346</v>
      </c>
      <c r="M1327" t="s">
        <v>3344</v>
      </c>
      <c r="N1327" t="s">
        <v>3345</v>
      </c>
      <c r="O1327" t="s">
        <v>3346</v>
      </c>
      <c r="P1327" t="s">
        <v>3343</v>
      </c>
      <c r="Q1327" t="s">
        <v>3346</v>
      </c>
    </row>
    <row r="1328" spans="1:17" x14ac:dyDescent="0.25">
      <c r="A1328" t="s">
        <v>5884</v>
      </c>
      <c r="B1328" t="s">
        <v>5885</v>
      </c>
      <c r="C1328" t="s">
        <v>6436</v>
      </c>
      <c r="D1328" t="s">
        <v>6437</v>
      </c>
      <c r="E1328">
        <v>599065</v>
      </c>
      <c r="F1328" t="s">
        <v>4693</v>
      </c>
      <c r="G1328" t="s">
        <v>4694</v>
      </c>
      <c r="H1328" t="s">
        <v>3429</v>
      </c>
      <c r="I1328" t="s">
        <v>6478</v>
      </c>
      <c r="J1328" t="s">
        <v>4693</v>
      </c>
      <c r="K1328" t="s">
        <v>110</v>
      </c>
      <c r="L1328" t="s">
        <v>3343</v>
      </c>
      <c r="M1328" t="s">
        <v>3344</v>
      </c>
      <c r="N1328" t="s">
        <v>3345</v>
      </c>
      <c r="O1328" t="s">
        <v>3346</v>
      </c>
      <c r="P1328" t="s">
        <v>3343</v>
      </c>
      <c r="Q1328" t="s">
        <v>3346</v>
      </c>
    </row>
    <row r="1329" spans="1:17" x14ac:dyDescent="0.25">
      <c r="A1329" t="s">
        <v>5884</v>
      </c>
      <c r="B1329" t="s">
        <v>5885</v>
      </c>
      <c r="C1329" t="s">
        <v>6436</v>
      </c>
      <c r="D1329" t="s">
        <v>6437</v>
      </c>
      <c r="E1329">
        <v>599065</v>
      </c>
      <c r="F1329" t="s">
        <v>4693</v>
      </c>
      <c r="G1329" t="s">
        <v>4694</v>
      </c>
      <c r="H1329" t="s">
        <v>3429</v>
      </c>
      <c r="I1329" t="s">
        <v>6479</v>
      </c>
      <c r="J1329" t="s">
        <v>4697</v>
      </c>
      <c r="K1329" t="s">
        <v>3433</v>
      </c>
      <c r="L1329" t="s">
        <v>3346</v>
      </c>
      <c r="M1329" t="s">
        <v>3344</v>
      </c>
      <c r="N1329" t="s">
        <v>3345</v>
      </c>
      <c r="O1329" t="s">
        <v>3346</v>
      </c>
      <c r="P1329" t="s">
        <v>3343</v>
      </c>
      <c r="Q1329" t="s">
        <v>3346</v>
      </c>
    </row>
    <row r="1330" spans="1:17" x14ac:dyDescent="0.25">
      <c r="A1330" t="s">
        <v>5884</v>
      </c>
      <c r="B1330" t="s">
        <v>5885</v>
      </c>
      <c r="C1330" t="s">
        <v>6436</v>
      </c>
      <c r="D1330" t="s">
        <v>6437</v>
      </c>
      <c r="E1330">
        <v>599065</v>
      </c>
      <c r="F1330" t="s">
        <v>4693</v>
      </c>
      <c r="G1330" t="s">
        <v>4694</v>
      </c>
      <c r="H1330" t="s">
        <v>3429</v>
      </c>
      <c r="I1330" t="s">
        <v>6480</v>
      </c>
      <c r="J1330" t="s">
        <v>4699</v>
      </c>
      <c r="K1330" t="s">
        <v>110</v>
      </c>
      <c r="L1330" t="s">
        <v>3346</v>
      </c>
      <c r="M1330" t="s">
        <v>3344</v>
      </c>
      <c r="N1330" t="s">
        <v>3345</v>
      </c>
      <c r="O1330" t="s">
        <v>3346</v>
      </c>
      <c r="P1330" t="s">
        <v>3343</v>
      </c>
      <c r="Q1330" t="s">
        <v>3346</v>
      </c>
    </row>
    <row r="1331" spans="1:17" x14ac:dyDescent="0.25">
      <c r="A1331" t="s">
        <v>5884</v>
      </c>
      <c r="B1331" t="s">
        <v>5885</v>
      </c>
      <c r="C1331" t="s">
        <v>6436</v>
      </c>
      <c r="D1331" t="s">
        <v>6437</v>
      </c>
      <c r="E1331">
        <v>599066</v>
      </c>
      <c r="F1331" t="s">
        <v>893</v>
      </c>
      <c r="G1331" t="s">
        <v>3497</v>
      </c>
      <c r="H1331" t="s">
        <v>3498</v>
      </c>
      <c r="I1331" t="s">
        <v>6481</v>
      </c>
      <c r="J1331" t="s">
        <v>895</v>
      </c>
      <c r="K1331" t="s">
        <v>110</v>
      </c>
      <c r="L1331" t="s">
        <v>3343</v>
      </c>
      <c r="M1331" t="s">
        <v>3344</v>
      </c>
      <c r="N1331" t="s">
        <v>3345</v>
      </c>
      <c r="O1331" t="s">
        <v>3346</v>
      </c>
      <c r="P1331" t="s">
        <v>3343</v>
      </c>
      <c r="Q1331" t="s">
        <v>3346</v>
      </c>
    </row>
    <row r="1332" spans="1:17" x14ac:dyDescent="0.25">
      <c r="A1332" t="s">
        <v>5884</v>
      </c>
      <c r="B1332" t="s">
        <v>5885</v>
      </c>
      <c r="C1332" t="s">
        <v>6436</v>
      </c>
      <c r="D1332" t="s">
        <v>6437</v>
      </c>
      <c r="E1332">
        <v>599067</v>
      </c>
      <c r="F1332" t="s">
        <v>2185</v>
      </c>
      <c r="G1332" t="s">
        <v>3500</v>
      </c>
      <c r="H1332" t="s">
        <v>3498</v>
      </c>
      <c r="I1332" t="s">
        <v>6482</v>
      </c>
      <c r="J1332" t="s">
        <v>1579</v>
      </c>
      <c r="K1332" t="s">
        <v>110</v>
      </c>
      <c r="L1332" t="s">
        <v>3343</v>
      </c>
      <c r="M1332" t="s">
        <v>3344</v>
      </c>
      <c r="N1332" t="s">
        <v>3345</v>
      </c>
      <c r="O1332" t="s">
        <v>3346</v>
      </c>
      <c r="P1332" t="s">
        <v>3343</v>
      </c>
      <c r="Q1332" t="s">
        <v>3346</v>
      </c>
    </row>
    <row r="1333" spans="1:17" x14ac:dyDescent="0.25">
      <c r="A1333" t="s">
        <v>5884</v>
      </c>
      <c r="B1333" t="s">
        <v>5885</v>
      </c>
      <c r="C1333" t="s">
        <v>6436</v>
      </c>
      <c r="D1333" t="s">
        <v>6437</v>
      </c>
      <c r="E1333">
        <v>599067</v>
      </c>
      <c r="F1333" t="s">
        <v>2185</v>
      </c>
      <c r="G1333" t="s">
        <v>3500</v>
      </c>
      <c r="H1333" t="s">
        <v>3498</v>
      </c>
      <c r="I1333" t="s">
        <v>6483</v>
      </c>
      <c r="J1333" t="s">
        <v>3503</v>
      </c>
      <c r="K1333" t="s">
        <v>38</v>
      </c>
      <c r="L1333" t="s">
        <v>3346</v>
      </c>
      <c r="M1333" t="s">
        <v>3344</v>
      </c>
      <c r="N1333" t="s">
        <v>3345</v>
      </c>
      <c r="O1333" t="s">
        <v>3346</v>
      </c>
      <c r="P1333" t="s">
        <v>3343</v>
      </c>
      <c r="Q1333" t="s">
        <v>3346</v>
      </c>
    </row>
    <row r="1334" spans="1:17" x14ac:dyDescent="0.25">
      <c r="A1334" t="s">
        <v>5884</v>
      </c>
      <c r="B1334" t="s">
        <v>5885</v>
      </c>
      <c r="C1334" t="s">
        <v>6436</v>
      </c>
      <c r="D1334" t="s">
        <v>6437</v>
      </c>
      <c r="E1334">
        <v>599067</v>
      </c>
      <c r="F1334" t="s">
        <v>2185</v>
      </c>
      <c r="G1334" t="s">
        <v>3500</v>
      </c>
      <c r="H1334" t="s">
        <v>3498</v>
      </c>
      <c r="I1334" t="s">
        <v>6484</v>
      </c>
      <c r="J1334" t="s">
        <v>3505</v>
      </c>
      <c r="K1334" t="s">
        <v>110</v>
      </c>
      <c r="L1334" t="s">
        <v>3346</v>
      </c>
      <c r="M1334" t="s">
        <v>3344</v>
      </c>
      <c r="N1334" t="s">
        <v>3345</v>
      </c>
      <c r="O1334" t="s">
        <v>3346</v>
      </c>
      <c r="P1334" t="s">
        <v>3343</v>
      </c>
      <c r="Q1334" t="s">
        <v>3346</v>
      </c>
    </row>
    <row r="1335" spans="1:17" x14ac:dyDescent="0.25">
      <c r="A1335" t="s">
        <v>5884</v>
      </c>
      <c r="B1335" t="s">
        <v>5885</v>
      </c>
      <c r="C1335" t="s">
        <v>6436</v>
      </c>
      <c r="D1335" t="s">
        <v>6437</v>
      </c>
      <c r="E1335">
        <v>599067</v>
      </c>
      <c r="F1335" t="s">
        <v>2185</v>
      </c>
      <c r="G1335" t="s">
        <v>3500</v>
      </c>
      <c r="H1335" t="s">
        <v>3498</v>
      </c>
      <c r="I1335" t="s">
        <v>6485</v>
      </c>
      <c r="J1335" t="s">
        <v>3507</v>
      </c>
      <c r="K1335" t="s">
        <v>110</v>
      </c>
      <c r="L1335" t="s">
        <v>3346</v>
      </c>
      <c r="M1335" t="s">
        <v>3344</v>
      </c>
      <c r="N1335" t="s">
        <v>3345</v>
      </c>
      <c r="O1335" t="s">
        <v>3346</v>
      </c>
      <c r="P1335" t="s">
        <v>3343</v>
      </c>
      <c r="Q1335" t="s">
        <v>3346</v>
      </c>
    </row>
    <row r="1336" spans="1:17" x14ac:dyDescent="0.25">
      <c r="A1336" t="s">
        <v>5884</v>
      </c>
      <c r="B1336" t="s">
        <v>5885</v>
      </c>
      <c r="C1336" t="s">
        <v>6436</v>
      </c>
      <c r="D1336" t="s">
        <v>6437</v>
      </c>
      <c r="E1336">
        <v>599068</v>
      </c>
      <c r="F1336" t="s">
        <v>2542</v>
      </c>
      <c r="G1336" t="s">
        <v>5143</v>
      </c>
      <c r="H1336" t="s">
        <v>3350</v>
      </c>
      <c r="I1336" t="s">
        <v>6486</v>
      </c>
      <c r="J1336" t="s">
        <v>2544</v>
      </c>
      <c r="K1336" t="s">
        <v>110</v>
      </c>
      <c r="L1336" t="s">
        <v>3343</v>
      </c>
      <c r="M1336" t="s">
        <v>3477</v>
      </c>
      <c r="N1336" t="s">
        <v>3513</v>
      </c>
      <c r="O1336" t="s">
        <v>3346</v>
      </c>
      <c r="P1336" t="s">
        <v>3343</v>
      </c>
      <c r="Q1336" t="s">
        <v>3346</v>
      </c>
    </row>
    <row r="1337" spans="1:17" x14ac:dyDescent="0.25">
      <c r="A1337" t="s">
        <v>5884</v>
      </c>
      <c r="B1337" t="s">
        <v>5885</v>
      </c>
      <c r="C1337" t="s">
        <v>6436</v>
      </c>
      <c r="D1337" t="s">
        <v>6437</v>
      </c>
      <c r="E1337">
        <v>599069</v>
      </c>
      <c r="F1337" t="s">
        <v>3508</v>
      </c>
      <c r="G1337" t="s">
        <v>3509</v>
      </c>
      <c r="H1337" t="s">
        <v>3510</v>
      </c>
      <c r="I1337" t="s">
        <v>6487</v>
      </c>
      <c r="J1337" t="s">
        <v>3512</v>
      </c>
      <c r="K1337" t="s">
        <v>38</v>
      </c>
      <c r="L1337" t="s">
        <v>3343</v>
      </c>
      <c r="M1337" t="s">
        <v>3477</v>
      </c>
      <c r="N1337" t="s">
        <v>3513</v>
      </c>
      <c r="O1337" t="s">
        <v>3346</v>
      </c>
      <c r="P1337" t="s">
        <v>3343</v>
      </c>
      <c r="Q1337" t="s">
        <v>3346</v>
      </c>
    </row>
    <row r="1338" spans="1:17" x14ac:dyDescent="0.25">
      <c r="A1338" t="s">
        <v>5884</v>
      </c>
      <c r="B1338" t="s">
        <v>5885</v>
      </c>
      <c r="C1338" t="s">
        <v>6436</v>
      </c>
      <c r="D1338" t="s">
        <v>6437</v>
      </c>
      <c r="E1338">
        <v>599070</v>
      </c>
      <c r="F1338" t="s">
        <v>2347</v>
      </c>
      <c r="G1338" t="s">
        <v>3514</v>
      </c>
      <c r="H1338" t="s">
        <v>3515</v>
      </c>
      <c r="I1338" t="s">
        <v>6488</v>
      </c>
      <c r="J1338" t="s">
        <v>3517</v>
      </c>
      <c r="K1338" t="s">
        <v>110</v>
      </c>
      <c r="L1338" t="s">
        <v>3343</v>
      </c>
      <c r="M1338" t="s">
        <v>3344</v>
      </c>
      <c r="N1338" t="s">
        <v>3345</v>
      </c>
      <c r="O1338" t="s">
        <v>3346</v>
      </c>
      <c r="P1338" t="s">
        <v>3343</v>
      </c>
      <c r="Q1338" t="s">
        <v>3346</v>
      </c>
    </row>
    <row r="1339" spans="1:17" x14ac:dyDescent="0.25">
      <c r="A1339" t="s">
        <v>5884</v>
      </c>
      <c r="B1339" t="s">
        <v>5885</v>
      </c>
      <c r="C1339" t="s">
        <v>6436</v>
      </c>
      <c r="D1339" t="s">
        <v>6437</v>
      </c>
      <c r="E1339">
        <v>599071</v>
      </c>
      <c r="F1339" t="s">
        <v>375</v>
      </c>
      <c r="G1339" t="s">
        <v>3518</v>
      </c>
      <c r="H1339" t="s">
        <v>3350</v>
      </c>
      <c r="I1339" t="s">
        <v>6489</v>
      </c>
      <c r="J1339" t="s">
        <v>154</v>
      </c>
      <c r="K1339" t="s">
        <v>110</v>
      </c>
      <c r="L1339" t="s">
        <v>3343</v>
      </c>
      <c r="M1339" t="s">
        <v>3344</v>
      </c>
      <c r="N1339" t="s">
        <v>3345</v>
      </c>
      <c r="O1339" t="s">
        <v>3346</v>
      </c>
      <c r="P1339" t="s">
        <v>3343</v>
      </c>
      <c r="Q1339" t="s">
        <v>3346</v>
      </c>
    </row>
    <row r="1340" spans="1:17" x14ac:dyDescent="0.25">
      <c r="A1340" t="s">
        <v>5884</v>
      </c>
      <c r="B1340" t="s">
        <v>5885</v>
      </c>
      <c r="C1340" t="s">
        <v>6436</v>
      </c>
      <c r="D1340" t="s">
        <v>6437</v>
      </c>
      <c r="E1340">
        <v>599072</v>
      </c>
      <c r="F1340" t="s">
        <v>1896</v>
      </c>
      <c r="G1340" t="s">
        <v>3520</v>
      </c>
      <c r="H1340" t="s">
        <v>3350</v>
      </c>
      <c r="I1340" t="s">
        <v>6490</v>
      </c>
      <c r="J1340" t="s">
        <v>1898</v>
      </c>
      <c r="K1340" t="s">
        <v>110</v>
      </c>
      <c r="L1340" t="s">
        <v>3343</v>
      </c>
      <c r="M1340" t="s">
        <v>3344</v>
      </c>
      <c r="N1340" t="s">
        <v>3345</v>
      </c>
      <c r="O1340" t="s">
        <v>3346</v>
      </c>
      <c r="P1340" t="s">
        <v>3343</v>
      </c>
      <c r="Q1340" t="s">
        <v>3346</v>
      </c>
    </row>
    <row r="1341" spans="1:17" x14ac:dyDescent="0.25">
      <c r="A1341" t="s">
        <v>5884</v>
      </c>
      <c r="B1341" t="s">
        <v>5885</v>
      </c>
      <c r="C1341" t="s">
        <v>6436</v>
      </c>
      <c r="D1341" t="s">
        <v>6437</v>
      </c>
      <c r="E1341">
        <v>599073</v>
      </c>
      <c r="F1341" t="s">
        <v>3522</v>
      </c>
      <c r="G1341" t="s">
        <v>3523</v>
      </c>
      <c r="H1341" t="s">
        <v>3429</v>
      </c>
      <c r="I1341" t="s">
        <v>6491</v>
      </c>
      <c r="J1341" t="s">
        <v>3522</v>
      </c>
      <c r="K1341" t="s">
        <v>110</v>
      </c>
      <c r="L1341" t="s">
        <v>3343</v>
      </c>
      <c r="M1341" t="s">
        <v>3344</v>
      </c>
      <c r="N1341" t="s">
        <v>3345</v>
      </c>
      <c r="O1341" t="s">
        <v>3346</v>
      </c>
      <c r="P1341" t="s">
        <v>3343</v>
      </c>
      <c r="Q1341" t="s">
        <v>3346</v>
      </c>
    </row>
    <row r="1342" spans="1:17" x14ac:dyDescent="0.25">
      <c r="A1342" t="s">
        <v>5884</v>
      </c>
      <c r="B1342" t="s">
        <v>5885</v>
      </c>
      <c r="C1342" t="s">
        <v>6436</v>
      </c>
      <c r="D1342" t="s">
        <v>6437</v>
      </c>
      <c r="E1342">
        <v>599074</v>
      </c>
      <c r="F1342" t="s">
        <v>128</v>
      </c>
      <c r="G1342" t="s">
        <v>3525</v>
      </c>
      <c r="H1342" t="s">
        <v>3526</v>
      </c>
      <c r="I1342" t="s">
        <v>6492</v>
      </c>
      <c r="J1342" t="s">
        <v>935</v>
      </c>
      <c r="K1342" t="s">
        <v>110</v>
      </c>
      <c r="L1342" t="s">
        <v>3343</v>
      </c>
      <c r="M1342" t="s">
        <v>3344</v>
      </c>
      <c r="N1342" t="s">
        <v>3345</v>
      </c>
      <c r="O1342" t="s">
        <v>3346</v>
      </c>
      <c r="P1342" t="s">
        <v>3343</v>
      </c>
      <c r="Q1342" t="s">
        <v>3346</v>
      </c>
    </row>
    <row r="1343" spans="1:17" x14ac:dyDescent="0.25">
      <c r="A1343" t="s">
        <v>5884</v>
      </c>
      <c r="B1343" t="s">
        <v>5885</v>
      </c>
      <c r="C1343" t="s">
        <v>6436</v>
      </c>
      <c r="D1343" t="s">
        <v>6437</v>
      </c>
      <c r="E1343">
        <v>599074</v>
      </c>
      <c r="F1343" t="s">
        <v>128</v>
      </c>
      <c r="G1343" t="s">
        <v>3525</v>
      </c>
      <c r="H1343" t="s">
        <v>3526</v>
      </c>
      <c r="I1343" t="s">
        <v>6493</v>
      </c>
      <c r="J1343" t="s">
        <v>1193</v>
      </c>
      <c r="K1343" t="s">
        <v>110</v>
      </c>
      <c r="L1343" t="s">
        <v>3346</v>
      </c>
      <c r="M1343" t="s">
        <v>3344</v>
      </c>
      <c r="N1343" t="s">
        <v>3345</v>
      </c>
      <c r="O1343" t="s">
        <v>3346</v>
      </c>
      <c r="P1343" t="s">
        <v>3343</v>
      </c>
      <c r="Q1343" t="s">
        <v>3346</v>
      </c>
    </row>
    <row r="1344" spans="1:17" x14ac:dyDescent="0.25">
      <c r="A1344" t="s">
        <v>5884</v>
      </c>
      <c r="B1344" t="s">
        <v>5885</v>
      </c>
      <c r="C1344" t="s">
        <v>6436</v>
      </c>
      <c r="D1344" t="s">
        <v>6437</v>
      </c>
      <c r="E1344">
        <v>599074</v>
      </c>
      <c r="F1344" t="s">
        <v>128</v>
      </c>
      <c r="G1344" t="s">
        <v>3525</v>
      </c>
      <c r="H1344" t="s">
        <v>3526</v>
      </c>
      <c r="I1344" t="s">
        <v>6494</v>
      </c>
      <c r="J1344" t="s">
        <v>6495</v>
      </c>
      <c r="K1344" t="s">
        <v>38</v>
      </c>
      <c r="L1344" t="s">
        <v>3346</v>
      </c>
      <c r="M1344" t="s">
        <v>3344</v>
      </c>
      <c r="N1344" t="s">
        <v>3345</v>
      </c>
      <c r="O1344" t="s">
        <v>3346</v>
      </c>
      <c r="P1344" t="s">
        <v>3343</v>
      </c>
      <c r="Q1344" t="s">
        <v>3346</v>
      </c>
    </row>
    <row r="1345" spans="1:17" x14ac:dyDescent="0.25">
      <c r="A1345" t="s">
        <v>5884</v>
      </c>
      <c r="B1345" t="s">
        <v>5885</v>
      </c>
      <c r="C1345" t="s">
        <v>6436</v>
      </c>
      <c r="D1345" t="s">
        <v>6437</v>
      </c>
      <c r="E1345">
        <v>599075</v>
      </c>
      <c r="F1345" t="s">
        <v>3537</v>
      </c>
      <c r="G1345" t="s">
        <v>3538</v>
      </c>
      <c r="H1345" t="s">
        <v>2503</v>
      </c>
      <c r="I1345" t="s">
        <v>6496</v>
      </c>
      <c r="J1345" t="s">
        <v>3540</v>
      </c>
      <c r="K1345" t="s">
        <v>110</v>
      </c>
      <c r="L1345" t="s">
        <v>3343</v>
      </c>
      <c r="M1345" t="s">
        <v>3344</v>
      </c>
      <c r="N1345" t="s">
        <v>3345</v>
      </c>
      <c r="O1345" t="s">
        <v>3346</v>
      </c>
      <c r="P1345" t="s">
        <v>3343</v>
      </c>
      <c r="Q1345" t="s">
        <v>3346</v>
      </c>
    </row>
    <row r="1346" spans="1:17" x14ac:dyDescent="0.25">
      <c r="A1346" t="s">
        <v>5884</v>
      </c>
      <c r="B1346" t="s">
        <v>5885</v>
      </c>
      <c r="C1346" t="s">
        <v>6436</v>
      </c>
      <c r="D1346" t="s">
        <v>6437</v>
      </c>
      <c r="E1346">
        <v>599076</v>
      </c>
      <c r="F1346" t="s">
        <v>3541</v>
      </c>
      <c r="G1346" t="s">
        <v>3542</v>
      </c>
      <c r="H1346" t="s">
        <v>2503</v>
      </c>
      <c r="I1346" t="s">
        <v>6497</v>
      </c>
      <c r="J1346" t="s">
        <v>3544</v>
      </c>
      <c r="K1346" t="s">
        <v>110</v>
      </c>
      <c r="L1346" t="s">
        <v>3343</v>
      </c>
      <c r="M1346" t="s">
        <v>3344</v>
      </c>
      <c r="N1346" t="s">
        <v>3345</v>
      </c>
      <c r="O1346" t="s">
        <v>3346</v>
      </c>
      <c r="P1346" t="s">
        <v>3343</v>
      </c>
      <c r="Q1346" t="s">
        <v>3346</v>
      </c>
    </row>
    <row r="1347" spans="1:17" x14ac:dyDescent="0.25">
      <c r="A1347" t="s">
        <v>6498</v>
      </c>
      <c r="B1347" t="s">
        <v>6499</v>
      </c>
      <c r="C1347" t="s">
        <v>6500</v>
      </c>
      <c r="D1347" t="s">
        <v>6501</v>
      </c>
      <c r="E1347">
        <v>1101004</v>
      </c>
      <c r="F1347" t="s">
        <v>6502</v>
      </c>
      <c r="G1347" t="s">
        <v>6503</v>
      </c>
      <c r="H1347" t="s">
        <v>6504</v>
      </c>
      <c r="I1347" t="s">
        <v>6505</v>
      </c>
      <c r="J1347" t="s">
        <v>6506</v>
      </c>
      <c r="K1347" t="s">
        <v>110</v>
      </c>
      <c r="L1347" t="s">
        <v>3343</v>
      </c>
      <c r="M1347" t="s">
        <v>4213</v>
      </c>
      <c r="N1347" t="s">
        <v>6507</v>
      </c>
      <c r="O1347" t="s">
        <v>3346</v>
      </c>
      <c r="P1347" t="s">
        <v>3343</v>
      </c>
      <c r="Q1347" t="s">
        <v>3346</v>
      </c>
    </row>
    <row r="1348" spans="1:17" x14ac:dyDescent="0.25">
      <c r="A1348" t="s">
        <v>6498</v>
      </c>
      <c r="B1348" t="s">
        <v>6499</v>
      </c>
      <c r="C1348" t="s">
        <v>6500</v>
      </c>
      <c r="D1348" t="s">
        <v>6501</v>
      </c>
      <c r="E1348">
        <v>1101006</v>
      </c>
      <c r="F1348" t="s">
        <v>6508</v>
      </c>
      <c r="G1348" t="s">
        <v>6503</v>
      </c>
      <c r="H1348" t="s">
        <v>6509</v>
      </c>
      <c r="I1348" t="s">
        <v>6510</v>
      </c>
      <c r="J1348" t="s">
        <v>6511</v>
      </c>
      <c r="K1348" t="s">
        <v>110</v>
      </c>
      <c r="L1348" t="s">
        <v>3343</v>
      </c>
      <c r="M1348" t="s">
        <v>4213</v>
      </c>
      <c r="N1348" t="s">
        <v>6507</v>
      </c>
      <c r="O1348" t="s">
        <v>3346</v>
      </c>
      <c r="P1348" t="s">
        <v>3343</v>
      </c>
      <c r="Q1348" t="s">
        <v>3346</v>
      </c>
    </row>
    <row r="1349" spans="1:17" x14ac:dyDescent="0.25">
      <c r="A1349" t="s">
        <v>6498</v>
      </c>
      <c r="B1349" t="s">
        <v>6499</v>
      </c>
      <c r="C1349" t="s">
        <v>6512</v>
      </c>
      <c r="D1349" t="s">
        <v>6513</v>
      </c>
      <c r="E1349">
        <v>1102001</v>
      </c>
      <c r="F1349" t="s">
        <v>6514</v>
      </c>
      <c r="G1349" t="s">
        <v>6515</v>
      </c>
      <c r="H1349" t="s">
        <v>5044</v>
      </c>
      <c r="I1349" t="s">
        <v>6516</v>
      </c>
      <c r="J1349" t="s">
        <v>6517</v>
      </c>
      <c r="K1349" t="s">
        <v>110</v>
      </c>
      <c r="L1349" t="s">
        <v>3343</v>
      </c>
      <c r="M1349" t="s">
        <v>3477</v>
      </c>
      <c r="N1349" t="s">
        <v>4072</v>
      </c>
      <c r="O1349" t="s">
        <v>3346</v>
      </c>
      <c r="P1349" t="s">
        <v>3343</v>
      </c>
      <c r="Q1349" t="s">
        <v>3346</v>
      </c>
    </row>
    <row r="1350" spans="1:17" x14ac:dyDescent="0.25">
      <c r="A1350" t="s">
        <v>6498</v>
      </c>
      <c r="B1350" t="s">
        <v>6499</v>
      </c>
      <c r="C1350" t="s">
        <v>6512</v>
      </c>
      <c r="D1350" t="s">
        <v>6513</v>
      </c>
      <c r="E1350">
        <v>1102002</v>
      </c>
      <c r="F1350" t="s">
        <v>867</v>
      </c>
      <c r="G1350" t="s">
        <v>6518</v>
      </c>
      <c r="H1350" t="s">
        <v>3350</v>
      </c>
      <c r="I1350" t="s">
        <v>6519</v>
      </c>
      <c r="J1350" t="s">
        <v>1217</v>
      </c>
      <c r="K1350" t="s">
        <v>110</v>
      </c>
      <c r="L1350" t="s">
        <v>3343</v>
      </c>
      <c r="M1350" t="s">
        <v>3344</v>
      </c>
      <c r="N1350" t="s">
        <v>3627</v>
      </c>
      <c r="O1350" t="s">
        <v>3346</v>
      </c>
      <c r="P1350" t="s">
        <v>3343</v>
      </c>
      <c r="Q1350" t="s">
        <v>3346</v>
      </c>
    </row>
    <row r="1351" spans="1:17" x14ac:dyDescent="0.25">
      <c r="A1351" t="s">
        <v>6498</v>
      </c>
      <c r="B1351" t="s">
        <v>6499</v>
      </c>
      <c r="C1351" t="s">
        <v>6512</v>
      </c>
      <c r="D1351" t="s">
        <v>6513</v>
      </c>
      <c r="E1351">
        <v>1102002</v>
      </c>
      <c r="F1351" t="s">
        <v>867</v>
      </c>
      <c r="G1351" t="s">
        <v>6518</v>
      </c>
      <c r="H1351" t="s">
        <v>3350</v>
      </c>
      <c r="I1351" t="s">
        <v>6520</v>
      </c>
      <c r="J1351" t="s">
        <v>6521</v>
      </c>
      <c r="K1351" t="s">
        <v>110</v>
      </c>
      <c r="L1351" t="s">
        <v>3346</v>
      </c>
      <c r="M1351" t="s">
        <v>3344</v>
      </c>
      <c r="N1351" t="s">
        <v>3627</v>
      </c>
      <c r="O1351" t="s">
        <v>3346</v>
      </c>
      <c r="P1351" t="s">
        <v>3343</v>
      </c>
      <c r="Q1351" t="s">
        <v>3346</v>
      </c>
    </row>
    <row r="1352" spans="1:17" x14ac:dyDescent="0.25">
      <c r="A1352" t="s">
        <v>6498</v>
      </c>
      <c r="B1352" t="s">
        <v>6499</v>
      </c>
      <c r="C1352" t="s">
        <v>6512</v>
      </c>
      <c r="D1352" t="s">
        <v>6513</v>
      </c>
      <c r="E1352">
        <v>1102002</v>
      </c>
      <c r="F1352" t="s">
        <v>867</v>
      </c>
      <c r="G1352" t="s">
        <v>6518</v>
      </c>
      <c r="H1352" t="s">
        <v>3350</v>
      </c>
      <c r="I1352" t="s">
        <v>6522</v>
      </c>
      <c r="J1352" t="s">
        <v>6523</v>
      </c>
      <c r="K1352" t="s">
        <v>110</v>
      </c>
      <c r="L1352" t="s">
        <v>3346</v>
      </c>
      <c r="M1352" t="s">
        <v>3344</v>
      </c>
      <c r="N1352" t="s">
        <v>3627</v>
      </c>
      <c r="O1352" t="s">
        <v>3346</v>
      </c>
      <c r="P1352" t="s">
        <v>3343</v>
      </c>
      <c r="Q1352" t="s">
        <v>3346</v>
      </c>
    </row>
    <row r="1353" spans="1:17" x14ac:dyDescent="0.25">
      <c r="A1353" t="s">
        <v>6498</v>
      </c>
      <c r="B1353" t="s">
        <v>6499</v>
      </c>
      <c r="C1353" t="s">
        <v>6512</v>
      </c>
      <c r="D1353" t="s">
        <v>6513</v>
      </c>
      <c r="E1353">
        <v>1102005</v>
      </c>
      <c r="F1353" t="s">
        <v>6524</v>
      </c>
      <c r="G1353" t="s">
        <v>6525</v>
      </c>
      <c r="H1353" t="s">
        <v>6526</v>
      </c>
      <c r="I1353" t="s">
        <v>6527</v>
      </c>
      <c r="J1353" t="s">
        <v>938</v>
      </c>
      <c r="K1353" t="s">
        <v>110</v>
      </c>
      <c r="L1353" t="s">
        <v>3343</v>
      </c>
      <c r="M1353" t="s">
        <v>3344</v>
      </c>
      <c r="N1353" t="s">
        <v>4357</v>
      </c>
      <c r="O1353" t="s">
        <v>3346</v>
      </c>
      <c r="P1353" t="s">
        <v>3343</v>
      </c>
      <c r="Q1353" t="s">
        <v>3346</v>
      </c>
    </row>
    <row r="1354" spans="1:17" x14ac:dyDescent="0.25">
      <c r="A1354" t="s">
        <v>6498</v>
      </c>
      <c r="B1354" t="s">
        <v>6499</v>
      </c>
      <c r="C1354" t="s">
        <v>6512</v>
      </c>
      <c r="D1354" t="s">
        <v>6513</v>
      </c>
      <c r="E1354">
        <v>1102008</v>
      </c>
      <c r="F1354" t="s">
        <v>6528</v>
      </c>
      <c r="G1354" t="s">
        <v>6529</v>
      </c>
      <c r="H1354" t="s">
        <v>1609</v>
      </c>
      <c r="I1354" t="s">
        <v>6530</v>
      </c>
      <c r="J1354" t="s">
        <v>6531</v>
      </c>
      <c r="K1354" t="s">
        <v>110</v>
      </c>
      <c r="L1354" t="s">
        <v>3343</v>
      </c>
      <c r="M1354" t="s">
        <v>3397</v>
      </c>
      <c r="N1354" t="s">
        <v>4334</v>
      </c>
      <c r="O1354" t="s">
        <v>3346</v>
      </c>
      <c r="P1354" t="s">
        <v>3343</v>
      </c>
      <c r="Q1354" t="s">
        <v>3346</v>
      </c>
    </row>
    <row r="1355" spans="1:17" x14ac:dyDescent="0.25">
      <c r="A1355" t="s">
        <v>6498</v>
      </c>
      <c r="B1355" t="s">
        <v>6499</v>
      </c>
      <c r="C1355" t="s">
        <v>6512</v>
      </c>
      <c r="D1355" t="s">
        <v>6513</v>
      </c>
      <c r="E1355">
        <v>1102009</v>
      </c>
      <c r="F1355" t="s">
        <v>6532</v>
      </c>
      <c r="G1355" t="s">
        <v>6533</v>
      </c>
      <c r="H1355" t="s">
        <v>1609</v>
      </c>
      <c r="I1355" t="s">
        <v>6534</v>
      </c>
      <c r="J1355" t="s">
        <v>6535</v>
      </c>
      <c r="K1355" t="s">
        <v>110</v>
      </c>
      <c r="L1355" t="s">
        <v>3343</v>
      </c>
      <c r="M1355" t="s">
        <v>3344</v>
      </c>
      <c r="N1355" t="s">
        <v>6536</v>
      </c>
      <c r="O1355" t="s">
        <v>3346</v>
      </c>
      <c r="P1355" t="s">
        <v>3343</v>
      </c>
      <c r="Q1355" t="s">
        <v>3346</v>
      </c>
    </row>
    <row r="1356" spans="1:17" x14ac:dyDescent="0.25">
      <c r="A1356" t="s">
        <v>6498</v>
      </c>
      <c r="B1356" t="s">
        <v>6499</v>
      </c>
      <c r="C1356" t="s">
        <v>6512</v>
      </c>
      <c r="D1356" t="s">
        <v>6513</v>
      </c>
      <c r="E1356">
        <v>1102009</v>
      </c>
      <c r="F1356" t="s">
        <v>6532</v>
      </c>
      <c r="G1356" t="s">
        <v>6533</v>
      </c>
      <c r="H1356" t="s">
        <v>1609</v>
      </c>
      <c r="I1356" t="s">
        <v>6537</v>
      </c>
      <c r="J1356" t="s">
        <v>6538</v>
      </c>
      <c r="K1356" t="s">
        <v>110</v>
      </c>
      <c r="L1356" t="s">
        <v>3346</v>
      </c>
      <c r="M1356" t="s">
        <v>3344</v>
      </c>
      <c r="N1356" t="s">
        <v>6536</v>
      </c>
      <c r="O1356" t="s">
        <v>3346</v>
      </c>
      <c r="P1356" t="s">
        <v>3343</v>
      </c>
      <c r="Q1356" t="s">
        <v>3346</v>
      </c>
    </row>
    <row r="1357" spans="1:17" x14ac:dyDescent="0.25">
      <c r="A1357" t="s">
        <v>6498</v>
      </c>
      <c r="B1357" t="s">
        <v>6499</v>
      </c>
      <c r="C1357" t="s">
        <v>6539</v>
      </c>
      <c r="D1357" t="s">
        <v>6540</v>
      </c>
      <c r="E1357">
        <v>1103001</v>
      </c>
      <c r="F1357" t="s">
        <v>6541</v>
      </c>
      <c r="G1357" t="s">
        <v>6542</v>
      </c>
      <c r="H1357" t="s">
        <v>6543</v>
      </c>
      <c r="I1357" t="s">
        <v>6544</v>
      </c>
      <c r="J1357" t="s">
        <v>6545</v>
      </c>
      <c r="K1357" t="s">
        <v>110</v>
      </c>
      <c r="L1357" t="s">
        <v>3343</v>
      </c>
      <c r="M1357" t="s">
        <v>3570</v>
      </c>
      <c r="N1357" t="s">
        <v>6546</v>
      </c>
      <c r="O1357" t="s">
        <v>3346</v>
      </c>
      <c r="P1357" t="s">
        <v>3343</v>
      </c>
      <c r="Q1357" t="s">
        <v>3346</v>
      </c>
    </row>
    <row r="1358" spans="1:17" x14ac:dyDescent="0.25">
      <c r="A1358" t="s">
        <v>6498</v>
      </c>
      <c r="B1358" t="s">
        <v>6499</v>
      </c>
      <c r="C1358" t="s">
        <v>6539</v>
      </c>
      <c r="D1358" t="s">
        <v>6540</v>
      </c>
      <c r="E1358">
        <v>1103002</v>
      </c>
      <c r="F1358" t="s">
        <v>6547</v>
      </c>
      <c r="G1358" t="s">
        <v>6548</v>
      </c>
      <c r="H1358" t="s">
        <v>6549</v>
      </c>
      <c r="I1358" t="s">
        <v>6550</v>
      </c>
      <c r="J1358" t="s">
        <v>6551</v>
      </c>
      <c r="K1358" t="s">
        <v>110</v>
      </c>
      <c r="L1358" t="s">
        <v>3343</v>
      </c>
      <c r="M1358" t="s">
        <v>3570</v>
      </c>
      <c r="N1358" t="s">
        <v>6546</v>
      </c>
      <c r="O1358" t="s">
        <v>3346</v>
      </c>
      <c r="P1358" t="s">
        <v>3343</v>
      </c>
      <c r="Q1358" t="s">
        <v>3346</v>
      </c>
    </row>
    <row r="1359" spans="1:17" x14ac:dyDescent="0.25">
      <c r="A1359" t="s">
        <v>6498</v>
      </c>
      <c r="B1359" t="s">
        <v>6499</v>
      </c>
      <c r="C1359" t="s">
        <v>6539</v>
      </c>
      <c r="D1359" t="s">
        <v>6540</v>
      </c>
      <c r="E1359">
        <v>1103005</v>
      </c>
      <c r="F1359" t="s">
        <v>6552</v>
      </c>
      <c r="G1359" t="s">
        <v>6553</v>
      </c>
      <c r="H1359" t="s">
        <v>6554</v>
      </c>
      <c r="I1359" t="s">
        <v>6555</v>
      </c>
      <c r="J1359" t="s">
        <v>6556</v>
      </c>
      <c r="K1359" t="s">
        <v>110</v>
      </c>
      <c r="L1359" t="s">
        <v>3343</v>
      </c>
      <c r="M1359" t="s">
        <v>3570</v>
      </c>
      <c r="N1359" t="s">
        <v>6546</v>
      </c>
      <c r="O1359" t="s">
        <v>3346</v>
      </c>
      <c r="P1359" t="s">
        <v>3343</v>
      </c>
      <c r="Q1359" t="s">
        <v>3346</v>
      </c>
    </row>
    <row r="1360" spans="1:17" x14ac:dyDescent="0.25">
      <c r="A1360" t="s">
        <v>6498</v>
      </c>
      <c r="B1360" t="s">
        <v>6499</v>
      </c>
      <c r="C1360" t="s">
        <v>6539</v>
      </c>
      <c r="D1360" t="s">
        <v>6540</v>
      </c>
      <c r="E1360">
        <v>1103006</v>
      </c>
      <c r="F1360" t="s">
        <v>6557</v>
      </c>
      <c r="G1360" t="s">
        <v>6558</v>
      </c>
      <c r="H1360" t="s">
        <v>6559</v>
      </c>
      <c r="I1360" t="s">
        <v>6560</v>
      </c>
      <c r="J1360" t="s">
        <v>6561</v>
      </c>
      <c r="K1360" t="s">
        <v>110</v>
      </c>
      <c r="L1360" t="s">
        <v>3343</v>
      </c>
      <c r="M1360" t="s">
        <v>3344</v>
      </c>
      <c r="N1360" t="s">
        <v>3558</v>
      </c>
      <c r="O1360" t="s">
        <v>3346</v>
      </c>
      <c r="P1360" t="s">
        <v>3343</v>
      </c>
      <c r="Q1360" t="s">
        <v>3346</v>
      </c>
    </row>
    <row r="1361" spans="1:17" x14ac:dyDescent="0.25">
      <c r="A1361" t="s">
        <v>6498</v>
      </c>
      <c r="B1361" t="s">
        <v>6499</v>
      </c>
      <c r="C1361" t="s">
        <v>6539</v>
      </c>
      <c r="D1361" t="s">
        <v>6540</v>
      </c>
      <c r="E1361">
        <v>1103006</v>
      </c>
      <c r="F1361" t="s">
        <v>6557</v>
      </c>
      <c r="G1361" t="s">
        <v>6558</v>
      </c>
      <c r="H1361" t="s">
        <v>6559</v>
      </c>
      <c r="I1361" t="s">
        <v>6562</v>
      </c>
      <c r="J1361" t="s">
        <v>6563</v>
      </c>
      <c r="K1361" t="s">
        <v>110</v>
      </c>
      <c r="L1361" t="s">
        <v>3346</v>
      </c>
      <c r="M1361" t="s">
        <v>3344</v>
      </c>
      <c r="N1361" t="s">
        <v>3558</v>
      </c>
      <c r="O1361" t="s">
        <v>3346</v>
      </c>
      <c r="P1361" t="s">
        <v>3343</v>
      </c>
      <c r="Q1361" t="s">
        <v>3346</v>
      </c>
    </row>
    <row r="1362" spans="1:17" x14ac:dyDescent="0.25">
      <c r="A1362" t="s">
        <v>6498</v>
      </c>
      <c r="B1362" t="s">
        <v>6499</v>
      </c>
      <c r="C1362" t="s">
        <v>6539</v>
      </c>
      <c r="D1362" t="s">
        <v>6540</v>
      </c>
      <c r="E1362">
        <v>1103006</v>
      </c>
      <c r="F1362" t="s">
        <v>6557</v>
      </c>
      <c r="G1362" t="s">
        <v>6558</v>
      </c>
      <c r="H1362" t="s">
        <v>6559</v>
      </c>
      <c r="I1362" t="s">
        <v>6564</v>
      </c>
      <c r="J1362" t="s">
        <v>6565</v>
      </c>
      <c r="K1362" t="s">
        <v>110</v>
      </c>
      <c r="L1362" t="s">
        <v>3346</v>
      </c>
      <c r="M1362" t="s">
        <v>3344</v>
      </c>
      <c r="N1362" t="s">
        <v>3558</v>
      </c>
      <c r="O1362" t="s">
        <v>3346</v>
      </c>
      <c r="P1362" t="s">
        <v>3343</v>
      </c>
      <c r="Q1362" t="s">
        <v>3346</v>
      </c>
    </row>
    <row r="1363" spans="1:17" x14ac:dyDescent="0.25">
      <c r="A1363" t="s">
        <v>6498</v>
      </c>
      <c r="B1363" t="s">
        <v>6499</v>
      </c>
      <c r="C1363" t="s">
        <v>6539</v>
      </c>
      <c r="D1363" t="s">
        <v>6540</v>
      </c>
      <c r="E1363">
        <v>1103006</v>
      </c>
      <c r="F1363" t="s">
        <v>6557</v>
      </c>
      <c r="G1363" t="s">
        <v>6558</v>
      </c>
      <c r="H1363" t="s">
        <v>6559</v>
      </c>
      <c r="I1363" t="s">
        <v>6566</v>
      </c>
      <c r="J1363" t="s">
        <v>6567</v>
      </c>
      <c r="K1363" t="s">
        <v>110</v>
      </c>
      <c r="L1363" t="s">
        <v>3346</v>
      </c>
      <c r="M1363" t="s">
        <v>3344</v>
      </c>
      <c r="N1363" t="s">
        <v>3558</v>
      </c>
      <c r="O1363" t="s">
        <v>3346</v>
      </c>
      <c r="P1363" t="s">
        <v>3343</v>
      </c>
      <c r="Q1363" t="s">
        <v>3346</v>
      </c>
    </row>
    <row r="1364" spans="1:17" x14ac:dyDescent="0.25">
      <c r="A1364" t="s">
        <v>6498</v>
      </c>
      <c r="B1364" t="s">
        <v>6499</v>
      </c>
      <c r="C1364" t="s">
        <v>6539</v>
      </c>
      <c r="D1364" t="s">
        <v>6540</v>
      </c>
      <c r="E1364">
        <v>1103007</v>
      </c>
      <c r="F1364" t="s">
        <v>6568</v>
      </c>
      <c r="G1364" t="s">
        <v>6569</v>
      </c>
      <c r="H1364" t="s">
        <v>3357</v>
      </c>
      <c r="I1364" t="s">
        <v>6570</v>
      </c>
      <c r="J1364" t="s">
        <v>285</v>
      </c>
      <c r="K1364" t="s">
        <v>110</v>
      </c>
      <c r="L1364" t="s">
        <v>3343</v>
      </c>
      <c r="M1364" t="s">
        <v>3344</v>
      </c>
      <c r="N1364" t="s">
        <v>3360</v>
      </c>
      <c r="O1364" t="s">
        <v>3346</v>
      </c>
      <c r="P1364" t="s">
        <v>3343</v>
      </c>
      <c r="Q1364" t="s">
        <v>3346</v>
      </c>
    </row>
    <row r="1365" spans="1:17" x14ac:dyDescent="0.25">
      <c r="A1365" t="s">
        <v>6498</v>
      </c>
      <c r="B1365" t="s">
        <v>6499</v>
      </c>
      <c r="C1365" t="s">
        <v>6539</v>
      </c>
      <c r="D1365" t="s">
        <v>6540</v>
      </c>
      <c r="E1365">
        <v>1103007</v>
      </c>
      <c r="F1365" t="s">
        <v>6568</v>
      </c>
      <c r="G1365" t="s">
        <v>6569</v>
      </c>
      <c r="H1365" t="s">
        <v>3357</v>
      </c>
      <c r="I1365" t="s">
        <v>6571</v>
      </c>
      <c r="J1365" t="s">
        <v>6572</v>
      </c>
      <c r="K1365" t="s">
        <v>110</v>
      </c>
      <c r="L1365" t="s">
        <v>3346</v>
      </c>
      <c r="M1365" t="s">
        <v>3344</v>
      </c>
      <c r="N1365" t="s">
        <v>3360</v>
      </c>
      <c r="O1365" t="s">
        <v>3346</v>
      </c>
      <c r="P1365" t="s">
        <v>3343</v>
      </c>
      <c r="Q1365" t="s">
        <v>3346</v>
      </c>
    </row>
    <row r="1366" spans="1:17" x14ac:dyDescent="0.25">
      <c r="A1366" t="s">
        <v>6498</v>
      </c>
      <c r="B1366" t="s">
        <v>6499</v>
      </c>
      <c r="C1366" t="s">
        <v>6539</v>
      </c>
      <c r="D1366" t="s">
        <v>6540</v>
      </c>
      <c r="E1366">
        <v>1103007</v>
      </c>
      <c r="F1366" t="s">
        <v>6568</v>
      </c>
      <c r="G1366" t="s">
        <v>6569</v>
      </c>
      <c r="H1366" t="s">
        <v>3357</v>
      </c>
      <c r="I1366" t="s">
        <v>6573</v>
      </c>
      <c r="J1366" t="s">
        <v>6574</v>
      </c>
      <c r="K1366" t="s">
        <v>110</v>
      </c>
      <c r="L1366" t="s">
        <v>3346</v>
      </c>
      <c r="M1366" t="s">
        <v>3344</v>
      </c>
      <c r="N1366" t="s">
        <v>3360</v>
      </c>
      <c r="O1366" t="s">
        <v>3346</v>
      </c>
      <c r="P1366" t="s">
        <v>3343</v>
      </c>
      <c r="Q1366" t="s">
        <v>3346</v>
      </c>
    </row>
    <row r="1367" spans="1:17" x14ac:dyDescent="0.25">
      <c r="A1367" t="s">
        <v>6498</v>
      </c>
      <c r="B1367" t="s">
        <v>6499</v>
      </c>
      <c r="C1367" t="s">
        <v>6539</v>
      </c>
      <c r="D1367" t="s">
        <v>6540</v>
      </c>
      <c r="E1367">
        <v>1103007</v>
      </c>
      <c r="F1367" t="s">
        <v>6568</v>
      </c>
      <c r="G1367" t="s">
        <v>6569</v>
      </c>
      <c r="H1367" t="s">
        <v>3357</v>
      </c>
      <c r="I1367" t="s">
        <v>6575</v>
      </c>
      <c r="J1367" t="s">
        <v>6576</v>
      </c>
      <c r="K1367" t="s">
        <v>110</v>
      </c>
      <c r="L1367" t="s">
        <v>3346</v>
      </c>
      <c r="M1367" t="s">
        <v>3344</v>
      </c>
      <c r="N1367" t="s">
        <v>3360</v>
      </c>
      <c r="O1367" t="s">
        <v>3346</v>
      </c>
      <c r="P1367" t="s">
        <v>3343</v>
      </c>
      <c r="Q1367" t="s">
        <v>3346</v>
      </c>
    </row>
    <row r="1368" spans="1:17" x14ac:dyDescent="0.25">
      <c r="A1368" t="s">
        <v>6498</v>
      </c>
      <c r="B1368" t="s">
        <v>6499</v>
      </c>
      <c r="C1368" t="s">
        <v>6539</v>
      </c>
      <c r="D1368" t="s">
        <v>6540</v>
      </c>
      <c r="E1368">
        <v>1103007</v>
      </c>
      <c r="F1368" t="s">
        <v>6568</v>
      </c>
      <c r="G1368" t="s">
        <v>6569</v>
      </c>
      <c r="H1368" t="s">
        <v>3357</v>
      </c>
      <c r="I1368" t="s">
        <v>6577</v>
      </c>
      <c r="J1368" t="s">
        <v>6578</v>
      </c>
      <c r="K1368" t="s">
        <v>110</v>
      </c>
      <c r="L1368" t="s">
        <v>3346</v>
      </c>
      <c r="M1368" t="s">
        <v>3344</v>
      </c>
      <c r="N1368" t="s">
        <v>3360</v>
      </c>
      <c r="O1368" t="s">
        <v>3346</v>
      </c>
      <c r="P1368" t="s">
        <v>3343</v>
      </c>
      <c r="Q1368" t="s">
        <v>3346</v>
      </c>
    </row>
    <row r="1369" spans="1:17" x14ac:dyDescent="0.25">
      <c r="A1369" t="s">
        <v>6498</v>
      </c>
      <c r="B1369" t="s">
        <v>6499</v>
      </c>
      <c r="C1369" t="s">
        <v>6539</v>
      </c>
      <c r="D1369" t="s">
        <v>6540</v>
      </c>
      <c r="E1369">
        <v>1103008</v>
      </c>
      <c r="F1369" t="s">
        <v>6579</v>
      </c>
      <c r="G1369" t="s">
        <v>6569</v>
      </c>
      <c r="H1369" t="s">
        <v>4404</v>
      </c>
      <c r="I1369" t="s">
        <v>6580</v>
      </c>
      <c r="J1369" t="s">
        <v>6581</v>
      </c>
      <c r="K1369" t="s">
        <v>110</v>
      </c>
      <c r="L1369" t="s">
        <v>3343</v>
      </c>
      <c r="M1369" t="s">
        <v>3344</v>
      </c>
      <c r="N1369" t="s">
        <v>3360</v>
      </c>
      <c r="O1369" t="s">
        <v>3346</v>
      </c>
      <c r="P1369" t="s">
        <v>3343</v>
      </c>
      <c r="Q1369" t="s">
        <v>3346</v>
      </c>
    </row>
    <row r="1370" spans="1:17" x14ac:dyDescent="0.25">
      <c r="A1370" t="s">
        <v>6498</v>
      </c>
      <c r="B1370" t="s">
        <v>6499</v>
      </c>
      <c r="C1370" t="s">
        <v>6539</v>
      </c>
      <c r="D1370" t="s">
        <v>6540</v>
      </c>
      <c r="E1370">
        <v>1103008</v>
      </c>
      <c r="F1370" t="s">
        <v>6579</v>
      </c>
      <c r="G1370" t="s">
        <v>6569</v>
      </c>
      <c r="H1370" t="s">
        <v>4404</v>
      </c>
      <c r="I1370" t="s">
        <v>6582</v>
      </c>
      <c r="J1370" t="s">
        <v>6583</v>
      </c>
      <c r="K1370" t="s">
        <v>110</v>
      </c>
      <c r="L1370" t="s">
        <v>3346</v>
      </c>
      <c r="M1370" t="s">
        <v>3344</v>
      </c>
      <c r="N1370" t="s">
        <v>3360</v>
      </c>
      <c r="O1370" t="s">
        <v>3346</v>
      </c>
      <c r="P1370" t="s">
        <v>3343</v>
      </c>
      <c r="Q1370" t="s">
        <v>3346</v>
      </c>
    </row>
    <row r="1371" spans="1:17" x14ac:dyDescent="0.25">
      <c r="A1371" t="s">
        <v>6498</v>
      </c>
      <c r="B1371" t="s">
        <v>6499</v>
      </c>
      <c r="C1371" t="s">
        <v>6539</v>
      </c>
      <c r="D1371" t="s">
        <v>6540</v>
      </c>
      <c r="E1371">
        <v>1103008</v>
      </c>
      <c r="F1371" t="s">
        <v>6579</v>
      </c>
      <c r="G1371" t="s">
        <v>6569</v>
      </c>
      <c r="H1371" t="s">
        <v>4404</v>
      </c>
      <c r="I1371" t="s">
        <v>6584</v>
      </c>
      <c r="J1371" t="s">
        <v>6572</v>
      </c>
      <c r="K1371" t="s">
        <v>110</v>
      </c>
      <c r="L1371" t="s">
        <v>3346</v>
      </c>
      <c r="M1371" t="s">
        <v>3344</v>
      </c>
      <c r="N1371" t="s">
        <v>3360</v>
      </c>
      <c r="O1371" t="s">
        <v>3346</v>
      </c>
      <c r="P1371" t="s">
        <v>3343</v>
      </c>
      <c r="Q1371" t="s">
        <v>3346</v>
      </c>
    </row>
    <row r="1372" spans="1:17" x14ac:dyDescent="0.25">
      <c r="A1372" t="s">
        <v>6498</v>
      </c>
      <c r="B1372" t="s">
        <v>6499</v>
      </c>
      <c r="C1372" t="s">
        <v>6539</v>
      </c>
      <c r="D1372" t="s">
        <v>6540</v>
      </c>
      <c r="E1372">
        <v>1103011</v>
      </c>
      <c r="F1372" t="s">
        <v>6585</v>
      </c>
      <c r="G1372" t="s">
        <v>6586</v>
      </c>
      <c r="H1372" t="s">
        <v>3394</v>
      </c>
      <c r="I1372" t="s">
        <v>6587</v>
      </c>
      <c r="J1372" t="s">
        <v>3409</v>
      </c>
      <c r="K1372" t="s">
        <v>110</v>
      </c>
      <c r="L1372" t="s">
        <v>3343</v>
      </c>
      <c r="M1372" t="s">
        <v>3344</v>
      </c>
      <c r="N1372" t="s">
        <v>3558</v>
      </c>
      <c r="O1372" t="s">
        <v>3346</v>
      </c>
      <c r="P1372" t="s">
        <v>3343</v>
      </c>
      <c r="Q1372" t="s">
        <v>3346</v>
      </c>
    </row>
    <row r="1373" spans="1:17" x14ac:dyDescent="0.25">
      <c r="A1373" t="s">
        <v>6498</v>
      </c>
      <c r="B1373" t="s">
        <v>6499</v>
      </c>
      <c r="C1373" t="s">
        <v>6539</v>
      </c>
      <c r="D1373" t="s">
        <v>6540</v>
      </c>
      <c r="E1373">
        <v>1103011</v>
      </c>
      <c r="F1373" t="s">
        <v>6585</v>
      </c>
      <c r="G1373" t="s">
        <v>6586</v>
      </c>
      <c r="H1373" t="s">
        <v>3394</v>
      </c>
      <c r="I1373" t="s">
        <v>6588</v>
      </c>
      <c r="J1373" t="s">
        <v>6589</v>
      </c>
      <c r="K1373" t="s">
        <v>110</v>
      </c>
      <c r="L1373" t="s">
        <v>3346</v>
      </c>
      <c r="M1373" t="s">
        <v>3344</v>
      </c>
      <c r="N1373" t="s">
        <v>3558</v>
      </c>
      <c r="O1373" t="s">
        <v>3346</v>
      </c>
      <c r="P1373" t="s">
        <v>3343</v>
      </c>
      <c r="Q1373" t="s">
        <v>3346</v>
      </c>
    </row>
    <row r="1374" spans="1:17" x14ac:dyDescent="0.25">
      <c r="A1374" t="s">
        <v>6498</v>
      </c>
      <c r="B1374" t="s">
        <v>6499</v>
      </c>
      <c r="C1374" t="s">
        <v>6539</v>
      </c>
      <c r="D1374" t="s">
        <v>6540</v>
      </c>
      <c r="E1374">
        <v>1103011</v>
      </c>
      <c r="F1374" t="s">
        <v>6585</v>
      </c>
      <c r="G1374" t="s">
        <v>6586</v>
      </c>
      <c r="H1374" t="s">
        <v>3394</v>
      </c>
      <c r="I1374" t="s">
        <v>6590</v>
      </c>
      <c r="J1374" t="s">
        <v>6591</v>
      </c>
      <c r="K1374" t="s">
        <v>110</v>
      </c>
      <c r="L1374" t="s">
        <v>3346</v>
      </c>
      <c r="M1374" t="s">
        <v>3344</v>
      </c>
      <c r="N1374" t="s">
        <v>3558</v>
      </c>
      <c r="O1374" t="s">
        <v>3346</v>
      </c>
      <c r="P1374" t="s">
        <v>3343</v>
      </c>
      <c r="Q1374" t="s">
        <v>3346</v>
      </c>
    </row>
    <row r="1375" spans="1:17" x14ac:dyDescent="0.25">
      <c r="A1375" t="s">
        <v>6498</v>
      </c>
      <c r="B1375" t="s">
        <v>6499</v>
      </c>
      <c r="C1375" t="s">
        <v>6539</v>
      </c>
      <c r="D1375" t="s">
        <v>6540</v>
      </c>
      <c r="E1375">
        <v>1103012</v>
      </c>
      <c r="F1375" t="s">
        <v>6592</v>
      </c>
      <c r="G1375" t="s">
        <v>6593</v>
      </c>
      <c r="H1375" t="s">
        <v>6594</v>
      </c>
      <c r="I1375" t="s">
        <v>6595</v>
      </c>
      <c r="J1375" t="s">
        <v>6596</v>
      </c>
      <c r="K1375" t="s">
        <v>110</v>
      </c>
      <c r="L1375" t="s">
        <v>3343</v>
      </c>
      <c r="M1375" t="s">
        <v>3570</v>
      </c>
      <c r="N1375" t="s">
        <v>6546</v>
      </c>
      <c r="O1375" t="s">
        <v>3346</v>
      </c>
      <c r="P1375" t="s">
        <v>3343</v>
      </c>
      <c r="Q1375" t="s">
        <v>3346</v>
      </c>
    </row>
    <row r="1376" spans="1:17" x14ac:dyDescent="0.25">
      <c r="A1376" t="s">
        <v>6498</v>
      </c>
      <c r="B1376" t="s">
        <v>6499</v>
      </c>
      <c r="C1376" t="s">
        <v>6539</v>
      </c>
      <c r="D1376" t="s">
        <v>6540</v>
      </c>
      <c r="E1376">
        <v>1103012</v>
      </c>
      <c r="F1376" t="s">
        <v>6592</v>
      </c>
      <c r="G1376" t="s">
        <v>6593</v>
      </c>
      <c r="H1376" t="s">
        <v>6594</v>
      </c>
      <c r="I1376" t="s">
        <v>6597</v>
      </c>
      <c r="J1376" t="s">
        <v>6567</v>
      </c>
      <c r="K1376" t="s">
        <v>110</v>
      </c>
      <c r="L1376" t="s">
        <v>3346</v>
      </c>
      <c r="M1376" t="s">
        <v>3570</v>
      </c>
      <c r="N1376" t="s">
        <v>6546</v>
      </c>
      <c r="O1376" t="s">
        <v>3346</v>
      </c>
      <c r="P1376" t="s">
        <v>3343</v>
      </c>
      <c r="Q1376" t="s">
        <v>3346</v>
      </c>
    </row>
    <row r="1377" spans="1:17" x14ac:dyDescent="0.25">
      <c r="A1377" t="s">
        <v>6498</v>
      </c>
      <c r="B1377" t="s">
        <v>6499</v>
      </c>
      <c r="C1377" t="s">
        <v>6539</v>
      </c>
      <c r="D1377" t="s">
        <v>6540</v>
      </c>
      <c r="E1377">
        <v>1103012</v>
      </c>
      <c r="F1377" t="s">
        <v>6592</v>
      </c>
      <c r="G1377" t="s">
        <v>6593</v>
      </c>
      <c r="H1377" t="s">
        <v>6594</v>
      </c>
      <c r="I1377" t="s">
        <v>6598</v>
      </c>
      <c r="J1377" t="s">
        <v>6599</v>
      </c>
      <c r="K1377" t="s">
        <v>110</v>
      </c>
      <c r="L1377" t="s">
        <v>3346</v>
      </c>
      <c r="M1377" t="s">
        <v>3570</v>
      </c>
      <c r="N1377" t="s">
        <v>6546</v>
      </c>
      <c r="O1377" t="s">
        <v>3346</v>
      </c>
      <c r="P1377" t="s">
        <v>3343</v>
      </c>
      <c r="Q1377" t="s">
        <v>3346</v>
      </c>
    </row>
    <row r="1378" spans="1:17" x14ac:dyDescent="0.25">
      <c r="A1378" t="s">
        <v>6498</v>
      </c>
      <c r="B1378" t="s">
        <v>6499</v>
      </c>
      <c r="C1378" t="s">
        <v>6539</v>
      </c>
      <c r="D1378" t="s">
        <v>6540</v>
      </c>
      <c r="E1378">
        <v>1103012</v>
      </c>
      <c r="F1378" t="s">
        <v>6592</v>
      </c>
      <c r="G1378" t="s">
        <v>6593</v>
      </c>
      <c r="H1378" t="s">
        <v>6594</v>
      </c>
      <c r="I1378" t="s">
        <v>6600</v>
      </c>
      <c r="J1378" t="s">
        <v>6601</v>
      </c>
      <c r="K1378" t="s">
        <v>110</v>
      </c>
      <c r="L1378" t="s">
        <v>3346</v>
      </c>
      <c r="M1378" t="s">
        <v>3570</v>
      </c>
      <c r="N1378" t="s">
        <v>6546</v>
      </c>
      <c r="O1378" t="s">
        <v>3346</v>
      </c>
      <c r="P1378" t="s">
        <v>3343</v>
      </c>
      <c r="Q1378" t="s">
        <v>3346</v>
      </c>
    </row>
    <row r="1379" spans="1:17" x14ac:dyDescent="0.25">
      <c r="A1379" t="s">
        <v>6498</v>
      </c>
      <c r="B1379" t="s">
        <v>6499</v>
      </c>
      <c r="C1379" t="s">
        <v>6539</v>
      </c>
      <c r="D1379" t="s">
        <v>6540</v>
      </c>
      <c r="E1379">
        <v>1103012</v>
      </c>
      <c r="F1379" t="s">
        <v>6592</v>
      </c>
      <c r="G1379" t="s">
        <v>6593</v>
      </c>
      <c r="H1379" t="s">
        <v>6594</v>
      </c>
      <c r="I1379" t="s">
        <v>6602</v>
      </c>
      <c r="J1379" t="s">
        <v>6603</v>
      </c>
      <c r="K1379" t="s">
        <v>110</v>
      </c>
      <c r="L1379" t="s">
        <v>3346</v>
      </c>
      <c r="M1379" t="s">
        <v>3570</v>
      </c>
      <c r="N1379" t="s">
        <v>6546</v>
      </c>
      <c r="O1379" t="s">
        <v>3346</v>
      </c>
      <c r="P1379" t="s">
        <v>3343</v>
      </c>
      <c r="Q1379" t="s">
        <v>3346</v>
      </c>
    </row>
    <row r="1380" spans="1:17" x14ac:dyDescent="0.25">
      <c r="A1380" t="s">
        <v>6498</v>
      </c>
      <c r="B1380" t="s">
        <v>6499</v>
      </c>
      <c r="C1380" t="s">
        <v>6539</v>
      </c>
      <c r="D1380" t="s">
        <v>6540</v>
      </c>
      <c r="E1380">
        <v>1103013</v>
      </c>
      <c r="F1380" t="s">
        <v>6604</v>
      </c>
      <c r="G1380" t="s">
        <v>6605</v>
      </c>
      <c r="H1380" t="s">
        <v>6606</v>
      </c>
      <c r="I1380" t="s">
        <v>6607</v>
      </c>
      <c r="J1380" t="s">
        <v>6608</v>
      </c>
      <c r="K1380" t="s">
        <v>110</v>
      </c>
      <c r="L1380" t="s">
        <v>3343</v>
      </c>
      <c r="M1380" t="s">
        <v>3344</v>
      </c>
      <c r="N1380" t="s">
        <v>3345</v>
      </c>
      <c r="O1380" t="s">
        <v>3346</v>
      </c>
      <c r="P1380" t="s">
        <v>3343</v>
      </c>
      <c r="Q1380" t="s">
        <v>3346</v>
      </c>
    </row>
    <row r="1381" spans="1:17" x14ac:dyDescent="0.25">
      <c r="A1381" t="s">
        <v>6498</v>
      </c>
      <c r="B1381" t="s">
        <v>6499</v>
      </c>
      <c r="C1381" t="s">
        <v>6539</v>
      </c>
      <c r="D1381" t="s">
        <v>6540</v>
      </c>
      <c r="E1381">
        <v>1103013</v>
      </c>
      <c r="F1381" t="s">
        <v>6604</v>
      </c>
      <c r="G1381" t="s">
        <v>6605</v>
      </c>
      <c r="H1381" t="s">
        <v>6606</v>
      </c>
      <c r="I1381" t="s">
        <v>6609</v>
      </c>
      <c r="J1381" t="s">
        <v>6610</v>
      </c>
      <c r="K1381" t="s">
        <v>110</v>
      </c>
      <c r="L1381" t="s">
        <v>3346</v>
      </c>
      <c r="M1381" t="s">
        <v>3344</v>
      </c>
      <c r="N1381" t="s">
        <v>3345</v>
      </c>
      <c r="O1381" t="s">
        <v>3346</v>
      </c>
      <c r="P1381" t="s">
        <v>3343</v>
      </c>
      <c r="Q1381" t="s">
        <v>3346</v>
      </c>
    </row>
    <row r="1382" spans="1:17" x14ac:dyDescent="0.25">
      <c r="A1382" t="s">
        <v>6498</v>
      </c>
      <c r="B1382" t="s">
        <v>6499</v>
      </c>
      <c r="C1382" t="s">
        <v>6539</v>
      </c>
      <c r="D1382" t="s">
        <v>6540</v>
      </c>
      <c r="E1382">
        <v>1103015</v>
      </c>
      <c r="F1382" t="s">
        <v>6611</v>
      </c>
      <c r="H1382" t="s">
        <v>4404</v>
      </c>
      <c r="I1382" t="s">
        <v>6612</v>
      </c>
      <c r="J1382" t="s">
        <v>6613</v>
      </c>
      <c r="K1382" t="s">
        <v>110</v>
      </c>
      <c r="L1382" t="s">
        <v>3343</v>
      </c>
      <c r="M1382" t="s">
        <v>3344</v>
      </c>
      <c r="N1382" t="s">
        <v>3360</v>
      </c>
      <c r="O1382" t="s">
        <v>3346</v>
      </c>
      <c r="P1382" t="s">
        <v>3343</v>
      </c>
      <c r="Q1382" t="s">
        <v>3346</v>
      </c>
    </row>
    <row r="1383" spans="1:17" x14ac:dyDescent="0.25">
      <c r="A1383" t="s">
        <v>6498</v>
      </c>
      <c r="B1383" t="s">
        <v>6499</v>
      </c>
      <c r="C1383" t="s">
        <v>6539</v>
      </c>
      <c r="D1383" t="s">
        <v>6540</v>
      </c>
      <c r="E1383">
        <v>1103015</v>
      </c>
      <c r="F1383" t="s">
        <v>6611</v>
      </c>
      <c r="H1383" t="s">
        <v>4404</v>
      </c>
      <c r="I1383" t="s">
        <v>6614</v>
      </c>
      <c r="J1383" t="s">
        <v>6610</v>
      </c>
      <c r="K1383" t="s">
        <v>110</v>
      </c>
      <c r="L1383" t="s">
        <v>3346</v>
      </c>
      <c r="M1383" t="s">
        <v>3344</v>
      </c>
      <c r="N1383" t="s">
        <v>3360</v>
      </c>
      <c r="O1383" t="s">
        <v>3346</v>
      </c>
      <c r="P1383" t="s">
        <v>3343</v>
      </c>
      <c r="Q1383" t="s">
        <v>3346</v>
      </c>
    </row>
    <row r="1384" spans="1:17" x14ac:dyDescent="0.25">
      <c r="A1384" t="s">
        <v>6498</v>
      </c>
      <c r="B1384" t="s">
        <v>6499</v>
      </c>
      <c r="C1384" t="s">
        <v>6539</v>
      </c>
      <c r="D1384" t="s">
        <v>6540</v>
      </c>
      <c r="E1384">
        <v>1103016</v>
      </c>
      <c r="F1384" t="s">
        <v>6615</v>
      </c>
      <c r="G1384" t="s">
        <v>6616</v>
      </c>
      <c r="H1384" t="s">
        <v>6617</v>
      </c>
      <c r="I1384" t="s">
        <v>6618</v>
      </c>
      <c r="J1384" t="s">
        <v>6619</v>
      </c>
      <c r="K1384" t="s">
        <v>110</v>
      </c>
      <c r="L1384" t="s">
        <v>3343</v>
      </c>
      <c r="M1384" t="s">
        <v>3344</v>
      </c>
      <c r="N1384" t="s">
        <v>3627</v>
      </c>
      <c r="O1384" t="s">
        <v>3346</v>
      </c>
      <c r="P1384" t="s">
        <v>3343</v>
      </c>
      <c r="Q1384" t="s">
        <v>3346</v>
      </c>
    </row>
    <row r="1385" spans="1:17" x14ac:dyDescent="0.25">
      <c r="A1385" t="s">
        <v>6498</v>
      </c>
      <c r="B1385" t="s">
        <v>6499</v>
      </c>
      <c r="C1385" t="s">
        <v>6539</v>
      </c>
      <c r="D1385" t="s">
        <v>6540</v>
      </c>
      <c r="E1385">
        <v>1103017</v>
      </c>
      <c r="F1385" t="s">
        <v>128</v>
      </c>
      <c r="G1385" t="s">
        <v>4583</v>
      </c>
      <c r="H1385" t="s">
        <v>3701</v>
      </c>
      <c r="I1385" t="s">
        <v>6620</v>
      </c>
      <c r="J1385" t="s">
        <v>935</v>
      </c>
      <c r="K1385" t="s">
        <v>110</v>
      </c>
      <c r="L1385" t="s">
        <v>3343</v>
      </c>
      <c r="M1385" t="s">
        <v>3344</v>
      </c>
      <c r="N1385" t="s">
        <v>3345</v>
      </c>
      <c r="O1385" t="s">
        <v>3346</v>
      </c>
      <c r="P1385" t="s">
        <v>3346</v>
      </c>
      <c r="Q1385" t="s">
        <v>3346</v>
      </c>
    </row>
    <row r="1386" spans="1:17" x14ac:dyDescent="0.25">
      <c r="A1386" t="s">
        <v>6498</v>
      </c>
      <c r="B1386" t="s">
        <v>6499</v>
      </c>
      <c r="C1386" t="s">
        <v>6539</v>
      </c>
      <c r="D1386" t="s">
        <v>6540</v>
      </c>
      <c r="E1386">
        <v>1103018</v>
      </c>
      <c r="F1386" t="s">
        <v>6621</v>
      </c>
      <c r="G1386" t="s">
        <v>6622</v>
      </c>
      <c r="H1386" t="s">
        <v>6623</v>
      </c>
      <c r="I1386" t="s">
        <v>6624</v>
      </c>
      <c r="J1386" t="s">
        <v>6625</v>
      </c>
      <c r="K1386" t="s">
        <v>110</v>
      </c>
      <c r="L1386" t="s">
        <v>3343</v>
      </c>
      <c r="M1386" t="s">
        <v>3344</v>
      </c>
      <c r="N1386" t="s">
        <v>6626</v>
      </c>
      <c r="O1386" t="s">
        <v>3346</v>
      </c>
      <c r="P1386" t="s">
        <v>3346</v>
      </c>
      <c r="Q1386" t="s">
        <v>3346</v>
      </c>
    </row>
    <row r="1387" spans="1:17" x14ac:dyDescent="0.25">
      <c r="A1387" t="s">
        <v>6498</v>
      </c>
      <c r="B1387" t="s">
        <v>6499</v>
      </c>
      <c r="C1387" t="s">
        <v>6627</v>
      </c>
      <c r="D1387" t="s">
        <v>6628</v>
      </c>
      <c r="E1387">
        <v>1104002</v>
      </c>
      <c r="F1387" t="s">
        <v>6629</v>
      </c>
      <c r="G1387" t="s">
        <v>6630</v>
      </c>
      <c r="H1387" t="s">
        <v>3586</v>
      </c>
      <c r="I1387" t="s">
        <v>6631</v>
      </c>
      <c r="J1387" t="s">
        <v>6632</v>
      </c>
      <c r="K1387" t="s">
        <v>110</v>
      </c>
      <c r="L1387" t="s">
        <v>3343</v>
      </c>
      <c r="M1387" t="s">
        <v>3570</v>
      </c>
      <c r="N1387" t="s">
        <v>3571</v>
      </c>
      <c r="O1387" t="s">
        <v>3346</v>
      </c>
      <c r="P1387" t="s">
        <v>3343</v>
      </c>
      <c r="Q1387" t="s">
        <v>3346</v>
      </c>
    </row>
    <row r="1388" spans="1:17" x14ac:dyDescent="0.25">
      <c r="A1388" t="s">
        <v>6498</v>
      </c>
      <c r="B1388" t="s">
        <v>6499</v>
      </c>
      <c r="C1388" t="s">
        <v>6627</v>
      </c>
      <c r="D1388" t="s">
        <v>6628</v>
      </c>
      <c r="E1388">
        <v>1104003</v>
      </c>
      <c r="F1388" t="s">
        <v>6633</v>
      </c>
      <c r="G1388" t="s">
        <v>6634</v>
      </c>
      <c r="H1388" t="s">
        <v>5044</v>
      </c>
      <c r="I1388" t="s">
        <v>6635</v>
      </c>
      <c r="J1388" t="s">
        <v>6517</v>
      </c>
      <c r="K1388" t="s">
        <v>110</v>
      </c>
      <c r="L1388" t="s">
        <v>3343</v>
      </c>
      <c r="M1388" t="s">
        <v>3477</v>
      </c>
      <c r="N1388" t="s">
        <v>4072</v>
      </c>
      <c r="O1388" t="s">
        <v>3346</v>
      </c>
      <c r="P1388" t="s">
        <v>3343</v>
      </c>
      <c r="Q1388" t="s">
        <v>3346</v>
      </c>
    </row>
    <row r="1389" spans="1:17" x14ac:dyDescent="0.25">
      <c r="A1389" t="s">
        <v>6498</v>
      </c>
      <c r="B1389" t="s">
        <v>6499</v>
      </c>
      <c r="C1389" t="s">
        <v>6627</v>
      </c>
      <c r="D1389" t="s">
        <v>6628</v>
      </c>
      <c r="E1389">
        <v>1104005</v>
      </c>
      <c r="F1389" t="s">
        <v>6636</v>
      </c>
      <c r="G1389" t="s">
        <v>6637</v>
      </c>
      <c r="H1389" t="s">
        <v>3586</v>
      </c>
      <c r="I1389" t="s">
        <v>6638</v>
      </c>
      <c r="J1389" t="s">
        <v>6639</v>
      </c>
      <c r="K1389" t="s">
        <v>110</v>
      </c>
      <c r="L1389" t="s">
        <v>3343</v>
      </c>
      <c r="M1389" t="s">
        <v>3570</v>
      </c>
      <c r="N1389" t="s">
        <v>3571</v>
      </c>
      <c r="O1389" t="s">
        <v>3346</v>
      </c>
      <c r="P1389" t="s">
        <v>3343</v>
      </c>
      <c r="Q1389" t="s">
        <v>3346</v>
      </c>
    </row>
    <row r="1390" spans="1:17" x14ac:dyDescent="0.25">
      <c r="A1390" t="s">
        <v>6498</v>
      </c>
      <c r="B1390" t="s">
        <v>6499</v>
      </c>
      <c r="C1390" t="s">
        <v>6627</v>
      </c>
      <c r="D1390" t="s">
        <v>6628</v>
      </c>
      <c r="E1390">
        <v>1104005</v>
      </c>
      <c r="F1390" t="s">
        <v>6636</v>
      </c>
      <c r="G1390" t="s">
        <v>6637</v>
      </c>
      <c r="H1390" t="s">
        <v>3586</v>
      </c>
      <c r="I1390" t="s">
        <v>6640</v>
      </c>
      <c r="J1390" t="s">
        <v>6641</v>
      </c>
      <c r="K1390" t="s">
        <v>110</v>
      </c>
      <c r="L1390" t="s">
        <v>3346</v>
      </c>
      <c r="M1390" t="s">
        <v>3570</v>
      </c>
      <c r="N1390" t="s">
        <v>3571</v>
      </c>
      <c r="O1390" t="s">
        <v>3346</v>
      </c>
      <c r="P1390" t="s">
        <v>3343</v>
      </c>
      <c r="Q1390" t="s">
        <v>3346</v>
      </c>
    </row>
    <row r="1391" spans="1:17" x14ac:dyDescent="0.25">
      <c r="A1391" t="s">
        <v>6498</v>
      </c>
      <c r="B1391" t="s">
        <v>6499</v>
      </c>
      <c r="C1391" t="s">
        <v>6627</v>
      </c>
      <c r="D1391" t="s">
        <v>6628</v>
      </c>
      <c r="E1391">
        <v>1104005</v>
      </c>
      <c r="F1391" t="s">
        <v>6636</v>
      </c>
      <c r="G1391" t="s">
        <v>6637</v>
      </c>
      <c r="H1391" t="s">
        <v>3586</v>
      </c>
      <c r="I1391" t="s">
        <v>6642</v>
      </c>
      <c r="J1391" t="s">
        <v>6643</v>
      </c>
      <c r="K1391" t="s">
        <v>110</v>
      </c>
      <c r="L1391" t="s">
        <v>3346</v>
      </c>
      <c r="M1391" t="s">
        <v>3570</v>
      </c>
      <c r="N1391" t="s">
        <v>3571</v>
      </c>
      <c r="O1391" t="s">
        <v>3346</v>
      </c>
      <c r="P1391" t="s">
        <v>3343</v>
      </c>
      <c r="Q1391" t="s">
        <v>3346</v>
      </c>
    </row>
    <row r="1392" spans="1:17" x14ac:dyDescent="0.25">
      <c r="A1392" t="s">
        <v>6498</v>
      </c>
      <c r="B1392" t="s">
        <v>6499</v>
      </c>
      <c r="C1392" t="s">
        <v>6627</v>
      </c>
      <c r="D1392" t="s">
        <v>6628</v>
      </c>
      <c r="E1392">
        <v>1104005</v>
      </c>
      <c r="F1392" t="s">
        <v>6636</v>
      </c>
      <c r="G1392" t="s">
        <v>6637</v>
      </c>
      <c r="H1392" t="s">
        <v>3586</v>
      </c>
      <c r="I1392" t="s">
        <v>6644</v>
      </c>
      <c r="J1392" t="s">
        <v>6645</v>
      </c>
      <c r="K1392" t="s">
        <v>110</v>
      </c>
      <c r="L1392" t="s">
        <v>3346</v>
      </c>
      <c r="M1392" t="s">
        <v>3570</v>
      </c>
      <c r="N1392" t="s">
        <v>3571</v>
      </c>
      <c r="O1392" t="s">
        <v>3346</v>
      </c>
      <c r="P1392" t="s">
        <v>3343</v>
      </c>
      <c r="Q1392" t="s">
        <v>3346</v>
      </c>
    </row>
    <row r="1393" spans="1:17" x14ac:dyDescent="0.25">
      <c r="A1393" t="s">
        <v>6498</v>
      </c>
      <c r="B1393" t="s">
        <v>6499</v>
      </c>
      <c r="C1393" t="s">
        <v>6627</v>
      </c>
      <c r="D1393" t="s">
        <v>6628</v>
      </c>
      <c r="E1393">
        <v>1104005</v>
      </c>
      <c r="F1393" t="s">
        <v>6636</v>
      </c>
      <c r="G1393" t="s">
        <v>6637</v>
      </c>
      <c r="H1393" t="s">
        <v>3586</v>
      </c>
      <c r="I1393" t="s">
        <v>6646</v>
      </c>
      <c r="J1393" t="s">
        <v>6647</v>
      </c>
      <c r="K1393" t="s">
        <v>110</v>
      </c>
      <c r="L1393" t="s">
        <v>3346</v>
      </c>
      <c r="M1393" t="s">
        <v>3570</v>
      </c>
      <c r="N1393" t="s">
        <v>3571</v>
      </c>
      <c r="O1393" t="s">
        <v>3346</v>
      </c>
      <c r="P1393" t="s">
        <v>3343</v>
      </c>
      <c r="Q1393" t="s">
        <v>3346</v>
      </c>
    </row>
    <row r="1394" spans="1:17" x14ac:dyDescent="0.25">
      <c r="A1394" t="s">
        <v>6498</v>
      </c>
      <c r="B1394" t="s">
        <v>6499</v>
      </c>
      <c r="C1394" t="s">
        <v>6627</v>
      </c>
      <c r="D1394" t="s">
        <v>6628</v>
      </c>
      <c r="E1394">
        <v>1104007</v>
      </c>
      <c r="F1394" t="s">
        <v>6648</v>
      </c>
      <c r="G1394" t="s">
        <v>6649</v>
      </c>
      <c r="H1394" t="s">
        <v>6650</v>
      </c>
      <c r="I1394" t="s">
        <v>6651</v>
      </c>
      <c r="J1394" t="s">
        <v>6652</v>
      </c>
      <c r="K1394" t="s">
        <v>38</v>
      </c>
      <c r="L1394" t="s">
        <v>3343</v>
      </c>
      <c r="M1394" t="s">
        <v>3344</v>
      </c>
      <c r="N1394" t="s">
        <v>3345</v>
      </c>
      <c r="O1394" t="s">
        <v>3346</v>
      </c>
      <c r="P1394" t="s">
        <v>3343</v>
      </c>
      <c r="Q1394" t="s">
        <v>3346</v>
      </c>
    </row>
    <row r="1395" spans="1:17" x14ac:dyDescent="0.25">
      <c r="A1395" t="s">
        <v>6498</v>
      </c>
      <c r="B1395" t="s">
        <v>6499</v>
      </c>
      <c r="C1395" t="s">
        <v>6627</v>
      </c>
      <c r="D1395" t="s">
        <v>6628</v>
      </c>
      <c r="E1395">
        <v>1104008</v>
      </c>
      <c r="F1395" t="s">
        <v>128</v>
      </c>
      <c r="G1395" t="s">
        <v>4583</v>
      </c>
      <c r="H1395" t="s">
        <v>3701</v>
      </c>
      <c r="I1395" t="s">
        <v>6653</v>
      </c>
      <c r="J1395" t="s">
        <v>935</v>
      </c>
      <c r="K1395" t="s">
        <v>110</v>
      </c>
      <c r="L1395" t="s">
        <v>3343</v>
      </c>
      <c r="M1395" t="s">
        <v>3344</v>
      </c>
      <c r="N1395" t="s">
        <v>3345</v>
      </c>
      <c r="O1395" t="s">
        <v>3346</v>
      </c>
      <c r="P1395" t="s">
        <v>3346</v>
      </c>
      <c r="Q1395" t="s">
        <v>3346</v>
      </c>
    </row>
    <row r="1396" spans="1:17" x14ac:dyDescent="0.25">
      <c r="A1396" t="s">
        <v>6498</v>
      </c>
      <c r="B1396" t="s">
        <v>6499</v>
      </c>
      <c r="C1396" t="s">
        <v>6654</v>
      </c>
      <c r="D1396" t="s">
        <v>6655</v>
      </c>
      <c r="E1396">
        <v>1105001</v>
      </c>
      <c r="F1396" t="s">
        <v>6656</v>
      </c>
      <c r="G1396" t="s">
        <v>6657</v>
      </c>
      <c r="H1396" t="s">
        <v>5044</v>
      </c>
      <c r="I1396" t="s">
        <v>6658</v>
      </c>
      <c r="J1396" t="s">
        <v>6659</v>
      </c>
      <c r="K1396" t="s">
        <v>110</v>
      </c>
      <c r="L1396" t="s">
        <v>3343</v>
      </c>
      <c r="M1396" t="s">
        <v>3477</v>
      </c>
      <c r="N1396" t="s">
        <v>6660</v>
      </c>
      <c r="O1396" t="s">
        <v>3346</v>
      </c>
      <c r="P1396" t="s">
        <v>3343</v>
      </c>
      <c r="Q1396" t="s">
        <v>3346</v>
      </c>
    </row>
    <row r="1397" spans="1:17" x14ac:dyDescent="0.25">
      <c r="A1397" t="s">
        <v>6498</v>
      </c>
      <c r="B1397" t="s">
        <v>6499</v>
      </c>
      <c r="C1397" t="s">
        <v>6654</v>
      </c>
      <c r="D1397" t="s">
        <v>6655</v>
      </c>
      <c r="E1397">
        <v>1105002</v>
      </c>
      <c r="F1397" t="s">
        <v>6661</v>
      </c>
      <c r="G1397" t="s">
        <v>6662</v>
      </c>
      <c r="H1397" t="s">
        <v>3586</v>
      </c>
      <c r="I1397" t="s">
        <v>6663</v>
      </c>
      <c r="J1397" t="s">
        <v>6664</v>
      </c>
      <c r="K1397" t="s">
        <v>110</v>
      </c>
      <c r="L1397" t="s">
        <v>3343</v>
      </c>
      <c r="M1397" t="s">
        <v>3477</v>
      </c>
      <c r="N1397" t="s">
        <v>4040</v>
      </c>
      <c r="O1397" t="s">
        <v>3346</v>
      </c>
      <c r="P1397" t="s">
        <v>3343</v>
      </c>
      <c r="Q1397" t="s">
        <v>3346</v>
      </c>
    </row>
    <row r="1398" spans="1:17" x14ac:dyDescent="0.25">
      <c r="A1398" t="s">
        <v>6498</v>
      </c>
      <c r="B1398" t="s">
        <v>6499</v>
      </c>
      <c r="C1398" t="s">
        <v>6665</v>
      </c>
      <c r="D1398" t="s">
        <v>6666</v>
      </c>
      <c r="E1398">
        <v>1199009</v>
      </c>
      <c r="F1398" t="s">
        <v>2483</v>
      </c>
      <c r="G1398" t="s">
        <v>4637</v>
      </c>
      <c r="H1398" t="s">
        <v>3429</v>
      </c>
      <c r="I1398" t="s">
        <v>6667</v>
      </c>
      <c r="J1398" t="s">
        <v>2483</v>
      </c>
      <c r="K1398" t="s">
        <v>110</v>
      </c>
      <c r="L1398" t="s">
        <v>3343</v>
      </c>
      <c r="M1398" t="s">
        <v>3344</v>
      </c>
      <c r="N1398" t="s">
        <v>3345</v>
      </c>
      <c r="O1398" t="s">
        <v>3346</v>
      </c>
      <c r="P1398" t="s">
        <v>3343</v>
      </c>
      <c r="Q1398" t="s">
        <v>3346</v>
      </c>
    </row>
    <row r="1399" spans="1:17" x14ac:dyDescent="0.25">
      <c r="A1399" t="s">
        <v>6498</v>
      </c>
      <c r="B1399" t="s">
        <v>6499</v>
      </c>
      <c r="C1399" t="s">
        <v>6665</v>
      </c>
      <c r="D1399" t="s">
        <v>6666</v>
      </c>
      <c r="E1399">
        <v>1199011</v>
      </c>
      <c r="F1399" t="s">
        <v>2475</v>
      </c>
      <c r="G1399" t="s">
        <v>3428</v>
      </c>
      <c r="H1399" t="s">
        <v>3429</v>
      </c>
      <c r="I1399" t="s">
        <v>6668</v>
      </c>
      <c r="J1399" t="s">
        <v>2475</v>
      </c>
      <c r="K1399" t="s">
        <v>110</v>
      </c>
      <c r="L1399" t="s">
        <v>3343</v>
      </c>
      <c r="M1399" t="s">
        <v>3344</v>
      </c>
      <c r="N1399" t="s">
        <v>3345</v>
      </c>
      <c r="O1399" t="s">
        <v>3346</v>
      </c>
      <c r="P1399" t="s">
        <v>3343</v>
      </c>
      <c r="Q1399" t="s">
        <v>3346</v>
      </c>
    </row>
    <row r="1400" spans="1:17" x14ac:dyDescent="0.25">
      <c r="A1400" t="s">
        <v>6498</v>
      </c>
      <c r="B1400" t="s">
        <v>6499</v>
      </c>
      <c r="C1400" t="s">
        <v>6665</v>
      </c>
      <c r="D1400" t="s">
        <v>6666</v>
      </c>
      <c r="E1400">
        <v>1199011</v>
      </c>
      <c r="F1400" t="s">
        <v>2475</v>
      </c>
      <c r="G1400" t="s">
        <v>3428</v>
      </c>
      <c r="H1400" t="s">
        <v>3429</v>
      </c>
      <c r="I1400" t="s">
        <v>6669</v>
      </c>
      <c r="J1400" t="s">
        <v>3432</v>
      </c>
      <c r="K1400" t="s">
        <v>3433</v>
      </c>
      <c r="L1400" t="s">
        <v>3346</v>
      </c>
      <c r="M1400" t="s">
        <v>3344</v>
      </c>
      <c r="N1400" t="s">
        <v>3345</v>
      </c>
      <c r="O1400" t="s">
        <v>3346</v>
      </c>
      <c r="P1400" t="s">
        <v>3343</v>
      </c>
      <c r="Q1400" t="s">
        <v>3346</v>
      </c>
    </row>
    <row r="1401" spans="1:17" x14ac:dyDescent="0.25">
      <c r="A1401" t="s">
        <v>6498</v>
      </c>
      <c r="B1401" t="s">
        <v>6499</v>
      </c>
      <c r="C1401" t="s">
        <v>6665</v>
      </c>
      <c r="D1401" t="s">
        <v>6666</v>
      </c>
      <c r="E1401">
        <v>1199015</v>
      </c>
      <c r="F1401" t="s">
        <v>2481</v>
      </c>
      <c r="G1401" t="s">
        <v>4647</v>
      </c>
      <c r="H1401" t="s">
        <v>3429</v>
      </c>
      <c r="I1401" t="s">
        <v>6670</v>
      </c>
      <c r="J1401" t="s">
        <v>2481</v>
      </c>
      <c r="K1401" t="s">
        <v>110</v>
      </c>
      <c r="L1401" t="s">
        <v>3343</v>
      </c>
      <c r="M1401" t="s">
        <v>3344</v>
      </c>
      <c r="N1401" t="s">
        <v>3345</v>
      </c>
      <c r="O1401" t="s">
        <v>3346</v>
      </c>
      <c r="P1401" t="s">
        <v>3343</v>
      </c>
      <c r="Q1401" t="s">
        <v>3346</v>
      </c>
    </row>
    <row r="1402" spans="1:17" x14ac:dyDescent="0.25">
      <c r="A1402" t="s">
        <v>6498</v>
      </c>
      <c r="B1402" t="s">
        <v>6499</v>
      </c>
      <c r="C1402" t="s">
        <v>6665</v>
      </c>
      <c r="D1402" t="s">
        <v>6666</v>
      </c>
      <c r="E1402">
        <v>1199016</v>
      </c>
      <c r="F1402" t="s">
        <v>4649</v>
      </c>
      <c r="G1402" t="s">
        <v>4650</v>
      </c>
      <c r="H1402" t="s">
        <v>3429</v>
      </c>
      <c r="I1402" t="s">
        <v>6671</v>
      </c>
      <c r="J1402" t="s">
        <v>4649</v>
      </c>
      <c r="K1402" t="s">
        <v>110</v>
      </c>
      <c r="L1402" t="s">
        <v>3343</v>
      </c>
      <c r="M1402" t="s">
        <v>3344</v>
      </c>
      <c r="N1402" t="s">
        <v>3345</v>
      </c>
      <c r="O1402" t="s">
        <v>3346</v>
      </c>
      <c r="P1402" t="s">
        <v>3343</v>
      </c>
      <c r="Q1402" t="s">
        <v>3346</v>
      </c>
    </row>
    <row r="1403" spans="1:17" x14ac:dyDescent="0.25">
      <c r="A1403" t="s">
        <v>6498</v>
      </c>
      <c r="B1403" t="s">
        <v>6499</v>
      </c>
      <c r="C1403" t="s">
        <v>6665</v>
      </c>
      <c r="D1403" t="s">
        <v>6666</v>
      </c>
      <c r="E1403">
        <v>1199052</v>
      </c>
      <c r="F1403" t="s">
        <v>3440</v>
      </c>
      <c r="G1403" t="s">
        <v>3441</v>
      </c>
      <c r="H1403" t="s">
        <v>2503</v>
      </c>
      <c r="I1403" t="s">
        <v>6672</v>
      </c>
      <c r="J1403" t="s">
        <v>2489</v>
      </c>
      <c r="K1403" t="s">
        <v>110</v>
      </c>
      <c r="L1403" t="s">
        <v>3343</v>
      </c>
      <c r="M1403" t="s">
        <v>3344</v>
      </c>
      <c r="N1403" t="s">
        <v>3345</v>
      </c>
      <c r="O1403" t="s">
        <v>3346</v>
      </c>
      <c r="P1403" t="s">
        <v>3343</v>
      </c>
      <c r="Q1403" t="s">
        <v>3346</v>
      </c>
    </row>
    <row r="1404" spans="1:17" x14ac:dyDescent="0.25">
      <c r="A1404" t="s">
        <v>6498</v>
      </c>
      <c r="B1404" t="s">
        <v>6499</v>
      </c>
      <c r="C1404" t="s">
        <v>6665</v>
      </c>
      <c r="D1404" t="s">
        <v>6666</v>
      </c>
      <c r="E1404">
        <v>1199052</v>
      </c>
      <c r="F1404" t="s">
        <v>3440</v>
      </c>
      <c r="G1404" t="s">
        <v>3441</v>
      </c>
      <c r="H1404" t="s">
        <v>2503</v>
      </c>
      <c r="I1404" t="s">
        <v>6673</v>
      </c>
      <c r="J1404" t="s">
        <v>3444</v>
      </c>
      <c r="K1404" t="s">
        <v>110</v>
      </c>
      <c r="L1404" t="s">
        <v>3346</v>
      </c>
      <c r="M1404" t="s">
        <v>3344</v>
      </c>
      <c r="N1404" t="s">
        <v>3345</v>
      </c>
      <c r="O1404" t="s">
        <v>3346</v>
      </c>
      <c r="P1404" t="s">
        <v>3343</v>
      </c>
      <c r="Q1404" t="s">
        <v>3346</v>
      </c>
    </row>
    <row r="1405" spans="1:17" x14ac:dyDescent="0.25">
      <c r="A1405" t="s">
        <v>6498</v>
      </c>
      <c r="B1405" t="s">
        <v>6499</v>
      </c>
      <c r="C1405" t="s">
        <v>6665</v>
      </c>
      <c r="D1405" t="s">
        <v>6666</v>
      </c>
      <c r="E1405">
        <v>1199052</v>
      </c>
      <c r="F1405" t="s">
        <v>3440</v>
      </c>
      <c r="G1405" t="s">
        <v>3441</v>
      </c>
      <c r="H1405" t="s">
        <v>2503</v>
      </c>
      <c r="I1405" t="s">
        <v>6674</v>
      </c>
      <c r="J1405" t="s">
        <v>3446</v>
      </c>
      <c r="K1405" t="s">
        <v>110</v>
      </c>
      <c r="L1405" t="s">
        <v>3346</v>
      </c>
      <c r="M1405" t="s">
        <v>3344</v>
      </c>
      <c r="N1405" t="s">
        <v>3345</v>
      </c>
      <c r="O1405" t="s">
        <v>3346</v>
      </c>
      <c r="P1405" t="s">
        <v>3343</v>
      </c>
      <c r="Q1405" t="s">
        <v>3346</v>
      </c>
    </row>
    <row r="1406" spans="1:17" x14ac:dyDescent="0.25">
      <c r="A1406" t="s">
        <v>6498</v>
      </c>
      <c r="B1406" t="s">
        <v>6499</v>
      </c>
      <c r="C1406" t="s">
        <v>6665</v>
      </c>
      <c r="D1406" t="s">
        <v>6666</v>
      </c>
      <c r="E1406">
        <v>1199052</v>
      </c>
      <c r="F1406" t="s">
        <v>3440</v>
      </c>
      <c r="G1406" t="s">
        <v>3441</v>
      </c>
      <c r="H1406" t="s">
        <v>2503</v>
      </c>
      <c r="I1406" t="s">
        <v>6675</v>
      </c>
      <c r="J1406" t="s">
        <v>3448</v>
      </c>
      <c r="K1406" t="s">
        <v>110</v>
      </c>
      <c r="L1406" t="s">
        <v>3346</v>
      </c>
      <c r="M1406" t="s">
        <v>3344</v>
      </c>
      <c r="N1406" t="s">
        <v>3345</v>
      </c>
      <c r="O1406" t="s">
        <v>3346</v>
      </c>
      <c r="P1406" t="s">
        <v>3343</v>
      </c>
      <c r="Q1406" t="s">
        <v>3346</v>
      </c>
    </row>
    <row r="1407" spans="1:17" x14ac:dyDescent="0.25">
      <c r="A1407" t="s">
        <v>6498</v>
      </c>
      <c r="B1407" t="s">
        <v>6499</v>
      </c>
      <c r="C1407" t="s">
        <v>6665</v>
      </c>
      <c r="D1407" t="s">
        <v>6666</v>
      </c>
      <c r="E1407">
        <v>1199052</v>
      </c>
      <c r="F1407" t="s">
        <v>3440</v>
      </c>
      <c r="G1407" t="s">
        <v>3441</v>
      </c>
      <c r="H1407" t="s">
        <v>2503</v>
      </c>
      <c r="I1407" t="s">
        <v>6676</v>
      </c>
      <c r="J1407" t="s">
        <v>3450</v>
      </c>
      <c r="K1407" t="s">
        <v>110</v>
      </c>
      <c r="L1407" t="s">
        <v>3346</v>
      </c>
      <c r="M1407" t="s">
        <v>3344</v>
      </c>
      <c r="N1407" t="s">
        <v>3345</v>
      </c>
      <c r="O1407" t="s">
        <v>3346</v>
      </c>
      <c r="P1407" t="s">
        <v>3343</v>
      </c>
      <c r="Q1407" t="s">
        <v>3346</v>
      </c>
    </row>
    <row r="1408" spans="1:17" x14ac:dyDescent="0.25">
      <c r="A1408" t="s">
        <v>6498</v>
      </c>
      <c r="B1408" t="s">
        <v>6499</v>
      </c>
      <c r="C1408" t="s">
        <v>6665</v>
      </c>
      <c r="D1408" t="s">
        <v>6666</v>
      </c>
      <c r="E1408">
        <v>1199052</v>
      </c>
      <c r="F1408" t="s">
        <v>3440</v>
      </c>
      <c r="G1408" t="s">
        <v>3441</v>
      </c>
      <c r="H1408" t="s">
        <v>2503</v>
      </c>
      <c r="I1408" t="s">
        <v>6677</v>
      </c>
      <c r="J1408" t="s">
        <v>3452</v>
      </c>
      <c r="K1408" t="s">
        <v>110</v>
      </c>
      <c r="L1408" t="s">
        <v>3346</v>
      </c>
      <c r="M1408" t="s">
        <v>3344</v>
      </c>
      <c r="N1408" t="s">
        <v>3345</v>
      </c>
      <c r="O1408" t="s">
        <v>3346</v>
      </c>
      <c r="P1408" t="s">
        <v>3343</v>
      </c>
      <c r="Q1408" t="s">
        <v>3346</v>
      </c>
    </row>
    <row r="1409" spans="1:17" x14ac:dyDescent="0.25">
      <c r="A1409" t="s">
        <v>6498</v>
      </c>
      <c r="B1409" t="s">
        <v>6499</v>
      </c>
      <c r="C1409" t="s">
        <v>6665</v>
      </c>
      <c r="D1409" t="s">
        <v>6666</v>
      </c>
      <c r="E1409">
        <v>1199052</v>
      </c>
      <c r="F1409" t="s">
        <v>3440</v>
      </c>
      <c r="G1409" t="s">
        <v>3441</v>
      </c>
      <c r="H1409" t="s">
        <v>2503</v>
      </c>
      <c r="I1409" t="s">
        <v>6678</v>
      </c>
      <c r="J1409" t="s">
        <v>3454</v>
      </c>
      <c r="K1409" t="s">
        <v>110</v>
      </c>
      <c r="L1409" t="s">
        <v>3346</v>
      </c>
      <c r="M1409" t="s">
        <v>3344</v>
      </c>
      <c r="N1409" t="s">
        <v>3345</v>
      </c>
      <c r="O1409" t="s">
        <v>3346</v>
      </c>
      <c r="P1409" t="s">
        <v>3343</v>
      </c>
      <c r="Q1409" t="s">
        <v>3346</v>
      </c>
    </row>
    <row r="1410" spans="1:17" x14ac:dyDescent="0.25">
      <c r="A1410" t="s">
        <v>6498</v>
      </c>
      <c r="B1410" t="s">
        <v>6499</v>
      </c>
      <c r="C1410" t="s">
        <v>6665</v>
      </c>
      <c r="D1410" t="s">
        <v>6666</v>
      </c>
      <c r="E1410">
        <v>1199052</v>
      </c>
      <c r="F1410" t="s">
        <v>3440</v>
      </c>
      <c r="G1410" t="s">
        <v>3441</v>
      </c>
      <c r="H1410" t="s">
        <v>2503</v>
      </c>
      <c r="I1410" t="s">
        <v>6679</v>
      </c>
      <c r="J1410" t="s">
        <v>3456</v>
      </c>
      <c r="K1410" t="s">
        <v>110</v>
      </c>
      <c r="L1410" t="s">
        <v>3346</v>
      </c>
      <c r="M1410" t="s">
        <v>3344</v>
      </c>
      <c r="N1410" t="s">
        <v>3345</v>
      </c>
      <c r="O1410" t="s">
        <v>3346</v>
      </c>
      <c r="P1410" t="s">
        <v>3343</v>
      </c>
      <c r="Q1410" t="s">
        <v>3346</v>
      </c>
    </row>
    <row r="1411" spans="1:17" x14ac:dyDescent="0.25">
      <c r="A1411" t="s">
        <v>6498</v>
      </c>
      <c r="B1411" t="s">
        <v>6499</v>
      </c>
      <c r="C1411" t="s">
        <v>6665</v>
      </c>
      <c r="D1411" t="s">
        <v>6666</v>
      </c>
      <c r="E1411">
        <v>1199052</v>
      </c>
      <c r="F1411" t="s">
        <v>3440</v>
      </c>
      <c r="G1411" t="s">
        <v>3441</v>
      </c>
      <c r="H1411" t="s">
        <v>2503</v>
      </c>
      <c r="I1411" t="s">
        <v>6680</v>
      </c>
      <c r="J1411" t="s">
        <v>3458</v>
      </c>
      <c r="K1411" t="s">
        <v>110</v>
      </c>
      <c r="L1411" t="s">
        <v>3346</v>
      </c>
      <c r="M1411" t="s">
        <v>3344</v>
      </c>
      <c r="N1411" t="s">
        <v>3345</v>
      </c>
      <c r="O1411" t="s">
        <v>3346</v>
      </c>
      <c r="P1411" t="s">
        <v>3343</v>
      </c>
      <c r="Q1411" t="s">
        <v>3346</v>
      </c>
    </row>
    <row r="1412" spans="1:17" x14ac:dyDescent="0.25">
      <c r="A1412" t="s">
        <v>6498</v>
      </c>
      <c r="B1412" t="s">
        <v>6499</v>
      </c>
      <c r="C1412" t="s">
        <v>6665</v>
      </c>
      <c r="D1412" t="s">
        <v>6666</v>
      </c>
      <c r="E1412">
        <v>1199052</v>
      </c>
      <c r="F1412" t="s">
        <v>3440</v>
      </c>
      <c r="G1412" t="s">
        <v>3441</v>
      </c>
      <c r="H1412" t="s">
        <v>2503</v>
      </c>
      <c r="I1412" t="s">
        <v>6681</v>
      </c>
      <c r="J1412" t="s">
        <v>3460</v>
      </c>
      <c r="K1412" t="s">
        <v>110</v>
      </c>
      <c r="L1412" t="s">
        <v>3346</v>
      </c>
      <c r="M1412" t="s">
        <v>3344</v>
      </c>
      <c r="N1412" t="s">
        <v>3345</v>
      </c>
      <c r="O1412" t="s">
        <v>3346</v>
      </c>
      <c r="P1412" t="s">
        <v>3343</v>
      </c>
      <c r="Q1412" t="s">
        <v>3346</v>
      </c>
    </row>
    <row r="1413" spans="1:17" x14ac:dyDescent="0.25">
      <c r="A1413" t="s">
        <v>6498</v>
      </c>
      <c r="B1413" t="s">
        <v>6499</v>
      </c>
      <c r="C1413" t="s">
        <v>6665</v>
      </c>
      <c r="D1413" t="s">
        <v>6666</v>
      </c>
      <c r="E1413">
        <v>1199052</v>
      </c>
      <c r="F1413" t="s">
        <v>3440</v>
      </c>
      <c r="G1413" t="s">
        <v>3441</v>
      </c>
      <c r="H1413" t="s">
        <v>2503</v>
      </c>
      <c r="I1413" t="s">
        <v>6682</v>
      </c>
      <c r="J1413" t="s">
        <v>3462</v>
      </c>
      <c r="K1413" t="s">
        <v>110</v>
      </c>
      <c r="L1413" t="s">
        <v>3346</v>
      </c>
      <c r="M1413" t="s">
        <v>3344</v>
      </c>
      <c r="N1413" t="s">
        <v>3345</v>
      </c>
      <c r="O1413" t="s">
        <v>3346</v>
      </c>
      <c r="P1413" t="s">
        <v>3343</v>
      </c>
      <c r="Q1413" t="s">
        <v>3346</v>
      </c>
    </row>
    <row r="1414" spans="1:17" x14ac:dyDescent="0.25">
      <c r="A1414" t="s">
        <v>6498</v>
      </c>
      <c r="B1414" t="s">
        <v>6499</v>
      </c>
      <c r="C1414" t="s">
        <v>6665</v>
      </c>
      <c r="D1414" t="s">
        <v>6666</v>
      </c>
      <c r="E1414">
        <v>1199052</v>
      </c>
      <c r="F1414" t="s">
        <v>3440</v>
      </c>
      <c r="G1414" t="s">
        <v>3441</v>
      </c>
      <c r="H1414" t="s">
        <v>2503</v>
      </c>
      <c r="I1414" t="s">
        <v>6683</v>
      </c>
      <c r="J1414" t="s">
        <v>3464</v>
      </c>
      <c r="K1414" t="s">
        <v>110</v>
      </c>
      <c r="L1414" t="s">
        <v>3346</v>
      </c>
      <c r="M1414" t="s">
        <v>3344</v>
      </c>
      <c r="N1414" t="s">
        <v>3345</v>
      </c>
      <c r="O1414" t="s">
        <v>3346</v>
      </c>
      <c r="P1414" t="s">
        <v>3343</v>
      </c>
      <c r="Q1414" t="s">
        <v>3346</v>
      </c>
    </row>
    <row r="1415" spans="1:17" x14ac:dyDescent="0.25">
      <c r="A1415" t="s">
        <v>6498</v>
      </c>
      <c r="B1415" t="s">
        <v>6499</v>
      </c>
      <c r="C1415" t="s">
        <v>6665</v>
      </c>
      <c r="D1415" t="s">
        <v>6666</v>
      </c>
      <c r="E1415">
        <v>1199052</v>
      </c>
      <c r="F1415" t="s">
        <v>3440</v>
      </c>
      <c r="G1415" t="s">
        <v>3441</v>
      </c>
      <c r="H1415" t="s">
        <v>2503</v>
      </c>
      <c r="I1415" t="s">
        <v>6684</v>
      </c>
      <c r="J1415" t="s">
        <v>3466</v>
      </c>
      <c r="K1415" t="s">
        <v>110</v>
      </c>
      <c r="L1415" t="s">
        <v>3346</v>
      </c>
      <c r="M1415" t="s">
        <v>3344</v>
      </c>
      <c r="N1415" t="s">
        <v>3345</v>
      </c>
      <c r="O1415" t="s">
        <v>3346</v>
      </c>
      <c r="P1415" t="s">
        <v>3343</v>
      </c>
      <c r="Q1415" t="s">
        <v>3346</v>
      </c>
    </row>
    <row r="1416" spans="1:17" x14ac:dyDescent="0.25">
      <c r="A1416" t="s">
        <v>6498</v>
      </c>
      <c r="B1416" t="s">
        <v>6499</v>
      </c>
      <c r="C1416" t="s">
        <v>6665</v>
      </c>
      <c r="D1416" t="s">
        <v>6666</v>
      </c>
      <c r="E1416">
        <v>1199052</v>
      </c>
      <c r="F1416" t="s">
        <v>3440</v>
      </c>
      <c r="G1416" t="s">
        <v>3441</v>
      </c>
      <c r="H1416" t="s">
        <v>2503</v>
      </c>
      <c r="I1416" t="s">
        <v>6685</v>
      </c>
      <c r="J1416" t="s">
        <v>3468</v>
      </c>
      <c r="K1416" t="s">
        <v>110</v>
      </c>
      <c r="L1416" t="s">
        <v>3346</v>
      </c>
      <c r="M1416" t="s">
        <v>3344</v>
      </c>
      <c r="N1416" t="s">
        <v>3345</v>
      </c>
      <c r="O1416" t="s">
        <v>3346</v>
      </c>
      <c r="P1416" t="s">
        <v>3343</v>
      </c>
      <c r="Q1416" t="s">
        <v>3346</v>
      </c>
    </row>
    <row r="1417" spans="1:17" x14ac:dyDescent="0.25">
      <c r="A1417" t="s">
        <v>6498</v>
      </c>
      <c r="B1417" t="s">
        <v>6499</v>
      </c>
      <c r="C1417" t="s">
        <v>6665</v>
      </c>
      <c r="D1417" t="s">
        <v>6666</v>
      </c>
      <c r="E1417">
        <v>1199052</v>
      </c>
      <c r="F1417" t="s">
        <v>3440</v>
      </c>
      <c r="G1417" t="s">
        <v>3441</v>
      </c>
      <c r="H1417" t="s">
        <v>2503</v>
      </c>
      <c r="I1417" t="s">
        <v>6686</v>
      </c>
      <c r="J1417" t="s">
        <v>5110</v>
      </c>
      <c r="K1417" t="s">
        <v>110</v>
      </c>
      <c r="L1417" t="s">
        <v>3346</v>
      </c>
      <c r="M1417" t="s">
        <v>3344</v>
      </c>
      <c r="N1417" t="s">
        <v>3345</v>
      </c>
      <c r="O1417" t="s">
        <v>3346</v>
      </c>
      <c r="P1417" t="s">
        <v>3343</v>
      </c>
      <c r="Q1417" t="s">
        <v>3346</v>
      </c>
    </row>
    <row r="1418" spans="1:17" x14ac:dyDescent="0.25">
      <c r="A1418" t="s">
        <v>6498</v>
      </c>
      <c r="B1418" t="s">
        <v>6499</v>
      </c>
      <c r="C1418" t="s">
        <v>6665</v>
      </c>
      <c r="D1418" t="s">
        <v>6666</v>
      </c>
      <c r="E1418">
        <v>1199052</v>
      </c>
      <c r="F1418" t="s">
        <v>3440</v>
      </c>
      <c r="G1418" t="s">
        <v>3441</v>
      </c>
      <c r="H1418" t="s">
        <v>2503</v>
      </c>
      <c r="I1418" t="s">
        <v>6687</v>
      </c>
      <c r="J1418" t="s">
        <v>3472</v>
      </c>
      <c r="K1418" t="s">
        <v>110</v>
      </c>
      <c r="L1418" t="s">
        <v>3346</v>
      </c>
      <c r="M1418" t="s">
        <v>3344</v>
      </c>
      <c r="N1418" t="s">
        <v>3345</v>
      </c>
      <c r="O1418" t="s">
        <v>3346</v>
      </c>
      <c r="P1418" t="s">
        <v>3343</v>
      </c>
      <c r="Q1418" t="s">
        <v>3346</v>
      </c>
    </row>
    <row r="1419" spans="1:17" x14ac:dyDescent="0.25">
      <c r="A1419" t="s">
        <v>6498</v>
      </c>
      <c r="B1419" t="s">
        <v>6499</v>
      </c>
      <c r="C1419" t="s">
        <v>6665</v>
      </c>
      <c r="D1419" t="s">
        <v>6666</v>
      </c>
      <c r="E1419">
        <v>1199053</v>
      </c>
      <c r="F1419" t="s">
        <v>102</v>
      </c>
      <c r="G1419" t="s">
        <v>3349</v>
      </c>
      <c r="H1419" t="s">
        <v>3350</v>
      </c>
      <c r="I1419" t="s">
        <v>6688</v>
      </c>
      <c r="J1419" t="s">
        <v>103</v>
      </c>
      <c r="K1419" t="s">
        <v>110</v>
      </c>
      <c r="L1419" t="s">
        <v>3343</v>
      </c>
      <c r="M1419" t="s">
        <v>3344</v>
      </c>
      <c r="N1419" t="s">
        <v>3345</v>
      </c>
      <c r="O1419" t="s">
        <v>3346</v>
      </c>
      <c r="P1419" t="s">
        <v>3343</v>
      </c>
      <c r="Q1419" t="s">
        <v>3346</v>
      </c>
    </row>
    <row r="1420" spans="1:17" x14ac:dyDescent="0.25">
      <c r="A1420" t="s">
        <v>6498</v>
      </c>
      <c r="B1420" t="s">
        <v>6499</v>
      </c>
      <c r="C1420" t="s">
        <v>6665</v>
      </c>
      <c r="D1420" t="s">
        <v>6666</v>
      </c>
      <c r="E1420">
        <v>1199053</v>
      </c>
      <c r="F1420" t="s">
        <v>102</v>
      </c>
      <c r="G1420" t="s">
        <v>3349</v>
      </c>
      <c r="H1420" t="s">
        <v>3350</v>
      </c>
      <c r="I1420" t="s">
        <v>6689</v>
      </c>
      <c r="J1420" t="s">
        <v>2454</v>
      </c>
      <c r="K1420" t="s">
        <v>110</v>
      </c>
      <c r="L1420" t="s">
        <v>3346</v>
      </c>
      <c r="M1420" t="s">
        <v>3344</v>
      </c>
      <c r="N1420" t="s">
        <v>3345</v>
      </c>
      <c r="O1420" t="s">
        <v>3346</v>
      </c>
      <c r="P1420" t="s">
        <v>3343</v>
      </c>
      <c r="Q1420" t="s">
        <v>3346</v>
      </c>
    </row>
    <row r="1421" spans="1:17" x14ac:dyDescent="0.25">
      <c r="A1421" t="s">
        <v>6498</v>
      </c>
      <c r="B1421" t="s">
        <v>6499</v>
      </c>
      <c r="C1421" t="s">
        <v>6665</v>
      </c>
      <c r="D1421" t="s">
        <v>6666</v>
      </c>
      <c r="E1421">
        <v>1199054</v>
      </c>
      <c r="F1421" t="s">
        <v>51</v>
      </c>
      <c r="G1421" t="s">
        <v>3475</v>
      </c>
      <c r="H1421" t="s">
        <v>3350</v>
      </c>
      <c r="I1421" t="s">
        <v>6690</v>
      </c>
      <c r="J1421" t="s">
        <v>52</v>
      </c>
      <c r="K1421" t="s">
        <v>110</v>
      </c>
      <c r="L1421" t="s">
        <v>3343</v>
      </c>
      <c r="M1421" t="s">
        <v>3477</v>
      </c>
      <c r="N1421" t="s">
        <v>3478</v>
      </c>
      <c r="O1421" t="s">
        <v>3346</v>
      </c>
      <c r="P1421" t="s">
        <v>3343</v>
      </c>
      <c r="Q1421" t="s">
        <v>3346</v>
      </c>
    </row>
    <row r="1422" spans="1:17" x14ac:dyDescent="0.25">
      <c r="A1422" t="s">
        <v>6498</v>
      </c>
      <c r="B1422" t="s">
        <v>6499</v>
      </c>
      <c r="C1422" t="s">
        <v>6665</v>
      </c>
      <c r="D1422" t="s">
        <v>6666</v>
      </c>
      <c r="E1422">
        <v>1199054</v>
      </c>
      <c r="F1422" t="s">
        <v>51</v>
      </c>
      <c r="G1422" t="s">
        <v>3475</v>
      </c>
      <c r="H1422" t="s">
        <v>3350</v>
      </c>
      <c r="I1422" t="s">
        <v>6691</v>
      </c>
      <c r="J1422" t="s">
        <v>216</v>
      </c>
      <c r="K1422" t="s">
        <v>110</v>
      </c>
      <c r="L1422" t="s">
        <v>3346</v>
      </c>
      <c r="M1422" t="s">
        <v>3477</v>
      </c>
      <c r="N1422" t="s">
        <v>3478</v>
      </c>
      <c r="O1422" t="s">
        <v>3346</v>
      </c>
      <c r="P1422" t="s">
        <v>3343</v>
      </c>
      <c r="Q1422" t="s">
        <v>3346</v>
      </c>
    </row>
    <row r="1423" spans="1:17" x14ac:dyDescent="0.25">
      <c r="A1423" t="s">
        <v>6498</v>
      </c>
      <c r="B1423" t="s">
        <v>6499</v>
      </c>
      <c r="C1423" t="s">
        <v>6665</v>
      </c>
      <c r="D1423" t="s">
        <v>6666</v>
      </c>
      <c r="E1423">
        <v>1199054</v>
      </c>
      <c r="F1423" t="s">
        <v>51</v>
      </c>
      <c r="G1423" t="s">
        <v>3475</v>
      </c>
      <c r="H1423" t="s">
        <v>3350</v>
      </c>
      <c r="I1423" t="s">
        <v>6692</v>
      </c>
      <c r="J1423" t="s">
        <v>908</v>
      </c>
      <c r="K1423" t="s">
        <v>110</v>
      </c>
      <c r="L1423" t="s">
        <v>3346</v>
      </c>
      <c r="M1423" t="s">
        <v>3477</v>
      </c>
      <c r="N1423" t="s">
        <v>3478</v>
      </c>
      <c r="O1423" t="s">
        <v>3346</v>
      </c>
      <c r="P1423" t="s">
        <v>3343</v>
      </c>
      <c r="Q1423" t="s">
        <v>3346</v>
      </c>
    </row>
    <row r="1424" spans="1:17" x14ac:dyDescent="0.25">
      <c r="A1424" t="s">
        <v>6498</v>
      </c>
      <c r="B1424" t="s">
        <v>6499</v>
      </c>
      <c r="C1424" t="s">
        <v>6665</v>
      </c>
      <c r="D1424" t="s">
        <v>6666</v>
      </c>
      <c r="E1424">
        <v>1199055</v>
      </c>
      <c r="F1424" t="s">
        <v>867</v>
      </c>
      <c r="G1424" t="s">
        <v>3481</v>
      </c>
      <c r="H1424" t="s">
        <v>3350</v>
      </c>
      <c r="I1424" t="s">
        <v>6693</v>
      </c>
      <c r="J1424" t="s">
        <v>869</v>
      </c>
      <c r="K1424" t="s">
        <v>110</v>
      </c>
      <c r="L1424" t="s">
        <v>3343</v>
      </c>
      <c r="M1424" t="s">
        <v>3344</v>
      </c>
      <c r="N1424" t="s">
        <v>3345</v>
      </c>
      <c r="O1424" t="s">
        <v>3346</v>
      </c>
      <c r="P1424" t="s">
        <v>3343</v>
      </c>
      <c r="Q1424" t="s">
        <v>3346</v>
      </c>
    </row>
    <row r="1425" spans="1:17" x14ac:dyDescent="0.25">
      <c r="A1425" t="s">
        <v>6498</v>
      </c>
      <c r="B1425" t="s">
        <v>6499</v>
      </c>
      <c r="C1425" t="s">
        <v>6665</v>
      </c>
      <c r="D1425" t="s">
        <v>6666</v>
      </c>
      <c r="E1425">
        <v>1199056</v>
      </c>
      <c r="F1425" t="s">
        <v>114</v>
      </c>
      <c r="G1425" t="s">
        <v>3483</v>
      </c>
      <c r="H1425" t="s">
        <v>3350</v>
      </c>
      <c r="I1425" t="s">
        <v>6694</v>
      </c>
      <c r="J1425" t="s">
        <v>116</v>
      </c>
      <c r="K1425" t="s">
        <v>110</v>
      </c>
      <c r="L1425" t="s">
        <v>3343</v>
      </c>
      <c r="M1425" t="s">
        <v>3344</v>
      </c>
      <c r="N1425" t="s">
        <v>3345</v>
      </c>
      <c r="O1425" t="s">
        <v>3346</v>
      </c>
      <c r="P1425" t="s">
        <v>3343</v>
      </c>
      <c r="Q1425" t="s">
        <v>3346</v>
      </c>
    </row>
    <row r="1426" spans="1:17" x14ac:dyDescent="0.25">
      <c r="A1426" t="s">
        <v>6498</v>
      </c>
      <c r="B1426" t="s">
        <v>6499</v>
      </c>
      <c r="C1426" t="s">
        <v>6665</v>
      </c>
      <c r="D1426" t="s">
        <v>6666</v>
      </c>
      <c r="E1426">
        <v>1199056</v>
      </c>
      <c r="F1426" t="s">
        <v>114</v>
      </c>
      <c r="G1426" t="s">
        <v>3483</v>
      </c>
      <c r="H1426" t="s">
        <v>3350</v>
      </c>
      <c r="I1426" t="s">
        <v>6695</v>
      </c>
      <c r="J1426" t="s">
        <v>2492</v>
      </c>
      <c r="K1426" t="s">
        <v>110</v>
      </c>
      <c r="L1426" t="s">
        <v>3346</v>
      </c>
      <c r="M1426" t="s">
        <v>3344</v>
      </c>
      <c r="N1426" t="s">
        <v>3345</v>
      </c>
      <c r="O1426" t="s">
        <v>3346</v>
      </c>
      <c r="P1426" t="s">
        <v>3343</v>
      </c>
      <c r="Q1426" t="s">
        <v>3346</v>
      </c>
    </row>
    <row r="1427" spans="1:17" x14ac:dyDescent="0.25">
      <c r="A1427" t="s">
        <v>6498</v>
      </c>
      <c r="B1427" t="s">
        <v>6499</v>
      </c>
      <c r="C1427" t="s">
        <v>6665</v>
      </c>
      <c r="D1427" t="s">
        <v>6666</v>
      </c>
      <c r="E1427">
        <v>1199056</v>
      </c>
      <c r="F1427" t="s">
        <v>114</v>
      </c>
      <c r="G1427" t="s">
        <v>3483</v>
      </c>
      <c r="H1427" t="s">
        <v>3350</v>
      </c>
      <c r="I1427" t="s">
        <v>6696</v>
      </c>
      <c r="J1427" t="s">
        <v>4682</v>
      </c>
      <c r="K1427" t="s">
        <v>110</v>
      </c>
      <c r="L1427" t="s">
        <v>3346</v>
      </c>
      <c r="M1427" t="s">
        <v>3344</v>
      </c>
      <c r="N1427" t="s">
        <v>3345</v>
      </c>
      <c r="O1427" t="s">
        <v>3346</v>
      </c>
      <c r="P1427" t="s">
        <v>3343</v>
      </c>
      <c r="Q1427" t="s">
        <v>3346</v>
      </c>
    </row>
    <row r="1428" spans="1:17" x14ac:dyDescent="0.25">
      <c r="A1428" t="s">
        <v>6498</v>
      </c>
      <c r="B1428" t="s">
        <v>6499</v>
      </c>
      <c r="C1428" t="s">
        <v>6665</v>
      </c>
      <c r="D1428" t="s">
        <v>6666</v>
      </c>
      <c r="E1428">
        <v>1199058</v>
      </c>
      <c r="F1428" t="s">
        <v>4683</v>
      </c>
      <c r="G1428" t="s">
        <v>4684</v>
      </c>
      <c r="H1428" t="s">
        <v>3394</v>
      </c>
      <c r="I1428" t="s">
        <v>6697</v>
      </c>
      <c r="J1428" t="s">
        <v>200</v>
      </c>
      <c r="K1428" t="s">
        <v>110</v>
      </c>
      <c r="L1428" t="s">
        <v>3343</v>
      </c>
      <c r="M1428" t="s">
        <v>3344</v>
      </c>
      <c r="N1428" t="s">
        <v>3345</v>
      </c>
      <c r="O1428" t="s">
        <v>3346</v>
      </c>
      <c r="P1428" t="s">
        <v>3343</v>
      </c>
      <c r="Q1428" t="s">
        <v>3346</v>
      </c>
    </row>
    <row r="1429" spans="1:17" x14ac:dyDescent="0.25">
      <c r="A1429" t="s">
        <v>6498</v>
      </c>
      <c r="B1429" t="s">
        <v>6499</v>
      </c>
      <c r="C1429" t="s">
        <v>6665</v>
      </c>
      <c r="D1429" t="s">
        <v>6666</v>
      </c>
      <c r="E1429">
        <v>1199058</v>
      </c>
      <c r="F1429" t="s">
        <v>4683</v>
      </c>
      <c r="G1429" t="s">
        <v>4684</v>
      </c>
      <c r="H1429" t="s">
        <v>3394</v>
      </c>
      <c r="I1429" t="s">
        <v>6698</v>
      </c>
      <c r="J1429" t="s">
        <v>2575</v>
      </c>
      <c r="K1429" t="s">
        <v>110</v>
      </c>
      <c r="L1429" t="s">
        <v>3346</v>
      </c>
      <c r="M1429" t="s">
        <v>3344</v>
      </c>
      <c r="N1429" t="s">
        <v>3345</v>
      </c>
      <c r="O1429" t="s">
        <v>3346</v>
      </c>
      <c r="P1429" t="s">
        <v>3343</v>
      </c>
      <c r="Q1429" t="s">
        <v>3346</v>
      </c>
    </row>
    <row r="1430" spans="1:17" x14ac:dyDescent="0.25">
      <c r="A1430" t="s">
        <v>6498</v>
      </c>
      <c r="B1430" t="s">
        <v>6499</v>
      </c>
      <c r="C1430" t="s">
        <v>6665</v>
      </c>
      <c r="D1430" t="s">
        <v>6666</v>
      </c>
      <c r="E1430">
        <v>1199060</v>
      </c>
      <c r="F1430" t="s">
        <v>2553</v>
      </c>
      <c r="G1430" t="s">
        <v>3487</v>
      </c>
      <c r="H1430" t="s">
        <v>2503</v>
      </c>
      <c r="I1430" t="s">
        <v>6699</v>
      </c>
      <c r="J1430" t="s">
        <v>2502</v>
      </c>
      <c r="K1430" t="s">
        <v>110</v>
      </c>
      <c r="L1430" t="s">
        <v>3343</v>
      </c>
      <c r="M1430" t="s">
        <v>3344</v>
      </c>
      <c r="N1430" t="s">
        <v>3345</v>
      </c>
      <c r="O1430" t="s">
        <v>3346</v>
      </c>
      <c r="P1430" t="s">
        <v>3343</v>
      </c>
      <c r="Q1430" t="s">
        <v>3346</v>
      </c>
    </row>
    <row r="1431" spans="1:17" x14ac:dyDescent="0.25">
      <c r="A1431" t="s">
        <v>6498</v>
      </c>
      <c r="B1431" t="s">
        <v>6499</v>
      </c>
      <c r="C1431" t="s">
        <v>6665</v>
      </c>
      <c r="D1431" t="s">
        <v>6666</v>
      </c>
      <c r="E1431">
        <v>1199060</v>
      </c>
      <c r="F1431" t="s">
        <v>2553</v>
      </c>
      <c r="G1431" t="s">
        <v>3487</v>
      </c>
      <c r="H1431" t="s">
        <v>2503</v>
      </c>
      <c r="I1431" t="s">
        <v>6700</v>
      </c>
      <c r="J1431" t="s">
        <v>3490</v>
      </c>
      <c r="K1431" t="s">
        <v>110</v>
      </c>
      <c r="L1431" t="s">
        <v>3346</v>
      </c>
      <c r="M1431" t="s">
        <v>3344</v>
      </c>
      <c r="N1431" t="s">
        <v>3345</v>
      </c>
      <c r="O1431" t="s">
        <v>3346</v>
      </c>
      <c r="P1431" t="s">
        <v>3343</v>
      </c>
      <c r="Q1431" t="s">
        <v>3346</v>
      </c>
    </row>
    <row r="1432" spans="1:17" x14ac:dyDescent="0.25">
      <c r="A1432" t="s">
        <v>6498</v>
      </c>
      <c r="B1432" t="s">
        <v>6499</v>
      </c>
      <c r="C1432" t="s">
        <v>6665</v>
      </c>
      <c r="D1432" t="s">
        <v>6666</v>
      </c>
      <c r="E1432">
        <v>1199060</v>
      </c>
      <c r="F1432" t="s">
        <v>2553</v>
      </c>
      <c r="G1432" t="s">
        <v>3487</v>
      </c>
      <c r="H1432" t="s">
        <v>2503</v>
      </c>
      <c r="I1432" t="s">
        <v>6701</v>
      </c>
      <c r="J1432" t="s">
        <v>3492</v>
      </c>
      <c r="K1432" t="s">
        <v>110</v>
      </c>
      <c r="L1432" t="s">
        <v>3346</v>
      </c>
      <c r="M1432" t="s">
        <v>3344</v>
      </c>
      <c r="N1432" t="s">
        <v>3345</v>
      </c>
      <c r="O1432" t="s">
        <v>3346</v>
      </c>
      <c r="P1432" t="s">
        <v>3343</v>
      </c>
      <c r="Q1432" t="s">
        <v>3346</v>
      </c>
    </row>
    <row r="1433" spans="1:17" x14ac:dyDescent="0.25">
      <c r="A1433" t="s">
        <v>6498</v>
      </c>
      <c r="B1433" t="s">
        <v>6499</v>
      </c>
      <c r="C1433" t="s">
        <v>6665</v>
      </c>
      <c r="D1433" t="s">
        <v>6666</v>
      </c>
      <c r="E1433">
        <v>1199060</v>
      </c>
      <c r="F1433" t="s">
        <v>2553</v>
      </c>
      <c r="G1433" t="s">
        <v>3487</v>
      </c>
      <c r="H1433" t="s">
        <v>2503</v>
      </c>
      <c r="I1433" t="s">
        <v>6702</v>
      </c>
      <c r="J1433" t="s">
        <v>3494</v>
      </c>
      <c r="K1433" t="s">
        <v>110</v>
      </c>
      <c r="L1433" t="s">
        <v>3346</v>
      </c>
      <c r="M1433" t="s">
        <v>3344</v>
      </c>
      <c r="N1433" t="s">
        <v>3345</v>
      </c>
      <c r="O1433" t="s">
        <v>3346</v>
      </c>
      <c r="P1433" t="s">
        <v>3343</v>
      </c>
      <c r="Q1433" t="s">
        <v>3346</v>
      </c>
    </row>
    <row r="1434" spans="1:17" x14ac:dyDescent="0.25">
      <c r="A1434" t="s">
        <v>6498</v>
      </c>
      <c r="B1434" t="s">
        <v>6499</v>
      </c>
      <c r="C1434" t="s">
        <v>6665</v>
      </c>
      <c r="D1434" t="s">
        <v>6666</v>
      </c>
      <c r="E1434">
        <v>1199060</v>
      </c>
      <c r="F1434" t="s">
        <v>2553</v>
      </c>
      <c r="G1434" t="s">
        <v>3487</v>
      </c>
      <c r="H1434" t="s">
        <v>2503</v>
      </c>
      <c r="I1434" t="s">
        <v>6703</v>
      </c>
      <c r="J1434" t="s">
        <v>3496</v>
      </c>
      <c r="K1434" t="s">
        <v>110</v>
      </c>
      <c r="L1434" t="s">
        <v>3346</v>
      </c>
      <c r="M1434" t="s">
        <v>3344</v>
      </c>
      <c r="N1434" t="s">
        <v>3345</v>
      </c>
      <c r="O1434" t="s">
        <v>3346</v>
      </c>
      <c r="P1434" t="s">
        <v>3343</v>
      </c>
      <c r="Q1434" t="s">
        <v>3346</v>
      </c>
    </row>
    <row r="1435" spans="1:17" x14ac:dyDescent="0.25">
      <c r="A1435" t="s">
        <v>6498</v>
      </c>
      <c r="B1435" t="s">
        <v>6499</v>
      </c>
      <c r="C1435" t="s">
        <v>6665</v>
      </c>
      <c r="D1435" t="s">
        <v>6666</v>
      </c>
      <c r="E1435">
        <v>1199060</v>
      </c>
      <c r="F1435" t="s">
        <v>2553</v>
      </c>
      <c r="G1435" t="s">
        <v>3487</v>
      </c>
      <c r="H1435" t="s">
        <v>2503</v>
      </c>
      <c r="I1435" t="s">
        <v>6704</v>
      </c>
      <c r="J1435" t="s">
        <v>6705</v>
      </c>
      <c r="K1435" t="s">
        <v>110</v>
      </c>
      <c r="L1435" t="s">
        <v>3346</v>
      </c>
      <c r="M1435" t="s">
        <v>3344</v>
      </c>
      <c r="N1435" t="s">
        <v>3345</v>
      </c>
      <c r="O1435" t="s">
        <v>3346</v>
      </c>
      <c r="P1435" t="s">
        <v>3343</v>
      </c>
      <c r="Q1435" t="s">
        <v>3346</v>
      </c>
    </row>
    <row r="1436" spans="1:17" x14ac:dyDescent="0.25">
      <c r="A1436" t="s">
        <v>6498</v>
      </c>
      <c r="B1436" t="s">
        <v>6499</v>
      </c>
      <c r="C1436" t="s">
        <v>6665</v>
      </c>
      <c r="D1436" t="s">
        <v>6666</v>
      </c>
      <c r="E1436">
        <v>1199061</v>
      </c>
      <c r="F1436" t="s">
        <v>4693</v>
      </c>
      <c r="G1436" t="s">
        <v>4694</v>
      </c>
      <c r="H1436" t="s">
        <v>3429</v>
      </c>
      <c r="I1436" t="s">
        <v>6706</v>
      </c>
      <c r="J1436" t="s">
        <v>4693</v>
      </c>
      <c r="K1436" t="s">
        <v>110</v>
      </c>
      <c r="L1436" t="s">
        <v>3343</v>
      </c>
      <c r="M1436" t="s">
        <v>3344</v>
      </c>
      <c r="N1436" t="s">
        <v>3345</v>
      </c>
      <c r="O1436" t="s">
        <v>3346</v>
      </c>
      <c r="P1436" t="s">
        <v>3343</v>
      </c>
      <c r="Q1436" t="s">
        <v>3346</v>
      </c>
    </row>
    <row r="1437" spans="1:17" x14ac:dyDescent="0.25">
      <c r="A1437" t="s">
        <v>6498</v>
      </c>
      <c r="B1437" t="s">
        <v>6499</v>
      </c>
      <c r="C1437" t="s">
        <v>6665</v>
      </c>
      <c r="D1437" t="s">
        <v>6666</v>
      </c>
      <c r="E1437">
        <v>1199061</v>
      </c>
      <c r="F1437" t="s">
        <v>4693</v>
      </c>
      <c r="G1437" t="s">
        <v>4694</v>
      </c>
      <c r="H1437" t="s">
        <v>3429</v>
      </c>
      <c r="I1437" t="s">
        <v>6707</v>
      </c>
      <c r="J1437" t="s">
        <v>4697</v>
      </c>
      <c r="K1437" t="s">
        <v>3433</v>
      </c>
      <c r="L1437" t="s">
        <v>3346</v>
      </c>
      <c r="M1437" t="s">
        <v>3344</v>
      </c>
      <c r="N1437" t="s">
        <v>3345</v>
      </c>
      <c r="O1437" t="s">
        <v>3346</v>
      </c>
      <c r="P1437" t="s">
        <v>3343</v>
      </c>
      <c r="Q1437" t="s">
        <v>3346</v>
      </c>
    </row>
    <row r="1438" spans="1:17" x14ac:dyDescent="0.25">
      <c r="A1438" t="s">
        <v>6498</v>
      </c>
      <c r="B1438" t="s">
        <v>6499</v>
      </c>
      <c r="C1438" t="s">
        <v>6665</v>
      </c>
      <c r="D1438" t="s">
        <v>6666</v>
      </c>
      <c r="E1438">
        <v>1199061</v>
      </c>
      <c r="F1438" t="s">
        <v>4693</v>
      </c>
      <c r="G1438" t="s">
        <v>4694</v>
      </c>
      <c r="H1438" t="s">
        <v>3429</v>
      </c>
      <c r="I1438" t="s">
        <v>6708</v>
      </c>
      <c r="J1438" t="s">
        <v>4699</v>
      </c>
      <c r="K1438" t="s">
        <v>110</v>
      </c>
      <c r="L1438" t="s">
        <v>3346</v>
      </c>
      <c r="M1438" t="s">
        <v>3344</v>
      </c>
      <c r="N1438" t="s">
        <v>3345</v>
      </c>
      <c r="O1438" t="s">
        <v>3346</v>
      </c>
      <c r="P1438" t="s">
        <v>3343</v>
      </c>
      <c r="Q1438" t="s">
        <v>3346</v>
      </c>
    </row>
    <row r="1439" spans="1:17" x14ac:dyDescent="0.25">
      <c r="A1439" t="s">
        <v>6498</v>
      </c>
      <c r="B1439" t="s">
        <v>6499</v>
      </c>
      <c r="C1439" t="s">
        <v>6665</v>
      </c>
      <c r="D1439" t="s">
        <v>6666</v>
      </c>
      <c r="E1439">
        <v>1199062</v>
      </c>
      <c r="F1439" t="s">
        <v>893</v>
      </c>
      <c r="G1439" t="s">
        <v>3497</v>
      </c>
      <c r="H1439" t="s">
        <v>3498</v>
      </c>
      <c r="I1439" t="s">
        <v>6709</v>
      </c>
      <c r="J1439" t="s">
        <v>895</v>
      </c>
      <c r="K1439" t="s">
        <v>110</v>
      </c>
      <c r="L1439" t="s">
        <v>3343</v>
      </c>
      <c r="M1439" t="s">
        <v>3344</v>
      </c>
      <c r="N1439" t="s">
        <v>3345</v>
      </c>
      <c r="O1439" t="s">
        <v>3346</v>
      </c>
      <c r="P1439" t="s">
        <v>3343</v>
      </c>
      <c r="Q1439" t="s">
        <v>3346</v>
      </c>
    </row>
    <row r="1440" spans="1:17" x14ac:dyDescent="0.25">
      <c r="A1440" t="s">
        <v>6498</v>
      </c>
      <c r="B1440" t="s">
        <v>6499</v>
      </c>
      <c r="C1440" t="s">
        <v>6665</v>
      </c>
      <c r="D1440" t="s">
        <v>6666</v>
      </c>
      <c r="E1440">
        <v>1199063</v>
      </c>
      <c r="F1440" t="s">
        <v>2185</v>
      </c>
      <c r="G1440" t="s">
        <v>3500</v>
      </c>
      <c r="H1440" t="s">
        <v>3498</v>
      </c>
      <c r="I1440" t="s">
        <v>6710</v>
      </c>
      <c r="J1440" t="s">
        <v>1579</v>
      </c>
      <c r="K1440" t="s">
        <v>110</v>
      </c>
      <c r="L1440" t="s">
        <v>3343</v>
      </c>
      <c r="M1440" t="s">
        <v>3344</v>
      </c>
      <c r="N1440" t="s">
        <v>3345</v>
      </c>
      <c r="O1440" t="s">
        <v>3346</v>
      </c>
      <c r="P1440" t="s">
        <v>3343</v>
      </c>
      <c r="Q1440" t="s">
        <v>3346</v>
      </c>
    </row>
    <row r="1441" spans="1:17" x14ac:dyDescent="0.25">
      <c r="A1441" t="s">
        <v>6498</v>
      </c>
      <c r="B1441" t="s">
        <v>6499</v>
      </c>
      <c r="C1441" t="s">
        <v>6665</v>
      </c>
      <c r="D1441" t="s">
        <v>6666</v>
      </c>
      <c r="E1441">
        <v>1199063</v>
      </c>
      <c r="F1441" t="s">
        <v>2185</v>
      </c>
      <c r="G1441" t="s">
        <v>3500</v>
      </c>
      <c r="H1441" t="s">
        <v>3498</v>
      </c>
      <c r="I1441" t="s">
        <v>6711</v>
      </c>
      <c r="J1441" t="s">
        <v>3503</v>
      </c>
      <c r="K1441" t="s">
        <v>38</v>
      </c>
      <c r="L1441" t="s">
        <v>3346</v>
      </c>
      <c r="M1441" t="s">
        <v>3344</v>
      </c>
      <c r="N1441" t="s">
        <v>3345</v>
      </c>
      <c r="O1441" t="s">
        <v>3346</v>
      </c>
      <c r="P1441" t="s">
        <v>3343</v>
      </c>
      <c r="Q1441" t="s">
        <v>3346</v>
      </c>
    </row>
    <row r="1442" spans="1:17" x14ac:dyDescent="0.25">
      <c r="A1442" t="s">
        <v>6498</v>
      </c>
      <c r="B1442" t="s">
        <v>6499</v>
      </c>
      <c r="C1442" t="s">
        <v>6665</v>
      </c>
      <c r="D1442" t="s">
        <v>6666</v>
      </c>
      <c r="E1442">
        <v>1199063</v>
      </c>
      <c r="F1442" t="s">
        <v>2185</v>
      </c>
      <c r="G1442" t="s">
        <v>3500</v>
      </c>
      <c r="H1442" t="s">
        <v>3498</v>
      </c>
      <c r="I1442" t="s">
        <v>6712</v>
      </c>
      <c r="J1442" t="s">
        <v>3505</v>
      </c>
      <c r="K1442" t="s">
        <v>110</v>
      </c>
      <c r="L1442" t="s">
        <v>3346</v>
      </c>
      <c r="M1442" t="s">
        <v>3344</v>
      </c>
      <c r="N1442" t="s">
        <v>3345</v>
      </c>
      <c r="O1442" t="s">
        <v>3346</v>
      </c>
      <c r="P1442" t="s">
        <v>3343</v>
      </c>
      <c r="Q1442" t="s">
        <v>3346</v>
      </c>
    </row>
    <row r="1443" spans="1:17" x14ac:dyDescent="0.25">
      <c r="A1443" t="s">
        <v>6498</v>
      </c>
      <c r="B1443" t="s">
        <v>6499</v>
      </c>
      <c r="C1443" t="s">
        <v>6665</v>
      </c>
      <c r="D1443" t="s">
        <v>6666</v>
      </c>
      <c r="E1443">
        <v>1199063</v>
      </c>
      <c r="F1443" t="s">
        <v>2185</v>
      </c>
      <c r="G1443" t="s">
        <v>3500</v>
      </c>
      <c r="H1443" t="s">
        <v>3498</v>
      </c>
      <c r="I1443" t="s">
        <v>6713</v>
      </c>
      <c r="J1443" t="s">
        <v>3507</v>
      </c>
      <c r="K1443" t="s">
        <v>110</v>
      </c>
      <c r="L1443" t="s">
        <v>3346</v>
      </c>
      <c r="M1443" t="s">
        <v>3344</v>
      </c>
      <c r="N1443" t="s">
        <v>3345</v>
      </c>
      <c r="O1443" t="s">
        <v>3346</v>
      </c>
      <c r="P1443" t="s">
        <v>3343</v>
      </c>
      <c r="Q1443" t="s">
        <v>3346</v>
      </c>
    </row>
    <row r="1444" spans="1:17" x14ac:dyDescent="0.25">
      <c r="A1444" t="s">
        <v>6498</v>
      </c>
      <c r="B1444" t="s">
        <v>6499</v>
      </c>
      <c r="C1444" t="s">
        <v>6665</v>
      </c>
      <c r="D1444" t="s">
        <v>6666</v>
      </c>
      <c r="E1444">
        <v>1199064</v>
      </c>
      <c r="F1444" t="s">
        <v>2542</v>
      </c>
      <c r="G1444" t="s">
        <v>5143</v>
      </c>
      <c r="H1444" t="s">
        <v>3350</v>
      </c>
      <c r="I1444" t="s">
        <v>6714</v>
      </c>
      <c r="J1444" t="s">
        <v>4080</v>
      </c>
      <c r="K1444" t="s">
        <v>110</v>
      </c>
      <c r="L1444" t="s">
        <v>3343</v>
      </c>
      <c r="M1444" t="s">
        <v>3477</v>
      </c>
      <c r="N1444" t="s">
        <v>3513</v>
      </c>
      <c r="O1444" t="s">
        <v>3346</v>
      </c>
      <c r="P1444" t="s">
        <v>3343</v>
      </c>
      <c r="Q1444" t="s">
        <v>3346</v>
      </c>
    </row>
    <row r="1445" spans="1:17" x14ac:dyDescent="0.25">
      <c r="A1445" t="s">
        <v>6498</v>
      </c>
      <c r="B1445" t="s">
        <v>6499</v>
      </c>
      <c r="C1445" t="s">
        <v>6665</v>
      </c>
      <c r="D1445" t="s">
        <v>6666</v>
      </c>
      <c r="E1445">
        <v>1199065</v>
      </c>
      <c r="F1445" t="s">
        <v>3508</v>
      </c>
      <c r="G1445" t="s">
        <v>3509</v>
      </c>
      <c r="H1445" t="s">
        <v>3510</v>
      </c>
      <c r="I1445" t="s">
        <v>6715</v>
      </c>
      <c r="J1445" t="s">
        <v>3512</v>
      </c>
      <c r="K1445" t="s">
        <v>38</v>
      </c>
      <c r="L1445" t="s">
        <v>3343</v>
      </c>
      <c r="M1445" t="s">
        <v>3477</v>
      </c>
      <c r="N1445" t="s">
        <v>3513</v>
      </c>
      <c r="O1445" t="s">
        <v>3346</v>
      </c>
      <c r="P1445" t="s">
        <v>3343</v>
      </c>
      <c r="Q1445" t="s">
        <v>3346</v>
      </c>
    </row>
    <row r="1446" spans="1:17" x14ac:dyDescent="0.25">
      <c r="A1446" t="s">
        <v>6498</v>
      </c>
      <c r="B1446" t="s">
        <v>6499</v>
      </c>
      <c r="C1446" t="s">
        <v>6665</v>
      </c>
      <c r="D1446" t="s">
        <v>6666</v>
      </c>
      <c r="E1446">
        <v>1199067</v>
      </c>
      <c r="F1446" t="s">
        <v>375</v>
      </c>
      <c r="G1446" t="s">
        <v>3518</v>
      </c>
      <c r="H1446" t="s">
        <v>3350</v>
      </c>
      <c r="I1446" t="s">
        <v>6716</v>
      </c>
      <c r="J1446" t="s">
        <v>154</v>
      </c>
      <c r="K1446" t="s">
        <v>110</v>
      </c>
      <c r="L1446" t="s">
        <v>3343</v>
      </c>
      <c r="M1446" t="s">
        <v>3344</v>
      </c>
      <c r="N1446" t="s">
        <v>3345</v>
      </c>
      <c r="O1446" t="s">
        <v>3346</v>
      </c>
      <c r="P1446" t="s">
        <v>3343</v>
      </c>
      <c r="Q1446" t="s">
        <v>3346</v>
      </c>
    </row>
    <row r="1447" spans="1:17" x14ac:dyDescent="0.25">
      <c r="A1447" t="s">
        <v>6498</v>
      </c>
      <c r="B1447" t="s">
        <v>6499</v>
      </c>
      <c r="C1447" t="s">
        <v>6665</v>
      </c>
      <c r="D1447" t="s">
        <v>6666</v>
      </c>
      <c r="E1447">
        <v>1199068</v>
      </c>
      <c r="F1447" t="s">
        <v>1896</v>
      </c>
      <c r="G1447" t="s">
        <v>3520</v>
      </c>
      <c r="H1447" t="s">
        <v>3350</v>
      </c>
      <c r="I1447" t="s">
        <v>6717</v>
      </c>
      <c r="J1447" t="s">
        <v>1898</v>
      </c>
      <c r="K1447" t="s">
        <v>110</v>
      </c>
      <c r="L1447" t="s">
        <v>3343</v>
      </c>
      <c r="M1447" t="s">
        <v>3344</v>
      </c>
      <c r="N1447" t="s">
        <v>3345</v>
      </c>
      <c r="O1447" t="s">
        <v>3346</v>
      </c>
      <c r="P1447" t="s">
        <v>3343</v>
      </c>
      <c r="Q1447" t="s">
        <v>3346</v>
      </c>
    </row>
    <row r="1448" spans="1:17" x14ac:dyDescent="0.25">
      <c r="A1448" t="s">
        <v>6498</v>
      </c>
      <c r="B1448" t="s">
        <v>6499</v>
      </c>
      <c r="C1448" t="s">
        <v>6665</v>
      </c>
      <c r="D1448" t="s">
        <v>6666</v>
      </c>
      <c r="E1448">
        <v>1199069</v>
      </c>
      <c r="F1448" t="s">
        <v>3522</v>
      </c>
      <c r="G1448" t="s">
        <v>3523</v>
      </c>
      <c r="H1448" t="s">
        <v>3429</v>
      </c>
      <c r="I1448" t="s">
        <v>6718</v>
      </c>
      <c r="J1448" t="s">
        <v>3522</v>
      </c>
      <c r="K1448" t="s">
        <v>110</v>
      </c>
      <c r="L1448" t="s">
        <v>3343</v>
      </c>
      <c r="M1448" t="s">
        <v>3344</v>
      </c>
      <c r="N1448" t="s">
        <v>3345</v>
      </c>
      <c r="O1448" t="s">
        <v>3346</v>
      </c>
      <c r="P1448" t="s">
        <v>3343</v>
      </c>
      <c r="Q1448" t="s">
        <v>3346</v>
      </c>
    </row>
    <row r="1449" spans="1:17" x14ac:dyDescent="0.25">
      <c r="A1449" t="s">
        <v>6498</v>
      </c>
      <c r="B1449" t="s">
        <v>6499</v>
      </c>
      <c r="C1449" t="s">
        <v>6665</v>
      </c>
      <c r="D1449" t="s">
        <v>6666</v>
      </c>
      <c r="E1449">
        <v>1199070</v>
      </c>
      <c r="F1449" t="s">
        <v>128</v>
      </c>
      <c r="G1449" t="s">
        <v>3525</v>
      </c>
      <c r="H1449" t="s">
        <v>3526</v>
      </c>
      <c r="I1449" t="s">
        <v>6719</v>
      </c>
      <c r="J1449" t="s">
        <v>935</v>
      </c>
      <c r="K1449" t="s">
        <v>110</v>
      </c>
      <c r="L1449" t="s">
        <v>3343</v>
      </c>
      <c r="M1449" t="s">
        <v>3344</v>
      </c>
      <c r="N1449" t="s">
        <v>3345</v>
      </c>
      <c r="O1449" t="s">
        <v>3346</v>
      </c>
      <c r="P1449" t="s">
        <v>3343</v>
      </c>
      <c r="Q1449" t="s">
        <v>3346</v>
      </c>
    </row>
    <row r="1450" spans="1:17" x14ac:dyDescent="0.25">
      <c r="A1450" t="s">
        <v>6498</v>
      </c>
      <c r="B1450" t="s">
        <v>6499</v>
      </c>
      <c r="C1450" t="s">
        <v>6665</v>
      </c>
      <c r="D1450" t="s">
        <v>6666</v>
      </c>
      <c r="E1450">
        <v>1199070</v>
      </c>
      <c r="F1450" t="s">
        <v>128</v>
      </c>
      <c r="G1450" t="s">
        <v>3525</v>
      </c>
      <c r="H1450" t="s">
        <v>3526</v>
      </c>
      <c r="I1450" t="s">
        <v>6720</v>
      </c>
      <c r="J1450" t="s">
        <v>1193</v>
      </c>
      <c r="K1450" t="s">
        <v>110</v>
      </c>
      <c r="L1450" t="s">
        <v>3346</v>
      </c>
      <c r="M1450" t="s">
        <v>3344</v>
      </c>
      <c r="N1450" t="s">
        <v>3345</v>
      </c>
      <c r="O1450" t="s">
        <v>3346</v>
      </c>
      <c r="P1450" t="s">
        <v>3343</v>
      </c>
      <c r="Q1450" t="s">
        <v>3346</v>
      </c>
    </row>
    <row r="1451" spans="1:17" x14ac:dyDescent="0.25">
      <c r="A1451" t="s">
        <v>6498</v>
      </c>
      <c r="B1451" t="s">
        <v>6499</v>
      </c>
      <c r="C1451" t="s">
        <v>6665</v>
      </c>
      <c r="D1451" t="s">
        <v>6666</v>
      </c>
      <c r="E1451">
        <v>1199071</v>
      </c>
      <c r="F1451" t="s">
        <v>3537</v>
      </c>
      <c r="G1451" t="s">
        <v>3538</v>
      </c>
      <c r="H1451" t="s">
        <v>2503</v>
      </c>
      <c r="I1451" t="s">
        <v>6721</v>
      </c>
      <c r="J1451" t="s">
        <v>3540</v>
      </c>
      <c r="K1451" t="s">
        <v>110</v>
      </c>
      <c r="L1451" t="s">
        <v>3343</v>
      </c>
      <c r="M1451" t="s">
        <v>3344</v>
      </c>
      <c r="N1451" t="s">
        <v>3345</v>
      </c>
      <c r="O1451" t="s">
        <v>3346</v>
      </c>
      <c r="P1451" t="s">
        <v>3343</v>
      </c>
      <c r="Q1451" t="s">
        <v>3346</v>
      </c>
    </row>
    <row r="1452" spans="1:17" x14ac:dyDescent="0.25">
      <c r="A1452" t="s">
        <v>6498</v>
      </c>
      <c r="B1452" t="s">
        <v>6499</v>
      </c>
      <c r="C1452" t="s">
        <v>6665</v>
      </c>
      <c r="D1452" t="s">
        <v>6666</v>
      </c>
      <c r="E1452">
        <v>1199072</v>
      </c>
      <c r="F1452" t="s">
        <v>3541</v>
      </c>
      <c r="G1452" t="s">
        <v>3542</v>
      </c>
      <c r="H1452" t="s">
        <v>2503</v>
      </c>
      <c r="I1452" t="s">
        <v>6722</v>
      </c>
      <c r="J1452" t="s">
        <v>3544</v>
      </c>
      <c r="K1452" t="s">
        <v>110</v>
      </c>
      <c r="L1452" t="s">
        <v>3343</v>
      </c>
      <c r="M1452" t="s">
        <v>3344</v>
      </c>
      <c r="N1452" t="s">
        <v>3345</v>
      </c>
      <c r="O1452" t="s">
        <v>3346</v>
      </c>
      <c r="P1452" t="s">
        <v>3343</v>
      </c>
      <c r="Q1452" t="s">
        <v>3346</v>
      </c>
    </row>
    <row r="1453" spans="1:17" x14ac:dyDescent="0.25">
      <c r="A1453" t="s">
        <v>6723</v>
      </c>
      <c r="B1453" t="s">
        <v>6724</v>
      </c>
      <c r="C1453" t="s">
        <v>6725</v>
      </c>
      <c r="D1453" t="s">
        <v>6726</v>
      </c>
      <c r="E1453">
        <v>1201001</v>
      </c>
      <c r="F1453" t="s">
        <v>114</v>
      </c>
      <c r="G1453" t="s">
        <v>3705</v>
      </c>
      <c r="H1453" t="s">
        <v>3350</v>
      </c>
      <c r="I1453" t="s">
        <v>6727</v>
      </c>
      <c r="J1453" t="s">
        <v>116</v>
      </c>
      <c r="K1453" t="s">
        <v>110</v>
      </c>
      <c r="L1453" t="s">
        <v>3343</v>
      </c>
      <c r="M1453" t="s">
        <v>3344</v>
      </c>
      <c r="N1453" t="s">
        <v>3627</v>
      </c>
      <c r="O1453" t="s">
        <v>3346</v>
      </c>
      <c r="P1453" t="s">
        <v>3343</v>
      </c>
      <c r="Q1453" t="s">
        <v>3346</v>
      </c>
    </row>
    <row r="1454" spans="1:17" x14ac:dyDescent="0.25">
      <c r="A1454" t="s">
        <v>6723</v>
      </c>
      <c r="B1454" t="s">
        <v>6724</v>
      </c>
      <c r="C1454" t="s">
        <v>6725</v>
      </c>
      <c r="D1454" t="s">
        <v>6726</v>
      </c>
      <c r="E1454">
        <v>1201001</v>
      </c>
      <c r="F1454" t="s">
        <v>114</v>
      </c>
      <c r="G1454" t="s">
        <v>3705</v>
      </c>
      <c r="H1454" t="s">
        <v>3350</v>
      </c>
      <c r="I1454" t="s">
        <v>6728</v>
      </c>
      <c r="J1454" t="s">
        <v>6729</v>
      </c>
      <c r="K1454" t="s">
        <v>110</v>
      </c>
      <c r="L1454" t="s">
        <v>3346</v>
      </c>
      <c r="M1454" t="s">
        <v>3344</v>
      </c>
      <c r="N1454" t="s">
        <v>3627</v>
      </c>
      <c r="O1454" t="s">
        <v>3346</v>
      </c>
      <c r="P1454" t="s">
        <v>3343</v>
      </c>
      <c r="Q1454" t="s">
        <v>3346</v>
      </c>
    </row>
    <row r="1455" spans="1:17" x14ac:dyDescent="0.25">
      <c r="A1455" t="s">
        <v>6723</v>
      </c>
      <c r="B1455" t="s">
        <v>6724</v>
      </c>
      <c r="C1455" t="s">
        <v>6725</v>
      </c>
      <c r="D1455" t="s">
        <v>6726</v>
      </c>
      <c r="E1455">
        <v>1201002</v>
      </c>
      <c r="F1455" t="s">
        <v>102</v>
      </c>
      <c r="G1455" t="s">
        <v>3349</v>
      </c>
      <c r="H1455" t="s">
        <v>3350</v>
      </c>
      <c r="I1455" t="s">
        <v>6730</v>
      </c>
      <c r="J1455" t="s">
        <v>103</v>
      </c>
      <c r="K1455" t="s">
        <v>110</v>
      </c>
      <c r="L1455" t="s">
        <v>3343</v>
      </c>
      <c r="M1455" t="s">
        <v>3344</v>
      </c>
      <c r="N1455" t="s">
        <v>3627</v>
      </c>
      <c r="O1455" t="s">
        <v>3346</v>
      </c>
      <c r="P1455" t="s">
        <v>3343</v>
      </c>
      <c r="Q1455" t="s">
        <v>3346</v>
      </c>
    </row>
    <row r="1456" spans="1:17" x14ac:dyDescent="0.25">
      <c r="A1456" t="s">
        <v>6723</v>
      </c>
      <c r="B1456" t="s">
        <v>6724</v>
      </c>
      <c r="C1456" t="s">
        <v>6725</v>
      </c>
      <c r="D1456" t="s">
        <v>6726</v>
      </c>
      <c r="E1456">
        <v>1201002</v>
      </c>
      <c r="F1456" t="s">
        <v>102</v>
      </c>
      <c r="G1456" t="s">
        <v>3349</v>
      </c>
      <c r="H1456" t="s">
        <v>3350</v>
      </c>
      <c r="I1456" t="s">
        <v>6731</v>
      </c>
      <c r="J1456" t="s">
        <v>6732</v>
      </c>
      <c r="K1456" t="s">
        <v>110</v>
      </c>
      <c r="L1456" t="s">
        <v>3346</v>
      </c>
      <c r="M1456" t="s">
        <v>3344</v>
      </c>
      <c r="N1456" t="s">
        <v>3627</v>
      </c>
      <c r="O1456" t="s">
        <v>3346</v>
      </c>
      <c r="P1456" t="s">
        <v>3343</v>
      </c>
      <c r="Q1456" t="s">
        <v>3346</v>
      </c>
    </row>
    <row r="1457" spans="1:17" x14ac:dyDescent="0.25">
      <c r="A1457" t="s">
        <v>6723</v>
      </c>
      <c r="B1457" t="s">
        <v>6724</v>
      </c>
      <c r="C1457" t="s">
        <v>6725</v>
      </c>
      <c r="D1457" t="s">
        <v>6726</v>
      </c>
      <c r="E1457">
        <v>1201002</v>
      </c>
      <c r="F1457" t="s">
        <v>102</v>
      </c>
      <c r="G1457" t="s">
        <v>3349</v>
      </c>
      <c r="H1457" t="s">
        <v>3350</v>
      </c>
      <c r="I1457" t="s">
        <v>6733</v>
      </c>
      <c r="J1457" t="s">
        <v>6734</v>
      </c>
      <c r="K1457" t="s">
        <v>110</v>
      </c>
      <c r="L1457" t="s">
        <v>3346</v>
      </c>
      <c r="M1457" t="s">
        <v>3344</v>
      </c>
      <c r="N1457" t="s">
        <v>3627</v>
      </c>
      <c r="O1457" t="s">
        <v>3346</v>
      </c>
      <c r="P1457" t="s">
        <v>3343</v>
      </c>
      <c r="Q1457" t="s">
        <v>3346</v>
      </c>
    </row>
    <row r="1458" spans="1:17" x14ac:dyDescent="0.25">
      <c r="A1458" t="s">
        <v>6723</v>
      </c>
      <c r="B1458" t="s">
        <v>6724</v>
      </c>
      <c r="C1458" t="s">
        <v>6725</v>
      </c>
      <c r="D1458" t="s">
        <v>6726</v>
      </c>
      <c r="E1458">
        <v>1201003</v>
      </c>
      <c r="F1458" t="s">
        <v>6735</v>
      </c>
      <c r="G1458" t="s">
        <v>6736</v>
      </c>
      <c r="H1458" t="s">
        <v>6737</v>
      </c>
      <c r="I1458" t="s">
        <v>6738</v>
      </c>
      <c r="J1458" t="s">
        <v>6739</v>
      </c>
      <c r="K1458" t="s">
        <v>110</v>
      </c>
      <c r="L1458" t="s">
        <v>3343</v>
      </c>
      <c r="M1458" t="s">
        <v>3344</v>
      </c>
      <c r="N1458" t="s">
        <v>3360</v>
      </c>
      <c r="O1458" t="s">
        <v>3346</v>
      </c>
      <c r="P1458" t="s">
        <v>3343</v>
      </c>
      <c r="Q1458" t="s">
        <v>3346</v>
      </c>
    </row>
    <row r="1459" spans="1:17" x14ac:dyDescent="0.25">
      <c r="A1459" t="s">
        <v>6723</v>
      </c>
      <c r="B1459" t="s">
        <v>6724</v>
      </c>
      <c r="C1459" t="s">
        <v>6725</v>
      </c>
      <c r="D1459" t="s">
        <v>6726</v>
      </c>
      <c r="E1459">
        <v>1201003</v>
      </c>
      <c r="F1459" t="s">
        <v>6735</v>
      </c>
      <c r="G1459" t="s">
        <v>6736</v>
      </c>
      <c r="H1459" t="s">
        <v>6737</v>
      </c>
      <c r="I1459" t="s">
        <v>6740</v>
      </c>
      <c r="J1459" t="s">
        <v>6741</v>
      </c>
      <c r="K1459" t="s">
        <v>110</v>
      </c>
      <c r="L1459" t="s">
        <v>3346</v>
      </c>
      <c r="M1459" t="s">
        <v>3344</v>
      </c>
      <c r="N1459" t="s">
        <v>3360</v>
      </c>
      <c r="O1459" t="s">
        <v>3346</v>
      </c>
      <c r="P1459" t="s">
        <v>3343</v>
      </c>
      <c r="Q1459" t="s">
        <v>3346</v>
      </c>
    </row>
    <row r="1460" spans="1:17" x14ac:dyDescent="0.25">
      <c r="A1460" t="s">
        <v>6723</v>
      </c>
      <c r="B1460" t="s">
        <v>6724</v>
      </c>
      <c r="C1460" t="s">
        <v>6725</v>
      </c>
      <c r="D1460" t="s">
        <v>6726</v>
      </c>
      <c r="E1460">
        <v>1201004</v>
      </c>
      <c r="F1460" t="s">
        <v>867</v>
      </c>
      <c r="G1460" t="s">
        <v>6742</v>
      </c>
      <c r="H1460" t="s">
        <v>3350</v>
      </c>
      <c r="I1460" t="s">
        <v>6743</v>
      </c>
      <c r="J1460" t="s">
        <v>869</v>
      </c>
      <c r="K1460" t="s">
        <v>110</v>
      </c>
      <c r="L1460" t="s">
        <v>3343</v>
      </c>
      <c r="M1460" t="s">
        <v>3344</v>
      </c>
      <c r="N1460" t="s">
        <v>3627</v>
      </c>
      <c r="O1460" t="s">
        <v>3346</v>
      </c>
      <c r="P1460" t="s">
        <v>3343</v>
      </c>
      <c r="Q1460" t="s">
        <v>3346</v>
      </c>
    </row>
    <row r="1461" spans="1:17" x14ac:dyDescent="0.25">
      <c r="A1461" t="s">
        <v>6723</v>
      </c>
      <c r="B1461" t="s">
        <v>6724</v>
      </c>
      <c r="C1461" t="s">
        <v>6725</v>
      </c>
      <c r="D1461" t="s">
        <v>6726</v>
      </c>
      <c r="E1461">
        <v>1201005</v>
      </c>
      <c r="F1461" t="s">
        <v>6744</v>
      </c>
      <c r="G1461" t="s">
        <v>6745</v>
      </c>
      <c r="H1461" t="s">
        <v>3526</v>
      </c>
      <c r="I1461" t="s">
        <v>6746</v>
      </c>
      <c r="J1461" t="s">
        <v>935</v>
      </c>
      <c r="K1461" t="s">
        <v>110</v>
      </c>
      <c r="L1461" t="s">
        <v>3343</v>
      </c>
      <c r="M1461" t="s">
        <v>3344</v>
      </c>
      <c r="N1461" t="s">
        <v>3345</v>
      </c>
      <c r="O1461" t="s">
        <v>3346</v>
      </c>
      <c r="P1461" t="s">
        <v>3343</v>
      </c>
      <c r="Q1461" t="s">
        <v>3346</v>
      </c>
    </row>
    <row r="1462" spans="1:17" x14ac:dyDescent="0.25">
      <c r="A1462" t="s">
        <v>6723</v>
      </c>
      <c r="B1462" t="s">
        <v>6724</v>
      </c>
      <c r="C1462" t="s">
        <v>6725</v>
      </c>
      <c r="D1462" t="s">
        <v>6726</v>
      </c>
      <c r="E1462">
        <v>1201005</v>
      </c>
      <c r="F1462" t="s">
        <v>6744</v>
      </c>
      <c r="G1462" t="s">
        <v>6745</v>
      </c>
      <c r="H1462" t="s">
        <v>3526</v>
      </c>
      <c r="I1462" t="s">
        <v>6747</v>
      </c>
      <c r="J1462" t="s">
        <v>605</v>
      </c>
      <c r="K1462" t="s">
        <v>110</v>
      </c>
      <c r="L1462" t="s">
        <v>3346</v>
      </c>
      <c r="M1462" t="s">
        <v>3344</v>
      </c>
      <c r="N1462" t="s">
        <v>3345</v>
      </c>
      <c r="O1462" t="s">
        <v>3346</v>
      </c>
      <c r="P1462" t="s">
        <v>3343</v>
      </c>
      <c r="Q1462" t="s">
        <v>3346</v>
      </c>
    </row>
    <row r="1463" spans="1:17" x14ac:dyDescent="0.25">
      <c r="A1463" t="s">
        <v>6723</v>
      </c>
      <c r="B1463" t="s">
        <v>6724</v>
      </c>
      <c r="C1463" t="s">
        <v>6725</v>
      </c>
      <c r="D1463" t="s">
        <v>6726</v>
      </c>
      <c r="E1463">
        <v>1201006</v>
      </c>
      <c r="F1463" t="s">
        <v>6748</v>
      </c>
      <c r="G1463" t="s">
        <v>6749</v>
      </c>
      <c r="H1463" t="s">
        <v>3526</v>
      </c>
      <c r="I1463" t="s">
        <v>6750</v>
      </c>
      <c r="J1463" t="s">
        <v>935</v>
      </c>
      <c r="K1463" t="s">
        <v>110</v>
      </c>
      <c r="L1463" t="s">
        <v>3343</v>
      </c>
      <c r="M1463" t="s">
        <v>3344</v>
      </c>
      <c r="N1463" t="s">
        <v>3345</v>
      </c>
      <c r="O1463" t="s">
        <v>3346</v>
      </c>
      <c r="P1463" t="s">
        <v>3343</v>
      </c>
      <c r="Q1463" t="s">
        <v>3346</v>
      </c>
    </row>
    <row r="1464" spans="1:17" x14ac:dyDescent="0.25">
      <c r="A1464" t="s">
        <v>6723</v>
      </c>
      <c r="B1464" t="s">
        <v>6724</v>
      </c>
      <c r="C1464" t="s">
        <v>6725</v>
      </c>
      <c r="D1464" t="s">
        <v>6726</v>
      </c>
      <c r="E1464">
        <v>1201006</v>
      </c>
      <c r="F1464" t="s">
        <v>6748</v>
      </c>
      <c r="G1464" t="s">
        <v>6749</v>
      </c>
      <c r="H1464" t="s">
        <v>3526</v>
      </c>
      <c r="I1464" t="s">
        <v>6751</v>
      </c>
      <c r="J1464" t="s">
        <v>605</v>
      </c>
      <c r="K1464" t="s">
        <v>110</v>
      </c>
      <c r="L1464" t="s">
        <v>3346</v>
      </c>
      <c r="M1464" t="s">
        <v>3344</v>
      </c>
      <c r="N1464" t="s">
        <v>3345</v>
      </c>
      <c r="O1464" t="s">
        <v>3346</v>
      </c>
      <c r="P1464" t="s">
        <v>3343</v>
      </c>
      <c r="Q1464" t="s">
        <v>3346</v>
      </c>
    </row>
    <row r="1465" spans="1:17" x14ac:dyDescent="0.25">
      <c r="A1465" t="s">
        <v>6723</v>
      </c>
      <c r="B1465" t="s">
        <v>6724</v>
      </c>
      <c r="C1465" t="s">
        <v>6725</v>
      </c>
      <c r="D1465" t="s">
        <v>6726</v>
      </c>
      <c r="E1465">
        <v>1201007</v>
      </c>
      <c r="F1465" t="s">
        <v>6752</v>
      </c>
      <c r="G1465" t="s">
        <v>6753</v>
      </c>
      <c r="H1465" t="s">
        <v>6526</v>
      </c>
      <c r="I1465" t="s">
        <v>6754</v>
      </c>
      <c r="J1465" t="s">
        <v>6755</v>
      </c>
      <c r="K1465" t="s">
        <v>110</v>
      </c>
      <c r="L1465" t="s">
        <v>3343</v>
      </c>
      <c r="M1465" t="s">
        <v>3344</v>
      </c>
      <c r="N1465" t="s">
        <v>3360</v>
      </c>
      <c r="O1465" t="s">
        <v>3346</v>
      </c>
      <c r="P1465" t="s">
        <v>3343</v>
      </c>
      <c r="Q1465" t="s">
        <v>3346</v>
      </c>
    </row>
    <row r="1466" spans="1:17" x14ac:dyDescent="0.25">
      <c r="A1466" t="s">
        <v>6723</v>
      </c>
      <c r="B1466" t="s">
        <v>6724</v>
      </c>
      <c r="C1466" t="s">
        <v>6725</v>
      </c>
      <c r="D1466" t="s">
        <v>6726</v>
      </c>
      <c r="E1466">
        <v>1201007</v>
      </c>
      <c r="F1466" t="s">
        <v>6752</v>
      </c>
      <c r="G1466" t="s">
        <v>6753</v>
      </c>
      <c r="H1466" t="s">
        <v>6526</v>
      </c>
      <c r="I1466" t="s">
        <v>6756</v>
      </c>
      <c r="J1466" t="s">
        <v>6757</v>
      </c>
      <c r="K1466" t="s">
        <v>110</v>
      </c>
      <c r="L1466" t="s">
        <v>3346</v>
      </c>
      <c r="M1466" t="s">
        <v>3344</v>
      </c>
      <c r="N1466" t="s">
        <v>3360</v>
      </c>
      <c r="O1466" t="s">
        <v>3346</v>
      </c>
      <c r="P1466" t="s">
        <v>3343</v>
      </c>
      <c r="Q1466" t="s">
        <v>3346</v>
      </c>
    </row>
    <row r="1467" spans="1:17" x14ac:dyDescent="0.25">
      <c r="A1467" t="s">
        <v>6723</v>
      </c>
      <c r="B1467" t="s">
        <v>6724</v>
      </c>
      <c r="C1467" t="s">
        <v>6725</v>
      </c>
      <c r="D1467" t="s">
        <v>6726</v>
      </c>
      <c r="E1467">
        <v>1201008</v>
      </c>
      <c r="F1467" t="s">
        <v>128</v>
      </c>
      <c r="G1467" t="s">
        <v>4583</v>
      </c>
      <c r="H1467" t="s">
        <v>3701</v>
      </c>
      <c r="I1467" t="s">
        <v>6758</v>
      </c>
      <c r="J1467" t="s">
        <v>935</v>
      </c>
      <c r="K1467" t="s">
        <v>110</v>
      </c>
      <c r="L1467" t="s">
        <v>3343</v>
      </c>
      <c r="M1467" t="s">
        <v>3344</v>
      </c>
      <c r="N1467" t="s">
        <v>4323</v>
      </c>
      <c r="O1467" t="s">
        <v>3346</v>
      </c>
      <c r="P1467" t="s">
        <v>3346</v>
      </c>
      <c r="Q1467" t="s">
        <v>3346</v>
      </c>
    </row>
    <row r="1468" spans="1:17" x14ac:dyDescent="0.25">
      <c r="A1468" t="s">
        <v>6723</v>
      </c>
      <c r="B1468" t="s">
        <v>6724</v>
      </c>
      <c r="C1468" t="s">
        <v>2692</v>
      </c>
      <c r="D1468" t="s">
        <v>2693</v>
      </c>
      <c r="E1468">
        <v>1202001</v>
      </c>
      <c r="F1468" t="s">
        <v>41</v>
      </c>
      <c r="G1468" t="s">
        <v>6759</v>
      </c>
      <c r="H1468" t="s">
        <v>6760</v>
      </c>
      <c r="I1468" t="s">
        <v>6761</v>
      </c>
      <c r="J1468" t="s">
        <v>42</v>
      </c>
      <c r="K1468" t="s">
        <v>110</v>
      </c>
      <c r="L1468" t="s">
        <v>3343</v>
      </c>
      <c r="M1468" t="s">
        <v>3344</v>
      </c>
      <c r="N1468" t="s">
        <v>3627</v>
      </c>
      <c r="O1468" t="s">
        <v>3343</v>
      </c>
      <c r="P1468" t="s">
        <v>3343</v>
      </c>
      <c r="Q1468" t="s">
        <v>3346</v>
      </c>
    </row>
    <row r="1469" spans="1:17" x14ac:dyDescent="0.25">
      <c r="A1469" t="s">
        <v>6723</v>
      </c>
      <c r="B1469" t="s">
        <v>6724</v>
      </c>
      <c r="C1469" t="s">
        <v>2692</v>
      </c>
      <c r="D1469" t="s">
        <v>2693</v>
      </c>
      <c r="E1469">
        <v>1202001</v>
      </c>
      <c r="F1469" t="s">
        <v>41</v>
      </c>
      <c r="G1469" t="s">
        <v>6759</v>
      </c>
      <c r="H1469" t="s">
        <v>6760</v>
      </c>
      <c r="I1469" t="s">
        <v>6762</v>
      </c>
      <c r="J1469" t="s">
        <v>6763</v>
      </c>
      <c r="K1469" t="s">
        <v>110</v>
      </c>
      <c r="L1469" t="s">
        <v>3346</v>
      </c>
      <c r="M1469" t="s">
        <v>3344</v>
      </c>
      <c r="N1469" t="s">
        <v>3627</v>
      </c>
      <c r="O1469" t="s">
        <v>3343</v>
      </c>
      <c r="P1469" t="s">
        <v>3343</v>
      </c>
      <c r="Q1469" t="s">
        <v>3346</v>
      </c>
    </row>
    <row r="1470" spans="1:17" x14ac:dyDescent="0.25">
      <c r="A1470" t="s">
        <v>6723</v>
      </c>
      <c r="B1470" t="s">
        <v>6724</v>
      </c>
      <c r="C1470" t="s">
        <v>2692</v>
      </c>
      <c r="D1470" t="s">
        <v>2693</v>
      </c>
      <c r="E1470">
        <v>1202002</v>
      </c>
      <c r="F1470" t="s">
        <v>6764</v>
      </c>
      <c r="G1470" t="s">
        <v>6765</v>
      </c>
      <c r="H1470" t="s">
        <v>6280</v>
      </c>
      <c r="I1470" t="s">
        <v>6766</v>
      </c>
      <c r="J1470" t="s">
        <v>6767</v>
      </c>
      <c r="K1470" t="s">
        <v>110</v>
      </c>
      <c r="L1470" t="s">
        <v>3343</v>
      </c>
      <c r="M1470" t="s">
        <v>3344</v>
      </c>
      <c r="N1470" t="s">
        <v>3627</v>
      </c>
      <c r="O1470" t="s">
        <v>3343</v>
      </c>
      <c r="P1470" t="s">
        <v>3343</v>
      </c>
      <c r="Q1470" t="s">
        <v>3346</v>
      </c>
    </row>
    <row r="1471" spans="1:17" x14ac:dyDescent="0.25">
      <c r="A1471" t="s">
        <v>6723</v>
      </c>
      <c r="B1471" t="s">
        <v>6724</v>
      </c>
      <c r="C1471" t="s">
        <v>2692</v>
      </c>
      <c r="D1471" t="s">
        <v>2693</v>
      </c>
      <c r="E1471">
        <v>1202002</v>
      </c>
      <c r="F1471" t="s">
        <v>6764</v>
      </c>
      <c r="G1471" t="s">
        <v>6765</v>
      </c>
      <c r="H1471" t="s">
        <v>6280</v>
      </c>
      <c r="I1471" t="s">
        <v>6768</v>
      </c>
      <c r="J1471" t="s">
        <v>6769</v>
      </c>
      <c r="K1471" t="s">
        <v>110</v>
      </c>
      <c r="L1471" t="s">
        <v>3346</v>
      </c>
      <c r="M1471" t="s">
        <v>3344</v>
      </c>
      <c r="N1471" t="s">
        <v>3627</v>
      </c>
      <c r="O1471" t="s">
        <v>3343</v>
      </c>
      <c r="P1471" t="s">
        <v>3343</v>
      </c>
      <c r="Q1471" t="s">
        <v>3346</v>
      </c>
    </row>
    <row r="1472" spans="1:17" x14ac:dyDescent="0.25">
      <c r="A1472" t="s">
        <v>6723</v>
      </c>
      <c r="B1472" t="s">
        <v>6724</v>
      </c>
      <c r="C1472" t="s">
        <v>2692</v>
      </c>
      <c r="D1472" t="s">
        <v>2693</v>
      </c>
      <c r="E1472">
        <v>1202002</v>
      </c>
      <c r="F1472" t="s">
        <v>6764</v>
      </c>
      <c r="G1472" t="s">
        <v>6765</v>
      </c>
      <c r="H1472" t="s">
        <v>6280</v>
      </c>
      <c r="I1472" t="s">
        <v>6770</v>
      </c>
      <c r="J1472" t="s">
        <v>6771</v>
      </c>
      <c r="K1472" t="s">
        <v>110</v>
      </c>
      <c r="L1472" t="s">
        <v>3346</v>
      </c>
      <c r="M1472" t="s">
        <v>3344</v>
      </c>
      <c r="N1472" t="s">
        <v>3627</v>
      </c>
      <c r="O1472" t="s">
        <v>3343</v>
      </c>
      <c r="P1472" t="s">
        <v>3343</v>
      </c>
      <c r="Q1472" t="s">
        <v>3346</v>
      </c>
    </row>
    <row r="1473" spans="1:17" x14ac:dyDescent="0.25">
      <c r="A1473" t="s">
        <v>6723</v>
      </c>
      <c r="B1473" t="s">
        <v>6724</v>
      </c>
      <c r="C1473" t="s">
        <v>2692</v>
      </c>
      <c r="D1473" t="s">
        <v>2693</v>
      </c>
      <c r="E1473">
        <v>1202003</v>
      </c>
      <c r="F1473" t="s">
        <v>6772</v>
      </c>
      <c r="G1473" t="s">
        <v>6773</v>
      </c>
      <c r="H1473" t="s">
        <v>6774</v>
      </c>
      <c r="I1473" t="s">
        <v>6775</v>
      </c>
      <c r="J1473" t="s">
        <v>6772</v>
      </c>
      <c r="K1473" t="s">
        <v>110</v>
      </c>
      <c r="L1473" t="s">
        <v>3343</v>
      </c>
      <c r="M1473" t="s">
        <v>3344</v>
      </c>
      <c r="N1473" t="s">
        <v>3627</v>
      </c>
      <c r="O1473" t="s">
        <v>3343</v>
      </c>
      <c r="P1473" t="s">
        <v>3343</v>
      </c>
      <c r="Q1473" t="s">
        <v>3346</v>
      </c>
    </row>
    <row r="1474" spans="1:17" x14ac:dyDescent="0.25">
      <c r="A1474" t="s">
        <v>6723</v>
      </c>
      <c r="B1474" t="s">
        <v>6724</v>
      </c>
      <c r="C1474" t="s">
        <v>2692</v>
      </c>
      <c r="D1474" t="s">
        <v>2693</v>
      </c>
      <c r="E1474">
        <v>1202003</v>
      </c>
      <c r="F1474" t="s">
        <v>6772</v>
      </c>
      <c r="G1474" t="s">
        <v>6773</v>
      </c>
      <c r="H1474" t="s">
        <v>6774</v>
      </c>
      <c r="I1474" t="s">
        <v>6776</v>
      </c>
      <c r="J1474" t="s">
        <v>6777</v>
      </c>
      <c r="K1474" t="s">
        <v>110</v>
      </c>
      <c r="L1474" t="s">
        <v>3346</v>
      </c>
      <c r="M1474" t="s">
        <v>3344</v>
      </c>
      <c r="N1474" t="s">
        <v>3627</v>
      </c>
      <c r="O1474" t="s">
        <v>3343</v>
      </c>
      <c r="P1474" t="s">
        <v>3343</v>
      </c>
      <c r="Q1474" t="s">
        <v>3346</v>
      </c>
    </row>
    <row r="1475" spans="1:17" x14ac:dyDescent="0.25">
      <c r="A1475" t="s">
        <v>6723</v>
      </c>
      <c r="B1475" t="s">
        <v>6724</v>
      </c>
      <c r="C1475" t="s">
        <v>2692</v>
      </c>
      <c r="D1475" t="s">
        <v>2693</v>
      </c>
      <c r="E1475">
        <v>1202004</v>
      </c>
      <c r="F1475" t="s">
        <v>6778</v>
      </c>
      <c r="G1475" t="s">
        <v>6779</v>
      </c>
      <c r="H1475" t="s">
        <v>3556</v>
      </c>
      <c r="I1475" t="s">
        <v>6780</v>
      </c>
      <c r="J1475" t="s">
        <v>49</v>
      </c>
      <c r="K1475" t="s">
        <v>110</v>
      </c>
      <c r="L1475" t="s">
        <v>3343</v>
      </c>
      <c r="M1475" t="s">
        <v>3344</v>
      </c>
      <c r="N1475" t="s">
        <v>3345</v>
      </c>
      <c r="O1475" t="s">
        <v>3343</v>
      </c>
      <c r="P1475" t="s">
        <v>3343</v>
      </c>
      <c r="Q1475" t="s">
        <v>3346</v>
      </c>
    </row>
    <row r="1476" spans="1:17" x14ac:dyDescent="0.25">
      <c r="A1476" t="s">
        <v>6723</v>
      </c>
      <c r="B1476" t="s">
        <v>6724</v>
      </c>
      <c r="C1476" t="s">
        <v>2692</v>
      </c>
      <c r="D1476" t="s">
        <v>2693</v>
      </c>
      <c r="E1476">
        <v>1202004</v>
      </c>
      <c r="F1476" t="s">
        <v>6778</v>
      </c>
      <c r="G1476" t="s">
        <v>6779</v>
      </c>
      <c r="H1476" t="s">
        <v>3556</v>
      </c>
      <c r="I1476" t="s">
        <v>6781</v>
      </c>
      <c r="J1476" t="s">
        <v>6782</v>
      </c>
      <c r="K1476" t="s">
        <v>110</v>
      </c>
      <c r="L1476" t="s">
        <v>3346</v>
      </c>
      <c r="M1476" t="s">
        <v>3344</v>
      </c>
      <c r="N1476" t="s">
        <v>3345</v>
      </c>
      <c r="O1476" t="s">
        <v>3343</v>
      </c>
      <c r="P1476" t="s">
        <v>3343</v>
      </c>
      <c r="Q1476" t="s">
        <v>3346</v>
      </c>
    </row>
    <row r="1477" spans="1:17" x14ac:dyDescent="0.25">
      <c r="A1477" t="s">
        <v>6723</v>
      </c>
      <c r="B1477" t="s">
        <v>6724</v>
      </c>
      <c r="C1477" t="s">
        <v>2692</v>
      </c>
      <c r="D1477" t="s">
        <v>2693</v>
      </c>
      <c r="E1477">
        <v>1202005</v>
      </c>
      <c r="F1477" t="s">
        <v>3045</v>
      </c>
      <c r="G1477" t="s">
        <v>6783</v>
      </c>
      <c r="H1477" t="s">
        <v>6784</v>
      </c>
      <c r="I1477" t="s">
        <v>6785</v>
      </c>
      <c r="J1477" t="s">
        <v>49</v>
      </c>
      <c r="K1477" t="s">
        <v>110</v>
      </c>
      <c r="L1477" t="s">
        <v>3343</v>
      </c>
      <c r="M1477" t="s">
        <v>3344</v>
      </c>
      <c r="N1477" t="s">
        <v>3345</v>
      </c>
      <c r="O1477" t="s">
        <v>3343</v>
      </c>
      <c r="P1477" t="s">
        <v>3343</v>
      </c>
      <c r="Q1477" t="s">
        <v>3346</v>
      </c>
    </row>
    <row r="1478" spans="1:17" x14ac:dyDescent="0.25">
      <c r="A1478" t="s">
        <v>6723</v>
      </c>
      <c r="B1478" t="s">
        <v>6724</v>
      </c>
      <c r="C1478" t="s">
        <v>2692</v>
      </c>
      <c r="D1478" t="s">
        <v>2693</v>
      </c>
      <c r="E1478">
        <v>1202005</v>
      </c>
      <c r="F1478" t="s">
        <v>3045</v>
      </c>
      <c r="G1478" t="s">
        <v>6783</v>
      </c>
      <c r="H1478" t="s">
        <v>6784</v>
      </c>
      <c r="I1478" t="s">
        <v>6786</v>
      </c>
      <c r="J1478" t="s">
        <v>3046</v>
      </c>
      <c r="K1478" t="s">
        <v>110</v>
      </c>
      <c r="L1478" t="s">
        <v>3346</v>
      </c>
      <c r="M1478" t="s">
        <v>3344</v>
      </c>
      <c r="N1478" t="s">
        <v>3345</v>
      </c>
      <c r="O1478" t="s">
        <v>3343</v>
      </c>
      <c r="P1478" t="s">
        <v>3343</v>
      </c>
      <c r="Q1478" t="s">
        <v>3346</v>
      </c>
    </row>
    <row r="1479" spans="1:17" x14ac:dyDescent="0.25">
      <c r="A1479" t="s">
        <v>6723</v>
      </c>
      <c r="B1479" t="s">
        <v>6724</v>
      </c>
      <c r="C1479" t="s">
        <v>2692</v>
      </c>
      <c r="D1479" t="s">
        <v>2693</v>
      </c>
      <c r="E1479">
        <v>1202006</v>
      </c>
      <c r="F1479" t="s">
        <v>51</v>
      </c>
      <c r="G1479" t="s">
        <v>3716</v>
      </c>
      <c r="H1479" t="s">
        <v>3350</v>
      </c>
      <c r="I1479" t="s">
        <v>6787</v>
      </c>
      <c r="J1479" t="s">
        <v>52</v>
      </c>
      <c r="K1479" t="s">
        <v>110</v>
      </c>
      <c r="L1479" t="s">
        <v>3343</v>
      </c>
      <c r="M1479" t="s">
        <v>3344</v>
      </c>
      <c r="N1479" t="s">
        <v>3627</v>
      </c>
      <c r="O1479" t="s">
        <v>3343</v>
      </c>
      <c r="P1479" t="s">
        <v>3343</v>
      </c>
      <c r="Q1479" t="s">
        <v>3346</v>
      </c>
    </row>
    <row r="1480" spans="1:17" x14ac:dyDescent="0.25">
      <c r="A1480" t="s">
        <v>6723</v>
      </c>
      <c r="B1480" t="s">
        <v>6724</v>
      </c>
      <c r="C1480" t="s">
        <v>2692</v>
      </c>
      <c r="D1480" t="s">
        <v>2693</v>
      </c>
      <c r="E1480">
        <v>1202006</v>
      </c>
      <c r="F1480" t="s">
        <v>51</v>
      </c>
      <c r="G1480" t="s">
        <v>3716</v>
      </c>
      <c r="H1480" t="s">
        <v>3350</v>
      </c>
      <c r="I1480" t="s">
        <v>6788</v>
      </c>
      <c r="J1480" t="s">
        <v>6789</v>
      </c>
      <c r="K1480" t="s">
        <v>110</v>
      </c>
      <c r="L1480" t="s">
        <v>3346</v>
      </c>
      <c r="M1480" t="s">
        <v>3344</v>
      </c>
      <c r="N1480" t="s">
        <v>3627</v>
      </c>
      <c r="O1480" t="s">
        <v>3343</v>
      </c>
      <c r="P1480" t="s">
        <v>3343</v>
      </c>
      <c r="Q1480" t="s">
        <v>3346</v>
      </c>
    </row>
    <row r="1481" spans="1:17" x14ac:dyDescent="0.25">
      <c r="A1481" t="s">
        <v>6723</v>
      </c>
      <c r="B1481" t="s">
        <v>6724</v>
      </c>
      <c r="C1481" t="s">
        <v>2692</v>
      </c>
      <c r="D1481" t="s">
        <v>2693</v>
      </c>
      <c r="E1481">
        <v>1202006</v>
      </c>
      <c r="F1481" t="s">
        <v>51</v>
      </c>
      <c r="G1481" t="s">
        <v>3716</v>
      </c>
      <c r="H1481" t="s">
        <v>3350</v>
      </c>
      <c r="I1481" t="s">
        <v>6790</v>
      </c>
      <c r="J1481" t="s">
        <v>6791</v>
      </c>
      <c r="K1481" t="s">
        <v>110</v>
      </c>
      <c r="L1481" t="s">
        <v>3346</v>
      </c>
      <c r="M1481" t="s">
        <v>3344</v>
      </c>
      <c r="N1481" t="s">
        <v>3627</v>
      </c>
      <c r="O1481" t="s">
        <v>3343</v>
      </c>
      <c r="P1481" t="s">
        <v>3343</v>
      </c>
      <c r="Q1481" t="s">
        <v>3346</v>
      </c>
    </row>
    <row r="1482" spans="1:17" x14ac:dyDescent="0.25">
      <c r="A1482" t="s">
        <v>6723</v>
      </c>
      <c r="B1482" t="s">
        <v>6724</v>
      </c>
      <c r="C1482" t="s">
        <v>2692</v>
      </c>
      <c r="D1482" t="s">
        <v>2693</v>
      </c>
      <c r="E1482">
        <v>1202006</v>
      </c>
      <c r="F1482" t="s">
        <v>51</v>
      </c>
      <c r="G1482" t="s">
        <v>3716</v>
      </c>
      <c r="H1482" t="s">
        <v>3350</v>
      </c>
      <c r="I1482" t="s">
        <v>6792</v>
      </c>
      <c r="J1482" t="s">
        <v>6793</v>
      </c>
      <c r="K1482" t="s">
        <v>110</v>
      </c>
      <c r="L1482" t="s">
        <v>3346</v>
      </c>
      <c r="M1482" t="s">
        <v>3344</v>
      </c>
      <c r="N1482" t="s">
        <v>3627</v>
      </c>
      <c r="O1482" t="s">
        <v>3343</v>
      </c>
      <c r="P1482" t="s">
        <v>3343</v>
      </c>
      <c r="Q1482" t="s">
        <v>3346</v>
      </c>
    </row>
    <row r="1483" spans="1:17" x14ac:dyDescent="0.25">
      <c r="A1483" t="s">
        <v>6723</v>
      </c>
      <c r="B1483" t="s">
        <v>6724</v>
      </c>
      <c r="C1483" t="s">
        <v>2692</v>
      </c>
      <c r="D1483" t="s">
        <v>2693</v>
      </c>
      <c r="E1483">
        <v>1202006</v>
      </c>
      <c r="F1483" t="s">
        <v>51</v>
      </c>
      <c r="G1483" t="s">
        <v>3716</v>
      </c>
      <c r="H1483" t="s">
        <v>3350</v>
      </c>
      <c r="I1483" t="s">
        <v>6794</v>
      </c>
      <c r="J1483" t="s">
        <v>6795</v>
      </c>
      <c r="K1483" t="s">
        <v>110</v>
      </c>
      <c r="L1483" t="s">
        <v>3346</v>
      </c>
      <c r="M1483" t="s">
        <v>3344</v>
      </c>
      <c r="N1483" t="s">
        <v>3627</v>
      </c>
      <c r="O1483" t="s">
        <v>3343</v>
      </c>
      <c r="P1483" t="s">
        <v>3343</v>
      </c>
      <c r="Q1483" t="s">
        <v>3346</v>
      </c>
    </row>
    <row r="1484" spans="1:17" x14ac:dyDescent="0.25">
      <c r="A1484" t="s">
        <v>6723</v>
      </c>
      <c r="B1484" t="s">
        <v>6724</v>
      </c>
      <c r="C1484" t="s">
        <v>2692</v>
      </c>
      <c r="D1484" t="s">
        <v>2693</v>
      </c>
      <c r="E1484">
        <v>1202007</v>
      </c>
      <c r="F1484" t="s">
        <v>6796</v>
      </c>
      <c r="G1484" t="s">
        <v>6797</v>
      </c>
      <c r="H1484" t="s">
        <v>6798</v>
      </c>
      <c r="I1484" t="s">
        <v>6799</v>
      </c>
      <c r="J1484" t="s">
        <v>6800</v>
      </c>
      <c r="K1484" t="s">
        <v>110</v>
      </c>
      <c r="L1484" t="s">
        <v>3343</v>
      </c>
      <c r="M1484" t="s">
        <v>3344</v>
      </c>
      <c r="N1484" t="s">
        <v>3360</v>
      </c>
      <c r="O1484" t="s">
        <v>3343</v>
      </c>
      <c r="P1484" t="s">
        <v>3343</v>
      </c>
      <c r="Q1484" t="s">
        <v>3346</v>
      </c>
    </row>
    <row r="1485" spans="1:17" x14ac:dyDescent="0.25">
      <c r="A1485" t="s">
        <v>6723</v>
      </c>
      <c r="B1485" t="s">
        <v>6724</v>
      </c>
      <c r="C1485" t="s">
        <v>2692</v>
      </c>
      <c r="D1485" t="s">
        <v>2693</v>
      </c>
      <c r="E1485">
        <v>1202007</v>
      </c>
      <c r="F1485" t="s">
        <v>6796</v>
      </c>
      <c r="G1485" t="s">
        <v>6797</v>
      </c>
      <c r="H1485" t="s">
        <v>6798</v>
      </c>
      <c r="I1485" t="s">
        <v>6801</v>
      </c>
      <c r="J1485" t="s">
        <v>6802</v>
      </c>
      <c r="K1485" t="s">
        <v>110</v>
      </c>
      <c r="L1485" t="s">
        <v>3346</v>
      </c>
      <c r="M1485" t="s">
        <v>3344</v>
      </c>
      <c r="N1485" t="s">
        <v>3360</v>
      </c>
      <c r="O1485" t="s">
        <v>3343</v>
      </c>
      <c r="P1485" t="s">
        <v>3343</v>
      </c>
      <c r="Q1485" t="s">
        <v>3346</v>
      </c>
    </row>
    <row r="1486" spans="1:17" x14ac:dyDescent="0.25">
      <c r="A1486" t="s">
        <v>6723</v>
      </c>
      <c r="B1486" t="s">
        <v>6724</v>
      </c>
      <c r="C1486" t="s">
        <v>2692</v>
      </c>
      <c r="D1486" t="s">
        <v>2693</v>
      </c>
      <c r="E1486">
        <v>1202008</v>
      </c>
      <c r="F1486" t="s">
        <v>375</v>
      </c>
      <c r="G1486" t="s">
        <v>6803</v>
      </c>
      <c r="H1486" t="s">
        <v>3350</v>
      </c>
      <c r="I1486" t="s">
        <v>6804</v>
      </c>
      <c r="J1486" t="s">
        <v>6805</v>
      </c>
      <c r="K1486" t="s">
        <v>110</v>
      </c>
      <c r="L1486" t="s">
        <v>3343</v>
      </c>
      <c r="M1486" t="s">
        <v>3344</v>
      </c>
      <c r="N1486" t="s">
        <v>3627</v>
      </c>
      <c r="O1486" t="s">
        <v>3343</v>
      </c>
      <c r="P1486" t="s">
        <v>3343</v>
      </c>
      <c r="Q1486" t="s">
        <v>3346</v>
      </c>
    </row>
    <row r="1487" spans="1:17" x14ac:dyDescent="0.25">
      <c r="A1487" t="s">
        <v>6723</v>
      </c>
      <c r="B1487" t="s">
        <v>6724</v>
      </c>
      <c r="C1487" t="s">
        <v>2692</v>
      </c>
      <c r="D1487" t="s">
        <v>2693</v>
      </c>
      <c r="E1487">
        <v>1202008</v>
      </c>
      <c r="F1487" t="s">
        <v>375</v>
      </c>
      <c r="G1487" t="s">
        <v>6803</v>
      </c>
      <c r="H1487" t="s">
        <v>3350</v>
      </c>
      <c r="I1487" t="s">
        <v>6806</v>
      </c>
      <c r="J1487" t="s">
        <v>6807</v>
      </c>
      <c r="K1487" t="s">
        <v>110</v>
      </c>
      <c r="L1487" t="s">
        <v>3346</v>
      </c>
      <c r="M1487" t="s">
        <v>3344</v>
      </c>
      <c r="N1487" t="s">
        <v>3627</v>
      </c>
      <c r="O1487" t="s">
        <v>3343</v>
      </c>
      <c r="P1487" t="s">
        <v>3343</v>
      </c>
      <c r="Q1487" t="s">
        <v>3346</v>
      </c>
    </row>
    <row r="1488" spans="1:17" x14ac:dyDescent="0.25">
      <c r="A1488" t="s">
        <v>6723</v>
      </c>
      <c r="B1488" t="s">
        <v>6724</v>
      </c>
      <c r="C1488" t="s">
        <v>2692</v>
      </c>
      <c r="D1488" t="s">
        <v>2693</v>
      </c>
      <c r="E1488">
        <v>1202008</v>
      </c>
      <c r="F1488" t="s">
        <v>375</v>
      </c>
      <c r="G1488" t="s">
        <v>6803</v>
      </c>
      <c r="H1488" t="s">
        <v>3350</v>
      </c>
      <c r="I1488" t="s">
        <v>6808</v>
      </c>
      <c r="J1488" t="s">
        <v>6809</v>
      </c>
      <c r="K1488" t="s">
        <v>110</v>
      </c>
      <c r="L1488" t="s">
        <v>3346</v>
      </c>
      <c r="M1488" t="s">
        <v>3344</v>
      </c>
      <c r="N1488" t="s">
        <v>3627</v>
      </c>
      <c r="O1488" t="s">
        <v>3343</v>
      </c>
      <c r="P1488" t="s">
        <v>3343</v>
      </c>
      <c r="Q1488" t="s">
        <v>3346</v>
      </c>
    </row>
    <row r="1489" spans="1:17" x14ac:dyDescent="0.25">
      <c r="A1489" t="s">
        <v>6723</v>
      </c>
      <c r="B1489" t="s">
        <v>6724</v>
      </c>
      <c r="C1489" t="s">
        <v>2692</v>
      </c>
      <c r="D1489" t="s">
        <v>2693</v>
      </c>
      <c r="E1489">
        <v>1202009</v>
      </c>
      <c r="F1489" t="s">
        <v>867</v>
      </c>
      <c r="G1489" t="s">
        <v>6518</v>
      </c>
      <c r="H1489" t="s">
        <v>3350</v>
      </c>
      <c r="I1489" t="s">
        <v>6810</v>
      </c>
      <c r="J1489" t="s">
        <v>6811</v>
      </c>
      <c r="K1489" t="s">
        <v>110</v>
      </c>
      <c r="L1489" t="s">
        <v>3343</v>
      </c>
      <c r="M1489" t="s">
        <v>3344</v>
      </c>
      <c r="N1489" t="s">
        <v>3627</v>
      </c>
      <c r="O1489" t="s">
        <v>3343</v>
      </c>
      <c r="P1489" t="s">
        <v>3343</v>
      </c>
      <c r="Q1489" t="s">
        <v>3346</v>
      </c>
    </row>
    <row r="1490" spans="1:17" x14ac:dyDescent="0.25">
      <c r="A1490" t="s">
        <v>6723</v>
      </c>
      <c r="B1490" t="s">
        <v>6724</v>
      </c>
      <c r="C1490" t="s">
        <v>2692</v>
      </c>
      <c r="D1490" t="s">
        <v>2693</v>
      </c>
      <c r="E1490">
        <v>1202009</v>
      </c>
      <c r="F1490" t="s">
        <v>867</v>
      </c>
      <c r="G1490" t="s">
        <v>6518</v>
      </c>
      <c r="H1490" t="s">
        <v>3350</v>
      </c>
      <c r="I1490" t="s">
        <v>6812</v>
      </c>
      <c r="J1490" t="s">
        <v>6813</v>
      </c>
      <c r="K1490" t="s">
        <v>110</v>
      </c>
      <c r="L1490" t="s">
        <v>3346</v>
      </c>
      <c r="M1490" t="s">
        <v>3344</v>
      </c>
      <c r="N1490" t="s">
        <v>3627</v>
      </c>
      <c r="O1490" t="s">
        <v>3343</v>
      </c>
      <c r="P1490" t="s">
        <v>3343</v>
      </c>
      <c r="Q1490" t="s">
        <v>3346</v>
      </c>
    </row>
    <row r="1491" spans="1:17" x14ac:dyDescent="0.25">
      <c r="A1491" t="s">
        <v>6723</v>
      </c>
      <c r="B1491" t="s">
        <v>6724</v>
      </c>
      <c r="C1491" t="s">
        <v>2692</v>
      </c>
      <c r="D1491" t="s">
        <v>2693</v>
      </c>
      <c r="E1491">
        <v>1202010</v>
      </c>
      <c r="F1491" t="s">
        <v>102</v>
      </c>
      <c r="G1491" t="s">
        <v>3349</v>
      </c>
      <c r="H1491" t="s">
        <v>3350</v>
      </c>
      <c r="I1491" t="s">
        <v>6814</v>
      </c>
      <c r="J1491" t="s">
        <v>103</v>
      </c>
      <c r="K1491" t="s">
        <v>110</v>
      </c>
      <c r="L1491" t="s">
        <v>3343</v>
      </c>
      <c r="M1491" t="s">
        <v>3344</v>
      </c>
      <c r="N1491" t="s">
        <v>3627</v>
      </c>
      <c r="O1491" t="s">
        <v>3343</v>
      </c>
      <c r="P1491" t="s">
        <v>3343</v>
      </c>
      <c r="Q1491" t="s">
        <v>3346</v>
      </c>
    </row>
    <row r="1492" spans="1:17" x14ac:dyDescent="0.25">
      <c r="A1492" t="s">
        <v>6723</v>
      </c>
      <c r="B1492" t="s">
        <v>6724</v>
      </c>
      <c r="C1492" t="s">
        <v>2692</v>
      </c>
      <c r="D1492" t="s">
        <v>2693</v>
      </c>
      <c r="E1492">
        <v>1202011</v>
      </c>
      <c r="F1492" t="s">
        <v>114</v>
      </c>
      <c r="G1492" t="s">
        <v>6815</v>
      </c>
      <c r="H1492" t="s">
        <v>3350</v>
      </c>
      <c r="I1492" t="s">
        <v>6816</v>
      </c>
      <c r="J1492" t="s">
        <v>116</v>
      </c>
      <c r="K1492" t="s">
        <v>110</v>
      </c>
      <c r="L1492" t="s">
        <v>3343</v>
      </c>
      <c r="M1492" t="s">
        <v>3344</v>
      </c>
      <c r="N1492" t="s">
        <v>3627</v>
      </c>
      <c r="O1492" t="s">
        <v>3343</v>
      </c>
      <c r="P1492" t="s">
        <v>3343</v>
      </c>
      <c r="Q1492" t="s">
        <v>3346</v>
      </c>
    </row>
    <row r="1493" spans="1:17" x14ac:dyDescent="0.25">
      <c r="A1493" t="s">
        <v>6723</v>
      </c>
      <c r="B1493" t="s">
        <v>6724</v>
      </c>
      <c r="C1493" t="s">
        <v>2692</v>
      </c>
      <c r="D1493" t="s">
        <v>2693</v>
      </c>
      <c r="E1493">
        <v>1202011</v>
      </c>
      <c r="F1493" t="s">
        <v>114</v>
      </c>
      <c r="G1493" t="s">
        <v>6815</v>
      </c>
      <c r="H1493" t="s">
        <v>3350</v>
      </c>
      <c r="I1493" t="s">
        <v>6817</v>
      </c>
      <c r="J1493" t="s">
        <v>6818</v>
      </c>
      <c r="K1493" t="s">
        <v>110</v>
      </c>
      <c r="L1493" t="s">
        <v>3346</v>
      </c>
      <c r="M1493" t="s">
        <v>3344</v>
      </c>
      <c r="N1493" t="s">
        <v>3627</v>
      </c>
      <c r="O1493" t="s">
        <v>3343</v>
      </c>
      <c r="P1493" t="s">
        <v>3343</v>
      </c>
      <c r="Q1493" t="s">
        <v>3346</v>
      </c>
    </row>
    <row r="1494" spans="1:17" x14ac:dyDescent="0.25">
      <c r="A1494" t="s">
        <v>6723</v>
      </c>
      <c r="B1494" t="s">
        <v>6724</v>
      </c>
      <c r="C1494" t="s">
        <v>2692</v>
      </c>
      <c r="D1494" t="s">
        <v>2693</v>
      </c>
      <c r="E1494">
        <v>1202011</v>
      </c>
      <c r="F1494" t="s">
        <v>114</v>
      </c>
      <c r="G1494" t="s">
        <v>6815</v>
      </c>
      <c r="H1494" t="s">
        <v>3350</v>
      </c>
      <c r="I1494" t="s">
        <v>6819</v>
      </c>
      <c r="J1494" t="s">
        <v>6820</v>
      </c>
      <c r="K1494" t="s">
        <v>110</v>
      </c>
      <c r="L1494" t="s">
        <v>3346</v>
      </c>
      <c r="M1494" t="s">
        <v>3344</v>
      </c>
      <c r="N1494" t="s">
        <v>3627</v>
      </c>
      <c r="O1494" t="s">
        <v>3343</v>
      </c>
      <c r="P1494" t="s">
        <v>3343</v>
      </c>
      <c r="Q1494" t="s">
        <v>3346</v>
      </c>
    </row>
    <row r="1495" spans="1:17" x14ac:dyDescent="0.25">
      <c r="A1495" t="s">
        <v>6723</v>
      </c>
      <c r="B1495" t="s">
        <v>6724</v>
      </c>
      <c r="C1495" t="s">
        <v>2692</v>
      </c>
      <c r="D1495" t="s">
        <v>2693</v>
      </c>
      <c r="E1495">
        <v>1202011</v>
      </c>
      <c r="F1495" t="s">
        <v>114</v>
      </c>
      <c r="G1495" t="s">
        <v>6815</v>
      </c>
      <c r="H1495" t="s">
        <v>3350</v>
      </c>
      <c r="I1495" t="s">
        <v>6821</v>
      </c>
      <c r="J1495" t="s">
        <v>6822</v>
      </c>
      <c r="K1495" t="s">
        <v>110</v>
      </c>
      <c r="L1495" t="s">
        <v>3346</v>
      </c>
      <c r="M1495" t="s">
        <v>3344</v>
      </c>
      <c r="N1495" t="s">
        <v>3627</v>
      </c>
      <c r="O1495" t="s">
        <v>3343</v>
      </c>
      <c r="P1495" t="s">
        <v>3343</v>
      </c>
      <c r="Q1495" t="s">
        <v>3346</v>
      </c>
    </row>
    <row r="1496" spans="1:17" x14ac:dyDescent="0.25">
      <c r="A1496" t="s">
        <v>6723</v>
      </c>
      <c r="B1496" t="s">
        <v>6724</v>
      </c>
      <c r="C1496" t="s">
        <v>2692</v>
      </c>
      <c r="D1496" t="s">
        <v>2693</v>
      </c>
      <c r="E1496">
        <v>1202011</v>
      </c>
      <c r="F1496" t="s">
        <v>114</v>
      </c>
      <c r="G1496" t="s">
        <v>6815</v>
      </c>
      <c r="H1496" t="s">
        <v>3350</v>
      </c>
      <c r="I1496" t="s">
        <v>6823</v>
      </c>
      <c r="J1496" t="s">
        <v>6824</v>
      </c>
      <c r="K1496" t="s">
        <v>110</v>
      </c>
      <c r="L1496" t="s">
        <v>3346</v>
      </c>
      <c r="M1496" t="s">
        <v>3344</v>
      </c>
      <c r="N1496" t="s">
        <v>3627</v>
      </c>
      <c r="O1496" t="s">
        <v>3343</v>
      </c>
      <c r="P1496" t="s">
        <v>3343</v>
      </c>
      <c r="Q1496" t="s">
        <v>3346</v>
      </c>
    </row>
    <row r="1497" spans="1:17" x14ac:dyDescent="0.25">
      <c r="A1497" t="s">
        <v>6723</v>
      </c>
      <c r="B1497" t="s">
        <v>6724</v>
      </c>
      <c r="C1497" t="s">
        <v>2692</v>
      </c>
      <c r="D1497" t="s">
        <v>2693</v>
      </c>
      <c r="E1497">
        <v>1202012</v>
      </c>
      <c r="F1497" t="s">
        <v>6825</v>
      </c>
      <c r="G1497" t="s">
        <v>6826</v>
      </c>
      <c r="H1497" t="s">
        <v>3394</v>
      </c>
      <c r="I1497" t="s">
        <v>6827</v>
      </c>
      <c r="J1497" t="s">
        <v>200</v>
      </c>
      <c r="K1497" t="s">
        <v>110</v>
      </c>
      <c r="L1497" t="s">
        <v>3343</v>
      </c>
      <c r="M1497" t="s">
        <v>3344</v>
      </c>
      <c r="N1497" t="s">
        <v>3345</v>
      </c>
      <c r="O1497" t="s">
        <v>3343</v>
      </c>
      <c r="P1497" t="s">
        <v>3343</v>
      </c>
      <c r="Q1497" t="s">
        <v>3346</v>
      </c>
    </row>
    <row r="1498" spans="1:17" x14ac:dyDescent="0.25">
      <c r="A1498" t="s">
        <v>6723</v>
      </c>
      <c r="B1498" t="s">
        <v>6724</v>
      </c>
      <c r="C1498" t="s">
        <v>2692</v>
      </c>
      <c r="D1498" t="s">
        <v>2693</v>
      </c>
      <c r="E1498">
        <v>1202012</v>
      </c>
      <c r="F1498" t="s">
        <v>6825</v>
      </c>
      <c r="G1498" t="s">
        <v>6826</v>
      </c>
      <c r="H1498" t="s">
        <v>3394</v>
      </c>
      <c r="I1498" t="s">
        <v>6828</v>
      </c>
      <c r="J1498" t="s">
        <v>6829</v>
      </c>
      <c r="K1498" t="s">
        <v>110</v>
      </c>
      <c r="L1498" t="s">
        <v>3346</v>
      </c>
      <c r="M1498" t="s">
        <v>3344</v>
      </c>
      <c r="N1498" t="s">
        <v>3345</v>
      </c>
      <c r="O1498" t="s">
        <v>3343</v>
      </c>
      <c r="P1498" t="s">
        <v>3343</v>
      </c>
      <c r="Q1498" t="s">
        <v>3346</v>
      </c>
    </row>
    <row r="1499" spans="1:17" x14ac:dyDescent="0.25">
      <c r="A1499" t="s">
        <v>6723</v>
      </c>
      <c r="B1499" t="s">
        <v>6724</v>
      </c>
      <c r="C1499" t="s">
        <v>2692</v>
      </c>
      <c r="D1499" t="s">
        <v>2693</v>
      </c>
      <c r="E1499">
        <v>1202012</v>
      </c>
      <c r="F1499" t="s">
        <v>6825</v>
      </c>
      <c r="G1499" t="s">
        <v>6826</v>
      </c>
      <c r="H1499" t="s">
        <v>3394</v>
      </c>
      <c r="I1499" t="s">
        <v>6830</v>
      </c>
      <c r="J1499" t="s">
        <v>6831</v>
      </c>
      <c r="K1499" t="s">
        <v>110</v>
      </c>
      <c r="L1499" t="s">
        <v>3346</v>
      </c>
      <c r="M1499" t="s">
        <v>3344</v>
      </c>
      <c r="N1499" t="s">
        <v>3345</v>
      </c>
      <c r="O1499" t="s">
        <v>3343</v>
      </c>
      <c r="P1499" t="s">
        <v>3343</v>
      </c>
      <c r="Q1499" t="s">
        <v>3346</v>
      </c>
    </row>
    <row r="1500" spans="1:17" x14ac:dyDescent="0.25">
      <c r="A1500" t="s">
        <v>6723</v>
      </c>
      <c r="B1500" t="s">
        <v>6724</v>
      </c>
      <c r="C1500" t="s">
        <v>2692</v>
      </c>
      <c r="D1500" t="s">
        <v>2693</v>
      </c>
      <c r="E1500">
        <v>1202012</v>
      </c>
      <c r="F1500" t="s">
        <v>6825</v>
      </c>
      <c r="G1500" t="s">
        <v>6826</v>
      </c>
      <c r="H1500" t="s">
        <v>3394</v>
      </c>
      <c r="I1500" t="s">
        <v>6832</v>
      </c>
      <c r="J1500" t="s">
        <v>6833</v>
      </c>
      <c r="K1500" t="s">
        <v>110</v>
      </c>
      <c r="L1500" t="s">
        <v>3346</v>
      </c>
      <c r="M1500" t="s">
        <v>3344</v>
      </c>
      <c r="N1500" t="s">
        <v>3345</v>
      </c>
      <c r="O1500" t="s">
        <v>3343</v>
      </c>
      <c r="P1500" t="s">
        <v>3343</v>
      </c>
      <c r="Q1500" t="s">
        <v>3346</v>
      </c>
    </row>
    <row r="1501" spans="1:17" x14ac:dyDescent="0.25">
      <c r="A1501" t="s">
        <v>6723</v>
      </c>
      <c r="B1501" t="s">
        <v>6724</v>
      </c>
      <c r="C1501" t="s">
        <v>2692</v>
      </c>
      <c r="D1501" t="s">
        <v>2693</v>
      </c>
      <c r="E1501">
        <v>1202013</v>
      </c>
      <c r="F1501" t="s">
        <v>6834</v>
      </c>
      <c r="G1501" t="s">
        <v>6835</v>
      </c>
      <c r="H1501" t="s">
        <v>6760</v>
      </c>
      <c r="I1501" t="s">
        <v>6836</v>
      </c>
      <c r="J1501" t="s">
        <v>6837</v>
      </c>
      <c r="K1501" t="s">
        <v>110</v>
      </c>
      <c r="L1501" t="s">
        <v>3343</v>
      </c>
      <c r="M1501" t="s">
        <v>3344</v>
      </c>
      <c r="N1501" t="s">
        <v>3627</v>
      </c>
      <c r="O1501" t="s">
        <v>3343</v>
      </c>
      <c r="P1501" t="s">
        <v>3343</v>
      </c>
      <c r="Q1501" t="s">
        <v>3346</v>
      </c>
    </row>
    <row r="1502" spans="1:17" x14ac:dyDescent="0.25">
      <c r="A1502" t="s">
        <v>6723</v>
      </c>
      <c r="B1502" t="s">
        <v>6724</v>
      </c>
      <c r="C1502" t="s">
        <v>2692</v>
      </c>
      <c r="D1502" t="s">
        <v>2693</v>
      </c>
      <c r="E1502">
        <v>1202014</v>
      </c>
      <c r="F1502" t="s">
        <v>6838</v>
      </c>
      <c r="G1502" t="s">
        <v>6839</v>
      </c>
      <c r="H1502" t="s">
        <v>3556</v>
      </c>
      <c r="I1502" t="s">
        <v>6840</v>
      </c>
      <c r="J1502" t="s">
        <v>49</v>
      </c>
      <c r="K1502" t="s">
        <v>110</v>
      </c>
      <c r="L1502" t="s">
        <v>3343</v>
      </c>
      <c r="M1502" t="s">
        <v>3344</v>
      </c>
      <c r="N1502" t="s">
        <v>3627</v>
      </c>
      <c r="O1502" t="s">
        <v>3343</v>
      </c>
      <c r="P1502" t="s">
        <v>3343</v>
      </c>
      <c r="Q1502" t="s">
        <v>3346</v>
      </c>
    </row>
    <row r="1503" spans="1:17" x14ac:dyDescent="0.25">
      <c r="A1503" t="s">
        <v>6723</v>
      </c>
      <c r="B1503" t="s">
        <v>6724</v>
      </c>
      <c r="C1503" t="s">
        <v>2692</v>
      </c>
      <c r="D1503" t="s">
        <v>2693</v>
      </c>
      <c r="E1503">
        <v>1202015</v>
      </c>
      <c r="F1503" t="s">
        <v>1408</v>
      </c>
      <c r="G1503" t="s">
        <v>3497</v>
      </c>
      <c r="H1503" t="s">
        <v>2503</v>
      </c>
      <c r="I1503" t="s">
        <v>6841</v>
      </c>
      <c r="J1503" t="s">
        <v>895</v>
      </c>
      <c r="K1503" t="s">
        <v>110</v>
      </c>
      <c r="L1503" t="s">
        <v>3343</v>
      </c>
      <c r="M1503" t="s">
        <v>3344</v>
      </c>
      <c r="N1503" t="s">
        <v>3360</v>
      </c>
      <c r="O1503" t="s">
        <v>3343</v>
      </c>
      <c r="P1503" t="s">
        <v>3343</v>
      </c>
      <c r="Q1503" t="s">
        <v>3346</v>
      </c>
    </row>
    <row r="1504" spans="1:17" x14ac:dyDescent="0.25">
      <c r="A1504" t="s">
        <v>6723</v>
      </c>
      <c r="B1504" t="s">
        <v>6724</v>
      </c>
      <c r="C1504" t="s">
        <v>2692</v>
      </c>
      <c r="D1504" t="s">
        <v>2693</v>
      </c>
      <c r="E1504">
        <v>1202016</v>
      </c>
      <c r="F1504" t="s">
        <v>600</v>
      </c>
      <c r="G1504" t="s">
        <v>3500</v>
      </c>
      <c r="H1504" t="s">
        <v>2503</v>
      </c>
      <c r="I1504" t="s">
        <v>6842</v>
      </c>
      <c r="J1504" t="s">
        <v>1579</v>
      </c>
      <c r="K1504" t="s">
        <v>110</v>
      </c>
      <c r="L1504" t="s">
        <v>3343</v>
      </c>
      <c r="M1504" t="s">
        <v>3344</v>
      </c>
      <c r="N1504" t="s">
        <v>3360</v>
      </c>
      <c r="O1504" t="s">
        <v>3343</v>
      </c>
      <c r="P1504" t="s">
        <v>3343</v>
      </c>
      <c r="Q1504" t="s">
        <v>3346</v>
      </c>
    </row>
    <row r="1505" spans="1:17" x14ac:dyDescent="0.25">
      <c r="A1505" t="s">
        <v>6723</v>
      </c>
      <c r="B1505" t="s">
        <v>6724</v>
      </c>
      <c r="C1505" t="s">
        <v>2692</v>
      </c>
      <c r="D1505" t="s">
        <v>2693</v>
      </c>
      <c r="E1505">
        <v>1202017</v>
      </c>
      <c r="F1505" t="s">
        <v>3508</v>
      </c>
      <c r="G1505" t="s">
        <v>6843</v>
      </c>
      <c r="H1505" t="s">
        <v>3510</v>
      </c>
      <c r="I1505" t="s">
        <v>6844</v>
      </c>
      <c r="J1505" t="s">
        <v>3510</v>
      </c>
      <c r="K1505" t="s">
        <v>38</v>
      </c>
      <c r="L1505" t="s">
        <v>3343</v>
      </c>
      <c r="M1505" t="s">
        <v>4108</v>
      </c>
      <c r="N1505" t="s">
        <v>5796</v>
      </c>
      <c r="O1505" t="s">
        <v>3343</v>
      </c>
      <c r="P1505" t="s">
        <v>3343</v>
      </c>
      <c r="Q1505" t="s">
        <v>3346</v>
      </c>
    </row>
    <row r="1506" spans="1:17" x14ac:dyDescent="0.25">
      <c r="A1506" t="s">
        <v>6723</v>
      </c>
      <c r="B1506" t="s">
        <v>6724</v>
      </c>
      <c r="C1506" t="s">
        <v>2692</v>
      </c>
      <c r="D1506" t="s">
        <v>2693</v>
      </c>
      <c r="E1506">
        <v>1202018</v>
      </c>
      <c r="F1506" t="s">
        <v>6845</v>
      </c>
      <c r="G1506" t="s">
        <v>6846</v>
      </c>
      <c r="H1506" t="s">
        <v>366</v>
      </c>
      <c r="I1506" t="s">
        <v>6847</v>
      </c>
      <c r="J1506" t="s">
        <v>6848</v>
      </c>
      <c r="K1506" t="s">
        <v>110</v>
      </c>
      <c r="L1506" t="s">
        <v>3343</v>
      </c>
      <c r="M1506" t="s">
        <v>3344</v>
      </c>
      <c r="N1506" t="s">
        <v>3627</v>
      </c>
      <c r="O1506" t="s">
        <v>3343</v>
      </c>
      <c r="P1506" t="s">
        <v>3343</v>
      </c>
      <c r="Q1506" t="s">
        <v>3346</v>
      </c>
    </row>
    <row r="1507" spans="1:17" x14ac:dyDescent="0.25">
      <c r="A1507" t="s">
        <v>6723</v>
      </c>
      <c r="B1507" t="s">
        <v>6724</v>
      </c>
      <c r="C1507" t="s">
        <v>2692</v>
      </c>
      <c r="D1507" t="s">
        <v>2693</v>
      </c>
      <c r="E1507">
        <v>1202019</v>
      </c>
      <c r="F1507" t="s">
        <v>3044</v>
      </c>
      <c r="G1507" t="s">
        <v>6849</v>
      </c>
      <c r="H1507" t="s">
        <v>3618</v>
      </c>
      <c r="I1507" t="s">
        <v>6850</v>
      </c>
      <c r="J1507" t="s">
        <v>63</v>
      </c>
      <c r="K1507" t="s">
        <v>110</v>
      </c>
      <c r="L1507" t="s">
        <v>3343</v>
      </c>
      <c r="M1507" t="s">
        <v>3344</v>
      </c>
      <c r="N1507" t="s">
        <v>3360</v>
      </c>
      <c r="O1507" t="s">
        <v>3343</v>
      </c>
      <c r="P1507" t="s">
        <v>3343</v>
      </c>
      <c r="Q1507" t="s">
        <v>3346</v>
      </c>
    </row>
    <row r="1508" spans="1:17" x14ac:dyDescent="0.25">
      <c r="A1508" t="s">
        <v>6723</v>
      </c>
      <c r="B1508" t="s">
        <v>6724</v>
      </c>
      <c r="C1508" t="s">
        <v>2692</v>
      </c>
      <c r="D1508" t="s">
        <v>2693</v>
      </c>
      <c r="E1508">
        <v>1202019</v>
      </c>
      <c r="F1508" t="s">
        <v>3044</v>
      </c>
      <c r="G1508" t="s">
        <v>6849</v>
      </c>
      <c r="H1508" t="s">
        <v>3618</v>
      </c>
      <c r="I1508" t="s">
        <v>6851</v>
      </c>
      <c r="J1508" t="s">
        <v>6852</v>
      </c>
      <c r="K1508" t="s">
        <v>110</v>
      </c>
      <c r="L1508" t="s">
        <v>3346</v>
      </c>
      <c r="M1508" t="s">
        <v>3344</v>
      </c>
      <c r="N1508" t="s">
        <v>3360</v>
      </c>
      <c r="O1508" t="s">
        <v>3343</v>
      </c>
      <c r="P1508" t="s">
        <v>3343</v>
      </c>
      <c r="Q1508" t="s">
        <v>3346</v>
      </c>
    </row>
    <row r="1509" spans="1:17" x14ac:dyDescent="0.25">
      <c r="A1509" t="s">
        <v>6723</v>
      </c>
      <c r="B1509" t="s">
        <v>6724</v>
      </c>
      <c r="C1509" t="s">
        <v>2692</v>
      </c>
      <c r="D1509" t="s">
        <v>2693</v>
      </c>
      <c r="E1509">
        <v>1202020</v>
      </c>
      <c r="F1509" t="s">
        <v>6853</v>
      </c>
      <c r="G1509" t="s">
        <v>6854</v>
      </c>
      <c r="H1509" t="s">
        <v>6855</v>
      </c>
      <c r="I1509" t="s">
        <v>6856</v>
      </c>
      <c r="J1509" t="s">
        <v>6857</v>
      </c>
      <c r="K1509" t="s">
        <v>110</v>
      </c>
      <c r="L1509" t="s">
        <v>3343</v>
      </c>
      <c r="M1509" t="s">
        <v>3344</v>
      </c>
      <c r="N1509" t="s">
        <v>3360</v>
      </c>
      <c r="O1509" t="s">
        <v>3343</v>
      </c>
      <c r="P1509" t="s">
        <v>3343</v>
      </c>
      <c r="Q1509" t="s">
        <v>3346</v>
      </c>
    </row>
    <row r="1510" spans="1:17" x14ac:dyDescent="0.25">
      <c r="A1510" t="s">
        <v>6723</v>
      </c>
      <c r="B1510" t="s">
        <v>6724</v>
      </c>
      <c r="C1510" t="s">
        <v>2692</v>
      </c>
      <c r="D1510" t="s">
        <v>2693</v>
      </c>
      <c r="E1510">
        <v>1202020</v>
      </c>
      <c r="F1510" t="s">
        <v>6853</v>
      </c>
      <c r="G1510" t="s">
        <v>6854</v>
      </c>
      <c r="H1510" t="s">
        <v>6855</v>
      </c>
      <c r="I1510" t="s">
        <v>6858</v>
      </c>
      <c r="J1510" t="s">
        <v>6859</v>
      </c>
      <c r="K1510" t="s">
        <v>110</v>
      </c>
      <c r="L1510" t="s">
        <v>3346</v>
      </c>
      <c r="M1510" t="s">
        <v>3344</v>
      </c>
      <c r="N1510" t="s">
        <v>3360</v>
      </c>
      <c r="O1510" t="s">
        <v>3343</v>
      </c>
      <c r="P1510" t="s">
        <v>3343</v>
      </c>
      <c r="Q1510" t="s">
        <v>3346</v>
      </c>
    </row>
    <row r="1511" spans="1:17" x14ac:dyDescent="0.25">
      <c r="A1511" t="s">
        <v>6723</v>
      </c>
      <c r="B1511" t="s">
        <v>6724</v>
      </c>
      <c r="C1511" t="s">
        <v>2692</v>
      </c>
      <c r="D1511" t="s">
        <v>2693</v>
      </c>
      <c r="E1511">
        <v>1202020</v>
      </c>
      <c r="F1511" t="s">
        <v>6853</v>
      </c>
      <c r="G1511" t="s">
        <v>6854</v>
      </c>
      <c r="H1511" t="s">
        <v>6855</v>
      </c>
      <c r="I1511" t="s">
        <v>6860</v>
      </c>
      <c r="J1511" t="s">
        <v>285</v>
      </c>
      <c r="K1511" t="s">
        <v>110</v>
      </c>
      <c r="L1511" t="s">
        <v>3346</v>
      </c>
      <c r="M1511" t="s">
        <v>3344</v>
      </c>
      <c r="N1511" t="s">
        <v>3360</v>
      </c>
      <c r="O1511" t="s">
        <v>3343</v>
      </c>
      <c r="P1511" t="s">
        <v>3343</v>
      </c>
      <c r="Q1511" t="s">
        <v>3346</v>
      </c>
    </row>
    <row r="1512" spans="1:17" x14ac:dyDescent="0.25">
      <c r="A1512" t="s">
        <v>6723</v>
      </c>
      <c r="B1512" t="s">
        <v>6724</v>
      </c>
      <c r="C1512" t="s">
        <v>2692</v>
      </c>
      <c r="D1512" t="s">
        <v>2693</v>
      </c>
      <c r="E1512">
        <v>1202021</v>
      </c>
      <c r="F1512" t="s">
        <v>6861</v>
      </c>
      <c r="G1512" t="s">
        <v>6862</v>
      </c>
      <c r="H1512" t="s">
        <v>3357</v>
      </c>
      <c r="I1512" t="s">
        <v>6863</v>
      </c>
      <c r="J1512" t="s">
        <v>285</v>
      </c>
      <c r="K1512" t="s">
        <v>110</v>
      </c>
      <c r="L1512" t="s">
        <v>3343</v>
      </c>
      <c r="M1512" t="s">
        <v>3344</v>
      </c>
      <c r="N1512" t="s">
        <v>3627</v>
      </c>
      <c r="O1512" t="s">
        <v>3343</v>
      </c>
      <c r="P1512" t="s">
        <v>3343</v>
      </c>
      <c r="Q1512" t="s">
        <v>3346</v>
      </c>
    </row>
    <row r="1513" spans="1:17" x14ac:dyDescent="0.25">
      <c r="A1513" t="s">
        <v>6723</v>
      </c>
      <c r="B1513" t="s">
        <v>6724</v>
      </c>
      <c r="C1513" t="s">
        <v>2692</v>
      </c>
      <c r="D1513" t="s">
        <v>2693</v>
      </c>
      <c r="E1513">
        <v>1202021</v>
      </c>
      <c r="F1513" t="s">
        <v>6861</v>
      </c>
      <c r="G1513" t="s">
        <v>6862</v>
      </c>
      <c r="H1513" t="s">
        <v>3357</v>
      </c>
      <c r="I1513" t="s">
        <v>6864</v>
      </c>
      <c r="J1513" t="s">
        <v>200</v>
      </c>
      <c r="K1513" t="s">
        <v>110</v>
      </c>
      <c r="L1513" t="s">
        <v>3346</v>
      </c>
      <c r="M1513" t="s">
        <v>3344</v>
      </c>
      <c r="N1513" t="s">
        <v>3627</v>
      </c>
      <c r="O1513" t="s">
        <v>3343</v>
      </c>
      <c r="P1513" t="s">
        <v>3343</v>
      </c>
      <c r="Q1513" t="s">
        <v>3346</v>
      </c>
    </row>
    <row r="1514" spans="1:17" x14ac:dyDescent="0.25">
      <c r="A1514" t="s">
        <v>6723</v>
      </c>
      <c r="B1514" t="s">
        <v>6724</v>
      </c>
      <c r="C1514" t="s">
        <v>2692</v>
      </c>
      <c r="D1514" t="s">
        <v>2693</v>
      </c>
      <c r="E1514">
        <v>1202021</v>
      </c>
      <c r="F1514" t="s">
        <v>6861</v>
      </c>
      <c r="G1514" t="s">
        <v>6862</v>
      </c>
      <c r="H1514" t="s">
        <v>3357</v>
      </c>
      <c r="I1514" t="s">
        <v>6865</v>
      </c>
      <c r="J1514" t="s">
        <v>6866</v>
      </c>
      <c r="K1514" t="s">
        <v>110</v>
      </c>
      <c r="L1514" t="s">
        <v>3346</v>
      </c>
      <c r="M1514" t="s">
        <v>3344</v>
      </c>
      <c r="N1514" t="s">
        <v>3627</v>
      </c>
      <c r="O1514" t="s">
        <v>3343</v>
      </c>
      <c r="P1514" t="s">
        <v>3343</v>
      </c>
      <c r="Q1514" t="s">
        <v>3346</v>
      </c>
    </row>
    <row r="1515" spans="1:17" x14ac:dyDescent="0.25">
      <c r="A1515" t="s">
        <v>6723</v>
      </c>
      <c r="B1515" t="s">
        <v>6724</v>
      </c>
      <c r="C1515" t="s">
        <v>2692</v>
      </c>
      <c r="D1515" t="s">
        <v>2693</v>
      </c>
      <c r="E1515">
        <v>1202022</v>
      </c>
      <c r="F1515" t="s">
        <v>2347</v>
      </c>
      <c r="G1515" t="s">
        <v>6867</v>
      </c>
      <c r="H1515" t="s">
        <v>4121</v>
      </c>
      <c r="I1515" t="s">
        <v>6868</v>
      </c>
      <c r="J1515" t="s">
        <v>6869</v>
      </c>
      <c r="K1515" t="s">
        <v>110</v>
      </c>
      <c r="L1515" t="s">
        <v>3343</v>
      </c>
      <c r="M1515" t="s">
        <v>3477</v>
      </c>
      <c r="N1515" t="s">
        <v>3513</v>
      </c>
      <c r="O1515" t="s">
        <v>3346</v>
      </c>
      <c r="P1515" t="s">
        <v>3343</v>
      </c>
      <c r="Q1515" t="s">
        <v>3346</v>
      </c>
    </row>
    <row r="1516" spans="1:17" x14ac:dyDescent="0.25">
      <c r="A1516" t="s">
        <v>6723</v>
      </c>
      <c r="B1516" t="s">
        <v>6724</v>
      </c>
      <c r="C1516" t="s">
        <v>2692</v>
      </c>
      <c r="D1516" t="s">
        <v>2693</v>
      </c>
      <c r="E1516">
        <v>1202023</v>
      </c>
      <c r="F1516" t="s">
        <v>6870</v>
      </c>
      <c r="G1516" t="s">
        <v>6871</v>
      </c>
      <c r="H1516" t="s">
        <v>3526</v>
      </c>
      <c r="I1516" t="s">
        <v>6872</v>
      </c>
      <c r="J1516" t="s">
        <v>935</v>
      </c>
      <c r="K1516" t="s">
        <v>110</v>
      </c>
      <c r="L1516" t="s">
        <v>3343</v>
      </c>
      <c r="M1516" t="s">
        <v>3344</v>
      </c>
      <c r="N1516" t="s">
        <v>3627</v>
      </c>
      <c r="O1516" t="s">
        <v>3343</v>
      </c>
      <c r="P1516" t="s">
        <v>3343</v>
      </c>
      <c r="Q1516" t="s">
        <v>3346</v>
      </c>
    </row>
    <row r="1517" spans="1:17" x14ac:dyDescent="0.25">
      <c r="A1517" t="s">
        <v>6723</v>
      </c>
      <c r="B1517" t="s">
        <v>6724</v>
      </c>
      <c r="C1517" t="s">
        <v>2692</v>
      </c>
      <c r="D1517" t="s">
        <v>2693</v>
      </c>
      <c r="E1517">
        <v>1202023</v>
      </c>
      <c r="F1517" t="s">
        <v>6870</v>
      </c>
      <c r="G1517" t="s">
        <v>6871</v>
      </c>
      <c r="H1517" t="s">
        <v>3526</v>
      </c>
      <c r="I1517" t="s">
        <v>6873</v>
      </c>
      <c r="J1517" t="s">
        <v>6874</v>
      </c>
      <c r="K1517" t="s">
        <v>110</v>
      </c>
      <c r="L1517" t="s">
        <v>3346</v>
      </c>
      <c r="M1517" t="s">
        <v>3344</v>
      </c>
      <c r="N1517" t="s">
        <v>3627</v>
      </c>
      <c r="O1517" t="s">
        <v>3343</v>
      </c>
      <c r="P1517" t="s">
        <v>3343</v>
      </c>
      <c r="Q1517" t="s">
        <v>3346</v>
      </c>
    </row>
    <row r="1518" spans="1:17" x14ac:dyDescent="0.25">
      <c r="A1518" t="s">
        <v>6723</v>
      </c>
      <c r="B1518" t="s">
        <v>6724</v>
      </c>
      <c r="C1518" t="s">
        <v>2692</v>
      </c>
      <c r="D1518" t="s">
        <v>2693</v>
      </c>
      <c r="E1518">
        <v>1202024</v>
      </c>
      <c r="F1518" t="s">
        <v>58</v>
      </c>
      <c r="G1518" t="s">
        <v>6875</v>
      </c>
      <c r="H1518" t="s">
        <v>3586</v>
      </c>
      <c r="I1518" t="s">
        <v>6876</v>
      </c>
      <c r="J1518" t="s">
        <v>6877</v>
      </c>
      <c r="K1518" t="s">
        <v>110</v>
      </c>
      <c r="L1518" t="s">
        <v>3343</v>
      </c>
      <c r="M1518" t="s">
        <v>3570</v>
      </c>
      <c r="N1518" t="s">
        <v>3571</v>
      </c>
      <c r="O1518" t="s">
        <v>3343</v>
      </c>
      <c r="P1518" t="s">
        <v>3343</v>
      </c>
      <c r="Q1518" t="s">
        <v>3346</v>
      </c>
    </row>
    <row r="1519" spans="1:17" x14ac:dyDescent="0.25">
      <c r="A1519" t="s">
        <v>6723</v>
      </c>
      <c r="B1519" t="s">
        <v>6724</v>
      </c>
      <c r="C1519" t="s">
        <v>2692</v>
      </c>
      <c r="D1519" t="s">
        <v>2693</v>
      </c>
      <c r="E1519">
        <v>1202024</v>
      </c>
      <c r="F1519" t="s">
        <v>58</v>
      </c>
      <c r="G1519" t="s">
        <v>6875</v>
      </c>
      <c r="H1519" t="s">
        <v>3586</v>
      </c>
      <c r="I1519" t="s">
        <v>59</v>
      </c>
      <c r="J1519" t="s">
        <v>60</v>
      </c>
      <c r="K1519" t="s">
        <v>110</v>
      </c>
      <c r="L1519" t="s">
        <v>3346</v>
      </c>
      <c r="M1519" t="s">
        <v>3570</v>
      </c>
      <c r="N1519" t="s">
        <v>3571</v>
      </c>
      <c r="O1519" t="s">
        <v>3343</v>
      </c>
      <c r="P1519" t="s">
        <v>3343</v>
      </c>
      <c r="Q1519" t="s">
        <v>3346</v>
      </c>
    </row>
    <row r="1520" spans="1:17" x14ac:dyDescent="0.25">
      <c r="A1520" t="s">
        <v>6723</v>
      </c>
      <c r="B1520" t="s">
        <v>6724</v>
      </c>
      <c r="C1520" t="s">
        <v>2692</v>
      </c>
      <c r="D1520" t="s">
        <v>2693</v>
      </c>
      <c r="E1520">
        <v>1202025</v>
      </c>
      <c r="F1520" t="s">
        <v>55</v>
      </c>
      <c r="G1520" t="s">
        <v>6878</v>
      </c>
      <c r="H1520" t="s">
        <v>3526</v>
      </c>
      <c r="I1520" t="s">
        <v>6879</v>
      </c>
      <c r="J1520" t="s">
        <v>56</v>
      </c>
      <c r="K1520" t="s">
        <v>110</v>
      </c>
      <c r="L1520" t="s">
        <v>3343</v>
      </c>
      <c r="M1520" t="s">
        <v>3344</v>
      </c>
      <c r="N1520" t="s">
        <v>3345</v>
      </c>
      <c r="O1520" t="s">
        <v>3343</v>
      </c>
      <c r="P1520" t="s">
        <v>3343</v>
      </c>
      <c r="Q1520" t="s">
        <v>3346</v>
      </c>
    </row>
    <row r="1521" spans="1:17" x14ac:dyDescent="0.25">
      <c r="A1521" t="s">
        <v>6723</v>
      </c>
      <c r="B1521" t="s">
        <v>6724</v>
      </c>
      <c r="C1521" t="s">
        <v>2692</v>
      </c>
      <c r="D1521" t="s">
        <v>2693</v>
      </c>
      <c r="E1521">
        <v>1202025</v>
      </c>
      <c r="F1521" t="s">
        <v>55</v>
      </c>
      <c r="G1521" t="s">
        <v>6878</v>
      </c>
      <c r="H1521" t="s">
        <v>3526</v>
      </c>
      <c r="I1521" t="s">
        <v>6880</v>
      </c>
      <c r="J1521" t="s">
        <v>6881</v>
      </c>
      <c r="K1521" t="s">
        <v>110</v>
      </c>
      <c r="L1521" t="s">
        <v>3346</v>
      </c>
      <c r="M1521" t="s">
        <v>3344</v>
      </c>
      <c r="N1521" t="s">
        <v>3345</v>
      </c>
      <c r="O1521" t="s">
        <v>3343</v>
      </c>
      <c r="P1521" t="s">
        <v>3343</v>
      </c>
      <c r="Q1521" t="s">
        <v>3346</v>
      </c>
    </row>
    <row r="1522" spans="1:17" x14ac:dyDescent="0.25">
      <c r="A1522" t="s">
        <v>6723</v>
      </c>
      <c r="B1522" t="s">
        <v>6724</v>
      </c>
      <c r="C1522" t="s">
        <v>2692</v>
      </c>
      <c r="D1522" t="s">
        <v>2693</v>
      </c>
      <c r="E1522">
        <v>1202026</v>
      </c>
      <c r="F1522" t="s">
        <v>65</v>
      </c>
      <c r="G1522" t="s">
        <v>6882</v>
      </c>
      <c r="H1522" t="s">
        <v>6883</v>
      </c>
      <c r="I1522" t="s">
        <v>6884</v>
      </c>
      <c r="J1522" t="s">
        <v>6885</v>
      </c>
      <c r="K1522" t="s">
        <v>6886</v>
      </c>
      <c r="L1522" t="s">
        <v>3343</v>
      </c>
      <c r="M1522" t="s">
        <v>3344</v>
      </c>
      <c r="N1522" t="s">
        <v>3627</v>
      </c>
      <c r="O1522" t="s">
        <v>3343</v>
      </c>
      <c r="P1522" t="s">
        <v>3343</v>
      </c>
      <c r="Q1522" t="s">
        <v>3346</v>
      </c>
    </row>
    <row r="1523" spans="1:17" x14ac:dyDescent="0.25">
      <c r="A1523" t="s">
        <v>6723</v>
      </c>
      <c r="B1523" t="s">
        <v>6724</v>
      </c>
      <c r="C1523" t="s">
        <v>2692</v>
      </c>
      <c r="D1523" t="s">
        <v>2693</v>
      </c>
      <c r="E1523">
        <v>1202027</v>
      </c>
      <c r="F1523" t="s">
        <v>6887</v>
      </c>
      <c r="G1523" t="s">
        <v>6888</v>
      </c>
      <c r="H1523" t="s">
        <v>6889</v>
      </c>
      <c r="I1523" t="s">
        <v>6890</v>
      </c>
      <c r="J1523" t="s">
        <v>6891</v>
      </c>
      <c r="K1523" t="s">
        <v>110</v>
      </c>
      <c r="L1523" t="s">
        <v>3343</v>
      </c>
      <c r="M1523" t="s">
        <v>3570</v>
      </c>
      <c r="N1523" t="s">
        <v>3571</v>
      </c>
      <c r="O1523" t="s">
        <v>3343</v>
      </c>
      <c r="P1523" t="s">
        <v>3343</v>
      </c>
      <c r="Q1523" t="s">
        <v>3346</v>
      </c>
    </row>
    <row r="1524" spans="1:17" x14ac:dyDescent="0.25">
      <c r="A1524" t="s">
        <v>6723</v>
      </c>
      <c r="B1524" t="s">
        <v>6724</v>
      </c>
      <c r="C1524" t="s">
        <v>2692</v>
      </c>
      <c r="D1524" t="s">
        <v>2693</v>
      </c>
      <c r="E1524">
        <v>1202027</v>
      </c>
      <c r="F1524" t="s">
        <v>6887</v>
      </c>
      <c r="G1524" t="s">
        <v>6888</v>
      </c>
      <c r="H1524" t="s">
        <v>6889</v>
      </c>
      <c r="I1524" t="s">
        <v>6892</v>
      </c>
      <c r="J1524" t="s">
        <v>6893</v>
      </c>
      <c r="K1524" t="s">
        <v>110</v>
      </c>
      <c r="L1524" t="s">
        <v>3346</v>
      </c>
      <c r="M1524" t="s">
        <v>3570</v>
      </c>
      <c r="N1524" t="s">
        <v>3571</v>
      </c>
      <c r="O1524" t="s">
        <v>3343</v>
      </c>
      <c r="P1524" t="s">
        <v>3343</v>
      </c>
      <c r="Q1524" t="s">
        <v>3346</v>
      </c>
    </row>
    <row r="1525" spans="1:17" x14ac:dyDescent="0.25">
      <c r="A1525" t="s">
        <v>6723</v>
      </c>
      <c r="B1525" t="s">
        <v>6724</v>
      </c>
      <c r="C1525" t="s">
        <v>2692</v>
      </c>
      <c r="D1525" t="s">
        <v>2693</v>
      </c>
      <c r="E1525">
        <v>1202028</v>
      </c>
      <c r="F1525" t="s">
        <v>6894</v>
      </c>
      <c r="G1525" t="s">
        <v>6895</v>
      </c>
      <c r="H1525" t="s">
        <v>6896</v>
      </c>
      <c r="I1525" t="s">
        <v>6897</v>
      </c>
      <c r="J1525" t="s">
        <v>6898</v>
      </c>
      <c r="K1525" t="s">
        <v>110</v>
      </c>
      <c r="L1525" t="s">
        <v>3343</v>
      </c>
      <c r="M1525" t="s">
        <v>3344</v>
      </c>
      <c r="N1525" t="s">
        <v>3345</v>
      </c>
      <c r="O1525" t="s">
        <v>3343</v>
      </c>
      <c r="P1525" t="s">
        <v>3343</v>
      </c>
      <c r="Q1525" t="s">
        <v>3346</v>
      </c>
    </row>
    <row r="1526" spans="1:17" x14ac:dyDescent="0.25">
      <c r="A1526" t="s">
        <v>6723</v>
      </c>
      <c r="B1526" t="s">
        <v>6724</v>
      </c>
      <c r="C1526" t="s">
        <v>2692</v>
      </c>
      <c r="D1526" t="s">
        <v>2693</v>
      </c>
      <c r="E1526">
        <v>1202028</v>
      </c>
      <c r="F1526" t="s">
        <v>6894</v>
      </c>
      <c r="G1526" t="s">
        <v>6895</v>
      </c>
      <c r="H1526" t="s">
        <v>6896</v>
      </c>
      <c r="I1526" t="s">
        <v>6899</v>
      </c>
      <c r="J1526" t="s">
        <v>6900</v>
      </c>
      <c r="K1526" t="s">
        <v>110</v>
      </c>
      <c r="L1526" t="s">
        <v>3346</v>
      </c>
      <c r="M1526" t="s">
        <v>3344</v>
      </c>
      <c r="N1526" t="s">
        <v>3345</v>
      </c>
      <c r="O1526" t="s">
        <v>3343</v>
      </c>
      <c r="P1526" t="s">
        <v>3343</v>
      </c>
      <c r="Q1526" t="s">
        <v>3346</v>
      </c>
    </row>
    <row r="1527" spans="1:17" x14ac:dyDescent="0.25">
      <c r="A1527" t="s">
        <v>6723</v>
      </c>
      <c r="B1527" t="s">
        <v>6724</v>
      </c>
      <c r="C1527" t="s">
        <v>2692</v>
      </c>
      <c r="D1527" t="s">
        <v>2693</v>
      </c>
      <c r="E1527">
        <v>1202029</v>
      </c>
      <c r="F1527" t="s">
        <v>6901</v>
      </c>
      <c r="G1527" t="s">
        <v>6902</v>
      </c>
      <c r="H1527" t="s">
        <v>4883</v>
      </c>
      <c r="I1527" t="s">
        <v>6903</v>
      </c>
      <c r="J1527" t="s">
        <v>6757</v>
      </c>
      <c r="K1527" t="s">
        <v>110</v>
      </c>
      <c r="L1527" t="s">
        <v>3343</v>
      </c>
      <c r="M1527" t="s">
        <v>3344</v>
      </c>
      <c r="N1527" t="s">
        <v>3360</v>
      </c>
      <c r="O1527" t="s">
        <v>3343</v>
      </c>
      <c r="P1527" t="s">
        <v>3343</v>
      </c>
      <c r="Q1527" t="s">
        <v>3346</v>
      </c>
    </row>
    <row r="1528" spans="1:17" x14ac:dyDescent="0.25">
      <c r="A1528" t="s">
        <v>6723</v>
      </c>
      <c r="B1528" t="s">
        <v>6724</v>
      </c>
      <c r="C1528" t="s">
        <v>2692</v>
      </c>
      <c r="D1528" t="s">
        <v>2693</v>
      </c>
      <c r="E1528">
        <v>1202029</v>
      </c>
      <c r="F1528" t="s">
        <v>6901</v>
      </c>
      <c r="G1528" t="s">
        <v>6902</v>
      </c>
      <c r="H1528" t="s">
        <v>4883</v>
      </c>
      <c r="I1528" t="s">
        <v>6904</v>
      </c>
      <c r="J1528" t="s">
        <v>6802</v>
      </c>
      <c r="K1528" t="s">
        <v>110</v>
      </c>
      <c r="L1528" t="s">
        <v>3346</v>
      </c>
      <c r="M1528" t="s">
        <v>3344</v>
      </c>
      <c r="N1528" t="s">
        <v>3360</v>
      </c>
      <c r="O1528" t="s">
        <v>3343</v>
      </c>
      <c r="P1528" t="s">
        <v>3343</v>
      </c>
      <c r="Q1528" t="s">
        <v>3346</v>
      </c>
    </row>
    <row r="1529" spans="1:17" x14ac:dyDescent="0.25">
      <c r="A1529" t="s">
        <v>6723</v>
      </c>
      <c r="B1529" t="s">
        <v>6724</v>
      </c>
      <c r="C1529" t="s">
        <v>2692</v>
      </c>
      <c r="D1529" t="s">
        <v>2693</v>
      </c>
      <c r="E1529">
        <v>1202029</v>
      </c>
      <c r="F1529" t="s">
        <v>6901</v>
      </c>
      <c r="G1529" t="s">
        <v>6902</v>
      </c>
      <c r="H1529" t="s">
        <v>4883</v>
      </c>
      <c r="I1529" t="s">
        <v>6905</v>
      </c>
      <c r="J1529" t="s">
        <v>6906</v>
      </c>
      <c r="K1529" t="s">
        <v>110</v>
      </c>
      <c r="L1529" t="s">
        <v>3346</v>
      </c>
      <c r="M1529" t="s">
        <v>3344</v>
      </c>
      <c r="N1529" t="s">
        <v>3360</v>
      </c>
      <c r="O1529" t="s">
        <v>3343</v>
      </c>
      <c r="P1529" t="s">
        <v>3343</v>
      </c>
      <c r="Q1529" t="s">
        <v>3346</v>
      </c>
    </row>
    <row r="1530" spans="1:17" x14ac:dyDescent="0.25">
      <c r="A1530" t="s">
        <v>6723</v>
      </c>
      <c r="B1530" t="s">
        <v>6724</v>
      </c>
      <c r="C1530" t="s">
        <v>2692</v>
      </c>
      <c r="D1530" t="s">
        <v>2693</v>
      </c>
      <c r="E1530">
        <v>1202030</v>
      </c>
      <c r="F1530" t="s">
        <v>6907</v>
      </c>
      <c r="G1530" t="s">
        <v>6908</v>
      </c>
      <c r="H1530" t="s">
        <v>4883</v>
      </c>
      <c r="I1530" t="s">
        <v>6909</v>
      </c>
      <c r="J1530" t="s">
        <v>6757</v>
      </c>
      <c r="K1530" t="s">
        <v>110</v>
      </c>
      <c r="L1530" t="s">
        <v>3343</v>
      </c>
      <c r="M1530" t="s">
        <v>3344</v>
      </c>
      <c r="N1530" t="s">
        <v>3360</v>
      </c>
      <c r="O1530" t="s">
        <v>3343</v>
      </c>
      <c r="P1530" t="s">
        <v>3343</v>
      </c>
      <c r="Q1530" t="s">
        <v>3346</v>
      </c>
    </row>
    <row r="1531" spans="1:17" x14ac:dyDescent="0.25">
      <c r="A1531" t="s">
        <v>6723</v>
      </c>
      <c r="B1531" t="s">
        <v>6724</v>
      </c>
      <c r="C1531" t="s">
        <v>2692</v>
      </c>
      <c r="D1531" t="s">
        <v>2693</v>
      </c>
      <c r="E1531">
        <v>1202030</v>
      </c>
      <c r="F1531" t="s">
        <v>6907</v>
      </c>
      <c r="G1531" t="s">
        <v>6908</v>
      </c>
      <c r="H1531" t="s">
        <v>4883</v>
      </c>
      <c r="I1531" t="s">
        <v>6910</v>
      </c>
      <c r="J1531" t="s">
        <v>6802</v>
      </c>
      <c r="K1531" t="s">
        <v>110</v>
      </c>
      <c r="L1531" t="s">
        <v>3346</v>
      </c>
      <c r="M1531" t="s">
        <v>3344</v>
      </c>
      <c r="N1531" t="s">
        <v>3360</v>
      </c>
      <c r="O1531" t="s">
        <v>3343</v>
      </c>
      <c r="P1531" t="s">
        <v>3343</v>
      </c>
      <c r="Q1531" t="s">
        <v>3346</v>
      </c>
    </row>
    <row r="1532" spans="1:17" x14ac:dyDescent="0.25">
      <c r="A1532" t="s">
        <v>6723</v>
      </c>
      <c r="B1532" t="s">
        <v>6724</v>
      </c>
      <c r="C1532" t="s">
        <v>2692</v>
      </c>
      <c r="D1532" t="s">
        <v>2693</v>
      </c>
      <c r="E1532">
        <v>1202030</v>
      </c>
      <c r="F1532" t="s">
        <v>6907</v>
      </c>
      <c r="G1532" t="s">
        <v>6908</v>
      </c>
      <c r="H1532" t="s">
        <v>4883</v>
      </c>
      <c r="I1532" t="s">
        <v>6911</v>
      </c>
      <c r="J1532" t="s">
        <v>6755</v>
      </c>
      <c r="K1532" t="s">
        <v>110</v>
      </c>
      <c r="L1532" t="s">
        <v>3346</v>
      </c>
      <c r="M1532" t="s">
        <v>3344</v>
      </c>
      <c r="N1532" t="s">
        <v>3360</v>
      </c>
      <c r="O1532" t="s">
        <v>3343</v>
      </c>
      <c r="P1532" t="s">
        <v>3343</v>
      </c>
      <c r="Q1532" t="s">
        <v>3346</v>
      </c>
    </row>
    <row r="1533" spans="1:17" x14ac:dyDescent="0.25">
      <c r="A1533" t="s">
        <v>6723</v>
      </c>
      <c r="B1533" t="s">
        <v>6724</v>
      </c>
      <c r="C1533" t="s">
        <v>2692</v>
      </c>
      <c r="D1533" t="s">
        <v>2693</v>
      </c>
      <c r="E1533">
        <v>1202031</v>
      </c>
      <c r="F1533" t="s">
        <v>6912</v>
      </c>
      <c r="G1533" t="s">
        <v>6913</v>
      </c>
      <c r="H1533" t="s">
        <v>3394</v>
      </c>
      <c r="I1533" t="s">
        <v>6914</v>
      </c>
      <c r="J1533" t="s">
        <v>200</v>
      </c>
      <c r="K1533" t="s">
        <v>110</v>
      </c>
      <c r="L1533" t="s">
        <v>3343</v>
      </c>
      <c r="M1533" t="s">
        <v>3344</v>
      </c>
      <c r="N1533" t="s">
        <v>3345</v>
      </c>
      <c r="O1533" t="s">
        <v>3343</v>
      </c>
      <c r="P1533" t="s">
        <v>3343</v>
      </c>
      <c r="Q1533" t="s">
        <v>3346</v>
      </c>
    </row>
    <row r="1534" spans="1:17" x14ac:dyDescent="0.25">
      <c r="A1534" t="s">
        <v>6723</v>
      </c>
      <c r="B1534" t="s">
        <v>6724</v>
      </c>
      <c r="C1534" t="s">
        <v>2692</v>
      </c>
      <c r="D1534" t="s">
        <v>2693</v>
      </c>
      <c r="E1534">
        <v>1202031</v>
      </c>
      <c r="F1534" t="s">
        <v>6912</v>
      </c>
      <c r="G1534" t="s">
        <v>6913</v>
      </c>
      <c r="H1534" t="s">
        <v>3394</v>
      </c>
      <c r="I1534" t="s">
        <v>6915</v>
      </c>
      <c r="J1534" t="s">
        <v>6916</v>
      </c>
      <c r="K1534" t="s">
        <v>110</v>
      </c>
      <c r="L1534" t="s">
        <v>3346</v>
      </c>
      <c r="M1534" t="s">
        <v>3344</v>
      </c>
      <c r="N1534" t="s">
        <v>3345</v>
      </c>
      <c r="O1534" t="s">
        <v>3343</v>
      </c>
      <c r="P1534" t="s">
        <v>3343</v>
      </c>
      <c r="Q1534" t="s">
        <v>3346</v>
      </c>
    </row>
    <row r="1535" spans="1:17" x14ac:dyDescent="0.25">
      <c r="A1535" t="s">
        <v>6723</v>
      </c>
      <c r="B1535" t="s">
        <v>6724</v>
      </c>
      <c r="C1535" t="s">
        <v>2692</v>
      </c>
      <c r="D1535" t="s">
        <v>2693</v>
      </c>
      <c r="E1535">
        <v>1202031</v>
      </c>
      <c r="F1535" t="s">
        <v>6912</v>
      </c>
      <c r="G1535" t="s">
        <v>6913</v>
      </c>
      <c r="H1535" t="s">
        <v>3394</v>
      </c>
      <c r="I1535" t="s">
        <v>6917</v>
      </c>
      <c r="J1535" t="s">
        <v>6866</v>
      </c>
      <c r="K1535" t="s">
        <v>110</v>
      </c>
      <c r="L1535" t="s">
        <v>3346</v>
      </c>
      <c r="M1535" t="s">
        <v>3344</v>
      </c>
      <c r="N1535" t="s">
        <v>3345</v>
      </c>
      <c r="O1535" t="s">
        <v>3343</v>
      </c>
      <c r="P1535" t="s">
        <v>3343</v>
      </c>
      <c r="Q1535" t="s">
        <v>3346</v>
      </c>
    </row>
    <row r="1536" spans="1:17" x14ac:dyDescent="0.25">
      <c r="A1536" t="s">
        <v>6723</v>
      </c>
      <c r="B1536" t="s">
        <v>6724</v>
      </c>
      <c r="C1536" t="s">
        <v>2692</v>
      </c>
      <c r="D1536" t="s">
        <v>2693</v>
      </c>
      <c r="E1536">
        <v>1202032</v>
      </c>
      <c r="F1536" t="s">
        <v>6918</v>
      </c>
      <c r="G1536" t="s">
        <v>6919</v>
      </c>
      <c r="H1536" t="s">
        <v>6920</v>
      </c>
      <c r="I1536" t="s">
        <v>6921</v>
      </c>
      <c r="J1536" t="s">
        <v>6922</v>
      </c>
      <c r="K1536" t="s">
        <v>110</v>
      </c>
      <c r="L1536" t="s">
        <v>3343</v>
      </c>
      <c r="M1536" t="s">
        <v>3344</v>
      </c>
      <c r="N1536" t="s">
        <v>3345</v>
      </c>
      <c r="O1536" t="s">
        <v>3343</v>
      </c>
      <c r="P1536" t="s">
        <v>3343</v>
      </c>
      <c r="Q1536" t="s">
        <v>3346</v>
      </c>
    </row>
    <row r="1537" spans="1:17" x14ac:dyDescent="0.25">
      <c r="A1537" t="s">
        <v>6723</v>
      </c>
      <c r="B1537" t="s">
        <v>6724</v>
      </c>
      <c r="C1537" t="s">
        <v>2692</v>
      </c>
      <c r="D1537" t="s">
        <v>2693</v>
      </c>
      <c r="E1537">
        <v>1202032</v>
      </c>
      <c r="F1537" t="s">
        <v>6918</v>
      </c>
      <c r="G1537" t="s">
        <v>6919</v>
      </c>
      <c r="H1537" t="s">
        <v>6920</v>
      </c>
      <c r="I1537" t="s">
        <v>6923</v>
      </c>
      <c r="J1537" t="s">
        <v>6924</v>
      </c>
      <c r="K1537" t="s">
        <v>110</v>
      </c>
      <c r="L1537" t="s">
        <v>3346</v>
      </c>
      <c r="M1537" t="s">
        <v>3344</v>
      </c>
      <c r="N1537" t="s">
        <v>3345</v>
      </c>
      <c r="O1537" t="s">
        <v>3343</v>
      </c>
      <c r="P1537" t="s">
        <v>3343</v>
      </c>
      <c r="Q1537" t="s">
        <v>3346</v>
      </c>
    </row>
    <row r="1538" spans="1:17" x14ac:dyDescent="0.25">
      <c r="A1538" t="s">
        <v>6723</v>
      </c>
      <c r="B1538" t="s">
        <v>6724</v>
      </c>
      <c r="C1538" t="s">
        <v>2692</v>
      </c>
      <c r="D1538" t="s">
        <v>2693</v>
      </c>
      <c r="E1538">
        <v>1202033</v>
      </c>
      <c r="F1538" t="s">
        <v>6925</v>
      </c>
      <c r="G1538" t="s">
        <v>6908</v>
      </c>
      <c r="H1538" t="s">
        <v>4612</v>
      </c>
      <c r="I1538" t="s">
        <v>6926</v>
      </c>
      <c r="J1538" t="s">
        <v>6927</v>
      </c>
      <c r="K1538" t="s">
        <v>110</v>
      </c>
      <c r="L1538" t="s">
        <v>3343</v>
      </c>
      <c r="M1538" t="s">
        <v>3570</v>
      </c>
      <c r="N1538" t="s">
        <v>3571</v>
      </c>
      <c r="O1538" t="s">
        <v>3343</v>
      </c>
      <c r="P1538" t="s">
        <v>3343</v>
      </c>
      <c r="Q1538" t="s">
        <v>3346</v>
      </c>
    </row>
    <row r="1539" spans="1:17" x14ac:dyDescent="0.25">
      <c r="A1539" t="s">
        <v>6723</v>
      </c>
      <c r="B1539" t="s">
        <v>6724</v>
      </c>
      <c r="C1539" t="s">
        <v>2692</v>
      </c>
      <c r="D1539" t="s">
        <v>2693</v>
      </c>
      <c r="E1539">
        <v>1202033</v>
      </c>
      <c r="F1539" t="s">
        <v>6925</v>
      </c>
      <c r="G1539" t="s">
        <v>6908</v>
      </c>
      <c r="H1539" t="s">
        <v>4612</v>
      </c>
      <c r="I1539" t="s">
        <v>6928</v>
      </c>
      <c r="J1539" t="s">
        <v>6929</v>
      </c>
      <c r="K1539" t="s">
        <v>110</v>
      </c>
      <c r="L1539" t="s">
        <v>3346</v>
      </c>
      <c r="M1539" t="s">
        <v>3570</v>
      </c>
      <c r="N1539" t="s">
        <v>3571</v>
      </c>
      <c r="O1539" t="s">
        <v>3343</v>
      </c>
      <c r="P1539" t="s">
        <v>3343</v>
      </c>
      <c r="Q1539" t="s">
        <v>3346</v>
      </c>
    </row>
    <row r="1540" spans="1:17" x14ac:dyDescent="0.25">
      <c r="A1540" t="s">
        <v>6723</v>
      </c>
      <c r="B1540" t="s">
        <v>6724</v>
      </c>
      <c r="C1540" t="s">
        <v>2692</v>
      </c>
      <c r="D1540" t="s">
        <v>2693</v>
      </c>
      <c r="E1540">
        <v>1202033</v>
      </c>
      <c r="F1540" t="s">
        <v>6925</v>
      </c>
      <c r="G1540" t="s">
        <v>6908</v>
      </c>
      <c r="H1540" t="s">
        <v>4612</v>
      </c>
      <c r="I1540" t="s">
        <v>6930</v>
      </c>
      <c r="J1540" t="s">
        <v>6931</v>
      </c>
      <c r="K1540" t="s">
        <v>110</v>
      </c>
      <c r="L1540" t="s">
        <v>3346</v>
      </c>
      <c r="M1540" t="s">
        <v>3570</v>
      </c>
      <c r="N1540" t="s">
        <v>3571</v>
      </c>
      <c r="O1540" t="s">
        <v>3343</v>
      </c>
      <c r="P1540" t="s">
        <v>3343</v>
      </c>
      <c r="Q1540" t="s">
        <v>3346</v>
      </c>
    </row>
    <row r="1541" spans="1:17" x14ac:dyDescent="0.25">
      <c r="A1541" t="s">
        <v>6723</v>
      </c>
      <c r="B1541" t="s">
        <v>6724</v>
      </c>
      <c r="C1541" t="s">
        <v>2692</v>
      </c>
      <c r="D1541" t="s">
        <v>2693</v>
      </c>
      <c r="E1541">
        <v>1202034</v>
      </c>
      <c r="F1541" t="s">
        <v>6932</v>
      </c>
      <c r="G1541" t="s">
        <v>6933</v>
      </c>
      <c r="H1541" t="s">
        <v>3387</v>
      </c>
      <c r="I1541" t="s">
        <v>6934</v>
      </c>
      <c r="J1541" t="s">
        <v>6935</v>
      </c>
      <c r="K1541" t="s">
        <v>110</v>
      </c>
      <c r="L1541" t="s">
        <v>3343</v>
      </c>
      <c r="M1541" t="s">
        <v>3344</v>
      </c>
      <c r="N1541" t="s">
        <v>3360</v>
      </c>
      <c r="O1541" t="s">
        <v>3343</v>
      </c>
      <c r="P1541" t="s">
        <v>3343</v>
      </c>
      <c r="Q1541" t="s">
        <v>3346</v>
      </c>
    </row>
    <row r="1542" spans="1:17" x14ac:dyDescent="0.25">
      <c r="A1542" t="s">
        <v>6723</v>
      </c>
      <c r="B1542" t="s">
        <v>6724</v>
      </c>
      <c r="C1542" t="s">
        <v>2692</v>
      </c>
      <c r="D1542" t="s">
        <v>2693</v>
      </c>
      <c r="E1542">
        <v>1202034</v>
      </c>
      <c r="F1542" t="s">
        <v>6932</v>
      </c>
      <c r="G1542" t="s">
        <v>6933</v>
      </c>
      <c r="H1542" t="s">
        <v>3387</v>
      </c>
      <c r="I1542" t="s">
        <v>6936</v>
      </c>
      <c r="J1542" t="s">
        <v>6755</v>
      </c>
      <c r="K1542" t="s">
        <v>110</v>
      </c>
      <c r="L1542" t="s">
        <v>3346</v>
      </c>
      <c r="M1542" t="s">
        <v>3344</v>
      </c>
      <c r="N1542" t="s">
        <v>3360</v>
      </c>
      <c r="O1542" t="s">
        <v>3343</v>
      </c>
      <c r="P1542" t="s">
        <v>3343</v>
      </c>
      <c r="Q1542" t="s">
        <v>3346</v>
      </c>
    </row>
    <row r="1543" spans="1:17" x14ac:dyDescent="0.25">
      <c r="A1543" t="s">
        <v>6723</v>
      </c>
      <c r="B1543" t="s">
        <v>6724</v>
      </c>
      <c r="C1543" t="s">
        <v>2692</v>
      </c>
      <c r="D1543" t="s">
        <v>2693</v>
      </c>
      <c r="E1543">
        <v>1202034</v>
      </c>
      <c r="F1543" t="s">
        <v>6932</v>
      </c>
      <c r="G1543" t="s">
        <v>6933</v>
      </c>
      <c r="H1543" t="s">
        <v>3387</v>
      </c>
      <c r="I1543" t="s">
        <v>6937</v>
      </c>
      <c r="J1543" t="s">
        <v>6938</v>
      </c>
      <c r="K1543" t="s">
        <v>110</v>
      </c>
      <c r="L1543" t="s">
        <v>3346</v>
      </c>
      <c r="M1543" t="s">
        <v>3344</v>
      </c>
      <c r="N1543" t="s">
        <v>3360</v>
      </c>
      <c r="O1543" t="s">
        <v>3343</v>
      </c>
      <c r="P1543" t="s">
        <v>3343</v>
      </c>
      <c r="Q1543" t="s">
        <v>3346</v>
      </c>
    </row>
    <row r="1544" spans="1:17" x14ac:dyDescent="0.25">
      <c r="A1544" t="s">
        <v>6723</v>
      </c>
      <c r="B1544" t="s">
        <v>6724</v>
      </c>
      <c r="C1544" t="s">
        <v>2692</v>
      </c>
      <c r="D1544" t="s">
        <v>2693</v>
      </c>
      <c r="E1544">
        <v>1202035</v>
      </c>
      <c r="F1544" t="s">
        <v>128</v>
      </c>
      <c r="G1544" t="s">
        <v>4583</v>
      </c>
      <c r="H1544" t="s">
        <v>3701</v>
      </c>
      <c r="I1544" t="s">
        <v>6939</v>
      </c>
      <c r="J1544" t="s">
        <v>935</v>
      </c>
      <c r="K1544" t="s">
        <v>110</v>
      </c>
      <c r="L1544" t="s">
        <v>3343</v>
      </c>
      <c r="M1544" t="s">
        <v>3344</v>
      </c>
      <c r="N1544" t="s">
        <v>4357</v>
      </c>
      <c r="O1544" t="s">
        <v>3346</v>
      </c>
      <c r="P1544" t="s">
        <v>3346</v>
      </c>
      <c r="Q1544" t="s">
        <v>3346</v>
      </c>
    </row>
    <row r="1545" spans="1:17" x14ac:dyDescent="0.25">
      <c r="A1545" t="s">
        <v>6723</v>
      </c>
      <c r="B1545" t="s">
        <v>6724</v>
      </c>
      <c r="C1545" t="s">
        <v>2692</v>
      </c>
      <c r="D1545" t="s">
        <v>2693</v>
      </c>
      <c r="E1545">
        <v>1202036</v>
      </c>
      <c r="F1545" t="s">
        <v>156</v>
      </c>
      <c r="G1545" t="s">
        <v>3393</v>
      </c>
      <c r="H1545" t="s">
        <v>3394</v>
      </c>
      <c r="I1545" t="s">
        <v>6940</v>
      </c>
      <c r="J1545" t="s">
        <v>3396</v>
      </c>
      <c r="K1545" t="s">
        <v>110</v>
      </c>
      <c r="L1545" t="s">
        <v>3343</v>
      </c>
      <c r="M1545" t="s">
        <v>3397</v>
      </c>
      <c r="N1545" t="s">
        <v>3398</v>
      </c>
      <c r="O1545" t="s">
        <v>3346</v>
      </c>
      <c r="P1545" t="s">
        <v>3346</v>
      </c>
      <c r="Q1545" t="s">
        <v>3346</v>
      </c>
    </row>
    <row r="1546" spans="1:17" x14ac:dyDescent="0.25">
      <c r="A1546" t="s">
        <v>6723</v>
      </c>
      <c r="B1546" t="s">
        <v>6724</v>
      </c>
      <c r="C1546" t="s">
        <v>2699</v>
      </c>
      <c r="D1546" t="s">
        <v>2700</v>
      </c>
      <c r="E1546">
        <v>1203001</v>
      </c>
      <c r="F1546" t="s">
        <v>70</v>
      </c>
      <c r="G1546" t="s">
        <v>6941</v>
      </c>
      <c r="H1546" t="s">
        <v>6942</v>
      </c>
      <c r="I1546" t="s">
        <v>6943</v>
      </c>
      <c r="J1546" t="s">
        <v>6859</v>
      </c>
      <c r="K1546" t="s">
        <v>110</v>
      </c>
      <c r="L1546" t="s">
        <v>3343</v>
      </c>
      <c r="M1546" t="s">
        <v>3344</v>
      </c>
      <c r="N1546" t="s">
        <v>3360</v>
      </c>
      <c r="O1546" t="s">
        <v>3343</v>
      </c>
      <c r="P1546" t="s">
        <v>3343</v>
      </c>
      <c r="Q1546" t="s">
        <v>3346</v>
      </c>
    </row>
    <row r="1547" spans="1:17" x14ac:dyDescent="0.25">
      <c r="A1547" t="s">
        <v>6723</v>
      </c>
      <c r="B1547" t="s">
        <v>6724</v>
      </c>
      <c r="C1547" t="s">
        <v>2699</v>
      </c>
      <c r="D1547" t="s">
        <v>2700</v>
      </c>
      <c r="E1547">
        <v>1203001</v>
      </c>
      <c r="F1547" t="s">
        <v>70</v>
      </c>
      <c r="G1547" t="s">
        <v>6941</v>
      </c>
      <c r="H1547" t="s">
        <v>6942</v>
      </c>
      <c r="I1547" t="s">
        <v>6944</v>
      </c>
      <c r="J1547" t="s">
        <v>3580</v>
      </c>
      <c r="K1547" t="s">
        <v>110</v>
      </c>
      <c r="L1547" t="s">
        <v>3346</v>
      </c>
      <c r="M1547" t="s">
        <v>3344</v>
      </c>
      <c r="N1547" t="s">
        <v>3360</v>
      </c>
      <c r="O1547" t="s">
        <v>3343</v>
      </c>
      <c r="P1547" t="s">
        <v>3343</v>
      </c>
      <c r="Q1547" t="s">
        <v>3346</v>
      </c>
    </row>
    <row r="1548" spans="1:17" x14ac:dyDescent="0.25">
      <c r="A1548" t="s">
        <v>6723</v>
      </c>
      <c r="B1548" t="s">
        <v>6724</v>
      </c>
      <c r="C1548" t="s">
        <v>2699</v>
      </c>
      <c r="D1548" t="s">
        <v>2700</v>
      </c>
      <c r="E1548">
        <v>1203001</v>
      </c>
      <c r="F1548" t="s">
        <v>70</v>
      </c>
      <c r="G1548" t="s">
        <v>6941</v>
      </c>
      <c r="H1548" t="s">
        <v>6942</v>
      </c>
      <c r="I1548" t="s">
        <v>6945</v>
      </c>
      <c r="J1548" t="s">
        <v>71</v>
      </c>
      <c r="K1548" t="s">
        <v>110</v>
      </c>
      <c r="L1548" t="s">
        <v>3346</v>
      </c>
      <c r="M1548" t="s">
        <v>3344</v>
      </c>
      <c r="N1548" t="s">
        <v>3360</v>
      </c>
      <c r="O1548" t="s">
        <v>3343</v>
      </c>
      <c r="P1548" t="s">
        <v>3343</v>
      </c>
      <c r="Q1548" t="s">
        <v>3346</v>
      </c>
    </row>
    <row r="1549" spans="1:17" x14ac:dyDescent="0.25">
      <c r="A1549" t="s">
        <v>6723</v>
      </c>
      <c r="B1549" t="s">
        <v>6724</v>
      </c>
      <c r="C1549" t="s">
        <v>2699</v>
      </c>
      <c r="D1549" t="s">
        <v>2700</v>
      </c>
      <c r="E1549">
        <v>1203002</v>
      </c>
      <c r="F1549" t="s">
        <v>6946</v>
      </c>
      <c r="G1549" t="s">
        <v>6947</v>
      </c>
      <c r="H1549" t="s">
        <v>6948</v>
      </c>
      <c r="I1549" t="s">
        <v>6949</v>
      </c>
      <c r="J1549" t="s">
        <v>6950</v>
      </c>
      <c r="K1549" t="s">
        <v>110</v>
      </c>
      <c r="L1549" t="s">
        <v>3343</v>
      </c>
      <c r="M1549" t="s">
        <v>3344</v>
      </c>
      <c r="N1549" t="s">
        <v>3345</v>
      </c>
      <c r="O1549" t="s">
        <v>3343</v>
      </c>
      <c r="P1549" t="s">
        <v>3343</v>
      </c>
      <c r="Q1549" t="s">
        <v>3346</v>
      </c>
    </row>
    <row r="1550" spans="1:17" x14ac:dyDescent="0.25">
      <c r="A1550" t="s">
        <v>6723</v>
      </c>
      <c r="B1550" t="s">
        <v>6724</v>
      </c>
      <c r="C1550" t="s">
        <v>2699</v>
      </c>
      <c r="D1550" t="s">
        <v>2700</v>
      </c>
      <c r="E1550">
        <v>1203003</v>
      </c>
      <c r="F1550" t="s">
        <v>114</v>
      </c>
      <c r="G1550" t="s">
        <v>3705</v>
      </c>
      <c r="H1550" t="s">
        <v>3350</v>
      </c>
      <c r="I1550" t="s">
        <v>6951</v>
      </c>
      <c r="J1550" t="s">
        <v>116</v>
      </c>
      <c r="K1550" t="s">
        <v>110</v>
      </c>
      <c r="L1550" t="s">
        <v>3343</v>
      </c>
      <c r="M1550" t="s">
        <v>3344</v>
      </c>
      <c r="N1550" t="s">
        <v>3686</v>
      </c>
      <c r="O1550" t="s">
        <v>3343</v>
      </c>
      <c r="P1550" t="s">
        <v>3343</v>
      </c>
      <c r="Q1550" t="s">
        <v>3346</v>
      </c>
    </row>
    <row r="1551" spans="1:17" x14ac:dyDescent="0.25">
      <c r="A1551" t="s">
        <v>6723</v>
      </c>
      <c r="B1551" t="s">
        <v>6724</v>
      </c>
      <c r="C1551" t="s">
        <v>2699</v>
      </c>
      <c r="D1551" t="s">
        <v>2700</v>
      </c>
      <c r="E1551">
        <v>1203003</v>
      </c>
      <c r="F1551" t="s">
        <v>114</v>
      </c>
      <c r="G1551" t="s">
        <v>3705</v>
      </c>
      <c r="H1551" t="s">
        <v>3350</v>
      </c>
      <c r="I1551" t="s">
        <v>6952</v>
      </c>
      <c r="J1551" t="s">
        <v>6953</v>
      </c>
      <c r="K1551" t="s">
        <v>110</v>
      </c>
      <c r="L1551" t="s">
        <v>3346</v>
      </c>
      <c r="M1551" t="s">
        <v>3344</v>
      </c>
      <c r="N1551" t="s">
        <v>3686</v>
      </c>
      <c r="O1551" t="s">
        <v>3343</v>
      </c>
      <c r="P1551" t="s">
        <v>3343</v>
      </c>
      <c r="Q1551" t="s">
        <v>3346</v>
      </c>
    </row>
    <row r="1552" spans="1:17" x14ac:dyDescent="0.25">
      <c r="A1552" t="s">
        <v>6723</v>
      </c>
      <c r="B1552" t="s">
        <v>6724</v>
      </c>
      <c r="C1552" t="s">
        <v>2699</v>
      </c>
      <c r="D1552" t="s">
        <v>2700</v>
      </c>
      <c r="E1552">
        <v>1203003</v>
      </c>
      <c r="F1552" t="s">
        <v>114</v>
      </c>
      <c r="G1552" t="s">
        <v>3705</v>
      </c>
      <c r="H1552" t="s">
        <v>3350</v>
      </c>
      <c r="I1552" t="s">
        <v>6954</v>
      </c>
      <c r="J1552" t="s">
        <v>6955</v>
      </c>
      <c r="K1552" t="s">
        <v>110</v>
      </c>
      <c r="L1552" t="s">
        <v>3346</v>
      </c>
      <c r="M1552" t="s">
        <v>3344</v>
      </c>
      <c r="N1552" t="s">
        <v>3686</v>
      </c>
      <c r="O1552" t="s">
        <v>3343</v>
      </c>
      <c r="P1552" t="s">
        <v>3343</v>
      </c>
      <c r="Q1552" t="s">
        <v>3346</v>
      </c>
    </row>
    <row r="1553" spans="1:17" x14ac:dyDescent="0.25">
      <c r="A1553" t="s">
        <v>6723</v>
      </c>
      <c r="B1553" t="s">
        <v>6724</v>
      </c>
      <c r="C1553" t="s">
        <v>2699</v>
      </c>
      <c r="D1553" t="s">
        <v>2700</v>
      </c>
      <c r="E1553">
        <v>1203003</v>
      </c>
      <c r="F1553" t="s">
        <v>114</v>
      </c>
      <c r="G1553" t="s">
        <v>3705</v>
      </c>
      <c r="H1553" t="s">
        <v>3350</v>
      </c>
      <c r="I1553" t="s">
        <v>6956</v>
      </c>
      <c r="J1553" t="s">
        <v>6957</v>
      </c>
      <c r="K1553" t="s">
        <v>110</v>
      </c>
      <c r="L1553" t="s">
        <v>3346</v>
      </c>
      <c r="M1553" t="s">
        <v>3344</v>
      </c>
      <c r="N1553" t="s">
        <v>3686</v>
      </c>
      <c r="O1553" t="s">
        <v>3343</v>
      </c>
      <c r="P1553" t="s">
        <v>3343</v>
      </c>
      <c r="Q1553" t="s">
        <v>3346</v>
      </c>
    </row>
    <row r="1554" spans="1:17" x14ac:dyDescent="0.25">
      <c r="A1554" t="s">
        <v>6723</v>
      </c>
      <c r="B1554" t="s">
        <v>6724</v>
      </c>
      <c r="C1554" t="s">
        <v>2699</v>
      </c>
      <c r="D1554" t="s">
        <v>2700</v>
      </c>
      <c r="E1554">
        <v>1203004</v>
      </c>
      <c r="F1554" t="s">
        <v>51</v>
      </c>
      <c r="G1554" t="s">
        <v>3716</v>
      </c>
      <c r="H1554" t="s">
        <v>3350</v>
      </c>
      <c r="I1554" t="s">
        <v>6958</v>
      </c>
      <c r="J1554" t="s">
        <v>52</v>
      </c>
      <c r="K1554" t="s">
        <v>110</v>
      </c>
      <c r="L1554" t="s">
        <v>3343</v>
      </c>
      <c r="M1554" t="s">
        <v>3344</v>
      </c>
      <c r="N1554" t="s">
        <v>3686</v>
      </c>
      <c r="O1554" t="s">
        <v>3343</v>
      </c>
      <c r="P1554" t="s">
        <v>3343</v>
      </c>
      <c r="Q1554" t="s">
        <v>3346</v>
      </c>
    </row>
    <row r="1555" spans="1:17" x14ac:dyDescent="0.25">
      <c r="A1555" t="s">
        <v>6723</v>
      </c>
      <c r="B1555" t="s">
        <v>6724</v>
      </c>
      <c r="C1555" t="s">
        <v>2699</v>
      </c>
      <c r="D1555" t="s">
        <v>2700</v>
      </c>
      <c r="E1555">
        <v>1203005</v>
      </c>
      <c r="F1555" t="s">
        <v>375</v>
      </c>
      <c r="G1555" t="s">
        <v>3574</v>
      </c>
      <c r="H1555" t="s">
        <v>3350</v>
      </c>
      <c r="I1555" t="s">
        <v>6959</v>
      </c>
      <c r="J1555" t="s">
        <v>461</v>
      </c>
      <c r="K1555" t="s">
        <v>110</v>
      </c>
      <c r="L1555" t="s">
        <v>3343</v>
      </c>
      <c r="M1555" t="s">
        <v>3344</v>
      </c>
      <c r="N1555" t="s">
        <v>3686</v>
      </c>
      <c r="O1555" t="s">
        <v>3343</v>
      </c>
      <c r="P1555" t="s">
        <v>3343</v>
      </c>
      <c r="Q1555" t="s">
        <v>3346</v>
      </c>
    </row>
    <row r="1556" spans="1:17" x14ac:dyDescent="0.25">
      <c r="A1556" t="s">
        <v>6723</v>
      </c>
      <c r="B1556" t="s">
        <v>6724</v>
      </c>
      <c r="C1556" t="s">
        <v>2699</v>
      </c>
      <c r="D1556" t="s">
        <v>2700</v>
      </c>
      <c r="E1556">
        <v>1203006</v>
      </c>
      <c r="F1556" t="s">
        <v>867</v>
      </c>
      <c r="G1556" t="s">
        <v>6518</v>
      </c>
      <c r="H1556" t="s">
        <v>3350</v>
      </c>
      <c r="I1556" t="s">
        <v>6960</v>
      </c>
      <c r="J1556" t="s">
        <v>869</v>
      </c>
      <c r="K1556" t="s">
        <v>110</v>
      </c>
      <c r="L1556" t="s">
        <v>3343</v>
      </c>
      <c r="M1556" t="s">
        <v>3344</v>
      </c>
      <c r="N1556" t="s">
        <v>3686</v>
      </c>
      <c r="O1556" t="s">
        <v>3343</v>
      </c>
      <c r="P1556" t="s">
        <v>3343</v>
      </c>
      <c r="Q1556" t="s">
        <v>3346</v>
      </c>
    </row>
    <row r="1557" spans="1:17" x14ac:dyDescent="0.25">
      <c r="A1557" t="s">
        <v>6723</v>
      </c>
      <c r="B1557" t="s">
        <v>6724</v>
      </c>
      <c r="C1557" t="s">
        <v>2699</v>
      </c>
      <c r="D1557" t="s">
        <v>2700</v>
      </c>
      <c r="E1557">
        <v>1203007</v>
      </c>
      <c r="F1557" t="s">
        <v>6961</v>
      </c>
      <c r="G1557" t="s">
        <v>6962</v>
      </c>
      <c r="H1557" t="s">
        <v>6963</v>
      </c>
      <c r="I1557" t="s">
        <v>6964</v>
      </c>
      <c r="J1557" t="s">
        <v>6965</v>
      </c>
      <c r="K1557" t="s">
        <v>110</v>
      </c>
      <c r="L1557" t="s">
        <v>3343</v>
      </c>
      <c r="M1557" t="s">
        <v>3344</v>
      </c>
      <c r="N1557" t="s">
        <v>3360</v>
      </c>
      <c r="O1557" t="s">
        <v>3343</v>
      </c>
      <c r="P1557" t="s">
        <v>3343</v>
      </c>
      <c r="Q1557" t="s">
        <v>3346</v>
      </c>
    </row>
    <row r="1558" spans="1:17" x14ac:dyDescent="0.25">
      <c r="A1558" t="s">
        <v>6723</v>
      </c>
      <c r="B1558" t="s">
        <v>6724</v>
      </c>
      <c r="C1558" t="s">
        <v>2699</v>
      </c>
      <c r="D1558" t="s">
        <v>2700</v>
      </c>
      <c r="E1558">
        <v>1203007</v>
      </c>
      <c r="F1558" t="s">
        <v>6961</v>
      </c>
      <c r="G1558" t="s">
        <v>6962</v>
      </c>
      <c r="H1558" t="s">
        <v>6963</v>
      </c>
      <c r="I1558" t="s">
        <v>6966</v>
      </c>
      <c r="J1558" t="s">
        <v>6967</v>
      </c>
      <c r="K1558" t="s">
        <v>110</v>
      </c>
      <c r="L1558" t="s">
        <v>3346</v>
      </c>
      <c r="M1558" t="s">
        <v>3344</v>
      </c>
      <c r="N1558" t="s">
        <v>3360</v>
      </c>
      <c r="O1558" t="s">
        <v>3343</v>
      </c>
      <c r="P1558" t="s">
        <v>3343</v>
      </c>
      <c r="Q1558" t="s">
        <v>3346</v>
      </c>
    </row>
    <row r="1559" spans="1:17" x14ac:dyDescent="0.25">
      <c r="A1559" t="s">
        <v>6723</v>
      </c>
      <c r="B1559" t="s">
        <v>6724</v>
      </c>
      <c r="C1559" t="s">
        <v>2699</v>
      </c>
      <c r="D1559" t="s">
        <v>2700</v>
      </c>
      <c r="E1559">
        <v>1203008</v>
      </c>
      <c r="F1559" t="s">
        <v>102</v>
      </c>
      <c r="G1559" t="s">
        <v>3349</v>
      </c>
      <c r="H1559" t="s">
        <v>3350</v>
      </c>
      <c r="I1559" t="s">
        <v>6968</v>
      </c>
      <c r="J1559" t="s">
        <v>103</v>
      </c>
      <c r="K1559" t="s">
        <v>110</v>
      </c>
      <c r="L1559" t="s">
        <v>3343</v>
      </c>
      <c r="M1559" t="s">
        <v>3344</v>
      </c>
      <c r="N1559" t="s">
        <v>3686</v>
      </c>
      <c r="O1559" t="s">
        <v>3343</v>
      </c>
      <c r="P1559" t="s">
        <v>3343</v>
      </c>
      <c r="Q1559" t="s">
        <v>3346</v>
      </c>
    </row>
    <row r="1560" spans="1:17" x14ac:dyDescent="0.25">
      <c r="A1560" t="s">
        <v>6723</v>
      </c>
      <c r="B1560" t="s">
        <v>6724</v>
      </c>
      <c r="C1560" t="s">
        <v>2699</v>
      </c>
      <c r="D1560" t="s">
        <v>2700</v>
      </c>
      <c r="E1560">
        <v>1203009</v>
      </c>
      <c r="F1560" t="s">
        <v>6969</v>
      </c>
      <c r="G1560" t="s">
        <v>6970</v>
      </c>
      <c r="H1560" t="s">
        <v>3394</v>
      </c>
      <c r="I1560" t="s">
        <v>6971</v>
      </c>
      <c r="J1560" t="s">
        <v>200</v>
      </c>
      <c r="K1560" t="s">
        <v>110</v>
      </c>
      <c r="L1560" t="s">
        <v>3343</v>
      </c>
      <c r="M1560" t="s">
        <v>3344</v>
      </c>
      <c r="N1560" t="s">
        <v>3360</v>
      </c>
      <c r="O1560" t="s">
        <v>3343</v>
      </c>
      <c r="P1560" t="s">
        <v>3343</v>
      </c>
      <c r="Q1560" t="s">
        <v>3346</v>
      </c>
    </row>
    <row r="1561" spans="1:17" x14ac:dyDescent="0.25">
      <c r="A1561" t="s">
        <v>6723</v>
      </c>
      <c r="B1561" t="s">
        <v>6724</v>
      </c>
      <c r="C1561" t="s">
        <v>2699</v>
      </c>
      <c r="D1561" t="s">
        <v>2700</v>
      </c>
      <c r="E1561">
        <v>1203009</v>
      </c>
      <c r="F1561" t="s">
        <v>6969</v>
      </c>
      <c r="G1561" t="s">
        <v>6970</v>
      </c>
      <c r="H1561" t="s">
        <v>3394</v>
      </c>
      <c r="I1561" t="s">
        <v>6972</v>
      </c>
      <c r="J1561" t="s">
        <v>6973</v>
      </c>
      <c r="K1561" t="s">
        <v>110</v>
      </c>
      <c r="L1561" t="s">
        <v>3346</v>
      </c>
      <c r="M1561" t="s">
        <v>3344</v>
      </c>
      <c r="N1561" t="s">
        <v>3360</v>
      </c>
      <c r="O1561" t="s">
        <v>3343</v>
      </c>
      <c r="P1561" t="s">
        <v>3343</v>
      </c>
      <c r="Q1561" t="s">
        <v>3346</v>
      </c>
    </row>
    <row r="1562" spans="1:17" x14ac:dyDescent="0.25">
      <c r="A1562" t="s">
        <v>6723</v>
      </c>
      <c r="B1562" t="s">
        <v>6724</v>
      </c>
      <c r="C1562" t="s">
        <v>2699</v>
      </c>
      <c r="D1562" t="s">
        <v>2700</v>
      </c>
      <c r="E1562">
        <v>1203009</v>
      </c>
      <c r="F1562" t="s">
        <v>6969</v>
      </c>
      <c r="G1562" t="s">
        <v>6970</v>
      </c>
      <c r="H1562" t="s">
        <v>3394</v>
      </c>
      <c r="I1562" t="s">
        <v>6974</v>
      </c>
      <c r="J1562" t="s">
        <v>6975</v>
      </c>
      <c r="K1562" t="s">
        <v>110</v>
      </c>
      <c r="L1562" t="s">
        <v>3346</v>
      </c>
      <c r="M1562" t="s">
        <v>3344</v>
      </c>
      <c r="N1562" t="s">
        <v>3360</v>
      </c>
      <c r="O1562" t="s">
        <v>3343</v>
      </c>
      <c r="P1562" t="s">
        <v>3343</v>
      </c>
      <c r="Q1562" t="s">
        <v>3346</v>
      </c>
    </row>
    <row r="1563" spans="1:17" x14ac:dyDescent="0.25">
      <c r="A1563" t="s">
        <v>6723</v>
      </c>
      <c r="B1563" t="s">
        <v>6724</v>
      </c>
      <c r="C1563" t="s">
        <v>2699</v>
      </c>
      <c r="D1563" t="s">
        <v>2700</v>
      </c>
      <c r="E1563">
        <v>1203009</v>
      </c>
      <c r="F1563" t="s">
        <v>6969</v>
      </c>
      <c r="G1563" t="s">
        <v>6970</v>
      </c>
      <c r="H1563" t="s">
        <v>3394</v>
      </c>
      <c r="I1563" t="s">
        <v>6976</v>
      </c>
      <c r="J1563" t="s">
        <v>6977</v>
      </c>
      <c r="K1563" t="s">
        <v>110</v>
      </c>
      <c r="L1563" t="s">
        <v>3346</v>
      </c>
      <c r="M1563" t="s">
        <v>3344</v>
      </c>
      <c r="N1563" t="s">
        <v>3360</v>
      </c>
      <c r="O1563" t="s">
        <v>3343</v>
      </c>
      <c r="P1563" t="s">
        <v>3343</v>
      </c>
      <c r="Q1563" t="s">
        <v>3346</v>
      </c>
    </row>
    <row r="1564" spans="1:17" x14ac:dyDescent="0.25">
      <c r="A1564" t="s">
        <v>6723</v>
      </c>
      <c r="B1564" t="s">
        <v>6724</v>
      </c>
      <c r="C1564" t="s">
        <v>2699</v>
      </c>
      <c r="D1564" t="s">
        <v>2700</v>
      </c>
      <c r="E1564">
        <v>1203009</v>
      </c>
      <c r="F1564" t="s">
        <v>6969</v>
      </c>
      <c r="G1564" t="s">
        <v>6970</v>
      </c>
      <c r="H1564" t="s">
        <v>3394</v>
      </c>
      <c r="I1564" t="s">
        <v>6978</v>
      </c>
      <c r="J1564" t="s">
        <v>6979</v>
      </c>
      <c r="K1564" t="s">
        <v>110</v>
      </c>
      <c r="L1564" t="s">
        <v>3346</v>
      </c>
      <c r="M1564" t="s">
        <v>3344</v>
      </c>
      <c r="N1564" t="s">
        <v>3360</v>
      </c>
      <c r="O1564" t="s">
        <v>3343</v>
      </c>
      <c r="P1564" t="s">
        <v>3343</v>
      </c>
      <c r="Q1564" t="s">
        <v>3346</v>
      </c>
    </row>
    <row r="1565" spans="1:17" x14ac:dyDescent="0.25">
      <c r="A1565" t="s">
        <v>6723</v>
      </c>
      <c r="B1565" t="s">
        <v>6724</v>
      </c>
      <c r="C1565" t="s">
        <v>2699</v>
      </c>
      <c r="D1565" t="s">
        <v>2700</v>
      </c>
      <c r="E1565">
        <v>1203009</v>
      </c>
      <c r="F1565" t="s">
        <v>6969</v>
      </c>
      <c r="G1565" t="s">
        <v>6970</v>
      </c>
      <c r="H1565" t="s">
        <v>3394</v>
      </c>
      <c r="I1565" t="s">
        <v>6980</v>
      </c>
      <c r="J1565" t="s">
        <v>6981</v>
      </c>
      <c r="K1565" t="s">
        <v>110</v>
      </c>
      <c r="L1565" t="s">
        <v>3346</v>
      </c>
      <c r="M1565" t="s">
        <v>3344</v>
      </c>
      <c r="N1565" t="s">
        <v>3360</v>
      </c>
      <c r="O1565" t="s">
        <v>3343</v>
      </c>
      <c r="P1565" t="s">
        <v>3343</v>
      </c>
      <c r="Q1565" t="s">
        <v>3346</v>
      </c>
    </row>
    <row r="1566" spans="1:17" x14ac:dyDescent="0.25">
      <c r="A1566" t="s">
        <v>6723</v>
      </c>
      <c r="B1566" t="s">
        <v>6724</v>
      </c>
      <c r="C1566" t="s">
        <v>2699</v>
      </c>
      <c r="D1566" t="s">
        <v>2700</v>
      </c>
      <c r="E1566">
        <v>1203010</v>
      </c>
      <c r="F1566" t="s">
        <v>6982</v>
      </c>
      <c r="G1566" t="s">
        <v>6983</v>
      </c>
      <c r="H1566" t="s">
        <v>6984</v>
      </c>
      <c r="I1566" t="s">
        <v>6985</v>
      </c>
      <c r="J1566" t="s">
        <v>6986</v>
      </c>
      <c r="K1566" t="s">
        <v>110</v>
      </c>
      <c r="L1566" t="s">
        <v>3343</v>
      </c>
      <c r="M1566" t="s">
        <v>3344</v>
      </c>
      <c r="N1566" t="s">
        <v>3345</v>
      </c>
      <c r="O1566" t="s">
        <v>3346</v>
      </c>
      <c r="P1566" t="s">
        <v>3343</v>
      </c>
      <c r="Q1566" t="s">
        <v>3346</v>
      </c>
    </row>
    <row r="1567" spans="1:17" x14ac:dyDescent="0.25">
      <c r="A1567" t="s">
        <v>6723</v>
      </c>
      <c r="B1567" t="s">
        <v>6724</v>
      </c>
      <c r="C1567" t="s">
        <v>2699</v>
      </c>
      <c r="D1567" t="s">
        <v>2700</v>
      </c>
      <c r="E1567">
        <v>1203011</v>
      </c>
      <c r="F1567" t="s">
        <v>6987</v>
      </c>
      <c r="G1567" t="s">
        <v>6988</v>
      </c>
      <c r="H1567" t="s">
        <v>3526</v>
      </c>
      <c r="I1567" t="s">
        <v>6989</v>
      </c>
      <c r="J1567" t="s">
        <v>935</v>
      </c>
      <c r="K1567" t="s">
        <v>110</v>
      </c>
      <c r="L1567" t="s">
        <v>3343</v>
      </c>
      <c r="M1567" t="s">
        <v>3344</v>
      </c>
      <c r="N1567" t="s">
        <v>3345</v>
      </c>
      <c r="O1567" t="s">
        <v>3343</v>
      </c>
      <c r="P1567" t="s">
        <v>3343</v>
      </c>
      <c r="Q1567" t="s">
        <v>3346</v>
      </c>
    </row>
    <row r="1568" spans="1:17" x14ac:dyDescent="0.25">
      <c r="A1568" t="s">
        <v>6723</v>
      </c>
      <c r="B1568" t="s">
        <v>6724</v>
      </c>
      <c r="C1568" t="s">
        <v>2699</v>
      </c>
      <c r="D1568" t="s">
        <v>2700</v>
      </c>
      <c r="E1568">
        <v>1203011</v>
      </c>
      <c r="F1568" t="s">
        <v>6987</v>
      </c>
      <c r="G1568" t="s">
        <v>6988</v>
      </c>
      <c r="H1568" t="s">
        <v>3526</v>
      </c>
      <c r="I1568" t="s">
        <v>6990</v>
      </c>
      <c r="J1568" t="s">
        <v>605</v>
      </c>
      <c r="K1568" t="s">
        <v>110</v>
      </c>
      <c r="L1568" t="s">
        <v>3346</v>
      </c>
      <c r="M1568" t="s">
        <v>3344</v>
      </c>
      <c r="N1568" t="s">
        <v>3345</v>
      </c>
      <c r="O1568" t="s">
        <v>3343</v>
      </c>
      <c r="P1568" t="s">
        <v>3343</v>
      </c>
      <c r="Q1568" t="s">
        <v>3346</v>
      </c>
    </row>
    <row r="1569" spans="1:17" x14ac:dyDescent="0.25">
      <c r="A1569" t="s">
        <v>6723</v>
      </c>
      <c r="B1569" t="s">
        <v>6724</v>
      </c>
      <c r="C1569" t="s">
        <v>2699</v>
      </c>
      <c r="D1569" t="s">
        <v>2700</v>
      </c>
      <c r="E1569">
        <v>1203012</v>
      </c>
      <c r="F1569" t="s">
        <v>6991</v>
      </c>
      <c r="G1569" t="s">
        <v>6992</v>
      </c>
      <c r="H1569" t="s">
        <v>4404</v>
      </c>
      <c r="I1569" t="s">
        <v>6993</v>
      </c>
      <c r="J1569" t="s">
        <v>6994</v>
      </c>
      <c r="K1569" t="s">
        <v>110</v>
      </c>
      <c r="L1569" t="s">
        <v>3343</v>
      </c>
      <c r="M1569" t="s">
        <v>3344</v>
      </c>
      <c r="N1569" t="s">
        <v>3345</v>
      </c>
      <c r="O1569" t="s">
        <v>3343</v>
      </c>
      <c r="P1569" t="s">
        <v>3343</v>
      </c>
      <c r="Q1569" t="s">
        <v>3346</v>
      </c>
    </row>
    <row r="1570" spans="1:17" x14ac:dyDescent="0.25">
      <c r="A1570" t="s">
        <v>6723</v>
      </c>
      <c r="B1570" t="s">
        <v>6724</v>
      </c>
      <c r="C1570" t="s">
        <v>2699</v>
      </c>
      <c r="D1570" t="s">
        <v>2700</v>
      </c>
      <c r="E1570">
        <v>1203012</v>
      </c>
      <c r="F1570" t="s">
        <v>6991</v>
      </c>
      <c r="G1570" t="s">
        <v>6992</v>
      </c>
      <c r="H1570" t="s">
        <v>4404</v>
      </c>
      <c r="I1570" t="s">
        <v>6995</v>
      </c>
      <c r="J1570" t="s">
        <v>200</v>
      </c>
      <c r="K1570" t="s">
        <v>110</v>
      </c>
      <c r="L1570" t="s">
        <v>3346</v>
      </c>
      <c r="M1570" t="s">
        <v>3344</v>
      </c>
      <c r="N1570" t="s">
        <v>3345</v>
      </c>
      <c r="O1570" t="s">
        <v>3343</v>
      </c>
      <c r="P1570" t="s">
        <v>3343</v>
      </c>
      <c r="Q1570" t="s">
        <v>3346</v>
      </c>
    </row>
    <row r="1571" spans="1:17" x14ac:dyDescent="0.25">
      <c r="A1571" t="s">
        <v>6723</v>
      </c>
      <c r="B1571" t="s">
        <v>6724</v>
      </c>
      <c r="C1571" t="s">
        <v>2699</v>
      </c>
      <c r="D1571" t="s">
        <v>2700</v>
      </c>
      <c r="E1571">
        <v>1203012</v>
      </c>
      <c r="F1571" t="s">
        <v>6991</v>
      </c>
      <c r="G1571" t="s">
        <v>6992</v>
      </c>
      <c r="H1571" t="s">
        <v>4404</v>
      </c>
      <c r="I1571" t="s">
        <v>6996</v>
      </c>
      <c r="J1571" t="s">
        <v>6997</v>
      </c>
      <c r="K1571" t="s">
        <v>110</v>
      </c>
      <c r="L1571" t="s">
        <v>3346</v>
      </c>
      <c r="M1571" t="s">
        <v>3344</v>
      </c>
      <c r="N1571" t="s">
        <v>3345</v>
      </c>
      <c r="O1571" t="s">
        <v>3343</v>
      </c>
      <c r="P1571" t="s">
        <v>3343</v>
      </c>
      <c r="Q1571" t="s">
        <v>3346</v>
      </c>
    </row>
    <row r="1572" spans="1:17" x14ac:dyDescent="0.25">
      <c r="A1572" t="s">
        <v>6723</v>
      </c>
      <c r="B1572" t="s">
        <v>6724</v>
      </c>
      <c r="C1572" t="s">
        <v>2699</v>
      </c>
      <c r="D1572" t="s">
        <v>2700</v>
      </c>
      <c r="E1572">
        <v>1203012</v>
      </c>
      <c r="F1572" t="s">
        <v>6991</v>
      </c>
      <c r="G1572" t="s">
        <v>6992</v>
      </c>
      <c r="H1572" t="s">
        <v>4404</v>
      </c>
      <c r="I1572" t="s">
        <v>6998</v>
      </c>
      <c r="J1572" t="s">
        <v>6999</v>
      </c>
      <c r="K1572" t="s">
        <v>110</v>
      </c>
      <c r="L1572" t="s">
        <v>3346</v>
      </c>
      <c r="M1572" t="s">
        <v>3344</v>
      </c>
      <c r="N1572" t="s">
        <v>3345</v>
      </c>
      <c r="O1572" t="s">
        <v>3343</v>
      </c>
      <c r="P1572" t="s">
        <v>3343</v>
      </c>
      <c r="Q1572" t="s">
        <v>3346</v>
      </c>
    </row>
    <row r="1573" spans="1:17" x14ac:dyDescent="0.25">
      <c r="A1573" t="s">
        <v>6723</v>
      </c>
      <c r="B1573" t="s">
        <v>6724</v>
      </c>
      <c r="C1573" t="s">
        <v>2699</v>
      </c>
      <c r="D1573" t="s">
        <v>2700</v>
      </c>
      <c r="E1573">
        <v>1203013</v>
      </c>
      <c r="F1573" t="s">
        <v>1408</v>
      </c>
      <c r="G1573" t="s">
        <v>3497</v>
      </c>
      <c r="H1573" t="s">
        <v>3498</v>
      </c>
      <c r="I1573" t="s">
        <v>7000</v>
      </c>
      <c r="J1573" t="s">
        <v>895</v>
      </c>
      <c r="K1573" t="s">
        <v>110</v>
      </c>
      <c r="L1573" t="s">
        <v>3343</v>
      </c>
      <c r="M1573" t="s">
        <v>3344</v>
      </c>
      <c r="N1573" t="s">
        <v>3360</v>
      </c>
      <c r="O1573" t="s">
        <v>3343</v>
      </c>
      <c r="P1573" t="s">
        <v>3343</v>
      </c>
      <c r="Q1573" t="s">
        <v>3346</v>
      </c>
    </row>
    <row r="1574" spans="1:17" x14ac:dyDescent="0.25">
      <c r="A1574" t="s">
        <v>6723</v>
      </c>
      <c r="B1574" t="s">
        <v>6724</v>
      </c>
      <c r="C1574" t="s">
        <v>2699</v>
      </c>
      <c r="D1574" t="s">
        <v>2700</v>
      </c>
      <c r="E1574">
        <v>1203014</v>
      </c>
      <c r="F1574" t="s">
        <v>3044</v>
      </c>
      <c r="G1574" t="s">
        <v>7001</v>
      </c>
      <c r="H1574" t="s">
        <v>3357</v>
      </c>
      <c r="I1574" t="s">
        <v>7002</v>
      </c>
      <c r="J1574" t="s">
        <v>6852</v>
      </c>
      <c r="K1574" t="s">
        <v>110</v>
      </c>
      <c r="L1574" t="s">
        <v>3343</v>
      </c>
      <c r="M1574" t="s">
        <v>3344</v>
      </c>
      <c r="N1574" t="s">
        <v>3360</v>
      </c>
      <c r="O1574" t="s">
        <v>3343</v>
      </c>
      <c r="P1574" t="s">
        <v>3343</v>
      </c>
      <c r="Q1574" t="s">
        <v>3346</v>
      </c>
    </row>
    <row r="1575" spans="1:17" x14ac:dyDescent="0.25">
      <c r="A1575" t="s">
        <v>6723</v>
      </c>
      <c r="B1575" t="s">
        <v>6724</v>
      </c>
      <c r="C1575" t="s">
        <v>2699</v>
      </c>
      <c r="D1575" t="s">
        <v>2700</v>
      </c>
      <c r="E1575">
        <v>1203015</v>
      </c>
      <c r="F1575" t="s">
        <v>128</v>
      </c>
      <c r="G1575" t="s">
        <v>4583</v>
      </c>
      <c r="H1575" t="s">
        <v>3701</v>
      </c>
      <c r="I1575" t="s">
        <v>7003</v>
      </c>
      <c r="J1575" t="s">
        <v>935</v>
      </c>
      <c r="K1575" t="s">
        <v>110</v>
      </c>
      <c r="L1575" t="s">
        <v>3343</v>
      </c>
      <c r="M1575" t="s">
        <v>3477</v>
      </c>
      <c r="N1575" t="s">
        <v>7004</v>
      </c>
      <c r="O1575" t="s">
        <v>3346</v>
      </c>
      <c r="P1575" t="s">
        <v>3346</v>
      </c>
      <c r="Q1575" t="s">
        <v>3346</v>
      </c>
    </row>
    <row r="1576" spans="1:17" x14ac:dyDescent="0.25">
      <c r="A1576" t="s">
        <v>6723</v>
      </c>
      <c r="B1576" t="s">
        <v>6724</v>
      </c>
      <c r="C1576" t="s">
        <v>2699</v>
      </c>
      <c r="D1576" t="s">
        <v>2700</v>
      </c>
      <c r="E1576">
        <v>1203016</v>
      </c>
      <c r="F1576" t="s">
        <v>156</v>
      </c>
      <c r="G1576" t="s">
        <v>3393</v>
      </c>
      <c r="H1576" t="s">
        <v>3394</v>
      </c>
      <c r="I1576" t="s">
        <v>7005</v>
      </c>
      <c r="J1576" t="s">
        <v>3396</v>
      </c>
      <c r="K1576" t="s">
        <v>110</v>
      </c>
      <c r="L1576" t="s">
        <v>3343</v>
      </c>
      <c r="M1576" t="s">
        <v>3477</v>
      </c>
      <c r="N1576" t="s">
        <v>3603</v>
      </c>
      <c r="O1576" t="s">
        <v>3346</v>
      </c>
      <c r="P1576" t="s">
        <v>3346</v>
      </c>
      <c r="Q1576" t="s">
        <v>3346</v>
      </c>
    </row>
    <row r="1577" spans="1:17" x14ac:dyDescent="0.25">
      <c r="A1577" t="s">
        <v>6723</v>
      </c>
      <c r="B1577" t="s">
        <v>6724</v>
      </c>
      <c r="C1577" t="s">
        <v>7006</v>
      </c>
      <c r="D1577" t="s">
        <v>7007</v>
      </c>
      <c r="E1577">
        <v>1204001</v>
      </c>
      <c r="F1577" t="s">
        <v>7008</v>
      </c>
      <c r="G1577" t="s">
        <v>7009</v>
      </c>
      <c r="H1577" t="s">
        <v>3634</v>
      </c>
      <c r="I1577" t="s">
        <v>7010</v>
      </c>
      <c r="J1577" t="s">
        <v>605</v>
      </c>
      <c r="K1577" t="s">
        <v>110</v>
      </c>
      <c r="L1577" t="s">
        <v>3343</v>
      </c>
      <c r="M1577" t="s">
        <v>3344</v>
      </c>
      <c r="N1577" t="s">
        <v>3345</v>
      </c>
      <c r="O1577" t="s">
        <v>3343</v>
      </c>
      <c r="P1577" t="s">
        <v>3343</v>
      </c>
      <c r="Q1577" t="s">
        <v>3346</v>
      </c>
    </row>
    <row r="1578" spans="1:17" x14ac:dyDescent="0.25">
      <c r="A1578" t="s">
        <v>6723</v>
      </c>
      <c r="B1578" t="s">
        <v>6724</v>
      </c>
      <c r="C1578" t="s">
        <v>7006</v>
      </c>
      <c r="D1578" t="s">
        <v>7007</v>
      </c>
      <c r="E1578">
        <v>1204001</v>
      </c>
      <c r="F1578" t="s">
        <v>7008</v>
      </c>
      <c r="G1578" t="s">
        <v>7009</v>
      </c>
      <c r="H1578" t="s">
        <v>3634</v>
      </c>
      <c r="I1578" t="s">
        <v>7011</v>
      </c>
      <c r="J1578" t="s">
        <v>7012</v>
      </c>
      <c r="K1578" t="s">
        <v>110</v>
      </c>
      <c r="L1578" t="s">
        <v>3346</v>
      </c>
      <c r="M1578" t="s">
        <v>3344</v>
      </c>
      <c r="N1578" t="s">
        <v>3345</v>
      </c>
      <c r="O1578" t="s">
        <v>3343</v>
      </c>
      <c r="P1578" t="s">
        <v>3343</v>
      </c>
      <c r="Q1578" t="s">
        <v>3346</v>
      </c>
    </row>
    <row r="1579" spans="1:17" x14ac:dyDescent="0.25">
      <c r="A1579" t="s">
        <v>6723</v>
      </c>
      <c r="B1579" t="s">
        <v>6724</v>
      </c>
      <c r="C1579" t="s">
        <v>7006</v>
      </c>
      <c r="D1579" t="s">
        <v>7007</v>
      </c>
      <c r="E1579">
        <v>1204002</v>
      </c>
      <c r="F1579" t="s">
        <v>7013</v>
      </c>
      <c r="G1579" t="s">
        <v>7014</v>
      </c>
      <c r="H1579" t="s">
        <v>7015</v>
      </c>
      <c r="I1579" t="s">
        <v>7016</v>
      </c>
      <c r="J1579" t="s">
        <v>7017</v>
      </c>
      <c r="K1579" t="s">
        <v>110</v>
      </c>
      <c r="L1579" t="s">
        <v>3343</v>
      </c>
      <c r="M1579" t="s">
        <v>3344</v>
      </c>
      <c r="N1579" t="s">
        <v>3345</v>
      </c>
      <c r="O1579" t="s">
        <v>3343</v>
      </c>
      <c r="P1579" t="s">
        <v>3343</v>
      </c>
      <c r="Q1579" t="s">
        <v>3346</v>
      </c>
    </row>
    <row r="1580" spans="1:17" x14ac:dyDescent="0.25">
      <c r="A1580" t="s">
        <v>6723</v>
      </c>
      <c r="B1580" t="s">
        <v>6724</v>
      </c>
      <c r="C1580" t="s">
        <v>7006</v>
      </c>
      <c r="D1580" t="s">
        <v>7007</v>
      </c>
      <c r="E1580">
        <v>1204003</v>
      </c>
      <c r="F1580" t="s">
        <v>102</v>
      </c>
      <c r="G1580" t="s">
        <v>3349</v>
      </c>
      <c r="H1580" t="s">
        <v>3350</v>
      </c>
      <c r="I1580" t="s">
        <v>7018</v>
      </c>
      <c r="J1580" t="s">
        <v>103</v>
      </c>
      <c r="K1580" t="s">
        <v>110</v>
      </c>
      <c r="L1580" t="s">
        <v>3343</v>
      </c>
      <c r="M1580" t="s">
        <v>3344</v>
      </c>
      <c r="N1580" t="s">
        <v>3627</v>
      </c>
      <c r="O1580" t="s">
        <v>3343</v>
      </c>
      <c r="P1580" t="s">
        <v>3343</v>
      </c>
      <c r="Q1580" t="s">
        <v>3346</v>
      </c>
    </row>
    <row r="1581" spans="1:17" x14ac:dyDescent="0.25">
      <c r="A1581" t="s">
        <v>6723</v>
      </c>
      <c r="B1581" t="s">
        <v>6724</v>
      </c>
      <c r="C1581" t="s">
        <v>7006</v>
      </c>
      <c r="D1581" t="s">
        <v>7007</v>
      </c>
      <c r="E1581">
        <v>1204003</v>
      </c>
      <c r="F1581" t="s">
        <v>102</v>
      </c>
      <c r="G1581" t="s">
        <v>3349</v>
      </c>
      <c r="H1581" t="s">
        <v>3350</v>
      </c>
      <c r="I1581" t="s">
        <v>7019</v>
      </c>
      <c r="J1581" t="s">
        <v>7020</v>
      </c>
      <c r="K1581" t="s">
        <v>110</v>
      </c>
      <c r="L1581" t="s">
        <v>3346</v>
      </c>
      <c r="M1581" t="s">
        <v>3344</v>
      </c>
      <c r="N1581" t="s">
        <v>3627</v>
      </c>
      <c r="O1581" t="s">
        <v>3343</v>
      </c>
      <c r="P1581" t="s">
        <v>3343</v>
      </c>
      <c r="Q1581" t="s">
        <v>3346</v>
      </c>
    </row>
    <row r="1582" spans="1:17" x14ac:dyDescent="0.25">
      <c r="A1582" t="s">
        <v>6723</v>
      </c>
      <c r="B1582" t="s">
        <v>6724</v>
      </c>
      <c r="C1582" t="s">
        <v>7006</v>
      </c>
      <c r="D1582" t="s">
        <v>7007</v>
      </c>
      <c r="E1582">
        <v>1204005</v>
      </c>
      <c r="F1582" t="s">
        <v>114</v>
      </c>
      <c r="G1582" t="s">
        <v>3705</v>
      </c>
      <c r="H1582" t="s">
        <v>3350</v>
      </c>
      <c r="I1582" t="s">
        <v>7021</v>
      </c>
      <c r="J1582" t="s">
        <v>116</v>
      </c>
      <c r="K1582" t="s">
        <v>110</v>
      </c>
      <c r="L1582" t="s">
        <v>3343</v>
      </c>
      <c r="M1582" t="s">
        <v>3344</v>
      </c>
      <c r="N1582" t="s">
        <v>3627</v>
      </c>
      <c r="O1582" t="s">
        <v>3343</v>
      </c>
      <c r="P1582" t="s">
        <v>3343</v>
      </c>
      <c r="Q1582" t="s">
        <v>3346</v>
      </c>
    </row>
    <row r="1583" spans="1:17" x14ac:dyDescent="0.25">
      <c r="A1583" t="s">
        <v>6723</v>
      </c>
      <c r="B1583" t="s">
        <v>6724</v>
      </c>
      <c r="C1583" t="s">
        <v>7006</v>
      </c>
      <c r="D1583" t="s">
        <v>7007</v>
      </c>
      <c r="E1583">
        <v>1204005</v>
      </c>
      <c r="F1583" t="s">
        <v>114</v>
      </c>
      <c r="G1583" t="s">
        <v>3705</v>
      </c>
      <c r="H1583" t="s">
        <v>3350</v>
      </c>
      <c r="I1583" t="s">
        <v>7022</v>
      </c>
      <c r="J1583" t="s">
        <v>7023</v>
      </c>
      <c r="K1583" t="s">
        <v>110</v>
      </c>
      <c r="L1583" t="s">
        <v>3346</v>
      </c>
      <c r="M1583" t="s">
        <v>3344</v>
      </c>
      <c r="N1583" t="s">
        <v>3627</v>
      </c>
      <c r="O1583" t="s">
        <v>3343</v>
      </c>
      <c r="P1583" t="s">
        <v>3343</v>
      </c>
      <c r="Q1583" t="s">
        <v>3346</v>
      </c>
    </row>
    <row r="1584" spans="1:17" x14ac:dyDescent="0.25">
      <c r="A1584" t="s">
        <v>6723</v>
      </c>
      <c r="B1584" t="s">
        <v>6724</v>
      </c>
      <c r="C1584" t="s">
        <v>7006</v>
      </c>
      <c r="D1584" t="s">
        <v>7007</v>
      </c>
      <c r="E1584">
        <v>1204006</v>
      </c>
      <c r="F1584" t="s">
        <v>7024</v>
      </c>
      <c r="G1584" t="s">
        <v>7025</v>
      </c>
      <c r="H1584" t="s">
        <v>4121</v>
      </c>
      <c r="I1584" t="s">
        <v>7026</v>
      </c>
      <c r="J1584" t="s">
        <v>7027</v>
      </c>
      <c r="K1584" t="s">
        <v>110</v>
      </c>
      <c r="L1584" t="s">
        <v>3343</v>
      </c>
      <c r="M1584" t="s">
        <v>4011</v>
      </c>
      <c r="N1584" t="s">
        <v>4186</v>
      </c>
      <c r="O1584" t="s">
        <v>3346</v>
      </c>
      <c r="P1584" t="s">
        <v>3343</v>
      </c>
      <c r="Q1584" t="s">
        <v>3346</v>
      </c>
    </row>
    <row r="1585" spans="1:17" x14ac:dyDescent="0.25">
      <c r="A1585" t="s">
        <v>6723</v>
      </c>
      <c r="B1585" t="s">
        <v>6724</v>
      </c>
      <c r="C1585" t="s">
        <v>7006</v>
      </c>
      <c r="D1585" t="s">
        <v>7007</v>
      </c>
      <c r="E1585">
        <v>1204006</v>
      </c>
      <c r="F1585" t="s">
        <v>7024</v>
      </c>
      <c r="G1585" t="s">
        <v>7025</v>
      </c>
      <c r="H1585" t="s">
        <v>4121</v>
      </c>
      <c r="I1585" t="s">
        <v>7028</v>
      </c>
      <c r="J1585" t="s">
        <v>7029</v>
      </c>
      <c r="K1585" t="s">
        <v>110</v>
      </c>
      <c r="L1585" t="s">
        <v>3346</v>
      </c>
      <c r="M1585" t="s">
        <v>4011</v>
      </c>
      <c r="N1585" t="s">
        <v>4186</v>
      </c>
      <c r="O1585" t="s">
        <v>3346</v>
      </c>
      <c r="P1585" t="s">
        <v>3343</v>
      </c>
      <c r="Q1585" t="s">
        <v>3346</v>
      </c>
    </row>
    <row r="1586" spans="1:17" x14ac:dyDescent="0.25">
      <c r="A1586" t="s">
        <v>6723</v>
      </c>
      <c r="B1586" t="s">
        <v>6724</v>
      </c>
      <c r="C1586" t="s">
        <v>7006</v>
      </c>
      <c r="D1586" t="s">
        <v>7007</v>
      </c>
      <c r="E1586">
        <v>1204006</v>
      </c>
      <c r="F1586" t="s">
        <v>7024</v>
      </c>
      <c r="G1586" t="s">
        <v>7025</v>
      </c>
      <c r="H1586" t="s">
        <v>4121</v>
      </c>
      <c r="I1586" t="s">
        <v>7030</v>
      </c>
      <c r="J1586" t="s">
        <v>7031</v>
      </c>
      <c r="K1586" t="s">
        <v>110</v>
      </c>
      <c r="L1586" t="s">
        <v>3346</v>
      </c>
      <c r="M1586" t="s">
        <v>4011</v>
      </c>
      <c r="N1586" t="s">
        <v>4186</v>
      </c>
      <c r="O1586" t="s">
        <v>3346</v>
      </c>
      <c r="P1586" t="s">
        <v>3343</v>
      </c>
      <c r="Q1586" t="s">
        <v>3346</v>
      </c>
    </row>
    <row r="1587" spans="1:17" x14ac:dyDescent="0.25">
      <c r="A1587" t="s">
        <v>6723</v>
      </c>
      <c r="B1587" t="s">
        <v>6724</v>
      </c>
      <c r="C1587" t="s">
        <v>7006</v>
      </c>
      <c r="D1587" t="s">
        <v>7007</v>
      </c>
      <c r="E1587">
        <v>1204006</v>
      </c>
      <c r="F1587" t="s">
        <v>7024</v>
      </c>
      <c r="G1587" t="s">
        <v>7025</v>
      </c>
      <c r="H1587" t="s">
        <v>4121</v>
      </c>
      <c r="I1587" t="s">
        <v>7032</v>
      </c>
      <c r="J1587" t="s">
        <v>7033</v>
      </c>
      <c r="K1587" t="s">
        <v>110</v>
      </c>
      <c r="L1587" t="s">
        <v>3346</v>
      </c>
      <c r="M1587" t="s">
        <v>4011</v>
      </c>
      <c r="N1587" t="s">
        <v>4186</v>
      </c>
      <c r="O1587" t="s">
        <v>3346</v>
      </c>
      <c r="P1587" t="s">
        <v>3343</v>
      </c>
      <c r="Q1587" t="s">
        <v>3346</v>
      </c>
    </row>
    <row r="1588" spans="1:17" x14ac:dyDescent="0.25">
      <c r="A1588" t="s">
        <v>6723</v>
      </c>
      <c r="B1588" t="s">
        <v>6724</v>
      </c>
      <c r="C1588" t="s">
        <v>7006</v>
      </c>
      <c r="D1588" t="s">
        <v>7007</v>
      </c>
      <c r="E1588">
        <v>1204007</v>
      </c>
      <c r="F1588" t="s">
        <v>7034</v>
      </c>
      <c r="G1588" t="s">
        <v>7035</v>
      </c>
      <c r="H1588" t="s">
        <v>7036</v>
      </c>
      <c r="I1588" t="s">
        <v>7037</v>
      </c>
      <c r="J1588" t="s">
        <v>7038</v>
      </c>
      <c r="K1588" t="s">
        <v>110</v>
      </c>
      <c r="L1588" t="s">
        <v>3343</v>
      </c>
      <c r="M1588" t="s">
        <v>4011</v>
      </c>
      <c r="N1588" t="s">
        <v>4186</v>
      </c>
      <c r="O1588" t="s">
        <v>3346</v>
      </c>
      <c r="P1588" t="s">
        <v>3343</v>
      </c>
      <c r="Q1588" t="s">
        <v>3346</v>
      </c>
    </row>
    <row r="1589" spans="1:17" x14ac:dyDescent="0.25">
      <c r="A1589" t="s">
        <v>6723</v>
      </c>
      <c r="B1589" t="s">
        <v>6724</v>
      </c>
      <c r="C1589" t="s">
        <v>7006</v>
      </c>
      <c r="D1589" t="s">
        <v>7007</v>
      </c>
      <c r="E1589">
        <v>1204007</v>
      </c>
      <c r="F1589" t="s">
        <v>7034</v>
      </c>
      <c r="G1589" t="s">
        <v>7035</v>
      </c>
      <c r="H1589" t="s">
        <v>7036</v>
      </c>
      <c r="I1589" t="s">
        <v>7039</v>
      </c>
      <c r="J1589" t="s">
        <v>7040</v>
      </c>
      <c r="K1589" t="s">
        <v>110</v>
      </c>
      <c r="L1589" t="s">
        <v>3346</v>
      </c>
      <c r="M1589" t="s">
        <v>4011</v>
      </c>
      <c r="N1589" t="s">
        <v>4186</v>
      </c>
      <c r="O1589" t="s">
        <v>3346</v>
      </c>
      <c r="P1589" t="s">
        <v>3343</v>
      </c>
      <c r="Q1589" t="s">
        <v>3346</v>
      </c>
    </row>
    <row r="1590" spans="1:17" x14ac:dyDescent="0.25">
      <c r="A1590" t="s">
        <v>6723</v>
      </c>
      <c r="B1590" t="s">
        <v>6724</v>
      </c>
      <c r="C1590" t="s">
        <v>7006</v>
      </c>
      <c r="D1590" t="s">
        <v>7007</v>
      </c>
      <c r="E1590">
        <v>1204007</v>
      </c>
      <c r="F1590" t="s">
        <v>7034</v>
      </c>
      <c r="G1590" t="s">
        <v>7035</v>
      </c>
      <c r="H1590" t="s">
        <v>7036</v>
      </c>
      <c r="I1590" t="s">
        <v>7041</v>
      </c>
      <c r="J1590" t="s">
        <v>7042</v>
      </c>
      <c r="K1590" t="s">
        <v>110</v>
      </c>
      <c r="L1590" t="s">
        <v>3346</v>
      </c>
      <c r="M1590" t="s">
        <v>4011</v>
      </c>
      <c r="N1590" t="s">
        <v>4186</v>
      </c>
      <c r="O1590" t="s">
        <v>3346</v>
      </c>
      <c r="P1590" t="s">
        <v>3343</v>
      </c>
      <c r="Q1590" t="s">
        <v>3346</v>
      </c>
    </row>
    <row r="1591" spans="1:17" x14ac:dyDescent="0.25">
      <c r="A1591" t="s">
        <v>6723</v>
      </c>
      <c r="B1591" t="s">
        <v>6724</v>
      </c>
      <c r="C1591" t="s">
        <v>7006</v>
      </c>
      <c r="D1591" t="s">
        <v>7007</v>
      </c>
      <c r="E1591">
        <v>1204008</v>
      </c>
      <c r="F1591" t="s">
        <v>7043</v>
      </c>
      <c r="G1591" t="s">
        <v>7044</v>
      </c>
      <c r="H1591" t="s">
        <v>5669</v>
      </c>
      <c r="I1591" t="s">
        <v>7045</v>
      </c>
      <c r="J1591" t="s">
        <v>7046</v>
      </c>
      <c r="K1591" t="s">
        <v>110</v>
      </c>
      <c r="L1591" t="s">
        <v>3343</v>
      </c>
      <c r="M1591" t="s">
        <v>3344</v>
      </c>
      <c r="N1591" t="s">
        <v>3345</v>
      </c>
      <c r="O1591" t="s">
        <v>3346</v>
      </c>
      <c r="P1591" t="s">
        <v>3343</v>
      </c>
      <c r="Q1591" t="s">
        <v>3346</v>
      </c>
    </row>
    <row r="1592" spans="1:17" x14ac:dyDescent="0.25">
      <c r="A1592" t="s">
        <v>6723</v>
      </c>
      <c r="B1592" t="s">
        <v>6724</v>
      </c>
      <c r="C1592" t="s">
        <v>7006</v>
      </c>
      <c r="D1592" t="s">
        <v>7007</v>
      </c>
      <c r="E1592">
        <v>1204009</v>
      </c>
      <c r="F1592" t="s">
        <v>7047</v>
      </c>
      <c r="G1592" t="s">
        <v>7048</v>
      </c>
      <c r="H1592" t="s">
        <v>3357</v>
      </c>
      <c r="I1592" t="s">
        <v>7049</v>
      </c>
      <c r="J1592" t="s">
        <v>7050</v>
      </c>
      <c r="K1592" t="s">
        <v>110</v>
      </c>
      <c r="L1592" t="s">
        <v>3343</v>
      </c>
      <c r="M1592" t="s">
        <v>3344</v>
      </c>
      <c r="N1592" t="s">
        <v>3360</v>
      </c>
      <c r="O1592" t="s">
        <v>3343</v>
      </c>
      <c r="P1592" t="s">
        <v>3343</v>
      </c>
      <c r="Q1592" t="s">
        <v>3346</v>
      </c>
    </row>
    <row r="1593" spans="1:17" x14ac:dyDescent="0.25">
      <c r="A1593" t="s">
        <v>6723</v>
      </c>
      <c r="B1593" t="s">
        <v>6724</v>
      </c>
      <c r="C1593" t="s">
        <v>7006</v>
      </c>
      <c r="D1593" t="s">
        <v>7007</v>
      </c>
      <c r="E1593">
        <v>1204009</v>
      </c>
      <c r="F1593" t="s">
        <v>7047</v>
      </c>
      <c r="G1593" t="s">
        <v>7048</v>
      </c>
      <c r="H1593" t="s">
        <v>3357</v>
      </c>
      <c r="I1593" t="s">
        <v>7051</v>
      </c>
      <c r="J1593" t="s">
        <v>6831</v>
      </c>
      <c r="K1593" t="s">
        <v>110</v>
      </c>
      <c r="L1593" t="s">
        <v>3346</v>
      </c>
      <c r="M1593" t="s">
        <v>3344</v>
      </c>
      <c r="N1593" t="s">
        <v>3360</v>
      </c>
      <c r="O1593" t="s">
        <v>3343</v>
      </c>
      <c r="P1593" t="s">
        <v>3343</v>
      </c>
      <c r="Q1593" t="s">
        <v>3346</v>
      </c>
    </row>
    <row r="1594" spans="1:17" x14ac:dyDescent="0.25">
      <c r="A1594" t="s">
        <v>6723</v>
      </c>
      <c r="B1594" t="s">
        <v>6724</v>
      </c>
      <c r="C1594" t="s">
        <v>7006</v>
      </c>
      <c r="D1594" t="s">
        <v>7007</v>
      </c>
      <c r="E1594">
        <v>1204009</v>
      </c>
      <c r="F1594" t="s">
        <v>7047</v>
      </c>
      <c r="G1594" t="s">
        <v>7048</v>
      </c>
      <c r="H1594" t="s">
        <v>3357</v>
      </c>
      <c r="I1594" t="s">
        <v>7052</v>
      </c>
      <c r="J1594" t="s">
        <v>7053</v>
      </c>
      <c r="K1594" t="s">
        <v>110</v>
      </c>
      <c r="L1594" t="s">
        <v>3346</v>
      </c>
      <c r="M1594" t="s">
        <v>3344</v>
      </c>
      <c r="N1594" t="s">
        <v>3360</v>
      </c>
      <c r="O1594" t="s">
        <v>3343</v>
      </c>
      <c r="P1594" t="s">
        <v>3343</v>
      </c>
      <c r="Q1594" t="s">
        <v>3346</v>
      </c>
    </row>
    <row r="1595" spans="1:17" x14ac:dyDescent="0.25">
      <c r="A1595" t="s">
        <v>6723</v>
      </c>
      <c r="B1595" t="s">
        <v>6724</v>
      </c>
      <c r="C1595" t="s">
        <v>7006</v>
      </c>
      <c r="D1595" t="s">
        <v>7007</v>
      </c>
      <c r="E1595">
        <v>1204010</v>
      </c>
      <c r="F1595" t="s">
        <v>867</v>
      </c>
      <c r="G1595" t="s">
        <v>5810</v>
      </c>
      <c r="H1595" t="s">
        <v>3350</v>
      </c>
      <c r="I1595" t="s">
        <v>7054</v>
      </c>
      <c r="J1595" t="s">
        <v>1217</v>
      </c>
      <c r="K1595" t="s">
        <v>110</v>
      </c>
      <c r="L1595" t="s">
        <v>3343</v>
      </c>
      <c r="M1595" t="s">
        <v>3344</v>
      </c>
      <c r="N1595" t="s">
        <v>3627</v>
      </c>
      <c r="O1595" t="s">
        <v>3343</v>
      </c>
      <c r="P1595" t="s">
        <v>3343</v>
      </c>
      <c r="Q1595" t="s">
        <v>3346</v>
      </c>
    </row>
    <row r="1596" spans="1:17" x14ac:dyDescent="0.25">
      <c r="A1596" t="s">
        <v>6723</v>
      </c>
      <c r="B1596" t="s">
        <v>6724</v>
      </c>
      <c r="C1596" t="s">
        <v>7006</v>
      </c>
      <c r="D1596" t="s">
        <v>7007</v>
      </c>
      <c r="E1596">
        <v>1204012</v>
      </c>
      <c r="F1596" t="s">
        <v>1408</v>
      </c>
      <c r="G1596" t="s">
        <v>3497</v>
      </c>
      <c r="H1596" t="s">
        <v>2503</v>
      </c>
      <c r="I1596" t="s">
        <v>7055</v>
      </c>
      <c r="J1596" t="s">
        <v>895</v>
      </c>
      <c r="K1596" t="s">
        <v>110</v>
      </c>
      <c r="L1596" t="s">
        <v>3343</v>
      </c>
      <c r="M1596" t="s">
        <v>3344</v>
      </c>
      <c r="N1596" t="s">
        <v>3360</v>
      </c>
      <c r="O1596" t="s">
        <v>3343</v>
      </c>
      <c r="P1596" t="s">
        <v>3343</v>
      </c>
      <c r="Q1596" t="s">
        <v>3346</v>
      </c>
    </row>
    <row r="1597" spans="1:17" x14ac:dyDescent="0.25">
      <c r="A1597" t="s">
        <v>6723</v>
      </c>
      <c r="B1597" t="s">
        <v>6724</v>
      </c>
      <c r="C1597" t="s">
        <v>7006</v>
      </c>
      <c r="D1597" t="s">
        <v>7007</v>
      </c>
      <c r="E1597">
        <v>1204012</v>
      </c>
      <c r="F1597" t="s">
        <v>1408</v>
      </c>
      <c r="G1597" t="s">
        <v>3497</v>
      </c>
      <c r="H1597" t="s">
        <v>2503</v>
      </c>
      <c r="I1597" t="s">
        <v>7056</v>
      </c>
      <c r="J1597" t="s">
        <v>7057</v>
      </c>
      <c r="K1597" t="s">
        <v>110</v>
      </c>
      <c r="L1597" t="s">
        <v>3346</v>
      </c>
      <c r="M1597" t="s">
        <v>3344</v>
      </c>
      <c r="N1597" t="s">
        <v>3360</v>
      </c>
      <c r="O1597" t="s">
        <v>3343</v>
      </c>
      <c r="P1597" t="s">
        <v>3343</v>
      </c>
      <c r="Q1597" t="s">
        <v>3346</v>
      </c>
    </row>
    <row r="1598" spans="1:17" x14ac:dyDescent="0.25">
      <c r="A1598" t="s">
        <v>6723</v>
      </c>
      <c r="B1598" t="s">
        <v>6724</v>
      </c>
      <c r="C1598" t="s">
        <v>7006</v>
      </c>
      <c r="D1598" t="s">
        <v>7007</v>
      </c>
      <c r="E1598">
        <v>1204013</v>
      </c>
      <c r="F1598" t="s">
        <v>600</v>
      </c>
      <c r="G1598" t="s">
        <v>3500</v>
      </c>
      <c r="H1598" t="s">
        <v>2503</v>
      </c>
      <c r="I1598" t="s">
        <v>7058</v>
      </c>
      <c r="J1598" t="s">
        <v>1579</v>
      </c>
      <c r="K1598" t="s">
        <v>110</v>
      </c>
      <c r="L1598" t="s">
        <v>3343</v>
      </c>
      <c r="M1598" t="s">
        <v>3344</v>
      </c>
      <c r="N1598" t="s">
        <v>3360</v>
      </c>
      <c r="O1598" t="s">
        <v>3343</v>
      </c>
      <c r="P1598" t="s">
        <v>3343</v>
      </c>
      <c r="Q1598" t="s">
        <v>3346</v>
      </c>
    </row>
    <row r="1599" spans="1:17" x14ac:dyDescent="0.25">
      <c r="A1599" t="s">
        <v>6723</v>
      </c>
      <c r="B1599" t="s">
        <v>6724</v>
      </c>
      <c r="C1599" t="s">
        <v>7006</v>
      </c>
      <c r="D1599" t="s">
        <v>7007</v>
      </c>
      <c r="E1599">
        <v>1204013</v>
      </c>
      <c r="F1599" t="s">
        <v>600</v>
      </c>
      <c r="G1599" t="s">
        <v>3500</v>
      </c>
      <c r="H1599" t="s">
        <v>2503</v>
      </c>
      <c r="I1599" t="s">
        <v>7059</v>
      </c>
      <c r="J1599" t="s">
        <v>7057</v>
      </c>
      <c r="K1599" t="s">
        <v>110</v>
      </c>
      <c r="L1599" t="s">
        <v>3346</v>
      </c>
      <c r="M1599" t="s">
        <v>3344</v>
      </c>
      <c r="N1599" t="s">
        <v>3360</v>
      </c>
      <c r="O1599" t="s">
        <v>3343</v>
      </c>
      <c r="P1599" t="s">
        <v>3343</v>
      </c>
      <c r="Q1599" t="s">
        <v>3346</v>
      </c>
    </row>
    <row r="1600" spans="1:17" x14ac:dyDescent="0.25">
      <c r="A1600" t="s">
        <v>6723</v>
      </c>
      <c r="B1600" t="s">
        <v>6724</v>
      </c>
      <c r="C1600" t="s">
        <v>7006</v>
      </c>
      <c r="D1600" t="s">
        <v>7007</v>
      </c>
      <c r="E1600">
        <v>1204014</v>
      </c>
      <c r="F1600" t="s">
        <v>375</v>
      </c>
      <c r="G1600" t="s">
        <v>7060</v>
      </c>
      <c r="H1600" t="s">
        <v>3350</v>
      </c>
      <c r="I1600" t="s">
        <v>7061</v>
      </c>
      <c r="J1600" t="s">
        <v>461</v>
      </c>
      <c r="K1600" t="s">
        <v>110</v>
      </c>
      <c r="L1600" t="s">
        <v>3343</v>
      </c>
      <c r="M1600" t="s">
        <v>3344</v>
      </c>
      <c r="N1600" t="s">
        <v>3627</v>
      </c>
      <c r="O1600" t="s">
        <v>3343</v>
      </c>
      <c r="P1600" t="s">
        <v>3343</v>
      </c>
      <c r="Q1600" t="s">
        <v>3346</v>
      </c>
    </row>
    <row r="1601" spans="1:17" x14ac:dyDescent="0.25">
      <c r="A1601" t="s">
        <v>6723</v>
      </c>
      <c r="B1601" t="s">
        <v>6724</v>
      </c>
      <c r="C1601" t="s">
        <v>7006</v>
      </c>
      <c r="D1601" t="s">
        <v>7007</v>
      </c>
      <c r="E1601">
        <v>1204015</v>
      </c>
      <c r="F1601" t="s">
        <v>51</v>
      </c>
      <c r="G1601" t="s">
        <v>3655</v>
      </c>
      <c r="H1601" t="s">
        <v>3350</v>
      </c>
      <c r="I1601" t="s">
        <v>7062</v>
      </c>
      <c r="J1601" t="s">
        <v>224</v>
      </c>
      <c r="K1601" t="s">
        <v>110</v>
      </c>
      <c r="L1601" t="s">
        <v>3343</v>
      </c>
      <c r="M1601" t="s">
        <v>3344</v>
      </c>
      <c r="N1601" t="s">
        <v>3627</v>
      </c>
      <c r="O1601" t="s">
        <v>3343</v>
      </c>
      <c r="P1601" t="s">
        <v>3343</v>
      </c>
      <c r="Q1601" t="s">
        <v>3346</v>
      </c>
    </row>
    <row r="1602" spans="1:17" x14ac:dyDescent="0.25">
      <c r="A1602" t="s">
        <v>6723</v>
      </c>
      <c r="B1602" t="s">
        <v>6724</v>
      </c>
      <c r="C1602" t="s">
        <v>7006</v>
      </c>
      <c r="D1602" t="s">
        <v>7007</v>
      </c>
      <c r="E1602">
        <v>1204016</v>
      </c>
      <c r="F1602" t="s">
        <v>7063</v>
      </c>
      <c r="G1602" t="s">
        <v>7064</v>
      </c>
      <c r="H1602" t="s">
        <v>6883</v>
      </c>
      <c r="I1602" t="s">
        <v>7065</v>
      </c>
      <c r="J1602" t="s">
        <v>7066</v>
      </c>
      <c r="K1602" t="s">
        <v>110</v>
      </c>
      <c r="L1602" t="s">
        <v>3343</v>
      </c>
      <c r="M1602" t="s">
        <v>3344</v>
      </c>
      <c r="N1602" t="s">
        <v>3627</v>
      </c>
      <c r="O1602" t="s">
        <v>3343</v>
      </c>
      <c r="P1602" t="s">
        <v>3343</v>
      </c>
      <c r="Q1602" t="s">
        <v>3346</v>
      </c>
    </row>
    <row r="1603" spans="1:17" x14ac:dyDescent="0.25">
      <c r="A1603" t="s">
        <v>6723</v>
      </c>
      <c r="B1603" t="s">
        <v>6724</v>
      </c>
      <c r="C1603" t="s">
        <v>7006</v>
      </c>
      <c r="D1603" t="s">
        <v>7007</v>
      </c>
      <c r="E1603">
        <v>1204016</v>
      </c>
      <c r="F1603" t="s">
        <v>7063</v>
      </c>
      <c r="G1603" t="s">
        <v>7064</v>
      </c>
      <c r="H1603" t="s">
        <v>6883</v>
      </c>
      <c r="I1603" t="s">
        <v>7067</v>
      </c>
      <c r="J1603" t="s">
        <v>7068</v>
      </c>
      <c r="K1603" t="s">
        <v>110</v>
      </c>
      <c r="L1603" t="s">
        <v>3346</v>
      </c>
      <c r="M1603" t="s">
        <v>3344</v>
      </c>
      <c r="N1603" t="s">
        <v>3627</v>
      </c>
      <c r="O1603" t="s">
        <v>3343</v>
      </c>
      <c r="P1603" t="s">
        <v>3343</v>
      </c>
      <c r="Q1603" t="s">
        <v>3346</v>
      </c>
    </row>
    <row r="1604" spans="1:17" x14ac:dyDescent="0.25">
      <c r="A1604" t="s">
        <v>6723</v>
      </c>
      <c r="B1604" t="s">
        <v>6724</v>
      </c>
      <c r="C1604" t="s">
        <v>7006</v>
      </c>
      <c r="D1604" t="s">
        <v>7007</v>
      </c>
      <c r="E1604">
        <v>1204018</v>
      </c>
      <c r="F1604" t="s">
        <v>7069</v>
      </c>
      <c r="G1604" t="s">
        <v>7070</v>
      </c>
      <c r="H1604" t="s">
        <v>3526</v>
      </c>
      <c r="I1604" t="s">
        <v>7071</v>
      </c>
      <c r="J1604" t="s">
        <v>935</v>
      </c>
      <c r="K1604" t="s">
        <v>110</v>
      </c>
      <c r="L1604" t="s">
        <v>3343</v>
      </c>
      <c r="M1604" t="s">
        <v>3344</v>
      </c>
      <c r="N1604" t="s">
        <v>3345</v>
      </c>
      <c r="O1604" t="s">
        <v>3343</v>
      </c>
      <c r="P1604" t="s">
        <v>3343</v>
      </c>
      <c r="Q1604" t="s">
        <v>3346</v>
      </c>
    </row>
    <row r="1605" spans="1:17" x14ac:dyDescent="0.25">
      <c r="A1605" t="s">
        <v>6723</v>
      </c>
      <c r="B1605" t="s">
        <v>6724</v>
      </c>
      <c r="C1605" t="s">
        <v>7006</v>
      </c>
      <c r="D1605" t="s">
        <v>7007</v>
      </c>
      <c r="E1605">
        <v>1204018</v>
      </c>
      <c r="F1605" t="s">
        <v>7069</v>
      </c>
      <c r="G1605" t="s">
        <v>7070</v>
      </c>
      <c r="H1605" t="s">
        <v>3526</v>
      </c>
      <c r="I1605" t="s">
        <v>7072</v>
      </c>
      <c r="J1605" t="s">
        <v>285</v>
      </c>
      <c r="K1605" t="s">
        <v>110</v>
      </c>
      <c r="L1605" t="s">
        <v>3346</v>
      </c>
      <c r="M1605" t="s">
        <v>3344</v>
      </c>
      <c r="N1605" t="s">
        <v>3345</v>
      </c>
      <c r="O1605" t="s">
        <v>3343</v>
      </c>
      <c r="P1605" t="s">
        <v>3343</v>
      </c>
      <c r="Q1605" t="s">
        <v>3346</v>
      </c>
    </row>
    <row r="1606" spans="1:17" x14ac:dyDescent="0.25">
      <c r="A1606" t="s">
        <v>6723</v>
      </c>
      <c r="B1606" t="s">
        <v>6724</v>
      </c>
      <c r="C1606" t="s">
        <v>7006</v>
      </c>
      <c r="D1606" t="s">
        <v>7007</v>
      </c>
      <c r="E1606">
        <v>1204018</v>
      </c>
      <c r="F1606" t="s">
        <v>7069</v>
      </c>
      <c r="G1606" t="s">
        <v>7070</v>
      </c>
      <c r="H1606" t="s">
        <v>3526</v>
      </c>
      <c r="I1606" t="s">
        <v>7073</v>
      </c>
      <c r="J1606" t="s">
        <v>7074</v>
      </c>
      <c r="K1606" t="s">
        <v>110</v>
      </c>
      <c r="L1606" t="s">
        <v>3346</v>
      </c>
      <c r="M1606" t="s">
        <v>3344</v>
      </c>
      <c r="N1606" t="s">
        <v>3345</v>
      </c>
      <c r="O1606" t="s">
        <v>3343</v>
      </c>
      <c r="P1606" t="s">
        <v>3343</v>
      </c>
      <c r="Q1606" t="s">
        <v>3346</v>
      </c>
    </row>
    <row r="1607" spans="1:17" x14ac:dyDescent="0.25">
      <c r="A1607" t="s">
        <v>6723</v>
      </c>
      <c r="B1607" t="s">
        <v>6724</v>
      </c>
      <c r="C1607" t="s">
        <v>7006</v>
      </c>
      <c r="D1607" t="s">
        <v>7007</v>
      </c>
      <c r="E1607">
        <v>1204018</v>
      </c>
      <c r="F1607" t="s">
        <v>7069</v>
      </c>
      <c r="G1607" t="s">
        <v>7070</v>
      </c>
      <c r="H1607" t="s">
        <v>3526</v>
      </c>
      <c r="I1607" t="s">
        <v>7075</v>
      </c>
      <c r="J1607" t="s">
        <v>49</v>
      </c>
      <c r="K1607" t="s">
        <v>110</v>
      </c>
      <c r="L1607" t="s">
        <v>3346</v>
      </c>
      <c r="M1607" t="s">
        <v>3344</v>
      </c>
      <c r="N1607" t="s">
        <v>3345</v>
      </c>
      <c r="O1607" t="s">
        <v>3343</v>
      </c>
      <c r="P1607" t="s">
        <v>3343</v>
      </c>
      <c r="Q1607" t="s">
        <v>3346</v>
      </c>
    </row>
    <row r="1608" spans="1:17" x14ac:dyDescent="0.25">
      <c r="A1608" t="s">
        <v>6723</v>
      </c>
      <c r="B1608" t="s">
        <v>6724</v>
      </c>
      <c r="C1608" t="s">
        <v>7006</v>
      </c>
      <c r="D1608" t="s">
        <v>7007</v>
      </c>
      <c r="E1608">
        <v>1204019</v>
      </c>
      <c r="F1608" t="s">
        <v>128</v>
      </c>
      <c r="G1608" t="s">
        <v>4583</v>
      </c>
      <c r="H1608" t="s">
        <v>3701</v>
      </c>
      <c r="I1608" t="s">
        <v>7076</v>
      </c>
      <c r="J1608" t="s">
        <v>935</v>
      </c>
      <c r="K1608" t="s">
        <v>110</v>
      </c>
      <c r="L1608" t="s">
        <v>3343</v>
      </c>
      <c r="M1608" t="s">
        <v>3344</v>
      </c>
      <c r="N1608" t="s">
        <v>3558</v>
      </c>
      <c r="O1608" t="s">
        <v>3346</v>
      </c>
      <c r="P1608" t="s">
        <v>3346</v>
      </c>
      <c r="Q1608" t="s">
        <v>3346</v>
      </c>
    </row>
    <row r="1609" spans="1:17" x14ac:dyDescent="0.25">
      <c r="A1609" t="s">
        <v>6723</v>
      </c>
      <c r="B1609" t="s">
        <v>6724</v>
      </c>
      <c r="C1609" t="s">
        <v>7006</v>
      </c>
      <c r="D1609" t="s">
        <v>7007</v>
      </c>
      <c r="E1609">
        <v>1204020</v>
      </c>
      <c r="F1609" t="s">
        <v>156</v>
      </c>
      <c r="G1609" t="s">
        <v>3393</v>
      </c>
      <c r="H1609" t="s">
        <v>3394</v>
      </c>
      <c r="I1609" t="s">
        <v>7077</v>
      </c>
      <c r="J1609" t="s">
        <v>3396</v>
      </c>
      <c r="K1609" t="s">
        <v>110</v>
      </c>
      <c r="L1609" t="s">
        <v>3343</v>
      </c>
      <c r="M1609" t="s">
        <v>3397</v>
      </c>
      <c r="N1609" t="s">
        <v>3398</v>
      </c>
      <c r="O1609" t="s">
        <v>3346</v>
      </c>
      <c r="P1609" t="s">
        <v>3346</v>
      </c>
      <c r="Q1609" t="s">
        <v>3346</v>
      </c>
    </row>
    <row r="1610" spans="1:17" x14ac:dyDescent="0.25">
      <c r="A1610" t="s">
        <v>6723</v>
      </c>
      <c r="B1610" t="s">
        <v>6724</v>
      </c>
      <c r="C1610" t="s">
        <v>7006</v>
      </c>
      <c r="D1610" t="s">
        <v>7007</v>
      </c>
      <c r="E1610">
        <v>1204020</v>
      </c>
      <c r="F1610" t="s">
        <v>156</v>
      </c>
      <c r="G1610" t="s">
        <v>3393</v>
      </c>
      <c r="H1610" t="s">
        <v>3394</v>
      </c>
      <c r="I1610" t="s">
        <v>7078</v>
      </c>
      <c r="J1610" t="s">
        <v>7050</v>
      </c>
      <c r="K1610" t="s">
        <v>110</v>
      </c>
      <c r="L1610" t="s">
        <v>3346</v>
      </c>
      <c r="M1610" t="s">
        <v>3397</v>
      </c>
      <c r="N1610" t="s">
        <v>3398</v>
      </c>
      <c r="O1610" t="s">
        <v>3346</v>
      </c>
      <c r="P1610" t="s">
        <v>3346</v>
      </c>
      <c r="Q1610" t="s">
        <v>3346</v>
      </c>
    </row>
    <row r="1611" spans="1:17" x14ac:dyDescent="0.25">
      <c r="A1611" t="s">
        <v>6723</v>
      </c>
      <c r="B1611" t="s">
        <v>6724</v>
      </c>
      <c r="C1611" t="s">
        <v>7006</v>
      </c>
      <c r="D1611" t="s">
        <v>7007</v>
      </c>
      <c r="E1611">
        <v>1204021</v>
      </c>
      <c r="F1611" t="s">
        <v>7079</v>
      </c>
      <c r="G1611" t="s">
        <v>7080</v>
      </c>
      <c r="H1611" t="s">
        <v>7081</v>
      </c>
      <c r="I1611" t="s">
        <v>7082</v>
      </c>
      <c r="J1611" t="s">
        <v>7083</v>
      </c>
      <c r="K1611" t="s">
        <v>110</v>
      </c>
      <c r="L1611" t="s">
        <v>3343</v>
      </c>
      <c r="M1611" t="s">
        <v>3344</v>
      </c>
      <c r="N1611" t="s">
        <v>4440</v>
      </c>
      <c r="O1611" t="s">
        <v>3346</v>
      </c>
      <c r="P1611" t="s">
        <v>3346</v>
      </c>
      <c r="Q1611" t="s">
        <v>3346</v>
      </c>
    </row>
    <row r="1612" spans="1:17" x14ac:dyDescent="0.25">
      <c r="A1612" t="s">
        <v>6723</v>
      </c>
      <c r="B1612" t="s">
        <v>6724</v>
      </c>
      <c r="C1612" t="s">
        <v>7084</v>
      </c>
      <c r="D1612" t="s">
        <v>7085</v>
      </c>
      <c r="E1612">
        <v>1205001</v>
      </c>
      <c r="F1612" t="s">
        <v>7086</v>
      </c>
      <c r="G1612" t="s">
        <v>7087</v>
      </c>
      <c r="H1612" t="s">
        <v>3634</v>
      </c>
      <c r="I1612" t="s">
        <v>7088</v>
      </c>
      <c r="J1612" t="s">
        <v>605</v>
      </c>
      <c r="K1612" t="s">
        <v>110</v>
      </c>
      <c r="L1612" t="s">
        <v>3343</v>
      </c>
      <c r="M1612" t="s">
        <v>3344</v>
      </c>
      <c r="N1612" t="s">
        <v>3345</v>
      </c>
      <c r="O1612" t="s">
        <v>3346</v>
      </c>
      <c r="P1612" t="s">
        <v>3343</v>
      </c>
      <c r="Q1612" t="s">
        <v>3346</v>
      </c>
    </row>
    <row r="1613" spans="1:17" x14ac:dyDescent="0.25">
      <c r="A1613" t="s">
        <v>6723</v>
      </c>
      <c r="B1613" t="s">
        <v>6724</v>
      </c>
      <c r="C1613" t="s">
        <v>7084</v>
      </c>
      <c r="D1613" t="s">
        <v>7085</v>
      </c>
      <c r="E1613">
        <v>1205001</v>
      </c>
      <c r="F1613" t="s">
        <v>7086</v>
      </c>
      <c r="G1613" t="s">
        <v>7087</v>
      </c>
      <c r="H1613" t="s">
        <v>3634</v>
      </c>
      <c r="I1613" t="s">
        <v>7089</v>
      </c>
      <c r="J1613" t="s">
        <v>7090</v>
      </c>
      <c r="K1613" t="s">
        <v>110</v>
      </c>
      <c r="L1613" t="s">
        <v>3346</v>
      </c>
      <c r="M1613" t="s">
        <v>3344</v>
      </c>
      <c r="N1613" t="s">
        <v>3345</v>
      </c>
      <c r="O1613" t="s">
        <v>3346</v>
      </c>
      <c r="P1613" t="s">
        <v>3343</v>
      </c>
      <c r="Q1613" t="s">
        <v>3346</v>
      </c>
    </row>
    <row r="1614" spans="1:17" x14ac:dyDescent="0.25">
      <c r="A1614" t="s">
        <v>6723</v>
      </c>
      <c r="B1614" t="s">
        <v>6724</v>
      </c>
      <c r="C1614" t="s">
        <v>7084</v>
      </c>
      <c r="D1614" t="s">
        <v>7085</v>
      </c>
      <c r="E1614">
        <v>1205001</v>
      </c>
      <c r="F1614" t="s">
        <v>7086</v>
      </c>
      <c r="G1614" t="s">
        <v>7087</v>
      </c>
      <c r="H1614" t="s">
        <v>3634</v>
      </c>
      <c r="I1614" t="s">
        <v>7091</v>
      </c>
      <c r="J1614" t="s">
        <v>7092</v>
      </c>
      <c r="K1614" t="s">
        <v>110</v>
      </c>
      <c r="L1614" t="s">
        <v>3346</v>
      </c>
      <c r="M1614" t="s">
        <v>3344</v>
      </c>
      <c r="N1614" t="s">
        <v>3345</v>
      </c>
      <c r="O1614" t="s">
        <v>3346</v>
      </c>
      <c r="P1614" t="s">
        <v>3343</v>
      </c>
      <c r="Q1614" t="s">
        <v>3346</v>
      </c>
    </row>
    <row r="1615" spans="1:17" x14ac:dyDescent="0.25">
      <c r="A1615" t="s">
        <v>6723</v>
      </c>
      <c r="B1615" t="s">
        <v>6724</v>
      </c>
      <c r="C1615" t="s">
        <v>7084</v>
      </c>
      <c r="D1615" t="s">
        <v>7085</v>
      </c>
      <c r="E1615">
        <v>1205002</v>
      </c>
      <c r="F1615" t="s">
        <v>7093</v>
      </c>
      <c r="G1615" t="s">
        <v>7094</v>
      </c>
      <c r="H1615" t="s">
        <v>3634</v>
      </c>
      <c r="I1615" t="s">
        <v>7095</v>
      </c>
      <c r="J1615" t="s">
        <v>7096</v>
      </c>
      <c r="K1615" t="s">
        <v>110</v>
      </c>
      <c r="L1615" t="s">
        <v>3343</v>
      </c>
      <c r="M1615" t="s">
        <v>3344</v>
      </c>
      <c r="N1615" t="s">
        <v>3345</v>
      </c>
      <c r="O1615" t="s">
        <v>3346</v>
      </c>
      <c r="P1615" t="s">
        <v>3343</v>
      </c>
      <c r="Q1615" t="s">
        <v>3346</v>
      </c>
    </row>
    <row r="1616" spans="1:17" x14ac:dyDescent="0.25">
      <c r="A1616" t="s">
        <v>6723</v>
      </c>
      <c r="B1616" t="s">
        <v>6724</v>
      </c>
      <c r="C1616" t="s">
        <v>7084</v>
      </c>
      <c r="D1616" t="s">
        <v>7085</v>
      </c>
      <c r="E1616">
        <v>1205003</v>
      </c>
      <c r="F1616" t="s">
        <v>7097</v>
      </c>
      <c r="H1616" t="s">
        <v>3394</v>
      </c>
      <c r="I1616" t="s">
        <v>7098</v>
      </c>
      <c r="J1616" t="s">
        <v>200</v>
      </c>
      <c r="K1616" t="s">
        <v>110</v>
      </c>
      <c r="L1616" t="s">
        <v>3343</v>
      </c>
      <c r="M1616" t="s">
        <v>3344</v>
      </c>
      <c r="N1616" t="s">
        <v>3345</v>
      </c>
      <c r="O1616" t="s">
        <v>3346</v>
      </c>
      <c r="P1616" t="s">
        <v>3343</v>
      </c>
      <c r="Q1616" t="s">
        <v>3346</v>
      </c>
    </row>
    <row r="1617" spans="1:17" x14ac:dyDescent="0.25">
      <c r="A1617" t="s">
        <v>6723</v>
      </c>
      <c r="B1617" t="s">
        <v>6724</v>
      </c>
      <c r="C1617" t="s">
        <v>7084</v>
      </c>
      <c r="D1617" t="s">
        <v>7085</v>
      </c>
      <c r="E1617">
        <v>1205003</v>
      </c>
      <c r="F1617" t="s">
        <v>7097</v>
      </c>
      <c r="H1617" t="s">
        <v>3394</v>
      </c>
      <c r="I1617" t="s">
        <v>7099</v>
      </c>
      <c r="J1617" t="s">
        <v>7100</v>
      </c>
      <c r="K1617" t="s">
        <v>110</v>
      </c>
      <c r="L1617" t="s">
        <v>3346</v>
      </c>
      <c r="M1617" t="s">
        <v>3344</v>
      </c>
      <c r="N1617" t="s">
        <v>3345</v>
      </c>
      <c r="O1617" t="s">
        <v>3346</v>
      </c>
      <c r="P1617" t="s">
        <v>3343</v>
      </c>
      <c r="Q1617" t="s">
        <v>3346</v>
      </c>
    </row>
    <row r="1618" spans="1:17" x14ac:dyDescent="0.25">
      <c r="A1618" t="s">
        <v>6723</v>
      </c>
      <c r="B1618" t="s">
        <v>6724</v>
      </c>
      <c r="C1618" t="s">
        <v>7084</v>
      </c>
      <c r="D1618" t="s">
        <v>7085</v>
      </c>
      <c r="E1618">
        <v>1205004</v>
      </c>
      <c r="F1618" t="s">
        <v>375</v>
      </c>
      <c r="G1618" t="s">
        <v>7101</v>
      </c>
      <c r="H1618" t="s">
        <v>3350</v>
      </c>
      <c r="I1618" t="s">
        <v>7102</v>
      </c>
      <c r="J1618" t="s">
        <v>461</v>
      </c>
      <c r="K1618" t="s">
        <v>110</v>
      </c>
      <c r="L1618" t="s">
        <v>3343</v>
      </c>
      <c r="M1618" t="s">
        <v>3344</v>
      </c>
      <c r="N1618" t="s">
        <v>3627</v>
      </c>
      <c r="O1618" t="s">
        <v>3343</v>
      </c>
      <c r="P1618" t="s">
        <v>3343</v>
      </c>
      <c r="Q1618" t="s">
        <v>3346</v>
      </c>
    </row>
    <row r="1619" spans="1:17" x14ac:dyDescent="0.25">
      <c r="A1619" t="s">
        <v>6723</v>
      </c>
      <c r="B1619" t="s">
        <v>6724</v>
      </c>
      <c r="C1619" t="s">
        <v>7084</v>
      </c>
      <c r="D1619" t="s">
        <v>7085</v>
      </c>
      <c r="E1619">
        <v>1205004</v>
      </c>
      <c r="F1619" t="s">
        <v>375</v>
      </c>
      <c r="G1619" t="s">
        <v>7101</v>
      </c>
      <c r="H1619" t="s">
        <v>3350</v>
      </c>
      <c r="I1619" t="s">
        <v>7103</v>
      </c>
      <c r="J1619" t="s">
        <v>7104</v>
      </c>
      <c r="K1619" t="s">
        <v>110</v>
      </c>
      <c r="L1619" t="s">
        <v>3346</v>
      </c>
      <c r="M1619" t="s">
        <v>3344</v>
      </c>
      <c r="N1619" t="s">
        <v>3627</v>
      </c>
      <c r="O1619" t="s">
        <v>3343</v>
      </c>
      <c r="P1619" t="s">
        <v>3343</v>
      </c>
      <c r="Q1619" t="s">
        <v>3346</v>
      </c>
    </row>
    <row r="1620" spans="1:17" x14ac:dyDescent="0.25">
      <c r="A1620" t="s">
        <v>6723</v>
      </c>
      <c r="B1620" t="s">
        <v>6724</v>
      </c>
      <c r="C1620" t="s">
        <v>7084</v>
      </c>
      <c r="D1620" t="s">
        <v>7085</v>
      </c>
      <c r="E1620">
        <v>1205005</v>
      </c>
      <c r="F1620" t="s">
        <v>102</v>
      </c>
      <c r="G1620" t="s">
        <v>3349</v>
      </c>
      <c r="H1620" t="s">
        <v>3350</v>
      </c>
      <c r="I1620" t="s">
        <v>7105</v>
      </c>
      <c r="J1620" t="s">
        <v>103</v>
      </c>
      <c r="K1620" t="s">
        <v>110</v>
      </c>
      <c r="L1620" t="s">
        <v>3343</v>
      </c>
      <c r="M1620" t="s">
        <v>3344</v>
      </c>
      <c r="N1620" t="s">
        <v>3627</v>
      </c>
      <c r="O1620" t="s">
        <v>3343</v>
      </c>
      <c r="P1620" t="s">
        <v>3343</v>
      </c>
      <c r="Q1620" t="s">
        <v>3346</v>
      </c>
    </row>
    <row r="1621" spans="1:17" x14ac:dyDescent="0.25">
      <c r="A1621" t="s">
        <v>6723</v>
      </c>
      <c r="B1621" t="s">
        <v>6724</v>
      </c>
      <c r="C1621" t="s">
        <v>7084</v>
      </c>
      <c r="D1621" t="s">
        <v>7085</v>
      </c>
      <c r="E1621">
        <v>1205005</v>
      </c>
      <c r="F1621" t="s">
        <v>102</v>
      </c>
      <c r="G1621" t="s">
        <v>3349</v>
      </c>
      <c r="H1621" t="s">
        <v>3350</v>
      </c>
      <c r="I1621" t="s">
        <v>7106</v>
      </c>
      <c r="J1621" t="s">
        <v>7107</v>
      </c>
      <c r="K1621" t="s">
        <v>110</v>
      </c>
      <c r="L1621" t="s">
        <v>3346</v>
      </c>
      <c r="M1621" t="s">
        <v>3344</v>
      </c>
      <c r="N1621" t="s">
        <v>3627</v>
      </c>
      <c r="O1621" t="s">
        <v>3343</v>
      </c>
      <c r="P1621" t="s">
        <v>3343</v>
      </c>
      <c r="Q1621" t="s">
        <v>3346</v>
      </c>
    </row>
    <row r="1622" spans="1:17" x14ac:dyDescent="0.25">
      <c r="A1622" t="s">
        <v>6723</v>
      </c>
      <c r="B1622" t="s">
        <v>6724</v>
      </c>
      <c r="C1622" t="s">
        <v>7084</v>
      </c>
      <c r="D1622" t="s">
        <v>7085</v>
      </c>
      <c r="E1622">
        <v>1205005</v>
      </c>
      <c r="F1622" t="s">
        <v>102</v>
      </c>
      <c r="G1622" t="s">
        <v>3349</v>
      </c>
      <c r="H1622" t="s">
        <v>3350</v>
      </c>
      <c r="I1622" t="s">
        <v>7108</v>
      </c>
      <c r="J1622" t="s">
        <v>7109</v>
      </c>
      <c r="K1622" t="s">
        <v>110</v>
      </c>
      <c r="L1622" t="s">
        <v>3346</v>
      </c>
      <c r="M1622" t="s">
        <v>3344</v>
      </c>
      <c r="N1622" t="s">
        <v>3627</v>
      </c>
      <c r="O1622" t="s">
        <v>3343</v>
      </c>
      <c r="P1622" t="s">
        <v>3343</v>
      </c>
      <c r="Q1622" t="s">
        <v>3346</v>
      </c>
    </row>
    <row r="1623" spans="1:17" x14ac:dyDescent="0.25">
      <c r="A1623" t="s">
        <v>6723</v>
      </c>
      <c r="B1623" t="s">
        <v>6724</v>
      </c>
      <c r="C1623" t="s">
        <v>7084</v>
      </c>
      <c r="D1623" t="s">
        <v>7085</v>
      </c>
      <c r="E1623">
        <v>1205006</v>
      </c>
      <c r="F1623" t="s">
        <v>114</v>
      </c>
      <c r="G1623" t="s">
        <v>7110</v>
      </c>
      <c r="H1623" t="s">
        <v>3350</v>
      </c>
      <c r="I1623" t="s">
        <v>7111</v>
      </c>
      <c r="J1623" t="s">
        <v>116</v>
      </c>
      <c r="K1623" t="s">
        <v>110</v>
      </c>
      <c r="L1623" t="s">
        <v>3343</v>
      </c>
      <c r="M1623" t="s">
        <v>3344</v>
      </c>
      <c r="N1623" t="s">
        <v>3627</v>
      </c>
      <c r="O1623" t="s">
        <v>3343</v>
      </c>
      <c r="P1623" t="s">
        <v>3343</v>
      </c>
      <c r="Q1623" t="s">
        <v>3346</v>
      </c>
    </row>
    <row r="1624" spans="1:17" x14ac:dyDescent="0.25">
      <c r="A1624" t="s">
        <v>6723</v>
      </c>
      <c r="B1624" t="s">
        <v>6724</v>
      </c>
      <c r="C1624" t="s">
        <v>7084</v>
      </c>
      <c r="D1624" t="s">
        <v>7085</v>
      </c>
      <c r="E1624">
        <v>1205006</v>
      </c>
      <c r="F1624" t="s">
        <v>114</v>
      </c>
      <c r="G1624" t="s">
        <v>7110</v>
      </c>
      <c r="H1624" t="s">
        <v>3350</v>
      </c>
      <c r="I1624" t="s">
        <v>7112</v>
      </c>
      <c r="J1624" t="s">
        <v>7113</v>
      </c>
      <c r="K1624" t="s">
        <v>110</v>
      </c>
      <c r="L1624" t="s">
        <v>3346</v>
      </c>
      <c r="M1624" t="s">
        <v>3344</v>
      </c>
      <c r="N1624" t="s">
        <v>3627</v>
      </c>
      <c r="O1624" t="s">
        <v>3343</v>
      </c>
      <c r="P1624" t="s">
        <v>3343</v>
      </c>
      <c r="Q1624" t="s">
        <v>3346</v>
      </c>
    </row>
    <row r="1625" spans="1:17" x14ac:dyDescent="0.25">
      <c r="A1625" t="s">
        <v>6723</v>
      </c>
      <c r="B1625" t="s">
        <v>6724</v>
      </c>
      <c r="C1625" t="s">
        <v>7084</v>
      </c>
      <c r="D1625" t="s">
        <v>7085</v>
      </c>
      <c r="E1625">
        <v>1205007</v>
      </c>
      <c r="F1625" t="s">
        <v>51</v>
      </c>
      <c r="G1625" t="s">
        <v>3716</v>
      </c>
      <c r="H1625" t="s">
        <v>3350</v>
      </c>
      <c r="I1625" t="s">
        <v>7114</v>
      </c>
      <c r="J1625" t="s">
        <v>52</v>
      </c>
      <c r="K1625" t="s">
        <v>110</v>
      </c>
      <c r="L1625" t="s">
        <v>3343</v>
      </c>
      <c r="M1625" t="s">
        <v>3344</v>
      </c>
      <c r="N1625" t="s">
        <v>3627</v>
      </c>
      <c r="O1625" t="s">
        <v>3343</v>
      </c>
      <c r="P1625" t="s">
        <v>3343</v>
      </c>
      <c r="Q1625" t="s">
        <v>3346</v>
      </c>
    </row>
    <row r="1626" spans="1:17" x14ac:dyDescent="0.25">
      <c r="A1626" t="s">
        <v>6723</v>
      </c>
      <c r="B1626" t="s">
        <v>6724</v>
      </c>
      <c r="C1626" t="s">
        <v>7084</v>
      </c>
      <c r="D1626" t="s">
        <v>7085</v>
      </c>
      <c r="E1626">
        <v>1205007</v>
      </c>
      <c r="F1626" t="s">
        <v>51</v>
      </c>
      <c r="G1626" t="s">
        <v>3716</v>
      </c>
      <c r="H1626" t="s">
        <v>3350</v>
      </c>
      <c r="I1626" t="s">
        <v>7115</v>
      </c>
      <c r="J1626" t="s">
        <v>7116</v>
      </c>
      <c r="K1626" t="s">
        <v>110</v>
      </c>
      <c r="L1626" t="s">
        <v>3346</v>
      </c>
      <c r="M1626" t="s">
        <v>3344</v>
      </c>
      <c r="N1626" t="s">
        <v>3627</v>
      </c>
      <c r="O1626" t="s">
        <v>3343</v>
      </c>
      <c r="P1626" t="s">
        <v>3343</v>
      </c>
      <c r="Q1626" t="s">
        <v>3346</v>
      </c>
    </row>
    <row r="1627" spans="1:17" x14ac:dyDescent="0.25">
      <c r="A1627" t="s">
        <v>6723</v>
      </c>
      <c r="B1627" t="s">
        <v>6724</v>
      </c>
      <c r="C1627" t="s">
        <v>7084</v>
      </c>
      <c r="D1627" t="s">
        <v>7085</v>
      </c>
      <c r="E1627">
        <v>1205008</v>
      </c>
      <c r="F1627" t="s">
        <v>7117</v>
      </c>
      <c r="G1627" t="s">
        <v>7118</v>
      </c>
      <c r="H1627" t="s">
        <v>7119</v>
      </c>
      <c r="I1627" t="s">
        <v>7120</v>
      </c>
      <c r="J1627" t="s">
        <v>7121</v>
      </c>
      <c r="K1627" t="s">
        <v>110</v>
      </c>
      <c r="L1627" t="s">
        <v>3343</v>
      </c>
      <c r="M1627" t="s">
        <v>3344</v>
      </c>
      <c r="N1627" t="s">
        <v>3345</v>
      </c>
      <c r="O1627" t="s">
        <v>3346</v>
      </c>
      <c r="P1627" t="s">
        <v>3343</v>
      </c>
      <c r="Q1627" t="s">
        <v>3346</v>
      </c>
    </row>
    <row r="1628" spans="1:17" x14ac:dyDescent="0.25">
      <c r="A1628" t="s">
        <v>6723</v>
      </c>
      <c r="B1628" t="s">
        <v>6724</v>
      </c>
      <c r="C1628" t="s">
        <v>7084</v>
      </c>
      <c r="D1628" t="s">
        <v>7085</v>
      </c>
      <c r="E1628">
        <v>1205008</v>
      </c>
      <c r="F1628" t="s">
        <v>7117</v>
      </c>
      <c r="G1628" t="s">
        <v>7118</v>
      </c>
      <c r="H1628" t="s">
        <v>7119</v>
      </c>
      <c r="I1628" t="s">
        <v>7122</v>
      </c>
      <c r="J1628" t="s">
        <v>7123</v>
      </c>
      <c r="K1628" t="s">
        <v>110</v>
      </c>
      <c r="L1628" t="s">
        <v>3346</v>
      </c>
      <c r="M1628" t="s">
        <v>3344</v>
      </c>
      <c r="N1628" t="s">
        <v>3345</v>
      </c>
      <c r="O1628" t="s">
        <v>3346</v>
      </c>
      <c r="P1628" t="s">
        <v>3343</v>
      </c>
      <c r="Q1628" t="s">
        <v>3346</v>
      </c>
    </row>
    <row r="1629" spans="1:17" x14ac:dyDescent="0.25">
      <c r="A1629" t="s">
        <v>6723</v>
      </c>
      <c r="B1629" t="s">
        <v>6724</v>
      </c>
      <c r="C1629" t="s">
        <v>7084</v>
      </c>
      <c r="D1629" t="s">
        <v>7085</v>
      </c>
      <c r="E1629">
        <v>1205009</v>
      </c>
      <c r="F1629" t="s">
        <v>128</v>
      </c>
      <c r="G1629" t="s">
        <v>4583</v>
      </c>
      <c r="H1629" t="s">
        <v>3701</v>
      </c>
      <c r="I1629" t="s">
        <v>7124</v>
      </c>
      <c r="J1629" t="s">
        <v>935</v>
      </c>
      <c r="K1629" t="s">
        <v>110</v>
      </c>
      <c r="L1629" t="s">
        <v>3343</v>
      </c>
      <c r="M1629" t="s">
        <v>3477</v>
      </c>
      <c r="N1629" t="s">
        <v>7004</v>
      </c>
      <c r="O1629" t="s">
        <v>3346</v>
      </c>
      <c r="P1629" t="s">
        <v>3346</v>
      </c>
      <c r="Q1629" t="s">
        <v>3346</v>
      </c>
    </row>
    <row r="1630" spans="1:17" x14ac:dyDescent="0.25">
      <c r="A1630" t="s">
        <v>6723</v>
      </c>
      <c r="B1630" t="s">
        <v>6724</v>
      </c>
      <c r="C1630" t="s">
        <v>7084</v>
      </c>
      <c r="D1630" t="s">
        <v>7085</v>
      </c>
      <c r="E1630">
        <v>1205010</v>
      </c>
      <c r="F1630" t="s">
        <v>156</v>
      </c>
      <c r="G1630" t="s">
        <v>3393</v>
      </c>
      <c r="H1630" t="s">
        <v>3394</v>
      </c>
      <c r="I1630" t="s">
        <v>7125</v>
      </c>
      <c r="J1630" t="s">
        <v>3396</v>
      </c>
      <c r="K1630" t="s">
        <v>110</v>
      </c>
      <c r="L1630" t="s">
        <v>3343</v>
      </c>
      <c r="M1630" t="s">
        <v>3397</v>
      </c>
      <c r="N1630" t="s">
        <v>3398</v>
      </c>
      <c r="O1630" t="s">
        <v>3346</v>
      </c>
      <c r="P1630" t="s">
        <v>3346</v>
      </c>
      <c r="Q1630" t="s">
        <v>3346</v>
      </c>
    </row>
    <row r="1631" spans="1:17" x14ac:dyDescent="0.25">
      <c r="A1631" t="s">
        <v>6723</v>
      </c>
      <c r="B1631" t="s">
        <v>6724</v>
      </c>
      <c r="C1631" t="s">
        <v>2702</v>
      </c>
      <c r="D1631" t="s">
        <v>7126</v>
      </c>
      <c r="E1631">
        <v>1206001</v>
      </c>
      <c r="F1631" t="s">
        <v>7127</v>
      </c>
      <c r="G1631" t="s">
        <v>7128</v>
      </c>
      <c r="H1631" t="s">
        <v>7129</v>
      </c>
      <c r="I1631" t="s">
        <v>7130</v>
      </c>
      <c r="J1631" t="s">
        <v>7131</v>
      </c>
      <c r="K1631" t="s">
        <v>110</v>
      </c>
      <c r="L1631" t="s">
        <v>3343</v>
      </c>
      <c r="M1631" t="s">
        <v>3344</v>
      </c>
      <c r="N1631" t="s">
        <v>4323</v>
      </c>
      <c r="O1631" t="s">
        <v>3343</v>
      </c>
      <c r="P1631" t="s">
        <v>3343</v>
      </c>
      <c r="Q1631" t="s">
        <v>3346</v>
      </c>
    </row>
    <row r="1632" spans="1:17" x14ac:dyDescent="0.25">
      <c r="A1632" t="s">
        <v>6723</v>
      </c>
      <c r="B1632" t="s">
        <v>6724</v>
      </c>
      <c r="C1632" t="s">
        <v>2702</v>
      </c>
      <c r="D1632" t="s">
        <v>7126</v>
      </c>
      <c r="E1632">
        <v>1206001</v>
      </c>
      <c r="F1632" t="s">
        <v>7127</v>
      </c>
      <c r="G1632" t="s">
        <v>7128</v>
      </c>
      <c r="H1632" t="s">
        <v>7129</v>
      </c>
      <c r="I1632" t="s">
        <v>7132</v>
      </c>
      <c r="J1632" t="s">
        <v>7133</v>
      </c>
      <c r="K1632" t="s">
        <v>110</v>
      </c>
      <c r="L1632" t="s">
        <v>3346</v>
      </c>
      <c r="M1632" t="s">
        <v>3344</v>
      </c>
      <c r="N1632" t="s">
        <v>4323</v>
      </c>
      <c r="O1632" t="s">
        <v>3343</v>
      </c>
      <c r="P1632" t="s">
        <v>3343</v>
      </c>
      <c r="Q1632" t="s">
        <v>3346</v>
      </c>
    </row>
    <row r="1633" spans="1:17" x14ac:dyDescent="0.25">
      <c r="A1633" t="s">
        <v>6723</v>
      </c>
      <c r="B1633" t="s">
        <v>6724</v>
      </c>
      <c r="C1633" t="s">
        <v>2702</v>
      </c>
      <c r="D1633" t="s">
        <v>7126</v>
      </c>
      <c r="E1633">
        <v>1206001</v>
      </c>
      <c r="F1633" t="s">
        <v>7127</v>
      </c>
      <c r="G1633" t="s">
        <v>7128</v>
      </c>
      <c r="H1633" t="s">
        <v>7129</v>
      </c>
      <c r="I1633" t="s">
        <v>7134</v>
      </c>
      <c r="J1633" t="s">
        <v>7135</v>
      </c>
      <c r="K1633" t="s">
        <v>110</v>
      </c>
      <c r="L1633" t="s">
        <v>3346</v>
      </c>
      <c r="M1633" t="s">
        <v>3344</v>
      </c>
      <c r="N1633" t="s">
        <v>4323</v>
      </c>
      <c r="O1633" t="s">
        <v>3343</v>
      </c>
      <c r="P1633" t="s">
        <v>3343</v>
      </c>
      <c r="Q1633" t="s">
        <v>3346</v>
      </c>
    </row>
    <row r="1634" spans="1:17" x14ac:dyDescent="0.25">
      <c r="A1634" t="s">
        <v>6723</v>
      </c>
      <c r="B1634" t="s">
        <v>6724</v>
      </c>
      <c r="C1634" t="s">
        <v>2702</v>
      </c>
      <c r="D1634" t="s">
        <v>7126</v>
      </c>
      <c r="E1634">
        <v>1206001</v>
      </c>
      <c r="F1634" t="s">
        <v>7127</v>
      </c>
      <c r="G1634" t="s">
        <v>7128</v>
      </c>
      <c r="H1634" t="s">
        <v>7129</v>
      </c>
      <c r="I1634" t="s">
        <v>7136</v>
      </c>
      <c r="J1634" t="s">
        <v>7137</v>
      </c>
      <c r="K1634" t="s">
        <v>110</v>
      </c>
      <c r="L1634" t="s">
        <v>3346</v>
      </c>
      <c r="M1634" t="s">
        <v>3344</v>
      </c>
      <c r="N1634" t="s">
        <v>4323</v>
      </c>
      <c r="O1634" t="s">
        <v>3343</v>
      </c>
      <c r="P1634" t="s">
        <v>3343</v>
      </c>
      <c r="Q1634" t="s">
        <v>3346</v>
      </c>
    </row>
    <row r="1635" spans="1:17" x14ac:dyDescent="0.25">
      <c r="A1635" t="s">
        <v>6723</v>
      </c>
      <c r="B1635" t="s">
        <v>6724</v>
      </c>
      <c r="C1635" t="s">
        <v>2702</v>
      </c>
      <c r="D1635" t="s">
        <v>7126</v>
      </c>
      <c r="E1635">
        <v>1206001</v>
      </c>
      <c r="F1635" t="s">
        <v>7127</v>
      </c>
      <c r="G1635" t="s">
        <v>7128</v>
      </c>
      <c r="H1635" t="s">
        <v>7129</v>
      </c>
      <c r="I1635" t="s">
        <v>7138</v>
      </c>
      <c r="J1635" t="s">
        <v>7139</v>
      </c>
      <c r="K1635" t="s">
        <v>110</v>
      </c>
      <c r="L1635" t="s">
        <v>3346</v>
      </c>
      <c r="M1635" t="s">
        <v>3344</v>
      </c>
      <c r="N1635" t="s">
        <v>4323</v>
      </c>
      <c r="O1635" t="s">
        <v>3343</v>
      </c>
      <c r="P1635" t="s">
        <v>3343</v>
      </c>
      <c r="Q1635" t="s">
        <v>3346</v>
      </c>
    </row>
    <row r="1636" spans="1:17" x14ac:dyDescent="0.25">
      <c r="A1636" t="s">
        <v>6723</v>
      </c>
      <c r="B1636" t="s">
        <v>6724</v>
      </c>
      <c r="C1636" t="s">
        <v>2702</v>
      </c>
      <c r="D1636" t="s">
        <v>7126</v>
      </c>
      <c r="E1636">
        <v>1206002</v>
      </c>
      <c r="F1636" t="s">
        <v>7140</v>
      </c>
      <c r="G1636" t="s">
        <v>7141</v>
      </c>
      <c r="H1636" t="s">
        <v>7142</v>
      </c>
      <c r="I1636" t="s">
        <v>7143</v>
      </c>
      <c r="J1636" t="s">
        <v>7144</v>
      </c>
      <c r="K1636" t="s">
        <v>110</v>
      </c>
      <c r="L1636" t="s">
        <v>3343</v>
      </c>
      <c r="M1636" t="s">
        <v>3344</v>
      </c>
      <c r="N1636" t="s">
        <v>4323</v>
      </c>
      <c r="O1636" t="s">
        <v>3343</v>
      </c>
      <c r="P1636" t="s">
        <v>3343</v>
      </c>
      <c r="Q1636" t="s">
        <v>3346</v>
      </c>
    </row>
    <row r="1637" spans="1:17" x14ac:dyDescent="0.25">
      <c r="A1637" t="s">
        <v>6723</v>
      </c>
      <c r="B1637" t="s">
        <v>6724</v>
      </c>
      <c r="C1637" t="s">
        <v>2702</v>
      </c>
      <c r="D1637" t="s">
        <v>7126</v>
      </c>
      <c r="E1637">
        <v>1206002</v>
      </c>
      <c r="F1637" t="s">
        <v>7140</v>
      </c>
      <c r="G1637" t="s">
        <v>7141</v>
      </c>
      <c r="H1637" t="s">
        <v>7142</v>
      </c>
      <c r="I1637" t="s">
        <v>7145</v>
      </c>
      <c r="J1637" t="s">
        <v>7146</v>
      </c>
      <c r="K1637" t="s">
        <v>110</v>
      </c>
      <c r="L1637" t="s">
        <v>3346</v>
      </c>
      <c r="M1637" t="s">
        <v>3344</v>
      </c>
      <c r="N1637" t="s">
        <v>4323</v>
      </c>
      <c r="O1637" t="s">
        <v>3343</v>
      </c>
      <c r="P1637" t="s">
        <v>3343</v>
      </c>
      <c r="Q1637" t="s">
        <v>3346</v>
      </c>
    </row>
    <row r="1638" spans="1:17" x14ac:dyDescent="0.25">
      <c r="A1638" t="s">
        <v>6723</v>
      </c>
      <c r="B1638" t="s">
        <v>6724</v>
      </c>
      <c r="C1638" t="s">
        <v>2702</v>
      </c>
      <c r="D1638" t="s">
        <v>7126</v>
      </c>
      <c r="E1638">
        <v>1206002</v>
      </c>
      <c r="F1638" t="s">
        <v>7140</v>
      </c>
      <c r="G1638" t="s">
        <v>7141</v>
      </c>
      <c r="H1638" t="s">
        <v>7142</v>
      </c>
      <c r="I1638" t="s">
        <v>7147</v>
      </c>
      <c r="J1638" t="s">
        <v>7148</v>
      </c>
      <c r="K1638" t="s">
        <v>110</v>
      </c>
      <c r="L1638" t="s">
        <v>3346</v>
      </c>
      <c r="M1638" t="s">
        <v>3344</v>
      </c>
      <c r="N1638" t="s">
        <v>4323</v>
      </c>
      <c r="O1638" t="s">
        <v>3343</v>
      </c>
      <c r="P1638" t="s">
        <v>3343</v>
      </c>
      <c r="Q1638" t="s">
        <v>3346</v>
      </c>
    </row>
    <row r="1639" spans="1:17" x14ac:dyDescent="0.25">
      <c r="A1639" t="s">
        <v>6723</v>
      </c>
      <c r="B1639" t="s">
        <v>6724</v>
      </c>
      <c r="C1639" t="s">
        <v>2702</v>
      </c>
      <c r="D1639" t="s">
        <v>7126</v>
      </c>
      <c r="E1639">
        <v>1206002</v>
      </c>
      <c r="F1639" t="s">
        <v>7140</v>
      </c>
      <c r="G1639" t="s">
        <v>7141</v>
      </c>
      <c r="H1639" t="s">
        <v>7142</v>
      </c>
      <c r="I1639" t="s">
        <v>7149</v>
      </c>
      <c r="J1639" t="s">
        <v>7150</v>
      </c>
      <c r="K1639" t="s">
        <v>110</v>
      </c>
      <c r="L1639" t="s">
        <v>3346</v>
      </c>
      <c r="M1639" t="s">
        <v>3344</v>
      </c>
      <c r="N1639" t="s">
        <v>4323</v>
      </c>
      <c r="O1639" t="s">
        <v>3343</v>
      </c>
      <c r="P1639" t="s">
        <v>3343</v>
      </c>
      <c r="Q1639" t="s">
        <v>3346</v>
      </c>
    </row>
    <row r="1640" spans="1:17" x14ac:dyDescent="0.25">
      <c r="A1640" t="s">
        <v>6723</v>
      </c>
      <c r="B1640" t="s">
        <v>6724</v>
      </c>
      <c r="C1640" t="s">
        <v>2702</v>
      </c>
      <c r="D1640" t="s">
        <v>7126</v>
      </c>
      <c r="E1640">
        <v>1206002</v>
      </c>
      <c r="F1640" t="s">
        <v>7140</v>
      </c>
      <c r="G1640" t="s">
        <v>7141</v>
      </c>
      <c r="H1640" t="s">
        <v>7142</v>
      </c>
      <c r="I1640" t="s">
        <v>7151</v>
      </c>
      <c r="J1640" t="s">
        <v>7152</v>
      </c>
      <c r="K1640" t="s">
        <v>110</v>
      </c>
      <c r="L1640" t="s">
        <v>3346</v>
      </c>
      <c r="M1640" t="s">
        <v>3344</v>
      </c>
      <c r="N1640" t="s">
        <v>4323</v>
      </c>
      <c r="O1640" t="s">
        <v>3343</v>
      </c>
      <c r="P1640" t="s">
        <v>3343</v>
      </c>
      <c r="Q1640" t="s">
        <v>3346</v>
      </c>
    </row>
    <row r="1641" spans="1:17" x14ac:dyDescent="0.25">
      <c r="A1641" t="s">
        <v>6723</v>
      </c>
      <c r="B1641" t="s">
        <v>6724</v>
      </c>
      <c r="C1641" t="s">
        <v>2702</v>
      </c>
      <c r="D1641" t="s">
        <v>7126</v>
      </c>
      <c r="E1641">
        <v>1206002</v>
      </c>
      <c r="F1641" t="s">
        <v>7140</v>
      </c>
      <c r="G1641" t="s">
        <v>7141</v>
      </c>
      <c r="H1641" t="s">
        <v>7142</v>
      </c>
      <c r="I1641" t="s">
        <v>7153</v>
      </c>
      <c r="J1641" t="s">
        <v>7154</v>
      </c>
      <c r="K1641" t="s">
        <v>110</v>
      </c>
      <c r="L1641" t="s">
        <v>3346</v>
      </c>
      <c r="M1641" t="s">
        <v>3344</v>
      </c>
      <c r="N1641" t="s">
        <v>4323</v>
      </c>
      <c r="O1641" t="s">
        <v>3343</v>
      </c>
      <c r="P1641" t="s">
        <v>3343</v>
      </c>
      <c r="Q1641" t="s">
        <v>3346</v>
      </c>
    </row>
    <row r="1642" spans="1:17" x14ac:dyDescent="0.25">
      <c r="A1642" t="s">
        <v>6723</v>
      </c>
      <c r="B1642" t="s">
        <v>6724</v>
      </c>
      <c r="C1642" t="s">
        <v>2702</v>
      </c>
      <c r="D1642" t="s">
        <v>7126</v>
      </c>
      <c r="E1642">
        <v>1206002</v>
      </c>
      <c r="F1642" t="s">
        <v>7140</v>
      </c>
      <c r="G1642" t="s">
        <v>7141</v>
      </c>
      <c r="H1642" t="s">
        <v>7142</v>
      </c>
      <c r="I1642" t="s">
        <v>7155</v>
      </c>
      <c r="J1642" t="s">
        <v>7156</v>
      </c>
      <c r="K1642" t="s">
        <v>110</v>
      </c>
      <c r="L1642" t="s">
        <v>3346</v>
      </c>
      <c r="M1642" t="s">
        <v>3344</v>
      </c>
      <c r="N1642" t="s">
        <v>4323</v>
      </c>
      <c r="O1642" t="s">
        <v>3343</v>
      </c>
      <c r="P1642" t="s">
        <v>3343</v>
      </c>
      <c r="Q1642" t="s">
        <v>3346</v>
      </c>
    </row>
    <row r="1643" spans="1:17" x14ac:dyDescent="0.25">
      <c r="A1643" t="s">
        <v>6723</v>
      </c>
      <c r="B1643" t="s">
        <v>6724</v>
      </c>
      <c r="C1643" t="s">
        <v>2702</v>
      </c>
      <c r="D1643" t="s">
        <v>7126</v>
      </c>
      <c r="E1643">
        <v>1206002</v>
      </c>
      <c r="F1643" t="s">
        <v>7140</v>
      </c>
      <c r="G1643" t="s">
        <v>7141</v>
      </c>
      <c r="H1643" t="s">
        <v>7142</v>
      </c>
      <c r="I1643" t="s">
        <v>7157</v>
      </c>
      <c r="J1643" t="s">
        <v>7158</v>
      </c>
      <c r="K1643" t="s">
        <v>110</v>
      </c>
      <c r="L1643" t="s">
        <v>3346</v>
      </c>
      <c r="M1643" t="s">
        <v>3344</v>
      </c>
      <c r="N1643" t="s">
        <v>4323</v>
      </c>
      <c r="O1643" t="s">
        <v>3343</v>
      </c>
      <c r="P1643" t="s">
        <v>3343</v>
      </c>
      <c r="Q1643" t="s">
        <v>3346</v>
      </c>
    </row>
    <row r="1644" spans="1:17" x14ac:dyDescent="0.25">
      <c r="A1644" t="s">
        <v>6723</v>
      </c>
      <c r="B1644" t="s">
        <v>6724</v>
      </c>
      <c r="C1644" t="s">
        <v>2702</v>
      </c>
      <c r="D1644" t="s">
        <v>7126</v>
      </c>
      <c r="E1644">
        <v>1206002</v>
      </c>
      <c r="F1644" t="s">
        <v>7140</v>
      </c>
      <c r="G1644" t="s">
        <v>7141</v>
      </c>
      <c r="H1644" t="s">
        <v>7142</v>
      </c>
      <c r="I1644" t="s">
        <v>7159</v>
      </c>
      <c r="J1644" t="s">
        <v>7160</v>
      </c>
      <c r="K1644" t="s">
        <v>110</v>
      </c>
      <c r="L1644" t="s">
        <v>3346</v>
      </c>
      <c r="M1644" t="s">
        <v>3344</v>
      </c>
      <c r="N1644" t="s">
        <v>4323</v>
      </c>
      <c r="O1644" t="s">
        <v>3343</v>
      </c>
      <c r="P1644" t="s">
        <v>3343</v>
      </c>
      <c r="Q1644" t="s">
        <v>3346</v>
      </c>
    </row>
    <row r="1645" spans="1:17" x14ac:dyDescent="0.25">
      <c r="A1645" t="s">
        <v>6723</v>
      </c>
      <c r="B1645" t="s">
        <v>6724</v>
      </c>
      <c r="C1645" t="s">
        <v>2702</v>
      </c>
      <c r="D1645" t="s">
        <v>7126</v>
      </c>
      <c r="E1645">
        <v>1206002</v>
      </c>
      <c r="F1645" t="s">
        <v>7140</v>
      </c>
      <c r="G1645" t="s">
        <v>7141</v>
      </c>
      <c r="H1645" t="s">
        <v>7142</v>
      </c>
      <c r="I1645" t="s">
        <v>7161</v>
      </c>
      <c r="J1645" t="s">
        <v>7162</v>
      </c>
      <c r="K1645" t="s">
        <v>110</v>
      </c>
      <c r="L1645" t="s">
        <v>3346</v>
      </c>
      <c r="M1645" t="s">
        <v>3344</v>
      </c>
      <c r="N1645" t="s">
        <v>4323</v>
      </c>
      <c r="O1645" t="s">
        <v>3343</v>
      </c>
      <c r="P1645" t="s">
        <v>3343</v>
      </c>
      <c r="Q1645" t="s">
        <v>3346</v>
      </c>
    </row>
    <row r="1646" spans="1:17" x14ac:dyDescent="0.25">
      <c r="A1646" t="s">
        <v>6723</v>
      </c>
      <c r="B1646" t="s">
        <v>6724</v>
      </c>
      <c r="C1646" t="s">
        <v>2702</v>
      </c>
      <c r="D1646" t="s">
        <v>7126</v>
      </c>
      <c r="E1646">
        <v>1206002</v>
      </c>
      <c r="F1646" t="s">
        <v>7140</v>
      </c>
      <c r="G1646" t="s">
        <v>7141</v>
      </c>
      <c r="H1646" t="s">
        <v>7142</v>
      </c>
      <c r="I1646" t="s">
        <v>7163</v>
      </c>
      <c r="J1646" t="s">
        <v>7164</v>
      </c>
      <c r="K1646" t="s">
        <v>110</v>
      </c>
      <c r="L1646" t="s">
        <v>3346</v>
      </c>
      <c r="M1646" t="s">
        <v>3344</v>
      </c>
      <c r="N1646" t="s">
        <v>4323</v>
      </c>
      <c r="O1646" t="s">
        <v>3343</v>
      </c>
      <c r="P1646" t="s">
        <v>3343</v>
      </c>
      <c r="Q1646" t="s">
        <v>3346</v>
      </c>
    </row>
    <row r="1647" spans="1:17" x14ac:dyDescent="0.25">
      <c r="A1647" t="s">
        <v>6723</v>
      </c>
      <c r="B1647" t="s">
        <v>6724</v>
      </c>
      <c r="C1647" t="s">
        <v>2702</v>
      </c>
      <c r="D1647" t="s">
        <v>7126</v>
      </c>
      <c r="E1647">
        <v>1206002</v>
      </c>
      <c r="F1647" t="s">
        <v>7140</v>
      </c>
      <c r="G1647" t="s">
        <v>7141</v>
      </c>
      <c r="H1647" t="s">
        <v>7142</v>
      </c>
      <c r="I1647" t="s">
        <v>7165</v>
      </c>
      <c r="J1647" t="s">
        <v>7166</v>
      </c>
      <c r="K1647" t="s">
        <v>110</v>
      </c>
      <c r="L1647" t="s">
        <v>3346</v>
      </c>
      <c r="M1647" t="s">
        <v>3344</v>
      </c>
      <c r="N1647" t="s">
        <v>4323</v>
      </c>
      <c r="O1647" t="s">
        <v>3343</v>
      </c>
      <c r="P1647" t="s">
        <v>3343</v>
      </c>
      <c r="Q1647" t="s">
        <v>3346</v>
      </c>
    </row>
    <row r="1648" spans="1:17" x14ac:dyDescent="0.25">
      <c r="A1648" t="s">
        <v>6723</v>
      </c>
      <c r="B1648" t="s">
        <v>6724</v>
      </c>
      <c r="C1648" t="s">
        <v>2702</v>
      </c>
      <c r="D1648" t="s">
        <v>7126</v>
      </c>
      <c r="E1648">
        <v>1206002</v>
      </c>
      <c r="F1648" t="s">
        <v>7140</v>
      </c>
      <c r="G1648" t="s">
        <v>7141</v>
      </c>
      <c r="H1648" t="s">
        <v>7142</v>
      </c>
      <c r="I1648" t="s">
        <v>7167</v>
      </c>
      <c r="J1648" t="s">
        <v>7139</v>
      </c>
      <c r="K1648" t="s">
        <v>110</v>
      </c>
      <c r="L1648" t="s">
        <v>3346</v>
      </c>
      <c r="M1648" t="s">
        <v>3344</v>
      </c>
      <c r="N1648" t="s">
        <v>4323</v>
      </c>
      <c r="O1648" t="s">
        <v>3343</v>
      </c>
      <c r="P1648" t="s">
        <v>3343</v>
      </c>
      <c r="Q1648" t="s">
        <v>3346</v>
      </c>
    </row>
    <row r="1649" spans="1:17" x14ac:dyDescent="0.25">
      <c r="A1649" t="s">
        <v>6723</v>
      </c>
      <c r="B1649" t="s">
        <v>6724</v>
      </c>
      <c r="C1649" t="s">
        <v>2702</v>
      </c>
      <c r="D1649" t="s">
        <v>7126</v>
      </c>
      <c r="E1649">
        <v>1206002</v>
      </c>
      <c r="F1649" t="s">
        <v>7140</v>
      </c>
      <c r="G1649" t="s">
        <v>7141</v>
      </c>
      <c r="H1649" t="s">
        <v>7142</v>
      </c>
      <c r="I1649" t="s">
        <v>7168</v>
      </c>
      <c r="J1649" t="s">
        <v>7169</v>
      </c>
      <c r="K1649" t="s">
        <v>110</v>
      </c>
      <c r="L1649" t="s">
        <v>3346</v>
      </c>
      <c r="M1649" t="s">
        <v>3344</v>
      </c>
      <c r="N1649" t="s">
        <v>4323</v>
      </c>
      <c r="O1649" t="s">
        <v>3343</v>
      </c>
      <c r="P1649" t="s">
        <v>3343</v>
      </c>
      <c r="Q1649" t="s">
        <v>3346</v>
      </c>
    </row>
    <row r="1650" spans="1:17" x14ac:dyDescent="0.25">
      <c r="A1650" t="s">
        <v>6723</v>
      </c>
      <c r="B1650" t="s">
        <v>6724</v>
      </c>
      <c r="C1650" t="s">
        <v>2702</v>
      </c>
      <c r="D1650" t="s">
        <v>7126</v>
      </c>
      <c r="E1650">
        <v>1206003</v>
      </c>
      <c r="F1650" t="s">
        <v>7170</v>
      </c>
      <c r="G1650" t="s">
        <v>7171</v>
      </c>
      <c r="H1650" t="s">
        <v>7142</v>
      </c>
      <c r="I1650" t="s">
        <v>7172</v>
      </c>
      <c r="J1650" t="s">
        <v>7173</v>
      </c>
      <c r="K1650" t="s">
        <v>110</v>
      </c>
      <c r="L1650" t="s">
        <v>3343</v>
      </c>
      <c r="M1650" t="s">
        <v>3344</v>
      </c>
      <c r="N1650" t="s">
        <v>4323</v>
      </c>
      <c r="O1650" t="s">
        <v>3343</v>
      </c>
      <c r="P1650" t="s">
        <v>3343</v>
      </c>
      <c r="Q1650" t="s">
        <v>3346</v>
      </c>
    </row>
    <row r="1651" spans="1:17" x14ac:dyDescent="0.25">
      <c r="A1651" t="s">
        <v>6723</v>
      </c>
      <c r="B1651" t="s">
        <v>6724</v>
      </c>
      <c r="C1651" t="s">
        <v>2702</v>
      </c>
      <c r="D1651" t="s">
        <v>7126</v>
      </c>
      <c r="E1651">
        <v>1206003</v>
      </c>
      <c r="F1651" t="s">
        <v>7170</v>
      </c>
      <c r="G1651" t="s">
        <v>7171</v>
      </c>
      <c r="H1651" t="s">
        <v>7142</v>
      </c>
      <c r="I1651" t="s">
        <v>7174</v>
      </c>
      <c r="J1651" t="s">
        <v>7175</v>
      </c>
      <c r="K1651" t="s">
        <v>110</v>
      </c>
      <c r="L1651" t="s">
        <v>3346</v>
      </c>
      <c r="M1651" t="s">
        <v>3344</v>
      </c>
      <c r="N1651" t="s">
        <v>4323</v>
      </c>
      <c r="O1651" t="s">
        <v>3343</v>
      </c>
      <c r="P1651" t="s">
        <v>3343</v>
      </c>
      <c r="Q1651" t="s">
        <v>3346</v>
      </c>
    </row>
    <row r="1652" spans="1:17" x14ac:dyDescent="0.25">
      <c r="A1652" t="s">
        <v>6723</v>
      </c>
      <c r="B1652" t="s">
        <v>6724</v>
      </c>
      <c r="C1652" t="s">
        <v>2702</v>
      </c>
      <c r="D1652" t="s">
        <v>7126</v>
      </c>
      <c r="E1652">
        <v>1206003</v>
      </c>
      <c r="F1652" t="s">
        <v>7170</v>
      </c>
      <c r="G1652" t="s">
        <v>7171</v>
      </c>
      <c r="H1652" t="s">
        <v>7142</v>
      </c>
      <c r="I1652" t="s">
        <v>7176</v>
      </c>
      <c r="J1652" t="s">
        <v>7177</v>
      </c>
      <c r="K1652" t="s">
        <v>110</v>
      </c>
      <c r="L1652" t="s">
        <v>3346</v>
      </c>
      <c r="M1652" t="s">
        <v>3344</v>
      </c>
      <c r="N1652" t="s">
        <v>4323</v>
      </c>
      <c r="O1652" t="s">
        <v>3343</v>
      </c>
      <c r="P1652" t="s">
        <v>3343</v>
      </c>
      <c r="Q1652" t="s">
        <v>3346</v>
      </c>
    </row>
    <row r="1653" spans="1:17" x14ac:dyDescent="0.25">
      <c r="A1653" t="s">
        <v>6723</v>
      </c>
      <c r="B1653" t="s">
        <v>6724</v>
      </c>
      <c r="C1653" t="s">
        <v>2702</v>
      </c>
      <c r="D1653" t="s">
        <v>7126</v>
      </c>
      <c r="E1653">
        <v>1206003</v>
      </c>
      <c r="F1653" t="s">
        <v>7170</v>
      </c>
      <c r="G1653" t="s">
        <v>7171</v>
      </c>
      <c r="H1653" t="s">
        <v>7142</v>
      </c>
      <c r="I1653" t="s">
        <v>7178</v>
      </c>
      <c r="J1653" t="s">
        <v>7179</v>
      </c>
      <c r="K1653" t="s">
        <v>110</v>
      </c>
      <c r="L1653" t="s">
        <v>3346</v>
      </c>
      <c r="M1653" t="s">
        <v>3344</v>
      </c>
      <c r="N1653" t="s">
        <v>4323</v>
      </c>
      <c r="O1653" t="s">
        <v>3343</v>
      </c>
      <c r="P1653" t="s">
        <v>3343</v>
      </c>
      <c r="Q1653" t="s">
        <v>3346</v>
      </c>
    </row>
    <row r="1654" spans="1:17" x14ac:dyDescent="0.25">
      <c r="A1654" t="s">
        <v>6723</v>
      </c>
      <c r="B1654" t="s">
        <v>6724</v>
      </c>
      <c r="C1654" t="s">
        <v>2702</v>
      </c>
      <c r="D1654" t="s">
        <v>7126</v>
      </c>
      <c r="E1654">
        <v>1206003</v>
      </c>
      <c r="F1654" t="s">
        <v>7170</v>
      </c>
      <c r="G1654" t="s">
        <v>7171</v>
      </c>
      <c r="H1654" t="s">
        <v>7142</v>
      </c>
      <c r="I1654" t="s">
        <v>7180</v>
      </c>
      <c r="J1654" t="s">
        <v>7181</v>
      </c>
      <c r="K1654" t="s">
        <v>110</v>
      </c>
      <c r="L1654" t="s">
        <v>3346</v>
      </c>
      <c r="M1654" t="s">
        <v>3344</v>
      </c>
      <c r="N1654" t="s">
        <v>4323</v>
      </c>
      <c r="O1654" t="s">
        <v>3343</v>
      </c>
      <c r="P1654" t="s">
        <v>3343</v>
      </c>
      <c r="Q1654" t="s">
        <v>3346</v>
      </c>
    </row>
    <row r="1655" spans="1:17" x14ac:dyDescent="0.25">
      <c r="A1655" t="s">
        <v>6723</v>
      </c>
      <c r="B1655" t="s">
        <v>6724</v>
      </c>
      <c r="C1655" t="s">
        <v>2702</v>
      </c>
      <c r="D1655" t="s">
        <v>7126</v>
      </c>
      <c r="E1655">
        <v>1206003</v>
      </c>
      <c r="F1655" t="s">
        <v>7170</v>
      </c>
      <c r="G1655" t="s">
        <v>7171</v>
      </c>
      <c r="H1655" t="s">
        <v>7142</v>
      </c>
      <c r="I1655" t="s">
        <v>7182</v>
      </c>
      <c r="J1655" t="s">
        <v>7183</v>
      </c>
      <c r="K1655" t="s">
        <v>110</v>
      </c>
      <c r="L1655" t="s">
        <v>3346</v>
      </c>
      <c r="M1655" t="s">
        <v>3344</v>
      </c>
      <c r="N1655" t="s">
        <v>4323</v>
      </c>
      <c r="O1655" t="s">
        <v>3343</v>
      </c>
      <c r="P1655" t="s">
        <v>3343</v>
      </c>
      <c r="Q1655" t="s">
        <v>3346</v>
      </c>
    </row>
    <row r="1656" spans="1:17" x14ac:dyDescent="0.25">
      <c r="A1656" t="s">
        <v>6723</v>
      </c>
      <c r="B1656" t="s">
        <v>6724</v>
      </c>
      <c r="C1656" t="s">
        <v>2702</v>
      </c>
      <c r="D1656" t="s">
        <v>7126</v>
      </c>
      <c r="E1656">
        <v>1206003</v>
      </c>
      <c r="F1656" t="s">
        <v>7170</v>
      </c>
      <c r="G1656" t="s">
        <v>7171</v>
      </c>
      <c r="H1656" t="s">
        <v>7142</v>
      </c>
      <c r="I1656" t="s">
        <v>7184</v>
      </c>
      <c r="J1656" t="s">
        <v>7185</v>
      </c>
      <c r="K1656" t="s">
        <v>110</v>
      </c>
      <c r="L1656" t="s">
        <v>3346</v>
      </c>
      <c r="M1656" t="s">
        <v>3344</v>
      </c>
      <c r="N1656" t="s">
        <v>4323</v>
      </c>
      <c r="O1656" t="s">
        <v>3343</v>
      </c>
      <c r="P1656" t="s">
        <v>3343</v>
      </c>
      <c r="Q1656" t="s">
        <v>3346</v>
      </c>
    </row>
    <row r="1657" spans="1:17" x14ac:dyDescent="0.25">
      <c r="A1657" t="s">
        <v>6723</v>
      </c>
      <c r="B1657" t="s">
        <v>6724</v>
      </c>
      <c r="C1657" t="s">
        <v>2702</v>
      </c>
      <c r="D1657" t="s">
        <v>7126</v>
      </c>
      <c r="E1657">
        <v>1206003</v>
      </c>
      <c r="F1657" t="s">
        <v>7170</v>
      </c>
      <c r="G1657" t="s">
        <v>7171</v>
      </c>
      <c r="H1657" t="s">
        <v>7142</v>
      </c>
      <c r="I1657" t="s">
        <v>7186</v>
      </c>
      <c r="J1657" t="s">
        <v>7187</v>
      </c>
      <c r="K1657" t="s">
        <v>110</v>
      </c>
      <c r="L1657" t="s">
        <v>3346</v>
      </c>
      <c r="M1657" t="s">
        <v>3344</v>
      </c>
      <c r="N1657" t="s">
        <v>4323</v>
      </c>
      <c r="O1657" t="s">
        <v>3343</v>
      </c>
      <c r="P1657" t="s">
        <v>3343</v>
      </c>
      <c r="Q1657" t="s">
        <v>3346</v>
      </c>
    </row>
    <row r="1658" spans="1:17" x14ac:dyDescent="0.25">
      <c r="A1658" t="s">
        <v>6723</v>
      </c>
      <c r="B1658" t="s">
        <v>6724</v>
      </c>
      <c r="C1658" t="s">
        <v>2702</v>
      </c>
      <c r="D1658" t="s">
        <v>7126</v>
      </c>
      <c r="E1658">
        <v>1206003</v>
      </c>
      <c r="F1658" t="s">
        <v>7170</v>
      </c>
      <c r="G1658" t="s">
        <v>7171</v>
      </c>
      <c r="H1658" t="s">
        <v>7142</v>
      </c>
      <c r="I1658" t="s">
        <v>7188</v>
      </c>
      <c r="J1658" t="s">
        <v>7189</v>
      </c>
      <c r="K1658" t="s">
        <v>110</v>
      </c>
      <c r="L1658" t="s">
        <v>3346</v>
      </c>
      <c r="M1658" t="s">
        <v>3344</v>
      </c>
      <c r="N1658" t="s">
        <v>4323</v>
      </c>
      <c r="O1658" t="s">
        <v>3343</v>
      </c>
      <c r="P1658" t="s">
        <v>3343</v>
      </c>
      <c r="Q1658" t="s">
        <v>3346</v>
      </c>
    </row>
    <row r="1659" spans="1:17" x14ac:dyDescent="0.25">
      <c r="A1659" t="s">
        <v>6723</v>
      </c>
      <c r="B1659" t="s">
        <v>6724</v>
      </c>
      <c r="C1659" t="s">
        <v>2702</v>
      </c>
      <c r="D1659" t="s">
        <v>7126</v>
      </c>
      <c r="E1659">
        <v>1206003</v>
      </c>
      <c r="F1659" t="s">
        <v>7170</v>
      </c>
      <c r="G1659" t="s">
        <v>7171</v>
      </c>
      <c r="H1659" t="s">
        <v>7142</v>
      </c>
      <c r="I1659" t="s">
        <v>7190</v>
      </c>
      <c r="J1659" t="s">
        <v>7191</v>
      </c>
      <c r="K1659" t="s">
        <v>110</v>
      </c>
      <c r="L1659" t="s">
        <v>3346</v>
      </c>
      <c r="M1659" t="s">
        <v>3344</v>
      </c>
      <c r="N1659" t="s">
        <v>4323</v>
      </c>
      <c r="O1659" t="s">
        <v>3343</v>
      </c>
      <c r="P1659" t="s">
        <v>3343</v>
      </c>
      <c r="Q1659" t="s">
        <v>3346</v>
      </c>
    </row>
    <row r="1660" spans="1:17" x14ac:dyDescent="0.25">
      <c r="A1660" t="s">
        <v>6723</v>
      </c>
      <c r="B1660" t="s">
        <v>6724</v>
      </c>
      <c r="C1660" t="s">
        <v>2702</v>
      </c>
      <c r="D1660" t="s">
        <v>7126</v>
      </c>
      <c r="E1660">
        <v>1206003</v>
      </c>
      <c r="F1660" t="s">
        <v>7170</v>
      </c>
      <c r="G1660" t="s">
        <v>7171</v>
      </c>
      <c r="H1660" t="s">
        <v>7142</v>
      </c>
      <c r="I1660" t="s">
        <v>7192</v>
      </c>
      <c r="J1660" t="s">
        <v>7193</v>
      </c>
      <c r="K1660" t="s">
        <v>110</v>
      </c>
      <c r="L1660" t="s">
        <v>3346</v>
      </c>
      <c r="M1660" t="s">
        <v>3344</v>
      </c>
      <c r="N1660" t="s">
        <v>4323</v>
      </c>
      <c r="O1660" t="s">
        <v>3343</v>
      </c>
      <c r="P1660" t="s">
        <v>3343</v>
      </c>
      <c r="Q1660" t="s">
        <v>3346</v>
      </c>
    </row>
    <row r="1661" spans="1:17" x14ac:dyDescent="0.25">
      <c r="A1661" t="s">
        <v>6723</v>
      </c>
      <c r="B1661" t="s">
        <v>6724</v>
      </c>
      <c r="C1661" t="s">
        <v>2702</v>
      </c>
      <c r="D1661" t="s">
        <v>7126</v>
      </c>
      <c r="E1661">
        <v>1206003</v>
      </c>
      <c r="F1661" t="s">
        <v>7170</v>
      </c>
      <c r="G1661" t="s">
        <v>7171</v>
      </c>
      <c r="H1661" t="s">
        <v>7142</v>
      </c>
      <c r="I1661" t="s">
        <v>7194</v>
      </c>
      <c r="J1661" t="s">
        <v>7195</v>
      </c>
      <c r="K1661" t="s">
        <v>110</v>
      </c>
      <c r="L1661" t="s">
        <v>3346</v>
      </c>
      <c r="M1661" t="s">
        <v>3344</v>
      </c>
      <c r="N1661" t="s">
        <v>4323</v>
      </c>
      <c r="O1661" t="s">
        <v>3343</v>
      </c>
      <c r="P1661" t="s">
        <v>3343</v>
      </c>
      <c r="Q1661" t="s">
        <v>3346</v>
      </c>
    </row>
    <row r="1662" spans="1:17" x14ac:dyDescent="0.25">
      <c r="A1662" t="s">
        <v>6723</v>
      </c>
      <c r="B1662" t="s">
        <v>6724</v>
      </c>
      <c r="C1662" t="s">
        <v>2702</v>
      </c>
      <c r="D1662" t="s">
        <v>7126</v>
      </c>
      <c r="E1662">
        <v>1206003</v>
      </c>
      <c r="F1662" t="s">
        <v>7170</v>
      </c>
      <c r="G1662" t="s">
        <v>7171</v>
      </c>
      <c r="H1662" t="s">
        <v>7142</v>
      </c>
      <c r="I1662" t="s">
        <v>7196</v>
      </c>
      <c r="J1662" t="s">
        <v>7197</v>
      </c>
      <c r="K1662" t="s">
        <v>110</v>
      </c>
      <c r="L1662" t="s">
        <v>3346</v>
      </c>
      <c r="M1662" t="s">
        <v>3344</v>
      </c>
      <c r="N1662" t="s">
        <v>4323</v>
      </c>
      <c r="O1662" t="s">
        <v>3343</v>
      </c>
      <c r="P1662" t="s">
        <v>3343</v>
      </c>
      <c r="Q1662" t="s">
        <v>3346</v>
      </c>
    </row>
    <row r="1663" spans="1:17" x14ac:dyDescent="0.25">
      <c r="A1663" t="s">
        <v>6723</v>
      </c>
      <c r="B1663" t="s">
        <v>6724</v>
      </c>
      <c r="C1663" t="s">
        <v>2702</v>
      </c>
      <c r="D1663" t="s">
        <v>7126</v>
      </c>
      <c r="E1663">
        <v>1206004</v>
      </c>
      <c r="F1663" t="s">
        <v>7198</v>
      </c>
      <c r="G1663" t="s">
        <v>7199</v>
      </c>
      <c r="H1663" t="s">
        <v>7142</v>
      </c>
      <c r="I1663" t="s">
        <v>7200</v>
      </c>
      <c r="J1663" t="s">
        <v>7201</v>
      </c>
      <c r="K1663" t="s">
        <v>110</v>
      </c>
      <c r="L1663" t="s">
        <v>3343</v>
      </c>
      <c r="M1663" t="s">
        <v>3344</v>
      </c>
      <c r="N1663" t="s">
        <v>4323</v>
      </c>
      <c r="O1663" t="s">
        <v>3343</v>
      </c>
      <c r="P1663" t="s">
        <v>3343</v>
      </c>
      <c r="Q1663" t="s">
        <v>3346</v>
      </c>
    </row>
    <row r="1664" spans="1:17" x14ac:dyDescent="0.25">
      <c r="A1664" t="s">
        <v>6723</v>
      </c>
      <c r="B1664" t="s">
        <v>6724</v>
      </c>
      <c r="C1664" t="s">
        <v>2702</v>
      </c>
      <c r="D1664" t="s">
        <v>7126</v>
      </c>
      <c r="E1664">
        <v>1206004</v>
      </c>
      <c r="F1664" t="s">
        <v>7198</v>
      </c>
      <c r="G1664" t="s">
        <v>7199</v>
      </c>
      <c r="H1664" t="s">
        <v>7142</v>
      </c>
      <c r="I1664" t="s">
        <v>7202</v>
      </c>
      <c r="J1664" t="s">
        <v>7203</v>
      </c>
      <c r="K1664" t="s">
        <v>110</v>
      </c>
      <c r="L1664" t="s">
        <v>3346</v>
      </c>
      <c r="M1664" t="s">
        <v>3344</v>
      </c>
      <c r="N1664" t="s">
        <v>4323</v>
      </c>
      <c r="O1664" t="s">
        <v>3343</v>
      </c>
      <c r="P1664" t="s">
        <v>3343</v>
      </c>
      <c r="Q1664" t="s">
        <v>3346</v>
      </c>
    </row>
    <row r="1665" spans="1:17" x14ac:dyDescent="0.25">
      <c r="A1665" t="s">
        <v>6723</v>
      </c>
      <c r="B1665" t="s">
        <v>6724</v>
      </c>
      <c r="C1665" t="s">
        <v>2702</v>
      </c>
      <c r="D1665" t="s">
        <v>7126</v>
      </c>
      <c r="E1665">
        <v>1206004</v>
      </c>
      <c r="F1665" t="s">
        <v>7198</v>
      </c>
      <c r="G1665" t="s">
        <v>7199</v>
      </c>
      <c r="H1665" t="s">
        <v>7142</v>
      </c>
      <c r="I1665" t="s">
        <v>7204</v>
      </c>
      <c r="J1665" t="s">
        <v>7205</v>
      </c>
      <c r="K1665" t="s">
        <v>110</v>
      </c>
      <c r="L1665" t="s">
        <v>3346</v>
      </c>
      <c r="M1665" t="s">
        <v>3344</v>
      </c>
      <c r="N1665" t="s">
        <v>4323</v>
      </c>
      <c r="O1665" t="s">
        <v>3343</v>
      </c>
      <c r="P1665" t="s">
        <v>3343</v>
      </c>
      <c r="Q1665" t="s">
        <v>3346</v>
      </c>
    </row>
    <row r="1666" spans="1:17" x14ac:dyDescent="0.25">
      <c r="A1666" t="s">
        <v>6723</v>
      </c>
      <c r="B1666" t="s">
        <v>6724</v>
      </c>
      <c r="C1666" t="s">
        <v>2702</v>
      </c>
      <c r="D1666" t="s">
        <v>7126</v>
      </c>
      <c r="E1666">
        <v>1206005</v>
      </c>
      <c r="F1666" t="s">
        <v>7206</v>
      </c>
      <c r="G1666" t="s">
        <v>7207</v>
      </c>
      <c r="H1666" t="s">
        <v>3394</v>
      </c>
      <c r="I1666" t="s">
        <v>7208</v>
      </c>
      <c r="J1666" t="s">
        <v>7209</v>
      </c>
      <c r="K1666" t="s">
        <v>110</v>
      </c>
      <c r="L1666" t="s">
        <v>3343</v>
      </c>
      <c r="M1666" t="s">
        <v>3570</v>
      </c>
      <c r="N1666" t="s">
        <v>3571</v>
      </c>
      <c r="O1666" t="s">
        <v>3343</v>
      </c>
      <c r="P1666" t="s">
        <v>3343</v>
      </c>
      <c r="Q1666" t="s">
        <v>3346</v>
      </c>
    </row>
    <row r="1667" spans="1:17" x14ac:dyDescent="0.25">
      <c r="A1667" t="s">
        <v>6723</v>
      </c>
      <c r="B1667" t="s">
        <v>6724</v>
      </c>
      <c r="C1667" t="s">
        <v>2702</v>
      </c>
      <c r="D1667" t="s">
        <v>7126</v>
      </c>
      <c r="E1667">
        <v>1206005</v>
      </c>
      <c r="F1667" t="s">
        <v>7206</v>
      </c>
      <c r="G1667" t="s">
        <v>7207</v>
      </c>
      <c r="H1667" t="s">
        <v>3394</v>
      </c>
      <c r="I1667" t="s">
        <v>7210</v>
      </c>
      <c r="J1667" t="s">
        <v>7211</v>
      </c>
      <c r="K1667" t="s">
        <v>110</v>
      </c>
      <c r="L1667" t="s">
        <v>3346</v>
      </c>
      <c r="M1667" t="s">
        <v>3570</v>
      </c>
      <c r="N1667" t="s">
        <v>3571</v>
      </c>
      <c r="O1667" t="s">
        <v>3343</v>
      </c>
      <c r="P1667" t="s">
        <v>3343</v>
      </c>
      <c r="Q1667" t="s">
        <v>3346</v>
      </c>
    </row>
    <row r="1668" spans="1:17" x14ac:dyDescent="0.25">
      <c r="A1668" t="s">
        <v>6723</v>
      </c>
      <c r="B1668" t="s">
        <v>6724</v>
      </c>
      <c r="C1668" t="s">
        <v>2702</v>
      </c>
      <c r="D1668" t="s">
        <v>7126</v>
      </c>
      <c r="E1668">
        <v>1206005</v>
      </c>
      <c r="F1668" t="s">
        <v>7206</v>
      </c>
      <c r="G1668" t="s">
        <v>7207</v>
      </c>
      <c r="H1668" t="s">
        <v>3394</v>
      </c>
      <c r="I1668" t="s">
        <v>7212</v>
      </c>
      <c r="J1668" t="s">
        <v>7213</v>
      </c>
      <c r="K1668" t="s">
        <v>110</v>
      </c>
      <c r="L1668" t="s">
        <v>3346</v>
      </c>
      <c r="M1668" t="s">
        <v>3570</v>
      </c>
      <c r="N1668" t="s">
        <v>3571</v>
      </c>
      <c r="O1668" t="s">
        <v>3343</v>
      </c>
      <c r="P1668" t="s">
        <v>3343</v>
      </c>
      <c r="Q1668" t="s">
        <v>3346</v>
      </c>
    </row>
    <row r="1669" spans="1:17" x14ac:dyDescent="0.25">
      <c r="A1669" t="s">
        <v>6723</v>
      </c>
      <c r="B1669" t="s">
        <v>6724</v>
      </c>
      <c r="C1669" t="s">
        <v>2702</v>
      </c>
      <c r="D1669" t="s">
        <v>7126</v>
      </c>
      <c r="E1669">
        <v>1206006</v>
      </c>
      <c r="F1669" t="s">
        <v>7214</v>
      </c>
      <c r="G1669" t="s">
        <v>7215</v>
      </c>
      <c r="H1669" t="s">
        <v>3601</v>
      </c>
      <c r="I1669" t="s">
        <v>7216</v>
      </c>
      <c r="J1669" t="s">
        <v>7217</v>
      </c>
      <c r="K1669" t="s">
        <v>110</v>
      </c>
      <c r="L1669" t="s">
        <v>3343</v>
      </c>
      <c r="M1669" t="s">
        <v>3344</v>
      </c>
      <c r="N1669" t="s">
        <v>3360</v>
      </c>
      <c r="O1669" t="s">
        <v>3343</v>
      </c>
      <c r="P1669" t="s">
        <v>3343</v>
      </c>
      <c r="Q1669" t="s">
        <v>3346</v>
      </c>
    </row>
    <row r="1670" spans="1:17" x14ac:dyDescent="0.25">
      <c r="A1670" t="s">
        <v>6723</v>
      </c>
      <c r="B1670" t="s">
        <v>6724</v>
      </c>
      <c r="C1670" t="s">
        <v>2702</v>
      </c>
      <c r="D1670" t="s">
        <v>7126</v>
      </c>
      <c r="E1670">
        <v>1206007</v>
      </c>
      <c r="F1670" t="s">
        <v>91</v>
      </c>
      <c r="G1670" t="s">
        <v>7218</v>
      </c>
      <c r="H1670" t="s">
        <v>3394</v>
      </c>
      <c r="I1670" t="s">
        <v>7219</v>
      </c>
      <c r="J1670" t="s">
        <v>7220</v>
      </c>
      <c r="K1670" t="s">
        <v>110</v>
      </c>
      <c r="L1670" t="s">
        <v>3343</v>
      </c>
      <c r="M1670" t="s">
        <v>3570</v>
      </c>
      <c r="N1670" t="s">
        <v>3571</v>
      </c>
      <c r="O1670" t="s">
        <v>3343</v>
      </c>
      <c r="P1670" t="s">
        <v>3343</v>
      </c>
      <c r="Q1670" t="s">
        <v>3346</v>
      </c>
    </row>
    <row r="1671" spans="1:17" x14ac:dyDescent="0.25">
      <c r="A1671" t="s">
        <v>6723</v>
      </c>
      <c r="B1671" t="s">
        <v>6724</v>
      </c>
      <c r="C1671" t="s">
        <v>2702</v>
      </c>
      <c r="D1671" t="s">
        <v>7126</v>
      </c>
      <c r="E1671">
        <v>1206007</v>
      </c>
      <c r="F1671" t="s">
        <v>91</v>
      </c>
      <c r="G1671" t="s">
        <v>7218</v>
      </c>
      <c r="H1671" t="s">
        <v>3394</v>
      </c>
      <c r="I1671" t="s">
        <v>7221</v>
      </c>
      <c r="J1671" t="s">
        <v>7222</v>
      </c>
      <c r="K1671" t="s">
        <v>110</v>
      </c>
      <c r="L1671" t="s">
        <v>3346</v>
      </c>
      <c r="M1671" t="s">
        <v>3570</v>
      </c>
      <c r="N1671" t="s">
        <v>3571</v>
      </c>
      <c r="O1671" t="s">
        <v>3343</v>
      </c>
      <c r="P1671" t="s">
        <v>3343</v>
      </c>
      <c r="Q1671" t="s">
        <v>3346</v>
      </c>
    </row>
    <row r="1672" spans="1:17" x14ac:dyDescent="0.25">
      <c r="A1672" t="s">
        <v>6723</v>
      </c>
      <c r="B1672" t="s">
        <v>6724</v>
      </c>
      <c r="C1672" t="s">
        <v>2702</v>
      </c>
      <c r="D1672" t="s">
        <v>7126</v>
      </c>
      <c r="E1672">
        <v>1206007</v>
      </c>
      <c r="F1672" t="s">
        <v>91</v>
      </c>
      <c r="G1672" t="s">
        <v>7218</v>
      </c>
      <c r="H1672" t="s">
        <v>3394</v>
      </c>
      <c r="I1672" t="s">
        <v>7223</v>
      </c>
      <c r="J1672" t="s">
        <v>7224</v>
      </c>
      <c r="K1672" t="s">
        <v>110</v>
      </c>
      <c r="L1672" t="s">
        <v>3346</v>
      </c>
      <c r="M1672" t="s">
        <v>3570</v>
      </c>
      <c r="N1672" t="s">
        <v>3571</v>
      </c>
      <c r="O1672" t="s">
        <v>3343</v>
      </c>
      <c r="P1672" t="s">
        <v>3343</v>
      </c>
      <c r="Q1672" t="s">
        <v>3346</v>
      </c>
    </row>
    <row r="1673" spans="1:17" x14ac:dyDescent="0.25">
      <c r="A1673" t="s">
        <v>6723</v>
      </c>
      <c r="B1673" t="s">
        <v>6724</v>
      </c>
      <c r="C1673" t="s">
        <v>2702</v>
      </c>
      <c r="D1673" t="s">
        <v>7126</v>
      </c>
      <c r="E1673">
        <v>1206007</v>
      </c>
      <c r="F1673" t="s">
        <v>91</v>
      </c>
      <c r="G1673" t="s">
        <v>7218</v>
      </c>
      <c r="H1673" t="s">
        <v>3394</v>
      </c>
      <c r="I1673" t="s">
        <v>7225</v>
      </c>
      <c r="J1673" t="s">
        <v>7226</v>
      </c>
      <c r="K1673" t="s">
        <v>110</v>
      </c>
      <c r="L1673" t="s">
        <v>3346</v>
      </c>
      <c r="M1673" t="s">
        <v>3570</v>
      </c>
      <c r="N1673" t="s">
        <v>3571</v>
      </c>
      <c r="O1673" t="s">
        <v>3343</v>
      </c>
      <c r="P1673" t="s">
        <v>3343</v>
      </c>
      <c r="Q1673" t="s">
        <v>3346</v>
      </c>
    </row>
    <row r="1674" spans="1:17" x14ac:dyDescent="0.25">
      <c r="A1674" t="s">
        <v>6723</v>
      </c>
      <c r="B1674" t="s">
        <v>6724</v>
      </c>
      <c r="C1674" t="s">
        <v>2702</v>
      </c>
      <c r="D1674" t="s">
        <v>7126</v>
      </c>
      <c r="E1674">
        <v>1206008</v>
      </c>
      <c r="F1674" t="s">
        <v>7227</v>
      </c>
      <c r="G1674" t="s">
        <v>7228</v>
      </c>
      <c r="H1674" t="s">
        <v>7142</v>
      </c>
      <c r="I1674" t="s">
        <v>7229</v>
      </c>
      <c r="J1674" t="s">
        <v>7230</v>
      </c>
      <c r="K1674" t="s">
        <v>110</v>
      </c>
      <c r="L1674" t="s">
        <v>3343</v>
      </c>
      <c r="M1674" t="s">
        <v>3344</v>
      </c>
      <c r="N1674" t="s">
        <v>4323</v>
      </c>
      <c r="O1674" t="s">
        <v>3343</v>
      </c>
      <c r="P1674" t="s">
        <v>3343</v>
      </c>
      <c r="Q1674" t="s">
        <v>3346</v>
      </c>
    </row>
    <row r="1675" spans="1:17" x14ac:dyDescent="0.25">
      <c r="A1675" t="s">
        <v>6723</v>
      </c>
      <c r="B1675" t="s">
        <v>6724</v>
      </c>
      <c r="C1675" t="s">
        <v>2702</v>
      </c>
      <c r="D1675" t="s">
        <v>7126</v>
      </c>
      <c r="E1675">
        <v>1206008</v>
      </c>
      <c r="F1675" t="s">
        <v>7227</v>
      </c>
      <c r="G1675" t="s">
        <v>7228</v>
      </c>
      <c r="H1675" t="s">
        <v>7142</v>
      </c>
      <c r="I1675" t="s">
        <v>7231</v>
      </c>
      <c r="J1675" t="s">
        <v>7232</v>
      </c>
      <c r="K1675" t="s">
        <v>110</v>
      </c>
      <c r="L1675" t="s">
        <v>3346</v>
      </c>
      <c r="M1675" t="s">
        <v>3344</v>
      </c>
      <c r="N1675" t="s">
        <v>4323</v>
      </c>
      <c r="O1675" t="s">
        <v>3343</v>
      </c>
      <c r="P1675" t="s">
        <v>3343</v>
      </c>
      <c r="Q1675" t="s">
        <v>3346</v>
      </c>
    </row>
    <row r="1676" spans="1:17" x14ac:dyDescent="0.25">
      <c r="A1676" t="s">
        <v>6723</v>
      </c>
      <c r="B1676" t="s">
        <v>6724</v>
      </c>
      <c r="C1676" t="s">
        <v>2702</v>
      </c>
      <c r="D1676" t="s">
        <v>7126</v>
      </c>
      <c r="E1676">
        <v>1206009</v>
      </c>
      <c r="F1676" t="s">
        <v>3694</v>
      </c>
      <c r="G1676" t="s">
        <v>3500</v>
      </c>
      <c r="H1676" t="s">
        <v>3498</v>
      </c>
      <c r="I1676" t="s">
        <v>7233</v>
      </c>
      <c r="J1676" t="s">
        <v>7234</v>
      </c>
      <c r="K1676" t="s">
        <v>110</v>
      </c>
      <c r="L1676" t="s">
        <v>3343</v>
      </c>
      <c r="M1676" t="s">
        <v>3748</v>
      </c>
      <c r="N1676" t="s">
        <v>3749</v>
      </c>
      <c r="O1676" t="s">
        <v>3343</v>
      </c>
      <c r="P1676" t="s">
        <v>3343</v>
      </c>
      <c r="Q1676" t="s">
        <v>3346</v>
      </c>
    </row>
    <row r="1677" spans="1:17" x14ac:dyDescent="0.25">
      <c r="A1677" t="s">
        <v>6723</v>
      </c>
      <c r="B1677" t="s">
        <v>6724</v>
      </c>
      <c r="C1677" t="s">
        <v>2702</v>
      </c>
      <c r="D1677" t="s">
        <v>7126</v>
      </c>
      <c r="E1677">
        <v>1206010</v>
      </c>
      <c r="F1677" t="s">
        <v>7235</v>
      </c>
      <c r="G1677" t="s">
        <v>7236</v>
      </c>
      <c r="H1677" t="s">
        <v>7129</v>
      </c>
      <c r="I1677" t="s">
        <v>7237</v>
      </c>
      <c r="J1677" t="s">
        <v>7238</v>
      </c>
      <c r="K1677" t="s">
        <v>110</v>
      </c>
      <c r="L1677" t="s">
        <v>3343</v>
      </c>
      <c r="M1677" t="s">
        <v>3344</v>
      </c>
      <c r="N1677" t="s">
        <v>4323</v>
      </c>
      <c r="O1677" t="s">
        <v>3343</v>
      </c>
      <c r="P1677" t="s">
        <v>3343</v>
      </c>
      <c r="Q1677" t="s">
        <v>3346</v>
      </c>
    </row>
    <row r="1678" spans="1:17" x14ac:dyDescent="0.25">
      <c r="A1678" t="s">
        <v>6723</v>
      </c>
      <c r="B1678" t="s">
        <v>6724</v>
      </c>
      <c r="C1678" t="s">
        <v>2702</v>
      </c>
      <c r="D1678" t="s">
        <v>7126</v>
      </c>
      <c r="E1678">
        <v>1206010</v>
      </c>
      <c r="F1678" t="s">
        <v>7235</v>
      </c>
      <c r="G1678" t="s">
        <v>7236</v>
      </c>
      <c r="H1678" t="s">
        <v>7129</v>
      </c>
      <c r="I1678" t="s">
        <v>7239</v>
      </c>
      <c r="J1678" t="s">
        <v>7240</v>
      </c>
      <c r="K1678" t="s">
        <v>110</v>
      </c>
      <c r="L1678" t="s">
        <v>3346</v>
      </c>
      <c r="M1678" t="s">
        <v>3344</v>
      </c>
      <c r="N1678" t="s">
        <v>4323</v>
      </c>
      <c r="O1678" t="s">
        <v>3343</v>
      </c>
      <c r="P1678" t="s">
        <v>3343</v>
      </c>
      <c r="Q1678" t="s">
        <v>3346</v>
      </c>
    </row>
    <row r="1679" spans="1:17" x14ac:dyDescent="0.25">
      <c r="A1679" t="s">
        <v>6723</v>
      </c>
      <c r="B1679" t="s">
        <v>6724</v>
      </c>
      <c r="C1679" t="s">
        <v>2702</v>
      </c>
      <c r="D1679" t="s">
        <v>7126</v>
      </c>
      <c r="E1679">
        <v>1206010</v>
      </c>
      <c r="F1679" t="s">
        <v>7235</v>
      </c>
      <c r="G1679" t="s">
        <v>7236</v>
      </c>
      <c r="H1679" t="s">
        <v>7129</v>
      </c>
      <c r="I1679" t="s">
        <v>7241</v>
      </c>
      <c r="J1679" t="s">
        <v>7242</v>
      </c>
      <c r="K1679" t="s">
        <v>110</v>
      </c>
      <c r="L1679" t="s">
        <v>3346</v>
      </c>
      <c r="M1679" t="s">
        <v>3344</v>
      </c>
      <c r="N1679" t="s">
        <v>4323</v>
      </c>
      <c r="O1679" t="s">
        <v>3343</v>
      </c>
      <c r="P1679" t="s">
        <v>3343</v>
      </c>
      <c r="Q1679" t="s">
        <v>3346</v>
      </c>
    </row>
    <row r="1680" spans="1:17" x14ac:dyDescent="0.25">
      <c r="A1680" t="s">
        <v>6723</v>
      </c>
      <c r="B1680" t="s">
        <v>6724</v>
      </c>
      <c r="C1680" t="s">
        <v>2702</v>
      </c>
      <c r="D1680" t="s">
        <v>7126</v>
      </c>
      <c r="E1680">
        <v>1206011</v>
      </c>
      <c r="F1680" t="s">
        <v>51</v>
      </c>
      <c r="G1680" t="s">
        <v>3655</v>
      </c>
      <c r="H1680" t="s">
        <v>3350</v>
      </c>
      <c r="I1680" t="s">
        <v>7243</v>
      </c>
      <c r="J1680" t="s">
        <v>52</v>
      </c>
      <c r="K1680" t="s">
        <v>110</v>
      </c>
      <c r="L1680" t="s">
        <v>3343</v>
      </c>
      <c r="M1680" t="s">
        <v>3344</v>
      </c>
      <c r="N1680" t="s">
        <v>3627</v>
      </c>
      <c r="O1680" t="s">
        <v>3343</v>
      </c>
      <c r="P1680" t="s">
        <v>3343</v>
      </c>
      <c r="Q1680" t="s">
        <v>3346</v>
      </c>
    </row>
    <row r="1681" spans="1:17" x14ac:dyDescent="0.25">
      <c r="A1681" t="s">
        <v>6723</v>
      </c>
      <c r="B1681" t="s">
        <v>6724</v>
      </c>
      <c r="C1681" t="s">
        <v>2702</v>
      </c>
      <c r="D1681" t="s">
        <v>7126</v>
      </c>
      <c r="E1681">
        <v>1206012</v>
      </c>
      <c r="F1681" t="s">
        <v>7244</v>
      </c>
      <c r="G1681" t="s">
        <v>7245</v>
      </c>
      <c r="H1681" t="s">
        <v>3394</v>
      </c>
      <c r="I1681" t="s">
        <v>7246</v>
      </c>
      <c r="J1681" t="s">
        <v>200</v>
      </c>
      <c r="K1681" t="s">
        <v>110</v>
      </c>
      <c r="L1681" t="s">
        <v>3343</v>
      </c>
      <c r="M1681" t="s">
        <v>3344</v>
      </c>
      <c r="N1681" t="s">
        <v>3345</v>
      </c>
      <c r="O1681" t="s">
        <v>3343</v>
      </c>
      <c r="P1681" t="s">
        <v>3343</v>
      </c>
      <c r="Q1681" t="s">
        <v>3346</v>
      </c>
    </row>
    <row r="1682" spans="1:17" x14ac:dyDescent="0.25">
      <c r="A1682" t="s">
        <v>6723</v>
      </c>
      <c r="B1682" t="s">
        <v>6724</v>
      </c>
      <c r="C1682" t="s">
        <v>2702</v>
      </c>
      <c r="D1682" t="s">
        <v>7126</v>
      </c>
      <c r="E1682">
        <v>1206012</v>
      </c>
      <c r="F1682" t="s">
        <v>7244</v>
      </c>
      <c r="G1682" t="s">
        <v>7245</v>
      </c>
      <c r="H1682" t="s">
        <v>3394</v>
      </c>
      <c r="I1682" t="s">
        <v>7247</v>
      </c>
      <c r="J1682" t="s">
        <v>2575</v>
      </c>
      <c r="K1682" t="s">
        <v>110</v>
      </c>
      <c r="L1682" t="s">
        <v>3346</v>
      </c>
      <c r="M1682" t="s">
        <v>3344</v>
      </c>
      <c r="N1682" t="s">
        <v>3345</v>
      </c>
      <c r="O1682" t="s">
        <v>3343</v>
      </c>
      <c r="P1682" t="s">
        <v>3343</v>
      </c>
      <c r="Q1682" t="s">
        <v>3346</v>
      </c>
    </row>
    <row r="1683" spans="1:17" x14ac:dyDescent="0.25">
      <c r="A1683" t="s">
        <v>6723</v>
      </c>
      <c r="B1683" t="s">
        <v>6724</v>
      </c>
      <c r="C1683" t="s">
        <v>2702</v>
      </c>
      <c r="D1683" t="s">
        <v>7126</v>
      </c>
      <c r="E1683">
        <v>1206013</v>
      </c>
      <c r="F1683" t="s">
        <v>867</v>
      </c>
      <c r="G1683" t="s">
        <v>7248</v>
      </c>
      <c r="H1683" t="s">
        <v>3350</v>
      </c>
      <c r="I1683" t="s">
        <v>7249</v>
      </c>
      <c r="J1683" t="s">
        <v>1217</v>
      </c>
      <c r="K1683" t="s">
        <v>110</v>
      </c>
      <c r="L1683" t="s">
        <v>3343</v>
      </c>
      <c r="M1683" t="s">
        <v>3344</v>
      </c>
      <c r="N1683" t="s">
        <v>3627</v>
      </c>
      <c r="O1683" t="s">
        <v>3346</v>
      </c>
      <c r="P1683" t="s">
        <v>3343</v>
      </c>
      <c r="Q1683" t="s">
        <v>3346</v>
      </c>
    </row>
    <row r="1684" spans="1:17" x14ac:dyDescent="0.25">
      <c r="A1684" t="s">
        <v>6723</v>
      </c>
      <c r="B1684" t="s">
        <v>6724</v>
      </c>
      <c r="C1684" t="s">
        <v>2702</v>
      </c>
      <c r="D1684" t="s">
        <v>7126</v>
      </c>
      <c r="E1684">
        <v>1206013</v>
      </c>
      <c r="F1684" t="s">
        <v>867</v>
      </c>
      <c r="G1684" t="s">
        <v>7248</v>
      </c>
      <c r="H1684" t="s">
        <v>3350</v>
      </c>
      <c r="I1684" t="s">
        <v>7250</v>
      </c>
      <c r="J1684" t="s">
        <v>6813</v>
      </c>
      <c r="K1684" t="s">
        <v>110</v>
      </c>
      <c r="L1684" t="s">
        <v>3346</v>
      </c>
      <c r="M1684" t="s">
        <v>3344</v>
      </c>
      <c r="N1684" t="s">
        <v>3627</v>
      </c>
      <c r="O1684" t="s">
        <v>3346</v>
      </c>
      <c r="P1684" t="s">
        <v>3343</v>
      </c>
      <c r="Q1684" t="s">
        <v>3346</v>
      </c>
    </row>
    <row r="1685" spans="1:17" x14ac:dyDescent="0.25">
      <c r="A1685" t="s">
        <v>6723</v>
      </c>
      <c r="B1685" t="s">
        <v>6724</v>
      </c>
      <c r="C1685" t="s">
        <v>2702</v>
      </c>
      <c r="D1685" t="s">
        <v>7126</v>
      </c>
      <c r="E1685">
        <v>1206014</v>
      </c>
      <c r="F1685" t="s">
        <v>7251</v>
      </c>
      <c r="G1685" t="s">
        <v>7252</v>
      </c>
      <c r="H1685" t="s">
        <v>3394</v>
      </c>
      <c r="I1685" t="s">
        <v>7253</v>
      </c>
      <c r="J1685" t="s">
        <v>7254</v>
      </c>
      <c r="K1685" t="s">
        <v>110</v>
      </c>
      <c r="L1685" t="s">
        <v>3343</v>
      </c>
      <c r="M1685" t="s">
        <v>3397</v>
      </c>
      <c r="N1685" t="s">
        <v>5920</v>
      </c>
      <c r="O1685" t="s">
        <v>3343</v>
      </c>
      <c r="P1685" t="s">
        <v>3343</v>
      </c>
      <c r="Q1685" t="s">
        <v>3346</v>
      </c>
    </row>
    <row r="1686" spans="1:17" x14ac:dyDescent="0.25">
      <c r="A1686" t="s">
        <v>6723</v>
      </c>
      <c r="B1686" t="s">
        <v>6724</v>
      </c>
      <c r="C1686" t="s">
        <v>2702</v>
      </c>
      <c r="D1686" t="s">
        <v>7126</v>
      </c>
      <c r="E1686">
        <v>1206015</v>
      </c>
      <c r="F1686" t="s">
        <v>7255</v>
      </c>
      <c r="G1686" t="s">
        <v>7256</v>
      </c>
      <c r="H1686" t="s">
        <v>7257</v>
      </c>
      <c r="I1686" t="s">
        <v>7258</v>
      </c>
      <c r="J1686" t="s">
        <v>7259</v>
      </c>
      <c r="K1686" t="s">
        <v>110</v>
      </c>
      <c r="L1686" t="s">
        <v>3343</v>
      </c>
      <c r="M1686" t="s">
        <v>3344</v>
      </c>
      <c r="N1686" t="s">
        <v>4323</v>
      </c>
      <c r="O1686" t="s">
        <v>3343</v>
      </c>
      <c r="P1686" t="s">
        <v>3343</v>
      </c>
      <c r="Q1686" t="s">
        <v>3346</v>
      </c>
    </row>
    <row r="1687" spans="1:17" x14ac:dyDescent="0.25">
      <c r="A1687" t="s">
        <v>6723</v>
      </c>
      <c r="B1687" t="s">
        <v>6724</v>
      </c>
      <c r="C1687" t="s">
        <v>2702</v>
      </c>
      <c r="D1687" t="s">
        <v>7126</v>
      </c>
      <c r="E1687">
        <v>1206015</v>
      </c>
      <c r="F1687" t="s">
        <v>7255</v>
      </c>
      <c r="G1687" t="s">
        <v>7256</v>
      </c>
      <c r="H1687" t="s">
        <v>7257</v>
      </c>
      <c r="I1687" t="s">
        <v>7260</v>
      </c>
      <c r="J1687" t="s">
        <v>7261</v>
      </c>
      <c r="K1687" t="s">
        <v>110</v>
      </c>
      <c r="L1687" t="s">
        <v>3346</v>
      </c>
      <c r="M1687" t="s">
        <v>3344</v>
      </c>
      <c r="N1687" t="s">
        <v>4323</v>
      </c>
      <c r="O1687" t="s">
        <v>3343</v>
      </c>
      <c r="P1687" t="s">
        <v>3343</v>
      </c>
      <c r="Q1687" t="s">
        <v>3346</v>
      </c>
    </row>
    <row r="1688" spans="1:17" x14ac:dyDescent="0.25">
      <c r="A1688" t="s">
        <v>6723</v>
      </c>
      <c r="B1688" t="s">
        <v>6724</v>
      </c>
      <c r="C1688" t="s">
        <v>2702</v>
      </c>
      <c r="D1688" t="s">
        <v>7126</v>
      </c>
      <c r="E1688">
        <v>1206016</v>
      </c>
      <c r="F1688" t="s">
        <v>7262</v>
      </c>
      <c r="G1688" t="s">
        <v>7263</v>
      </c>
      <c r="H1688" t="s">
        <v>3394</v>
      </c>
      <c r="I1688" t="s">
        <v>7264</v>
      </c>
      <c r="J1688" t="s">
        <v>543</v>
      </c>
      <c r="K1688" t="s">
        <v>110</v>
      </c>
      <c r="L1688" t="s">
        <v>3343</v>
      </c>
      <c r="M1688" t="s">
        <v>4213</v>
      </c>
      <c r="N1688" t="s">
        <v>7265</v>
      </c>
      <c r="O1688" t="s">
        <v>3343</v>
      </c>
      <c r="P1688" t="s">
        <v>3343</v>
      </c>
      <c r="Q1688" t="s">
        <v>3346</v>
      </c>
    </row>
    <row r="1689" spans="1:17" x14ac:dyDescent="0.25">
      <c r="A1689" t="s">
        <v>6723</v>
      </c>
      <c r="B1689" t="s">
        <v>6724</v>
      </c>
      <c r="C1689" t="s">
        <v>2702</v>
      </c>
      <c r="D1689" t="s">
        <v>7126</v>
      </c>
      <c r="E1689">
        <v>1206016</v>
      </c>
      <c r="F1689" t="s">
        <v>7262</v>
      </c>
      <c r="G1689" t="s">
        <v>7263</v>
      </c>
      <c r="H1689" t="s">
        <v>3394</v>
      </c>
      <c r="I1689" t="s">
        <v>7266</v>
      </c>
      <c r="J1689" t="s">
        <v>7267</v>
      </c>
      <c r="K1689" t="s">
        <v>110</v>
      </c>
      <c r="L1689" t="s">
        <v>3346</v>
      </c>
      <c r="M1689" t="s">
        <v>4213</v>
      </c>
      <c r="N1689" t="s">
        <v>7265</v>
      </c>
      <c r="O1689" t="s">
        <v>3343</v>
      </c>
      <c r="P1689" t="s">
        <v>3343</v>
      </c>
      <c r="Q1689" t="s">
        <v>3346</v>
      </c>
    </row>
    <row r="1690" spans="1:17" x14ac:dyDescent="0.25">
      <c r="A1690" t="s">
        <v>6723</v>
      </c>
      <c r="B1690" t="s">
        <v>6724</v>
      </c>
      <c r="C1690" t="s">
        <v>2702</v>
      </c>
      <c r="D1690" t="s">
        <v>7126</v>
      </c>
      <c r="E1690">
        <v>1206016</v>
      </c>
      <c r="F1690" t="s">
        <v>7262</v>
      </c>
      <c r="G1690" t="s">
        <v>7263</v>
      </c>
      <c r="H1690" t="s">
        <v>3394</v>
      </c>
      <c r="I1690" t="s">
        <v>7268</v>
      </c>
      <c r="J1690" t="s">
        <v>7269</v>
      </c>
      <c r="K1690" t="s">
        <v>110</v>
      </c>
      <c r="L1690" t="s">
        <v>3346</v>
      </c>
      <c r="M1690" t="s">
        <v>4213</v>
      </c>
      <c r="N1690" t="s">
        <v>7265</v>
      </c>
      <c r="O1690" t="s">
        <v>3343</v>
      </c>
      <c r="P1690" t="s">
        <v>3343</v>
      </c>
      <c r="Q1690" t="s">
        <v>3346</v>
      </c>
    </row>
    <row r="1691" spans="1:17" x14ac:dyDescent="0.25">
      <c r="A1691" t="s">
        <v>6723</v>
      </c>
      <c r="B1691" t="s">
        <v>6724</v>
      </c>
      <c r="C1691" t="s">
        <v>2702</v>
      </c>
      <c r="D1691" t="s">
        <v>7126</v>
      </c>
      <c r="E1691">
        <v>1206017</v>
      </c>
      <c r="F1691" t="s">
        <v>7270</v>
      </c>
      <c r="G1691" t="s">
        <v>7271</v>
      </c>
      <c r="H1691" t="s">
        <v>3498</v>
      </c>
      <c r="I1691" t="s">
        <v>7272</v>
      </c>
      <c r="J1691" t="s">
        <v>7273</v>
      </c>
      <c r="K1691" t="s">
        <v>110</v>
      </c>
      <c r="L1691" t="s">
        <v>3343</v>
      </c>
      <c r="M1691" t="s">
        <v>3344</v>
      </c>
      <c r="N1691" t="s">
        <v>3360</v>
      </c>
      <c r="O1691" t="s">
        <v>3346</v>
      </c>
      <c r="P1691" t="s">
        <v>3343</v>
      </c>
      <c r="Q1691" t="s">
        <v>3346</v>
      </c>
    </row>
    <row r="1692" spans="1:17" x14ac:dyDescent="0.25">
      <c r="A1692" t="s">
        <v>6723</v>
      </c>
      <c r="B1692" t="s">
        <v>6724</v>
      </c>
      <c r="C1692" t="s">
        <v>2702</v>
      </c>
      <c r="D1692" t="s">
        <v>7126</v>
      </c>
      <c r="E1692">
        <v>1206017</v>
      </c>
      <c r="F1692" t="s">
        <v>7270</v>
      </c>
      <c r="G1692" t="s">
        <v>7271</v>
      </c>
      <c r="H1692" t="s">
        <v>3498</v>
      </c>
      <c r="I1692" t="s">
        <v>7274</v>
      </c>
      <c r="J1692" t="s">
        <v>7275</v>
      </c>
      <c r="K1692" t="s">
        <v>110</v>
      </c>
      <c r="L1692" t="s">
        <v>3346</v>
      </c>
      <c r="M1692" t="s">
        <v>3344</v>
      </c>
      <c r="N1692" t="s">
        <v>3360</v>
      </c>
      <c r="O1692" t="s">
        <v>3346</v>
      </c>
      <c r="P1692" t="s">
        <v>3343</v>
      </c>
      <c r="Q1692" t="s">
        <v>3346</v>
      </c>
    </row>
    <row r="1693" spans="1:17" x14ac:dyDescent="0.25">
      <c r="A1693" t="s">
        <v>6723</v>
      </c>
      <c r="B1693" t="s">
        <v>6724</v>
      </c>
      <c r="C1693" t="s">
        <v>2702</v>
      </c>
      <c r="D1693" t="s">
        <v>7126</v>
      </c>
      <c r="E1693">
        <v>1206018</v>
      </c>
      <c r="F1693" t="s">
        <v>7276</v>
      </c>
      <c r="G1693" t="s">
        <v>7277</v>
      </c>
      <c r="H1693" t="s">
        <v>3526</v>
      </c>
      <c r="I1693" t="s">
        <v>7278</v>
      </c>
      <c r="J1693" t="s">
        <v>7279</v>
      </c>
      <c r="K1693" t="s">
        <v>110</v>
      </c>
      <c r="L1693" t="s">
        <v>3343</v>
      </c>
      <c r="M1693" t="s">
        <v>3570</v>
      </c>
      <c r="N1693" t="s">
        <v>3571</v>
      </c>
      <c r="O1693" t="s">
        <v>3343</v>
      </c>
      <c r="P1693" t="s">
        <v>3343</v>
      </c>
      <c r="Q1693" t="s">
        <v>3346</v>
      </c>
    </row>
    <row r="1694" spans="1:17" x14ac:dyDescent="0.25">
      <c r="A1694" t="s">
        <v>6723</v>
      </c>
      <c r="B1694" t="s">
        <v>6724</v>
      </c>
      <c r="C1694" t="s">
        <v>2702</v>
      </c>
      <c r="D1694" t="s">
        <v>7126</v>
      </c>
      <c r="E1694">
        <v>1206019</v>
      </c>
      <c r="F1694" t="s">
        <v>128</v>
      </c>
      <c r="G1694" t="s">
        <v>4583</v>
      </c>
      <c r="H1694" t="s">
        <v>3701</v>
      </c>
      <c r="I1694" t="s">
        <v>7280</v>
      </c>
      <c r="J1694" t="s">
        <v>935</v>
      </c>
      <c r="K1694" t="s">
        <v>110</v>
      </c>
      <c r="L1694" t="s">
        <v>3343</v>
      </c>
      <c r="M1694" t="s">
        <v>3344</v>
      </c>
      <c r="N1694" t="s">
        <v>3558</v>
      </c>
      <c r="O1694" t="s">
        <v>3346</v>
      </c>
      <c r="P1694" t="s">
        <v>3346</v>
      </c>
      <c r="Q1694" t="s">
        <v>3346</v>
      </c>
    </row>
    <row r="1695" spans="1:17" x14ac:dyDescent="0.25">
      <c r="A1695" t="s">
        <v>6723</v>
      </c>
      <c r="B1695" t="s">
        <v>6724</v>
      </c>
      <c r="C1695" t="s">
        <v>2702</v>
      </c>
      <c r="D1695" t="s">
        <v>7126</v>
      </c>
      <c r="E1695">
        <v>1206020</v>
      </c>
      <c r="F1695" t="s">
        <v>156</v>
      </c>
      <c r="G1695" t="s">
        <v>3393</v>
      </c>
      <c r="H1695" t="s">
        <v>3394</v>
      </c>
      <c r="I1695" t="s">
        <v>7281</v>
      </c>
      <c r="J1695" t="s">
        <v>3396</v>
      </c>
      <c r="K1695" t="s">
        <v>110</v>
      </c>
      <c r="L1695" t="s">
        <v>3343</v>
      </c>
      <c r="M1695" t="s">
        <v>3397</v>
      </c>
      <c r="N1695" t="s">
        <v>3398</v>
      </c>
      <c r="O1695" t="s">
        <v>3346</v>
      </c>
      <c r="P1695" t="s">
        <v>3346</v>
      </c>
      <c r="Q1695" t="s">
        <v>3346</v>
      </c>
    </row>
    <row r="1696" spans="1:17" x14ac:dyDescent="0.25">
      <c r="A1696" t="s">
        <v>6723</v>
      </c>
      <c r="B1696" t="s">
        <v>6724</v>
      </c>
      <c r="C1696" t="s">
        <v>2702</v>
      </c>
      <c r="D1696" t="s">
        <v>7126</v>
      </c>
      <c r="E1696">
        <v>1206021</v>
      </c>
      <c r="F1696" t="s">
        <v>6098</v>
      </c>
      <c r="G1696" t="s">
        <v>7282</v>
      </c>
      <c r="H1696" t="s">
        <v>3394</v>
      </c>
      <c r="I1696" t="s">
        <v>7283</v>
      </c>
      <c r="J1696" t="s">
        <v>6101</v>
      </c>
      <c r="K1696" t="s">
        <v>110</v>
      </c>
      <c r="L1696" t="s">
        <v>3343</v>
      </c>
      <c r="M1696" t="s">
        <v>4213</v>
      </c>
      <c r="N1696" t="s">
        <v>7284</v>
      </c>
      <c r="O1696" t="s">
        <v>3346</v>
      </c>
      <c r="P1696" t="s">
        <v>3346</v>
      </c>
      <c r="Q1696" t="s">
        <v>3346</v>
      </c>
    </row>
    <row r="1697" spans="1:17" x14ac:dyDescent="0.25">
      <c r="A1697" t="s">
        <v>6723</v>
      </c>
      <c r="B1697" t="s">
        <v>6724</v>
      </c>
      <c r="C1697" t="s">
        <v>2704</v>
      </c>
      <c r="D1697" t="s">
        <v>7285</v>
      </c>
      <c r="E1697">
        <v>1207002</v>
      </c>
      <c r="F1697" t="s">
        <v>51</v>
      </c>
      <c r="G1697" t="s">
        <v>3716</v>
      </c>
      <c r="H1697" t="s">
        <v>3350</v>
      </c>
      <c r="I1697" t="s">
        <v>7286</v>
      </c>
      <c r="J1697" t="s">
        <v>52</v>
      </c>
      <c r="K1697" t="s">
        <v>110</v>
      </c>
      <c r="L1697" t="s">
        <v>3343</v>
      </c>
      <c r="M1697" t="s">
        <v>3344</v>
      </c>
      <c r="N1697" t="s">
        <v>3627</v>
      </c>
      <c r="O1697" t="s">
        <v>3343</v>
      </c>
      <c r="P1697" t="s">
        <v>3343</v>
      </c>
      <c r="Q1697" t="s">
        <v>3346</v>
      </c>
    </row>
    <row r="1698" spans="1:17" x14ac:dyDescent="0.25">
      <c r="A1698" t="s">
        <v>6723</v>
      </c>
      <c r="B1698" t="s">
        <v>6724</v>
      </c>
      <c r="C1698" t="s">
        <v>2704</v>
      </c>
      <c r="D1698" t="s">
        <v>7285</v>
      </c>
      <c r="E1698">
        <v>1207002</v>
      </c>
      <c r="F1698" t="s">
        <v>51</v>
      </c>
      <c r="G1698" t="s">
        <v>3716</v>
      </c>
      <c r="H1698" t="s">
        <v>3350</v>
      </c>
      <c r="I1698" t="s">
        <v>7287</v>
      </c>
      <c r="J1698" t="s">
        <v>7288</v>
      </c>
      <c r="K1698" t="s">
        <v>110</v>
      </c>
      <c r="L1698" t="s">
        <v>3346</v>
      </c>
      <c r="M1698" t="s">
        <v>3344</v>
      </c>
      <c r="N1698" t="s">
        <v>3627</v>
      </c>
      <c r="O1698" t="s">
        <v>3343</v>
      </c>
      <c r="P1698" t="s">
        <v>3343</v>
      </c>
      <c r="Q1698" t="s">
        <v>3346</v>
      </c>
    </row>
    <row r="1699" spans="1:17" x14ac:dyDescent="0.25">
      <c r="A1699" t="s">
        <v>6723</v>
      </c>
      <c r="B1699" t="s">
        <v>6724</v>
      </c>
      <c r="C1699" t="s">
        <v>2704</v>
      </c>
      <c r="D1699" t="s">
        <v>7285</v>
      </c>
      <c r="E1699">
        <v>1207002</v>
      </c>
      <c r="F1699" t="s">
        <v>51</v>
      </c>
      <c r="G1699" t="s">
        <v>3716</v>
      </c>
      <c r="H1699" t="s">
        <v>3350</v>
      </c>
      <c r="I1699" t="s">
        <v>7289</v>
      </c>
      <c r="J1699" t="s">
        <v>7290</v>
      </c>
      <c r="K1699" t="s">
        <v>110</v>
      </c>
      <c r="L1699" t="s">
        <v>3346</v>
      </c>
      <c r="M1699" t="s">
        <v>3344</v>
      </c>
      <c r="N1699" t="s">
        <v>3627</v>
      </c>
      <c r="O1699" t="s">
        <v>3343</v>
      </c>
      <c r="P1699" t="s">
        <v>3343</v>
      </c>
      <c r="Q1699" t="s">
        <v>3346</v>
      </c>
    </row>
    <row r="1700" spans="1:17" x14ac:dyDescent="0.25">
      <c r="A1700" t="s">
        <v>6723</v>
      </c>
      <c r="B1700" t="s">
        <v>6724</v>
      </c>
      <c r="C1700" t="s">
        <v>2704</v>
      </c>
      <c r="D1700" t="s">
        <v>7285</v>
      </c>
      <c r="E1700">
        <v>1207002</v>
      </c>
      <c r="F1700" t="s">
        <v>51</v>
      </c>
      <c r="G1700" t="s">
        <v>3716</v>
      </c>
      <c r="H1700" t="s">
        <v>3350</v>
      </c>
      <c r="I1700" t="s">
        <v>7291</v>
      </c>
      <c r="J1700" t="s">
        <v>7292</v>
      </c>
      <c r="K1700" t="s">
        <v>110</v>
      </c>
      <c r="L1700" t="s">
        <v>3346</v>
      </c>
      <c r="M1700" t="s">
        <v>3344</v>
      </c>
      <c r="N1700" t="s">
        <v>3627</v>
      </c>
      <c r="O1700" t="s">
        <v>3343</v>
      </c>
      <c r="P1700" t="s">
        <v>3343</v>
      </c>
      <c r="Q1700" t="s">
        <v>3346</v>
      </c>
    </row>
    <row r="1701" spans="1:17" x14ac:dyDescent="0.25">
      <c r="A1701" t="s">
        <v>6723</v>
      </c>
      <c r="B1701" t="s">
        <v>6724</v>
      </c>
      <c r="C1701" t="s">
        <v>2704</v>
      </c>
      <c r="D1701" t="s">
        <v>7285</v>
      </c>
      <c r="E1701">
        <v>1207002</v>
      </c>
      <c r="F1701" t="s">
        <v>51</v>
      </c>
      <c r="G1701" t="s">
        <v>3716</v>
      </c>
      <c r="H1701" t="s">
        <v>3350</v>
      </c>
      <c r="I1701" t="s">
        <v>7293</v>
      </c>
      <c r="J1701" t="s">
        <v>7294</v>
      </c>
      <c r="K1701" t="s">
        <v>110</v>
      </c>
      <c r="L1701" t="s">
        <v>3346</v>
      </c>
      <c r="M1701" t="s">
        <v>3344</v>
      </c>
      <c r="N1701" t="s">
        <v>3627</v>
      </c>
      <c r="O1701" t="s">
        <v>3343</v>
      </c>
      <c r="P1701" t="s">
        <v>3343</v>
      </c>
      <c r="Q1701" t="s">
        <v>3346</v>
      </c>
    </row>
    <row r="1702" spans="1:17" x14ac:dyDescent="0.25">
      <c r="A1702" t="s">
        <v>6723</v>
      </c>
      <c r="B1702" t="s">
        <v>6724</v>
      </c>
      <c r="C1702" t="s">
        <v>2704</v>
      </c>
      <c r="D1702" t="s">
        <v>7285</v>
      </c>
      <c r="E1702">
        <v>1207002</v>
      </c>
      <c r="F1702" t="s">
        <v>51</v>
      </c>
      <c r="G1702" t="s">
        <v>3716</v>
      </c>
      <c r="H1702" t="s">
        <v>3350</v>
      </c>
      <c r="I1702" t="s">
        <v>7295</v>
      </c>
      <c r="J1702" t="s">
        <v>7296</v>
      </c>
      <c r="K1702" t="s">
        <v>110</v>
      </c>
      <c r="L1702" t="s">
        <v>3346</v>
      </c>
      <c r="M1702" t="s">
        <v>3344</v>
      </c>
      <c r="N1702" t="s">
        <v>3627</v>
      </c>
      <c r="O1702" t="s">
        <v>3343</v>
      </c>
      <c r="P1702" t="s">
        <v>3343</v>
      </c>
      <c r="Q1702" t="s">
        <v>3346</v>
      </c>
    </row>
    <row r="1703" spans="1:17" x14ac:dyDescent="0.25">
      <c r="A1703" t="s">
        <v>6723</v>
      </c>
      <c r="B1703" t="s">
        <v>6724</v>
      </c>
      <c r="C1703" t="s">
        <v>2704</v>
      </c>
      <c r="D1703" t="s">
        <v>7285</v>
      </c>
      <c r="E1703">
        <v>1207002</v>
      </c>
      <c r="F1703" t="s">
        <v>51</v>
      </c>
      <c r="G1703" t="s">
        <v>3716</v>
      </c>
      <c r="H1703" t="s">
        <v>3350</v>
      </c>
      <c r="I1703" t="s">
        <v>7297</v>
      </c>
      <c r="J1703" t="s">
        <v>6795</v>
      </c>
      <c r="K1703" t="s">
        <v>110</v>
      </c>
      <c r="L1703" t="s">
        <v>3346</v>
      </c>
      <c r="M1703" t="s">
        <v>3344</v>
      </c>
      <c r="N1703" t="s">
        <v>3627</v>
      </c>
      <c r="O1703" t="s">
        <v>3343</v>
      </c>
      <c r="P1703" t="s">
        <v>3343</v>
      </c>
      <c r="Q1703" t="s">
        <v>3346</v>
      </c>
    </row>
    <row r="1704" spans="1:17" x14ac:dyDescent="0.25">
      <c r="A1704" t="s">
        <v>6723</v>
      </c>
      <c r="B1704" t="s">
        <v>6724</v>
      </c>
      <c r="C1704" t="s">
        <v>2704</v>
      </c>
      <c r="D1704" t="s">
        <v>7285</v>
      </c>
      <c r="E1704">
        <v>1207003</v>
      </c>
      <c r="F1704" t="s">
        <v>375</v>
      </c>
      <c r="G1704" t="s">
        <v>7298</v>
      </c>
      <c r="H1704" t="s">
        <v>3350</v>
      </c>
      <c r="I1704" t="s">
        <v>7299</v>
      </c>
      <c r="J1704" t="s">
        <v>461</v>
      </c>
      <c r="K1704" t="s">
        <v>110</v>
      </c>
      <c r="L1704" t="s">
        <v>3343</v>
      </c>
      <c r="M1704" t="s">
        <v>3344</v>
      </c>
      <c r="N1704" t="s">
        <v>3627</v>
      </c>
      <c r="O1704" t="s">
        <v>3343</v>
      </c>
      <c r="P1704" t="s">
        <v>3343</v>
      </c>
      <c r="Q1704" t="s">
        <v>3346</v>
      </c>
    </row>
    <row r="1705" spans="1:17" x14ac:dyDescent="0.25">
      <c r="A1705" t="s">
        <v>6723</v>
      </c>
      <c r="B1705" t="s">
        <v>6724</v>
      </c>
      <c r="C1705" t="s">
        <v>2704</v>
      </c>
      <c r="D1705" t="s">
        <v>7285</v>
      </c>
      <c r="E1705">
        <v>1207003</v>
      </c>
      <c r="F1705" t="s">
        <v>375</v>
      </c>
      <c r="G1705" t="s">
        <v>7298</v>
      </c>
      <c r="H1705" t="s">
        <v>3350</v>
      </c>
      <c r="I1705" t="s">
        <v>7300</v>
      </c>
      <c r="J1705" t="s">
        <v>7301</v>
      </c>
      <c r="K1705" t="s">
        <v>110</v>
      </c>
      <c r="L1705" t="s">
        <v>3346</v>
      </c>
      <c r="M1705" t="s">
        <v>3344</v>
      </c>
      <c r="N1705" t="s">
        <v>3627</v>
      </c>
      <c r="O1705" t="s">
        <v>3343</v>
      </c>
      <c r="P1705" t="s">
        <v>3343</v>
      </c>
      <c r="Q1705" t="s">
        <v>3346</v>
      </c>
    </row>
    <row r="1706" spans="1:17" x14ac:dyDescent="0.25">
      <c r="A1706" t="s">
        <v>6723</v>
      </c>
      <c r="B1706" t="s">
        <v>6724</v>
      </c>
      <c r="C1706" t="s">
        <v>2704</v>
      </c>
      <c r="D1706" t="s">
        <v>7285</v>
      </c>
      <c r="E1706">
        <v>1207003</v>
      </c>
      <c r="F1706" t="s">
        <v>375</v>
      </c>
      <c r="G1706" t="s">
        <v>7298</v>
      </c>
      <c r="H1706" t="s">
        <v>3350</v>
      </c>
      <c r="I1706" t="s">
        <v>7302</v>
      </c>
      <c r="J1706" t="s">
        <v>7303</v>
      </c>
      <c r="K1706" t="s">
        <v>110</v>
      </c>
      <c r="L1706" t="s">
        <v>3346</v>
      </c>
      <c r="M1706" t="s">
        <v>3344</v>
      </c>
      <c r="N1706" t="s">
        <v>3627</v>
      </c>
      <c r="O1706" t="s">
        <v>3343</v>
      </c>
      <c r="P1706" t="s">
        <v>3343</v>
      </c>
      <c r="Q1706" t="s">
        <v>3346</v>
      </c>
    </row>
    <row r="1707" spans="1:17" x14ac:dyDescent="0.25">
      <c r="A1707" t="s">
        <v>6723</v>
      </c>
      <c r="B1707" t="s">
        <v>6724</v>
      </c>
      <c r="C1707" t="s">
        <v>2704</v>
      </c>
      <c r="D1707" t="s">
        <v>7285</v>
      </c>
      <c r="E1707">
        <v>1207003</v>
      </c>
      <c r="F1707" t="s">
        <v>375</v>
      </c>
      <c r="G1707" t="s">
        <v>7298</v>
      </c>
      <c r="H1707" t="s">
        <v>3350</v>
      </c>
      <c r="I1707" t="s">
        <v>7304</v>
      </c>
      <c r="J1707" t="s">
        <v>7305</v>
      </c>
      <c r="K1707" t="s">
        <v>110</v>
      </c>
      <c r="L1707" t="s">
        <v>3346</v>
      </c>
      <c r="M1707" t="s">
        <v>3344</v>
      </c>
      <c r="N1707" t="s">
        <v>3627</v>
      </c>
      <c r="O1707" t="s">
        <v>3343</v>
      </c>
      <c r="P1707" t="s">
        <v>3343</v>
      </c>
      <c r="Q1707" t="s">
        <v>3346</v>
      </c>
    </row>
    <row r="1708" spans="1:17" x14ac:dyDescent="0.25">
      <c r="A1708" t="s">
        <v>6723</v>
      </c>
      <c r="B1708" t="s">
        <v>6724</v>
      </c>
      <c r="C1708" t="s">
        <v>2704</v>
      </c>
      <c r="D1708" t="s">
        <v>7285</v>
      </c>
      <c r="E1708">
        <v>1207003</v>
      </c>
      <c r="F1708" t="s">
        <v>375</v>
      </c>
      <c r="G1708" t="s">
        <v>7298</v>
      </c>
      <c r="H1708" t="s">
        <v>3350</v>
      </c>
      <c r="I1708" t="s">
        <v>7306</v>
      </c>
      <c r="J1708" t="s">
        <v>7307</v>
      </c>
      <c r="K1708" t="s">
        <v>110</v>
      </c>
      <c r="L1708" t="s">
        <v>3346</v>
      </c>
      <c r="M1708" t="s">
        <v>3344</v>
      </c>
      <c r="N1708" t="s">
        <v>3627</v>
      </c>
      <c r="O1708" t="s">
        <v>3343</v>
      </c>
      <c r="P1708" t="s">
        <v>3343</v>
      </c>
      <c r="Q1708" t="s">
        <v>3346</v>
      </c>
    </row>
    <row r="1709" spans="1:17" x14ac:dyDescent="0.25">
      <c r="A1709" t="s">
        <v>6723</v>
      </c>
      <c r="B1709" t="s">
        <v>6724</v>
      </c>
      <c r="C1709" t="s">
        <v>2704</v>
      </c>
      <c r="D1709" t="s">
        <v>7285</v>
      </c>
      <c r="E1709">
        <v>1207003</v>
      </c>
      <c r="F1709" t="s">
        <v>375</v>
      </c>
      <c r="G1709" t="s">
        <v>7298</v>
      </c>
      <c r="H1709" t="s">
        <v>3350</v>
      </c>
      <c r="I1709" t="s">
        <v>7308</v>
      </c>
      <c r="J1709" t="s">
        <v>6809</v>
      </c>
      <c r="K1709" t="s">
        <v>110</v>
      </c>
      <c r="L1709" t="s">
        <v>3346</v>
      </c>
      <c r="M1709" t="s">
        <v>3344</v>
      </c>
      <c r="N1709" t="s">
        <v>3627</v>
      </c>
      <c r="O1709" t="s">
        <v>3343</v>
      </c>
      <c r="P1709" t="s">
        <v>3343</v>
      </c>
      <c r="Q1709" t="s">
        <v>3346</v>
      </c>
    </row>
    <row r="1710" spans="1:17" x14ac:dyDescent="0.25">
      <c r="A1710" t="s">
        <v>6723</v>
      </c>
      <c r="B1710" t="s">
        <v>6724</v>
      </c>
      <c r="C1710" t="s">
        <v>2704</v>
      </c>
      <c r="D1710" t="s">
        <v>7285</v>
      </c>
      <c r="E1710">
        <v>1207004</v>
      </c>
      <c r="F1710" t="s">
        <v>867</v>
      </c>
      <c r="G1710" t="s">
        <v>6518</v>
      </c>
      <c r="H1710" t="s">
        <v>3350</v>
      </c>
      <c r="I1710" t="s">
        <v>7309</v>
      </c>
      <c r="J1710" t="s">
        <v>867</v>
      </c>
      <c r="K1710" t="s">
        <v>110</v>
      </c>
      <c r="L1710" t="s">
        <v>3343</v>
      </c>
      <c r="M1710" t="s">
        <v>3344</v>
      </c>
      <c r="N1710" t="s">
        <v>3627</v>
      </c>
      <c r="O1710" t="s">
        <v>3343</v>
      </c>
      <c r="P1710" t="s">
        <v>3343</v>
      </c>
      <c r="Q1710" t="s">
        <v>3346</v>
      </c>
    </row>
    <row r="1711" spans="1:17" x14ac:dyDescent="0.25">
      <c r="A1711" t="s">
        <v>6723</v>
      </c>
      <c r="B1711" t="s">
        <v>6724</v>
      </c>
      <c r="C1711" t="s">
        <v>2704</v>
      </c>
      <c r="D1711" t="s">
        <v>7285</v>
      </c>
      <c r="E1711">
        <v>1207004</v>
      </c>
      <c r="F1711" t="s">
        <v>867</v>
      </c>
      <c r="G1711" t="s">
        <v>6518</v>
      </c>
      <c r="H1711" t="s">
        <v>3350</v>
      </c>
      <c r="I1711" t="s">
        <v>7310</v>
      </c>
      <c r="J1711" t="s">
        <v>6813</v>
      </c>
      <c r="K1711" t="s">
        <v>110</v>
      </c>
      <c r="L1711" t="s">
        <v>3346</v>
      </c>
      <c r="M1711" t="s">
        <v>3344</v>
      </c>
      <c r="N1711" t="s">
        <v>3627</v>
      </c>
      <c r="O1711" t="s">
        <v>3343</v>
      </c>
      <c r="P1711" t="s">
        <v>3343</v>
      </c>
      <c r="Q1711" t="s">
        <v>3346</v>
      </c>
    </row>
    <row r="1712" spans="1:17" x14ac:dyDescent="0.25">
      <c r="A1712" t="s">
        <v>6723</v>
      </c>
      <c r="B1712" t="s">
        <v>6724</v>
      </c>
      <c r="C1712" t="s">
        <v>2704</v>
      </c>
      <c r="D1712" t="s">
        <v>7285</v>
      </c>
      <c r="E1712">
        <v>1207005</v>
      </c>
      <c r="F1712" t="s">
        <v>102</v>
      </c>
      <c r="G1712" t="s">
        <v>3349</v>
      </c>
      <c r="H1712" t="s">
        <v>3350</v>
      </c>
      <c r="I1712" t="s">
        <v>7311</v>
      </c>
      <c r="J1712" t="s">
        <v>103</v>
      </c>
      <c r="K1712" t="s">
        <v>110</v>
      </c>
      <c r="L1712" t="s">
        <v>3343</v>
      </c>
      <c r="M1712" t="s">
        <v>3344</v>
      </c>
      <c r="N1712" t="s">
        <v>3627</v>
      </c>
      <c r="O1712" t="s">
        <v>3343</v>
      </c>
      <c r="P1712" t="s">
        <v>3343</v>
      </c>
      <c r="Q1712" t="s">
        <v>3346</v>
      </c>
    </row>
    <row r="1713" spans="1:17" x14ac:dyDescent="0.25">
      <c r="A1713" t="s">
        <v>6723</v>
      </c>
      <c r="B1713" t="s">
        <v>6724</v>
      </c>
      <c r="C1713" t="s">
        <v>2704</v>
      </c>
      <c r="D1713" t="s">
        <v>7285</v>
      </c>
      <c r="E1713">
        <v>1207005</v>
      </c>
      <c r="F1713" t="s">
        <v>102</v>
      </c>
      <c r="G1713" t="s">
        <v>3349</v>
      </c>
      <c r="H1713" t="s">
        <v>3350</v>
      </c>
      <c r="I1713" t="s">
        <v>7312</v>
      </c>
      <c r="J1713" t="s">
        <v>7313</v>
      </c>
      <c r="K1713" t="s">
        <v>110</v>
      </c>
      <c r="L1713" t="s">
        <v>3346</v>
      </c>
      <c r="M1713" t="s">
        <v>3344</v>
      </c>
      <c r="N1713" t="s">
        <v>3627</v>
      </c>
      <c r="O1713" t="s">
        <v>3343</v>
      </c>
      <c r="P1713" t="s">
        <v>3343</v>
      </c>
      <c r="Q1713" t="s">
        <v>3346</v>
      </c>
    </row>
    <row r="1714" spans="1:17" x14ac:dyDescent="0.25">
      <c r="A1714" t="s">
        <v>6723</v>
      </c>
      <c r="B1714" t="s">
        <v>6724</v>
      </c>
      <c r="C1714" t="s">
        <v>2704</v>
      </c>
      <c r="D1714" t="s">
        <v>7285</v>
      </c>
      <c r="E1714">
        <v>1207005</v>
      </c>
      <c r="F1714" t="s">
        <v>102</v>
      </c>
      <c r="G1714" t="s">
        <v>3349</v>
      </c>
      <c r="H1714" t="s">
        <v>3350</v>
      </c>
      <c r="I1714" t="s">
        <v>7314</v>
      </c>
      <c r="J1714" t="s">
        <v>7315</v>
      </c>
      <c r="K1714" t="s">
        <v>110</v>
      </c>
      <c r="L1714" t="s">
        <v>3346</v>
      </c>
      <c r="M1714" t="s">
        <v>3344</v>
      </c>
      <c r="N1714" t="s">
        <v>3627</v>
      </c>
      <c r="O1714" t="s">
        <v>3343</v>
      </c>
      <c r="P1714" t="s">
        <v>3343</v>
      </c>
      <c r="Q1714" t="s">
        <v>3346</v>
      </c>
    </row>
    <row r="1715" spans="1:17" x14ac:dyDescent="0.25">
      <c r="A1715" t="s">
        <v>6723</v>
      </c>
      <c r="B1715" t="s">
        <v>6724</v>
      </c>
      <c r="C1715" t="s">
        <v>2704</v>
      </c>
      <c r="D1715" t="s">
        <v>7285</v>
      </c>
      <c r="E1715">
        <v>1207005</v>
      </c>
      <c r="F1715" t="s">
        <v>102</v>
      </c>
      <c r="G1715" t="s">
        <v>3349</v>
      </c>
      <c r="H1715" t="s">
        <v>3350</v>
      </c>
      <c r="I1715" t="s">
        <v>7316</v>
      </c>
      <c r="J1715" t="s">
        <v>7317</v>
      </c>
      <c r="K1715" t="s">
        <v>110</v>
      </c>
      <c r="L1715" t="s">
        <v>3346</v>
      </c>
      <c r="M1715" t="s">
        <v>3344</v>
      </c>
      <c r="N1715" t="s">
        <v>3627</v>
      </c>
      <c r="O1715" t="s">
        <v>3343</v>
      </c>
      <c r="P1715" t="s">
        <v>3343</v>
      </c>
      <c r="Q1715" t="s">
        <v>3346</v>
      </c>
    </row>
    <row r="1716" spans="1:17" x14ac:dyDescent="0.25">
      <c r="A1716" t="s">
        <v>6723</v>
      </c>
      <c r="B1716" t="s">
        <v>6724</v>
      </c>
      <c r="C1716" t="s">
        <v>2704</v>
      </c>
      <c r="D1716" t="s">
        <v>7285</v>
      </c>
      <c r="E1716">
        <v>1207005</v>
      </c>
      <c r="F1716" t="s">
        <v>102</v>
      </c>
      <c r="G1716" t="s">
        <v>3349</v>
      </c>
      <c r="H1716" t="s">
        <v>3350</v>
      </c>
      <c r="I1716" t="s">
        <v>7318</v>
      </c>
      <c r="J1716" t="s">
        <v>7319</v>
      </c>
      <c r="K1716" t="s">
        <v>110</v>
      </c>
      <c r="L1716" t="s">
        <v>3346</v>
      </c>
      <c r="M1716" t="s">
        <v>3344</v>
      </c>
      <c r="N1716" t="s">
        <v>3627</v>
      </c>
      <c r="O1716" t="s">
        <v>3343</v>
      </c>
      <c r="P1716" t="s">
        <v>3343</v>
      </c>
      <c r="Q1716" t="s">
        <v>3346</v>
      </c>
    </row>
    <row r="1717" spans="1:17" x14ac:dyDescent="0.25">
      <c r="A1717" t="s">
        <v>6723</v>
      </c>
      <c r="B1717" t="s">
        <v>6724</v>
      </c>
      <c r="C1717" t="s">
        <v>2704</v>
      </c>
      <c r="D1717" t="s">
        <v>7285</v>
      </c>
      <c r="E1717">
        <v>1207005</v>
      </c>
      <c r="F1717" t="s">
        <v>102</v>
      </c>
      <c r="G1717" t="s">
        <v>3349</v>
      </c>
      <c r="H1717" t="s">
        <v>3350</v>
      </c>
      <c r="I1717" t="s">
        <v>7320</v>
      </c>
      <c r="J1717" t="s">
        <v>7321</v>
      </c>
      <c r="K1717" t="s">
        <v>110</v>
      </c>
      <c r="L1717" t="s">
        <v>3346</v>
      </c>
      <c r="M1717" t="s">
        <v>3344</v>
      </c>
      <c r="N1717" t="s">
        <v>3627</v>
      </c>
      <c r="O1717" t="s">
        <v>3343</v>
      </c>
      <c r="P1717" t="s">
        <v>3343</v>
      </c>
      <c r="Q1717" t="s">
        <v>3346</v>
      </c>
    </row>
    <row r="1718" spans="1:17" x14ac:dyDescent="0.25">
      <c r="A1718" t="s">
        <v>6723</v>
      </c>
      <c r="B1718" t="s">
        <v>6724</v>
      </c>
      <c r="C1718" t="s">
        <v>2704</v>
      </c>
      <c r="D1718" t="s">
        <v>7285</v>
      </c>
      <c r="E1718">
        <v>1207005</v>
      </c>
      <c r="F1718" t="s">
        <v>102</v>
      </c>
      <c r="G1718" t="s">
        <v>3349</v>
      </c>
      <c r="H1718" t="s">
        <v>3350</v>
      </c>
      <c r="I1718" t="s">
        <v>7322</v>
      </c>
      <c r="J1718" t="s">
        <v>7323</v>
      </c>
      <c r="K1718" t="s">
        <v>110</v>
      </c>
      <c r="L1718" t="s">
        <v>3346</v>
      </c>
      <c r="M1718" t="s">
        <v>3344</v>
      </c>
      <c r="N1718" t="s">
        <v>3627</v>
      </c>
      <c r="O1718" t="s">
        <v>3343</v>
      </c>
      <c r="P1718" t="s">
        <v>3343</v>
      </c>
      <c r="Q1718" t="s">
        <v>3346</v>
      </c>
    </row>
    <row r="1719" spans="1:17" x14ac:dyDescent="0.25">
      <c r="A1719" t="s">
        <v>6723</v>
      </c>
      <c r="B1719" t="s">
        <v>6724</v>
      </c>
      <c r="C1719" t="s">
        <v>2704</v>
      </c>
      <c r="D1719" t="s">
        <v>7285</v>
      </c>
      <c r="E1719">
        <v>1207006</v>
      </c>
      <c r="F1719" t="s">
        <v>7324</v>
      </c>
      <c r="G1719" t="s">
        <v>7325</v>
      </c>
      <c r="H1719" t="s">
        <v>3618</v>
      </c>
      <c r="I1719" t="s">
        <v>7326</v>
      </c>
      <c r="J1719" t="s">
        <v>7327</v>
      </c>
      <c r="K1719" t="s">
        <v>110</v>
      </c>
      <c r="L1719" t="s">
        <v>3343</v>
      </c>
      <c r="M1719" t="s">
        <v>3666</v>
      </c>
      <c r="N1719" t="s">
        <v>3700</v>
      </c>
      <c r="O1719" t="s">
        <v>3343</v>
      </c>
      <c r="P1719" t="s">
        <v>3343</v>
      </c>
      <c r="Q1719" t="s">
        <v>3346</v>
      </c>
    </row>
    <row r="1720" spans="1:17" x14ac:dyDescent="0.25">
      <c r="A1720" t="s">
        <v>6723</v>
      </c>
      <c r="B1720" t="s">
        <v>6724</v>
      </c>
      <c r="C1720" t="s">
        <v>2704</v>
      </c>
      <c r="D1720" t="s">
        <v>7285</v>
      </c>
      <c r="E1720">
        <v>1207006</v>
      </c>
      <c r="F1720" t="s">
        <v>7324</v>
      </c>
      <c r="G1720" t="s">
        <v>7325</v>
      </c>
      <c r="H1720" t="s">
        <v>3618</v>
      </c>
      <c r="I1720" t="s">
        <v>7328</v>
      </c>
      <c r="J1720" t="s">
        <v>7329</v>
      </c>
      <c r="K1720" t="s">
        <v>110</v>
      </c>
      <c r="L1720" t="s">
        <v>3346</v>
      </c>
      <c r="M1720" t="s">
        <v>3666</v>
      </c>
      <c r="N1720" t="s">
        <v>3700</v>
      </c>
      <c r="O1720" t="s">
        <v>3343</v>
      </c>
      <c r="P1720" t="s">
        <v>3343</v>
      </c>
      <c r="Q1720" t="s">
        <v>3346</v>
      </c>
    </row>
    <row r="1721" spans="1:17" x14ac:dyDescent="0.25">
      <c r="A1721" t="s">
        <v>6723</v>
      </c>
      <c r="B1721" t="s">
        <v>6724</v>
      </c>
      <c r="C1721" t="s">
        <v>2704</v>
      </c>
      <c r="D1721" t="s">
        <v>7285</v>
      </c>
      <c r="E1721">
        <v>1207006</v>
      </c>
      <c r="F1721" t="s">
        <v>7324</v>
      </c>
      <c r="G1721" t="s">
        <v>7325</v>
      </c>
      <c r="H1721" t="s">
        <v>3618</v>
      </c>
      <c r="I1721" t="s">
        <v>7330</v>
      </c>
      <c r="J1721" t="s">
        <v>7331</v>
      </c>
      <c r="K1721" t="s">
        <v>110</v>
      </c>
      <c r="L1721" t="s">
        <v>3346</v>
      </c>
      <c r="M1721" t="s">
        <v>3666</v>
      </c>
      <c r="N1721" t="s">
        <v>3700</v>
      </c>
      <c r="O1721" t="s">
        <v>3343</v>
      </c>
      <c r="P1721" t="s">
        <v>3343</v>
      </c>
      <c r="Q1721" t="s">
        <v>3346</v>
      </c>
    </row>
    <row r="1722" spans="1:17" x14ac:dyDescent="0.25">
      <c r="A1722" t="s">
        <v>6723</v>
      </c>
      <c r="B1722" t="s">
        <v>6724</v>
      </c>
      <c r="C1722" t="s">
        <v>2704</v>
      </c>
      <c r="D1722" t="s">
        <v>7285</v>
      </c>
      <c r="E1722">
        <v>1207006</v>
      </c>
      <c r="F1722" t="s">
        <v>7324</v>
      </c>
      <c r="G1722" t="s">
        <v>7325</v>
      </c>
      <c r="H1722" t="s">
        <v>3618</v>
      </c>
      <c r="I1722" t="s">
        <v>7332</v>
      </c>
      <c r="J1722" t="s">
        <v>7333</v>
      </c>
      <c r="K1722" t="s">
        <v>110</v>
      </c>
      <c r="L1722" t="s">
        <v>3346</v>
      </c>
      <c r="M1722" t="s">
        <v>3666</v>
      </c>
      <c r="N1722" t="s">
        <v>3700</v>
      </c>
      <c r="O1722" t="s">
        <v>3343</v>
      </c>
      <c r="P1722" t="s">
        <v>3343</v>
      </c>
      <c r="Q1722" t="s">
        <v>3346</v>
      </c>
    </row>
    <row r="1723" spans="1:17" x14ac:dyDescent="0.25">
      <c r="A1723" t="s">
        <v>6723</v>
      </c>
      <c r="B1723" t="s">
        <v>6724</v>
      </c>
      <c r="C1723" t="s">
        <v>2704</v>
      </c>
      <c r="D1723" t="s">
        <v>7285</v>
      </c>
      <c r="E1723">
        <v>1207006</v>
      </c>
      <c r="F1723" t="s">
        <v>7324</v>
      </c>
      <c r="G1723" t="s">
        <v>7325</v>
      </c>
      <c r="H1723" t="s">
        <v>3618</v>
      </c>
      <c r="I1723" t="s">
        <v>7334</v>
      </c>
      <c r="J1723" t="s">
        <v>7335</v>
      </c>
      <c r="K1723" t="s">
        <v>110</v>
      </c>
      <c r="L1723" t="s">
        <v>3346</v>
      </c>
      <c r="M1723" t="s">
        <v>3666</v>
      </c>
      <c r="N1723" t="s">
        <v>3700</v>
      </c>
      <c r="O1723" t="s">
        <v>3343</v>
      </c>
      <c r="P1723" t="s">
        <v>3343</v>
      </c>
      <c r="Q1723" t="s">
        <v>3346</v>
      </c>
    </row>
    <row r="1724" spans="1:17" x14ac:dyDescent="0.25">
      <c r="A1724" t="s">
        <v>6723</v>
      </c>
      <c r="B1724" t="s">
        <v>6724</v>
      </c>
      <c r="C1724" t="s">
        <v>2704</v>
      </c>
      <c r="D1724" t="s">
        <v>7285</v>
      </c>
      <c r="E1724">
        <v>1207007</v>
      </c>
      <c r="F1724" t="s">
        <v>7336</v>
      </c>
      <c r="G1724" t="s">
        <v>7325</v>
      </c>
      <c r="H1724" t="s">
        <v>3350</v>
      </c>
      <c r="I1724" t="s">
        <v>7337</v>
      </c>
      <c r="J1724" t="s">
        <v>7338</v>
      </c>
      <c r="K1724" t="s">
        <v>110</v>
      </c>
      <c r="L1724" t="s">
        <v>3343</v>
      </c>
      <c r="M1724" t="s">
        <v>3666</v>
      </c>
      <c r="N1724" t="s">
        <v>3700</v>
      </c>
      <c r="O1724" t="s">
        <v>3343</v>
      </c>
      <c r="P1724" t="s">
        <v>3343</v>
      </c>
      <c r="Q1724" t="s">
        <v>3346</v>
      </c>
    </row>
    <row r="1725" spans="1:17" x14ac:dyDescent="0.25">
      <c r="A1725" t="s">
        <v>6723</v>
      </c>
      <c r="B1725" t="s">
        <v>6724</v>
      </c>
      <c r="C1725" t="s">
        <v>2704</v>
      </c>
      <c r="D1725" t="s">
        <v>7285</v>
      </c>
      <c r="E1725">
        <v>1207007</v>
      </c>
      <c r="F1725" t="s">
        <v>7336</v>
      </c>
      <c r="G1725" t="s">
        <v>7325</v>
      </c>
      <c r="H1725" t="s">
        <v>3350</v>
      </c>
      <c r="I1725" t="s">
        <v>7339</v>
      </c>
      <c r="J1725" t="s">
        <v>7340</v>
      </c>
      <c r="K1725" t="s">
        <v>110</v>
      </c>
      <c r="L1725" t="s">
        <v>3346</v>
      </c>
      <c r="M1725" t="s">
        <v>3666</v>
      </c>
      <c r="N1725" t="s">
        <v>3700</v>
      </c>
      <c r="O1725" t="s">
        <v>3343</v>
      </c>
      <c r="P1725" t="s">
        <v>3343</v>
      </c>
      <c r="Q1725" t="s">
        <v>3346</v>
      </c>
    </row>
    <row r="1726" spans="1:17" x14ac:dyDescent="0.25">
      <c r="A1726" t="s">
        <v>6723</v>
      </c>
      <c r="B1726" t="s">
        <v>6724</v>
      </c>
      <c r="C1726" t="s">
        <v>2704</v>
      </c>
      <c r="D1726" t="s">
        <v>7285</v>
      </c>
      <c r="E1726">
        <v>1207007</v>
      </c>
      <c r="F1726" t="s">
        <v>7336</v>
      </c>
      <c r="G1726" t="s">
        <v>7325</v>
      </c>
      <c r="H1726" t="s">
        <v>3350</v>
      </c>
      <c r="I1726" t="s">
        <v>7341</v>
      </c>
      <c r="J1726" t="s">
        <v>7342</v>
      </c>
      <c r="K1726" t="s">
        <v>110</v>
      </c>
      <c r="L1726" t="s">
        <v>3346</v>
      </c>
      <c r="M1726" t="s">
        <v>3666</v>
      </c>
      <c r="N1726" t="s">
        <v>3700</v>
      </c>
      <c r="O1726" t="s">
        <v>3343</v>
      </c>
      <c r="P1726" t="s">
        <v>3343</v>
      </c>
      <c r="Q1726" t="s">
        <v>3346</v>
      </c>
    </row>
    <row r="1727" spans="1:17" x14ac:dyDescent="0.25">
      <c r="A1727" t="s">
        <v>6723</v>
      </c>
      <c r="B1727" t="s">
        <v>6724</v>
      </c>
      <c r="C1727" t="s">
        <v>2704</v>
      </c>
      <c r="D1727" t="s">
        <v>7285</v>
      </c>
      <c r="E1727">
        <v>1207007</v>
      </c>
      <c r="F1727" t="s">
        <v>7336</v>
      </c>
      <c r="G1727" t="s">
        <v>7325</v>
      </c>
      <c r="H1727" t="s">
        <v>3350</v>
      </c>
      <c r="I1727" t="s">
        <v>7343</v>
      </c>
      <c r="J1727" t="s">
        <v>7344</v>
      </c>
      <c r="K1727" t="s">
        <v>110</v>
      </c>
      <c r="L1727" t="s">
        <v>3346</v>
      </c>
      <c r="M1727" t="s">
        <v>3666</v>
      </c>
      <c r="N1727" t="s">
        <v>3700</v>
      </c>
      <c r="O1727" t="s">
        <v>3343</v>
      </c>
      <c r="P1727" t="s">
        <v>3343</v>
      </c>
      <c r="Q1727" t="s">
        <v>3346</v>
      </c>
    </row>
    <row r="1728" spans="1:17" x14ac:dyDescent="0.25">
      <c r="A1728" t="s">
        <v>6723</v>
      </c>
      <c r="B1728" t="s">
        <v>6724</v>
      </c>
      <c r="C1728" t="s">
        <v>2704</v>
      </c>
      <c r="D1728" t="s">
        <v>7285</v>
      </c>
      <c r="E1728">
        <v>1207008</v>
      </c>
      <c r="F1728" t="s">
        <v>114</v>
      </c>
      <c r="G1728" t="s">
        <v>3483</v>
      </c>
      <c r="H1728" t="s">
        <v>3350</v>
      </c>
      <c r="I1728" t="s">
        <v>7345</v>
      </c>
      <c r="J1728" t="s">
        <v>116</v>
      </c>
      <c r="K1728" t="s">
        <v>110</v>
      </c>
      <c r="L1728" t="s">
        <v>3343</v>
      </c>
      <c r="M1728" t="s">
        <v>3344</v>
      </c>
      <c r="N1728" t="s">
        <v>3627</v>
      </c>
      <c r="O1728" t="s">
        <v>3343</v>
      </c>
      <c r="P1728" t="s">
        <v>3343</v>
      </c>
      <c r="Q1728" t="s">
        <v>3346</v>
      </c>
    </row>
    <row r="1729" spans="1:17" x14ac:dyDescent="0.25">
      <c r="A1729" t="s">
        <v>6723</v>
      </c>
      <c r="B1729" t="s">
        <v>6724</v>
      </c>
      <c r="C1729" t="s">
        <v>2704</v>
      </c>
      <c r="D1729" t="s">
        <v>7285</v>
      </c>
      <c r="E1729">
        <v>1207008</v>
      </c>
      <c r="F1729" t="s">
        <v>114</v>
      </c>
      <c r="G1729" t="s">
        <v>3483</v>
      </c>
      <c r="H1729" t="s">
        <v>3350</v>
      </c>
      <c r="I1729" t="s">
        <v>7346</v>
      </c>
      <c r="J1729" t="s">
        <v>7347</v>
      </c>
      <c r="K1729" t="s">
        <v>110</v>
      </c>
      <c r="L1729" t="s">
        <v>3346</v>
      </c>
      <c r="M1729" t="s">
        <v>3344</v>
      </c>
      <c r="N1729" t="s">
        <v>3627</v>
      </c>
      <c r="O1729" t="s">
        <v>3343</v>
      </c>
      <c r="P1729" t="s">
        <v>3343</v>
      </c>
      <c r="Q1729" t="s">
        <v>3346</v>
      </c>
    </row>
    <row r="1730" spans="1:17" x14ac:dyDescent="0.25">
      <c r="A1730" t="s">
        <v>6723</v>
      </c>
      <c r="B1730" t="s">
        <v>6724</v>
      </c>
      <c r="C1730" t="s">
        <v>2704</v>
      </c>
      <c r="D1730" t="s">
        <v>7285</v>
      </c>
      <c r="E1730">
        <v>1207008</v>
      </c>
      <c r="F1730" t="s">
        <v>114</v>
      </c>
      <c r="G1730" t="s">
        <v>3483</v>
      </c>
      <c r="H1730" t="s">
        <v>3350</v>
      </c>
      <c r="I1730" t="s">
        <v>7348</v>
      </c>
      <c r="J1730" t="s">
        <v>7349</v>
      </c>
      <c r="K1730" t="s">
        <v>110</v>
      </c>
      <c r="L1730" t="s">
        <v>3346</v>
      </c>
      <c r="M1730" t="s">
        <v>3344</v>
      </c>
      <c r="N1730" t="s">
        <v>3627</v>
      </c>
      <c r="O1730" t="s">
        <v>3343</v>
      </c>
      <c r="P1730" t="s">
        <v>3343</v>
      </c>
      <c r="Q1730" t="s">
        <v>3346</v>
      </c>
    </row>
    <row r="1731" spans="1:17" x14ac:dyDescent="0.25">
      <c r="A1731" t="s">
        <v>6723</v>
      </c>
      <c r="B1731" t="s">
        <v>6724</v>
      </c>
      <c r="C1731" t="s">
        <v>2704</v>
      </c>
      <c r="D1731" t="s">
        <v>7285</v>
      </c>
      <c r="E1731">
        <v>1207008</v>
      </c>
      <c r="F1731" t="s">
        <v>114</v>
      </c>
      <c r="G1731" t="s">
        <v>3483</v>
      </c>
      <c r="H1731" t="s">
        <v>3350</v>
      </c>
      <c r="I1731" t="s">
        <v>7350</v>
      </c>
      <c r="J1731" t="s">
        <v>7351</v>
      </c>
      <c r="K1731" t="s">
        <v>110</v>
      </c>
      <c r="L1731" t="s">
        <v>3346</v>
      </c>
      <c r="M1731" t="s">
        <v>3344</v>
      </c>
      <c r="N1731" t="s">
        <v>3627</v>
      </c>
      <c r="O1731" t="s">
        <v>3343</v>
      </c>
      <c r="P1731" t="s">
        <v>3343</v>
      </c>
      <c r="Q1731" t="s">
        <v>3346</v>
      </c>
    </row>
    <row r="1732" spans="1:17" x14ac:dyDescent="0.25">
      <c r="A1732" t="s">
        <v>6723</v>
      </c>
      <c r="B1732" t="s">
        <v>6724</v>
      </c>
      <c r="C1732" t="s">
        <v>2704</v>
      </c>
      <c r="D1732" t="s">
        <v>7285</v>
      </c>
      <c r="E1732">
        <v>1207008</v>
      </c>
      <c r="F1732" t="s">
        <v>114</v>
      </c>
      <c r="G1732" t="s">
        <v>3483</v>
      </c>
      <c r="H1732" t="s">
        <v>3350</v>
      </c>
      <c r="I1732" t="s">
        <v>7352</v>
      </c>
      <c r="J1732" t="s">
        <v>7353</v>
      </c>
      <c r="K1732" t="s">
        <v>110</v>
      </c>
      <c r="L1732" t="s">
        <v>3346</v>
      </c>
      <c r="M1732" t="s">
        <v>3344</v>
      </c>
      <c r="N1732" t="s">
        <v>3627</v>
      </c>
      <c r="O1732" t="s">
        <v>3343</v>
      </c>
      <c r="P1732" t="s">
        <v>3343</v>
      </c>
      <c r="Q1732" t="s">
        <v>3346</v>
      </c>
    </row>
    <row r="1733" spans="1:17" x14ac:dyDescent="0.25">
      <c r="A1733" t="s">
        <v>6723</v>
      </c>
      <c r="B1733" t="s">
        <v>6724</v>
      </c>
      <c r="C1733" t="s">
        <v>2704</v>
      </c>
      <c r="D1733" t="s">
        <v>7285</v>
      </c>
      <c r="E1733">
        <v>1207008</v>
      </c>
      <c r="F1733" t="s">
        <v>114</v>
      </c>
      <c r="G1733" t="s">
        <v>3483</v>
      </c>
      <c r="H1733" t="s">
        <v>3350</v>
      </c>
      <c r="I1733" t="s">
        <v>7354</v>
      </c>
      <c r="J1733" t="s">
        <v>7355</v>
      </c>
      <c r="K1733" t="s">
        <v>110</v>
      </c>
      <c r="L1733" t="s">
        <v>3346</v>
      </c>
      <c r="M1733" t="s">
        <v>3344</v>
      </c>
      <c r="N1733" t="s">
        <v>3627</v>
      </c>
      <c r="O1733" t="s">
        <v>3343</v>
      </c>
      <c r="P1733" t="s">
        <v>3343</v>
      </c>
      <c r="Q1733" t="s">
        <v>3346</v>
      </c>
    </row>
    <row r="1734" spans="1:17" x14ac:dyDescent="0.25">
      <c r="A1734" t="s">
        <v>6723</v>
      </c>
      <c r="B1734" t="s">
        <v>6724</v>
      </c>
      <c r="C1734" t="s">
        <v>2704</v>
      </c>
      <c r="D1734" t="s">
        <v>7285</v>
      </c>
      <c r="E1734">
        <v>1207009</v>
      </c>
      <c r="F1734" t="s">
        <v>87</v>
      </c>
      <c r="G1734" t="s">
        <v>7356</v>
      </c>
      <c r="H1734" t="s">
        <v>4883</v>
      </c>
      <c r="I1734" t="s">
        <v>7357</v>
      </c>
      <c r="J1734" t="s">
        <v>7358</v>
      </c>
      <c r="K1734" t="s">
        <v>110</v>
      </c>
      <c r="L1734" t="s">
        <v>3343</v>
      </c>
      <c r="M1734" t="s">
        <v>3344</v>
      </c>
      <c r="N1734" t="s">
        <v>3360</v>
      </c>
      <c r="O1734" t="s">
        <v>3343</v>
      </c>
      <c r="P1734" t="s">
        <v>3343</v>
      </c>
      <c r="Q1734" t="s">
        <v>3346</v>
      </c>
    </row>
    <row r="1735" spans="1:17" x14ac:dyDescent="0.25">
      <c r="A1735" t="s">
        <v>6723</v>
      </c>
      <c r="B1735" t="s">
        <v>6724</v>
      </c>
      <c r="C1735" t="s">
        <v>2704</v>
      </c>
      <c r="D1735" t="s">
        <v>7285</v>
      </c>
      <c r="E1735">
        <v>1207009</v>
      </c>
      <c r="F1735" t="s">
        <v>87</v>
      </c>
      <c r="G1735" t="s">
        <v>7356</v>
      </c>
      <c r="H1735" t="s">
        <v>4883</v>
      </c>
      <c r="I1735" t="s">
        <v>7359</v>
      </c>
      <c r="J1735" t="s">
        <v>7360</v>
      </c>
      <c r="K1735" t="s">
        <v>110</v>
      </c>
      <c r="L1735" t="s">
        <v>3346</v>
      </c>
      <c r="M1735" t="s">
        <v>3344</v>
      </c>
      <c r="N1735" t="s">
        <v>3360</v>
      </c>
      <c r="O1735" t="s">
        <v>3343</v>
      </c>
      <c r="P1735" t="s">
        <v>3343</v>
      </c>
      <c r="Q1735" t="s">
        <v>3346</v>
      </c>
    </row>
    <row r="1736" spans="1:17" x14ac:dyDescent="0.25">
      <c r="A1736" t="s">
        <v>6723</v>
      </c>
      <c r="B1736" t="s">
        <v>6724</v>
      </c>
      <c r="C1736" t="s">
        <v>2704</v>
      </c>
      <c r="D1736" t="s">
        <v>7285</v>
      </c>
      <c r="E1736">
        <v>1207009</v>
      </c>
      <c r="F1736" t="s">
        <v>87</v>
      </c>
      <c r="G1736" t="s">
        <v>7356</v>
      </c>
      <c r="H1736" t="s">
        <v>4883</v>
      </c>
      <c r="I1736" t="s">
        <v>7361</v>
      </c>
      <c r="J1736" t="s">
        <v>88</v>
      </c>
      <c r="K1736" t="s">
        <v>110</v>
      </c>
      <c r="L1736" t="s">
        <v>3346</v>
      </c>
      <c r="M1736" t="s">
        <v>3344</v>
      </c>
      <c r="N1736" t="s">
        <v>3360</v>
      </c>
      <c r="O1736" t="s">
        <v>3343</v>
      </c>
      <c r="P1736" t="s">
        <v>3343</v>
      </c>
      <c r="Q1736" t="s">
        <v>3346</v>
      </c>
    </row>
    <row r="1737" spans="1:17" x14ac:dyDescent="0.25">
      <c r="A1737" t="s">
        <v>6723</v>
      </c>
      <c r="B1737" t="s">
        <v>6724</v>
      </c>
      <c r="C1737" t="s">
        <v>2704</v>
      </c>
      <c r="D1737" t="s">
        <v>7285</v>
      </c>
      <c r="E1737">
        <v>1207009</v>
      </c>
      <c r="F1737" t="s">
        <v>87</v>
      </c>
      <c r="G1737" t="s">
        <v>7356</v>
      </c>
      <c r="H1737" t="s">
        <v>4883</v>
      </c>
      <c r="I1737" t="s">
        <v>7362</v>
      </c>
      <c r="J1737" t="s">
        <v>7363</v>
      </c>
      <c r="K1737" t="s">
        <v>110</v>
      </c>
      <c r="L1737" t="s">
        <v>3346</v>
      </c>
      <c r="M1737" t="s">
        <v>3344</v>
      </c>
      <c r="N1737" t="s">
        <v>3360</v>
      </c>
      <c r="O1737" t="s">
        <v>3343</v>
      </c>
      <c r="P1737" t="s">
        <v>3343</v>
      </c>
      <c r="Q1737" t="s">
        <v>3346</v>
      </c>
    </row>
    <row r="1738" spans="1:17" x14ac:dyDescent="0.25">
      <c r="A1738" t="s">
        <v>6723</v>
      </c>
      <c r="B1738" t="s">
        <v>6724</v>
      </c>
      <c r="C1738" t="s">
        <v>2704</v>
      </c>
      <c r="D1738" t="s">
        <v>7285</v>
      </c>
      <c r="E1738">
        <v>1207009</v>
      </c>
      <c r="F1738" t="s">
        <v>87</v>
      </c>
      <c r="G1738" t="s">
        <v>7356</v>
      </c>
      <c r="H1738" t="s">
        <v>4883</v>
      </c>
      <c r="I1738" t="s">
        <v>7364</v>
      </c>
      <c r="J1738" t="s">
        <v>7365</v>
      </c>
      <c r="K1738" t="s">
        <v>110</v>
      </c>
      <c r="L1738" t="s">
        <v>3346</v>
      </c>
      <c r="M1738" t="s">
        <v>3344</v>
      </c>
      <c r="N1738" t="s">
        <v>3360</v>
      </c>
      <c r="O1738" t="s">
        <v>3343</v>
      </c>
      <c r="P1738" t="s">
        <v>3343</v>
      </c>
      <c r="Q1738" t="s">
        <v>3346</v>
      </c>
    </row>
    <row r="1739" spans="1:17" x14ac:dyDescent="0.25">
      <c r="A1739" t="s">
        <v>6723</v>
      </c>
      <c r="B1739" t="s">
        <v>6724</v>
      </c>
      <c r="C1739" t="s">
        <v>2704</v>
      </c>
      <c r="D1739" t="s">
        <v>7285</v>
      </c>
      <c r="E1739">
        <v>1207010</v>
      </c>
      <c r="F1739" t="s">
        <v>7366</v>
      </c>
      <c r="G1739" t="s">
        <v>7367</v>
      </c>
      <c r="H1739" t="s">
        <v>3394</v>
      </c>
      <c r="I1739" t="s">
        <v>7368</v>
      </c>
      <c r="J1739" t="s">
        <v>200</v>
      </c>
      <c r="K1739" t="s">
        <v>110</v>
      </c>
      <c r="L1739" t="s">
        <v>3343</v>
      </c>
      <c r="M1739" t="s">
        <v>3344</v>
      </c>
      <c r="N1739" t="s">
        <v>4323</v>
      </c>
      <c r="O1739" t="s">
        <v>3343</v>
      </c>
      <c r="P1739" t="s">
        <v>3343</v>
      </c>
      <c r="Q1739" t="s">
        <v>3346</v>
      </c>
    </row>
    <row r="1740" spans="1:17" x14ac:dyDescent="0.25">
      <c r="A1740" t="s">
        <v>6723</v>
      </c>
      <c r="B1740" t="s">
        <v>6724</v>
      </c>
      <c r="C1740" t="s">
        <v>2704</v>
      </c>
      <c r="D1740" t="s">
        <v>7285</v>
      </c>
      <c r="E1740">
        <v>1207011</v>
      </c>
      <c r="F1740" t="s">
        <v>7369</v>
      </c>
      <c r="G1740" t="s">
        <v>7370</v>
      </c>
      <c r="H1740" t="s">
        <v>3586</v>
      </c>
      <c r="I1740" t="s">
        <v>7371</v>
      </c>
      <c r="J1740" t="s">
        <v>7372</v>
      </c>
      <c r="K1740" t="s">
        <v>110</v>
      </c>
      <c r="L1740" t="s">
        <v>3343</v>
      </c>
      <c r="M1740" t="s">
        <v>3344</v>
      </c>
      <c r="N1740" t="s">
        <v>4323</v>
      </c>
      <c r="O1740" t="s">
        <v>3343</v>
      </c>
      <c r="P1740" t="s">
        <v>3343</v>
      </c>
      <c r="Q1740" t="s">
        <v>3346</v>
      </c>
    </row>
    <row r="1741" spans="1:17" x14ac:dyDescent="0.25">
      <c r="A1741" t="s">
        <v>6723</v>
      </c>
      <c r="B1741" t="s">
        <v>6724</v>
      </c>
      <c r="C1741" t="s">
        <v>2704</v>
      </c>
      <c r="D1741" t="s">
        <v>7285</v>
      </c>
      <c r="E1741">
        <v>1207012</v>
      </c>
      <c r="F1741" t="s">
        <v>7373</v>
      </c>
      <c r="G1741" t="s">
        <v>7374</v>
      </c>
      <c r="H1741" t="s">
        <v>3556</v>
      </c>
      <c r="I1741" t="s">
        <v>7375</v>
      </c>
      <c r="J1741" t="s">
        <v>7376</v>
      </c>
      <c r="K1741" t="s">
        <v>110</v>
      </c>
      <c r="L1741" t="s">
        <v>3343</v>
      </c>
      <c r="M1741" t="s">
        <v>3344</v>
      </c>
      <c r="N1741" t="s">
        <v>4323</v>
      </c>
      <c r="O1741" t="s">
        <v>3343</v>
      </c>
      <c r="P1741" t="s">
        <v>3343</v>
      </c>
      <c r="Q1741" t="s">
        <v>3346</v>
      </c>
    </row>
    <row r="1742" spans="1:17" x14ac:dyDescent="0.25">
      <c r="A1742" t="s">
        <v>6723</v>
      </c>
      <c r="B1742" t="s">
        <v>6724</v>
      </c>
      <c r="C1742" t="s">
        <v>2704</v>
      </c>
      <c r="D1742" t="s">
        <v>7285</v>
      </c>
      <c r="E1742">
        <v>1207012</v>
      </c>
      <c r="F1742" t="s">
        <v>7373</v>
      </c>
      <c r="G1742" t="s">
        <v>7374</v>
      </c>
      <c r="H1742" t="s">
        <v>3556</v>
      </c>
      <c r="I1742" t="s">
        <v>7377</v>
      </c>
      <c r="J1742" t="s">
        <v>7378</v>
      </c>
      <c r="K1742" t="s">
        <v>110</v>
      </c>
      <c r="L1742" t="s">
        <v>3346</v>
      </c>
      <c r="M1742" t="s">
        <v>3344</v>
      </c>
      <c r="N1742" t="s">
        <v>4323</v>
      </c>
      <c r="O1742" t="s">
        <v>3343</v>
      </c>
      <c r="P1742" t="s">
        <v>3343</v>
      </c>
      <c r="Q1742" t="s">
        <v>3346</v>
      </c>
    </row>
    <row r="1743" spans="1:17" x14ac:dyDescent="0.25">
      <c r="A1743" t="s">
        <v>6723</v>
      </c>
      <c r="B1743" t="s">
        <v>6724</v>
      </c>
      <c r="C1743" t="s">
        <v>2704</v>
      </c>
      <c r="D1743" t="s">
        <v>7285</v>
      </c>
      <c r="E1743">
        <v>1207013</v>
      </c>
      <c r="F1743" t="s">
        <v>7379</v>
      </c>
      <c r="G1743" t="s">
        <v>7380</v>
      </c>
      <c r="H1743" t="s">
        <v>4404</v>
      </c>
      <c r="I1743" t="s">
        <v>7381</v>
      </c>
      <c r="J1743" t="s">
        <v>6916</v>
      </c>
      <c r="K1743" t="s">
        <v>110</v>
      </c>
      <c r="L1743" t="s">
        <v>3343</v>
      </c>
      <c r="M1743" t="s">
        <v>3344</v>
      </c>
      <c r="N1743" t="s">
        <v>3345</v>
      </c>
      <c r="O1743" t="s">
        <v>3343</v>
      </c>
      <c r="P1743" t="s">
        <v>3343</v>
      </c>
      <c r="Q1743" t="s">
        <v>3346</v>
      </c>
    </row>
    <row r="1744" spans="1:17" x14ac:dyDescent="0.25">
      <c r="A1744" t="s">
        <v>6723</v>
      </c>
      <c r="B1744" t="s">
        <v>6724</v>
      </c>
      <c r="C1744" t="s">
        <v>2704</v>
      </c>
      <c r="D1744" t="s">
        <v>7285</v>
      </c>
      <c r="E1744">
        <v>1207013</v>
      </c>
      <c r="F1744" t="s">
        <v>7379</v>
      </c>
      <c r="G1744" t="s">
        <v>7380</v>
      </c>
      <c r="H1744" t="s">
        <v>4404</v>
      </c>
      <c r="I1744" t="s">
        <v>7382</v>
      </c>
      <c r="J1744" t="s">
        <v>200</v>
      </c>
      <c r="K1744" t="s">
        <v>110</v>
      </c>
      <c r="L1744" t="s">
        <v>3346</v>
      </c>
      <c r="M1744" t="s">
        <v>3344</v>
      </c>
      <c r="N1744" t="s">
        <v>3345</v>
      </c>
      <c r="O1744" t="s">
        <v>3343</v>
      </c>
      <c r="P1744" t="s">
        <v>3343</v>
      </c>
      <c r="Q1744" t="s">
        <v>3346</v>
      </c>
    </row>
    <row r="1745" spans="1:17" x14ac:dyDescent="0.25">
      <c r="A1745" t="s">
        <v>6723</v>
      </c>
      <c r="B1745" t="s">
        <v>6724</v>
      </c>
      <c r="C1745" t="s">
        <v>2704</v>
      </c>
      <c r="D1745" t="s">
        <v>7285</v>
      </c>
      <c r="E1745">
        <v>1207014</v>
      </c>
      <c r="F1745" t="s">
        <v>7276</v>
      </c>
      <c r="G1745" t="s">
        <v>7383</v>
      </c>
      <c r="H1745" t="s">
        <v>3526</v>
      </c>
      <c r="I1745" t="s">
        <v>7384</v>
      </c>
      <c r="J1745" t="s">
        <v>7279</v>
      </c>
      <c r="K1745" t="s">
        <v>110</v>
      </c>
      <c r="L1745" t="s">
        <v>3343</v>
      </c>
      <c r="M1745" t="s">
        <v>3344</v>
      </c>
      <c r="N1745" t="s">
        <v>3345</v>
      </c>
      <c r="O1745" t="s">
        <v>3343</v>
      </c>
      <c r="P1745" t="s">
        <v>3343</v>
      </c>
      <c r="Q1745" t="s">
        <v>3346</v>
      </c>
    </row>
    <row r="1746" spans="1:17" x14ac:dyDescent="0.25">
      <c r="A1746" t="s">
        <v>6723</v>
      </c>
      <c r="B1746" t="s">
        <v>6724</v>
      </c>
      <c r="C1746" t="s">
        <v>2704</v>
      </c>
      <c r="D1746" t="s">
        <v>7285</v>
      </c>
      <c r="E1746">
        <v>1207014</v>
      </c>
      <c r="F1746" t="s">
        <v>7276</v>
      </c>
      <c r="G1746" t="s">
        <v>7383</v>
      </c>
      <c r="H1746" t="s">
        <v>3526</v>
      </c>
      <c r="I1746" t="s">
        <v>7385</v>
      </c>
      <c r="J1746" t="s">
        <v>7386</v>
      </c>
      <c r="K1746" t="s">
        <v>110</v>
      </c>
      <c r="L1746" t="s">
        <v>3346</v>
      </c>
      <c r="M1746" t="s">
        <v>3344</v>
      </c>
      <c r="N1746" t="s">
        <v>3345</v>
      </c>
      <c r="O1746" t="s">
        <v>3343</v>
      </c>
      <c r="P1746" t="s">
        <v>3343</v>
      </c>
      <c r="Q1746" t="s">
        <v>3346</v>
      </c>
    </row>
    <row r="1747" spans="1:17" x14ac:dyDescent="0.25">
      <c r="A1747" t="s">
        <v>6723</v>
      </c>
      <c r="B1747" t="s">
        <v>6724</v>
      </c>
      <c r="C1747" t="s">
        <v>2704</v>
      </c>
      <c r="D1747" t="s">
        <v>7285</v>
      </c>
      <c r="E1747">
        <v>1207015</v>
      </c>
      <c r="F1747" t="s">
        <v>7387</v>
      </c>
      <c r="G1747" t="s">
        <v>7388</v>
      </c>
      <c r="H1747" t="s">
        <v>7389</v>
      </c>
      <c r="I1747" t="s">
        <v>7390</v>
      </c>
      <c r="J1747" t="s">
        <v>7391</v>
      </c>
      <c r="K1747" t="s">
        <v>110</v>
      </c>
      <c r="L1747" t="s">
        <v>3343</v>
      </c>
      <c r="M1747" t="s">
        <v>3570</v>
      </c>
      <c r="N1747" t="s">
        <v>3571</v>
      </c>
      <c r="O1747" t="s">
        <v>3343</v>
      </c>
      <c r="P1747" t="s">
        <v>3343</v>
      </c>
      <c r="Q1747" t="s">
        <v>3346</v>
      </c>
    </row>
    <row r="1748" spans="1:17" x14ac:dyDescent="0.25">
      <c r="A1748" t="s">
        <v>6723</v>
      </c>
      <c r="B1748" t="s">
        <v>6724</v>
      </c>
      <c r="C1748" t="s">
        <v>2704</v>
      </c>
      <c r="D1748" t="s">
        <v>7285</v>
      </c>
      <c r="E1748">
        <v>1207016</v>
      </c>
      <c r="F1748" t="s">
        <v>7392</v>
      </c>
      <c r="G1748" t="s">
        <v>7393</v>
      </c>
      <c r="H1748" t="s">
        <v>3526</v>
      </c>
      <c r="I1748" t="s">
        <v>7394</v>
      </c>
      <c r="J1748" t="s">
        <v>7395</v>
      </c>
      <c r="K1748" t="s">
        <v>110</v>
      </c>
      <c r="L1748" t="s">
        <v>3343</v>
      </c>
      <c r="M1748" t="s">
        <v>3344</v>
      </c>
      <c r="N1748" t="s">
        <v>3345</v>
      </c>
      <c r="O1748" t="s">
        <v>3343</v>
      </c>
      <c r="P1748" t="s">
        <v>3343</v>
      </c>
      <c r="Q1748" t="s">
        <v>3346</v>
      </c>
    </row>
    <row r="1749" spans="1:17" x14ac:dyDescent="0.25">
      <c r="A1749" t="s">
        <v>6723</v>
      </c>
      <c r="B1749" t="s">
        <v>6724</v>
      </c>
      <c r="C1749" t="s">
        <v>2704</v>
      </c>
      <c r="D1749" t="s">
        <v>7285</v>
      </c>
      <c r="E1749">
        <v>1207017</v>
      </c>
      <c r="F1749" t="s">
        <v>7396</v>
      </c>
      <c r="G1749" t="s">
        <v>7397</v>
      </c>
      <c r="H1749" t="s">
        <v>3526</v>
      </c>
      <c r="I1749" t="s">
        <v>7398</v>
      </c>
      <c r="J1749" t="s">
        <v>7399</v>
      </c>
      <c r="K1749" t="s">
        <v>110</v>
      </c>
      <c r="L1749" t="s">
        <v>3343</v>
      </c>
      <c r="M1749" t="s">
        <v>3344</v>
      </c>
      <c r="N1749" t="s">
        <v>4323</v>
      </c>
      <c r="O1749" t="s">
        <v>3343</v>
      </c>
      <c r="P1749" t="s">
        <v>3343</v>
      </c>
      <c r="Q1749" t="s">
        <v>3346</v>
      </c>
    </row>
    <row r="1750" spans="1:17" x14ac:dyDescent="0.25">
      <c r="A1750" t="s">
        <v>6723</v>
      </c>
      <c r="B1750" t="s">
        <v>6724</v>
      </c>
      <c r="C1750" t="s">
        <v>2704</v>
      </c>
      <c r="D1750" t="s">
        <v>7285</v>
      </c>
      <c r="E1750">
        <v>1207017</v>
      </c>
      <c r="F1750" t="s">
        <v>7396</v>
      </c>
      <c r="G1750" t="s">
        <v>7397</v>
      </c>
      <c r="H1750" t="s">
        <v>3526</v>
      </c>
      <c r="I1750" t="s">
        <v>7400</v>
      </c>
      <c r="J1750" t="s">
        <v>7401</v>
      </c>
      <c r="K1750" t="s">
        <v>110</v>
      </c>
      <c r="L1750" t="s">
        <v>3346</v>
      </c>
      <c r="M1750" t="s">
        <v>3344</v>
      </c>
      <c r="N1750" t="s">
        <v>4323</v>
      </c>
      <c r="O1750" t="s">
        <v>3343</v>
      </c>
      <c r="P1750" t="s">
        <v>3343</v>
      </c>
      <c r="Q1750" t="s">
        <v>3346</v>
      </c>
    </row>
    <row r="1751" spans="1:17" x14ac:dyDescent="0.25">
      <c r="A1751" t="s">
        <v>6723</v>
      </c>
      <c r="B1751" t="s">
        <v>6724</v>
      </c>
      <c r="C1751" t="s">
        <v>2704</v>
      </c>
      <c r="D1751" t="s">
        <v>7285</v>
      </c>
      <c r="E1751">
        <v>1207017</v>
      </c>
      <c r="F1751" t="s">
        <v>7396</v>
      </c>
      <c r="G1751" t="s">
        <v>7397</v>
      </c>
      <c r="H1751" t="s">
        <v>3526</v>
      </c>
      <c r="I1751" t="s">
        <v>7402</v>
      </c>
      <c r="J1751" t="s">
        <v>7403</v>
      </c>
      <c r="K1751" t="s">
        <v>110</v>
      </c>
      <c r="L1751" t="s">
        <v>3346</v>
      </c>
      <c r="M1751" t="s">
        <v>3344</v>
      </c>
      <c r="N1751" t="s">
        <v>4323</v>
      </c>
      <c r="O1751" t="s">
        <v>3343</v>
      </c>
      <c r="P1751" t="s">
        <v>3343</v>
      </c>
      <c r="Q1751" t="s">
        <v>3346</v>
      </c>
    </row>
    <row r="1752" spans="1:17" x14ac:dyDescent="0.25">
      <c r="A1752" t="s">
        <v>6723</v>
      </c>
      <c r="B1752" t="s">
        <v>6724</v>
      </c>
      <c r="C1752" t="s">
        <v>2704</v>
      </c>
      <c r="D1752" t="s">
        <v>7285</v>
      </c>
      <c r="E1752">
        <v>1207017</v>
      </c>
      <c r="F1752" t="s">
        <v>7396</v>
      </c>
      <c r="G1752" t="s">
        <v>7397</v>
      </c>
      <c r="H1752" t="s">
        <v>3526</v>
      </c>
      <c r="I1752" t="s">
        <v>7404</v>
      </c>
      <c r="J1752" t="s">
        <v>7405</v>
      </c>
      <c r="K1752" t="s">
        <v>110</v>
      </c>
      <c r="L1752" t="s">
        <v>3346</v>
      </c>
      <c r="M1752" t="s">
        <v>3344</v>
      </c>
      <c r="N1752" t="s">
        <v>4323</v>
      </c>
      <c r="O1752" t="s">
        <v>3343</v>
      </c>
      <c r="P1752" t="s">
        <v>3343</v>
      </c>
      <c r="Q1752" t="s">
        <v>3346</v>
      </c>
    </row>
    <row r="1753" spans="1:17" x14ac:dyDescent="0.25">
      <c r="A1753" t="s">
        <v>6723</v>
      </c>
      <c r="B1753" t="s">
        <v>6724</v>
      </c>
      <c r="C1753" t="s">
        <v>2704</v>
      </c>
      <c r="D1753" t="s">
        <v>7285</v>
      </c>
      <c r="E1753">
        <v>1207017</v>
      </c>
      <c r="F1753" t="s">
        <v>7396</v>
      </c>
      <c r="G1753" t="s">
        <v>7397</v>
      </c>
      <c r="H1753" t="s">
        <v>3526</v>
      </c>
      <c r="I1753" t="s">
        <v>7406</v>
      </c>
      <c r="J1753" t="s">
        <v>7407</v>
      </c>
      <c r="K1753" t="s">
        <v>110</v>
      </c>
      <c r="L1753" t="s">
        <v>3346</v>
      </c>
      <c r="M1753" t="s">
        <v>3344</v>
      </c>
      <c r="N1753" t="s">
        <v>4323</v>
      </c>
      <c r="O1753" t="s">
        <v>3343</v>
      </c>
      <c r="P1753" t="s">
        <v>3343</v>
      </c>
      <c r="Q1753" t="s">
        <v>3346</v>
      </c>
    </row>
    <row r="1754" spans="1:17" x14ac:dyDescent="0.25">
      <c r="A1754" t="s">
        <v>6723</v>
      </c>
      <c r="B1754" t="s">
        <v>6724</v>
      </c>
      <c r="C1754" t="s">
        <v>2704</v>
      </c>
      <c r="D1754" t="s">
        <v>7285</v>
      </c>
      <c r="E1754">
        <v>1207018</v>
      </c>
      <c r="F1754" t="s">
        <v>7408</v>
      </c>
      <c r="G1754" t="s">
        <v>7409</v>
      </c>
      <c r="H1754" t="s">
        <v>3526</v>
      </c>
      <c r="I1754" t="s">
        <v>7410</v>
      </c>
      <c r="J1754" t="s">
        <v>7411</v>
      </c>
      <c r="K1754" t="s">
        <v>110</v>
      </c>
      <c r="L1754" t="s">
        <v>3343</v>
      </c>
      <c r="M1754" t="s">
        <v>3344</v>
      </c>
      <c r="N1754" t="s">
        <v>3360</v>
      </c>
      <c r="O1754" t="s">
        <v>3343</v>
      </c>
      <c r="P1754" t="s">
        <v>3343</v>
      </c>
      <c r="Q1754" t="s">
        <v>3346</v>
      </c>
    </row>
    <row r="1755" spans="1:17" x14ac:dyDescent="0.25">
      <c r="A1755" t="s">
        <v>6723</v>
      </c>
      <c r="B1755" t="s">
        <v>6724</v>
      </c>
      <c r="C1755" t="s">
        <v>2704</v>
      </c>
      <c r="D1755" t="s">
        <v>7285</v>
      </c>
      <c r="E1755">
        <v>1207018</v>
      </c>
      <c r="F1755" t="s">
        <v>7408</v>
      </c>
      <c r="G1755" t="s">
        <v>7409</v>
      </c>
      <c r="H1755" t="s">
        <v>3526</v>
      </c>
      <c r="I1755" t="s">
        <v>7412</v>
      </c>
      <c r="J1755" t="s">
        <v>7413</v>
      </c>
      <c r="K1755" t="s">
        <v>110</v>
      </c>
      <c r="L1755" t="s">
        <v>3346</v>
      </c>
      <c r="M1755" t="s">
        <v>3344</v>
      </c>
      <c r="N1755" t="s">
        <v>3360</v>
      </c>
      <c r="O1755" t="s">
        <v>3343</v>
      </c>
      <c r="P1755" t="s">
        <v>3343</v>
      </c>
      <c r="Q1755" t="s">
        <v>3346</v>
      </c>
    </row>
    <row r="1756" spans="1:17" x14ac:dyDescent="0.25">
      <c r="A1756" t="s">
        <v>6723</v>
      </c>
      <c r="B1756" t="s">
        <v>6724</v>
      </c>
      <c r="C1756" t="s">
        <v>2704</v>
      </c>
      <c r="D1756" t="s">
        <v>7285</v>
      </c>
      <c r="E1756">
        <v>1207018</v>
      </c>
      <c r="F1756" t="s">
        <v>7408</v>
      </c>
      <c r="G1756" t="s">
        <v>7409</v>
      </c>
      <c r="H1756" t="s">
        <v>3526</v>
      </c>
      <c r="I1756" t="s">
        <v>7414</v>
      </c>
      <c r="J1756" t="s">
        <v>7415</v>
      </c>
      <c r="K1756" t="s">
        <v>110</v>
      </c>
      <c r="L1756" t="s">
        <v>3346</v>
      </c>
      <c r="M1756" t="s">
        <v>3344</v>
      </c>
      <c r="N1756" t="s">
        <v>3360</v>
      </c>
      <c r="O1756" t="s">
        <v>3343</v>
      </c>
      <c r="P1756" t="s">
        <v>3343</v>
      </c>
      <c r="Q1756" t="s">
        <v>3346</v>
      </c>
    </row>
    <row r="1757" spans="1:17" x14ac:dyDescent="0.25">
      <c r="A1757" t="s">
        <v>6723</v>
      </c>
      <c r="B1757" t="s">
        <v>6724</v>
      </c>
      <c r="C1757" t="s">
        <v>2704</v>
      </c>
      <c r="D1757" t="s">
        <v>7285</v>
      </c>
      <c r="E1757">
        <v>1207018</v>
      </c>
      <c r="F1757" t="s">
        <v>7408</v>
      </c>
      <c r="G1757" t="s">
        <v>7409</v>
      </c>
      <c r="H1757" t="s">
        <v>3526</v>
      </c>
      <c r="I1757" t="s">
        <v>7416</v>
      </c>
      <c r="J1757" t="s">
        <v>7417</v>
      </c>
      <c r="K1757" t="s">
        <v>110</v>
      </c>
      <c r="L1757" t="s">
        <v>3346</v>
      </c>
      <c r="M1757" t="s">
        <v>3344</v>
      </c>
      <c r="N1757" t="s">
        <v>3360</v>
      </c>
      <c r="O1757" t="s">
        <v>3343</v>
      </c>
      <c r="P1757" t="s">
        <v>3343</v>
      </c>
      <c r="Q1757" t="s">
        <v>3346</v>
      </c>
    </row>
    <row r="1758" spans="1:17" x14ac:dyDescent="0.25">
      <c r="A1758" t="s">
        <v>6723</v>
      </c>
      <c r="B1758" t="s">
        <v>6724</v>
      </c>
      <c r="C1758" t="s">
        <v>2704</v>
      </c>
      <c r="D1758" t="s">
        <v>7285</v>
      </c>
      <c r="E1758">
        <v>1207019</v>
      </c>
      <c r="F1758" t="s">
        <v>7418</v>
      </c>
      <c r="G1758" t="s">
        <v>7419</v>
      </c>
      <c r="H1758" t="s">
        <v>4404</v>
      </c>
      <c r="I1758" t="s">
        <v>7420</v>
      </c>
      <c r="J1758" t="s">
        <v>6916</v>
      </c>
      <c r="K1758" t="s">
        <v>110</v>
      </c>
      <c r="L1758" t="s">
        <v>3343</v>
      </c>
      <c r="M1758" t="s">
        <v>3344</v>
      </c>
      <c r="N1758" t="s">
        <v>3345</v>
      </c>
      <c r="O1758" t="s">
        <v>3343</v>
      </c>
      <c r="P1758" t="s">
        <v>3343</v>
      </c>
      <c r="Q1758" t="s">
        <v>3346</v>
      </c>
    </row>
    <row r="1759" spans="1:17" x14ac:dyDescent="0.25">
      <c r="A1759" t="s">
        <v>6723</v>
      </c>
      <c r="B1759" t="s">
        <v>6724</v>
      </c>
      <c r="C1759" t="s">
        <v>2704</v>
      </c>
      <c r="D1759" t="s">
        <v>7285</v>
      </c>
      <c r="E1759">
        <v>1207019</v>
      </c>
      <c r="F1759" t="s">
        <v>7418</v>
      </c>
      <c r="G1759" t="s">
        <v>7419</v>
      </c>
      <c r="H1759" t="s">
        <v>4404</v>
      </c>
      <c r="I1759" t="s">
        <v>7421</v>
      </c>
      <c r="J1759" t="s">
        <v>200</v>
      </c>
      <c r="K1759" t="s">
        <v>110</v>
      </c>
      <c r="L1759" t="s">
        <v>3346</v>
      </c>
      <c r="M1759" t="s">
        <v>3344</v>
      </c>
      <c r="N1759" t="s">
        <v>3345</v>
      </c>
      <c r="O1759" t="s">
        <v>3343</v>
      </c>
      <c r="P1759" t="s">
        <v>3343</v>
      </c>
      <c r="Q1759" t="s">
        <v>3346</v>
      </c>
    </row>
    <row r="1760" spans="1:17" x14ac:dyDescent="0.25">
      <c r="A1760" t="s">
        <v>6723</v>
      </c>
      <c r="B1760" t="s">
        <v>6724</v>
      </c>
      <c r="C1760" t="s">
        <v>2704</v>
      </c>
      <c r="D1760" t="s">
        <v>7285</v>
      </c>
      <c r="E1760">
        <v>1207019</v>
      </c>
      <c r="F1760" t="s">
        <v>7418</v>
      </c>
      <c r="G1760" t="s">
        <v>7419</v>
      </c>
      <c r="H1760" t="s">
        <v>4404</v>
      </c>
      <c r="I1760" t="s">
        <v>7422</v>
      </c>
      <c r="J1760" t="s">
        <v>7417</v>
      </c>
      <c r="K1760" t="s">
        <v>110</v>
      </c>
      <c r="L1760" t="s">
        <v>3346</v>
      </c>
      <c r="M1760" t="s">
        <v>3344</v>
      </c>
      <c r="N1760" t="s">
        <v>3345</v>
      </c>
      <c r="O1760" t="s">
        <v>3343</v>
      </c>
      <c r="P1760" t="s">
        <v>3343</v>
      </c>
      <c r="Q1760" t="s">
        <v>3346</v>
      </c>
    </row>
    <row r="1761" spans="1:17" x14ac:dyDescent="0.25">
      <c r="A1761" t="s">
        <v>6723</v>
      </c>
      <c r="B1761" t="s">
        <v>6724</v>
      </c>
      <c r="C1761" t="s">
        <v>2704</v>
      </c>
      <c r="D1761" t="s">
        <v>7285</v>
      </c>
      <c r="E1761">
        <v>1207023</v>
      </c>
      <c r="F1761" t="s">
        <v>7423</v>
      </c>
      <c r="G1761" t="s">
        <v>7424</v>
      </c>
      <c r="H1761" t="s">
        <v>3394</v>
      </c>
      <c r="I1761" t="s">
        <v>7425</v>
      </c>
      <c r="J1761" t="s">
        <v>200</v>
      </c>
      <c r="K1761" t="s">
        <v>110</v>
      </c>
      <c r="L1761" t="s">
        <v>3343</v>
      </c>
      <c r="M1761" t="s">
        <v>3344</v>
      </c>
      <c r="N1761" t="s">
        <v>3360</v>
      </c>
      <c r="O1761" t="s">
        <v>3343</v>
      </c>
      <c r="P1761" t="s">
        <v>3343</v>
      </c>
      <c r="Q1761" t="s">
        <v>3346</v>
      </c>
    </row>
    <row r="1762" spans="1:17" x14ac:dyDescent="0.25">
      <c r="A1762" t="s">
        <v>6723</v>
      </c>
      <c r="B1762" t="s">
        <v>6724</v>
      </c>
      <c r="C1762" t="s">
        <v>2704</v>
      </c>
      <c r="D1762" t="s">
        <v>7285</v>
      </c>
      <c r="E1762">
        <v>1207023</v>
      </c>
      <c r="F1762" t="s">
        <v>7423</v>
      </c>
      <c r="G1762" t="s">
        <v>7424</v>
      </c>
      <c r="H1762" t="s">
        <v>3394</v>
      </c>
      <c r="I1762" t="s">
        <v>7426</v>
      </c>
      <c r="J1762" t="s">
        <v>6916</v>
      </c>
      <c r="K1762" t="s">
        <v>110</v>
      </c>
      <c r="L1762" t="s">
        <v>3346</v>
      </c>
      <c r="M1762" t="s">
        <v>3344</v>
      </c>
      <c r="N1762" t="s">
        <v>3360</v>
      </c>
      <c r="O1762" t="s">
        <v>3343</v>
      </c>
      <c r="P1762" t="s">
        <v>3343</v>
      </c>
      <c r="Q1762" t="s">
        <v>3346</v>
      </c>
    </row>
    <row r="1763" spans="1:17" x14ac:dyDescent="0.25">
      <c r="A1763" t="s">
        <v>6723</v>
      </c>
      <c r="B1763" t="s">
        <v>6724</v>
      </c>
      <c r="C1763" t="s">
        <v>2704</v>
      </c>
      <c r="D1763" t="s">
        <v>7285</v>
      </c>
      <c r="E1763">
        <v>1207023</v>
      </c>
      <c r="F1763" t="s">
        <v>7423</v>
      </c>
      <c r="G1763" t="s">
        <v>7424</v>
      </c>
      <c r="H1763" t="s">
        <v>3394</v>
      </c>
      <c r="I1763" t="s">
        <v>7427</v>
      </c>
      <c r="J1763" t="s">
        <v>7428</v>
      </c>
      <c r="K1763" t="s">
        <v>110</v>
      </c>
      <c r="L1763" t="s">
        <v>3346</v>
      </c>
      <c r="M1763" t="s">
        <v>3344</v>
      </c>
      <c r="N1763" t="s">
        <v>3360</v>
      </c>
      <c r="O1763" t="s">
        <v>3343</v>
      </c>
      <c r="P1763" t="s">
        <v>3343</v>
      </c>
      <c r="Q1763" t="s">
        <v>3346</v>
      </c>
    </row>
    <row r="1764" spans="1:17" x14ac:dyDescent="0.25">
      <c r="A1764" t="s">
        <v>6723</v>
      </c>
      <c r="B1764" t="s">
        <v>6724</v>
      </c>
      <c r="C1764" t="s">
        <v>2704</v>
      </c>
      <c r="D1764" t="s">
        <v>7285</v>
      </c>
      <c r="E1764">
        <v>1207024</v>
      </c>
      <c r="F1764" t="s">
        <v>7429</v>
      </c>
      <c r="G1764" t="s">
        <v>7430</v>
      </c>
      <c r="H1764" t="s">
        <v>3526</v>
      </c>
      <c r="I1764" t="s">
        <v>7431</v>
      </c>
      <c r="J1764" t="s">
        <v>7432</v>
      </c>
      <c r="K1764" t="s">
        <v>110</v>
      </c>
      <c r="L1764" t="s">
        <v>3343</v>
      </c>
      <c r="M1764" t="s">
        <v>3344</v>
      </c>
      <c r="N1764" t="s">
        <v>3345</v>
      </c>
      <c r="O1764" t="s">
        <v>3343</v>
      </c>
      <c r="P1764" t="s">
        <v>3343</v>
      </c>
      <c r="Q1764" t="s">
        <v>3346</v>
      </c>
    </row>
    <row r="1765" spans="1:17" x14ac:dyDescent="0.25">
      <c r="A1765" t="s">
        <v>6723</v>
      </c>
      <c r="B1765" t="s">
        <v>6724</v>
      </c>
      <c r="C1765" t="s">
        <v>2704</v>
      </c>
      <c r="D1765" t="s">
        <v>7285</v>
      </c>
      <c r="E1765">
        <v>1207024</v>
      </c>
      <c r="F1765" t="s">
        <v>7429</v>
      </c>
      <c r="G1765" t="s">
        <v>7430</v>
      </c>
      <c r="H1765" t="s">
        <v>3526</v>
      </c>
      <c r="I1765" t="s">
        <v>7433</v>
      </c>
      <c r="J1765" t="s">
        <v>7434</v>
      </c>
      <c r="K1765" t="s">
        <v>110</v>
      </c>
      <c r="L1765" t="s">
        <v>3346</v>
      </c>
      <c r="M1765" t="s">
        <v>3344</v>
      </c>
      <c r="N1765" t="s">
        <v>3345</v>
      </c>
      <c r="O1765" t="s">
        <v>3343</v>
      </c>
      <c r="P1765" t="s">
        <v>3343</v>
      </c>
      <c r="Q1765" t="s">
        <v>3346</v>
      </c>
    </row>
    <row r="1766" spans="1:17" x14ac:dyDescent="0.25">
      <c r="A1766" t="s">
        <v>6723</v>
      </c>
      <c r="B1766" t="s">
        <v>6724</v>
      </c>
      <c r="C1766" t="s">
        <v>2704</v>
      </c>
      <c r="D1766" t="s">
        <v>7285</v>
      </c>
      <c r="E1766">
        <v>1207025</v>
      </c>
      <c r="F1766" t="s">
        <v>7435</v>
      </c>
      <c r="G1766" t="s">
        <v>7436</v>
      </c>
      <c r="H1766" t="s">
        <v>3394</v>
      </c>
      <c r="I1766" t="s">
        <v>7437</v>
      </c>
      <c r="J1766" t="s">
        <v>200</v>
      </c>
      <c r="K1766" t="s">
        <v>110</v>
      </c>
      <c r="L1766" t="s">
        <v>3343</v>
      </c>
      <c r="M1766" t="s">
        <v>3344</v>
      </c>
      <c r="N1766" t="s">
        <v>4323</v>
      </c>
      <c r="O1766" t="s">
        <v>3343</v>
      </c>
      <c r="P1766" t="s">
        <v>3343</v>
      </c>
      <c r="Q1766" t="s">
        <v>3346</v>
      </c>
    </row>
    <row r="1767" spans="1:17" x14ac:dyDescent="0.25">
      <c r="A1767" t="s">
        <v>6723</v>
      </c>
      <c r="B1767" t="s">
        <v>6724</v>
      </c>
      <c r="C1767" t="s">
        <v>2704</v>
      </c>
      <c r="D1767" t="s">
        <v>7285</v>
      </c>
      <c r="E1767">
        <v>1207025</v>
      </c>
      <c r="F1767" t="s">
        <v>7435</v>
      </c>
      <c r="G1767" t="s">
        <v>7436</v>
      </c>
      <c r="H1767" t="s">
        <v>3394</v>
      </c>
      <c r="I1767" t="s">
        <v>7438</v>
      </c>
      <c r="J1767" t="s">
        <v>6916</v>
      </c>
      <c r="K1767" t="s">
        <v>110</v>
      </c>
      <c r="L1767" t="s">
        <v>3346</v>
      </c>
      <c r="M1767" t="s">
        <v>3344</v>
      </c>
      <c r="N1767" t="s">
        <v>4323</v>
      </c>
      <c r="O1767" t="s">
        <v>3343</v>
      </c>
      <c r="P1767" t="s">
        <v>3343</v>
      </c>
      <c r="Q1767" t="s">
        <v>3346</v>
      </c>
    </row>
    <row r="1768" spans="1:17" x14ac:dyDescent="0.25">
      <c r="A1768" t="s">
        <v>6723</v>
      </c>
      <c r="B1768" t="s">
        <v>6724</v>
      </c>
      <c r="C1768" t="s">
        <v>2704</v>
      </c>
      <c r="D1768" t="s">
        <v>7285</v>
      </c>
      <c r="E1768">
        <v>1207029</v>
      </c>
      <c r="F1768" t="s">
        <v>7439</v>
      </c>
      <c r="G1768" t="s">
        <v>7440</v>
      </c>
      <c r="H1768" t="s">
        <v>4883</v>
      </c>
      <c r="I1768" t="s">
        <v>7441</v>
      </c>
      <c r="J1768" t="s">
        <v>6757</v>
      </c>
      <c r="K1768" t="s">
        <v>110</v>
      </c>
      <c r="L1768" t="s">
        <v>3343</v>
      </c>
      <c r="M1768" t="s">
        <v>3344</v>
      </c>
      <c r="N1768" t="s">
        <v>3360</v>
      </c>
      <c r="O1768" t="s">
        <v>3343</v>
      </c>
      <c r="P1768" t="s">
        <v>3343</v>
      </c>
      <c r="Q1768" t="s">
        <v>3346</v>
      </c>
    </row>
    <row r="1769" spans="1:17" x14ac:dyDescent="0.25">
      <c r="A1769" t="s">
        <v>6723</v>
      </c>
      <c r="B1769" t="s">
        <v>6724</v>
      </c>
      <c r="C1769" t="s">
        <v>2704</v>
      </c>
      <c r="D1769" t="s">
        <v>7285</v>
      </c>
      <c r="E1769">
        <v>1207029</v>
      </c>
      <c r="F1769" t="s">
        <v>7439</v>
      </c>
      <c r="G1769" t="s">
        <v>7440</v>
      </c>
      <c r="H1769" t="s">
        <v>4883</v>
      </c>
      <c r="I1769" t="s">
        <v>7442</v>
      </c>
      <c r="J1769" t="s">
        <v>7443</v>
      </c>
      <c r="K1769" t="s">
        <v>110</v>
      </c>
      <c r="L1769" t="s">
        <v>3346</v>
      </c>
      <c r="M1769" t="s">
        <v>3344</v>
      </c>
      <c r="N1769" t="s">
        <v>3360</v>
      </c>
      <c r="O1769" t="s">
        <v>3343</v>
      </c>
      <c r="P1769" t="s">
        <v>3343</v>
      </c>
      <c r="Q1769" t="s">
        <v>3346</v>
      </c>
    </row>
    <row r="1770" spans="1:17" x14ac:dyDescent="0.25">
      <c r="A1770" t="s">
        <v>6723</v>
      </c>
      <c r="B1770" t="s">
        <v>6724</v>
      </c>
      <c r="C1770" t="s">
        <v>2704</v>
      </c>
      <c r="D1770" t="s">
        <v>7285</v>
      </c>
      <c r="E1770">
        <v>1207030</v>
      </c>
      <c r="F1770" t="s">
        <v>128</v>
      </c>
      <c r="G1770" t="s">
        <v>4583</v>
      </c>
      <c r="H1770" t="s">
        <v>3701</v>
      </c>
      <c r="I1770" t="s">
        <v>7444</v>
      </c>
      <c r="J1770" t="s">
        <v>935</v>
      </c>
      <c r="K1770" t="s">
        <v>110</v>
      </c>
      <c r="L1770" t="s">
        <v>3343</v>
      </c>
      <c r="M1770" t="s">
        <v>3344</v>
      </c>
      <c r="N1770" t="s">
        <v>4440</v>
      </c>
      <c r="O1770" t="s">
        <v>3346</v>
      </c>
      <c r="P1770" t="s">
        <v>3346</v>
      </c>
      <c r="Q1770" t="s">
        <v>3346</v>
      </c>
    </row>
    <row r="1771" spans="1:17" x14ac:dyDescent="0.25">
      <c r="A1771" t="s">
        <v>6723</v>
      </c>
      <c r="B1771" t="s">
        <v>6724</v>
      </c>
      <c r="C1771" t="s">
        <v>2704</v>
      </c>
      <c r="D1771" t="s">
        <v>7285</v>
      </c>
      <c r="E1771">
        <v>1207031</v>
      </c>
      <c r="F1771" t="s">
        <v>156</v>
      </c>
      <c r="G1771" t="s">
        <v>3393</v>
      </c>
      <c r="H1771" t="s">
        <v>3394</v>
      </c>
      <c r="I1771" t="s">
        <v>7445</v>
      </c>
      <c r="J1771" t="s">
        <v>3396</v>
      </c>
      <c r="K1771" t="s">
        <v>110</v>
      </c>
      <c r="L1771" t="s">
        <v>3343</v>
      </c>
      <c r="M1771" t="s">
        <v>3397</v>
      </c>
      <c r="N1771" t="s">
        <v>3398</v>
      </c>
      <c r="O1771" t="s">
        <v>3346</v>
      </c>
      <c r="P1771" t="s">
        <v>3346</v>
      </c>
      <c r="Q1771" t="s">
        <v>3346</v>
      </c>
    </row>
    <row r="1772" spans="1:17" x14ac:dyDescent="0.25">
      <c r="A1772" t="s">
        <v>6723</v>
      </c>
      <c r="B1772" t="s">
        <v>6724</v>
      </c>
      <c r="C1772" t="s">
        <v>7446</v>
      </c>
      <c r="D1772" t="s">
        <v>7447</v>
      </c>
      <c r="E1772">
        <v>1208001</v>
      </c>
      <c r="F1772" t="s">
        <v>375</v>
      </c>
      <c r="G1772" t="s">
        <v>7448</v>
      </c>
      <c r="H1772" t="s">
        <v>3350</v>
      </c>
      <c r="I1772" t="s">
        <v>7449</v>
      </c>
      <c r="J1772" t="s">
        <v>7450</v>
      </c>
      <c r="K1772" t="s">
        <v>110</v>
      </c>
      <c r="L1772" t="s">
        <v>3343</v>
      </c>
      <c r="M1772" t="s">
        <v>3344</v>
      </c>
      <c r="N1772" t="s">
        <v>3627</v>
      </c>
      <c r="O1772" t="s">
        <v>3346</v>
      </c>
      <c r="P1772" t="s">
        <v>3343</v>
      </c>
      <c r="Q1772" t="s">
        <v>3346</v>
      </c>
    </row>
    <row r="1773" spans="1:17" x14ac:dyDescent="0.25">
      <c r="A1773" t="s">
        <v>6723</v>
      </c>
      <c r="B1773" t="s">
        <v>6724</v>
      </c>
      <c r="C1773" t="s">
        <v>7446</v>
      </c>
      <c r="D1773" t="s">
        <v>7447</v>
      </c>
      <c r="E1773">
        <v>1208001</v>
      </c>
      <c r="F1773" t="s">
        <v>375</v>
      </c>
      <c r="G1773" t="s">
        <v>7448</v>
      </c>
      <c r="H1773" t="s">
        <v>3350</v>
      </c>
      <c r="I1773" t="s">
        <v>7451</v>
      </c>
      <c r="J1773" t="s">
        <v>7452</v>
      </c>
      <c r="K1773" t="s">
        <v>110</v>
      </c>
      <c r="L1773" t="s">
        <v>3346</v>
      </c>
      <c r="M1773" t="s">
        <v>3344</v>
      </c>
      <c r="N1773" t="s">
        <v>3627</v>
      </c>
      <c r="O1773" t="s">
        <v>3346</v>
      </c>
      <c r="P1773" t="s">
        <v>3343</v>
      </c>
      <c r="Q1773" t="s">
        <v>3346</v>
      </c>
    </row>
    <row r="1774" spans="1:17" x14ac:dyDescent="0.25">
      <c r="A1774" t="s">
        <v>6723</v>
      </c>
      <c r="B1774" t="s">
        <v>6724</v>
      </c>
      <c r="C1774" t="s">
        <v>7446</v>
      </c>
      <c r="D1774" t="s">
        <v>7447</v>
      </c>
      <c r="E1774">
        <v>1208001</v>
      </c>
      <c r="F1774" t="s">
        <v>375</v>
      </c>
      <c r="G1774" t="s">
        <v>7448</v>
      </c>
      <c r="H1774" t="s">
        <v>3350</v>
      </c>
      <c r="I1774" t="s">
        <v>7453</v>
      </c>
      <c r="J1774" t="s">
        <v>7454</v>
      </c>
      <c r="K1774" t="s">
        <v>110</v>
      </c>
      <c r="L1774" t="s">
        <v>3346</v>
      </c>
      <c r="M1774" t="s">
        <v>3344</v>
      </c>
      <c r="N1774" t="s">
        <v>3627</v>
      </c>
      <c r="O1774" t="s">
        <v>3346</v>
      </c>
      <c r="P1774" t="s">
        <v>3343</v>
      </c>
      <c r="Q1774" t="s">
        <v>3346</v>
      </c>
    </row>
    <row r="1775" spans="1:17" x14ac:dyDescent="0.25">
      <c r="A1775" t="s">
        <v>6723</v>
      </c>
      <c r="B1775" t="s">
        <v>6724</v>
      </c>
      <c r="C1775" t="s">
        <v>7446</v>
      </c>
      <c r="D1775" t="s">
        <v>7447</v>
      </c>
      <c r="E1775">
        <v>1208001</v>
      </c>
      <c r="F1775" t="s">
        <v>375</v>
      </c>
      <c r="G1775" t="s">
        <v>7448</v>
      </c>
      <c r="H1775" t="s">
        <v>3350</v>
      </c>
      <c r="I1775" t="s">
        <v>7455</v>
      </c>
      <c r="J1775" t="s">
        <v>7456</v>
      </c>
      <c r="K1775" t="s">
        <v>110</v>
      </c>
      <c r="L1775" t="s">
        <v>3346</v>
      </c>
      <c r="M1775" t="s">
        <v>3344</v>
      </c>
      <c r="N1775" t="s">
        <v>3627</v>
      </c>
      <c r="O1775" t="s">
        <v>3346</v>
      </c>
      <c r="P1775" t="s">
        <v>3343</v>
      </c>
      <c r="Q1775" t="s">
        <v>3346</v>
      </c>
    </row>
    <row r="1776" spans="1:17" x14ac:dyDescent="0.25">
      <c r="A1776" t="s">
        <v>6723</v>
      </c>
      <c r="B1776" t="s">
        <v>6724</v>
      </c>
      <c r="C1776" t="s">
        <v>7446</v>
      </c>
      <c r="D1776" t="s">
        <v>7447</v>
      </c>
      <c r="E1776">
        <v>1208001</v>
      </c>
      <c r="F1776" t="s">
        <v>375</v>
      </c>
      <c r="G1776" t="s">
        <v>7448</v>
      </c>
      <c r="H1776" t="s">
        <v>3350</v>
      </c>
      <c r="I1776" t="s">
        <v>7457</v>
      </c>
      <c r="J1776" t="s">
        <v>7458</v>
      </c>
      <c r="K1776" t="s">
        <v>110</v>
      </c>
      <c r="L1776" t="s">
        <v>3346</v>
      </c>
      <c r="M1776" t="s">
        <v>3344</v>
      </c>
      <c r="N1776" t="s">
        <v>3627</v>
      </c>
      <c r="O1776" t="s">
        <v>3346</v>
      </c>
      <c r="P1776" t="s">
        <v>3343</v>
      </c>
      <c r="Q1776" t="s">
        <v>3346</v>
      </c>
    </row>
    <row r="1777" spans="1:17" x14ac:dyDescent="0.25">
      <c r="A1777" t="s">
        <v>6723</v>
      </c>
      <c r="B1777" t="s">
        <v>6724</v>
      </c>
      <c r="C1777" t="s">
        <v>7446</v>
      </c>
      <c r="D1777" t="s">
        <v>7447</v>
      </c>
      <c r="E1777">
        <v>1208001</v>
      </c>
      <c r="F1777" t="s">
        <v>375</v>
      </c>
      <c r="G1777" t="s">
        <v>7448</v>
      </c>
      <c r="H1777" t="s">
        <v>3350</v>
      </c>
      <c r="I1777" t="s">
        <v>7459</v>
      </c>
      <c r="J1777" t="s">
        <v>7460</v>
      </c>
      <c r="K1777" t="s">
        <v>110</v>
      </c>
      <c r="L1777" t="s">
        <v>3346</v>
      </c>
      <c r="M1777" t="s">
        <v>3344</v>
      </c>
      <c r="N1777" t="s">
        <v>3627</v>
      </c>
      <c r="O1777" t="s">
        <v>3346</v>
      </c>
      <c r="P1777" t="s">
        <v>3343</v>
      </c>
      <c r="Q1777" t="s">
        <v>3346</v>
      </c>
    </row>
    <row r="1778" spans="1:17" x14ac:dyDescent="0.25">
      <c r="A1778" t="s">
        <v>6723</v>
      </c>
      <c r="B1778" t="s">
        <v>6724</v>
      </c>
      <c r="C1778" t="s">
        <v>7446</v>
      </c>
      <c r="D1778" t="s">
        <v>7447</v>
      </c>
      <c r="E1778">
        <v>1208001</v>
      </c>
      <c r="F1778" t="s">
        <v>375</v>
      </c>
      <c r="G1778" t="s">
        <v>7448</v>
      </c>
      <c r="H1778" t="s">
        <v>3350</v>
      </c>
      <c r="I1778" t="s">
        <v>7461</v>
      </c>
      <c r="J1778" t="s">
        <v>7462</v>
      </c>
      <c r="K1778" t="s">
        <v>110</v>
      </c>
      <c r="L1778" t="s">
        <v>3346</v>
      </c>
      <c r="M1778" t="s">
        <v>3344</v>
      </c>
      <c r="N1778" t="s">
        <v>3627</v>
      </c>
      <c r="O1778" t="s">
        <v>3346</v>
      </c>
      <c r="P1778" t="s">
        <v>3343</v>
      </c>
      <c r="Q1778" t="s">
        <v>3346</v>
      </c>
    </row>
    <row r="1779" spans="1:17" x14ac:dyDescent="0.25">
      <c r="A1779" t="s">
        <v>6723</v>
      </c>
      <c r="B1779" t="s">
        <v>6724</v>
      </c>
      <c r="C1779" t="s">
        <v>7446</v>
      </c>
      <c r="D1779" t="s">
        <v>7447</v>
      </c>
      <c r="E1779">
        <v>1208001</v>
      </c>
      <c r="F1779" t="s">
        <v>375</v>
      </c>
      <c r="G1779" t="s">
        <v>7448</v>
      </c>
      <c r="H1779" t="s">
        <v>3350</v>
      </c>
      <c r="I1779" t="s">
        <v>7463</v>
      </c>
      <c r="J1779" t="s">
        <v>7464</v>
      </c>
      <c r="K1779" t="s">
        <v>110</v>
      </c>
      <c r="L1779" t="s">
        <v>3346</v>
      </c>
      <c r="M1779" t="s">
        <v>3344</v>
      </c>
      <c r="N1779" t="s">
        <v>3627</v>
      </c>
      <c r="O1779" t="s">
        <v>3346</v>
      </c>
      <c r="P1779" t="s">
        <v>3343</v>
      </c>
      <c r="Q1779" t="s">
        <v>3346</v>
      </c>
    </row>
    <row r="1780" spans="1:17" x14ac:dyDescent="0.25">
      <c r="A1780" t="s">
        <v>6723</v>
      </c>
      <c r="B1780" t="s">
        <v>6724</v>
      </c>
      <c r="C1780" t="s">
        <v>7446</v>
      </c>
      <c r="D1780" t="s">
        <v>7447</v>
      </c>
      <c r="E1780">
        <v>1208002</v>
      </c>
      <c r="F1780" t="s">
        <v>102</v>
      </c>
      <c r="G1780" t="s">
        <v>3349</v>
      </c>
      <c r="H1780" t="s">
        <v>3350</v>
      </c>
      <c r="I1780" t="s">
        <v>7465</v>
      </c>
      <c r="J1780" t="s">
        <v>103</v>
      </c>
      <c r="K1780" t="s">
        <v>110</v>
      </c>
      <c r="L1780" t="s">
        <v>3343</v>
      </c>
      <c r="M1780" t="s">
        <v>3344</v>
      </c>
      <c r="N1780" t="s">
        <v>3627</v>
      </c>
      <c r="O1780" t="s">
        <v>3346</v>
      </c>
      <c r="P1780" t="s">
        <v>3343</v>
      </c>
      <c r="Q1780" t="s">
        <v>3346</v>
      </c>
    </row>
    <row r="1781" spans="1:17" x14ac:dyDescent="0.25">
      <c r="A1781" t="s">
        <v>6723</v>
      </c>
      <c r="B1781" t="s">
        <v>6724</v>
      </c>
      <c r="C1781" t="s">
        <v>7446</v>
      </c>
      <c r="D1781" t="s">
        <v>7447</v>
      </c>
      <c r="E1781">
        <v>1208002</v>
      </c>
      <c r="F1781" t="s">
        <v>102</v>
      </c>
      <c r="G1781" t="s">
        <v>3349</v>
      </c>
      <c r="H1781" t="s">
        <v>3350</v>
      </c>
      <c r="I1781" t="s">
        <v>7466</v>
      </c>
      <c r="J1781" t="s">
        <v>7467</v>
      </c>
      <c r="K1781" t="s">
        <v>110</v>
      </c>
      <c r="L1781" t="s">
        <v>3346</v>
      </c>
      <c r="M1781" t="s">
        <v>3344</v>
      </c>
      <c r="N1781" t="s">
        <v>3627</v>
      </c>
      <c r="O1781" t="s">
        <v>3346</v>
      </c>
      <c r="P1781" t="s">
        <v>3343</v>
      </c>
      <c r="Q1781" t="s">
        <v>3346</v>
      </c>
    </row>
    <row r="1782" spans="1:17" x14ac:dyDescent="0.25">
      <c r="A1782" t="s">
        <v>6723</v>
      </c>
      <c r="B1782" t="s">
        <v>6724</v>
      </c>
      <c r="C1782" t="s">
        <v>7446</v>
      </c>
      <c r="D1782" t="s">
        <v>7447</v>
      </c>
      <c r="E1782">
        <v>1208002</v>
      </c>
      <c r="F1782" t="s">
        <v>102</v>
      </c>
      <c r="G1782" t="s">
        <v>3349</v>
      </c>
      <c r="H1782" t="s">
        <v>3350</v>
      </c>
      <c r="I1782" t="s">
        <v>7468</v>
      </c>
      <c r="J1782" t="s">
        <v>7469</v>
      </c>
      <c r="K1782" t="s">
        <v>110</v>
      </c>
      <c r="L1782" t="s">
        <v>3346</v>
      </c>
      <c r="M1782" t="s">
        <v>3344</v>
      </c>
      <c r="N1782" t="s">
        <v>3627</v>
      </c>
      <c r="O1782" t="s">
        <v>3346</v>
      </c>
      <c r="P1782" t="s">
        <v>3343</v>
      </c>
      <c r="Q1782" t="s">
        <v>3346</v>
      </c>
    </row>
    <row r="1783" spans="1:17" x14ac:dyDescent="0.25">
      <c r="A1783" t="s">
        <v>6723</v>
      </c>
      <c r="B1783" t="s">
        <v>6724</v>
      </c>
      <c r="C1783" t="s">
        <v>7446</v>
      </c>
      <c r="D1783" t="s">
        <v>7447</v>
      </c>
      <c r="E1783">
        <v>1208002</v>
      </c>
      <c r="F1783" t="s">
        <v>102</v>
      </c>
      <c r="G1783" t="s">
        <v>3349</v>
      </c>
      <c r="H1783" t="s">
        <v>3350</v>
      </c>
      <c r="I1783" t="s">
        <v>7470</v>
      </c>
      <c r="J1783" t="s">
        <v>7471</v>
      </c>
      <c r="K1783" t="s">
        <v>110</v>
      </c>
      <c r="L1783" t="s">
        <v>3346</v>
      </c>
      <c r="M1783" t="s">
        <v>3344</v>
      </c>
      <c r="N1783" t="s">
        <v>3627</v>
      </c>
      <c r="O1783" t="s">
        <v>3346</v>
      </c>
      <c r="P1783" t="s">
        <v>3343</v>
      </c>
      <c r="Q1783" t="s">
        <v>3346</v>
      </c>
    </row>
    <row r="1784" spans="1:17" x14ac:dyDescent="0.25">
      <c r="A1784" t="s">
        <v>6723</v>
      </c>
      <c r="B1784" t="s">
        <v>6724</v>
      </c>
      <c r="C1784" t="s">
        <v>7446</v>
      </c>
      <c r="D1784" t="s">
        <v>7447</v>
      </c>
      <c r="E1784">
        <v>1208002</v>
      </c>
      <c r="F1784" t="s">
        <v>102</v>
      </c>
      <c r="G1784" t="s">
        <v>3349</v>
      </c>
      <c r="H1784" t="s">
        <v>3350</v>
      </c>
      <c r="I1784" t="s">
        <v>7472</v>
      </c>
      <c r="J1784" t="s">
        <v>7473</v>
      </c>
      <c r="K1784" t="s">
        <v>110</v>
      </c>
      <c r="L1784" t="s">
        <v>3346</v>
      </c>
      <c r="M1784" t="s">
        <v>3344</v>
      </c>
      <c r="N1784" t="s">
        <v>3627</v>
      </c>
      <c r="O1784" t="s">
        <v>3346</v>
      </c>
      <c r="P1784" t="s">
        <v>3343</v>
      </c>
      <c r="Q1784" t="s">
        <v>3346</v>
      </c>
    </row>
    <row r="1785" spans="1:17" x14ac:dyDescent="0.25">
      <c r="A1785" t="s">
        <v>6723</v>
      </c>
      <c r="B1785" t="s">
        <v>6724</v>
      </c>
      <c r="C1785" t="s">
        <v>7446</v>
      </c>
      <c r="D1785" t="s">
        <v>7447</v>
      </c>
      <c r="E1785">
        <v>1208002</v>
      </c>
      <c r="F1785" t="s">
        <v>102</v>
      </c>
      <c r="G1785" t="s">
        <v>3349</v>
      </c>
      <c r="H1785" t="s">
        <v>3350</v>
      </c>
      <c r="I1785" t="s">
        <v>7474</v>
      </c>
      <c r="J1785" t="s">
        <v>7475</v>
      </c>
      <c r="K1785" t="s">
        <v>110</v>
      </c>
      <c r="L1785" t="s">
        <v>3346</v>
      </c>
      <c r="M1785" t="s">
        <v>3344</v>
      </c>
      <c r="N1785" t="s">
        <v>3627</v>
      </c>
      <c r="O1785" t="s">
        <v>3346</v>
      </c>
      <c r="P1785" t="s">
        <v>3343</v>
      </c>
      <c r="Q1785" t="s">
        <v>3346</v>
      </c>
    </row>
    <row r="1786" spans="1:17" x14ac:dyDescent="0.25">
      <c r="A1786" t="s">
        <v>6723</v>
      </c>
      <c r="B1786" t="s">
        <v>6724</v>
      </c>
      <c r="C1786" t="s">
        <v>7446</v>
      </c>
      <c r="D1786" t="s">
        <v>7447</v>
      </c>
      <c r="E1786">
        <v>1208002</v>
      </c>
      <c r="F1786" t="s">
        <v>102</v>
      </c>
      <c r="G1786" t="s">
        <v>3349</v>
      </c>
      <c r="H1786" t="s">
        <v>3350</v>
      </c>
      <c r="I1786" t="s">
        <v>7476</v>
      </c>
      <c r="J1786" t="s">
        <v>126</v>
      </c>
      <c r="K1786" t="s">
        <v>110</v>
      </c>
      <c r="L1786" t="s">
        <v>3346</v>
      </c>
      <c r="M1786" t="s">
        <v>3344</v>
      </c>
      <c r="N1786" t="s">
        <v>3627</v>
      </c>
      <c r="O1786" t="s">
        <v>3346</v>
      </c>
      <c r="P1786" t="s">
        <v>3343</v>
      </c>
      <c r="Q1786" t="s">
        <v>3346</v>
      </c>
    </row>
    <row r="1787" spans="1:17" x14ac:dyDescent="0.25">
      <c r="A1787" t="s">
        <v>6723</v>
      </c>
      <c r="B1787" t="s">
        <v>6724</v>
      </c>
      <c r="C1787" t="s">
        <v>7446</v>
      </c>
      <c r="D1787" t="s">
        <v>7447</v>
      </c>
      <c r="E1787">
        <v>1208003</v>
      </c>
      <c r="F1787" t="s">
        <v>114</v>
      </c>
      <c r="G1787" t="s">
        <v>3705</v>
      </c>
      <c r="H1787" t="s">
        <v>3350</v>
      </c>
      <c r="I1787" t="s">
        <v>7477</v>
      </c>
      <c r="J1787" t="s">
        <v>7478</v>
      </c>
      <c r="K1787" t="s">
        <v>110</v>
      </c>
      <c r="L1787" t="s">
        <v>3343</v>
      </c>
      <c r="M1787" t="s">
        <v>3344</v>
      </c>
      <c r="N1787" t="s">
        <v>3627</v>
      </c>
      <c r="O1787" t="s">
        <v>3346</v>
      </c>
      <c r="P1787" t="s">
        <v>3343</v>
      </c>
      <c r="Q1787" t="s">
        <v>3346</v>
      </c>
    </row>
    <row r="1788" spans="1:17" x14ac:dyDescent="0.25">
      <c r="A1788" t="s">
        <v>6723</v>
      </c>
      <c r="B1788" t="s">
        <v>6724</v>
      </c>
      <c r="C1788" t="s">
        <v>7446</v>
      </c>
      <c r="D1788" t="s">
        <v>7447</v>
      </c>
      <c r="E1788">
        <v>1208003</v>
      </c>
      <c r="F1788" t="s">
        <v>114</v>
      </c>
      <c r="G1788" t="s">
        <v>3705</v>
      </c>
      <c r="H1788" t="s">
        <v>3350</v>
      </c>
      <c r="I1788" t="s">
        <v>7479</v>
      </c>
      <c r="J1788" t="s">
        <v>7480</v>
      </c>
      <c r="K1788" t="s">
        <v>110</v>
      </c>
      <c r="L1788" t="s">
        <v>3346</v>
      </c>
      <c r="M1788" t="s">
        <v>3344</v>
      </c>
      <c r="N1788" t="s">
        <v>3627</v>
      </c>
      <c r="O1788" t="s">
        <v>3346</v>
      </c>
      <c r="P1788" t="s">
        <v>3343</v>
      </c>
      <c r="Q1788" t="s">
        <v>3346</v>
      </c>
    </row>
    <row r="1789" spans="1:17" x14ac:dyDescent="0.25">
      <c r="A1789" t="s">
        <v>6723</v>
      </c>
      <c r="B1789" t="s">
        <v>6724</v>
      </c>
      <c r="C1789" t="s">
        <v>7446</v>
      </c>
      <c r="D1789" t="s">
        <v>7447</v>
      </c>
      <c r="E1789">
        <v>1208003</v>
      </c>
      <c r="F1789" t="s">
        <v>114</v>
      </c>
      <c r="G1789" t="s">
        <v>3705</v>
      </c>
      <c r="H1789" t="s">
        <v>3350</v>
      </c>
      <c r="I1789" t="s">
        <v>7481</v>
      </c>
      <c r="J1789" t="s">
        <v>7482</v>
      </c>
      <c r="K1789" t="s">
        <v>110</v>
      </c>
      <c r="L1789" t="s">
        <v>3346</v>
      </c>
      <c r="M1789" t="s">
        <v>3344</v>
      </c>
      <c r="N1789" t="s">
        <v>3627</v>
      </c>
      <c r="O1789" t="s">
        <v>3346</v>
      </c>
      <c r="P1789" t="s">
        <v>3343</v>
      </c>
      <c r="Q1789" t="s">
        <v>3346</v>
      </c>
    </row>
    <row r="1790" spans="1:17" x14ac:dyDescent="0.25">
      <c r="A1790" t="s">
        <v>6723</v>
      </c>
      <c r="B1790" t="s">
        <v>6724</v>
      </c>
      <c r="C1790" t="s">
        <v>7446</v>
      </c>
      <c r="D1790" t="s">
        <v>7447</v>
      </c>
      <c r="E1790">
        <v>1208003</v>
      </c>
      <c r="F1790" t="s">
        <v>114</v>
      </c>
      <c r="G1790" t="s">
        <v>3705</v>
      </c>
      <c r="H1790" t="s">
        <v>3350</v>
      </c>
      <c r="I1790" t="s">
        <v>7483</v>
      </c>
      <c r="J1790" t="s">
        <v>7484</v>
      </c>
      <c r="K1790" t="s">
        <v>110</v>
      </c>
      <c r="L1790" t="s">
        <v>3346</v>
      </c>
      <c r="M1790" t="s">
        <v>3344</v>
      </c>
      <c r="N1790" t="s">
        <v>3627</v>
      </c>
      <c r="O1790" t="s">
        <v>3346</v>
      </c>
      <c r="P1790" t="s">
        <v>3343</v>
      </c>
      <c r="Q1790" t="s">
        <v>3346</v>
      </c>
    </row>
    <row r="1791" spans="1:17" x14ac:dyDescent="0.25">
      <c r="A1791" t="s">
        <v>6723</v>
      </c>
      <c r="B1791" t="s">
        <v>6724</v>
      </c>
      <c r="C1791" t="s">
        <v>7446</v>
      </c>
      <c r="D1791" t="s">
        <v>7447</v>
      </c>
      <c r="E1791">
        <v>1208003</v>
      </c>
      <c r="F1791" t="s">
        <v>114</v>
      </c>
      <c r="G1791" t="s">
        <v>3705</v>
      </c>
      <c r="H1791" t="s">
        <v>3350</v>
      </c>
      <c r="I1791" t="s">
        <v>7485</v>
      </c>
      <c r="J1791" t="s">
        <v>7486</v>
      </c>
      <c r="K1791" t="s">
        <v>110</v>
      </c>
      <c r="L1791" t="s">
        <v>3346</v>
      </c>
      <c r="M1791" t="s">
        <v>3344</v>
      </c>
      <c r="N1791" t="s">
        <v>3627</v>
      </c>
      <c r="O1791" t="s">
        <v>3346</v>
      </c>
      <c r="P1791" t="s">
        <v>3343</v>
      </c>
      <c r="Q1791" t="s">
        <v>3346</v>
      </c>
    </row>
    <row r="1792" spans="1:17" x14ac:dyDescent="0.25">
      <c r="A1792" t="s">
        <v>6723</v>
      </c>
      <c r="B1792" t="s">
        <v>6724</v>
      </c>
      <c r="C1792" t="s">
        <v>7446</v>
      </c>
      <c r="D1792" t="s">
        <v>7447</v>
      </c>
      <c r="E1792">
        <v>1208004</v>
      </c>
      <c r="F1792" t="s">
        <v>867</v>
      </c>
      <c r="G1792" t="s">
        <v>6518</v>
      </c>
      <c r="H1792" t="s">
        <v>3350</v>
      </c>
      <c r="I1792" t="s">
        <v>7487</v>
      </c>
      <c r="J1792" t="s">
        <v>7488</v>
      </c>
      <c r="K1792" t="s">
        <v>110</v>
      </c>
      <c r="L1792" t="s">
        <v>3343</v>
      </c>
      <c r="M1792" t="s">
        <v>3344</v>
      </c>
      <c r="N1792" t="s">
        <v>3627</v>
      </c>
      <c r="O1792" t="s">
        <v>3346</v>
      </c>
      <c r="P1792" t="s">
        <v>3343</v>
      </c>
      <c r="Q1792" t="s">
        <v>3346</v>
      </c>
    </row>
    <row r="1793" spans="1:17" x14ac:dyDescent="0.25">
      <c r="A1793" t="s">
        <v>6723</v>
      </c>
      <c r="B1793" t="s">
        <v>6724</v>
      </c>
      <c r="C1793" t="s">
        <v>7446</v>
      </c>
      <c r="D1793" t="s">
        <v>7447</v>
      </c>
      <c r="E1793">
        <v>1208004</v>
      </c>
      <c r="F1793" t="s">
        <v>867</v>
      </c>
      <c r="G1793" t="s">
        <v>6518</v>
      </c>
      <c r="H1793" t="s">
        <v>3350</v>
      </c>
      <c r="I1793" t="s">
        <v>7489</v>
      </c>
      <c r="J1793" t="s">
        <v>7490</v>
      </c>
      <c r="K1793" t="s">
        <v>110</v>
      </c>
      <c r="L1793" t="s">
        <v>3346</v>
      </c>
      <c r="M1793" t="s">
        <v>3344</v>
      </c>
      <c r="N1793" t="s">
        <v>3627</v>
      </c>
      <c r="O1793" t="s">
        <v>3346</v>
      </c>
      <c r="P1793" t="s">
        <v>3343</v>
      </c>
      <c r="Q1793" t="s">
        <v>3346</v>
      </c>
    </row>
    <row r="1794" spans="1:17" x14ac:dyDescent="0.25">
      <c r="A1794" t="s">
        <v>6723</v>
      </c>
      <c r="B1794" t="s">
        <v>6724</v>
      </c>
      <c r="C1794" t="s">
        <v>7446</v>
      </c>
      <c r="D1794" t="s">
        <v>7447</v>
      </c>
      <c r="E1794">
        <v>1208004</v>
      </c>
      <c r="F1794" t="s">
        <v>867</v>
      </c>
      <c r="G1794" t="s">
        <v>6518</v>
      </c>
      <c r="H1794" t="s">
        <v>3350</v>
      </c>
      <c r="I1794" t="s">
        <v>7491</v>
      </c>
      <c r="J1794" t="s">
        <v>7492</v>
      </c>
      <c r="K1794" t="s">
        <v>110</v>
      </c>
      <c r="L1794" t="s">
        <v>3346</v>
      </c>
      <c r="M1794" t="s">
        <v>3344</v>
      </c>
      <c r="N1794" t="s">
        <v>3627</v>
      </c>
      <c r="O1794" t="s">
        <v>3346</v>
      </c>
      <c r="P1794" t="s">
        <v>3343</v>
      </c>
      <c r="Q1794" t="s">
        <v>3346</v>
      </c>
    </row>
    <row r="1795" spans="1:17" x14ac:dyDescent="0.25">
      <c r="A1795" t="s">
        <v>6723</v>
      </c>
      <c r="B1795" t="s">
        <v>6724</v>
      </c>
      <c r="C1795" t="s">
        <v>7446</v>
      </c>
      <c r="D1795" t="s">
        <v>7447</v>
      </c>
      <c r="E1795">
        <v>1208004</v>
      </c>
      <c r="F1795" t="s">
        <v>867</v>
      </c>
      <c r="G1795" t="s">
        <v>6518</v>
      </c>
      <c r="H1795" t="s">
        <v>3350</v>
      </c>
      <c r="I1795" t="s">
        <v>7493</v>
      </c>
      <c r="J1795" t="s">
        <v>7494</v>
      </c>
      <c r="K1795" t="s">
        <v>110</v>
      </c>
      <c r="L1795" t="s">
        <v>3346</v>
      </c>
      <c r="M1795" t="s">
        <v>3344</v>
      </c>
      <c r="N1795" t="s">
        <v>3627</v>
      </c>
      <c r="O1795" t="s">
        <v>3346</v>
      </c>
      <c r="P1795" t="s">
        <v>3343</v>
      </c>
      <c r="Q1795" t="s">
        <v>3346</v>
      </c>
    </row>
    <row r="1796" spans="1:17" x14ac:dyDescent="0.25">
      <c r="A1796" t="s">
        <v>6723</v>
      </c>
      <c r="B1796" t="s">
        <v>6724</v>
      </c>
      <c r="C1796" t="s">
        <v>7446</v>
      </c>
      <c r="D1796" t="s">
        <v>7447</v>
      </c>
      <c r="E1796">
        <v>1208004</v>
      </c>
      <c r="F1796" t="s">
        <v>867</v>
      </c>
      <c r="G1796" t="s">
        <v>6518</v>
      </c>
      <c r="H1796" t="s">
        <v>3350</v>
      </c>
      <c r="I1796" t="s">
        <v>7495</v>
      </c>
      <c r="J1796" t="s">
        <v>7496</v>
      </c>
      <c r="K1796" t="s">
        <v>110</v>
      </c>
      <c r="L1796" t="s">
        <v>3346</v>
      </c>
      <c r="M1796" t="s">
        <v>3344</v>
      </c>
      <c r="N1796" t="s">
        <v>3627</v>
      </c>
      <c r="O1796" t="s">
        <v>3346</v>
      </c>
      <c r="P1796" t="s">
        <v>3343</v>
      </c>
      <c r="Q1796" t="s">
        <v>3346</v>
      </c>
    </row>
    <row r="1797" spans="1:17" x14ac:dyDescent="0.25">
      <c r="A1797" t="s">
        <v>6723</v>
      </c>
      <c r="B1797" t="s">
        <v>6724</v>
      </c>
      <c r="C1797" t="s">
        <v>7446</v>
      </c>
      <c r="D1797" t="s">
        <v>7447</v>
      </c>
      <c r="E1797">
        <v>1208004</v>
      </c>
      <c r="F1797" t="s">
        <v>867</v>
      </c>
      <c r="G1797" t="s">
        <v>6518</v>
      </c>
      <c r="H1797" t="s">
        <v>3350</v>
      </c>
      <c r="I1797" t="s">
        <v>7497</v>
      </c>
      <c r="J1797" t="s">
        <v>7498</v>
      </c>
      <c r="K1797" t="s">
        <v>110</v>
      </c>
      <c r="L1797" t="s">
        <v>3346</v>
      </c>
      <c r="M1797" t="s">
        <v>3344</v>
      </c>
      <c r="N1797" t="s">
        <v>3627</v>
      </c>
      <c r="O1797" t="s">
        <v>3346</v>
      </c>
      <c r="P1797" t="s">
        <v>3343</v>
      </c>
      <c r="Q1797" t="s">
        <v>3346</v>
      </c>
    </row>
    <row r="1798" spans="1:17" x14ac:dyDescent="0.25">
      <c r="A1798" t="s">
        <v>6723</v>
      </c>
      <c r="B1798" t="s">
        <v>6724</v>
      </c>
      <c r="C1798" t="s">
        <v>7446</v>
      </c>
      <c r="D1798" t="s">
        <v>7447</v>
      </c>
      <c r="E1798">
        <v>1208005</v>
      </c>
      <c r="F1798" t="s">
        <v>7499</v>
      </c>
      <c r="G1798" t="s">
        <v>7500</v>
      </c>
      <c r="H1798" t="s">
        <v>3634</v>
      </c>
      <c r="I1798" t="s">
        <v>7501</v>
      </c>
      <c r="J1798" t="s">
        <v>605</v>
      </c>
      <c r="K1798" t="s">
        <v>110</v>
      </c>
      <c r="L1798" t="s">
        <v>3343</v>
      </c>
      <c r="M1798" t="s">
        <v>4328</v>
      </c>
      <c r="N1798" t="s">
        <v>7502</v>
      </c>
      <c r="O1798" t="s">
        <v>3346</v>
      </c>
      <c r="P1798" t="s">
        <v>3343</v>
      </c>
      <c r="Q1798" t="s">
        <v>3346</v>
      </c>
    </row>
    <row r="1799" spans="1:17" x14ac:dyDescent="0.25">
      <c r="A1799" t="s">
        <v>6723</v>
      </c>
      <c r="B1799" t="s">
        <v>6724</v>
      </c>
      <c r="C1799" t="s">
        <v>7446</v>
      </c>
      <c r="D1799" t="s">
        <v>7447</v>
      </c>
      <c r="E1799">
        <v>1208005</v>
      </c>
      <c r="F1799" t="s">
        <v>7499</v>
      </c>
      <c r="G1799" t="s">
        <v>7500</v>
      </c>
      <c r="H1799" t="s">
        <v>3634</v>
      </c>
      <c r="I1799" t="s">
        <v>7503</v>
      </c>
      <c r="J1799" t="s">
        <v>7504</v>
      </c>
      <c r="K1799" t="s">
        <v>110</v>
      </c>
      <c r="L1799" t="s">
        <v>3346</v>
      </c>
      <c r="M1799" t="s">
        <v>4328</v>
      </c>
      <c r="N1799" t="s">
        <v>7502</v>
      </c>
      <c r="O1799" t="s">
        <v>3346</v>
      </c>
      <c r="P1799" t="s">
        <v>3343</v>
      </c>
      <c r="Q1799" t="s">
        <v>3346</v>
      </c>
    </row>
    <row r="1800" spans="1:17" x14ac:dyDescent="0.25">
      <c r="A1800" t="s">
        <v>6723</v>
      </c>
      <c r="B1800" t="s">
        <v>6724</v>
      </c>
      <c r="C1800" t="s">
        <v>7446</v>
      </c>
      <c r="D1800" t="s">
        <v>7447</v>
      </c>
      <c r="E1800">
        <v>1208005</v>
      </c>
      <c r="F1800" t="s">
        <v>7499</v>
      </c>
      <c r="G1800" t="s">
        <v>7500</v>
      </c>
      <c r="H1800" t="s">
        <v>3634</v>
      </c>
      <c r="I1800" t="s">
        <v>7505</v>
      </c>
      <c r="J1800" t="s">
        <v>7506</v>
      </c>
      <c r="K1800" t="s">
        <v>110</v>
      </c>
      <c r="L1800" t="s">
        <v>3346</v>
      </c>
      <c r="M1800" t="s">
        <v>4328</v>
      </c>
      <c r="N1800" t="s">
        <v>7502</v>
      </c>
      <c r="O1800" t="s">
        <v>3346</v>
      </c>
      <c r="P1800" t="s">
        <v>3343</v>
      </c>
      <c r="Q1800" t="s">
        <v>3346</v>
      </c>
    </row>
    <row r="1801" spans="1:17" x14ac:dyDescent="0.25">
      <c r="A1801" t="s">
        <v>6723</v>
      </c>
      <c r="B1801" t="s">
        <v>6724</v>
      </c>
      <c r="C1801" t="s">
        <v>7446</v>
      </c>
      <c r="D1801" t="s">
        <v>7447</v>
      </c>
      <c r="E1801">
        <v>1208006</v>
      </c>
      <c r="F1801" t="s">
        <v>7507</v>
      </c>
      <c r="H1801" t="s">
        <v>7508</v>
      </c>
      <c r="I1801" t="s">
        <v>7509</v>
      </c>
      <c r="J1801" t="s">
        <v>7510</v>
      </c>
      <c r="K1801" t="s">
        <v>110</v>
      </c>
      <c r="L1801" t="s">
        <v>3343</v>
      </c>
      <c r="M1801" t="s">
        <v>4328</v>
      </c>
      <c r="N1801" t="s">
        <v>7502</v>
      </c>
      <c r="O1801" t="s">
        <v>3346</v>
      </c>
      <c r="P1801" t="s">
        <v>3343</v>
      </c>
      <c r="Q1801" t="s">
        <v>3346</v>
      </c>
    </row>
    <row r="1802" spans="1:17" x14ac:dyDescent="0.25">
      <c r="A1802" t="s">
        <v>6723</v>
      </c>
      <c r="B1802" t="s">
        <v>6724</v>
      </c>
      <c r="C1802" t="s">
        <v>7446</v>
      </c>
      <c r="D1802" t="s">
        <v>7447</v>
      </c>
      <c r="E1802">
        <v>1208006</v>
      </c>
      <c r="F1802" t="s">
        <v>7507</v>
      </c>
      <c r="H1802" t="s">
        <v>7508</v>
      </c>
      <c r="I1802" t="s">
        <v>7511</v>
      </c>
      <c r="J1802" t="s">
        <v>7512</v>
      </c>
      <c r="K1802" t="s">
        <v>110</v>
      </c>
      <c r="L1802" t="s">
        <v>3346</v>
      </c>
      <c r="M1802" t="s">
        <v>4328</v>
      </c>
      <c r="N1802" t="s">
        <v>7502</v>
      </c>
      <c r="O1802" t="s">
        <v>3346</v>
      </c>
      <c r="P1802" t="s">
        <v>3343</v>
      </c>
      <c r="Q1802" t="s">
        <v>3346</v>
      </c>
    </row>
    <row r="1803" spans="1:17" x14ac:dyDescent="0.25">
      <c r="A1803" t="s">
        <v>6723</v>
      </c>
      <c r="B1803" t="s">
        <v>6724</v>
      </c>
      <c r="C1803" t="s">
        <v>7446</v>
      </c>
      <c r="D1803" t="s">
        <v>7447</v>
      </c>
      <c r="E1803">
        <v>1208007</v>
      </c>
      <c r="F1803" t="s">
        <v>51</v>
      </c>
      <c r="G1803" t="s">
        <v>3716</v>
      </c>
      <c r="H1803" t="s">
        <v>3350</v>
      </c>
      <c r="I1803" t="s">
        <v>7513</v>
      </c>
      <c r="J1803" t="s">
        <v>2342</v>
      </c>
      <c r="K1803" t="s">
        <v>110</v>
      </c>
      <c r="L1803" t="s">
        <v>3343</v>
      </c>
      <c r="M1803" t="s">
        <v>3344</v>
      </c>
      <c r="N1803" t="s">
        <v>3627</v>
      </c>
      <c r="O1803" t="s">
        <v>3346</v>
      </c>
      <c r="P1803" t="s">
        <v>3343</v>
      </c>
      <c r="Q1803" t="s">
        <v>3346</v>
      </c>
    </row>
    <row r="1804" spans="1:17" x14ac:dyDescent="0.25">
      <c r="A1804" t="s">
        <v>6723</v>
      </c>
      <c r="B1804" t="s">
        <v>6724</v>
      </c>
      <c r="C1804" t="s">
        <v>7446</v>
      </c>
      <c r="D1804" t="s">
        <v>7447</v>
      </c>
      <c r="E1804">
        <v>1208007</v>
      </c>
      <c r="F1804" t="s">
        <v>51</v>
      </c>
      <c r="G1804" t="s">
        <v>3716</v>
      </c>
      <c r="H1804" t="s">
        <v>3350</v>
      </c>
      <c r="I1804" t="s">
        <v>7514</v>
      </c>
      <c r="J1804" t="s">
        <v>7515</v>
      </c>
      <c r="K1804" t="s">
        <v>110</v>
      </c>
      <c r="L1804" t="s">
        <v>3346</v>
      </c>
      <c r="M1804" t="s">
        <v>3344</v>
      </c>
      <c r="N1804" t="s">
        <v>3627</v>
      </c>
      <c r="O1804" t="s">
        <v>3346</v>
      </c>
      <c r="P1804" t="s">
        <v>3343</v>
      </c>
      <c r="Q1804" t="s">
        <v>3346</v>
      </c>
    </row>
    <row r="1805" spans="1:17" x14ac:dyDescent="0.25">
      <c r="A1805" t="s">
        <v>6723</v>
      </c>
      <c r="B1805" t="s">
        <v>6724</v>
      </c>
      <c r="C1805" t="s">
        <v>7446</v>
      </c>
      <c r="D1805" t="s">
        <v>7447</v>
      </c>
      <c r="E1805">
        <v>1208007</v>
      </c>
      <c r="F1805" t="s">
        <v>51</v>
      </c>
      <c r="G1805" t="s">
        <v>3716</v>
      </c>
      <c r="H1805" t="s">
        <v>3350</v>
      </c>
      <c r="I1805" t="s">
        <v>7516</v>
      </c>
      <c r="J1805" t="s">
        <v>7517</v>
      </c>
      <c r="K1805" t="s">
        <v>110</v>
      </c>
      <c r="L1805" t="s">
        <v>3346</v>
      </c>
      <c r="M1805" t="s">
        <v>3344</v>
      </c>
      <c r="N1805" t="s">
        <v>3627</v>
      </c>
      <c r="O1805" t="s">
        <v>3346</v>
      </c>
      <c r="P1805" t="s">
        <v>3343</v>
      </c>
      <c r="Q1805" t="s">
        <v>3346</v>
      </c>
    </row>
    <row r="1806" spans="1:17" x14ac:dyDescent="0.25">
      <c r="A1806" t="s">
        <v>6723</v>
      </c>
      <c r="B1806" t="s">
        <v>6724</v>
      </c>
      <c r="C1806" t="s">
        <v>7446</v>
      </c>
      <c r="D1806" t="s">
        <v>7447</v>
      </c>
      <c r="E1806">
        <v>1208007</v>
      </c>
      <c r="F1806" t="s">
        <v>51</v>
      </c>
      <c r="G1806" t="s">
        <v>3716</v>
      </c>
      <c r="H1806" t="s">
        <v>3350</v>
      </c>
      <c r="I1806" t="s">
        <v>7518</v>
      </c>
      <c r="J1806" t="s">
        <v>7519</v>
      </c>
      <c r="K1806" t="s">
        <v>110</v>
      </c>
      <c r="L1806" t="s">
        <v>3346</v>
      </c>
      <c r="M1806" t="s">
        <v>3344</v>
      </c>
      <c r="N1806" t="s">
        <v>3627</v>
      </c>
      <c r="O1806" t="s">
        <v>3346</v>
      </c>
      <c r="P1806" t="s">
        <v>3343</v>
      </c>
      <c r="Q1806" t="s">
        <v>3346</v>
      </c>
    </row>
    <row r="1807" spans="1:17" x14ac:dyDescent="0.25">
      <c r="A1807" t="s">
        <v>6723</v>
      </c>
      <c r="B1807" t="s">
        <v>6724</v>
      </c>
      <c r="C1807" t="s">
        <v>7446</v>
      </c>
      <c r="D1807" t="s">
        <v>7447</v>
      </c>
      <c r="E1807">
        <v>1208008</v>
      </c>
      <c r="F1807" t="s">
        <v>7520</v>
      </c>
      <c r="G1807" t="s">
        <v>7521</v>
      </c>
      <c r="H1807" t="s">
        <v>4883</v>
      </c>
      <c r="I1807" t="s">
        <v>7522</v>
      </c>
      <c r="J1807" t="s">
        <v>7523</v>
      </c>
      <c r="K1807" t="s">
        <v>110</v>
      </c>
      <c r="L1807" t="s">
        <v>3343</v>
      </c>
      <c r="M1807" t="s">
        <v>4328</v>
      </c>
      <c r="N1807" t="s">
        <v>7502</v>
      </c>
      <c r="O1807" t="s">
        <v>3346</v>
      </c>
      <c r="P1807" t="s">
        <v>3343</v>
      </c>
      <c r="Q1807" t="s">
        <v>3346</v>
      </c>
    </row>
    <row r="1808" spans="1:17" x14ac:dyDescent="0.25">
      <c r="A1808" t="s">
        <v>6723</v>
      </c>
      <c r="B1808" t="s">
        <v>6724</v>
      </c>
      <c r="C1808" t="s">
        <v>7446</v>
      </c>
      <c r="D1808" t="s">
        <v>7447</v>
      </c>
      <c r="E1808">
        <v>1208008</v>
      </c>
      <c r="F1808" t="s">
        <v>7520</v>
      </c>
      <c r="G1808" t="s">
        <v>7521</v>
      </c>
      <c r="H1808" t="s">
        <v>4883</v>
      </c>
      <c r="I1808" t="s">
        <v>7524</v>
      </c>
      <c r="J1808" t="s">
        <v>7525</v>
      </c>
      <c r="K1808" t="s">
        <v>110</v>
      </c>
      <c r="L1808" t="s">
        <v>3346</v>
      </c>
      <c r="M1808" t="s">
        <v>4328</v>
      </c>
      <c r="N1808" t="s">
        <v>7502</v>
      </c>
      <c r="O1808" t="s">
        <v>3346</v>
      </c>
      <c r="P1808" t="s">
        <v>3343</v>
      </c>
      <c r="Q1808" t="s">
        <v>3346</v>
      </c>
    </row>
    <row r="1809" spans="1:17" x14ac:dyDescent="0.25">
      <c r="A1809" t="s">
        <v>6723</v>
      </c>
      <c r="B1809" t="s">
        <v>6724</v>
      </c>
      <c r="C1809" t="s">
        <v>7446</v>
      </c>
      <c r="D1809" t="s">
        <v>7447</v>
      </c>
      <c r="E1809">
        <v>1208009</v>
      </c>
      <c r="F1809" t="s">
        <v>7526</v>
      </c>
      <c r="G1809" t="s">
        <v>7527</v>
      </c>
      <c r="H1809" t="s">
        <v>3394</v>
      </c>
      <c r="I1809" t="s">
        <v>7528</v>
      </c>
      <c r="J1809" t="s">
        <v>200</v>
      </c>
      <c r="K1809" t="s">
        <v>110</v>
      </c>
      <c r="L1809" t="s">
        <v>3343</v>
      </c>
      <c r="M1809" t="s">
        <v>4328</v>
      </c>
      <c r="N1809" t="s">
        <v>7502</v>
      </c>
      <c r="O1809" t="s">
        <v>3346</v>
      </c>
      <c r="P1809" t="s">
        <v>3343</v>
      </c>
      <c r="Q1809" t="s">
        <v>3346</v>
      </c>
    </row>
    <row r="1810" spans="1:17" x14ac:dyDescent="0.25">
      <c r="A1810" t="s">
        <v>6723</v>
      </c>
      <c r="B1810" t="s">
        <v>6724</v>
      </c>
      <c r="C1810" t="s">
        <v>7446</v>
      </c>
      <c r="D1810" t="s">
        <v>7447</v>
      </c>
      <c r="E1810">
        <v>1208009</v>
      </c>
      <c r="F1810" t="s">
        <v>7526</v>
      </c>
      <c r="G1810" t="s">
        <v>7527</v>
      </c>
      <c r="H1810" t="s">
        <v>3394</v>
      </c>
      <c r="I1810" t="s">
        <v>7529</v>
      </c>
      <c r="J1810" t="s">
        <v>7530</v>
      </c>
      <c r="K1810" t="s">
        <v>110</v>
      </c>
      <c r="L1810" t="s">
        <v>3346</v>
      </c>
      <c r="M1810" t="s">
        <v>4328</v>
      </c>
      <c r="N1810" t="s">
        <v>7502</v>
      </c>
      <c r="O1810" t="s">
        <v>3346</v>
      </c>
      <c r="P1810" t="s">
        <v>3343</v>
      </c>
      <c r="Q1810" t="s">
        <v>3346</v>
      </c>
    </row>
    <row r="1811" spans="1:17" x14ac:dyDescent="0.25">
      <c r="A1811" t="s">
        <v>6723</v>
      </c>
      <c r="B1811" t="s">
        <v>6724</v>
      </c>
      <c r="C1811" t="s">
        <v>7446</v>
      </c>
      <c r="D1811" t="s">
        <v>7447</v>
      </c>
      <c r="E1811">
        <v>1208010</v>
      </c>
      <c r="F1811" t="s">
        <v>7531</v>
      </c>
      <c r="H1811" t="s">
        <v>3394</v>
      </c>
      <c r="I1811" t="s">
        <v>7532</v>
      </c>
      <c r="J1811" t="s">
        <v>7533</v>
      </c>
      <c r="K1811" t="s">
        <v>110</v>
      </c>
      <c r="L1811" t="s">
        <v>3343</v>
      </c>
      <c r="M1811" t="s">
        <v>3344</v>
      </c>
      <c r="N1811" t="s">
        <v>3360</v>
      </c>
      <c r="O1811" t="s">
        <v>3346</v>
      </c>
      <c r="P1811" t="s">
        <v>3343</v>
      </c>
      <c r="Q1811" t="s">
        <v>3346</v>
      </c>
    </row>
    <row r="1812" spans="1:17" x14ac:dyDescent="0.25">
      <c r="A1812" t="s">
        <v>6723</v>
      </c>
      <c r="B1812" t="s">
        <v>6724</v>
      </c>
      <c r="C1812" t="s">
        <v>7446</v>
      </c>
      <c r="D1812" t="s">
        <v>7447</v>
      </c>
      <c r="E1812">
        <v>1208010</v>
      </c>
      <c r="F1812" t="s">
        <v>7531</v>
      </c>
      <c r="H1812" t="s">
        <v>3394</v>
      </c>
      <c r="I1812" t="s">
        <v>7534</v>
      </c>
      <c r="J1812" t="s">
        <v>7535</v>
      </c>
      <c r="K1812" t="s">
        <v>110</v>
      </c>
      <c r="L1812" t="s">
        <v>3346</v>
      </c>
      <c r="M1812" t="s">
        <v>3344</v>
      </c>
      <c r="N1812" t="s">
        <v>3360</v>
      </c>
      <c r="O1812" t="s">
        <v>3346</v>
      </c>
      <c r="P1812" t="s">
        <v>3343</v>
      </c>
      <c r="Q1812" t="s">
        <v>3346</v>
      </c>
    </row>
    <row r="1813" spans="1:17" x14ac:dyDescent="0.25">
      <c r="A1813" t="s">
        <v>6723</v>
      </c>
      <c r="B1813" t="s">
        <v>6724</v>
      </c>
      <c r="C1813" t="s">
        <v>7446</v>
      </c>
      <c r="D1813" t="s">
        <v>7447</v>
      </c>
      <c r="E1813">
        <v>1208010</v>
      </c>
      <c r="F1813" t="s">
        <v>7531</v>
      </c>
      <c r="H1813" t="s">
        <v>3394</v>
      </c>
      <c r="I1813" t="s">
        <v>7536</v>
      </c>
      <c r="J1813" t="s">
        <v>7537</v>
      </c>
      <c r="K1813" t="s">
        <v>110</v>
      </c>
      <c r="L1813" t="s">
        <v>3346</v>
      </c>
      <c r="M1813" t="s">
        <v>3344</v>
      </c>
      <c r="N1813" t="s">
        <v>3360</v>
      </c>
      <c r="O1813" t="s">
        <v>3346</v>
      </c>
      <c r="P1813" t="s">
        <v>3343</v>
      </c>
      <c r="Q1813" t="s">
        <v>3346</v>
      </c>
    </row>
    <row r="1814" spans="1:17" x14ac:dyDescent="0.25">
      <c r="A1814" t="s">
        <v>6723</v>
      </c>
      <c r="B1814" t="s">
        <v>6724</v>
      </c>
      <c r="C1814" t="s">
        <v>7446</v>
      </c>
      <c r="D1814" t="s">
        <v>7447</v>
      </c>
      <c r="E1814">
        <v>1208011</v>
      </c>
      <c r="F1814" t="s">
        <v>128</v>
      </c>
      <c r="G1814" t="s">
        <v>4583</v>
      </c>
      <c r="H1814" t="s">
        <v>3701</v>
      </c>
      <c r="I1814" t="s">
        <v>7538</v>
      </c>
      <c r="J1814" t="s">
        <v>935</v>
      </c>
      <c r="K1814" t="s">
        <v>110</v>
      </c>
      <c r="L1814" t="s">
        <v>3343</v>
      </c>
      <c r="M1814" t="s">
        <v>3344</v>
      </c>
      <c r="N1814" t="s">
        <v>4440</v>
      </c>
      <c r="O1814" t="s">
        <v>3346</v>
      </c>
      <c r="P1814" t="s">
        <v>3346</v>
      </c>
      <c r="Q1814" t="s">
        <v>3346</v>
      </c>
    </row>
    <row r="1815" spans="1:17" x14ac:dyDescent="0.25">
      <c r="A1815" t="s">
        <v>6723</v>
      </c>
      <c r="B1815" t="s">
        <v>6724</v>
      </c>
      <c r="C1815" t="s">
        <v>7446</v>
      </c>
      <c r="D1815" t="s">
        <v>7447</v>
      </c>
      <c r="E1815">
        <v>1208012</v>
      </c>
      <c r="F1815" t="s">
        <v>156</v>
      </c>
      <c r="G1815" t="s">
        <v>3393</v>
      </c>
      <c r="H1815" t="s">
        <v>3394</v>
      </c>
      <c r="I1815" t="s">
        <v>7539</v>
      </c>
      <c r="J1815" t="s">
        <v>3396</v>
      </c>
      <c r="K1815" t="s">
        <v>110</v>
      </c>
      <c r="L1815" t="s">
        <v>3343</v>
      </c>
      <c r="M1815" t="s">
        <v>3397</v>
      </c>
      <c r="N1815" t="s">
        <v>3398</v>
      </c>
      <c r="O1815" t="s">
        <v>3346</v>
      </c>
      <c r="P1815" t="s">
        <v>3346</v>
      </c>
      <c r="Q1815" t="s">
        <v>3346</v>
      </c>
    </row>
    <row r="1816" spans="1:17" x14ac:dyDescent="0.25">
      <c r="A1816" t="s">
        <v>6723</v>
      </c>
      <c r="B1816" t="s">
        <v>6724</v>
      </c>
      <c r="C1816" t="s">
        <v>7540</v>
      </c>
      <c r="D1816" t="s">
        <v>7541</v>
      </c>
      <c r="E1816">
        <v>1209001</v>
      </c>
      <c r="F1816" t="s">
        <v>7542</v>
      </c>
      <c r="H1816" t="s">
        <v>4720</v>
      </c>
      <c r="I1816" t="s">
        <v>7543</v>
      </c>
      <c r="J1816" t="s">
        <v>7544</v>
      </c>
      <c r="K1816" t="s">
        <v>110</v>
      </c>
      <c r="L1816" t="s">
        <v>3343</v>
      </c>
      <c r="M1816" t="s">
        <v>3344</v>
      </c>
      <c r="N1816" t="s">
        <v>3360</v>
      </c>
      <c r="O1816" t="s">
        <v>3346</v>
      </c>
      <c r="P1816" t="s">
        <v>3343</v>
      </c>
      <c r="Q1816" t="s">
        <v>3346</v>
      </c>
    </row>
    <row r="1817" spans="1:17" x14ac:dyDescent="0.25">
      <c r="A1817" t="s">
        <v>6723</v>
      </c>
      <c r="B1817" t="s">
        <v>6724</v>
      </c>
      <c r="C1817" t="s">
        <v>7540</v>
      </c>
      <c r="D1817" t="s">
        <v>7541</v>
      </c>
      <c r="E1817">
        <v>1209001</v>
      </c>
      <c r="F1817" t="s">
        <v>7542</v>
      </c>
      <c r="H1817" t="s">
        <v>4720</v>
      </c>
      <c r="I1817" t="s">
        <v>7545</v>
      </c>
      <c r="J1817" t="s">
        <v>7546</v>
      </c>
      <c r="K1817" t="s">
        <v>110</v>
      </c>
      <c r="L1817" t="s">
        <v>3346</v>
      </c>
      <c r="M1817" t="s">
        <v>3344</v>
      </c>
      <c r="N1817" t="s">
        <v>3360</v>
      </c>
      <c r="O1817" t="s">
        <v>3346</v>
      </c>
      <c r="P1817" t="s">
        <v>3343</v>
      </c>
      <c r="Q1817" t="s">
        <v>3346</v>
      </c>
    </row>
    <row r="1818" spans="1:17" x14ac:dyDescent="0.25">
      <c r="A1818" t="s">
        <v>6723</v>
      </c>
      <c r="B1818" t="s">
        <v>6724</v>
      </c>
      <c r="C1818" t="s">
        <v>7540</v>
      </c>
      <c r="D1818" t="s">
        <v>7541</v>
      </c>
      <c r="E1818">
        <v>1209001</v>
      </c>
      <c r="F1818" t="s">
        <v>7542</v>
      </c>
      <c r="H1818" t="s">
        <v>4720</v>
      </c>
      <c r="I1818" t="s">
        <v>7547</v>
      </c>
      <c r="J1818" t="s">
        <v>7548</v>
      </c>
      <c r="K1818" t="s">
        <v>110</v>
      </c>
      <c r="L1818" t="s">
        <v>3346</v>
      </c>
      <c r="M1818" t="s">
        <v>3344</v>
      </c>
      <c r="N1818" t="s">
        <v>3360</v>
      </c>
      <c r="O1818" t="s">
        <v>3346</v>
      </c>
      <c r="P1818" t="s">
        <v>3343</v>
      </c>
      <c r="Q1818" t="s">
        <v>3346</v>
      </c>
    </row>
    <row r="1819" spans="1:17" x14ac:dyDescent="0.25">
      <c r="A1819" t="s">
        <v>6723</v>
      </c>
      <c r="B1819" t="s">
        <v>6724</v>
      </c>
      <c r="C1819" t="s">
        <v>7540</v>
      </c>
      <c r="D1819" t="s">
        <v>7541</v>
      </c>
      <c r="E1819">
        <v>1209001</v>
      </c>
      <c r="F1819" t="s">
        <v>7542</v>
      </c>
      <c r="H1819" t="s">
        <v>4720</v>
      </c>
      <c r="I1819" t="s">
        <v>7549</v>
      </c>
      <c r="J1819" t="s">
        <v>7550</v>
      </c>
      <c r="K1819" t="s">
        <v>110</v>
      </c>
      <c r="L1819" t="s">
        <v>3346</v>
      </c>
      <c r="M1819" t="s">
        <v>3344</v>
      </c>
      <c r="N1819" t="s">
        <v>3360</v>
      </c>
      <c r="O1819" t="s">
        <v>3346</v>
      </c>
      <c r="P1819" t="s">
        <v>3343</v>
      </c>
      <c r="Q1819" t="s">
        <v>3346</v>
      </c>
    </row>
    <row r="1820" spans="1:17" x14ac:dyDescent="0.25">
      <c r="A1820" t="s">
        <v>6723</v>
      </c>
      <c r="B1820" t="s">
        <v>6724</v>
      </c>
      <c r="C1820" t="s">
        <v>7540</v>
      </c>
      <c r="D1820" t="s">
        <v>7541</v>
      </c>
      <c r="E1820">
        <v>1209002</v>
      </c>
      <c r="F1820" t="s">
        <v>7551</v>
      </c>
      <c r="G1820" t="s">
        <v>7552</v>
      </c>
      <c r="H1820" t="s">
        <v>7553</v>
      </c>
      <c r="I1820" t="s">
        <v>7554</v>
      </c>
      <c r="J1820" t="s">
        <v>7555</v>
      </c>
      <c r="K1820" t="s">
        <v>110</v>
      </c>
      <c r="L1820" t="s">
        <v>3343</v>
      </c>
      <c r="M1820" t="s">
        <v>4108</v>
      </c>
      <c r="N1820" t="s">
        <v>5796</v>
      </c>
      <c r="O1820" t="s">
        <v>3346</v>
      </c>
      <c r="P1820" t="s">
        <v>3343</v>
      </c>
      <c r="Q1820" t="s">
        <v>3346</v>
      </c>
    </row>
    <row r="1821" spans="1:17" x14ac:dyDescent="0.25">
      <c r="A1821" t="s">
        <v>6723</v>
      </c>
      <c r="B1821" t="s">
        <v>6724</v>
      </c>
      <c r="C1821" t="s">
        <v>7540</v>
      </c>
      <c r="D1821" t="s">
        <v>7541</v>
      </c>
      <c r="E1821">
        <v>1209002</v>
      </c>
      <c r="F1821" t="s">
        <v>7551</v>
      </c>
      <c r="G1821" t="s">
        <v>7552</v>
      </c>
      <c r="H1821" t="s">
        <v>7553</v>
      </c>
      <c r="I1821" t="s">
        <v>7556</v>
      </c>
      <c r="J1821" t="s">
        <v>7557</v>
      </c>
      <c r="K1821" t="s">
        <v>110</v>
      </c>
      <c r="L1821" t="s">
        <v>3346</v>
      </c>
      <c r="M1821" t="s">
        <v>4108</v>
      </c>
      <c r="N1821" t="s">
        <v>5796</v>
      </c>
      <c r="O1821" t="s">
        <v>3346</v>
      </c>
      <c r="P1821" t="s">
        <v>3343</v>
      </c>
      <c r="Q1821" t="s">
        <v>3346</v>
      </c>
    </row>
    <row r="1822" spans="1:17" x14ac:dyDescent="0.25">
      <c r="A1822" t="s">
        <v>6723</v>
      </c>
      <c r="B1822" t="s">
        <v>6724</v>
      </c>
      <c r="C1822" t="s">
        <v>7540</v>
      </c>
      <c r="D1822" t="s">
        <v>7541</v>
      </c>
      <c r="E1822">
        <v>1209003</v>
      </c>
      <c r="F1822" t="s">
        <v>7558</v>
      </c>
      <c r="H1822" t="s">
        <v>38</v>
      </c>
      <c r="I1822" t="s">
        <v>7559</v>
      </c>
      <c r="J1822" t="s">
        <v>7560</v>
      </c>
      <c r="K1822" t="s">
        <v>110</v>
      </c>
      <c r="L1822" t="s">
        <v>3343</v>
      </c>
      <c r="M1822" t="s">
        <v>3344</v>
      </c>
      <c r="N1822" t="s">
        <v>3360</v>
      </c>
      <c r="O1822" t="s">
        <v>3346</v>
      </c>
      <c r="P1822" t="s">
        <v>3343</v>
      </c>
      <c r="Q1822" t="s">
        <v>3346</v>
      </c>
    </row>
    <row r="1823" spans="1:17" x14ac:dyDescent="0.25">
      <c r="A1823" t="s">
        <v>6723</v>
      </c>
      <c r="B1823" t="s">
        <v>6724</v>
      </c>
      <c r="C1823" t="s">
        <v>7540</v>
      </c>
      <c r="D1823" t="s">
        <v>7541</v>
      </c>
      <c r="E1823">
        <v>1209003</v>
      </c>
      <c r="F1823" t="s">
        <v>7558</v>
      </c>
      <c r="H1823" t="s">
        <v>38</v>
      </c>
      <c r="I1823" t="s">
        <v>7561</v>
      </c>
      <c r="J1823" t="s">
        <v>7562</v>
      </c>
      <c r="K1823" t="s">
        <v>110</v>
      </c>
      <c r="L1823" t="s">
        <v>3346</v>
      </c>
      <c r="M1823" t="s">
        <v>3344</v>
      </c>
      <c r="N1823" t="s">
        <v>3360</v>
      </c>
      <c r="O1823" t="s">
        <v>3346</v>
      </c>
      <c r="P1823" t="s">
        <v>3343</v>
      </c>
      <c r="Q1823" t="s">
        <v>3346</v>
      </c>
    </row>
    <row r="1824" spans="1:17" x14ac:dyDescent="0.25">
      <c r="A1824" t="s">
        <v>6723</v>
      </c>
      <c r="B1824" t="s">
        <v>6724</v>
      </c>
      <c r="C1824" t="s">
        <v>7540</v>
      </c>
      <c r="D1824" t="s">
        <v>7541</v>
      </c>
      <c r="E1824">
        <v>1209003</v>
      </c>
      <c r="F1824" t="s">
        <v>7558</v>
      </c>
      <c r="H1824" t="s">
        <v>38</v>
      </c>
      <c r="I1824" t="s">
        <v>7563</v>
      </c>
      <c r="J1824" t="s">
        <v>7564</v>
      </c>
      <c r="K1824" t="s">
        <v>110</v>
      </c>
      <c r="L1824" t="s">
        <v>3346</v>
      </c>
      <c r="M1824" t="s">
        <v>3344</v>
      </c>
      <c r="N1824" t="s">
        <v>3360</v>
      </c>
      <c r="O1824" t="s">
        <v>3346</v>
      </c>
      <c r="P1824" t="s">
        <v>3343</v>
      </c>
      <c r="Q1824" t="s">
        <v>3346</v>
      </c>
    </row>
    <row r="1825" spans="1:17" x14ac:dyDescent="0.25">
      <c r="A1825" t="s">
        <v>6723</v>
      </c>
      <c r="B1825" t="s">
        <v>6724</v>
      </c>
      <c r="C1825" t="s">
        <v>7540</v>
      </c>
      <c r="D1825" t="s">
        <v>7541</v>
      </c>
      <c r="E1825">
        <v>1209003</v>
      </c>
      <c r="F1825" t="s">
        <v>7558</v>
      </c>
      <c r="H1825" t="s">
        <v>38</v>
      </c>
      <c r="I1825" t="s">
        <v>7565</v>
      </c>
      <c r="J1825" t="s">
        <v>7566</v>
      </c>
      <c r="K1825" t="s">
        <v>110</v>
      </c>
      <c r="L1825" t="s">
        <v>3346</v>
      </c>
      <c r="M1825" t="s">
        <v>3344</v>
      </c>
      <c r="N1825" t="s">
        <v>3360</v>
      </c>
      <c r="O1825" t="s">
        <v>3346</v>
      </c>
      <c r="P1825" t="s">
        <v>3343</v>
      </c>
      <c r="Q1825" t="s">
        <v>3346</v>
      </c>
    </row>
    <row r="1826" spans="1:17" x14ac:dyDescent="0.25">
      <c r="A1826" t="s">
        <v>6723</v>
      </c>
      <c r="B1826" t="s">
        <v>6724</v>
      </c>
      <c r="C1826" t="s">
        <v>7540</v>
      </c>
      <c r="D1826" t="s">
        <v>7541</v>
      </c>
      <c r="E1826">
        <v>1209004</v>
      </c>
      <c r="F1826" t="s">
        <v>7567</v>
      </c>
      <c r="G1826" t="s">
        <v>7568</v>
      </c>
      <c r="H1826" t="s">
        <v>7553</v>
      </c>
      <c r="I1826" t="s">
        <v>7569</v>
      </c>
      <c r="J1826" t="s">
        <v>7570</v>
      </c>
      <c r="K1826" t="s">
        <v>110</v>
      </c>
      <c r="L1826" t="s">
        <v>3343</v>
      </c>
      <c r="M1826" t="s">
        <v>3344</v>
      </c>
      <c r="N1826" t="s">
        <v>3345</v>
      </c>
      <c r="O1826" t="s">
        <v>3346</v>
      </c>
      <c r="P1826" t="s">
        <v>3343</v>
      </c>
      <c r="Q1826" t="s">
        <v>3346</v>
      </c>
    </row>
    <row r="1827" spans="1:17" x14ac:dyDescent="0.25">
      <c r="A1827" t="s">
        <v>6723</v>
      </c>
      <c r="B1827" t="s">
        <v>6724</v>
      </c>
      <c r="C1827" t="s">
        <v>7540</v>
      </c>
      <c r="D1827" t="s">
        <v>7541</v>
      </c>
      <c r="E1827">
        <v>1209005</v>
      </c>
      <c r="F1827" t="s">
        <v>7571</v>
      </c>
      <c r="G1827" t="s">
        <v>7572</v>
      </c>
      <c r="H1827" t="s">
        <v>7553</v>
      </c>
      <c r="I1827" t="s">
        <v>7573</v>
      </c>
      <c r="J1827" t="s">
        <v>7574</v>
      </c>
      <c r="K1827" t="s">
        <v>110</v>
      </c>
      <c r="L1827" t="s">
        <v>3343</v>
      </c>
      <c r="M1827" t="s">
        <v>3344</v>
      </c>
      <c r="N1827" t="s">
        <v>3345</v>
      </c>
      <c r="O1827" t="s">
        <v>3346</v>
      </c>
      <c r="P1827" t="s">
        <v>3343</v>
      </c>
      <c r="Q1827" t="s">
        <v>3346</v>
      </c>
    </row>
    <row r="1828" spans="1:17" x14ac:dyDescent="0.25">
      <c r="A1828" t="s">
        <v>6723</v>
      </c>
      <c r="B1828" t="s">
        <v>6724</v>
      </c>
      <c r="C1828" t="s">
        <v>7540</v>
      </c>
      <c r="D1828" t="s">
        <v>7541</v>
      </c>
      <c r="E1828">
        <v>1209006</v>
      </c>
      <c r="F1828" t="s">
        <v>7575</v>
      </c>
      <c r="H1828" t="s">
        <v>7553</v>
      </c>
      <c r="I1828" t="s">
        <v>7576</v>
      </c>
      <c r="J1828" t="s">
        <v>7577</v>
      </c>
      <c r="K1828" t="s">
        <v>110</v>
      </c>
      <c r="L1828" t="s">
        <v>3343</v>
      </c>
      <c r="M1828" t="s">
        <v>3344</v>
      </c>
      <c r="N1828" t="s">
        <v>3345</v>
      </c>
      <c r="O1828" t="s">
        <v>3346</v>
      </c>
      <c r="P1828" t="s">
        <v>3343</v>
      </c>
      <c r="Q1828" t="s">
        <v>3346</v>
      </c>
    </row>
    <row r="1829" spans="1:17" x14ac:dyDescent="0.25">
      <c r="A1829" t="s">
        <v>6723</v>
      </c>
      <c r="B1829" t="s">
        <v>6724</v>
      </c>
      <c r="C1829" t="s">
        <v>7540</v>
      </c>
      <c r="D1829" t="s">
        <v>7541</v>
      </c>
      <c r="E1829">
        <v>1209007</v>
      </c>
      <c r="F1829" t="s">
        <v>102</v>
      </c>
      <c r="G1829" t="s">
        <v>7578</v>
      </c>
      <c r="H1829" t="s">
        <v>3350</v>
      </c>
      <c r="I1829" t="s">
        <v>7579</v>
      </c>
      <c r="J1829" t="s">
        <v>103</v>
      </c>
      <c r="K1829" t="s">
        <v>110</v>
      </c>
      <c r="L1829" t="s">
        <v>3343</v>
      </c>
      <c r="M1829" t="s">
        <v>3344</v>
      </c>
      <c r="N1829" t="s">
        <v>3627</v>
      </c>
      <c r="O1829" t="s">
        <v>3346</v>
      </c>
      <c r="P1829" t="s">
        <v>3343</v>
      </c>
      <c r="Q1829" t="s">
        <v>3346</v>
      </c>
    </row>
    <row r="1830" spans="1:17" x14ac:dyDescent="0.25">
      <c r="A1830" t="s">
        <v>6723</v>
      </c>
      <c r="B1830" t="s">
        <v>6724</v>
      </c>
      <c r="C1830" t="s">
        <v>7540</v>
      </c>
      <c r="D1830" t="s">
        <v>7541</v>
      </c>
      <c r="E1830">
        <v>1209008</v>
      </c>
      <c r="F1830" t="s">
        <v>2347</v>
      </c>
      <c r="G1830" t="s">
        <v>6867</v>
      </c>
      <c r="H1830" t="s">
        <v>7580</v>
      </c>
      <c r="I1830" t="s">
        <v>7581</v>
      </c>
      <c r="J1830" t="s">
        <v>7582</v>
      </c>
      <c r="K1830" t="s">
        <v>110</v>
      </c>
      <c r="L1830" t="s">
        <v>3343</v>
      </c>
      <c r="M1830" t="s">
        <v>3344</v>
      </c>
      <c r="N1830" t="s">
        <v>3345</v>
      </c>
      <c r="O1830" t="s">
        <v>3346</v>
      </c>
      <c r="P1830" t="s">
        <v>3343</v>
      </c>
      <c r="Q1830" t="s">
        <v>3346</v>
      </c>
    </row>
    <row r="1831" spans="1:17" x14ac:dyDescent="0.25">
      <c r="A1831" t="s">
        <v>6723</v>
      </c>
      <c r="B1831" t="s">
        <v>6724</v>
      </c>
      <c r="C1831" t="s">
        <v>7540</v>
      </c>
      <c r="D1831" t="s">
        <v>7541</v>
      </c>
      <c r="E1831">
        <v>1209009</v>
      </c>
      <c r="F1831" t="s">
        <v>1408</v>
      </c>
      <c r="G1831" t="s">
        <v>3497</v>
      </c>
      <c r="H1831" t="s">
        <v>4700</v>
      </c>
      <c r="I1831" t="s">
        <v>7583</v>
      </c>
      <c r="J1831" t="s">
        <v>5704</v>
      </c>
      <c r="K1831" t="s">
        <v>110</v>
      </c>
      <c r="L1831" t="s">
        <v>3343</v>
      </c>
      <c r="M1831" t="s">
        <v>3344</v>
      </c>
      <c r="N1831" t="s">
        <v>3360</v>
      </c>
      <c r="O1831" t="s">
        <v>3346</v>
      </c>
      <c r="P1831" t="s">
        <v>3343</v>
      </c>
      <c r="Q1831" t="s">
        <v>3346</v>
      </c>
    </row>
    <row r="1832" spans="1:17" x14ac:dyDescent="0.25">
      <c r="A1832" t="s">
        <v>6723</v>
      </c>
      <c r="B1832" t="s">
        <v>6724</v>
      </c>
      <c r="C1832" t="s">
        <v>7540</v>
      </c>
      <c r="D1832" t="s">
        <v>7541</v>
      </c>
      <c r="E1832">
        <v>1209010</v>
      </c>
      <c r="F1832" t="s">
        <v>7584</v>
      </c>
      <c r="G1832" t="s">
        <v>7585</v>
      </c>
      <c r="H1832" t="s">
        <v>3350</v>
      </c>
      <c r="I1832" t="s">
        <v>7586</v>
      </c>
      <c r="J1832" t="s">
        <v>154</v>
      </c>
      <c r="K1832" t="s">
        <v>110</v>
      </c>
      <c r="L1832" t="s">
        <v>3343</v>
      </c>
      <c r="M1832" t="s">
        <v>3344</v>
      </c>
      <c r="N1832" t="s">
        <v>3627</v>
      </c>
      <c r="O1832" t="s">
        <v>3346</v>
      </c>
      <c r="P1832" t="s">
        <v>3343</v>
      </c>
      <c r="Q1832" t="s">
        <v>3346</v>
      </c>
    </row>
    <row r="1833" spans="1:17" x14ac:dyDescent="0.25">
      <c r="A1833" t="s">
        <v>6723</v>
      </c>
      <c r="B1833" t="s">
        <v>6724</v>
      </c>
      <c r="C1833" t="s">
        <v>7540</v>
      </c>
      <c r="D1833" t="s">
        <v>7541</v>
      </c>
      <c r="E1833">
        <v>1209011</v>
      </c>
      <c r="F1833" t="s">
        <v>7587</v>
      </c>
      <c r="G1833" t="s">
        <v>7588</v>
      </c>
      <c r="H1833" t="s">
        <v>3394</v>
      </c>
      <c r="I1833" t="s">
        <v>7589</v>
      </c>
      <c r="J1833" t="s">
        <v>200</v>
      </c>
      <c r="K1833" t="s">
        <v>110</v>
      </c>
      <c r="L1833" t="s">
        <v>3343</v>
      </c>
      <c r="M1833" t="s">
        <v>3344</v>
      </c>
      <c r="N1833" t="s">
        <v>3345</v>
      </c>
      <c r="O1833" t="s">
        <v>3346</v>
      </c>
      <c r="P1833" t="s">
        <v>3343</v>
      </c>
      <c r="Q1833" t="s">
        <v>3346</v>
      </c>
    </row>
    <row r="1834" spans="1:17" x14ac:dyDescent="0.25">
      <c r="A1834" t="s">
        <v>6723</v>
      </c>
      <c r="B1834" t="s">
        <v>6724</v>
      </c>
      <c r="C1834" t="s">
        <v>7540</v>
      </c>
      <c r="D1834" t="s">
        <v>7541</v>
      </c>
      <c r="E1834">
        <v>1209011</v>
      </c>
      <c r="F1834" t="s">
        <v>7587</v>
      </c>
      <c r="G1834" t="s">
        <v>7588</v>
      </c>
      <c r="H1834" t="s">
        <v>3394</v>
      </c>
      <c r="I1834" t="s">
        <v>7590</v>
      </c>
      <c r="J1834" t="s">
        <v>6071</v>
      </c>
      <c r="K1834" t="s">
        <v>110</v>
      </c>
      <c r="L1834" t="s">
        <v>3346</v>
      </c>
      <c r="M1834" t="s">
        <v>3344</v>
      </c>
      <c r="N1834" t="s">
        <v>3345</v>
      </c>
      <c r="O1834" t="s">
        <v>3346</v>
      </c>
      <c r="P1834" t="s">
        <v>3343</v>
      </c>
      <c r="Q1834" t="s">
        <v>3346</v>
      </c>
    </row>
    <row r="1835" spans="1:17" x14ac:dyDescent="0.25">
      <c r="A1835" t="s">
        <v>6723</v>
      </c>
      <c r="B1835" t="s">
        <v>6724</v>
      </c>
      <c r="C1835" t="s">
        <v>7540</v>
      </c>
      <c r="D1835" t="s">
        <v>7541</v>
      </c>
      <c r="E1835">
        <v>1209012</v>
      </c>
      <c r="F1835" t="s">
        <v>7591</v>
      </c>
      <c r="G1835" t="s">
        <v>7592</v>
      </c>
      <c r="H1835" t="s">
        <v>3350</v>
      </c>
      <c r="I1835" t="s">
        <v>7593</v>
      </c>
      <c r="J1835" t="s">
        <v>116</v>
      </c>
      <c r="K1835" t="s">
        <v>110</v>
      </c>
      <c r="L1835" t="s">
        <v>3343</v>
      </c>
      <c r="M1835" t="s">
        <v>3344</v>
      </c>
      <c r="N1835" t="s">
        <v>3627</v>
      </c>
      <c r="O1835" t="s">
        <v>3346</v>
      </c>
      <c r="P1835" t="s">
        <v>3343</v>
      </c>
      <c r="Q1835" t="s">
        <v>3346</v>
      </c>
    </row>
    <row r="1836" spans="1:17" x14ac:dyDescent="0.25">
      <c r="A1836" t="s">
        <v>6723</v>
      </c>
      <c r="B1836" t="s">
        <v>6724</v>
      </c>
      <c r="C1836" t="s">
        <v>7540</v>
      </c>
      <c r="D1836" t="s">
        <v>7541</v>
      </c>
      <c r="E1836">
        <v>1209013</v>
      </c>
      <c r="F1836" t="s">
        <v>7594</v>
      </c>
      <c r="G1836" t="s">
        <v>7595</v>
      </c>
      <c r="H1836" t="s">
        <v>7596</v>
      </c>
      <c r="I1836" t="s">
        <v>7597</v>
      </c>
      <c r="J1836" t="s">
        <v>7598</v>
      </c>
      <c r="K1836" t="s">
        <v>110</v>
      </c>
      <c r="L1836" t="s">
        <v>3343</v>
      </c>
      <c r="M1836" t="s">
        <v>3344</v>
      </c>
      <c r="N1836" t="s">
        <v>3345</v>
      </c>
      <c r="O1836" t="s">
        <v>3346</v>
      </c>
      <c r="P1836" t="s">
        <v>3343</v>
      </c>
      <c r="Q1836" t="s">
        <v>3346</v>
      </c>
    </row>
    <row r="1837" spans="1:17" x14ac:dyDescent="0.25">
      <c r="A1837" t="s">
        <v>6723</v>
      </c>
      <c r="B1837" t="s">
        <v>6724</v>
      </c>
      <c r="C1837" t="s">
        <v>7540</v>
      </c>
      <c r="D1837" t="s">
        <v>7541</v>
      </c>
      <c r="E1837">
        <v>1209013</v>
      </c>
      <c r="F1837" t="s">
        <v>7594</v>
      </c>
      <c r="G1837" t="s">
        <v>7595</v>
      </c>
      <c r="H1837" t="s">
        <v>7596</v>
      </c>
      <c r="I1837" t="s">
        <v>7599</v>
      </c>
      <c r="J1837" t="s">
        <v>7600</v>
      </c>
      <c r="K1837" t="s">
        <v>110</v>
      </c>
      <c r="L1837" t="s">
        <v>3346</v>
      </c>
      <c r="M1837" t="s">
        <v>3344</v>
      </c>
      <c r="N1837" t="s">
        <v>3345</v>
      </c>
      <c r="O1837" t="s">
        <v>3346</v>
      </c>
      <c r="P1837" t="s">
        <v>3343</v>
      </c>
      <c r="Q1837" t="s">
        <v>3346</v>
      </c>
    </row>
    <row r="1838" spans="1:17" x14ac:dyDescent="0.25">
      <c r="A1838" t="s">
        <v>6723</v>
      </c>
      <c r="B1838" t="s">
        <v>6724</v>
      </c>
      <c r="C1838" t="s">
        <v>7540</v>
      </c>
      <c r="D1838" t="s">
        <v>7541</v>
      </c>
      <c r="E1838">
        <v>1209015</v>
      </c>
      <c r="F1838" t="s">
        <v>156</v>
      </c>
      <c r="G1838" t="s">
        <v>3393</v>
      </c>
      <c r="H1838" t="s">
        <v>3394</v>
      </c>
      <c r="I1838" t="s">
        <v>7601</v>
      </c>
      <c r="J1838" t="s">
        <v>3396</v>
      </c>
      <c r="K1838" t="s">
        <v>110</v>
      </c>
      <c r="L1838" t="s">
        <v>3343</v>
      </c>
      <c r="M1838" t="s">
        <v>3397</v>
      </c>
      <c r="N1838" t="s">
        <v>3398</v>
      </c>
      <c r="O1838" t="s">
        <v>3346</v>
      </c>
      <c r="P1838" t="s">
        <v>3346</v>
      </c>
      <c r="Q1838" t="s">
        <v>3346</v>
      </c>
    </row>
    <row r="1839" spans="1:17" x14ac:dyDescent="0.25">
      <c r="A1839" t="s">
        <v>6723</v>
      </c>
      <c r="B1839" t="s">
        <v>6724</v>
      </c>
      <c r="C1839" t="s">
        <v>7602</v>
      </c>
      <c r="D1839" t="s">
        <v>7603</v>
      </c>
      <c r="E1839">
        <v>1299009</v>
      </c>
      <c r="F1839" t="s">
        <v>2483</v>
      </c>
      <c r="G1839" t="s">
        <v>4637</v>
      </c>
      <c r="H1839" t="s">
        <v>3429</v>
      </c>
      <c r="I1839" t="s">
        <v>7604</v>
      </c>
      <c r="J1839" t="s">
        <v>2483</v>
      </c>
      <c r="K1839" t="s">
        <v>110</v>
      </c>
      <c r="L1839" t="s">
        <v>3343</v>
      </c>
      <c r="M1839" t="s">
        <v>3344</v>
      </c>
      <c r="N1839" t="s">
        <v>3345</v>
      </c>
      <c r="O1839" t="s">
        <v>3346</v>
      </c>
      <c r="P1839" t="s">
        <v>3343</v>
      </c>
      <c r="Q1839" t="s">
        <v>3346</v>
      </c>
    </row>
    <row r="1840" spans="1:17" x14ac:dyDescent="0.25">
      <c r="A1840" t="s">
        <v>6723</v>
      </c>
      <c r="B1840" t="s">
        <v>6724</v>
      </c>
      <c r="C1840" t="s">
        <v>7602</v>
      </c>
      <c r="D1840" t="s">
        <v>7603</v>
      </c>
      <c r="E1840">
        <v>1299010</v>
      </c>
      <c r="F1840" t="s">
        <v>4639</v>
      </c>
      <c r="G1840" t="s">
        <v>4640</v>
      </c>
      <c r="H1840" t="s">
        <v>3429</v>
      </c>
      <c r="I1840" t="s">
        <v>7605</v>
      </c>
      <c r="J1840" t="s">
        <v>4639</v>
      </c>
      <c r="K1840" t="s">
        <v>110</v>
      </c>
      <c r="L1840" t="s">
        <v>3343</v>
      </c>
      <c r="M1840" t="s">
        <v>3344</v>
      </c>
      <c r="N1840" t="s">
        <v>3345</v>
      </c>
      <c r="O1840" t="s">
        <v>3346</v>
      </c>
      <c r="P1840" t="s">
        <v>3343</v>
      </c>
      <c r="Q1840" t="s">
        <v>3346</v>
      </c>
    </row>
    <row r="1841" spans="1:17" x14ac:dyDescent="0.25">
      <c r="A1841" t="s">
        <v>6723</v>
      </c>
      <c r="B1841" t="s">
        <v>6724</v>
      </c>
      <c r="C1841" t="s">
        <v>7602</v>
      </c>
      <c r="D1841" t="s">
        <v>7603</v>
      </c>
      <c r="E1841">
        <v>1299011</v>
      </c>
      <c r="F1841" t="s">
        <v>2475</v>
      </c>
      <c r="G1841" t="s">
        <v>3428</v>
      </c>
      <c r="H1841" t="s">
        <v>3429</v>
      </c>
      <c r="I1841" t="s">
        <v>7606</v>
      </c>
      <c r="J1841" t="s">
        <v>2475</v>
      </c>
      <c r="K1841" t="s">
        <v>110</v>
      </c>
      <c r="L1841" t="s">
        <v>3343</v>
      </c>
      <c r="M1841" t="s">
        <v>3344</v>
      </c>
      <c r="N1841" t="s">
        <v>3345</v>
      </c>
      <c r="O1841" t="s">
        <v>3346</v>
      </c>
      <c r="P1841" t="s">
        <v>3343</v>
      </c>
      <c r="Q1841" t="s">
        <v>3346</v>
      </c>
    </row>
    <row r="1842" spans="1:17" x14ac:dyDescent="0.25">
      <c r="A1842" t="s">
        <v>6723</v>
      </c>
      <c r="B1842" t="s">
        <v>6724</v>
      </c>
      <c r="C1842" t="s">
        <v>7602</v>
      </c>
      <c r="D1842" t="s">
        <v>7603</v>
      </c>
      <c r="E1842">
        <v>1299011</v>
      </c>
      <c r="F1842" t="s">
        <v>2475</v>
      </c>
      <c r="G1842" t="s">
        <v>3428</v>
      </c>
      <c r="H1842" t="s">
        <v>3429</v>
      </c>
      <c r="I1842" t="s">
        <v>7607</v>
      </c>
      <c r="J1842" t="s">
        <v>3432</v>
      </c>
      <c r="K1842" t="s">
        <v>3433</v>
      </c>
      <c r="L1842" t="s">
        <v>3346</v>
      </c>
      <c r="M1842" t="s">
        <v>3344</v>
      </c>
      <c r="N1842" t="s">
        <v>3345</v>
      </c>
      <c r="O1842" t="s">
        <v>3346</v>
      </c>
      <c r="P1842" t="s">
        <v>3343</v>
      </c>
      <c r="Q1842" t="s">
        <v>3346</v>
      </c>
    </row>
    <row r="1843" spans="1:17" x14ac:dyDescent="0.25">
      <c r="A1843" t="s">
        <v>6723</v>
      </c>
      <c r="B1843" t="s">
        <v>6724</v>
      </c>
      <c r="C1843" t="s">
        <v>7602</v>
      </c>
      <c r="D1843" t="s">
        <v>7603</v>
      </c>
      <c r="E1843">
        <v>1299012</v>
      </c>
      <c r="F1843" t="s">
        <v>3434</v>
      </c>
      <c r="G1843" t="s">
        <v>3435</v>
      </c>
      <c r="H1843" t="s">
        <v>3429</v>
      </c>
      <c r="I1843" t="s">
        <v>7608</v>
      </c>
      <c r="J1843" t="s">
        <v>3434</v>
      </c>
      <c r="K1843" t="s">
        <v>110</v>
      </c>
      <c r="L1843" t="s">
        <v>3343</v>
      </c>
      <c r="M1843" t="s">
        <v>3344</v>
      </c>
      <c r="N1843" t="s">
        <v>3345</v>
      </c>
      <c r="O1843" t="s">
        <v>3346</v>
      </c>
      <c r="P1843" t="s">
        <v>3343</v>
      </c>
      <c r="Q1843" t="s">
        <v>3346</v>
      </c>
    </row>
    <row r="1844" spans="1:17" x14ac:dyDescent="0.25">
      <c r="A1844" t="s">
        <v>6723</v>
      </c>
      <c r="B1844" t="s">
        <v>6724</v>
      </c>
      <c r="C1844" t="s">
        <v>7602</v>
      </c>
      <c r="D1844" t="s">
        <v>7603</v>
      </c>
      <c r="E1844">
        <v>1299013</v>
      </c>
      <c r="F1844" t="s">
        <v>3437</v>
      </c>
      <c r="G1844" t="s">
        <v>3438</v>
      </c>
      <c r="H1844" t="s">
        <v>3429</v>
      </c>
      <c r="I1844" t="s">
        <v>7609</v>
      </c>
      <c r="J1844" t="s">
        <v>3437</v>
      </c>
      <c r="K1844" t="s">
        <v>110</v>
      </c>
      <c r="L1844" t="s">
        <v>3343</v>
      </c>
      <c r="M1844" t="s">
        <v>3344</v>
      </c>
      <c r="N1844" t="s">
        <v>3345</v>
      </c>
      <c r="O1844" t="s">
        <v>3346</v>
      </c>
      <c r="P1844" t="s">
        <v>3343</v>
      </c>
      <c r="Q1844" t="s">
        <v>3346</v>
      </c>
    </row>
    <row r="1845" spans="1:17" x14ac:dyDescent="0.25">
      <c r="A1845" t="s">
        <v>6723</v>
      </c>
      <c r="B1845" t="s">
        <v>6724</v>
      </c>
      <c r="C1845" t="s">
        <v>7602</v>
      </c>
      <c r="D1845" t="s">
        <v>7603</v>
      </c>
      <c r="E1845">
        <v>1299014</v>
      </c>
      <c r="F1845" t="s">
        <v>3545</v>
      </c>
      <c r="G1845" t="s">
        <v>3546</v>
      </c>
      <c r="H1845" t="s">
        <v>3429</v>
      </c>
      <c r="I1845" t="s">
        <v>7610</v>
      </c>
      <c r="J1845" t="s">
        <v>3545</v>
      </c>
      <c r="K1845" t="s">
        <v>110</v>
      </c>
      <c r="L1845" t="s">
        <v>3343</v>
      </c>
      <c r="M1845" t="s">
        <v>3344</v>
      </c>
      <c r="N1845" t="s">
        <v>3345</v>
      </c>
      <c r="O1845" t="s">
        <v>3346</v>
      </c>
      <c r="P1845" t="s">
        <v>3343</v>
      </c>
      <c r="Q1845" t="s">
        <v>3346</v>
      </c>
    </row>
    <row r="1846" spans="1:17" x14ac:dyDescent="0.25">
      <c r="A1846" t="s">
        <v>6723</v>
      </c>
      <c r="B1846" t="s">
        <v>6724</v>
      </c>
      <c r="C1846" t="s">
        <v>7602</v>
      </c>
      <c r="D1846" t="s">
        <v>7603</v>
      </c>
      <c r="E1846">
        <v>1299015</v>
      </c>
      <c r="F1846" t="s">
        <v>2481</v>
      </c>
      <c r="G1846" t="s">
        <v>4647</v>
      </c>
      <c r="H1846" t="s">
        <v>3429</v>
      </c>
      <c r="I1846" t="s">
        <v>7611</v>
      </c>
      <c r="J1846" t="s">
        <v>2481</v>
      </c>
      <c r="K1846" t="s">
        <v>110</v>
      </c>
      <c r="L1846" t="s">
        <v>3343</v>
      </c>
      <c r="M1846" t="s">
        <v>3344</v>
      </c>
      <c r="N1846" t="s">
        <v>3345</v>
      </c>
      <c r="O1846" t="s">
        <v>3346</v>
      </c>
      <c r="P1846" t="s">
        <v>3343</v>
      </c>
      <c r="Q1846" t="s">
        <v>3346</v>
      </c>
    </row>
    <row r="1847" spans="1:17" x14ac:dyDescent="0.25">
      <c r="A1847" t="s">
        <v>6723</v>
      </c>
      <c r="B1847" t="s">
        <v>6724</v>
      </c>
      <c r="C1847" t="s">
        <v>7602</v>
      </c>
      <c r="D1847" t="s">
        <v>7603</v>
      </c>
      <c r="E1847">
        <v>1299016</v>
      </c>
      <c r="F1847" t="s">
        <v>4649</v>
      </c>
      <c r="G1847" t="s">
        <v>4650</v>
      </c>
      <c r="H1847" t="s">
        <v>3429</v>
      </c>
      <c r="I1847" t="s">
        <v>7612</v>
      </c>
      <c r="J1847" t="s">
        <v>4649</v>
      </c>
      <c r="K1847" t="s">
        <v>110</v>
      </c>
      <c r="L1847" t="s">
        <v>3343</v>
      </c>
      <c r="M1847" t="s">
        <v>3344</v>
      </c>
      <c r="N1847" t="s">
        <v>3345</v>
      </c>
      <c r="O1847" t="s">
        <v>3346</v>
      </c>
      <c r="P1847" t="s">
        <v>3343</v>
      </c>
      <c r="Q1847" t="s">
        <v>3346</v>
      </c>
    </row>
    <row r="1848" spans="1:17" x14ac:dyDescent="0.25">
      <c r="A1848" t="s">
        <v>6723</v>
      </c>
      <c r="B1848" t="s">
        <v>6724</v>
      </c>
      <c r="C1848" t="s">
        <v>7602</v>
      </c>
      <c r="D1848" t="s">
        <v>7603</v>
      </c>
      <c r="E1848">
        <v>1299044</v>
      </c>
      <c r="F1848" t="s">
        <v>4718</v>
      </c>
      <c r="G1848" t="s">
        <v>4719</v>
      </c>
      <c r="H1848" t="s">
        <v>4720</v>
      </c>
      <c r="I1848" t="s">
        <v>7613</v>
      </c>
      <c r="J1848" t="s">
        <v>4722</v>
      </c>
      <c r="K1848" t="s">
        <v>110</v>
      </c>
      <c r="L1848" t="s">
        <v>3343</v>
      </c>
      <c r="M1848" t="s">
        <v>3344</v>
      </c>
      <c r="N1848" t="s">
        <v>3345</v>
      </c>
      <c r="O1848" t="s">
        <v>3346</v>
      </c>
      <c r="P1848" t="s">
        <v>3343</v>
      </c>
      <c r="Q1848" t="s">
        <v>3346</v>
      </c>
    </row>
    <row r="1849" spans="1:17" x14ac:dyDescent="0.25">
      <c r="A1849" t="s">
        <v>6723</v>
      </c>
      <c r="B1849" t="s">
        <v>6724</v>
      </c>
      <c r="C1849" t="s">
        <v>7602</v>
      </c>
      <c r="D1849" t="s">
        <v>7603</v>
      </c>
      <c r="E1849">
        <v>1299044</v>
      </c>
      <c r="F1849" t="s">
        <v>4718</v>
      </c>
      <c r="G1849" t="s">
        <v>4719</v>
      </c>
      <c r="H1849" t="s">
        <v>4720</v>
      </c>
      <c r="I1849" t="s">
        <v>7614</v>
      </c>
      <c r="J1849" t="s">
        <v>4724</v>
      </c>
      <c r="K1849" t="s">
        <v>110</v>
      </c>
      <c r="L1849" t="s">
        <v>3346</v>
      </c>
      <c r="M1849" t="s">
        <v>3344</v>
      </c>
      <c r="N1849" t="s">
        <v>3345</v>
      </c>
      <c r="O1849" t="s">
        <v>3346</v>
      </c>
      <c r="P1849" t="s">
        <v>3343</v>
      </c>
      <c r="Q1849" t="s">
        <v>3346</v>
      </c>
    </row>
    <row r="1850" spans="1:17" x14ac:dyDescent="0.25">
      <c r="A1850" t="s">
        <v>6723</v>
      </c>
      <c r="B1850" t="s">
        <v>6724</v>
      </c>
      <c r="C1850" t="s">
        <v>7602</v>
      </c>
      <c r="D1850" t="s">
        <v>7603</v>
      </c>
      <c r="E1850">
        <v>1299044</v>
      </c>
      <c r="F1850" t="s">
        <v>4718</v>
      </c>
      <c r="G1850" t="s">
        <v>4719</v>
      </c>
      <c r="H1850" t="s">
        <v>4720</v>
      </c>
      <c r="I1850" t="s">
        <v>7615</v>
      </c>
      <c r="J1850" t="s">
        <v>4726</v>
      </c>
      <c r="K1850" t="s">
        <v>110</v>
      </c>
      <c r="L1850" t="s">
        <v>3346</v>
      </c>
      <c r="M1850" t="s">
        <v>3344</v>
      </c>
      <c r="N1850" t="s">
        <v>3345</v>
      </c>
      <c r="O1850" t="s">
        <v>3346</v>
      </c>
      <c r="P1850" t="s">
        <v>3343</v>
      </c>
      <c r="Q1850" t="s">
        <v>3346</v>
      </c>
    </row>
    <row r="1851" spans="1:17" x14ac:dyDescent="0.25">
      <c r="A1851" t="s">
        <v>6723</v>
      </c>
      <c r="B1851" t="s">
        <v>6724</v>
      </c>
      <c r="C1851" t="s">
        <v>7602</v>
      </c>
      <c r="D1851" t="s">
        <v>7603</v>
      </c>
      <c r="E1851">
        <v>1299052</v>
      </c>
      <c r="F1851" t="s">
        <v>3440</v>
      </c>
      <c r="G1851" t="s">
        <v>3441</v>
      </c>
      <c r="H1851" t="s">
        <v>2503</v>
      </c>
      <c r="I1851" t="s">
        <v>7616</v>
      </c>
      <c r="J1851" t="s">
        <v>2489</v>
      </c>
      <c r="K1851" t="s">
        <v>110</v>
      </c>
      <c r="L1851" t="s">
        <v>3343</v>
      </c>
      <c r="M1851" t="s">
        <v>3344</v>
      </c>
      <c r="N1851" t="s">
        <v>3345</v>
      </c>
      <c r="O1851" t="s">
        <v>3346</v>
      </c>
      <c r="P1851" t="s">
        <v>3343</v>
      </c>
      <c r="Q1851" t="s">
        <v>3346</v>
      </c>
    </row>
    <row r="1852" spans="1:17" x14ac:dyDescent="0.25">
      <c r="A1852" t="s">
        <v>6723</v>
      </c>
      <c r="B1852" t="s">
        <v>6724</v>
      </c>
      <c r="C1852" t="s">
        <v>7602</v>
      </c>
      <c r="D1852" t="s">
        <v>7603</v>
      </c>
      <c r="E1852">
        <v>1299052</v>
      </c>
      <c r="F1852" t="s">
        <v>3440</v>
      </c>
      <c r="G1852" t="s">
        <v>3441</v>
      </c>
      <c r="H1852" t="s">
        <v>2503</v>
      </c>
      <c r="I1852" t="s">
        <v>7617</v>
      </c>
      <c r="J1852" t="s">
        <v>3444</v>
      </c>
      <c r="K1852" t="s">
        <v>110</v>
      </c>
      <c r="L1852" t="s">
        <v>3346</v>
      </c>
      <c r="M1852" t="s">
        <v>3344</v>
      </c>
      <c r="N1852" t="s">
        <v>3345</v>
      </c>
      <c r="O1852" t="s">
        <v>3346</v>
      </c>
      <c r="P1852" t="s">
        <v>3343</v>
      </c>
      <c r="Q1852" t="s">
        <v>3346</v>
      </c>
    </row>
    <row r="1853" spans="1:17" x14ac:dyDescent="0.25">
      <c r="A1853" t="s">
        <v>6723</v>
      </c>
      <c r="B1853" t="s">
        <v>6724</v>
      </c>
      <c r="C1853" t="s">
        <v>7602</v>
      </c>
      <c r="D1853" t="s">
        <v>7603</v>
      </c>
      <c r="E1853">
        <v>1299052</v>
      </c>
      <c r="F1853" t="s">
        <v>3440</v>
      </c>
      <c r="G1853" t="s">
        <v>3441</v>
      </c>
      <c r="H1853" t="s">
        <v>2503</v>
      </c>
      <c r="I1853" t="s">
        <v>7618</v>
      </c>
      <c r="J1853" t="s">
        <v>3446</v>
      </c>
      <c r="K1853" t="s">
        <v>110</v>
      </c>
      <c r="L1853" t="s">
        <v>3346</v>
      </c>
      <c r="M1853" t="s">
        <v>3344</v>
      </c>
      <c r="N1853" t="s">
        <v>3345</v>
      </c>
      <c r="O1853" t="s">
        <v>3346</v>
      </c>
      <c r="P1853" t="s">
        <v>3343</v>
      </c>
      <c r="Q1853" t="s">
        <v>3346</v>
      </c>
    </row>
    <row r="1854" spans="1:17" x14ac:dyDescent="0.25">
      <c r="A1854" t="s">
        <v>6723</v>
      </c>
      <c r="B1854" t="s">
        <v>6724</v>
      </c>
      <c r="C1854" t="s">
        <v>7602</v>
      </c>
      <c r="D1854" t="s">
        <v>7603</v>
      </c>
      <c r="E1854">
        <v>1299052</v>
      </c>
      <c r="F1854" t="s">
        <v>3440</v>
      </c>
      <c r="G1854" t="s">
        <v>3441</v>
      </c>
      <c r="H1854" t="s">
        <v>2503</v>
      </c>
      <c r="I1854" t="s">
        <v>7619</v>
      </c>
      <c r="J1854" t="s">
        <v>3448</v>
      </c>
      <c r="K1854" t="s">
        <v>110</v>
      </c>
      <c r="L1854" t="s">
        <v>3346</v>
      </c>
      <c r="M1854" t="s">
        <v>3344</v>
      </c>
      <c r="N1854" t="s">
        <v>3345</v>
      </c>
      <c r="O1854" t="s">
        <v>3346</v>
      </c>
      <c r="P1854" t="s">
        <v>3343</v>
      </c>
      <c r="Q1854" t="s">
        <v>3346</v>
      </c>
    </row>
    <row r="1855" spans="1:17" x14ac:dyDescent="0.25">
      <c r="A1855" t="s">
        <v>6723</v>
      </c>
      <c r="B1855" t="s">
        <v>6724</v>
      </c>
      <c r="C1855" t="s">
        <v>7602</v>
      </c>
      <c r="D1855" t="s">
        <v>7603</v>
      </c>
      <c r="E1855">
        <v>1299052</v>
      </c>
      <c r="F1855" t="s">
        <v>3440</v>
      </c>
      <c r="G1855" t="s">
        <v>3441</v>
      </c>
      <c r="H1855" t="s">
        <v>2503</v>
      </c>
      <c r="I1855" t="s">
        <v>7620</v>
      </c>
      <c r="J1855" t="s">
        <v>3450</v>
      </c>
      <c r="K1855" t="s">
        <v>110</v>
      </c>
      <c r="L1855" t="s">
        <v>3346</v>
      </c>
      <c r="M1855" t="s">
        <v>3344</v>
      </c>
      <c r="N1855" t="s">
        <v>3345</v>
      </c>
      <c r="O1855" t="s">
        <v>3346</v>
      </c>
      <c r="P1855" t="s">
        <v>3343</v>
      </c>
      <c r="Q1855" t="s">
        <v>3346</v>
      </c>
    </row>
    <row r="1856" spans="1:17" x14ac:dyDescent="0.25">
      <c r="A1856" t="s">
        <v>6723</v>
      </c>
      <c r="B1856" t="s">
        <v>6724</v>
      </c>
      <c r="C1856" t="s">
        <v>7602</v>
      </c>
      <c r="D1856" t="s">
        <v>7603</v>
      </c>
      <c r="E1856">
        <v>1299052</v>
      </c>
      <c r="F1856" t="s">
        <v>3440</v>
      </c>
      <c r="G1856" t="s">
        <v>3441</v>
      </c>
      <c r="H1856" t="s">
        <v>2503</v>
      </c>
      <c r="I1856" t="s">
        <v>7621</v>
      </c>
      <c r="J1856" t="s">
        <v>3452</v>
      </c>
      <c r="K1856" t="s">
        <v>110</v>
      </c>
      <c r="L1856" t="s">
        <v>3346</v>
      </c>
      <c r="M1856" t="s">
        <v>3344</v>
      </c>
      <c r="N1856" t="s">
        <v>3345</v>
      </c>
      <c r="O1856" t="s">
        <v>3346</v>
      </c>
      <c r="P1856" t="s">
        <v>3343</v>
      </c>
      <c r="Q1856" t="s">
        <v>3346</v>
      </c>
    </row>
    <row r="1857" spans="1:17" x14ac:dyDescent="0.25">
      <c r="A1857" t="s">
        <v>6723</v>
      </c>
      <c r="B1857" t="s">
        <v>6724</v>
      </c>
      <c r="C1857" t="s">
        <v>7602</v>
      </c>
      <c r="D1857" t="s">
        <v>7603</v>
      </c>
      <c r="E1857">
        <v>1299052</v>
      </c>
      <c r="F1857" t="s">
        <v>3440</v>
      </c>
      <c r="G1857" t="s">
        <v>3441</v>
      </c>
      <c r="H1857" t="s">
        <v>2503</v>
      </c>
      <c r="I1857" t="s">
        <v>7622</v>
      </c>
      <c r="J1857" t="s">
        <v>3454</v>
      </c>
      <c r="K1857" t="s">
        <v>110</v>
      </c>
      <c r="L1857" t="s">
        <v>3346</v>
      </c>
      <c r="M1857" t="s">
        <v>3344</v>
      </c>
      <c r="N1857" t="s">
        <v>3345</v>
      </c>
      <c r="O1857" t="s">
        <v>3346</v>
      </c>
      <c r="P1857" t="s">
        <v>3343</v>
      </c>
      <c r="Q1857" t="s">
        <v>3346</v>
      </c>
    </row>
    <row r="1858" spans="1:17" x14ac:dyDescent="0.25">
      <c r="A1858" t="s">
        <v>6723</v>
      </c>
      <c r="B1858" t="s">
        <v>6724</v>
      </c>
      <c r="C1858" t="s">
        <v>7602</v>
      </c>
      <c r="D1858" t="s">
        <v>7603</v>
      </c>
      <c r="E1858">
        <v>1299052</v>
      </c>
      <c r="F1858" t="s">
        <v>3440</v>
      </c>
      <c r="G1858" t="s">
        <v>3441</v>
      </c>
      <c r="H1858" t="s">
        <v>2503</v>
      </c>
      <c r="I1858" t="s">
        <v>7623</v>
      </c>
      <c r="J1858" t="s">
        <v>3456</v>
      </c>
      <c r="K1858" t="s">
        <v>110</v>
      </c>
      <c r="L1858" t="s">
        <v>3346</v>
      </c>
      <c r="M1858" t="s">
        <v>3344</v>
      </c>
      <c r="N1858" t="s">
        <v>3345</v>
      </c>
      <c r="O1858" t="s">
        <v>3346</v>
      </c>
      <c r="P1858" t="s">
        <v>3343</v>
      </c>
      <c r="Q1858" t="s">
        <v>3346</v>
      </c>
    </row>
    <row r="1859" spans="1:17" x14ac:dyDescent="0.25">
      <c r="A1859" t="s">
        <v>6723</v>
      </c>
      <c r="B1859" t="s">
        <v>6724</v>
      </c>
      <c r="C1859" t="s">
        <v>7602</v>
      </c>
      <c r="D1859" t="s">
        <v>7603</v>
      </c>
      <c r="E1859">
        <v>1299052</v>
      </c>
      <c r="F1859" t="s">
        <v>3440</v>
      </c>
      <c r="G1859" t="s">
        <v>3441</v>
      </c>
      <c r="H1859" t="s">
        <v>2503</v>
      </c>
      <c r="I1859" t="s">
        <v>7624</v>
      </c>
      <c r="J1859" t="s">
        <v>3458</v>
      </c>
      <c r="K1859" t="s">
        <v>110</v>
      </c>
      <c r="L1859" t="s">
        <v>3346</v>
      </c>
      <c r="M1859" t="s">
        <v>3344</v>
      </c>
      <c r="N1859" t="s">
        <v>3345</v>
      </c>
      <c r="O1859" t="s">
        <v>3346</v>
      </c>
      <c r="P1859" t="s">
        <v>3343</v>
      </c>
      <c r="Q1859" t="s">
        <v>3346</v>
      </c>
    </row>
    <row r="1860" spans="1:17" x14ac:dyDescent="0.25">
      <c r="A1860" t="s">
        <v>6723</v>
      </c>
      <c r="B1860" t="s">
        <v>6724</v>
      </c>
      <c r="C1860" t="s">
        <v>7602</v>
      </c>
      <c r="D1860" t="s">
        <v>7603</v>
      </c>
      <c r="E1860">
        <v>1299052</v>
      </c>
      <c r="F1860" t="s">
        <v>3440</v>
      </c>
      <c r="G1860" t="s">
        <v>3441</v>
      </c>
      <c r="H1860" t="s">
        <v>2503</v>
      </c>
      <c r="I1860" t="s">
        <v>7625</v>
      </c>
      <c r="J1860" t="s">
        <v>3460</v>
      </c>
      <c r="K1860" t="s">
        <v>110</v>
      </c>
      <c r="L1860" t="s">
        <v>3346</v>
      </c>
      <c r="M1860" t="s">
        <v>3344</v>
      </c>
      <c r="N1860" t="s">
        <v>3345</v>
      </c>
      <c r="O1860" t="s">
        <v>3346</v>
      </c>
      <c r="P1860" t="s">
        <v>3343</v>
      </c>
      <c r="Q1860" t="s">
        <v>3346</v>
      </c>
    </row>
    <row r="1861" spans="1:17" x14ac:dyDescent="0.25">
      <c r="A1861" t="s">
        <v>6723</v>
      </c>
      <c r="B1861" t="s">
        <v>6724</v>
      </c>
      <c r="C1861" t="s">
        <v>7602</v>
      </c>
      <c r="D1861" t="s">
        <v>7603</v>
      </c>
      <c r="E1861">
        <v>1299052</v>
      </c>
      <c r="F1861" t="s">
        <v>3440</v>
      </c>
      <c r="G1861" t="s">
        <v>3441</v>
      </c>
      <c r="H1861" t="s">
        <v>2503</v>
      </c>
      <c r="I1861" t="s">
        <v>7626</v>
      </c>
      <c r="J1861" t="s">
        <v>3462</v>
      </c>
      <c r="K1861" t="s">
        <v>110</v>
      </c>
      <c r="L1861" t="s">
        <v>3346</v>
      </c>
      <c r="M1861" t="s">
        <v>3344</v>
      </c>
      <c r="N1861" t="s">
        <v>3345</v>
      </c>
      <c r="O1861" t="s">
        <v>3346</v>
      </c>
      <c r="P1861" t="s">
        <v>3343</v>
      </c>
      <c r="Q1861" t="s">
        <v>3346</v>
      </c>
    </row>
    <row r="1862" spans="1:17" x14ac:dyDescent="0.25">
      <c r="A1862" t="s">
        <v>6723</v>
      </c>
      <c r="B1862" t="s">
        <v>6724</v>
      </c>
      <c r="C1862" t="s">
        <v>7602</v>
      </c>
      <c r="D1862" t="s">
        <v>7603</v>
      </c>
      <c r="E1862">
        <v>1299052</v>
      </c>
      <c r="F1862" t="s">
        <v>3440</v>
      </c>
      <c r="G1862" t="s">
        <v>3441</v>
      </c>
      <c r="H1862" t="s">
        <v>2503</v>
      </c>
      <c r="I1862" t="s">
        <v>7627</v>
      </c>
      <c r="J1862" t="s">
        <v>3464</v>
      </c>
      <c r="K1862" t="s">
        <v>110</v>
      </c>
      <c r="L1862" t="s">
        <v>3346</v>
      </c>
      <c r="M1862" t="s">
        <v>3344</v>
      </c>
      <c r="N1862" t="s">
        <v>3345</v>
      </c>
      <c r="O1862" t="s">
        <v>3346</v>
      </c>
      <c r="P1862" t="s">
        <v>3343</v>
      </c>
      <c r="Q1862" t="s">
        <v>3346</v>
      </c>
    </row>
    <row r="1863" spans="1:17" x14ac:dyDescent="0.25">
      <c r="A1863" t="s">
        <v>6723</v>
      </c>
      <c r="B1863" t="s">
        <v>6724</v>
      </c>
      <c r="C1863" t="s">
        <v>7602</v>
      </c>
      <c r="D1863" t="s">
        <v>7603</v>
      </c>
      <c r="E1863">
        <v>1299052</v>
      </c>
      <c r="F1863" t="s">
        <v>3440</v>
      </c>
      <c r="G1863" t="s">
        <v>3441</v>
      </c>
      <c r="H1863" t="s">
        <v>2503</v>
      </c>
      <c r="I1863" t="s">
        <v>7628</v>
      </c>
      <c r="J1863" t="s">
        <v>3466</v>
      </c>
      <c r="K1863" t="s">
        <v>110</v>
      </c>
      <c r="L1863" t="s">
        <v>3346</v>
      </c>
      <c r="M1863" t="s">
        <v>3344</v>
      </c>
      <c r="N1863" t="s">
        <v>3345</v>
      </c>
      <c r="O1863" t="s">
        <v>3346</v>
      </c>
      <c r="P1863" t="s">
        <v>3343</v>
      </c>
      <c r="Q1863" t="s">
        <v>3346</v>
      </c>
    </row>
    <row r="1864" spans="1:17" x14ac:dyDescent="0.25">
      <c r="A1864" t="s">
        <v>6723</v>
      </c>
      <c r="B1864" t="s">
        <v>6724</v>
      </c>
      <c r="C1864" t="s">
        <v>7602</v>
      </c>
      <c r="D1864" t="s">
        <v>7603</v>
      </c>
      <c r="E1864">
        <v>1299052</v>
      </c>
      <c r="F1864" t="s">
        <v>3440</v>
      </c>
      <c r="G1864" t="s">
        <v>3441</v>
      </c>
      <c r="H1864" t="s">
        <v>2503</v>
      </c>
      <c r="I1864" t="s">
        <v>7629</v>
      </c>
      <c r="J1864" t="s">
        <v>3468</v>
      </c>
      <c r="K1864" t="s">
        <v>110</v>
      </c>
      <c r="L1864" t="s">
        <v>3346</v>
      </c>
      <c r="M1864" t="s">
        <v>3344</v>
      </c>
      <c r="N1864" t="s">
        <v>3345</v>
      </c>
      <c r="O1864" t="s">
        <v>3346</v>
      </c>
      <c r="P1864" t="s">
        <v>3343</v>
      </c>
      <c r="Q1864" t="s">
        <v>3346</v>
      </c>
    </row>
    <row r="1865" spans="1:17" x14ac:dyDescent="0.25">
      <c r="A1865" t="s">
        <v>6723</v>
      </c>
      <c r="B1865" t="s">
        <v>6724</v>
      </c>
      <c r="C1865" t="s">
        <v>7602</v>
      </c>
      <c r="D1865" t="s">
        <v>7603</v>
      </c>
      <c r="E1865">
        <v>1299052</v>
      </c>
      <c r="F1865" t="s">
        <v>3440</v>
      </c>
      <c r="G1865" t="s">
        <v>3441</v>
      </c>
      <c r="H1865" t="s">
        <v>2503</v>
      </c>
      <c r="I1865" t="s">
        <v>7630</v>
      </c>
      <c r="J1865" t="s">
        <v>5110</v>
      </c>
      <c r="K1865" t="s">
        <v>110</v>
      </c>
      <c r="L1865" t="s">
        <v>3346</v>
      </c>
      <c r="M1865" t="s">
        <v>3344</v>
      </c>
      <c r="N1865" t="s">
        <v>3345</v>
      </c>
      <c r="O1865" t="s">
        <v>3346</v>
      </c>
      <c r="P1865" t="s">
        <v>3343</v>
      </c>
      <c r="Q1865" t="s">
        <v>3346</v>
      </c>
    </row>
    <row r="1866" spans="1:17" x14ac:dyDescent="0.25">
      <c r="A1866" t="s">
        <v>6723</v>
      </c>
      <c r="B1866" t="s">
        <v>6724</v>
      </c>
      <c r="C1866" t="s">
        <v>7602</v>
      </c>
      <c r="D1866" t="s">
        <v>7603</v>
      </c>
      <c r="E1866">
        <v>1299052</v>
      </c>
      <c r="F1866" t="s">
        <v>3440</v>
      </c>
      <c r="G1866" t="s">
        <v>3441</v>
      </c>
      <c r="H1866" t="s">
        <v>2503</v>
      </c>
      <c r="I1866" t="s">
        <v>7631</v>
      </c>
      <c r="J1866" t="s">
        <v>3472</v>
      </c>
      <c r="K1866" t="s">
        <v>110</v>
      </c>
      <c r="L1866" t="s">
        <v>3346</v>
      </c>
      <c r="M1866" t="s">
        <v>3344</v>
      </c>
      <c r="N1866" t="s">
        <v>3345</v>
      </c>
      <c r="O1866" t="s">
        <v>3346</v>
      </c>
      <c r="P1866" t="s">
        <v>3343</v>
      </c>
      <c r="Q1866" t="s">
        <v>3346</v>
      </c>
    </row>
    <row r="1867" spans="1:17" x14ac:dyDescent="0.25">
      <c r="A1867" t="s">
        <v>6723</v>
      </c>
      <c r="B1867" t="s">
        <v>6724</v>
      </c>
      <c r="C1867" t="s">
        <v>7602</v>
      </c>
      <c r="D1867" t="s">
        <v>7603</v>
      </c>
      <c r="E1867">
        <v>1299053</v>
      </c>
      <c r="F1867" t="s">
        <v>102</v>
      </c>
      <c r="G1867" t="s">
        <v>3349</v>
      </c>
      <c r="H1867" t="s">
        <v>3350</v>
      </c>
      <c r="I1867" t="s">
        <v>7632</v>
      </c>
      <c r="J1867" t="s">
        <v>103</v>
      </c>
      <c r="K1867" t="s">
        <v>110</v>
      </c>
      <c r="L1867" t="s">
        <v>3343</v>
      </c>
      <c r="M1867" t="s">
        <v>3344</v>
      </c>
      <c r="N1867" t="s">
        <v>3345</v>
      </c>
      <c r="O1867" t="s">
        <v>3346</v>
      </c>
      <c r="P1867" t="s">
        <v>3343</v>
      </c>
      <c r="Q1867" t="s">
        <v>3346</v>
      </c>
    </row>
    <row r="1868" spans="1:17" x14ac:dyDescent="0.25">
      <c r="A1868" t="s">
        <v>6723</v>
      </c>
      <c r="B1868" t="s">
        <v>6724</v>
      </c>
      <c r="C1868" t="s">
        <v>7602</v>
      </c>
      <c r="D1868" t="s">
        <v>7603</v>
      </c>
      <c r="E1868">
        <v>1299053</v>
      </c>
      <c r="F1868" t="s">
        <v>102</v>
      </c>
      <c r="G1868" t="s">
        <v>3349</v>
      </c>
      <c r="H1868" t="s">
        <v>3350</v>
      </c>
      <c r="I1868" t="s">
        <v>7633</v>
      </c>
      <c r="J1868" t="s">
        <v>2454</v>
      </c>
      <c r="K1868" t="s">
        <v>110</v>
      </c>
      <c r="L1868" t="s">
        <v>3346</v>
      </c>
      <c r="M1868" t="s">
        <v>3344</v>
      </c>
      <c r="N1868" t="s">
        <v>3345</v>
      </c>
      <c r="O1868" t="s">
        <v>3346</v>
      </c>
      <c r="P1868" t="s">
        <v>3343</v>
      </c>
      <c r="Q1868" t="s">
        <v>3346</v>
      </c>
    </row>
    <row r="1869" spans="1:17" x14ac:dyDescent="0.25">
      <c r="A1869" t="s">
        <v>6723</v>
      </c>
      <c r="B1869" t="s">
        <v>6724</v>
      </c>
      <c r="C1869" t="s">
        <v>7602</v>
      </c>
      <c r="D1869" t="s">
        <v>7603</v>
      </c>
      <c r="E1869">
        <v>1299054</v>
      </c>
      <c r="F1869" t="s">
        <v>51</v>
      </c>
      <c r="G1869" t="s">
        <v>3475</v>
      </c>
      <c r="H1869" t="s">
        <v>3350</v>
      </c>
      <c r="I1869" t="s">
        <v>7634</v>
      </c>
      <c r="J1869" t="s">
        <v>52</v>
      </c>
      <c r="K1869" t="s">
        <v>110</v>
      </c>
      <c r="L1869" t="s">
        <v>3343</v>
      </c>
      <c r="M1869" t="s">
        <v>3477</v>
      </c>
      <c r="N1869" t="s">
        <v>3478</v>
      </c>
      <c r="O1869" t="s">
        <v>3346</v>
      </c>
      <c r="P1869" t="s">
        <v>3343</v>
      </c>
      <c r="Q1869" t="s">
        <v>3346</v>
      </c>
    </row>
    <row r="1870" spans="1:17" x14ac:dyDescent="0.25">
      <c r="A1870" t="s">
        <v>6723</v>
      </c>
      <c r="B1870" t="s">
        <v>6724</v>
      </c>
      <c r="C1870" t="s">
        <v>7602</v>
      </c>
      <c r="D1870" t="s">
        <v>7603</v>
      </c>
      <c r="E1870">
        <v>1299054</v>
      </c>
      <c r="F1870" t="s">
        <v>51</v>
      </c>
      <c r="G1870" t="s">
        <v>3475</v>
      </c>
      <c r="H1870" t="s">
        <v>3350</v>
      </c>
      <c r="I1870" t="s">
        <v>7635</v>
      </c>
      <c r="J1870" t="s">
        <v>216</v>
      </c>
      <c r="K1870" t="s">
        <v>110</v>
      </c>
      <c r="L1870" t="s">
        <v>3346</v>
      </c>
      <c r="M1870" t="s">
        <v>3477</v>
      </c>
      <c r="N1870" t="s">
        <v>3478</v>
      </c>
      <c r="O1870" t="s">
        <v>3346</v>
      </c>
      <c r="P1870" t="s">
        <v>3343</v>
      </c>
      <c r="Q1870" t="s">
        <v>3346</v>
      </c>
    </row>
    <row r="1871" spans="1:17" x14ac:dyDescent="0.25">
      <c r="A1871" t="s">
        <v>6723</v>
      </c>
      <c r="B1871" t="s">
        <v>6724</v>
      </c>
      <c r="C1871" t="s">
        <v>7602</v>
      </c>
      <c r="D1871" t="s">
        <v>7603</v>
      </c>
      <c r="E1871">
        <v>1299054</v>
      </c>
      <c r="F1871" t="s">
        <v>51</v>
      </c>
      <c r="G1871" t="s">
        <v>3475</v>
      </c>
      <c r="H1871" t="s">
        <v>3350</v>
      </c>
      <c r="I1871" t="s">
        <v>7636</v>
      </c>
      <c r="J1871" t="s">
        <v>908</v>
      </c>
      <c r="K1871" t="s">
        <v>110</v>
      </c>
      <c r="L1871" t="s">
        <v>3346</v>
      </c>
      <c r="M1871" t="s">
        <v>3477</v>
      </c>
      <c r="N1871" t="s">
        <v>3478</v>
      </c>
      <c r="O1871" t="s">
        <v>3346</v>
      </c>
      <c r="P1871" t="s">
        <v>3343</v>
      </c>
      <c r="Q1871" t="s">
        <v>3346</v>
      </c>
    </row>
    <row r="1872" spans="1:17" x14ac:dyDescent="0.25">
      <c r="A1872" t="s">
        <v>6723</v>
      </c>
      <c r="B1872" t="s">
        <v>6724</v>
      </c>
      <c r="C1872" t="s">
        <v>7602</v>
      </c>
      <c r="D1872" t="s">
        <v>7603</v>
      </c>
      <c r="E1872">
        <v>1299055</v>
      </c>
      <c r="F1872" t="s">
        <v>867</v>
      </c>
      <c r="G1872" t="s">
        <v>3481</v>
      </c>
      <c r="H1872" t="s">
        <v>3350</v>
      </c>
      <c r="I1872" t="s">
        <v>7637</v>
      </c>
      <c r="J1872" t="s">
        <v>869</v>
      </c>
      <c r="K1872" t="s">
        <v>110</v>
      </c>
      <c r="L1872" t="s">
        <v>3343</v>
      </c>
      <c r="M1872" t="s">
        <v>3344</v>
      </c>
      <c r="N1872" t="s">
        <v>3345</v>
      </c>
      <c r="O1872" t="s">
        <v>3346</v>
      </c>
      <c r="P1872" t="s">
        <v>3343</v>
      </c>
      <c r="Q1872" t="s">
        <v>3346</v>
      </c>
    </row>
    <row r="1873" spans="1:17" x14ac:dyDescent="0.25">
      <c r="A1873" t="s">
        <v>6723</v>
      </c>
      <c r="B1873" t="s">
        <v>6724</v>
      </c>
      <c r="C1873" t="s">
        <v>7602</v>
      </c>
      <c r="D1873" t="s">
        <v>7603</v>
      </c>
      <c r="E1873">
        <v>1299056</v>
      </c>
      <c r="F1873" t="s">
        <v>114</v>
      </c>
      <c r="G1873" t="s">
        <v>3483</v>
      </c>
      <c r="H1873" t="s">
        <v>3350</v>
      </c>
      <c r="I1873" t="s">
        <v>7638</v>
      </c>
      <c r="J1873" t="s">
        <v>116</v>
      </c>
      <c r="K1873" t="s">
        <v>110</v>
      </c>
      <c r="L1873" t="s">
        <v>3343</v>
      </c>
      <c r="M1873" t="s">
        <v>3344</v>
      </c>
      <c r="N1873" t="s">
        <v>3345</v>
      </c>
      <c r="O1873" t="s">
        <v>3346</v>
      </c>
      <c r="P1873" t="s">
        <v>3343</v>
      </c>
      <c r="Q1873" t="s">
        <v>3346</v>
      </c>
    </row>
    <row r="1874" spans="1:17" x14ac:dyDescent="0.25">
      <c r="A1874" t="s">
        <v>6723</v>
      </c>
      <c r="B1874" t="s">
        <v>6724</v>
      </c>
      <c r="C1874" t="s">
        <v>7602</v>
      </c>
      <c r="D1874" t="s">
        <v>7603</v>
      </c>
      <c r="E1874">
        <v>1299056</v>
      </c>
      <c r="F1874" t="s">
        <v>114</v>
      </c>
      <c r="G1874" t="s">
        <v>3483</v>
      </c>
      <c r="H1874" t="s">
        <v>3350</v>
      </c>
      <c r="I1874" t="s">
        <v>7639</v>
      </c>
      <c r="J1874" t="s">
        <v>2492</v>
      </c>
      <c r="K1874" t="s">
        <v>110</v>
      </c>
      <c r="L1874" t="s">
        <v>3346</v>
      </c>
      <c r="M1874" t="s">
        <v>3344</v>
      </c>
      <c r="N1874" t="s">
        <v>3345</v>
      </c>
      <c r="O1874" t="s">
        <v>3346</v>
      </c>
      <c r="P1874" t="s">
        <v>3343</v>
      </c>
      <c r="Q1874" t="s">
        <v>3346</v>
      </c>
    </row>
    <row r="1875" spans="1:17" x14ac:dyDescent="0.25">
      <c r="A1875" t="s">
        <v>6723</v>
      </c>
      <c r="B1875" t="s">
        <v>6724</v>
      </c>
      <c r="C1875" t="s">
        <v>7602</v>
      </c>
      <c r="D1875" t="s">
        <v>7603</v>
      </c>
      <c r="E1875">
        <v>1299056</v>
      </c>
      <c r="F1875" t="s">
        <v>114</v>
      </c>
      <c r="G1875" t="s">
        <v>3483</v>
      </c>
      <c r="H1875" t="s">
        <v>3350</v>
      </c>
      <c r="I1875" t="s">
        <v>7640</v>
      </c>
      <c r="J1875" t="s">
        <v>4682</v>
      </c>
      <c r="K1875" t="s">
        <v>110</v>
      </c>
      <c r="L1875" t="s">
        <v>3346</v>
      </c>
      <c r="M1875" t="s">
        <v>3344</v>
      </c>
      <c r="N1875" t="s">
        <v>3345</v>
      </c>
      <c r="O1875" t="s">
        <v>3346</v>
      </c>
      <c r="P1875" t="s">
        <v>3343</v>
      </c>
      <c r="Q1875" t="s">
        <v>3346</v>
      </c>
    </row>
    <row r="1876" spans="1:17" x14ac:dyDescent="0.25">
      <c r="A1876" t="s">
        <v>6723</v>
      </c>
      <c r="B1876" t="s">
        <v>6724</v>
      </c>
      <c r="C1876" t="s">
        <v>7602</v>
      </c>
      <c r="D1876" t="s">
        <v>7603</v>
      </c>
      <c r="E1876">
        <v>1299058</v>
      </c>
      <c r="F1876" t="s">
        <v>7641</v>
      </c>
      <c r="G1876" t="s">
        <v>4684</v>
      </c>
      <c r="H1876" t="s">
        <v>3394</v>
      </c>
      <c r="I1876" t="s">
        <v>7642</v>
      </c>
      <c r="J1876" t="s">
        <v>200</v>
      </c>
      <c r="K1876" t="s">
        <v>110</v>
      </c>
      <c r="L1876" t="s">
        <v>3343</v>
      </c>
      <c r="M1876" t="s">
        <v>3344</v>
      </c>
      <c r="N1876" t="s">
        <v>3345</v>
      </c>
      <c r="O1876" t="s">
        <v>3346</v>
      </c>
      <c r="P1876" t="s">
        <v>3343</v>
      </c>
      <c r="Q1876" t="s">
        <v>3346</v>
      </c>
    </row>
    <row r="1877" spans="1:17" x14ac:dyDescent="0.25">
      <c r="A1877" t="s">
        <v>6723</v>
      </c>
      <c r="B1877" t="s">
        <v>6724</v>
      </c>
      <c r="C1877" t="s">
        <v>7602</v>
      </c>
      <c r="D1877" t="s">
        <v>7603</v>
      </c>
      <c r="E1877">
        <v>1299058</v>
      </c>
      <c r="F1877" t="s">
        <v>7641</v>
      </c>
      <c r="G1877" t="s">
        <v>4684</v>
      </c>
      <c r="H1877" t="s">
        <v>3394</v>
      </c>
      <c r="I1877" t="s">
        <v>7643</v>
      </c>
      <c r="J1877" t="s">
        <v>2575</v>
      </c>
      <c r="K1877" t="s">
        <v>110</v>
      </c>
      <c r="L1877" t="s">
        <v>3346</v>
      </c>
      <c r="M1877" t="s">
        <v>3344</v>
      </c>
      <c r="N1877" t="s">
        <v>3345</v>
      </c>
      <c r="O1877" t="s">
        <v>3346</v>
      </c>
      <c r="P1877" t="s">
        <v>3343</v>
      </c>
      <c r="Q1877" t="s">
        <v>3346</v>
      </c>
    </row>
    <row r="1878" spans="1:17" x14ac:dyDescent="0.25">
      <c r="A1878" t="s">
        <v>6723</v>
      </c>
      <c r="B1878" t="s">
        <v>6724</v>
      </c>
      <c r="C1878" t="s">
        <v>7602</v>
      </c>
      <c r="D1878" t="s">
        <v>7603</v>
      </c>
      <c r="E1878">
        <v>1299060</v>
      </c>
      <c r="F1878" t="s">
        <v>2553</v>
      </c>
      <c r="G1878" t="s">
        <v>3487</v>
      </c>
      <c r="H1878" t="s">
        <v>2503</v>
      </c>
      <c r="I1878" t="s">
        <v>7644</v>
      </c>
      <c r="J1878" t="s">
        <v>2502</v>
      </c>
      <c r="K1878" t="s">
        <v>110</v>
      </c>
      <c r="L1878" t="s">
        <v>3343</v>
      </c>
      <c r="M1878" t="s">
        <v>3344</v>
      </c>
      <c r="N1878" t="s">
        <v>3345</v>
      </c>
      <c r="O1878" t="s">
        <v>3346</v>
      </c>
      <c r="P1878" t="s">
        <v>3343</v>
      </c>
      <c r="Q1878" t="s">
        <v>3346</v>
      </c>
    </row>
    <row r="1879" spans="1:17" x14ac:dyDescent="0.25">
      <c r="A1879" t="s">
        <v>6723</v>
      </c>
      <c r="B1879" t="s">
        <v>6724</v>
      </c>
      <c r="C1879" t="s">
        <v>7602</v>
      </c>
      <c r="D1879" t="s">
        <v>7603</v>
      </c>
      <c r="E1879">
        <v>1299060</v>
      </c>
      <c r="F1879" t="s">
        <v>2553</v>
      </c>
      <c r="G1879" t="s">
        <v>3487</v>
      </c>
      <c r="H1879" t="s">
        <v>2503</v>
      </c>
      <c r="I1879" t="s">
        <v>7645</v>
      </c>
      <c r="J1879" t="s">
        <v>3490</v>
      </c>
      <c r="K1879" t="s">
        <v>110</v>
      </c>
      <c r="L1879" t="s">
        <v>3346</v>
      </c>
      <c r="M1879" t="s">
        <v>3344</v>
      </c>
      <c r="N1879" t="s">
        <v>3345</v>
      </c>
      <c r="O1879" t="s">
        <v>3346</v>
      </c>
      <c r="P1879" t="s">
        <v>3343</v>
      </c>
      <c r="Q1879" t="s">
        <v>3346</v>
      </c>
    </row>
    <row r="1880" spans="1:17" x14ac:dyDescent="0.25">
      <c r="A1880" t="s">
        <v>6723</v>
      </c>
      <c r="B1880" t="s">
        <v>6724</v>
      </c>
      <c r="C1880" t="s">
        <v>7602</v>
      </c>
      <c r="D1880" t="s">
        <v>7603</v>
      </c>
      <c r="E1880">
        <v>1299060</v>
      </c>
      <c r="F1880" t="s">
        <v>2553</v>
      </c>
      <c r="G1880" t="s">
        <v>3487</v>
      </c>
      <c r="H1880" t="s">
        <v>2503</v>
      </c>
      <c r="I1880" t="s">
        <v>7646</v>
      </c>
      <c r="J1880" t="s">
        <v>3492</v>
      </c>
      <c r="K1880" t="s">
        <v>110</v>
      </c>
      <c r="L1880" t="s">
        <v>3346</v>
      </c>
      <c r="M1880" t="s">
        <v>3344</v>
      </c>
      <c r="N1880" t="s">
        <v>3345</v>
      </c>
      <c r="O1880" t="s">
        <v>3346</v>
      </c>
      <c r="P1880" t="s">
        <v>3343</v>
      </c>
      <c r="Q1880" t="s">
        <v>3346</v>
      </c>
    </row>
    <row r="1881" spans="1:17" x14ac:dyDescent="0.25">
      <c r="A1881" t="s">
        <v>6723</v>
      </c>
      <c r="B1881" t="s">
        <v>6724</v>
      </c>
      <c r="C1881" t="s">
        <v>7602</v>
      </c>
      <c r="D1881" t="s">
        <v>7603</v>
      </c>
      <c r="E1881">
        <v>1299060</v>
      </c>
      <c r="F1881" t="s">
        <v>2553</v>
      </c>
      <c r="G1881" t="s">
        <v>3487</v>
      </c>
      <c r="H1881" t="s">
        <v>2503</v>
      </c>
      <c r="I1881" t="s">
        <v>7647</v>
      </c>
      <c r="J1881" t="s">
        <v>3494</v>
      </c>
      <c r="K1881" t="s">
        <v>110</v>
      </c>
      <c r="L1881" t="s">
        <v>3346</v>
      </c>
      <c r="M1881" t="s">
        <v>3344</v>
      </c>
      <c r="N1881" t="s">
        <v>3345</v>
      </c>
      <c r="O1881" t="s">
        <v>3346</v>
      </c>
      <c r="P1881" t="s">
        <v>3343</v>
      </c>
      <c r="Q1881" t="s">
        <v>3346</v>
      </c>
    </row>
    <row r="1882" spans="1:17" x14ac:dyDescent="0.25">
      <c r="A1882" t="s">
        <v>6723</v>
      </c>
      <c r="B1882" t="s">
        <v>6724</v>
      </c>
      <c r="C1882" t="s">
        <v>7602</v>
      </c>
      <c r="D1882" t="s">
        <v>7603</v>
      </c>
      <c r="E1882">
        <v>1299060</v>
      </c>
      <c r="F1882" t="s">
        <v>2553</v>
      </c>
      <c r="G1882" t="s">
        <v>3487</v>
      </c>
      <c r="H1882" t="s">
        <v>2503</v>
      </c>
      <c r="I1882" t="s">
        <v>7648</v>
      </c>
      <c r="J1882" t="s">
        <v>3496</v>
      </c>
      <c r="K1882" t="s">
        <v>110</v>
      </c>
      <c r="L1882" t="s">
        <v>3346</v>
      </c>
      <c r="M1882" t="s">
        <v>3344</v>
      </c>
      <c r="N1882" t="s">
        <v>3345</v>
      </c>
      <c r="O1882" t="s">
        <v>3346</v>
      </c>
      <c r="P1882" t="s">
        <v>3343</v>
      </c>
      <c r="Q1882" t="s">
        <v>3346</v>
      </c>
    </row>
    <row r="1883" spans="1:17" x14ac:dyDescent="0.25">
      <c r="A1883" t="s">
        <v>6723</v>
      </c>
      <c r="B1883" t="s">
        <v>6724</v>
      </c>
      <c r="C1883" t="s">
        <v>7602</v>
      </c>
      <c r="D1883" t="s">
        <v>7603</v>
      </c>
      <c r="E1883">
        <v>1299061</v>
      </c>
      <c r="F1883" t="s">
        <v>4693</v>
      </c>
      <c r="G1883" t="s">
        <v>4694</v>
      </c>
      <c r="H1883" t="s">
        <v>3429</v>
      </c>
      <c r="I1883" t="s">
        <v>7649</v>
      </c>
      <c r="J1883" t="s">
        <v>4693</v>
      </c>
      <c r="K1883" t="s">
        <v>110</v>
      </c>
      <c r="L1883" t="s">
        <v>3343</v>
      </c>
      <c r="M1883" t="s">
        <v>3344</v>
      </c>
      <c r="N1883" t="s">
        <v>3345</v>
      </c>
      <c r="O1883" t="s">
        <v>3346</v>
      </c>
      <c r="P1883" t="s">
        <v>3343</v>
      </c>
      <c r="Q1883" t="s">
        <v>3346</v>
      </c>
    </row>
    <row r="1884" spans="1:17" x14ac:dyDescent="0.25">
      <c r="A1884" t="s">
        <v>6723</v>
      </c>
      <c r="B1884" t="s">
        <v>6724</v>
      </c>
      <c r="C1884" t="s">
        <v>7602</v>
      </c>
      <c r="D1884" t="s">
        <v>7603</v>
      </c>
      <c r="E1884">
        <v>1299061</v>
      </c>
      <c r="F1884" t="s">
        <v>4693</v>
      </c>
      <c r="G1884" t="s">
        <v>4694</v>
      </c>
      <c r="H1884" t="s">
        <v>3429</v>
      </c>
      <c r="I1884" t="s">
        <v>7650</v>
      </c>
      <c r="J1884" t="s">
        <v>4697</v>
      </c>
      <c r="K1884" t="s">
        <v>3433</v>
      </c>
      <c r="L1884" t="s">
        <v>3346</v>
      </c>
      <c r="M1884" t="s">
        <v>3344</v>
      </c>
      <c r="N1884" t="s">
        <v>3345</v>
      </c>
      <c r="O1884" t="s">
        <v>3346</v>
      </c>
      <c r="P1884" t="s">
        <v>3343</v>
      </c>
      <c r="Q1884" t="s">
        <v>3346</v>
      </c>
    </row>
    <row r="1885" spans="1:17" x14ac:dyDescent="0.25">
      <c r="A1885" t="s">
        <v>6723</v>
      </c>
      <c r="B1885" t="s">
        <v>6724</v>
      </c>
      <c r="C1885" t="s">
        <v>7602</v>
      </c>
      <c r="D1885" t="s">
        <v>7603</v>
      </c>
      <c r="E1885">
        <v>1299061</v>
      </c>
      <c r="F1885" t="s">
        <v>4693</v>
      </c>
      <c r="G1885" t="s">
        <v>4694</v>
      </c>
      <c r="H1885" t="s">
        <v>3429</v>
      </c>
      <c r="I1885" t="s">
        <v>7651</v>
      </c>
      <c r="J1885" t="s">
        <v>4699</v>
      </c>
      <c r="K1885" t="s">
        <v>110</v>
      </c>
      <c r="L1885" t="s">
        <v>3346</v>
      </c>
      <c r="M1885" t="s">
        <v>3344</v>
      </c>
      <c r="N1885" t="s">
        <v>3345</v>
      </c>
      <c r="O1885" t="s">
        <v>3346</v>
      </c>
      <c r="P1885" t="s">
        <v>3343</v>
      </c>
      <c r="Q1885" t="s">
        <v>3346</v>
      </c>
    </row>
    <row r="1886" spans="1:17" x14ac:dyDescent="0.25">
      <c r="A1886" t="s">
        <v>6723</v>
      </c>
      <c r="B1886" t="s">
        <v>6724</v>
      </c>
      <c r="C1886" t="s">
        <v>7602</v>
      </c>
      <c r="D1886" t="s">
        <v>7603</v>
      </c>
      <c r="E1886">
        <v>1299062</v>
      </c>
      <c r="F1886" t="s">
        <v>893</v>
      </c>
      <c r="G1886" t="s">
        <v>3497</v>
      </c>
      <c r="H1886" t="s">
        <v>4700</v>
      </c>
      <c r="I1886" t="s">
        <v>7652</v>
      </c>
      <c r="J1886" t="s">
        <v>895</v>
      </c>
      <c r="K1886" t="s">
        <v>110</v>
      </c>
      <c r="L1886" t="s">
        <v>3343</v>
      </c>
      <c r="M1886" t="s">
        <v>3344</v>
      </c>
      <c r="N1886" t="s">
        <v>3345</v>
      </c>
      <c r="O1886" t="s">
        <v>3346</v>
      </c>
      <c r="P1886" t="s">
        <v>3343</v>
      </c>
      <c r="Q1886" t="s">
        <v>3346</v>
      </c>
    </row>
    <row r="1887" spans="1:17" x14ac:dyDescent="0.25">
      <c r="A1887" t="s">
        <v>6723</v>
      </c>
      <c r="B1887" t="s">
        <v>6724</v>
      </c>
      <c r="C1887" t="s">
        <v>7602</v>
      </c>
      <c r="D1887" t="s">
        <v>7603</v>
      </c>
      <c r="E1887">
        <v>1299063</v>
      </c>
      <c r="F1887" t="s">
        <v>2185</v>
      </c>
      <c r="G1887" t="s">
        <v>3500</v>
      </c>
      <c r="H1887" t="s">
        <v>3498</v>
      </c>
      <c r="I1887" t="s">
        <v>7653</v>
      </c>
      <c r="J1887" t="s">
        <v>1579</v>
      </c>
      <c r="K1887" t="s">
        <v>110</v>
      </c>
      <c r="L1887" t="s">
        <v>3343</v>
      </c>
      <c r="M1887" t="s">
        <v>3344</v>
      </c>
      <c r="N1887" t="s">
        <v>3345</v>
      </c>
      <c r="O1887" t="s">
        <v>3346</v>
      </c>
      <c r="P1887" t="s">
        <v>3343</v>
      </c>
      <c r="Q1887" t="s">
        <v>3346</v>
      </c>
    </row>
    <row r="1888" spans="1:17" x14ac:dyDescent="0.25">
      <c r="A1888" t="s">
        <v>6723</v>
      </c>
      <c r="B1888" t="s">
        <v>6724</v>
      </c>
      <c r="C1888" t="s">
        <v>7602</v>
      </c>
      <c r="D1888" t="s">
        <v>7603</v>
      </c>
      <c r="E1888">
        <v>1299063</v>
      </c>
      <c r="F1888" t="s">
        <v>2185</v>
      </c>
      <c r="G1888" t="s">
        <v>3500</v>
      </c>
      <c r="H1888" t="s">
        <v>3498</v>
      </c>
      <c r="I1888" t="s">
        <v>7654</v>
      </c>
      <c r="J1888" t="s">
        <v>3503</v>
      </c>
      <c r="K1888" t="s">
        <v>38</v>
      </c>
      <c r="L1888" t="s">
        <v>3346</v>
      </c>
      <c r="M1888" t="s">
        <v>3344</v>
      </c>
      <c r="N1888" t="s">
        <v>3345</v>
      </c>
      <c r="O1888" t="s">
        <v>3346</v>
      </c>
      <c r="P1888" t="s">
        <v>3343</v>
      </c>
      <c r="Q1888" t="s">
        <v>3346</v>
      </c>
    </row>
    <row r="1889" spans="1:17" x14ac:dyDescent="0.25">
      <c r="A1889" t="s">
        <v>6723</v>
      </c>
      <c r="B1889" t="s">
        <v>6724</v>
      </c>
      <c r="C1889" t="s">
        <v>7602</v>
      </c>
      <c r="D1889" t="s">
        <v>7603</v>
      </c>
      <c r="E1889">
        <v>1299063</v>
      </c>
      <c r="F1889" t="s">
        <v>2185</v>
      </c>
      <c r="G1889" t="s">
        <v>3500</v>
      </c>
      <c r="H1889" t="s">
        <v>3498</v>
      </c>
      <c r="I1889" t="s">
        <v>7655</v>
      </c>
      <c r="J1889" t="s">
        <v>3505</v>
      </c>
      <c r="K1889" t="s">
        <v>110</v>
      </c>
      <c r="L1889" t="s">
        <v>3346</v>
      </c>
      <c r="M1889" t="s">
        <v>3344</v>
      </c>
      <c r="N1889" t="s">
        <v>3345</v>
      </c>
      <c r="O1889" t="s">
        <v>3346</v>
      </c>
      <c r="P1889" t="s">
        <v>3343</v>
      </c>
      <c r="Q1889" t="s">
        <v>3346</v>
      </c>
    </row>
    <row r="1890" spans="1:17" x14ac:dyDescent="0.25">
      <c r="A1890" t="s">
        <v>6723</v>
      </c>
      <c r="B1890" t="s">
        <v>6724</v>
      </c>
      <c r="C1890" t="s">
        <v>7602</v>
      </c>
      <c r="D1890" t="s">
        <v>7603</v>
      </c>
      <c r="E1890">
        <v>1299063</v>
      </c>
      <c r="F1890" t="s">
        <v>2185</v>
      </c>
      <c r="G1890" t="s">
        <v>3500</v>
      </c>
      <c r="H1890" t="s">
        <v>3498</v>
      </c>
      <c r="I1890" t="s">
        <v>7656</v>
      </c>
      <c r="J1890" t="s">
        <v>3507</v>
      </c>
      <c r="K1890" t="s">
        <v>110</v>
      </c>
      <c r="L1890" t="s">
        <v>3346</v>
      </c>
      <c r="M1890" t="s">
        <v>3344</v>
      </c>
      <c r="N1890" t="s">
        <v>3345</v>
      </c>
      <c r="O1890" t="s">
        <v>3346</v>
      </c>
      <c r="P1890" t="s">
        <v>3343</v>
      </c>
      <c r="Q1890" t="s">
        <v>3346</v>
      </c>
    </row>
    <row r="1891" spans="1:17" x14ac:dyDescent="0.25">
      <c r="A1891" t="s">
        <v>6723</v>
      </c>
      <c r="B1891" t="s">
        <v>6724</v>
      </c>
      <c r="C1891" t="s">
        <v>7602</v>
      </c>
      <c r="D1891" t="s">
        <v>7603</v>
      </c>
      <c r="E1891">
        <v>1299064</v>
      </c>
      <c r="F1891" t="s">
        <v>2542</v>
      </c>
      <c r="G1891" t="s">
        <v>5143</v>
      </c>
      <c r="H1891" t="s">
        <v>3350</v>
      </c>
      <c r="I1891" t="s">
        <v>7657</v>
      </c>
      <c r="J1891" t="s">
        <v>2544</v>
      </c>
      <c r="K1891" t="s">
        <v>110</v>
      </c>
      <c r="L1891" t="s">
        <v>3343</v>
      </c>
      <c r="M1891" t="s">
        <v>3477</v>
      </c>
      <c r="N1891" t="s">
        <v>3513</v>
      </c>
      <c r="O1891" t="s">
        <v>3346</v>
      </c>
      <c r="P1891" t="s">
        <v>3343</v>
      </c>
      <c r="Q1891" t="s">
        <v>3346</v>
      </c>
    </row>
    <row r="1892" spans="1:17" x14ac:dyDescent="0.25">
      <c r="A1892" t="s">
        <v>6723</v>
      </c>
      <c r="B1892" t="s">
        <v>6724</v>
      </c>
      <c r="C1892" t="s">
        <v>7602</v>
      </c>
      <c r="D1892" t="s">
        <v>7603</v>
      </c>
      <c r="E1892">
        <v>1299065</v>
      </c>
      <c r="F1892" t="s">
        <v>3508</v>
      </c>
      <c r="G1892" t="s">
        <v>3509</v>
      </c>
      <c r="H1892" t="s">
        <v>3510</v>
      </c>
      <c r="I1892" t="s">
        <v>7658</v>
      </c>
      <c r="J1892" t="s">
        <v>3512</v>
      </c>
      <c r="K1892" t="s">
        <v>38</v>
      </c>
      <c r="L1892" t="s">
        <v>3343</v>
      </c>
      <c r="M1892" t="s">
        <v>3477</v>
      </c>
      <c r="N1892" t="s">
        <v>3513</v>
      </c>
      <c r="O1892" t="s">
        <v>3346</v>
      </c>
      <c r="P1892" t="s">
        <v>3343</v>
      </c>
      <c r="Q1892" t="s">
        <v>3346</v>
      </c>
    </row>
    <row r="1893" spans="1:17" x14ac:dyDescent="0.25">
      <c r="A1893" t="s">
        <v>6723</v>
      </c>
      <c r="B1893" t="s">
        <v>6724</v>
      </c>
      <c r="C1893" t="s">
        <v>7602</v>
      </c>
      <c r="D1893" t="s">
        <v>7603</v>
      </c>
      <c r="E1893">
        <v>1299066</v>
      </c>
      <c r="F1893" t="s">
        <v>2347</v>
      </c>
      <c r="G1893" t="s">
        <v>3514</v>
      </c>
      <c r="H1893" t="s">
        <v>3515</v>
      </c>
      <c r="I1893" t="s">
        <v>7659</v>
      </c>
      <c r="J1893" t="s">
        <v>3517</v>
      </c>
      <c r="K1893" t="s">
        <v>110</v>
      </c>
      <c r="L1893" t="s">
        <v>3343</v>
      </c>
      <c r="M1893" t="s">
        <v>3344</v>
      </c>
      <c r="N1893" t="s">
        <v>3345</v>
      </c>
      <c r="O1893" t="s">
        <v>3346</v>
      </c>
      <c r="P1893" t="s">
        <v>3343</v>
      </c>
      <c r="Q1893" t="s">
        <v>3346</v>
      </c>
    </row>
    <row r="1894" spans="1:17" x14ac:dyDescent="0.25">
      <c r="A1894" t="s">
        <v>6723</v>
      </c>
      <c r="B1894" t="s">
        <v>6724</v>
      </c>
      <c r="C1894" t="s">
        <v>7602</v>
      </c>
      <c r="D1894" t="s">
        <v>7603</v>
      </c>
      <c r="E1894">
        <v>1299067</v>
      </c>
      <c r="F1894" t="s">
        <v>375</v>
      </c>
      <c r="G1894" t="s">
        <v>3518</v>
      </c>
      <c r="H1894" t="s">
        <v>3350</v>
      </c>
      <c r="I1894" t="s">
        <v>7660</v>
      </c>
      <c r="J1894" t="s">
        <v>154</v>
      </c>
      <c r="K1894" t="s">
        <v>110</v>
      </c>
      <c r="L1894" t="s">
        <v>3343</v>
      </c>
      <c r="M1894" t="s">
        <v>3344</v>
      </c>
      <c r="N1894" t="s">
        <v>3345</v>
      </c>
      <c r="O1894" t="s">
        <v>3346</v>
      </c>
      <c r="P1894" t="s">
        <v>3343</v>
      </c>
      <c r="Q1894" t="s">
        <v>3346</v>
      </c>
    </row>
    <row r="1895" spans="1:17" x14ac:dyDescent="0.25">
      <c r="A1895" t="s">
        <v>6723</v>
      </c>
      <c r="B1895" t="s">
        <v>6724</v>
      </c>
      <c r="C1895" t="s">
        <v>7602</v>
      </c>
      <c r="D1895" t="s">
        <v>7603</v>
      </c>
      <c r="E1895">
        <v>1299068</v>
      </c>
      <c r="F1895" t="s">
        <v>1896</v>
      </c>
      <c r="G1895" t="s">
        <v>3520</v>
      </c>
      <c r="H1895" t="s">
        <v>3350</v>
      </c>
      <c r="I1895" t="s">
        <v>7661</v>
      </c>
      <c r="J1895" t="s">
        <v>1898</v>
      </c>
      <c r="K1895" t="s">
        <v>110</v>
      </c>
      <c r="L1895" t="s">
        <v>3343</v>
      </c>
      <c r="M1895" t="s">
        <v>3344</v>
      </c>
      <c r="N1895" t="s">
        <v>3345</v>
      </c>
      <c r="O1895" t="s">
        <v>3346</v>
      </c>
      <c r="P1895" t="s">
        <v>3343</v>
      </c>
      <c r="Q1895" t="s">
        <v>3346</v>
      </c>
    </row>
    <row r="1896" spans="1:17" x14ac:dyDescent="0.25">
      <c r="A1896" t="s">
        <v>6723</v>
      </c>
      <c r="B1896" t="s">
        <v>6724</v>
      </c>
      <c r="C1896" t="s">
        <v>7602</v>
      </c>
      <c r="D1896" t="s">
        <v>7603</v>
      </c>
      <c r="E1896">
        <v>1299069</v>
      </c>
      <c r="F1896" t="s">
        <v>3522</v>
      </c>
      <c r="G1896" t="s">
        <v>3523</v>
      </c>
      <c r="H1896" t="s">
        <v>3429</v>
      </c>
      <c r="I1896" t="s">
        <v>7662</v>
      </c>
      <c r="J1896" t="s">
        <v>3522</v>
      </c>
      <c r="K1896" t="s">
        <v>110</v>
      </c>
      <c r="L1896" t="s">
        <v>3343</v>
      </c>
      <c r="M1896" t="s">
        <v>3344</v>
      </c>
      <c r="N1896" t="s">
        <v>3345</v>
      </c>
      <c r="O1896" t="s">
        <v>3346</v>
      </c>
      <c r="P1896" t="s">
        <v>3343</v>
      </c>
      <c r="Q1896" t="s">
        <v>3346</v>
      </c>
    </row>
    <row r="1897" spans="1:17" x14ac:dyDescent="0.25">
      <c r="A1897" t="s">
        <v>6723</v>
      </c>
      <c r="B1897" t="s">
        <v>6724</v>
      </c>
      <c r="C1897" t="s">
        <v>7602</v>
      </c>
      <c r="D1897" t="s">
        <v>7603</v>
      </c>
      <c r="E1897">
        <v>1299070</v>
      </c>
      <c r="F1897" t="s">
        <v>128</v>
      </c>
      <c r="G1897" t="s">
        <v>3525</v>
      </c>
      <c r="H1897" t="s">
        <v>3526</v>
      </c>
      <c r="I1897" t="s">
        <v>7663</v>
      </c>
      <c r="J1897" t="s">
        <v>935</v>
      </c>
      <c r="K1897" t="s">
        <v>110</v>
      </c>
      <c r="L1897" t="s">
        <v>3343</v>
      </c>
      <c r="M1897" t="s">
        <v>3344</v>
      </c>
      <c r="N1897" t="s">
        <v>3345</v>
      </c>
      <c r="O1897" t="s">
        <v>3346</v>
      </c>
      <c r="P1897" t="s">
        <v>3343</v>
      </c>
      <c r="Q1897" t="s">
        <v>3346</v>
      </c>
    </row>
    <row r="1898" spans="1:17" x14ac:dyDescent="0.25">
      <c r="A1898" t="s">
        <v>6723</v>
      </c>
      <c r="B1898" t="s">
        <v>6724</v>
      </c>
      <c r="C1898" t="s">
        <v>7602</v>
      </c>
      <c r="D1898" t="s">
        <v>7603</v>
      </c>
      <c r="E1898">
        <v>1299070</v>
      </c>
      <c r="F1898" t="s">
        <v>128</v>
      </c>
      <c r="G1898" t="s">
        <v>3525</v>
      </c>
      <c r="H1898" t="s">
        <v>3526</v>
      </c>
      <c r="I1898" t="s">
        <v>7664</v>
      </c>
      <c r="J1898" t="s">
        <v>1193</v>
      </c>
      <c r="K1898" t="s">
        <v>110</v>
      </c>
      <c r="L1898" t="s">
        <v>3346</v>
      </c>
      <c r="M1898" t="s">
        <v>3344</v>
      </c>
      <c r="N1898" t="s">
        <v>3345</v>
      </c>
      <c r="O1898" t="s">
        <v>3346</v>
      </c>
      <c r="P1898" t="s">
        <v>3343</v>
      </c>
      <c r="Q1898" t="s">
        <v>3346</v>
      </c>
    </row>
    <row r="1899" spans="1:17" x14ac:dyDescent="0.25">
      <c r="A1899" t="s">
        <v>6723</v>
      </c>
      <c r="B1899" t="s">
        <v>6724</v>
      </c>
      <c r="C1899" t="s">
        <v>7602</v>
      </c>
      <c r="D1899" t="s">
        <v>7603</v>
      </c>
      <c r="E1899">
        <v>1299071</v>
      </c>
      <c r="F1899" t="s">
        <v>3537</v>
      </c>
      <c r="G1899" t="s">
        <v>3538</v>
      </c>
      <c r="H1899" t="s">
        <v>2503</v>
      </c>
      <c r="I1899" t="s">
        <v>7665</v>
      </c>
      <c r="J1899" t="s">
        <v>3540</v>
      </c>
      <c r="K1899" t="s">
        <v>110</v>
      </c>
      <c r="L1899" t="s">
        <v>3343</v>
      </c>
      <c r="M1899" t="s">
        <v>3344</v>
      </c>
      <c r="N1899" t="s">
        <v>3345</v>
      </c>
      <c r="O1899" t="s">
        <v>3346</v>
      </c>
      <c r="P1899" t="s">
        <v>3343</v>
      </c>
      <c r="Q1899" t="s">
        <v>3346</v>
      </c>
    </row>
    <row r="1900" spans="1:17" x14ac:dyDescent="0.25">
      <c r="A1900" t="s">
        <v>6723</v>
      </c>
      <c r="B1900" t="s">
        <v>6724</v>
      </c>
      <c r="C1900" t="s">
        <v>7602</v>
      </c>
      <c r="D1900" t="s">
        <v>7603</v>
      </c>
      <c r="E1900">
        <v>1299072</v>
      </c>
      <c r="F1900" t="s">
        <v>3541</v>
      </c>
      <c r="G1900" t="s">
        <v>3542</v>
      </c>
      <c r="H1900" t="s">
        <v>2503</v>
      </c>
      <c r="I1900" t="s">
        <v>7666</v>
      </c>
      <c r="J1900" t="s">
        <v>3544</v>
      </c>
      <c r="K1900" t="s">
        <v>110</v>
      </c>
      <c r="L1900" t="s">
        <v>3343</v>
      </c>
      <c r="M1900" t="s">
        <v>3344</v>
      </c>
      <c r="N1900" t="s">
        <v>3345</v>
      </c>
      <c r="O1900" t="s">
        <v>3346</v>
      </c>
      <c r="P1900" t="s">
        <v>3343</v>
      </c>
      <c r="Q1900" t="s">
        <v>3346</v>
      </c>
    </row>
    <row r="1901" spans="1:17" x14ac:dyDescent="0.25">
      <c r="A1901" t="s">
        <v>7667</v>
      </c>
      <c r="B1901" t="s">
        <v>2511</v>
      </c>
      <c r="C1901" t="s">
        <v>7668</v>
      </c>
      <c r="D1901" t="s">
        <v>7669</v>
      </c>
      <c r="E1901">
        <v>1301001</v>
      </c>
      <c r="F1901" t="s">
        <v>7670</v>
      </c>
      <c r="G1901" t="s">
        <v>7671</v>
      </c>
      <c r="H1901" t="s">
        <v>3350</v>
      </c>
      <c r="I1901" t="s">
        <v>7672</v>
      </c>
      <c r="J1901" t="s">
        <v>7673</v>
      </c>
      <c r="K1901" t="s">
        <v>110</v>
      </c>
      <c r="L1901" t="s">
        <v>3343</v>
      </c>
      <c r="M1901" t="s">
        <v>3477</v>
      </c>
      <c r="N1901" t="s">
        <v>3478</v>
      </c>
      <c r="O1901" t="s">
        <v>3346</v>
      </c>
      <c r="P1901" t="s">
        <v>3343</v>
      </c>
      <c r="Q1901" t="s">
        <v>3346</v>
      </c>
    </row>
    <row r="1902" spans="1:17" x14ac:dyDescent="0.25">
      <c r="A1902" t="s">
        <v>7667</v>
      </c>
      <c r="B1902" t="s">
        <v>2511</v>
      </c>
      <c r="C1902" t="s">
        <v>7668</v>
      </c>
      <c r="D1902" t="s">
        <v>7669</v>
      </c>
      <c r="E1902">
        <v>1301001</v>
      </c>
      <c r="F1902" t="s">
        <v>7670</v>
      </c>
      <c r="G1902" t="s">
        <v>7671</v>
      </c>
      <c r="H1902" t="s">
        <v>3350</v>
      </c>
      <c r="I1902" t="s">
        <v>7674</v>
      </c>
      <c r="J1902" t="s">
        <v>7675</v>
      </c>
      <c r="K1902" t="s">
        <v>110</v>
      </c>
      <c r="L1902" t="s">
        <v>3346</v>
      </c>
      <c r="M1902" t="s">
        <v>3477</v>
      </c>
      <c r="N1902" t="s">
        <v>3478</v>
      </c>
      <c r="O1902" t="s">
        <v>3346</v>
      </c>
      <c r="P1902" t="s">
        <v>3343</v>
      </c>
      <c r="Q1902" t="s">
        <v>3346</v>
      </c>
    </row>
    <row r="1903" spans="1:17" x14ac:dyDescent="0.25">
      <c r="A1903" t="s">
        <v>7667</v>
      </c>
      <c r="B1903" t="s">
        <v>2511</v>
      </c>
      <c r="C1903" t="s">
        <v>7668</v>
      </c>
      <c r="D1903" t="s">
        <v>7669</v>
      </c>
      <c r="E1903">
        <v>1301001</v>
      </c>
      <c r="F1903" t="s">
        <v>7670</v>
      </c>
      <c r="G1903" t="s">
        <v>7671</v>
      </c>
      <c r="H1903" t="s">
        <v>3350</v>
      </c>
      <c r="I1903" t="s">
        <v>7676</v>
      </c>
      <c r="J1903" t="s">
        <v>7677</v>
      </c>
      <c r="K1903" t="s">
        <v>110</v>
      </c>
      <c r="L1903" t="s">
        <v>3346</v>
      </c>
      <c r="M1903" t="s">
        <v>3477</v>
      </c>
      <c r="N1903" t="s">
        <v>3478</v>
      </c>
      <c r="O1903" t="s">
        <v>3346</v>
      </c>
      <c r="P1903" t="s">
        <v>3343</v>
      </c>
      <c r="Q1903" t="s">
        <v>3346</v>
      </c>
    </row>
    <row r="1904" spans="1:17" x14ac:dyDescent="0.25">
      <c r="A1904" t="s">
        <v>7667</v>
      </c>
      <c r="B1904" t="s">
        <v>2511</v>
      </c>
      <c r="C1904" t="s">
        <v>7668</v>
      </c>
      <c r="D1904" t="s">
        <v>7669</v>
      </c>
      <c r="E1904">
        <v>1301001</v>
      </c>
      <c r="F1904" t="s">
        <v>7670</v>
      </c>
      <c r="G1904" t="s">
        <v>7671</v>
      </c>
      <c r="H1904" t="s">
        <v>3350</v>
      </c>
      <c r="I1904" t="s">
        <v>7678</v>
      </c>
      <c r="J1904" t="s">
        <v>7679</v>
      </c>
      <c r="K1904" t="s">
        <v>110</v>
      </c>
      <c r="L1904" t="s">
        <v>3346</v>
      </c>
      <c r="M1904" t="s">
        <v>3477</v>
      </c>
      <c r="N1904" t="s">
        <v>3478</v>
      </c>
      <c r="O1904" t="s">
        <v>3346</v>
      </c>
      <c r="P1904" t="s">
        <v>3343</v>
      </c>
      <c r="Q1904" t="s">
        <v>3346</v>
      </c>
    </row>
    <row r="1905" spans="1:17" x14ac:dyDescent="0.25">
      <c r="A1905" t="s">
        <v>7667</v>
      </c>
      <c r="B1905" t="s">
        <v>2511</v>
      </c>
      <c r="C1905" t="s">
        <v>7668</v>
      </c>
      <c r="D1905" t="s">
        <v>7669</v>
      </c>
      <c r="E1905">
        <v>1301002</v>
      </c>
      <c r="F1905" t="s">
        <v>375</v>
      </c>
      <c r="G1905" t="s">
        <v>7680</v>
      </c>
      <c r="H1905" t="s">
        <v>3350</v>
      </c>
      <c r="I1905" t="s">
        <v>7681</v>
      </c>
      <c r="J1905" t="s">
        <v>7682</v>
      </c>
      <c r="K1905" t="s">
        <v>110</v>
      </c>
      <c r="L1905" t="s">
        <v>3343</v>
      </c>
      <c r="M1905" t="s">
        <v>3477</v>
      </c>
      <c r="N1905" t="s">
        <v>3478</v>
      </c>
      <c r="O1905" t="s">
        <v>3346</v>
      </c>
      <c r="P1905" t="s">
        <v>3343</v>
      </c>
      <c r="Q1905" t="s">
        <v>3346</v>
      </c>
    </row>
    <row r="1906" spans="1:17" x14ac:dyDescent="0.25">
      <c r="A1906" t="s">
        <v>7667</v>
      </c>
      <c r="B1906" t="s">
        <v>2511</v>
      </c>
      <c r="C1906" t="s">
        <v>7668</v>
      </c>
      <c r="D1906" t="s">
        <v>7669</v>
      </c>
      <c r="E1906">
        <v>1301002</v>
      </c>
      <c r="F1906" t="s">
        <v>375</v>
      </c>
      <c r="G1906" t="s">
        <v>7680</v>
      </c>
      <c r="H1906" t="s">
        <v>3350</v>
      </c>
      <c r="I1906" t="s">
        <v>7683</v>
      </c>
      <c r="J1906" t="s">
        <v>7684</v>
      </c>
      <c r="K1906" t="s">
        <v>110</v>
      </c>
      <c r="L1906" t="s">
        <v>3346</v>
      </c>
      <c r="M1906" t="s">
        <v>3477</v>
      </c>
      <c r="N1906" t="s">
        <v>3478</v>
      </c>
      <c r="O1906" t="s">
        <v>3346</v>
      </c>
      <c r="P1906" t="s">
        <v>3343</v>
      </c>
      <c r="Q1906" t="s">
        <v>3346</v>
      </c>
    </row>
    <row r="1907" spans="1:17" x14ac:dyDescent="0.25">
      <c r="A1907" t="s">
        <v>7667</v>
      </c>
      <c r="B1907" t="s">
        <v>2511</v>
      </c>
      <c r="C1907" t="s">
        <v>7668</v>
      </c>
      <c r="D1907" t="s">
        <v>7669</v>
      </c>
      <c r="E1907">
        <v>1301002</v>
      </c>
      <c r="F1907" t="s">
        <v>375</v>
      </c>
      <c r="G1907" t="s">
        <v>7680</v>
      </c>
      <c r="H1907" t="s">
        <v>3350</v>
      </c>
      <c r="I1907" t="s">
        <v>7685</v>
      </c>
      <c r="J1907" t="s">
        <v>7686</v>
      </c>
      <c r="K1907" t="s">
        <v>110</v>
      </c>
      <c r="L1907" t="s">
        <v>3346</v>
      </c>
      <c r="M1907" t="s">
        <v>3477</v>
      </c>
      <c r="N1907" t="s">
        <v>3478</v>
      </c>
      <c r="O1907" t="s">
        <v>3346</v>
      </c>
      <c r="P1907" t="s">
        <v>3343</v>
      </c>
      <c r="Q1907" t="s">
        <v>3346</v>
      </c>
    </row>
    <row r="1908" spans="1:17" x14ac:dyDescent="0.25">
      <c r="A1908" t="s">
        <v>7667</v>
      </c>
      <c r="B1908" t="s">
        <v>2511</v>
      </c>
      <c r="C1908" t="s">
        <v>7668</v>
      </c>
      <c r="D1908" t="s">
        <v>7669</v>
      </c>
      <c r="E1908">
        <v>1301003</v>
      </c>
      <c r="F1908" t="s">
        <v>102</v>
      </c>
      <c r="G1908" t="s">
        <v>7687</v>
      </c>
      <c r="H1908" t="s">
        <v>3350</v>
      </c>
      <c r="I1908" t="s">
        <v>7688</v>
      </c>
      <c r="J1908" t="s">
        <v>7689</v>
      </c>
      <c r="K1908" t="s">
        <v>110</v>
      </c>
      <c r="L1908" t="s">
        <v>3343</v>
      </c>
      <c r="M1908" t="s">
        <v>3477</v>
      </c>
      <c r="N1908" t="s">
        <v>3478</v>
      </c>
      <c r="O1908" t="s">
        <v>3346</v>
      </c>
      <c r="P1908" t="s">
        <v>3343</v>
      </c>
      <c r="Q1908" t="s">
        <v>3346</v>
      </c>
    </row>
    <row r="1909" spans="1:17" x14ac:dyDescent="0.25">
      <c r="A1909" t="s">
        <v>7667</v>
      </c>
      <c r="B1909" t="s">
        <v>2511</v>
      </c>
      <c r="C1909" t="s">
        <v>7668</v>
      </c>
      <c r="D1909" t="s">
        <v>7669</v>
      </c>
      <c r="E1909">
        <v>1301004</v>
      </c>
      <c r="F1909" t="s">
        <v>51</v>
      </c>
      <c r="G1909" t="s">
        <v>7690</v>
      </c>
      <c r="H1909" t="s">
        <v>3350</v>
      </c>
      <c r="I1909" t="s">
        <v>7691</v>
      </c>
      <c r="J1909" t="s">
        <v>7692</v>
      </c>
      <c r="K1909" t="s">
        <v>110</v>
      </c>
      <c r="L1909" t="s">
        <v>3343</v>
      </c>
      <c r="M1909" t="s">
        <v>3477</v>
      </c>
      <c r="N1909" t="s">
        <v>3478</v>
      </c>
      <c r="O1909" t="s">
        <v>3346</v>
      </c>
      <c r="P1909" t="s">
        <v>3343</v>
      </c>
      <c r="Q1909" t="s">
        <v>3346</v>
      </c>
    </row>
    <row r="1910" spans="1:17" x14ac:dyDescent="0.25">
      <c r="A1910" t="s">
        <v>7667</v>
      </c>
      <c r="B1910" t="s">
        <v>2511</v>
      </c>
      <c r="C1910" t="s">
        <v>7668</v>
      </c>
      <c r="D1910" t="s">
        <v>7669</v>
      </c>
      <c r="E1910">
        <v>1301004</v>
      </c>
      <c r="F1910" t="s">
        <v>51</v>
      </c>
      <c r="G1910" t="s">
        <v>7690</v>
      </c>
      <c r="H1910" t="s">
        <v>3350</v>
      </c>
      <c r="I1910" t="s">
        <v>7693</v>
      </c>
      <c r="J1910" t="s">
        <v>7694</v>
      </c>
      <c r="K1910" t="s">
        <v>110</v>
      </c>
      <c r="L1910" t="s">
        <v>3346</v>
      </c>
      <c r="M1910" t="s">
        <v>3477</v>
      </c>
      <c r="N1910" t="s">
        <v>3478</v>
      </c>
      <c r="O1910" t="s">
        <v>3346</v>
      </c>
      <c r="P1910" t="s">
        <v>3343</v>
      </c>
      <c r="Q1910" t="s">
        <v>3346</v>
      </c>
    </row>
    <row r="1911" spans="1:17" x14ac:dyDescent="0.25">
      <c r="A1911" t="s">
        <v>7667</v>
      </c>
      <c r="B1911" t="s">
        <v>2511</v>
      </c>
      <c r="C1911" t="s">
        <v>7668</v>
      </c>
      <c r="D1911" t="s">
        <v>7669</v>
      </c>
      <c r="E1911">
        <v>1301004</v>
      </c>
      <c r="F1911" t="s">
        <v>51</v>
      </c>
      <c r="G1911" t="s">
        <v>7690</v>
      </c>
      <c r="H1911" t="s">
        <v>3350</v>
      </c>
      <c r="I1911" t="s">
        <v>7695</v>
      </c>
      <c r="J1911" t="s">
        <v>7696</v>
      </c>
      <c r="K1911" t="s">
        <v>110</v>
      </c>
      <c r="L1911" t="s">
        <v>3346</v>
      </c>
      <c r="M1911" t="s">
        <v>3477</v>
      </c>
      <c r="N1911" t="s">
        <v>3478</v>
      </c>
      <c r="O1911" t="s">
        <v>3346</v>
      </c>
      <c r="P1911" t="s">
        <v>3343</v>
      </c>
      <c r="Q1911" t="s">
        <v>3346</v>
      </c>
    </row>
    <row r="1912" spans="1:17" x14ac:dyDescent="0.25">
      <c r="A1912" t="s">
        <v>7667</v>
      </c>
      <c r="B1912" t="s">
        <v>2511</v>
      </c>
      <c r="C1912" t="s">
        <v>7668</v>
      </c>
      <c r="D1912" t="s">
        <v>7669</v>
      </c>
      <c r="E1912">
        <v>1301004</v>
      </c>
      <c r="F1912" t="s">
        <v>51</v>
      </c>
      <c r="G1912" t="s">
        <v>7690</v>
      </c>
      <c r="H1912" t="s">
        <v>3350</v>
      </c>
      <c r="I1912" t="s">
        <v>7697</v>
      </c>
      <c r="J1912" t="s">
        <v>7698</v>
      </c>
      <c r="K1912" t="s">
        <v>110</v>
      </c>
      <c r="L1912" t="s">
        <v>3346</v>
      </c>
      <c r="M1912" t="s">
        <v>3477</v>
      </c>
      <c r="N1912" t="s">
        <v>3478</v>
      </c>
      <c r="O1912" t="s">
        <v>3346</v>
      </c>
      <c r="P1912" t="s">
        <v>3343</v>
      </c>
      <c r="Q1912" t="s">
        <v>3346</v>
      </c>
    </row>
    <row r="1913" spans="1:17" x14ac:dyDescent="0.25">
      <c r="A1913" t="s">
        <v>7667</v>
      </c>
      <c r="B1913" t="s">
        <v>2511</v>
      </c>
      <c r="C1913" t="s">
        <v>7668</v>
      </c>
      <c r="D1913" t="s">
        <v>7669</v>
      </c>
      <c r="E1913">
        <v>1301005</v>
      </c>
      <c r="F1913" t="s">
        <v>7699</v>
      </c>
      <c r="G1913" t="s">
        <v>7700</v>
      </c>
      <c r="H1913" t="s">
        <v>7701</v>
      </c>
      <c r="I1913" t="s">
        <v>7702</v>
      </c>
      <c r="J1913" t="s">
        <v>7703</v>
      </c>
      <c r="K1913" t="s">
        <v>110</v>
      </c>
      <c r="L1913" t="s">
        <v>3343</v>
      </c>
      <c r="M1913" t="s">
        <v>3344</v>
      </c>
      <c r="N1913" t="s">
        <v>3345</v>
      </c>
      <c r="O1913" t="s">
        <v>3346</v>
      </c>
      <c r="P1913" t="s">
        <v>3343</v>
      </c>
      <c r="Q1913" t="s">
        <v>3346</v>
      </c>
    </row>
    <row r="1914" spans="1:17" x14ac:dyDescent="0.25">
      <c r="A1914" t="s">
        <v>7667</v>
      </c>
      <c r="B1914" t="s">
        <v>2511</v>
      </c>
      <c r="C1914" t="s">
        <v>7668</v>
      </c>
      <c r="D1914" t="s">
        <v>7669</v>
      </c>
      <c r="E1914">
        <v>1301007</v>
      </c>
      <c r="F1914" t="s">
        <v>7704</v>
      </c>
      <c r="G1914" t="s">
        <v>7705</v>
      </c>
      <c r="H1914" t="s">
        <v>7706</v>
      </c>
      <c r="I1914" t="s">
        <v>7707</v>
      </c>
      <c r="J1914" t="s">
        <v>7708</v>
      </c>
      <c r="K1914" t="s">
        <v>110</v>
      </c>
      <c r="L1914" t="s">
        <v>3343</v>
      </c>
      <c r="M1914" t="s">
        <v>3477</v>
      </c>
      <c r="N1914" t="s">
        <v>3603</v>
      </c>
      <c r="O1914" t="s">
        <v>3346</v>
      </c>
      <c r="P1914" t="s">
        <v>3343</v>
      </c>
      <c r="Q1914" t="s">
        <v>3346</v>
      </c>
    </row>
    <row r="1915" spans="1:17" x14ac:dyDescent="0.25">
      <c r="A1915" t="s">
        <v>7667</v>
      </c>
      <c r="B1915" t="s">
        <v>2511</v>
      </c>
      <c r="C1915" t="s">
        <v>7668</v>
      </c>
      <c r="D1915" t="s">
        <v>7669</v>
      </c>
      <c r="E1915">
        <v>1301008</v>
      </c>
      <c r="F1915" t="s">
        <v>867</v>
      </c>
      <c r="G1915" t="s">
        <v>3481</v>
      </c>
      <c r="H1915" t="s">
        <v>3350</v>
      </c>
      <c r="I1915" t="s">
        <v>7709</v>
      </c>
      <c r="J1915" t="s">
        <v>1217</v>
      </c>
      <c r="K1915" t="s">
        <v>110</v>
      </c>
      <c r="L1915" t="s">
        <v>3343</v>
      </c>
      <c r="M1915" t="s">
        <v>3477</v>
      </c>
      <c r="N1915" t="s">
        <v>3603</v>
      </c>
      <c r="O1915" t="s">
        <v>3346</v>
      </c>
      <c r="P1915" t="s">
        <v>3343</v>
      </c>
      <c r="Q1915" t="s">
        <v>3346</v>
      </c>
    </row>
    <row r="1916" spans="1:17" x14ac:dyDescent="0.25">
      <c r="A1916" t="s">
        <v>7667</v>
      </c>
      <c r="B1916" t="s">
        <v>2511</v>
      </c>
      <c r="C1916" t="s">
        <v>7668</v>
      </c>
      <c r="D1916" t="s">
        <v>7669</v>
      </c>
      <c r="E1916">
        <v>1301009</v>
      </c>
      <c r="F1916" t="s">
        <v>1408</v>
      </c>
      <c r="G1916" t="s">
        <v>3497</v>
      </c>
      <c r="H1916" t="s">
        <v>3498</v>
      </c>
      <c r="I1916" t="s">
        <v>7710</v>
      </c>
      <c r="J1916" t="s">
        <v>895</v>
      </c>
      <c r="K1916" t="s">
        <v>110</v>
      </c>
      <c r="L1916" t="s">
        <v>3343</v>
      </c>
      <c r="M1916" t="s">
        <v>3344</v>
      </c>
      <c r="N1916" t="s">
        <v>3360</v>
      </c>
      <c r="O1916" t="s">
        <v>3346</v>
      </c>
      <c r="P1916" t="s">
        <v>3343</v>
      </c>
      <c r="Q1916" t="s">
        <v>3346</v>
      </c>
    </row>
    <row r="1917" spans="1:17" x14ac:dyDescent="0.25">
      <c r="A1917" t="s">
        <v>7667</v>
      </c>
      <c r="B1917" t="s">
        <v>2511</v>
      </c>
      <c r="C1917" t="s">
        <v>7668</v>
      </c>
      <c r="D1917" t="s">
        <v>7669</v>
      </c>
      <c r="E1917">
        <v>1301010</v>
      </c>
      <c r="F1917" t="s">
        <v>3508</v>
      </c>
      <c r="G1917" t="s">
        <v>3996</v>
      </c>
      <c r="H1917" t="s">
        <v>3510</v>
      </c>
      <c r="I1917" t="s">
        <v>7711</v>
      </c>
      <c r="J1917" t="s">
        <v>3998</v>
      </c>
      <c r="K1917" t="s">
        <v>38</v>
      </c>
      <c r="L1917" t="s">
        <v>3343</v>
      </c>
      <c r="M1917" t="s">
        <v>4108</v>
      </c>
      <c r="N1917" t="s">
        <v>7712</v>
      </c>
      <c r="O1917" t="s">
        <v>3346</v>
      </c>
      <c r="P1917" t="s">
        <v>3343</v>
      </c>
      <c r="Q1917" t="s">
        <v>3346</v>
      </c>
    </row>
    <row r="1918" spans="1:17" x14ac:dyDescent="0.25">
      <c r="A1918" t="s">
        <v>7667</v>
      </c>
      <c r="B1918" t="s">
        <v>2511</v>
      </c>
      <c r="C1918" t="s">
        <v>7668</v>
      </c>
      <c r="D1918" t="s">
        <v>7669</v>
      </c>
      <c r="E1918">
        <v>1301011</v>
      </c>
      <c r="F1918" t="s">
        <v>757</v>
      </c>
      <c r="G1918" t="s">
        <v>7713</v>
      </c>
      <c r="H1918" t="s">
        <v>3350</v>
      </c>
      <c r="I1918" t="s">
        <v>7714</v>
      </c>
      <c r="J1918" t="s">
        <v>7715</v>
      </c>
      <c r="K1918" t="s">
        <v>110</v>
      </c>
      <c r="L1918" t="s">
        <v>3343</v>
      </c>
      <c r="M1918" t="s">
        <v>3477</v>
      </c>
      <c r="N1918" t="s">
        <v>3478</v>
      </c>
      <c r="O1918" t="s">
        <v>3346</v>
      </c>
      <c r="P1918" t="s">
        <v>3343</v>
      </c>
      <c r="Q1918" t="s">
        <v>3346</v>
      </c>
    </row>
    <row r="1919" spans="1:17" x14ac:dyDescent="0.25">
      <c r="A1919" t="s">
        <v>7667</v>
      </c>
      <c r="B1919" t="s">
        <v>2511</v>
      </c>
      <c r="C1919" t="s">
        <v>7668</v>
      </c>
      <c r="D1919" t="s">
        <v>7669</v>
      </c>
      <c r="E1919">
        <v>1301011</v>
      </c>
      <c r="F1919" t="s">
        <v>757</v>
      </c>
      <c r="G1919" t="s">
        <v>7713</v>
      </c>
      <c r="H1919" t="s">
        <v>3350</v>
      </c>
      <c r="I1919" t="s">
        <v>7716</v>
      </c>
      <c r="J1919" t="s">
        <v>7717</v>
      </c>
      <c r="K1919" t="s">
        <v>110</v>
      </c>
      <c r="L1919" t="s">
        <v>3346</v>
      </c>
      <c r="M1919" t="s">
        <v>3477</v>
      </c>
      <c r="N1919" t="s">
        <v>3478</v>
      </c>
      <c r="O1919" t="s">
        <v>3346</v>
      </c>
      <c r="P1919" t="s">
        <v>3343</v>
      </c>
      <c r="Q1919" t="s">
        <v>3346</v>
      </c>
    </row>
    <row r="1920" spans="1:17" x14ac:dyDescent="0.25">
      <c r="A1920" t="s">
        <v>7667</v>
      </c>
      <c r="B1920" t="s">
        <v>2511</v>
      </c>
      <c r="C1920" t="s">
        <v>7668</v>
      </c>
      <c r="D1920" t="s">
        <v>7669</v>
      </c>
      <c r="E1920">
        <v>1301016</v>
      </c>
      <c r="F1920" t="s">
        <v>7718</v>
      </c>
      <c r="H1920" t="s">
        <v>3350</v>
      </c>
      <c r="I1920" t="s">
        <v>7719</v>
      </c>
      <c r="J1920" t="s">
        <v>7720</v>
      </c>
      <c r="K1920" t="s">
        <v>110</v>
      </c>
      <c r="L1920" t="s">
        <v>3343</v>
      </c>
      <c r="M1920" t="s">
        <v>3344</v>
      </c>
      <c r="N1920" t="s">
        <v>7721</v>
      </c>
      <c r="O1920" t="s">
        <v>3346</v>
      </c>
      <c r="P1920" t="s">
        <v>3343</v>
      </c>
      <c r="Q1920" t="s">
        <v>3346</v>
      </c>
    </row>
    <row r="1921" spans="1:17" x14ac:dyDescent="0.25">
      <c r="A1921" t="s">
        <v>7667</v>
      </c>
      <c r="B1921" t="s">
        <v>2511</v>
      </c>
      <c r="C1921" t="s">
        <v>7668</v>
      </c>
      <c r="D1921" t="s">
        <v>7669</v>
      </c>
      <c r="E1921">
        <v>1301017</v>
      </c>
      <c r="F1921" t="s">
        <v>7722</v>
      </c>
      <c r="G1921" t="s">
        <v>7723</v>
      </c>
      <c r="H1921" t="s">
        <v>2503</v>
      </c>
      <c r="I1921" t="s">
        <v>7724</v>
      </c>
      <c r="J1921" t="s">
        <v>895</v>
      </c>
      <c r="K1921" t="s">
        <v>110</v>
      </c>
      <c r="L1921" t="s">
        <v>3343</v>
      </c>
      <c r="M1921" t="s">
        <v>3344</v>
      </c>
      <c r="N1921" t="s">
        <v>3360</v>
      </c>
      <c r="O1921" t="s">
        <v>3346</v>
      </c>
      <c r="P1921" t="s">
        <v>3343</v>
      </c>
      <c r="Q1921" t="s">
        <v>3346</v>
      </c>
    </row>
    <row r="1922" spans="1:17" x14ac:dyDescent="0.25">
      <c r="A1922" t="s">
        <v>7667</v>
      </c>
      <c r="B1922" t="s">
        <v>2511</v>
      </c>
      <c r="C1922" t="s">
        <v>7668</v>
      </c>
      <c r="D1922" t="s">
        <v>7669</v>
      </c>
      <c r="E1922">
        <v>1301018</v>
      </c>
      <c r="F1922" t="s">
        <v>7725</v>
      </c>
      <c r="G1922" t="s">
        <v>7726</v>
      </c>
      <c r="H1922" t="s">
        <v>2503</v>
      </c>
      <c r="I1922" t="s">
        <v>7727</v>
      </c>
      <c r="J1922" t="s">
        <v>1579</v>
      </c>
      <c r="K1922" t="s">
        <v>110</v>
      </c>
      <c r="L1922" t="s">
        <v>3343</v>
      </c>
      <c r="M1922" t="s">
        <v>3344</v>
      </c>
      <c r="N1922" t="s">
        <v>3360</v>
      </c>
      <c r="O1922" t="s">
        <v>3346</v>
      </c>
      <c r="P1922" t="s">
        <v>3343</v>
      </c>
      <c r="Q1922" t="s">
        <v>3346</v>
      </c>
    </row>
    <row r="1923" spans="1:17" x14ac:dyDescent="0.25">
      <c r="A1923" t="s">
        <v>7667</v>
      </c>
      <c r="B1923" t="s">
        <v>2511</v>
      </c>
      <c r="C1923" t="s">
        <v>7668</v>
      </c>
      <c r="D1923" t="s">
        <v>7669</v>
      </c>
      <c r="E1923">
        <v>1301020</v>
      </c>
      <c r="F1923" t="s">
        <v>7728</v>
      </c>
      <c r="G1923" t="s">
        <v>7729</v>
      </c>
      <c r="H1923" t="s">
        <v>6617</v>
      </c>
      <c r="I1923" t="s">
        <v>7730</v>
      </c>
      <c r="J1923" t="s">
        <v>7731</v>
      </c>
      <c r="K1923" t="s">
        <v>110</v>
      </c>
      <c r="L1923" t="s">
        <v>3343</v>
      </c>
      <c r="M1923" t="s">
        <v>3477</v>
      </c>
      <c r="N1923" t="s">
        <v>3603</v>
      </c>
      <c r="O1923" t="s">
        <v>3346</v>
      </c>
      <c r="P1923" t="s">
        <v>3343</v>
      </c>
      <c r="Q1923" t="s">
        <v>3346</v>
      </c>
    </row>
    <row r="1924" spans="1:17" x14ac:dyDescent="0.25">
      <c r="A1924" t="s">
        <v>7667</v>
      </c>
      <c r="B1924" t="s">
        <v>2511</v>
      </c>
      <c r="C1924" t="s">
        <v>7668</v>
      </c>
      <c r="D1924" t="s">
        <v>7669</v>
      </c>
      <c r="E1924">
        <v>1301021</v>
      </c>
      <c r="F1924" t="s">
        <v>7732</v>
      </c>
      <c r="G1924" t="s">
        <v>7733</v>
      </c>
      <c r="H1924" t="s">
        <v>7734</v>
      </c>
      <c r="I1924" t="s">
        <v>7735</v>
      </c>
      <c r="J1924" t="s">
        <v>7736</v>
      </c>
      <c r="K1924" t="s">
        <v>110</v>
      </c>
      <c r="L1924" t="s">
        <v>3343</v>
      </c>
      <c r="M1924" t="s">
        <v>3344</v>
      </c>
      <c r="N1924" t="s">
        <v>3345</v>
      </c>
      <c r="O1924" t="s">
        <v>3346</v>
      </c>
      <c r="P1924" t="s">
        <v>3343</v>
      </c>
      <c r="Q1924" t="s">
        <v>3346</v>
      </c>
    </row>
    <row r="1925" spans="1:17" x14ac:dyDescent="0.25">
      <c r="A1925" t="s">
        <v>7667</v>
      </c>
      <c r="B1925" t="s">
        <v>2511</v>
      </c>
      <c r="C1925" t="s">
        <v>7668</v>
      </c>
      <c r="D1925" t="s">
        <v>7669</v>
      </c>
      <c r="E1925">
        <v>1301024</v>
      </c>
      <c r="F1925" t="s">
        <v>7737</v>
      </c>
      <c r="G1925" t="s">
        <v>7738</v>
      </c>
      <c r="H1925" t="s">
        <v>1609</v>
      </c>
      <c r="I1925" t="s">
        <v>7739</v>
      </c>
      <c r="J1925" t="s">
        <v>7740</v>
      </c>
      <c r="K1925" t="s">
        <v>110</v>
      </c>
      <c r="L1925" t="s">
        <v>3343</v>
      </c>
      <c r="M1925" t="s">
        <v>3344</v>
      </c>
      <c r="N1925" t="s">
        <v>3345</v>
      </c>
      <c r="O1925" t="s">
        <v>3346</v>
      </c>
      <c r="P1925" t="s">
        <v>3343</v>
      </c>
      <c r="Q1925" t="s">
        <v>3346</v>
      </c>
    </row>
    <row r="1926" spans="1:17" x14ac:dyDescent="0.25">
      <c r="A1926" t="s">
        <v>7667</v>
      </c>
      <c r="B1926" t="s">
        <v>2511</v>
      </c>
      <c r="C1926" t="s">
        <v>7668</v>
      </c>
      <c r="D1926" t="s">
        <v>7669</v>
      </c>
      <c r="E1926">
        <v>1301025</v>
      </c>
      <c r="F1926" t="s">
        <v>7741</v>
      </c>
      <c r="G1926" t="s">
        <v>7742</v>
      </c>
      <c r="H1926" t="s">
        <v>7743</v>
      </c>
      <c r="I1926" t="s">
        <v>7744</v>
      </c>
      <c r="J1926" t="s">
        <v>7745</v>
      </c>
      <c r="K1926" t="s">
        <v>38</v>
      </c>
      <c r="L1926" t="s">
        <v>3343</v>
      </c>
      <c r="M1926" t="s">
        <v>3477</v>
      </c>
      <c r="N1926" t="s">
        <v>3603</v>
      </c>
      <c r="O1926" t="s">
        <v>3346</v>
      </c>
      <c r="P1926" t="s">
        <v>3343</v>
      </c>
      <c r="Q1926" t="s">
        <v>3346</v>
      </c>
    </row>
    <row r="1927" spans="1:17" x14ac:dyDescent="0.25">
      <c r="A1927" t="s">
        <v>7667</v>
      </c>
      <c r="B1927" t="s">
        <v>2511</v>
      </c>
      <c r="C1927" t="s">
        <v>7668</v>
      </c>
      <c r="D1927" t="s">
        <v>7669</v>
      </c>
      <c r="E1927">
        <v>1301026</v>
      </c>
      <c r="F1927" t="s">
        <v>5727</v>
      </c>
      <c r="G1927" t="s">
        <v>4583</v>
      </c>
      <c r="H1927" t="s">
        <v>3526</v>
      </c>
      <c r="I1927" t="s">
        <v>7746</v>
      </c>
      <c r="J1927" t="s">
        <v>935</v>
      </c>
      <c r="K1927" t="s">
        <v>110</v>
      </c>
      <c r="L1927" t="s">
        <v>3343</v>
      </c>
      <c r="M1927" t="s">
        <v>3344</v>
      </c>
      <c r="N1927" t="s">
        <v>3345</v>
      </c>
      <c r="O1927" t="s">
        <v>3346</v>
      </c>
      <c r="P1927" t="s">
        <v>3346</v>
      </c>
      <c r="Q1927" t="s">
        <v>3346</v>
      </c>
    </row>
    <row r="1928" spans="1:17" x14ac:dyDescent="0.25">
      <c r="A1928" t="s">
        <v>7667</v>
      </c>
      <c r="B1928" t="s">
        <v>2511</v>
      </c>
      <c r="C1928" t="s">
        <v>7668</v>
      </c>
      <c r="D1928" t="s">
        <v>7669</v>
      </c>
      <c r="E1928">
        <v>1301027</v>
      </c>
      <c r="F1928" t="s">
        <v>4935</v>
      </c>
      <c r="G1928" t="s">
        <v>7747</v>
      </c>
      <c r="H1928" t="s">
        <v>3691</v>
      </c>
      <c r="I1928" t="s">
        <v>7748</v>
      </c>
      <c r="J1928" t="s">
        <v>4938</v>
      </c>
      <c r="K1928" t="s">
        <v>110</v>
      </c>
      <c r="L1928" t="s">
        <v>3343</v>
      </c>
      <c r="M1928" t="s">
        <v>3344</v>
      </c>
      <c r="N1928" t="s">
        <v>3345</v>
      </c>
      <c r="O1928" t="s">
        <v>3346</v>
      </c>
      <c r="P1928" t="s">
        <v>3346</v>
      </c>
      <c r="Q1928" t="s">
        <v>3346</v>
      </c>
    </row>
    <row r="1929" spans="1:17" x14ac:dyDescent="0.25">
      <c r="A1929" t="s">
        <v>7667</v>
      </c>
      <c r="B1929" t="s">
        <v>2511</v>
      </c>
      <c r="C1929" t="s">
        <v>7668</v>
      </c>
      <c r="D1929" t="s">
        <v>7669</v>
      </c>
      <c r="E1929">
        <v>1301028</v>
      </c>
      <c r="F1929" t="s">
        <v>4894</v>
      </c>
      <c r="G1929" t="s">
        <v>4927</v>
      </c>
      <c r="H1929" t="s">
        <v>4857</v>
      </c>
      <c r="I1929" t="s">
        <v>7749</v>
      </c>
      <c r="J1929" t="s">
        <v>4859</v>
      </c>
      <c r="K1929" t="s">
        <v>110</v>
      </c>
      <c r="L1929" t="s">
        <v>3343</v>
      </c>
      <c r="M1929" t="s">
        <v>3477</v>
      </c>
      <c r="N1929" t="s">
        <v>5309</v>
      </c>
      <c r="O1929" t="s">
        <v>3346</v>
      </c>
      <c r="P1929" t="s">
        <v>3346</v>
      </c>
      <c r="Q1929" t="s">
        <v>3346</v>
      </c>
    </row>
    <row r="1930" spans="1:17" x14ac:dyDescent="0.25">
      <c r="A1930" t="s">
        <v>7667</v>
      </c>
      <c r="B1930" t="s">
        <v>2511</v>
      </c>
      <c r="C1930" t="s">
        <v>7750</v>
      </c>
      <c r="D1930" t="s">
        <v>7751</v>
      </c>
      <c r="E1930">
        <v>1302001</v>
      </c>
      <c r="F1930" t="s">
        <v>7752</v>
      </c>
      <c r="G1930" t="s">
        <v>7753</v>
      </c>
      <c r="H1930" t="s">
        <v>3350</v>
      </c>
      <c r="I1930" t="s">
        <v>7754</v>
      </c>
      <c r="J1930" t="s">
        <v>7755</v>
      </c>
      <c r="K1930" t="s">
        <v>110</v>
      </c>
      <c r="L1930" t="s">
        <v>3343</v>
      </c>
      <c r="M1930" t="s">
        <v>3477</v>
      </c>
      <c r="N1930" t="s">
        <v>7004</v>
      </c>
      <c r="O1930" t="s">
        <v>3346</v>
      </c>
      <c r="P1930" t="s">
        <v>3343</v>
      </c>
      <c r="Q1930" t="s">
        <v>3346</v>
      </c>
    </row>
    <row r="1931" spans="1:17" x14ac:dyDescent="0.25">
      <c r="A1931" t="s">
        <v>7667</v>
      </c>
      <c r="B1931" t="s">
        <v>2511</v>
      </c>
      <c r="C1931" t="s">
        <v>7750</v>
      </c>
      <c r="D1931" t="s">
        <v>7751</v>
      </c>
      <c r="E1931">
        <v>1302001</v>
      </c>
      <c r="F1931" t="s">
        <v>7752</v>
      </c>
      <c r="G1931" t="s">
        <v>7753</v>
      </c>
      <c r="H1931" t="s">
        <v>3350</v>
      </c>
      <c r="I1931" t="s">
        <v>7756</v>
      </c>
      <c r="J1931" t="s">
        <v>7757</v>
      </c>
      <c r="K1931" t="s">
        <v>110</v>
      </c>
      <c r="L1931" t="s">
        <v>3346</v>
      </c>
      <c r="M1931" t="s">
        <v>3477</v>
      </c>
      <c r="N1931" t="s">
        <v>7004</v>
      </c>
      <c r="O1931" t="s">
        <v>3346</v>
      </c>
      <c r="P1931" t="s">
        <v>3343</v>
      </c>
      <c r="Q1931" t="s">
        <v>3346</v>
      </c>
    </row>
    <row r="1932" spans="1:17" x14ac:dyDescent="0.25">
      <c r="A1932" t="s">
        <v>7667</v>
      </c>
      <c r="B1932" t="s">
        <v>2511</v>
      </c>
      <c r="C1932" t="s">
        <v>7750</v>
      </c>
      <c r="D1932" t="s">
        <v>7751</v>
      </c>
      <c r="E1932">
        <v>1302001</v>
      </c>
      <c r="F1932" t="s">
        <v>7752</v>
      </c>
      <c r="G1932" t="s">
        <v>7753</v>
      </c>
      <c r="H1932" t="s">
        <v>3350</v>
      </c>
      <c r="I1932" t="s">
        <v>7758</v>
      </c>
      <c r="J1932" t="s">
        <v>7759</v>
      </c>
      <c r="K1932" t="s">
        <v>110</v>
      </c>
      <c r="L1932" t="s">
        <v>3346</v>
      </c>
      <c r="M1932" t="s">
        <v>3477</v>
      </c>
      <c r="N1932" t="s">
        <v>7004</v>
      </c>
      <c r="O1932" t="s">
        <v>3346</v>
      </c>
      <c r="P1932" t="s">
        <v>3343</v>
      </c>
      <c r="Q1932" t="s">
        <v>3346</v>
      </c>
    </row>
    <row r="1933" spans="1:17" x14ac:dyDescent="0.25">
      <c r="A1933" t="s">
        <v>7667</v>
      </c>
      <c r="B1933" t="s">
        <v>2511</v>
      </c>
      <c r="C1933" t="s">
        <v>7750</v>
      </c>
      <c r="D1933" t="s">
        <v>7751</v>
      </c>
      <c r="E1933">
        <v>1302001</v>
      </c>
      <c r="F1933" t="s">
        <v>7752</v>
      </c>
      <c r="G1933" t="s">
        <v>7753</v>
      </c>
      <c r="H1933" t="s">
        <v>3350</v>
      </c>
      <c r="I1933" t="s">
        <v>7760</v>
      </c>
      <c r="J1933" t="s">
        <v>7761</v>
      </c>
      <c r="K1933" t="s">
        <v>110</v>
      </c>
      <c r="L1933" t="s">
        <v>3346</v>
      </c>
      <c r="M1933" t="s">
        <v>3477</v>
      </c>
      <c r="N1933" t="s">
        <v>7004</v>
      </c>
      <c r="O1933" t="s">
        <v>3346</v>
      </c>
      <c r="P1933" t="s">
        <v>3343</v>
      </c>
      <c r="Q1933" t="s">
        <v>3346</v>
      </c>
    </row>
    <row r="1934" spans="1:17" x14ac:dyDescent="0.25">
      <c r="A1934" t="s">
        <v>7667</v>
      </c>
      <c r="B1934" t="s">
        <v>2511</v>
      </c>
      <c r="C1934" t="s">
        <v>7750</v>
      </c>
      <c r="D1934" t="s">
        <v>7751</v>
      </c>
      <c r="E1934">
        <v>1302001</v>
      </c>
      <c r="F1934" t="s">
        <v>7752</v>
      </c>
      <c r="G1934" t="s">
        <v>7753</v>
      </c>
      <c r="H1934" t="s">
        <v>3350</v>
      </c>
      <c r="I1934" t="s">
        <v>7762</v>
      </c>
      <c r="J1934" t="s">
        <v>7763</v>
      </c>
      <c r="K1934" t="s">
        <v>110</v>
      </c>
      <c r="L1934" t="s">
        <v>3346</v>
      </c>
      <c r="M1934" t="s">
        <v>3477</v>
      </c>
      <c r="N1934" t="s">
        <v>7004</v>
      </c>
      <c r="O1934" t="s">
        <v>3346</v>
      </c>
      <c r="P1934" t="s">
        <v>3343</v>
      </c>
      <c r="Q1934" t="s">
        <v>3346</v>
      </c>
    </row>
    <row r="1935" spans="1:17" x14ac:dyDescent="0.25">
      <c r="A1935" t="s">
        <v>7667</v>
      </c>
      <c r="B1935" t="s">
        <v>2511</v>
      </c>
      <c r="C1935" t="s">
        <v>7750</v>
      </c>
      <c r="D1935" t="s">
        <v>7751</v>
      </c>
      <c r="E1935">
        <v>1302001</v>
      </c>
      <c r="F1935" t="s">
        <v>7752</v>
      </c>
      <c r="G1935" t="s">
        <v>7753</v>
      </c>
      <c r="H1935" t="s">
        <v>3350</v>
      </c>
      <c r="I1935" t="s">
        <v>7764</v>
      </c>
      <c r="J1935" t="s">
        <v>7765</v>
      </c>
      <c r="K1935" t="s">
        <v>110</v>
      </c>
      <c r="L1935" t="s">
        <v>3346</v>
      </c>
      <c r="M1935" t="s">
        <v>3477</v>
      </c>
      <c r="N1935" t="s">
        <v>7004</v>
      </c>
      <c r="O1935" t="s">
        <v>3346</v>
      </c>
      <c r="P1935" t="s">
        <v>3343</v>
      </c>
      <c r="Q1935" t="s">
        <v>3346</v>
      </c>
    </row>
    <row r="1936" spans="1:17" x14ac:dyDescent="0.25">
      <c r="A1936" t="s">
        <v>7667</v>
      </c>
      <c r="B1936" t="s">
        <v>2511</v>
      </c>
      <c r="C1936" t="s">
        <v>7750</v>
      </c>
      <c r="D1936" t="s">
        <v>7751</v>
      </c>
      <c r="E1936">
        <v>1302001</v>
      </c>
      <c r="F1936" t="s">
        <v>7752</v>
      </c>
      <c r="G1936" t="s">
        <v>7753</v>
      </c>
      <c r="H1936" t="s">
        <v>3350</v>
      </c>
      <c r="I1936" t="s">
        <v>7766</v>
      </c>
      <c r="J1936" t="s">
        <v>7767</v>
      </c>
      <c r="K1936" t="s">
        <v>110</v>
      </c>
      <c r="L1936" t="s">
        <v>3346</v>
      </c>
      <c r="M1936" t="s">
        <v>3477</v>
      </c>
      <c r="N1936" t="s">
        <v>7004</v>
      </c>
      <c r="O1936" t="s">
        <v>3346</v>
      </c>
      <c r="P1936" t="s">
        <v>3343</v>
      </c>
      <c r="Q1936" t="s">
        <v>3346</v>
      </c>
    </row>
    <row r="1937" spans="1:17" x14ac:dyDescent="0.25">
      <c r="A1937" t="s">
        <v>7667</v>
      </c>
      <c r="B1937" t="s">
        <v>2511</v>
      </c>
      <c r="C1937" t="s">
        <v>7750</v>
      </c>
      <c r="D1937" t="s">
        <v>7751</v>
      </c>
      <c r="E1937">
        <v>1302001</v>
      </c>
      <c r="F1937" t="s">
        <v>7752</v>
      </c>
      <c r="G1937" t="s">
        <v>7753</v>
      </c>
      <c r="H1937" t="s">
        <v>3350</v>
      </c>
      <c r="I1937" t="s">
        <v>7768</v>
      </c>
      <c r="J1937" t="s">
        <v>7769</v>
      </c>
      <c r="K1937" t="s">
        <v>110</v>
      </c>
      <c r="L1937" t="s">
        <v>3346</v>
      </c>
      <c r="M1937" t="s">
        <v>3477</v>
      </c>
      <c r="N1937" t="s">
        <v>7004</v>
      </c>
      <c r="O1937" t="s">
        <v>3346</v>
      </c>
      <c r="P1937" t="s">
        <v>3343</v>
      </c>
      <c r="Q1937" t="s">
        <v>3346</v>
      </c>
    </row>
    <row r="1938" spans="1:17" x14ac:dyDescent="0.25">
      <c r="A1938" t="s">
        <v>7667</v>
      </c>
      <c r="B1938" t="s">
        <v>2511</v>
      </c>
      <c r="C1938" t="s">
        <v>7750</v>
      </c>
      <c r="D1938" t="s">
        <v>7751</v>
      </c>
      <c r="E1938">
        <v>1302002</v>
      </c>
      <c r="F1938" t="s">
        <v>7770</v>
      </c>
      <c r="G1938" t="s">
        <v>7771</v>
      </c>
      <c r="H1938" t="s">
        <v>3350</v>
      </c>
      <c r="I1938" t="s">
        <v>7772</v>
      </c>
      <c r="J1938" t="s">
        <v>7773</v>
      </c>
      <c r="K1938" t="s">
        <v>110</v>
      </c>
      <c r="L1938" t="s">
        <v>3343</v>
      </c>
      <c r="M1938" t="s">
        <v>3477</v>
      </c>
      <c r="N1938" t="s">
        <v>7004</v>
      </c>
      <c r="O1938" t="s">
        <v>3346</v>
      </c>
      <c r="P1938" t="s">
        <v>3343</v>
      </c>
      <c r="Q1938" t="s">
        <v>3346</v>
      </c>
    </row>
    <row r="1939" spans="1:17" x14ac:dyDescent="0.25">
      <c r="A1939" t="s">
        <v>7667</v>
      </c>
      <c r="B1939" t="s">
        <v>2511</v>
      </c>
      <c r="C1939" t="s">
        <v>7750</v>
      </c>
      <c r="D1939" t="s">
        <v>7751</v>
      </c>
      <c r="E1939">
        <v>1302002</v>
      </c>
      <c r="F1939" t="s">
        <v>7770</v>
      </c>
      <c r="G1939" t="s">
        <v>7771</v>
      </c>
      <c r="H1939" t="s">
        <v>3350</v>
      </c>
      <c r="I1939" t="s">
        <v>7774</v>
      </c>
      <c r="J1939" t="s">
        <v>7775</v>
      </c>
      <c r="K1939" t="s">
        <v>110</v>
      </c>
      <c r="L1939" t="s">
        <v>3346</v>
      </c>
      <c r="M1939" t="s">
        <v>3477</v>
      </c>
      <c r="N1939" t="s">
        <v>7004</v>
      </c>
      <c r="O1939" t="s">
        <v>3346</v>
      </c>
      <c r="P1939" t="s">
        <v>3343</v>
      </c>
      <c r="Q1939" t="s">
        <v>3346</v>
      </c>
    </row>
    <row r="1940" spans="1:17" x14ac:dyDescent="0.25">
      <c r="A1940" t="s">
        <v>7667</v>
      </c>
      <c r="B1940" t="s">
        <v>2511</v>
      </c>
      <c r="C1940" t="s">
        <v>7750</v>
      </c>
      <c r="D1940" t="s">
        <v>7751</v>
      </c>
      <c r="E1940">
        <v>1302002</v>
      </c>
      <c r="F1940" t="s">
        <v>7770</v>
      </c>
      <c r="G1940" t="s">
        <v>7771</v>
      </c>
      <c r="H1940" t="s">
        <v>3350</v>
      </c>
      <c r="I1940" t="s">
        <v>7776</v>
      </c>
      <c r="J1940" t="s">
        <v>7777</v>
      </c>
      <c r="K1940" t="s">
        <v>110</v>
      </c>
      <c r="L1940" t="s">
        <v>3346</v>
      </c>
      <c r="M1940" t="s">
        <v>3477</v>
      </c>
      <c r="N1940" t="s">
        <v>7004</v>
      </c>
      <c r="O1940" t="s">
        <v>3346</v>
      </c>
      <c r="P1940" t="s">
        <v>3343</v>
      </c>
      <c r="Q1940" t="s">
        <v>3346</v>
      </c>
    </row>
    <row r="1941" spans="1:17" x14ac:dyDescent="0.25">
      <c r="A1941" t="s">
        <v>7667</v>
      </c>
      <c r="B1941" t="s">
        <v>2511</v>
      </c>
      <c r="C1941" t="s">
        <v>7750</v>
      </c>
      <c r="D1941" t="s">
        <v>7751</v>
      </c>
      <c r="E1941">
        <v>1302003</v>
      </c>
      <c r="F1941" t="s">
        <v>51</v>
      </c>
      <c r="G1941" t="s">
        <v>7778</v>
      </c>
      <c r="H1941" t="s">
        <v>3350</v>
      </c>
      <c r="I1941" t="s">
        <v>7779</v>
      </c>
      <c r="J1941" t="s">
        <v>7780</v>
      </c>
      <c r="K1941" t="s">
        <v>110</v>
      </c>
      <c r="L1941" t="s">
        <v>3343</v>
      </c>
      <c r="M1941" t="s">
        <v>3477</v>
      </c>
      <c r="N1941" t="s">
        <v>7004</v>
      </c>
      <c r="O1941" t="s">
        <v>3346</v>
      </c>
      <c r="P1941" t="s">
        <v>3343</v>
      </c>
      <c r="Q1941" t="s">
        <v>3346</v>
      </c>
    </row>
    <row r="1942" spans="1:17" x14ac:dyDescent="0.25">
      <c r="A1942" t="s">
        <v>7667</v>
      </c>
      <c r="B1942" t="s">
        <v>2511</v>
      </c>
      <c r="C1942" t="s">
        <v>7750</v>
      </c>
      <c r="D1942" t="s">
        <v>7751</v>
      </c>
      <c r="E1942">
        <v>1302003</v>
      </c>
      <c r="F1942" t="s">
        <v>51</v>
      </c>
      <c r="G1942" t="s">
        <v>7778</v>
      </c>
      <c r="H1942" t="s">
        <v>3350</v>
      </c>
      <c r="I1942" t="s">
        <v>7781</v>
      </c>
      <c r="J1942" t="s">
        <v>7782</v>
      </c>
      <c r="K1942" t="s">
        <v>110</v>
      </c>
      <c r="L1942" t="s">
        <v>3346</v>
      </c>
      <c r="M1942" t="s">
        <v>3477</v>
      </c>
      <c r="N1942" t="s">
        <v>7004</v>
      </c>
      <c r="O1942" t="s">
        <v>3346</v>
      </c>
      <c r="P1942" t="s">
        <v>3343</v>
      </c>
      <c r="Q1942" t="s">
        <v>3346</v>
      </c>
    </row>
    <row r="1943" spans="1:17" x14ac:dyDescent="0.25">
      <c r="A1943" t="s">
        <v>7667</v>
      </c>
      <c r="B1943" t="s">
        <v>2511</v>
      </c>
      <c r="C1943" t="s">
        <v>7750</v>
      </c>
      <c r="D1943" t="s">
        <v>7751</v>
      </c>
      <c r="E1943">
        <v>1302003</v>
      </c>
      <c r="F1943" t="s">
        <v>51</v>
      </c>
      <c r="G1943" t="s">
        <v>7778</v>
      </c>
      <c r="H1943" t="s">
        <v>3350</v>
      </c>
      <c r="I1943" t="s">
        <v>7783</v>
      </c>
      <c r="J1943" t="s">
        <v>7784</v>
      </c>
      <c r="K1943" t="s">
        <v>110</v>
      </c>
      <c r="L1943" t="s">
        <v>3346</v>
      </c>
      <c r="M1943" t="s">
        <v>3477</v>
      </c>
      <c r="N1943" t="s">
        <v>7004</v>
      </c>
      <c r="O1943" t="s">
        <v>3346</v>
      </c>
      <c r="P1943" t="s">
        <v>3343</v>
      </c>
      <c r="Q1943" t="s">
        <v>3346</v>
      </c>
    </row>
    <row r="1944" spans="1:17" x14ac:dyDescent="0.25">
      <c r="A1944" t="s">
        <v>7667</v>
      </c>
      <c r="B1944" t="s">
        <v>2511</v>
      </c>
      <c r="C1944" t="s">
        <v>7750</v>
      </c>
      <c r="D1944" t="s">
        <v>7751</v>
      </c>
      <c r="E1944">
        <v>1302003</v>
      </c>
      <c r="F1944" t="s">
        <v>51</v>
      </c>
      <c r="G1944" t="s">
        <v>7778</v>
      </c>
      <c r="H1944" t="s">
        <v>3350</v>
      </c>
      <c r="I1944" t="s">
        <v>7785</v>
      </c>
      <c r="J1944" t="s">
        <v>7786</v>
      </c>
      <c r="K1944" t="s">
        <v>110</v>
      </c>
      <c r="L1944" t="s">
        <v>3346</v>
      </c>
      <c r="M1944" t="s">
        <v>3477</v>
      </c>
      <c r="N1944" t="s">
        <v>7004</v>
      </c>
      <c r="O1944" t="s">
        <v>3346</v>
      </c>
      <c r="P1944" t="s">
        <v>3343</v>
      </c>
      <c r="Q1944" t="s">
        <v>3346</v>
      </c>
    </row>
    <row r="1945" spans="1:17" x14ac:dyDescent="0.25">
      <c r="A1945" t="s">
        <v>7667</v>
      </c>
      <c r="B1945" t="s">
        <v>2511</v>
      </c>
      <c r="C1945" t="s">
        <v>7750</v>
      </c>
      <c r="D1945" t="s">
        <v>7751</v>
      </c>
      <c r="E1945">
        <v>1302003</v>
      </c>
      <c r="F1945" t="s">
        <v>51</v>
      </c>
      <c r="G1945" t="s">
        <v>7778</v>
      </c>
      <c r="H1945" t="s">
        <v>3350</v>
      </c>
      <c r="I1945" t="s">
        <v>7787</v>
      </c>
      <c r="J1945" t="s">
        <v>7788</v>
      </c>
      <c r="K1945" t="s">
        <v>110</v>
      </c>
      <c r="L1945" t="s">
        <v>3346</v>
      </c>
      <c r="M1945" t="s">
        <v>3477</v>
      </c>
      <c r="N1945" t="s">
        <v>7004</v>
      </c>
      <c r="O1945" t="s">
        <v>3346</v>
      </c>
      <c r="P1945" t="s">
        <v>3343</v>
      </c>
      <c r="Q1945" t="s">
        <v>3346</v>
      </c>
    </row>
    <row r="1946" spans="1:17" x14ac:dyDescent="0.25">
      <c r="A1946" t="s">
        <v>7667</v>
      </c>
      <c r="B1946" t="s">
        <v>2511</v>
      </c>
      <c r="C1946" t="s">
        <v>7750</v>
      </c>
      <c r="D1946" t="s">
        <v>7751</v>
      </c>
      <c r="E1946">
        <v>1302004</v>
      </c>
      <c r="F1946" t="s">
        <v>7789</v>
      </c>
      <c r="G1946" t="s">
        <v>7790</v>
      </c>
      <c r="H1946" t="s">
        <v>7791</v>
      </c>
      <c r="I1946" t="s">
        <v>7792</v>
      </c>
      <c r="J1946" t="s">
        <v>7793</v>
      </c>
      <c r="K1946" t="s">
        <v>110</v>
      </c>
      <c r="L1946" t="s">
        <v>3343</v>
      </c>
      <c r="M1946" t="s">
        <v>3477</v>
      </c>
      <c r="N1946" t="s">
        <v>7004</v>
      </c>
      <c r="O1946" t="s">
        <v>3346</v>
      </c>
      <c r="P1946" t="s">
        <v>3343</v>
      </c>
      <c r="Q1946" t="s">
        <v>3346</v>
      </c>
    </row>
    <row r="1947" spans="1:17" x14ac:dyDescent="0.25">
      <c r="A1947" t="s">
        <v>7667</v>
      </c>
      <c r="B1947" t="s">
        <v>2511</v>
      </c>
      <c r="C1947" t="s">
        <v>7750</v>
      </c>
      <c r="D1947" t="s">
        <v>7751</v>
      </c>
      <c r="E1947">
        <v>1302005</v>
      </c>
      <c r="F1947" t="s">
        <v>7794</v>
      </c>
      <c r="G1947" t="s">
        <v>7795</v>
      </c>
      <c r="H1947" t="s">
        <v>3634</v>
      </c>
      <c r="I1947" t="s">
        <v>7796</v>
      </c>
      <c r="J1947" t="s">
        <v>7797</v>
      </c>
      <c r="K1947" t="s">
        <v>110</v>
      </c>
      <c r="L1947" t="s">
        <v>3343</v>
      </c>
      <c r="M1947" t="s">
        <v>3344</v>
      </c>
      <c r="N1947" t="s">
        <v>3345</v>
      </c>
      <c r="O1947" t="s">
        <v>3346</v>
      </c>
      <c r="P1947" t="s">
        <v>3343</v>
      </c>
      <c r="Q1947" t="s">
        <v>3346</v>
      </c>
    </row>
    <row r="1948" spans="1:17" x14ac:dyDescent="0.25">
      <c r="A1948" t="s">
        <v>7667</v>
      </c>
      <c r="B1948" t="s">
        <v>2511</v>
      </c>
      <c r="C1948" t="s">
        <v>7750</v>
      </c>
      <c r="D1948" t="s">
        <v>7751</v>
      </c>
      <c r="E1948">
        <v>1302006</v>
      </c>
      <c r="F1948" t="s">
        <v>7798</v>
      </c>
      <c r="G1948" t="s">
        <v>7799</v>
      </c>
      <c r="H1948" t="s">
        <v>6623</v>
      </c>
      <c r="I1948" t="s">
        <v>7800</v>
      </c>
      <c r="J1948" t="s">
        <v>7801</v>
      </c>
      <c r="K1948" t="s">
        <v>110</v>
      </c>
      <c r="L1948" t="s">
        <v>3343</v>
      </c>
      <c r="M1948" t="s">
        <v>4213</v>
      </c>
      <c r="N1948" t="s">
        <v>6433</v>
      </c>
      <c r="O1948" t="s">
        <v>3346</v>
      </c>
      <c r="P1948" t="s">
        <v>3343</v>
      </c>
      <c r="Q1948" t="s">
        <v>3346</v>
      </c>
    </row>
    <row r="1949" spans="1:17" x14ac:dyDescent="0.25">
      <c r="A1949" t="s">
        <v>7667</v>
      </c>
      <c r="B1949" t="s">
        <v>2511</v>
      </c>
      <c r="C1949" t="s">
        <v>7750</v>
      </c>
      <c r="D1949" t="s">
        <v>7751</v>
      </c>
      <c r="E1949">
        <v>1302008</v>
      </c>
      <c r="F1949" t="s">
        <v>7802</v>
      </c>
      <c r="G1949" t="s">
        <v>7803</v>
      </c>
      <c r="H1949" t="s">
        <v>6623</v>
      </c>
      <c r="I1949" t="s">
        <v>7804</v>
      </c>
      <c r="J1949" t="s">
        <v>7805</v>
      </c>
      <c r="K1949" t="s">
        <v>110</v>
      </c>
      <c r="L1949" t="s">
        <v>3343</v>
      </c>
      <c r="M1949" t="s">
        <v>3570</v>
      </c>
      <c r="N1949" t="s">
        <v>7806</v>
      </c>
      <c r="O1949" t="s">
        <v>3346</v>
      </c>
      <c r="P1949" t="s">
        <v>3346</v>
      </c>
      <c r="Q1949" t="s">
        <v>3346</v>
      </c>
    </row>
    <row r="1950" spans="1:17" x14ac:dyDescent="0.25">
      <c r="A1950" t="s">
        <v>7667</v>
      </c>
      <c r="B1950" t="s">
        <v>2511</v>
      </c>
      <c r="C1950" t="s">
        <v>7750</v>
      </c>
      <c r="D1950" t="s">
        <v>7751</v>
      </c>
      <c r="E1950">
        <v>1302009</v>
      </c>
      <c r="F1950" t="s">
        <v>7807</v>
      </c>
      <c r="G1950" t="s">
        <v>7808</v>
      </c>
      <c r="H1950" t="s">
        <v>7809</v>
      </c>
      <c r="I1950" t="s">
        <v>7810</v>
      </c>
      <c r="J1950" t="s">
        <v>7811</v>
      </c>
      <c r="K1950" t="s">
        <v>110</v>
      </c>
      <c r="L1950" t="s">
        <v>3343</v>
      </c>
      <c r="M1950" t="s">
        <v>3344</v>
      </c>
      <c r="N1950" t="s">
        <v>3345</v>
      </c>
      <c r="O1950" t="s">
        <v>3346</v>
      </c>
      <c r="P1950" t="s">
        <v>3343</v>
      </c>
      <c r="Q1950" t="s">
        <v>3346</v>
      </c>
    </row>
    <row r="1951" spans="1:17" x14ac:dyDescent="0.25">
      <c r="A1951" t="s">
        <v>7667</v>
      </c>
      <c r="B1951" t="s">
        <v>2511</v>
      </c>
      <c r="C1951" t="s">
        <v>7750</v>
      </c>
      <c r="D1951" t="s">
        <v>7751</v>
      </c>
      <c r="E1951">
        <v>1302010</v>
      </c>
      <c r="F1951" t="s">
        <v>156</v>
      </c>
      <c r="G1951" t="s">
        <v>7812</v>
      </c>
      <c r="H1951" t="s">
        <v>3634</v>
      </c>
      <c r="I1951" t="s">
        <v>7813</v>
      </c>
      <c r="J1951" t="s">
        <v>2575</v>
      </c>
      <c r="K1951" t="s">
        <v>110</v>
      </c>
      <c r="L1951" t="s">
        <v>3343</v>
      </c>
      <c r="M1951" t="s">
        <v>3344</v>
      </c>
      <c r="N1951" t="s">
        <v>3345</v>
      </c>
      <c r="O1951" t="s">
        <v>3346</v>
      </c>
      <c r="P1951" t="s">
        <v>3343</v>
      </c>
      <c r="Q1951" t="s">
        <v>3346</v>
      </c>
    </row>
    <row r="1952" spans="1:17" x14ac:dyDescent="0.25">
      <c r="A1952" t="s">
        <v>7667</v>
      </c>
      <c r="B1952" t="s">
        <v>2511</v>
      </c>
      <c r="C1952" t="s">
        <v>7750</v>
      </c>
      <c r="D1952" t="s">
        <v>7751</v>
      </c>
      <c r="E1952">
        <v>1302010</v>
      </c>
      <c r="F1952" t="s">
        <v>156</v>
      </c>
      <c r="G1952" t="s">
        <v>7812</v>
      </c>
      <c r="H1952" t="s">
        <v>3634</v>
      </c>
      <c r="I1952" t="s">
        <v>7814</v>
      </c>
      <c r="J1952" t="s">
        <v>7815</v>
      </c>
      <c r="K1952" t="s">
        <v>110</v>
      </c>
      <c r="L1952" t="s">
        <v>3346</v>
      </c>
      <c r="M1952" t="s">
        <v>3344</v>
      </c>
      <c r="N1952" t="s">
        <v>3345</v>
      </c>
      <c r="O1952" t="s">
        <v>3346</v>
      </c>
      <c r="P1952" t="s">
        <v>3343</v>
      </c>
      <c r="Q1952" t="s">
        <v>3346</v>
      </c>
    </row>
    <row r="1953" spans="1:17" x14ac:dyDescent="0.25">
      <c r="A1953" t="s">
        <v>7667</v>
      </c>
      <c r="B1953" t="s">
        <v>2511</v>
      </c>
      <c r="C1953" t="s">
        <v>7750</v>
      </c>
      <c r="D1953" t="s">
        <v>7751</v>
      </c>
      <c r="E1953">
        <v>1302010</v>
      </c>
      <c r="F1953" t="s">
        <v>156</v>
      </c>
      <c r="G1953" t="s">
        <v>7812</v>
      </c>
      <c r="H1953" t="s">
        <v>3634</v>
      </c>
      <c r="I1953" t="s">
        <v>7816</v>
      </c>
      <c r="J1953" t="s">
        <v>5688</v>
      </c>
      <c r="K1953" t="s">
        <v>110</v>
      </c>
      <c r="L1953" t="s">
        <v>3346</v>
      </c>
      <c r="M1953" t="s">
        <v>3344</v>
      </c>
      <c r="N1953" t="s">
        <v>3345</v>
      </c>
      <c r="O1953" t="s">
        <v>3346</v>
      </c>
      <c r="P1953" t="s">
        <v>3343</v>
      </c>
      <c r="Q1953" t="s">
        <v>3346</v>
      </c>
    </row>
    <row r="1954" spans="1:17" x14ac:dyDescent="0.25">
      <c r="A1954" t="s">
        <v>7667</v>
      </c>
      <c r="B1954" t="s">
        <v>2511</v>
      </c>
      <c r="C1954" t="s">
        <v>7750</v>
      </c>
      <c r="D1954" t="s">
        <v>7751</v>
      </c>
      <c r="E1954">
        <v>1302011</v>
      </c>
      <c r="F1954" t="s">
        <v>7817</v>
      </c>
      <c r="G1954" t="s">
        <v>7818</v>
      </c>
      <c r="H1954" t="s">
        <v>7819</v>
      </c>
      <c r="I1954" t="s">
        <v>7820</v>
      </c>
      <c r="J1954" t="s">
        <v>7821</v>
      </c>
      <c r="K1954" t="s">
        <v>110</v>
      </c>
      <c r="L1954" t="s">
        <v>3343</v>
      </c>
      <c r="M1954" t="s">
        <v>3344</v>
      </c>
      <c r="N1954" t="s">
        <v>3345</v>
      </c>
      <c r="O1954" t="s">
        <v>3346</v>
      </c>
      <c r="P1954" t="s">
        <v>3343</v>
      </c>
      <c r="Q1954" t="s">
        <v>3346</v>
      </c>
    </row>
    <row r="1955" spans="1:17" x14ac:dyDescent="0.25">
      <c r="A1955" t="s">
        <v>7667</v>
      </c>
      <c r="B1955" t="s">
        <v>2511</v>
      </c>
      <c r="C1955" t="s">
        <v>7750</v>
      </c>
      <c r="D1955" t="s">
        <v>7751</v>
      </c>
      <c r="E1955">
        <v>1302011</v>
      </c>
      <c r="F1955" t="s">
        <v>7817</v>
      </c>
      <c r="G1955" t="s">
        <v>7818</v>
      </c>
      <c r="H1955" t="s">
        <v>7819</v>
      </c>
      <c r="I1955" t="s">
        <v>7822</v>
      </c>
      <c r="J1955" t="s">
        <v>7823</v>
      </c>
      <c r="K1955" t="s">
        <v>110</v>
      </c>
      <c r="L1955" t="s">
        <v>3346</v>
      </c>
      <c r="M1955" t="s">
        <v>3344</v>
      </c>
      <c r="N1955" t="s">
        <v>3345</v>
      </c>
      <c r="O1955" t="s">
        <v>3346</v>
      </c>
      <c r="P1955" t="s">
        <v>3343</v>
      </c>
      <c r="Q1955" t="s">
        <v>3346</v>
      </c>
    </row>
    <row r="1956" spans="1:17" x14ac:dyDescent="0.25">
      <c r="A1956" t="s">
        <v>7667</v>
      </c>
      <c r="B1956" t="s">
        <v>2511</v>
      </c>
      <c r="C1956" t="s">
        <v>7750</v>
      </c>
      <c r="D1956" t="s">
        <v>7751</v>
      </c>
      <c r="E1956">
        <v>1302012</v>
      </c>
      <c r="F1956" t="s">
        <v>7824</v>
      </c>
      <c r="G1956" t="s">
        <v>7825</v>
      </c>
      <c r="H1956" t="s">
        <v>2503</v>
      </c>
      <c r="I1956" t="s">
        <v>7826</v>
      </c>
      <c r="J1956" t="s">
        <v>7827</v>
      </c>
      <c r="K1956" t="s">
        <v>110</v>
      </c>
      <c r="L1956" t="s">
        <v>3343</v>
      </c>
      <c r="M1956" t="s">
        <v>3707</v>
      </c>
      <c r="N1956" t="s">
        <v>7828</v>
      </c>
      <c r="O1956" t="s">
        <v>3346</v>
      </c>
      <c r="P1956" t="s">
        <v>3343</v>
      </c>
      <c r="Q1956" t="s">
        <v>3346</v>
      </c>
    </row>
    <row r="1957" spans="1:17" x14ac:dyDescent="0.25">
      <c r="A1957" t="s">
        <v>7667</v>
      </c>
      <c r="B1957" t="s">
        <v>2511</v>
      </c>
      <c r="C1957" t="s">
        <v>7750</v>
      </c>
      <c r="D1957" t="s">
        <v>7751</v>
      </c>
      <c r="E1957">
        <v>1302013</v>
      </c>
      <c r="F1957" t="s">
        <v>7829</v>
      </c>
      <c r="G1957" t="s">
        <v>7830</v>
      </c>
      <c r="H1957" t="s">
        <v>7831</v>
      </c>
      <c r="I1957" t="s">
        <v>7832</v>
      </c>
      <c r="J1957" t="s">
        <v>7833</v>
      </c>
      <c r="K1957" t="s">
        <v>110</v>
      </c>
      <c r="L1957" t="s">
        <v>3343</v>
      </c>
      <c r="M1957" t="s">
        <v>3707</v>
      </c>
      <c r="N1957" t="s">
        <v>7834</v>
      </c>
      <c r="O1957" t="s">
        <v>3346</v>
      </c>
      <c r="P1957" t="s">
        <v>3343</v>
      </c>
      <c r="Q1957" t="s">
        <v>3346</v>
      </c>
    </row>
    <row r="1958" spans="1:17" x14ac:dyDescent="0.25">
      <c r="A1958" t="s">
        <v>7667</v>
      </c>
      <c r="B1958" t="s">
        <v>2511</v>
      </c>
      <c r="C1958" t="s">
        <v>7750</v>
      </c>
      <c r="D1958" t="s">
        <v>7751</v>
      </c>
      <c r="E1958">
        <v>1302014</v>
      </c>
      <c r="F1958" t="s">
        <v>7835</v>
      </c>
      <c r="G1958" t="s">
        <v>7836</v>
      </c>
      <c r="H1958" t="s">
        <v>4042</v>
      </c>
      <c r="I1958" t="s">
        <v>7837</v>
      </c>
      <c r="J1958" t="s">
        <v>7838</v>
      </c>
      <c r="K1958" t="s">
        <v>6886</v>
      </c>
      <c r="L1958" t="s">
        <v>3343</v>
      </c>
      <c r="M1958" t="s">
        <v>4011</v>
      </c>
      <c r="N1958" t="s">
        <v>7839</v>
      </c>
      <c r="O1958" t="s">
        <v>3346</v>
      </c>
      <c r="P1958" t="s">
        <v>3343</v>
      </c>
      <c r="Q1958" t="s">
        <v>3346</v>
      </c>
    </row>
    <row r="1959" spans="1:17" x14ac:dyDescent="0.25">
      <c r="A1959" t="s">
        <v>7667</v>
      </c>
      <c r="B1959" t="s">
        <v>2511</v>
      </c>
      <c r="C1959" t="s">
        <v>7750</v>
      </c>
      <c r="D1959" t="s">
        <v>7751</v>
      </c>
      <c r="E1959">
        <v>1302014</v>
      </c>
      <c r="F1959" t="s">
        <v>7835</v>
      </c>
      <c r="G1959" t="s">
        <v>7836</v>
      </c>
      <c r="H1959" t="s">
        <v>4042</v>
      </c>
      <c r="I1959" t="s">
        <v>7840</v>
      </c>
      <c r="J1959" t="s">
        <v>7841</v>
      </c>
      <c r="K1959" t="s">
        <v>110</v>
      </c>
      <c r="L1959" t="s">
        <v>3346</v>
      </c>
      <c r="M1959" t="s">
        <v>4011</v>
      </c>
      <c r="N1959" t="s">
        <v>7839</v>
      </c>
      <c r="O1959" t="s">
        <v>3346</v>
      </c>
      <c r="P1959" t="s">
        <v>3343</v>
      </c>
      <c r="Q1959" t="s">
        <v>3346</v>
      </c>
    </row>
    <row r="1960" spans="1:17" x14ac:dyDescent="0.25">
      <c r="A1960" t="s">
        <v>7667</v>
      </c>
      <c r="B1960" t="s">
        <v>2511</v>
      </c>
      <c r="C1960" t="s">
        <v>7750</v>
      </c>
      <c r="D1960" t="s">
        <v>7751</v>
      </c>
      <c r="E1960">
        <v>1302015</v>
      </c>
      <c r="F1960" t="s">
        <v>4064</v>
      </c>
      <c r="G1960" t="s">
        <v>7842</v>
      </c>
      <c r="H1960" t="s">
        <v>3586</v>
      </c>
      <c r="I1960" t="s">
        <v>7843</v>
      </c>
      <c r="J1960" t="s">
        <v>7844</v>
      </c>
      <c r="K1960" t="s">
        <v>110</v>
      </c>
      <c r="L1960" t="s">
        <v>3343</v>
      </c>
      <c r="M1960" t="s">
        <v>3477</v>
      </c>
      <c r="N1960" t="s">
        <v>7004</v>
      </c>
      <c r="O1960" t="s">
        <v>3346</v>
      </c>
      <c r="P1960" t="s">
        <v>3346</v>
      </c>
      <c r="Q1960" t="s">
        <v>3346</v>
      </c>
    </row>
    <row r="1961" spans="1:17" x14ac:dyDescent="0.25">
      <c r="A1961" t="s">
        <v>7667</v>
      </c>
      <c r="B1961" t="s">
        <v>2511</v>
      </c>
      <c r="C1961" t="s">
        <v>7750</v>
      </c>
      <c r="D1961" t="s">
        <v>7751</v>
      </c>
      <c r="E1961">
        <v>1302015</v>
      </c>
      <c r="F1961" t="s">
        <v>4064</v>
      </c>
      <c r="G1961" t="s">
        <v>7842</v>
      </c>
      <c r="H1961" t="s">
        <v>3586</v>
      </c>
      <c r="I1961" t="s">
        <v>7845</v>
      </c>
      <c r="J1961" t="s">
        <v>7846</v>
      </c>
      <c r="K1961" t="s">
        <v>110</v>
      </c>
      <c r="L1961" t="s">
        <v>3346</v>
      </c>
      <c r="M1961" t="s">
        <v>3477</v>
      </c>
      <c r="N1961" t="s">
        <v>7004</v>
      </c>
      <c r="O1961" t="s">
        <v>3346</v>
      </c>
      <c r="P1961" t="s">
        <v>3346</v>
      </c>
      <c r="Q1961" t="s">
        <v>3346</v>
      </c>
    </row>
    <row r="1962" spans="1:17" x14ac:dyDescent="0.25">
      <c r="A1962" t="s">
        <v>7667</v>
      </c>
      <c r="B1962" t="s">
        <v>2511</v>
      </c>
      <c r="C1962" t="s">
        <v>7750</v>
      </c>
      <c r="D1962" t="s">
        <v>7751</v>
      </c>
      <c r="E1962">
        <v>1302015</v>
      </c>
      <c r="F1962" t="s">
        <v>4064</v>
      </c>
      <c r="G1962" t="s">
        <v>7842</v>
      </c>
      <c r="H1962" t="s">
        <v>3586</v>
      </c>
      <c r="I1962" t="s">
        <v>7847</v>
      </c>
      <c r="J1962" t="s">
        <v>7848</v>
      </c>
      <c r="K1962" t="s">
        <v>110</v>
      </c>
      <c r="L1962" t="s">
        <v>3346</v>
      </c>
      <c r="M1962" t="s">
        <v>3477</v>
      </c>
      <c r="N1962" t="s">
        <v>7004</v>
      </c>
      <c r="O1962" t="s">
        <v>3346</v>
      </c>
      <c r="P1962" t="s">
        <v>3346</v>
      </c>
      <c r="Q1962" t="s">
        <v>3346</v>
      </c>
    </row>
    <row r="1963" spans="1:17" x14ac:dyDescent="0.25">
      <c r="A1963" t="s">
        <v>7667</v>
      </c>
      <c r="B1963" t="s">
        <v>2511</v>
      </c>
      <c r="C1963" t="s">
        <v>7750</v>
      </c>
      <c r="D1963" t="s">
        <v>7751</v>
      </c>
      <c r="E1963">
        <v>1302018</v>
      </c>
      <c r="F1963" t="s">
        <v>7849</v>
      </c>
      <c r="G1963" t="s">
        <v>7850</v>
      </c>
      <c r="H1963" t="s">
        <v>4042</v>
      </c>
      <c r="I1963" t="s">
        <v>7851</v>
      </c>
      <c r="J1963" t="s">
        <v>6378</v>
      </c>
      <c r="K1963" t="s">
        <v>4045</v>
      </c>
      <c r="L1963" t="s">
        <v>3343</v>
      </c>
      <c r="M1963" t="s">
        <v>3344</v>
      </c>
      <c r="N1963" t="s">
        <v>3345</v>
      </c>
      <c r="O1963" t="s">
        <v>3346</v>
      </c>
      <c r="P1963" t="s">
        <v>3346</v>
      </c>
      <c r="Q1963" t="s">
        <v>3346</v>
      </c>
    </row>
    <row r="1964" spans="1:17" x14ac:dyDescent="0.25">
      <c r="A1964" t="s">
        <v>7667</v>
      </c>
      <c r="B1964" t="s">
        <v>2511</v>
      </c>
      <c r="C1964" t="s">
        <v>7750</v>
      </c>
      <c r="D1964" t="s">
        <v>7751</v>
      </c>
      <c r="E1964">
        <v>1302019</v>
      </c>
      <c r="F1964" t="s">
        <v>128</v>
      </c>
      <c r="G1964" t="s">
        <v>4583</v>
      </c>
      <c r="H1964" t="s">
        <v>3701</v>
      </c>
      <c r="I1964" t="s">
        <v>7852</v>
      </c>
      <c r="J1964" t="s">
        <v>5028</v>
      </c>
      <c r="K1964" t="s">
        <v>110</v>
      </c>
      <c r="L1964" t="s">
        <v>3343</v>
      </c>
      <c r="M1964" t="s">
        <v>3344</v>
      </c>
      <c r="N1964" t="s">
        <v>3345</v>
      </c>
      <c r="O1964" t="s">
        <v>3346</v>
      </c>
      <c r="P1964" t="s">
        <v>3346</v>
      </c>
      <c r="Q1964" t="s">
        <v>3346</v>
      </c>
    </row>
    <row r="1965" spans="1:17" x14ac:dyDescent="0.25">
      <c r="A1965" t="s">
        <v>7667</v>
      </c>
      <c r="B1965" t="s">
        <v>2511</v>
      </c>
      <c r="C1965" t="s">
        <v>7853</v>
      </c>
      <c r="D1965" t="s">
        <v>7854</v>
      </c>
      <c r="E1965">
        <v>1303001</v>
      </c>
      <c r="F1965" t="s">
        <v>7855</v>
      </c>
      <c r="G1965" t="s">
        <v>7856</v>
      </c>
      <c r="H1965" t="s">
        <v>7857</v>
      </c>
      <c r="I1965" t="s">
        <v>7858</v>
      </c>
      <c r="J1965" t="s">
        <v>7855</v>
      </c>
      <c r="K1965" t="s">
        <v>110</v>
      </c>
      <c r="L1965" t="s">
        <v>3343</v>
      </c>
      <c r="M1965" t="s">
        <v>3397</v>
      </c>
      <c r="N1965" t="s">
        <v>5909</v>
      </c>
      <c r="O1965" t="s">
        <v>3346</v>
      </c>
      <c r="P1965" t="s">
        <v>3343</v>
      </c>
      <c r="Q1965" t="s">
        <v>3346</v>
      </c>
    </row>
    <row r="1966" spans="1:17" x14ac:dyDescent="0.25">
      <c r="A1966" t="s">
        <v>7667</v>
      </c>
      <c r="B1966" t="s">
        <v>2511</v>
      </c>
      <c r="C1966" t="s">
        <v>7853</v>
      </c>
      <c r="D1966" t="s">
        <v>7854</v>
      </c>
      <c r="E1966">
        <v>1303002</v>
      </c>
      <c r="F1966" t="s">
        <v>7859</v>
      </c>
      <c r="G1966" t="s">
        <v>7860</v>
      </c>
      <c r="H1966" t="s">
        <v>7861</v>
      </c>
      <c r="I1966" t="s">
        <v>7862</v>
      </c>
      <c r="J1966" t="s">
        <v>7859</v>
      </c>
      <c r="K1966" t="s">
        <v>38</v>
      </c>
      <c r="L1966" t="s">
        <v>3343</v>
      </c>
      <c r="M1966" t="s">
        <v>3707</v>
      </c>
      <c r="N1966" t="s">
        <v>7863</v>
      </c>
      <c r="O1966" t="s">
        <v>3346</v>
      </c>
      <c r="P1966" t="s">
        <v>3343</v>
      </c>
      <c r="Q1966" t="s">
        <v>3346</v>
      </c>
    </row>
    <row r="1967" spans="1:17" x14ac:dyDescent="0.25">
      <c r="A1967" t="s">
        <v>7667</v>
      </c>
      <c r="B1967" t="s">
        <v>2511</v>
      </c>
      <c r="C1967" t="s">
        <v>7853</v>
      </c>
      <c r="D1967" t="s">
        <v>7854</v>
      </c>
      <c r="E1967">
        <v>1303003</v>
      </c>
      <c r="F1967" t="s">
        <v>7864</v>
      </c>
      <c r="G1967" t="s">
        <v>7865</v>
      </c>
      <c r="H1967" t="s">
        <v>7866</v>
      </c>
      <c r="I1967" t="s">
        <v>7867</v>
      </c>
      <c r="J1967" t="s">
        <v>7864</v>
      </c>
      <c r="K1967" t="s">
        <v>38</v>
      </c>
      <c r="L1967" t="s">
        <v>3343</v>
      </c>
      <c r="M1967" t="s">
        <v>3707</v>
      </c>
      <c r="N1967" t="s">
        <v>7863</v>
      </c>
      <c r="O1967" t="s">
        <v>3346</v>
      </c>
      <c r="P1967" t="s">
        <v>3343</v>
      </c>
      <c r="Q1967" t="s">
        <v>3346</v>
      </c>
    </row>
    <row r="1968" spans="1:17" x14ac:dyDescent="0.25">
      <c r="A1968" t="s">
        <v>7667</v>
      </c>
      <c r="B1968" t="s">
        <v>2511</v>
      </c>
      <c r="C1968" t="s">
        <v>7853</v>
      </c>
      <c r="D1968" t="s">
        <v>7854</v>
      </c>
      <c r="E1968">
        <v>1303003</v>
      </c>
      <c r="F1968" t="s">
        <v>7864</v>
      </c>
      <c r="G1968" t="s">
        <v>7865</v>
      </c>
      <c r="H1968" t="s">
        <v>7866</v>
      </c>
      <c r="I1968" t="s">
        <v>7868</v>
      </c>
      <c r="J1968" t="s">
        <v>7869</v>
      </c>
      <c r="K1968" t="s">
        <v>4107</v>
      </c>
      <c r="L1968" t="s">
        <v>3346</v>
      </c>
      <c r="M1968" t="s">
        <v>3707</v>
      </c>
      <c r="N1968" t="s">
        <v>7863</v>
      </c>
      <c r="O1968" t="s">
        <v>3346</v>
      </c>
      <c r="P1968" t="s">
        <v>3343</v>
      </c>
      <c r="Q1968" t="s">
        <v>3346</v>
      </c>
    </row>
    <row r="1969" spans="1:17" x14ac:dyDescent="0.25">
      <c r="A1969" t="s">
        <v>7667</v>
      </c>
      <c r="B1969" t="s">
        <v>2511</v>
      </c>
      <c r="C1969" t="s">
        <v>7853</v>
      </c>
      <c r="D1969" t="s">
        <v>7854</v>
      </c>
      <c r="E1969">
        <v>1303004</v>
      </c>
      <c r="F1969" t="s">
        <v>7870</v>
      </c>
      <c r="G1969" t="s">
        <v>7871</v>
      </c>
      <c r="H1969" t="s">
        <v>7872</v>
      </c>
      <c r="I1969" t="s">
        <v>7873</v>
      </c>
      <c r="J1969" t="s">
        <v>7870</v>
      </c>
      <c r="K1969" t="s">
        <v>38</v>
      </c>
      <c r="L1969" t="s">
        <v>3343</v>
      </c>
      <c r="M1969" t="s">
        <v>3707</v>
      </c>
      <c r="N1969" t="s">
        <v>3708</v>
      </c>
      <c r="O1969" t="s">
        <v>3346</v>
      </c>
      <c r="P1969" t="s">
        <v>3343</v>
      </c>
      <c r="Q1969" t="s">
        <v>3346</v>
      </c>
    </row>
    <row r="1970" spans="1:17" x14ac:dyDescent="0.25">
      <c r="A1970" t="s">
        <v>7667</v>
      </c>
      <c r="B1970" t="s">
        <v>2511</v>
      </c>
      <c r="C1970" t="s">
        <v>7853</v>
      </c>
      <c r="D1970" t="s">
        <v>7854</v>
      </c>
      <c r="E1970">
        <v>1303004</v>
      </c>
      <c r="F1970" t="s">
        <v>7870</v>
      </c>
      <c r="G1970" t="s">
        <v>7871</v>
      </c>
      <c r="H1970" t="s">
        <v>7872</v>
      </c>
      <c r="I1970" t="s">
        <v>7874</v>
      </c>
      <c r="J1970" t="s">
        <v>7875</v>
      </c>
      <c r="K1970" t="s">
        <v>110</v>
      </c>
      <c r="L1970" t="s">
        <v>3346</v>
      </c>
      <c r="M1970" t="s">
        <v>3707</v>
      </c>
      <c r="N1970" t="s">
        <v>3708</v>
      </c>
      <c r="O1970" t="s">
        <v>3346</v>
      </c>
      <c r="P1970" t="s">
        <v>3343</v>
      </c>
      <c r="Q1970" t="s">
        <v>3346</v>
      </c>
    </row>
    <row r="1971" spans="1:17" x14ac:dyDescent="0.25">
      <c r="A1971" t="s">
        <v>7667</v>
      </c>
      <c r="B1971" t="s">
        <v>2511</v>
      </c>
      <c r="C1971" t="s">
        <v>7853</v>
      </c>
      <c r="D1971" t="s">
        <v>7854</v>
      </c>
      <c r="E1971">
        <v>1303007</v>
      </c>
      <c r="F1971" t="s">
        <v>2059</v>
      </c>
      <c r="G1971" t="s">
        <v>7876</v>
      </c>
      <c r="H1971" t="s">
        <v>4284</v>
      </c>
      <c r="I1971" t="s">
        <v>7877</v>
      </c>
      <c r="J1971" t="s">
        <v>2060</v>
      </c>
      <c r="K1971" t="s">
        <v>2009</v>
      </c>
      <c r="L1971" t="s">
        <v>3343</v>
      </c>
      <c r="M1971" t="s">
        <v>4200</v>
      </c>
      <c r="N1971" t="s">
        <v>7878</v>
      </c>
      <c r="O1971" t="s">
        <v>3346</v>
      </c>
      <c r="P1971" t="s">
        <v>3343</v>
      </c>
      <c r="Q1971" t="s">
        <v>3346</v>
      </c>
    </row>
    <row r="1972" spans="1:17" x14ac:dyDescent="0.25">
      <c r="A1972" t="s">
        <v>7667</v>
      </c>
      <c r="B1972" t="s">
        <v>2511</v>
      </c>
      <c r="C1972" t="s">
        <v>7853</v>
      </c>
      <c r="D1972" t="s">
        <v>7854</v>
      </c>
      <c r="E1972">
        <v>1303008</v>
      </c>
      <c r="F1972" t="s">
        <v>1227</v>
      </c>
      <c r="G1972" t="s">
        <v>7879</v>
      </c>
      <c r="H1972" t="s">
        <v>7880</v>
      </c>
      <c r="I1972" t="s">
        <v>7881</v>
      </c>
      <c r="J1972" t="s">
        <v>1227</v>
      </c>
      <c r="K1972" t="s">
        <v>110</v>
      </c>
      <c r="L1972" t="s">
        <v>3343</v>
      </c>
      <c r="M1972" t="s">
        <v>4972</v>
      </c>
      <c r="N1972" t="s">
        <v>7882</v>
      </c>
      <c r="O1972" t="s">
        <v>3346</v>
      </c>
      <c r="P1972" t="s">
        <v>3343</v>
      </c>
      <c r="Q1972" t="s">
        <v>3346</v>
      </c>
    </row>
    <row r="1973" spans="1:17" x14ac:dyDescent="0.25">
      <c r="A1973" t="s">
        <v>7667</v>
      </c>
      <c r="B1973" t="s">
        <v>2511</v>
      </c>
      <c r="C1973" t="s">
        <v>7853</v>
      </c>
      <c r="D1973" t="s">
        <v>7854</v>
      </c>
      <c r="E1973">
        <v>1303009</v>
      </c>
      <c r="F1973" t="s">
        <v>1265</v>
      </c>
      <c r="G1973" t="s">
        <v>7883</v>
      </c>
      <c r="H1973" t="s">
        <v>7884</v>
      </c>
      <c r="I1973" t="s">
        <v>7885</v>
      </c>
      <c r="J1973" t="s">
        <v>1265</v>
      </c>
      <c r="K1973" t="s">
        <v>7886</v>
      </c>
      <c r="L1973" t="s">
        <v>3343</v>
      </c>
      <c r="M1973" t="s">
        <v>4972</v>
      </c>
      <c r="N1973" t="s">
        <v>4973</v>
      </c>
      <c r="O1973" t="s">
        <v>3346</v>
      </c>
      <c r="P1973" t="s">
        <v>3343</v>
      </c>
      <c r="Q1973" t="s">
        <v>3346</v>
      </c>
    </row>
    <row r="1974" spans="1:17" x14ac:dyDescent="0.25">
      <c r="A1974" t="s">
        <v>7667</v>
      </c>
      <c r="B1974" t="s">
        <v>2511</v>
      </c>
      <c r="C1974" t="s">
        <v>7853</v>
      </c>
      <c r="D1974" t="s">
        <v>7854</v>
      </c>
      <c r="E1974">
        <v>1303010</v>
      </c>
      <c r="F1974" t="s">
        <v>7887</v>
      </c>
      <c r="G1974" t="s">
        <v>7888</v>
      </c>
      <c r="H1974" t="s">
        <v>7857</v>
      </c>
      <c r="I1974" t="s">
        <v>7889</v>
      </c>
      <c r="J1974" t="s">
        <v>7887</v>
      </c>
      <c r="K1974" t="s">
        <v>110</v>
      </c>
      <c r="L1974" t="s">
        <v>3343</v>
      </c>
      <c r="M1974" t="s">
        <v>4328</v>
      </c>
      <c r="N1974" t="s">
        <v>4329</v>
      </c>
      <c r="O1974" t="s">
        <v>3346</v>
      </c>
      <c r="P1974" t="s">
        <v>3343</v>
      </c>
      <c r="Q1974" t="s">
        <v>3346</v>
      </c>
    </row>
    <row r="1975" spans="1:17" x14ac:dyDescent="0.25">
      <c r="A1975" t="s">
        <v>7667</v>
      </c>
      <c r="B1975" t="s">
        <v>2511</v>
      </c>
      <c r="C1975" t="s">
        <v>7853</v>
      </c>
      <c r="D1975" t="s">
        <v>7854</v>
      </c>
      <c r="E1975">
        <v>1303011</v>
      </c>
      <c r="F1975" t="s">
        <v>7890</v>
      </c>
      <c r="G1975" t="s">
        <v>7891</v>
      </c>
      <c r="H1975" t="s">
        <v>7892</v>
      </c>
      <c r="I1975" t="s">
        <v>7893</v>
      </c>
      <c r="J1975" t="s">
        <v>7890</v>
      </c>
      <c r="K1975" t="s">
        <v>110</v>
      </c>
      <c r="L1975" t="s">
        <v>3343</v>
      </c>
      <c r="M1975" t="s">
        <v>4108</v>
      </c>
      <c r="N1975" t="s">
        <v>4109</v>
      </c>
      <c r="O1975" t="s">
        <v>3346</v>
      </c>
      <c r="P1975" t="s">
        <v>3343</v>
      </c>
      <c r="Q1975" t="s">
        <v>3346</v>
      </c>
    </row>
    <row r="1976" spans="1:17" x14ac:dyDescent="0.25">
      <c r="A1976" t="s">
        <v>7667</v>
      </c>
      <c r="B1976" t="s">
        <v>2511</v>
      </c>
      <c r="C1976" t="s">
        <v>7853</v>
      </c>
      <c r="D1976" t="s">
        <v>7854</v>
      </c>
      <c r="E1976">
        <v>1303012</v>
      </c>
      <c r="F1976" t="s">
        <v>7894</v>
      </c>
      <c r="G1976" t="s">
        <v>7888</v>
      </c>
      <c r="H1976" t="s">
        <v>7857</v>
      </c>
      <c r="I1976" t="s">
        <v>7895</v>
      </c>
      <c r="J1976" t="s">
        <v>7894</v>
      </c>
      <c r="K1976" t="s">
        <v>110</v>
      </c>
      <c r="L1976" t="s">
        <v>3343</v>
      </c>
      <c r="M1976" t="s">
        <v>4328</v>
      </c>
      <c r="N1976" t="s">
        <v>4329</v>
      </c>
      <c r="O1976" t="s">
        <v>3346</v>
      </c>
      <c r="P1976" t="s">
        <v>3343</v>
      </c>
      <c r="Q1976" t="s">
        <v>3346</v>
      </c>
    </row>
    <row r="1977" spans="1:17" x14ac:dyDescent="0.25">
      <c r="A1977" t="s">
        <v>7667</v>
      </c>
      <c r="B1977" t="s">
        <v>2511</v>
      </c>
      <c r="C1977" t="s">
        <v>7853</v>
      </c>
      <c r="D1977" t="s">
        <v>7854</v>
      </c>
      <c r="E1977">
        <v>1303013</v>
      </c>
      <c r="F1977" t="s">
        <v>7896</v>
      </c>
      <c r="G1977" t="s">
        <v>7897</v>
      </c>
      <c r="H1977" t="s">
        <v>7898</v>
      </c>
      <c r="I1977" t="s">
        <v>7899</v>
      </c>
      <c r="J1977" t="s">
        <v>7896</v>
      </c>
      <c r="K1977" t="s">
        <v>110</v>
      </c>
      <c r="L1977" t="s">
        <v>3343</v>
      </c>
      <c r="M1977" t="s">
        <v>3707</v>
      </c>
      <c r="N1977" t="s">
        <v>7834</v>
      </c>
      <c r="O1977" t="s">
        <v>3346</v>
      </c>
      <c r="P1977" t="s">
        <v>3343</v>
      </c>
      <c r="Q1977" t="s">
        <v>3346</v>
      </c>
    </row>
    <row r="1978" spans="1:17" x14ac:dyDescent="0.25">
      <c r="A1978" t="s">
        <v>7667</v>
      </c>
      <c r="B1978" t="s">
        <v>2511</v>
      </c>
      <c r="C1978" t="s">
        <v>7853</v>
      </c>
      <c r="D1978" t="s">
        <v>7854</v>
      </c>
      <c r="E1978">
        <v>1303016</v>
      </c>
      <c r="F1978" t="s">
        <v>7900</v>
      </c>
      <c r="G1978" t="s">
        <v>7901</v>
      </c>
      <c r="H1978" t="s">
        <v>4590</v>
      </c>
      <c r="I1978" t="s">
        <v>7902</v>
      </c>
      <c r="J1978" t="s">
        <v>7903</v>
      </c>
      <c r="K1978" t="s">
        <v>110</v>
      </c>
      <c r="L1978" t="s">
        <v>3343</v>
      </c>
      <c r="M1978" t="s">
        <v>4011</v>
      </c>
      <c r="N1978" t="s">
        <v>4186</v>
      </c>
      <c r="O1978" t="s">
        <v>3346</v>
      </c>
      <c r="P1978" t="s">
        <v>3343</v>
      </c>
      <c r="Q1978" t="s">
        <v>3346</v>
      </c>
    </row>
    <row r="1979" spans="1:17" x14ac:dyDescent="0.25">
      <c r="A1979" t="s">
        <v>7667</v>
      </c>
      <c r="B1979" t="s">
        <v>2511</v>
      </c>
      <c r="C1979" t="s">
        <v>7853</v>
      </c>
      <c r="D1979" t="s">
        <v>7854</v>
      </c>
      <c r="E1979">
        <v>1303020</v>
      </c>
      <c r="F1979" t="s">
        <v>7904</v>
      </c>
      <c r="G1979" t="s">
        <v>7905</v>
      </c>
      <c r="H1979" t="s">
        <v>7898</v>
      </c>
      <c r="I1979" t="s">
        <v>7906</v>
      </c>
      <c r="J1979" t="s">
        <v>7904</v>
      </c>
      <c r="K1979" t="s">
        <v>110</v>
      </c>
      <c r="L1979" t="s">
        <v>3343</v>
      </c>
      <c r="M1979" t="s">
        <v>3707</v>
      </c>
      <c r="N1979" t="s">
        <v>7834</v>
      </c>
      <c r="O1979" t="s">
        <v>3346</v>
      </c>
      <c r="P1979" t="s">
        <v>3343</v>
      </c>
      <c r="Q1979" t="s">
        <v>3346</v>
      </c>
    </row>
    <row r="1980" spans="1:17" x14ac:dyDescent="0.25">
      <c r="A1980" t="s">
        <v>7667</v>
      </c>
      <c r="B1980" t="s">
        <v>2511</v>
      </c>
      <c r="C1980" t="s">
        <v>7853</v>
      </c>
      <c r="D1980" t="s">
        <v>7854</v>
      </c>
      <c r="E1980">
        <v>1303020</v>
      </c>
      <c r="F1980" t="s">
        <v>7904</v>
      </c>
      <c r="G1980" t="s">
        <v>7905</v>
      </c>
      <c r="H1980" t="s">
        <v>7898</v>
      </c>
      <c r="I1980" t="s">
        <v>7907</v>
      </c>
      <c r="J1980" t="s">
        <v>7908</v>
      </c>
      <c r="K1980" t="s">
        <v>110</v>
      </c>
      <c r="L1980" t="s">
        <v>3346</v>
      </c>
      <c r="M1980" t="s">
        <v>3707</v>
      </c>
      <c r="N1980" t="s">
        <v>7834</v>
      </c>
      <c r="O1980" t="s">
        <v>3346</v>
      </c>
      <c r="P1980" t="s">
        <v>3343</v>
      </c>
      <c r="Q1980" t="s">
        <v>3346</v>
      </c>
    </row>
    <row r="1981" spans="1:17" x14ac:dyDescent="0.25">
      <c r="A1981" t="s">
        <v>7667</v>
      </c>
      <c r="B1981" t="s">
        <v>2511</v>
      </c>
      <c r="C1981" t="s">
        <v>7853</v>
      </c>
      <c r="D1981" t="s">
        <v>7854</v>
      </c>
      <c r="E1981">
        <v>1303020</v>
      </c>
      <c r="F1981" t="s">
        <v>7904</v>
      </c>
      <c r="G1981" t="s">
        <v>7905</v>
      </c>
      <c r="H1981" t="s">
        <v>7898</v>
      </c>
      <c r="I1981" t="s">
        <v>7909</v>
      </c>
      <c r="J1981" t="s">
        <v>7910</v>
      </c>
      <c r="K1981" t="s">
        <v>110</v>
      </c>
      <c r="L1981" t="s">
        <v>3346</v>
      </c>
      <c r="M1981" t="s">
        <v>3707</v>
      </c>
      <c r="N1981" t="s">
        <v>7834</v>
      </c>
      <c r="O1981" t="s">
        <v>3346</v>
      </c>
      <c r="P1981" t="s">
        <v>3343</v>
      </c>
      <c r="Q1981" t="s">
        <v>3346</v>
      </c>
    </row>
    <row r="1982" spans="1:17" x14ac:dyDescent="0.25">
      <c r="A1982" t="s">
        <v>7667</v>
      </c>
      <c r="B1982" t="s">
        <v>2511</v>
      </c>
      <c r="C1982" t="s">
        <v>7853</v>
      </c>
      <c r="D1982" t="s">
        <v>7854</v>
      </c>
      <c r="E1982">
        <v>1303021</v>
      </c>
      <c r="F1982" t="s">
        <v>51</v>
      </c>
      <c r="G1982" t="s">
        <v>7911</v>
      </c>
      <c r="H1982" t="s">
        <v>3350</v>
      </c>
      <c r="I1982" t="s">
        <v>7912</v>
      </c>
      <c r="J1982" t="s">
        <v>224</v>
      </c>
      <c r="K1982" t="s">
        <v>110</v>
      </c>
      <c r="L1982" t="s">
        <v>3343</v>
      </c>
      <c r="M1982" t="s">
        <v>3477</v>
      </c>
      <c r="N1982" t="s">
        <v>7913</v>
      </c>
      <c r="O1982" t="s">
        <v>3346</v>
      </c>
      <c r="P1982" t="s">
        <v>3346</v>
      </c>
      <c r="Q1982" t="s">
        <v>3346</v>
      </c>
    </row>
    <row r="1983" spans="1:17" x14ac:dyDescent="0.25">
      <c r="A1983" t="s">
        <v>7667</v>
      </c>
      <c r="B1983" t="s">
        <v>2511</v>
      </c>
      <c r="C1983" t="s">
        <v>7853</v>
      </c>
      <c r="D1983" t="s">
        <v>7854</v>
      </c>
      <c r="E1983">
        <v>1303022</v>
      </c>
      <c r="F1983" t="s">
        <v>128</v>
      </c>
      <c r="G1983" t="s">
        <v>4583</v>
      </c>
      <c r="H1983" t="s">
        <v>3526</v>
      </c>
      <c r="I1983" t="s">
        <v>7914</v>
      </c>
      <c r="J1983" t="s">
        <v>935</v>
      </c>
      <c r="K1983" t="s">
        <v>110</v>
      </c>
      <c r="L1983" t="s">
        <v>3343</v>
      </c>
      <c r="M1983" t="s">
        <v>3344</v>
      </c>
      <c r="N1983" t="s">
        <v>3345</v>
      </c>
      <c r="O1983" t="s">
        <v>3346</v>
      </c>
      <c r="P1983" t="s">
        <v>3346</v>
      </c>
      <c r="Q1983" t="s">
        <v>3346</v>
      </c>
    </row>
    <row r="1984" spans="1:17" x14ac:dyDescent="0.25">
      <c r="A1984" t="s">
        <v>7667</v>
      </c>
      <c r="B1984" t="s">
        <v>2511</v>
      </c>
      <c r="C1984" t="s">
        <v>7853</v>
      </c>
      <c r="D1984" t="s">
        <v>7854</v>
      </c>
      <c r="E1984">
        <v>1303023</v>
      </c>
      <c r="F1984" t="s">
        <v>156</v>
      </c>
      <c r="G1984" t="s">
        <v>3393</v>
      </c>
      <c r="H1984" t="s">
        <v>3394</v>
      </c>
      <c r="I1984" t="s">
        <v>7915</v>
      </c>
      <c r="J1984" t="s">
        <v>3396</v>
      </c>
      <c r="K1984" t="s">
        <v>110</v>
      </c>
      <c r="L1984" t="s">
        <v>3343</v>
      </c>
      <c r="M1984" t="s">
        <v>4213</v>
      </c>
      <c r="N1984" t="s">
        <v>7265</v>
      </c>
      <c r="O1984" t="s">
        <v>3346</v>
      </c>
      <c r="P1984" t="s">
        <v>3346</v>
      </c>
      <c r="Q1984" t="s">
        <v>3346</v>
      </c>
    </row>
    <row r="1985" spans="1:17" x14ac:dyDescent="0.25">
      <c r="A1985" t="s">
        <v>7667</v>
      </c>
      <c r="B1985" t="s">
        <v>2511</v>
      </c>
      <c r="C1985" t="s">
        <v>7853</v>
      </c>
      <c r="D1985" t="s">
        <v>7854</v>
      </c>
      <c r="E1985">
        <v>1303024</v>
      </c>
      <c r="F1985" t="s">
        <v>2347</v>
      </c>
      <c r="G1985" t="s">
        <v>3514</v>
      </c>
      <c r="H1985" t="s">
        <v>4121</v>
      </c>
      <c r="I1985" t="s">
        <v>7916</v>
      </c>
      <c r="J1985" t="s">
        <v>3517</v>
      </c>
      <c r="K1985" t="s">
        <v>110</v>
      </c>
      <c r="L1985" t="s">
        <v>3343</v>
      </c>
      <c r="M1985" t="s">
        <v>3344</v>
      </c>
      <c r="N1985" t="s">
        <v>3345</v>
      </c>
      <c r="O1985" t="s">
        <v>3346</v>
      </c>
      <c r="P1985" t="s">
        <v>3346</v>
      </c>
      <c r="Q1985" t="s">
        <v>3346</v>
      </c>
    </row>
    <row r="1986" spans="1:17" x14ac:dyDescent="0.25">
      <c r="A1986" t="s">
        <v>7667</v>
      </c>
      <c r="B1986" t="s">
        <v>2511</v>
      </c>
      <c r="C1986" t="s">
        <v>7853</v>
      </c>
      <c r="D1986" t="s">
        <v>7854</v>
      </c>
      <c r="E1986">
        <v>1303025</v>
      </c>
      <c r="F1986" t="s">
        <v>2185</v>
      </c>
      <c r="G1986" t="s">
        <v>5819</v>
      </c>
      <c r="H1986" t="s">
        <v>2503</v>
      </c>
      <c r="I1986" t="s">
        <v>7917</v>
      </c>
      <c r="J1986" t="s">
        <v>7273</v>
      </c>
      <c r="K1986" t="s">
        <v>110</v>
      </c>
      <c r="L1986" t="s">
        <v>3343</v>
      </c>
      <c r="M1986" t="s">
        <v>3344</v>
      </c>
      <c r="N1986" t="s">
        <v>4634</v>
      </c>
      <c r="O1986" t="s">
        <v>3346</v>
      </c>
      <c r="P1986" t="s">
        <v>3346</v>
      </c>
      <c r="Q1986" t="s">
        <v>3346</v>
      </c>
    </row>
    <row r="1987" spans="1:17" x14ac:dyDescent="0.25">
      <c r="A1987" t="s">
        <v>7667</v>
      </c>
      <c r="B1987" t="s">
        <v>2511</v>
      </c>
      <c r="C1987" t="s">
        <v>7918</v>
      </c>
      <c r="D1987" t="s">
        <v>7919</v>
      </c>
      <c r="E1987">
        <v>1304002</v>
      </c>
      <c r="F1987" t="s">
        <v>102</v>
      </c>
      <c r="G1987" t="s">
        <v>7920</v>
      </c>
      <c r="H1987" t="s">
        <v>3350</v>
      </c>
      <c r="I1987" t="s">
        <v>7921</v>
      </c>
      <c r="J1987" t="s">
        <v>7922</v>
      </c>
      <c r="K1987" t="s">
        <v>110</v>
      </c>
      <c r="L1987" t="s">
        <v>3343</v>
      </c>
      <c r="M1987" t="s">
        <v>3344</v>
      </c>
      <c r="N1987" t="s">
        <v>7923</v>
      </c>
      <c r="O1987" t="s">
        <v>3346</v>
      </c>
      <c r="P1987" t="s">
        <v>3343</v>
      </c>
      <c r="Q1987" t="s">
        <v>3346</v>
      </c>
    </row>
    <row r="1988" spans="1:17" x14ac:dyDescent="0.25">
      <c r="A1988" t="s">
        <v>7667</v>
      </c>
      <c r="B1988" t="s">
        <v>2511</v>
      </c>
      <c r="C1988" t="s">
        <v>7918</v>
      </c>
      <c r="D1988" t="s">
        <v>7919</v>
      </c>
      <c r="E1988">
        <v>1304004</v>
      </c>
      <c r="F1988" t="s">
        <v>7924</v>
      </c>
      <c r="G1988" t="s">
        <v>7925</v>
      </c>
      <c r="H1988" t="s">
        <v>7926</v>
      </c>
      <c r="I1988" t="s">
        <v>7927</v>
      </c>
      <c r="J1988" t="s">
        <v>7928</v>
      </c>
      <c r="K1988" t="s">
        <v>110</v>
      </c>
      <c r="L1988" t="s">
        <v>3343</v>
      </c>
      <c r="M1988" t="s">
        <v>3570</v>
      </c>
      <c r="N1988" t="s">
        <v>7929</v>
      </c>
      <c r="O1988" t="s">
        <v>3346</v>
      </c>
      <c r="P1988" t="s">
        <v>3343</v>
      </c>
      <c r="Q1988" t="s">
        <v>3346</v>
      </c>
    </row>
    <row r="1989" spans="1:17" x14ac:dyDescent="0.25">
      <c r="A1989" t="s">
        <v>7667</v>
      </c>
      <c r="B1989" t="s">
        <v>2511</v>
      </c>
      <c r="C1989" t="s">
        <v>7918</v>
      </c>
      <c r="D1989" t="s">
        <v>7919</v>
      </c>
      <c r="E1989">
        <v>1304004</v>
      </c>
      <c r="F1989" t="s">
        <v>7924</v>
      </c>
      <c r="G1989" t="s">
        <v>7925</v>
      </c>
      <c r="H1989" t="s">
        <v>7926</v>
      </c>
      <c r="I1989" t="s">
        <v>7930</v>
      </c>
      <c r="J1989" t="s">
        <v>7931</v>
      </c>
      <c r="K1989" t="s">
        <v>110</v>
      </c>
      <c r="L1989" t="s">
        <v>3346</v>
      </c>
      <c r="M1989" t="s">
        <v>3570</v>
      </c>
      <c r="N1989" t="s">
        <v>7929</v>
      </c>
      <c r="O1989" t="s">
        <v>3346</v>
      </c>
      <c r="P1989" t="s">
        <v>3343</v>
      </c>
      <c r="Q1989" t="s">
        <v>3346</v>
      </c>
    </row>
    <row r="1990" spans="1:17" x14ac:dyDescent="0.25">
      <c r="A1990" t="s">
        <v>7667</v>
      </c>
      <c r="B1990" t="s">
        <v>2511</v>
      </c>
      <c r="C1990" t="s">
        <v>7918</v>
      </c>
      <c r="D1990" t="s">
        <v>7919</v>
      </c>
      <c r="E1990">
        <v>1304007</v>
      </c>
      <c r="F1990" t="s">
        <v>7932</v>
      </c>
      <c r="G1990" t="s">
        <v>7932</v>
      </c>
      <c r="H1990" t="s">
        <v>7933</v>
      </c>
      <c r="I1990" t="s">
        <v>7934</v>
      </c>
      <c r="J1990" t="s">
        <v>7935</v>
      </c>
      <c r="K1990" t="s">
        <v>38</v>
      </c>
      <c r="L1990" t="s">
        <v>3343</v>
      </c>
      <c r="M1990" t="s">
        <v>3570</v>
      </c>
      <c r="N1990" t="s">
        <v>7929</v>
      </c>
      <c r="O1990" t="s">
        <v>3346</v>
      </c>
      <c r="P1990" t="s">
        <v>3343</v>
      </c>
      <c r="Q1990" t="s">
        <v>3346</v>
      </c>
    </row>
    <row r="1991" spans="1:17" x14ac:dyDescent="0.25">
      <c r="A1991" t="s">
        <v>7667</v>
      </c>
      <c r="B1991" t="s">
        <v>2511</v>
      </c>
      <c r="C1991" t="s">
        <v>7918</v>
      </c>
      <c r="D1991" t="s">
        <v>7919</v>
      </c>
      <c r="E1991">
        <v>1304008</v>
      </c>
      <c r="F1991" t="s">
        <v>7936</v>
      </c>
      <c r="G1991" t="s">
        <v>7937</v>
      </c>
      <c r="H1991" t="s">
        <v>7938</v>
      </c>
      <c r="I1991" t="s">
        <v>7939</v>
      </c>
      <c r="J1991" t="s">
        <v>7940</v>
      </c>
      <c r="K1991" t="s">
        <v>110</v>
      </c>
      <c r="L1991" t="s">
        <v>3343</v>
      </c>
      <c r="M1991" t="s">
        <v>3344</v>
      </c>
      <c r="N1991" t="s">
        <v>3360</v>
      </c>
      <c r="O1991" t="s">
        <v>3346</v>
      </c>
      <c r="P1991" t="s">
        <v>3343</v>
      </c>
      <c r="Q1991" t="s">
        <v>3346</v>
      </c>
    </row>
    <row r="1992" spans="1:17" x14ac:dyDescent="0.25">
      <c r="A1992" t="s">
        <v>7667</v>
      </c>
      <c r="B1992" t="s">
        <v>2511</v>
      </c>
      <c r="C1992" t="s">
        <v>7918</v>
      </c>
      <c r="D1992" t="s">
        <v>7919</v>
      </c>
      <c r="E1992">
        <v>1304009</v>
      </c>
      <c r="F1992" t="s">
        <v>7941</v>
      </c>
      <c r="G1992" t="s">
        <v>7942</v>
      </c>
      <c r="H1992" t="s">
        <v>5716</v>
      </c>
      <c r="I1992" t="s">
        <v>7943</v>
      </c>
      <c r="J1992" t="s">
        <v>7944</v>
      </c>
      <c r="K1992" t="s">
        <v>110</v>
      </c>
      <c r="L1992" t="s">
        <v>3343</v>
      </c>
      <c r="M1992" t="s">
        <v>3344</v>
      </c>
      <c r="N1992" t="s">
        <v>3360</v>
      </c>
      <c r="O1992" t="s">
        <v>3346</v>
      </c>
      <c r="P1992" t="s">
        <v>3343</v>
      </c>
      <c r="Q1992" t="s">
        <v>3346</v>
      </c>
    </row>
    <row r="1993" spans="1:17" x14ac:dyDescent="0.25">
      <c r="A1993" t="s">
        <v>7667</v>
      </c>
      <c r="B1993" t="s">
        <v>2511</v>
      </c>
      <c r="C1993" t="s">
        <v>7918</v>
      </c>
      <c r="D1993" t="s">
        <v>7919</v>
      </c>
      <c r="E1993">
        <v>1304011</v>
      </c>
      <c r="F1993" t="s">
        <v>7945</v>
      </c>
      <c r="G1993" t="s">
        <v>7946</v>
      </c>
      <c r="H1993" t="s">
        <v>7947</v>
      </c>
      <c r="I1993" t="s">
        <v>7948</v>
      </c>
      <c r="J1993" t="s">
        <v>7949</v>
      </c>
      <c r="K1993" t="s">
        <v>110</v>
      </c>
      <c r="L1993" t="s">
        <v>3343</v>
      </c>
      <c r="M1993" t="s">
        <v>3344</v>
      </c>
      <c r="N1993" t="s">
        <v>3345</v>
      </c>
      <c r="O1993" t="s">
        <v>3346</v>
      </c>
      <c r="P1993" t="s">
        <v>3343</v>
      </c>
      <c r="Q1993" t="s">
        <v>3346</v>
      </c>
    </row>
    <row r="1994" spans="1:17" x14ac:dyDescent="0.25">
      <c r="A1994" t="s">
        <v>7667</v>
      </c>
      <c r="B1994" t="s">
        <v>2511</v>
      </c>
      <c r="C1994" t="s">
        <v>7918</v>
      </c>
      <c r="D1994" t="s">
        <v>7919</v>
      </c>
      <c r="E1994">
        <v>1304012</v>
      </c>
      <c r="F1994" t="s">
        <v>7950</v>
      </c>
      <c r="G1994" t="s">
        <v>7951</v>
      </c>
      <c r="H1994" t="s">
        <v>3394</v>
      </c>
      <c r="I1994" t="s">
        <v>7952</v>
      </c>
      <c r="J1994" t="s">
        <v>7953</v>
      </c>
      <c r="K1994" t="s">
        <v>110</v>
      </c>
      <c r="L1994" t="s">
        <v>3343</v>
      </c>
      <c r="M1994" t="s">
        <v>3570</v>
      </c>
      <c r="N1994" t="s">
        <v>7806</v>
      </c>
      <c r="O1994" t="s">
        <v>3346</v>
      </c>
      <c r="P1994" t="s">
        <v>3343</v>
      </c>
      <c r="Q1994" t="s">
        <v>3346</v>
      </c>
    </row>
    <row r="1995" spans="1:17" x14ac:dyDescent="0.25">
      <c r="A1995" t="s">
        <v>7667</v>
      </c>
      <c r="B1995" t="s">
        <v>2511</v>
      </c>
      <c r="C1995" t="s">
        <v>7918</v>
      </c>
      <c r="D1995" t="s">
        <v>7919</v>
      </c>
      <c r="E1995">
        <v>1304013</v>
      </c>
      <c r="F1995" t="s">
        <v>7954</v>
      </c>
      <c r="G1995" t="s">
        <v>7955</v>
      </c>
      <c r="H1995" t="s">
        <v>7956</v>
      </c>
      <c r="I1995" t="s">
        <v>7957</v>
      </c>
      <c r="J1995" t="s">
        <v>7958</v>
      </c>
      <c r="K1995" t="s">
        <v>110</v>
      </c>
      <c r="L1995" t="s">
        <v>3343</v>
      </c>
      <c r="M1995" t="s">
        <v>3344</v>
      </c>
      <c r="N1995" t="s">
        <v>4440</v>
      </c>
      <c r="O1995" t="s">
        <v>3346</v>
      </c>
      <c r="P1995" t="s">
        <v>3343</v>
      </c>
      <c r="Q1995" t="s">
        <v>3346</v>
      </c>
    </row>
    <row r="1996" spans="1:17" x14ac:dyDescent="0.25">
      <c r="A1996" t="s">
        <v>7667</v>
      </c>
      <c r="B1996" t="s">
        <v>2511</v>
      </c>
      <c r="C1996" t="s">
        <v>7918</v>
      </c>
      <c r="D1996" t="s">
        <v>7919</v>
      </c>
      <c r="E1996">
        <v>1304014</v>
      </c>
      <c r="F1996" t="s">
        <v>7959</v>
      </c>
      <c r="G1996" t="s">
        <v>7960</v>
      </c>
      <c r="H1996" t="s">
        <v>7961</v>
      </c>
      <c r="I1996" t="s">
        <v>7962</v>
      </c>
      <c r="J1996" t="s">
        <v>7963</v>
      </c>
      <c r="K1996" t="s">
        <v>110</v>
      </c>
      <c r="L1996" t="s">
        <v>3343</v>
      </c>
      <c r="M1996" t="s">
        <v>3570</v>
      </c>
      <c r="N1996" t="s">
        <v>7806</v>
      </c>
      <c r="O1996" t="s">
        <v>3346</v>
      </c>
      <c r="P1996" t="s">
        <v>3343</v>
      </c>
      <c r="Q1996" t="s">
        <v>3346</v>
      </c>
    </row>
    <row r="1997" spans="1:17" x14ac:dyDescent="0.25">
      <c r="A1997" t="s">
        <v>7667</v>
      </c>
      <c r="B1997" t="s">
        <v>2511</v>
      </c>
      <c r="C1997" t="s">
        <v>7918</v>
      </c>
      <c r="D1997" t="s">
        <v>7919</v>
      </c>
      <c r="E1997">
        <v>1304016</v>
      </c>
      <c r="F1997" t="s">
        <v>7964</v>
      </c>
      <c r="G1997" t="s">
        <v>7965</v>
      </c>
      <c r="H1997" t="s">
        <v>7966</v>
      </c>
      <c r="I1997" t="s">
        <v>7967</v>
      </c>
      <c r="J1997" t="s">
        <v>7968</v>
      </c>
      <c r="K1997" t="s">
        <v>110</v>
      </c>
      <c r="L1997" t="s">
        <v>3343</v>
      </c>
      <c r="M1997" t="s">
        <v>3477</v>
      </c>
      <c r="N1997" t="s">
        <v>3603</v>
      </c>
      <c r="O1997" t="s">
        <v>3346</v>
      </c>
      <c r="P1997" t="s">
        <v>3343</v>
      </c>
      <c r="Q1997" t="s">
        <v>3346</v>
      </c>
    </row>
    <row r="1998" spans="1:17" x14ac:dyDescent="0.25">
      <c r="A1998" t="s">
        <v>7667</v>
      </c>
      <c r="B1998" t="s">
        <v>2511</v>
      </c>
      <c r="C1998" t="s">
        <v>7918</v>
      </c>
      <c r="D1998" t="s">
        <v>7919</v>
      </c>
      <c r="E1998">
        <v>1304017</v>
      </c>
      <c r="F1998" t="s">
        <v>7969</v>
      </c>
      <c r="G1998" t="s">
        <v>7970</v>
      </c>
      <c r="H1998" t="s">
        <v>7791</v>
      </c>
      <c r="I1998" t="s">
        <v>7971</v>
      </c>
      <c r="J1998" t="s">
        <v>7972</v>
      </c>
      <c r="K1998" t="s">
        <v>110</v>
      </c>
      <c r="L1998" t="s">
        <v>3343</v>
      </c>
      <c r="M1998" t="s">
        <v>3570</v>
      </c>
      <c r="N1998" t="s">
        <v>7929</v>
      </c>
      <c r="O1998" t="s">
        <v>3346</v>
      </c>
      <c r="P1998" t="s">
        <v>3343</v>
      </c>
      <c r="Q1998" t="s">
        <v>3346</v>
      </c>
    </row>
    <row r="1999" spans="1:17" x14ac:dyDescent="0.25">
      <c r="A1999" t="s">
        <v>7667</v>
      </c>
      <c r="B1999" t="s">
        <v>2511</v>
      </c>
      <c r="C1999" t="s">
        <v>7918</v>
      </c>
      <c r="D1999" t="s">
        <v>7919</v>
      </c>
      <c r="E1999">
        <v>1304018</v>
      </c>
      <c r="F1999" t="s">
        <v>7973</v>
      </c>
      <c r="G1999" t="s">
        <v>7974</v>
      </c>
      <c r="H1999" t="s">
        <v>7975</v>
      </c>
      <c r="I1999" t="s">
        <v>7976</v>
      </c>
      <c r="J1999" t="s">
        <v>7977</v>
      </c>
      <c r="K1999" t="s">
        <v>110</v>
      </c>
      <c r="L1999" t="s">
        <v>3343</v>
      </c>
      <c r="M1999" t="s">
        <v>3344</v>
      </c>
      <c r="N1999" t="s">
        <v>7721</v>
      </c>
      <c r="O1999" t="s">
        <v>3346</v>
      </c>
      <c r="P1999" t="s">
        <v>3343</v>
      </c>
      <c r="Q1999" t="s">
        <v>3346</v>
      </c>
    </row>
    <row r="2000" spans="1:17" x14ac:dyDescent="0.25">
      <c r="A2000" t="s">
        <v>7667</v>
      </c>
      <c r="B2000" t="s">
        <v>2511</v>
      </c>
      <c r="C2000" t="s">
        <v>7918</v>
      </c>
      <c r="D2000" t="s">
        <v>7919</v>
      </c>
      <c r="E2000">
        <v>1304021</v>
      </c>
      <c r="F2000" t="s">
        <v>7978</v>
      </c>
      <c r="G2000" t="s">
        <v>7979</v>
      </c>
      <c r="H2000" t="s">
        <v>7980</v>
      </c>
      <c r="I2000" t="s">
        <v>7981</v>
      </c>
      <c r="J2000" t="s">
        <v>7982</v>
      </c>
      <c r="K2000" t="s">
        <v>38</v>
      </c>
      <c r="L2000" t="s">
        <v>3343</v>
      </c>
      <c r="M2000" t="s">
        <v>3570</v>
      </c>
      <c r="N2000" t="s">
        <v>7929</v>
      </c>
      <c r="O2000" t="s">
        <v>3346</v>
      </c>
      <c r="P2000" t="s">
        <v>3343</v>
      </c>
      <c r="Q2000" t="s">
        <v>3346</v>
      </c>
    </row>
    <row r="2001" spans="1:17" x14ac:dyDescent="0.25">
      <c r="A2001" t="s">
        <v>7667</v>
      </c>
      <c r="B2001" t="s">
        <v>2511</v>
      </c>
      <c r="C2001" t="s">
        <v>7918</v>
      </c>
      <c r="D2001" t="s">
        <v>7919</v>
      </c>
      <c r="E2001">
        <v>1304022</v>
      </c>
      <c r="F2001" t="s">
        <v>867</v>
      </c>
      <c r="G2001" t="s">
        <v>3481</v>
      </c>
      <c r="H2001" t="s">
        <v>3350</v>
      </c>
      <c r="I2001" t="s">
        <v>7983</v>
      </c>
      <c r="J2001" t="s">
        <v>1217</v>
      </c>
      <c r="K2001" t="s">
        <v>110</v>
      </c>
      <c r="L2001" t="s">
        <v>3343</v>
      </c>
      <c r="M2001" t="s">
        <v>3570</v>
      </c>
      <c r="N2001" t="s">
        <v>7929</v>
      </c>
      <c r="O2001" t="s">
        <v>3346</v>
      </c>
      <c r="P2001" t="s">
        <v>3343</v>
      </c>
      <c r="Q2001" t="s">
        <v>3346</v>
      </c>
    </row>
    <row r="2002" spans="1:17" x14ac:dyDescent="0.25">
      <c r="A2002" t="s">
        <v>7667</v>
      </c>
      <c r="B2002" t="s">
        <v>2511</v>
      </c>
      <c r="C2002" t="s">
        <v>7918</v>
      </c>
      <c r="D2002" t="s">
        <v>7919</v>
      </c>
      <c r="E2002">
        <v>1304023</v>
      </c>
      <c r="F2002" t="s">
        <v>114</v>
      </c>
      <c r="G2002" t="s">
        <v>7984</v>
      </c>
      <c r="H2002" t="s">
        <v>3350</v>
      </c>
      <c r="I2002" t="s">
        <v>7985</v>
      </c>
      <c r="J2002" t="s">
        <v>4774</v>
      </c>
      <c r="K2002" t="s">
        <v>110</v>
      </c>
      <c r="L2002" t="s">
        <v>3343</v>
      </c>
      <c r="M2002" t="s">
        <v>3570</v>
      </c>
      <c r="N2002" t="s">
        <v>7929</v>
      </c>
      <c r="O2002" t="s">
        <v>3346</v>
      </c>
      <c r="P2002" t="s">
        <v>3343</v>
      </c>
      <c r="Q2002" t="s">
        <v>3346</v>
      </c>
    </row>
    <row r="2003" spans="1:17" x14ac:dyDescent="0.25">
      <c r="A2003" t="s">
        <v>7667</v>
      </c>
      <c r="B2003" t="s">
        <v>2511</v>
      </c>
      <c r="C2003" t="s">
        <v>7918</v>
      </c>
      <c r="D2003" t="s">
        <v>7919</v>
      </c>
      <c r="E2003">
        <v>1304025</v>
      </c>
      <c r="F2003" t="s">
        <v>7986</v>
      </c>
      <c r="G2003" t="s">
        <v>7987</v>
      </c>
      <c r="H2003" t="s">
        <v>7988</v>
      </c>
      <c r="I2003" t="s">
        <v>7989</v>
      </c>
      <c r="J2003" t="s">
        <v>7990</v>
      </c>
      <c r="K2003" t="s">
        <v>110</v>
      </c>
      <c r="L2003" t="s">
        <v>3343</v>
      </c>
      <c r="M2003" t="s">
        <v>3344</v>
      </c>
      <c r="N2003" t="s">
        <v>3360</v>
      </c>
      <c r="O2003" t="s">
        <v>3346</v>
      </c>
      <c r="P2003" t="s">
        <v>3343</v>
      </c>
      <c r="Q2003" t="s">
        <v>3346</v>
      </c>
    </row>
    <row r="2004" spans="1:17" x14ac:dyDescent="0.25">
      <c r="A2004" t="s">
        <v>7667</v>
      </c>
      <c r="B2004" t="s">
        <v>2511</v>
      </c>
      <c r="C2004" t="s">
        <v>7918</v>
      </c>
      <c r="D2004" t="s">
        <v>7919</v>
      </c>
      <c r="E2004">
        <v>1304025</v>
      </c>
      <c r="F2004" t="s">
        <v>7986</v>
      </c>
      <c r="G2004" t="s">
        <v>7987</v>
      </c>
      <c r="H2004" t="s">
        <v>7988</v>
      </c>
      <c r="I2004" t="s">
        <v>7991</v>
      </c>
      <c r="J2004" t="s">
        <v>285</v>
      </c>
      <c r="K2004" t="s">
        <v>110</v>
      </c>
      <c r="L2004" t="s">
        <v>3346</v>
      </c>
      <c r="M2004" t="s">
        <v>3344</v>
      </c>
      <c r="N2004" t="s">
        <v>3360</v>
      </c>
      <c r="O2004" t="s">
        <v>3346</v>
      </c>
      <c r="P2004" t="s">
        <v>3343</v>
      </c>
      <c r="Q2004" t="s">
        <v>3346</v>
      </c>
    </row>
    <row r="2005" spans="1:17" x14ac:dyDescent="0.25">
      <c r="A2005" t="s">
        <v>7667</v>
      </c>
      <c r="B2005" t="s">
        <v>2511</v>
      </c>
      <c r="C2005" t="s">
        <v>7918</v>
      </c>
      <c r="D2005" t="s">
        <v>7919</v>
      </c>
      <c r="E2005">
        <v>1304026</v>
      </c>
      <c r="F2005" t="s">
        <v>7992</v>
      </c>
      <c r="G2005" t="s">
        <v>7993</v>
      </c>
      <c r="H2005" t="s">
        <v>4857</v>
      </c>
      <c r="I2005" t="s">
        <v>7994</v>
      </c>
      <c r="J2005" t="s">
        <v>7995</v>
      </c>
      <c r="K2005" t="s">
        <v>110</v>
      </c>
      <c r="L2005" t="s">
        <v>3343</v>
      </c>
      <c r="M2005" t="s">
        <v>3477</v>
      </c>
      <c r="N2005" t="s">
        <v>3603</v>
      </c>
      <c r="O2005" t="s">
        <v>3346</v>
      </c>
      <c r="P2005" t="s">
        <v>3343</v>
      </c>
      <c r="Q2005" t="s">
        <v>3346</v>
      </c>
    </row>
    <row r="2006" spans="1:17" x14ac:dyDescent="0.25">
      <c r="A2006" t="s">
        <v>7667</v>
      </c>
      <c r="B2006" t="s">
        <v>2511</v>
      </c>
      <c r="C2006" t="s">
        <v>7918</v>
      </c>
      <c r="D2006" t="s">
        <v>7919</v>
      </c>
      <c r="E2006">
        <v>1304027</v>
      </c>
      <c r="F2006" t="s">
        <v>600</v>
      </c>
      <c r="G2006" t="s">
        <v>5819</v>
      </c>
      <c r="H2006" t="s">
        <v>2503</v>
      </c>
      <c r="I2006" t="s">
        <v>7996</v>
      </c>
      <c r="J2006" t="s">
        <v>1579</v>
      </c>
      <c r="K2006" t="s">
        <v>110</v>
      </c>
      <c r="L2006" t="s">
        <v>3343</v>
      </c>
      <c r="M2006" t="s">
        <v>3344</v>
      </c>
      <c r="N2006" t="s">
        <v>3360</v>
      </c>
      <c r="O2006" t="s">
        <v>3346</v>
      </c>
      <c r="P2006" t="s">
        <v>3343</v>
      </c>
      <c r="Q2006" t="s">
        <v>3346</v>
      </c>
    </row>
    <row r="2007" spans="1:17" x14ac:dyDescent="0.25">
      <c r="A2007" t="s">
        <v>7667</v>
      </c>
      <c r="B2007" t="s">
        <v>2511</v>
      </c>
      <c r="C2007" t="s">
        <v>7918</v>
      </c>
      <c r="D2007" t="s">
        <v>7919</v>
      </c>
      <c r="E2007">
        <v>1304027</v>
      </c>
      <c r="F2007" t="s">
        <v>600</v>
      </c>
      <c r="G2007" t="s">
        <v>5819</v>
      </c>
      <c r="H2007" t="s">
        <v>2503</v>
      </c>
      <c r="I2007" t="s">
        <v>7997</v>
      </c>
      <c r="J2007" t="s">
        <v>7998</v>
      </c>
      <c r="K2007" t="s">
        <v>38</v>
      </c>
      <c r="L2007" t="s">
        <v>3346</v>
      </c>
      <c r="M2007" t="s">
        <v>3344</v>
      </c>
      <c r="N2007" t="s">
        <v>3360</v>
      </c>
      <c r="O2007" t="s">
        <v>3346</v>
      </c>
      <c r="P2007" t="s">
        <v>3343</v>
      </c>
      <c r="Q2007" t="s">
        <v>3346</v>
      </c>
    </row>
    <row r="2008" spans="1:17" x14ac:dyDescent="0.25">
      <c r="A2008" t="s">
        <v>7667</v>
      </c>
      <c r="B2008" t="s">
        <v>2511</v>
      </c>
      <c r="C2008" t="s">
        <v>7918</v>
      </c>
      <c r="D2008" t="s">
        <v>7919</v>
      </c>
      <c r="E2008">
        <v>1304027</v>
      </c>
      <c r="F2008" t="s">
        <v>600</v>
      </c>
      <c r="G2008" t="s">
        <v>5819</v>
      </c>
      <c r="H2008" t="s">
        <v>2503</v>
      </c>
      <c r="I2008" t="s">
        <v>7999</v>
      </c>
      <c r="J2008" t="s">
        <v>8000</v>
      </c>
      <c r="K2008" t="s">
        <v>110</v>
      </c>
      <c r="L2008" t="s">
        <v>3346</v>
      </c>
      <c r="M2008" t="s">
        <v>3344</v>
      </c>
      <c r="N2008" t="s">
        <v>3360</v>
      </c>
      <c r="O2008" t="s">
        <v>3346</v>
      </c>
      <c r="P2008" t="s">
        <v>3343</v>
      </c>
      <c r="Q2008" t="s">
        <v>3346</v>
      </c>
    </row>
    <row r="2009" spans="1:17" x14ac:dyDescent="0.25">
      <c r="A2009" t="s">
        <v>7667</v>
      </c>
      <c r="B2009" t="s">
        <v>2511</v>
      </c>
      <c r="C2009" t="s">
        <v>7918</v>
      </c>
      <c r="D2009" t="s">
        <v>7919</v>
      </c>
      <c r="E2009">
        <v>1304027</v>
      </c>
      <c r="F2009" t="s">
        <v>600</v>
      </c>
      <c r="G2009" t="s">
        <v>5819</v>
      </c>
      <c r="H2009" t="s">
        <v>2503</v>
      </c>
      <c r="I2009" t="s">
        <v>8001</v>
      </c>
      <c r="J2009" t="s">
        <v>8002</v>
      </c>
      <c r="K2009" t="s">
        <v>110</v>
      </c>
      <c r="L2009" t="s">
        <v>3346</v>
      </c>
      <c r="M2009" t="s">
        <v>3344</v>
      </c>
      <c r="N2009" t="s">
        <v>3360</v>
      </c>
      <c r="O2009" t="s">
        <v>3346</v>
      </c>
      <c r="P2009" t="s">
        <v>3343</v>
      </c>
      <c r="Q2009" t="s">
        <v>3346</v>
      </c>
    </row>
    <row r="2010" spans="1:17" x14ac:dyDescent="0.25">
      <c r="A2010" t="s">
        <v>7667</v>
      </c>
      <c r="B2010" t="s">
        <v>2511</v>
      </c>
      <c r="C2010" t="s">
        <v>7918</v>
      </c>
      <c r="D2010" t="s">
        <v>7919</v>
      </c>
      <c r="E2010">
        <v>1304028</v>
      </c>
      <c r="F2010" t="s">
        <v>1408</v>
      </c>
      <c r="G2010" t="s">
        <v>8003</v>
      </c>
      <c r="H2010" t="s">
        <v>2503</v>
      </c>
      <c r="I2010" t="s">
        <v>8004</v>
      </c>
      <c r="J2010" t="s">
        <v>895</v>
      </c>
      <c r="K2010" t="s">
        <v>110</v>
      </c>
      <c r="L2010" t="s">
        <v>3343</v>
      </c>
      <c r="M2010" t="s">
        <v>3344</v>
      </c>
      <c r="N2010" t="s">
        <v>3360</v>
      </c>
      <c r="O2010" t="s">
        <v>3346</v>
      </c>
      <c r="P2010" t="s">
        <v>3343</v>
      </c>
      <c r="Q2010" t="s">
        <v>3346</v>
      </c>
    </row>
    <row r="2011" spans="1:17" x14ac:dyDescent="0.25">
      <c r="A2011" t="s">
        <v>7667</v>
      </c>
      <c r="B2011" t="s">
        <v>2511</v>
      </c>
      <c r="C2011" t="s">
        <v>7918</v>
      </c>
      <c r="D2011" t="s">
        <v>7919</v>
      </c>
      <c r="E2011">
        <v>1304029</v>
      </c>
      <c r="F2011" t="s">
        <v>3508</v>
      </c>
      <c r="G2011" t="s">
        <v>8005</v>
      </c>
      <c r="H2011" t="s">
        <v>3510</v>
      </c>
      <c r="I2011" t="s">
        <v>8006</v>
      </c>
      <c r="J2011" t="s">
        <v>3998</v>
      </c>
      <c r="K2011" t="s">
        <v>38</v>
      </c>
      <c r="L2011" t="s">
        <v>3343</v>
      </c>
      <c r="M2011" t="s">
        <v>4108</v>
      </c>
      <c r="N2011" t="s">
        <v>7712</v>
      </c>
      <c r="O2011" t="s">
        <v>3346</v>
      </c>
      <c r="P2011" t="s">
        <v>3343</v>
      </c>
      <c r="Q2011" t="s">
        <v>3346</v>
      </c>
    </row>
    <row r="2012" spans="1:17" x14ac:dyDescent="0.25">
      <c r="A2012" t="s">
        <v>7667</v>
      </c>
      <c r="B2012" t="s">
        <v>2511</v>
      </c>
      <c r="C2012" t="s">
        <v>7918</v>
      </c>
      <c r="D2012" t="s">
        <v>7919</v>
      </c>
      <c r="E2012">
        <v>1304030</v>
      </c>
      <c r="F2012" t="s">
        <v>8007</v>
      </c>
      <c r="G2012" t="s">
        <v>8008</v>
      </c>
      <c r="H2012" t="s">
        <v>2503</v>
      </c>
      <c r="I2012" t="s">
        <v>8009</v>
      </c>
      <c r="J2012" t="s">
        <v>8010</v>
      </c>
      <c r="K2012" t="s">
        <v>110</v>
      </c>
      <c r="L2012" t="s">
        <v>3343</v>
      </c>
      <c r="M2012" t="s">
        <v>3344</v>
      </c>
      <c r="N2012" t="s">
        <v>4440</v>
      </c>
      <c r="O2012" t="s">
        <v>3346</v>
      </c>
      <c r="P2012" t="s">
        <v>3343</v>
      </c>
      <c r="Q2012" t="s">
        <v>3346</v>
      </c>
    </row>
    <row r="2013" spans="1:17" x14ac:dyDescent="0.25">
      <c r="A2013" t="s">
        <v>7667</v>
      </c>
      <c r="B2013" t="s">
        <v>2511</v>
      </c>
      <c r="C2013" t="s">
        <v>7918</v>
      </c>
      <c r="D2013" t="s">
        <v>7919</v>
      </c>
      <c r="E2013">
        <v>1304030</v>
      </c>
      <c r="F2013" t="s">
        <v>8007</v>
      </c>
      <c r="G2013" t="s">
        <v>8008</v>
      </c>
      <c r="H2013" t="s">
        <v>2503</v>
      </c>
      <c r="I2013" t="s">
        <v>8011</v>
      </c>
      <c r="J2013" t="s">
        <v>8012</v>
      </c>
      <c r="K2013" t="s">
        <v>110</v>
      </c>
      <c r="L2013" t="s">
        <v>3346</v>
      </c>
      <c r="M2013" t="s">
        <v>3344</v>
      </c>
      <c r="N2013" t="s">
        <v>4440</v>
      </c>
      <c r="O2013" t="s">
        <v>3346</v>
      </c>
      <c r="P2013" t="s">
        <v>3343</v>
      </c>
      <c r="Q2013" t="s">
        <v>3346</v>
      </c>
    </row>
    <row r="2014" spans="1:17" x14ac:dyDescent="0.25">
      <c r="A2014" t="s">
        <v>7667</v>
      </c>
      <c r="B2014" t="s">
        <v>2511</v>
      </c>
      <c r="C2014" t="s">
        <v>7918</v>
      </c>
      <c r="D2014" t="s">
        <v>7919</v>
      </c>
      <c r="E2014">
        <v>1304031</v>
      </c>
      <c r="F2014" t="s">
        <v>8013</v>
      </c>
      <c r="G2014" t="s">
        <v>8014</v>
      </c>
      <c r="H2014" t="s">
        <v>2503</v>
      </c>
      <c r="I2014" t="s">
        <v>8015</v>
      </c>
      <c r="J2014" t="s">
        <v>8016</v>
      </c>
      <c r="K2014" t="s">
        <v>110</v>
      </c>
      <c r="L2014" t="s">
        <v>3343</v>
      </c>
      <c r="M2014" t="s">
        <v>3344</v>
      </c>
      <c r="N2014" t="s">
        <v>4440</v>
      </c>
      <c r="O2014" t="s">
        <v>3346</v>
      </c>
      <c r="P2014" t="s">
        <v>3343</v>
      </c>
      <c r="Q2014" t="s">
        <v>3346</v>
      </c>
    </row>
    <row r="2015" spans="1:17" x14ac:dyDescent="0.25">
      <c r="A2015" t="s">
        <v>7667</v>
      </c>
      <c r="B2015" t="s">
        <v>2511</v>
      </c>
      <c r="C2015" t="s">
        <v>7918</v>
      </c>
      <c r="D2015" t="s">
        <v>7919</v>
      </c>
      <c r="E2015">
        <v>1304035</v>
      </c>
      <c r="F2015" t="s">
        <v>8017</v>
      </c>
      <c r="G2015" t="s">
        <v>7282</v>
      </c>
      <c r="H2015" t="s">
        <v>3394</v>
      </c>
      <c r="I2015" t="s">
        <v>8018</v>
      </c>
      <c r="J2015" t="s">
        <v>6101</v>
      </c>
      <c r="K2015" t="s">
        <v>110</v>
      </c>
      <c r="L2015" t="s">
        <v>3343</v>
      </c>
      <c r="M2015" t="s">
        <v>4213</v>
      </c>
      <c r="N2015" t="s">
        <v>7265</v>
      </c>
      <c r="O2015" t="s">
        <v>3346</v>
      </c>
      <c r="P2015" t="s">
        <v>3346</v>
      </c>
      <c r="Q2015" t="s">
        <v>3346</v>
      </c>
    </row>
    <row r="2016" spans="1:17" x14ac:dyDescent="0.25">
      <c r="A2016" t="s">
        <v>7667</v>
      </c>
      <c r="B2016" t="s">
        <v>2511</v>
      </c>
      <c r="C2016" t="s">
        <v>7918</v>
      </c>
      <c r="D2016" t="s">
        <v>7919</v>
      </c>
      <c r="E2016">
        <v>1304036</v>
      </c>
      <c r="F2016" t="s">
        <v>4916</v>
      </c>
      <c r="G2016" t="s">
        <v>6425</v>
      </c>
      <c r="H2016" t="s">
        <v>6426</v>
      </c>
      <c r="I2016" t="s">
        <v>8019</v>
      </c>
      <c r="J2016" t="s">
        <v>8020</v>
      </c>
      <c r="K2016" t="s">
        <v>110</v>
      </c>
      <c r="L2016" t="s">
        <v>3343</v>
      </c>
      <c r="M2016" t="s">
        <v>3344</v>
      </c>
      <c r="N2016" t="s">
        <v>3345</v>
      </c>
      <c r="O2016" t="s">
        <v>3346</v>
      </c>
      <c r="P2016" t="s">
        <v>3346</v>
      </c>
      <c r="Q2016" t="s">
        <v>3346</v>
      </c>
    </row>
    <row r="2017" spans="1:17" x14ac:dyDescent="0.25">
      <c r="A2017" t="s">
        <v>7667</v>
      </c>
      <c r="B2017" t="s">
        <v>2511</v>
      </c>
      <c r="C2017" t="s">
        <v>8021</v>
      </c>
      <c r="D2017" t="s">
        <v>8022</v>
      </c>
      <c r="E2017">
        <v>1305001</v>
      </c>
      <c r="F2017" t="s">
        <v>8023</v>
      </c>
      <c r="G2017" t="s">
        <v>8024</v>
      </c>
      <c r="H2017" t="s">
        <v>4883</v>
      </c>
      <c r="I2017" t="s">
        <v>8025</v>
      </c>
      <c r="J2017" t="s">
        <v>8026</v>
      </c>
      <c r="K2017" t="s">
        <v>110</v>
      </c>
      <c r="L2017" t="s">
        <v>3343</v>
      </c>
      <c r="M2017" t="s">
        <v>3477</v>
      </c>
      <c r="N2017" t="s">
        <v>7004</v>
      </c>
      <c r="O2017" t="s">
        <v>3346</v>
      </c>
      <c r="P2017" t="s">
        <v>3343</v>
      </c>
      <c r="Q2017" t="s">
        <v>3346</v>
      </c>
    </row>
    <row r="2018" spans="1:17" x14ac:dyDescent="0.25">
      <c r="A2018" t="s">
        <v>7667</v>
      </c>
      <c r="B2018" t="s">
        <v>2511</v>
      </c>
      <c r="C2018" t="s">
        <v>8021</v>
      </c>
      <c r="D2018" t="s">
        <v>8022</v>
      </c>
      <c r="E2018">
        <v>1305001</v>
      </c>
      <c r="F2018" t="s">
        <v>8023</v>
      </c>
      <c r="G2018" t="s">
        <v>8024</v>
      </c>
      <c r="H2018" t="s">
        <v>4883</v>
      </c>
      <c r="I2018" t="s">
        <v>8027</v>
      </c>
      <c r="J2018" t="s">
        <v>8028</v>
      </c>
      <c r="K2018" t="s">
        <v>110</v>
      </c>
      <c r="L2018" t="s">
        <v>3346</v>
      </c>
      <c r="M2018" t="s">
        <v>3477</v>
      </c>
      <c r="N2018" t="s">
        <v>7004</v>
      </c>
      <c r="O2018" t="s">
        <v>3346</v>
      </c>
      <c r="P2018" t="s">
        <v>3343</v>
      </c>
      <c r="Q2018" t="s">
        <v>3346</v>
      </c>
    </row>
    <row r="2019" spans="1:17" x14ac:dyDescent="0.25">
      <c r="A2019" t="s">
        <v>7667</v>
      </c>
      <c r="B2019" t="s">
        <v>2511</v>
      </c>
      <c r="C2019" t="s">
        <v>8021</v>
      </c>
      <c r="D2019" t="s">
        <v>8022</v>
      </c>
      <c r="E2019">
        <v>1305001</v>
      </c>
      <c r="F2019" t="s">
        <v>8023</v>
      </c>
      <c r="G2019" t="s">
        <v>8024</v>
      </c>
      <c r="H2019" t="s">
        <v>4883</v>
      </c>
      <c r="I2019" t="s">
        <v>8029</v>
      </c>
      <c r="J2019" t="s">
        <v>8030</v>
      </c>
      <c r="K2019" t="s">
        <v>110</v>
      </c>
      <c r="L2019" t="s">
        <v>3346</v>
      </c>
      <c r="M2019" t="s">
        <v>3477</v>
      </c>
      <c r="N2019" t="s">
        <v>7004</v>
      </c>
      <c r="O2019" t="s">
        <v>3346</v>
      </c>
      <c r="P2019" t="s">
        <v>3343</v>
      </c>
      <c r="Q2019" t="s">
        <v>3346</v>
      </c>
    </row>
    <row r="2020" spans="1:17" x14ac:dyDescent="0.25">
      <c r="A2020" t="s">
        <v>7667</v>
      </c>
      <c r="B2020" t="s">
        <v>2511</v>
      </c>
      <c r="C2020" t="s">
        <v>8021</v>
      </c>
      <c r="D2020" t="s">
        <v>8022</v>
      </c>
      <c r="E2020">
        <v>1305002</v>
      </c>
      <c r="F2020" t="s">
        <v>8031</v>
      </c>
      <c r="G2020" t="s">
        <v>8032</v>
      </c>
      <c r="H2020" t="s">
        <v>6855</v>
      </c>
      <c r="I2020" t="s">
        <v>8033</v>
      </c>
      <c r="J2020" t="s">
        <v>8034</v>
      </c>
      <c r="K2020" t="s">
        <v>110</v>
      </c>
      <c r="L2020" t="s">
        <v>3343</v>
      </c>
      <c r="M2020" t="s">
        <v>3344</v>
      </c>
      <c r="N2020" t="s">
        <v>3360</v>
      </c>
      <c r="O2020" t="s">
        <v>3346</v>
      </c>
      <c r="P2020" t="s">
        <v>3343</v>
      </c>
      <c r="Q2020" t="s">
        <v>3346</v>
      </c>
    </row>
    <row r="2021" spans="1:17" x14ac:dyDescent="0.25">
      <c r="A2021" t="s">
        <v>7667</v>
      </c>
      <c r="B2021" t="s">
        <v>2511</v>
      </c>
      <c r="C2021" t="s">
        <v>8021</v>
      </c>
      <c r="D2021" t="s">
        <v>8022</v>
      </c>
      <c r="E2021">
        <v>1305003</v>
      </c>
      <c r="F2021" t="s">
        <v>8035</v>
      </c>
      <c r="G2021" t="s">
        <v>8036</v>
      </c>
      <c r="H2021" t="s">
        <v>8037</v>
      </c>
      <c r="I2021" t="s">
        <v>8038</v>
      </c>
      <c r="J2021" t="s">
        <v>8039</v>
      </c>
      <c r="K2021" t="s">
        <v>110</v>
      </c>
      <c r="L2021" t="s">
        <v>3343</v>
      </c>
      <c r="M2021" t="s">
        <v>3477</v>
      </c>
      <c r="N2021" t="s">
        <v>7004</v>
      </c>
      <c r="O2021" t="s">
        <v>3346</v>
      </c>
      <c r="P2021" t="s">
        <v>3343</v>
      </c>
      <c r="Q2021" t="s">
        <v>3346</v>
      </c>
    </row>
    <row r="2022" spans="1:17" x14ac:dyDescent="0.25">
      <c r="A2022" t="s">
        <v>7667</v>
      </c>
      <c r="B2022" t="s">
        <v>2511</v>
      </c>
      <c r="C2022" t="s">
        <v>8021</v>
      </c>
      <c r="D2022" t="s">
        <v>8022</v>
      </c>
      <c r="E2022">
        <v>1305004</v>
      </c>
      <c r="F2022" t="s">
        <v>8040</v>
      </c>
      <c r="G2022" t="s">
        <v>8041</v>
      </c>
      <c r="H2022" t="s">
        <v>8037</v>
      </c>
      <c r="I2022" t="s">
        <v>8042</v>
      </c>
      <c r="J2022" t="s">
        <v>8040</v>
      </c>
      <c r="K2022" t="s">
        <v>110</v>
      </c>
      <c r="L2022" t="s">
        <v>3343</v>
      </c>
      <c r="M2022" t="s">
        <v>3477</v>
      </c>
      <c r="N2022" t="s">
        <v>7004</v>
      </c>
      <c r="O2022" t="s">
        <v>3346</v>
      </c>
      <c r="P2022" t="s">
        <v>3343</v>
      </c>
      <c r="Q2022" t="s">
        <v>3346</v>
      </c>
    </row>
    <row r="2023" spans="1:17" x14ac:dyDescent="0.25">
      <c r="A2023" t="s">
        <v>7667</v>
      </c>
      <c r="B2023" t="s">
        <v>2511</v>
      </c>
      <c r="C2023" t="s">
        <v>8021</v>
      </c>
      <c r="D2023" t="s">
        <v>8022</v>
      </c>
      <c r="E2023">
        <v>1305005</v>
      </c>
      <c r="F2023" t="s">
        <v>8043</v>
      </c>
      <c r="G2023" t="s">
        <v>8044</v>
      </c>
      <c r="H2023" t="s">
        <v>8037</v>
      </c>
      <c r="I2023" t="s">
        <v>8045</v>
      </c>
      <c r="J2023" t="s">
        <v>8043</v>
      </c>
      <c r="K2023" t="s">
        <v>110</v>
      </c>
      <c r="L2023" t="s">
        <v>3343</v>
      </c>
      <c r="M2023" t="s">
        <v>3477</v>
      </c>
      <c r="N2023" t="s">
        <v>7004</v>
      </c>
      <c r="O2023" t="s">
        <v>3346</v>
      </c>
      <c r="P2023" t="s">
        <v>3343</v>
      </c>
      <c r="Q2023" t="s">
        <v>3346</v>
      </c>
    </row>
    <row r="2024" spans="1:17" x14ac:dyDescent="0.25">
      <c r="A2024" t="s">
        <v>7667</v>
      </c>
      <c r="B2024" t="s">
        <v>2511</v>
      </c>
      <c r="C2024" t="s">
        <v>8021</v>
      </c>
      <c r="D2024" t="s">
        <v>8022</v>
      </c>
      <c r="E2024">
        <v>1305006</v>
      </c>
      <c r="F2024" t="s">
        <v>8046</v>
      </c>
      <c r="G2024" t="s">
        <v>8047</v>
      </c>
      <c r="H2024" t="s">
        <v>8037</v>
      </c>
      <c r="I2024" t="s">
        <v>8048</v>
      </c>
      <c r="J2024" t="s">
        <v>8046</v>
      </c>
      <c r="K2024" t="s">
        <v>110</v>
      </c>
      <c r="L2024" t="s">
        <v>3343</v>
      </c>
      <c r="M2024" t="s">
        <v>3477</v>
      </c>
      <c r="N2024" t="s">
        <v>7004</v>
      </c>
      <c r="O2024" t="s">
        <v>3346</v>
      </c>
      <c r="P2024" t="s">
        <v>3343</v>
      </c>
      <c r="Q2024" t="s">
        <v>3346</v>
      </c>
    </row>
    <row r="2025" spans="1:17" x14ac:dyDescent="0.25">
      <c r="A2025" t="s">
        <v>7667</v>
      </c>
      <c r="B2025" t="s">
        <v>2511</v>
      </c>
      <c r="C2025" t="s">
        <v>8021</v>
      </c>
      <c r="D2025" t="s">
        <v>8022</v>
      </c>
      <c r="E2025">
        <v>1305007</v>
      </c>
      <c r="F2025" t="s">
        <v>8049</v>
      </c>
      <c r="G2025" t="s">
        <v>8050</v>
      </c>
      <c r="H2025" t="s">
        <v>8037</v>
      </c>
      <c r="I2025" t="s">
        <v>8051</v>
      </c>
      <c r="J2025" t="s">
        <v>8049</v>
      </c>
      <c r="K2025" t="s">
        <v>110</v>
      </c>
      <c r="L2025" t="s">
        <v>3343</v>
      </c>
      <c r="M2025" t="s">
        <v>3477</v>
      </c>
      <c r="N2025" t="s">
        <v>7004</v>
      </c>
      <c r="O2025" t="s">
        <v>3346</v>
      </c>
      <c r="P2025" t="s">
        <v>3343</v>
      </c>
      <c r="Q2025" t="s">
        <v>3346</v>
      </c>
    </row>
    <row r="2026" spans="1:17" x14ac:dyDescent="0.25">
      <c r="A2026" t="s">
        <v>7667</v>
      </c>
      <c r="B2026" t="s">
        <v>2511</v>
      </c>
      <c r="C2026" t="s">
        <v>8021</v>
      </c>
      <c r="D2026" t="s">
        <v>8022</v>
      </c>
      <c r="E2026">
        <v>1305008</v>
      </c>
      <c r="F2026" t="s">
        <v>8052</v>
      </c>
      <c r="G2026" t="s">
        <v>8053</v>
      </c>
      <c r="H2026" t="s">
        <v>8054</v>
      </c>
      <c r="I2026" t="s">
        <v>8055</v>
      </c>
      <c r="J2026" t="s">
        <v>8056</v>
      </c>
      <c r="K2026" t="s">
        <v>110</v>
      </c>
      <c r="L2026" t="s">
        <v>3343</v>
      </c>
      <c r="M2026" t="s">
        <v>3344</v>
      </c>
      <c r="N2026" t="s">
        <v>4440</v>
      </c>
      <c r="O2026" t="s">
        <v>3346</v>
      </c>
      <c r="P2026" t="s">
        <v>3343</v>
      </c>
      <c r="Q2026" t="s">
        <v>3346</v>
      </c>
    </row>
    <row r="2027" spans="1:17" x14ac:dyDescent="0.25">
      <c r="A2027" t="s">
        <v>7667</v>
      </c>
      <c r="B2027" t="s">
        <v>2511</v>
      </c>
      <c r="C2027" t="s">
        <v>8021</v>
      </c>
      <c r="D2027" t="s">
        <v>8022</v>
      </c>
      <c r="E2027">
        <v>1305009</v>
      </c>
      <c r="F2027" t="s">
        <v>8057</v>
      </c>
      <c r="G2027" t="s">
        <v>8058</v>
      </c>
      <c r="H2027" t="s">
        <v>8059</v>
      </c>
      <c r="I2027" t="s">
        <v>8060</v>
      </c>
      <c r="J2027" t="s">
        <v>8061</v>
      </c>
      <c r="K2027" t="s">
        <v>110</v>
      </c>
      <c r="L2027" t="s">
        <v>3343</v>
      </c>
      <c r="M2027" t="s">
        <v>3477</v>
      </c>
      <c r="N2027" t="s">
        <v>7004</v>
      </c>
      <c r="O2027" t="s">
        <v>3346</v>
      </c>
      <c r="P2027" t="s">
        <v>3343</v>
      </c>
      <c r="Q2027" t="s">
        <v>3346</v>
      </c>
    </row>
    <row r="2028" spans="1:17" x14ac:dyDescent="0.25">
      <c r="A2028" t="s">
        <v>7667</v>
      </c>
      <c r="B2028" t="s">
        <v>2511</v>
      </c>
      <c r="C2028" t="s">
        <v>8021</v>
      </c>
      <c r="D2028" t="s">
        <v>8022</v>
      </c>
      <c r="E2028">
        <v>1305010</v>
      </c>
      <c r="F2028" t="s">
        <v>8062</v>
      </c>
      <c r="G2028" t="s">
        <v>8063</v>
      </c>
      <c r="H2028" t="s">
        <v>8064</v>
      </c>
      <c r="I2028" t="s">
        <v>8065</v>
      </c>
      <c r="J2028" t="s">
        <v>8066</v>
      </c>
      <c r="K2028" t="s">
        <v>110</v>
      </c>
      <c r="L2028" t="s">
        <v>3343</v>
      </c>
      <c r="M2028" t="s">
        <v>3477</v>
      </c>
      <c r="N2028" t="s">
        <v>7004</v>
      </c>
      <c r="O2028" t="s">
        <v>3346</v>
      </c>
      <c r="P2028" t="s">
        <v>3346</v>
      </c>
      <c r="Q2028" t="s">
        <v>3346</v>
      </c>
    </row>
    <row r="2029" spans="1:17" x14ac:dyDescent="0.25">
      <c r="A2029" t="s">
        <v>7667</v>
      </c>
      <c r="B2029" t="s">
        <v>2511</v>
      </c>
      <c r="C2029" t="s">
        <v>8021</v>
      </c>
      <c r="D2029" t="s">
        <v>8022</v>
      </c>
      <c r="E2029">
        <v>1305013</v>
      </c>
      <c r="F2029" t="s">
        <v>8067</v>
      </c>
      <c r="G2029" t="s">
        <v>8068</v>
      </c>
      <c r="H2029" t="s">
        <v>6526</v>
      </c>
      <c r="I2029" t="s">
        <v>8069</v>
      </c>
      <c r="J2029" t="s">
        <v>8070</v>
      </c>
      <c r="K2029" t="s">
        <v>110</v>
      </c>
      <c r="L2029" t="s">
        <v>3343</v>
      </c>
      <c r="M2029" t="s">
        <v>3344</v>
      </c>
      <c r="N2029" t="s">
        <v>3345</v>
      </c>
      <c r="O2029" t="s">
        <v>3346</v>
      </c>
      <c r="P2029" t="s">
        <v>3343</v>
      </c>
      <c r="Q2029" t="s">
        <v>3346</v>
      </c>
    </row>
    <row r="2030" spans="1:17" x14ac:dyDescent="0.25">
      <c r="A2030" t="s">
        <v>7667</v>
      </c>
      <c r="B2030" t="s">
        <v>2511</v>
      </c>
      <c r="C2030" t="s">
        <v>8021</v>
      </c>
      <c r="D2030" t="s">
        <v>8022</v>
      </c>
      <c r="E2030">
        <v>1305013</v>
      </c>
      <c r="F2030" t="s">
        <v>8067</v>
      </c>
      <c r="G2030" t="s">
        <v>8068</v>
      </c>
      <c r="H2030" t="s">
        <v>6526</v>
      </c>
      <c r="I2030" t="s">
        <v>8071</v>
      </c>
      <c r="J2030" t="s">
        <v>8072</v>
      </c>
      <c r="K2030" t="s">
        <v>110</v>
      </c>
      <c r="L2030" t="s">
        <v>3346</v>
      </c>
      <c r="M2030" t="s">
        <v>3344</v>
      </c>
      <c r="N2030" t="s">
        <v>3345</v>
      </c>
      <c r="O2030" t="s">
        <v>3346</v>
      </c>
      <c r="P2030" t="s">
        <v>3343</v>
      </c>
      <c r="Q2030" t="s">
        <v>3346</v>
      </c>
    </row>
    <row r="2031" spans="1:17" x14ac:dyDescent="0.25">
      <c r="A2031" t="s">
        <v>7667</v>
      </c>
      <c r="B2031" t="s">
        <v>2511</v>
      </c>
      <c r="C2031" t="s">
        <v>8021</v>
      </c>
      <c r="D2031" t="s">
        <v>8022</v>
      </c>
      <c r="E2031">
        <v>1305013</v>
      </c>
      <c r="F2031" t="s">
        <v>8067</v>
      </c>
      <c r="G2031" t="s">
        <v>8068</v>
      </c>
      <c r="H2031" t="s">
        <v>6526</v>
      </c>
      <c r="I2031" t="s">
        <v>8073</v>
      </c>
      <c r="J2031" t="s">
        <v>8074</v>
      </c>
      <c r="K2031" t="s">
        <v>110</v>
      </c>
      <c r="L2031" t="s">
        <v>3346</v>
      </c>
      <c r="M2031" t="s">
        <v>3344</v>
      </c>
      <c r="N2031" t="s">
        <v>3345</v>
      </c>
      <c r="O2031" t="s">
        <v>3346</v>
      </c>
      <c r="P2031" t="s">
        <v>3343</v>
      </c>
      <c r="Q2031" t="s">
        <v>3346</v>
      </c>
    </row>
    <row r="2032" spans="1:17" x14ac:dyDescent="0.25">
      <c r="A2032" t="s">
        <v>7667</v>
      </c>
      <c r="B2032" t="s">
        <v>2511</v>
      </c>
      <c r="C2032" t="s">
        <v>8021</v>
      </c>
      <c r="D2032" t="s">
        <v>8022</v>
      </c>
      <c r="E2032">
        <v>1305014</v>
      </c>
      <c r="F2032" t="s">
        <v>8075</v>
      </c>
      <c r="G2032" t="s">
        <v>8076</v>
      </c>
      <c r="H2032" t="s">
        <v>8077</v>
      </c>
      <c r="I2032" t="s">
        <v>8078</v>
      </c>
      <c r="J2032" t="s">
        <v>8079</v>
      </c>
      <c r="K2032" t="s">
        <v>110</v>
      </c>
      <c r="L2032" t="s">
        <v>3343</v>
      </c>
      <c r="M2032" t="s">
        <v>3344</v>
      </c>
      <c r="N2032" t="s">
        <v>4440</v>
      </c>
      <c r="O2032" t="s">
        <v>3346</v>
      </c>
      <c r="P2032" t="s">
        <v>3343</v>
      </c>
      <c r="Q2032" t="s">
        <v>3346</v>
      </c>
    </row>
    <row r="2033" spans="1:17" x14ac:dyDescent="0.25">
      <c r="A2033" t="s">
        <v>7667</v>
      </c>
      <c r="B2033" t="s">
        <v>2511</v>
      </c>
      <c r="C2033" t="s">
        <v>8021</v>
      </c>
      <c r="D2033" t="s">
        <v>8022</v>
      </c>
      <c r="E2033">
        <v>1305015</v>
      </c>
      <c r="F2033" t="s">
        <v>600</v>
      </c>
      <c r="G2033" t="s">
        <v>3500</v>
      </c>
      <c r="H2033" t="s">
        <v>2503</v>
      </c>
      <c r="I2033" t="s">
        <v>8080</v>
      </c>
      <c r="J2033" t="s">
        <v>1579</v>
      </c>
      <c r="K2033" t="s">
        <v>110</v>
      </c>
      <c r="L2033" t="s">
        <v>3343</v>
      </c>
      <c r="M2033" t="s">
        <v>3477</v>
      </c>
      <c r="N2033" t="s">
        <v>7004</v>
      </c>
      <c r="O2033" t="s">
        <v>3346</v>
      </c>
      <c r="P2033" t="s">
        <v>3343</v>
      </c>
      <c r="Q2033" t="s">
        <v>3346</v>
      </c>
    </row>
    <row r="2034" spans="1:17" x14ac:dyDescent="0.25">
      <c r="A2034" t="s">
        <v>7667</v>
      </c>
      <c r="B2034" t="s">
        <v>2511</v>
      </c>
      <c r="C2034" t="s">
        <v>8021</v>
      </c>
      <c r="D2034" t="s">
        <v>8022</v>
      </c>
      <c r="E2034">
        <v>1305015</v>
      </c>
      <c r="F2034" t="s">
        <v>600</v>
      </c>
      <c r="G2034" t="s">
        <v>3500</v>
      </c>
      <c r="H2034" t="s">
        <v>2503</v>
      </c>
      <c r="I2034" t="s">
        <v>8081</v>
      </c>
      <c r="J2034" t="s">
        <v>3503</v>
      </c>
      <c r="K2034" t="s">
        <v>38</v>
      </c>
      <c r="L2034" t="s">
        <v>3346</v>
      </c>
      <c r="M2034" t="s">
        <v>3477</v>
      </c>
      <c r="N2034" t="s">
        <v>7004</v>
      </c>
      <c r="O2034" t="s">
        <v>3346</v>
      </c>
      <c r="P2034" t="s">
        <v>3343</v>
      </c>
      <c r="Q2034" t="s">
        <v>3346</v>
      </c>
    </row>
    <row r="2035" spans="1:17" x14ac:dyDescent="0.25">
      <c r="A2035" t="s">
        <v>7667</v>
      </c>
      <c r="B2035" t="s">
        <v>2511</v>
      </c>
      <c r="C2035" t="s">
        <v>8021</v>
      </c>
      <c r="D2035" t="s">
        <v>8022</v>
      </c>
      <c r="E2035">
        <v>1305015</v>
      </c>
      <c r="F2035" t="s">
        <v>600</v>
      </c>
      <c r="G2035" t="s">
        <v>3500</v>
      </c>
      <c r="H2035" t="s">
        <v>2503</v>
      </c>
      <c r="I2035" t="s">
        <v>8082</v>
      </c>
      <c r="J2035" t="s">
        <v>3505</v>
      </c>
      <c r="K2035" t="s">
        <v>110</v>
      </c>
      <c r="L2035" t="s">
        <v>3346</v>
      </c>
      <c r="M2035" t="s">
        <v>3477</v>
      </c>
      <c r="N2035" t="s">
        <v>7004</v>
      </c>
      <c r="O2035" t="s">
        <v>3346</v>
      </c>
      <c r="P2035" t="s">
        <v>3343</v>
      </c>
      <c r="Q2035" t="s">
        <v>3346</v>
      </c>
    </row>
    <row r="2036" spans="1:17" x14ac:dyDescent="0.25">
      <c r="A2036" t="s">
        <v>7667</v>
      </c>
      <c r="B2036" t="s">
        <v>2511</v>
      </c>
      <c r="C2036" t="s">
        <v>8021</v>
      </c>
      <c r="D2036" t="s">
        <v>8022</v>
      </c>
      <c r="E2036">
        <v>1305015</v>
      </c>
      <c r="F2036" t="s">
        <v>600</v>
      </c>
      <c r="G2036" t="s">
        <v>3500</v>
      </c>
      <c r="H2036" t="s">
        <v>2503</v>
      </c>
      <c r="I2036" t="s">
        <v>8083</v>
      </c>
      <c r="J2036" t="s">
        <v>3507</v>
      </c>
      <c r="K2036" t="s">
        <v>110</v>
      </c>
      <c r="L2036" t="s">
        <v>3346</v>
      </c>
      <c r="M2036" t="s">
        <v>3477</v>
      </c>
      <c r="N2036" t="s">
        <v>7004</v>
      </c>
      <c r="O2036" t="s">
        <v>3346</v>
      </c>
      <c r="P2036" t="s">
        <v>3343</v>
      </c>
      <c r="Q2036" t="s">
        <v>3346</v>
      </c>
    </row>
    <row r="2037" spans="1:17" x14ac:dyDescent="0.25">
      <c r="A2037" t="s">
        <v>7667</v>
      </c>
      <c r="B2037" t="s">
        <v>2511</v>
      </c>
      <c r="C2037" t="s">
        <v>8021</v>
      </c>
      <c r="D2037" t="s">
        <v>8022</v>
      </c>
      <c r="E2037">
        <v>1305016</v>
      </c>
      <c r="F2037" t="s">
        <v>893</v>
      </c>
      <c r="G2037" t="s">
        <v>3497</v>
      </c>
      <c r="H2037" t="s">
        <v>2503</v>
      </c>
      <c r="I2037" t="s">
        <v>8084</v>
      </c>
      <c r="J2037" t="s">
        <v>895</v>
      </c>
      <c r="K2037" t="s">
        <v>110</v>
      </c>
      <c r="L2037" t="s">
        <v>3343</v>
      </c>
      <c r="M2037" t="s">
        <v>3344</v>
      </c>
      <c r="N2037" t="s">
        <v>3360</v>
      </c>
      <c r="O2037" t="s">
        <v>3346</v>
      </c>
      <c r="P2037" t="s">
        <v>3346</v>
      </c>
      <c r="Q2037" t="s">
        <v>3346</v>
      </c>
    </row>
    <row r="2038" spans="1:17" x14ac:dyDescent="0.25">
      <c r="A2038" t="s">
        <v>7667</v>
      </c>
      <c r="B2038" t="s">
        <v>2511</v>
      </c>
      <c r="C2038" t="s">
        <v>8021</v>
      </c>
      <c r="D2038" t="s">
        <v>8022</v>
      </c>
      <c r="E2038">
        <v>1305016</v>
      </c>
      <c r="F2038" t="s">
        <v>893</v>
      </c>
      <c r="G2038" t="s">
        <v>3497</v>
      </c>
      <c r="H2038" t="s">
        <v>2503</v>
      </c>
      <c r="I2038" t="s">
        <v>8085</v>
      </c>
      <c r="J2038" t="s">
        <v>8086</v>
      </c>
      <c r="K2038" t="s">
        <v>110</v>
      </c>
      <c r="L2038" t="s">
        <v>3346</v>
      </c>
      <c r="M2038" t="s">
        <v>3344</v>
      </c>
      <c r="N2038" t="s">
        <v>3360</v>
      </c>
      <c r="O2038" t="s">
        <v>3346</v>
      </c>
      <c r="P2038" t="s">
        <v>3346</v>
      </c>
      <c r="Q2038" t="s">
        <v>3346</v>
      </c>
    </row>
    <row r="2039" spans="1:17" x14ac:dyDescent="0.25">
      <c r="A2039" t="s">
        <v>7667</v>
      </c>
      <c r="B2039" t="s">
        <v>2511</v>
      </c>
      <c r="C2039" t="s">
        <v>8021</v>
      </c>
      <c r="D2039" t="s">
        <v>8022</v>
      </c>
      <c r="E2039">
        <v>1305017</v>
      </c>
      <c r="F2039" t="s">
        <v>3508</v>
      </c>
      <c r="G2039" t="s">
        <v>3996</v>
      </c>
      <c r="H2039" t="s">
        <v>3510</v>
      </c>
      <c r="I2039" t="s">
        <v>8087</v>
      </c>
      <c r="J2039" t="s">
        <v>3998</v>
      </c>
      <c r="K2039" t="s">
        <v>38</v>
      </c>
      <c r="L2039" t="s">
        <v>3343</v>
      </c>
      <c r="M2039" t="s">
        <v>4108</v>
      </c>
      <c r="N2039" t="s">
        <v>7712</v>
      </c>
      <c r="O2039" t="s">
        <v>3346</v>
      </c>
      <c r="P2039" t="s">
        <v>3343</v>
      </c>
      <c r="Q2039" t="s">
        <v>3346</v>
      </c>
    </row>
    <row r="2040" spans="1:17" x14ac:dyDescent="0.25">
      <c r="A2040" t="s">
        <v>7667</v>
      </c>
      <c r="B2040" t="s">
        <v>2511</v>
      </c>
      <c r="C2040" t="s">
        <v>8021</v>
      </c>
      <c r="D2040" t="s">
        <v>8022</v>
      </c>
      <c r="E2040">
        <v>1305018</v>
      </c>
      <c r="F2040" t="s">
        <v>114</v>
      </c>
      <c r="G2040" t="s">
        <v>8088</v>
      </c>
      <c r="H2040" t="s">
        <v>3350</v>
      </c>
      <c r="I2040" t="s">
        <v>8089</v>
      </c>
      <c r="J2040" t="s">
        <v>4774</v>
      </c>
      <c r="K2040" t="s">
        <v>110</v>
      </c>
      <c r="L2040" t="s">
        <v>3343</v>
      </c>
      <c r="M2040" t="s">
        <v>3477</v>
      </c>
      <c r="N2040" t="s">
        <v>3478</v>
      </c>
      <c r="O2040" t="s">
        <v>3346</v>
      </c>
      <c r="P2040" t="s">
        <v>3343</v>
      </c>
      <c r="Q2040" t="s">
        <v>3346</v>
      </c>
    </row>
    <row r="2041" spans="1:17" x14ac:dyDescent="0.25">
      <c r="A2041" t="s">
        <v>7667</v>
      </c>
      <c r="B2041" t="s">
        <v>2511</v>
      </c>
      <c r="C2041" t="s">
        <v>8021</v>
      </c>
      <c r="D2041" t="s">
        <v>8022</v>
      </c>
      <c r="E2041">
        <v>1305019</v>
      </c>
      <c r="F2041" t="s">
        <v>8090</v>
      </c>
      <c r="G2041" t="s">
        <v>8091</v>
      </c>
      <c r="H2041" t="s">
        <v>8092</v>
      </c>
      <c r="I2041" t="s">
        <v>8093</v>
      </c>
      <c r="J2041" t="s">
        <v>8094</v>
      </c>
      <c r="K2041" t="s">
        <v>110</v>
      </c>
      <c r="L2041" t="s">
        <v>3343</v>
      </c>
      <c r="M2041" t="s">
        <v>3344</v>
      </c>
      <c r="N2041" t="s">
        <v>4440</v>
      </c>
      <c r="O2041" t="s">
        <v>3346</v>
      </c>
      <c r="P2041" t="s">
        <v>3343</v>
      </c>
      <c r="Q2041" t="s">
        <v>3346</v>
      </c>
    </row>
    <row r="2042" spans="1:17" x14ac:dyDescent="0.25">
      <c r="A2042" t="s">
        <v>7667</v>
      </c>
      <c r="B2042" t="s">
        <v>2511</v>
      </c>
      <c r="C2042" t="s">
        <v>8021</v>
      </c>
      <c r="D2042" t="s">
        <v>8022</v>
      </c>
      <c r="E2042">
        <v>1305019</v>
      </c>
      <c r="F2042" t="s">
        <v>8090</v>
      </c>
      <c r="G2042" t="s">
        <v>8091</v>
      </c>
      <c r="H2042" t="s">
        <v>8092</v>
      </c>
      <c r="I2042" t="s">
        <v>8095</v>
      </c>
      <c r="J2042" t="s">
        <v>8096</v>
      </c>
      <c r="K2042" t="s">
        <v>110</v>
      </c>
      <c r="L2042" t="s">
        <v>3346</v>
      </c>
      <c r="M2042" t="s">
        <v>3344</v>
      </c>
      <c r="N2042" t="s">
        <v>4440</v>
      </c>
      <c r="O2042" t="s">
        <v>3346</v>
      </c>
      <c r="P2042" t="s">
        <v>3343</v>
      </c>
      <c r="Q2042" t="s">
        <v>3346</v>
      </c>
    </row>
    <row r="2043" spans="1:17" x14ac:dyDescent="0.25">
      <c r="A2043" t="s">
        <v>7667</v>
      </c>
      <c r="B2043" t="s">
        <v>2511</v>
      </c>
      <c r="C2043" t="s">
        <v>8021</v>
      </c>
      <c r="D2043" t="s">
        <v>8022</v>
      </c>
      <c r="E2043">
        <v>1305020</v>
      </c>
      <c r="F2043" t="s">
        <v>8097</v>
      </c>
      <c r="G2043" t="s">
        <v>8098</v>
      </c>
      <c r="H2043" t="s">
        <v>4883</v>
      </c>
      <c r="I2043" t="s">
        <v>8099</v>
      </c>
      <c r="J2043" t="s">
        <v>8100</v>
      </c>
      <c r="K2043" t="s">
        <v>110</v>
      </c>
      <c r="L2043" t="s">
        <v>3343</v>
      </c>
      <c r="M2043" t="s">
        <v>3344</v>
      </c>
      <c r="N2043" t="s">
        <v>4440</v>
      </c>
      <c r="O2043" t="s">
        <v>3346</v>
      </c>
      <c r="P2043" t="s">
        <v>3343</v>
      </c>
      <c r="Q2043" t="s">
        <v>3346</v>
      </c>
    </row>
    <row r="2044" spans="1:17" x14ac:dyDescent="0.25">
      <c r="A2044" t="s">
        <v>7667</v>
      </c>
      <c r="B2044" t="s">
        <v>2511</v>
      </c>
      <c r="C2044" t="s">
        <v>8021</v>
      </c>
      <c r="D2044" t="s">
        <v>8022</v>
      </c>
      <c r="E2044">
        <v>1305021</v>
      </c>
      <c r="F2044" t="s">
        <v>8101</v>
      </c>
      <c r="G2044" t="s">
        <v>8102</v>
      </c>
      <c r="H2044" t="s">
        <v>8037</v>
      </c>
      <c r="I2044" t="s">
        <v>8103</v>
      </c>
      <c r="J2044" t="s">
        <v>8101</v>
      </c>
      <c r="K2044" t="s">
        <v>110</v>
      </c>
      <c r="L2044" t="s">
        <v>3343</v>
      </c>
      <c r="M2044" t="s">
        <v>3344</v>
      </c>
      <c r="N2044" t="s">
        <v>4440</v>
      </c>
      <c r="O2044" t="s">
        <v>3346</v>
      </c>
      <c r="P2044" t="s">
        <v>3343</v>
      </c>
      <c r="Q2044" t="s">
        <v>3346</v>
      </c>
    </row>
    <row r="2045" spans="1:17" x14ac:dyDescent="0.25">
      <c r="A2045" t="s">
        <v>7667</v>
      </c>
      <c r="B2045" t="s">
        <v>2511</v>
      </c>
      <c r="C2045" t="s">
        <v>8021</v>
      </c>
      <c r="D2045" t="s">
        <v>8022</v>
      </c>
      <c r="E2045">
        <v>1305022</v>
      </c>
      <c r="F2045" t="s">
        <v>867</v>
      </c>
      <c r="G2045" t="s">
        <v>8104</v>
      </c>
      <c r="H2045" t="s">
        <v>3350</v>
      </c>
      <c r="I2045" t="s">
        <v>8105</v>
      </c>
      <c r="J2045" t="s">
        <v>1217</v>
      </c>
      <c r="K2045" t="s">
        <v>110</v>
      </c>
      <c r="L2045" t="s">
        <v>3343</v>
      </c>
      <c r="M2045" t="s">
        <v>3477</v>
      </c>
      <c r="N2045" t="s">
        <v>3478</v>
      </c>
      <c r="O2045" t="s">
        <v>3346</v>
      </c>
      <c r="P2045" t="s">
        <v>3343</v>
      </c>
      <c r="Q2045" t="s">
        <v>3346</v>
      </c>
    </row>
    <row r="2046" spans="1:17" x14ac:dyDescent="0.25">
      <c r="A2046" t="s">
        <v>7667</v>
      </c>
      <c r="B2046" t="s">
        <v>2511</v>
      </c>
      <c r="C2046" t="s">
        <v>8021</v>
      </c>
      <c r="D2046" t="s">
        <v>8022</v>
      </c>
      <c r="E2046">
        <v>1305023</v>
      </c>
      <c r="F2046" t="s">
        <v>102</v>
      </c>
      <c r="G2046" t="s">
        <v>7578</v>
      </c>
      <c r="H2046" t="s">
        <v>3350</v>
      </c>
      <c r="I2046" t="s">
        <v>8106</v>
      </c>
      <c r="J2046" t="s">
        <v>864</v>
      </c>
      <c r="K2046" t="s">
        <v>110</v>
      </c>
      <c r="L2046" t="s">
        <v>3343</v>
      </c>
      <c r="M2046" t="s">
        <v>3477</v>
      </c>
      <c r="N2046" t="s">
        <v>3478</v>
      </c>
      <c r="O2046" t="s">
        <v>3346</v>
      </c>
      <c r="P2046" t="s">
        <v>3343</v>
      </c>
      <c r="Q2046" t="s">
        <v>3346</v>
      </c>
    </row>
    <row r="2047" spans="1:17" x14ac:dyDescent="0.25">
      <c r="A2047" t="s">
        <v>7667</v>
      </c>
      <c r="B2047" t="s">
        <v>2511</v>
      </c>
      <c r="C2047" t="s">
        <v>8021</v>
      </c>
      <c r="D2047" t="s">
        <v>8022</v>
      </c>
      <c r="E2047">
        <v>1305024</v>
      </c>
      <c r="F2047" t="s">
        <v>8107</v>
      </c>
      <c r="G2047" t="s">
        <v>8108</v>
      </c>
      <c r="H2047" t="s">
        <v>8109</v>
      </c>
      <c r="I2047" t="s">
        <v>8110</v>
      </c>
      <c r="J2047" t="s">
        <v>8111</v>
      </c>
      <c r="K2047" t="s">
        <v>110</v>
      </c>
      <c r="L2047" t="s">
        <v>3343</v>
      </c>
      <c r="M2047" t="s">
        <v>3344</v>
      </c>
      <c r="N2047" t="s">
        <v>3345</v>
      </c>
      <c r="O2047" t="s">
        <v>3346</v>
      </c>
      <c r="P2047" t="s">
        <v>3343</v>
      </c>
      <c r="Q2047" t="s">
        <v>3346</v>
      </c>
    </row>
    <row r="2048" spans="1:17" x14ac:dyDescent="0.25">
      <c r="A2048" t="s">
        <v>7667</v>
      </c>
      <c r="B2048" t="s">
        <v>2511</v>
      </c>
      <c r="C2048" t="s">
        <v>8021</v>
      </c>
      <c r="D2048" t="s">
        <v>8022</v>
      </c>
      <c r="E2048">
        <v>1305025</v>
      </c>
      <c r="F2048" t="s">
        <v>8112</v>
      </c>
      <c r="G2048" t="s">
        <v>8113</v>
      </c>
      <c r="H2048" t="s">
        <v>8114</v>
      </c>
      <c r="I2048" t="s">
        <v>8115</v>
      </c>
      <c r="J2048" t="s">
        <v>8116</v>
      </c>
      <c r="K2048" t="s">
        <v>110</v>
      </c>
      <c r="L2048" t="s">
        <v>3343</v>
      </c>
      <c r="M2048" t="s">
        <v>3344</v>
      </c>
      <c r="N2048" t="s">
        <v>3345</v>
      </c>
      <c r="O2048" t="s">
        <v>3346</v>
      </c>
      <c r="P2048" t="s">
        <v>3343</v>
      </c>
      <c r="Q2048" t="s">
        <v>3346</v>
      </c>
    </row>
    <row r="2049" spans="1:17" x14ac:dyDescent="0.25">
      <c r="A2049" t="s">
        <v>7667</v>
      </c>
      <c r="B2049" t="s">
        <v>2511</v>
      </c>
      <c r="C2049" t="s">
        <v>8021</v>
      </c>
      <c r="D2049" t="s">
        <v>8022</v>
      </c>
      <c r="E2049">
        <v>1305025</v>
      </c>
      <c r="F2049" t="s">
        <v>8112</v>
      </c>
      <c r="G2049" t="s">
        <v>8113</v>
      </c>
      <c r="H2049" t="s">
        <v>8114</v>
      </c>
      <c r="I2049" t="s">
        <v>8117</v>
      </c>
      <c r="J2049" t="s">
        <v>8118</v>
      </c>
      <c r="K2049" t="s">
        <v>110</v>
      </c>
      <c r="L2049" t="s">
        <v>3346</v>
      </c>
      <c r="M2049" t="s">
        <v>3344</v>
      </c>
      <c r="N2049" t="s">
        <v>3345</v>
      </c>
      <c r="O2049" t="s">
        <v>3346</v>
      </c>
      <c r="P2049" t="s">
        <v>3343</v>
      </c>
      <c r="Q2049" t="s">
        <v>3346</v>
      </c>
    </row>
    <row r="2050" spans="1:17" x14ac:dyDescent="0.25">
      <c r="A2050" t="s">
        <v>7667</v>
      </c>
      <c r="B2050" t="s">
        <v>2511</v>
      </c>
      <c r="C2050" t="s">
        <v>8021</v>
      </c>
      <c r="D2050" t="s">
        <v>8022</v>
      </c>
      <c r="E2050">
        <v>1305025</v>
      </c>
      <c r="F2050" t="s">
        <v>8112</v>
      </c>
      <c r="G2050" t="s">
        <v>8113</v>
      </c>
      <c r="H2050" t="s">
        <v>8114</v>
      </c>
      <c r="I2050" t="s">
        <v>8119</v>
      </c>
      <c r="J2050" t="s">
        <v>8120</v>
      </c>
      <c r="K2050" t="s">
        <v>110</v>
      </c>
      <c r="L2050" t="s">
        <v>3346</v>
      </c>
      <c r="M2050" t="s">
        <v>3344</v>
      </c>
      <c r="N2050" t="s">
        <v>3345</v>
      </c>
      <c r="O2050" t="s">
        <v>3346</v>
      </c>
      <c r="P2050" t="s">
        <v>3343</v>
      </c>
      <c r="Q2050" t="s">
        <v>3346</v>
      </c>
    </row>
    <row r="2051" spans="1:17" x14ac:dyDescent="0.25">
      <c r="A2051" t="s">
        <v>7667</v>
      </c>
      <c r="B2051" t="s">
        <v>2511</v>
      </c>
      <c r="C2051" t="s">
        <v>8021</v>
      </c>
      <c r="D2051" t="s">
        <v>8022</v>
      </c>
      <c r="E2051">
        <v>1305025</v>
      </c>
      <c r="F2051" t="s">
        <v>8112</v>
      </c>
      <c r="G2051" t="s">
        <v>8113</v>
      </c>
      <c r="H2051" t="s">
        <v>8114</v>
      </c>
      <c r="I2051" t="s">
        <v>8121</v>
      </c>
      <c r="J2051" t="s">
        <v>8122</v>
      </c>
      <c r="K2051" t="s">
        <v>110</v>
      </c>
      <c r="L2051" t="s">
        <v>3346</v>
      </c>
      <c r="M2051" t="s">
        <v>3344</v>
      </c>
      <c r="N2051" t="s">
        <v>3345</v>
      </c>
      <c r="O2051" t="s">
        <v>3346</v>
      </c>
      <c r="P2051" t="s">
        <v>3343</v>
      </c>
      <c r="Q2051" t="s">
        <v>3346</v>
      </c>
    </row>
    <row r="2052" spans="1:17" x14ac:dyDescent="0.25">
      <c r="A2052" t="s">
        <v>7667</v>
      </c>
      <c r="B2052" t="s">
        <v>2511</v>
      </c>
      <c r="C2052" t="s">
        <v>8123</v>
      </c>
      <c r="D2052" t="s">
        <v>8124</v>
      </c>
      <c r="E2052">
        <v>1399010</v>
      </c>
      <c r="F2052" t="s">
        <v>4639</v>
      </c>
      <c r="G2052" t="s">
        <v>4640</v>
      </c>
      <c r="H2052" t="s">
        <v>3429</v>
      </c>
      <c r="I2052" t="s">
        <v>8125</v>
      </c>
      <c r="J2052" t="s">
        <v>4639</v>
      </c>
      <c r="K2052" t="s">
        <v>110</v>
      </c>
      <c r="L2052" t="s">
        <v>3343</v>
      </c>
      <c r="M2052" t="s">
        <v>3344</v>
      </c>
      <c r="N2052" t="s">
        <v>3345</v>
      </c>
      <c r="O2052" t="s">
        <v>3346</v>
      </c>
      <c r="P2052" t="s">
        <v>3343</v>
      </c>
      <c r="Q2052" t="s">
        <v>3346</v>
      </c>
    </row>
    <row r="2053" spans="1:17" x14ac:dyDescent="0.25">
      <c r="A2053" t="s">
        <v>7667</v>
      </c>
      <c r="B2053" t="s">
        <v>2511</v>
      </c>
      <c r="C2053" t="s">
        <v>8123</v>
      </c>
      <c r="D2053" t="s">
        <v>8124</v>
      </c>
      <c r="E2053">
        <v>1399011</v>
      </c>
      <c r="F2053" t="s">
        <v>2475</v>
      </c>
      <c r="G2053" t="s">
        <v>3428</v>
      </c>
      <c r="H2053" t="s">
        <v>3429</v>
      </c>
      <c r="I2053" t="s">
        <v>8126</v>
      </c>
      <c r="J2053" t="s">
        <v>2475</v>
      </c>
      <c r="K2053" t="s">
        <v>110</v>
      </c>
      <c r="L2053" t="s">
        <v>3343</v>
      </c>
      <c r="M2053" t="s">
        <v>3344</v>
      </c>
      <c r="N2053" t="s">
        <v>3345</v>
      </c>
      <c r="O2053" t="s">
        <v>3346</v>
      </c>
      <c r="P2053" t="s">
        <v>3343</v>
      </c>
      <c r="Q2053" t="s">
        <v>3346</v>
      </c>
    </row>
    <row r="2054" spans="1:17" x14ac:dyDescent="0.25">
      <c r="A2054" t="s">
        <v>7667</v>
      </c>
      <c r="B2054" t="s">
        <v>2511</v>
      </c>
      <c r="C2054" t="s">
        <v>8123</v>
      </c>
      <c r="D2054" t="s">
        <v>8124</v>
      </c>
      <c r="E2054">
        <v>1399011</v>
      </c>
      <c r="F2054" t="s">
        <v>2475</v>
      </c>
      <c r="G2054" t="s">
        <v>3428</v>
      </c>
      <c r="H2054" t="s">
        <v>3429</v>
      </c>
      <c r="I2054" t="s">
        <v>8127</v>
      </c>
      <c r="J2054" t="s">
        <v>3432</v>
      </c>
      <c r="K2054" t="s">
        <v>3433</v>
      </c>
      <c r="L2054" t="s">
        <v>3346</v>
      </c>
      <c r="M2054" t="s">
        <v>3344</v>
      </c>
      <c r="N2054" t="s">
        <v>3345</v>
      </c>
      <c r="O2054" t="s">
        <v>3346</v>
      </c>
      <c r="P2054" t="s">
        <v>3343</v>
      </c>
      <c r="Q2054" t="s">
        <v>3346</v>
      </c>
    </row>
    <row r="2055" spans="1:17" x14ac:dyDescent="0.25">
      <c r="A2055" t="s">
        <v>7667</v>
      </c>
      <c r="B2055" t="s">
        <v>2511</v>
      </c>
      <c r="C2055" t="s">
        <v>8123</v>
      </c>
      <c r="D2055" t="s">
        <v>8124</v>
      </c>
      <c r="E2055">
        <v>1399012</v>
      </c>
      <c r="F2055" t="s">
        <v>3434</v>
      </c>
      <c r="G2055" t="s">
        <v>3435</v>
      </c>
      <c r="H2055" t="s">
        <v>3429</v>
      </c>
      <c r="I2055" t="s">
        <v>8128</v>
      </c>
      <c r="J2055" t="s">
        <v>3434</v>
      </c>
      <c r="K2055" t="s">
        <v>110</v>
      </c>
      <c r="L2055" t="s">
        <v>3343</v>
      </c>
      <c r="M2055" t="s">
        <v>3344</v>
      </c>
      <c r="N2055" t="s">
        <v>3345</v>
      </c>
      <c r="O2055" t="s">
        <v>3346</v>
      </c>
      <c r="P2055" t="s">
        <v>3343</v>
      </c>
      <c r="Q2055" t="s">
        <v>3346</v>
      </c>
    </row>
    <row r="2056" spans="1:17" x14ac:dyDescent="0.25">
      <c r="A2056" t="s">
        <v>7667</v>
      </c>
      <c r="B2056" t="s">
        <v>2511</v>
      </c>
      <c r="C2056" t="s">
        <v>8123</v>
      </c>
      <c r="D2056" t="s">
        <v>8124</v>
      </c>
      <c r="E2056">
        <v>1399013</v>
      </c>
      <c r="F2056" t="s">
        <v>3437</v>
      </c>
      <c r="G2056" t="s">
        <v>3438</v>
      </c>
      <c r="H2056" t="s">
        <v>3429</v>
      </c>
      <c r="I2056" t="s">
        <v>8129</v>
      </c>
      <c r="J2056" t="s">
        <v>3437</v>
      </c>
      <c r="K2056" t="s">
        <v>110</v>
      </c>
      <c r="L2056" t="s">
        <v>3343</v>
      </c>
      <c r="M2056" t="s">
        <v>3344</v>
      </c>
      <c r="N2056" t="s">
        <v>3345</v>
      </c>
      <c r="O2056" t="s">
        <v>3346</v>
      </c>
      <c r="P2056" t="s">
        <v>3343</v>
      </c>
      <c r="Q2056" t="s">
        <v>3346</v>
      </c>
    </row>
    <row r="2057" spans="1:17" x14ac:dyDescent="0.25">
      <c r="A2057" t="s">
        <v>7667</v>
      </c>
      <c r="B2057" t="s">
        <v>2511</v>
      </c>
      <c r="C2057" t="s">
        <v>8123</v>
      </c>
      <c r="D2057" t="s">
        <v>8124</v>
      </c>
      <c r="E2057">
        <v>1399014</v>
      </c>
      <c r="F2057" t="s">
        <v>3545</v>
      </c>
      <c r="G2057" t="s">
        <v>3546</v>
      </c>
      <c r="H2057" t="s">
        <v>3429</v>
      </c>
      <c r="I2057" t="s">
        <v>8130</v>
      </c>
      <c r="J2057" t="s">
        <v>3545</v>
      </c>
      <c r="K2057" t="s">
        <v>110</v>
      </c>
      <c r="L2057" t="s">
        <v>3343</v>
      </c>
      <c r="M2057" t="s">
        <v>3344</v>
      </c>
      <c r="N2057" t="s">
        <v>3345</v>
      </c>
      <c r="O2057" t="s">
        <v>3346</v>
      </c>
      <c r="P2057" t="s">
        <v>3343</v>
      </c>
      <c r="Q2057" t="s">
        <v>3346</v>
      </c>
    </row>
    <row r="2058" spans="1:17" x14ac:dyDescent="0.25">
      <c r="A2058" t="s">
        <v>7667</v>
      </c>
      <c r="B2058" t="s">
        <v>2511</v>
      </c>
      <c r="C2058" t="s">
        <v>8123</v>
      </c>
      <c r="D2058" t="s">
        <v>8124</v>
      </c>
      <c r="E2058">
        <v>1399015</v>
      </c>
      <c r="F2058" t="s">
        <v>2481</v>
      </c>
      <c r="G2058" t="s">
        <v>4647</v>
      </c>
      <c r="H2058" t="s">
        <v>3429</v>
      </c>
      <c r="I2058" t="s">
        <v>8131</v>
      </c>
      <c r="J2058" t="s">
        <v>2481</v>
      </c>
      <c r="K2058" t="s">
        <v>110</v>
      </c>
      <c r="L2058" t="s">
        <v>3343</v>
      </c>
      <c r="M2058" t="s">
        <v>3344</v>
      </c>
      <c r="N2058" t="s">
        <v>3345</v>
      </c>
      <c r="O2058" t="s">
        <v>3346</v>
      </c>
      <c r="P2058" t="s">
        <v>3343</v>
      </c>
      <c r="Q2058" t="s">
        <v>3346</v>
      </c>
    </row>
    <row r="2059" spans="1:17" x14ac:dyDescent="0.25">
      <c r="A2059" t="s">
        <v>7667</v>
      </c>
      <c r="B2059" t="s">
        <v>2511</v>
      </c>
      <c r="C2059" t="s">
        <v>8123</v>
      </c>
      <c r="D2059" t="s">
        <v>8124</v>
      </c>
      <c r="E2059">
        <v>1399016</v>
      </c>
      <c r="F2059" t="s">
        <v>4649</v>
      </c>
      <c r="G2059" t="s">
        <v>4650</v>
      </c>
      <c r="H2059" t="s">
        <v>3429</v>
      </c>
      <c r="I2059" t="s">
        <v>8132</v>
      </c>
      <c r="J2059" t="s">
        <v>4649</v>
      </c>
      <c r="K2059" t="s">
        <v>110</v>
      </c>
      <c r="L2059" t="s">
        <v>3343</v>
      </c>
      <c r="M2059" t="s">
        <v>3344</v>
      </c>
      <c r="N2059" t="s">
        <v>3345</v>
      </c>
      <c r="O2059" t="s">
        <v>3346</v>
      </c>
      <c r="P2059" t="s">
        <v>3343</v>
      </c>
      <c r="Q2059" t="s">
        <v>3346</v>
      </c>
    </row>
    <row r="2060" spans="1:17" x14ac:dyDescent="0.25">
      <c r="A2060" t="s">
        <v>7667</v>
      </c>
      <c r="B2060" t="s">
        <v>2511</v>
      </c>
      <c r="C2060" t="s">
        <v>8123</v>
      </c>
      <c r="D2060" t="s">
        <v>8124</v>
      </c>
      <c r="E2060">
        <v>1399044</v>
      </c>
      <c r="F2060" t="s">
        <v>4718</v>
      </c>
      <c r="G2060" t="s">
        <v>4719</v>
      </c>
      <c r="H2060" t="s">
        <v>4720</v>
      </c>
      <c r="I2060" t="s">
        <v>8133</v>
      </c>
      <c r="J2060" t="s">
        <v>4722</v>
      </c>
      <c r="K2060" t="s">
        <v>110</v>
      </c>
      <c r="L2060" t="s">
        <v>3343</v>
      </c>
      <c r="M2060" t="s">
        <v>3344</v>
      </c>
      <c r="N2060" t="s">
        <v>3345</v>
      </c>
      <c r="O2060" t="s">
        <v>3346</v>
      </c>
      <c r="P2060" t="s">
        <v>3343</v>
      </c>
      <c r="Q2060" t="s">
        <v>3346</v>
      </c>
    </row>
    <row r="2061" spans="1:17" x14ac:dyDescent="0.25">
      <c r="A2061" t="s">
        <v>7667</v>
      </c>
      <c r="B2061" t="s">
        <v>2511</v>
      </c>
      <c r="C2061" t="s">
        <v>8123</v>
      </c>
      <c r="D2061" t="s">
        <v>8124</v>
      </c>
      <c r="E2061">
        <v>1399044</v>
      </c>
      <c r="F2061" t="s">
        <v>4718</v>
      </c>
      <c r="G2061" t="s">
        <v>4719</v>
      </c>
      <c r="H2061" t="s">
        <v>4720</v>
      </c>
      <c r="I2061" t="s">
        <v>8134</v>
      </c>
      <c r="J2061" t="s">
        <v>4724</v>
      </c>
      <c r="K2061" t="s">
        <v>110</v>
      </c>
      <c r="L2061" t="s">
        <v>3346</v>
      </c>
      <c r="M2061" t="s">
        <v>3344</v>
      </c>
      <c r="N2061" t="s">
        <v>3345</v>
      </c>
      <c r="O2061" t="s">
        <v>3346</v>
      </c>
      <c r="P2061" t="s">
        <v>3343</v>
      </c>
      <c r="Q2061" t="s">
        <v>3346</v>
      </c>
    </row>
    <row r="2062" spans="1:17" x14ac:dyDescent="0.25">
      <c r="A2062" t="s">
        <v>7667</v>
      </c>
      <c r="B2062" t="s">
        <v>2511</v>
      </c>
      <c r="C2062" t="s">
        <v>8123</v>
      </c>
      <c r="D2062" t="s">
        <v>8124</v>
      </c>
      <c r="E2062">
        <v>1399044</v>
      </c>
      <c r="F2062" t="s">
        <v>4718</v>
      </c>
      <c r="G2062" t="s">
        <v>4719</v>
      </c>
      <c r="H2062" t="s">
        <v>4720</v>
      </c>
      <c r="I2062" t="s">
        <v>8135</v>
      </c>
      <c r="J2062" t="s">
        <v>4726</v>
      </c>
      <c r="K2062" t="s">
        <v>110</v>
      </c>
      <c r="L2062" t="s">
        <v>3346</v>
      </c>
      <c r="M2062" t="s">
        <v>3344</v>
      </c>
      <c r="N2062" t="s">
        <v>3345</v>
      </c>
      <c r="O2062" t="s">
        <v>3346</v>
      </c>
      <c r="P2062" t="s">
        <v>3343</v>
      </c>
      <c r="Q2062" t="s">
        <v>3346</v>
      </c>
    </row>
    <row r="2063" spans="1:17" x14ac:dyDescent="0.25">
      <c r="A2063" t="s">
        <v>7667</v>
      </c>
      <c r="B2063" t="s">
        <v>2511</v>
      </c>
      <c r="C2063" t="s">
        <v>8123</v>
      </c>
      <c r="D2063" t="s">
        <v>8124</v>
      </c>
      <c r="E2063">
        <v>1399052</v>
      </c>
      <c r="F2063" t="s">
        <v>3440</v>
      </c>
      <c r="G2063" t="s">
        <v>3441</v>
      </c>
      <c r="H2063" t="s">
        <v>2503</v>
      </c>
      <c r="I2063" t="s">
        <v>8136</v>
      </c>
      <c r="J2063" t="s">
        <v>2489</v>
      </c>
      <c r="K2063" t="s">
        <v>110</v>
      </c>
      <c r="L2063" t="s">
        <v>3343</v>
      </c>
      <c r="M2063" t="s">
        <v>3344</v>
      </c>
      <c r="N2063" t="s">
        <v>3345</v>
      </c>
      <c r="O2063" t="s">
        <v>3346</v>
      </c>
      <c r="P2063" t="s">
        <v>3343</v>
      </c>
      <c r="Q2063" t="s">
        <v>3346</v>
      </c>
    </row>
    <row r="2064" spans="1:17" x14ac:dyDescent="0.25">
      <c r="A2064" t="s">
        <v>7667</v>
      </c>
      <c r="B2064" t="s">
        <v>2511</v>
      </c>
      <c r="C2064" t="s">
        <v>8123</v>
      </c>
      <c r="D2064" t="s">
        <v>8124</v>
      </c>
      <c r="E2064">
        <v>1399052</v>
      </c>
      <c r="F2064" t="s">
        <v>3440</v>
      </c>
      <c r="G2064" t="s">
        <v>3441</v>
      </c>
      <c r="H2064" t="s">
        <v>2503</v>
      </c>
      <c r="I2064" t="s">
        <v>8137</v>
      </c>
      <c r="J2064" t="s">
        <v>3444</v>
      </c>
      <c r="K2064" t="s">
        <v>110</v>
      </c>
      <c r="L2064" t="s">
        <v>3346</v>
      </c>
      <c r="M2064" t="s">
        <v>3344</v>
      </c>
      <c r="N2064" t="s">
        <v>3345</v>
      </c>
      <c r="O2064" t="s">
        <v>3346</v>
      </c>
      <c r="P2064" t="s">
        <v>3343</v>
      </c>
      <c r="Q2064" t="s">
        <v>3346</v>
      </c>
    </row>
    <row r="2065" spans="1:17" x14ac:dyDescent="0.25">
      <c r="A2065" t="s">
        <v>7667</v>
      </c>
      <c r="B2065" t="s">
        <v>2511</v>
      </c>
      <c r="C2065" t="s">
        <v>8123</v>
      </c>
      <c r="D2065" t="s">
        <v>8124</v>
      </c>
      <c r="E2065">
        <v>1399052</v>
      </c>
      <c r="F2065" t="s">
        <v>3440</v>
      </c>
      <c r="G2065" t="s">
        <v>3441</v>
      </c>
      <c r="H2065" t="s">
        <v>2503</v>
      </c>
      <c r="I2065" t="s">
        <v>8138</v>
      </c>
      <c r="J2065" t="s">
        <v>3446</v>
      </c>
      <c r="K2065" t="s">
        <v>110</v>
      </c>
      <c r="L2065" t="s">
        <v>3346</v>
      </c>
      <c r="M2065" t="s">
        <v>3344</v>
      </c>
      <c r="N2065" t="s">
        <v>3345</v>
      </c>
      <c r="O2065" t="s">
        <v>3346</v>
      </c>
      <c r="P2065" t="s">
        <v>3343</v>
      </c>
      <c r="Q2065" t="s">
        <v>3346</v>
      </c>
    </row>
    <row r="2066" spans="1:17" x14ac:dyDescent="0.25">
      <c r="A2066" t="s">
        <v>7667</v>
      </c>
      <c r="B2066" t="s">
        <v>2511</v>
      </c>
      <c r="C2066" t="s">
        <v>8123</v>
      </c>
      <c r="D2066" t="s">
        <v>8124</v>
      </c>
      <c r="E2066">
        <v>1399052</v>
      </c>
      <c r="F2066" t="s">
        <v>3440</v>
      </c>
      <c r="G2066" t="s">
        <v>3441</v>
      </c>
      <c r="H2066" t="s">
        <v>2503</v>
      </c>
      <c r="I2066" t="s">
        <v>8139</v>
      </c>
      <c r="J2066" t="s">
        <v>3448</v>
      </c>
      <c r="K2066" t="s">
        <v>110</v>
      </c>
      <c r="L2066" t="s">
        <v>3346</v>
      </c>
      <c r="M2066" t="s">
        <v>3344</v>
      </c>
      <c r="N2066" t="s">
        <v>3345</v>
      </c>
      <c r="O2066" t="s">
        <v>3346</v>
      </c>
      <c r="P2066" t="s">
        <v>3343</v>
      </c>
      <c r="Q2066" t="s">
        <v>3346</v>
      </c>
    </row>
    <row r="2067" spans="1:17" x14ac:dyDescent="0.25">
      <c r="A2067" t="s">
        <v>7667</v>
      </c>
      <c r="B2067" t="s">
        <v>2511</v>
      </c>
      <c r="C2067" t="s">
        <v>8123</v>
      </c>
      <c r="D2067" t="s">
        <v>8124</v>
      </c>
      <c r="E2067">
        <v>1399052</v>
      </c>
      <c r="F2067" t="s">
        <v>3440</v>
      </c>
      <c r="G2067" t="s">
        <v>3441</v>
      </c>
      <c r="H2067" t="s">
        <v>2503</v>
      </c>
      <c r="I2067" t="s">
        <v>8140</v>
      </c>
      <c r="J2067" t="s">
        <v>3450</v>
      </c>
      <c r="K2067" t="s">
        <v>110</v>
      </c>
      <c r="L2067" t="s">
        <v>3346</v>
      </c>
      <c r="M2067" t="s">
        <v>3344</v>
      </c>
      <c r="N2067" t="s">
        <v>3345</v>
      </c>
      <c r="O2067" t="s">
        <v>3346</v>
      </c>
      <c r="P2067" t="s">
        <v>3343</v>
      </c>
      <c r="Q2067" t="s">
        <v>3346</v>
      </c>
    </row>
    <row r="2068" spans="1:17" x14ac:dyDescent="0.25">
      <c r="A2068" t="s">
        <v>7667</v>
      </c>
      <c r="B2068" t="s">
        <v>2511</v>
      </c>
      <c r="C2068" t="s">
        <v>8123</v>
      </c>
      <c r="D2068" t="s">
        <v>8124</v>
      </c>
      <c r="E2068">
        <v>1399052</v>
      </c>
      <c r="F2068" t="s">
        <v>3440</v>
      </c>
      <c r="G2068" t="s">
        <v>3441</v>
      </c>
      <c r="H2068" t="s">
        <v>2503</v>
      </c>
      <c r="I2068" t="s">
        <v>8141</v>
      </c>
      <c r="J2068" t="s">
        <v>3452</v>
      </c>
      <c r="K2068" t="s">
        <v>110</v>
      </c>
      <c r="L2068" t="s">
        <v>3346</v>
      </c>
      <c r="M2068" t="s">
        <v>3344</v>
      </c>
      <c r="N2068" t="s">
        <v>3345</v>
      </c>
      <c r="O2068" t="s">
        <v>3346</v>
      </c>
      <c r="P2068" t="s">
        <v>3343</v>
      </c>
      <c r="Q2068" t="s">
        <v>3346</v>
      </c>
    </row>
    <row r="2069" spans="1:17" x14ac:dyDescent="0.25">
      <c r="A2069" t="s">
        <v>7667</v>
      </c>
      <c r="B2069" t="s">
        <v>2511</v>
      </c>
      <c r="C2069" t="s">
        <v>8123</v>
      </c>
      <c r="D2069" t="s">
        <v>8124</v>
      </c>
      <c r="E2069">
        <v>1399052</v>
      </c>
      <c r="F2069" t="s">
        <v>3440</v>
      </c>
      <c r="G2069" t="s">
        <v>3441</v>
      </c>
      <c r="H2069" t="s">
        <v>2503</v>
      </c>
      <c r="I2069" t="s">
        <v>8142</v>
      </c>
      <c r="J2069" t="s">
        <v>3454</v>
      </c>
      <c r="K2069" t="s">
        <v>110</v>
      </c>
      <c r="L2069" t="s">
        <v>3346</v>
      </c>
      <c r="M2069" t="s">
        <v>3344</v>
      </c>
      <c r="N2069" t="s">
        <v>3345</v>
      </c>
      <c r="O2069" t="s">
        <v>3346</v>
      </c>
      <c r="P2069" t="s">
        <v>3343</v>
      </c>
      <c r="Q2069" t="s">
        <v>3346</v>
      </c>
    </row>
    <row r="2070" spans="1:17" x14ac:dyDescent="0.25">
      <c r="A2070" t="s">
        <v>7667</v>
      </c>
      <c r="B2070" t="s">
        <v>2511</v>
      </c>
      <c r="C2070" t="s">
        <v>8123</v>
      </c>
      <c r="D2070" t="s">
        <v>8124</v>
      </c>
      <c r="E2070">
        <v>1399052</v>
      </c>
      <c r="F2070" t="s">
        <v>3440</v>
      </c>
      <c r="G2070" t="s">
        <v>3441</v>
      </c>
      <c r="H2070" t="s">
        <v>2503</v>
      </c>
      <c r="I2070" t="s">
        <v>8143</v>
      </c>
      <c r="J2070" t="s">
        <v>3456</v>
      </c>
      <c r="K2070" t="s">
        <v>110</v>
      </c>
      <c r="L2070" t="s">
        <v>3346</v>
      </c>
      <c r="M2070" t="s">
        <v>3344</v>
      </c>
      <c r="N2070" t="s">
        <v>3345</v>
      </c>
      <c r="O2070" t="s">
        <v>3346</v>
      </c>
      <c r="P2070" t="s">
        <v>3343</v>
      </c>
      <c r="Q2070" t="s">
        <v>3346</v>
      </c>
    </row>
    <row r="2071" spans="1:17" x14ac:dyDescent="0.25">
      <c r="A2071" t="s">
        <v>7667</v>
      </c>
      <c r="B2071" t="s">
        <v>2511</v>
      </c>
      <c r="C2071" t="s">
        <v>8123</v>
      </c>
      <c r="D2071" t="s">
        <v>8124</v>
      </c>
      <c r="E2071">
        <v>1399052</v>
      </c>
      <c r="F2071" t="s">
        <v>3440</v>
      </c>
      <c r="G2071" t="s">
        <v>3441</v>
      </c>
      <c r="H2071" t="s">
        <v>2503</v>
      </c>
      <c r="I2071" t="s">
        <v>8144</v>
      </c>
      <c r="J2071" t="s">
        <v>3458</v>
      </c>
      <c r="K2071" t="s">
        <v>110</v>
      </c>
      <c r="L2071" t="s">
        <v>3346</v>
      </c>
      <c r="M2071" t="s">
        <v>3344</v>
      </c>
      <c r="N2071" t="s">
        <v>3345</v>
      </c>
      <c r="O2071" t="s">
        <v>3346</v>
      </c>
      <c r="P2071" t="s">
        <v>3343</v>
      </c>
      <c r="Q2071" t="s">
        <v>3346</v>
      </c>
    </row>
    <row r="2072" spans="1:17" x14ac:dyDescent="0.25">
      <c r="A2072" t="s">
        <v>7667</v>
      </c>
      <c r="B2072" t="s">
        <v>2511</v>
      </c>
      <c r="C2072" t="s">
        <v>8123</v>
      </c>
      <c r="D2072" t="s">
        <v>8124</v>
      </c>
      <c r="E2072">
        <v>1399052</v>
      </c>
      <c r="F2072" t="s">
        <v>3440</v>
      </c>
      <c r="G2072" t="s">
        <v>3441</v>
      </c>
      <c r="H2072" t="s">
        <v>2503</v>
      </c>
      <c r="I2072" t="s">
        <v>8145</v>
      </c>
      <c r="J2072" t="s">
        <v>3460</v>
      </c>
      <c r="K2072" t="s">
        <v>110</v>
      </c>
      <c r="L2072" t="s">
        <v>3346</v>
      </c>
      <c r="M2072" t="s">
        <v>3344</v>
      </c>
      <c r="N2072" t="s">
        <v>3345</v>
      </c>
      <c r="O2072" t="s">
        <v>3346</v>
      </c>
      <c r="P2072" t="s">
        <v>3343</v>
      </c>
      <c r="Q2072" t="s">
        <v>3346</v>
      </c>
    </row>
    <row r="2073" spans="1:17" x14ac:dyDescent="0.25">
      <c r="A2073" t="s">
        <v>7667</v>
      </c>
      <c r="B2073" t="s">
        <v>2511</v>
      </c>
      <c r="C2073" t="s">
        <v>8123</v>
      </c>
      <c r="D2073" t="s">
        <v>8124</v>
      </c>
      <c r="E2073">
        <v>1399052</v>
      </c>
      <c r="F2073" t="s">
        <v>3440</v>
      </c>
      <c r="G2073" t="s">
        <v>3441</v>
      </c>
      <c r="H2073" t="s">
        <v>2503</v>
      </c>
      <c r="I2073" t="s">
        <v>8146</v>
      </c>
      <c r="J2073" t="s">
        <v>3462</v>
      </c>
      <c r="K2073" t="s">
        <v>110</v>
      </c>
      <c r="L2073" t="s">
        <v>3346</v>
      </c>
      <c r="M2073" t="s">
        <v>3344</v>
      </c>
      <c r="N2073" t="s">
        <v>3345</v>
      </c>
      <c r="O2073" t="s">
        <v>3346</v>
      </c>
      <c r="P2073" t="s">
        <v>3343</v>
      </c>
      <c r="Q2073" t="s">
        <v>3346</v>
      </c>
    </row>
    <row r="2074" spans="1:17" x14ac:dyDescent="0.25">
      <c r="A2074" t="s">
        <v>7667</v>
      </c>
      <c r="B2074" t="s">
        <v>2511</v>
      </c>
      <c r="C2074" t="s">
        <v>8123</v>
      </c>
      <c r="D2074" t="s">
        <v>8124</v>
      </c>
      <c r="E2074">
        <v>1399052</v>
      </c>
      <c r="F2074" t="s">
        <v>3440</v>
      </c>
      <c r="G2074" t="s">
        <v>3441</v>
      </c>
      <c r="H2074" t="s">
        <v>2503</v>
      </c>
      <c r="I2074" t="s">
        <v>8147</v>
      </c>
      <c r="J2074" t="s">
        <v>3464</v>
      </c>
      <c r="K2074" t="s">
        <v>110</v>
      </c>
      <c r="L2074" t="s">
        <v>3346</v>
      </c>
      <c r="M2074" t="s">
        <v>3344</v>
      </c>
      <c r="N2074" t="s">
        <v>3345</v>
      </c>
      <c r="O2074" t="s">
        <v>3346</v>
      </c>
      <c r="P2074" t="s">
        <v>3343</v>
      </c>
      <c r="Q2074" t="s">
        <v>3346</v>
      </c>
    </row>
    <row r="2075" spans="1:17" x14ac:dyDescent="0.25">
      <c r="A2075" t="s">
        <v>7667</v>
      </c>
      <c r="B2075" t="s">
        <v>2511</v>
      </c>
      <c r="C2075" t="s">
        <v>8123</v>
      </c>
      <c r="D2075" t="s">
        <v>8124</v>
      </c>
      <c r="E2075">
        <v>1399052</v>
      </c>
      <c r="F2075" t="s">
        <v>3440</v>
      </c>
      <c r="G2075" t="s">
        <v>3441</v>
      </c>
      <c r="H2075" t="s">
        <v>2503</v>
      </c>
      <c r="I2075" t="s">
        <v>8148</v>
      </c>
      <c r="J2075" t="s">
        <v>3466</v>
      </c>
      <c r="K2075" t="s">
        <v>110</v>
      </c>
      <c r="L2075" t="s">
        <v>3346</v>
      </c>
      <c r="M2075" t="s">
        <v>3344</v>
      </c>
      <c r="N2075" t="s">
        <v>3345</v>
      </c>
      <c r="O2075" t="s">
        <v>3346</v>
      </c>
      <c r="P2075" t="s">
        <v>3343</v>
      </c>
      <c r="Q2075" t="s">
        <v>3346</v>
      </c>
    </row>
    <row r="2076" spans="1:17" x14ac:dyDescent="0.25">
      <c r="A2076" t="s">
        <v>7667</v>
      </c>
      <c r="B2076" t="s">
        <v>2511</v>
      </c>
      <c r="C2076" t="s">
        <v>8123</v>
      </c>
      <c r="D2076" t="s">
        <v>8124</v>
      </c>
      <c r="E2076">
        <v>1399052</v>
      </c>
      <c r="F2076" t="s">
        <v>3440</v>
      </c>
      <c r="G2076" t="s">
        <v>3441</v>
      </c>
      <c r="H2076" t="s">
        <v>2503</v>
      </c>
      <c r="I2076" t="s">
        <v>8149</v>
      </c>
      <c r="J2076" t="s">
        <v>4668</v>
      </c>
      <c r="K2076" t="s">
        <v>110</v>
      </c>
      <c r="L2076" t="s">
        <v>3346</v>
      </c>
      <c r="M2076" t="s">
        <v>3344</v>
      </c>
      <c r="N2076" t="s">
        <v>3345</v>
      </c>
      <c r="O2076" t="s">
        <v>3346</v>
      </c>
      <c r="P2076" t="s">
        <v>3343</v>
      </c>
      <c r="Q2076" t="s">
        <v>3346</v>
      </c>
    </row>
    <row r="2077" spans="1:17" x14ac:dyDescent="0.25">
      <c r="A2077" t="s">
        <v>7667</v>
      </c>
      <c r="B2077" t="s">
        <v>2511</v>
      </c>
      <c r="C2077" t="s">
        <v>8123</v>
      </c>
      <c r="D2077" t="s">
        <v>8124</v>
      </c>
      <c r="E2077">
        <v>1399052</v>
      </c>
      <c r="F2077" t="s">
        <v>3440</v>
      </c>
      <c r="G2077" t="s">
        <v>3441</v>
      </c>
      <c r="H2077" t="s">
        <v>2503</v>
      </c>
      <c r="I2077" t="s">
        <v>8150</v>
      </c>
      <c r="J2077" t="s">
        <v>4670</v>
      </c>
      <c r="K2077" t="s">
        <v>110</v>
      </c>
      <c r="L2077" t="s">
        <v>3346</v>
      </c>
      <c r="M2077" t="s">
        <v>3344</v>
      </c>
      <c r="N2077" t="s">
        <v>3345</v>
      </c>
      <c r="O2077" t="s">
        <v>3346</v>
      </c>
      <c r="P2077" t="s">
        <v>3343</v>
      </c>
      <c r="Q2077" t="s">
        <v>3346</v>
      </c>
    </row>
    <row r="2078" spans="1:17" x14ac:dyDescent="0.25">
      <c r="A2078" t="s">
        <v>7667</v>
      </c>
      <c r="B2078" t="s">
        <v>2511</v>
      </c>
      <c r="C2078" t="s">
        <v>8123</v>
      </c>
      <c r="D2078" t="s">
        <v>8124</v>
      </c>
      <c r="E2078">
        <v>1399052</v>
      </c>
      <c r="F2078" t="s">
        <v>3440</v>
      </c>
      <c r="G2078" t="s">
        <v>3441</v>
      </c>
      <c r="H2078" t="s">
        <v>2503</v>
      </c>
      <c r="I2078" t="s">
        <v>8151</v>
      </c>
      <c r="J2078" t="s">
        <v>3472</v>
      </c>
      <c r="K2078" t="s">
        <v>110</v>
      </c>
      <c r="L2078" t="s">
        <v>3346</v>
      </c>
      <c r="M2078" t="s">
        <v>3344</v>
      </c>
      <c r="N2078" t="s">
        <v>3345</v>
      </c>
      <c r="O2078" t="s">
        <v>3346</v>
      </c>
      <c r="P2078" t="s">
        <v>3343</v>
      </c>
      <c r="Q2078" t="s">
        <v>3346</v>
      </c>
    </row>
    <row r="2079" spans="1:17" x14ac:dyDescent="0.25">
      <c r="A2079" t="s">
        <v>7667</v>
      </c>
      <c r="B2079" t="s">
        <v>2511</v>
      </c>
      <c r="C2079" t="s">
        <v>8123</v>
      </c>
      <c r="D2079" t="s">
        <v>8124</v>
      </c>
      <c r="E2079">
        <v>1399053</v>
      </c>
      <c r="F2079" t="s">
        <v>102</v>
      </c>
      <c r="G2079" t="s">
        <v>3349</v>
      </c>
      <c r="H2079" t="s">
        <v>3350</v>
      </c>
      <c r="I2079" t="s">
        <v>8152</v>
      </c>
      <c r="J2079" t="s">
        <v>103</v>
      </c>
      <c r="K2079" t="s">
        <v>110</v>
      </c>
      <c r="L2079" t="s">
        <v>3343</v>
      </c>
      <c r="M2079" t="s">
        <v>3344</v>
      </c>
      <c r="N2079" t="s">
        <v>3345</v>
      </c>
      <c r="O2079" t="s">
        <v>3346</v>
      </c>
      <c r="P2079" t="s">
        <v>3343</v>
      </c>
      <c r="Q2079" t="s">
        <v>3346</v>
      </c>
    </row>
    <row r="2080" spans="1:17" x14ac:dyDescent="0.25">
      <c r="A2080" t="s">
        <v>7667</v>
      </c>
      <c r="B2080" t="s">
        <v>2511</v>
      </c>
      <c r="C2080" t="s">
        <v>8123</v>
      </c>
      <c r="D2080" t="s">
        <v>8124</v>
      </c>
      <c r="E2080">
        <v>1399053</v>
      </c>
      <c r="F2080" t="s">
        <v>102</v>
      </c>
      <c r="G2080" t="s">
        <v>3349</v>
      </c>
      <c r="H2080" t="s">
        <v>3350</v>
      </c>
      <c r="I2080" t="s">
        <v>8153</v>
      </c>
      <c r="J2080" t="s">
        <v>2454</v>
      </c>
      <c r="K2080" t="s">
        <v>110</v>
      </c>
      <c r="L2080" t="s">
        <v>3346</v>
      </c>
      <c r="M2080" t="s">
        <v>3344</v>
      </c>
      <c r="N2080" t="s">
        <v>3345</v>
      </c>
      <c r="O2080" t="s">
        <v>3346</v>
      </c>
      <c r="P2080" t="s">
        <v>3343</v>
      </c>
      <c r="Q2080" t="s">
        <v>3346</v>
      </c>
    </row>
    <row r="2081" spans="1:17" x14ac:dyDescent="0.25">
      <c r="A2081" t="s">
        <v>7667</v>
      </c>
      <c r="B2081" t="s">
        <v>2511</v>
      </c>
      <c r="C2081" t="s">
        <v>8123</v>
      </c>
      <c r="D2081" t="s">
        <v>8124</v>
      </c>
      <c r="E2081">
        <v>1399054</v>
      </c>
      <c r="F2081" t="s">
        <v>51</v>
      </c>
      <c r="G2081" t="s">
        <v>3475</v>
      </c>
      <c r="H2081" t="s">
        <v>3350</v>
      </c>
      <c r="I2081" t="s">
        <v>8154</v>
      </c>
      <c r="J2081" t="s">
        <v>52</v>
      </c>
      <c r="K2081" t="s">
        <v>110</v>
      </c>
      <c r="L2081" t="s">
        <v>3343</v>
      </c>
      <c r="M2081" t="s">
        <v>3477</v>
      </c>
      <c r="N2081" t="s">
        <v>3478</v>
      </c>
      <c r="O2081" t="s">
        <v>3346</v>
      </c>
      <c r="P2081" t="s">
        <v>3343</v>
      </c>
      <c r="Q2081" t="s">
        <v>3346</v>
      </c>
    </row>
    <row r="2082" spans="1:17" x14ac:dyDescent="0.25">
      <c r="A2082" t="s">
        <v>7667</v>
      </c>
      <c r="B2082" t="s">
        <v>2511</v>
      </c>
      <c r="C2082" t="s">
        <v>8123</v>
      </c>
      <c r="D2082" t="s">
        <v>8124</v>
      </c>
      <c r="E2082">
        <v>1399054</v>
      </c>
      <c r="F2082" t="s">
        <v>51</v>
      </c>
      <c r="G2082" t="s">
        <v>3475</v>
      </c>
      <c r="H2082" t="s">
        <v>3350</v>
      </c>
      <c r="I2082" t="s">
        <v>8155</v>
      </c>
      <c r="J2082" t="s">
        <v>216</v>
      </c>
      <c r="K2082" t="s">
        <v>110</v>
      </c>
      <c r="L2082" t="s">
        <v>3346</v>
      </c>
      <c r="M2082" t="s">
        <v>3477</v>
      </c>
      <c r="N2082" t="s">
        <v>3478</v>
      </c>
      <c r="O2082" t="s">
        <v>3346</v>
      </c>
      <c r="P2082" t="s">
        <v>3343</v>
      </c>
      <c r="Q2082" t="s">
        <v>3346</v>
      </c>
    </row>
    <row r="2083" spans="1:17" x14ac:dyDescent="0.25">
      <c r="A2083" t="s">
        <v>7667</v>
      </c>
      <c r="B2083" t="s">
        <v>2511</v>
      </c>
      <c r="C2083" t="s">
        <v>8123</v>
      </c>
      <c r="D2083" t="s">
        <v>8124</v>
      </c>
      <c r="E2083">
        <v>1399054</v>
      </c>
      <c r="F2083" t="s">
        <v>51</v>
      </c>
      <c r="G2083" t="s">
        <v>3475</v>
      </c>
      <c r="H2083" t="s">
        <v>3350</v>
      </c>
      <c r="I2083" t="s">
        <v>8156</v>
      </c>
      <c r="J2083" t="s">
        <v>908</v>
      </c>
      <c r="K2083" t="s">
        <v>110</v>
      </c>
      <c r="L2083" t="s">
        <v>3346</v>
      </c>
      <c r="M2083" t="s">
        <v>3477</v>
      </c>
      <c r="N2083" t="s">
        <v>3478</v>
      </c>
      <c r="O2083" t="s">
        <v>3346</v>
      </c>
      <c r="P2083" t="s">
        <v>3343</v>
      </c>
      <c r="Q2083" t="s">
        <v>3346</v>
      </c>
    </row>
    <row r="2084" spans="1:17" x14ac:dyDescent="0.25">
      <c r="A2084" t="s">
        <v>7667</v>
      </c>
      <c r="B2084" t="s">
        <v>2511</v>
      </c>
      <c r="C2084" t="s">
        <v>8123</v>
      </c>
      <c r="D2084" t="s">
        <v>8124</v>
      </c>
      <c r="E2084">
        <v>1399055</v>
      </c>
      <c r="F2084" t="s">
        <v>867</v>
      </c>
      <c r="G2084" t="s">
        <v>3481</v>
      </c>
      <c r="H2084" t="s">
        <v>3350</v>
      </c>
      <c r="I2084" t="s">
        <v>8157</v>
      </c>
      <c r="J2084" t="s">
        <v>869</v>
      </c>
      <c r="K2084" t="s">
        <v>110</v>
      </c>
      <c r="L2084" t="s">
        <v>3343</v>
      </c>
      <c r="M2084" t="s">
        <v>3344</v>
      </c>
      <c r="N2084" t="s">
        <v>3345</v>
      </c>
      <c r="O2084" t="s">
        <v>3346</v>
      </c>
      <c r="P2084" t="s">
        <v>3343</v>
      </c>
      <c r="Q2084" t="s">
        <v>3346</v>
      </c>
    </row>
    <row r="2085" spans="1:17" x14ac:dyDescent="0.25">
      <c r="A2085" t="s">
        <v>7667</v>
      </c>
      <c r="B2085" t="s">
        <v>2511</v>
      </c>
      <c r="C2085" t="s">
        <v>8123</v>
      </c>
      <c r="D2085" t="s">
        <v>8124</v>
      </c>
      <c r="E2085">
        <v>1399056</v>
      </c>
      <c r="F2085" t="s">
        <v>114</v>
      </c>
      <c r="G2085" t="s">
        <v>3483</v>
      </c>
      <c r="H2085" t="s">
        <v>3350</v>
      </c>
      <c r="I2085" t="s">
        <v>8158</v>
      </c>
      <c r="J2085" t="s">
        <v>116</v>
      </c>
      <c r="K2085" t="s">
        <v>110</v>
      </c>
      <c r="L2085" t="s">
        <v>3343</v>
      </c>
      <c r="M2085" t="s">
        <v>3344</v>
      </c>
      <c r="N2085" t="s">
        <v>3345</v>
      </c>
      <c r="O2085" t="s">
        <v>3346</v>
      </c>
      <c r="P2085" t="s">
        <v>3343</v>
      </c>
      <c r="Q2085" t="s">
        <v>3346</v>
      </c>
    </row>
    <row r="2086" spans="1:17" x14ac:dyDescent="0.25">
      <c r="A2086" t="s">
        <v>7667</v>
      </c>
      <c r="B2086" t="s">
        <v>2511</v>
      </c>
      <c r="C2086" t="s">
        <v>8123</v>
      </c>
      <c r="D2086" t="s">
        <v>8124</v>
      </c>
      <c r="E2086">
        <v>1399056</v>
      </c>
      <c r="F2086" t="s">
        <v>114</v>
      </c>
      <c r="G2086" t="s">
        <v>3483</v>
      </c>
      <c r="H2086" t="s">
        <v>3350</v>
      </c>
      <c r="I2086" t="s">
        <v>8159</v>
      </c>
      <c r="J2086" t="s">
        <v>2492</v>
      </c>
      <c r="K2086" t="s">
        <v>110</v>
      </c>
      <c r="L2086" t="s">
        <v>3346</v>
      </c>
      <c r="M2086" t="s">
        <v>3344</v>
      </c>
      <c r="N2086" t="s">
        <v>3345</v>
      </c>
      <c r="O2086" t="s">
        <v>3346</v>
      </c>
      <c r="P2086" t="s">
        <v>3343</v>
      </c>
      <c r="Q2086" t="s">
        <v>3346</v>
      </c>
    </row>
    <row r="2087" spans="1:17" x14ac:dyDescent="0.25">
      <c r="A2087" t="s">
        <v>7667</v>
      </c>
      <c r="B2087" t="s">
        <v>2511</v>
      </c>
      <c r="C2087" t="s">
        <v>8123</v>
      </c>
      <c r="D2087" t="s">
        <v>8124</v>
      </c>
      <c r="E2087">
        <v>1399056</v>
      </c>
      <c r="F2087" t="s">
        <v>114</v>
      </c>
      <c r="G2087" t="s">
        <v>3483</v>
      </c>
      <c r="H2087" t="s">
        <v>3350</v>
      </c>
      <c r="I2087" t="s">
        <v>8160</v>
      </c>
      <c r="J2087" t="s">
        <v>4682</v>
      </c>
      <c r="K2087" t="s">
        <v>110</v>
      </c>
      <c r="L2087" t="s">
        <v>3346</v>
      </c>
      <c r="M2087" t="s">
        <v>3344</v>
      </c>
      <c r="N2087" t="s">
        <v>3345</v>
      </c>
      <c r="O2087" t="s">
        <v>3346</v>
      </c>
      <c r="P2087" t="s">
        <v>3343</v>
      </c>
      <c r="Q2087" t="s">
        <v>3346</v>
      </c>
    </row>
    <row r="2088" spans="1:17" x14ac:dyDescent="0.25">
      <c r="A2088" t="s">
        <v>7667</v>
      </c>
      <c r="B2088" t="s">
        <v>2511</v>
      </c>
      <c r="C2088" t="s">
        <v>8123</v>
      </c>
      <c r="D2088" t="s">
        <v>8124</v>
      </c>
      <c r="E2088">
        <v>1399057</v>
      </c>
      <c r="F2088" t="s">
        <v>772</v>
      </c>
      <c r="G2088" t="s">
        <v>8161</v>
      </c>
      <c r="H2088" t="s">
        <v>8162</v>
      </c>
      <c r="I2088" t="s">
        <v>8163</v>
      </c>
      <c r="J2088" t="s">
        <v>773</v>
      </c>
      <c r="K2088" t="s">
        <v>110</v>
      </c>
      <c r="L2088" t="s">
        <v>3343</v>
      </c>
      <c r="M2088" t="s">
        <v>3344</v>
      </c>
      <c r="N2088" t="s">
        <v>3345</v>
      </c>
      <c r="O2088" t="s">
        <v>3346</v>
      </c>
      <c r="P2088" t="s">
        <v>3343</v>
      </c>
      <c r="Q2088" t="s">
        <v>3346</v>
      </c>
    </row>
    <row r="2089" spans="1:17" x14ac:dyDescent="0.25">
      <c r="A2089" t="s">
        <v>7667</v>
      </c>
      <c r="B2089" t="s">
        <v>2511</v>
      </c>
      <c r="C2089" t="s">
        <v>8123</v>
      </c>
      <c r="D2089" t="s">
        <v>8124</v>
      </c>
      <c r="E2089">
        <v>1399057</v>
      </c>
      <c r="F2089" t="s">
        <v>772</v>
      </c>
      <c r="G2089" t="s">
        <v>8161</v>
      </c>
      <c r="H2089" t="s">
        <v>8162</v>
      </c>
      <c r="I2089" t="s">
        <v>8164</v>
      </c>
      <c r="J2089" t="s">
        <v>8165</v>
      </c>
      <c r="K2089" t="s">
        <v>110</v>
      </c>
      <c r="L2089" t="s">
        <v>3346</v>
      </c>
      <c r="M2089" t="s">
        <v>3344</v>
      </c>
      <c r="N2089" t="s">
        <v>3345</v>
      </c>
      <c r="O2089" t="s">
        <v>3346</v>
      </c>
      <c r="P2089" t="s">
        <v>3343</v>
      </c>
      <c r="Q2089" t="s">
        <v>3346</v>
      </c>
    </row>
    <row r="2090" spans="1:17" x14ac:dyDescent="0.25">
      <c r="A2090" t="s">
        <v>7667</v>
      </c>
      <c r="B2090" t="s">
        <v>2511</v>
      </c>
      <c r="C2090" t="s">
        <v>8123</v>
      </c>
      <c r="D2090" t="s">
        <v>8124</v>
      </c>
      <c r="E2090">
        <v>1399058</v>
      </c>
      <c r="F2090" t="s">
        <v>7641</v>
      </c>
      <c r="G2090" t="s">
        <v>4684</v>
      </c>
      <c r="H2090" t="s">
        <v>3394</v>
      </c>
      <c r="I2090" t="s">
        <v>8166</v>
      </c>
      <c r="J2090" t="s">
        <v>200</v>
      </c>
      <c r="K2090" t="s">
        <v>110</v>
      </c>
      <c r="L2090" t="s">
        <v>3343</v>
      </c>
      <c r="M2090" t="s">
        <v>3344</v>
      </c>
      <c r="N2090" t="s">
        <v>3345</v>
      </c>
      <c r="O2090" t="s">
        <v>3346</v>
      </c>
      <c r="P2090" t="s">
        <v>3343</v>
      </c>
      <c r="Q2090" t="s">
        <v>3346</v>
      </c>
    </row>
    <row r="2091" spans="1:17" x14ac:dyDescent="0.25">
      <c r="A2091" t="s">
        <v>7667</v>
      </c>
      <c r="B2091" t="s">
        <v>2511</v>
      </c>
      <c r="C2091" t="s">
        <v>8123</v>
      </c>
      <c r="D2091" t="s">
        <v>8124</v>
      </c>
      <c r="E2091">
        <v>1399058</v>
      </c>
      <c r="F2091" t="s">
        <v>7641</v>
      </c>
      <c r="G2091" t="s">
        <v>4684</v>
      </c>
      <c r="H2091" t="s">
        <v>3394</v>
      </c>
      <c r="I2091" t="s">
        <v>8167</v>
      </c>
      <c r="J2091" t="s">
        <v>2575</v>
      </c>
      <c r="K2091" t="s">
        <v>110</v>
      </c>
      <c r="L2091" t="s">
        <v>3346</v>
      </c>
      <c r="M2091" t="s">
        <v>3344</v>
      </c>
      <c r="N2091" t="s">
        <v>3345</v>
      </c>
      <c r="O2091" t="s">
        <v>3346</v>
      </c>
      <c r="P2091" t="s">
        <v>3343</v>
      </c>
      <c r="Q2091" t="s">
        <v>3346</v>
      </c>
    </row>
    <row r="2092" spans="1:17" x14ac:dyDescent="0.25">
      <c r="A2092" t="s">
        <v>7667</v>
      </c>
      <c r="B2092" t="s">
        <v>2511</v>
      </c>
      <c r="C2092" t="s">
        <v>8123</v>
      </c>
      <c r="D2092" t="s">
        <v>8124</v>
      </c>
      <c r="E2092">
        <v>1399060</v>
      </c>
      <c r="F2092" t="s">
        <v>2553</v>
      </c>
      <c r="G2092" t="s">
        <v>3487</v>
      </c>
      <c r="H2092" t="s">
        <v>2503</v>
      </c>
      <c r="I2092" t="s">
        <v>8168</v>
      </c>
      <c r="J2092" t="s">
        <v>2502</v>
      </c>
      <c r="K2092" t="s">
        <v>110</v>
      </c>
      <c r="L2092" t="s">
        <v>3343</v>
      </c>
      <c r="M2092" t="s">
        <v>3344</v>
      </c>
      <c r="N2092" t="s">
        <v>3345</v>
      </c>
      <c r="O2092" t="s">
        <v>3346</v>
      </c>
      <c r="P2092" t="s">
        <v>3343</v>
      </c>
      <c r="Q2092" t="s">
        <v>3346</v>
      </c>
    </row>
    <row r="2093" spans="1:17" x14ac:dyDescent="0.25">
      <c r="A2093" t="s">
        <v>7667</v>
      </c>
      <c r="B2093" t="s">
        <v>2511</v>
      </c>
      <c r="C2093" t="s">
        <v>8123</v>
      </c>
      <c r="D2093" t="s">
        <v>8124</v>
      </c>
      <c r="E2093">
        <v>1399060</v>
      </c>
      <c r="F2093" t="s">
        <v>2553</v>
      </c>
      <c r="G2093" t="s">
        <v>3487</v>
      </c>
      <c r="H2093" t="s">
        <v>2503</v>
      </c>
      <c r="I2093" t="s">
        <v>8169</v>
      </c>
      <c r="J2093" t="s">
        <v>3490</v>
      </c>
      <c r="K2093" t="s">
        <v>110</v>
      </c>
      <c r="L2093" t="s">
        <v>3346</v>
      </c>
      <c r="M2093" t="s">
        <v>3344</v>
      </c>
      <c r="N2093" t="s">
        <v>3345</v>
      </c>
      <c r="O2093" t="s">
        <v>3346</v>
      </c>
      <c r="P2093" t="s">
        <v>3343</v>
      </c>
      <c r="Q2093" t="s">
        <v>3346</v>
      </c>
    </row>
    <row r="2094" spans="1:17" x14ac:dyDescent="0.25">
      <c r="A2094" t="s">
        <v>7667</v>
      </c>
      <c r="B2094" t="s">
        <v>2511</v>
      </c>
      <c r="C2094" t="s">
        <v>8123</v>
      </c>
      <c r="D2094" t="s">
        <v>8124</v>
      </c>
      <c r="E2094">
        <v>1399060</v>
      </c>
      <c r="F2094" t="s">
        <v>2553</v>
      </c>
      <c r="G2094" t="s">
        <v>3487</v>
      </c>
      <c r="H2094" t="s">
        <v>2503</v>
      </c>
      <c r="I2094" t="s">
        <v>8170</v>
      </c>
      <c r="J2094" t="s">
        <v>3492</v>
      </c>
      <c r="K2094" t="s">
        <v>110</v>
      </c>
      <c r="L2094" t="s">
        <v>3346</v>
      </c>
      <c r="M2094" t="s">
        <v>3344</v>
      </c>
      <c r="N2094" t="s">
        <v>3345</v>
      </c>
      <c r="O2094" t="s">
        <v>3346</v>
      </c>
      <c r="P2094" t="s">
        <v>3343</v>
      </c>
      <c r="Q2094" t="s">
        <v>3346</v>
      </c>
    </row>
    <row r="2095" spans="1:17" x14ac:dyDescent="0.25">
      <c r="A2095" t="s">
        <v>7667</v>
      </c>
      <c r="B2095" t="s">
        <v>2511</v>
      </c>
      <c r="C2095" t="s">
        <v>8123</v>
      </c>
      <c r="D2095" t="s">
        <v>8124</v>
      </c>
      <c r="E2095">
        <v>1399060</v>
      </c>
      <c r="F2095" t="s">
        <v>2553</v>
      </c>
      <c r="G2095" t="s">
        <v>3487</v>
      </c>
      <c r="H2095" t="s">
        <v>2503</v>
      </c>
      <c r="I2095" t="s">
        <v>8171</v>
      </c>
      <c r="J2095" t="s">
        <v>3494</v>
      </c>
      <c r="K2095" t="s">
        <v>110</v>
      </c>
      <c r="L2095" t="s">
        <v>3346</v>
      </c>
      <c r="M2095" t="s">
        <v>3344</v>
      </c>
      <c r="N2095" t="s">
        <v>3345</v>
      </c>
      <c r="O2095" t="s">
        <v>3346</v>
      </c>
      <c r="P2095" t="s">
        <v>3343</v>
      </c>
      <c r="Q2095" t="s">
        <v>3346</v>
      </c>
    </row>
    <row r="2096" spans="1:17" x14ac:dyDescent="0.25">
      <c r="A2096" t="s">
        <v>7667</v>
      </c>
      <c r="B2096" t="s">
        <v>2511</v>
      </c>
      <c r="C2096" t="s">
        <v>8123</v>
      </c>
      <c r="D2096" t="s">
        <v>8124</v>
      </c>
      <c r="E2096">
        <v>1399060</v>
      </c>
      <c r="F2096" t="s">
        <v>2553</v>
      </c>
      <c r="G2096" t="s">
        <v>3487</v>
      </c>
      <c r="H2096" t="s">
        <v>2503</v>
      </c>
      <c r="I2096" t="s">
        <v>8172</v>
      </c>
      <c r="J2096" t="s">
        <v>3496</v>
      </c>
      <c r="K2096" t="s">
        <v>110</v>
      </c>
      <c r="L2096" t="s">
        <v>3346</v>
      </c>
      <c r="M2096" t="s">
        <v>3344</v>
      </c>
      <c r="N2096" t="s">
        <v>3345</v>
      </c>
      <c r="O2096" t="s">
        <v>3346</v>
      </c>
      <c r="P2096" t="s">
        <v>3343</v>
      </c>
      <c r="Q2096" t="s">
        <v>3346</v>
      </c>
    </row>
    <row r="2097" spans="1:17" x14ac:dyDescent="0.25">
      <c r="A2097" t="s">
        <v>7667</v>
      </c>
      <c r="B2097" t="s">
        <v>2511</v>
      </c>
      <c r="C2097" t="s">
        <v>8123</v>
      </c>
      <c r="D2097" t="s">
        <v>8124</v>
      </c>
      <c r="E2097">
        <v>1399061</v>
      </c>
      <c r="F2097" t="s">
        <v>4693</v>
      </c>
      <c r="G2097" t="s">
        <v>4694</v>
      </c>
      <c r="H2097" t="s">
        <v>3429</v>
      </c>
      <c r="I2097" t="s">
        <v>8173</v>
      </c>
      <c r="J2097" t="s">
        <v>4693</v>
      </c>
      <c r="K2097" t="s">
        <v>110</v>
      </c>
      <c r="L2097" t="s">
        <v>3343</v>
      </c>
      <c r="M2097" t="s">
        <v>3344</v>
      </c>
      <c r="N2097" t="s">
        <v>3345</v>
      </c>
      <c r="O2097" t="s">
        <v>3346</v>
      </c>
      <c r="P2097" t="s">
        <v>3343</v>
      </c>
      <c r="Q2097" t="s">
        <v>3346</v>
      </c>
    </row>
    <row r="2098" spans="1:17" x14ac:dyDescent="0.25">
      <c r="A2098" t="s">
        <v>7667</v>
      </c>
      <c r="B2098" t="s">
        <v>2511</v>
      </c>
      <c r="C2098" t="s">
        <v>8123</v>
      </c>
      <c r="D2098" t="s">
        <v>8124</v>
      </c>
      <c r="E2098">
        <v>1399061</v>
      </c>
      <c r="F2098" t="s">
        <v>4693</v>
      </c>
      <c r="G2098" t="s">
        <v>4694</v>
      </c>
      <c r="H2098" t="s">
        <v>3429</v>
      </c>
      <c r="I2098" t="s">
        <v>8174</v>
      </c>
      <c r="J2098" t="s">
        <v>4697</v>
      </c>
      <c r="K2098" t="s">
        <v>3433</v>
      </c>
      <c r="L2098" t="s">
        <v>3346</v>
      </c>
      <c r="M2098" t="s">
        <v>3344</v>
      </c>
      <c r="N2098" t="s">
        <v>3345</v>
      </c>
      <c r="O2098" t="s">
        <v>3346</v>
      </c>
      <c r="P2098" t="s">
        <v>3343</v>
      </c>
      <c r="Q2098" t="s">
        <v>3346</v>
      </c>
    </row>
    <row r="2099" spans="1:17" x14ac:dyDescent="0.25">
      <c r="A2099" t="s">
        <v>7667</v>
      </c>
      <c r="B2099" t="s">
        <v>2511</v>
      </c>
      <c r="C2099" t="s">
        <v>8123</v>
      </c>
      <c r="D2099" t="s">
        <v>8124</v>
      </c>
      <c r="E2099">
        <v>1399061</v>
      </c>
      <c r="F2099" t="s">
        <v>4693</v>
      </c>
      <c r="G2099" t="s">
        <v>4694</v>
      </c>
      <c r="H2099" t="s">
        <v>3429</v>
      </c>
      <c r="I2099" t="s">
        <v>8175</v>
      </c>
      <c r="J2099" t="s">
        <v>4699</v>
      </c>
      <c r="K2099" t="s">
        <v>110</v>
      </c>
      <c r="L2099" t="s">
        <v>3346</v>
      </c>
      <c r="M2099" t="s">
        <v>3344</v>
      </c>
      <c r="N2099" t="s">
        <v>3345</v>
      </c>
      <c r="O2099" t="s">
        <v>3346</v>
      </c>
      <c r="P2099" t="s">
        <v>3343</v>
      </c>
      <c r="Q2099" t="s">
        <v>3346</v>
      </c>
    </row>
    <row r="2100" spans="1:17" x14ac:dyDescent="0.25">
      <c r="A2100" t="s">
        <v>7667</v>
      </c>
      <c r="B2100" t="s">
        <v>2511</v>
      </c>
      <c r="C2100" t="s">
        <v>8123</v>
      </c>
      <c r="D2100" t="s">
        <v>8124</v>
      </c>
      <c r="E2100">
        <v>1399062</v>
      </c>
      <c r="F2100" t="s">
        <v>893</v>
      </c>
      <c r="G2100" t="s">
        <v>3497</v>
      </c>
      <c r="H2100" t="s">
        <v>3498</v>
      </c>
      <c r="I2100" t="s">
        <v>8176</v>
      </c>
      <c r="J2100" t="s">
        <v>895</v>
      </c>
      <c r="K2100" t="s">
        <v>110</v>
      </c>
      <c r="L2100" t="s">
        <v>3343</v>
      </c>
      <c r="M2100" t="s">
        <v>3344</v>
      </c>
      <c r="N2100" t="s">
        <v>3345</v>
      </c>
      <c r="O2100" t="s">
        <v>3346</v>
      </c>
      <c r="P2100" t="s">
        <v>3343</v>
      </c>
      <c r="Q2100" t="s">
        <v>3346</v>
      </c>
    </row>
    <row r="2101" spans="1:17" x14ac:dyDescent="0.25">
      <c r="A2101" t="s">
        <v>7667</v>
      </c>
      <c r="B2101" t="s">
        <v>2511</v>
      </c>
      <c r="C2101" t="s">
        <v>8123</v>
      </c>
      <c r="D2101" t="s">
        <v>8124</v>
      </c>
      <c r="E2101">
        <v>1399063</v>
      </c>
      <c r="F2101" t="s">
        <v>2185</v>
      </c>
      <c r="G2101" t="s">
        <v>3500</v>
      </c>
      <c r="H2101" t="s">
        <v>3498</v>
      </c>
      <c r="I2101" t="s">
        <v>8177</v>
      </c>
      <c r="J2101" t="s">
        <v>1579</v>
      </c>
      <c r="K2101" t="s">
        <v>110</v>
      </c>
      <c r="L2101" t="s">
        <v>3343</v>
      </c>
      <c r="M2101" t="s">
        <v>3344</v>
      </c>
      <c r="N2101" t="s">
        <v>3345</v>
      </c>
      <c r="O2101" t="s">
        <v>3346</v>
      </c>
      <c r="P2101" t="s">
        <v>3343</v>
      </c>
      <c r="Q2101" t="s">
        <v>3346</v>
      </c>
    </row>
    <row r="2102" spans="1:17" x14ac:dyDescent="0.25">
      <c r="A2102" t="s">
        <v>7667</v>
      </c>
      <c r="B2102" t="s">
        <v>2511</v>
      </c>
      <c r="C2102" t="s">
        <v>8123</v>
      </c>
      <c r="D2102" t="s">
        <v>8124</v>
      </c>
      <c r="E2102">
        <v>1399063</v>
      </c>
      <c r="F2102" t="s">
        <v>2185</v>
      </c>
      <c r="G2102" t="s">
        <v>3500</v>
      </c>
      <c r="H2102" t="s">
        <v>3498</v>
      </c>
      <c r="I2102" t="s">
        <v>8178</v>
      </c>
      <c r="J2102" t="s">
        <v>3503</v>
      </c>
      <c r="K2102" t="s">
        <v>38</v>
      </c>
      <c r="L2102" t="s">
        <v>3346</v>
      </c>
      <c r="M2102" t="s">
        <v>3344</v>
      </c>
      <c r="N2102" t="s">
        <v>3345</v>
      </c>
      <c r="O2102" t="s">
        <v>3346</v>
      </c>
      <c r="P2102" t="s">
        <v>3343</v>
      </c>
      <c r="Q2102" t="s">
        <v>3346</v>
      </c>
    </row>
    <row r="2103" spans="1:17" x14ac:dyDescent="0.25">
      <c r="A2103" t="s">
        <v>7667</v>
      </c>
      <c r="B2103" t="s">
        <v>2511</v>
      </c>
      <c r="C2103" t="s">
        <v>8123</v>
      </c>
      <c r="D2103" t="s">
        <v>8124</v>
      </c>
      <c r="E2103">
        <v>1399063</v>
      </c>
      <c r="F2103" t="s">
        <v>2185</v>
      </c>
      <c r="G2103" t="s">
        <v>3500</v>
      </c>
      <c r="H2103" t="s">
        <v>3498</v>
      </c>
      <c r="I2103" t="s">
        <v>8179</v>
      </c>
      <c r="J2103" t="s">
        <v>3505</v>
      </c>
      <c r="K2103" t="s">
        <v>110</v>
      </c>
      <c r="L2103" t="s">
        <v>3346</v>
      </c>
      <c r="M2103" t="s">
        <v>3344</v>
      </c>
      <c r="N2103" t="s">
        <v>3345</v>
      </c>
      <c r="O2103" t="s">
        <v>3346</v>
      </c>
      <c r="P2103" t="s">
        <v>3343</v>
      </c>
      <c r="Q2103" t="s">
        <v>3346</v>
      </c>
    </row>
    <row r="2104" spans="1:17" x14ac:dyDescent="0.25">
      <c r="A2104" t="s">
        <v>7667</v>
      </c>
      <c r="B2104" t="s">
        <v>2511</v>
      </c>
      <c r="C2104" t="s">
        <v>8123</v>
      </c>
      <c r="D2104" t="s">
        <v>8124</v>
      </c>
      <c r="E2104">
        <v>1399063</v>
      </c>
      <c r="F2104" t="s">
        <v>2185</v>
      </c>
      <c r="G2104" t="s">
        <v>3500</v>
      </c>
      <c r="H2104" t="s">
        <v>3498</v>
      </c>
      <c r="I2104" t="s">
        <v>8180</v>
      </c>
      <c r="J2104" t="s">
        <v>3507</v>
      </c>
      <c r="K2104" t="s">
        <v>110</v>
      </c>
      <c r="L2104" t="s">
        <v>3346</v>
      </c>
      <c r="M2104" t="s">
        <v>3344</v>
      </c>
      <c r="N2104" t="s">
        <v>3345</v>
      </c>
      <c r="O2104" t="s">
        <v>3346</v>
      </c>
      <c r="P2104" t="s">
        <v>3343</v>
      </c>
      <c r="Q2104" t="s">
        <v>3346</v>
      </c>
    </row>
    <row r="2105" spans="1:17" x14ac:dyDescent="0.25">
      <c r="A2105" t="s">
        <v>7667</v>
      </c>
      <c r="B2105" t="s">
        <v>2511</v>
      </c>
      <c r="C2105" t="s">
        <v>8123</v>
      </c>
      <c r="D2105" t="s">
        <v>8124</v>
      </c>
      <c r="E2105">
        <v>1399064</v>
      </c>
      <c r="F2105" t="s">
        <v>2542</v>
      </c>
      <c r="G2105" t="s">
        <v>5143</v>
      </c>
      <c r="H2105" t="s">
        <v>3350</v>
      </c>
      <c r="I2105" t="s">
        <v>8181</v>
      </c>
      <c r="J2105" t="s">
        <v>2544</v>
      </c>
      <c r="K2105" t="s">
        <v>110</v>
      </c>
      <c r="L2105" t="s">
        <v>3343</v>
      </c>
      <c r="M2105" t="s">
        <v>3477</v>
      </c>
      <c r="N2105" t="s">
        <v>3513</v>
      </c>
      <c r="O2105" t="s">
        <v>3346</v>
      </c>
      <c r="P2105" t="s">
        <v>3343</v>
      </c>
      <c r="Q2105" t="s">
        <v>3346</v>
      </c>
    </row>
    <row r="2106" spans="1:17" x14ac:dyDescent="0.25">
      <c r="A2106" t="s">
        <v>7667</v>
      </c>
      <c r="B2106" t="s">
        <v>2511</v>
      </c>
      <c r="C2106" t="s">
        <v>8123</v>
      </c>
      <c r="D2106" t="s">
        <v>8124</v>
      </c>
      <c r="E2106">
        <v>1399065</v>
      </c>
      <c r="F2106" t="s">
        <v>3508</v>
      </c>
      <c r="G2106" t="s">
        <v>3509</v>
      </c>
      <c r="H2106" t="s">
        <v>3510</v>
      </c>
      <c r="I2106" t="s">
        <v>8182</v>
      </c>
      <c r="J2106" t="s">
        <v>3512</v>
      </c>
      <c r="K2106" t="s">
        <v>38</v>
      </c>
      <c r="L2106" t="s">
        <v>3343</v>
      </c>
      <c r="M2106" t="s">
        <v>3477</v>
      </c>
      <c r="N2106" t="s">
        <v>3513</v>
      </c>
      <c r="O2106" t="s">
        <v>3346</v>
      </c>
      <c r="P2106" t="s">
        <v>3343</v>
      </c>
      <c r="Q2106" t="s">
        <v>3346</v>
      </c>
    </row>
    <row r="2107" spans="1:17" x14ac:dyDescent="0.25">
      <c r="A2107" t="s">
        <v>7667</v>
      </c>
      <c r="B2107" t="s">
        <v>2511</v>
      </c>
      <c r="C2107" t="s">
        <v>8123</v>
      </c>
      <c r="D2107" t="s">
        <v>8124</v>
      </c>
      <c r="E2107">
        <v>1399065</v>
      </c>
      <c r="F2107" t="s">
        <v>3508</v>
      </c>
      <c r="G2107" t="s">
        <v>3509</v>
      </c>
      <c r="H2107" t="s">
        <v>3510</v>
      </c>
      <c r="I2107" t="s">
        <v>8183</v>
      </c>
      <c r="J2107" t="s">
        <v>8184</v>
      </c>
      <c r="K2107" t="s">
        <v>110</v>
      </c>
      <c r="L2107" t="s">
        <v>3346</v>
      </c>
      <c r="M2107" t="s">
        <v>3477</v>
      </c>
      <c r="N2107" t="s">
        <v>3513</v>
      </c>
      <c r="O2107" t="s">
        <v>3346</v>
      </c>
      <c r="P2107" t="s">
        <v>3343</v>
      </c>
      <c r="Q2107" t="s">
        <v>3346</v>
      </c>
    </row>
    <row r="2108" spans="1:17" x14ac:dyDescent="0.25">
      <c r="A2108" t="s">
        <v>7667</v>
      </c>
      <c r="B2108" t="s">
        <v>2511</v>
      </c>
      <c r="C2108" t="s">
        <v>8123</v>
      </c>
      <c r="D2108" t="s">
        <v>8124</v>
      </c>
      <c r="E2108">
        <v>1399066</v>
      </c>
      <c r="F2108" t="s">
        <v>2347</v>
      </c>
      <c r="G2108" t="s">
        <v>3514</v>
      </c>
      <c r="H2108" t="s">
        <v>3515</v>
      </c>
      <c r="I2108" t="s">
        <v>8185</v>
      </c>
      <c r="J2108" t="s">
        <v>3517</v>
      </c>
      <c r="K2108" t="s">
        <v>110</v>
      </c>
      <c r="L2108" t="s">
        <v>3343</v>
      </c>
      <c r="M2108" t="s">
        <v>3344</v>
      </c>
      <c r="N2108" t="s">
        <v>3345</v>
      </c>
      <c r="O2108" t="s">
        <v>3346</v>
      </c>
      <c r="P2108" t="s">
        <v>3343</v>
      </c>
      <c r="Q2108" t="s">
        <v>3346</v>
      </c>
    </row>
    <row r="2109" spans="1:17" x14ac:dyDescent="0.25">
      <c r="A2109" t="s">
        <v>7667</v>
      </c>
      <c r="B2109" t="s">
        <v>2511</v>
      </c>
      <c r="C2109" t="s">
        <v>8123</v>
      </c>
      <c r="D2109" t="s">
        <v>8124</v>
      </c>
      <c r="E2109">
        <v>1399067</v>
      </c>
      <c r="F2109" t="s">
        <v>375</v>
      </c>
      <c r="G2109" t="s">
        <v>3518</v>
      </c>
      <c r="H2109" t="s">
        <v>3350</v>
      </c>
      <c r="I2109" t="s">
        <v>8186</v>
      </c>
      <c r="J2109" t="s">
        <v>154</v>
      </c>
      <c r="K2109" t="s">
        <v>110</v>
      </c>
      <c r="L2109" t="s">
        <v>3343</v>
      </c>
      <c r="M2109" t="s">
        <v>3344</v>
      </c>
      <c r="N2109" t="s">
        <v>3345</v>
      </c>
      <c r="O2109" t="s">
        <v>3346</v>
      </c>
      <c r="P2109" t="s">
        <v>3343</v>
      </c>
      <c r="Q2109" t="s">
        <v>3346</v>
      </c>
    </row>
    <row r="2110" spans="1:17" x14ac:dyDescent="0.25">
      <c r="A2110" t="s">
        <v>7667</v>
      </c>
      <c r="B2110" t="s">
        <v>2511</v>
      </c>
      <c r="C2110" t="s">
        <v>8123</v>
      </c>
      <c r="D2110" t="s">
        <v>8124</v>
      </c>
      <c r="E2110">
        <v>1399068</v>
      </c>
      <c r="F2110" t="s">
        <v>1896</v>
      </c>
      <c r="G2110" t="s">
        <v>3520</v>
      </c>
      <c r="H2110" t="s">
        <v>3350</v>
      </c>
      <c r="I2110" t="s">
        <v>8187</v>
      </c>
      <c r="J2110" t="s">
        <v>1898</v>
      </c>
      <c r="K2110" t="s">
        <v>110</v>
      </c>
      <c r="L2110" t="s">
        <v>3343</v>
      </c>
      <c r="M2110" t="s">
        <v>3344</v>
      </c>
      <c r="N2110" t="s">
        <v>3345</v>
      </c>
      <c r="O2110" t="s">
        <v>3346</v>
      </c>
      <c r="P2110" t="s">
        <v>3343</v>
      </c>
      <c r="Q2110" t="s">
        <v>3346</v>
      </c>
    </row>
    <row r="2111" spans="1:17" x14ac:dyDescent="0.25">
      <c r="A2111" t="s">
        <v>7667</v>
      </c>
      <c r="B2111" t="s">
        <v>2511</v>
      </c>
      <c r="C2111" t="s">
        <v>8123</v>
      </c>
      <c r="D2111" t="s">
        <v>8124</v>
      </c>
      <c r="E2111">
        <v>1399069</v>
      </c>
      <c r="F2111" t="s">
        <v>3522</v>
      </c>
      <c r="G2111" t="s">
        <v>3523</v>
      </c>
      <c r="H2111" t="s">
        <v>3429</v>
      </c>
      <c r="I2111" t="s">
        <v>8188</v>
      </c>
      <c r="J2111" t="s">
        <v>3522</v>
      </c>
      <c r="K2111" t="s">
        <v>110</v>
      </c>
      <c r="L2111" t="s">
        <v>3343</v>
      </c>
      <c r="M2111" t="s">
        <v>3344</v>
      </c>
      <c r="N2111" t="s">
        <v>3345</v>
      </c>
      <c r="O2111" t="s">
        <v>3346</v>
      </c>
      <c r="P2111" t="s">
        <v>3343</v>
      </c>
      <c r="Q2111" t="s">
        <v>3346</v>
      </c>
    </row>
    <row r="2112" spans="1:17" x14ac:dyDescent="0.25">
      <c r="A2112" t="s">
        <v>7667</v>
      </c>
      <c r="B2112" t="s">
        <v>2511</v>
      </c>
      <c r="C2112" t="s">
        <v>8123</v>
      </c>
      <c r="D2112" t="s">
        <v>8124</v>
      </c>
      <c r="E2112">
        <v>1399070</v>
      </c>
      <c r="F2112" t="s">
        <v>128</v>
      </c>
      <c r="G2112" t="s">
        <v>3525</v>
      </c>
      <c r="H2112" t="s">
        <v>3526</v>
      </c>
      <c r="I2112" t="s">
        <v>8189</v>
      </c>
      <c r="J2112" t="s">
        <v>935</v>
      </c>
      <c r="K2112" t="s">
        <v>110</v>
      </c>
      <c r="L2112" t="s">
        <v>3343</v>
      </c>
      <c r="M2112" t="s">
        <v>3344</v>
      </c>
      <c r="N2112" t="s">
        <v>3345</v>
      </c>
      <c r="O2112" t="s">
        <v>3346</v>
      </c>
      <c r="P2112" t="s">
        <v>3343</v>
      </c>
      <c r="Q2112" t="s">
        <v>3346</v>
      </c>
    </row>
    <row r="2113" spans="1:17" x14ac:dyDescent="0.25">
      <c r="A2113" t="s">
        <v>7667</v>
      </c>
      <c r="B2113" t="s">
        <v>2511</v>
      </c>
      <c r="C2113" t="s">
        <v>8123</v>
      </c>
      <c r="D2113" t="s">
        <v>8124</v>
      </c>
      <c r="E2113">
        <v>1399070</v>
      </c>
      <c r="F2113" t="s">
        <v>128</v>
      </c>
      <c r="G2113" t="s">
        <v>3525</v>
      </c>
      <c r="H2113" t="s">
        <v>3526</v>
      </c>
      <c r="I2113" t="s">
        <v>8190</v>
      </c>
      <c r="J2113" t="s">
        <v>1193</v>
      </c>
      <c r="K2113" t="s">
        <v>110</v>
      </c>
      <c r="L2113" t="s">
        <v>3346</v>
      </c>
      <c r="M2113" t="s">
        <v>3344</v>
      </c>
      <c r="N2113" t="s">
        <v>3345</v>
      </c>
      <c r="O2113" t="s">
        <v>3346</v>
      </c>
      <c r="P2113" t="s">
        <v>3343</v>
      </c>
      <c r="Q2113" t="s">
        <v>3346</v>
      </c>
    </row>
    <row r="2114" spans="1:17" x14ac:dyDescent="0.25">
      <c r="A2114" t="s">
        <v>7667</v>
      </c>
      <c r="B2114" t="s">
        <v>2511</v>
      </c>
      <c r="C2114" t="s">
        <v>8123</v>
      </c>
      <c r="D2114" t="s">
        <v>8124</v>
      </c>
      <c r="E2114">
        <v>1399071</v>
      </c>
      <c r="F2114" t="s">
        <v>156</v>
      </c>
      <c r="G2114" t="s">
        <v>8191</v>
      </c>
      <c r="H2114" t="s">
        <v>6280</v>
      </c>
      <c r="I2114" t="s">
        <v>8192</v>
      </c>
      <c r="J2114" t="s">
        <v>8193</v>
      </c>
      <c r="K2114" t="s">
        <v>110</v>
      </c>
      <c r="L2114" t="s">
        <v>3343</v>
      </c>
      <c r="M2114" t="s">
        <v>3344</v>
      </c>
      <c r="N2114" t="s">
        <v>3345</v>
      </c>
      <c r="O2114" t="s">
        <v>3346</v>
      </c>
      <c r="P2114" t="s">
        <v>3343</v>
      </c>
      <c r="Q2114" t="s">
        <v>3346</v>
      </c>
    </row>
    <row r="2115" spans="1:17" x14ac:dyDescent="0.25">
      <c r="A2115" t="s">
        <v>7667</v>
      </c>
      <c r="B2115" t="s">
        <v>2511</v>
      </c>
      <c r="C2115" t="s">
        <v>8123</v>
      </c>
      <c r="D2115" t="s">
        <v>8124</v>
      </c>
      <c r="E2115">
        <v>1399072</v>
      </c>
      <c r="F2115" t="s">
        <v>3537</v>
      </c>
      <c r="G2115" t="s">
        <v>3538</v>
      </c>
      <c r="H2115" t="s">
        <v>2503</v>
      </c>
      <c r="I2115" t="s">
        <v>8194</v>
      </c>
      <c r="J2115" t="s">
        <v>3540</v>
      </c>
      <c r="K2115" t="s">
        <v>110</v>
      </c>
      <c r="L2115" t="s">
        <v>3343</v>
      </c>
      <c r="M2115" t="s">
        <v>3344</v>
      </c>
      <c r="N2115" t="s">
        <v>3345</v>
      </c>
      <c r="O2115" t="s">
        <v>3346</v>
      </c>
      <c r="P2115" t="s">
        <v>3343</v>
      </c>
      <c r="Q2115" t="s">
        <v>3346</v>
      </c>
    </row>
    <row r="2116" spans="1:17" x14ac:dyDescent="0.25">
      <c r="A2116" t="s">
        <v>7667</v>
      </c>
      <c r="B2116" t="s">
        <v>2511</v>
      </c>
      <c r="C2116" t="s">
        <v>8123</v>
      </c>
      <c r="D2116" t="s">
        <v>8124</v>
      </c>
      <c r="E2116">
        <v>1399073</v>
      </c>
      <c r="F2116" t="s">
        <v>3541</v>
      </c>
      <c r="G2116" t="s">
        <v>3542</v>
      </c>
      <c r="H2116" t="s">
        <v>2503</v>
      </c>
      <c r="I2116" t="s">
        <v>8195</v>
      </c>
      <c r="J2116" t="s">
        <v>3544</v>
      </c>
      <c r="K2116" t="s">
        <v>110</v>
      </c>
      <c r="L2116" t="s">
        <v>3343</v>
      </c>
      <c r="M2116" t="s">
        <v>3344</v>
      </c>
      <c r="N2116" t="s">
        <v>3345</v>
      </c>
      <c r="O2116" t="s">
        <v>3346</v>
      </c>
      <c r="P2116" t="s">
        <v>3343</v>
      </c>
      <c r="Q2116" t="s">
        <v>3346</v>
      </c>
    </row>
    <row r="2117" spans="1:17" x14ac:dyDescent="0.25">
      <c r="A2117" t="s">
        <v>8196</v>
      </c>
      <c r="B2117" t="s">
        <v>8197</v>
      </c>
      <c r="C2117" t="s">
        <v>8198</v>
      </c>
      <c r="D2117" t="s">
        <v>8199</v>
      </c>
      <c r="E2117">
        <v>1501001</v>
      </c>
      <c r="F2117" t="s">
        <v>8200</v>
      </c>
      <c r="G2117" t="s">
        <v>8201</v>
      </c>
      <c r="H2117" t="s">
        <v>8202</v>
      </c>
      <c r="I2117" t="s">
        <v>8203</v>
      </c>
      <c r="J2117" t="s">
        <v>8200</v>
      </c>
      <c r="K2117" t="s">
        <v>110</v>
      </c>
      <c r="L2117" t="s">
        <v>3343</v>
      </c>
      <c r="M2117" t="s">
        <v>3344</v>
      </c>
      <c r="N2117" t="s">
        <v>4323</v>
      </c>
      <c r="O2117" t="s">
        <v>3346</v>
      </c>
      <c r="P2117" t="s">
        <v>3343</v>
      </c>
      <c r="Q2117" t="s">
        <v>3346</v>
      </c>
    </row>
    <row r="2118" spans="1:17" x14ac:dyDescent="0.25">
      <c r="A2118" t="s">
        <v>8196</v>
      </c>
      <c r="B2118" t="s">
        <v>8197</v>
      </c>
      <c r="C2118" t="s">
        <v>8198</v>
      </c>
      <c r="D2118" t="s">
        <v>8199</v>
      </c>
      <c r="E2118">
        <v>1501002</v>
      </c>
      <c r="F2118" t="s">
        <v>8204</v>
      </c>
      <c r="G2118" t="s">
        <v>8205</v>
      </c>
      <c r="H2118" t="s">
        <v>8206</v>
      </c>
      <c r="I2118" t="s">
        <v>8207</v>
      </c>
      <c r="J2118" t="s">
        <v>8208</v>
      </c>
      <c r="K2118" t="s">
        <v>110</v>
      </c>
      <c r="L2118" t="s">
        <v>3343</v>
      </c>
      <c r="M2118" t="s">
        <v>3344</v>
      </c>
      <c r="N2118" t="s">
        <v>4323</v>
      </c>
      <c r="O2118" t="s">
        <v>3346</v>
      </c>
      <c r="P2118" t="s">
        <v>3343</v>
      </c>
      <c r="Q2118" t="s">
        <v>3346</v>
      </c>
    </row>
    <row r="2119" spans="1:17" x14ac:dyDescent="0.25">
      <c r="A2119" t="s">
        <v>8196</v>
      </c>
      <c r="B2119" t="s">
        <v>8197</v>
      </c>
      <c r="C2119" t="s">
        <v>8198</v>
      </c>
      <c r="D2119" t="s">
        <v>8199</v>
      </c>
      <c r="E2119">
        <v>1501004</v>
      </c>
      <c r="F2119" t="s">
        <v>8209</v>
      </c>
      <c r="H2119" t="s">
        <v>8210</v>
      </c>
      <c r="I2119" t="s">
        <v>8211</v>
      </c>
      <c r="J2119" t="s">
        <v>8212</v>
      </c>
      <c r="K2119" t="s">
        <v>110</v>
      </c>
      <c r="L2119" t="s">
        <v>3343</v>
      </c>
      <c r="M2119" t="s">
        <v>3344</v>
      </c>
      <c r="N2119" t="s">
        <v>3686</v>
      </c>
      <c r="O2119" t="s">
        <v>3346</v>
      </c>
      <c r="P2119" t="s">
        <v>3343</v>
      </c>
      <c r="Q2119" t="s">
        <v>3346</v>
      </c>
    </row>
    <row r="2120" spans="1:17" x14ac:dyDescent="0.25">
      <c r="A2120" t="s">
        <v>8196</v>
      </c>
      <c r="B2120" t="s">
        <v>8197</v>
      </c>
      <c r="C2120" t="s">
        <v>8198</v>
      </c>
      <c r="D2120" t="s">
        <v>8199</v>
      </c>
      <c r="E2120">
        <v>1501005</v>
      </c>
      <c r="F2120" t="s">
        <v>8213</v>
      </c>
      <c r="H2120" t="s">
        <v>8214</v>
      </c>
      <c r="I2120" t="s">
        <v>8215</v>
      </c>
      <c r="J2120" t="s">
        <v>8216</v>
      </c>
      <c r="K2120" t="s">
        <v>110</v>
      </c>
      <c r="L2120" t="s">
        <v>3343</v>
      </c>
      <c r="M2120" t="s">
        <v>3344</v>
      </c>
      <c r="N2120" t="s">
        <v>3627</v>
      </c>
      <c r="O2120" t="s">
        <v>3346</v>
      </c>
      <c r="P2120" t="s">
        <v>3343</v>
      </c>
      <c r="Q2120" t="s">
        <v>3346</v>
      </c>
    </row>
    <row r="2121" spans="1:17" x14ac:dyDescent="0.25">
      <c r="A2121" t="s">
        <v>8196</v>
      </c>
      <c r="B2121" t="s">
        <v>8197</v>
      </c>
      <c r="C2121" t="s">
        <v>8198</v>
      </c>
      <c r="D2121" t="s">
        <v>8199</v>
      </c>
      <c r="E2121">
        <v>1501005</v>
      </c>
      <c r="F2121" t="s">
        <v>8213</v>
      </c>
      <c r="H2121" t="s">
        <v>8214</v>
      </c>
      <c r="I2121" t="s">
        <v>8217</v>
      </c>
      <c r="J2121" t="s">
        <v>8218</v>
      </c>
      <c r="K2121" t="s">
        <v>110</v>
      </c>
      <c r="L2121" t="s">
        <v>3346</v>
      </c>
      <c r="M2121" t="s">
        <v>3344</v>
      </c>
      <c r="N2121" t="s">
        <v>3627</v>
      </c>
      <c r="O2121" t="s">
        <v>3346</v>
      </c>
      <c r="P2121" t="s">
        <v>3343</v>
      </c>
      <c r="Q2121" t="s">
        <v>3346</v>
      </c>
    </row>
    <row r="2122" spans="1:17" x14ac:dyDescent="0.25">
      <c r="A2122" t="s">
        <v>8196</v>
      </c>
      <c r="B2122" t="s">
        <v>8197</v>
      </c>
      <c r="C2122" t="s">
        <v>8198</v>
      </c>
      <c r="D2122" t="s">
        <v>8199</v>
      </c>
      <c r="E2122">
        <v>1501009</v>
      </c>
      <c r="F2122" t="s">
        <v>8219</v>
      </c>
      <c r="G2122" t="s">
        <v>8220</v>
      </c>
      <c r="H2122" t="s">
        <v>8221</v>
      </c>
      <c r="I2122" t="s">
        <v>8222</v>
      </c>
      <c r="J2122" t="s">
        <v>8223</v>
      </c>
      <c r="K2122" t="s">
        <v>110</v>
      </c>
      <c r="L2122" t="s">
        <v>3343</v>
      </c>
      <c r="M2122" t="s">
        <v>3344</v>
      </c>
      <c r="N2122" t="s">
        <v>4440</v>
      </c>
      <c r="O2122" t="s">
        <v>3346</v>
      </c>
      <c r="P2122" t="s">
        <v>3343</v>
      </c>
      <c r="Q2122" t="s">
        <v>3346</v>
      </c>
    </row>
    <row r="2123" spans="1:17" x14ac:dyDescent="0.25">
      <c r="A2123" t="s">
        <v>8196</v>
      </c>
      <c r="B2123" t="s">
        <v>8197</v>
      </c>
      <c r="C2123" t="s">
        <v>8198</v>
      </c>
      <c r="D2123" t="s">
        <v>8199</v>
      </c>
      <c r="E2123">
        <v>1501013</v>
      </c>
      <c r="F2123" t="s">
        <v>8224</v>
      </c>
      <c r="G2123" t="s">
        <v>8225</v>
      </c>
      <c r="H2123" t="s">
        <v>8226</v>
      </c>
      <c r="I2123" t="s">
        <v>8227</v>
      </c>
      <c r="J2123" t="s">
        <v>8228</v>
      </c>
      <c r="K2123" t="s">
        <v>110</v>
      </c>
      <c r="L2123" t="s">
        <v>3343</v>
      </c>
      <c r="M2123" t="s">
        <v>3344</v>
      </c>
      <c r="N2123" t="s">
        <v>4440</v>
      </c>
      <c r="O2123" t="s">
        <v>3346</v>
      </c>
      <c r="P2123" t="s">
        <v>3343</v>
      </c>
      <c r="Q2123" t="s">
        <v>3346</v>
      </c>
    </row>
    <row r="2124" spans="1:17" x14ac:dyDescent="0.25">
      <c r="A2124" t="s">
        <v>8196</v>
      </c>
      <c r="B2124" t="s">
        <v>8197</v>
      </c>
      <c r="C2124" t="s">
        <v>8198</v>
      </c>
      <c r="D2124" t="s">
        <v>8199</v>
      </c>
      <c r="E2124">
        <v>1501014</v>
      </c>
      <c r="F2124" t="s">
        <v>8229</v>
      </c>
      <c r="G2124" t="s">
        <v>8230</v>
      </c>
      <c r="H2124" t="s">
        <v>8231</v>
      </c>
      <c r="I2124" t="s">
        <v>8232</v>
      </c>
      <c r="J2124" t="s">
        <v>8233</v>
      </c>
      <c r="K2124" t="s">
        <v>110</v>
      </c>
      <c r="L2124" t="s">
        <v>3343</v>
      </c>
      <c r="M2124" t="s">
        <v>3344</v>
      </c>
      <c r="N2124" t="s">
        <v>4440</v>
      </c>
      <c r="O2124" t="s">
        <v>3346</v>
      </c>
      <c r="P2124" t="s">
        <v>3343</v>
      </c>
      <c r="Q2124" t="s">
        <v>3346</v>
      </c>
    </row>
    <row r="2125" spans="1:17" x14ac:dyDescent="0.25">
      <c r="A2125" t="s">
        <v>8196</v>
      </c>
      <c r="B2125" t="s">
        <v>8197</v>
      </c>
      <c r="C2125" t="s">
        <v>8198</v>
      </c>
      <c r="D2125" t="s">
        <v>8199</v>
      </c>
      <c r="E2125">
        <v>1501015</v>
      </c>
      <c r="F2125" t="s">
        <v>8234</v>
      </c>
      <c r="G2125" t="s">
        <v>8235</v>
      </c>
      <c r="H2125" t="s">
        <v>8231</v>
      </c>
      <c r="I2125" t="s">
        <v>8236</v>
      </c>
      <c r="J2125" t="s">
        <v>8237</v>
      </c>
      <c r="K2125" t="s">
        <v>110</v>
      </c>
      <c r="L2125" t="s">
        <v>3343</v>
      </c>
      <c r="M2125" t="s">
        <v>3344</v>
      </c>
      <c r="N2125" t="s">
        <v>4440</v>
      </c>
      <c r="O2125" t="s">
        <v>3346</v>
      </c>
      <c r="P2125" t="s">
        <v>3343</v>
      </c>
      <c r="Q2125" t="s">
        <v>3346</v>
      </c>
    </row>
    <row r="2126" spans="1:17" x14ac:dyDescent="0.25">
      <c r="A2126" t="s">
        <v>8196</v>
      </c>
      <c r="B2126" t="s">
        <v>8197</v>
      </c>
      <c r="C2126" t="s">
        <v>8198</v>
      </c>
      <c r="D2126" t="s">
        <v>8199</v>
      </c>
      <c r="E2126">
        <v>1501016</v>
      </c>
      <c r="F2126" t="s">
        <v>8238</v>
      </c>
      <c r="G2126" t="s">
        <v>8239</v>
      </c>
      <c r="H2126" t="s">
        <v>8240</v>
      </c>
      <c r="I2126" t="s">
        <v>8241</v>
      </c>
      <c r="J2126" t="s">
        <v>8242</v>
      </c>
      <c r="K2126" t="s">
        <v>2009</v>
      </c>
      <c r="L2126" t="s">
        <v>3343</v>
      </c>
      <c r="M2126" t="s">
        <v>3344</v>
      </c>
      <c r="N2126" t="s">
        <v>4440</v>
      </c>
      <c r="O2126" t="s">
        <v>3346</v>
      </c>
      <c r="P2126" t="s">
        <v>3343</v>
      </c>
      <c r="Q2126" t="s">
        <v>3346</v>
      </c>
    </row>
    <row r="2127" spans="1:17" x14ac:dyDescent="0.25">
      <c r="A2127" t="s">
        <v>8196</v>
      </c>
      <c r="B2127" t="s">
        <v>8197</v>
      </c>
      <c r="C2127" t="s">
        <v>8198</v>
      </c>
      <c r="D2127" t="s">
        <v>8199</v>
      </c>
      <c r="E2127">
        <v>1501017</v>
      </c>
      <c r="F2127" t="s">
        <v>8243</v>
      </c>
      <c r="G2127" t="s">
        <v>8244</v>
      </c>
      <c r="H2127" t="s">
        <v>8245</v>
      </c>
      <c r="I2127" t="s">
        <v>8246</v>
      </c>
      <c r="J2127" t="s">
        <v>8243</v>
      </c>
      <c r="K2127" t="s">
        <v>110</v>
      </c>
      <c r="L2127" t="s">
        <v>3343</v>
      </c>
      <c r="M2127" t="s">
        <v>3344</v>
      </c>
      <c r="N2127" t="s">
        <v>4323</v>
      </c>
      <c r="O2127" t="s">
        <v>3346</v>
      </c>
      <c r="P2127" t="s">
        <v>3343</v>
      </c>
      <c r="Q2127" t="s">
        <v>3346</v>
      </c>
    </row>
    <row r="2128" spans="1:17" x14ac:dyDescent="0.25">
      <c r="A2128" t="s">
        <v>8196</v>
      </c>
      <c r="B2128" t="s">
        <v>8197</v>
      </c>
      <c r="C2128" t="s">
        <v>8198</v>
      </c>
      <c r="D2128" t="s">
        <v>8199</v>
      </c>
      <c r="E2128">
        <v>1501018</v>
      </c>
      <c r="F2128" t="s">
        <v>8247</v>
      </c>
      <c r="G2128" t="s">
        <v>8248</v>
      </c>
      <c r="H2128" t="s">
        <v>8245</v>
      </c>
      <c r="I2128" t="s">
        <v>8249</v>
      </c>
      <c r="J2128" t="s">
        <v>8247</v>
      </c>
      <c r="K2128" t="s">
        <v>110</v>
      </c>
      <c r="L2128" t="s">
        <v>3343</v>
      </c>
      <c r="M2128" t="s">
        <v>3344</v>
      </c>
      <c r="N2128" t="s">
        <v>4323</v>
      </c>
      <c r="O2128" t="s">
        <v>3346</v>
      </c>
      <c r="P2128" t="s">
        <v>3343</v>
      </c>
      <c r="Q2128" t="s">
        <v>3346</v>
      </c>
    </row>
    <row r="2129" spans="1:17" x14ac:dyDescent="0.25">
      <c r="A2129" t="s">
        <v>8196</v>
      </c>
      <c r="B2129" t="s">
        <v>8197</v>
      </c>
      <c r="C2129" t="s">
        <v>8198</v>
      </c>
      <c r="D2129" t="s">
        <v>8199</v>
      </c>
      <c r="E2129">
        <v>1501019</v>
      </c>
      <c r="F2129" t="s">
        <v>8250</v>
      </c>
      <c r="G2129" t="s">
        <v>8251</v>
      </c>
      <c r="H2129" t="s">
        <v>8206</v>
      </c>
      <c r="I2129" t="s">
        <v>8252</v>
      </c>
      <c r="J2129" t="s">
        <v>8250</v>
      </c>
      <c r="K2129" t="s">
        <v>110</v>
      </c>
      <c r="L2129" t="s">
        <v>3343</v>
      </c>
      <c r="M2129" t="s">
        <v>3344</v>
      </c>
      <c r="N2129" t="s">
        <v>4323</v>
      </c>
      <c r="O2129" t="s">
        <v>3346</v>
      </c>
      <c r="P2129" t="s">
        <v>3343</v>
      </c>
      <c r="Q2129" t="s">
        <v>3346</v>
      </c>
    </row>
    <row r="2130" spans="1:17" x14ac:dyDescent="0.25">
      <c r="A2130" t="s">
        <v>8196</v>
      </c>
      <c r="B2130" t="s">
        <v>8197</v>
      </c>
      <c r="C2130" t="s">
        <v>8198</v>
      </c>
      <c r="D2130" t="s">
        <v>8199</v>
      </c>
      <c r="E2130">
        <v>1501019</v>
      </c>
      <c r="F2130" t="s">
        <v>8250</v>
      </c>
      <c r="G2130" t="s">
        <v>8251</v>
      </c>
      <c r="H2130" t="s">
        <v>8206</v>
      </c>
      <c r="I2130" t="s">
        <v>8253</v>
      </c>
      <c r="J2130" t="s">
        <v>8250</v>
      </c>
      <c r="K2130" t="s">
        <v>3433</v>
      </c>
      <c r="L2130" t="s">
        <v>3346</v>
      </c>
      <c r="M2130" t="s">
        <v>3344</v>
      </c>
      <c r="N2130" t="s">
        <v>4323</v>
      </c>
      <c r="O2130" t="s">
        <v>3346</v>
      </c>
      <c r="P2130" t="s">
        <v>3343</v>
      </c>
      <c r="Q2130" t="s">
        <v>3346</v>
      </c>
    </row>
    <row r="2131" spans="1:17" x14ac:dyDescent="0.25">
      <c r="A2131" t="s">
        <v>8196</v>
      </c>
      <c r="B2131" t="s">
        <v>8197</v>
      </c>
      <c r="C2131" t="s">
        <v>8198</v>
      </c>
      <c r="D2131" t="s">
        <v>8199</v>
      </c>
      <c r="E2131">
        <v>1501020</v>
      </c>
      <c r="F2131" t="s">
        <v>8254</v>
      </c>
      <c r="G2131" t="s">
        <v>8255</v>
      </c>
      <c r="H2131" t="s">
        <v>8202</v>
      </c>
      <c r="I2131" t="s">
        <v>8256</v>
      </c>
      <c r="J2131" t="s">
        <v>8257</v>
      </c>
      <c r="K2131" t="s">
        <v>110</v>
      </c>
      <c r="L2131" t="s">
        <v>3343</v>
      </c>
      <c r="M2131" t="s">
        <v>3344</v>
      </c>
      <c r="N2131" t="s">
        <v>4323</v>
      </c>
      <c r="O2131" t="s">
        <v>3346</v>
      </c>
      <c r="P2131" t="s">
        <v>3343</v>
      </c>
      <c r="Q2131" t="s">
        <v>3346</v>
      </c>
    </row>
    <row r="2132" spans="1:17" x14ac:dyDescent="0.25">
      <c r="A2132" t="s">
        <v>8196</v>
      </c>
      <c r="B2132" t="s">
        <v>8197</v>
      </c>
      <c r="C2132" t="s">
        <v>8198</v>
      </c>
      <c r="D2132" t="s">
        <v>8199</v>
      </c>
      <c r="E2132">
        <v>1501020</v>
      </c>
      <c r="F2132" t="s">
        <v>8254</v>
      </c>
      <c r="G2132" t="s">
        <v>8255</v>
      </c>
      <c r="H2132" t="s">
        <v>8202</v>
      </c>
      <c r="I2132" t="s">
        <v>8258</v>
      </c>
      <c r="J2132" t="s">
        <v>8257</v>
      </c>
      <c r="K2132" t="s">
        <v>3433</v>
      </c>
      <c r="L2132" t="s">
        <v>3346</v>
      </c>
      <c r="M2132" t="s">
        <v>3344</v>
      </c>
      <c r="N2132" t="s">
        <v>4323</v>
      </c>
      <c r="O2132" t="s">
        <v>3346</v>
      </c>
      <c r="P2132" t="s">
        <v>3343</v>
      </c>
      <c r="Q2132" t="s">
        <v>3346</v>
      </c>
    </row>
    <row r="2133" spans="1:17" x14ac:dyDescent="0.25">
      <c r="A2133" t="s">
        <v>8196</v>
      </c>
      <c r="B2133" t="s">
        <v>8197</v>
      </c>
      <c r="C2133" t="s">
        <v>8198</v>
      </c>
      <c r="D2133" t="s">
        <v>8199</v>
      </c>
      <c r="E2133">
        <v>1501022</v>
      </c>
      <c r="F2133" t="s">
        <v>8259</v>
      </c>
      <c r="G2133" t="s">
        <v>8260</v>
      </c>
      <c r="H2133" t="s">
        <v>7857</v>
      </c>
      <c r="I2133" t="s">
        <v>8261</v>
      </c>
      <c r="J2133" t="s">
        <v>8259</v>
      </c>
      <c r="K2133" t="s">
        <v>110</v>
      </c>
      <c r="L2133" t="s">
        <v>3343</v>
      </c>
      <c r="M2133" t="s">
        <v>3344</v>
      </c>
      <c r="N2133" t="s">
        <v>4323</v>
      </c>
      <c r="O2133" t="s">
        <v>3346</v>
      </c>
      <c r="P2133" t="s">
        <v>3343</v>
      </c>
      <c r="Q2133" t="s">
        <v>3346</v>
      </c>
    </row>
    <row r="2134" spans="1:17" x14ac:dyDescent="0.25">
      <c r="A2134" t="s">
        <v>8196</v>
      </c>
      <c r="B2134" t="s">
        <v>8197</v>
      </c>
      <c r="C2134" t="s">
        <v>8198</v>
      </c>
      <c r="D2134" t="s">
        <v>8199</v>
      </c>
      <c r="E2134">
        <v>1501022</v>
      </c>
      <c r="F2134" t="s">
        <v>8259</v>
      </c>
      <c r="G2134" t="s">
        <v>8260</v>
      </c>
      <c r="H2134" t="s">
        <v>7857</v>
      </c>
      <c r="I2134" t="s">
        <v>8262</v>
      </c>
      <c r="J2134" t="s">
        <v>8259</v>
      </c>
      <c r="K2134" t="s">
        <v>3433</v>
      </c>
      <c r="L2134" t="s">
        <v>3346</v>
      </c>
      <c r="M2134" t="s">
        <v>3344</v>
      </c>
      <c r="N2134" t="s">
        <v>4323</v>
      </c>
      <c r="O2134" t="s">
        <v>3346</v>
      </c>
      <c r="P2134" t="s">
        <v>3343</v>
      </c>
      <c r="Q2134" t="s">
        <v>3346</v>
      </c>
    </row>
    <row r="2135" spans="1:17" x14ac:dyDescent="0.25">
      <c r="A2135" t="s">
        <v>8196</v>
      </c>
      <c r="B2135" t="s">
        <v>8197</v>
      </c>
      <c r="C2135" t="s">
        <v>8198</v>
      </c>
      <c r="D2135" t="s">
        <v>8199</v>
      </c>
      <c r="E2135">
        <v>1501022</v>
      </c>
      <c r="F2135" t="s">
        <v>8259</v>
      </c>
      <c r="G2135" t="s">
        <v>8260</v>
      </c>
      <c r="H2135" t="s">
        <v>7857</v>
      </c>
      <c r="I2135" t="s">
        <v>8263</v>
      </c>
      <c r="J2135" t="s">
        <v>8264</v>
      </c>
      <c r="K2135" t="s">
        <v>110</v>
      </c>
      <c r="L2135" t="s">
        <v>3346</v>
      </c>
      <c r="M2135" t="s">
        <v>3344</v>
      </c>
      <c r="N2135" t="s">
        <v>4323</v>
      </c>
      <c r="O2135" t="s">
        <v>3346</v>
      </c>
      <c r="P2135" t="s">
        <v>3343</v>
      </c>
      <c r="Q2135" t="s">
        <v>3346</v>
      </c>
    </row>
    <row r="2136" spans="1:17" x14ac:dyDescent="0.25">
      <c r="A2136" t="s">
        <v>8196</v>
      </c>
      <c r="B2136" t="s">
        <v>8197</v>
      </c>
      <c r="C2136" t="s">
        <v>8198</v>
      </c>
      <c r="D2136" t="s">
        <v>8199</v>
      </c>
      <c r="E2136">
        <v>1501022</v>
      </c>
      <c r="F2136" t="s">
        <v>8259</v>
      </c>
      <c r="G2136" t="s">
        <v>8260</v>
      </c>
      <c r="H2136" t="s">
        <v>7857</v>
      </c>
      <c r="I2136" t="s">
        <v>8265</v>
      </c>
      <c r="J2136" t="s">
        <v>8266</v>
      </c>
      <c r="K2136" t="s">
        <v>110</v>
      </c>
      <c r="L2136" t="s">
        <v>3346</v>
      </c>
      <c r="M2136" t="s">
        <v>3344</v>
      </c>
      <c r="N2136" t="s">
        <v>4323</v>
      </c>
      <c r="O2136" t="s">
        <v>3346</v>
      </c>
      <c r="P2136" t="s">
        <v>3343</v>
      </c>
      <c r="Q2136" t="s">
        <v>3346</v>
      </c>
    </row>
    <row r="2137" spans="1:17" x14ac:dyDescent="0.25">
      <c r="A2137" t="s">
        <v>8196</v>
      </c>
      <c r="B2137" t="s">
        <v>8197</v>
      </c>
      <c r="C2137" t="s">
        <v>8198</v>
      </c>
      <c r="D2137" t="s">
        <v>8199</v>
      </c>
      <c r="E2137">
        <v>1501022</v>
      </c>
      <c r="F2137" t="s">
        <v>8259</v>
      </c>
      <c r="G2137" t="s">
        <v>8260</v>
      </c>
      <c r="H2137" t="s">
        <v>7857</v>
      </c>
      <c r="I2137" t="s">
        <v>8267</v>
      </c>
      <c r="J2137" t="s">
        <v>8268</v>
      </c>
      <c r="K2137" t="s">
        <v>110</v>
      </c>
      <c r="L2137" t="s">
        <v>3346</v>
      </c>
      <c r="M2137" t="s">
        <v>3344</v>
      </c>
      <c r="N2137" t="s">
        <v>4323</v>
      </c>
      <c r="O2137" t="s">
        <v>3346</v>
      </c>
      <c r="P2137" t="s">
        <v>3343</v>
      </c>
      <c r="Q2137" t="s">
        <v>3346</v>
      </c>
    </row>
    <row r="2138" spans="1:17" x14ac:dyDescent="0.25">
      <c r="A2138" t="s">
        <v>8196</v>
      </c>
      <c r="B2138" t="s">
        <v>8197</v>
      </c>
      <c r="C2138" t="s">
        <v>8198</v>
      </c>
      <c r="D2138" t="s">
        <v>8199</v>
      </c>
      <c r="E2138">
        <v>1501023</v>
      </c>
      <c r="F2138" t="s">
        <v>8269</v>
      </c>
      <c r="G2138" t="s">
        <v>8270</v>
      </c>
      <c r="H2138" t="s">
        <v>8271</v>
      </c>
      <c r="I2138" t="s">
        <v>8272</v>
      </c>
      <c r="J2138" t="s">
        <v>8273</v>
      </c>
      <c r="K2138" t="s">
        <v>110</v>
      </c>
      <c r="L2138" t="s">
        <v>3343</v>
      </c>
      <c r="M2138" t="s">
        <v>3344</v>
      </c>
      <c r="N2138" t="s">
        <v>4323</v>
      </c>
      <c r="O2138" t="s">
        <v>3346</v>
      </c>
      <c r="P2138" t="s">
        <v>3343</v>
      </c>
      <c r="Q2138" t="s">
        <v>3346</v>
      </c>
    </row>
    <row r="2139" spans="1:17" x14ac:dyDescent="0.25">
      <c r="A2139" t="s">
        <v>8196</v>
      </c>
      <c r="B2139" t="s">
        <v>8197</v>
      </c>
      <c r="C2139" t="s">
        <v>8198</v>
      </c>
      <c r="D2139" t="s">
        <v>8199</v>
      </c>
      <c r="E2139">
        <v>1501023</v>
      </c>
      <c r="F2139" t="s">
        <v>8269</v>
      </c>
      <c r="G2139" t="s">
        <v>8270</v>
      </c>
      <c r="H2139" t="s">
        <v>8271</v>
      </c>
      <c r="I2139" t="s">
        <v>8274</v>
      </c>
      <c r="J2139" t="s">
        <v>8275</v>
      </c>
      <c r="K2139" t="s">
        <v>110</v>
      </c>
      <c r="L2139" t="s">
        <v>3346</v>
      </c>
      <c r="M2139" t="s">
        <v>3344</v>
      </c>
      <c r="N2139" t="s">
        <v>4323</v>
      </c>
      <c r="O2139" t="s">
        <v>3346</v>
      </c>
      <c r="P2139" t="s">
        <v>3343</v>
      </c>
      <c r="Q2139" t="s">
        <v>3346</v>
      </c>
    </row>
    <row r="2140" spans="1:17" x14ac:dyDescent="0.25">
      <c r="A2140" t="s">
        <v>8196</v>
      </c>
      <c r="B2140" t="s">
        <v>8197</v>
      </c>
      <c r="C2140" t="s">
        <v>8198</v>
      </c>
      <c r="D2140" t="s">
        <v>8199</v>
      </c>
      <c r="E2140">
        <v>1501023</v>
      </c>
      <c r="F2140" t="s">
        <v>8269</v>
      </c>
      <c r="G2140" t="s">
        <v>8270</v>
      </c>
      <c r="H2140" t="s">
        <v>8271</v>
      </c>
      <c r="I2140" t="s">
        <v>8276</v>
      </c>
      <c r="J2140" t="s">
        <v>8277</v>
      </c>
      <c r="K2140" t="s">
        <v>110</v>
      </c>
      <c r="L2140" t="s">
        <v>3346</v>
      </c>
      <c r="M2140" t="s">
        <v>3344</v>
      </c>
      <c r="N2140" t="s">
        <v>4323</v>
      </c>
      <c r="O2140" t="s">
        <v>3346</v>
      </c>
      <c r="P2140" t="s">
        <v>3343</v>
      </c>
      <c r="Q2140" t="s">
        <v>3346</v>
      </c>
    </row>
    <row r="2141" spans="1:17" x14ac:dyDescent="0.25">
      <c r="A2141" t="s">
        <v>8196</v>
      </c>
      <c r="B2141" t="s">
        <v>8197</v>
      </c>
      <c r="C2141" t="s">
        <v>8198</v>
      </c>
      <c r="D2141" t="s">
        <v>8199</v>
      </c>
      <c r="E2141">
        <v>1501023</v>
      </c>
      <c r="F2141" t="s">
        <v>8269</v>
      </c>
      <c r="G2141" t="s">
        <v>8270</v>
      </c>
      <c r="H2141" t="s">
        <v>8271</v>
      </c>
      <c r="I2141" t="s">
        <v>8278</v>
      </c>
      <c r="J2141" t="s">
        <v>8279</v>
      </c>
      <c r="K2141" t="s">
        <v>110</v>
      </c>
      <c r="L2141" t="s">
        <v>3346</v>
      </c>
      <c r="M2141" t="s">
        <v>3344</v>
      </c>
      <c r="N2141" t="s">
        <v>4323</v>
      </c>
      <c r="O2141" t="s">
        <v>3346</v>
      </c>
      <c r="P2141" t="s">
        <v>3343</v>
      </c>
      <c r="Q2141" t="s">
        <v>3346</v>
      </c>
    </row>
    <row r="2142" spans="1:17" x14ac:dyDescent="0.25">
      <c r="A2142" t="s">
        <v>8196</v>
      </c>
      <c r="B2142" t="s">
        <v>8197</v>
      </c>
      <c r="C2142" t="s">
        <v>8198</v>
      </c>
      <c r="D2142" t="s">
        <v>8199</v>
      </c>
      <c r="E2142">
        <v>1501024</v>
      </c>
      <c r="F2142" t="s">
        <v>8280</v>
      </c>
      <c r="G2142" t="s">
        <v>8281</v>
      </c>
      <c r="H2142" t="s">
        <v>8245</v>
      </c>
      <c r="I2142" t="s">
        <v>8282</v>
      </c>
      <c r="J2142" t="s">
        <v>8283</v>
      </c>
      <c r="K2142" t="s">
        <v>110</v>
      </c>
      <c r="L2142" t="s">
        <v>3343</v>
      </c>
      <c r="M2142" t="s">
        <v>3344</v>
      </c>
      <c r="N2142" t="s">
        <v>4323</v>
      </c>
      <c r="O2142" t="s">
        <v>3346</v>
      </c>
      <c r="P2142" t="s">
        <v>3343</v>
      </c>
      <c r="Q2142" t="s">
        <v>3346</v>
      </c>
    </row>
    <row r="2143" spans="1:17" x14ac:dyDescent="0.25">
      <c r="A2143" t="s">
        <v>8196</v>
      </c>
      <c r="B2143" t="s">
        <v>8197</v>
      </c>
      <c r="C2143" t="s">
        <v>8198</v>
      </c>
      <c r="D2143" t="s">
        <v>8199</v>
      </c>
      <c r="E2143">
        <v>1501024</v>
      </c>
      <c r="F2143" t="s">
        <v>8280</v>
      </c>
      <c r="G2143" t="s">
        <v>8281</v>
      </c>
      <c r="H2143" t="s">
        <v>8245</v>
      </c>
      <c r="I2143" t="s">
        <v>8284</v>
      </c>
      <c r="J2143" t="s">
        <v>8285</v>
      </c>
      <c r="K2143" t="s">
        <v>110</v>
      </c>
      <c r="L2143" t="s">
        <v>3346</v>
      </c>
      <c r="M2143" t="s">
        <v>3344</v>
      </c>
      <c r="N2143" t="s">
        <v>4323</v>
      </c>
      <c r="O2143" t="s">
        <v>3346</v>
      </c>
      <c r="P2143" t="s">
        <v>3343</v>
      </c>
      <c r="Q2143" t="s">
        <v>3346</v>
      </c>
    </row>
    <row r="2144" spans="1:17" x14ac:dyDescent="0.25">
      <c r="A2144" t="s">
        <v>8196</v>
      </c>
      <c r="B2144" t="s">
        <v>8197</v>
      </c>
      <c r="C2144" t="s">
        <v>8198</v>
      </c>
      <c r="D2144" t="s">
        <v>8199</v>
      </c>
      <c r="E2144">
        <v>1501024</v>
      </c>
      <c r="F2144" t="s">
        <v>8280</v>
      </c>
      <c r="G2144" t="s">
        <v>8281</v>
      </c>
      <c r="H2144" t="s">
        <v>8245</v>
      </c>
      <c r="I2144" t="s">
        <v>8286</v>
      </c>
      <c r="J2144" t="s">
        <v>8287</v>
      </c>
      <c r="K2144" t="s">
        <v>110</v>
      </c>
      <c r="L2144" t="s">
        <v>3346</v>
      </c>
      <c r="M2144" t="s">
        <v>3344</v>
      </c>
      <c r="N2144" t="s">
        <v>4323</v>
      </c>
      <c r="O2144" t="s">
        <v>3346</v>
      </c>
      <c r="P2144" t="s">
        <v>3343</v>
      </c>
      <c r="Q2144" t="s">
        <v>3346</v>
      </c>
    </row>
    <row r="2145" spans="1:17" x14ac:dyDescent="0.25">
      <c r="A2145" t="s">
        <v>8196</v>
      </c>
      <c r="B2145" t="s">
        <v>8197</v>
      </c>
      <c r="C2145" t="s">
        <v>8198</v>
      </c>
      <c r="D2145" t="s">
        <v>8199</v>
      </c>
      <c r="E2145">
        <v>1501025</v>
      </c>
      <c r="F2145" t="s">
        <v>8288</v>
      </c>
      <c r="G2145" t="s">
        <v>8289</v>
      </c>
      <c r="H2145" t="s">
        <v>8245</v>
      </c>
      <c r="I2145" t="s">
        <v>8290</v>
      </c>
      <c r="J2145" t="s">
        <v>8283</v>
      </c>
      <c r="K2145" t="s">
        <v>110</v>
      </c>
      <c r="L2145" t="s">
        <v>3343</v>
      </c>
      <c r="M2145" t="s">
        <v>3344</v>
      </c>
      <c r="N2145" t="s">
        <v>4323</v>
      </c>
      <c r="O2145" t="s">
        <v>3346</v>
      </c>
      <c r="P2145" t="s">
        <v>3343</v>
      </c>
      <c r="Q2145" t="s">
        <v>3346</v>
      </c>
    </row>
    <row r="2146" spans="1:17" x14ac:dyDescent="0.25">
      <c r="A2146" t="s">
        <v>8196</v>
      </c>
      <c r="B2146" t="s">
        <v>8197</v>
      </c>
      <c r="C2146" t="s">
        <v>8198</v>
      </c>
      <c r="D2146" t="s">
        <v>8199</v>
      </c>
      <c r="E2146">
        <v>1501025</v>
      </c>
      <c r="F2146" t="s">
        <v>8288</v>
      </c>
      <c r="G2146" t="s">
        <v>8289</v>
      </c>
      <c r="H2146" t="s">
        <v>8245</v>
      </c>
      <c r="I2146" t="s">
        <v>8291</v>
      </c>
      <c r="J2146" t="s">
        <v>8292</v>
      </c>
      <c r="K2146" t="s">
        <v>110</v>
      </c>
      <c r="L2146" t="s">
        <v>3346</v>
      </c>
      <c r="M2146" t="s">
        <v>3344</v>
      </c>
      <c r="N2146" t="s">
        <v>4323</v>
      </c>
      <c r="O2146" t="s">
        <v>3346</v>
      </c>
      <c r="P2146" t="s">
        <v>3343</v>
      </c>
      <c r="Q2146" t="s">
        <v>3346</v>
      </c>
    </row>
    <row r="2147" spans="1:17" x14ac:dyDescent="0.25">
      <c r="A2147" t="s">
        <v>8196</v>
      </c>
      <c r="B2147" t="s">
        <v>8197</v>
      </c>
      <c r="C2147" t="s">
        <v>8198</v>
      </c>
      <c r="D2147" t="s">
        <v>8199</v>
      </c>
      <c r="E2147">
        <v>1501025</v>
      </c>
      <c r="F2147" t="s">
        <v>8288</v>
      </c>
      <c r="G2147" t="s">
        <v>8289</v>
      </c>
      <c r="H2147" t="s">
        <v>8245</v>
      </c>
      <c r="I2147" t="s">
        <v>8293</v>
      </c>
      <c r="J2147" t="s">
        <v>8294</v>
      </c>
      <c r="K2147" t="s">
        <v>110</v>
      </c>
      <c r="L2147" t="s">
        <v>3346</v>
      </c>
      <c r="M2147" t="s">
        <v>3344</v>
      </c>
      <c r="N2147" t="s">
        <v>4323</v>
      </c>
      <c r="O2147" t="s">
        <v>3346</v>
      </c>
      <c r="P2147" t="s">
        <v>3343</v>
      </c>
      <c r="Q2147" t="s">
        <v>3346</v>
      </c>
    </row>
    <row r="2148" spans="1:17" x14ac:dyDescent="0.25">
      <c r="A2148" t="s">
        <v>8196</v>
      </c>
      <c r="B2148" t="s">
        <v>8197</v>
      </c>
      <c r="C2148" t="s">
        <v>8198</v>
      </c>
      <c r="D2148" t="s">
        <v>8199</v>
      </c>
      <c r="E2148">
        <v>1501025</v>
      </c>
      <c r="F2148" t="s">
        <v>8288</v>
      </c>
      <c r="G2148" t="s">
        <v>8289</v>
      </c>
      <c r="H2148" t="s">
        <v>8245</v>
      </c>
      <c r="I2148" t="s">
        <v>8295</v>
      </c>
      <c r="J2148" t="s">
        <v>8296</v>
      </c>
      <c r="K2148" t="s">
        <v>110</v>
      </c>
      <c r="L2148" t="s">
        <v>3346</v>
      </c>
      <c r="M2148" t="s">
        <v>3344</v>
      </c>
      <c r="N2148" t="s">
        <v>4323</v>
      </c>
      <c r="O2148" t="s">
        <v>3346</v>
      </c>
      <c r="P2148" t="s">
        <v>3343</v>
      </c>
      <c r="Q2148" t="s">
        <v>3346</v>
      </c>
    </row>
    <row r="2149" spans="1:17" x14ac:dyDescent="0.25">
      <c r="A2149" t="s">
        <v>8196</v>
      </c>
      <c r="B2149" t="s">
        <v>8197</v>
      </c>
      <c r="C2149" t="s">
        <v>8198</v>
      </c>
      <c r="D2149" t="s">
        <v>8199</v>
      </c>
      <c r="E2149">
        <v>1501026</v>
      </c>
      <c r="F2149" t="s">
        <v>8297</v>
      </c>
      <c r="G2149" t="s">
        <v>8298</v>
      </c>
      <c r="H2149" t="s">
        <v>8245</v>
      </c>
      <c r="I2149" t="s">
        <v>8299</v>
      </c>
      <c r="J2149" t="s">
        <v>8300</v>
      </c>
      <c r="K2149" t="s">
        <v>110</v>
      </c>
      <c r="L2149" t="s">
        <v>3343</v>
      </c>
      <c r="M2149" t="s">
        <v>3344</v>
      </c>
      <c r="N2149" t="s">
        <v>4323</v>
      </c>
      <c r="O2149" t="s">
        <v>3346</v>
      </c>
      <c r="P2149" t="s">
        <v>3343</v>
      </c>
      <c r="Q2149" t="s">
        <v>3346</v>
      </c>
    </row>
    <row r="2150" spans="1:17" x14ac:dyDescent="0.25">
      <c r="A2150" t="s">
        <v>8196</v>
      </c>
      <c r="B2150" t="s">
        <v>8197</v>
      </c>
      <c r="C2150" t="s">
        <v>8198</v>
      </c>
      <c r="D2150" t="s">
        <v>8199</v>
      </c>
      <c r="E2150">
        <v>1501026</v>
      </c>
      <c r="F2150" t="s">
        <v>8297</v>
      </c>
      <c r="G2150" t="s">
        <v>8298</v>
      </c>
      <c r="H2150" t="s">
        <v>8245</v>
      </c>
      <c r="I2150" t="s">
        <v>8301</v>
      </c>
      <c r="J2150" t="s">
        <v>8302</v>
      </c>
      <c r="K2150" t="s">
        <v>110</v>
      </c>
      <c r="L2150" t="s">
        <v>3346</v>
      </c>
      <c r="M2150" t="s">
        <v>3344</v>
      </c>
      <c r="N2150" t="s">
        <v>4323</v>
      </c>
      <c r="O2150" t="s">
        <v>3346</v>
      </c>
      <c r="P2150" t="s">
        <v>3343</v>
      </c>
      <c r="Q2150" t="s">
        <v>3346</v>
      </c>
    </row>
    <row r="2151" spans="1:17" x14ac:dyDescent="0.25">
      <c r="A2151" t="s">
        <v>8196</v>
      </c>
      <c r="B2151" t="s">
        <v>8197</v>
      </c>
      <c r="C2151" t="s">
        <v>8198</v>
      </c>
      <c r="D2151" t="s">
        <v>8199</v>
      </c>
      <c r="E2151">
        <v>1501026</v>
      </c>
      <c r="F2151" t="s">
        <v>8297</v>
      </c>
      <c r="G2151" t="s">
        <v>8298</v>
      </c>
      <c r="H2151" t="s">
        <v>8245</v>
      </c>
      <c r="I2151" t="s">
        <v>8303</v>
      </c>
      <c r="J2151" t="s">
        <v>8304</v>
      </c>
      <c r="K2151" t="s">
        <v>110</v>
      </c>
      <c r="L2151" t="s">
        <v>3346</v>
      </c>
      <c r="M2151" t="s">
        <v>3344</v>
      </c>
      <c r="N2151" t="s">
        <v>4323</v>
      </c>
      <c r="O2151" t="s">
        <v>3346</v>
      </c>
      <c r="P2151" t="s">
        <v>3343</v>
      </c>
      <c r="Q2151" t="s">
        <v>3346</v>
      </c>
    </row>
    <row r="2152" spans="1:17" x14ac:dyDescent="0.25">
      <c r="A2152" t="s">
        <v>8196</v>
      </c>
      <c r="B2152" t="s">
        <v>8197</v>
      </c>
      <c r="C2152" t="s">
        <v>8198</v>
      </c>
      <c r="D2152" t="s">
        <v>8199</v>
      </c>
      <c r="E2152">
        <v>1501026</v>
      </c>
      <c r="F2152" t="s">
        <v>8297</v>
      </c>
      <c r="G2152" t="s">
        <v>8298</v>
      </c>
      <c r="H2152" t="s">
        <v>8245</v>
      </c>
      <c r="I2152" t="s">
        <v>8305</v>
      </c>
      <c r="J2152" t="s">
        <v>8306</v>
      </c>
      <c r="K2152" t="s">
        <v>110</v>
      </c>
      <c r="L2152" t="s">
        <v>3346</v>
      </c>
      <c r="M2152" t="s">
        <v>3344</v>
      </c>
      <c r="N2152" t="s">
        <v>4323</v>
      </c>
      <c r="O2152" t="s">
        <v>3346</v>
      </c>
      <c r="P2152" t="s">
        <v>3343</v>
      </c>
      <c r="Q2152" t="s">
        <v>3346</v>
      </c>
    </row>
    <row r="2153" spans="1:17" x14ac:dyDescent="0.25">
      <c r="A2153" t="s">
        <v>8196</v>
      </c>
      <c r="B2153" t="s">
        <v>8197</v>
      </c>
      <c r="C2153" t="s">
        <v>8198</v>
      </c>
      <c r="D2153" t="s">
        <v>8199</v>
      </c>
      <c r="E2153">
        <v>1501027</v>
      </c>
      <c r="F2153" t="s">
        <v>8307</v>
      </c>
      <c r="G2153" t="s">
        <v>8308</v>
      </c>
      <c r="H2153" t="s">
        <v>8206</v>
      </c>
      <c r="I2153" t="s">
        <v>8309</v>
      </c>
      <c r="J2153" t="s">
        <v>8310</v>
      </c>
      <c r="K2153" t="s">
        <v>110</v>
      </c>
      <c r="L2153" t="s">
        <v>3343</v>
      </c>
      <c r="M2153" t="s">
        <v>3344</v>
      </c>
      <c r="N2153" t="s">
        <v>4323</v>
      </c>
      <c r="O2153" t="s">
        <v>3346</v>
      </c>
      <c r="P2153" t="s">
        <v>3343</v>
      </c>
      <c r="Q2153" t="s">
        <v>3346</v>
      </c>
    </row>
    <row r="2154" spans="1:17" x14ac:dyDescent="0.25">
      <c r="A2154" t="s">
        <v>8196</v>
      </c>
      <c r="B2154" t="s">
        <v>8197</v>
      </c>
      <c r="C2154" t="s">
        <v>8198</v>
      </c>
      <c r="D2154" t="s">
        <v>8199</v>
      </c>
      <c r="E2154">
        <v>1501027</v>
      </c>
      <c r="F2154" t="s">
        <v>8307</v>
      </c>
      <c r="G2154" t="s">
        <v>8308</v>
      </c>
      <c r="H2154" t="s">
        <v>8206</v>
      </c>
      <c r="I2154" t="s">
        <v>8311</v>
      </c>
      <c r="J2154" t="s">
        <v>8310</v>
      </c>
      <c r="K2154" t="s">
        <v>3433</v>
      </c>
      <c r="L2154" t="s">
        <v>3346</v>
      </c>
      <c r="M2154" t="s">
        <v>3344</v>
      </c>
      <c r="N2154" t="s">
        <v>4323</v>
      </c>
      <c r="O2154" t="s">
        <v>3346</v>
      </c>
      <c r="P2154" t="s">
        <v>3343</v>
      </c>
      <c r="Q2154" t="s">
        <v>3346</v>
      </c>
    </row>
    <row r="2155" spans="1:17" x14ac:dyDescent="0.25">
      <c r="A2155" t="s">
        <v>8196</v>
      </c>
      <c r="B2155" t="s">
        <v>8197</v>
      </c>
      <c r="C2155" t="s">
        <v>8198</v>
      </c>
      <c r="D2155" t="s">
        <v>8199</v>
      </c>
      <c r="E2155">
        <v>1501028</v>
      </c>
      <c r="F2155" t="s">
        <v>8312</v>
      </c>
      <c r="G2155" t="s">
        <v>8313</v>
      </c>
      <c r="H2155" t="s">
        <v>8202</v>
      </c>
      <c r="I2155" t="s">
        <v>8314</v>
      </c>
      <c r="J2155" t="s">
        <v>8312</v>
      </c>
      <c r="K2155" t="s">
        <v>110</v>
      </c>
      <c r="L2155" t="s">
        <v>3343</v>
      </c>
      <c r="M2155" t="s">
        <v>3344</v>
      </c>
      <c r="N2155" t="s">
        <v>4323</v>
      </c>
      <c r="O2155" t="s">
        <v>3346</v>
      </c>
      <c r="P2155" t="s">
        <v>3343</v>
      </c>
      <c r="Q2155" t="s">
        <v>3346</v>
      </c>
    </row>
    <row r="2156" spans="1:17" x14ac:dyDescent="0.25">
      <c r="A2156" t="s">
        <v>8196</v>
      </c>
      <c r="B2156" t="s">
        <v>8197</v>
      </c>
      <c r="C2156" t="s">
        <v>8198</v>
      </c>
      <c r="D2156" t="s">
        <v>8199</v>
      </c>
      <c r="E2156">
        <v>1501028</v>
      </c>
      <c r="F2156" t="s">
        <v>8312</v>
      </c>
      <c r="G2156" t="s">
        <v>8313</v>
      </c>
      <c r="H2156" t="s">
        <v>8202</v>
      </c>
      <c r="I2156" t="s">
        <v>8315</v>
      </c>
      <c r="J2156" t="s">
        <v>8312</v>
      </c>
      <c r="K2156" t="s">
        <v>3433</v>
      </c>
      <c r="L2156" t="s">
        <v>3346</v>
      </c>
      <c r="M2156" t="s">
        <v>3344</v>
      </c>
      <c r="N2156" t="s">
        <v>4323</v>
      </c>
      <c r="O2156" t="s">
        <v>3346</v>
      </c>
      <c r="P2156" t="s">
        <v>3343</v>
      </c>
      <c r="Q2156" t="s">
        <v>3346</v>
      </c>
    </row>
    <row r="2157" spans="1:17" x14ac:dyDescent="0.25">
      <c r="A2157" t="s">
        <v>8196</v>
      </c>
      <c r="B2157" t="s">
        <v>8197</v>
      </c>
      <c r="C2157" t="s">
        <v>8198</v>
      </c>
      <c r="D2157" t="s">
        <v>8199</v>
      </c>
      <c r="E2157">
        <v>1501029</v>
      </c>
      <c r="F2157" t="s">
        <v>8316</v>
      </c>
      <c r="G2157" t="s">
        <v>8317</v>
      </c>
      <c r="H2157" t="s">
        <v>8245</v>
      </c>
      <c r="I2157" t="s">
        <v>8318</v>
      </c>
      <c r="J2157" t="s">
        <v>8316</v>
      </c>
      <c r="K2157" t="s">
        <v>110</v>
      </c>
      <c r="L2157" t="s">
        <v>3343</v>
      </c>
      <c r="M2157" t="s">
        <v>3344</v>
      </c>
      <c r="N2157" t="s">
        <v>4323</v>
      </c>
      <c r="O2157" t="s">
        <v>3346</v>
      </c>
      <c r="P2157" t="s">
        <v>3343</v>
      </c>
      <c r="Q2157" t="s">
        <v>3346</v>
      </c>
    </row>
    <row r="2158" spans="1:17" x14ac:dyDescent="0.25">
      <c r="A2158" t="s">
        <v>8196</v>
      </c>
      <c r="B2158" t="s">
        <v>8197</v>
      </c>
      <c r="C2158" t="s">
        <v>8198</v>
      </c>
      <c r="D2158" t="s">
        <v>8199</v>
      </c>
      <c r="E2158">
        <v>1501029</v>
      </c>
      <c r="F2158" t="s">
        <v>8316</v>
      </c>
      <c r="G2158" t="s">
        <v>8317</v>
      </c>
      <c r="H2158" t="s">
        <v>8245</v>
      </c>
      <c r="I2158" t="s">
        <v>8319</v>
      </c>
      <c r="J2158" t="s">
        <v>8316</v>
      </c>
      <c r="K2158" t="s">
        <v>3433</v>
      </c>
      <c r="L2158" t="s">
        <v>3346</v>
      </c>
      <c r="M2158" t="s">
        <v>3344</v>
      </c>
      <c r="N2158" t="s">
        <v>4323</v>
      </c>
      <c r="O2158" t="s">
        <v>3346</v>
      </c>
      <c r="P2158" t="s">
        <v>3343</v>
      </c>
      <c r="Q2158" t="s">
        <v>3346</v>
      </c>
    </row>
    <row r="2159" spans="1:17" x14ac:dyDescent="0.25">
      <c r="A2159" t="s">
        <v>8196</v>
      </c>
      <c r="B2159" t="s">
        <v>8197</v>
      </c>
      <c r="C2159" t="s">
        <v>8198</v>
      </c>
      <c r="D2159" t="s">
        <v>8199</v>
      </c>
      <c r="E2159">
        <v>1501030</v>
      </c>
      <c r="F2159" t="s">
        <v>8320</v>
      </c>
      <c r="G2159" t="s">
        <v>8317</v>
      </c>
      <c r="H2159" t="s">
        <v>8245</v>
      </c>
      <c r="I2159" t="s">
        <v>8321</v>
      </c>
      <c r="J2159" t="s">
        <v>8320</v>
      </c>
      <c r="K2159" t="s">
        <v>110</v>
      </c>
      <c r="L2159" t="s">
        <v>3343</v>
      </c>
      <c r="M2159" t="s">
        <v>3344</v>
      </c>
      <c r="N2159" t="s">
        <v>4323</v>
      </c>
      <c r="O2159" t="s">
        <v>3346</v>
      </c>
      <c r="P2159" t="s">
        <v>3343</v>
      </c>
      <c r="Q2159" t="s">
        <v>3346</v>
      </c>
    </row>
    <row r="2160" spans="1:17" x14ac:dyDescent="0.25">
      <c r="A2160" t="s">
        <v>8196</v>
      </c>
      <c r="B2160" t="s">
        <v>8197</v>
      </c>
      <c r="C2160" t="s">
        <v>8198</v>
      </c>
      <c r="D2160" t="s">
        <v>8199</v>
      </c>
      <c r="E2160">
        <v>1501030</v>
      </c>
      <c r="F2160" t="s">
        <v>8320</v>
      </c>
      <c r="G2160" t="s">
        <v>8317</v>
      </c>
      <c r="H2160" t="s">
        <v>8245</v>
      </c>
      <c r="I2160" t="s">
        <v>8322</v>
      </c>
      <c r="J2160" t="s">
        <v>8320</v>
      </c>
      <c r="K2160" t="s">
        <v>3433</v>
      </c>
      <c r="L2160" t="s">
        <v>3346</v>
      </c>
      <c r="M2160" t="s">
        <v>3344</v>
      </c>
      <c r="N2160" t="s">
        <v>4323</v>
      </c>
      <c r="O2160" t="s">
        <v>3346</v>
      </c>
      <c r="P2160" t="s">
        <v>3343</v>
      </c>
      <c r="Q2160" t="s">
        <v>3346</v>
      </c>
    </row>
    <row r="2161" spans="1:17" x14ac:dyDescent="0.25">
      <c r="A2161" t="s">
        <v>8196</v>
      </c>
      <c r="B2161" t="s">
        <v>8197</v>
      </c>
      <c r="C2161" t="s">
        <v>8198</v>
      </c>
      <c r="D2161" t="s">
        <v>8199</v>
      </c>
      <c r="E2161">
        <v>1501030</v>
      </c>
      <c r="F2161" t="s">
        <v>8320</v>
      </c>
      <c r="G2161" t="s">
        <v>8317</v>
      </c>
      <c r="H2161" t="s">
        <v>8245</v>
      </c>
      <c r="I2161" t="s">
        <v>8323</v>
      </c>
      <c r="J2161" t="s">
        <v>8324</v>
      </c>
      <c r="K2161" t="s">
        <v>110</v>
      </c>
      <c r="L2161" t="s">
        <v>3346</v>
      </c>
      <c r="M2161" t="s">
        <v>3344</v>
      </c>
      <c r="N2161" t="s">
        <v>4323</v>
      </c>
      <c r="O2161" t="s">
        <v>3346</v>
      </c>
      <c r="P2161" t="s">
        <v>3343</v>
      </c>
      <c r="Q2161" t="s">
        <v>3346</v>
      </c>
    </row>
    <row r="2162" spans="1:17" x14ac:dyDescent="0.25">
      <c r="A2162" t="s">
        <v>8196</v>
      </c>
      <c r="B2162" t="s">
        <v>8197</v>
      </c>
      <c r="C2162" t="s">
        <v>8198</v>
      </c>
      <c r="D2162" t="s">
        <v>8199</v>
      </c>
      <c r="E2162">
        <v>1501030</v>
      </c>
      <c r="F2162" t="s">
        <v>8320</v>
      </c>
      <c r="G2162" t="s">
        <v>8317</v>
      </c>
      <c r="H2162" t="s">
        <v>8245</v>
      </c>
      <c r="I2162" t="s">
        <v>8325</v>
      </c>
      <c r="J2162" t="s">
        <v>8326</v>
      </c>
      <c r="K2162" t="s">
        <v>110</v>
      </c>
      <c r="L2162" t="s">
        <v>3346</v>
      </c>
      <c r="M2162" t="s">
        <v>3344</v>
      </c>
      <c r="N2162" t="s">
        <v>4323</v>
      </c>
      <c r="O2162" t="s">
        <v>3346</v>
      </c>
      <c r="P2162" t="s">
        <v>3343</v>
      </c>
      <c r="Q2162" t="s">
        <v>3346</v>
      </c>
    </row>
    <row r="2163" spans="1:17" x14ac:dyDescent="0.25">
      <c r="A2163" t="s">
        <v>8196</v>
      </c>
      <c r="B2163" t="s">
        <v>8197</v>
      </c>
      <c r="C2163" t="s">
        <v>8198</v>
      </c>
      <c r="D2163" t="s">
        <v>8199</v>
      </c>
      <c r="E2163">
        <v>1501030</v>
      </c>
      <c r="F2163" t="s">
        <v>8320</v>
      </c>
      <c r="G2163" t="s">
        <v>8317</v>
      </c>
      <c r="H2163" t="s">
        <v>8245</v>
      </c>
      <c r="I2163" t="s">
        <v>8327</v>
      </c>
      <c r="J2163" t="s">
        <v>8328</v>
      </c>
      <c r="K2163" t="s">
        <v>110</v>
      </c>
      <c r="L2163" t="s">
        <v>3346</v>
      </c>
      <c r="M2163" t="s">
        <v>3344</v>
      </c>
      <c r="N2163" t="s">
        <v>4323</v>
      </c>
      <c r="O2163" t="s">
        <v>3346</v>
      </c>
      <c r="P2163" t="s">
        <v>3343</v>
      </c>
      <c r="Q2163" t="s">
        <v>3346</v>
      </c>
    </row>
    <row r="2164" spans="1:17" x14ac:dyDescent="0.25">
      <c r="A2164" t="s">
        <v>8196</v>
      </c>
      <c r="B2164" t="s">
        <v>8197</v>
      </c>
      <c r="C2164" t="s">
        <v>8198</v>
      </c>
      <c r="D2164" t="s">
        <v>8199</v>
      </c>
      <c r="E2164">
        <v>1501030</v>
      </c>
      <c r="F2164" t="s">
        <v>8320</v>
      </c>
      <c r="G2164" t="s">
        <v>8317</v>
      </c>
      <c r="H2164" t="s">
        <v>8245</v>
      </c>
      <c r="I2164" t="s">
        <v>8329</v>
      </c>
      <c r="J2164" t="s">
        <v>8330</v>
      </c>
      <c r="K2164" t="s">
        <v>110</v>
      </c>
      <c r="L2164" t="s">
        <v>3346</v>
      </c>
      <c r="M2164" t="s">
        <v>3344</v>
      </c>
      <c r="N2164" t="s">
        <v>4323</v>
      </c>
      <c r="O2164" t="s">
        <v>3346</v>
      </c>
      <c r="P2164" t="s">
        <v>3343</v>
      </c>
      <c r="Q2164" t="s">
        <v>3346</v>
      </c>
    </row>
    <row r="2165" spans="1:17" x14ac:dyDescent="0.25">
      <c r="A2165" t="s">
        <v>8196</v>
      </c>
      <c r="B2165" t="s">
        <v>8197</v>
      </c>
      <c r="C2165" t="s">
        <v>8198</v>
      </c>
      <c r="D2165" t="s">
        <v>8199</v>
      </c>
      <c r="E2165">
        <v>1501030</v>
      </c>
      <c r="F2165" t="s">
        <v>8320</v>
      </c>
      <c r="G2165" t="s">
        <v>8317</v>
      </c>
      <c r="H2165" t="s">
        <v>8245</v>
      </c>
      <c r="I2165" t="s">
        <v>8331</v>
      </c>
      <c r="J2165" t="s">
        <v>8332</v>
      </c>
      <c r="K2165" t="s">
        <v>110</v>
      </c>
      <c r="L2165" t="s">
        <v>3346</v>
      </c>
      <c r="M2165" t="s">
        <v>3344</v>
      </c>
      <c r="N2165" t="s">
        <v>4323</v>
      </c>
      <c r="O2165" t="s">
        <v>3346</v>
      </c>
      <c r="P2165" t="s">
        <v>3343</v>
      </c>
      <c r="Q2165" t="s">
        <v>3346</v>
      </c>
    </row>
    <row r="2166" spans="1:17" x14ac:dyDescent="0.25">
      <c r="A2166" t="s">
        <v>8196</v>
      </c>
      <c r="B2166" t="s">
        <v>8197</v>
      </c>
      <c r="C2166" t="s">
        <v>8198</v>
      </c>
      <c r="D2166" t="s">
        <v>8199</v>
      </c>
      <c r="E2166">
        <v>1501030</v>
      </c>
      <c r="F2166" t="s">
        <v>8320</v>
      </c>
      <c r="G2166" t="s">
        <v>8317</v>
      </c>
      <c r="H2166" t="s">
        <v>8245</v>
      </c>
      <c r="I2166" t="s">
        <v>8333</v>
      </c>
      <c r="J2166" t="s">
        <v>8334</v>
      </c>
      <c r="K2166" t="s">
        <v>110</v>
      </c>
      <c r="L2166" t="s">
        <v>3346</v>
      </c>
      <c r="M2166" t="s">
        <v>3344</v>
      </c>
      <c r="N2166" t="s">
        <v>4323</v>
      </c>
      <c r="O2166" t="s">
        <v>3346</v>
      </c>
      <c r="P2166" t="s">
        <v>3343</v>
      </c>
      <c r="Q2166" t="s">
        <v>3346</v>
      </c>
    </row>
    <row r="2167" spans="1:17" x14ac:dyDescent="0.25">
      <c r="A2167" t="s">
        <v>8196</v>
      </c>
      <c r="B2167" t="s">
        <v>8197</v>
      </c>
      <c r="C2167" t="s">
        <v>8198</v>
      </c>
      <c r="D2167" t="s">
        <v>8199</v>
      </c>
      <c r="E2167">
        <v>1501030</v>
      </c>
      <c r="F2167" t="s">
        <v>8320</v>
      </c>
      <c r="G2167" t="s">
        <v>8317</v>
      </c>
      <c r="H2167" t="s">
        <v>8245</v>
      </c>
      <c r="I2167" t="s">
        <v>8335</v>
      </c>
      <c r="J2167" t="s">
        <v>8336</v>
      </c>
      <c r="K2167" t="s">
        <v>110</v>
      </c>
      <c r="L2167" t="s">
        <v>3346</v>
      </c>
      <c r="M2167" t="s">
        <v>3344</v>
      </c>
      <c r="N2167" t="s">
        <v>4323</v>
      </c>
      <c r="O2167" t="s">
        <v>3346</v>
      </c>
      <c r="P2167" t="s">
        <v>3343</v>
      </c>
      <c r="Q2167" t="s">
        <v>3346</v>
      </c>
    </row>
    <row r="2168" spans="1:17" x14ac:dyDescent="0.25">
      <c r="A2168" t="s">
        <v>8196</v>
      </c>
      <c r="B2168" t="s">
        <v>8197</v>
      </c>
      <c r="C2168" t="s">
        <v>8198</v>
      </c>
      <c r="D2168" t="s">
        <v>8199</v>
      </c>
      <c r="E2168">
        <v>1501031</v>
      </c>
      <c r="F2168" t="s">
        <v>8337</v>
      </c>
      <c r="G2168" t="s">
        <v>8338</v>
      </c>
      <c r="H2168" t="s">
        <v>7857</v>
      </c>
      <c r="I2168" t="s">
        <v>8339</v>
      </c>
      <c r="J2168" t="s">
        <v>8340</v>
      </c>
      <c r="K2168" t="s">
        <v>110</v>
      </c>
      <c r="L2168" t="s">
        <v>3343</v>
      </c>
      <c r="M2168" t="s">
        <v>3344</v>
      </c>
      <c r="N2168" t="s">
        <v>4323</v>
      </c>
      <c r="O2168" t="s">
        <v>3346</v>
      </c>
      <c r="P2168" t="s">
        <v>3343</v>
      </c>
      <c r="Q2168" t="s">
        <v>3346</v>
      </c>
    </row>
    <row r="2169" spans="1:17" x14ac:dyDescent="0.25">
      <c r="A2169" t="s">
        <v>8196</v>
      </c>
      <c r="B2169" t="s">
        <v>8197</v>
      </c>
      <c r="C2169" t="s">
        <v>8198</v>
      </c>
      <c r="D2169" t="s">
        <v>8199</v>
      </c>
      <c r="E2169">
        <v>1501031</v>
      </c>
      <c r="F2169" t="s">
        <v>8337</v>
      </c>
      <c r="G2169" t="s">
        <v>8338</v>
      </c>
      <c r="H2169" t="s">
        <v>7857</v>
      </c>
      <c r="I2169" t="s">
        <v>8341</v>
      </c>
      <c r="J2169" t="s">
        <v>8340</v>
      </c>
      <c r="K2169" t="s">
        <v>3433</v>
      </c>
      <c r="L2169" t="s">
        <v>3346</v>
      </c>
      <c r="M2169" t="s">
        <v>3344</v>
      </c>
      <c r="N2169" t="s">
        <v>4323</v>
      </c>
      <c r="O2169" t="s">
        <v>3346</v>
      </c>
      <c r="P2169" t="s">
        <v>3343</v>
      </c>
      <c r="Q2169" t="s">
        <v>3346</v>
      </c>
    </row>
    <row r="2170" spans="1:17" x14ac:dyDescent="0.25">
      <c r="A2170" t="s">
        <v>8196</v>
      </c>
      <c r="B2170" t="s">
        <v>8197</v>
      </c>
      <c r="C2170" t="s">
        <v>8198</v>
      </c>
      <c r="D2170" t="s">
        <v>8199</v>
      </c>
      <c r="E2170">
        <v>1501031</v>
      </c>
      <c r="F2170" t="s">
        <v>8337</v>
      </c>
      <c r="G2170" t="s">
        <v>8338</v>
      </c>
      <c r="H2170" t="s">
        <v>7857</v>
      </c>
      <c r="I2170" t="s">
        <v>8342</v>
      </c>
      <c r="J2170" t="s">
        <v>8343</v>
      </c>
      <c r="K2170" t="s">
        <v>110</v>
      </c>
      <c r="L2170" t="s">
        <v>3346</v>
      </c>
      <c r="M2170" t="s">
        <v>3344</v>
      </c>
      <c r="N2170" t="s">
        <v>4323</v>
      </c>
      <c r="O2170" t="s">
        <v>3346</v>
      </c>
      <c r="P2170" t="s">
        <v>3343</v>
      </c>
      <c r="Q2170" t="s">
        <v>3346</v>
      </c>
    </row>
    <row r="2171" spans="1:17" x14ac:dyDescent="0.25">
      <c r="A2171" t="s">
        <v>8196</v>
      </c>
      <c r="B2171" t="s">
        <v>8197</v>
      </c>
      <c r="C2171" t="s">
        <v>8198</v>
      </c>
      <c r="D2171" t="s">
        <v>8199</v>
      </c>
      <c r="E2171">
        <v>1501031</v>
      </c>
      <c r="F2171" t="s">
        <v>8337</v>
      </c>
      <c r="G2171" t="s">
        <v>8338</v>
      </c>
      <c r="H2171" t="s">
        <v>7857</v>
      </c>
      <c r="I2171" t="s">
        <v>8344</v>
      </c>
      <c r="J2171" t="s">
        <v>8345</v>
      </c>
      <c r="K2171" t="s">
        <v>110</v>
      </c>
      <c r="L2171" t="s">
        <v>3346</v>
      </c>
      <c r="M2171" t="s">
        <v>3344</v>
      </c>
      <c r="N2171" t="s">
        <v>4323</v>
      </c>
      <c r="O2171" t="s">
        <v>3346</v>
      </c>
      <c r="P2171" t="s">
        <v>3343</v>
      </c>
      <c r="Q2171" t="s">
        <v>3346</v>
      </c>
    </row>
    <row r="2172" spans="1:17" x14ac:dyDescent="0.25">
      <c r="A2172" t="s">
        <v>8196</v>
      </c>
      <c r="B2172" t="s">
        <v>8197</v>
      </c>
      <c r="C2172" t="s">
        <v>8198</v>
      </c>
      <c r="D2172" t="s">
        <v>8199</v>
      </c>
      <c r="E2172">
        <v>1501031</v>
      </c>
      <c r="F2172" t="s">
        <v>8337</v>
      </c>
      <c r="G2172" t="s">
        <v>8338</v>
      </c>
      <c r="H2172" t="s">
        <v>7857</v>
      </c>
      <c r="I2172" t="s">
        <v>8346</v>
      </c>
      <c r="J2172" t="s">
        <v>8347</v>
      </c>
      <c r="K2172" t="s">
        <v>110</v>
      </c>
      <c r="L2172" t="s">
        <v>3346</v>
      </c>
      <c r="M2172" t="s">
        <v>3344</v>
      </c>
      <c r="N2172" t="s">
        <v>4323</v>
      </c>
      <c r="O2172" t="s">
        <v>3346</v>
      </c>
      <c r="P2172" t="s">
        <v>3343</v>
      </c>
      <c r="Q2172" t="s">
        <v>3346</v>
      </c>
    </row>
    <row r="2173" spans="1:17" x14ac:dyDescent="0.25">
      <c r="A2173" t="s">
        <v>8196</v>
      </c>
      <c r="B2173" t="s">
        <v>8197</v>
      </c>
      <c r="C2173" t="s">
        <v>8198</v>
      </c>
      <c r="D2173" t="s">
        <v>8199</v>
      </c>
      <c r="E2173">
        <v>1501032</v>
      </c>
      <c r="F2173" t="s">
        <v>8348</v>
      </c>
      <c r="G2173" t="s">
        <v>8349</v>
      </c>
      <c r="H2173" t="s">
        <v>7857</v>
      </c>
      <c r="I2173" t="s">
        <v>8350</v>
      </c>
      <c r="J2173" t="s">
        <v>8348</v>
      </c>
      <c r="K2173" t="s">
        <v>110</v>
      </c>
      <c r="L2173" t="s">
        <v>3343</v>
      </c>
      <c r="M2173" t="s">
        <v>3344</v>
      </c>
      <c r="N2173" t="s">
        <v>4323</v>
      </c>
      <c r="O2173" t="s">
        <v>3346</v>
      </c>
      <c r="P2173" t="s">
        <v>3343</v>
      </c>
      <c r="Q2173" t="s">
        <v>3346</v>
      </c>
    </row>
    <row r="2174" spans="1:17" x14ac:dyDescent="0.25">
      <c r="A2174" t="s">
        <v>8196</v>
      </c>
      <c r="B2174" t="s">
        <v>8197</v>
      </c>
      <c r="C2174" t="s">
        <v>8198</v>
      </c>
      <c r="D2174" t="s">
        <v>8199</v>
      </c>
      <c r="E2174">
        <v>1501032</v>
      </c>
      <c r="F2174" t="s">
        <v>8348</v>
      </c>
      <c r="G2174" t="s">
        <v>8349</v>
      </c>
      <c r="H2174" t="s">
        <v>7857</v>
      </c>
      <c r="I2174" t="s">
        <v>8351</v>
      </c>
      <c r="J2174" t="s">
        <v>8352</v>
      </c>
      <c r="K2174" t="s">
        <v>110</v>
      </c>
      <c r="L2174" t="s">
        <v>3346</v>
      </c>
      <c r="M2174" t="s">
        <v>3344</v>
      </c>
      <c r="N2174" t="s">
        <v>4323</v>
      </c>
      <c r="O2174" t="s">
        <v>3346</v>
      </c>
      <c r="P2174" t="s">
        <v>3343</v>
      </c>
      <c r="Q2174" t="s">
        <v>3346</v>
      </c>
    </row>
    <row r="2175" spans="1:17" x14ac:dyDescent="0.25">
      <c r="A2175" t="s">
        <v>8196</v>
      </c>
      <c r="B2175" t="s">
        <v>8197</v>
      </c>
      <c r="C2175" t="s">
        <v>8198</v>
      </c>
      <c r="D2175" t="s">
        <v>8199</v>
      </c>
      <c r="E2175">
        <v>1501032</v>
      </c>
      <c r="F2175" t="s">
        <v>8348</v>
      </c>
      <c r="G2175" t="s">
        <v>8349</v>
      </c>
      <c r="H2175" t="s">
        <v>7857</v>
      </c>
      <c r="I2175" t="s">
        <v>8353</v>
      </c>
      <c r="J2175" t="s">
        <v>8354</v>
      </c>
      <c r="K2175" t="s">
        <v>110</v>
      </c>
      <c r="L2175" t="s">
        <v>3346</v>
      </c>
      <c r="M2175" t="s">
        <v>3344</v>
      </c>
      <c r="N2175" t="s">
        <v>4323</v>
      </c>
      <c r="O2175" t="s">
        <v>3346</v>
      </c>
      <c r="P2175" t="s">
        <v>3343</v>
      </c>
      <c r="Q2175" t="s">
        <v>3346</v>
      </c>
    </row>
    <row r="2176" spans="1:17" x14ac:dyDescent="0.25">
      <c r="A2176" t="s">
        <v>8196</v>
      </c>
      <c r="B2176" t="s">
        <v>8197</v>
      </c>
      <c r="C2176" t="s">
        <v>8198</v>
      </c>
      <c r="D2176" t="s">
        <v>8199</v>
      </c>
      <c r="E2176">
        <v>1501033</v>
      </c>
      <c r="F2176" t="s">
        <v>8355</v>
      </c>
      <c r="G2176" t="s">
        <v>8356</v>
      </c>
      <c r="H2176" t="s">
        <v>3394</v>
      </c>
      <c r="I2176" t="s">
        <v>8357</v>
      </c>
      <c r="J2176" t="s">
        <v>8358</v>
      </c>
      <c r="K2176" t="s">
        <v>110</v>
      </c>
      <c r="L2176" t="s">
        <v>3343</v>
      </c>
      <c r="M2176" t="s">
        <v>3344</v>
      </c>
      <c r="N2176" t="s">
        <v>3686</v>
      </c>
      <c r="O2176" t="s">
        <v>3346</v>
      </c>
      <c r="P2176" t="s">
        <v>3343</v>
      </c>
      <c r="Q2176" t="s">
        <v>3346</v>
      </c>
    </row>
    <row r="2177" spans="1:17" x14ac:dyDescent="0.25">
      <c r="A2177" t="s">
        <v>8196</v>
      </c>
      <c r="B2177" t="s">
        <v>8197</v>
      </c>
      <c r="C2177" t="s">
        <v>8198</v>
      </c>
      <c r="D2177" t="s">
        <v>8199</v>
      </c>
      <c r="E2177">
        <v>1501033</v>
      </c>
      <c r="F2177" t="s">
        <v>8355</v>
      </c>
      <c r="G2177" t="s">
        <v>8356</v>
      </c>
      <c r="H2177" t="s">
        <v>3394</v>
      </c>
      <c r="I2177" t="s">
        <v>8359</v>
      </c>
      <c r="J2177" t="s">
        <v>8360</v>
      </c>
      <c r="K2177" t="s">
        <v>8361</v>
      </c>
      <c r="L2177" t="s">
        <v>3346</v>
      </c>
      <c r="M2177" t="s">
        <v>3344</v>
      </c>
      <c r="N2177" t="s">
        <v>3686</v>
      </c>
      <c r="O2177" t="s">
        <v>3346</v>
      </c>
      <c r="P2177" t="s">
        <v>3343</v>
      </c>
      <c r="Q2177" t="s">
        <v>3346</v>
      </c>
    </row>
    <row r="2178" spans="1:17" x14ac:dyDescent="0.25">
      <c r="A2178" t="s">
        <v>8196</v>
      </c>
      <c r="B2178" t="s">
        <v>8197</v>
      </c>
      <c r="C2178" t="s">
        <v>8198</v>
      </c>
      <c r="D2178" t="s">
        <v>8199</v>
      </c>
      <c r="E2178">
        <v>1501033</v>
      </c>
      <c r="F2178" t="s">
        <v>8355</v>
      </c>
      <c r="G2178" t="s">
        <v>8356</v>
      </c>
      <c r="H2178" t="s">
        <v>3394</v>
      </c>
      <c r="I2178" t="s">
        <v>8362</v>
      </c>
      <c r="J2178" t="s">
        <v>8363</v>
      </c>
      <c r="K2178" t="s">
        <v>110</v>
      </c>
      <c r="L2178" t="s">
        <v>3346</v>
      </c>
      <c r="M2178" t="s">
        <v>3344</v>
      </c>
      <c r="N2178" t="s">
        <v>3686</v>
      </c>
      <c r="O2178" t="s">
        <v>3346</v>
      </c>
      <c r="P2178" t="s">
        <v>3343</v>
      </c>
      <c r="Q2178" t="s">
        <v>3346</v>
      </c>
    </row>
    <row r="2179" spans="1:17" x14ac:dyDescent="0.25">
      <c r="A2179" t="s">
        <v>8196</v>
      </c>
      <c r="B2179" t="s">
        <v>8197</v>
      </c>
      <c r="C2179" t="s">
        <v>8198</v>
      </c>
      <c r="D2179" t="s">
        <v>8199</v>
      </c>
      <c r="E2179">
        <v>1501034</v>
      </c>
      <c r="F2179" t="s">
        <v>8364</v>
      </c>
      <c r="G2179" t="s">
        <v>8005</v>
      </c>
      <c r="H2179" t="s">
        <v>3510</v>
      </c>
      <c r="I2179" t="s">
        <v>8365</v>
      </c>
      <c r="J2179" t="s">
        <v>8366</v>
      </c>
      <c r="K2179" t="s">
        <v>38</v>
      </c>
      <c r="L2179" t="s">
        <v>3343</v>
      </c>
      <c r="M2179" t="s">
        <v>3477</v>
      </c>
      <c r="N2179" t="s">
        <v>3513</v>
      </c>
      <c r="O2179" t="s">
        <v>3346</v>
      </c>
      <c r="P2179" t="s">
        <v>3343</v>
      </c>
      <c r="Q2179" t="s">
        <v>3346</v>
      </c>
    </row>
    <row r="2180" spans="1:17" x14ac:dyDescent="0.25">
      <c r="A2180" t="s">
        <v>8196</v>
      </c>
      <c r="B2180" t="s">
        <v>8197</v>
      </c>
      <c r="C2180" t="s">
        <v>8198</v>
      </c>
      <c r="D2180" t="s">
        <v>8199</v>
      </c>
      <c r="E2180">
        <v>1501035</v>
      </c>
      <c r="F2180" t="s">
        <v>8367</v>
      </c>
      <c r="G2180" t="s">
        <v>8368</v>
      </c>
      <c r="H2180" t="s">
        <v>8369</v>
      </c>
      <c r="I2180" t="s">
        <v>8370</v>
      </c>
      <c r="J2180" t="s">
        <v>8367</v>
      </c>
      <c r="K2180" t="s">
        <v>110</v>
      </c>
      <c r="L2180" t="s">
        <v>3343</v>
      </c>
      <c r="M2180" t="s">
        <v>3344</v>
      </c>
      <c r="N2180" t="s">
        <v>4323</v>
      </c>
      <c r="O2180" t="s">
        <v>3346</v>
      </c>
      <c r="P2180" t="s">
        <v>3343</v>
      </c>
      <c r="Q2180" t="s">
        <v>3346</v>
      </c>
    </row>
    <row r="2181" spans="1:17" x14ac:dyDescent="0.25">
      <c r="A2181" t="s">
        <v>8196</v>
      </c>
      <c r="B2181" t="s">
        <v>8197</v>
      </c>
      <c r="C2181" t="s">
        <v>8198</v>
      </c>
      <c r="D2181" t="s">
        <v>8199</v>
      </c>
      <c r="E2181">
        <v>1501035</v>
      </c>
      <c r="F2181" t="s">
        <v>8367</v>
      </c>
      <c r="G2181" t="s">
        <v>8368</v>
      </c>
      <c r="H2181" t="s">
        <v>8369</v>
      </c>
      <c r="I2181" t="s">
        <v>8371</v>
      </c>
      <c r="J2181" t="s">
        <v>8372</v>
      </c>
      <c r="K2181" t="s">
        <v>110</v>
      </c>
      <c r="L2181" t="s">
        <v>3346</v>
      </c>
      <c r="M2181" t="s">
        <v>3344</v>
      </c>
      <c r="N2181" t="s">
        <v>4323</v>
      </c>
      <c r="O2181" t="s">
        <v>3346</v>
      </c>
      <c r="P2181" t="s">
        <v>3343</v>
      </c>
      <c r="Q2181" t="s">
        <v>3346</v>
      </c>
    </row>
    <row r="2182" spans="1:17" x14ac:dyDescent="0.25">
      <c r="A2182" t="s">
        <v>8196</v>
      </c>
      <c r="B2182" t="s">
        <v>8197</v>
      </c>
      <c r="C2182" t="s">
        <v>8198</v>
      </c>
      <c r="D2182" t="s">
        <v>8199</v>
      </c>
      <c r="E2182">
        <v>1501035</v>
      </c>
      <c r="F2182" t="s">
        <v>8367</v>
      </c>
      <c r="G2182" t="s">
        <v>8368</v>
      </c>
      <c r="H2182" t="s">
        <v>8369</v>
      </c>
      <c r="I2182" t="s">
        <v>8373</v>
      </c>
      <c r="J2182" t="s">
        <v>8374</v>
      </c>
      <c r="K2182" t="s">
        <v>110</v>
      </c>
      <c r="L2182" t="s">
        <v>3346</v>
      </c>
      <c r="M2182" t="s">
        <v>3344</v>
      </c>
      <c r="N2182" t="s">
        <v>4323</v>
      </c>
      <c r="O2182" t="s">
        <v>3346</v>
      </c>
      <c r="P2182" t="s">
        <v>3343</v>
      </c>
      <c r="Q2182" t="s">
        <v>3346</v>
      </c>
    </row>
    <row r="2183" spans="1:17" x14ac:dyDescent="0.25">
      <c r="A2183" t="s">
        <v>8196</v>
      </c>
      <c r="B2183" t="s">
        <v>8197</v>
      </c>
      <c r="C2183" t="s">
        <v>8198</v>
      </c>
      <c r="D2183" t="s">
        <v>8199</v>
      </c>
      <c r="E2183">
        <v>1501035</v>
      </c>
      <c r="F2183" t="s">
        <v>8367</v>
      </c>
      <c r="G2183" t="s">
        <v>8368</v>
      </c>
      <c r="H2183" t="s">
        <v>8369</v>
      </c>
      <c r="I2183" t="s">
        <v>8375</v>
      </c>
      <c r="J2183" t="s">
        <v>8376</v>
      </c>
      <c r="K2183" t="s">
        <v>110</v>
      </c>
      <c r="L2183" t="s">
        <v>3346</v>
      </c>
      <c r="M2183" t="s">
        <v>3344</v>
      </c>
      <c r="N2183" t="s">
        <v>4323</v>
      </c>
      <c r="O2183" t="s">
        <v>3346</v>
      </c>
      <c r="P2183" t="s">
        <v>3343</v>
      </c>
      <c r="Q2183" t="s">
        <v>3346</v>
      </c>
    </row>
    <row r="2184" spans="1:17" x14ac:dyDescent="0.25">
      <c r="A2184" t="s">
        <v>8196</v>
      </c>
      <c r="B2184" t="s">
        <v>8197</v>
      </c>
      <c r="C2184" t="s">
        <v>8198</v>
      </c>
      <c r="D2184" t="s">
        <v>8199</v>
      </c>
      <c r="E2184">
        <v>1501035</v>
      </c>
      <c r="F2184" t="s">
        <v>8367</v>
      </c>
      <c r="G2184" t="s">
        <v>8368</v>
      </c>
      <c r="H2184" t="s">
        <v>8369</v>
      </c>
      <c r="I2184" t="s">
        <v>8377</v>
      </c>
      <c r="J2184" t="s">
        <v>8378</v>
      </c>
      <c r="K2184" t="s">
        <v>110</v>
      </c>
      <c r="L2184" t="s">
        <v>3346</v>
      </c>
      <c r="M2184" t="s">
        <v>3344</v>
      </c>
      <c r="N2184" t="s">
        <v>4323</v>
      </c>
      <c r="O2184" t="s">
        <v>3346</v>
      </c>
      <c r="P2184" t="s">
        <v>3343</v>
      </c>
      <c r="Q2184" t="s">
        <v>3346</v>
      </c>
    </row>
    <row r="2185" spans="1:17" x14ac:dyDescent="0.25">
      <c r="A2185" t="s">
        <v>8196</v>
      </c>
      <c r="B2185" t="s">
        <v>8197</v>
      </c>
      <c r="C2185" t="s">
        <v>8198</v>
      </c>
      <c r="D2185" t="s">
        <v>8199</v>
      </c>
      <c r="E2185">
        <v>1501035</v>
      </c>
      <c r="F2185" t="s">
        <v>8367</v>
      </c>
      <c r="G2185" t="s">
        <v>8368</v>
      </c>
      <c r="H2185" t="s">
        <v>8369</v>
      </c>
      <c r="I2185" t="s">
        <v>8379</v>
      </c>
      <c r="J2185" t="s">
        <v>8380</v>
      </c>
      <c r="K2185" t="s">
        <v>110</v>
      </c>
      <c r="L2185" t="s">
        <v>3346</v>
      </c>
      <c r="M2185" t="s">
        <v>3344</v>
      </c>
      <c r="N2185" t="s">
        <v>4323</v>
      </c>
      <c r="O2185" t="s">
        <v>3346</v>
      </c>
      <c r="P2185" t="s">
        <v>3343</v>
      </c>
      <c r="Q2185" t="s">
        <v>3346</v>
      </c>
    </row>
    <row r="2186" spans="1:17" x14ac:dyDescent="0.25">
      <c r="A2186" t="s">
        <v>8196</v>
      </c>
      <c r="B2186" t="s">
        <v>8197</v>
      </c>
      <c r="C2186" t="s">
        <v>8198</v>
      </c>
      <c r="D2186" t="s">
        <v>8199</v>
      </c>
      <c r="E2186">
        <v>1501036</v>
      </c>
      <c r="F2186" t="s">
        <v>8381</v>
      </c>
      <c r="G2186" t="s">
        <v>8382</v>
      </c>
      <c r="H2186" t="s">
        <v>8245</v>
      </c>
      <c r="I2186" t="s">
        <v>8383</v>
      </c>
      <c r="J2186" t="s">
        <v>8384</v>
      </c>
      <c r="K2186" t="s">
        <v>110</v>
      </c>
      <c r="L2186" t="s">
        <v>3343</v>
      </c>
      <c r="M2186" t="s">
        <v>3344</v>
      </c>
      <c r="N2186" t="s">
        <v>4323</v>
      </c>
      <c r="O2186" t="s">
        <v>3346</v>
      </c>
      <c r="P2186" t="s">
        <v>3343</v>
      </c>
      <c r="Q2186" t="s">
        <v>3346</v>
      </c>
    </row>
    <row r="2187" spans="1:17" x14ac:dyDescent="0.25">
      <c r="A2187" t="s">
        <v>8196</v>
      </c>
      <c r="B2187" t="s">
        <v>8197</v>
      </c>
      <c r="C2187" t="s">
        <v>8198</v>
      </c>
      <c r="D2187" t="s">
        <v>8199</v>
      </c>
      <c r="E2187">
        <v>1501036</v>
      </c>
      <c r="F2187" t="s">
        <v>8381</v>
      </c>
      <c r="G2187" t="s">
        <v>8382</v>
      </c>
      <c r="H2187" t="s">
        <v>8245</v>
      </c>
      <c r="I2187" t="s">
        <v>8385</v>
      </c>
      <c r="J2187" t="s">
        <v>8374</v>
      </c>
      <c r="K2187" t="s">
        <v>110</v>
      </c>
      <c r="L2187" t="s">
        <v>3346</v>
      </c>
      <c r="M2187" t="s">
        <v>3344</v>
      </c>
      <c r="N2187" t="s">
        <v>4323</v>
      </c>
      <c r="O2187" t="s">
        <v>3346</v>
      </c>
      <c r="P2187" t="s">
        <v>3343</v>
      </c>
      <c r="Q2187" t="s">
        <v>3346</v>
      </c>
    </row>
    <row r="2188" spans="1:17" x14ac:dyDescent="0.25">
      <c r="A2188" t="s">
        <v>8196</v>
      </c>
      <c r="B2188" t="s">
        <v>8197</v>
      </c>
      <c r="C2188" t="s">
        <v>8198</v>
      </c>
      <c r="D2188" t="s">
        <v>8199</v>
      </c>
      <c r="E2188">
        <v>1501036</v>
      </c>
      <c r="F2188" t="s">
        <v>8381</v>
      </c>
      <c r="G2188" t="s">
        <v>8382</v>
      </c>
      <c r="H2188" t="s">
        <v>8245</v>
      </c>
      <c r="I2188" t="s">
        <v>8386</v>
      </c>
      <c r="J2188" t="s">
        <v>8376</v>
      </c>
      <c r="K2188" t="s">
        <v>110</v>
      </c>
      <c r="L2188" t="s">
        <v>3346</v>
      </c>
      <c r="M2188" t="s">
        <v>3344</v>
      </c>
      <c r="N2188" t="s">
        <v>4323</v>
      </c>
      <c r="O2188" t="s">
        <v>3346</v>
      </c>
      <c r="P2188" t="s">
        <v>3343</v>
      </c>
      <c r="Q2188" t="s">
        <v>3346</v>
      </c>
    </row>
    <row r="2189" spans="1:17" x14ac:dyDescent="0.25">
      <c r="A2189" t="s">
        <v>8196</v>
      </c>
      <c r="B2189" t="s">
        <v>8197</v>
      </c>
      <c r="C2189" t="s">
        <v>8198</v>
      </c>
      <c r="D2189" t="s">
        <v>8199</v>
      </c>
      <c r="E2189">
        <v>1501036</v>
      </c>
      <c r="F2189" t="s">
        <v>8381</v>
      </c>
      <c r="G2189" t="s">
        <v>8382</v>
      </c>
      <c r="H2189" t="s">
        <v>8245</v>
      </c>
      <c r="I2189" t="s">
        <v>8387</v>
      </c>
      <c r="J2189" t="s">
        <v>8378</v>
      </c>
      <c r="K2189" t="s">
        <v>110</v>
      </c>
      <c r="L2189" t="s">
        <v>3346</v>
      </c>
      <c r="M2189" t="s">
        <v>3344</v>
      </c>
      <c r="N2189" t="s">
        <v>4323</v>
      </c>
      <c r="O2189" t="s">
        <v>3346</v>
      </c>
      <c r="P2189" t="s">
        <v>3343</v>
      </c>
      <c r="Q2189" t="s">
        <v>3346</v>
      </c>
    </row>
    <row r="2190" spans="1:17" x14ac:dyDescent="0.25">
      <c r="A2190" t="s">
        <v>8196</v>
      </c>
      <c r="B2190" t="s">
        <v>8197</v>
      </c>
      <c r="C2190" t="s">
        <v>8198</v>
      </c>
      <c r="D2190" t="s">
        <v>8199</v>
      </c>
      <c r="E2190">
        <v>1501036</v>
      </c>
      <c r="F2190" t="s">
        <v>8381</v>
      </c>
      <c r="G2190" t="s">
        <v>8382</v>
      </c>
      <c r="H2190" t="s">
        <v>8245</v>
      </c>
      <c r="I2190" t="s">
        <v>8388</v>
      </c>
      <c r="J2190" t="s">
        <v>8380</v>
      </c>
      <c r="K2190" t="s">
        <v>110</v>
      </c>
      <c r="L2190" t="s">
        <v>3346</v>
      </c>
      <c r="M2190" t="s">
        <v>3344</v>
      </c>
      <c r="N2190" t="s">
        <v>4323</v>
      </c>
      <c r="O2190" t="s">
        <v>3346</v>
      </c>
      <c r="P2190" t="s">
        <v>3343</v>
      </c>
      <c r="Q2190" t="s">
        <v>3346</v>
      </c>
    </row>
    <row r="2191" spans="1:17" x14ac:dyDescent="0.25">
      <c r="A2191" t="s">
        <v>8196</v>
      </c>
      <c r="B2191" t="s">
        <v>8197</v>
      </c>
      <c r="C2191" t="s">
        <v>8198</v>
      </c>
      <c r="D2191" t="s">
        <v>8199</v>
      </c>
      <c r="E2191">
        <v>1501037</v>
      </c>
      <c r="F2191" t="s">
        <v>8389</v>
      </c>
      <c r="G2191" t="s">
        <v>8390</v>
      </c>
      <c r="H2191" t="s">
        <v>8391</v>
      </c>
      <c r="I2191" t="s">
        <v>8392</v>
      </c>
      <c r="J2191" t="s">
        <v>8393</v>
      </c>
      <c r="K2191" t="s">
        <v>38</v>
      </c>
      <c r="L2191" t="s">
        <v>3343</v>
      </c>
      <c r="M2191" t="s">
        <v>3344</v>
      </c>
      <c r="N2191" t="s">
        <v>4323</v>
      </c>
      <c r="O2191" t="s">
        <v>3346</v>
      </c>
      <c r="P2191" t="s">
        <v>3343</v>
      </c>
      <c r="Q2191" t="s">
        <v>3346</v>
      </c>
    </row>
    <row r="2192" spans="1:17" x14ac:dyDescent="0.25">
      <c r="A2192" t="s">
        <v>8196</v>
      </c>
      <c r="B2192" t="s">
        <v>8197</v>
      </c>
      <c r="C2192" t="s">
        <v>8198</v>
      </c>
      <c r="D2192" t="s">
        <v>8199</v>
      </c>
      <c r="E2192">
        <v>1501037</v>
      </c>
      <c r="F2192" t="s">
        <v>8389</v>
      </c>
      <c r="G2192" t="s">
        <v>8390</v>
      </c>
      <c r="H2192" t="s">
        <v>8391</v>
      </c>
      <c r="I2192" t="s">
        <v>8394</v>
      </c>
      <c r="J2192" t="s">
        <v>8395</v>
      </c>
      <c r="K2192" t="s">
        <v>110</v>
      </c>
      <c r="L2192" t="s">
        <v>3346</v>
      </c>
      <c r="M2192" t="s">
        <v>3344</v>
      </c>
      <c r="N2192" t="s">
        <v>4323</v>
      </c>
      <c r="O2192" t="s">
        <v>3346</v>
      </c>
      <c r="P2192" t="s">
        <v>3343</v>
      </c>
      <c r="Q2192" t="s">
        <v>3346</v>
      </c>
    </row>
    <row r="2193" spans="1:17" x14ac:dyDescent="0.25">
      <c r="A2193" t="s">
        <v>8196</v>
      </c>
      <c r="B2193" t="s">
        <v>8197</v>
      </c>
      <c r="C2193" t="s">
        <v>8198</v>
      </c>
      <c r="D2193" t="s">
        <v>8199</v>
      </c>
      <c r="E2193">
        <v>1501037</v>
      </c>
      <c r="F2193" t="s">
        <v>8389</v>
      </c>
      <c r="G2193" t="s">
        <v>8390</v>
      </c>
      <c r="H2193" t="s">
        <v>8391</v>
      </c>
      <c r="I2193" t="s">
        <v>8396</v>
      </c>
      <c r="J2193" t="s">
        <v>8397</v>
      </c>
      <c r="K2193" t="s">
        <v>110</v>
      </c>
      <c r="L2193" t="s">
        <v>3346</v>
      </c>
      <c r="M2193" t="s">
        <v>3344</v>
      </c>
      <c r="N2193" t="s">
        <v>4323</v>
      </c>
      <c r="O2193" t="s">
        <v>3346</v>
      </c>
      <c r="P2193" t="s">
        <v>3343</v>
      </c>
      <c r="Q2193" t="s">
        <v>3346</v>
      </c>
    </row>
    <row r="2194" spans="1:17" x14ac:dyDescent="0.25">
      <c r="A2194" t="s">
        <v>8196</v>
      </c>
      <c r="B2194" t="s">
        <v>8197</v>
      </c>
      <c r="C2194" t="s">
        <v>8398</v>
      </c>
      <c r="D2194" t="s">
        <v>8399</v>
      </c>
      <c r="E2194">
        <v>1502013</v>
      </c>
      <c r="F2194" t="s">
        <v>8400</v>
      </c>
      <c r="G2194" t="s">
        <v>3349</v>
      </c>
      <c r="H2194" t="s">
        <v>3350</v>
      </c>
      <c r="I2194" t="s">
        <v>8401</v>
      </c>
      <c r="J2194" t="s">
        <v>103</v>
      </c>
      <c r="K2194" t="s">
        <v>110</v>
      </c>
      <c r="L2194" t="s">
        <v>3343</v>
      </c>
      <c r="M2194" t="s">
        <v>3344</v>
      </c>
      <c r="N2194" t="s">
        <v>4323</v>
      </c>
      <c r="O2194" t="s">
        <v>3346</v>
      </c>
      <c r="P2194" t="s">
        <v>3343</v>
      </c>
      <c r="Q2194" t="s">
        <v>3346</v>
      </c>
    </row>
    <row r="2195" spans="1:17" x14ac:dyDescent="0.25">
      <c r="A2195" t="s">
        <v>8196</v>
      </c>
      <c r="B2195" t="s">
        <v>8197</v>
      </c>
      <c r="C2195" t="s">
        <v>8398</v>
      </c>
      <c r="D2195" t="s">
        <v>8399</v>
      </c>
      <c r="E2195">
        <v>1502013</v>
      </c>
      <c r="F2195" t="s">
        <v>8400</v>
      </c>
      <c r="G2195" t="s">
        <v>3349</v>
      </c>
      <c r="H2195" t="s">
        <v>3350</v>
      </c>
      <c r="I2195" t="s">
        <v>8402</v>
      </c>
      <c r="J2195" t="s">
        <v>8403</v>
      </c>
      <c r="K2195" t="s">
        <v>110</v>
      </c>
      <c r="L2195" t="s">
        <v>3346</v>
      </c>
      <c r="M2195" t="s">
        <v>3344</v>
      </c>
      <c r="N2195" t="s">
        <v>4323</v>
      </c>
      <c r="O2195" t="s">
        <v>3346</v>
      </c>
      <c r="P2195" t="s">
        <v>3343</v>
      </c>
      <c r="Q2195" t="s">
        <v>3346</v>
      </c>
    </row>
    <row r="2196" spans="1:17" x14ac:dyDescent="0.25">
      <c r="A2196" t="s">
        <v>8196</v>
      </c>
      <c r="B2196" t="s">
        <v>8197</v>
      </c>
      <c r="C2196" t="s">
        <v>8398</v>
      </c>
      <c r="D2196" t="s">
        <v>8399</v>
      </c>
      <c r="E2196">
        <v>1502021</v>
      </c>
      <c r="F2196" t="s">
        <v>8404</v>
      </c>
      <c r="G2196" t="s">
        <v>8405</v>
      </c>
      <c r="H2196" t="s">
        <v>3394</v>
      </c>
      <c r="I2196" t="s">
        <v>8406</v>
      </c>
      <c r="J2196" t="s">
        <v>8407</v>
      </c>
      <c r="K2196" t="s">
        <v>110</v>
      </c>
      <c r="L2196" t="s">
        <v>3343</v>
      </c>
      <c r="M2196" t="s">
        <v>3707</v>
      </c>
      <c r="N2196" t="s">
        <v>4451</v>
      </c>
      <c r="O2196" t="s">
        <v>3346</v>
      </c>
      <c r="P2196" t="s">
        <v>3343</v>
      </c>
      <c r="Q2196" t="s">
        <v>3346</v>
      </c>
    </row>
    <row r="2197" spans="1:17" x14ac:dyDescent="0.25">
      <c r="A2197" t="s">
        <v>8196</v>
      </c>
      <c r="B2197" t="s">
        <v>8197</v>
      </c>
      <c r="C2197" t="s">
        <v>8398</v>
      </c>
      <c r="D2197" t="s">
        <v>8399</v>
      </c>
      <c r="E2197">
        <v>1502021</v>
      </c>
      <c r="F2197" t="s">
        <v>8404</v>
      </c>
      <c r="G2197" t="s">
        <v>8405</v>
      </c>
      <c r="H2197" t="s">
        <v>3394</v>
      </c>
      <c r="I2197" t="s">
        <v>8408</v>
      </c>
      <c r="J2197" t="s">
        <v>8409</v>
      </c>
      <c r="K2197" t="s">
        <v>8361</v>
      </c>
      <c r="L2197" t="s">
        <v>3346</v>
      </c>
      <c r="M2197" t="s">
        <v>3707</v>
      </c>
      <c r="N2197" t="s">
        <v>4451</v>
      </c>
      <c r="O2197" t="s">
        <v>3346</v>
      </c>
      <c r="P2197" t="s">
        <v>3343</v>
      </c>
      <c r="Q2197" t="s">
        <v>3346</v>
      </c>
    </row>
    <row r="2198" spans="1:17" x14ac:dyDescent="0.25">
      <c r="A2198" t="s">
        <v>8196</v>
      </c>
      <c r="B2198" t="s">
        <v>8197</v>
      </c>
      <c r="C2198" t="s">
        <v>8398</v>
      </c>
      <c r="D2198" t="s">
        <v>8399</v>
      </c>
      <c r="E2198">
        <v>1502024</v>
      </c>
      <c r="F2198" t="s">
        <v>51</v>
      </c>
      <c r="G2198" t="s">
        <v>7911</v>
      </c>
      <c r="H2198" t="s">
        <v>3350</v>
      </c>
      <c r="I2198" t="s">
        <v>8410</v>
      </c>
      <c r="J2198" t="s">
        <v>52</v>
      </c>
      <c r="K2198" t="s">
        <v>110</v>
      </c>
      <c r="L2198" t="s">
        <v>3343</v>
      </c>
      <c r="M2198" t="s">
        <v>3344</v>
      </c>
      <c r="N2198" t="s">
        <v>4323</v>
      </c>
      <c r="O2198" t="s">
        <v>3346</v>
      </c>
      <c r="P2198" t="s">
        <v>3343</v>
      </c>
      <c r="Q2198" t="s">
        <v>3346</v>
      </c>
    </row>
    <row r="2199" spans="1:17" x14ac:dyDescent="0.25">
      <c r="A2199" t="s">
        <v>8196</v>
      </c>
      <c r="B2199" t="s">
        <v>8197</v>
      </c>
      <c r="C2199" t="s">
        <v>8398</v>
      </c>
      <c r="D2199" t="s">
        <v>8399</v>
      </c>
      <c r="E2199">
        <v>1502025</v>
      </c>
      <c r="F2199" t="s">
        <v>867</v>
      </c>
      <c r="G2199" t="s">
        <v>5810</v>
      </c>
      <c r="H2199" t="s">
        <v>3350</v>
      </c>
      <c r="I2199" t="s">
        <v>8411</v>
      </c>
      <c r="J2199" t="s">
        <v>869</v>
      </c>
      <c r="K2199" t="s">
        <v>110</v>
      </c>
      <c r="L2199" t="s">
        <v>3343</v>
      </c>
      <c r="M2199" t="s">
        <v>3344</v>
      </c>
      <c r="N2199" t="s">
        <v>4323</v>
      </c>
      <c r="O2199" t="s">
        <v>3346</v>
      </c>
      <c r="P2199" t="s">
        <v>3343</v>
      </c>
      <c r="Q2199" t="s">
        <v>3346</v>
      </c>
    </row>
    <row r="2200" spans="1:17" x14ac:dyDescent="0.25">
      <c r="A2200" t="s">
        <v>8196</v>
      </c>
      <c r="B2200" t="s">
        <v>8197</v>
      </c>
      <c r="C2200" t="s">
        <v>8398</v>
      </c>
      <c r="D2200" t="s">
        <v>8399</v>
      </c>
      <c r="E2200">
        <v>1502028</v>
      </c>
      <c r="F2200" t="s">
        <v>8412</v>
      </c>
      <c r="H2200" t="s">
        <v>8413</v>
      </c>
      <c r="I2200" t="s">
        <v>8414</v>
      </c>
      <c r="J2200" t="s">
        <v>8415</v>
      </c>
      <c r="K2200" t="s">
        <v>110</v>
      </c>
      <c r="L2200" t="s">
        <v>3343</v>
      </c>
      <c r="M2200" t="s">
        <v>3477</v>
      </c>
      <c r="N2200" t="s">
        <v>8416</v>
      </c>
      <c r="O2200" t="s">
        <v>3346</v>
      </c>
      <c r="P2200" t="s">
        <v>3343</v>
      </c>
      <c r="Q2200" t="s">
        <v>3346</v>
      </c>
    </row>
    <row r="2201" spans="1:17" x14ac:dyDescent="0.25">
      <c r="A2201" t="s">
        <v>8196</v>
      </c>
      <c r="B2201" t="s">
        <v>8197</v>
      </c>
      <c r="C2201" t="s">
        <v>8398</v>
      </c>
      <c r="D2201" t="s">
        <v>8399</v>
      </c>
      <c r="E2201">
        <v>1502029</v>
      </c>
      <c r="F2201" t="s">
        <v>8417</v>
      </c>
      <c r="H2201" t="s">
        <v>3394</v>
      </c>
      <c r="I2201" t="s">
        <v>8418</v>
      </c>
      <c r="J2201" t="s">
        <v>200</v>
      </c>
      <c r="K2201" t="s">
        <v>110</v>
      </c>
      <c r="L2201" t="s">
        <v>3343</v>
      </c>
      <c r="M2201" t="s">
        <v>3344</v>
      </c>
      <c r="N2201" t="s">
        <v>4323</v>
      </c>
      <c r="O2201" t="s">
        <v>3346</v>
      </c>
      <c r="P2201" t="s">
        <v>3343</v>
      </c>
      <c r="Q2201" t="s">
        <v>3346</v>
      </c>
    </row>
    <row r="2202" spans="1:17" x14ac:dyDescent="0.25">
      <c r="A2202" t="s">
        <v>8196</v>
      </c>
      <c r="B2202" t="s">
        <v>8197</v>
      </c>
      <c r="C2202" t="s">
        <v>8398</v>
      </c>
      <c r="D2202" t="s">
        <v>8399</v>
      </c>
      <c r="E2202">
        <v>1502039</v>
      </c>
      <c r="F2202" t="s">
        <v>8419</v>
      </c>
      <c r="G2202" t="s">
        <v>8420</v>
      </c>
      <c r="H2202" t="s">
        <v>8421</v>
      </c>
      <c r="I2202" t="s">
        <v>8422</v>
      </c>
      <c r="J2202" t="s">
        <v>8423</v>
      </c>
      <c r="K2202" t="s">
        <v>110</v>
      </c>
      <c r="L2202" t="s">
        <v>3343</v>
      </c>
      <c r="M2202" t="s">
        <v>3477</v>
      </c>
      <c r="N2202" t="s">
        <v>3603</v>
      </c>
      <c r="O2202" t="s">
        <v>3346</v>
      </c>
      <c r="P2202" t="s">
        <v>3343</v>
      </c>
      <c r="Q2202" t="s">
        <v>3346</v>
      </c>
    </row>
    <row r="2203" spans="1:17" x14ac:dyDescent="0.25">
      <c r="A2203" t="s">
        <v>8196</v>
      </c>
      <c r="B2203" t="s">
        <v>8197</v>
      </c>
      <c r="C2203" t="s">
        <v>8398</v>
      </c>
      <c r="D2203" t="s">
        <v>8399</v>
      </c>
      <c r="E2203">
        <v>1502039</v>
      </c>
      <c r="F2203" t="s">
        <v>8419</v>
      </c>
      <c r="G2203" t="s">
        <v>8420</v>
      </c>
      <c r="H2203" t="s">
        <v>8421</v>
      </c>
      <c r="I2203" t="s">
        <v>8424</v>
      </c>
      <c r="J2203" t="s">
        <v>8425</v>
      </c>
      <c r="K2203" t="s">
        <v>3433</v>
      </c>
      <c r="L2203" t="s">
        <v>3346</v>
      </c>
      <c r="M2203" t="s">
        <v>3477</v>
      </c>
      <c r="N2203" t="s">
        <v>3603</v>
      </c>
      <c r="O2203" t="s">
        <v>3346</v>
      </c>
      <c r="P2203" t="s">
        <v>3343</v>
      </c>
      <c r="Q2203" t="s">
        <v>3346</v>
      </c>
    </row>
    <row r="2204" spans="1:17" x14ac:dyDescent="0.25">
      <c r="A2204" t="s">
        <v>8196</v>
      </c>
      <c r="B2204" t="s">
        <v>8197</v>
      </c>
      <c r="C2204" t="s">
        <v>8398</v>
      </c>
      <c r="D2204" t="s">
        <v>8399</v>
      </c>
      <c r="E2204">
        <v>1502042</v>
      </c>
      <c r="F2204" t="s">
        <v>1232</v>
      </c>
      <c r="G2204" t="s">
        <v>8426</v>
      </c>
      <c r="H2204" t="s">
        <v>7580</v>
      </c>
      <c r="I2204" t="s">
        <v>8427</v>
      </c>
      <c r="J2204" t="s">
        <v>8428</v>
      </c>
      <c r="K2204" t="s">
        <v>110</v>
      </c>
      <c r="L2204" t="s">
        <v>3343</v>
      </c>
      <c r="M2204" t="s">
        <v>3344</v>
      </c>
      <c r="N2204" t="s">
        <v>3345</v>
      </c>
      <c r="O2204" t="s">
        <v>3346</v>
      </c>
      <c r="P2204" t="s">
        <v>3343</v>
      </c>
      <c r="Q2204" t="s">
        <v>3346</v>
      </c>
    </row>
    <row r="2205" spans="1:17" x14ac:dyDescent="0.25">
      <c r="A2205" t="s">
        <v>8196</v>
      </c>
      <c r="B2205" t="s">
        <v>8197</v>
      </c>
      <c r="C2205" t="s">
        <v>8398</v>
      </c>
      <c r="D2205" t="s">
        <v>8399</v>
      </c>
      <c r="E2205">
        <v>1502064</v>
      </c>
      <c r="F2205" t="s">
        <v>8429</v>
      </c>
      <c r="G2205" t="s">
        <v>8430</v>
      </c>
      <c r="H2205" t="s">
        <v>8431</v>
      </c>
      <c r="I2205" t="s">
        <v>8432</v>
      </c>
      <c r="J2205" t="s">
        <v>8433</v>
      </c>
      <c r="K2205" t="s">
        <v>110</v>
      </c>
      <c r="L2205" t="s">
        <v>3343</v>
      </c>
      <c r="M2205" t="s">
        <v>3344</v>
      </c>
      <c r="N2205" t="s">
        <v>3686</v>
      </c>
      <c r="O2205" t="s">
        <v>3346</v>
      </c>
      <c r="P2205" t="s">
        <v>3343</v>
      </c>
      <c r="Q2205" t="s">
        <v>3346</v>
      </c>
    </row>
    <row r="2206" spans="1:17" x14ac:dyDescent="0.25">
      <c r="A2206" t="s">
        <v>8196</v>
      </c>
      <c r="B2206" t="s">
        <v>8197</v>
      </c>
      <c r="C2206" t="s">
        <v>8398</v>
      </c>
      <c r="D2206" t="s">
        <v>8399</v>
      </c>
      <c r="E2206">
        <v>1502067</v>
      </c>
      <c r="F2206" t="s">
        <v>8434</v>
      </c>
      <c r="G2206" t="s">
        <v>8435</v>
      </c>
      <c r="H2206" t="s">
        <v>8436</v>
      </c>
      <c r="I2206" t="s">
        <v>8437</v>
      </c>
      <c r="J2206" t="s">
        <v>8438</v>
      </c>
      <c r="K2206" t="s">
        <v>3433</v>
      </c>
      <c r="L2206" t="s">
        <v>3343</v>
      </c>
      <c r="M2206" t="s">
        <v>3344</v>
      </c>
      <c r="N2206" t="s">
        <v>3686</v>
      </c>
      <c r="O2206" t="s">
        <v>3346</v>
      </c>
      <c r="P2206" t="s">
        <v>3343</v>
      </c>
      <c r="Q2206" t="s">
        <v>3346</v>
      </c>
    </row>
    <row r="2207" spans="1:17" x14ac:dyDescent="0.25">
      <c r="A2207" t="s">
        <v>8196</v>
      </c>
      <c r="B2207" t="s">
        <v>8197</v>
      </c>
      <c r="C2207" t="s">
        <v>8398</v>
      </c>
      <c r="D2207" t="s">
        <v>8399</v>
      </c>
      <c r="E2207">
        <v>1502070</v>
      </c>
      <c r="F2207" t="s">
        <v>8439</v>
      </c>
      <c r="G2207" t="s">
        <v>8440</v>
      </c>
      <c r="H2207" t="s">
        <v>3691</v>
      </c>
      <c r="I2207" t="s">
        <v>8441</v>
      </c>
      <c r="J2207" t="s">
        <v>8442</v>
      </c>
      <c r="K2207" t="s">
        <v>110</v>
      </c>
      <c r="L2207" t="s">
        <v>3343</v>
      </c>
      <c r="M2207" t="s">
        <v>3344</v>
      </c>
      <c r="N2207" t="s">
        <v>3686</v>
      </c>
      <c r="O2207" t="s">
        <v>3346</v>
      </c>
      <c r="P2207" t="s">
        <v>3343</v>
      </c>
      <c r="Q2207" t="s">
        <v>3346</v>
      </c>
    </row>
    <row r="2208" spans="1:17" x14ac:dyDescent="0.25">
      <c r="A2208" t="s">
        <v>8196</v>
      </c>
      <c r="B2208" t="s">
        <v>8197</v>
      </c>
      <c r="C2208" t="s">
        <v>8398</v>
      </c>
      <c r="D2208" t="s">
        <v>8399</v>
      </c>
      <c r="E2208">
        <v>1502071</v>
      </c>
      <c r="F2208" t="s">
        <v>8443</v>
      </c>
      <c r="G2208" t="s">
        <v>8444</v>
      </c>
      <c r="H2208" t="s">
        <v>3691</v>
      </c>
      <c r="I2208" t="s">
        <v>8445</v>
      </c>
      <c r="J2208" t="s">
        <v>8446</v>
      </c>
      <c r="K2208" t="s">
        <v>110</v>
      </c>
      <c r="L2208" t="s">
        <v>3343</v>
      </c>
      <c r="M2208" t="s">
        <v>3344</v>
      </c>
      <c r="N2208" t="s">
        <v>3686</v>
      </c>
      <c r="O2208" t="s">
        <v>3346</v>
      </c>
      <c r="P2208" t="s">
        <v>3343</v>
      </c>
      <c r="Q2208" t="s">
        <v>3346</v>
      </c>
    </row>
    <row r="2209" spans="1:17" x14ac:dyDescent="0.25">
      <c r="A2209" t="s">
        <v>8196</v>
      </c>
      <c r="B2209" t="s">
        <v>8197</v>
      </c>
      <c r="C2209" t="s">
        <v>8398</v>
      </c>
      <c r="D2209" t="s">
        <v>8399</v>
      </c>
      <c r="E2209">
        <v>1502072</v>
      </c>
      <c r="F2209" t="s">
        <v>8447</v>
      </c>
      <c r="G2209" t="s">
        <v>8448</v>
      </c>
      <c r="H2209" t="s">
        <v>8449</v>
      </c>
      <c r="I2209" t="s">
        <v>8450</v>
      </c>
      <c r="J2209" t="s">
        <v>8451</v>
      </c>
      <c r="K2209" t="s">
        <v>110</v>
      </c>
      <c r="L2209" t="s">
        <v>3343</v>
      </c>
      <c r="M2209" t="s">
        <v>3477</v>
      </c>
      <c r="N2209" t="s">
        <v>3603</v>
      </c>
      <c r="O2209" t="s">
        <v>3346</v>
      </c>
      <c r="P2209" t="s">
        <v>3343</v>
      </c>
      <c r="Q2209" t="s">
        <v>3346</v>
      </c>
    </row>
    <row r="2210" spans="1:17" x14ac:dyDescent="0.25">
      <c r="A2210" t="s">
        <v>8196</v>
      </c>
      <c r="B2210" t="s">
        <v>8197</v>
      </c>
      <c r="C2210" t="s">
        <v>8398</v>
      </c>
      <c r="D2210" t="s">
        <v>8399</v>
      </c>
      <c r="E2210">
        <v>1502072</v>
      </c>
      <c r="F2210" t="s">
        <v>8447</v>
      </c>
      <c r="G2210" t="s">
        <v>8448</v>
      </c>
      <c r="H2210" t="s">
        <v>8449</v>
      </c>
      <c r="I2210" t="s">
        <v>8452</v>
      </c>
      <c r="J2210" t="s">
        <v>8453</v>
      </c>
      <c r="K2210" t="s">
        <v>110</v>
      </c>
      <c r="L2210" t="s">
        <v>3346</v>
      </c>
      <c r="M2210" t="s">
        <v>3477</v>
      </c>
      <c r="N2210" t="s">
        <v>3603</v>
      </c>
      <c r="O2210" t="s">
        <v>3346</v>
      </c>
      <c r="P2210" t="s">
        <v>3343</v>
      </c>
      <c r="Q2210" t="s">
        <v>3346</v>
      </c>
    </row>
    <row r="2211" spans="1:17" x14ac:dyDescent="0.25">
      <c r="A2211" t="s">
        <v>8196</v>
      </c>
      <c r="B2211" t="s">
        <v>8197</v>
      </c>
      <c r="C2211" t="s">
        <v>8398</v>
      </c>
      <c r="D2211" t="s">
        <v>8399</v>
      </c>
      <c r="E2211">
        <v>1502072</v>
      </c>
      <c r="F2211" t="s">
        <v>8447</v>
      </c>
      <c r="G2211" t="s">
        <v>8448</v>
      </c>
      <c r="H2211" t="s">
        <v>8449</v>
      </c>
      <c r="I2211" t="s">
        <v>8454</v>
      </c>
      <c r="J2211" t="s">
        <v>8455</v>
      </c>
      <c r="K2211" t="s">
        <v>110</v>
      </c>
      <c r="L2211" t="s">
        <v>3346</v>
      </c>
      <c r="M2211" t="s">
        <v>3477</v>
      </c>
      <c r="N2211" t="s">
        <v>3603</v>
      </c>
      <c r="O2211" t="s">
        <v>3346</v>
      </c>
      <c r="P2211" t="s">
        <v>3343</v>
      </c>
      <c r="Q2211" t="s">
        <v>3346</v>
      </c>
    </row>
    <row r="2212" spans="1:17" x14ac:dyDescent="0.25">
      <c r="A2212" t="s">
        <v>8196</v>
      </c>
      <c r="B2212" t="s">
        <v>8197</v>
      </c>
      <c r="C2212" t="s">
        <v>8398</v>
      </c>
      <c r="D2212" t="s">
        <v>8399</v>
      </c>
      <c r="E2212">
        <v>1502072</v>
      </c>
      <c r="F2212" t="s">
        <v>8447</v>
      </c>
      <c r="G2212" t="s">
        <v>8448</v>
      </c>
      <c r="H2212" t="s">
        <v>8449</v>
      </c>
      <c r="I2212" t="s">
        <v>8456</v>
      </c>
      <c r="J2212" t="s">
        <v>8457</v>
      </c>
      <c r="K2212" t="s">
        <v>110</v>
      </c>
      <c r="L2212" t="s">
        <v>3346</v>
      </c>
      <c r="M2212" t="s">
        <v>3477</v>
      </c>
      <c r="N2212" t="s">
        <v>3603</v>
      </c>
      <c r="O2212" t="s">
        <v>3346</v>
      </c>
      <c r="P2212" t="s">
        <v>3343</v>
      </c>
      <c r="Q2212" t="s">
        <v>3346</v>
      </c>
    </row>
    <row r="2213" spans="1:17" x14ac:dyDescent="0.25">
      <c r="A2213" t="s">
        <v>8196</v>
      </c>
      <c r="B2213" t="s">
        <v>8197</v>
      </c>
      <c r="C2213" t="s">
        <v>8398</v>
      </c>
      <c r="D2213" t="s">
        <v>8399</v>
      </c>
      <c r="E2213">
        <v>1502072</v>
      </c>
      <c r="F2213" t="s">
        <v>8447</v>
      </c>
      <c r="G2213" t="s">
        <v>8448</v>
      </c>
      <c r="H2213" t="s">
        <v>8449</v>
      </c>
      <c r="I2213" t="s">
        <v>8458</v>
      </c>
      <c r="J2213" t="s">
        <v>8459</v>
      </c>
      <c r="K2213" t="s">
        <v>110</v>
      </c>
      <c r="L2213" t="s">
        <v>3346</v>
      </c>
      <c r="M2213" t="s">
        <v>3477</v>
      </c>
      <c r="N2213" t="s">
        <v>3603</v>
      </c>
      <c r="O2213" t="s">
        <v>3346</v>
      </c>
      <c r="P2213" t="s">
        <v>3343</v>
      </c>
      <c r="Q2213" t="s">
        <v>3346</v>
      </c>
    </row>
    <row r="2214" spans="1:17" x14ac:dyDescent="0.25">
      <c r="A2214" t="s">
        <v>8196</v>
      </c>
      <c r="B2214" t="s">
        <v>8197</v>
      </c>
      <c r="C2214" t="s">
        <v>8398</v>
      </c>
      <c r="D2214" t="s">
        <v>8399</v>
      </c>
      <c r="E2214">
        <v>1502073</v>
      </c>
      <c r="F2214" t="s">
        <v>8460</v>
      </c>
      <c r="G2214" t="s">
        <v>8461</v>
      </c>
      <c r="H2214" t="s">
        <v>8462</v>
      </c>
      <c r="I2214" t="s">
        <v>8463</v>
      </c>
      <c r="J2214" t="s">
        <v>8464</v>
      </c>
      <c r="K2214" t="s">
        <v>110</v>
      </c>
      <c r="L2214" t="s">
        <v>3343</v>
      </c>
      <c r="M2214" t="s">
        <v>3344</v>
      </c>
      <c r="N2214" t="s">
        <v>3345</v>
      </c>
      <c r="O2214" t="s">
        <v>3346</v>
      </c>
      <c r="P2214" t="s">
        <v>3343</v>
      </c>
      <c r="Q2214" t="s">
        <v>3346</v>
      </c>
    </row>
    <row r="2215" spans="1:17" x14ac:dyDescent="0.25">
      <c r="A2215" t="s">
        <v>8196</v>
      </c>
      <c r="B2215" t="s">
        <v>8197</v>
      </c>
      <c r="C2215" t="s">
        <v>8398</v>
      </c>
      <c r="D2215" t="s">
        <v>8399</v>
      </c>
      <c r="E2215">
        <v>1502074</v>
      </c>
      <c r="F2215" t="s">
        <v>8465</v>
      </c>
      <c r="G2215" t="s">
        <v>8466</v>
      </c>
      <c r="H2215" t="s">
        <v>8467</v>
      </c>
      <c r="I2215" t="s">
        <v>8468</v>
      </c>
      <c r="J2215" t="s">
        <v>8469</v>
      </c>
      <c r="K2215" t="s">
        <v>8470</v>
      </c>
      <c r="L2215" t="s">
        <v>3343</v>
      </c>
      <c r="M2215" t="s">
        <v>8471</v>
      </c>
      <c r="N2215" t="s">
        <v>8472</v>
      </c>
      <c r="O2215" t="s">
        <v>3346</v>
      </c>
      <c r="P2215" t="s">
        <v>3343</v>
      </c>
      <c r="Q2215" t="s">
        <v>3346</v>
      </c>
    </row>
    <row r="2216" spans="1:17" x14ac:dyDescent="0.25">
      <c r="A2216" t="s">
        <v>8196</v>
      </c>
      <c r="B2216" t="s">
        <v>8197</v>
      </c>
      <c r="C2216" t="s">
        <v>8398</v>
      </c>
      <c r="D2216" t="s">
        <v>8399</v>
      </c>
      <c r="E2216">
        <v>1502077</v>
      </c>
      <c r="F2216" t="s">
        <v>8473</v>
      </c>
      <c r="G2216" t="s">
        <v>8474</v>
      </c>
      <c r="H2216" t="s">
        <v>2503</v>
      </c>
      <c r="I2216" t="s">
        <v>8475</v>
      </c>
      <c r="J2216" t="s">
        <v>8476</v>
      </c>
      <c r="K2216" t="s">
        <v>110</v>
      </c>
      <c r="L2216" t="s">
        <v>3343</v>
      </c>
      <c r="M2216" t="s">
        <v>4972</v>
      </c>
      <c r="N2216" t="s">
        <v>7882</v>
      </c>
      <c r="O2216" t="s">
        <v>3346</v>
      </c>
      <c r="P2216" t="s">
        <v>3343</v>
      </c>
      <c r="Q2216" t="s">
        <v>3346</v>
      </c>
    </row>
    <row r="2217" spans="1:17" x14ac:dyDescent="0.25">
      <c r="A2217" t="s">
        <v>8196</v>
      </c>
      <c r="B2217" t="s">
        <v>8197</v>
      </c>
      <c r="C2217" t="s">
        <v>8398</v>
      </c>
      <c r="D2217" t="s">
        <v>8399</v>
      </c>
      <c r="E2217">
        <v>1502078</v>
      </c>
      <c r="F2217" t="s">
        <v>8477</v>
      </c>
      <c r="G2217" t="s">
        <v>8478</v>
      </c>
      <c r="H2217" t="s">
        <v>8245</v>
      </c>
      <c r="I2217" t="s">
        <v>8479</v>
      </c>
      <c r="J2217" t="s">
        <v>8480</v>
      </c>
      <c r="K2217" t="s">
        <v>110</v>
      </c>
      <c r="L2217" t="s">
        <v>3343</v>
      </c>
      <c r="M2217" t="s">
        <v>3344</v>
      </c>
      <c r="N2217" t="s">
        <v>4323</v>
      </c>
      <c r="O2217" t="s">
        <v>3346</v>
      </c>
      <c r="P2217" t="s">
        <v>3343</v>
      </c>
      <c r="Q2217" t="s">
        <v>3346</v>
      </c>
    </row>
    <row r="2218" spans="1:17" x14ac:dyDescent="0.25">
      <c r="A2218" t="s">
        <v>8196</v>
      </c>
      <c r="B2218" t="s">
        <v>8197</v>
      </c>
      <c r="C2218" t="s">
        <v>8398</v>
      </c>
      <c r="D2218" t="s">
        <v>8399</v>
      </c>
      <c r="E2218">
        <v>1502078</v>
      </c>
      <c r="F2218" t="s">
        <v>8477</v>
      </c>
      <c r="G2218" t="s">
        <v>8478</v>
      </c>
      <c r="H2218" t="s">
        <v>8245</v>
      </c>
      <c r="I2218" t="s">
        <v>8481</v>
      </c>
      <c r="J2218" t="s">
        <v>8482</v>
      </c>
      <c r="K2218" t="s">
        <v>110</v>
      </c>
      <c r="L2218" t="s">
        <v>3346</v>
      </c>
      <c r="M2218" t="s">
        <v>3344</v>
      </c>
      <c r="N2218" t="s">
        <v>4323</v>
      </c>
      <c r="O2218" t="s">
        <v>3346</v>
      </c>
      <c r="P2218" t="s">
        <v>3343</v>
      </c>
      <c r="Q2218" t="s">
        <v>3346</v>
      </c>
    </row>
    <row r="2219" spans="1:17" x14ac:dyDescent="0.25">
      <c r="A2219" t="s">
        <v>8196</v>
      </c>
      <c r="B2219" t="s">
        <v>8197</v>
      </c>
      <c r="C2219" t="s">
        <v>8398</v>
      </c>
      <c r="D2219" t="s">
        <v>8399</v>
      </c>
      <c r="E2219">
        <v>1502078</v>
      </c>
      <c r="F2219" t="s">
        <v>8477</v>
      </c>
      <c r="G2219" t="s">
        <v>8478</v>
      </c>
      <c r="H2219" t="s">
        <v>8245</v>
      </c>
      <c r="I2219" t="s">
        <v>8483</v>
      </c>
      <c r="J2219" t="s">
        <v>8484</v>
      </c>
      <c r="K2219" t="s">
        <v>110</v>
      </c>
      <c r="L2219" t="s">
        <v>3346</v>
      </c>
      <c r="M2219" t="s">
        <v>3344</v>
      </c>
      <c r="N2219" t="s">
        <v>4323</v>
      </c>
      <c r="O2219" t="s">
        <v>3346</v>
      </c>
      <c r="P2219" t="s">
        <v>3343</v>
      </c>
      <c r="Q2219" t="s">
        <v>3346</v>
      </c>
    </row>
    <row r="2220" spans="1:17" x14ac:dyDescent="0.25">
      <c r="A2220" t="s">
        <v>8196</v>
      </c>
      <c r="B2220" t="s">
        <v>8197</v>
      </c>
      <c r="C2220" t="s">
        <v>8398</v>
      </c>
      <c r="D2220" t="s">
        <v>8399</v>
      </c>
      <c r="E2220">
        <v>1502078</v>
      </c>
      <c r="F2220" t="s">
        <v>8477</v>
      </c>
      <c r="G2220" t="s">
        <v>8478</v>
      </c>
      <c r="H2220" t="s">
        <v>8245</v>
      </c>
      <c r="I2220" t="s">
        <v>8485</v>
      </c>
      <c r="J2220" t="s">
        <v>8486</v>
      </c>
      <c r="K2220" t="s">
        <v>110</v>
      </c>
      <c r="L2220" t="s">
        <v>3346</v>
      </c>
      <c r="M2220" t="s">
        <v>3344</v>
      </c>
      <c r="N2220" t="s">
        <v>4323</v>
      </c>
      <c r="O2220" t="s">
        <v>3346</v>
      </c>
      <c r="P2220" t="s">
        <v>3343</v>
      </c>
      <c r="Q2220" t="s">
        <v>3346</v>
      </c>
    </row>
    <row r="2221" spans="1:17" x14ac:dyDescent="0.25">
      <c r="A2221" t="s">
        <v>8196</v>
      </c>
      <c r="B2221" t="s">
        <v>8197</v>
      </c>
      <c r="C2221" t="s">
        <v>8398</v>
      </c>
      <c r="D2221" t="s">
        <v>8399</v>
      </c>
      <c r="E2221">
        <v>1502079</v>
      </c>
      <c r="F2221" t="s">
        <v>8487</v>
      </c>
      <c r="G2221" t="s">
        <v>8488</v>
      </c>
      <c r="H2221" t="s">
        <v>3350</v>
      </c>
      <c r="I2221" t="s">
        <v>8489</v>
      </c>
      <c r="J2221" t="s">
        <v>8490</v>
      </c>
      <c r="K2221" t="s">
        <v>110</v>
      </c>
      <c r="L2221" t="s">
        <v>3343</v>
      </c>
      <c r="M2221" t="s">
        <v>3344</v>
      </c>
      <c r="N2221" t="s">
        <v>4323</v>
      </c>
      <c r="O2221" t="s">
        <v>3346</v>
      </c>
      <c r="P2221" t="s">
        <v>3343</v>
      </c>
      <c r="Q2221" t="s">
        <v>3346</v>
      </c>
    </row>
    <row r="2222" spans="1:17" x14ac:dyDescent="0.25">
      <c r="A2222" t="s">
        <v>8196</v>
      </c>
      <c r="B2222" t="s">
        <v>8197</v>
      </c>
      <c r="C2222" t="s">
        <v>8398</v>
      </c>
      <c r="D2222" t="s">
        <v>8399</v>
      </c>
      <c r="E2222">
        <v>1502079</v>
      </c>
      <c r="F2222" t="s">
        <v>8487</v>
      </c>
      <c r="G2222" t="s">
        <v>8488</v>
      </c>
      <c r="H2222" t="s">
        <v>3350</v>
      </c>
      <c r="I2222" t="s">
        <v>8491</v>
      </c>
      <c r="J2222" t="s">
        <v>8492</v>
      </c>
      <c r="K2222" t="s">
        <v>110</v>
      </c>
      <c r="L2222" t="s">
        <v>3346</v>
      </c>
      <c r="M2222" t="s">
        <v>3344</v>
      </c>
      <c r="N2222" t="s">
        <v>4323</v>
      </c>
      <c r="O2222" t="s">
        <v>3346</v>
      </c>
      <c r="P2222" t="s">
        <v>3343</v>
      </c>
      <c r="Q2222" t="s">
        <v>3346</v>
      </c>
    </row>
    <row r="2223" spans="1:17" x14ac:dyDescent="0.25">
      <c r="A2223" t="s">
        <v>8196</v>
      </c>
      <c r="B2223" t="s">
        <v>8197</v>
      </c>
      <c r="C2223" t="s">
        <v>8398</v>
      </c>
      <c r="D2223" t="s">
        <v>8399</v>
      </c>
      <c r="E2223">
        <v>1502080</v>
      </c>
      <c r="F2223" t="s">
        <v>8493</v>
      </c>
      <c r="G2223" t="s">
        <v>8494</v>
      </c>
      <c r="H2223" t="s">
        <v>8221</v>
      </c>
      <c r="I2223" t="s">
        <v>8495</v>
      </c>
      <c r="J2223" t="s">
        <v>8496</v>
      </c>
      <c r="K2223" t="s">
        <v>110</v>
      </c>
      <c r="L2223" t="s">
        <v>3343</v>
      </c>
      <c r="M2223" t="s">
        <v>3344</v>
      </c>
      <c r="N2223" t="s">
        <v>4323</v>
      </c>
      <c r="O2223" t="s">
        <v>3346</v>
      </c>
      <c r="P2223" t="s">
        <v>3343</v>
      </c>
      <c r="Q2223" t="s">
        <v>3346</v>
      </c>
    </row>
    <row r="2224" spans="1:17" x14ac:dyDescent="0.25">
      <c r="A2224" t="s">
        <v>8196</v>
      </c>
      <c r="B2224" t="s">
        <v>8197</v>
      </c>
      <c r="C2224" t="s">
        <v>8398</v>
      </c>
      <c r="D2224" t="s">
        <v>8399</v>
      </c>
      <c r="E2224">
        <v>1502080</v>
      </c>
      <c r="F2224" t="s">
        <v>8493</v>
      </c>
      <c r="G2224" t="s">
        <v>8494</v>
      </c>
      <c r="H2224" t="s">
        <v>8221</v>
      </c>
      <c r="I2224" t="s">
        <v>8497</v>
      </c>
      <c r="J2224" t="s">
        <v>8279</v>
      </c>
      <c r="K2224" t="s">
        <v>110</v>
      </c>
      <c r="L2224" t="s">
        <v>3346</v>
      </c>
      <c r="M2224" t="s">
        <v>3344</v>
      </c>
      <c r="N2224" t="s">
        <v>4323</v>
      </c>
      <c r="O2224" t="s">
        <v>3346</v>
      </c>
      <c r="P2224" t="s">
        <v>3343</v>
      </c>
      <c r="Q2224" t="s">
        <v>3346</v>
      </c>
    </row>
    <row r="2225" spans="1:17" x14ac:dyDescent="0.25">
      <c r="A2225" t="s">
        <v>8196</v>
      </c>
      <c r="B2225" t="s">
        <v>8197</v>
      </c>
      <c r="C2225" t="s">
        <v>8398</v>
      </c>
      <c r="D2225" t="s">
        <v>8399</v>
      </c>
      <c r="E2225">
        <v>1502080</v>
      </c>
      <c r="F2225" t="s">
        <v>8493</v>
      </c>
      <c r="G2225" t="s">
        <v>8494</v>
      </c>
      <c r="H2225" t="s">
        <v>8221</v>
      </c>
      <c r="I2225" t="s">
        <v>8498</v>
      </c>
      <c r="J2225" t="s">
        <v>8499</v>
      </c>
      <c r="K2225" t="s">
        <v>110</v>
      </c>
      <c r="L2225" t="s">
        <v>3346</v>
      </c>
      <c r="M2225" t="s">
        <v>3344</v>
      </c>
      <c r="N2225" t="s">
        <v>4323</v>
      </c>
      <c r="O2225" t="s">
        <v>3346</v>
      </c>
      <c r="P2225" t="s">
        <v>3343</v>
      </c>
      <c r="Q2225" t="s">
        <v>3346</v>
      </c>
    </row>
    <row r="2226" spans="1:17" x14ac:dyDescent="0.25">
      <c r="A2226" t="s">
        <v>8196</v>
      </c>
      <c r="B2226" t="s">
        <v>8197</v>
      </c>
      <c r="C2226" t="s">
        <v>8398</v>
      </c>
      <c r="D2226" t="s">
        <v>8399</v>
      </c>
      <c r="E2226">
        <v>1502080</v>
      </c>
      <c r="F2226" t="s">
        <v>8493</v>
      </c>
      <c r="G2226" t="s">
        <v>8494</v>
      </c>
      <c r="H2226" t="s">
        <v>8221</v>
      </c>
      <c r="I2226" t="s">
        <v>8500</v>
      </c>
      <c r="J2226" t="s">
        <v>8277</v>
      </c>
      <c r="K2226" t="s">
        <v>110</v>
      </c>
      <c r="L2226" t="s">
        <v>3346</v>
      </c>
      <c r="M2226" t="s">
        <v>3344</v>
      </c>
      <c r="N2226" t="s">
        <v>4323</v>
      </c>
      <c r="O2226" t="s">
        <v>3346</v>
      </c>
      <c r="P2226" t="s">
        <v>3343</v>
      </c>
      <c r="Q2226" t="s">
        <v>3346</v>
      </c>
    </row>
    <row r="2227" spans="1:17" x14ac:dyDescent="0.25">
      <c r="A2227" t="s">
        <v>8196</v>
      </c>
      <c r="B2227" t="s">
        <v>8197</v>
      </c>
      <c r="C2227" t="s">
        <v>8398</v>
      </c>
      <c r="D2227" t="s">
        <v>8399</v>
      </c>
      <c r="E2227">
        <v>1502081</v>
      </c>
      <c r="F2227" t="s">
        <v>8501</v>
      </c>
      <c r="G2227" t="s">
        <v>8502</v>
      </c>
      <c r="H2227" t="s">
        <v>8221</v>
      </c>
      <c r="I2227" t="s">
        <v>8503</v>
      </c>
      <c r="J2227" t="s">
        <v>8504</v>
      </c>
      <c r="K2227" t="s">
        <v>110</v>
      </c>
      <c r="L2227" t="s">
        <v>3343</v>
      </c>
      <c r="M2227" t="s">
        <v>3344</v>
      </c>
      <c r="N2227" t="s">
        <v>4323</v>
      </c>
      <c r="O2227" t="s">
        <v>3346</v>
      </c>
      <c r="P2227" t="s">
        <v>3343</v>
      </c>
      <c r="Q2227" t="s">
        <v>3346</v>
      </c>
    </row>
    <row r="2228" spans="1:17" x14ac:dyDescent="0.25">
      <c r="A2228" t="s">
        <v>8196</v>
      </c>
      <c r="B2228" t="s">
        <v>8197</v>
      </c>
      <c r="C2228" t="s">
        <v>8398</v>
      </c>
      <c r="D2228" t="s">
        <v>8399</v>
      </c>
      <c r="E2228">
        <v>1502081</v>
      </c>
      <c r="F2228" t="s">
        <v>8501</v>
      </c>
      <c r="G2228" t="s">
        <v>8502</v>
      </c>
      <c r="H2228" t="s">
        <v>8221</v>
      </c>
      <c r="I2228" t="s">
        <v>8505</v>
      </c>
      <c r="J2228" t="s">
        <v>8506</v>
      </c>
      <c r="K2228" t="s">
        <v>110</v>
      </c>
      <c r="L2228" t="s">
        <v>3346</v>
      </c>
      <c r="M2228" t="s">
        <v>3344</v>
      </c>
      <c r="N2228" t="s">
        <v>4323</v>
      </c>
      <c r="O2228" t="s">
        <v>3346</v>
      </c>
      <c r="P2228" t="s">
        <v>3343</v>
      </c>
      <c r="Q2228" t="s">
        <v>3346</v>
      </c>
    </row>
    <row r="2229" spans="1:17" x14ac:dyDescent="0.25">
      <c r="A2229" t="s">
        <v>8196</v>
      </c>
      <c r="B2229" t="s">
        <v>8197</v>
      </c>
      <c r="C2229" t="s">
        <v>8398</v>
      </c>
      <c r="D2229" t="s">
        <v>8399</v>
      </c>
      <c r="E2229">
        <v>1502081</v>
      </c>
      <c r="F2229" t="s">
        <v>8501</v>
      </c>
      <c r="G2229" t="s">
        <v>8502</v>
      </c>
      <c r="H2229" t="s">
        <v>8221</v>
      </c>
      <c r="I2229" t="s">
        <v>8507</v>
      </c>
      <c r="J2229" t="s">
        <v>8508</v>
      </c>
      <c r="K2229" t="s">
        <v>110</v>
      </c>
      <c r="L2229" t="s">
        <v>3346</v>
      </c>
      <c r="M2229" t="s">
        <v>3344</v>
      </c>
      <c r="N2229" t="s">
        <v>4323</v>
      </c>
      <c r="O2229" t="s">
        <v>3346</v>
      </c>
      <c r="P2229" t="s">
        <v>3343</v>
      </c>
      <c r="Q2229" t="s">
        <v>3346</v>
      </c>
    </row>
    <row r="2230" spans="1:17" x14ac:dyDescent="0.25">
      <c r="A2230" t="s">
        <v>8196</v>
      </c>
      <c r="B2230" t="s">
        <v>8197</v>
      </c>
      <c r="C2230" t="s">
        <v>8398</v>
      </c>
      <c r="D2230" t="s">
        <v>8399</v>
      </c>
      <c r="E2230">
        <v>1502081</v>
      </c>
      <c r="F2230" t="s">
        <v>8501</v>
      </c>
      <c r="G2230" t="s">
        <v>8502</v>
      </c>
      <c r="H2230" t="s">
        <v>8221</v>
      </c>
      <c r="I2230" t="s">
        <v>8509</v>
      </c>
      <c r="J2230" t="s">
        <v>8510</v>
      </c>
      <c r="K2230" t="s">
        <v>110</v>
      </c>
      <c r="L2230" t="s">
        <v>3346</v>
      </c>
      <c r="M2230" t="s">
        <v>3344</v>
      </c>
      <c r="N2230" t="s">
        <v>4323</v>
      </c>
      <c r="O2230" t="s">
        <v>3346</v>
      </c>
      <c r="P2230" t="s">
        <v>3343</v>
      </c>
      <c r="Q2230" t="s">
        <v>3346</v>
      </c>
    </row>
    <row r="2231" spans="1:17" x14ac:dyDescent="0.25">
      <c r="A2231" t="s">
        <v>8196</v>
      </c>
      <c r="B2231" t="s">
        <v>8197</v>
      </c>
      <c r="C2231" t="s">
        <v>8398</v>
      </c>
      <c r="D2231" t="s">
        <v>8399</v>
      </c>
      <c r="E2231">
        <v>1502081</v>
      </c>
      <c r="F2231" t="s">
        <v>8501</v>
      </c>
      <c r="G2231" t="s">
        <v>8502</v>
      </c>
      <c r="H2231" t="s">
        <v>8221</v>
      </c>
      <c r="I2231" t="s">
        <v>8511</v>
      </c>
      <c r="J2231" t="s">
        <v>8512</v>
      </c>
      <c r="K2231" t="s">
        <v>110</v>
      </c>
      <c r="L2231" t="s">
        <v>3346</v>
      </c>
      <c r="M2231" t="s">
        <v>3344</v>
      </c>
      <c r="N2231" t="s">
        <v>4323</v>
      </c>
      <c r="O2231" t="s">
        <v>3346</v>
      </c>
      <c r="P2231" t="s">
        <v>3343</v>
      </c>
      <c r="Q2231" t="s">
        <v>3346</v>
      </c>
    </row>
    <row r="2232" spans="1:17" x14ac:dyDescent="0.25">
      <c r="A2232" t="s">
        <v>8196</v>
      </c>
      <c r="B2232" t="s">
        <v>8197</v>
      </c>
      <c r="C2232" t="s">
        <v>8398</v>
      </c>
      <c r="D2232" t="s">
        <v>8399</v>
      </c>
      <c r="E2232">
        <v>1502082</v>
      </c>
      <c r="F2232" t="s">
        <v>8513</v>
      </c>
      <c r="G2232" t="s">
        <v>8514</v>
      </c>
      <c r="H2232" t="s">
        <v>8515</v>
      </c>
      <c r="I2232" t="s">
        <v>8516</v>
      </c>
      <c r="J2232" t="s">
        <v>8517</v>
      </c>
      <c r="K2232" t="s">
        <v>110</v>
      </c>
      <c r="L2232" t="s">
        <v>3343</v>
      </c>
      <c r="M2232" t="s">
        <v>3344</v>
      </c>
      <c r="N2232" t="s">
        <v>4323</v>
      </c>
      <c r="O2232" t="s">
        <v>3346</v>
      </c>
      <c r="P2232" t="s">
        <v>3343</v>
      </c>
      <c r="Q2232" t="s">
        <v>3346</v>
      </c>
    </row>
    <row r="2233" spans="1:17" x14ac:dyDescent="0.25">
      <c r="A2233" t="s">
        <v>8196</v>
      </c>
      <c r="B2233" t="s">
        <v>8197</v>
      </c>
      <c r="C2233" t="s">
        <v>8398</v>
      </c>
      <c r="D2233" t="s">
        <v>8399</v>
      </c>
      <c r="E2233">
        <v>1502082</v>
      </c>
      <c r="F2233" t="s">
        <v>8513</v>
      </c>
      <c r="G2233" t="s">
        <v>8514</v>
      </c>
      <c r="H2233" t="s">
        <v>8515</v>
      </c>
      <c r="I2233" t="s">
        <v>8518</v>
      </c>
      <c r="J2233" t="s">
        <v>8519</v>
      </c>
      <c r="K2233" t="s">
        <v>110</v>
      </c>
      <c r="L2233" t="s">
        <v>3346</v>
      </c>
      <c r="M2233" t="s">
        <v>3344</v>
      </c>
      <c r="N2233" t="s">
        <v>4323</v>
      </c>
      <c r="O2233" t="s">
        <v>3346</v>
      </c>
      <c r="P2233" t="s">
        <v>3343</v>
      </c>
      <c r="Q2233" t="s">
        <v>3346</v>
      </c>
    </row>
    <row r="2234" spans="1:17" x14ac:dyDescent="0.25">
      <c r="A2234" t="s">
        <v>8196</v>
      </c>
      <c r="B2234" t="s">
        <v>8197</v>
      </c>
      <c r="C2234" t="s">
        <v>8398</v>
      </c>
      <c r="D2234" t="s">
        <v>8399</v>
      </c>
      <c r="E2234">
        <v>1502082</v>
      </c>
      <c r="F2234" t="s">
        <v>8513</v>
      </c>
      <c r="G2234" t="s">
        <v>8514</v>
      </c>
      <c r="H2234" t="s">
        <v>8515</v>
      </c>
      <c r="I2234" t="s">
        <v>8520</v>
      </c>
      <c r="J2234" t="s">
        <v>8521</v>
      </c>
      <c r="K2234" t="s">
        <v>110</v>
      </c>
      <c r="L2234" t="s">
        <v>3346</v>
      </c>
      <c r="M2234" t="s">
        <v>3344</v>
      </c>
      <c r="N2234" t="s">
        <v>4323</v>
      </c>
      <c r="O2234" t="s">
        <v>3346</v>
      </c>
      <c r="P2234" t="s">
        <v>3343</v>
      </c>
      <c r="Q2234" t="s">
        <v>3346</v>
      </c>
    </row>
    <row r="2235" spans="1:17" x14ac:dyDescent="0.25">
      <c r="A2235" t="s">
        <v>8196</v>
      </c>
      <c r="B2235" t="s">
        <v>8197</v>
      </c>
      <c r="C2235" t="s">
        <v>8398</v>
      </c>
      <c r="D2235" t="s">
        <v>8399</v>
      </c>
      <c r="E2235">
        <v>1502082</v>
      </c>
      <c r="F2235" t="s">
        <v>8513</v>
      </c>
      <c r="G2235" t="s">
        <v>8514</v>
      </c>
      <c r="H2235" t="s">
        <v>8515</v>
      </c>
      <c r="I2235" t="s">
        <v>8522</v>
      </c>
      <c r="J2235" t="s">
        <v>8523</v>
      </c>
      <c r="K2235" t="s">
        <v>110</v>
      </c>
      <c r="L2235" t="s">
        <v>3346</v>
      </c>
      <c r="M2235" t="s">
        <v>3344</v>
      </c>
      <c r="N2235" t="s">
        <v>4323</v>
      </c>
      <c r="O2235" t="s">
        <v>3346</v>
      </c>
      <c r="P2235" t="s">
        <v>3343</v>
      </c>
      <c r="Q2235" t="s">
        <v>3346</v>
      </c>
    </row>
    <row r="2236" spans="1:17" x14ac:dyDescent="0.25">
      <c r="A2236" t="s">
        <v>8196</v>
      </c>
      <c r="B2236" t="s">
        <v>8197</v>
      </c>
      <c r="C2236" t="s">
        <v>8398</v>
      </c>
      <c r="D2236" t="s">
        <v>8399</v>
      </c>
      <c r="E2236">
        <v>1502083</v>
      </c>
      <c r="F2236" t="s">
        <v>8524</v>
      </c>
      <c r="G2236" t="s">
        <v>8525</v>
      </c>
      <c r="H2236" t="s">
        <v>8515</v>
      </c>
      <c r="I2236" t="s">
        <v>8526</v>
      </c>
      <c r="J2236" t="s">
        <v>8524</v>
      </c>
      <c r="K2236" t="s">
        <v>110</v>
      </c>
      <c r="L2236" t="s">
        <v>3343</v>
      </c>
      <c r="M2236" t="s">
        <v>3344</v>
      </c>
      <c r="N2236" t="s">
        <v>4323</v>
      </c>
      <c r="O2236" t="s">
        <v>3346</v>
      </c>
      <c r="P2236" t="s">
        <v>3343</v>
      </c>
      <c r="Q2236" t="s">
        <v>3346</v>
      </c>
    </row>
    <row r="2237" spans="1:17" x14ac:dyDescent="0.25">
      <c r="A2237" t="s">
        <v>8196</v>
      </c>
      <c r="B2237" t="s">
        <v>8197</v>
      </c>
      <c r="C2237" t="s">
        <v>8398</v>
      </c>
      <c r="D2237" t="s">
        <v>8399</v>
      </c>
      <c r="E2237">
        <v>1502083</v>
      </c>
      <c r="F2237" t="s">
        <v>8524</v>
      </c>
      <c r="G2237" t="s">
        <v>8525</v>
      </c>
      <c r="H2237" t="s">
        <v>8515</v>
      </c>
      <c r="I2237" t="s">
        <v>8527</v>
      </c>
      <c r="J2237" t="s">
        <v>8528</v>
      </c>
      <c r="K2237" t="s">
        <v>110</v>
      </c>
      <c r="L2237" t="s">
        <v>3346</v>
      </c>
      <c r="M2237" t="s">
        <v>3344</v>
      </c>
      <c r="N2237" t="s">
        <v>4323</v>
      </c>
      <c r="O2237" t="s">
        <v>3346</v>
      </c>
      <c r="P2237" t="s">
        <v>3343</v>
      </c>
      <c r="Q2237" t="s">
        <v>3346</v>
      </c>
    </row>
    <row r="2238" spans="1:17" x14ac:dyDescent="0.25">
      <c r="A2238" t="s">
        <v>8196</v>
      </c>
      <c r="B2238" t="s">
        <v>8197</v>
      </c>
      <c r="C2238" t="s">
        <v>8398</v>
      </c>
      <c r="D2238" t="s">
        <v>8399</v>
      </c>
      <c r="E2238">
        <v>1502083</v>
      </c>
      <c r="F2238" t="s">
        <v>8524</v>
      </c>
      <c r="G2238" t="s">
        <v>8525</v>
      </c>
      <c r="H2238" t="s">
        <v>8515</v>
      </c>
      <c r="I2238" t="s">
        <v>8529</v>
      </c>
      <c r="J2238" t="s">
        <v>8530</v>
      </c>
      <c r="K2238" t="s">
        <v>110</v>
      </c>
      <c r="L2238" t="s">
        <v>3346</v>
      </c>
      <c r="M2238" t="s">
        <v>3344</v>
      </c>
      <c r="N2238" t="s">
        <v>4323</v>
      </c>
      <c r="O2238" t="s">
        <v>3346</v>
      </c>
      <c r="P2238" t="s">
        <v>3343</v>
      </c>
      <c r="Q2238" t="s">
        <v>3346</v>
      </c>
    </row>
    <row r="2239" spans="1:17" x14ac:dyDescent="0.25">
      <c r="A2239" t="s">
        <v>8196</v>
      </c>
      <c r="B2239" t="s">
        <v>8197</v>
      </c>
      <c r="C2239" t="s">
        <v>8398</v>
      </c>
      <c r="D2239" t="s">
        <v>8399</v>
      </c>
      <c r="E2239">
        <v>1502083</v>
      </c>
      <c r="F2239" t="s">
        <v>8524</v>
      </c>
      <c r="G2239" t="s">
        <v>8525</v>
      </c>
      <c r="H2239" t="s">
        <v>8515</v>
      </c>
      <c r="I2239" t="s">
        <v>8531</v>
      </c>
      <c r="J2239" t="s">
        <v>8532</v>
      </c>
      <c r="K2239" t="s">
        <v>110</v>
      </c>
      <c r="L2239" t="s">
        <v>3346</v>
      </c>
      <c r="M2239" t="s">
        <v>3344</v>
      </c>
      <c r="N2239" t="s">
        <v>4323</v>
      </c>
      <c r="O2239" t="s">
        <v>3346</v>
      </c>
      <c r="P2239" t="s">
        <v>3343</v>
      </c>
      <c r="Q2239" t="s">
        <v>3346</v>
      </c>
    </row>
    <row r="2240" spans="1:17" x14ac:dyDescent="0.25">
      <c r="A2240" t="s">
        <v>8196</v>
      </c>
      <c r="B2240" t="s">
        <v>8197</v>
      </c>
      <c r="C2240" t="s">
        <v>8398</v>
      </c>
      <c r="D2240" t="s">
        <v>8399</v>
      </c>
      <c r="E2240">
        <v>1502085</v>
      </c>
      <c r="F2240" t="s">
        <v>8533</v>
      </c>
      <c r="G2240" t="s">
        <v>8534</v>
      </c>
      <c r="H2240" t="s">
        <v>8515</v>
      </c>
      <c r="I2240" t="s">
        <v>8535</v>
      </c>
      <c r="J2240" t="s">
        <v>8533</v>
      </c>
      <c r="K2240" t="s">
        <v>110</v>
      </c>
      <c r="L2240" t="s">
        <v>3343</v>
      </c>
      <c r="M2240" t="s">
        <v>3344</v>
      </c>
      <c r="N2240" t="s">
        <v>4323</v>
      </c>
      <c r="O2240" t="s">
        <v>3346</v>
      </c>
      <c r="P2240" t="s">
        <v>3343</v>
      </c>
      <c r="Q2240" t="s">
        <v>3346</v>
      </c>
    </row>
    <row r="2241" spans="1:17" x14ac:dyDescent="0.25">
      <c r="A2241" t="s">
        <v>8196</v>
      </c>
      <c r="B2241" t="s">
        <v>8197</v>
      </c>
      <c r="C2241" t="s">
        <v>8398</v>
      </c>
      <c r="D2241" t="s">
        <v>8399</v>
      </c>
      <c r="E2241">
        <v>1502085</v>
      </c>
      <c r="F2241" t="s">
        <v>8533</v>
      </c>
      <c r="G2241" t="s">
        <v>8534</v>
      </c>
      <c r="H2241" t="s">
        <v>8515</v>
      </c>
      <c r="I2241" t="s">
        <v>8536</v>
      </c>
      <c r="J2241" t="s">
        <v>8537</v>
      </c>
      <c r="K2241" t="s">
        <v>110</v>
      </c>
      <c r="L2241" t="s">
        <v>3346</v>
      </c>
      <c r="M2241" t="s">
        <v>3344</v>
      </c>
      <c r="N2241" t="s">
        <v>4323</v>
      </c>
      <c r="O2241" t="s">
        <v>3346</v>
      </c>
      <c r="P2241" t="s">
        <v>3343</v>
      </c>
      <c r="Q2241" t="s">
        <v>3346</v>
      </c>
    </row>
    <row r="2242" spans="1:17" x14ac:dyDescent="0.25">
      <c r="A2242" t="s">
        <v>8196</v>
      </c>
      <c r="B2242" t="s">
        <v>8197</v>
      </c>
      <c r="C2242" t="s">
        <v>8398</v>
      </c>
      <c r="D2242" t="s">
        <v>8399</v>
      </c>
      <c r="E2242">
        <v>1502085</v>
      </c>
      <c r="F2242" t="s">
        <v>8533</v>
      </c>
      <c r="G2242" t="s">
        <v>8534</v>
      </c>
      <c r="H2242" t="s">
        <v>8515</v>
      </c>
      <c r="I2242" t="s">
        <v>8538</v>
      </c>
      <c r="J2242" t="s">
        <v>8539</v>
      </c>
      <c r="K2242" t="s">
        <v>110</v>
      </c>
      <c r="L2242" t="s">
        <v>3346</v>
      </c>
      <c r="M2242" t="s">
        <v>3344</v>
      </c>
      <c r="N2242" t="s">
        <v>4323</v>
      </c>
      <c r="O2242" t="s">
        <v>3346</v>
      </c>
      <c r="P2242" t="s">
        <v>3343</v>
      </c>
      <c r="Q2242" t="s">
        <v>3346</v>
      </c>
    </row>
    <row r="2243" spans="1:17" x14ac:dyDescent="0.25">
      <c r="A2243" t="s">
        <v>8196</v>
      </c>
      <c r="B2243" t="s">
        <v>8197</v>
      </c>
      <c r="C2243" t="s">
        <v>8398</v>
      </c>
      <c r="D2243" t="s">
        <v>8399</v>
      </c>
      <c r="E2243">
        <v>1502085</v>
      </c>
      <c r="F2243" t="s">
        <v>8533</v>
      </c>
      <c r="G2243" t="s">
        <v>8534</v>
      </c>
      <c r="H2243" t="s">
        <v>8515</v>
      </c>
      <c r="I2243" t="s">
        <v>8540</v>
      </c>
      <c r="J2243" t="s">
        <v>8541</v>
      </c>
      <c r="K2243" t="s">
        <v>110</v>
      </c>
      <c r="L2243" t="s">
        <v>3346</v>
      </c>
      <c r="M2243" t="s">
        <v>3344</v>
      </c>
      <c r="N2243" t="s">
        <v>4323</v>
      </c>
      <c r="O2243" t="s">
        <v>3346</v>
      </c>
      <c r="P2243" t="s">
        <v>3343</v>
      </c>
      <c r="Q2243" t="s">
        <v>3346</v>
      </c>
    </row>
    <row r="2244" spans="1:17" x14ac:dyDescent="0.25">
      <c r="A2244" t="s">
        <v>8196</v>
      </c>
      <c r="B2244" t="s">
        <v>8197</v>
      </c>
      <c r="C2244" t="s">
        <v>8398</v>
      </c>
      <c r="D2244" t="s">
        <v>8399</v>
      </c>
      <c r="E2244">
        <v>1502086</v>
      </c>
      <c r="F2244" t="s">
        <v>8542</v>
      </c>
      <c r="G2244" t="s">
        <v>8543</v>
      </c>
      <c r="H2244" t="s">
        <v>8245</v>
      </c>
      <c r="I2244" t="s">
        <v>8544</v>
      </c>
      <c r="J2244" t="s">
        <v>8545</v>
      </c>
      <c r="K2244" t="s">
        <v>110</v>
      </c>
      <c r="L2244" t="s">
        <v>3343</v>
      </c>
      <c r="M2244" t="s">
        <v>3344</v>
      </c>
      <c r="N2244" t="s">
        <v>4323</v>
      </c>
      <c r="O2244" t="s">
        <v>3346</v>
      </c>
      <c r="P2244" t="s">
        <v>3343</v>
      </c>
      <c r="Q2244" t="s">
        <v>3346</v>
      </c>
    </row>
    <row r="2245" spans="1:17" x14ac:dyDescent="0.25">
      <c r="A2245" t="s">
        <v>8196</v>
      </c>
      <c r="B2245" t="s">
        <v>8197</v>
      </c>
      <c r="C2245" t="s">
        <v>8398</v>
      </c>
      <c r="D2245" t="s">
        <v>8399</v>
      </c>
      <c r="E2245">
        <v>1502086</v>
      </c>
      <c r="F2245" t="s">
        <v>8542</v>
      </c>
      <c r="G2245" t="s">
        <v>8543</v>
      </c>
      <c r="H2245" t="s">
        <v>8245</v>
      </c>
      <c r="I2245" t="s">
        <v>8546</v>
      </c>
      <c r="J2245" t="s">
        <v>8547</v>
      </c>
      <c r="K2245" t="s">
        <v>110</v>
      </c>
      <c r="L2245" t="s">
        <v>3346</v>
      </c>
      <c r="M2245" t="s">
        <v>3344</v>
      </c>
      <c r="N2245" t="s">
        <v>4323</v>
      </c>
      <c r="O2245" t="s">
        <v>3346</v>
      </c>
      <c r="P2245" t="s">
        <v>3343</v>
      </c>
      <c r="Q2245" t="s">
        <v>3346</v>
      </c>
    </row>
    <row r="2246" spans="1:17" x14ac:dyDescent="0.25">
      <c r="A2246" t="s">
        <v>8196</v>
      </c>
      <c r="B2246" t="s">
        <v>8197</v>
      </c>
      <c r="C2246" t="s">
        <v>8398</v>
      </c>
      <c r="D2246" t="s">
        <v>8399</v>
      </c>
      <c r="E2246">
        <v>1502086</v>
      </c>
      <c r="F2246" t="s">
        <v>8542</v>
      </c>
      <c r="G2246" t="s">
        <v>8543</v>
      </c>
      <c r="H2246" t="s">
        <v>8245</v>
      </c>
      <c r="I2246" t="s">
        <v>8548</v>
      </c>
      <c r="J2246" t="s">
        <v>8549</v>
      </c>
      <c r="K2246" t="s">
        <v>110</v>
      </c>
      <c r="L2246" t="s">
        <v>3346</v>
      </c>
      <c r="M2246" t="s">
        <v>3344</v>
      </c>
      <c r="N2246" t="s">
        <v>4323</v>
      </c>
      <c r="O2246" t="s">
        <v>3346</v>
      </c>
      <c r="P2246" t="s">
        <v>3343</v>
      </c>
      <c r="Q2246" t="s">
        <v>3346</v>
      </c>
    </row>
    <row r="2247" spans="1:17" x14ac:dyDescent="0.25">
      <c r="A2247" t="s">
        <v>8196</v>
      </c>
      <c r="B2247" t="s">
        <v>8197</v>
      </c>
      <c r="C2247" t="s">
        <v>8398</v>
      </c>
      <c r="D2247" t="s">
        <v>8399</v>
      </c>
      <c r="E2247">
        <v>1502086</v>
      </c>
      <c r="F2247" t="s">
        <v>8542</v>
      </c>
      <c r="G2247" t="s">
        <v>8543</v>
      </c>
      <c r="H2247" t="s">
        <v>8245</v>
      </c>
      <c r="I2247" t="s">
        <v>8550</v>
      </c>
      <c r="J2247" t="s">
        <v>8549</v>
      </c>
      <c r="K2247" t="s">
        <v>110</v>
      </c>
      <c r="L2247" t="s">
        <v>3346</v>
      </c>
      <c r="M2247" t="s">
        <v>3344</v>
      </c>
      <c r="N2247" t="s">
        <v>4323</v>
      </c>
      <c r="O2247" t="s">
        <v>3346</v>
      </c>
      <c r="P2247" t="s">
        <v>3343</v>
      </c>
      <c r="Q2247" t="s">
        <v>3346</v>
      </c>
    </row>
    <row r="2248" spans="1:17" x14ac:dyDescent="0.25">
      <c r="A2248" t="s">
        <v>8196</v>
      </c>
      <c r="B2248" t="s">
        <v>8197</v>
      </c>
      <c r="C2248" t="s">
        <v>8398</v>
      </c>
      <c r="D2248" t="s">
        <v>8399</v>
      </c>
      <c r="E2248">
        <v>1502086</v>
      </c>
      <c r="F2248" t="s">
        <v>8542</v>
      </c>
      <c r="G2248" t="s">
        <v>8543</v>
      </c>
      <c r="H2248" t="s">
        <v>8245</v>
      </c>
      <c r="I2248" t="s">
        <v>8551</v>
      </c>
      <c r="J2248" t="s">
        <v>8552</v>
      </c>
      <c r="K2248" t="s">
        <v>110</v>
      </c>
      <c r="L2248" t="s">
        <v>3346</v>
      </c>
      <c r="M2248" t="s">
        <v>3344</v>
      </c>
      <c r="N2248" t="s">
        <v>4323</v>
      </c>
      <c r="O2248" t="s">
        <v>3346</v>
      </c>
      <c r="P2248" t="s">
        <v>3343</v>
      </c>
      <c r="Q2248" t="s">
        <v>3346</v>
      </c>
    </row>
    <row r="2249" spans="1:17" x14ac:dyDescent="0.25">
      <c r="A2249" t="s">
        <v>8196</v>
      </c>
      <c r="B2249" t="s">
        <v>8197</v>
      </c>
      <c r="C2249" t="s">
        <v>8398</v>
      </c>
      <c r="D2249" t="s">
        <v>8399</v>
      </c>
      <c r="E2249">
        <v>1502086</v>
      </c>
      <c r="F2249" t="s">
        <v>8542</v>
      </c>
      <c r="G2249" t="s">
        <v>8543</v>
      </c>
      <c r="H2249" t="s">
        <v>8245</v>
      </c>
      <c r="I2249" t="s">
        <v>8553</v>
      </c>
      <c r="J2249" t="s">
        <v>8554</v>
      </c>
      <c r="K2249" t="s">
        <v>110</v>
      </c>
      <c r="L2249" t="s">
        <v>3346</v>
      </c>
      <c r="M2249" t="s">
        <v>3344</v>
      </c>
      <c r="N2249" t="s">
        <v>4323</v>
      </c>
      <c r="O2249" t="s">
        <v>3346</v>
      </c>
      <c r="P2249" t="s">
        <v>3343</v>
      </c>
      <c r="Q2249" t="s">
        <v>3346</v>
      </c>
    </row>
    <row r="2250" spans="1:17" x14ac:dyDescent="0.25">
      <c r="A2250" t="s">
        <v>8196</v>
      </c>
      <c r="B2250" t="s">
        <v>8197</v>
      </c>
      <c r="C2250" t="s">
        <v>8398</v>
      </c>
      <c r="D2250" t="s">
        <v>8399</v>
      </c>
      <c r="E2250">
        <v>1502086</v>
      </c>
      <c r="F2250" t="s">
        <v>8542</v>
      </c>
      <c r="G2250" t="s">
        <v>8543</v>
      </c>
      <c r="H2250" t="s">
        <v>8245</v>
      </c>
      <c r="I2250" t="s">
        <v>8555</v>
      </c>
      <c r="J2250" t="s">
        <v>8556</v>
      </c>
      <c r="K2250" t="s">
        <v>110</v>
      </c>
      <c r="L2250" t="s">
        <v>3346</v>
      </c>
      <c r="M2250" t="s">
        <v>3344</v>
      </c>
      <c r="N2250" t="s">
        <v>4323</v>
      </c>
      <c r="O2250" t="s">
        <v>3346</v>
      </c>
      <c r="P2250" t="s">
        <v>3343</v>
      </c>
      <c r="Q2250" t="s">
        <v>3346</v>
      </c>
    </row>
    <row r="2251" spans="1:17" x14ac:dyDescent="0.25">
      <c r="A2251" t="s">
        <v>8196</v>
      </c>
      <c r="B2251" t="s">
        <v>8197</v>
      </c>
      <c r="C2251" t="s">
        <v>8398</v>
      </c>
      <c r="D2251" t="s">
        <v>8399</v>
      </c>
      <c r="E2251">
        <v>1502086</v>
      </c>
      <c r="F2251" t="s">
        <v>8542</v>
      </c>
      <c r="G2251" t="s">
        <v>8543</v>
      </c>
      <c r="H2251" t="s">
        <v>8245</v>
      </c>
      <c r="I2251" t="s">
        <v>8557</v>
      </c>
      <c r="J2251" t="s">
        <v>8558</v>
      </c>
      <c r="K2251" t="s">
        <v>110</v>
      </c>
      <c r="L2251" t="s">
        <v>3346</v>
      </c>
      <c r="M2251" t="s">
        <v>3344</v>
      </c>
      <c r="N2251" t="s">
        <v>4323</v>
      </c>
      <c r="O2251" t="s">
        <v>3346</v>
      </c>
      <c r="P2251" t="s">
        <v>3343</v>
      </c>
      <c r="Q2251" t="s">
        <v>3346</v>
      </c>
    </row>
    <row r="2252" spans="1:17" x14ac:dyDescent="0.25">
      <c r="A2252" t="s">
        <v>8196</v>
      </c>
      <c r="B2252" t="s">
        <v>8197</v>
      </c>
      <c r="C2252" t="s">
        <v>8398</v>
      </c>
      <c r="D2252" t="s">
        <v>8399</v>
      </c>
      <c r="E2252">
        <v>1502086</v>
      </c>
      <c r="F2252" t="s">
        <v>8542</v>
      </c>
      <c r="G2252" t="s">
        <v>8543</v>
      </c>
      <c r="H2252" t="s">
        <v>8245</v>
      </c>
      <c r="I2252" t="s">
        <v>8559</v>
      </c>
      <c r="J2252" t="s">
        <v>8560</v>
      </c>
      <c r="K2252" t="s">
        <v>110</v>
      </c>
      <c r="L2252" t="s">
        <v>3346</v>
      </c>
      <c r="M2252" t="s">
        <v>3344</v>
      </c>
      <c r="N2252" t="s">
        <v>4323</v>
      </c>
      <c r="O2252" t="s">
        <v>3346</v>
      </c>
      <c r="P2252" t="s">
        <v>3343</v>
      </c>
      <c r="Q2252" t="s">
        <v>3346</v>
      </c>
    </row>
    <row r="2253" spans="1:17" x14ac:dyDescent="0.25">
      <c r="A2253" t="s">
        <v>8196</v>
      </c>
      <c r="B2253" t="s">
        <v>8197</v>
      </c>
      <c r="C2253" t="s">
        <v>8398</v>
      </c>
      <c r="D2253" t="s">
        <v>8399</v>
      </c>
      <c r="E2253">
        <v>1502087</v>
      </c>
      <c r="F2253" t="s">
        <v>8561</v>
      </c>
      <c r="G2253" t="s">
        <v>8562</v>
      </c>
      <c r="H2253" t="s">
        <v>8449</v>
      </c>
      <c r="I2253" t="s">
        <v>8563</v>
      </c>
      <c r="J2253" t="s">
        <v>8564</v>
      </c>
      <c r="K2253" t="s">
        <v>110</v>
      </c>
      <c r="L2253" t="s">
        <v>3343</v>
      </c>
      <c r="M2253" t="s">
        <v>3344</v>
      </c>
      <c r="N2253" t="s">
        <v>4323</v>
      </c>
      <c r="O2253" t="s">
        <v>3346</v>
      </c>
      <c r="P2253" t="s">
        <v>3343</v>
      </c>
      <c r="Q2253" t="s">
        <v>3346</v>
      </c>
    </row>
    <row r="2254" spans="1:17" x14ac:dyDescent="0.25">
      <c r="A2254" t="s">
        <v>8196</v>
      </c>
      <c r="B2254" t="s">
        <v>8197</v>
      </c>
      <c r="C2254" t="s">
        <v>8398</v>
      </c>
      <c r="D2254" t="s">
        <v>8399</v>
      </c>
      <c r="E2254">
        <v>1502087</v>
      </c>
      <c r="F2254" t="s">
        <v>8561</v>
      </c>
      <c r="G2254" t="s">
        <v>8562</v>
      </c>
      <c r="H2254" t="s">
        <v>8449</v>
      </c>
      <c r="I2254" t="s">
        <v>8565</v>
      </c>
      <c r="J2254" t="s">
        <v>8566</v>
      </c>
      <c r="K2254" t="s">
        <v>110</v>
      </c>
      <c r="L2254" t="s">
        <v>3346</v>
      </c>
      <c r="M2254" t="s">
        <v>3344</v>
      </c>
      <c r="N2254" t="s">
        <v>4323</v>
      </c>
      <c r="O2254" t="s">
        <v>3346</v>
      </c>
      <c r="P2254" t="s">
        <v>3343</v>
      </c>
      <c r="Q2254" t="s">
        <v>3346</v>
      </c>
    </row>
    <row r="2255" spans="1:17" x14ac:dyDescent="0.25">
      <c r="A2255" t="s">
        <v>8196</v>
      </c>
      <c r="B2255" t="s">
        <v>8197</v>
      </c>
      <c r="C2255" t="s">
        <v>8398</v>
      </c>
      <c r="D2255" t="s">
        <v>8399</v>
      </c>
      <c r="E2255">
        <v>1502087</v>
      </c>
      <c r="F2255" t="s">
        <v>8561</v>
      </c>
      <c r="G2255" t="s">
        <v>8562</v>
      </c>
      <c r="H2255" t="s">
        <v>8449</v>
      </c>
      <c r="I2255" t="s">
        <v>8567</v>
      </c>
      <c r="J2255" t="s">
        <v>8568</v>
      </c>
      <c r="K2255" t="s">
        <v>110</v>
      </c>
      <c r="L2255" t="s">
        <v>3346</v>
      </c>
      <c r="M2255" t="s">
        <v>3344</v>
      </c>
      <c r="N2255" t="s">
        <v>4323</v>
      </c>
      <c r="O2255" t="s">
        <v>3346</v>
      </c>
      <c r="P2255" t="s">
        <v>3343</v>
      </c>
      <c r="Q2255" t="s">
        <v>3346</v>
      </c>
    </row>
    <row r="2256" spans="1:17" x14ac:dyDescent="0.25">
      <c r="A2256" t="s">
        <v>8196</v>
      </c>
      <c r="B2256" t="s">
        <v>8197</v>
      </c>
      <c r="C2256" t="s">
        <v>8398</v>
      </c>
      <c r="D2256" t="s">
        <v>8399</v>
      </c>
      <c r="E2256">
        <v>1502087</v>
      </c>
      <c r="F2256" t="s">
        <v>8561</v>
      </c>
      <c r="G2256" t="s">
        <v>8562</v>
      </c>
      <c r="H2256" t="s">
        <v>8449</v>
      </c>
      <c r="I2256" t="s">
        <v>8569</v>
      </c>
      <c r="J2256" t="s">
        <v>8570</v>
      </c>
      <c r="K2256" t="s">
        <v>110</v>
      </c>
      <c r="L2256" t="s">
        <v>3346</v>
      </c>
      <c r="M2256" t="s">
        <v>3344</v>
      </c>
      <c r="N2256" t="s">
        <v>4323</v>
      </c>
      <c r="O2256" t="s">
        <v>3346</v>
      </c>
      <c r="P2256" t="s">
        <v>3343</v>
      </c>
      <c r="Q2256" t="s">
        <v>3346</v>
      </c>
    </row>
    <row r="2257" spans="1:17" x14ac:dyDescent="0.25">
      <c r="A2257" t="s">
        <v>8196</v>
      </c>
      <c r="B2257" t="s">
        <v>8197</v>
      </c>
      <c r="C2257" t="s">
        <v>8398</v>
      </c>
      <c r="D2257" t="s">
        <v>8399</v>
      </c>
      <c r="E2257">
        <v>1502087</v>
      </c>
      <c r="F2257" t="s">
        <v>8561</v>
      </c>
      <c r="G2257" t="s">
        <v>8562</v>
      </c>
      <c r="H2257" t="s">
        <v>8449</v>
      </c>
      <c r="I2257" t="s">
        <v>8571</v>
      </c>
      <c r="J2257" t="s">
        <v>8572</v>
      </c>
      <c r="K2257" t="s">
        <v>110</v>
      </c>
      <c r="L2257" t="s">
        <v>3346</v>
      </c>
      <c r="M2257" t="s">
        <v>3344</v>
      </c>
      <c r="N2257" t="s">
        <v>4323</v>
      </c>
      <c r="O2257" t="s">
        <v>3346</v>
      </c>
      <c r="P2257" t="s">
        <v>3343</v>
      </c>
      <c r="Q2257" t="s">
        <v>3346</v>
      </c>
    </row>
    <row r="2258" spans="1:17" x14ac:dyDescent="0.25">
      <c r="A2258" t="s">
        <v>8196</v>
      </c>
      <c r="B2258" t="s">
        <v>8197</v>
      </c>
      <c r="C2258" t="s">
        <v>8398</v>
      </c>
      <c r="D2258" t="s">
        <v>8399</v>
      </c>
      <c r="E2258">
        <v>1502087</v>
      </c>
      <c r="F2258" t="s">
        <v>8561</v>
      </c>
      <c r="G2258" t="s">
        <v>8562</v>
      </c>
      <c r="H2258" t="s">
        <v>8449</v>
      </c>
      <c r="I2258" t="s">
        <v>8573</v>
      </c>
      <c r="J2258" t="s">
        <v>8574</v>
      </c>
      <c r="K2258" t="s">
        <v>110</v>
      </c>
      <c r="L2258" t="s">
        <v>3346</v>
      </c>
      <c r="M2258" t="s">
        <v>3344</v>
      </c>
      <c r="N2258" t="s">
        <v>4323</v>
      </c>
      <c r="O2258" t="s">
        <v>3346</v>
      </c>
      <c r="P2258" t="s">
        <v>3343</v>
      </c>
      <c r="Q2258" t="s">
        <v>3346</v>
      </c>
    </row>
    <row r="2259" spans="1:17" x14ac:dyDescent="0.25">
      <c r="A2259" t="s">
        <v>8196</v>
      </c>
      <c r="B2259" t="s">
        <v>8197</v>
      </c>
      <c r="C2259" t="s">
        <v>8398</v>
      </c>
      <c r="D2259" t="s">
        <v>8399</v>
      </c>
      <c r="E2259">
        <v>1502087</v>
      </c>
      <c r="F2259" t="s">
        <v>8561</v>
      </c>
      <c r="G2259" t="s">
        <v>8562</v>
      </c>
      <c r="H2259" t="s">
        <v>8449</v>
      </c>
      <c r="I2259" t="s">
        <v>8575</v>
      </c>
      <c r="J2259" t="s">
        <v>8576</v>
      </c>
      <c r="K2259" t="s">
        <v>110</v>
      </c>
      <c r="L2259" t="s">
        <v>3346</v>
      </c>
      <c r="M2259" t="s">
        <v>3344</v>
      </c>
      <c r="N2259" t="s">
        <v>4323</v>
      </c>
      <c r="O2259" t="s">
        <v>3346</v>
      </c>
      <c r="P2259" t="s">
        <v>3343</v>
      </c>
      <c r="Q2259" t="s">
        <v>3346</v>
      </c>
    </row>
    <row r="2260" spans="1:17" x14ac:dyDescent="0.25">
      <c r="A2260" t="s">
        <v>8196</v>
      </c>
      <c r="B2260" t="s">
        <v>8197</v>
      </c>
      <c r="C2260" t="s">
        <v>8398</v>
      </c>
      <c r="D2260" t="s">
        <v>8399</v>
      </c>
      <c r="E2260">
        <v>1502088</v>
      </c>
      <c r="F2260" t="s">
        <v>8577</v>
      </c>
      <c r="G2260" t="s">
        <v>8578</v>
      </c>
      <c r="H2260" t="s">
        <v>7857</v>
      </c>
      <c r="I2260" t="s">
        <v>8579</v>
      </c>
      <c r="J2260" t="s">
        <v>8580</v>
      </c>
      <c r="K2260" t="s">
        <v>110</v>
      </c>
      <c r="L2260" t="s">
        <v>3343</v>
      </c>
      <c r="M2260" t="s">
        <v>3344</v>
      </c>
      <c r="N2260" t="s">
        <v>4323</v>
      </c>
      <c r="O2260" t="s">
        <v>3346</v>
      </c>
      <c r="P2260" t="s">
        <v>3343</v>
      </c>
      <c r="Q2260" t="s">
        <v>3346</v>
      </c>
    </row>
    <row r="2261" spans="1:17" x14ac:dyDescent="0.25">
      <c r="A2261" t="s">
        <v>8196</v>
      </c>
      <c r="B2261" t="s">
        <v>8197</v>
      </c>
      <c r="C2261" t="s">
        <v>8398</v>
      </c>
      <c r="D2261" t="s">
        <v>8399</v>
      </c>
      <c r="E2261">
        <v>1502088</v>
      </c>
      <c r="F2261" t="s">
        <v>8577</v>
      </c>
      <c r="G2261" t="s">
        <v>8578</v>
      </c>
      <c r="H2261" t="s">
        <v>7857</v>
      </c>
      <c r="I2261" t="s">
        <v>8581</v>
      </c>
      <c r="J2261" t="s">
        <v>8582</v>
      </c>
      <c r="K2261" t="s">
        <v>3433</v>
      </c>
      <c r="L2261" t="s">
        <v>3346</v>
      </c>
      <c r="M2261" t="s">
        <v>3344</v>
      </c>
      <c r="N2261" t="s">
        <v>4323</v>
      </c>
      <c r="O2261" t="s">
        <v>3346</v>
      </c>
      <c r="P2261" t="s">
        <v>3343</v>
      </c>
      <c r="Q2261" t="s">
        <v>3346</v>
      </c>
    </row>
    <row r="2262" spans="1:17" x14ac:dyDescent="0.25">
      <c r="A2262" t="s">
        <v>8196</v>
      </c>
      <c r="B2262" t="s">
        <v>8197</v>
      </c>
      <c r="C2262" t="s">
        <v>8398</v>
      </c>
      <c r="D2262" t="s">
        <v>8399</v>
      </c>
      <c r="E2262">
        <v>1502088</v>
      </c>
      <c r="F2262" t="s">
        <v>8577</v>
      </c>
      <c r="G2262" t="s">
        <v>8578</v>
      </c>
      <c r="H2262" t="s">
        <v>7857</v>
      </c>
      <c r="I2262" t="s">
        <v>8583</v>
      </c>
      <c r="J2262" t="s">
        <v>8584</v>
      </c>
      <c r="K2262" t="s">
        <v>4107</v>
      </c>
      <c r="L2262" t="s">
        <v>3346</v>
      </c>
      <c r="M2262" t="s">
        <v>3344</v>
      </c>
      <c r="N2262" t="s">
        <v>4323</v>
      </c>
      <c r="O2262" t="s">
        <v>3346</v>
      </c>
      <c r="P2262" t="s">
        <v>3343</v>
      </c>
      <c r="Q2262" t="s">
        <v>3346</v>
      </c>
    </row>
    <row r="2263" spans="1:17" x14ac:dyDescent="0.25">
      <c r="A2263" t="s">
        <v>8196</v>
      </c>
      <c r="B2263" t="s">
        <v>8197</v>
      </c>
      <c r="C2263" t="s">
        <v>8398</v>
      </c>
      <c r="D2263" t="s">
        <v>8399</v>
      </c>
      <c r="E2263">
        <v>1502088</v>
      </c>
      <c r="F2263" t="s">
        <v>8577</v>
      </c>
      <c r="G2263" t="s">
        <v>8578</v>
      </c>
      <c r="H2263" t="s">
        <v>7857</v>
      </c>
      <c r="I2263" t="s">
        <v>8585</v>
      </c>
      <c r="J2263" t="s">
        <v>8586</v>
      </c>
      <c r="K2263" t="s">
        <v>4107</v>
      </c>
      <c r="L2263" t="s">
        <v>3346</v>
      </c>
      <c r="M2263" t="s">
        <v>3344</v>
      </c>
      <c r="N2263" t="s">
        <v>4323</v>
      </c>
      <c r="O2263" t="s">
        <v>3346</v>
      </c>
      <c r="P2263" t="s">
        <v>3343</v>
      </c>
      <c r="Q2263" t="s">
        <v>3346</v>
      </c>
    </row>
    <row r="2264" spans="1:17" x14ac:dyDescent="0.25">
      <c r="A2264" t="s">
        <v>8196</v>
      </c>
      <c r="B2264" t="s">
        <v>8197</v>
      </c>
      <c r="C2264" t="s">
        <v>8398</v>
      </c>
      <c r="D2264" t="s">
        <v>8399</v>
      </c>
      <c r="E2264">
        <v>1502088</v>
      </c>
      <c r="F2264" t="s">
        <v>8577</v>
      </c>
      <c r="G2264" t="s">
        <v>8578</v>
      </c>
      <c r="H2264" t="s">
        <v>7857</v>
      </c>
      <c r="I2264" t="s">
        <v>8587</v>
      </c>
      <c r="J2264" t="s">
        <v>8588</v>
      </c>
      <c r="K2264" t="s">
        <v>4107</v>
      </c>
      <c r="L2264" t="s">
        <v>3346</v>
      </c>
      <c r="M2264" t="s">
        <v>3344</v>
      </c>
      <c r="N2264" t="s">
        <v>4323</v>
      </c>
      <c r="O2264" t="s">
        <v>3346</v>
      </c>
      <c r="P2264" t="s">
        <v>3343</v>
      </c>
      <c r="Q2264" t="s">
        <v>3346</v>
      </c>
    </row>
    <row r="2265" spans="1:17" x14ac:dyDescent="0.25">
      <c r="A2265" t="s">
        <v>8196</v>
      </c>
      <c r="B2265" t="s">
        <v>8197</v>
      </c>
      <c r="C2265" t="s">
        <v>8398</v>
      </c>
      <c r="D2265" t="s">
        <v>8399</v>
      </c>
      <c r="E2265">
        <v>1502088</v>
      </c>
      <c r="F2265" t="s">
        <v>8577</v>
      </c>
      <c r="G2265" t="s">
        <v>8578</v>
      </c>
      <c r="H2265" t="s">
        <v>7857</v>
      </c>
      <c r="I2265" t="s">
        <v>8589</v>
      </c>
      <c r="J2265" t="s">
        <v>8590</v>
      </c>
      <c r="K2265" t="s">
        <v>3433</v>
      </c>
      <c r="L2265" t="s">
        <v>3346</v>
      </c>
      <c r="M2265" t="s">
        <v>3344</v>
      </c>
      <c r="N2265" t="s">
        <v>4323</v>
      </c>
      <c r="O2265" t="s">
        <v>3346</v>
      </c>
      <c r="P2265" t="s">
        <v>3343</v>
      </c>
      <c r="Q2265" t="s">
        <v>3346</v>
      </c>
    </row>
    <row r="2266" spans="1:17" x14ac:dyDescent="0.25">
      <c r="A2266" t="s">
        <v>8196</v>
      </c>
      <c r="B2266" t="s">
        <v>8197</v>
      </c>
      <c r="C2266" t="s">
        <v>8398</v>
      </c>
      <c r="D2266" t="s">
        <v>8399</v>
      </c>
      <c r="E2266">
        <v>1502088</v>
      </c>
      <c r="F2266" t="s">
        <v>8577</v>
      </c>
      <c r="G2266" t="s">
        <v>8578</v>
      </c>
      <c r="H2266" t="s">
        <v>7857</v>
      </c>
      <c r="I2266" t="s">
        <v>8591</v>
      </c>
      <c r="J2266" t="s">
        <v>8592</v>
      </c>
      <c r="K2266" t="s">
        <v>110</v>
      </c>
      <c r="L2266" t="s">
        <v>3346</v>
      </c>
      <c r="M2266" t="s">
        <v>3344</v>
      </c>
      <c r="N2266" t="s">
        <v>4323</v>
      </c>
      <c r="O2266" t="s">
        <v>3346</v>
      </c>
      <c r="P2266" t="s">
        <v>3343</v>
      </c>
      <c r="Q2266" t="s">
        <v>3346</v>
      </c>
    </row>
    <row r="2267" spans="1:17" x14ac:dyDescent="0.25">
      <c r="A2267" t="s">
        <v>8196</v>
      </c>
      <c r="B2267" t="s">
        <v>8197</v>
      </c>
      <c r="C2267" t="s">
        <v>8398</v>
      </c>
      <c r="D2267" t="s">
        <v>8399</v>
      </c>
      <c r="E2267">
        <v>1502088</v>
      </c>
      <c r="F2267" t="s">
        <v>8577</v>
      </c>
      <c r="G2267" t="s">
        <v>8578</v>
      </c>
      <c r="H2267" t="s">
        <v>7857</v>
      </c>
      <c r="I2267" t="s">
        <v>8593</v>
      </c>
      <c r="J2267" t="s">
        <v>8594</v>
      </c>
      <c r="K2267" t="s">
        <v>110</v>
      </c>
      <c r="L2267" t="s">
        <v>3346</v>
      </c>
      <c r="M2267" t="s">
        <v>3344</v>
      </c>
      <c r="N2267" t="s">
        <v>4323</v>
      </c>
      <c r="O2267" t="s">
        <v>3346</v>
      </c>
      <c r="P2267" t="s">
        <v>3343</v>
      </c>
      <c r="Q2267" t="s">
        <v>3346</v>
      </c>
    </row>
    <row r="2268" spans="1:17" x14ac:dyDescent="0.25">
      <c r="A2268" t="s">
        <v>8196</v>
      </c>
      <c r="B2268" t="s">
        <v>8197</v>
      </c>
      <c r="C2268" t="s">
        <v>8398</v>
      </c>
      <c r="D2268" t="s">
        <v>8399</v>
      </c>
      <c r="E2268">
        <v>1502088</v>
      </c>
      <c r="F2268" t="s">
        <v>8577</v>
      </c>
      <c r="G2268" t="s">
        <v>8578</v>
      </c>
      <c r="H2268" t="s">
        <v>7857</v>
      </c>
      <c r="I2268" t="s">
        <v>8595</v>
      </c>
      <c r="J2268" t="s">
        <v>8596</v>
      </c>
      <c r="K2268" t="s">
        <v>110</v>
      </c>
      <c r="L2268" t="s">
        <v>3346</v>
      </c>
      <c r="M2268" t="s">
        <v>3344</v>
      </c>
      <c r="N2268" t="s">
        <v>4323</v>
      </c>
      <c r="O2268" t="s">
        <v>3346</v>
      </c>
      <c r="P2268" t="s">
        <v>3343</v>
      </c>
      <c r="Q2268" t="s">
        <v>3346</v>
      </c>
    </row>
    <row r="2269" spans="1:17" x14ac:dyDescent="0.25">
      <c r="A2269" t="s">
        <v>8196</v>
      </c>
      <c r="B2269" t="s">
        <v>8197</v>
      </c>
      <c r="C2269" t="s">
        <v>8398</v>
      </c>
      <c r="D2269" t="s">
        <v>8399</v>
      </c>
      <c r="E2269">
        <v>1502088</v>
      </c>
      <c r="F2269" t="s">
        <v>8577</v>
      </c>
      <c r="G2269" t="s">
        <v>8578</v>
      </c>
      <c r="H2269" t="s">
        <v>7857</v>
      </c>
      <c r="I2269" t="s">
        <v>8597</v>
      </c>
      <c r="J2269" t="s">
        <v>8598</v>
      </c>
      <c r="K2269" t="s">
        <v>110</v>
      </c>
      <c r="L2269" t="s">
        <v>3346</v>
      </c>
      <c r="M2269" t="s">
        <v>3344</v>
      </c>
      <c r="N2269" t="s">
        <v>4323</v>
      </c>
      <c r="O2269" t="s">
        <v>3346</v>
      </c>
      <c r="P2269" t="s">
        <v>3343</v>
      </c>
      <c r="Q2269" t="s">
        <v>3346</v>
      </c>
    </row>
    <row r="2270" spans="1:17" x14ac:dyDescent="0.25">
      <c r="A2270" t="s">
        <v>8196</v>
      </c>
      <c r="B2270" t="s">
        <v>8197</v>
      </c>
      <c r="C2270" t="s">
        <v>8398</v>
      </c>
      <c r="D2270" t="s">
        <v>8399</v>
      </c>
      <c r="E2270">
        <v>1502088</v>
      </c>
      <c r="F2270" t="s">
        <v>8577</v>
      </c>
      <c r="G2270" t="s">
        <v>8578</v>
      </c>
      <c r="H2270" t="s">
        <v>7857</v>
      </c>
      <c r="I2270" t="s">
        <v>8599</v>
      </c>
      <c r="J2270" t="s">
        <v>8600</v>
      </c>
      <c r="K2270" t="s">
        <v>110</v>
      </c>
      <c r="L2270" t="s">
        <v>3346</v>
      </c>
      <c r="M2270" t="s">
        <v>3344</v>
      </c>
      <c r="N2270" t="s">
        <v>4323</v>
      </c>
      <c r="O2270" t="s">
        <v>3346</v>
      </c>
      <c r="P2270" t="s">
        <v>3343</v>
      </c>
      <c r="Q2270" t="s">
        <v>3346</v>
      </c>
    </row>
    <row r="2271" spans="1:17" x14ac:dyDescent="0.25">
      <c r="A2271" t="s">
        <v>8196</v>
      </c>
      <c r="B2271" t="s">
        <v>8197</v>
      </c>
      <c r="C2271" t="s">
        <v>8398</v>
      </c>
      <c r="D2271" t="s">
        <v>8399</v>
      </c>
      <c r="E2271">
        <v>1502088</v>
      </c>
      <c r="F2271" t="s">
        <v>8577</v>
      </c>
      <c r="G2271" t="s">
        <v>8578</v>
      </c>
      <c r="H2271" t="s">
        <v>7857</v>
      </c>
      <c r="I2271" t="s">
        <v>8601</v>
      </c>
      <c r="J2271" t="s">
        <v>8602</v>
      </c>
      <c r="K2271" t="s">
        <v>110</v>
      </c>
      <c r="L2271" t="s">
        <v>3346</v>
      </c>
      <c r="M2271" t="s">
        <v>3344</v>
      </c>
      <c r="N2271" t="s">
        <v>4323</v>
      </c>
      <c r="O2271" t="s">
        <v>3346</v>
      </c>
      <c r="P2271" t="s">
        <v>3343</v>
      </c>
      <c r="Q2271" t="s">
        <v>3346</v>
      </c>
    </row>
    <row r="2272" spans="1:17" x14ac:dyDescent="0.25">
      <c r="A2272" t="s">
        <v>8196</v>
      </c>
      <c r="B2272" t="s">
        <v>8197</v>
      </c>
      <c r="C2272" t="s">
        <v>8398</v>
      </c>
      <c r="D2272" t="s">
        <v>8399</v>
      </c>
      <c r="E2272">
        <v>1502088</v>
      </c>
      <c r="F2272" t="s">
        <v>8577</v>
      </c>
      <c r="G2272" t="s">
        <v>8578</v>
      </c>
      <c r="H2272" t="s">
        <v>7857</v>
      </c>
      <c r="I2272" t="s">
        <v>8603</v>
      </c>
      <c r="J2272" t="s">
        <v>8604</v>
      </c>
      <c r="K2272" t="s">
        <v>110</v>
      </c>
      <c r="L2272" t="s">
        <v>3346</v>
      </c>
      <c r="M2272" t="s">
        <v>3344</v>
      </c>
      <c r="N2272" t="s">
        <v>4323</v>
      </c>
      <c r="O2272" t="s">
        <v>3346</v>
      </c>
      <c r="P2272" t="s">
        <v>3343</v>
      </c>
      <c r="Q2272" t="s">
        <v>3346</v>
      </c>
    </row>
    <row r="2273" spans="1:17" x14ac:dyDescent="0.25">
      <c r="A2273" t="s">
        <v>8196</v>
      </c>
      <c r="B2273" t="s">
        <v>8197</v>
      </c>
      <c r="C2273" t="s">
        <v>8398</v>
      </c>
      <c r="D2273" t="s">
        <v>8399</v>
      </c>
      <c r="E2273">
        <v>1502088</v>
      </c>
      <c r="F2273" t="s">
        <v>8577</v>
      </c>
      <c r="G2273" t="s">
        <v>8578</v>
      </c>
      <c r="H2273" t="s">
        <v>7857</v>
      </c>
      <c r="I2273" t="s">
        <v>8605</v>
      </c>
      <c r="J2273" t="s">
        <v>8606</v>
      </c>
      <c r="K2273" t="s">
        <v>110</v>
      </c>
      <c r="L2273" t="s">
        <v>3346</v>
      </c>
      <c r="M2273" t="s">
        <v>3344</v>
      </c>
      <c r="N2273" t="s">
        <v>4323</v>
      </c>
      <c r="O2273" t="s">
        <v>3346</v>
      </c>
      <c r="P2273" t="s">
        <v>3343</v>
      </c>
      <c r="Q2273" t="s">
        <v>3346</v>
      </c>
    </row>
    <row r="2274" spans="1:17" x14ac:dyDescent="0.25">
      <c r="A2274" t="s">
        <v>8196</v>
      </c>
      <c r="B2274" t="s">
        <v>8197</v>
      </c>
      <c r="C2274" t="s">
        <v>8398</v>
      </c>
      <c r="D2274" t="s">
        <v>8399</v>
      </c>
      <c r="E2274">
        <v>1502088</v>
      </c>
      <c r="F2274" t="s">
        <v>8577</v>
      </c>
      <c r="G2274" t="s">
        <v>8578</v>
      </c>
      <c r="H2274" t="s">
        <v>7857</v>
      </c>
      <c r="I2274" t="s">
        <v>8607</v>
      </c>
      <c r="J2274" t="s">
        <v>8608</v>
      </c>
      <c r="K2274" t="s">
        <v>110</v>
      </c>
      <c r="L2274" t="s">
        <v>3346</v>
      </c>
      <c r="M2274" t="s">
        <v>3344</v>
      </c>
      <c r="N2274" t="s">
        <v>4323</v>
      </c>
      <c r="O2274" t="s">
        <v>3346</v>
      </c>
      <c r="P2274" t="s">
        <v>3343</v>
      </c>
      <c r="Q2274" t="s">
        <v>3346</v>
      </c>
    </row>
    <row r="2275" spans="1:17" x14ac:dyDescent="0.25">
      <c r="A2275" t="s">
        <v>8196</v>
      </c>
      <c r="B2275" t="s">
        <v>8197</v>
      </c>
      <c r="C2275" t="s">
        <v>8398</v>
      </c>
      <c r="D2275" t="s">
        <v>8399</v>
      </c>
      <c r="E2275">
        <v>1502088</v>
      </c>
      <c r="F2275" t="s">
        <v>8577</v>
      </c>
      <c r="G2275" t="s">
        <v>8578</v>
      </c>
      <c r="H2275" t="s">
        <v>7857</v>
      </c>
      <c r="I2275" t="s">
        <v>8609</v>
      </c>
      <c r="J2275" t="s">
        <v>8610</v>
      </c>
      <c r="K2275" t="s">
        <v>110</v>
      </c>
      <c r="L2275" t="s">
        <v>3346</v>
      </c>
      <c r="M2275" t="s">
        <v>3344</v>
      </c>
      <c r="N2275" t="s">
        <v>4323</v>
      </c>
      <c r="O2275" t="s">
        <v>3346</v>
      </c>
      <c r="P2275" t="s">
        <v>3343</v>
      </c>
      <c r="Q2275" t="s">
        <v>3346</v>
      </c>
    </row>
    <row r="2276" spans="1:17" x14ac:dyDescent="0.25">
      <c r="A2276" t="s">
        <v>8196</v>
      </c>
      <c r="B2276" t="s">
        <v>8197</v>
      </c>
      <c r="C2276" t="s">
        <v>8398</v>
      </c>
      <c r="D2276" t="s">
        <v>8399</v>
      </c>
      <c r="E2276">
        <v>1502088</v>
      </c>
      <c r="F2276" t="s">
        <v>8577</v>
      </c>
      <c r="G2276" t="s">
        <v>8578</v>
      </c>
      <c r="H2276" t="s">
        <v>7857</v>
      </c>
      <c r="I2276" t="s">
        <v>8611</v>
      </c>
      <c r="J2276" t="s">
        <v>8612</v>
      </c>
      <c r="K2276" t="s">
        <v>110</v>
      </c>
      <c r="L2276" t="s">
        <v>3346</v>
      </c>
      <c r="M2276" t="s">
        <v>3344</v>
      </c>
      <c r="N2276" t="s">
        <v>4323</v>
      </c>
      <c r="O2276" t="s">
        <v>3346</v>
      </c>
      <c r="P2276" t="s">
        <v>3343</v>
      </c>
      <c r="Q2276" t="s">
        <v>3346</v>
      </c>
    </row>
    <row r="2277" spans="1:17" x14ac:dyDescent="0.25">
      <c r="A2277" t="s">
        <v>8196</v>
      </c>
      <c r="B2277" t="s">
        <v>8197</v>
      </c>
      <c r="C2277" t="s">
        <v>8398</v>
      </c>
      <c r="D2277" t="s">
        <v>8399</v>
      </c>
      <c r="E2277">
        <v>1502088</v>
      </c>
      <c r="F2277" t="s">
        <v>8577</v>
      </c>
      <c r="G2277" t="s">
        <v>8578</v>
      </c>
      <c r="H2277" t="s">
        <v>7857</v>
      </c>
      <c r="I2277" t="s">
        <v>8613</v>
      </c>
      <c r="J2277" t="s">
        <v>8614</v>
      </c>
      <c r="K2277" t="s">
        <v>110</v>
      </c>
      <c r="L2277" t="s">
        <v>3346</v>
      </c>
      <c r="M2277" t="s">
        <v>3344</v>
      </c>
      <c r="N2277" t="s">
        <v>4323</v>
      </c>
      <c r="O2277" t="s">
        <v>3346</v>
      </c>
      <c r="P2277" t="s">
        <v>3343</v>
      </c>
      <c r="Q2277" t="s">
        <v>3346</v>
      </c>
    </row>
    <row r="2278" spans="1:17" x14ac:dyDescent="0.25">
      <c r="A2278" t="s">
        <v>8196</v>
      </c>
      <c r="B2278" t="s">
        <v>8197</v>
      </c>
      <c r="C2278" t="s">
        <v>8398</v>
      </c>
      <c r="D2278" t="s">
        <v>8399</v>
      </c>
      <c r="E2278">
        <v>1502088</v>
      </c>
      <c r="F2278" t="s">
        <v>8577</v>
      </c>
      <c r="G2278" t="s">
        <v>8578</v>
      </c>
      <c r="H2278" t="s">
        <v>7857</v>
      </c>
      <c r="I2278" t="s">
        <v>8615</v>
      </c>
      <c r="J2278" t="s">
        <v>8616</v>
      </c>
      <c r="K2278" t="s">
        <v>110</v>
      </c>
      <c r="L2278" t="s">
        <v>3346</v>
      </c>
      <c r="M2278" t="s">
        <v>3344</v>
      </c>
      <c r="N2278" t="s">
        <v>4323</v>
      </c>
      <c r="O2278" t="s">
        <v>3346</v>
      </c>
      <c r="P2278" t="s">
        <v>3343</v>
      </c>
      <c r="Q2278" t="s">
        <v>3346</v>
      </c>
    </row>
    <row r="2279" spans="1:17" x14ac:dyDescent="0.25">
      <c r="A2279" t="s">
        <v>8196</v>
      </c>
      <c r="B2279" t="s">
        <v>8197</v>
      </c>
      <c r="C2279" t="s">
        <v>8398</v>
      </c>
      <c r="D2279" t="s">
        <v>8399</v>
      </c>
      <c r="E2279">
        <v>1502088</v>
      </c>
      <c r="F2279" t="s">
        <v>8577</v>
      </c>
      <c r="G2279" t="s">
        <v>8578</v>
      </c>
      <c r="H2279" t="s">
        <v>7857</v>
      </c>
      <c r="I2279" t="s">
        <v>8617</v>
      </c>
      <c r="J2279" t="s">
        <v>8618</v>
      </c>
      <c r="K2279" t="s">
        <v>110</v>
      </c>
      <c r="L2279" t="s">
        <v>3346</v>
      </c>
      <c r="M2279" t="s">
        <v>3344</v>
      </c>
      <c r="N2279" t="s">
        <v>4323</v>
      </c>
      <c r="O2279" t="s">
        <v>3346</v>
      </c>
      <c r="P2279" t="s">
        <v>3343</v>
      </c>
      <c r="Q2279" t="s">
        <v>3346</v>
      </c>
    </row>
    <row r="2280" spans="1:17" x14ac:dyDescent="0.25">
      <c r="A2280" t="s">
        <v>8196</v>
      </c>
      <c r="B2280" t="s">
        <v>8197</v>
      </c>
      <c r="C2280" t="s">
        <v>8398</v>
      </c>
      <c r="D2280" t="s">
        <v>8399</v>
      </c>
      <c r="E2280">
        <v>1502088</v>
      </c>
      <c r="F2280" t="s">
        <v>8577</v>
      </c>
      <c r="G2280" t="s">
        <v>8578</v>
      </c>
      <c r="H2280" t="s">
        <v>7857</v>
      </c>
      <c r="I2280" t="s">
        <v>8619</v>
      </c>
      <c r="J2280" t="s">
        <v>8620</v>
      </c>
      <c r="K2280" t="s">
        <v>110</v>
      </c>
      <c r="L2280" t="s">
        <v>3346</v>
      </c>
      <c r="M2280" t="s">
        <v>3344</v>
      </c>
      <c r="N2280" t="s">
        <v>4323</v>
      </c>
      <c r="O2280" t="s">
        <v>3346</v>
      </c>
      <c r="P2280" t="s">
        <v>3343</v>
      </c>
      <c r="Q2280" t="s">
        <v>3346</v>
      </c>
    </row>
    <row r="2281" spans="1:17" x14ac:dyDescent="0.25">
      <c r="A2281" t="s">
        <v>8196</v>
      </c>
      <c r="B2281" t="s">
        <v>8197</v>
      </c>
      <c r="C2281" t="s">
        <v>8398</v>
      </c>
      <c r="D2281" t="s">
        <v>8399</v>
      </c>
      <c r="E2281">
        <v>1502088</v>
      </c>
      <c r="F2281" t="s">
        <v>8577</v>
      </c>
      <c r="G2281" t="s">
        <v>8578</v>
      </c>
      <c r="H2281" t="s">
        <v>7857</v>
      </c>
      <c r="I2281" t="s">
        <v>8621</v>
      </c>
      <c r="J2281" t="s">
        <v>8622</v>
      </c>
      <c r="K2281" t="s">
        <v>110</v>
      </c>
      <c r="L2281" t="s">
        <v>3346</v>
      </c>
      <c r="M2281" t="s">
        <v>3344</v>
      </c>
      <c r="N2281" t="s">
        <v>4323</v>
      </c>
      <c r="O2281" t="s">
        <v>3346</v>
      </c>
      <c r="P2281" t="s">
        <v>3343</v>
      </c>
      <c r="Q2281" t="s">
        <v>3346</v>
      </c>
    </row>
    <row r="2282" spans="1:17" x14ac:dyDescent="0.25">
      <c r="A2282" t="s">
        <v>8196</v>
      </c>
      <c r="B2282" t="s">
        <v>8197</v>
      </c>
      <c r="C2282" t="s">
        <v>8398</v>
      </c>
      <c r="D2282" t="s">
        <v>8399</v>
      </c>
      <c r="E2282">
        <v>1502088</v>
      </c>
      <c r="F2282" t="s">
        <v>8577</v>
      </c>
      <c r="G2282" t="s">
        <v>8578</v>
      </c>
      <c r="H2282" t="s">
        <v>7857</v>
      </c>
      <c r="I2282" t="s">
        <v>8623</v>
      </c>
      <c r="J2282" t="s">
        <v>8624</v>
      </c>
      <c r="K2282" t="s">
        <v>110</v>
      </c>
      <c r="L2282" t="s">
        <v>3346</v>
      </c>
      <c r="M2282" t="s">
        <v>3344</v>
      </c>
      <c r="N2282" t="s">
        <v>4323</v>
      </c>
      <c r="O2282" t="s">
        <v>3346</v>
      </c>
      <c r="P2282" t="s">
        <v>3343</v>
      </c>
      <c r="Q2282" t="s">
        <v>3346</v>
      </c>
    </row>
    <row r="2283" spans="1:17" x14ac:dyDescent="0.25">
      <c r="A2283" t="s">
        <v>8196</v>
      </c>
      <c r="B2283" t="s">
        <v>8197</v>
      </c>
      <c r="C2283" t="s">
        <v>8398</v>
      </c>
      <c r="D2283" t="s">
        <v>8399</v>
      </c>
      <c r="E2283">
        <v>1502088</v>
      </c>
      <c r="F2283" t="s">
        <v>8577</v>
      </c>
      <c r="G2283" t="s">
        <v>8578</v>
      </c>
      <c r="H2283" t="s">
        <v>7857</v>
      </c>
      <c r="I2283" t="s">
        <v>8625</v>
      </c>
      <c r="J2283" t="s">
        <v>8626</v>
      </c>
      <c r="K2283" t="s">
        <v>110</v>
      </c>
      <c r="L2283" t="s">
        <v>3346</v>
      </c>
      <c r="M2283" t="s">
        <v>3344</v>
      </c>
      <c r="N2283" t="s">
        <v>4323</v>
      </c>
      <c r="O2283" t="s">
        <v>3346</v>
      </c>
      <c r="P2283" t="s">
        <v>3343</v>
      </c>
      <c r="Q2283" t="s">
        <v>3346</v>
      </c>
    </row>
    <row r="2284" spans="1:17" x14ac:dyDescent="0.25">
      <c r="A2284" t="s">
        <v>8196</v>
      </c>
      <c r="B2284" t="s">
        <v>8197</v>
      </c>
      <c r="C2284" t="s">
        <v>8398</v>
      </c>
      <c r="D2284" t="s">
        <v>8399</v>
      </c>
      <c r="E2284">
        <v>1502088</v>
      </c>
      <c r="F2284" t="s">
        <v>8577</v>
      </c>
      <c r="G2284" t="s">
        <v>8578</v>
      </c>
      <c r="H2284" t="s">
        <v>7857</v>
      </c>
      <c r="I2284" t="s">
        <v>8627</v>
      </c>
      <c r="J2284" t="s">
        <v>8628</v>
      </c>
      <c r="K2284" t="s">
        <v>110</v>
      </c>
      <c r="L2284" t="s">
        <v>3346</v>
      </c>
      <c r="M2284" t="s">
        <v>3344</v>
      </c>
      <c r="N2284" t="s">
        <v>4323</v>
      </c>
      <c r="O2284" t="s">
        <v>3346</v>
      </c>
      <c r="P2284" t="s">
        <v>3343</v>
      </c>
      <c r="Q2284" t="s">
        <v>3346</v>
      </c>
    </row>
    <row r="2285" spans="1:17" x14ac:dyDescent="0.25">
      <c r="A2285" t="s">
        <v>8196</v>
      </c>
      <c r="B2285" t="s">
        <v>8197</v>
      </c>
      <c r="C2285" t="s">
        <v>8398</v>
      </c>
      <c r="D2285" t="s">
        <v>8399</v>
      </c>
      <c r="E2285">
        <v>1502089</v>
      </c>
      <c r="F2285" t="s">
        <v>8629</v>
      </c>
      <c r="G2285" t="s">
        <v>8630</v>
      </c>
      <c r="H2285" t="s">
        <v>7857</v>
      </c>
      <c r="I2285" t="s">
        <v>8631</v>
      </c>
      <c r="J2285" t="s">
        <v>8632</v>
      </c>
      <c r="K2285" t="s">
        <v>110</v>
      </c>
      <c r="L2285" t="s">
        <v>3343</v>
      </c>
      <c r="M2285" t="s">
        <v>3344</v>
      </c>
      <c r="N2285" t="s">
        <v>4323</v>
      </c>
      <c r="O2285" t="s">
        <v>3346</v>
      </c>
      <c r="P2285" t="s">
        <v>3343</v>
      </c>
      <c r="Q2285" t="s">
        <v>3346</v>
      </c>
    </row>
    <row r="2286" spans="1:17" x14ac:dyDescent="0.25">
      <c r="A2286" t="s">
        <v>8196</v>
      </c>
      <c r="B2286" t="s">
        <v>8197</v>
      </c>
      <c r="C2286" t="s">
        <v>8398</v>
      </c>
      <c r="D2286" t="s">
        <v>8399</v>
      </c>
      <c r="E2286">
        <v>1502089</v>
      </c>
      <c r="F2286" t="s">
        <v>8629</v>
      </c>
      <c r="G2286" t="s">
        <v>8630</v>
      </c>
      <c r="H2286" t="s">
        <v>7857</v>
      </c>
      <c r="I2286" t="s">
        <v>8633</v>
      </c>
      <c r="J2286" t="s">
        <v>8634</v>
      </c>
      <c r="K2286" t="s">
        <v>3433</v>
      </c>
      <c r="L2286" t="s">
        <v>3346</v>
      </c>
      <c r="M2286" t="s">
        <v>3344</v>
      </c>
      <c r="N2286" t="s">
        <v>4323</v>
      </c>
      <c r="O2286" t="s">
        <v>3346</v>
      </c>
      <c r="P2286" t="s">
        <v>3343</v>
      </c>
      <c r="Q2286" t="s">
        <v>3346</v>
      </c>
    </row>
    <row r="2287" spans="1:17" x14ac:dyDescent="0.25">
      <c r="A2287" t="s">
        <v>8196</v>
      </c>
      <c r="B2287" t="s">
        <v>8197</v>
      </c>
      <c r="C2287" t="s">
        <v>8398</v>
      </c>
      <c r="D2287" t="s">
        <v>8399</v>
      </c>
      <c r="E2287">
        <v>1502089</v>
      </c>
      <c r="F2287" t="s">
        <v>8629</v>
      </c>
      <c r="G2287" t="s">
        <v>8630</v>
      </c>
      <c r="H2287" t="s">
        <v>7857</v>
      </c>
      <c r="I2287" t="s">
        <v>8635</v>
      </c>
      <c r="J2287" t="s">
        <v>8636</v>
      </c>
      <c r="K2287" t="s">
        <v>4107</v>
      </c>
      <c r="L2287" t="s">
        <v>3346</v>
      </c>
      <c r="M2287" t="s">
        <v>3344</v>
      </c>
      <c r="N2287" t="s">
        <v>4323</v>
      </c>
      <c r="O2287" t="s">
        <v>3346</v>
      </c>
      <c r="P2287" t="s">
        <v>3343</v>
      </c>
      <c r="Q2287" t="s">
        <v>3346</v>
      </c>
    </row>
    <row r="2288" spans="1:17" x14ac:dyDescent="0.25">
      <c r="A2288" t="s">
        <v>8196</v>
      </c>
      <c r="B2288" t="s">
        <v>8197</v>
      </c>
      <c r="C2288" t="s">
        <v>8398</v>
      </c>
      <c r="D2288" t="s">
        <v>8399</v>
      </c>
      <c r="E2288">
        <v>1502089</v>
      </c>
      <c r="F2288" t="s">
        <v>8629</v>
      </c>
      <c r="G2288" t="s">
        <v>8630</v>
      </c>
      <c r="H2288" t="s">
        <v>7857</v>
      </c>
      <c r="I2288" t="s">
        <v>8637</v>
      </c>
      <c r="J2288" t="s">
        <v>8638</v>
      </c>
      <c r="K2288" t="s">
        <v>4107</v>
      </c>
      <c r="L2288" t="s">
        <v>3346</v>
      </c>
      <c r="M2288" t="s">
        <v>3344</v>
      </c>
      <c r="N2288" t="s">
        <v>4323</v>
      </c>
      <c r="O2288" t="s">
        <v>3346</v>
      </c>
      <c r="P2288" t="s">
        <v>3343</v>
      </c>
      <c r="Q2288" t="s">
        <v>3346</v>
      </c>
    </row>
    <row r="2289" spans="1:17" x14ac:dyDescent="0.25">
      <c r="A2289" t="s">
        <v>8196</v>
      </c>
      <c r="B2289" t="s">
        <v>8197</v>
      </c>
      <c r="C2289" t="s">
        <v>8398</v>
      </c>
      <c r="D2289" t="s">
        <v>8399</v>
      </c>
      <c r="E2289">
        <v>1502089</v>
      </c>
      <c r="F2289" t="s">
        <v>8629</v>
      </c>
      <c r="G2289" t="s">
        <v>8630</v>
      </c>
      <c r="H2289" t="s">
        <v>7857</v>
      </c>
      <c r="I2289" t="s">
        <v>8639</v>
      </c>
      <c r="J2289" t="s">
        <v>8640</v>
      </c>
      <c r="K2289" t="s">
        <v>4107</v>
      </c>
      <c r="L2289" t="s">
        <v>3346</v>
      </c>
      <c r="M2289" t="s">
        <v>3344</v>
      </c>
      <c r="N2289" t="s">
        <v>4323</v>
      </c>
      <c r="O2289" t="s">
        <v>3346</v>
      </c>
      <c r="P2289" t="s">
        <v>3343</v>
      </c>
      <c r="Q2289" t="s">
        <v>3346</v>
      </c>
    </row>
    <row r="2290" spans="1:17" x14ac:dyDescent="0.25">
      <c r="A2290" t="s">
        <v>8196</v>
      </c>
      <c r="B2290" t="s">
        <v>8197</v>
      </c>
      <c r="C2290" t="s">
        <v>8398</v>
      </c>
      <c r="D2290" t="s">
        <v>8399</v>
      </c>
      <c r="E2290">
        <v>1502089</v>
      </c>
      <c r="F2290" t="s">
        <v>8629</v>
      </c>
      <c r="G2290" t="s">
        <v>8630</v>
      </c>
      <c r="H2290" t="s">
        <v>7857</v>
      </c>
      <c r="I2290" t="s">
        <v>8641</v>
      </c>
      <c r="J2290" t="s">
        <v>8642</v>
      </c>
      <c r="K2290" t="s">
        <v>3433</v>
      </c>
      <c r="L2290" t="s">
        <v>3346</v>
      </c>
      <c r="M2290" t="s">
        <v>3344</v>
      </c>
      <c r="N2290" t="s">
        <v>4323</v>
      </c>
      <c r="O2290" t="s">
        <v>3346</v>
      </c>
      <c r="P2290" t="s">
        <v>3343</v>
      </c>
      <c r="Q2290" t="s">
        <v>3346</v>
      </c>
    </row>
    <row r="2291" spans="1:17" x14ac:dyDescent="0.25">
      <c r="A2291" t="s">
        <v>8196</v>
      </c>
      <c r="B2291" t="s">
        <v>8197</v>
      </c>
      <c r="C2291" t="s">
        <v>8398</v>
      </c>
      <c r="D2291" t="s">
        <v>8399</v>
      </c>
      <c r="E2291">
        <v>1502089</v>
      </c>
      <c r="F2291" t="s">
        <v>8629</v>
      </c>
      <c r="G2291" t="s">
        <v>8630</v>
      </c>
      <c r="H2291" t="s">
        <v>7857</v>
      </c>
      <c r="I2291" t="s">
        <v>8643</v>
      </c>
      <c r="J2291" t="s">
        <v>8644</v>
      </c>
      <c r="K2291" t="s">
        <v>110</v>
      </c>
      <c r="L2291" t="s">
        <v>3346</v>
      </c>
      <c r="M2291" t="s">
        <v>3344</v>
      </c>
      <c r="N2291" t="s">
        <v>4323</v>
      </c>
      <c r="O2291" t="s">
        <v>3346</v>
      </c>
      <c r="P2291" t="s">
        <v>3343</v>
      </c>
      <c r="Q2291" t="s">
        <v>3346</v>
      </c>
    </row>
    <row r="2292" spans="1:17" x14ac:dyDescent="0.25">
      <c r="A2292" t="s">
        <v>8196</v>
      </c>
      <c r="B2292" t="s">
        <v>8197</v>
      </c>
      <c r="C2292" t="s">
        <v>8398</v>
      </c>
      <c r="D2292" t="s">
        <v>8399</v>
      </c>
      <c r="E2292">
        <v>1502089</v>
      </c>
      <c r="F2292" t="s">
        <v>8629</v>
      </c>
      <c r="G2292" t="s">
        <v>8630</v>
      </c>
      <c r="H2292" t="s">
        <v>7857</v>
      </c>
      <c r="I2292" t="s">
        <v>8645</v>
      </c>
      <c r="J2292" t="s">
        <v>8646</v>
      </c>
      <c r="K2292" t="s">
        <v>110</v>
      </c>
      <c r="L2292" t="s">
        <v>3346</v>
      </c>
      <c r="M2292" t="s">
        <v>3344</v>
      </c>
      <c r="N2292" t="s">
        <v>4323</v>
      </c>
      <c r="O2292" t="s">
        <v>3346</v>
      </c>
      <c r="P2292" t="s">
        <v>3343</v>
      </c>
      <c r="Q2292" t="s">
        <v>3346</v>
      </c>
    </row>
    <row r="2293" spans="1:17" x14ac:dyDescent="0.25">
      <c r="A2293" t="s">
        <v>8196</v>
      </c>
      <c r="B2293" t="s">
        <v>8197</v>
      </c>
      <c r="C2293" t="s">
        <v>8398</v>
      </c>
      <c r="D2293" t="s">
        <v>8399</v>
      </c>
      <c r="E2293">
        <v>1502089</v>
      </c>
      <c r="F2293" t="s">
        <v>8629</v>
      </c>
      <c r="G2293" t="s">
        <v>8630</v>
      </c>
      <c r="H2293" t="s">
        <v>7857</v>
      </c>
      <c r="I2293" t="s">
        <v>8647</v>
      </c>
      <c r="J2293" t="s">
        <v>8648</v>
      </c>
      <c r="K2293" t="s">
        <v>110</v>
      </c>
      <c r="L2293" t="s">
        <v>3346</v>
      </c>
      <c r="M2293" t="s">
        <v>3344</v>
      </c>
      <c r="N2293" t="s">
        <v>4323</v>
      </c>
      <c r="O2293" t="s">
        <v>3346</v>
      </c>
      <c r="P2293" t="s">
        <v>3343</v>
      </c>
      <c r="Q2293" t="s">
        <v>3346</v>
      </c>
    </row>
    <row r="2294" spans="1:17" x14ac:dyDescent="0.25">
      <c r="A2294" t="s">
        <v>8196</v>
      </c>
      <c r="B2294" t="s">
        <v>8197</v>
      </c>
      <c r="C2294" t="s">
        <v>8398</v>
      </c>
      <c r="D2294" t="s">
        <v>8399</v>
      </c>
      <c r="E2294">
        <v>1502089</v>
      </c>
      <c r="F2294" t="s">
        <v>8629</v>
      </c>
      <c r="G2294" t="s">
        <v>8630</v>
      </c>
      <c r="H2294" t="s">
        <v>7857</v>
      </c>
      <c r="I2294" t="s">
        <v>8649</v>
      </c>
      <c r="J2294" t="s">
        <v>8650</v>
      </c>
      <c r="K2294" t="s">
        <v>110</v>
      </c>
      <c r="L2294" t="s">
        <v>3346</v>
      </c>
      <c r="M2294" t="s">
        <v>3344</v>
      </c>
      <c r="N2294" t="s">
        <v>4323</v>
      </c>
      <c r="O2294" t="s">
        <v>3346</v>
      </c>
      <c r="P2294" t="s">
        <v>3343</v>
      </c>
      <c r="Q2294" t="s">
        <v>3346</v>
      </c>
    </row>
    <row r="2295" spans="1:17" x14ac:dyDescent="0.25">
      <c r="A2295" t="s">
        <v>8196</v>
      </c>
      <c r="B2295" t="s">
        <v>8197</v>
      </c>
      <c r="C2295" t="s">
        <v>8398</v>
      </c>
      <c r="D2295" t="s">
        <v>8399</v>
      </c>
      <c r="E2295">
        <v>1502089</v>
      </c>
      <c r="F2295" t="s">
        <v>8629</v>
      </c>
      <c r="G2295" t="s">
        <v>8630</v>
      </c>
      <c r="H2295" t="s">
        <v>7857</v>
      </c>
      <c r="I2295" t="s">
        <v>8651</v>
      </c>
      <c r="J2295" t="s">
        <v>8652</v>
      </c>
      <c r="K2295" t="s">
        <v>110</v>
      </c>
      <c r="L2295" t="s">
        <v>3346</v>
      </c>
      <c r="M2295" t="s">
        <v>3344</v>
      </c>
      <c r="N2295" t="s">
        <v>4323</v>
      </c>
      <c r="O2295" t="s">
        <v>3346</v>
      </c>
      <c r="P2295" t="s">
        <v>3343</v>
      </c>
      <c r="Q2295" t="s">
        <v>3346</v>
      </c>
    </row>
    <row r="2296" spans="1:17" x14ac:dyDescent="0.25">
      <c r="A2296" t="s">
        <v>8196</v>
      </c>
      <c r="B2296" t="s">
        <v>8197</v>
      </c>
      <c r="C2296" t="s">
        <v>8398</v>
      </c>
      <c r="D2296" t="s">
        <v>8399</v>
      </c>
      <c r="E2296">
        <v>1502089</v>
      </c>
      <c r="F2296" t="s">
        <v>8629</v>
      </c>
      <c r="G2296" t="s">
        <v>8630</v>
      </c>
      <c r="H2296" t="s">
        <v>7857</v>
      </c>
      <c r="I2296" t="s">
        <v>8653</v>
      </c>
      <c r="J2296" t="s">
        <v>8654</v>
      </c>
      <c r="K2296" t="s">
        <v>110</v>
      </c>
      <c r="L2296" t="s">
        <v>3346</v>
      </c>
      <c r="M2296" t="s">
        <v>3344</v>
      </c>
      <c r="N2296" t="s">
        <v>4323</v>
      </c>
      <c r="O2296" t="s">
        <v>3346</v>
      </c>
      <c r="P2296" t="s">
        <v>3343</v>
      </c>
      <c r="Q2296" t="s">
        <v>3346</v>
      </c>
    </row>
    <row r="2297" spans="1:17" x14ac:dyDescent="0.25">
      <c r="A2297" t="s">
        <v>8196</v>
      </c>
      <c r="B2297" t="s">
        <v>8197</v>
      </c>
      <c r="C2297" t="s">
        <v>8398</v>
      </c>
      <c r="D2297" t="s">
        <v>8399</v>
      </c>
      <c r="E2297">
        <v>1502089</v>
      </c>
      <c r="F2297" t="s">
        <v>8629</v>
      </c>
      <c r="G2297" t="s">
        <v>8630</v>
      </c>
      <c r="H2297" t="s">
        <v>7857</v>
      </c>
      <c r="I2297" t="s">
        <v>8655</v>
      </c>
      <c r="J2297" t="s">
        <v>8656</v>
      </c>
      <c r="K2297" t="s">
        <v>110</v>
      </c>
      <c r="L2297" t="s">
        <v>3346</v>
      </c>
      <c r="M2297" t="s">
        <v>3344</v>
      </c>
      <c r="N2297" t="s">
        <v>4323</v>
      </c>
      <c r="O2297" t="s">
        <v>3346</v>
      </c>
      <c r="P2297" t="s">
        <v>3343</v>
      </c>
      <c r="Q2297" t="s">
        <v>3346</v>
      </c>
    </row>
    <row r="2298" spans="1:17" x14ac:dyDescent="0.25">
      <c r="A2298" t="s">
        <v>8196</v>
      </c>
      <c r="B2298" t="s">
        <v>8197</v>
      </c>
      <c r="C2298" t="s">
        <v>8398</v>
      </c>
      <c r="D2298" t="s">
        <v>8399</v>
      </c>
      <c r="E2298">
        <v>1502089</v>
      </c>
      <c r="F2298" t="s">
        <v>8629</v>
      </c>
      <c r="G2298" t="s">
        <v>8630</v>
      </c>
      <c r="H2298" t="s">
        <v>7857</v>
      </c>
      <c r="I2298" t="s">
        <v>8657</v>
      </c>
      <c r="J2298" t="s">
        <v>8658</v>
      </c>
      <c r="K2298" t="s">
        <v>110</v>
      </c>
      <c r="L2298" t="s">
        <v>3346</v>
      </c>
      <c r="M2298" t="s">
        <v>3344</v>
      </c>
      <c r="N2298" t="s">
        <v>4323</v>
      </c>
      <c r="O2298" t="s">
        <v>3346</v>
      </c>
      <c r="P2298" t="s">
        <v>3343</v>
      </c>
      <c r="Q2298" t="s">
        <v>3346</v>
      </c>
    </row>
    <row r="2299" spans="1:17" x14ac:dyDescent="0.25">
      <c r="A2299" t="s">
        <v>8196</v>
      </c>
      <c r="B2299" t="s">
        <v>8197</v>
      </c>
      <c r="C2299" t="s">
        <v>8398</v>
      </c>
      <c r="D2299" t="s">
        <v>8399</v>
      </c>
      <c r="E2299">
        <v>1502089</v>
      </c>
      <c r="F2299" t="s">
        <v>8629</v>
      </c>
      <c r="G2299" t="s">
        <v>8630</v>
      </c>
      <c r="H2299" t="s">
        <v>7857</v>
      </c>
      <c r="I2299" t="s">
        <v>8659</v>
      </c>
      <c r="J2299" t="s">
        <v>8660</v>
      </c>
      <c r="K2299" t="s">
        <v>110</v>
      </c>
      <c r="L2299" t="s">
        <v>3346</v>
      </c>
      <c r="M2299" t="s">
        <v>3344</v>
      </c>
      <c r="N2299" t="s">
        <v>4323</v>
      </c>
      <c r="O2299" t="s">
        <v>3346</v>
      </c>
      <c r="P2299" t="s">
        <v>3343</v>
      </c>
      <c r="Q2299" t="s">
        <v>3346</v>
      </c>
    </row>
    <row r="2300" spans="1:17" x14ac:dyDescent="0.25">
      <c r="A2300" t="s">
        <v>8196</v>
      </c>
      <c r="B2300" t="s">
        <v>8197</v>
      </c>
      <c r="C2300" t="s">
        <v>8398</v>
      </c>
      <c r="D2300" t="s">
        <v>8399</v>
      </c>
      <c r="E2300">
        <v>1502089</v>
      </c>
      <c r="F2300" t="s">
        <v>8629</v>
      </c>
      <c r="G2300" t="s">
        <v>8630</v>
      </c>
      <c r="H2300" t="s">
        <v>7857</v>
      </c>
      <c r="I2300" t="s">
        <v>8661</v>
      </c>
      <c r="J2300" t="s">
        <v>8662</v>
      </c>
      <c r="K2300" t="s">
        <v>110</v>
      </c>
      <c r="L2300" t="s">
        <v>3346</v>
      </c>
      <c r="M2300" t="s">
        <v>3344</v>
      </c>
      <c r="N2300" t="s">
        <v>4323</v>
      </c>
      <c r="O2300" t="s">
        <v>3346</v>
      </c>
      <c r="P2300" t="s">
        <v>3343</v>
      </c>
      <c r="Q2300" t="s">
        <v>3346</v>
      </c>
    </row>
    <row r="2301" spans="1:17" x14ac:dyDescent="0.25">
      <c r="A2301" t="s">
        <v>8196</v>
      </c>
      <c r="B2301" t="s">
        <v>8197</v>
      </c>
      <c r="C2301" t="s">
        <v>8398</v>
      </c>
      <c r="D2301" t="s">
        <v>8399</v>
      </c>
      <c r="E2301">
        <v>1502089</v>
      </c>
      <c r="F2301" t="s">
        <v>8629</v>
      </c>
      <c r="G2301" t="s">
        <v>8630</v>
      </c>
      <c r="H2301" t="s">
        <v>7857</v>
      </c>
      <c r="I2301" t="s">
        <v>8663</v>
      </c>
      <c r="J2301" t="s">
        <v>8664</v>
      </c>
      <c r="K2301" t="s">
        <v>110</v>
      </c>
      <c r="L2301" t="s">
        <v>3346</v>
      </c>
      <c r="M2301" t="s">
        <v>3344</v>
      </c>
      <c r="N2301" t="s">
        <v>4323</v>
      </c>
      <c r="O2301" t="s">
        <v>3346</v>
      </c>
      <c r="P2301" t="s">
        <v>3343</v>
      </c>
      <c r="Q2301" t="s">
        <v>3346</v>
      </c>
    </row>
    <row r="2302" spans="1:17" x14ac:dyDescent="0.25">
      <c r="A2302" t="s">
        <v>8196</v>
      </c>
      <c r="B2302" t="s">
        <v>8197</v>
      </c>
      <c r="C2302" t="s">
        <v>8398</v>
      </c>
      <c r="D2302" t="s">
        <v>8399</v>
      </c>
      <c r="E2302">
        <v>1502089</v>
      </c>
      <c r="F2302" t="s">
        <v>8629</v>
      </c>
      <c r="G2302" t="s">
        <v>8630</v>
      </c>
      <c r="H2302" t="s">
        <v>7857</v>
      </c>
      <c r="I2302" t="s">
        <v>8665</v>
      </c>
      <c r="J2302" t="s">
        <v>8666</v>
      </c>
      <c r="K2302" t="s">
        <v>110</v>
      </c>
      <c r="L2302" t="s">
        <v>3346</v>
      </c>
      <c r="M2302" t="s">
        <v>3344</v>
      </c>
      <c r="N2302" t="s">
        <v>4323</v>
      </c>
      <c r="O2302" t="s">
        <v>3346</v>
      </c>
      <c r="P2302" t="s">
        <v>3343</v>
      </c>
      <c r="Q2302" t="s">
        <v>3346</v>
      </c>
    </row>
    <row r="2303" spans="1:17" x14ac:dyDescent="0.25">
      <c r="A2303" t="s">
        <v>8196</v>
      </c>
      <c r="B2303" t="s">
        <v>8197</v>
      </c>
      <c r="C2303" t="s">
        <v>8398</v>
      </c>
      <c r="D2303" t="s">
        <v>8399</v>
      </c>
      <c r="E2303">
        <v>1502089</v>
      </c>
      <c r="F2303" t="s">
        <v>8629</v>
      </c>
      <c r="G2303" t="s">
        <v>8630</v>
      </c>
      <c r="H2303" t="s">
        <v>7857</v>
      </c>
      <c r="I2303" t="s">
        <v>8667</v>
      </c>
      <c r="J2303" t="s">
        <v>8668</v>
      </c>
      <c r="K2303" t="s">
        <v>110</v>
      </c>
      <c r="L2303" t="s">
        <v>3346</v>
      </c>
      <c r="M2303" t="s">
        <v>3344</v>
      </c>
      <c r="N2303" t="s">
        <v>4323</v>
      </c>
      <c r="O2303" t="s">
        <v>3346</v>
      </c>
      <c r="P2303" t="s">
        <v>3343</v>
      </c>
      <c r="Q2303" t="s">
        <v>3346</v>
      </c>
    </row>
    <row r="2304" spans="1:17" x14ac:dyDescent="0.25">
      <c r="A2304" t="s">
        <v>8196</v>
      </c>
      <c r="B2304" t="s">
        <v>8197</v>
      </c>
      <c r="C2304" t="s">
        <v>8398</v>
      </c>
      <c r="D2304" t="s">
        <v>8399</v>
      </c>
      <c r="E2304">
        <v>1502089</v>
      </c>
      <c r="F2304" t="s">
        <v>8629</v>
      </c>
      <c r="G2304" t="s">
        <v>8630</v>
      </c>
      <c r="H2304" t="s">
        <v>7857</v>
      </c>
      <c r="I2304" t="s">
        <v>8669</v>
      </c>
      <c r="J2304" t="s">
        <v>8670</v>
      </c>
      <c r="K2304" t="s">
        <v>110</v>
      </c>
      <c r="L2304" t="s">
        <v>3346</v>
      </c>
      <c r="M2304" t="s">
        <v>3344</v>
      </c>
      <c r="N2304" t="s">
        <v>4323</v>
      </c>
      <c r="O2304" t="s">
        <v>3346</v>
      </c>
      <c r="P2304" t="s">
        <v>3343</v>
      </c>
      <c r="Q2304" t="s">
        <v>3346</v>
      </c>
    </row>
    <row r="2305" spans="1:17" x14ac:dyDescent="0.25">
      <c r="A2305" t="s">
        <v>8196</v>
      </c>
      <c r="B2305" t="s">
        <v>8197</v>
      </c>
      <c r="C2305" t="s">
        <v>8398</v>
      </c>
      <c r="D2305" t="s">
        <v>8399</v>
      </c>
      <c r="E2305">
        <v>1502089</v>
      </c>
      <c r="F2305" t="s">
        <v>8629</v>
      </c>
      <c r="G2305" t="s">
        <v>8630</v>
      </c>
      <c r="H2305" t="s">
        <v>7857</v>
      </c>
      <c r="I2305" t="s">
        <v>8671</v>
      </c>
      <c r="J2305" t="s">
        <v>8672</v>
      </c>
      <c r="K2305" t="s">
        <v>110</v>
      </c>
      <c r="L2305" t="s">
        <v>3346</v>
      </c>
      <c r="M2305" t="s">
        <v>3344</v>
      </c>
      <c r="N2305" t="s">
        <v>4323</v>
      </c>
      <c r="O2305" t="s">
        <v>3346</v>
      </c>
      <c r="P2305" t="s">
        <v>3343</v>
      </c>
      <c r="Q2305" t="s">
        <v>3346</v>
      </c>
    </row>
    <row r="2306" spans="1:17" x14ac:dyDescent="0.25">
      <c r="A2306" t="s">
        <v>8196</v>
      </c>
      <c r="B2306" t="s">
        <v>8197</v>
      </c>
      <c r="C2306" t="s">
        <v>8398</v>
      </c>
      <c r="D2306" t="s">
        <v>8399</v>
      </c>
      <c r="E2306">
        <v>1502089</v>
      </c>
      <c r="F2306" t="s">
        <v>8629</v>
      </c>
      <c r="G2306" t="s">
        <v>8630</v>
      </c>
      <c r="H2306" t="s">
        <v>7857</v>
      </c>
      <c r="I2306" t="s">
        <v>8673</v>
      </c>
      <c r="J2306" t="s">
        <v>8674</v>
      </c>
      <c r="K2306" t="s">
        <v>110</v>
      </c>
      <c r="L2306" t="s">
        <v>3346</v>
      </c>
      <c r="M2306" t="s">
        <v>3344</v>
      </c>
      <c r="N2306" t="s">
        <v>4323</v>
      </c>
      <c r="O2306" t="s">
        <v>3346</v>
      </c>
      <c r="P2306" t="s">
        <v>3343</v>
      </c>
      <c r="Q2306" t="s">
        <v>3346</v>
      </c>
    </row>
    <row r="2307" spans="1:17" x14ac:dyDescent="0.25">
      <c r="A2307" t="s">
        <v>8196</v>
      </c>
      <c r="B2307" t="s">
        <v>8197</v>
      </c>
      <c r="C2307" t="s">
        <v>8398</v>
      </c>
      <c r="D2307" t="s">
        <v>8399</v>
      </c>
      <c r="E2307">
        <v>1502089</v>
      </c>
      <c r="F2307" t="s">
        <v>8629</v>
      </c>
      <c r="G2307" t="s">
        <v>8630</v>
      </c>
      <c r="H2307" t="s">
        <v>7857</v>
      </c>
      <c r="I2307" t="s">
        <v>8675</v>
      </c>
      <c r="J2307" t="s">
        <v>8676</v>
      </c>
      <c r="K2307" t="s">
        <v>110</v>
      </c>
      <c r="L2307" t="s">
        <v>3346</v>
      </c>
      <c r="M2307" t="s">
        <v>3344</v>
      </c>
      <c r="N2307" t="s">
        <v>4323</v>
      </c>
      <c r="O2307" t="s">
        <v>3346</v>
      </c>
      <c r="P2307" t="s">
        <v>3343</v>
      </c>
      <c r="Q2307" t="s">
        <v>3346</v>
      </c>
    </row>
    <row r="2308" spans="1:17" x14ac:dyDescent="0.25">
      <c r="A2308" t="s">
        <v>8196</v>
      </c>
      <c r="B2308" t="s">
        <v>8197</v>
      </c>
      <c r="C2308" t="s">
        <v>8398</v>
      </c>
      <c r="D2308" t="s">
        <v>8399</v>
      </c>
      <c r="E2308">
        <v>1502089</v>
      </c>
      <c r="F2308" t="s">
        <v>8629</v>
      </c>
      <c r="G2308" t="s">
        <v>8630</v>
      </c>
      <c r="H2308" t="s">
        <v>7857</v>
      </c>
      <c r="I2308" t="s">
        <v>8677</v>
      </c>
      <c r="J2308" t="s">
        <v>8678</v>
      </c>
      <c r="K2308" t="s">
        <v>110</v>
      </c>
      <c r="L2308" t="s">
        <v>3346</v>
      </c>
      <c r="M2308" t="s">
        <v>3344</v>
      </c>
      <c r="N2308" t="s">
        <v>4323</v>
      </c>
      <c r="O2308" t="s">
        <v>3346</v>
      </c>
      <c r="P2308" t="s">
        <v>3343</v>
      </c>
      <c r="Q2308" t="s">
        <v>3346</v>
      </c>
    </row>
    <row r="2309" spans="1:17" x14ac:dyDescent="0.25">
      <c r="A2309" t="s">
        <v>8196</v>
      </c>
      <c r="B2309" t="s">
        <v>8197</v>
      </c>
      <c r="C2309" t="s">
        <v>8398</v>
      </c>
      <c r="D2309" t="s">
        <v>8399</v>
      </c>
      <c r="E2309">
        <v>1502089</v>
      </c>
      <c r="F2309" t="s">
        <v>8629</v>
      </c>
      <c r="G2309" t="s">
        <v>8630</v>
      </c>
      <c r="H2309" t="s">
        <v>7857</v>
      </c>
      <c r="I2309" t="s">
        <v>8679</v>
      </c>
      <c r="J2309" t="s">
        <v>8680</v>
      </c>
      <c r="K2309" t="s">
        <v>110</v>
      </c>
      <c r="L2309" t="s">
        <v>3346</v>
      </c>
      <c r="M2309" t="s">
        <v>3344</v>
      </c>
      <c r="N2309" t="s">
        <v>4323</v>
      </c>
      <c r="O2309" t="s">
        <v>3346</v>
      </c>
      <c r="P2309" t="s">
        <v>3343</v>
      </c>
      <c r="Q2309" t="s">
        <v>3346</v>
      </c>
    </row>
    <row r="2310" spans="1:17" x14ac:dyDescent="0.25">
      <c r="A2310" t="s">
        <v>8196</v>
      </c>
      <c r="B2310" t="s">
        <v>8197</v>
      </c>
      <c r="C2310" t="s">
        <v>8398</v>
      </c>
      <c r="D2310" t="s">
        <v>8399</v>
      </c>
      <c r="E2310">
        <v>1502090</v>
      </c>
      <c r="F2310" t="s">
        <v>8681</v>
      </c>
      <c r="G2310" t="s">
        <v>8682</v>
      </c>
      <c r="H2310" t="s">
        <v>7857</v>
      </c>
      <c r="I2310" t="s">
        <v>8683</v>
      </c>
      <c r="J2310" t="s">
        <v>8684</v>
      </c>
      <c r="K2310" t="s">
        <v>110</v>
      </c>
      <c r="L2310" t="s">
        <v>3343</v>
      </c>
      <c r="M2310" t="s">
        <v>3344</v>
      </c>
      <c r="N2310" t="s">
        <v>4323</v>
      </c>
      <c r="O2310" t="s">
        <v>3346</v>
      </c>
      <c r="P2310" t="s">
        <v>3343</v>
      </c>
      <c r="Q2310" t="s">
        <v>3346</v>
      </c>
    </row>
    <row r="2311" spans="1:17" x14ac:dyDescent="0.25">
      <c r="A2311" t="s">
        <v>8196</v>
      </c>
      <c r="B2311" t="s">
        <v>8197</v>
      </c>
      <c r="C2311" t="s">
        <v>8398</v>
      </c>
      <c r="D2311" t="s">
        <v>8399</v>
      </c>
      <c r="E2311">
        <v>1502090</v>
      </c>
      <c r="F2311" t="s">
        <v>8681</v>
      </c>
      <c r="G2311" t="s">
        <v>8682</v>
      </c>
      <c r="H2311" t="s">
        <v>7857</v>
      </c>
      <c r="I2311" t="s">
        <v>8685</v>
      </c>
      <c r="J2311" t="s">
        <v>8686</v>
      </c>
      <c r="K2311" t="s">
        <v>110</v>
      </c>
      <c r="L2311" t="s">
        <v>3346</v>
      </c>
      <c r="M2311" t="s">
        <v>3344</v>
      </c>
      <c r="N2311" t="s">
        <v>4323</v>
      </c>
      <c r="O2311" t="s">
        <v>3346</v>
      </c>
      <c r="P2311" t="s">
        <v>3343</v>
      </c>
      <c r="Q2311" t="s">
        <v>3346</v>
      </c>
    </row>
    <row r="2312" spans="1:17" x14ac:dyDescent="0.25">
      <c r="A2312" t="s">
        <v>8196</v>
      </c>
      <c r="B2312" t="s">
        <v>8197</v>
      </c>
      <c r="C2312" t="s">
        <v>8398</v>
      </c>
      <c r="D2312" t="s">
        <v>8399</v>
      </c>
      <c r="E2312">
        <v>1502090</v>
      </c>
      <c r="F2312" t="s">
        <v>8681</v>
      </c>
      <c r="G2312" t="s">
        <v>8682</v>
      </c>
      <c r="H2312" t="s">
        <v>7857</v>
      </c>
      <c r="I2312" t="s">
        <v>8687</v>
      </c>
      <c r="J2312" t="s">
        <v>8688</v>
      </c>
      <c r="K2312" t="s">
        <v>110</v>
      </c>
      <c r="L2312" t="s">
        <v>3346</v>
      </c>
      <c r="M2312" t="s">
        <v>3344</v>
      </c>
      <c r="N2312" t="s">
        <v>4323</v>
      </c>
      <c r="O2312" t="s">
        <v>3346</v>
      </c>
      <c r="P2312" t="s">
        <v>3343</v>
      </c>
      <c r="Q2312" t="s">
        <v>3346</v>
      </c>
    </row>
    <row r="2313" spans="1:17" x14ac:dyDescent="0.25">
      <c r="A2313" t="s">
        <v>8196</v>
      </c>
      <c r="B2313" t="s">
        <v>8197</v>
      </c>
      <c r="C2313" t="s">
        <v>8398</v>
      </c>
      <c r="D2313" t="s">
        <v>8399</v>
      </c>
      <c r="E2313">
        <v>1502090</v>
      </c>
      <c r="F2313" t="s">
        <v>8681</v>
      </c>
      <c r="G2313" t="s">
        <v>8682</v>
      </c>
      <c r="H2313" t="s">
        <v>7857</v>
      </c>
      <c r="I2313" t="s">
        <v>8689</v>
      </c>
      <c r="J2313" t="s">
        <v>8690</v>
      </c>
      <c r="K2313" t="s">
        <v>4107</v>
      </c>
      <c r="L2313" t="s">
        <v>3346</v>
      </c>
      <c r="M2313" t="s">
        <v>3344</v>
      </c>
      <c r="N2313" t="s">
        <v>4323</v>
      </c>
      <c r="O2313" t="s">
        <v>3346</v>
      </c>
      <c r="P2313" t="s">
        <v>3343</v>
      </c>
      <c r="Q2313" t="s">
        <v>3346</v>
      </c>
    </row>
    <row r="2314" spans="1:17" x14ac:dyDescent="0.25">
      <c r="A2314" t="s">
        <v>8196</v>
      </c>
      <c r="B2314" t="s">
        <v>8197</v>
      </c>
      <c r="C2314" t="s">
        <v>8398</v>
      </c>
      <c r="D2314" t="s">
        <v>8399</v>
      </c>
      <c r="E2314">
        <v>1502090</v>
      </c>
      <c r="F2314" t="s">
        <v>8681</v>
      </c>
      <c r="G2314" t="s">
        <v>8682</v>
      </c>
      <c r="H2314" t="s">
        <v>7857</v>
      </c>
      <c r="I2314" t="s">
        <v>8691</v>
      </c>
      <c r="J2314" t="s">
        <v>8692</v>
      </c>
      <c r="K2314" t="s">
        <v>110</v>
      </c>
      <c r="L2314" t="s">
        <v>3346</v>
      </c>
      <c r="M2314" t="s">
        <v>3344</v>
      </c>
      <c r="N2314" t="s">
        <v>4323</v>
      </c>
      <c r="O2314" t="s">
        <v>3346</v>
      </c>
      <c r="P2314" t="s">
        <v>3343</v>
      </c>
      <c r="Q2314" t="s">
        <v>3346</v>
      </c>
    </row>
    <row r="2315" spans="1:17" x14ac:dyDescent="0.25">
      <c r="A2315" t="s">
        <v>8196</v>
      </c>
      <c r="B2315" t="s">
        <v>8197</v>
      </c>
      <c r="C2315" t="s">
        <v>8398</v>
      </c>
      <c r="D2315" t="s">
        <v>8399</v>
      </c>
      <c r="E2315">
        <v>1502090</v>
      </c>
      <c r="F2315" t="s">
        <v>8681</v>
      </c>
      <c r="G2315" t="s">
        <v>8682</v>
      </c>
      <c r="H2315" t="s">
        <v>7857</v>
      </c>
      <c r="I2315" t="s">
        <v>8693</v>
      </c>
      <c r="J2315" t="s">
        <v>8694</v>
      </c>
      <c r="K2315" t="s">
        <v>110</v>
      </c>
      <c r="L2315" t="s">
        <v>3346</v>
      </c>
      <c r="M2315" t="s">
        <v>3344</v>
      </c>
      <c r="N2315" t="s">
        <v>4323</v>
      </c>
      <c r="O2315" t="s">
        <v>3346</v>
      </c>
      <c r="P2315" t="s">
        <v>3343</v>
      </c>
      <c r="Q2315" t="s">
        <v>3346</v>
      </c>
    </row>
    <row r="2316" spans="1:17" x14ac:dyDescent="0.25">
      <c r="A2316" t="s">
        <v>8196</v>
      </c>
      <c r="B2316" t="s">
        <v>8197</v>
      </c>
      <c r="C2316" t="s">
        <v>8398</v>
      </c>
      <c r="D2316" t="s">
        <v>8399</v>
      </c>
      <c r="E2316">
        <v>1502090</v>
      </c>
      <c r="F2316" t="s">
        <v>8681</v>
      </c>
      <c r="G2316" t="s">
        <v>8682</v>
      </c>
      <c r="H2316" t="s">
        <v>7857</v>
      </c>
      <c r="I2316" t="s">
        <v>8695</v>
      </c>
      <c r="J2316" t="s">
        <v>8696</v>
      </c>
      <c r="K2316" t="s">
        <v>110</v>
      </c>
      <c r="L2316" t="s">
        <v>3346</v>
      </c>
      <c r="M2316" t="s">
        <v>3344</v>
      </c>
      <c r="N2316" t="s">
        <v>4323</v>
      </c>
      <c r="O2316" t="s">
        <v>3346</v>
      </c>
      <c r="P2316" t="s">
        <v>3343</v>
      </c>
      <c r="Q2316" t="s">
        <v>3346</v>
      </c>
    </row>
    <row r="2317" spans="1:17" x14ac:dyDescent="0.25">
      <c r="A2317" t="s">
        <v>8196</v>
      </c>
      <c r="B2317" t="s">
        <v>8197</v>
      </c>
      <c r="C2317" t="s">
        <v>8398</v>
      </c>
      <c r="D2317" t="s">
        <v>8399</v>
      </c>
      <c r="E2317">
        <v>1502090</v>
      </c>
      <c r="F2317" t="s">
        <v>8681</v>
      </c>
      <c r="G2317" t="s">
        <v>8682</v>
      </c>
      <c r="H2317" t="s">
        <v>7857</v>
      </c>
      <c r="I2317" t="s">
        <v>8697</v>
      </c>
      <c r="J2317" t="s">
        <v>8698</v>
      </c>
      <c r="K2317" t="s">
        <v>110</v>
      </c>
      <c r="L2317" t="s">
        <v>3346</v>
      </c>
      <c r="M2317" t="s">
        <v>3344</v>
      </c>
      <c r="N2317" t="s">
        <v>4323</v>
      </c>
      <c r="O2317" t="s">
        <v>3346</v>
      </c>
      <c r="P2317" t="s">
        <v>3343</v>
      </c>
      <c r="Q2317" t="s">
        <v>3346</v>
      </c>
    </row>
    <row r="2318" spans="1:17" x14ac:dyDescent="0.25">
      <c r="A2318" t="s">
        <v>8196</v>
      </c>
      <c r="B2318" t="s">
        <v>8197</v>
      </c>
      <c r="C2318" t="s">
        <v>8398</v>
      </c>
      <c r="D2318" t="s">
        <v>8399</v>
      </c>
      <c r="E2318">
        <v>1502090</v>
      </c>
      <c r="F2318" t="s">
        <v>8681</v>
      </c>
      <c r="G2318" t="s">
        <v>8682</v>
      </c>
      <c r="H2318" t="s">
        <v>7857</v>
      </c>
      <c r="I2318" t="s">
        <v>8699</v>
      </c>
      <c r="J2318" t="s">
        <v>8700</v>
      </c>
      <c r="K2318" t="s">
        <v>110</v>
      </c>
      <c r="L2318" t="s">
        <v>3346</v>
      </c>
      <c r="M2318" t="s">
        <v>3344</v>
      </c>
      <c r="N2318" t="s">
        <v>4323</v>
      </c>
      <c r="O2318" t="s">
        <v>3346</v>
      </c>
      <c r="P2318" t="s">
        <v>3343</v>
      </c>
      <c r="Q2318" t="s">
        <v>3346</v>
      </c>
    </row>
    <row r="2319" spans="1:17" x14ac:dyDescent="0.25">
      <c r="A2319" t="s">
        <v>8196</v>
      </c>
      <c r="B2319" t="s">
        <v>8197</v>
      </c>
      <c r="C2319" t="s">
        <v>8398</v>
      </c>
      <c r="D2319" t="s">
        <v>8399</v>
      </c>
      <c r="E2319">
        <v>1502090</v>
      </c>
      <c r="F2319" t="s">
        <v>8681</v>
      </c>
      <c r="G2319" t="s">
        <v>8682</v>
      </c>
      <c r="H2319" t="s">
        <v>7857</v>
      </c>
      <c r="I2319" t="s">
        <v>8701</v>
      </c>
      <c r="J2319" t="s">
        <v>8702</v>
      </c>
      <c r="K2319" t="s">
        <v>110</v>
      </c>
      <c r="L2319" t="s">
        <v>3346</v>
      </c>
      <c r="M2319" t="s">
        <v>3344</v>
      </c>
      <c r="N2319" t="s">
        <v>4323</v>
      </c>
      <c r="O2319" t="s">
        <v>3346</v>
      </c>
      <c r="P2319" t="s">
        <v>3343</v>
      </c>
      <c r="Q2319" t="s">
        <v>3346</v>
      </c>
    </row>
    <row r="2320" spans="1:17" x14ac:dyDescent="0.25">
      <c r="A2320" t="s">
        <v>8196</v>
      </c>
      <c r="B2320" t="s">
        <v>8197</v>
      </c>
      <c r="C2320" t="s">
        <v>8398</v>
      </c>
      <c r="D2320" t="s">
        <v>8399</v>
      </c>
      <c r="E2320">
        <v>1502090</v>
      </c>
      <c r="F2320" t="s">
        <v>8681</v>
      </c>
      <c r="G2320" t="s">
        <v>8682</v>
      </c>
      <c r="H2320" t="s">
        <v>7857</v>
      </c>
      <c r="I2320" t="s">
        <v>8703</v>
      </c>
      <c r="J2320" t="s">
        <v>8704</v>
      </c>
      <c r="K2320" t="s">
        <v>110</v>
      </c>
      <c r="L2320" t="s">
        <v>3346</v>
      </c>
      <c r="M2320" t="s">
        <v>3344</v>
      </c>
      <c r="N2320" t="s">
        <v>4323</v>
      </c>
      <c r="O2320" t="s">
        <v>3346</v>
      </c>
      <c r="P2320" t="s">
        <v>3343</v>
      </c>
      <c r="Q2320" t="s">
        <v>3346</v>
      </c>
    </row>
    <row r="2321" spans="1:17" x14ac:dyDescent="0.25">
      <c r="A2321" t="s">
        <v>8196</v>
      </c>
      <c r="B2321" t="s">
        <v>8197</v>
      </c>
      <c r="C2321" t="s">
        <v>8398</v>
      </c>
      <c r="D2321" t="s">
        <v>8399</v>
      </c>
      <c r="E2321">
        <v>1502090</v>
      </c>
      <c r="F2321" t="s">
        <v>8681</v>
      </c>
      <c r="G2321" t="s">
        <v>8682</v>
      </c>
      <c r="H2321" t="s">
        <v>7857</v>
      </c>
      <c r="I2321" t="s">
        <v>8705</v>
      </c>
      <c r="J2321" t="s">
        <v>8706</v>
      </c>
      <c r="K2321" t="s">
        <v>110</v>
      </c>
      <c r="L2321" t="s">
        <v>3346</v>
      </c>
      <c r="M2321" t="s">
        <v>3344</v>
      </c>
      <c r="N2321" t="s">
        <v>4323</v>
      </c>
      <c r="O2321" t="s">
        <v>3346</v>
      </c>
      <c r="P2321" t="s">
        <v>3343</v>
      </c>
      <c r="Q2321" t="s">
        <v>3346</v>
      </c>
    </row>
    <row r="2322" spans="1:17" x14ac:dyDescent="0.25">
      <c r="A2322" t="s">
        <v>8196</v>
      </c>
      <c r="B2322" t="s">
        <v>8197</v>
      </c>
      <c r="C2322" t="s">
        <v>8398</v>
      </c>
      <c r="D2322" t="s">
        <v>8399</v>
      </c>
      <c r="E2322">
        <v>1502090</v>
      </c>
      <c r="F2322" t="s">
        <v>8681</v>
      </c>
      <c r="G2322" t="s">
        <v>8682</v>
      </c>
      <c r="H2322" t="s">
        <v>7857</v>
      </c>
      <c r="I2322" t="s">
        <v>8707</v>
      </c>
      <c r="J2322" t="s">
        <v>8708</v>
      </c>
      <c r="K2322" t="s">
        <v>110</v>
      </c>
      <c r="L2322" t="s">
        <v>3346</v>
      </c>
      <c r="M2322" t="s">
        <v>3344</v>
      </c>
      <c r="N2322" t="s">
        <v>4323</v>
      </c>
      <c r="O2322" t="s">
        <v>3346</v>
      </c>
      <c r="P2322" t="s">
        <v>3343</v>
      </c>
      <c r="Q2322" t="s">
        <v>3346</v>
      </c>
    </row>
    <row r="2323" spans="1:17" x14ac:dyDescent="0.25">
      <c r="A2323" t="s">
        <v>8196</v>
      </c>
      <c r="B2323" t="s">
        <v>8197</v>
      </c>
      <c r="C2323" t="s">
        <v>8398</v>
      </c>
      <c r="D2323" t="s">
        <v>8399</v>
      </c>
      <c r="E2323">
        <v>1502090</v>
      </c>
      <c r="F2323" t="s">
        <v>8681</v>
      </c>
      <c r="G2323" t="s">
        <v>8682</v>
      </c>
      <c r="H2323" t="s">
        <v>7857</v>
      </c>
      <c r="I2323" t="s">
        <v>8709</v>
      </c>
      <c r="J2323" t="s">
        <v>8710</v>
      </c>
      <c r="K2323" t="s">
        <v>110</v>
      </c>
      <c r="L2323" t="s">
        <v>3346</v>
      </c>
      <c r="M2323" t="s">
        <v>3344</v>
      </c>
      <c r="N2323" t="s">
        <v>4323</v>
      </c>
      <c r="O2323" t="s">
        <v>3346</v>
      </c>
      <c r="P2323" t="s">
        <v>3343</v>
      </c>
      <c r="Q2323" t="s">
        <v>3346</v>
      </c>
    </row>
    <row r="2324" spans="1:17" x14ac:dyDescent="0.25">
      <c r="A2324" t="s">
        <v>8196</v>
      </c>
      <c r="B2324" t="s">
        <v>8197</v>
      </c>
      <c r="C2324" t="s">
        <v>8398</v>
      </c>
      <c r="D2324" t="s">
        <v>8399</v>
      </c>
      <c r="E2324">
        <v>1502090</v>
      </c>
      <c r="F2324" t="s">
        <v>8681</v>
      </c>
      <c r="G2324" t="s">
        <v>8682</v>
      </c>
      <c r="H2324" t="s">
        <v>7857</v>
      </c>
      <c r="I2324" t="s">
        <v>8711</v>
      </c>
      <c r="J2324" t="s">
        <v>8712</v>
      </c>
      <c r="K2324" t="s">
        <v>110</v>
      </c>
      <c r="L2324" t="s">
        <v>3346</v>
      </c>
      <c r="M2324" t="s">
        <v>3344</v>
      </c>
      <c r="N2324" t="s">
        <v>4323</v>
      </c>
      <c r="O2324" t="s">
        <v>3346</v>
      </c>
      <c r="P2324" t="s">
        <v>3343</v>
      </c>
      <c r="Q2324" t="s">
        <v>3346</v>
      </c>
    </row>
    <row r="2325" spans="1:17" x14ac:dyDescent="0.25">
      <c r="A2325" t="s">
        <v>8196</v>
      </c>
      <c r="B2325" t="s">
        <v>8197</v>
      </c>
      <c r="C2325" t="s">
        <v>8398</v>
      </c>
      <c r="D2325" t="s">
        <v>8399</v>
      </c>
      <c r="E2325">
        <v>1502090</v>
      </c>
      <c r="F2325" t="s">
        <v>8681</v>
      </c>
      <c r="G2325" t="s">
        <v>8682</v>
      </c>
      <c r="H2325" t="s">
        <v>7857</v>
      </c>
      <c r="I2325" t="s">
        <v>8713</v>
      </c>
      <c r="J2325" t="s">
        <v>8714</v>
      </c>
      <c r="K2325" t="s">
        <v>110</v>
      </c>
      <c r="L2325" t="s">
        <v>3346</v>
      </c>
      <c r="M2325" t="s">
        <v>3344</v>
      </c>
      <c r="N2325" t="s">
        <v>4323</v>
      </c>
      <c r="O2325" t="s">
        <v>3346</v>
      </c>
      <c r="P2325" t="s">
        <v>3343</v>
      </c>
      <c r="Q2325" t="s">
        <v>3346</v>
      </c>
    </row>
    <row r="2326" spans="1:17" x14ac:dyDescent="0.25">
      <c r="A2326" t="s">
        <v>8196</v>
      </c>
      <c r="B2326" t="s">
        <v>8197</v>
      </c>
      <c r="C2326" t="s">
        <v>8398</v>
      </c>
      <c r="D2326" t="s">
        <v>8399</v>
      </c>
      <c r="E2326">
        <v>1502090</v>
      </c>
      <c r="F2326" t="s">
        <v>8681</v>
      </c>
      <c r="G2326" t="s">
        <v>8682</v>
      </c>
      <c r="H2326" t="s">
        <v>7857</v>
      </c>
      <c r="I2326" t="s">
        <v>8715</v>
      </c>
      <c r="J2326" t="s">
        <v>8716</v>
      </c>
      <c r="K2326" t="s">
        <v>110</v>
      </c>
      <c r="L2326" t="s">
        <v>3346</v>
      </c>
      <c r="M2326" t="s">
        <v>3344</v>
      </c>
      <c r="N2326" t="s">
        <v>4323</v>
      </c>
      <c r="O2326" t="s">
        <v>3346</v>
      </c>
      <c r="P2326" t="s">
        <v>3343</v>
      </c>
      <c r="Q2326" t="s">
        <v>3346</v>
      </c>
    </row>
    <row r="2327" spans="1:17" x14ac:dyDescent="0.25">
      <c r="A2327" t="s">
        <v>8196</v>
      </c>
      <c r="B2327" t="s">
        <v>8197</v>
      </c>
      <c r="C2327" t="s">
        <v>8398</v>
      </c>
      <c r="D2327" t="s">
        <v>8399</v>
      </c>
      <c r="E2327">
        <v>1502090</v>
      </c>
      <c r="F2327" t="s">
        <v>8681</v>
      </c>
      <c r="G2327" t="s">
        <v>8682</v>
      </c>
      <c r="H2327" t="s">
        <v>7857</v>
      </c>
      <c r="I2327" t="s">
        <v>8717</v>
      </c>
      <c r="J2327" t="s">
        <v>8718</v>
      </c>
      <c r="K2327" t="s">
        <v>110</v>
      </c>
      <c r="L2327" t="s">
        <v>3346</v>
      </c>
      <c r="M2327" t="s">
        <v>3344</v>
      </c>
      <c r="N2327" t="s">
        <v>4323</v>
      </c>
      <c r="O2327" t="s">
        <v>3346</v>
      </c>
      <c r="P2327" t="s">
        <v>3343</v>
      </c>
      <c r="Q2327" t="s">
        <v>3346</v>
      </c>
    </row>
    <row r="2328" spans="1:17" x14ac:dyDescent="0.25">
      <c r="A2328" t="s">
        <v>8196</v>
      </c>
      <c r="B2328" t="s">
        <v>8197</v>
      </c>
      <c r="C2328" t="s">
        <v>8398</v>
      </c>
      <c r="D2328" t="s">
        <v>8399</v>
      </c>
      <c r="E2328">
        <v>1502090</v>
      </c>
      <c r="F2328" t="s">
        <v>8681</v>
      </c>
      <c r="G2328" t="s">
        <v>8682</v>
      </c>
      <c r="H2328" t="s">
        <v>7857</v>
      </c>
      <c r="I2328" t="s">
        <v>8719</v>
      </c>
      <c r="J2328" t="s">
        <v>8720</v>
      </c>
      <c r="K2328" t="s">
        <v>110</v>
      </c>
      <c r="L2328" t="s">
        <v>3346</v>
      </c>
      <c r="M2328" t="s">
        <v>3344</v>
      </c>
      <c r="N2328" t="s">
        <v>4323</v>
      </c>
      <c r="O2328" t="s">
        <v>3346</v>
      </c>
      <c r="P2328" t="s">
        <v>3343</v>
      </c>
      <c r="Q2328" t="s">
        <v>3346</v>
      </c>
    </row>
    <row r="2329" spans="1:17" x14ac:dyDescent="0.25">
      <c r="A2329" t="s">
        <v>8196</v>
      </c>
      <c r="B2329" t="s">
        <v>8197</v>
      </c>
      <c r="C2329" t="s">
        <v>8398</v>
      </c>
      <c r="D2329" t="s">
        <v>8399</v>
      </c>
      <c r="E2329">
        <v>1502090</v>
      </c>
      <c r="F2329" t="s">
        <v>8681</v>
      </c>
      <c r="G2329" t="s">
        <v>8682</v>
      </c>
      <c r="H2329" t="s">
        <v>7857</v>
      </c>
      <c r="I2329" t="s">
        <v>8721</v>
      </c>
      <c r="J2329" t="s">
        <v>8722</v>
      </c>
      <c r="K2329" t="s">
        <v>110</v>
      </c>
      <c r="L2329" t="s">
        <v>3346</v>
      </c>
      <c r="M2329" t="s">
        <v>3344</v>
      </c>
      <c r="N2329" t="s">
        <v>4323</v>
      </c>
      <c r="O2329" t="s">
        <v>3346</v>
      </c>
      <c r="P2329" t="s">
        <v>3343</v>
      </c>
      <c r="Q2329" t="s">
        <v>3346</v>
      </c>
    </row>
    <row r="2330" spans="1:17" x14ac:dyDescent="0.25">
      <c r="A2330" t="s">
        <v>8196</v>
      </c>
      <c r="B2330" t="s">
        <v>8197</v>
      </c>
      <c r="C2330" t="s">
        <v>8398</v>
      </c>
      <c r="D2330" t="s">
        <v>8399</v>
      </c>
      <c r="E2330">
        <v>1502090</v>
      </c>
      <c r="F2330" t="s">
        <v>8681</v>
      </c>
      <c r="G2330" t="s">
        <v>8682</v>
      </c>
      <c r="H2330" t="s">
        <v>7857</v>
      </c>
      <c r="I2330" t="s">
        <v>8723</v>
      </c>
      <c r="J2330" t="s">
        <v>8724</v>
      </c>
      <c r="K2330" t="s">
        <v>110</v>
      </c>
      <c r="L2330" t="s">
        <v>3346</v>
      </c>
      <c r="M2330" t="s">
        <v>3344</v>
      </c>
      <c r="N2330" t="s">
        <v>4323</v>
      </c>
      <c r="O2330" t="s">
        <v>3346</v>
      </c>
      <c r="P2330" t="s">
        <v>3343</v>
      </c>
      <c r="Q2330" t="s">
        <v>3346</v>
      </c>
    </row>
    <row r="2331" spans="1:17" x14ac:dyDescent="0.25">
      <c r="A2331" t="s">
        <v>8196</v>
      </c>
      <c r="B2331" t="s">
        <v>8197</v>
      </c>
      <c r="C2331" t="s">
        <v>8398</v>
      </c>
      <c r="D2331" t="s">
        <v>8399</v>
      </c>
      <c r="E2331">
        <v>1502090</v>
      </c>
      <c r="F2331" t="s">
        <v>8681</v>
      </c>
      <c r="G2331" t="s">
        <v>8682</v>
      </c>
      <c r="H2331" t="s">
        <v>7857</v>
      </c>
      <c r="I2331" t="s">
        <v>8725</v>
      </c>
      <c r="J2331" t="s">
        <v>8726</v>
      </c>
      <c r="K2331" t="s">
        <v>110</v>
      </c>
      <c r="L2331" t="s">
        <v>3346</v>
      </c>
      <c r="M2331" t="s">
        <v>3344</v>
      </c>
      <c r="N2331" t="s">
        <v>4323</v>
      </c>
      <c r="O2331" t="s">
        <v>3346</v>
      </c>
      <c r="P2331" t="s">
        <v>3343</v>
      </c>
      <c r="Q2331" t="s">
        <v>3346</v>
      </c>
    </row>
    <row r="2332" spans="1:17" x14ac:dyDescent="0.25">
      <c r="A2332" t="s">
        <v>8196</v>
      </c>
      <c r="B2332" t="s">
        <v>8197</v>
      </c>
      <c r="C2332" t="s">
        <v>8398</v>
      </c>
      <c r="D2332" t="s">
        <v>8399</v>
      </c>
      <c r="E2332">
        <v>1502090</v>
      </c>
      <c r="F2332" t="s">
        <v>8681</v>
      </c>
      <c r="G2332" t="s">
        <v>8682</v>
      </c>
      <c r="H2332" t="s">
        <v>7857</v>
      </c>
      <c r="I2332" t="s">
        <v>8727</v>
      </c>
      <c r="J2332" t="s">
        <v>8728</v>
      </c>
      <c r="K2332" t="s">
        <v>110</v>
      </c>
      <c r="L2332" t="s">
        <v>3346</v>
      </c>
      <c r="M2332" t="s">
        <v>3344</v>
      </c>
      <c r="N2332" t="s">
        <v>4323</v>
      </c>
      <c r="O2332" t="s">
        <v>3346</v>
      </c>
      <c r="P2332" t="s">
        <v>3343</v>
      </c>
      <c r="Q2332" t="s">
        <v>3346</v>
      </c>
    </row>
    <row r="2333" spans="1:17" x14ac:dyDescent="0.25">
      <c r="A2333" t="s">
        <v>8196</v>
      </c>
      <c r="B2333" t="s">
        <v>8197</v>
      </c>
      <c r="C2333" t="s">
        <v>8398</v>
      </c>
      <c r="D2333" t="s">
        <v>8399</v>
      </c>
      <c r="E2333">
        <v>1502090</v>
      </c>
      <c r="F2333" t="s">
        <v>8681</v>
      </c>
      <c r="G2333" t="s">
        <v>8682</v>
      </c>
      <c r="H2333" t="s">
        <v>7857</v>
      </c>
      <c r="I2333" t="s">
        <v>8729</v>
      </c>
      <c r="J2333" t="s">
        <v>8730</v>
      </c>
      <c r="K2333" t="s">
        <v>110</v>
      </c>
      <c r="L2333" t="s">
        <v>3346</v>
      </c>
      <c r="M2333" t="s">
        <v>3344</v>
      </c>
      <c r="N2333" t="s">
        <v>4323</v>
      </c>
      <c r="O2333" t="s">
        <v>3346</v>
      </c>
      <c r="P2333" t="s">
        <v>3343</v>
      </c>
      <c r="Q2333" t="s">
        <v>3346</v>
      </c>
    </row>
    <row r="2334" spans="1:17" x14ac:dyDescent="0.25">
      <c r="A2334" t="s">
        <v>8196</v>
      </c>
      <c r="B2334" t="s">
        <v>8197</v>
      </c>
      <c r="C2334" t="s">
        <v>8398</v>
      </c>
      <c r="D2334" t="s">
        <v>8399</v>
      </c>
      <c r="E2334">
        <v>1502091</v>
      </c>
      <c r="F2334" t="s">
        <v>8731</v>
      </c>
      <c r="G2334" t="s">
        <v>8732</v>
      </c>
      <c r="H2334" t="s">
        <v>7857</v>
      </c>
      <c r="I2334" t="s">
        <v>8733</v>
      </c>
      <c r="J2334" t="s">
        <v>8731</v>
      </c>
      <c r="K2334" t="s">
        <v>110</v>
      </c>
      <c r="L2334" t="s">
        <v>3343</v>
      </c>
      <c r="M2334" t="s">
        <v>3344</v>
      </c>
      <c r="N2334" t="s">
        <v>4323</v>
      </c>
      <c r="O2334" t="s">
        <v>3346</v>
      </c>
      <c r="P2334" t="s">
        <v>3343</v>
      </c>
      <c r="Q2334" t="s">
        <v>3346</v>
      </c>
    </row>
    <row r="2335" spans="1:17" x14ac:dyDescent="0.25">
      <c r="A2335" t="s">
        <v>8196</v>
      </c>
      <c r="B2335" t="s">
        <v>8197</v>
      </c>
      <c r="C2335" t="s">
        <v>8398</v>
      </c>
      <c r="D2335" t="s">
        <v>8399</v>
      </c>
      <c r="E2335">
        <v>1502091</v>
      </c>
      <c r="F2335" t="s">
        <v>8731</v>
      </c>
      <c r="G2335" t="s">
        <v>8732</v>
      </c>
      <c r="H2335" t="s">
        <v>7857</v>
      </c>
      <c r="I2335" t="s">
        <v>8734</v>
      </c>
      <c r="J2335" t="s">
        <v>8735</v>
      </c>
      <c r="K2335" t="s">
        <v>110</v>
      </c>
      <c r="L2335" t="s">
        <v>3346</v>
      </c>
      <c r="M2335" t="s">
        <v>3344</v>
      </c>
      <c r="N2335" t="s">
        <v>4323</v>
      </c>
      <c r="O2335" t="s">
        <v>3346</v>
      </c>
      <c r="P2335" t="s">
        <v>3343</v>
      </c>
      <c r="Q2335" t="s">
        <v>3346</v>
      </c>
    </row>
    <row r="2336" spans="1:17" x14ac:dyDescent="0.25">
      <c r="A2336" t="s">
        <v>8196</v>
      </c>
      <c r="B2336" t="s">
        <v>8197</v>
      </c>
      <c r="C2336" t="s">
        <v>8398</v>
      </c>
      <c r="D2336" t="s">
        <v>8399</v>
      </c>
      <c r="E2336">
        <v>1502091</v>
      </c>
      <c r="F2336" t="s">
        <v>8731</v>
      </c>
      <c r="G2336" t="s">
        <v>8732</v>
      </c>
      <c r="H2336" t="s">
        <v>7857</v>
      </c>
      <c r="I2336" t="s">
        <v>8736</v>
      </c>
      <c r="J2336" t="s">
        <v>8737</v>
      </c>
      <c r="K2336" t="s">
        <v>110</v>
      </c>
      <c r="L2336" t="s">
        <v>3346</v>
      </c>
      <c r="M2336" t="s">
        <v>3344</v>
      </c>
      <c r="N2336" t="s">
        <v>4323</v>
      </c>
      <c r="O2336" t="s">
        <v>3346</v>
      </c>
      <c r="P2336" t="s">
        <v>3343</v>
      </c>
      <c r="Q2336" t="s">
        <v>3346</v>
      </c>
    </row>
    <row r="2337" spans="1:17" x14ac:dyDescent="0.25">
      <c r="A2337" t="s">
        <v>8196</v>
      </c>
      <c r="B2337" t="s">
        <v>8197</v>
      </c>
      <c r="C2337" t="s">
        <v>8398</v>
      </c>
      <c r="D2337" t="s">
        <v>8399</v>
      </c>
      <c r="E2337">
        <v>1502091</v>
      </c>
      <c r="F2337" t="s">
        <v>8731</v>
      </c>
      <c r="G2337" t="s">
        <v>8732</v>
      </c>
      <c r="H2337" t="s">
        <v>7857</v>
      </c>
      <c r="I2337" t="s">
        <v>8738</v>
      </c>
      <c r="J2337" t="s">
        <v>8739</v>
      </c>
      <c r="K2337" t="s">
        <v>4107</v>
      </c>
      <c r="L2337" t="s">
        <v>3346</v>
      </c>
      <c r="M2337" t="s">
        <v>3344</v>
      </c>
      <c r="N2337" t="s">
        <v>4323</v>
      </c>
      <c r="O2337" t="s">
        <v>3346</v>
      </c>
      <c r="P2337" t="s">
        <v>3343</v>
      </c>
      <c r="Q2337" t="s">
        <v>3346</v>
      </c>
    </row>
    <row r="2338" spans="1:17" x14ac:dyDescent="0.25">
      <c r="A2338" t="s">
        <v>8196</v>
      </c>
      <c r="B2338" t="s">
        <v>8197</v>
      </c>
      <c r="C2338" t="s">
        <v>8398</v>
      </c>
      <c r="D2338" t="s">
        <v>8399</v>
      </c>
      <c r="E2338">
        <v>1502091</v>
      </c>
      <c r="F2338" t="s">
        <v>8731</v>
      </c>
      <c r="G2338" t="s">
        <v>8732</v>
      </c>
      <c r="H2338" t="s">
        <v>7857</v>
      </c>
      <c r="I2338" t="s">
        <v>8740</v>
      </c>
      <c r="J2338" t="s">
        <v>8741</v>
      </c>
      <c r="K2338" t="s">
        <v>110</v>
      </c>
      <c r="L2338" t="s">
        <v>3346</v>
      </c>
      <c r="M2338" t="s">
        <v>3344</v>
      </c>
      <c r="N2338" t="s">
        <v>4323</v>
      </c>
      <c r="O2338" t="s">
        <v>3346</v>
      </c>
      <c r="P2338" t="s">
        <v>3343</v>
      </c>
      <c r="Q2338" t="s">
        <v>3346</v>
      </c>
    </row>
    <row r="2339" spans="1:17" x14ac:dyDescent="0.25">
      <c r="A2339" t="s">
        <v>8196</v>
      </c>
      <c r="B2339" t="s">
        <v>8197</v>
      </c>
      <c r="C2339" t="s">
        <v>8398</v>
      </c>
      <c r="D2339" t="s">
        <v>8399</v>
      </c>
      <c r="E2339">
        <v>1502091</v>
      </c>
      <c r="F2339" t="s">
        <v>8731</v>
      </c>
      <c r="G2339" t="s">
        <v>8732</v>
      </c>
      <c r="H2339" t="s">
        <v>7857</v>
      </c>
      <c r="I2339" t="s">
        <v>8742</v>
      </c>
      <c r="J2339" t="s">
        <v>8743</v>
      </c>
      <c r="K2339" t="s">
        <v>110</v>
      </c>
      <c r="L2339" t="s">
        <v>3346</v>
      </c>
      <c r="M2339" t="s">
        <v>3344</v>
      </c>
      <c r="N2339" t="s">
        <v>4323</v>
      </c>
      <c r="O2339" t="s">
        <v>3346</v>
      </c>
      <c r="P2339" t="s">
        <v>3343</v>
      </c>
      <c r="Q2339" t="s">
        <v>3346</v>
      </c>
    </row>
    <row r="2340" spans="1:17" x14ac:dyDescent="0.25">
      <c r="A2340" t="s">
        <v>8196</v>
      </c>
      <c r="B2340" t="s">
        <v>8197</v>
      </c>
      <c r="C2340" t="s">
        <v>8398</v>
      </c>
      <c r="D2340" t="s">
        <v>8399</v>
      </c>
      <c r="E2340">
        <v>1502091</v>
      </c>
      <c r="F2340" t="s">
        <v>8731</v>
      </c>
      <c r="G2340" t="s">
        <v>8732</v>
      </c>
      <c r="H2340" t="s">
        <v>7857</v>
      </c>
      <c r="I2340" t="s">
        <v>8744</v>
      </c>
      <c r="J2340" t="s">
        <v>8745</v>
      </c>
      <c r="K2340" t="s">
        <v>110</v>
      </c>
      <c r="L2340" t="s">
        <v>3346</v>
      </c>
      <c r="M2340" t="s">
        <v>3344</v>
      </c>
      <c r="N2340" t="s">
        <v>4323</v>
      </c>
      <c r="O2340" t="s">
        <v>3346</v>
      </c>
      <c r="P2340" t="s">
        <v>3343</v>
      </c>
      <c r="Q2340" t="s">
        <v>3346</v>
      </c>
    </row>
    <row r="2341" spans="1:17" x14ac:dyDescent="0.25">
      <c r="A2341" t="s">
        <v>8196</v>
      </c>
      <c r="B2341" t="s">
        <v>8197</v>
      </c>
      <c r="C2341" t="s">
        <v>8398</v>
      </c>
      <c r="D2341" t="s">
        <v>8399</v>
      </c>
      <c r="E2341">
        <v>1502091</v>
      </c>
      <c r="F2341" t="s">
        <v>8731</v>
      </c>
      <c r="G2341" t="s">
        <v>8732</v>
      </c>
      <c r="H2341" t="s">
        <v>7857</v>
      </c>
      <c r="I2341" t="s">
        <v>8746</v>
      </c>
      <c r="J2341" t="s">
        <v>8747</v>
      </c>
      <c r="K2341" t="s">
        <v>110</v>
      </c>
      <c r="L2341" t="s">
        <v>3346</v>
      </c>
      <c r="M2341" t="s">
        <v>3344</v>
      </c>
      <c r="N2341" t="s">
        <v>4323</v>
      </c>
      <c r="O2341" t="s">
        <v>3346</v>
      </c>
      <c r="P2341" t="s">
        <v>3343</v>
      </c>
      <c r="Q2341" t="s">
        <v>3346</v>
      </c>
    </row>
    <row r="2342" spans="1:17" x14ac:dyDescent="0.25">
      <c r="A2342" t="s">
        <v>8196</v>
      </c>
      <c r="B2342" t="s">
        <v>8197</v>
      </c>
      <c r="C2342" t="s">
        <v>8398</v>
      </c>
      <c r="D2342" t="s">
        <v>8399</v>
      </c>
      <c r="E2342">
        <v>1502091</v>
      </c>
      <c r="F2342" t="s">
        <v>8731</v>
      </c>
      <c r="G2342" t="s">
        <v>8732</v>
      </c>
      <c r="H2342" t="s">
        <v>7857</v>
      </c>
      <c r="I2342" t="s">
        <v>8748</v>
      </c>
      <c r="J2342" t="s">
        <v>8749</v>
      </c>
      <c r="K2342" t="s">
        <v>110</v>
      </c>
      <c r="L2342" t="s">
        <v>3346</v>
      </c>
      <c r="M2342" t="s">
        <v>3344</v>
      </c>
      <c r="N2342" t="s">
        <v>4323</v>
      </c>
      <c r="O2342" t="s">
        <v>3346</v>
      </c>
      <c r="P2342" t="s">
        <v>3343</v>
      </c>
      <c r="Q2342" t="s">
        <v>3346</v>
      </c>
    </row>
    <row r="2343" spans="1:17" x14ac:dyDescent="0.25">
      <c r="A2343" t="s">
        <v>8196</v>
      </c>
      <c r="B2343" t="s">
        <v>8197</v>
      </c>
      <c r="C2343" t="s">
        <v>8398</v>
      </c>
      <c r="D2343" t="s">
        <v>8399</v>
      </c>
      <c r="E2343">
        <v>1502091</v>
      </c>
      <c r="F2343" t="s">
        <v>8731</v>
      </c>
      <c r="G2343" t="s">
        <v>8732</v>
      </c>
      <c r="H2343" t="s">
        <v>7857</v>
      </c>
      <c r="I2343" t="s">
        <v>8750</v>
      </c>
      <c r="J2343" t="s">
        <v>8751</v>
      </c>
      <c r="K2343" t="s">
        <v>110</v>
      </c>
      <c r="L2343" t="s">
        <v>3346</v>
      </c>
      <c r="M2343" t="s">
        <v>3344</v>
      </c>
      <c r="N2343" t="s">
        <v>4323</v>
      </c>
      <c r="O2343" t="s">
        <v>3346</v>
      </c>
      <c r="P2343" t="s">
        <v>3343</v>
      </c>
      <c r="Q2343" t="s">
        <v>3346</v>
      </c>
    </row>
    <row r="2344" spans="1:17" x14ac:dyDescent="0.25">
      <c r="A2344" t="s">
        <v>8196</v>
      </c>
      <c r="B2344" t="s">
        <v>8197</v>
      </c>
      <c r="C2344" t="s">
        <v>8398</v>
      </c>
      <c r="D2344" t="s">
        <v>8399</v>
      </c>
      <c r="E2344">
        <v>1502091</v>
      </c>
      <c r="F2344" t="s">
        <v>8731</v>
      </c>
      <c r="G2344" t="s">
        <v>8732</v>
      </c>
      <c r="H2344" t="s">
        <v>7857</v>
      </c>
      <c r="I2344" t="s">
        <v>8752</v>
      </c>
      <c r="J2344" t="s">
        <v>8753</v>
      </c>
      <c r="K2344" t="s">
        <v>110</v>
      </c>
      <c r="L2344" t="s">
        <v>3346</v>
      </c>
      <c r="M2344" t="s">
        <v>3344</v>
      </c>
      <c r="N2344" t="s">
        <v>4323</v>
      </c>
      <c r="O2344" t="s">
        <v>3346</v>
      </c>
      <c r="P2344" t="s">
        <v>3343</v>
      </c>
      <c r="Q2344" t="s">
        <v>3346</v>
      </c>
    </row>
    <row r="2345" spans="1:17" x14ac:dyDescent="0.25">
      <c r="A2345" t="s">
        <v>8196</v>
      </c>
      <c r="B2345" t="s">
        <v>8197</v>
      </c>
      <c r="C2345" t="s">
        <v>8398</v>
      </c>
      <c r="D2345" t="s">
        <v>8399</v>
      </c>
      <c r="E2345">
        <v>1502091</v>
      </c>
      <c r="F2345" t="s">
        <v>8731</v>
      </c>
      <c r="G2345" t="s">
        <v>8732</v>
      </c>
      <c r="H2345" t="s">
        <v>7857</v>
      </c>
      <c r="I2345" t="s">
        <v>8754</v>
      </c>
      <c r="J2345" t="s">
        <v>8755</v>
      </c>
      <c r="K2345" t="s">
        <v>110</v>
      </c>
      <c r="L2345" t="s">
        <v>3346</v>
      </c>
      <c r="M2345" t="s">
        <v>3344</v>
      </c>
      <c r="N2345" t="s">
        <v>4323</v>
      </c>
      <c r="O2345" t="s">
        <v>3346</v>
      </c>
      <c r="P2345" t="s">
        <v>3343</v>
      </c>
      <c r="Q2345" t="s">
        <v>3346</v>
      </c>
    </row>
    <row r="2346" spans="1:17" x14ac:dyDescent="0.25">
      <c r="A2346" t="s">
        <v>8196</v>
      </c>
      <c r="B2346" t="s">
        <v>8197</v>
      </c>
      <c r="C2346" t="s">
        <v>8398</v>
      </c>
      <c r="D2346" t="s">
        <v>8399</v>
      </c>
      <c r="E2346">
        <v>1502091</v>
      </c>
      <c r="F2346" t="s">
        <v>8731</v>
      </c>
      <c r="G2346" t="s">
        <v>8732</v>
      </c>
      <c r="H2346" t="s">
        <v>7857</v>
      </c>
      <c r="I2346" t="s">
        <v>8756</v>
      </c>
      <c r="J2346" t="s">
        <v>8757</v>
      </c>
      <c r="K2346" t="s">
        <v>110</v>
      </c>
      <c r="L2346" t="s">
        <v>3346</v>
      </c>
      <c r="M2346" t="s">
        <v>3344</v>
      </c>
      <c r="N2346" t="s">
        <v>4323</v>
      </c>
      <c r="O2346" t="s">
        <v>3346</v>
      </c>
      <c r="P2346" t="s">
        <v>3343</v>
      </c>
      <c r="Q2346" t="s">
        <v>3346</v>
      </c>
    </row>
    <row r="2347" spans="1:17" x14ac:dyDescent="0.25">
      <c r="A2347" t="s">
        <v>8196</v>
      </c>
      <c r="B2347" t="s">
        <v>8197</v>
      </c>
      <c r="C2347" t="s">
        <v>8398</v>
      </c>
      <c r="D2347" t="s">
        <v>8399</v>
      </c>
      <c r="E2347">
        <v>1502091</v>
      </c>
      <c r="F2347" t="s">
        <v>8731</v>
      </c>
      <c r="G2347" t="s">
        <v>8732</v>
      </c>
      <c r="H2347" t="s">
        <v>7857</v>
      </c>
      <c r="I2347" t="s">
        <v>8758</v>
      </c>
      <c r="J2347" t="s">
        <v>8759</v>
      </c>
      <c r="K2347" t="s">
        <v>110</v>
      </c>
      <c r="L2347" t="s">
        <v>3346</v>
      </c>
      <c r="M2347" t="s">
        <v>3344</v>
      </c>
      <c r="N2347" t="s">
        <v>4323</v>
      </c>
      <c r="O2347" t="s">
        <v>3346</v>
      </c>
      <c r="P2347" t="s">
        <v>3343</v>
      </c>
      <c r="Q2347" t="s">
        <v>3346</v>
      </c>
    </row>
    <row r="2348" spans="1:17" x14ac:dyDescent="0.25">
      <c r="A2348" t="s">
        <v>8196</v>
      </c>
      <c r="B2348" t="s">
        <v>8197</v>
      </c>
      <c r="C2348" t="s">
        <v>8398</v>
      </c>
      <c r="D2348" t="s">
        <v>8399</v>
      </c>
      <c r="E2348">
        <v>1502091</v>
      </c>
      <c r="F2348" t="s">
        <v>8731</v>
      </c>
      <c r="G2348" t="s">
        <v>8732</v>
      </c>
      <c r="H2348" t="s">
        <v>7857</v>
      </c>
      <c r="I2348" t="s">
        <v>8760</v>
      </c>
      <c r="J2348" t="s">
        <v>8761</v>
      </c>
      <c r="K2348" t="s">
        <v>110</v>
      </c>
      <c r="L2348" t="s">
        <v>3346</v>
      </c>
      <c r="M2348" t="s">
        <v>3344</v>
      </c>
      <c r="N2348" t="s">
        <v>4323</v>
      </c>
      <c r="O2348" t="s">
        <v>3346</v>
      </c>
      <c r="P2348" t="s">
        <v>3343</v>
      </c>
      <c r="Q2348" t="s">
        <v>3346</v>
      </c>
    </row>
    <row r="2349" spans="1:17" x14ac:dyDescent="0.25">
      <c r="A2349" t="s">
        <v>8196</v>
      </c>
      <c r="B2349" t="s">
        <v>8197</v>
      </c>
      <c r="C2349" t="s">
        <v>8398</v>
      </c>
      <c r="D2349" t="s">
        <v>8399</v>
      </c>
      <c r="E2349">
        <v>1502091</v>
      </c>
      <c r="F2349" t="s">
        <v>8731</v>
      </c>
      <c r="G2349" t="s">
        <v>8732</v>
      </c>
      <c r="H2349" t="s">
        <v>7857</v>
      </c>
      <c r="I2349" t="s">
        <v>8762</v>
      </c>
      <c r="J2349" t="s">
        <v>8763</v>
      </c>
      <c r="K2349" t="s">
        <v>110</v>
      </c>
      <c r="L2349" t="s">
        <v>3346</v>
      </c>
      <c r="M2349" t="s">
        <v>3344</v>
      </c>
      <c r="N2349" t="s">
        <v>4323</v>
      </c>
      <c r="O2349" t="s">
        <v>3346</v>
      </c>
      <c r="P2349" t="s">
        <v>3343</v>
      </c>
      <c r="Q2349" t="s">
        <v>3346</v>
      </c>
    </row>
    <row r="2350" spans="1:17" x14ac:dyDescent="0.25">
      <c r="A2350" t="s">
        <v>8196</v>
      </c>
      <c r="B2350" t="s">
        <v>8197</v>
      </c>
      <c r="C2350" t="s">
        <v>8398</v>
      </c>
      <c r="D2350" t="s">
        <v>8399</v>
      </c>
      <c r="E2350">
        <v>1502091</v>
      </c>
      <c r="F2350" t="s">
        <v>8731</v>
      </c>
      <c r="G2350" t="s">
        <v>8732</v>
      </c>
      <c r="H2350" t="s">
        <v>7857</v>
      </c>
      <c r="I2350" t="s">
        <v>8764</v>
      </c>
      <c r="J2350" t="s">
        <v>8765</v>
      </c>
      <c r="K2350" t="s">
        <v>110</v>
      </c>
      <c r="L2350" t="s">
        <v>3346</v>
      </c>
      <c r="M2350" t="s">
        <v>3344</v>
      </c>
      <c r="N2350" t="s">
        <v>4323</v>
      </c>
      <c r="O2350" t="s">
        <v>3346</v>
      </c>
      <c r="P2350" t="s">
        <v>3343</v>
      </c>
      <c r="Q2350" t="s">
        <v>3346</v>
      </c>
    </row>
    <row r="2351" spans="1:17" x14ac:dyDescent="0.25">
      <c r="A2351" t="s">
        <v>8196</v>
      </c>
      <c r="B2351" t="s">
        <v>8197</v>
      </c>
      <c r="C2351" t="s">
        <v>8398</v>
      </c>
      <c r="D2351" t="s">
        <v>8399</v>
      </c>
      <c r="E2351">
        <v>1502091</v>
      </c>
      <c r="F2351" t="s">
        <v>8731</v>
      </c>
      <c r="G2351" t="s">
        <v>8732</v>
      </c>
      <c r="H2351" t="s">
        <v>7857</v>
      </c>
      <c r="I2351" t="s">
        <v>8766</v>
      </c>
      <c r="J2351" t="s">
        <v>8767</v>
      </c>
      <c r="K2351" t="s">
        <v>110</v>
      </c>
      <c r="L2351" t="s">
        <v>3346</v>
      </c>
      <c r="M2351" t="s">
        <v>3344</v>
      </c>
      <c r="N2351" t="s">
        <v>4323</v>
      </c>
      <c r="O2351" t="s">
        <v>3346</v>
      </c>
      <c r="P2351" t="s">
        <v>3343</v>
      </c>
      <c r="Q2351" t="s">
        <v>3346</v>
      </c>
    </row>
    <row r="2352" spans="1:17" x14ac:dyDescent="0.25">
      <c r="A2352" t="s">
        <v>8196</v>
      </c>
      <c r="B2352" t="s">
        <v>8197</v>
      </c>
      <c r="C2352" t="s">
        <v>8398</v>
      </c>
      <c r="D2352" t="s">
        <v>8399</v>
      </c>
      <c r="E2352">
        <v>1502091</v>
      </c>
      <c r="F2352" t="s">
        <v>8731</v>
      </c>
      <c r="G2352" t="s">
        <v>8732</v>
      </c>
      <c r="H2352" t="s">
        <v>7857</v>
      </c>
      <c r="I2352" t="s">
        <v>8768</v>
      </c>
      <c r="J2352" t="s">
        <v>8769</v>
      </c>
      <c r="K2352" t="s">
        <v>110</v>
      </c>
      <c r="L2352" t="s">
        <v>3346</v>
      </c>
      <c r="M2352" t="s">
        <v>3344</v>
      </c>
      <c r="N2352" t="s">
        <v>4323</v>
      </c>
      <c r="O2352" t="s">
        <v>3346</v>
      </c>
      <c r="P2352" t="s">
        <v>3343</v>
      </c>
      <c r="Q2352" t="s">
        <v>3346</v>
      </c>
    </row>
    <row r="2353" spans="1:17" x14ac:dyDescent="0.25">
      <c r="A2353" t="s">
        <v>8196</v>
      </c>
      <c r="B2353" t="s">
        <v>8197</v>
      </c>
      <c r="C2353" t="s">
        <v>8398</v>
      </c>
      <c r="D2353" t="s">
        <v>8399</v>
      </c>
      <c r="E2353">
        <v>1502092</v>
      </c>
      <c r="F2353" t="s">
        <v>8770</v>
      </c>
      <c r="G2353" t="s">
        <v>8771</v>
      </c>
      <c r="H2353" t="s">
        <v>8772</v>
      </c>
      <c r="I2353" t="s">
        <v>8773</v>
      </c>
      <c r="J2353" t="s">
        <v>8774</v>
      </c>
      <c r="K2353" t="s">
        <v>110</v>
      </c>
      <c r="L2353" t="s">
        <v>3343</v>
      </c>
      <c r="M2353" t="s">
        <v>3344</v>
      </c>
      <c r="N2353" t="s">
        <v>4323</v>
      </c>
      <c r="O2353" t="s">
        <v>3346</v>
      </c>
      <c r="P2353" t="s">
        <v>3343</v>
      </c>
      <c r="Q2353" t="s">
        <v>3346</v>
      </c>
    </row>
    <row r="2354" spans="1:17" x14ac:dyDescent="0.25">
      <c r="A2354" t="s">
        <v>8196</v>
      </c>
      <c r="B2354" t="s">
        <v>8197</v>
      </c>
      <c r="C2354" t="s">
        <v>8398</v>
      </c>
      <c r="D2354" t="s">
        <v>8399</v>
      </c>
      <c r="E2354">
        <v>1502092</v>
      </c>
      <c r="F2354" t="s">
        <v>8770</v>
      </c>
      <c r="G2354" t="s">
        <v>8771</v>
      </c>
      <c r="H2354" t="s">
        <v>8772</v>
      </c>
      <c r="I2354" t="s">
        <v>8775</v>
      </c>
      <c r="J2354" t="s">
        <v>8776</v>
      </c>
      <c r="K2354" t="s">
        <v>110</v>
      </c>
      <c r="L2354" t="s">
        <v>3346</v>
      </c>
      <c r="M2354" t="s">
        <v>3344</v>
      </c>
      <c r="N2354" t="s">
        <v>4323</v>
      </c>
      <c r="O2354" t="s">
        <v>3346</v>
      </c>
      <c r="P2354" t="s">
        <v>3343</v>
      </c>
      <c r="Q2354" t="s">
        <v>3346</v>
      </c>
    </row>
    <row r="2355" spans="1:17" x14ac:dyDescent="0.25">
      <c r="A2355" t="s">
        <v>8196</v>
      </c>
      <c r="B2355" t="s">
        <v>8197</v>
      </c>
      <c r="C2355" t="s">
        <v>8398</v>
      </c>
      <c r="D2355" t="s">
        <v>8399</v>
      </c>
      <c r="E2355">
        <v>1502092</v>
      </c>
      <c r="F2355" t="s">
        <v>8770</v>
      </c>
      <c r="G2355" t="s">
        <v>8771</v>
      </c>
      <c r="H2355" t="s">
        <v>8772</v>
      </c>
      <c r="I2355" t="s">
        <v>8777</v>
      </c>
      <c r="J2355" t="s">
        <v>8778</v>
      </c>
      <c r="K2355" t="s">
        <v>110</v>
      </c>
      <c r="L2355" t="s">
        <v>3346</v>
      </c>
      <c r="M2355" t="s">
        <v>3344</v>
      </c>
      <c r="N2355" t="s">
        <v>4323</v>
      </c>
      <c r="O2355" t="s">
        <v>3346</v>
      </c>
      <c r="P2355" t="s">
        <v>3343</v>
      </c>
      <c r="Q2355" t="s">
        <v>3346</v>
      </c>
    </row>
    <row r="2356" spans="1:17" x14ac:dyDescent="0.25">
      <c r="A2356" t="s">
        <v>8196</v>
      </c>
      <c r="B2356" t="s">
        <v>8197</v>
      </c>
      <c r="C2356" t="s">
        <v>8398</v>
      </c>
      <c r="D2356" t="s">
        <v>8399</v>
      </c>
      <c r="E2356">
        <v>1502092</v>
      </c>
      <c r="F2356" t="s">
        <v>8770</v>
      </c>
      <c r="G2356" t="s">
        <v>8771</v>
      </c>
      <c r="H2356" t="s">
        <v>8772</v>
      </c>
      <c r="I2356" t="s">
        <v>8779</v>
      </c>
      <c r="J2356" t="s">
        <v>8780</v>
      </c>
      <c r="K2356" t="s">
        <v>110</v>
      </c>
      <c r="L2356" t="s">
        <v>3346</v>
      </c>
      <c r="M2356" t="s">
        <v>3344</v>
      </c>
      <c r="N2356" t="s">
        <v>4323</v>
      </c>
      <c r="O2356" t="s">
        <v>3346</v>
      </c>
      <c r="P2356" t="s">
        <v>3343</v>
      </c>
      <c r="Q2356" t="s">
        <v>3346</v>
      </c>
    </row>
    <row r="2357" spans="1:17" x14ac:dyDescent="0.25">
      <c r="A2357" t="s">
        <v>8196</v>
      </c>
      <c r="B2357" t="s">
        <v>8197</v>
      </c>
      <c r="C2357" t="s">
        <v>8398</v>
      </c>
      <c r="D2357" t="s">
        <v>8399</v>
      </c>
      <c r="E2357">
        <v>1502092</v>
      </c>
      <c r="F2357" t="s">
        <v>8770</v>
      </c>
      <c r="G2357" t="s">
        <v>8771</v>
      </c>
      <c r="H2357" t="s">
        <v>8772</v>
      </c>
      <c r="I2357" t="s">
        <v>8781</v>
      </c>
      <c r="J2357" t="s">
        <v>8782</v>
      </c>
      <c r="K2357" t="s">
        <v>110</v>
      </c>
      <c r="L2357" t="s">
        <v>3346</v>
      </c>
      <c r="M2357" t="s">
        <v>3344</v>
      </c>
      <c r="N2357" t="s">
        <v>4323</v>
      </c>
      <c r="O2357" t="s">
        <v>3346</v>
      </c>
      <c r="P2357" t="s">
        <v>3343</v>
      </c>
      <c r="Q2357" t="s">
        <v>3346</v>
      </c>
    </row>
    <row r="2358" spans="1:17" x14ac:dyDescent="0.25">
      <c r="A2358" t="s">
        <v>8196</v>
      </c>
      <c r="B2358" t="s">
        <v>8197</v>
      </c>
      <c r="C2358" t="s">
        <v>8398</v>
      </c>
      <c r="D2358" t="s">
        <v>8399</v>
      </c>
      <c r="E2358">
        <v>1502092</v>
      </c>
      <c r="F2358" t="s">
        <v>8770</v>
      </c>
      <c r="G2358" t="s">
        <v>8771</v>
      </c>
      <c r="H2358" t="s">
        <v>8772</v>
      </c>
      <c r="I2358" t="s">
        <v>8783</v>
      </c>
      <c r="J2358" t="s">
        <v>8784</v>
      </c>
      <c r="K2358" t="s">
        <v>110</v>
      </c>
      <c r="L2358" t="s">
        <v>3346</v>
      </c>
      <c r="M2358" t="s">
        <v>3344</v>
      </c>
      <c r="N2358" t="s">
        <v>4323</v>
      </c>
      <c r="O2358" t="s">
        <v>3346</v>
      </c>
      <c r="P2358" t="s">
        <v>3343</v>
      </c>
      <c r="Q2358" t="s">
        <v>3346</v>
      </c>
    </row>
    <row r="2359" spans="1:17" x14ac:dyDescent="0.25">
      <c r="A2359" t="s">
        <v>8196</v>
      </c>
      <c r="B2359" t="s">
        <v>8197</v>
      </c>
      <c r="C2359" t="s">
        <v>8398</v>
      </c>
      <c r="D2359" t="s">
        <v>8399</v>
      </c>
      <c r="E2359">
        <v>1502092</v>
      </c>
      <c r="F2359" t="s">
        <v>8770</v>
      </c>
      <c r="G2359" t="s">
        <v>8771</v>
      </c>
      <c r="H2359" t="s">
        <v>8772</v>
      </c>
      <c r="I2359" t="s">
        <v>8785</v>
      </c>
      <c r="J2359" t="s">
        <v>8786</v>
      </c>
      <c r="K2359" t="s">
        <v>110</v>
      </c>
      <c r="L2359" t="s">
        <v>3346</v>
      </c>
      <c r="M2359" t="s">
        <v>3344</v>
      </c>
      <c r="N2359" t="s">
        <v>4323</v>
      </c>
      <c r="O2359" t="s">
        <v>3346</v>
      </c>
      <c r="P2359" t="s">
        <v>3343</v>
      </c>
      <c r="Q2359" t="s">
        <v>3346</v>
      </c>
    </row>
    <row r="2360" spans="1:17" x14ac:dyDescent="0.25">
      <c r="A2360" t="s">
        <v>8196</v>
      </c>
      <c r="B2360" t="s">
        <v>8197</v>
      </c>
      <c r="C2360" t="s">
        <v>8398</v>
      </c>
      <c r="D2360" t="s">
        <v>8399</v>
      </c>
      <c r="E2360">
        <v>1502092</v>
      </c>
      <c r="F2360" t="s">
        <v>8770</v>
      </c>
      <c r="G2360" t="s">
        <v>8771</v>
      </c>
      <c r="H2360" t="s">
        <v>8772</v>
      </c>
      <c r="I2360" t="s">
        <v>8787</v>
      </c>
      <c r="J2360" t="s">
        <v>8788</v>
      </c>
      <c r="K2360" t="s">
        <v>110</v>
      </c>
      <c r="L2360" t="s">
        <v>3346</v>
      </c>
      <c r="M2360" t="s">
        <v>3344</v>
      </c>
      <c r="N2360" t="s">
        <v>4323</v>
      </c>
      <c r="O2360" t="s">
        <v>3346</v>
      </c>
      <c r="P2360" t="s">
        <v>3343</v>
      </c>
      <c r="Q2360" t="s">
        <v>3346</v>
      </c>
    </row>
    <row r="2361" spans="1:17" x14ac:dyDescent="0.25">
      <c r="A2361" t="s">
        <v>8196</v>
      </c>
      <c r="B2361" t="s">
        <v>8197</v>
      </c>
      <c r="C2361" t="s">
        <v>8398</v>
      </c>
      <c r="D2361" t="s">
        <v>8399</v>
      </c>
      <c r="E2361">
        <v>1502092</v>
      </c>
      <c r="F2361" t="s">
        <v>8770</v>
      </c>
      <c r="G2361" t="s">
        <v>8771</v>
      </c>
      <c r="H2361" t="s">
        <v>8772</v>
      </c>
      <c r="I2361" t="s">
        <v>8789</v>
      </c>
      <c r="J2361" t="s">
        <v>8790</v>
      </c>
      <c r="K2361" t="s">
        <v>110</v>
      </c>
      <c r="L2361" t="s">
        <v>3346</v>
      </c>
      <c r="M2361" t="s">
        <v>3344</v>
      </c>
      <c r="N2361" t="s">
        <v>4323</v>
      </c>
      <c r="O2361" t="s">
        <v>3346</v>
      </c>
      <c r="P2361" t="s">
        <v>3343</v>
      </c>
      <c r="Q2361" t="s">
        <v>3346</v>
      </c>
    </row>
    <row r="2362" spans="1:17" x14ac:dyDescent="0.25">
      <c r="A2362" t="s">
        <v>8196</v>
      </c>
      <c r="B2362" t="s">
        <v>8197</v>
      </c>
      <c r="C2362" t="s">
        <v>8398</v>
      </c>
      <c r="D2362" t="s">
        <v>8399</v>
      </c>
      <c r="E2362">
        <v>1502092</v>
      </c>
      <c r="F2362" t="s">
        <v>8770</v>
      </c>
      <c r="G2362" t="s">
        <v>8771</v>
      </c>
      <c r="H2362" t="s">
        <v>8772</v>
      </c>
      <c r="I2362" t="s">
        <v>8791</v>
      </c>
      <c r="J2362" t="s">
        <v>8792</v>
      </c>
      <c r="K2362" t="s">
        <v>110</v>
      </c>
      <c r="L2362" t="s">
        <v>3346</v>
      </c>
      <c r="M2362" t="s">
        <v>3344</v>
      </c>
      <c r="N2362" t="s">
        <v>4323</v>
      </c>
      <c r="O2362" t="s">
        <v>3346</v>
      </c>
      <c r="P2362" t="s">
        <v>3343</v>
      </c>
      <c r="Q2362" t="s">
        <v>3346</v>
      </c>
    </row>
    <row r="2363" spans="1:17" x14ac:dyDescent="0.25">
      <c r="A2363" t="s">
        <v>8196</v>
      </c>
      <c r="B2363" t="s">
        <v>8197</v>
      </c>
      <c r="C2363" t="s">
        <v>8398</v>
      </c>
      <c r="D2363" t="s">
        <v>8399</v>
      </c>
      <c r="E2363">
        <v>1502092</v>
      </c>
      <c r="F2363" t="s">
        <v>8770</v>
      </c>
      <c r="G2363" t="s">
        <v>8771</v>
      </c>
      <c r="H2363" t="s">
        <v>8772</v>
      </c>
      <c r="I2363" t="s">
        <v>8793</v>
      </c>
      <c r="J2363" t="s">
        <v>8794</v>
      </c>
      <c r="K2363" t="s">
        <v>110</v>
      </c>
      <c r="L2363" t="s">
        <v>3346</v>
      </c>
      <c r="M2363" t="s">
        <v>3344</v>
      </c>
      <c r="N2363" t="s">
        <v>4323</v>
      </c>
      <c r="O2363" t="s">
        <v>3346</v>
      </c>
      <c r="P2363" t="s">
        <v>3343</v>
      </c>
      <c r="Q2363" t="s">
        <v>3346</v>
      </c>
    </row>
    <row r="2364" spans="1:17" x14ac:dyDescent="0.25">
      <c r="A2364" t="s">
        <v>8196</v>
      </c>
      <c r="B2364" t="s">
        <v>8197</v>
      </c>
      <c r="C2364" t="s">
        <v>8398</v>
      </c>
      <c r="D2364" t="s">
        <v>8399</v>
      </c>
      <c r="E2364">
        <v>1502092</v>
      </c>
      <c r="F2364" t="s">
        <v>8770</v>
      </c>
      <c r="G2364" t="s">
        <v>8771</v>
      </c>
      <c r="H2364" t="s">
        <v>8772</v>
      </c>
      <c r="I2364" t="s">
        <v>8795</v>
      </c>
      <c r="J2364" t="s">
        <v>8796</v>
      </c>
      <c r="K2364" t="s">
        <v>110</v>
      </c>
      <c r="L2364" t="s">
        <v>3346</v>
      </c>
      <c r="M2364" t="s">
        <v>3344</v>
      </c>
      <c r="N2364" t="s">
        <v>4323</v>
      </c>
      <c r="O2364" t="s">
        <v>3346</v>
      </c>
      <c r="P2364" t="s">
        <v>3343</v>
      </c>
      <c r="Q2364" t="s">
        <v>3346</v>
      </c>
    </row>
    <row r="2365" spans="1:17" x14ac:dyDescent="0.25">
      <c r="A2365" t="s">
        <v>8196</v>
      </c>
      <c r="B2365" t="s">
        <v>8197</v>
      </c>
      <c r="C2365" t="s">
        <v>8398</v>
      </c>
      <c r="D2365" t="s">
        <v>8399</v>
      </c>
      <c r="E2365">
        <v>1502093</v>
      </c>
      <c r="F2365" t="s">
        <v>8797</v>
      </c>
      <c r="G2365" t="s">
        <v>8798</v>
      </c>
      <c r="H2365" t="s">
        <v>8245</v>
      </c>
      <c r="I2365" t="s">
        <v>8799</v>
      </c>
      <c r="J2365" t="s">
        <v>8800</v>
      </c>
      <c r="K2365" t="s">
        <v>110</v>
      </c>
      <c r="L2365" t="s">
        <v>3343</v>
      </c>
      <c r="M2365" t="s">
        <v>3344</v>
      </c>
      <c r="N2365" t="s">
        <v>4323</v>
      </c>
      <c r="O2365" t="s">
        <v>3346</v>
      </c>
      <c r="P2365" t="s">
        <v>3343</v>
      </c>
      <c r="Q2365" t="s">
        <v>3346</v>
      </c>
    </row>
    <row r="2366" spans="1:17" x14ac:dyDescent="0.25">
      <c r="A2366" t="s">
        <v>8196</v>
      </c>
      <c r="B2366" t="s">
        <v>8197</v>
      </c>
      <c r="C2366" t="s">
        <v>8398</v>
      </c>
      <c r="D2366" t="s">
        <v>8399</v>
      </c>
      <c r="E2366">
        <v>1502093</v>
      </c>
      <c r="F2366" t="s">
        <v>8797</v>
      </c>
      <c r="G2366" t="s">
        <v>8798</v>
      </c>
      <c r="H2366" t="s">
        <v>8245</v>
      </c>
      <c r="I2366" t="s">
        <v>8801</v>
      </c>
      <c r="J2366" t="s">
        <v>8802</v>
      </c>
      <c r="K2366" t="s">
        <v>110</v>
      </c>
      <c r="L2366" t="s">
        <v>3346</v>
      </c>
      <c r="M2366" t="s">
        <v>3344</v>
      </c>
      <c r="N2366" t="s">
        <v>4323</v>
      </c>
      <c r="O2366" t="s">
        <v>3346</v>
      </c>
      <c r="P2366" t="s">
        <v>3343</v>
      </c>
      <c r="Q2366" t="s">
        <v>3346</v>
      </c>
    </row>
    <row r="2367" spans="1:17" x14ac:dyDescent="0.25">
      <c r="A2367" t="s">
        <v>8196</v>
      </c>
      <c r="B2367" t="s">
        <v>8197</v>
      </c>
      <c r="C2367" t="s">
        <v>8398</v>
      </c>
      <c r="D2367" t="s">
        <v>8399</v>
      </c>
      <c r="E2367">
        <v>1502093</v>
      </c>
      <c r="F2367" t="s">
        <v>8797</v>
      </c>
      <c r="G2367" t="s">
        <v>8798</v>
      </c>
      <c r="H2367" t="s">
        <v>8245</v>
      </c>
      <c r="I2367" t="s">
        <v>8803</v>
      </c>
      <c r="J2367" t="s">
        <v>8804</v>
      </c>
      <c r="K2367" t="s">
        <v>110</v>
      </c>
      <c r="L2367" t="s">
        <v>3346</v>
      </c>
      <c r="M2367" t="s">
        <v>3344</v>
      </c>
      <c r="N2367" t="s">
        <v>4323</v>
      </c>
      <c r="O2367" t="s">
        <v>3346</v>
      </c>
      <c r="P2367" t="s">
        <v>3343</v>
      </c>
      <c r="Q2367" t="s">
        <v>3346</v>
      </c>
    </row>
    <row r="2368" spans="1:17" x14ac:dyDescent="0.25">
      <c r="A2368" t="s">
        <v>8196</v>
      </c>
      <c r="B2368" t="s">
        <v>8197</v>
      </c>
      <c r="C2368" t="s">
        <v>8398</v>
      </c>
      <c r="D2368" t="s">
        <v>8399</v>
      </c>
      <c r="E2368">
        <v>1502093</v>
      </c>
      <c r="F2368" t="s">
        <v>8797</v>
      </c>
      <c r="G2368" t="s">
        <v>8798</v>
      </c>
      <c r="H2368" t="s">
        <v>8245</v>
      </c>
      <c r="I2368" t="s">
        <v>8805</v>
      </c>
      <c r="J2368" t="s">
        <v>8806</v>
      </c>
      <c r="K2368" t="s">
        <v>110</v>
      </c>
      <c r="L2368" t="s">
        <v>3346</v>
      </c>
      <c r="M2368" t="s">
        <v>3344</v>
      </c>
      <c r="N2368" t="s">
        <v>4323</v>
      </c>
      <c r="O2368" t="s">
        <v>3346</v>
      </c>
      <c r="P2368" t="s">
        <v>3343</v>
      </c>
      <c r="Q2368" t="s">
        <v>3346</v>
      </c>
    </row>
    <row r="2369" spans="1:17" x14ac:dyDescent="0.25">
      <c r="A2369" t="s">
        <v>8196</v>
      </c>
      <c r="B2369" t="s">
        <v>8197</v>
      </c>
      <c r="C2369" t="s">
        <v>8398</v>
      </c>
      <c r="D2369" t="s">
        <v>8399</v>
      </c>
      <c r="E2369">
        <v>1502093</v>
      </c>
      <c r="F2369" t="s">
        <v>8797</v>
      </c>
      <c r="G2369" t="s">
        <v>8798</v>
      </c>
      <c r="H2369" t="s">
        <v>8245</v>
      </c>
      <c r="I2369" t="s">
        <v>8807</v>
      </c>
      <c r="J2369" t="s">
        <v>8808</v>
      </c>
      <c r="K2369" t="s">
        <v>110</v>
      </c>
      <c r="L2369" t="s">
        <v>3346</v>
      </c>
      <c r="M2369" t="s">
        <v>3344</v>
      </c>
      <c r="N2369" t="s">
        <v>4323</v>
      </c>
      <c r="O2369" t="s">
        <v>3346</v>
      </c>
      <c r="P2369" t="s">
        <v>3343</v>
      </c>
      <c r="Q2369" t="s">
        <v>3346</v>
      </c>
    </row>
    <row r="2370" spans="1:17" x14ac:dyDescent="0.25">
      <c r="A2370" t="s">
        <v>8196</v>
      </c>
      <c r="B2370" t="s">
        <v>8197</v>
      </c>
      <c r="C2370" t="s">
        <v>8398</v>
      </c>
      <c r="D2370" t="s">
        <v>8399</v>
      </c>
      <c r="E2370">
        <v>1502093</v>
      </c>
      <c r="F2370" t="s">
        <v>8797</v>
      </c>
      <c r="G2370" t="s">
        <v>8798</v>
      </c>
      <c r="H2370" t="s">
        <v>8245</v>
      </c>
      <c r="I2370" t="s">
        <v>8809</v>
      </c>
      <c r="J2370" t="s">
        <v>8810</v>
      </c>
      <c r="K2370" t="s">
        <v>110</v>
      </c>
      <c r="L2370" t="s">
        <v>3346</v>
      </c>
      <c r="M2370" t="s">
        <v>3344</v>
      </c>
      <c r="N2370" t="s">
        <v>4323</v>
      </c>
      <c r="O2370" t="s">
        <v>3346</v>
      </c>
      <c r="P2370" t="s">
        <v>3343</v>
      </c>
      <c r="Q2370" t="s">
        <v>3346</v>
      </c>
    </row>
    <row r="2371" spans="1:17" x14ac:dyDescent="0.25">
      <c r="A2371" t="s">
        <v>8196</v>
      </c>
      <c r="B2371" t="s">
        <v>8197</v>
      </c>
      <c r="C2371" t="s">
        <v>8398</v>
      </c>
      <c r="D2371" t="s">
        <v>8399</v>
      </c>
      <c r="E2371">
        <v>1502093</v>
      </c>
      <c r="F2371" t="s">
        <v>8797</v>
      </c>
      <c r="G2371" t="s">
        <v>8798</v>
      </c>
      <c r="H2371" t="s">
        <v>8245</v>
      </c>
      <c r="I2371" t="s">
        <v>8811</v>
      </c>
      <c r="J2371" t="s">
        <v>8812</v>
      </c>
      <c r="K2371" t="s">
        <v>110</v>
      </c>
      <c r="L2371" t="s">
        <v>3346</v>
      </c>
      <c r="M2371" t="s">
        <v>3344</v>
      </c>
      <c r="N2371" t="s">
        <v>4323</v>
      </c>
      <c r="O2371" t="s">
        <v>3346</v>
      </c>
      <c r="P2371" t="s">
        <v>3343</v>
      </c>
      <c r="Q2371" t="s">
        <v>3346</v>
      </c>
    </row>
    <row r="2372" spans="1:17" x14ac:dyDescent="0.25">
      <c r="A2372" t="s">
        <v>8196</v>
      </c>
      <c r="B2372" t="s">
        <v>8197</v>
      </c>
      <c r="C2372" t="s">
        <v>8398</v>
      </c>
      <c r="D2372" t="s">
        <v>8399</v>
      </c>
      <c r="E2372">
        <v>1502093</v>
      </c>
      <c r="F2372" t="s">
        <v>8797</v>
      </c>
      <c r="G2372" t="s">
        <v>8798</v>
      </c>
      <c r="H2372" t="s">
        <v>8245</v>
      </c>
      <c r="I2372" t="s">
        <v>8813</v>
      </c>
      <c r="J2372" t="s">
        <v>8814</v>
      </c>
      <c r="K2372" t="s">
        <v>110</v>
      </c>
      <c r="L2372" t="s">
        <v>3346</v>
      </c>
      <c r="M2372" t="s">
        <v>3344</v>
      </c>
      <c r="N2372" t="s">
        <v>4323</v>
      </c>
      <c r="O2372" t="s">
        <v>3346</v>
      </c>
      <c r="P2372" t="s">
        <v>3343</v>
      </c>
      <c r="Q2372" t="s">
        <v>3346</v>
      </c>
    </row>
    <row r="2373" spans="1:17" x14ac:dyDescent="0.25">
      <c r="A2373" t="s">
        <v>8196</v>
      </c>
      <c r="B2373" t="s">
        <v>8197</v>
      </c>
      <c r="C2373" t="s">
        <v>8398</v>
      </c>
      <c r="D2373" t="s">
        <v>8399</v>
      </c>
      <c r="E2373">
        <v>1502093</v>
      </c>
      <c r="F2373" t="s">
        <v>8797</v>
      </c>
      <c r="G2373" t="s">
        <v>8798</v>
      </c>
      <c r="H2373" t="s">
        <v>8245</v>
      </c>
      <c r="I2373" t="s">
        <v>8815</v>
      </c>
      <c r="J2373" t="s">
        <v>8816</v>
      </c>
      <c r="K2373" t="s">
        <v>110</v>
      </c>
      <c r="L2373" t="s">
        <v>3346</v>
      </c>
      <c r="M2373" t="s">
        <v>3344</v>
      </c>
      <c r="N2373" t="s">
        <v>4323</v>
      </c>
      <c r="O2373" t="s">
        <v>3346</v>
      </c>
      <c r="P2373" t="s">
        <v>3343</v>
      </c>
      <c r="Q2373" t="s">
        <v>3346</v>
      </c>
    </row>
    <row r="2374" spans="1:17" x14ac:dyDescent="0.25">
      <c r="A2374" t="s">
        <v>8196</v>
      </c>
      <c r="B2374" t="s">
        <v>8197</v>
      </c>
      <c r="C2374" t="s">
        <v>8398</v>
      </c>
      <c r="D2374" t="s">
        <v>8399</v>
      </c>
      <c r="E2374">
        <v>1502093</v>
      </c>
      <c r="F2374" t="s">
        <v>8797</v>
      </c>
      <c r="G2374" t="s">
        <v>8798</v>
      </c>
      <c r="H2374" t="s">
        <v>8245</v>
      </c>
      <c r="I2374" t="s">
        <v>8817</v>
      </c>
      <c r="J2374" t="s">
        <v>8818</v>
      </c>
      <c r="K2374" t="s">
        <v>110</v>
      </c>
      <c r="L2374" t="s">
        <v>3346</v>
      </c>
      <c r="M2374" t="s">
        <v>3344</v>
      </c>
      <c r="N2374" t="s">
        <v>4323</v>
      </c>
      <c r="O2374" t="s">
        <v>3346</v>
      </c>
      <c r="P2374" t="s">
        <v>3343</v>
      </c>
      <c r="Q2374" t="s">
        <v>3346</v>
      </c>
    </row>
    <row r="2375" spans="1:17" x14ac:dyDescent="0.25">
      <c r="A2375" t="s">
        <v>8196</v>
      </c>
      <c r="B2375" t="s">
        <v>8197</v>
      </c>
      <c r="C2375" t="s">
        <v>8398</v>
      </c>
      <c r="D2375" t="s">
        <v>8399</v>
      </c>
      <c r="E2375">
        <v>1502093</v>
      </c>
      <c r="F2375" t="s">
        <v>8797</v>
      </c>
      <c r="G2375" t="s">
        <v>8798</v>
      </c>
      <c r="H2375" t="s">
        <v>8245</v>
      </c>
      <c r="I2375" t="s">
        <v>8819</v>
      </c>
      <c r="J2375" t="s">
        <v>8820</v>
      </c>
      <c r="K2375" t="s">
        <v>110</v>
      </c>
      <c r="L2375" t="s">
        <v>3346</v>
      </c>
      <c r="M2375" t="s">
        <v>3344</v>
      </c>
      <c r="N2375" t="s">
        <v>4323</v>
      </c>
      <c r="O2375" t="s">
        <v>3346</v>
      </c>
      <c r="P2375" t="s">
        <v>3343</v>
      </c>
      <c r="Q2375" t="s">
        <v>3346</v>
      </c>
    </row>
    <row r="2376" spans="1:17" x14ac:dyDescent="0.25">
      <c r="A2376" t="s">
        <v>8196</v>
      </c>
      <c r="B2376" t="s">
        <v>8197</v>
      </c>
      <c r="C2376" t="s">
        <v>8398</v>
      </c>
      <c r="D2376" t="s">
        <v>8399</v>
      </c>
      <c r="E2376">
        <v>1502093</v>
      </c>
      <c r="F2376" t="s">
        <v>8797</v>
      </c>
      <c r="G2376" t="s">
        <v>8798</v>
      </c>
      <c r="H2376" t="s">
        <v>8245</v>
      </c>
      <c r="I2376" t="s">
        <v>8821</v>
      </c>
      <c r="J2376" t="s">
        <v>8822</v>
      </c>
      <c r="K2376" t="s">
        <v>110</v>
      </c>
      <c r="L2376" t="s">
        <v>3346</v>
      </c>
      <c r="M2376" t="s">
        <v>3344</v>
      </c>
      <c r="N2376" t="s">
        <v>4323</v>
      </c>
      <c r="O2376" t="s">
        <v>3346</v>
      </c>
      <c r="P2376" t="s">
        <v>3343</v>
      </c>
      <c r="Q2376" t="s">
        <v>3346</v>
      </c>
    </row>
    <row r="2377" spans="1:17" x14ac:dyDescent="0.25">
      <c r="A2377" t="s">
        <v>8196</v>
      </c>
      <c r="B2377" t="s">
        <v>8197</v>
      </c>
      <c r="C2377" t="s">
        <v>8398</v>
      </c>
      <c r="D2377" t="s">
        <v>8399</v>
      </c>
      <c r="E2377">
        <v>1502094</v>
      </c>
      <c r="F2377" t="s">
        <v>8823</v>
      </c>
      <c r="G2377" t="s">
        <v>8824</v>
      </c>
      <c r="H2377" t="s">
        <v>8245</v>
      </c>
      <c r="I2377" t="s">
        <v>8825</v>
      </c>
      <c r="J2377" t="s">
        <v>8826</v>
      </c>
      <c r="K2377" t="s">
        <v>110</v>
      </c>
      <c r="L2377" t="s">
        <v>3343</v>
      </c>
      <c r="M2377" t="s">
        <v>3344</v>
      </c>
      <c r="N2377" t="s">
        <v>4323</v>
      </c>
      <c r="O2377" t="s">
        <v>3346</v>
      </c>
      <c r="P2377" t="s">
        <v>3343</v>
      </c>
      <c r="Q2377" t="s">
        <v>3346</v>
      </c>
    </row>
    <row r="2378" spans="1:17" x14ac:dyDescent="0.25">
      <c r="A2378" t="s">
        <v>8196</v>
      </c>
      <c r="B2378" t="s">
        <v>8197</v>
      </c>
      <c r="C2378" t="s">
        <v>8398</v>
      </c>
      <c r="D2378" t="s">
        <v>8399</v>
      </c>
      <c r="E2378">
        <v>1502094</v>
      </c>
      <c r="F2378" t="s">
        <v>8823</v>
      </c>
      <c r="G2378" t="s">
        <v>8824</v>
      </c>
      <c r="H2378" t="s">
        <v>8245</v>
      </c>
      <c r="I2378" t="s">
        <v>8827</v>
      </c>
      <c r="J2378" t="s">
        <v>8828</v>
      </c>
      <c r="K2378" t="s">
        <v>110</v>
      </c>
      <c r="L2378" t="s">
        <v>3346</v>
      </c>
      <c r="M2378" t="s">
        <v>3344</v>
      </c>
      <c r="N2378" t="s">
        <v>4323</v>
      </c>
      <c r="O2378" t="s">
        <v>3346</v>
      </c>
      <c r="P2378" t="s">
        <v>3343</v>
      </c>
      <c r="Q2378" t="s">
        <v>3346</v>
      </c>
    </row>
    <row r="2379" spans="1:17" x14ac:dyDescent="0.25">
      <c r="A2379" t="s">
        <v>8196</v>
      </c>
      <c r="B2379" t="s">
        <v>8197</v>
      </c>
      <c r="C2379" t="s">
        <v>8398</v>
      </c>
      <c r="D2379" t="s">
        <v>8399</v>
      </c>
      <c r="E2379">
        <v>1502094</v>
      </c>
      <c r="F2379" t="s">
        <v>8823</v>
      </c>
      <c r="G2379" t="s">
        <v>8824</v>
      </c>
      <c r="H2379" t="s">
        <v>8245</v>
      </c>
      <c r="I2379" t="s">
        <v>8829</v>
      </c>
      <c r="J2379" t="s">
        <v>8830</v>
      </c>
      <c r="K2379" t="s">
        <v>110</v>
      </c>
      <c r="L2379" t="s">
        <v>3346</v>
      </c>
      <c r="M2379" t="s">
        <v>3344</v>
      </c>
      <c r="N2379" t="s">
        <v>4323</v>
      </c>
      <c r="O2379" t="s">
        <v>3346</v>
      </c>
      <c r="P2379" t="s">
        <v>3343</v>
      </c>
      <c r="Q2379" t="s">
        <v>3346</v>
      </c>
    </row>
    <row r="2380" spans="1:17" x14ac:dyDescent="0.25">
      <c r="A2380" t="s">
        <v>8196</v>
      </c>
      <c r="B2380" t="s">
        <v>8197</v>
      </c>
      <c r="C2380" t="s">
        <v>8398</v>
      </c>
      <c r="D2380" t="s">
        <v>8399</v>
      </c>
      <c r="E2380">
        <v>1502094</v>
      </c>
      <c r="F2380" t="s">
        <v>8823</v>
      </c>
      <c r="G2380" t="s">
        <v>8824</v>
      </c>
      <c r="H2380" t="s">
        <v>8245</v>
      </c>
      <c r="I2380" t="s">
        <v>8831</v>
      </c>
      <c r="J2380" t="s">
        <v>8832</v>
      </c>
      <c r="K2380" t="s">
        <v>110</v>
      </c>
      <c r="L2380" t="s">
        <v>3346</v>
      </c>
      <c r="M2380" t="s">
        <v>3344</v>
      </c>
      <c r="N2380" t="s">
        <v>4323</v>
      </c>
      <c r="O2380" t="s">
        <v>3346</v>
      </c>
      <c r="P2380" t="s">
        <v>3343</v>
      </c>
      <c r="Q2380" t="s">
        <v>3346</v>
      </c>
    </row>
    <row r="2381" spans="1:17" x14ac:dyDescent="0.25">
      <c r="A2381" t="s">
        <v>8196</v>
      </c>
      <c r="B2381" t="s">
        <v>8197</v>
      </c>
      <c r="C2381" t="s">
        <v>8398</v>
      </c>
      <c r="D2381" t="s">
        <v>8399</v>
      </c>
      <c r="E2381">
        <v>1502094</v>
      </c>
      <c r="F2381" t="s">
        <v>8823</v>
      </c>
      <c r="G2381" t="s">
        <v>8824</v>
      </c>
      <c r="H2381" t="s">
        <v>8245</v>
      </c>
      <c r="I2381" t="s">
        <v>8833</v>
      </c>
      <c r="J2381" t="s">
        <v>8834</v>
      </c>
      <c r="K2381" t="s">
        <v>110</v>
      </c>
      <c r="L2381" t="s">
        <v>3346</v>
      </c>
      <c r="M2381" t="s">
        <v>3344</v>
      </c>
      <c r="N2381" t="s">
        <v>4323</v>
      </c>
      <c r="O2381" t="s">
        <v>3346</v>
      </c>
      <c r="P2381" t="s">
        <v>3343</v>
      </c>
      <c r="Q2381" t="s">
        <v>3346</v>
      </c>
    </row>
    <row r="2382" spans="1:17" x14ac:dyDescent="0.25">
      <c r="A2382" t="s">
        <v>8196</v>
      </c>
      <c r="B2382" t="s">
        <v>8197</v>
      </c>
      <c r="C2382" t="s">
        <v>8398</v>
      </c>
      <c r="D2382" t="s">
        <v>8399</v>
      </c>
      <c r="E2382">
        <v>1502094</v>
      </c>
      <c r="F2382" t="s">
        <v>8823</v>
      </c>
      <c r="G2382" t="s">
        <v>8824</v>
      </c>
      <c r="H2382" t="s">
        <v>8245</v>
      </c>
      <c r="I2382" t="s">
        <v>8835</v>
      </c>
      <c r="J2382" t="s">
        <v>8836</v>
      </c>
      <c r="K2382" t="s">
        <v>110</v>
      </c>
      <c r="L2382" t="s">
        <v>3346</v>
      </c>
      <c r="M2382" t="s">
        <v>3344</v>
      </c>
      <c r="N2382" t="s">
        <v>4323</v>
      </c>
      <c r="O2382" t="s">
        <v>3346</v>
      </c>
      <c r="P2382" t="s">
        <v>3343</v>
      </c>
      <c r="Q2382" t="s">
        <v>3346</v>
      </c>
    </row>
    <row r="2383" spans="1:17" x14ac:dyDescent="0.25">
      <c r="A2383" t="s">
        <v>8196</v>
      </c>
      <c r="B2383" t="s">
        <v>8197</v>
      </c>
      <c r="C2383" t="s">
        <v>8398</v>
      </c>
      <c r="D2383" t="s">
        <v>8399</v>
      </c>
      <c r="E2383">
        <v>1502094</v>
      </c>
      <c r="F2383" t="s">
        <v>8823</v>
      </c>
      <c r="G2383" t="s">
        <v>8824</v>
      </c>
      <c r="H2383" t="s">
        <v>8245</v>
      </c>
      <c r="I2383" t="s">
        <v>8837</v>
      </c>
      <c r="J2383" t="s">
        <v>8838</v>
      </c>
      <c r="K2383" t="s">
        <v>110</v>
      </c>
      <c r="L2383" t="s">
        <v>3346</v>
      </c>
      <c r="M2383" t="s">
        <v>3344</v>
      </c>
      <c r="N2383" t="s">
        <v>4323</v>
      </c>
      <c r="O2383" t="s">
        <v>3346</v>
      </c>
      <c r="P2383" t="s">
        <v>3343</v>
      </c>
      <c r="Q2383" t="s">
        <v>3346</v>
      </c>
    </row>
    <row r="2384" spans="1:17" x14ac:dyDescent="0.25">
      <c r="A2384" t="s">
        <v>8196</v>
      </c>
      <c r="B2384" t="s">
        <v>8197</v>
      </c>
      <c r="C2384" t="s">
        <v>8398</v>
      </c>
      <c r="D2384" t="s">
        <v>8399</v>
      </c>
      <c r="E2384">
        <v>1502095</v>
      </c>
      <c r="F2384" t="s">
        <v>8839</v>
      </c>
      <c r="G2384" t="s">
        <v>8840</v>
      </c>
      <c r="H2384" t="s">
        <v>8245</v>
      </c>
      <c r="I2384" t="s">
        <v>8841</v>
      </c>
      <c r="J2384" t="s">
        <v>8842</v>
      </c>
      <c r="K2384" t="s">
        <v>110</v>
      </c>
      <c r="L2384" t="s">
        <v>3343</v>
      </c>
      <c r="M2384" t="s">
        <v>3344</v>
      </c>
      <c r="N2384" t="s">
        <v>4323</v>
      </c>
      <c r="O2384" t="s">
        <v>3346</v>
      </c>
      <c r="P2384" t="s">
        <v>3343</v>
      </c>
      <c r="Q2384" t="s">
        <v>3346</v>
      </c>
    </row>
    <row r="2385" spans="1:17" x14ac:dyDescent="0.25">
      <c r="A2385" t="s">
        <v>8196</v>
      </c>
      <c r="B2385" t="s">
        <v>8197</v>
      </c>
      <c r="C2385" t="s">
        <v>8398</v>
      </c>
      <c r="D2385" t="s">
        <v>8399</v>
      </c>
      <c r="E2385">
        <v>1502095</v>
      </c>
      <c r="F2385" t="s">
        <v>8839</v>
      </c>
      <c r="G2385" t="s">
        <v>8840</v>
      </c>
      <c r="H2385" t="s">
        <v>8245</v>
      </c>
      <c r="I2385" t="s">
        <v>8843</v>
      </c>
      <c r="J2385" t="s">
        <v>8844</v>
      </c>
      <c r="K2385" t="s">
        <v>110</v>
      </c>
      <c r="L2385" t="s">
        <v>3346</v>
      </c>
      <c r="M2385" t="s">
        <v>3344</v>
      </c>
      <c r="N2385" t="s">
        <v>4323</v>
      </c>
      <c r="O2385" t="s">
        <v>3346</v>
      </c>
      <c r="P2385" t="s">
        <v>3343</v>
      </c>
      <c r="Q2385" t="s">
        <v>3346</v>
      </c>
    </row>
    <row r="2386" spans="1:17" x14ac:dyDescent="0.25">
      <c r="A2386" t="s">
        <v>8196</v>
      </c>
      <c r="B2386" t="s">
        <v>8197</v>
      </c>
      <c r="C2386" t="s">
        <v>8398</v>
      </c>
      <c r="D2386" t="s">
        <v>8399</v>
      </c>
      <c r="E2386">
        <v>1502095</v>
      </c>
      <c r="F2386" t="s">
        <v>8839</v>
      </c>
      <c r="G2386" t="s">
        <v>8840</v>
      </c>
      <c r="H2386" t="s">
        <v>8245</v>
      </c>
      <c r="I2386" t="s">
        <v>8845</v>
      </c>
      <c r="J2386" t="s">
        <v>8846</v>
      </c>
      <c r="K2386" t="s">
        <v>110</v>
      </c>
      <c r="L2386" t="s">
        <v>3346</v>
      </c>
      <c r="M2386" t="s">
        <v>3344</v>
      </c>
      <c r="N2386" t="s">
        <v>4323</v>
      </c>
      <c r="O2386" t="s">
        <v>3346</v>
      </c>
      <c r="P2386" t="s">
        <v>3343</v>
      </c>
      <c r="Q2386" t="s">
        <v>3346</v>
      </c>
    </row>
    <row r="2387" spans="1:17" x14ac:dyDescent="0.25">
      <c r="A2387" t="s">
        <v>8196</v>
      </c>
      <c r="B2387" t="s">
        <v>8197</v>
      </c>
      <c r="C2387" t="s">
        <v>8398</v>
      </c>
      <c r="D2387" t="s">
        <v>8399</v>
      </c>
      <c r="E2387">
        <v>1502095</v>
      </c>
      <c r="F2387" t="s">
        <v>8839</v>
      </c>
      <c r="G2387" t="s">
        <v>8840</v>
      </c>
      <c r="H2387" t="s">
        <v>8245</v>
      </c>
      <c r="I2387" t="s">
        <v>8847</v>
      </c>
      <c r="J2387" t="s">
        <v>8848</v>
      </c>
      <c r="K2387" t="s">
        <v>110</v>
      </c>
      <c r="L2387" t="s">
        <v>3346</v>
      </c>
      <c r="M2387" t="s">
        <v>3344</v>
      </c>
      <c r="N2387" t="s">
        <v>4323</v>
      </c>
      <c r="O2387" t="s">
        <v>3346</v>
      </c>
      <c r="P2387" t="s">
        <v>3343</v>
      </c>
      <c r="Q2387" t="s">
        <v>3346</v>
      </c>
    </row>
    <row r="2388" spans="1:17" x14ac:dyDescent="0.25">
      <c r="A2388" t="s">
        <v>8196</v>
      </c>
      <c r="B2388" t="s">
        <v>8197</v>
      </c>
      <c r="C2388" t="s">
        <v>8398</v>
      </c>
      <c r="D2388" t="s">
        <v>8399</v>
      </c>
      <c r="E2388">
        <v>1502095</v>
      </c>
      <c r="F2388" t="s">
        <v>8839</v>
      </c>
      <c r="G2388" t="s">
        <v>8840</v>
      </c>
      <c r="H2388" t="s">
        <v>8245</v>
      </c>
      <c r="I2388" t="s">
        <v>8849</v>
      </c>
      <c r="J2388" t="s">
        <v>8850</v>
      </c>
      <c r="K2388" t="s">
        <v>110</v>
      </c>
      <c r="L2388" t="s">
        <v>3346</v>
      </c>
      <c r="M2388" t="s">
        <v>3344</v>
      </c>
      <c r="N2388" t="s">
        <v>4323</v>
      </c>
      <c r="O2388" t="s">
        <v>3346</v>
      </c>
      <c r="P2388" t="s">
        <v>3343</v>
      </c>
      <c r="Q2388" t="s">
        <v>3346</v>
      </c>
    </row>
    <row r="2389" spans="1:17" x14ac:dyDescent="0.25">
      <c r="A2389" t="s">
        <v>8196</v>
      </c>
      <c r="B2389" t="s">
        <v>8197</v>
      </c>
      <c r="C2389" t="s">
        <v>8398</v>
      </c>
      <c r="D2389" t="s">
        <v>8399</v>
      </c>
      <c r="E2389">
        <v>1502095</v>
      </c>
      <c r="F2389" t="s">
        <v>8839</v>
      </c>
      <c r="G2389" t="s">
        <v>8840</v>
      </c>
      <c r="H2389" t="s">
        <v>8245</v>
      </c>
      <c r="I2389" t="s">
        <v>8851</v>
      </c>
      <c r="J2389" t="s">
        <v>8852</v>
      </c>
      <c r="K2389" t="s">
        <v>110</v>
      </c>
      <c r="L2389" t="s">
        <v>3346</v>
      </c>
      <c r="M2389" t="s">
        <v>3344</v>
      </c>
      <c r="N2389" t="s">
        <v>4323</v>
      </c>
      <c r="O2389" t="s">
        <v>3346</v>
      </c>
      <c r="P2389" t="s">
        <v>3343</v>
      </c>
      <c r="Q2389" t="s">
        <v>3346</v>
      </c>
    </row>
    <row r="2390" spans="1:17" x14ac:dyDescent="0.25">
      <c r="A2390" t="s">
        <v>8196</v>
      </c>
      <c r="B2390" t="s">
        <v>8197</v>
      </c>
      <c r="C2390" t="s">
        <v>8398</v>
      </c>
      <c r="D2390" t="s">
        <v>8399</v>
      </c>
      <c r="E2390">
        <v>1502096</v>
      </c>
      <c r="F2390" t="s">
        <v>8853</v>
      </c>
      <c r="G2390" t="s">
        <v>8854</v>
      </c>
      <c r="H2390" t="s">
        <v>8245</v>
      </c>
      <c r="I2390" t="s">
        <v>8855</v>
      </c>
      <c r="J2390" t="s">
        <v>8856</v>
      </c>
      <c r="K2390" t="s">
        <v>110</v>
      </c>
      <c r="L2390" t="s">
        <v>3343</v>
      </c>
      <c r="M2390" t="s">
        <v>3344</v>
      </c>
      <c r="N2390" t="s">
        <v>4323</v>
      </c>
      <c r="O2390" t="s">
        <v>3346</v>
      </c>
      <c r="P2390" t="s">
        <v>3343</v>
      </c>
      <c r="Q2390" t="s">
        <v>3346</v>
      </c>
    </row>
    <row r="2391" spans="1:17" x14ac:dyDescent="0.25">
      <c r="A2391" t="s">
        <v>8196</v>
      </c>
      <c r="B2391" t="s">
        <v>8197</v>
      </c>
      <c r="C2391" t="s">
        <v>8398</v>
      </c>
      <c r="D2391" t="s">
        <v>8399</v>
      </c>
      <c r="E2391">
        <v>1502096</v>
      </c>
      <c r="F2391" t="s">
        <v>8853</v>
      </c>
      <c r="G2391" t="s">
        <v>8854</v>
      </c>
      <c r="H2391" t="s">
        <v>8245</v>
      </c>
      <c r="I2391" t="s">
        <v>8857</v>
      </c>
      <c r="J2391" t="s">
        <v>8858</v>
      </c>
      <c r="K2391" t="s">
        <v>110</v>
      </c>
      <c r="L2391" t="s">
        <v>3346</v>
      </c>
      <c r="M2391" t="s">
        <v>3344</v>
      </c>
      <c r="N2391" t="s">
        <v>4323</v>
      </c>
      <c r="O2391" t="s">
        <v>3346</v>
      </c>
      <c r="P2391" t="s">
        <v>3343</v>
      </c>
      <c r="Q2391" t="s">
        <v>3346</v>
      </c>
    </row>
    <row r="2392" spans="1:17" x14ac:dyDescent="0.25">
      <c r="A2392" t="s">
        <v>8196</v>
      </c>
      <c r="B2392" t="s">
        <v>8197</v>
      </c>
      <c r="C2392" t="s">
        <v>8398</v>
      </c>
      <c r="D2392" t="s">
        <v>8399</v>
      </c>
      <c r="E2392">
        <v>1502096</v>
      </c>
      <c r="F2392" t="s">
        <v>8853</v>
      </c>
      <c r="G2392" t="s">
        <v>8854</v>
      </c>
      <c r="H2392" t="s">
        <v>8245</v>
      </c>
      <c r="I2392" t="s">
        <v>8859</v>
      </c>
      <c r="J2392" t="s">
        <v>8860</v>
      </c>
      <c r="K2392" t="s">
        <v>110</v>
      </c>
      <c r="L2392" t="s">
        <v>3346</v>
      </c>
      <c r="M2392" t="s">
        <v>3344</v>
      </c>
      <c r="N2392" t="s">
        <v>4323</v>
      </c>
      <c r="O2392" t="s">
        <v>3346</v>
      </c>
      <c r="P2392" t="s">
        <v>3343</v>
      </c>
      <c r="Q2392" t="s">
        <v>3346</v>
      </c>
    </row>
    <row r="2393" spans="1:17" x14ac:dyDescent="0.25">
      <c r="A2393" t="s">
        <v>8196</v>
      </c>
      <c r="B2393" t="s">
        <v>8197</v>
      </c>
      <c r="C2393" t="s">
        <v>8398</v>
      </c>
      <c r="D2393" t="s">
        <v>8399</v>
      </c>
      <c r="E2393">
        <v>1502096</v>
      </c>
      <c r="F2393" t="s">
        <v>8853</v>
      </c>
      <c r="G2393" t="s">
        <v>8854</v>
      </c>
      <c r="H2393" t="s">
        <v>8245</v>
      </c>
      <c r="I2393" t="s">
        <v>8861</v>
      </c>
      <c r="J2393" t="s">
        <v>8862</v>
      </c>
      <c r="K2393" t="s">
        <v>110</v>
      </c>
      <c r="L2393" t="s">
        <v>3346</v>
      </c>
      <c r="M2393" t="s">
        <v>3344</v>
      </c>
      <c r="N2393" t="s">
        <v>4323</v>
      </c>
      <c r="O2393" t="s">
        <v>3346</v>
      </c>
      <c r="P2393" t="s">
        <v>3343</v>
      </c>
      <c r="Q2393" t="s">
        <v>3346</v>
      </c>
    </row>
    <row r="2394" spans="1:17" x14ac:dyDescent="0.25">
      <c r="A2394" t="s">
        <v>8196</v>
      </c>
      <c r="B2394" t="s">
        <v>8197</v>
      </c>
      <c r="C2394" t="s">
        <v>8398</v>
      </c>
      <c r="D2394" t="s">
        <v>8399</v>
      </c>
      <c r="E2394">
        <v>1502096</v>
      </c>
      <c r="F2394" t="s">
        <v>8853</v>
      </c>
      <c r="G2394" t="s">
        <v>8854</v>
      </c>
      <c r="H2394" t="s">
        <v>8245</v>
      </c>
      <c r="I2394" t="s">
        <v>8863</v>
      </c>
      <c r="J2394" t="s">
        <v>8864</v>
      </c>
      <c r="K2394" t="s">
        <v>110</v>
      </c>
      <c r="L2394" t="s">
        <v>3346</v>
      </c>
      <c r="M2394" t="s">
        <v>3344</v>
      </c>
      <c r="N2394" t="s">
        <v>4323</v>
      </c>
      <c r="O2394" t="s">
        <v>3346</v>
      </c>
      <c r="P2394" t="s">
        <v>3343</v>
      </c>
      <c r="Q2394" t="s">
        <v>3346</v>
      </c>
    </row>
    <row r="2395" spans="1:17" x14ac:dyDescent="0.25">
      <c r="A2395" t="s">
        <v>8196</v>
      </c>
      <c r="B2395" t="s">
        <v>8197</v>
      </c>
      <c r="C2395" t="s">
        <v>8398</v>
      </c>
      <c r="D2395" t="s">
        <v>8399</v>
      </c>
      <c r="E2395">
        <v>1502096</v>
      </c>
      <c r="F2395" t="s">
        <v>8853</v>
      </c>
      <c r="G2395" t="s">
        <v>8854</v>
      </c>
      <c r="H2395" t="s">
        <v>8245</v>
      </c>
      <c r="I2395" t="s">
        <v>8865</v>
      </c>
      <c r="J2395" t="s">
        <v>8866</v>
      </c>
      <c r="K2395" t="s">
        <v>110</v>
      </c>
      <c r="L2395" t="s">
        <v>3346</v>
      </c>
      <c r="M2395" t="s">
        <v>3344</v>
      </c>
      <c r="N2395" t="s">
        <v>4323</v>
      </c>
      <c r="O2395" t="s">
        <v>3346</v>
      </c>
      <c r="P2395" t="s">
        <v>3343</v>
      </c>
      <c r="Q2395" t="s">
        <v>3346</v>
      </c>
    </row>
    <row r="2396" spans="1:17" x14ac:dyDescent="0.25">
      <c r="A2396" t="s">
        <v>8196</v>
      </c>
      <c r="B2396" t="s">
        <v>8197</v>
      </c>
      <c r="C2396" t="s">
        <v>8398</v>
      </c>
      <c r="D2396" t="s">
        <v>8399</v>
      </c>
      <c r="E2396">
        <v>1502097</v>
      </c>
      <c r="F2396" t="s">
        <v>8867</v>
      </c>
      <c r="G2396" t="s">
        <v>8868</v>
      </c>
      <c r="H2396" t="s">
        <v>8515</v>
      </c>
      <c r="I2396" t="s">
        <v>8869</v>
      </c>
      <c r="J2396" t="s">
        <v>8867</v>
      </c>
      <c r="K2396" t="s">
        <v>110</v>
      </c>
      <c r="L2396" t="s">
        <v>3343</v>
      </c>
      <c r="M2396" t="s">
        <v>3344</v>
      </c>
      <c r="N2396" t="s">
        <v>4323</v>
      </c>
      <c r="O2396" t="s">
        <v>3346</v>
      </c>
      <c r="P2396" t="s">
        <v>3343</v>
      </c>
      <c r="Q2396" t="s">
        <v>3346</v>
      </c>
    </row>
    <row r="2397" spans="1:17" x14ac:dyDescent="0.25">
      <c r="A2397" t="s">
        <v>8196</v>
      </c>
      <c r="B2397" t="s">
        <v>8197</v>
      </c>
      <c r="C2397" t="s">
        <v>8398</v>
      </c>
      <c r="D2397" t="s">
        <v>8399</v>
      </c>
      <c r="E2397">
        <v>1502098</v>
      </c>
      <c r="F2397" t="s">
        <v>8870</v>
      </c>
      <c r="G2397" t="s">
        <v>8871</v>
      </c>
      <c r="H2397" t="s">
        <v>8872</v>
      </c>
      <c r="I2397" t="s">
        <v>8873</v>
      </c>
      <c r="J2397" t="s">
        <v>8874</v>
      </c>
      <c r="K2397" t="s">
        <v>110</v>
      </c>
      <c r="L2397" t="s">
        <v>3343</v>
      </c>
      <c r="M2397" t="s">
        <v>3344</v>
      </c>
      <c r="N2397" t="s">
        <v>4323</v>
      </c>
      <c r="O2397" t="s">
        <v>3346</v>
      </c>
      <c r="P2397" t="s">
        <v>3343</v>
      </c>
      <c r="Q2397" t="s">
        <v>3346</v>
      </c>
    </row>
    <row r="2398" spans="1:17" x14ac:dyDescent="0.25">
      <c r="A2398" t="s">
        <v>8196</v>
      </c>
      <c r="B2398" t="s">
        <v>8197</v>
      </c>
      <c r="C2398" t="s">
        <v>8398</v>
      </c>
      <c r="D2398" t="s">
        <v>8399</v>
      </c>
      <c r="E2398">
        <v>1502098</v>
      </c>
      <c r="F2398" t="s">
        <v>8870</v>
      </c>
      <c r="G2398" t="s">
        <v>8871</v>
      </c>
      <c r="H2398" t="s">
        <v>8872</v>
      </c>
      <c r="I2398" t="s">
        <v>8875</v>
      </c>
      <c r="J2398" t="s">
        <v>8876</v>
      </c>
      <c r="K2398" t="s">
        <v>110</v>
      </c>
      <c r="L2398" t="s">
        <v>3346</v>
      </c>
      <c r="M2398" t="s">
        <v>3344</v>
      </c>
      <c r="N2398" t="s">
        <v>4323</v>
      </c>
      <c r="O2398" t="s">
        <v>3346</v>
      </c>
      <c r="P2398" t="s">
        <v>3343</v>
      </c>
      <c r="Q2398" t="s">
        <v>3346</v>
      </c>
    </row>
    <row r="2399" spans="1:17" x14ac:dyDescent="0.25">
      <c r="A2399" t="s">
        <v>8196</v>
      </c>
      <c r="B2399" t="s">
        <v>8197</v>
      </c>
      <c r="C2399" t="s">
        <v>8398</v>
      </c>
      <c r="D2399" t="s">
        <v>8399</v>
      </c>
      <c r="E2399">
        <v>1502098</v>
      </c>
      <c r="F2399" t="s">
        <v>8870</v>
      </c>
      <c r="G2399" t="s">
        <v>8871</v>
      </c>
      <c r="H2399" t="s">
        <v>8872</v>
      </c>
      <c r="I2399" t="s">
        <v>8877</v>
      </c>
      <c r="J2399" t="s">
        <v>8878</v>
      </c>
      <c r="K2399" t="s">
        <v>110</v>
      </c>
      <c r="L2399" t="s">
        <v>3346</v>
      </c>
      <c r="M2399" t="s">
        <v>3344</v>
      </c>
      <c r="N2399" t="s">
        <v>4323</v>
      </c>
      <c r="O2399" t="s">
        <v>3346</v>
      </c>
      <c r="P2399" t="s">
        <v>3343</v>
      </c>
      <c r="Q2399" t="s">
        <v>3346</v>
      </c>
    </row>
    <row r="2400" spans="1:17" x14ac:dyDescent="0.25">
      <c r="A2400" t="s">
        <v>8196</v>
      </c>
      <c r="B2400" t="s">
        <v>8197</v>
      </c>
      <c r="C2400" t="s">
        <v>8398</v>
      </c>
      <c r="D2400" t="s">
        <v>8399</v>
      </c>
      <c r="E2400">
        <v>1502098</v>
      </c>
      <c r="F2400" t="s">
        <v>8870</v>
      </c>
      <c r="G2400" t="s">
        <v>8871</v>
      </c>
      <c r="H2400" t="s">
        <v>8872</v>
      </c>
      <c r="I2400" t="s">
        <v>8879</v>
      </c>
      <c r="J2400" t="s">
        <v>8802</v>
      </c>
      <c r="K2400" t="s">
        <v>110</v>
      </c>
      <c r="L2400" t="s">
        <v>3346</v>
      </c>
      <c r="M2400" t="s">
        <v>3344</v>
      </c>
      <c r="N2400" t="s">
        <v>4323</v>
      </c>
      <c r="O2400" t="s">
        <v>3346</v>
      </c>
      <c r="P2400" t="s">
        <v>3343</v>
      </c>
      <c r="Q2400" t="s">
        <v>3346</v>
      </c>
    </row>
    <row r="2401" spans="1:17" x14ac:dyDescent="0.25">
      <c r="A2401" t="s">
        <v>8196</v>
      </c>
      <c r="B2401" t="s">
        <v>8197</v>
      </c>
      <c r="C2401" t="s">
        <v>8398</v>
      </c>
      <c r="D2401" t="s">
        <v>8399</v>
      </c>
      <c r="E2401">
        <v>1502099</v>
      </c>
      <c r="F2401" t="s">
        <v>8880</v>
      </c>
      <c r="G2401" t="s">
        <v>8881</v>
      </c>
      <c r="H2401" t="s">
        <v>8245</v>
      </c>
      <c r="I2401" t="s">
        <v>8882</v>
      </c>
      <c r="J2401" t="s">
        <v>8883</v>
      </c>
      <c r="K2401" t="s">
        <v>110</v>
      </c>
      <c r="L2401" t="s">
        <v>3343</v>
      </c>
      <c r="M2401" t="s">
        <v>3344</v>
      </c>
      <c r="N2401" t="s">
        <v>4323</v>
      </c>
      <c r="O2401" t="s">
        <v>3346</v>
      </c>
      <c r="P2401" t="s">
        <v>3343</v>
      </c>
      <c r="Q2401" t="s">
        <v>3346</v>
      </c>
    </row>
    <row r="2402" spans="1:17" x14ac:dyDescent="0.25">
      <c r="A2402" t="s">
        <v>8196</v>
      </c>
      <c r="B2402" t="s">
        <v>8197</v>
      </c>
      <c r="C2402" t="s">
        <v>8398</v>
      </c>
      <c r="D2402" t="s">
        <v>8399</v>
      </c>
      <c r="E2402">
        <v>1502099</v>
      </c>
      <c r="F2402" t="s">
        <v>8880</v>
      </c>
      <c r="G2402" t="s">
        <v>8881</v>
      </c>
      <c r="H2402" t="s">
        <v>8245</v>
      </c>
      <c r="I2402" t="s">
        <v>8884</v>
      </c>
      <c r="J2402" t="s">
        <v>8885</v>
      </c>
      <c r="K2402" t="s">
        <v>110</v>
      </c>
      <c r="L2402" t="s">
        <v>3346</v>
      </c>
      <c r="M2402" t="s">
        <v>3344</v>
      </c>
      <c r="N2402" t="s">
        <v>4323</v>
      </c>
      <c r="O2402" t="s">
        <v>3346</v>
      </c>
      <c r="P2402" t="s">
        <v>3343</v>
      </c>
      <c r="Q2402" t="s">
        <v>3346</v>
      </c>
    </row>
    <row r="2403" spans="1:17" x14ac:dyDescent="0.25">
      <c r="A2403" t="s">
        <v>8196</v>
      </c>
      <c r="B2403" t="s">
        <v>8197</v>
      </c>
      <c r="C2403" t="s">
        <v>8398</v>
      </c>
      <c r="D2403" t="s">
        <v>8399</v>
      </c>
      <c r="E2403">
        <v>1502099</v>
      </c>
      <c r="F2403" t="s">
        <v>8880</v>
      </c>
      <c r="G2403" t="s">
        <v>8881</v>
      </c>
      <c r="H2403" t="s">
        <v>8245</v>
      </c>
      <c r="I2403" t="s">
        <v>8886</v>
      </c>
      <c r="J2403" t="s">
        <v>8887</v>
      </c>
      <c r="K2403" t="s">
        <v>110</v>
      </c>
      <c r="L2403" t="s">
        <v>3346</v>
      </c>
      <c r="M2403" t="s">
        <v>3344</v>
      </c>
      <c r="N2403" t="s">
        <v>4323</v>
      </c>
      <c r="O2403" t="s">
        <v>3346</v>
      </c>
      <c r="P2403" t="s">
        <v>3343</v>
      </c>
      <c r="Q2403" t="s">
        <v>3346</v>
      </c>
    </row>
    <row r="2404" spans="1:17" x14ac:dyDescent="0.25">
      <c r="A2404" t="s">
        <v>8196</v>
      </c>
      <c r="B2404" t="s">
        <v>8197</v>
      </c>
      <c r="C2404" t="s">
        <v>8398</v>
      </c>
      <c r="D2404" t="s">
        <v>8399</v>
      </c>
      <c r="E2404">
        <v>1502099</v>
      </c>
      <c r="F2404" t="s">
        <v>8880</v>
      </c>
      <c r="G2404" t="s">
        <v>8881</v>
      </c>
      <c r="H2404" t="s">
        <v>8245</v>
      </c>
      <c r="I2404" t="s">
        <v>8888</v>
      </c>
      <c r="J2404" t="s">
        <v>8889</v>
      </c>
      <c r="K2404" t="s">
        <v>110</v>
      </c>
      <c r="L2404" t="s">
        <v>3346</v>
      </c>
      <c r="M2404" t="s">
        <v>3344</v>
      </c>
      <c r="N2404" t="s">
        <v>4323</v>
      </c>
      <c r="O2404" t="s">
        <v>3346</v>
      </c>
      <c r="P2404" t="s">
        <v>3343</v>
      </c>
      <c r="Q2404" t="s">
        <v>3346</v>
      </c>
    </row>
    <row r="2405" spans="1:17" x14ac:dyDescent="0.25">
      <c r="A2405" t="s">
        <v>8196</v>
      </c>
      <c r="B2405" t="s">
        <v>8197</v>
      </c>
      <c r="C2405" t="s">
        <v>8398</v>
      </c>
      <c r="D2405" t="s">
        <v>8399</v>
      </c>
      <c r="E2405">
        <v>1502099</v>
      </c>
      <c r="F2405" t="s">
        <v>8880</v>
      </c>
      <c r="G2405" t="s">
        <v>8881</v>
      </c>
      <c r="H2405" t="s">
        <v>8245</v>
      </c>
      <c r="I2405" t="s">
        <v>8890</v>
      </c>
      <c r="J2405" t="s">
        <v>8891</v>
      </c>
      <c r="K2405" t="s">
        <v>110</v>
      </c>
      <c r="L2405" t="s">
        <v>3346</v>
      </c>
      <c r="M2405" t="s">
        <v>3344</v>
      </c>
      <c r="N2405" t="s">
        <v>4323</v>
      </c>
      <c r="O2405" t="s">
        <v>3346</v>
      </c>
      <c r="P2405" t="s">
        <v>3343</v>
      </c>
      <c r="Q2405" t="s">
        <v>3346</v>
      </c>
    </row>
    <row r="2406" spans="1:17" x14ac:dyDescent="0.25">
      <c r="A2406" t="s">
        <v>8196</v>
      </c>
      <c r="B2406" t="s">
        <v>8197</v>
      </c>
      <c r="C2406" t="s">
        <v>8398</v>
      </c>
      <c r="D2406" t="s">
        <v>8399</v>
      </c>
      <c r="E2406">
        <v>1502100</v>
      </c>
      <c r="F2406" t="s">
        <v>8892</v>
      </c>
      <c r="G2406" t="s">
        <v>8893</v>
      </c>
      <c r="H2406" t="s">
        <v>8245</v>
      </c>
      <c r="I2406" t="s">
        <v>8894</v>
      </c>
      <c r="J2406" t="s">
        <v>8895</v>
      </c>
      <c r="K2406" t="s">
        <v>110</v>
      </c>
      <c r="L2406" t="s">
        <v>3343</v>
      </c>
      <c r="M2406" t="s">
        <v>3344</v>
      </c>
      <c r="N2406" t="s">
        <v>4323</v>
      </c>
      <c r="O2406" t="s">
        <v>3346</v>
      </c>
      <c r="P2406" t="s">
        <v>3343</v>
      </c>
      <c r="Q2406" t="s">
        <v>3346</v>
      </c>
    </row>
    <row r="2407" spans="1:17" x14ac:dyDescent="0.25">
      <c r="A2407" t="s">
        <v>8196</v>
      </c>
      <c r="B2407" t="s">
        <v>8197</v>
      </c>
      <c r="C2407" t="s">
        <v>8398</v>
      </c>
      <c r="D2407" t="s">
        <v>8399</v>
      </c>
      <c r="E2407">
        <v>1502100</v>
      </c>
      <c r="F2407" t="s">
        <v>8892</v>
      </c>
      <c r="G2407" t="s">
        <v>8893</v>
      </c>
      <c r="H2407" t="s">
        <v>8245</v>
      </c>
      <c r="I2407" t="s">
        <v>8896</v>
      </c>
      <c r="J2407" t="s">
        <v>8897</v>
      </c>
      <c r="K2407" t="s">
        <v>110</v>
      </c>
      <c r="L2407" t="s">
        <v>3346</v>
      </c>
      <c r="M2407" t="s">
        <v>3344</v>
      </c>
      <c r="N2407" t="s">
        <v>4323</v>
      </c>
      <c r="O2407" t="s">
        <v>3346</v>
      </c>
      <c r="P2407" t="s">
        <v>3343</v>
      </c>
      <c r="Q2407" t="s">
        <v>3346</v>
      </c>
    </row>
    <row r="2408" spans="1:17" x14ac:dyDescent="0.25">
      <c r="A2408" t="s">
        <v>8196</v>
      </c>
      <c r="B2408" t="s">
        <v>8197</v>
      </c>
      <c r="C2408" t="s">
        <v>8398</v>
      </c>
      <c r="D2408" t="s">
        <v>8399</v>
      </c>
      <c r="E2408">
        <v>1502100</v>
      </c>
      <c r="F2408" t="s">
        <v>8892</v>
      </c>
      <c r="G2408" t="s">
        <v>8893</v>
      </c>
      <c r="H2408" t="s">
        <v>8245</v>
      </c>
      <c r="I2408" t="s">
        <v>8898</v>
      </c>
      <c r="J2408" t="s">
        <v>8899</v>
      </c>
      <c r="K2408" t="s">
        <v>110</v>
      </c>
      <c r="L2408" t="s">
        <v>3346</v>
      </c>
      <c r="M2408" t="s">
        <v>3344</v>
      </c>
      <c r="N2408" t="s">
        <v>4323</v>
      </c>
      <c r="O2408" t="s">
        <v>3346</v>
      </c>
      <c r="P2408" t="s">
        <v>3343</v>
      </c>
      <c r="Q2408" t="s">
        <v>3346</v>
      </c>
    </row>
    <row r="2409" spans="1:17" x14ac:dyDescent="0.25">
      <c r="A2409" t="s">
        <v>8196</v>
      </c>
      <c r="B2409" t="s">
        <v>8197</v>
      </c>
      <c r="C2409" t="s">
        <v>8398</v>
      </c>
      <c r="D2409" t="s">
        <v>8399</v>
      </c>
      <c r="E2409">
        <v>1502100</v>
      </c>
      <c r="F2409" t="s">
        <v>8892</v>
      </c>
      <c r="G2409" t="s">
        <v>8893</v>
      </c>
      <c r="H2409" t="s">
        <v>8245</v>
      </c>
      <c r="I2409" t="s">
        <v>8900</v>
      </c>
      <c r="J2409" t="s">
        <v>8901</v>
      </c>
      <c r="K2409" t="s">
        <v>110</v>
      </c>
      <c r="L2409" t="s">
        <v>3346</v>
      </c>
      <c r="M2409" t="s">
        <v>3344</v>
      </c>
      <c r="N2409" t="s">
        <v>4323</v>
      </c>
      <c r="O2409" t="s">
        <v>3346</v>
      </c>
      <c r="P2409" t="s">
        <v>3343</v>
      </c>
      <c r="Q2409" t="s">
        <v>3346</v>
      </c>
    </row>
    <row r="2410" spans="1:17" x14ac:dyDescent="0.25">
      <c r="A2410" t="s">
        <v>8196</v>
      </c>
      <c r="B2410" t="s">
        <v>8197</v>
      </c>
      <c r="C2410" t="s">
        <v>8398</v>
      </c>
      <c r="D2410" t="s">
        <v>8399</v>
      </c>
      <c r="E2410">
        <v>1502100</v>
      </c>
      <c r="F2410" t="s">
        <v>8892</v>
      </c>
      <c r="G2410" t="s">
        <v>8893</v>
      </c>
      <c r="H2410" t="s">
        <v>8245</v>
      </c>
      <c r="I2410" t="s">
        <v>8902</v>
      </c>
      <c r="J2410" t="s">
        <v>8903</v>
      </c>
      <c r="K2410" t="s">
        <v>110</v>
      </c>
      <c r="L2410" t="s">
        <v>3346</v>
      </c>
      <c r="M2410" t="s">
        <v>3344</v>
      </c>
      <c r="N2410" t="s">
        <v>4323</v>
      </c>
      <c r="O2410" t="s">
        <v>3346</v>
      </c>
      <c r="P2410" t="s">
        <v>3343</v>
      </c>
      <c r="Q2410" t="s">
        <v>3346</v>
      </c>
    </row>
    <row r="2411" spans="1:17" x14ac:dyDescent="0.25">
      <c r="A2411" t="s">
        <v>8196</v>
      </c>
      <c r="B2411" t="s">
        <v>8197</v>
      </c>
      <c r="C2411" t="s">
        <v>8398</v>
      </c>
      <c r="D2411" t="s">
        <v>8399</v>
      </c>
      <c r="E2411">
        <v>1502101</v>
      </c>
      <c r="F2411" t="s">
        <v>8904</v>
      </c>
      <c r="G2411" t="s">
        <v>8905</v>
      </c>
      <c r="H2411" t="s">
        <v>8245</v>
      </c>
      <c r="I2411" t="s">
        <v>8906</v>
      </c>
      <c r="J2411" t="s">
        <v>8907</v>
      </c>
      <c r="K2411" t="s">
        <v>110</v>
      </c>
      <c r="L2411" t="s">
        <v>3343</v>
      </c>
      <c r="M2411" t="s">
        <v>3344</v>
      </c>
      <c r="N2411" t="s">
        <v>4323</v>
      </c>
      <c r="O2411" t="s">
        <v>3346</v>
      </c>
      <c r="P2411" t="s">
        <v>3343</v>
      </c>
      <c r="Q2411" t="s">
        <v>3346</v>
      </c>
    </row>
    <row r="2412" spans="1:17" x14ac:dyDescent="0.25">
      <c r="A2412" t="s">
        <v>8196</v>
      </c>
      <c r="B2412" t="s">
        <v>8197</v>
      </c>
      <c r="C2412" t="s">
        <v>8398</v>
      </c>
      <c r="D2412" t="s">
        <v>8399</v>
      </c>
      <c r="E2412">
        <v>1502101</v>
      </c>
      <c r="F2412" t="s">
        <v>8904</v>
      </c>
      <c r="G2412" t="s">
        <v>8905</v>
      </c>
      <c r="H2412" t="s">
        <v>8245</v>
      </c>
      <c r="I2412" t="s">
        <v>8908</v>
      </c>
      <c r="J2412" t="s">
        <v>8909</v>
      </c>
      <c r="K2412" t="s">
        <v>110</v>
      </c>
      <c r="L2412" t="s">
        <v>3346</v>
      </c>
      <c r="M2412" t="s">
        <v>3344</v>
      </c>
      <c r="N2412" t="s">
        <v>4323</v>
      </c>
      <c r="O2412" t="s">
        <v>3346</v>
      </c>
      <c r="P2412" t="s">
        <v>3343</v>
      </c>
      <c r="Q2412" t="s">
        <v>3346</v>
      </c>
    </row>
    <row r="2413" spans="1:17" x14ac:dyDescent="0.25">
      <c r="A2413" t="s">
        <v>8196</v>
      </c>
      <c r="B2413" t="s">
        <v>8197</v>
      </c>
      <c r="C2413" t="s">
        <v>8398</v>
      </c>
      <c r="D2413" t="s">
        <v>8399</v>
      </c>
      <c r="E2413">
        <v>1502101</v>
      </c>
      <c r="F2413" t="s">
        <v>8904</v>
      </c>
      <c r="G2413" t="s">
        <v>8905</v>
      </c>
      <c r="H2413" t="s">
        <v>8245</v>
      </c>
      <c r="I2413" t="s">
        <v>8910</v>
      </c>
      <c r="J2413" t="s">
        <v>8911</v>
      </c>
      <c r="K2413" t="s">
        <v>110</v>
      </c>
      <c r="L2413" t="s">
        <v>3346</v>
      </c>
      <c r="M2413" t="s">
        <v>3344</v>
      </c>
      <c r="N2413" t="s">
        <v>4323</v>
      </c>
      <c r="O2413" t="s">
        <v>3346</v>
      </c>
      <c r="P2413" t="s">
        <v>3343</v>
      </c>
      <c r="Q2413" t="s">
        <v>3346</v>
      </c>
    </row>
    <row r="2414" spans="1:17" x14ac:dyDescent="0.25">
      <c r="A2414" t="s">
        <v>8196</v>
      </c>
      <c r="B2414" t="s">
        <v>8197</v>
      </c>
      <c r="C2414" t="s">
        <v>8398</v>
      </c>
      <c r="D2414" t="s">
        <v>8399</v>
      </c>
      <c r="E2414">
        <v>1502101</v>
      </c>
      <c r="F2414" t="s">
        <v>8904</v>
      </c>
      <c r="G2414" t="s">
        <v>8905</v>
      </c>
      <c r="H2414" t="s">
        <v>8245</v>
      </c>
      <c r="I2414" t="s">
        <v>8912</v>
      </c>
      <c r="J2414" t="s">
        <v>8913</v>
      </c>
      <c r="K2414" t="s">
        <v>110</v>
      </c>
      <c r="L2414" t="s">
        <v>3346</v>
      </c>
      <c r="M2414" t="s">
        <v>3344</v>
      </c>
      <c r="N2414" t="s">
        <v>4323</v>
      </c>
      <c r="O2414" t="s">
        <v>3346</v>
      </c>
      <c r="P2414" t="s">
        <v>3343</v>
      </c>
      <c r="Q2414" t="s">
        <v>3346</v>
      </c>
    </row>
    <row r="2415" spans="1:17" x14ac:dyDescent="0.25">
      <c r="A2415" t="s">
        <v>8196</v>
      </c>
      <c r="B2415" t="s">
        <v>8197</v>
      </c>
      <c r="C2415" t="s">
        <v>8398</v>
      </c>
      <c r="D2415" t="s">
        <v>8399</v>
      </c>
      <c r="E2415">
        <v>1502101</v>
      </c>
      <c r="F2415" t="s">
        <v>8904</v>
      </c>
      <c r="G2415" t="s">
        <v>8905</v>
      </c>
      <c r="H2415" t="s">
        <v>8245</v>
      </c>
      <c r="I2415" t="s">
        <v>8914</v>
      </c>
      <c r="J2415" t="s">
        <v>8915</v>
      </c>
      <c r="K2415" t="s">
        <v>110</v>
      </c>
      <c r="L2415" t="s">
        <v>3346</v>
      </c>
      <c r="M2415" t="s">
        <v>3344</v>
      </c>
      <c r="N2415" t="s">
        <v>4323</v>
      </c>
      <c r="O2415" t="s">
        <v>3346</v>
      </c>
      <c r="P2415" t="s">
        <v>3343</v>
      </c>
      <c r="Q2415" t="s">
        <v>3346</v>
      </c>
    </row>
    <row r="2416" spans="1:17" x14ac:dyDescent="0.25">
      <c r="A2416" t="s">
        <v>8196</v>
      </c>
      <c r="B2416" t="s">
        <v>8197</v>
      </c>
      <c r="C2416" t="s">
        <v>8398</v>
      </c>
      <c r="D2416" t="s">
        <v>8399</v>
      </c>
      <c r="E2416">
        <v>1502101</v>
      </c>
      <c r="F2416" t="s">
        <v>8904</v>
      </c>
      <c r="G2416" t="s">
        <v>8905</v>
      </c>
      <c r="H2416" t="s">
        <v>8245</v>
      </c>
      <c r="I2416" t="s">
        <v>8916</v>
      </c>
      <c r="J2416" t="s">
        <v>8917</v>
      </c>
      <c r="K2416" t="s">
        <v>110</v>
      </c>
      <c r="L2416" t="s">
        <v>3346</v>
      </c>
      <c r="M2416" t="s">
        <v>3344</v>
      </c>
      <c r="N2416" t="s">
        <v>4323</v>
      </c>
      <c r="O2416" t="s">
        <v>3346</v>
      </c>
      <c r="P2416" t="s">
        <v>3343</v>
      </c>
      <c r="Q2416" t="s">
        <v>3346</v>
      </c>
    </row>
    <row r="2417" spans="1:17" x14ac:dyDescent="0.25">
      <c r="A2417" t="s">
        <v>8196</v>
      </c>
      <c r="B2417" t="s">
        <v>8197</v>
      </c>
      <c r="C2417" t="s">
        <v>8398</v>
      </c>
      <c r="D2417" t="s">
        <v>8399</v>
      </c>
      <c r="E2417">
        <v>1502101</v>
      </c>
      <c r="F2417" t="s">
        <v>8904</v>
      </c>
      <c r="G2417" t="s">
        <v>8905</v>
      </c>
      <c r="H2417" t="s">
        <v>8245</v>
      </c>
      <c r="I2417" t="s">
        <v>8918</v>
      </c>
      <c r="J2417" t="s">
        <v>8919</v>
      </c>
      <c r="K2417" t="s">
        <v>110</v>
      </c>
      <c r="L2417" t="s">
        <v>3346</v>
      </c>
      <c r="M2417" t="s">
        <v>3344</v>
      </c>
      <c r="N2417" t="s">
        <v>4323</v>
      </c>
      <c r="O2417" t="s">
        <v>3346</v>
      </c>
      <c r="P2417" t="s">
        <v>3343</v>
      </c>
      <c r="Q2417" t="s">
        <v>3346</v>
      </c>
    </row>
    <row r="2418" spans="1:17" x14ac:dyDescent="0.25">
      <c r="A2418" t="s">
        <v>8196</v>
      </c>
      <c r="B2418" t="s">
        <v>8197</v>
      </c>
      <c r="C2418" t="s">
        <v>8398</v>
      </c>
      <c r="D2418" t="s">
        <v>8399</v>
      </c>
      <c r="E2418">
        <v>1502102</v>
      </c>
      <c r="F2418" t="s">
        <v>8920</v>
      </c>
      <c r="G2418" t="s">
        <v>8921</v>
      </c>
      <c r="H2418" t="s">
        <v>8245</v>
      </c>
      <c r="I2418" t="s">
        <v>8922</v>
      </c>
      <c r="J2418" t="s">
        <v>8920</v>
      </c>
      <c r="K2418" t="s">
        <v>110</v>
      </c>
      <c r="L2418" t="s">
        <v>3343</v>
      </c>
      <c r="M2418" t="s">
        <v>3344</v>
      </c>
      <c r="N2418" t="s">
        <v>4323</v>
      </c>
      <c r="O2418" t="s">
        <v>3346</v>
      </c>
      <c r="P2418" t="s">
        <v>3343</v>
      </c>
      <c r="Q2418" t="s">
        <v>3346</v>
      </c>
    </row>
    <row r="2419" spans="1:17" x14ac:dyDescent="0.25">
      <c r="A2419" t="s">
        <v>8196</v>
      </c>
      <c r="B2419" t="s">
        <v>8197</v>
      </c>
      <c r="C2419" t="s">
        <v>8398</v>
      </c>
      <c r="D2419" t="s">
        <v>8399</v>
      </c>
      <c r="E2419">
        <v>1502102</v>
      </c>
      <c r="F2419" t="s">
        <v>8920</v>
      </c>
      <c r="G2419" t="s">
        <v>8921</v>
      </c>
      <c r="H2419" t="s">
        <v>8245</v>
      </c>
      <c r="I2419" t="s">
        <v>8923</v>
      </c>
      <c r="J2419" t="s">
        <v>8924</v>
      </c>
      <c r="K2419" t="s">
        <v>110</v>
      </c>
      <c r="L2419" t="s">
        <v>3346</v>
      </c>
      <c r="M2419" t="s">
        <v>3344</v>
      </c>
      <c r="N2419" t="s">
        <v>4323</v>
      </c>
      <c r="O2419" t="s">
        <v>3346</v>
      </c>
      <c r="P2419" t="s">
        <v>3343</v>
      </c>
      <c r="Q2419" t="s">
        <v>3346</v>
      </c>
    </row>
    <row r="2420" spans="1:17" x14ac:dyDescent="0.25">
      <c r="A2420" t="s">
        <v>8196</v>
      </c>
      <c r="B2420" t="s">
        <v>8197</v>
      </c>
      <c r="C2420" t="s">
        <v>8398</v>
      </c>
      <c r="D2420" t="s">
        <v>8399</v>
      </c>
      <c r="E2420">
        <v>1502102</v>
      </c>
      <c r="F2420" t="s">
        <v>8920</v>
      </c>
      <c r="G2420" t="s">
        <v>8921</v>
      </c>
      <c r="H2420" t="s">
        <v>8245</v>
      </c>
      <c r="I2420" t="s">
        <v>8925</v>
      </c>
      <c r="J2420" t="s">
        <v>8926</v>
      </c>
      <c r="K2420" t="s">
        <v>110</v>
      </c>
      <c r="L2420" t="s">
        <v>3346</v>
      </c>
      <c r="M2420" t="s">
        <v>3344</v>
      </c>
      <c r="N2420" t="s">
        <v>4323</v>
      </c>
      <c r="O2420" t="s">
        <v>3346</v>
      </c>
      <c r="P2420" t="s">
        <v>3343</v>
      </c>
      <c r="Q2420" t="s">
        <v>3346</v>
      </c>
    </row>
    <row r="2421" spans="1:17" x14ac:dyDescent="0.25">
      <c r="A2421" t="s">
        <v>8196</v>
      </c>
      <c r="B2421" t="s">
        <v>8197</v>
      </c>
      <c r="C2421" t="s">
        <v>8398</v>
      </c>
      <c r="D2421" t="s">
        <v>8399</v>
      </c>
      <c r="E2421">
        <v>1502102</v>
      </c>
      <c r="F2421" t="s">
        <v>8920</v>
      </c>
      <c r="G2421" t="s">
        <v>8921</v>
      </c>
      <c r="H2421" t="s">
        <v>8245</v>
      </c>
      <c r="I2421" t="s">
        <v>8927</v>
      </c>
      <c r="J2421" t="s">
        <v>8928</v>
      </c>
      <c r="K2421" t="s">
        <v>110</v>
      </c>
      <c r="L2421" t="s">
        <v>3346</v>
      </c>
      <c r="M2421" t="s">
        <v>3344</v>
      </c>
      <c r="N2421" t="s">
        <v>4323</v>
      </c>
      <c r="O2421" t="s">
        <v>3346</v>
      </c>
      <c r="P2421" t="s">
        <v>3343</v>
      </c>
      <c r="Q2421" t="s">
        <v>3346</v>
      </c>
    </row>
    <row r="2422" spans="1:17" x14ac:dyDescent="0.25">
      <c r="A2422" t="s">
        <v>8196</v>
      </c>
      <c r="B2422" t="s">
        <v>8197</v>
      </c>
      <c r="C2422" t="s">
        <v>8398</v>
      </c>
      <c r="D2422" t="s">
        <v>8399</v>
      </c>
      <c r="E2422">
        <v>1502102</v>
      </c>
      <c r="F2422" t="s">
        <v>8920</v>
      </c>
      <c r="G2422" t="s">
        <v>8921</v>
      </c>
      <c r="H2422" t="s">
        <v>8245</v>
      </c>
      <c r="I2422" t="s">
        <v>8929</v>
      </c>
      <c r="J2422" t="s">
        <v>8930</v>
      </c>
      <c r="K2422" t="s">
        <v>110</v>
      </c>
      <c r="L2422" t="s">
        <v>3346</v>
      </c>
      <c r="M2422" t="s">
        <v>3344</v>
      </c>
      <c r="N2422" t="s">
        <v>4323</v>
      </c>
      <c r="O2422" t="s">
        <v>3346</v>
      </c>
      <c r="P2422" t="s">
        <v>3343</v>
      </c>
      <c r="Q2422" t="s">
        <v>3346</v>
      </c>
    </row>
    <row r="2423" spans="1:17" x14ac:dyDescent="0.25">
      <c r="A2423" t="s">
        <v>8196</v>
      </c>
      <c r="B2423" t="s">
        <v>8197</v>
      </c>
      <c r="C2423" t="s">
        <v>8398</v>
      </c>
      <c r="D2423" t="s">
        <v>8399</v>
      </c>
      <c r="E2423">
        <v>1502102</v>
      </c>
      <c r="F2423" t="s">
        <v>8920</v>
      </c>
      <c r="G2423" t="s">
        <v>8921</v>
      </c>
      <c r="H2423" t="s">
        <v>8245</v>
      </c>
      <c r="I2423" t="s">
        <v>8931</v>
      </c>
      <c r="J2423" t="s">
        <v>8932</v>
      </c>
      <c r="K2423" t="s">
        <v>110</v>
      </c>
      <c r="L2423" t="s">
        <v>3346</v>
      </c>
      <c r="M2423" t="s">
        <v>3344</v>
      </c>
      <c r="N2423" t="s">
        <v>4323</v>
      </c>
      <c r="O2423" t="s">
        <v>3346</v>
      </c>
      <c r="P2423" t="s">
        <v>3343</v>
      </c>
      <c r="Q2423" t="s">
        <v>3346</v>
      </c>
    </row>
    <row r="2424" spans="1:17" x14ac:dyDescent="0.25">
      <c r="A2424" t="s">
        <v>8196</v>
      </c>
      <c r="B2424" t="s">
        <v>8197</v>
      </c>
      <c r="C2424" t="s">
        <v>8398</v>
      </c>
      <c r="D2424" t="s">
        <v>8399</v>
      </c>
      <c r="E2424">
        <v>1502102</v>
      </c>
      <c r="F2424" t="s">
        <v>8920</v>
      </c>
      <c r="G2424" t="s">
        <v>8921</v>
      </c>
      <c r="H2424" t="s">
        <v>8245</v>
      </c>
      <c r="I2424" t="s">
        <v>8933</v>
      </c>
      <c r="J2424" t="s">
        <v>8934</v>
      </c>
      <c r="K2424" t="s">
        <v>110</v>
      </c>
      <c r="L2424" t="s">
        <v>3346</v>
      </c>
      <c r="M2424" t="s">
        <v>3344</v>
      </c>
      <c r="N2424" t="s">
        <v>4323</v>
      </c>
      <c r="O2424" t="s">
        <v>3346</v>
      </c>
      <c r="P2424" t="s">
        <v>3343</v>
      </c>
      <c r="Q2424" t="s">
        <v>3346</v>
      </c>
    </row>
    <row r="2425" spans="1:17" x14ac:dyDescent="0.25">
      <c r="A2425" t="s">
        <v>8196</v>
      </c>
      <c r="B2425" t="s">
        <v>8197</v>
      </c>
      <c r="C2425" t="s">
        <v>8398</v>
      </c>
      <c r="D2425" t="s">
        <v>8399</v>
      </c>
      <c r="E2425">
        <v>1502102</v>
      </c>
      <c r="F2425" t="s">
        <v>8920</v>
      </c>
      <c r="G2425" t="s">
        <v>8921</v>
      </c>
      <c r="H2425" t="s">
        <v>8245</v>
      </c>
      <c r="I2425" t="s">
        <v>8935</v>
      </c>
      <c r="J2425" t="s">
        <v>8936</v>
      </c>
      <c r="K2425" t="s">
        <v>110</v>
      </c>
      <c r="L2425" t="s">
        <v>3346</v>
      </c>
      <c r="M2425" t="s">
        <v>3344</v>
      </c>
      <c r="N2425" t="s">
        <v>4323</v>
      </c>
      <c r="O2425" t="s">
        <v>3346</v>
      </c>
      <c r="P2425" t="s">
        <v>3343</v>
      </c>
      <c r="Q2425" t="s">
        <v>3346</v>
      </c>
    </row>
    <row r="2426" spans="1:17" x14ac:dyDescent="0.25">
      <c r="A2426" t="s">
        <v>8196</v>
      </c>
      <c r="B2426" t="s">
        <v>8197</v>
      </c>
      <c r="C2426" t="s">
        <v>8398</v>
      </c>
      <c r="D2426" t="s">
        <v>8399</v>
      </c>
      <c r="E2426">
        <v>1502103</v>
      </c>
      <c r="F2426" t="s">
        <v>8937</v>
      </c>
      <c r="G2426" t="s">
        <v>8938</v>
      </c>
      <c r="H2426" t="s">
        <v>8369</v>
      </c>
      <c r="I2426" t="s">
        <v>8939</v>
      </c>
      <c r="J2426" t="s">
        <v>8937</v>
      </c>
      <c r="K2426" t="s">
        <v>110</v>
      </c>
      <c r="L2426" t="s">
        <v>3343</v>
      </c>
      <c r="M2426" t="s">
        <v>3344</v>
      </c>
      <c r="N2426" t="s">
        <v>4323</v>
      </c>
      <c r="O2426" t="s">
        <v>3346</v>
      </c>
      <c r="P2426" t="s">
        <v>3343</v>
      </c>
      <c r="Q2426" t="s">
        <v>3346</v>
      </c>
    </row>
    <row r="2427" spans="1:17" x14ac:dyDescent="0.25">
      <c r="A2427" t="s">
        <v>8196</v>
      </c>
      <c r="B2427" t="s">
        <v>8197</v>
      </c>
      <c r="C2427" t="s">
        <v>8398</v>
      </c>
      <c r="D2427" t="s">
        <v>8399</v>
      </c>
      <c r="E2427">
        <v>1502103</v>
      </c>
      <c r="F2427" t="s">
        <v>8937</v>
      </c>
      <c r="G2427" t="s">
        <v>8938</v>
      </c>
      <c r="H2427" t="s">
        <v>8369</v>
      </c>
      <c r="I2427" t="s">
        <v>8940</v>
      </c>
      <c r="J2427" t="s">
        <v>8941</v>
      </c>
      <c r="K2427" t="s">
        <v>110</v>
      </c>
      <c r="L2427" t="s">
        <v>3346</v>
      </c>
      <c r="M2427" t="s">
        <v>3344</v>
      </c>
      <c r="N2427" t="s">
        <v>4323</v>
      </c>
      <c r="O2427" t="s">
        <v>3346</v>
      </c>
      <c r="P2427" t="s">
        <v>3343</v>
      </c>
      <c r="Q2427" t="s">
        <v>3346</v>
      </c>
    </row>
    <row r="2428" spans="1:17" x14ac:dyDescent="0.25">
      <c r="A2428" t="s">
        <v>8196</v>
      </c>
      <c r="B2428" t="s">
        <v>8197</v>
      </c>
      <c r="C2428" t="s">
        <v>8398</v>
      </c>
      <c r="D2428" t="s">
        <v>8399</v>
      </c>
      <c r="E2428">
        <v>1502103</v>
      </c>
      <c r="F2428" t="s">
        <v>8937</v>
      </c>
      <c r="G2428" t="s">
        <v>8938</v>
      </c>
      <c r="H2428" t="s">
        <v>8369</v>
      </c>
      <c r="I2428" t="s">
        <v>8942</v>
      </c>
      <c r="J2428" t="s">
        <v>8943</v>
      </c>
      <c r="K2428" t="s">
        <v>110</v>
      </c>
      <c r="L2428" t="s">
        <v>3346</v>
      </c>
      <c r="M2428" t="s">
        <v>3344</v>
      </c>
      <c r="N2428" t="s">
        <v>4323</v>
      </c>
      <c r="O2428" t="s">
        <v>3346</v>
      </c>
      <c r="P2428" t="s">
        <v>3343</v>
      </c>
      <c r="Q2428" t="s">
        <v>3346</v>
      </c>
    </row>
    <row r="2429" spans="1:17" x14ac:dyDescent="0.25">
      <c r="A2429" t="s">
        <v>8196</v>
      </c>
      <c r="B2429" t="s">
        <v>8197</v>
      </c>
      <c r="C2429" t="s">
        <v>8398</v>
      </c>
      <c r="D2429" t="s">
        <v>8399</v>
      </c>
      <c r="E2429">
        <v>1502104</v>
      </c>
      <c r="F2429" t="s">
        <v>8944</v>
      </c>
      <c r="G2429" t="s">
        <v>8945</v>
      </c>
      <c r="H2429" t="s">
        <v>8369</v>
      </c>
      <c r="I2429" t="s">
        <v>8946</v>
      </c>
      <c r="J2429" t="s">
        <v>8944</v>
      </c>
      <c r="K2429" t="s">
        <v>110</v>
      </c>
      <c r="L2429" t="s">
        <v>3343</v>
      </c>
      <c r="M2429" t="s">
        <v>3344</v>
      </c>
      <c r="N2429" t="s">
        <v>4323</v>
      </c>
      <c r="O2429" t="s">
        <v>3346</v>
      </c>
      <c r="P2429" t="s">
        <v>3343</v>
      </c>
      <c r="Q2429" t="s">
        <v>3346</v>
      </c>
    </row>
    <row r="2430" spans="1:17" x14ac:dyDescent="0.25">
      <c r="A2430" t="s">
        <v>8196</v>
      </c>
      <c r="B2430" t="s">
        <v>8197</v>
      </c>
      <c r="C2430" t="s">
        <v>8398</v>
      </c>
      <c r="D2430" t="s">
        <v>8399</v>
      </c>
      <c r="E2430">
        <v>1502104</v>
      </c>
      <c r="F2430" t="s">
        <v>8944</v>
      </c>
      <c r="G2430" t="s">
        <v>8945</v>
      </c>
      <c r="H2430" t="s">
        <v>8369</v>
      </c>
      <c r="I2430" t="s">
        <v>8947</v>
      </c>
      <c r="J2430" t="s">
        <v>8948</v>
      </c>
      <c r="K2430" t="s">
        <v>110</v>
      </c>
      <c r="L2430" t="s">
        <v>3346</v>
      </c>
      <c r="M2430" t="s">
        <v>3344</v>
      </c>
      <c r="N2430" t="s">
        <v>4323</v>
      </c>
      <c r="O2430" t="s">
        <v>3346</v>
      </c>
      <c r="P2430" t="s">
        <v>3343</v>
      </c>
      <c r="Q2430" t="s">
        <v>3346</v>
      </c>
    </row>
    <row r="2431" spans="1:17" x14ac:dyDescent="0.25">
      <c r="A2431" t="s">
        <v>8196</v>
      </c>
      <c r="B2431" t="s">
        <v>8197</v>
      </c>
      <c r="C2431" t="s">
        <v>8398</v>
      </c>
      <c r="D2431" t="s">
        <v>8399</v>
      </c>
      <c r="E2431">
        <v>1502104</v>
      </c>
      <c r="F2431" t="s">
        <v>8944</v>
      </c>
      <c r="G2431" t="s">
        <v>8945</v>
      </c>
      <c r="H2431" t="s">
        <v>8369</v>
      </c>
      <c r="I2431" t="s">
        <v>8949</v>
      </c>
      <c r="J2431" t="s">
        <v>8950</v>
      </c>
      <c r="K2431" t="s">
        <v>110</v>
      </c>
      <c r="L2431" t="s">
        <v>3346</v>
      </c>
      <c r="M2431" t="s">
        <v>3344</v>
      </c>
      <c r="N2431" t="s">
        <v>4323</v>
      </c>
      <c r="O2431" t="s">
        <v>3346</v>
      </c>
      <c r="P2431" t="s">
        <v>3343</v>
      </c>
      <c r="Q2431" t="s">
        <v>3346</v>
      </c>
    </row>
    <row r="2432" spans="1:17" x14ac:dyDescent="0.25">
      <c r="A2432" t="s">
        <v>8196</v>
      </c>
      <c r="B2432" t="s">
        <v>8197</v>
      </c>
      <c r="C2432" t="s">
        <v>8398</v>
      </c>
      <c r="D2432" t="s">
        <v>8399</v>
      </c>
      <c r="E2432">
        <v>1502105</v>
      </c>
      <c r="F2432" t="s">
        <v>8951</v>
      </c>
      <c r="G2432" t="s">
        <v>8952</v>
      </c>
      <c r="H2432" t="s">
        <v>8369</v>
      </c>
      <c r="I2432" t="s">
        <v>8953</v>
      </c>
      <c r="J2432" t="s">
        <v>8951</v>
      </c>
      <c r="K2432" t="s">
        <v>110</v>
      </c>
      <c r="L2432" t="s">
        <v>3343</v>
      </c>
      <c r="M2432" t="s">
        <v>3344</v>
      </c>
      <c r="N2432" t="s">
        <v>4323</v>
      </c>
      <c r="O2432" t="s">
        <v>3346</v>
      </c>
      <c r="P2432" t="s">
        <v>3343</v>
      </c>
      <c r="Q2432" t="s">
        <v>3346</v>
      </c>
    </row>
    <row r="2433" spans="1:17" x14ac:dyDescent="0.25">
      <c r="A2433" t="s">
        <v>8196</v>
      </c>
      <c r="B2433" t="s">
        <v>8197</v>
      </c>
      <c r="C2433" t="s">
        <v>8398</v>
      </c>
      <c r="D2433" t="s">
        <v>8399</v>
      </c>
      <c r="E2433">
        <v>1502105</v>
      </c>
      <c r="F2433" t="s">
        <v>8951</v>
      </c>
      <c r="G2433" t="s">
        <v>8952</v>
      </c>
      <c r="H2433" t="s">
        <v>8369</v>
      </c>
      <c r="I2433" t="s">
        <v>8954</v>
      </c>
      <c r="J2433" t="s">
        <v>8955</v>
      </c>
      <c r="K2433" t="s">
        <v>110</v>
      </c>
      <c r="L2433" t="s">
        <v>3346</v>
      </c>
      <c r="M2433" t="s">
        <v>3344</v>
      </c>
      <c r="N2433" t="s">
        <v>4323</v>
      </c>
      <c r="O2433" t="s">
        <v>3346</v>
      </c>
      <c r="P2433" t="s">
        <v>3343</v>
      </c>
      <c r="Q2433" t="s">
        <v>3346</v>
      </c>
    </row>
    <row r="2434" spans="1:17" x14ac:dyDescent="0.25">
      <c r="A2434" t="s">
        <v>8196</v>
      </c>
      <c r="B2434" t="s">
        <v>8197</v>
      </c>
      <c r="C2434" t="s">
        <v>8398</v>
      </c>
      <c r="D2434" t="s">
        <v>8399</v>
      </c>
      <c r="E2434">
        <v>1502105</v>
      </c>
      <c r="F2434" t="s">
        <v>8951</v>
      </c>
      <c r="G2434" t="s">
        <v>8952</v>
      </c>
      <c r="H2434" t="s">
        <v>8369</v>
      </c>
      <c r="I2434" t="s">
        <v>8956</v>
      </c>
      <c r="J2434" t="s">
        <v>8957</v>
      </c>
      <c r="K2434" t="s">
        <v>110</v>
      </c>
      <c r="L2434" t="s">
        <v>3346</v>
      </c>
      <c r="M2434" t="s">
        <v>3344</v>
      </c>
      <c r="N2434" t="s">
        <v>4323</v>
      </c>
      <c r="O2434" t="s">
        <v>3346</v>
      </c>
      <c r="P2434" t="s">
        <v>3343</v>
      </c>
      <c r="Q2434" t="s">
        <v>3346</v>
      </c>
    </row>
    <row r="2435" spans="1:17" x14ac:dyDescent="0.25">
      <c r="A2435" t="s">
        <v>8196</v>
      </c>
      <c r="B2435" t="s">
        <v>8197</v>
      </c>
      <c r="C2435" t="s">
        <v>8398</v>
      </c>
      <c r="D2435" t="s">
        <v>8399</v>
      </c>
      <c r="E2435">
        <v>1502105</v>
      </c>
      <c r="F2435" t="s">
        <v>8951</v>
      </c>
      <c r="G2435" t="s">
        <v>8952</v>
      </c>
      <c r="H2435" t="s">
        <v>8369</v>
      </c>
      <c r="I2435" t="s">
        <v>8958</v>
      </c>
      <c r="J2435" t="s">
        <v>8959</v>
      </c>
      <c r="K2435" t="s">
        <v>110</v>
      </c>
      <c r="L2435" t="s">
        <v>3346</v>
      </c>
      <c r="M2435" t="s">
        <v>3344</v>
      </c>
      <c r="N2435" t="s">
        <v>4323</v>
      </c>
      <c r="O2435" t="s">
        <v>3346</v>
      </c>
      <c r="P2435" t="s">
        <v>3343</v>
      </c>
      <c r="Q2435" t="s">
        <v>3346</v>
      </c>
    </row>
    <row r="2436" spans="1:17" x14ac:dyDescent="0.25">
      <c r="A2436" t="s">
        <v>8196</v>
      </c>
      <c r="B2436" t="s">
        <v>8197</v>
      </c>
      <c r="C2436" t="s">
        <v>8398</v>
      </c>
      <c r="D2436" t="s">
        <v>8399</v>
      </c>
      <c r="E2436">
        <v>1502105</v>
      </c>
      <c r="F2436" t="s">
        <v>8951</v>
      </c>
      <c r="G2436" t="s">
        <v>8952</v>
      </c>
      <c r="H2436" t="s">
        <v>8369</v>
      </c>
      <c r="I2436" t="s">
        <v>8960</v>
      </c>
      <c r="J2436" t="s">
        <v>8961</v>
      </c>
      <c r="K2436" t="s">
        <v>110</v>
      </c>
      <c r="L2436" t="s">
        <v>3346</v>
      </c>
      <c r="M2436" t="s">
        <v>3344</v>
      </c>
      <c r="N2436" t="s">
        <v>4323</v>
      </c>
      <c r="O2436" t="s">
        <v>3346</v>
      </c>
      <c r="P2436" t="s">
        <v>3343</v>
      </c>
      <c r="Q2436" t="s">
        <v>3346</v>
      </c>
    </row>
    <row r="2437" spans="1:17" x14ac:dyDescent="0.25">
      <c r="A2437" t="s">
        <v>8196</v>
      </c>
      <c r="B2437" t="s">
        <v>8197</v>
      </c>
      <c r="C2437" t="s">
        <v>8398</v>
      </c>
      <c r="D2437" t="s">
        <v>8399</v>
      </c>
      <c r="E2437">
        <v>1502106</v>
      </c>
      <c r="F2437" t="s">
        <v>8962</v>
      </c>
      <c r="G2437" t="s">
        <v>8963</v>
      </c>
      <c r="H2437" t="s">
        <v>8369</v>
      </c>
      <c r="I2437" t="s">
        <v>8964</v>
      </c>
      <c r="J2437" t="s">
        <v>8962</v>
      </c>
      <c r="K2437" t="s">
        <v>110</v>
      </c>
      <c r="L2437" t="s">
        <v>3343</v>
      </c>
      <c r="M2437" t="s">
        <v>3344</v>
      </c>
      <c r="N2437" t="s">
        <v>4323</v>
      </c>
      <c r="O2437" t="s">
        <v>3346</v>
      </c>
      <c r="P2437" t="s">
        <v>3343</v>
      </c>
      <c r="Q2437" t="s">
        <v>3346</v>
      </c>
    </row>
    <row r="2438" spans="1:17" x14ac:dyDescent="0.25">
      <c r="A2438" t="s">
        <v>8196</v>
      </c>
      <c r="B2438" t="s">
        <v>8197</v>
      </c>
      <c r="C2438" t="s">
        <v>8398</v>
      </c>
      <c r="D2438" t="s">
        <v>8399</v>
      </c>
      <c r="E2438">
        <v>1502106</v>
      </c>
      <c r="F2438" t="s">
        <v>8962</v>
      </c>
      <c r="G2438" t="s">
        <v>8963</v>
      </c>
      <c r="H2438" t="s">
        <v>8369</v>
      </c>
      <c r="I2438" t="s">
        <v>8965</v>
      </c>
      <c r="J2438" t="s">
        <v>8966</v>
      </c>
      <c r="K2438" t="s">
        <v>110</v>
      </c>
      <c r="L2438" t="s">
        <v>3346</v>
      </c>
      <c r="M2438" t="s">
        <v>3344</v>
      </c>
      <c r="N2438" t="s">
        <v>4323</v>
      </c>
      <c r="O2438" t="s">
        <v>3346</v>
      </c>
      <c r="P2438" t="s">
        <v>3343</v>
      </c>
      <c r="Q2438" t="s">
        <v>3346</v>
      </c>
    </row>
    <row r="2439" spans="1:17" x14ac:dyDescent="0.25">
      <c r="A2439" t="s">
        <v>8196</v>
      </c>
      <c r="B2439" t="s">
        <v>8197</v>
      </c>
      <c r="C2439" t="s">
        <v>8398</v>
      </c>
      <c r="D2439" t="s">
        <v>8399</v>
      </c>
      <c r="E2439">
        <v>1502106</v>
      </c>
      <c r="F2439" t="s">
        <v>8962</v>
      </c>
      <c r="G2439" t="s">
        <v>8963</v>
      </c>
      <c r="H2439" t="s">
        <v>8369</v>
      </c>
      <c r="I2439" t="s">
        <v>8967</v>
      </c>
      <c r="J2439" t="s">
        <v>8968</v>
      </c>
      <c r="K2439" t="s">
        <v>110</v>
      </c>
      <c r="L2439" t="s">
        <v>3346</v>
      </c>
      <c r="M2439" t="s">
        <v>3344</v>
      </c>
      <c r="N2439" t="s">
        <v>4323</v>
      </c>
      <c r="O2439" t="s">
        <v>3346</v>
      </c>
      <c r="P2439" t="s">
        <v>3343</v>
      </c>
      <c r="Q2439" t="s">
        <v>3346</v>
      </c>
    </row>
    <row r="2440" spans="1:17" x14ac:dyDescent="0.25">
      <c r="A2440" t="s">
        <v>8196</v>
      </c>
      <c r="B2440" t="s">
        <v>8197</v>
      </c>
      <c r="C2440" t="s">
        <v>8398</v>
      </c>
      <c r="D2440" t="s">
        <v>8399</v>
      </c>
      <c r="E2440">
        <v>1502106</v>
      </c>
      <c r="F2440" t="s">
        <v>8962</v>
      </c>
      <c r="G2440" t="s">
        <v>8963</v>
      </c>
      <c r="H2440" t="s">
        <v>8369</v>
      </c>
      <c r="I2440" t="s">
        <v>8969</v>
      </c>
      <c r="J2440" t="s">
        <v>8970</v>
      </c>
      <c r="K2440" t="s">
        <v>110</v>
      </c>
      <c r="L2440" t="s">
        <v>3346</v>
      </c>
      <c r="M2440" t="s">
        <v>3344</v>
      </c>
      <c r="N2440" t="s">
        <v>4323</v>
      </c>
      <c r="O2440" t="s">
        <v>3346</v>
      </c>
      <c r="P2440" t="s">
        <v>3343</v>
      </c>
      <c r="Q2440" t="s">
        <v>3346</v>
      </c>
    </row>
    <row r="2441" spans="1:17" x14ac:dyDescent="0.25">
      <c r="A2441" t="s">
        <v>8196</v>
      </c>
      <c r="B2441" t="s">
        <v>8197</v>
      </c>
      <c r="C2441" t="s">
        <v>8398</v>
      </c>
      <c r="D2441" t="s">
        <v>8399</v>
      </c>
      <c r="E2441">
        <v>1502106</v>
      </c>
      <c r="F2441" t="s">
        <v>8962</v>
      </c>
      <c r="G2441" t="s">
        <v>8963</v>
      </c>
      <c r="H2441" t="s">
        <v>8369</v>
      </c>
      <c r="I2441" t="s">
        <v>8971</v>
      </c>
      <c r="J2441" t="s">
        <v>8972</v>
      </c>
      <c r="K2441" t="s">
        <v>110</v>
      </c>
      <c r="L2441" t="s">
        <v>3346</v>
      </c>
      <c r="M2441" t="s">
        <v>3344</v>
      </c>
      <c r="N2441" t="s">
        <v>4323</v>
      </c>
      <c r="O2441" t="s">
        <v>3346</v>
      </c>
      <c r="P2441" t="s">
        <v>3343</v>
      </c>
      <c r="Q2441" t="s">
        <v>3346</v>
      </c>
    </row>
    <row r="2442" spans="1:17" x14ac:dyDescent="0.25">
      <c r="A2442" t="s">
        <v>8196</v>
      </c>
      <c r="B2442" t="s">
        <v>8197</v>
      </c>
      <c r="C2442" t="s">
        <v>8398</v>
      </c>
      <c r="D2442" t="s">
        <v>8399</v>
      </c>
      <c r="E2442">
        <v>1502107</v>
      </c>
      <c r="F2442" t="s">
        <v>8973</v>
      </c>
      <c r="G2442" t="s">
        <v>8974</v>
      </c>
      <c r="H2442" t="s">
        <v>8369</v>
      </c>
      <c r="I2442" t="s">
        <v>8975</v>
      </c>
      <c r="J2442" t="s">
        <v>8976</v>
      </c>
      <c r="K2442" t="s">
        <v>110</v>
      </c>
      <c r="L2442" t="s">
        <v>3343</v>
      </c>
      <c r="M2442" t="s">
        <v>3344</v>
      </c>
      <c r="N2442" t="s">
        <v>4323</v>
      </c>
      <c r="O2442" t="s">
        <v>3346</v>
      </c>
      <c r="P2442" t="s">
        <v>3343</v>
      </c>
      <c r="Q2442" t="s">
        <v>3346</v>
      </c>
    </row>
    <row r="2443" spans="1:17" x14ac:dyDescent="0.25">
      <c r="A2443" t="s">
        <v>8196</v>
      </c>
      <c r="B2443" t="s">
        <v>8197</v>
      </c>
      <c r="C2443" t="s">
        <v>8398</v>
      </c>
      <c r="D2443" t="s">
        <v>8399</v>
      </c>
      <c r="E2443">
        <v>1502107</v>
      </c>
      <c r="F2443" t="s">
        <v>8973</v>
      </c>
      <c r="G2443" t="s">
        <v>8974</v>
      </c>
      <c r="H2443" t="s">
        <v>8369</v>
      </c>
      <c r="I2443" t="s">
        <v>8977</v>
      </c>
      <c r="J2443" t="s">
        <v>8978</v>
      </c>
      <c r="K2443" t="s">
        <v>110</v>
      </c>
      <c r="L2443" t="s">
        <v>3346</v>
      </c>
      <c r="M2443" t="s">
        <v>3344</v>
      </c>
      <c r="N2443" t="s">
        <v>4323</v>
      </c>
      <c r="O2443" t="s">
        <v>3346</v>
      </c>
      <c r="P2443" t="s">
        <v>3343</v>
      </c>
      <c r="Q2443" t="s">
        <v>3346</v>
      </c>
    </row>
    <row r="2444" spans="1:17" x14ac:dyDescent="0.25">
      <c r="A2444" t="s">
        <v>8196</v>
      </c>
      <c r="B2444" t="s">
        <v>8197</v>
      </c>
      <c r="C2444" t="s">
        <v>8398</v>
      </c>
      <c r="D2444" t="s">
        <v>8399</v>
      </c>
      <c r="E2444">
        <v>1502107</v>
      </c>
      <c r="F2444" t="s">
        <v>8973</v>
      </c>
      <c r="G2444" t="s">
        <v>8974</v>
      </c>
      <c r="H2444" t="s">
        <v>8369</v>
      </c>
      <c r="I2444" t="s">
        <v>8979</v>
      </c>
      <c r="J2444" t="s">
        <v>8980</v>
      </c>
      <c r="K2444" t="s">
        <v>110</v>
      </c>
      <c r="L2444" t="s">
        <v>3346</v>
      </c>
      <c r="M2444" t="s">
        <v>3344</v>
      </c>
      <c r="N2444" t="s">
        <v>4323</v>
      </c>
      <c r="O2444" t="s">
        <v>3346</v>
      </c>
      <c r="P2444" t="s">
        <v>3343</v>
      </c>
      <c r="Q2444" t="s">
        <v>3346</v>
      </c>
    </row>
    <row r="2445" spans="1:17" x14ac:dyDescent="0.25">
      <c r="A2445" t="s">
        <v>8196</v>
      </c>
      <c r="B2445" t="s">
        <v>8197</v>
      </c>
      <c r="C2445" t="s">
        <v>8398</v>
      </c>
      <c r="D2445" t="s">
        <v>8399</v>
      </c>
      <c r="E2445">
        <v>1502107</v>
      </c>
      <c r="F2445" t="s">
        <v>8973</v>
      </c>
      <c r="G2445" t="s">
        <v>8974</v>
      </c>
      <c r="H2445" t="s">
        <v>8369</v>
      </c>
      <c r="I2445" t="s">
        <v>8981</v>
      </c>
      <c r="J2445" t="s">
        <v>8982</v>
      </c>
      <c r="K2445" t="s">
        <v>110</v>
      </c>
      <c r="L2445" t="s">
        <v>3346</v>
      </c>
      <c r="M2445" t="s">
        <v>3344</v>
      </c>
      <c r="N2445" t="s">
        <v>4323</v>
      </c>
      <c r="O2445" t="s">
        <v>3346</v>
      </c>
      <c r="P2445" t="s">
        <v>3343</v>
      </c>
      <c r="Q2445" t="s">
        <v>3346</v>
      </c>
    </row>
    <row r="2446" spans="1:17" x14ac:dyDescent="0.25">
      <c r="A2446" t="s">
        <v>8196</v>
      </c>
      <c r="B2446" t="s">
        <v>8197</v>
      </c>
      <c r="C2446" t="s">
        <v>8398</v>
      </c>
      <c r="D2446" t="s">
        <v>8399</v>
      </c>
      <c r="E2446">
        <v>1502107</v>
      </c>
      <c r="F2446" t="s">
        <v>8973</v>
      </c>
      <c r="G2446" t="s">
        <v>8974</v>
      </c>
      <c r="H2446" t="s">
        <v>8369</v>
      </c>
      <c r="I2446" t="s">
        <v>8983</v>
      </c>
      <c r="J2446" t="s">
        <v>8984</v>
      </c>
      <c r="K2446" t="s">
        <v>110</v>
      </c>
      <c r="L2446" t="s">
        <v>3346</v>
      </c>
      <c r="M2446" t="s">
        <v>3344</v>
      </c>
      <c r="N2446" t="s">
        <v>4323</v>
      </c>
      <c r="O2446" t="s">
        <v>3346</v>
      </c>
      <c r="P2446" t="s">
        <v>3343</v>
      </c>
      <c r="Q2446" t="s">
        <v>3346</v>
      </c>
    </row>
    <row r="2447" spans="1:17" x14ac:dyDescent="0.25">
      <c r="A2447" t="s">
        <v>8196</v>
      </c>
      <c r="B2447" t="s">
        <v>8197</v>
      </c>
      <c r="C2447" t="s">
        <v>8398</v>
      </c>
      <c r="D2447" t="s">
        <v>8399</v>
      </c>
      <c r="E2447">
        <v>1502107</v>
      </c>
      <c r="F2447" t="s">
        <v>8973</v>
      </c>
      <c r="G2447" t="s">
        <v>8974</v>
      </c>
      <c r="H2447" t="s">
        <v>8369</v>
      </c>
      <c r="I2447" t="s">
        <v>8985</v>
      </c>
      <c r="J2447" t="s">
        <v>8986</v>
      </c>
      <c r="K2447" t="s">
        <v>110</v>
      </c>
      <c r="L2447" t="s">
        <v>3346</v>
      </c>
      <c r="M2447" t="s">
        <v>3344</v>
      </c>
      <c r="N2447" t="s">
        <v>4323</v>
      </c>
      <c r="O2447" t="s">
        <v>3346</v>
      </c>
      <c r="P2447" t="s">
        <v>3343</v>
      </c>
      <c r="Q2447" t="s">
        <v>3346</v>
      </c>
    </row>
    <row r="2448" spans="1:17" x14ac:dyDescent="0.25">
      <c r="A2448" t="s">
        <v>8196</v>
      </c>
      <c r="B2448" t="s">
        <v>8197</v>
      </c>
      <c r="C2448" t="s">
        <v>8398</v>
      </c>
      <c r="D2448" t="s">
        <v>8399</v>
      </c>
      <c r="E2448">
        <v>1502107</v>
      </c>
      <c r="F2448" t="s">
        <v>8973</v>
      </c>
      <c r="G2448" t="s">
        <v>8974</v>
      </c>
      <c r="H2448" t="s">
        <v>8369</v>
      </c>
      <c r="I2448" t="s">
        <v>8987</v>
      </c>
      <c r="J2448" t="s">
        <v>8988</v>
      </c>
      <c r="K2448" t="s">
        <v>110</v>
      </c>
      <c r="L2448" t="s">
        <v>3346</v>
      </c>
      <c r="M2448" t="s">
        <v>3344</v>
      </c>
      <c r="N2448" t="s">
        <v>4323</v>
      </c>
      <c r="O2448" t="s">
        <v>3346</v>
      </c>
      <c r="P2448" t="s">
        <v>3343</v>
      </c>
      <c r="Q2448" t="s">
        <v>3346</v>
      </c>
    </row>
    <row r="2449" spans="1:17" x14ac:dyDescent="0.25">
      <c r="A2449" t="s">
        <v>8196</v>
      </c>
      <c r="B2449" t="s">
        <v>8197</v>
      </c>
      <c r="C2449" t="s">
        <v>8398</v>
      </c>
      <c r="D2449" t="s">
        <v>8399</v>
      </c>
      <c r="E2449">
        <v>1502108</v>
      </c>
      <c r="F2449" t="s">
        <v>8989</v>
      </c>
      <c r="G2449" t="s">
        <v>8963</v>
      </c>
      <c r="H2449" t="s">
        <v>8369</v>
      </c>
      <c r="I2449" t="s">
        <v>8990</v>
      </c>
      <c r="J2449" t="s">
        <v>8991</v>
      </c>
      <c r="K2449" t="s">
        <v>110</v>
      </c>
      <c r="L2449" t="s">
        <v>3343</v>
      </c>
      <c r="M2449" t="s">
        <v>3344</v>
      </c>
      <c r="N2449" t="s">
        <v>4323</v>
      </c>
      <c r="O2449" t="s">
        <v>3346</v>
      </c>
      <c r="P2449" t="s">
        <v>3343</v>
      </c>
      <c r="Q2449" t="s">
        <v>3346</v>
      </c>
    </row>
    <row r="2450" spans="1:17" x14ac:dyDescent="0.25">
      <c r="A2450" t="s">
        <v>8196</v>
      </c>
      <c r="B2450" t="s">
        <v>8197</v>
      </c>
      <c r="C2450" t="s">
        <v>8398</v>
      </c>
      <c r="D2450" t="s">
        <v>8399</v>
      </c>
      <c r="E2450">
        <v>1502108</v>
      </c>
      <c r="F2450" t="s">
        <v>8989</v>
      </c>
      <c r="G2450" t="s">
        <v>8963</v>
      </c>
      <c r="H2450" t="s">
        <v>8369</v>
      </c>
      <c r="I2450" t="s">
        <v>8992</v>
      </c>
      <c r="J2450" t="s">
        <v>8993</v>
      </c>
      <c r="K2450" t="s">
        <v>110</v>
      </c>
      <c r="L2450" t="s">
        <v>3346</v>
      </c>
      <c r="M2450" t="s">
        <v>3344</v>
      </c>
      <c r="N2450" t="s">
        <v>4323</v>
      </c>
      <c r="O2450" t="s">
        <v>3346</v>
      </c>
      <c r="P2450" t="s">
        <v>3343</v>
      </c>
      <c r="Q2450" t="s">
        <v>3346</v>
      </c>
    </row>
    <row r="2451" spans="1:17" x14ac:dyDescent="0.25">
      <c r="A2451" t="s">
        <v>8196</v>
      </c>
      <c r="B2451" t="s">
        <v>8197</v>
      </c>
      <c r="C2451" t="s">
        <v>8398</v>
      </c>
      <c r="D2451" t="s">
        <v>8399</v>
      </c>
      <c r="E2451">
        <v>1502108</v>
      </c>
      <c r="F2451" t="s">
        <v>8989</v>
      </c>
      <c r="G2451" t="s">
        <v>8963</v>
      </c>
      <c r="H2451" t="s">
        <v>8369</v>
      </c>
      <c r="I2451" t="s">
        <v>8994</v>
      </c>
      <c r="J2451" t="s">
        <v>8995</v>
      </c>
      <c r="K2451" t="s">
        <v>110</v>
      </c>
      <c r="L2451" t="s">
        <v>3346</v>
      </c>
      <c r="M2451" t="s">
        <v>3344</v>
      </c>
      <c r="N2451" t="s">
        <v>4323</v>
      </c>
      <c r="O2451" t="s">
        <v>3346</v>
      </c>
      <c r="P2451" t="s">
        <v>3343</v>
      </c>
      <c r="Q2451" t="s">
        <v>3346</v>
      </c>
    </row>
    <row r="2452" spans="1:17" x14ac:dyDescent="0.25">
      <c r="A2452" t="s">
        <v>8196</v>
      </c>
      <c r="B2452" t="s">
        <v>8197</v>
      </c>
      <c r="C2452" t="s">
        <v>8398</v>
      </c>
      <c r="D2452" t="s">
        <v>8399</v>
      </c>
      <c r="E2452">
        <v>1502108</v>
      </c>
      <c r="F2452" t="s">
        <v>8989</v>
      </c>
      <c r="G2452" t="s">
        <v>8963</v>
      </c>
      <c r="H2452" t="s">
        <v>8369</v>
      </c>
      <c r="I2452" t="s">
        <v>8996</v>
      </c>
      <c r="J2452" t="s">
        <v>8997</v>
      </c>
      <c r="K2452" t="s">
        <v>110</v>
      </c>
      <c r="L2452" t="s">
        <v>3346</v>
      </c>
      <c r="M2452" t="s">
        <v>3344</v>
      </c>
      <c r="N2452" t="s">
        <v>4323</v>
      </c>
      <c r="O2452" t="s">
        <v>3346</v>
      </c>
      <c r="P2452" t="s">
        <v>3343</v>
      </c>
      <c r="Q2452" t="s">
        <v>3346</v>
      </c>
    </row>
    <row r="2453" spans="1:17" x14ac:dyDescent="0.25">
      <c r="A2453" t="s">
        <v>8196</v>
      </c>
      <c r="B2453" t="s">
        <v>8197</v>
      </c>
      <c r="C2453" t="s">
        <v>8398</v>
      </c>
      <c r="D2453" t="s">
        <v>8399</v>
      </c>
      <c r="E2453">
        <v>1502108</v>
      </c>
      <c r="F2453" t="s">
        <v>8989</v>
      </c>
      <c r="G2453" t="s">
        <v>8963</v>
      </c>
      <c r="H2453" t="s">
        <v>8369</v>
      </c>
      <c r="I2453" t="s">
        <v>8998</v>
      </c>
      <c r="J2453" t="s">
        <v>8999</v>
      </c>
      <c r="K2453" t="s">
        <v>110</v>
      </c>
      <c r="L2453" t="s">
        <v>3346</v>
      </c>
      <c r="M2453" t="s">
        <v>3344</v>
      </c>
      <c r="N2453" t="s">
        <v>4323</v>
      </c>
      <c r="O2453" t="s">
        <v>3346</v>
      </c>
      <c r="P2453" t="s">
        <v>3343</v>
      </c>
      <c r="Q2453" t="s">
        <v>3346</v>
      </c>
    </row>
    <row r="2454" spans="1:17" x14ac:dyDescent="0.25">
      <c r="A2454" t="s">
        <v>8196</v>
      </c>
      <c r="B2454" t="s">
        <v>8197</v>
      </c>
      <c r="C2454" t="s">
        <v>8398</v>
      </c>
      <c r="D2454" t="s">
        <v>8399</v>
      </c>
      <c r="E2454">
        <v>1502108</v>
      </c>
      <c r="F2454" t="s">
        <v>8989</v>
      </c>
      <c r="G2454" t="s">
        <v>8963</v>
      </c>
      <c r="H2454" t="s">
        <v>8369</v>
      </c>
      <c r="I2454" t="s">
        <v>9000</v>
      </c>
      <c r="J2454" t="s">
        <v>9001</v>
      </c>
      <c r="K2454" t="s">
        <v>110</v>
      </c>
      <c r="L2454" t="s">
        <v>3346</v>
      </c>
      <c r="M2454" t="s">
        <v>3344</v>
      </c>
      <c r="N2454" t="s">
        <v>4323</v>
      </c>
      <c r="O2454" t="s">
        <v>3346</v>
      </c>
      <c r="P2454" t="s">
        <v>3343</v>
      </c>
      <c r="Q2454" t="s">
        <v>3346</v>
      </c>
    </row>
    <row r="2455" spans="1:17" x14ac:dyDescent="0.25">
      <c r="A2455" t="s">
        <v>8196</v>
      </c>
      <c r="B2455" t="s">
        <v>8197</v>
      </c>
      <c r="C2455" t="s">
        <v>8398</v>
      </c>
      <c r="D2455" t="s">
        <v>8399</v>
      </c>
      <c r="E2455">
        <v>1502108</v>
      </c>
      <c r="F2455" t="s">
        <v>8989</v>
      </c>
      <c r="G2455" t="s">
        <v>8963</v>
      </c>
      <c r="H2455" t="s">
        <v>8369</v>
      </c>
      <c r="I2455" t="s">
        <v>9002</v>
      </c>
      <c r="J2455" t="s">
        <v>9003</v>
      </c>
      <c r="K2455" t="s">
        <v>110</v>
      </c>
      <c r="L2455" t="s">
        <v>3346</v>
      </c>
      <c r="M2455" t="s">
        <v>3344</v>
      </c>
      <c r="N2455" t="s">
        <v>4323</v>
      </c>
      <c r="O2455" t="s">
        <v>3346</v>
      </c>
      <c r="P2455" t="s">
        <v>3343</v>
      </c>
      <c r="Q2455" t="s">
        <v>3346</v>
      </c>
    </row>
    <row r="2456" spans="1:17" x14ac:dyDescent="0.25">
      <c r="A2456" t="s">
        <v>8196</v>
      </c>
      <c r="B2456" t="s">
        <v>8197</v>
      </c>
      <c r="C2456" t="s">
        <v>8398</v>
      </c>
      <c r="D2456" t="s">
        <v>8399</v>
      </c>
      <c r="E2456">
        <v>1502109</v>
      </c>
      <c r="F2456" t="s">
        <v>9004</v>
      </c>
      <c r="G2456" t="s">
        <v>9005</v>
      </c>
      <c r="H2456" t="s">
        <v>9006</v>
      </c>
      <c r="I2456" t="s">
        <v>9007</v>
      </c>
      <c r="J2456" t="s">
        <v>9008</v>
      </c>
      <c r="K2456" t="s">
        <v>110</v>
      </c>
      <c r="L2456" t="s">
        <v>3343</v>
      </c>
      <c r="M2456" t="s">
        <v>3344</v>
      </c>
      <c r="N2456" t="s">
        <v>4323</v>
      </c>
      <c r="O2456" t="s">
        <v>3346</v>
      </c>
      <c r="P2456" t="s">
        <v>3343</v>
      </c>
      <c r="Q2456" t="s">
        <v>3346</v>
      </c>
    </row>
    <row r="2457" spans="1:17" x14ac:dyDescent="0.25">
      <c r="A2457" t="s">
        <v>8196</v>
      </c>
      <c r="B2457" t="s">
        <v>8197</v>
      </c>
      <c r="C2457" t="s">
        <v>8398</v>
      </c>
      <c r="D2457" t="s">
        <v>8399</v>
      </c>
      <c r="E2457">
        <v>1502109</v>
      </c>
      <c r="F2457" t="s">
        <v>9004</v>
      </c>
      <c r="G2457" t="s">
        <v>9005</v>
      </c>
      <c r="H2457" t="s">
        <v>9006</v>
      </c>
      <c r="I2457" t="s">
        <v>9009</v>
      </c>
      <c r="J2457" t="s">
        <v>9010</v>
      </c>
      <c r="K2457" t="s">
        <v>110</v>
      </c>
      <c r="L2457" t="s">
        <v>3346</v>
      </c>
      <c r="M2457" t="s">
        <v>3344</v>
      </c>
      <c r="N2457" t="s">
        <v>4323</v>
      </c>
      <c r="O2457" t="s">
        <v>3346</v>
      </c>
      <c r="P2457" t="s">
        <v>3343</v>
      </c>
      <c r="Q2457" t="s">
        <v>3346</v>
      </c>
    </row>
    <row r="2458" spans="1:17" x14ac:dyDescent="0.25">
      <c r="A2458" t="s">
        <v>8196</v>
      </c>
      <c r="B2458" t="s">
        <v>8197</v>
      </c>
      <c r="C2458" t="s">
        <v>8398</v>
      </c>
      <c r="D2458" t="s">
        <v>8399</v>
      </c>
      <c r="E2458">
        <v>1502110</v>
      </c>
      <c r="F2458" t="s">
        <v>9011</v>
      </c>
      <c r="G2458" t="s">
        <v>9012</v>
      </c>
      <c r="H2458" t="s">
        <v>8245</v>
      </c>
      <c r="I2458" t="s">
        <v>9013</v>
      </c>
      <c r="J2458" t="s">
        <v>9014</v>
      </c>
      <c r="K2458" t="s">
        <v>110</v>
      </c>
      <c r="L2458" t="s">
        <v>3343</v>
      </c>
      <c r="M2458" t="s">
        <v>3344</v>
      </c>
      <c r="N2458" t="s">
        <v>4323</v>
      </c>
      <c r="O2458" t="s">
        <v>3346</v>
      </c>
      <c r="P2458" t="s">
        <v>3343</v>
      </c>
      <c r="Q2458" t="s">
        <v>3346</v>
      </c>
    </row>
    <row r="2459" spans="1:17" x14ac:dyDescent="0.25">
      <c r="A2459" t="s">
        <v>8196</v>
      </c>
      <c r="B2459" t="s">
        <v>8197</v>
      </c>
      <c r="C2459" t="s">
        <v>8398</v>
      </c>
      <c r="D2459" t="s">
        <v>8399</v>
      </c>
      <c r="E2459">
        <v>1502110</v>
      </c>
      <c r="F2459" t="s">
        <v>9011</v>
      </c>
      <c r="G2459" t="s">
        <v>9012</v>
      </c>
      <c r="H2459" t="s">
        <v>8245</v>
      </c>
      <c r="I2459" t="s">
        <v>9015</v>
      </c>
      <c r="J2459" t="s">
        <v>9016</v>
      </c>
      <c r="K2459" t="s">
        <v>110</v>
      </c>
      <c r="L2459" t="s">
        <v>3346</v>
      </c>
      <c r="M2459" t="s">
        <v>3344</v>
      </c>
      <c r="N2459" t="s">
        <v>4323</v>
      </c>
      <c r="O2459" t="s">
        <v>3346</v>
      </c>
      <c r="P2459" t="s">
        <v>3343</v>
      </c>
      <c r="Q2459" t="s">
        <v>3346</v>
      </c>
    </row>
    <row r="2460" spans="1:17" x14ac:dyDescent="0.25">
      <c r="A2460" t="s">
        <v>8196</v>
      </c>
      <c r="B2460" t="s">
        <v>8197</v>
      </c>
      <c r="C2460" t="s">
        <v>8398</v>
      </c>
      <c r="D2460" t="s">
        <v>8399</v>
      </c>
      <c r="E2460">
        <v>1502111</v>
      </c>
      <c r="F2460" t="s">
        <v>9017</v>
      </c>
      <c r="G2460" t="s">
        <v>9018</v>
      </c>
      <c r="H2460" t="s">
        <v>3586</v>
      </c>
      <c r="I2460" t="s">
        <v>9019</v>
      </c>
      <c r="J2460" t="s">
        <v>9020</v>
      </c>
      <c r="K2460" t="s">
        <v>110</v>
      </c>
      <c r="L2460" t="s">
        <v>3343</v>
      </c>
      <c r="M2460" t="s">
        <v>3477</v>
      </c>
      <c r="N2460" t="s">
        <v>8416</v>
      </c>
      <c r="O2460" t="s">
        <v>3346</v>
      </c>
      <c r="P2460" t="s">
        <v>3343</v>
      </c>
      <c r="Q2460" t="s">
        <v>3346</v>
      </c>
    </row>
    <row r="2461" spans="1:17" x14ac:dyDescent="0.25">
      <c r="A2461" t="s">
        <v>8196</v>
      </c>
      <c r="B2461" t="s">
        <v>8197</v>
      </c>
      <c r="C2461" t="s">
        <v>8398</v>
      </c>
      <c r="D2461" t="s">
        <v>8399</v>
      </c>
      <c r="E2461">
        <v>1502111</v>
      </c>
      <c r="F2461" t="s">
        <v>9017</v>
      </c>
      <c r="G2461" t="s">
        <v>9018</v>
      </c>
      <c r="H2461" t="s">
        <v>3586</v>
      </c>
      <c r="I2461" t="s">
        <v>9021</v>
      </c>
      <c r="J2461" t="s">
        <v>9022</v>
      </c>
      <c r="K2461" t="s">
        <v>110</v>
      </c>
      <c r="L2461" t="s">
        <v>3346</v>
      </c>
      <c r="M2461" t="s">
        <v>3477</v>
      </c>
      <c r="N2461" t="s">
        <v>8416</v>
      </c>
      <c r="O2461" t="s">
        <v>3346</v>
      </c>
      <c r="P2461" t="s">
        <v>3343</v>
      </c>
      <c r="Q2461" t="s">
        <v>3346</v>
      </c>
    </row>
    <row r="2462" spans="1:17" x14ac:dyDescent="0.25">
      <c r="A2462" t="s">
        <v>8196</v>
      </c>
      <c r="B2462" t="s">
        <v>8197</v>
      </c>
      <c r="C2462" t="s">
        <v>8398</v>
      </c>
      <c r="D2462" t="s">
        <v>8399</v>
      </c>
      <c r="E2462">
        <v>1502111</v>
      </c>
      <c r="F2462" t="s">
        <v>9017</v>
      </c>
      <c r="G2462" t="s">
        <v>9018</v>
      </c>
      <c r="H2462" t="s">
        <v>3586</v>
      </c>
      <c r="I2462" t="s">
        <v>9023</v>
      </c>
      <c r="J2462" t="s">
        <v>9024</v>
      </c>
      <c r="K2462" t="s">
        <v>110</v>
      </c>
      <c r="L2462" t="s">
        <v>3346</v>
      </c>
      <c r="M2462" t="s">
        <v>3477</v>
      </c>
      <c r="N2462" t="s">
        <v>8416</v>
      </c>
      <c r="O2462" t="s">
        <v>3346</v>
      </c>
      <c r="P2462" t="s">
        <v>3343</v>
      </c>
      <c r="Q2462" t="s">
        <v>3346</v>
      </c>
    </row>
    <row r="2463" spans="1:17" x14ac:dyDescent="0.25">
      <c r="A2463" t="s">
        <v>8196</v>
      </c>
      <c r="B2463" t="s">
        <v>8197</v>
      </c>
      <c r="C2463" t="s">
        <v>8398</v>
      </c>
      <c r="D2463" t="s">
        <v>8399</v>
      </c>
      <c r="E2463">
        <v>1502113</v>
      </c>
      <c r="F2463" t="s">
        <v>9025</v>
      </c>
      <c r="G2463" t="s">
        <v>9026</v>
      </c>
      <c r="H2463" t="s">
        <v>4883</v>
      </c>
      <c r="I2463" t="s">
        <v>9027</v>
      </c>
      <c r="J2463" t="s">
        <v>9028</v>
      </c>
      <c r="K2463" t="s">
        <v>110</v>
      </c>
      <c r="L2463" t="s">
        <v>3343</v>
      </c>
      <c r="M2463" t="s">
        <v>3477</v>
      </c>
      <c r="N2463" t="s">
        <v>3603</v>
      </c>
      <c r="O2463" t="s">
        <v>3346</v>
      </c>
      <c r="P2463" t="s">
        <v>3343</v>
      </c>
      <c r="Q2463" t="s">
        <v>3346</v>
      </c>
    </row>
    <row r="2464" spans="1:17" x14ac:dyDescent="0.25">
      <c r="A2464" t="s">
        <v>8196</v>
      </c>
      <c r="B2464" t="s">
        <v>8197</v>
      </c>
      <c r="C2464" t="s">
        <v>8398</v>
      </c>
      <c r="D2464" t="s">
        <v>8399</v>
      </c>
      <c r="E2464">
        <v>1502113</v>
      </c>
      <c r="F2464" t="s">
        <v>9025</v>
      </c>
      <c r="G2464" t="s">
        <v>9026</v>
      </c>
      <c r="H2464" t="s">
        <v>4883</v>
      </c>
      <c r="I2464" t="s">
        <v>9029</v>
      </c>
      <c r="J2464" t="s">
        <v>895</v>
      </c>
      <c r="K2464" t="s">
        <v>110</v>
      </c>
      <c r="L2464" t="s">
        <v>3346</v>
      </c>
      <c r="M2464" t="s">
        <v>3477</v>
      </c>
      <c r="N2464" t="s">
        <v>3603</v>
      </c>
      <c r="O2464" t="s">
        <v>3346</v>
      </c>
      <c r="P2464" t="s">
        <v>3343</v>
      </c>
      <c r="Q2464" t="s">
        <v>3346</v>
      </c>
    </row>
    <row r="2465" spans="1:17" x14ac:dyDescent="0.25">
      <c r="A2465" t="s">
        <v>8196</v>
      </c>
      <c r="B2465" t="s">
        <v>8197</v>
      </c>
      <c r="C2465" t="s">
        <v>8398</v>
      </c>
      <c r="D2465" t="s">
        <v>8399</v>
      </c>
      <c r="E2465">
        <v>1502113</v>
      </c>
      <c r="F2465" t="s">
        <v>9025</v>
      </c>
      <c r="G2465" t="s">
        <v>9026</v>
      </c>
      <c r="H2465" t="s">
        <v>4883</v>
      </c>
      <c r="I2465" t="s">
        <v>9030</v>
      </c>
      <c r="J2465" t="s">
        <v>9031</v>
      </c>
      <c r="K2465" t="s">
        <v>38</v>
      </c>
      <c r="L2465" t="s">
        <v>3346</v>
      </c>
      <c r="M2465" t="s">
        <v>3477</v>
      </c>
      <c r="N2465" t="s">
        <v>3603</v>
      </c>
      <c r="O2465" t="s">
        <v>3346</v>
      </c>
      <c r="P2465" t="s">
        <v>3343</v>
      </c>
      <c r="Q2465" t="s">
        <v>3346</v>
      </c>
    </row>
    <row r="2466" spans="1:17" x14ac:dyDescent="0.25">
      <c r="A2466" t="s">
        <v>8196</v>
      </c>
      <c r="B2466" t="s">
        <v>8197</v>
      </c>
      <c r="C2466" t="s">
        <v>8398</v>
      </c>
      <c r="D2466" t="s">
        <v>8399</v>
      </c>
      <c r="E2466">
        <v>1502113</v>
      </c>
      <c r="F2466" t="s">
        <v>9025</v>
      </c>
      <c r="G2466" t="s">
        <v>9026</v>
      </c>
      <c r="H2466" t="s">
        <v>4883</v>
      </c>
      <c r="I2466" t="s">
        <v>9032</v>
      </c>
      <c r="J2466" t="s">
        <v>200</v>
      </c>
      <c r="K2466" t="s">
        <v>110</v>
      </c>
      <c r="L2466" t="s">
        <v>3346</v>
      </c>
      <c r="M2466" t="s">
        <v>3477</v>
      </c>
      <c r="N2466" t="s">
        <v>3603</v>
      </c>
      <c r="O2466" t="s">
        <v>3346</v>
      </c>
      <c r="P2466" t="s">
        <v>3343</v>
      </c>
      <c r="Q2466" t="s">
        <v>3346</v>
      </c>
    </row>
    <row r="2467" spans="1:17" x14ac:dyDescent="0.25">
      <c r="A2467" t="s">
        <v>8196</v>
      </c>
      <c r="B2467" t="s">
        <v>8197</v>
      </c>
      <c r="C2467" t="s">
        <v>8398</v>
      </c>
      <c r="D2467" t="s">
        <v>8399</v>
      </c>
      <c r="E2467">
        <v>1502113</v>
      </c>
      <c r="F2467" t="s">
        <v>9025</v>
      </c>
      <c r="G2467" t="s">
        <v>9026</v>
      </c>
      <c r="H2467" t="s">
        <v>4883</v>
      </c>
      <c r="I2467" t="s">
        <v>9033</v>
      </c>
      <c r="J2467" t="s">
        <v>9034</v>
      </c>
      <c r="K2467" t="s">
        <v>110</v>
      </c>
      <c r="L2467" t="s">
        <v>3346</v>
      </c>
      <c r="M2467" t="s">
        <v>3477</v>
      </c>
      <c r="N2467" t="s">
        <v>3603</v>
      </c>
      <c r="O2467" t="s">
        <v>3346</v>
      </c>
      <c r="P2467" t="s">
        <v>3343</v>
      </c>
      <c r="Q2467" t="s">
        <v>3346</v>
      </c>
    </row>
    <row r="2468" spans="1:17" x14ac:dyDescent="0.25">
      <c r="A2468" t="s">
        <v>8196</v>
      </c>
      <c r="B2468" t="s">
        <v>8197</v>
      </c>
      <c r="C2468" t="s">
        <v>8398</v>
      </c>
      <c r="D2468" t="s">
        <v>8399</v>
      </c>
      <c r="E2468">
        <v>1502114</v>
      </c>
      <c r="F2468" t="s">
        <v>9035</v>
      </c>
      <c r="G2468" t="s">
        <v>9036</v>
      </c>
      <c r="H2468" t="s">
        <v>8391</v>
      </c>
      <c r="I2468" t="s">
        <v>9037</v>
      </c>
      <c r="J2468" t="s">
        <v>9038</v>
      </c>
      <c r="K2468" t="s">
        <v>38</v>
      </c>
      <c r="L2468" t="s">
        <v>3343</v>
      </c>
      <c r="M2468" t="s">
        <v>3344</v>
      </c>
      <c r="N2468" t="s">
        <v>4323</v>
      </c>
      <c r="O2468" t="s">
        <v>3346</v>
      </c>
      <c r="P2468" t="s">
        <v>3343</v>
      </c>
      <c r="Q2468" t="s">
        <v>3346</v>
      </c>
    </row>
    <row r="2469" spans="1:17" x14ac:dyDescent="0.25">
      <c r="A2469" t="s">
        <v>8196</v>
      </c>
      <c r="B2469" t="s">
        <v>8197</v>
      </c>
      <c r="C2469" t="s">
        <v>8398</v>
      </c>
      <c r="D2469" t="s">
        <v>8399</v>
      </c>
      <c r="E2469">
        <v>1502114</v>
      </c>
      <c r="F2469" t="s">
        <v>9035</v>
      </c>
      <c r="G2469" t="s">
        <v>9036</v>
      </c>
      <c r="H2469" t="s">
        <v>8391</v>
      </c>
      <c r="I2469" t="s">
        <v>9039</v>
      </c>
      <c r="J2469" t="s">
        <v>9031</v>
      </c>
      <c r="K2469" t="s">
        <v>38</v>
      </c>
      <c r="L2469" t="s">
        <v>3346</v>
      </c>
      <c r="M2469" t="s">
        <v>3344</v>
      </c>
      <c r="N2469" t="s">
        <v>4323</v>
      </c>
      <c r="O2469" t="s">
        <v>3346</v>
      </c>
      <c r="P2469" t="s">
        <v>3343</v>
      </c>
      <c r="Q2469" t="s">
        <v>3346</v>
      </c>
    </row>
    <row r="2470" spans="1:17" x14ac:dyDescent="0.25">
      <c r="A2470" t="s">
        <v>8196</v>
      </c>
      <c r="B2470" t="s">
        <v>8197</v>
      </c>
      <c r="C2470" t="s">
        <v>8398</v>
      </c>
      <c r="D2470" t="s">
        <v>8399</v>
      </c>
      <c r="E2470">
        <v>1502114</v>
      </c>
      <c r="F2470" t="s">
        <v>9035</v>
      </c>
      <c r="G2470" t="s">
        <v>9036</v>
      </c>
      <c r="H2470" t="s">
        <v>8391</v>
      </c>
      <c r="I2470" t="s">
        <v>9040</v>
      </c>
      <c r="J2470" t="s">
        <v>9041</v>
      </c>
      <c r="K2470" t="s">
        <v>110</v>
      </c>
      <c r="L2470" t="s">
        <v>3346</v>
      </c>
      <c r="M2470" t="s">
        <v>3344</v>
      </c>
      <c r="N2470" t="s">
        <v>4323</v>
      </c>
      <c r="O2470" t="s">
        <v>3346</v>
      </c>
      <c r="P2470" t="s">
        <v>3343</v>
      </c>
      <c r="Q2470" t="s">
        <v>3346</v>
      </c>
    </row>
    <row r="2471" spans="1:17" x14ac:dyDescent="0.25">
      <c r="A2471" t="s">
        <v>8196</v>
      </c>
      <c r="B2471" t="s">
        <v>8197</v>
      </c>
      <c r="C2471" t="s">
        <v>8398</v>
      </c>
      <c r="D2471" t="s">
        <v>8399</v>
      </c>
      <c r="E2471">
        <v>1502114</v>
      </c>
      <c r="F2471" t="s">
        <v>9035</v>
      </c>
      <c r="G2471" t="s">
        <v>9036</v>
      </c>
      <c r="H2471" t="s">
        <v>8391</v>
      </c>
      <c r="I2471" t="s">
        <v>9042</v>
      </c>
      <c r="J2471" t="s">
        <v>9043</v>
      </c>
      <c r="K2471" t="s">
        <v>110</v>
      </c>
      <c r="L2471" t="s">
        <v>3346</v>
      </c>
      <c r="M2471" t="s">
        <v>3344</v>
      </c>
      <c r="N2471" t="s">
        <v>4323</v>
      </c>
      <c r="O2471" t="s">
        <v>3346</v>
      </c>
      <c r="P2471" t="s">
        <v>3343</v>
      </c>
      <c r="Q2471" t="s">
        <v>3346</v>
      </c>
    </row>
    <row r="2472" spans="1:17" x14ac:dyDescent="0.25">
      <c r="A2472" t="s">
        <v>8196</v>
      </c>
      <c r="B2472" t="s">
        <v>8197</v>
      </c>
      <c r="C2472" t="s">
        <v>8398</v>
      </c>
      <c r="D2472" t="s">
        <v>8399</v>
      </c>
      <c r="E2472">
        <v>1502114</v>
      </c>
      <c r="F2472" t="s">
        <v>9035</v>
      </c>
      <c r="G2472" t="s">
        <v>9036</v>
      </c>
      <c r="H2472" t="s">
        <v>8391</v>
      </c>
      <c r="I2472" t="s">
        <v>9044</v>
      </c>
      <c r="J2472" t="s">
        <v>9045</v>
      </c>
      <c r="K2472" t="s">
        <v>110</v>
      </c>
      <c r="L2472" t="s">
        <v>3346</v>
      </c>
      <c r="M2472" t="s">
        <v>3344</v>
      </c>
      <c r="N2472" t="s">
        <v>4323</v>
      </c>
      <c r="O2472" t="s">
        <v>3346</v>
      </c>
      <c r="P2472" t="s">
        <v>3343</v>
      </c>
      <c r="Q2472" t="s">
        <v>3346</v>
      </c>
    </row>
    <row r="2473" spans="1:17" x14ac:dyDescent="0.25">
      <c r="A2473" t="s">
        <v>8196</v>
      </c>
      <c r="B2473" t="s">
        <v>8197</v>
      </c>
      <c r="C2473" t="s">
        <v>8398</v>
      </c>
      <c r="D2473" t="s">
        <v>8399</v>
      </c>
      <c r="E2473">
        <v>1502114</v>
      </c>
      <c r="F2473" t="s">
        <v>9035</v>
      </c>
      <c r="G2473" t="s">
        <v>9036</v>
      </c>
      <c r="H2473" t="s">
        <v>8391</v>
      </c>
      <c r="I2473" t="s">
        <v>9046</v>
      </c>
      <c r="J2473" t="s">
        <v>9047</v>
      </c>
      <c r="K2473" t="s">
        <v>110</v>
      </c>
      <c r="L2473" t="s">
        <v>3346</v>
      </c>
      <c r="M2473" t="s">
        <v>3344</v>
      </c>
      <c r="N2473" t="s">
        <v>4323</v>
      </c>
      <c r="O2473" t="s">
        <v>3346</v>
      </c>
      <c r="P2473" t="s">
        <v>3343</v>
      </c>
      <c r="Q2473" t="s">
        <v>3346</v>
      </c>
    </row>
    <row r="2474" spans="1:17" x14ac:dyDescent="0.25">
      <c r="A2474" t="s">
        <v>8196</v>
      </c>
      <c r="B2474" t="s">
        <v>8197</v>
      </c>
      <c r="C2474" t="s">
        <v>8398</v>
      </c>
      <c r="D2474" t="s">
        <v>8399</v>
      </c>
      <c r="E2474">
        <v>1502114</v>
      </c>
      <c r="F2474" t="s">
        <v>9035</v>
      </c>
      <c r="G2474" t="s">
        <v>9036</v>
      </c>
      <c r="H2474" t="s">
        <v>8391</v>
      </c>
      <c r="I2474" t="s">
        <v>9048</v>
      </c>
      <c r="J2474" t="s">
        <v>9049</v>
      </c>
      <c r="K2474" t="s">
        <v>110</v>
      </c>
      <c r="L2474" t="s">
        <v>3346</v>
      </c>
      <c r="M2474" t="s">
        <v>3344</v>
      </c>
      <c r="N2474" t="s">
        <v>4323</v>
      </c>
      <c r="O2474" t="s">
        <v>3346</v>
      </c>
      <c r="P2474" t="s">
        <v>3343</v>
      </c>
      <c r="Q2474" t="s">
        <v>3346</v>
      </c>
    </row>
    <row r="2475" spans="1:17" x14ac:dyDescent="0.25">
      <c r="A2475" t="s">
        <v>8196</v>
      </c>
      <c r="B2475" t="s">
        <v>8197</v>
      </c>
      <c r="C2475" t="s">
        <v>8398</v>
      </c>
      <c r="D2475" t="s">
        <v>8399</v>
      </c>
      <c r="E2475">
        <v>1502114</v>
      </c>
      <c r="F2475" t="s">
        <v>9035</v>
      </c>
      <c r="G2475" t="s">
        <v>9036</v>
      </c>
      <c r="H2475" t="s">
        <v>8391</v>
      </c>
      <c r="I2475" t="s">
        <v>9050</v>
      </c>
      <c r="J2475" t="s">
        <v>9051</v>
      </c>
      <c r="K2475" t="s">
        <v>110</v>
      </c>
      <c r="L2475" t="s">
        <v>3346</v>
      </c>
      <c r="M2475" t="s">
        <v>3344</v>
      </c>
      <c r="N2475" t="s">
        <v>4323</v>
      </c>
      <c r="O2475" t="s">
        <v>3346</v>
      </c>
      <c r="P2475" t="s">
        <v>3343</v>
      </c>
      <c r="Q2475" t="s">
        <v>3346</v>
      </c>
    </row>
    <row r="2476" spans="1:17" x14ac:dyDescent="0.25">
      <c r="A2476" t="s">
        <v>8196</v>
      </c>
      <c r="B2476" t="s">
        <v>8197</v>
      </c>
      <c r="C2476" t="s">
        <v>8398</v>
      </c>
      <c r="D2476" t="s">
        <v>8399</v>
      </c>
      <c r="E2476">
        <v>1502115</v>
      </c>
      <c r="F2476" t="s">
        <v>9052</v>
      </c>
      <c r="G2476" t="s">
        <v>9053</v>
      </c>
      <c r="H2476" t="s">
        <v>8391</v>
      </c>
      <c r="I2476" t="s">
        <v>9054</v>
      </c>
      <c r="J2476" t="s">
        <v>9055</v>
      </c>
      <c r="K2476" t="s">
        <v>38</v>
      </c>
      <c r="L2476" t="s">
        <v>3343</v>
      </c>
      <c r="M2476" t="s">
        <v>3344</v>
      </c>
      <c r="N2476" t="s">
        <v>4323</v>
      </c>
      <c r="O2476" t="s">
        <v>3346</v>
      </c>
      <c r="P2476" t="s">
        <v>3343</v>
      </c>
      <c r="Q2476" t="s">
        <v>3346</v>
      </c>
    </row>
    <row r="2477" spans="1:17" x14ac:dyDescent="0.25">
      <c r="A2477" t="s">
        <v>8196</v>
      </c>
      <c r="B2477" t="s">
        <v>8197</v>
      </c>
      <c r="C2477" t="s">
        <v>8398</v>
      </c>
      <c r="D2477" t="s">
        <v>8399</v>
      </c>
      <c r="E2477">
        <v>1502115</v>
      </c>
      <c r="F2477" t="s">
        <v>9052</v>
      </c>
      <c r="G2477" t="s">
        <v>9053</v>
      </c>
      <c r="H2477" t="s">
        <v>8391</v>
      </c>
      <c r="I2477" t="s">
        <v>9056</v>
      </c>
      <c r="J2477" t="s">
        <v>9031</v>
      </c>
      <c r="K2477" t="s">
        <v>38</v>
      </c>
      <c r="L2477" t="s">
        <v>3346</v>
      </c>
      <c r="M2477" t="s">
        <v>3344</v>
      </c>
      <c r="N2477" t="s">
        <v>4323</v>
      </c>
      <c r="O2477" t="s">
        <v>3346</v>
      </c>
      <c r="P2477" t="s">
        <v>3343</v>
      </c>
      <c r="Q2477" t="s">
        <v>3346</v>
      </c>
    </row>
    <row r="2478" spans="1:17" x14ac:dyDescent="0.25">
      <c r="A2478" t="s">
        <v>8196</v>
      </c>
      <c r="B2478" t="s">
        <v>8197</v>
      </c>
      <c r="C2478" t="s">
        <v>8398</v>
      </c>
      <c r="D2478" t="s">
        <v>8399</v>
      </c>
      <c r="E2478">
        <v>1502115</v>
      </c>
      <c r="F2478" t="s">
        <v>9052</v>
      </c>
      <c r="G2478" t="s">
        <v>9053</v>
      </c>
      <c r="H2478" t="s">
        <v>8391</v>
      </c>
      <c r="I2478" t="s">
        <v>9057</v>
      </c>
      <c r="J2478" t="s">
        <v>9058</v>
      </c>
      <c r="K2478" t="s">
        <v>110</v>
      </c>
      <c r="L2478" t="s">
        <v>3346</v>
      </c>
      <c r="M2478" t="s">
        <v>3344</v>
      </c>
      <c r="N2478" t="s">
        <v>4323</v>
      </c>
      <c r="O2478" t="s">
        <v>3346</v>
      </c>
      <c r="P2478" t="s">
        <v>3343</v>
      </c>
      <c r="Q2478" t="s">
        <v>3346</v>
      </c>
    </row>
    <row r="2479" spans="1:17" x14ac:dyDescent="0.25">
      <c r="A2479" t="s">
        <v>8196</v>
      </c>
      <c r="B2479" t="s">
        <v>8197</v>
      </c>
      <c r="C2479" t="s">
        <v>8398</v>
      </c>
      <c r="D2479" t="s">
        <v>8399</v>
      </c>
      <c r="E2479">
        <v>1502116</v>
      </c>
      <c r="F2479" t="s">
        <v>9059</v>
      </c>
      <c r="G2479" t="s">
        <v>9060</v>
      </c>
      <c r="H2479" t="s">
        <v>4883</v>
      </c>
      <c r="I2479" t="s">
        <v>9061</v>
      </c>
      <c r="J2479" t="s">
        <v>9062</v>
      </c>
      <c r="K2479" t="s">
        <v>110</v>
      </c>
      <c r="L2479" t="s">
        <v>3343</v>
      </c>
      <c r="M2479" t="s">
        <v>3477</v>
      </c>
      <c r="N2479" t="s">
        <v>3603</v>
      </c>
      <c r="O2479" t="s">
        <v>3346</v>
      </c>
      <c r="P2479" t="s">
        <v>3343</v>
      </c>
      <c r="Q2479" t="s">
        <v>3346</v>
      </c>
    </row>
    <row r="2480" spans="1:17" x14ac:dyDescent="0.25">
      <c r="A2480" t="s">
        <v>8196</v>
      </c>
      <c r="B2480" t="s">
        <v>8197</v>
      </c>
      <c r="C2480" t="s">
        <v>8398</v>
      </c>
      <c r="D2480" t="s">
        <v>8399</v>
      </c>
      <c r="E2480">
        <v>1502116</v>
      </c>
      <c r="F2480" t="s">
        <v>9059</v>
      </c>
      <c r="G2480" t="s">
        <v>9060</v>
      </c>
      <c r="H2480" t="s">
        <v>4883</v>
      </c>
      <c r="I2480" t="s">
        <v>9063</v>
      </c>
      <c r="J2480" t="s">
        <v>895</v>
      </c>
      <c r="K2480" t="s">
        <v>110</v>
      </c>
      <c r="L2480" t="s">
        <v>3346</v>
      </c>
      <c r="M2480" t="s">
        <v>3477</v>
      </c>
      <c r="N2480" t="s">
        <v>3603</v>
      </c>
      <c r="O2480" t="s">
        <v>3346</v>
      </c>
      <c r="P2480" t="s">
        <v>3343</v>
      </c>
      <c r="Q2480" t="s">
        <v>3346</v>
      </c>
    </row>
    <row r="2481" spans="1:17" x14ac:dyDescent="0.25">
      <c r="A2481" t="s">
        <v>8196</v>
      </c>
      <c r="B2481" t="s">
        <v>8197</v>
      </c>
      <c r="C2481" t="s">
        <v>8398</v>
      </c>
      <c r="D2481" t="s">
        <v>8399</v>
      </c>
      <c r="E2481">
        <v>1502116</v>
      </c>
      <c r="F2481" t="s">
        <v>9059</v>
      </c>
      <c r="G2481" t="s">
        <v>9060</v>
      </c>
      <c r="H2481" t="s">
        <v>4883</v>
      </c>
      <c r="I2481" t="s">
        <v>9064</v>
      </c>
      <c r="J2481" t="s">
        <v>200</v>
      </c>
      <c r="K2481" t="s">
        <v>110</v>
      </c>
      <c r="L2481" t="s">
        <v>3346</v>
      </c>
      <c r="M2481" t="s">
        <v>3477</v>
      </c>
      <c r="N2481" t="s">
        <v>3603</v>
      </c>
      <c r="O2481" t="s">
        <v>3346</v>
      </c>
      <c r="P2481" t="s">
        <v>3343</v>
      </c>
      <c r="Q2481" t="s">
        <v>3346</v>
      </c>
    </row>
    <row r="2482" spans="1:17" x14ac:dyDescent="0.25">
      <c r="A2482" t="s">
        <v>8196</v>
      </c>
      <c r="B2482" t="s">
        <v>8197</v>
      </c>
      <c r="C2482" t="s">
        <v>8398</v>
      </c>
      <c r="D2482" t="s">
        <v>8399</v>
      </c>
      <c r="E2482">
        <v>1502116</v>
      </c>
      <c r="F2482" t="s">
        <v>9059</v>
      </c>
      <c r="G2482" t="s">
        <v>9060</v>
      </c>
      <c r="H2482" t="s">
        <v>4883</v>
      </c>
      <c r="I2482" t="s">
        <v>9065</v>
      </c>
      <c r="J2482" t="s">
        <v>9066</v>
      </c>
      <c r="K2482" t="s">
        <v>110</v>
      </c>
      <c r="L2482" t="s">
        <v>3346</v>
      </c>
      <c r="M2482" t="s">
        <v>3477</v>
      </c>
      <c r="N2482" t="s">
        <v>3603</v>
      </c>
      <c r="O2482" t="s">
        <v>3346</v>
      </c>
      <c r="P2482" t="s">
        <v>3343</v>
      </c>
      <c r="Q2482" t="s">
        <v>3346</v>
      </c>
    </row>
    <row r="2483" spans="1:17" x14ac:dyDescent="0.25">
      <c r="A2483" t="s">
        <v>8196</v>
      </c>
      <c r="B2483" t="s">
        <v>8197</v>
      </c>
      <c r="C2483" t="s">
        <v>8398</v>
      </c>
      <c r="D2483" t="s">
        <v>8399</v>
      </c>
      <c r="E2483">
        <v>1502118</v>
      </c>
      <c r="F2483" t="s">
        <v>3508</v>
      </c>
      <c r="G2483" t="s">
        <v>9067</v>
      </c>
      <c r="H2483" t="s">
        <v>3510</v>
      </c>
      <c r="I2483" t="s">
        <v>9068</v>
      </c>
      <c r="J2483" t="s">
        <v>3998</v>
      </c>
      <c r="K2483" t="s">
        <v>38</v>
      </c>
      <c r="L2483" t="s">
        <v>3343</v>
      </c>
      <c r="M2483" t="s">
        <v>3477</v>
      </c>
      <c r="N2483" t="s">
        <v>3513</v>
      </c>
      <c r="O2483" t="s">
        <v>3346</v>
      </c>
      <c r="P2483" t="s">
        <v>3343</v>
      </c>
      <c r="Q2483" t="s">
        <v>3346</v>
      </c>
    </row>
    <row r="2484" spans="1:17" x14ac:dyDescent="0.25">
      <c r="A2484" t="s">
        <v>8196</v>
      </c>
      <c r="B2484" t="s">
        <v>8197</v>
      </c>
      <c r="C2484" t="s">
        <v>8398</v>
      </c>
      <c r="D2484" t="s">
        <v>8399</v>
      </c>
      <c r="E2484">
        <v>1502118</v>
      </c>
      <c r="F2484" t="s">
        <v>3508</v>
      </c>
      <c r="G2484" t="s">
        <v>9067</v>
      </c>
      <c r="H2484" t="s">
        <v>3510</v>
      </c>
      <c r="I2484" t="s">
        <v>9069</v>
      </c>
      <c r="J2484" t="s">
        <v>9070</v>
      </c>
      <c r="K2484" t="s">
        <v>110</v>
      </c>
      <c r="L2484" t="s">
        <v>3346</v>
      </c>
      <c r="M2484" t="s">
        <v>3477</v>
      </c>
      <c r="N2484" t="s">
        <v>3513</v>
      </c>
      <c r="O2484" t="s">
        <v>3346</v>
      </c>
      <c r="P2484" t="s">
        <v>3343</v>
      </c>
      <c r="Q2484" t="s">
        <v>3346</v>
      </c>
    </row>
    <row r="2485" spans="1:17" x14ac:dyDescent="0.25">
      <c r="A2485" t="s">
        <v>8196</v>
      </c>
      <c r="B2485" t="s">
        <v>8197</v>
      </c>
      <c r="C2485" t="s">
        <v>8398</v>
      </c>
      <c r="D2485" t="s">
        <v>8399</v>
      </c>
      <c r="E2485">
        <v>1502118</v>
      </c>
      <c r="F2485" t="s">
        <v>3508</v>
      </c>
      <c r="G2485" t="s">
        <v>9067</v>
      </c>
      <c r="H2485" t="s">
        <v>3510</v>
      </c>
      <c r="I2485" t="s">
        <v>9071</v>
      </c>
      <c r="J2485" t="s">
        <v>9072</v>
      </c>
      <c r="K2485" t="s">
        <v>110</v>
      </c>
      <c r="L2485" t="s">
        <v>3346</v>
      </c>
      <c r="M2485" t="s">
        <v>3477</v>
      </c>
      <c r="N2485" t="s">
        <v>3513</v>
      </c>
      <c r="O2485" t="s">
        <v>3346</v>
      </c>
      <c r="P2485" t="s">
        <v>3343</v>
      </c>
      <c r="Q2485" t="s">
        <v>3346</v>
      </c>
    </row>
    <row r="2486" spans="1:17" x14ac:dyDescent="0.25">
      <c r="A2486" t="s">
        <v>8196</v>
      </c>
      <c r="B2486" t="s">
        <v>8197</v>
      </c>
      <c r="C2486" t="s">
        <v>8398</v>
      </c>
      <c r="D2486" t="s">
        <v>8399</v>
      </c>
      <c r="E2486">
        <v>1502118</v>
      </c>
      <c r="F2486" t="s">
        <v>3508</v>
      </c>
      <c r="G2486" t="s">
        <v>9067</v>
      </c>
      <c r="H2486" t="s">
        <v>3510</v>
      </c>
      <c r="I2486" t="s">
        <v>9073</v>
      </c>
      <c r="J2486" t="s">
        <v>9074</v>
      </c>
      <c r="K2486" t="s">
        <v>110</v>
      </c>
      <c r="L2486" t="s">
        <v>3346</v>
      </c>
      <c r="M2486" t="s">
        <v>3477</v>
      </c>
      <c r="N2486" t="s">
        <v>3513</v>
      </c>
      <c r="O2486" t="s">
        <v>3346</v>
      </c>
      <c r="P2486" t="s">
        <v>3343</v>
      </c>
      <c r="Q2486" t="s">
        <v>3346</v>
      </c>
    </row>
    <row r="2487" spans="1:17" x14ac:dyDescent="0.25">
      <c r="A2487" t="s">
        <v>8196</v>
      </c>
      <c r="B2487" t="s">
        <v>8197</v>
      </c>
      <c r="C2487" t="s">
        <v>8398</v>
      </c>
      <c r="D2487" t="s">
        <v>8399</v>
      </c>
      <c r="E2487">
        <v>1502118</v>
      </c>
      <c r="F2487" t="s">
        <v>3508</v>
      </c>
      <c r="G2487" t="s">
        <v>9067</v>
      </c>
      <c r="H2487" t="s">
        <v>3510</v>
      </c>
      <c r="I2487" t="s">
        <v>9075</v>
      </c>
      <c r="J2487" t="s">
        <v>9076</v>
      </c>
      <c r="K2487" t="s">
        <v>110</v>
      </c>
      <c r="L2487" t="s">
        <v>3346</v>
      </c>
      <c r="M2487" t="s">
        <v>3477</v>
      </c>
      <c r="N2487" t="s">
        <v>3513</v>
      </c>
      <c r="O2487" t="s">
        <v>3346</v>
      </c>
      <c r="P2487" t="s">
        <v>3343</v>
      </c>
      <c r="Q2487" t="s">
        <v>3346</v>
      </c>
    </row>
    <row r="2488" spans="1:17" x14ac:dyDescent="0.25">
      <c r="A2488" t="s">
        <v>8196</v>
      </c>
      <c r="B2488" t="s">
        <v>8197</v>
      </c>
      <c r="C2488" t="s">
        <v>8398</v>
      </c>
      <c r="D2488" t="s">
        <v>8399</v>
      </c>
      <c r="E2488">
        <v>1502118</v>
      </c>
      <c r="F2488" t="s">
        <v>3508</v>
      </c>
      <c r="G2488" t="s">
        <v>9067</v>
      </c>
      <c r="H2488" t="s">
        <v>3510</v>
      </c>
      <c r="I2488" t="s">
        <v>9077</v>
      </c>
      <c r="J2488" t="s">
        <v>9078</v>
      </c>
      <c r="K2488" t="s">
        <v>110</v>
      </c>
      <c r="L2488" t="s">
        <v>3346</v>
      </c>
      <c r="M2488" t="s">
        <v>3477</v>
      </c>
      <c r="N2488" t="s">
        <v>3513</v>
      </c>
      <c r="O2488" t="s">
        <v>3346</v>
      </c>
      <c r="P2488" t="s">
        <v>3343</v>
      </c>
      <c r="Q2488" t="s">
        <v>3346</v>
      </c>
    </row>
    <row r="2489" spans="1:17" x14ac:dyDescent="0.25">
      <c r="A2489" t="s">
        <v>8196</v>
      </c>
      <c r="B2489" t="s">
        <v>8197</v>
      </c>
      <c r="C2489" t="s">
        <v>8398</v>
      </c>
      <c r="D2489" t="s">
        <v>8399</v>
      </c>
      <c r="E2489">
        <v>1502118</v>
      </c>
      <c r="F2489" t="s">
        <v>3508</v>
      </c>
      <c r="G2489" t="s">
        <v>9067</v>
      </c>
      <c r="H2489" t="s">
        <v>3510</v>
      </c>
      <c r="I2489" t="s">
        <v>9079</v>
      </c>
      <c r="J2489" t="s">
        <v>9080</v>
      </c>
      <c r="K2489" t="s">
        <v>110</v>
      </c>
      <c r="L2489" t="s">
        <v>3346</v>
      </c>
      <c r="M2489" t="s">
        <v>3477</v>
      </c>
      <c r="N2489" t="s">
        <v>3513</v>
      </c>
      <c r="O2489" t="s">
        <v>3346</v>
      </c>
      <c r="P2489" t="s">
        <v>3343</v>
      </c>
      <c r="Q2489" t="s">
        <v>3346</v>
      </c>
    </row>
    <row r="2490" spans="1:17" x14ac:dyDescent="0.25">
      <c r="A2490" t="s">
        <v>8196</v>
      </c>
      <c r="B2490" t="s">
        <v>8197</v>
      </c>
      <c r="C2490" t="s">
        <v>8398</v>
      </c>
      <c r="D2490" t="s">
        <v>8399</v>
      </c>
      <c r="E2490">
        <v>1502118</v>
      </c>
      <c r="F2490" t="s">
        <v>3508</v>
      </c>
      <c r="G2490" t="s">
        <v>9067</v>
      </c>
      <c r="H2490" t="s">
        <v>3510</v>
      </c>
      <c r="I2490" t="s">
        <v>9081</v>
      </c>
      <c r="J2490" t="s">
        <v>9082</v>
      </c>
      <c r="K2490" t="s">
        <v>38</v>
      </c>
      <c r="L2490" t="s">
        <v>3346</v>
      </c>
      <c r="M2490" t="s">
        <v>3477</v>
      </c>
      <c r="N2490" t="s">
        <v>3513</v>
      </c>
      <c r="O2490" t="s">
        <v>3346</v>
      </c>
      <c r="P2490" t="s">
        <v>3343</v>
      </c>
      <c r="Q2490" t="s">
        <v>3346</v>
      </c>
    </row>
    <row r="2491" spans="1:17" x14ac:dyDescent="0.25">
      <c r="A2491" t="s">
        <v>8196</v>
      </c>
      <c r="B2491" t="s">
        <v>8197</v>
      </c>
      <c r="C2491" t="s">
        <v>8398</v>
      </c>
      <c r="D2491" t="s">
        <v>8399</v>
      </c>
      <c r="E2491">
        <v>1502118</v>
      </c>
      <c r="F2491" t="s">
        <v>3508</v>
      </c>
      <c r="G2491" t="s">
        <v>9067</v>
      </c>
      <c r="H2491" t="s">
        <v>3510</v>
      </c>
      <c r="I2491" t="s">
        <v>9083</v>
      </c>
      <c r="J2491" t="s">
        <v>9082</v>
      </c>
      <c r="K2491" t="s">
        <v>110</v>
      </c>
      <c r="L2491" t="s">
        <v>3346</v>
      </c>
      <c r="M2491" t="s">
        <v>3477</v>
      </c>
      <c r="N2491" t="s">
        <v>3513</v>
      </c>
      <c r="O2491" t="s">
        <v>3346</v>
      </c>
      <c r="P2491" t="s">
        <v>3343</v>
      </c>
      <c r="Q2491" t="s">
        <v>3346</v>
      </c>
    </row>
    <row r="2492" spans="1:17" x14ac:dyDescent="0.25">
      <c r="A2492" t="s">
        <v>8196</v>
      </c>
      <c r="B2492" t="s">
        <v>8197</v>
      </c>
      <c r="C2492" t="s">
        <v>8398</v>
      </c>
      <c r="D2492" t="s">
        <v>8399</v>
      </c>
      <c r="E2492">
        <v>1502118</v>
      </c>
      <c r="F2492" t="s">
        <v>3508</v>
      </c>
      <c r="G2492" t="s">
        <v>9067</v>
      </c>
      <c r="H2492" t="s">
        <v>3510</v>
      </c>
      <c r="I2492" t="s">
        <v>9084</v>
      </c>
      <c r="J2492" t="s">
        <v>9085</v>
      </c>
      <c r="K2492" t="s">
        <v>110</v>
      </c>
      <c r="L2492" t="s">
        <v>3346</v>
      </c>
      <c r="M2492" t="s">
        <v>3477</v>
      </c>
      <c r="N2492" t="s">
        <v>3513</v>
      </c>
      <c r="O2492" t="s">
        <v>3346</v>
      </c>
      <c r="P2492" t="s">
        <v>3343</v>
      </c>
      <c r="Q2492" t="s">
        <v>3346</v>
      </c>
    </row>
    <row r="2493" spans="1:17" x14ac:dyDescent="0.25">
      <c r="A2493" t="s">
        <v>8196</v>
      </c>
      <c r="B2493" t="s">
        <v>8197</v>
      </c>
      <c r="C2493" t="s">
        <v>8398</v>
      </c>
      <c r="D2493" t="s">
        <v>8399</v>
      </c>
      <c r="E2493">
        <v>1502118</v>
      </c>
      <c r="F2493" t="s">
        <v>3508</v>
      </c>
      <c r="G2493" t="s">
        <v>9067</v>
      </c>
      <c r="H2493" t="s">
        <v>3510</v>
      </c>
      <c r="I2493" t="s">
        <v>9086</v>
      </c>
      <c r="J2493" t="s">
        <v>9087</v>
      </c>
      <c r="K2493" t="s">
        <v>110</v>
      </c>
      <c r="L2493" t="s">
        <v>3346</v>
      </c>
      <c r="M2493" t="s">
        <v>3477</v>
      </c>
      <c r="N2493" t="s">
        <v>3513</v>
      </c>
      <c r="O2493" t="s">
        <v>3346</v>
      </c>
      <c r="P2493" t="s">
        <v>3343</v>
      </c>
      <c r="Q2493" t="s">
        <v>3346</v>
      </c>
    </row>
    <row r="2494" spans="1:17" x14ac:dyDescent="0.25">
      <c r="A2494" t="s">
        <v>8196</v>
      </c>
      <c r="B2494" t="s">
        <v>8197</v>
      </c>
      <c r="C2494" t="s">
        <v>8398</v>
      </c>
      <c r="D2494" t="s">
        <v>8399</v>
      </c>
      <c r="E2494">
        <v>1502118</v>
      </c>
      <c r="F2494" t="s">
        <v>3508</v>
      </c>
      <c r="G2494" t="s">
        <v>9067</v>
      </c>
      <c r="H2494" t="s">
        <v>3510</v>
      </c>
      <c r="I2494" t="s">
        <v>9088</v>
      </c>
      <c r="J2494" t="s">
        <v>9089</v>
      </c>
      <c r="K2494" t="s">
        <v>110</v>
      </c>
      <c r="L2494" t="s">
        <v>3346</v>
      </c>
      <c r="M2494" t="s">
        <v>3477</v>
      </c>
      <c r="N2494" t="s">
        <v>3513</v>
      </c>
      <c r="O2494" t="s">
        <v>3346</v>
      </c>
      <c r="P2494" t="s">
        <v>3343</v>
      </c>
      <c r="Q2494" t="s">
        <v>3346</v>
      </c>
    </row>
    <row r="2495" spans="1:17" x14ac:dyDescent="0.25">
      <c r="A2495" t="s">
        <v>8196</v>
      </c>
      <c r="B2495" t="s">
        <v>8197</v>
      </c>
      <c r="C2495" t="s">
        <v>8398</v>
      </c>
      <c r="D2495" t="s">
        <v>8399</v>
      </c>
      <c r="E2495">
        <v>1502118</v>
      </c>
      <c r="F2495" t="s">
        <v>3508</v>
      </c>
      <c r="G2495" t="s">
        <v>9067</v>
      </c>
      <c r="H2495" t="s">
        <v>3510</v>
      </c>
      <c r="I2495" t="s">
        <v>9090</v>
      </c>
      <c r="J2495" t="s">
        <v>9091</v>
      </c>
      <c r="K2495" t="s">
        <v>110</v>
      </c>
      <c r="L2495" t="s">
        <v>3346</v>
      </c>
      <c r="M2495" t="s">
        <v>3477</v>
      </c>
      <c r="N2495" t="s">
        <v>3513</v>
      </c>
      <c r="O2495" t="s">
        <v>3346</v>
      </c>
      <c r="P2495" t="s">
        <v>3343</v>
      </c>
      <c r="Q2495" t="s">
        <v>3346</v>
      </c>
    </row>
    <row r="2496" spans="1:17" x14ac:dyDescent="0.25">
      <c r="A2496" t="s">
        <v>8196</v>
      </c>
      <c r="B2496" t="s">
        <v>8197</v>
      </c>
      <c r="C2496" t="s">
        <v>8398</v>
      </c>
      <c r="D2496" t="s">
        <v>8399</v>
      </c>
      <c r="E2496">
        <v>1502118</v>
      </c>
      <c r="F2496" t="s">
        <v>3508</v>
      </c>
      <c r="G2496" t="s">
        <v>9067</v>
      </c>
      <c r="H2496" t="s">
        <v>3510</v>
      </c>
      <c r="I2496" t="s">
        <v>9092</v>
      </c>
      <c r="J2496" t="s">
        <v>9093</v>
      </c>
      <c r="K2496" t="s">
        <v>110</v>
      </c>
      <c r="L2496" t="s">
        <v>3346</v>
      </c>
      <c r="M2496" t="s">
        <v>3477</v>
      </c>
      <c r="N2496" t="s">
        <v>3513</v>
      </c>
      <c r="O2496" t="s">
        <v>3346</v>
      </c>
      <c r="P2496" t="s">
        <v>3343</v>
      </c>
      <c r="Q2496" t="s">
        <v>3346</v>
      </c>
    </row>
    <row r="2497" spans="1:17" x14ac:dyDescent="0.25">
      <c r="A2497" t="s">
        <v>8196</v>
      </c>
      <c r="B2497" t="s">
        <v>8197</v>
      </c>
      <c r="C2497" t="s">
        <v>8398</v>
      </c>
      <c r="D2497" t="s">
        <v>8399</v>
      </c>
      <c r="E2497">
        <v>1502118</v>
      </c>
      <c r="F2497" t="s">
        <v>3508</v>
      </c>
      <c r="G2497" t="s">
        <v>9067</v>
      </c>
      <c r="H2497" t="s">
        <v>3510</v>
      </c>
      <c r="I2497" t="s">
        <v>9094</v>
      </c>
      <c r="J2497" t="s">
        <v>9095</v>
      </c>
      <c r="K2497" t="s">
        <v>110</v>
      </c>
      <c r="L2497" t="s">
        <v>3346</v>
      </c>
      <c r="M2497" t="s">
        <v>3477</v>
      </c>
      <c r="N2497" t="s">
        <v>3513</v>
      </c>
      <c r="O2497" t="s">
        <v>3346</v>
      </c>
      <c r="P2497" t="s">
        <v>3343</v>
      </c>
      <c r="Q2497" t="s">
        <v>3346</v>
      </c>
    </row>
    <row r="2498" spans="1:17" x14ac:dyDescent="0.25">
      <c r="A2498" t="s">
        <v>8196</v>
      </c>
      <c r="B2498" t="s">
        <v>8197</v>
      </c>
      <c r="C2498" t="s">
        <v>8398</v>
      </c>
      <c r="D2498" t="s">
        <v>8399</v>
      </c>
      <c r="E2498">
        <v>1502118</v>
      </c>
      <c r="F2498" t="s">
        <v>3508</v>
      </c>
      <c r="G2498" t="s">
        <v>9067</v>
      </c>
      <c r="H2498" t="s">
        <v>3510</v>
      </c>
      <c r="I2498" t="s">
        <v>9096</v>
      </c>
      <c r="J2498" t="s">
        <v>9097</v>
      </c>
      <c r="K2498" t="s">
        <v>110</v>
      </c>
      <c r="L2498" t="s">
        <v>3346</v>
      </c>
      <c r="M2498" t="s">
        <v>3477</v>
      </c>
      <c r="N2498" t="s">
        <v>3513</v>
      </c>
      <c r="O2498" t="s">
        <v>3346</v>
      </c>
      <c r="P2498" t="s">
        <v>3343</v>
      </c>
      <c r="Q2498" t="s">
        <v>3346</v>
      </c>
    </row>
    <row r="2499" spans="1:17" x14ac:dyDescent="0.25">
      <c r="A2499" t="s">
        <v>8196</v>
      </c>
      <c r="B2499" t="s">
        <v>8197</v>
      </c>
      <c r="C2499" t="s">
        <v>8398</v>
      </c>
      <c r="D2499" t="s">
        <v>8399</v>
      </c>
      <c r="E2499">
        <v>1502118</v>
      </c>
      <c r="F2499" t="s">
        <v>3508</v>
      </c>
      <c r="G2499" t="s">
        <v>9067</v>
      </c>
      <c r="H2499" t="s">
        <v>3510</v>
      </c>
      <c r="I2499" t="s">
        <v>9098</v>
      </c>
      <c r="J2499" t="s">
        <v>9099</v>
      </c>
      <c r="K2499" t="s">
        <v>110</v>
      </c>
      <c r="L2499" t="s">
        <v>3346</v>
      </c>
      <c r="M2499" t="s">
        <v>3477</v>
      </c>
      <c r="N2499" t="s">
        <v>3513</v>
      </c>
      <c r="O2499" t="s">
        <v>3346</v>
      </c>
      <c r="P2499" t="s">
        <v>3343</v>
      </c>
      <c r="Q2499" t="s">
        <v>3346</v>
      </c>
    </row>
    <row r="2500" spans="1:17" x14ac:dyDescent="0.25">
      <c r="A2500" t="s">
        <v>8196</v>
      </c>
      <c r="B2500" t="s">
        <v>8197</v>
      </c>
      <c r="C2500" t="s">
        <v>8398</v>
      </c>
      <c r="D2500" t="s">
        <v>8399</v>
      </c>
      <c r="E2500">
        <v>1502118</v>
      </c>
      <c r="F2500" t="s">
        <v>3508</v>
      </c>
      <c r="G2500" t="s">
        <v>9067</v>
      </c>
      <c r="H2500" t="s">
        <v>3510</v>
      </c>
      <c r="I2500" t="s">
        <v>9100</v>
      </c>
      <c r="J2500" t="s">
        <v>9101</v>
      </c>
      <c r="K2500" t="s">
        <v>110</v>
      </c>
      <c r="L2500" t="s">
        <v>3346</v>
      </c>
      <c r="M2500" t="s">
        <v>3477</v>
      </c>
      <c r="N2500" t="s">
        <v>3513</v>
      </c>
      <c r="O2500" t="s">
        <v>3346</v>
      </c>
      <c r="P2500" t="s">
        <v>3343</v>
      </c>
      <c r="Q2500" t="s">
        <v>3346</v>
      </c>
    </row>
    <row r="2501" spans="1:17" x14ac:dyDescent="0.25">
      <c r="A2501" t="s">
        <v>8196</v>
      </c>
      <c r="B2501" t="s">
        <v>8197</v>
      </c>
      <c r="C2501" t="s">
        <v>8398</v>
      </c>
      <c r="D2501" t="s">
        <v>8399</v>
      </c>
      <c r="E2501">
        <v>1502118</v>
      </c>
      <c r="F2501" t="s">
        <v>3508</v>
      </c>
      <c r="G2501" t="s">
        <v>9067</v>
      </c>
      <c r="H2501" t="s">
        <v>3510</v>
      </c>
      <c r="I2501" t="s">
        <v>9102</v>
      </c>
      <c r="J2501" t="s">
        <v>9103</v>
      </c>
      <c r="K2501" t="s">
        <v>110</v>
      </c>
      <c r="L2501" t="s">
        <v>3346</v>
      </c>
      <c r="M2501" t="s">
        <v>3477</v>
      </c>
      <c r="N2501" t="s">
        <v>3513</v>
      </c>
      <c r="O2501" t="s">
        <v>3346</v>
      </c>
      <c r="P2501" t="s">
        <v>3343</v>
      </c>
      <c r="Q2501" t="s">
        <v>3346</v>
      </c>
    </row>
    <row r="2502" spans="1:17" x14ac:dyDescent="0.25">
      <c r="A2502" t="s">
        <v>8196</v>
      </c>
      <c r="B2502" t="s">
        <v>8197</v>
      </c>
      <c r="C2502" t="s">
        <v>8398</v>
      </c>
      <c r="D2502" t="s">
        <v>8399</v>
      </c>
      <c r="E2502">
        <v>1502119</v>
      </c>
      <c r="F2502" t="s">
        <v>9104</v>
      </c>
      <c r="G2502" t="s">
        <v>9105</v>
      </c>
      <c r="H2502" t="s">
        <v>8245</v>
      </c>
      <c r="I2502" t="s">
        <v>9106</v>
      </c>
      <c r="J2502" t="s">
        <v>9107</v>
      </c>
      <c r="K2502" t="s">
        <v>110</v>
      </c>
      <c r="L2502" t="s">
        <v>3343</v>
      </c>
      <c r="M2502" t="s">
        <v>3344</v>
      </c>
      <c r="N2502" t="s">
        <v>4323</v>
      </c>
      <c r="O2502" t="s">
        <v>3346</v>
      </c>
      <c r="P2502" t="s">
        <v>3346</v>
      </c>
      <c r="Q2502" t="s">
        <v>3346</v>
      </c>
    </row>
    <row r="2503" spans="1:17" x14ac:dyDescent="0.25">
      <c r="A2503" t="s">
        <v>8196</v>
      </c>
      <c r="B2503" t="s">
        <v>8197</v>
      </c>
      <c r="C2503" t="s">
        <v>8398</v>
      </c>
      <c r="D2503" t="s">
        <v>8399</v>
      </c>
      <c r="E2503">
        <v>1502119</v>
      </c>
      <c r="F2503" t="s">
        <v>9104</v>
      </c>
      <c r="G2503" t="s">
        <v>9105</v>
      </c>
      <c r="H2503" t="s">
        <v>8245</v>
      </c>
      <c r="I2503" t="s">
        <v>9108</v>
      </c>
      <c r="J2503" t="s">
        <v>9109</v>
      </c>
      <c r="K2503" t="s">
        <v>110</v>
      </c>
      <c r="L2503" t="s">
        <v>3346</v>
      </c>
      <c r="M2503" t="s">
        <v>3344</v>
      </c>
      <c r="N2503" t="s">
        <v>4323</v>
      </c>
      <c r="O2503" t="s">
        <v>3346</v>
      </c>
      <c r="P2503" t="s">
        <v>3346</v>
      </c>
      <c r="Q2503" t="s">
        <v>3346</v>
      </c>
    </row>
    <row r="2504" spans="1:17" x14ac:dyDescent="0.25">
      <c r="A2504" t="s">
        <v>8196</v>
      </c>
      <c r="B2504" t="s">
        <v>8197</v>
      </c>
      <c r="C2504" t="s">
        <v>8398</v>
      </c>
      <c r="D2504" t="s">
        <v>8399</v>
      </c>
      <c r="E2504">
        <v>1502119</v>
      </c>
      <c r="F2504" t="s">
        <v>9104</v>
      </c>
      <c r="G2504" t="s">
        <v>9105</v>
      </c>
      <c r="H2504" t="s">
        <v>8245</v>
      </c>
      <c r="I2504" t="s">
        <v>9110</v>
      </c>
      <c r="J2504" t="s">
        <v>9111</v>
      </c>
      <c r="K2504" t="s">
        <v>110</v>
      </c>
      <c r="L2504" t="s">
        <v>3346</v>
      </c>
      <c r="M2504" t="s">
        <v>3344</v>
      </c>
      <c r="N2504" t="s">
        <v>4323</v>
      </c>
      <c r="O2504" t="s">
        <v>3346</v>
      </c>
      <c r="P2504" t="s">
        <v>3346</v>
      </c>
      <c r="Q2504" t="s">
        <v>3346</v>
      </c>
    </row>
    <row r="2505" spans="1:17" x14ac:dyDescent="0.25">
      <c r="A2505" t="s">
        <v>8196</v>
      </c>
      <c r="B2505" t="s">
        <v>8197</v>
      </c>
      <c r="C2505" t="s">
        <v>8398</v>
      </c>
      <c r="D2505" t="s">
        <v>8399</v>
      </c>
      <c r="E2505">
        <v>1502119</v>
      </c>
      <c r="F2505" t="s">
        <v>9104</v>
      </c>
      <c r="G2505" t="s">
        <v>9105</v>
      </c>
      <c r="H2505" t="s">
        <v>8245</v>
      </c>
      <c r="I2505" t="s">
        <v>9112</v>
      </c>
      <c r="J2505" t="s">
        <v>9113</v>
      </c>
      <c r="K2505" t="s">
        <v>110</v>
      </c>
      <c r="L2505" t="s">
        <v>3346</v>
      </c>
      <c r="M2505" t="s">
        <v>3344</v>
      </c>
      <c r="N2505" t="s">
        <v>4323</v>
      </c>
      <c r="O2505" t="s">
        <v>3346</v>
      </c>
      <c r="P2505" t="s">
        <v>3346</v>
      </c>
      <c r="Q2505" t="s">
        <v>3346</v>
      </c>
    </row>
    <row r="2506" spans="1:17" x14ac:dyDescent="0.25">
      <c r="A2506" t="s">
        <v>8196</v>
      </c>
      <c r="B2506" t="s">
        <v>8197</v>
      </c>
      <c r="C2506" t="s">
        <v>8398</v>
      </c>
      <c r="D2506" t="s">
        <v>8399</v>
      </c>
      <c r="E2506">
        <v>1502119</v>
      </c>
      <c r="F2506" t="s">
        <v>9104</v>
      </c>
      <c r="G2506" t="s">
        <v>9105</v>
      </c>
      <c r="H2506" t="s">
        <v>8245</v>
      </c>
      <c r="I2506" t="s">
        <v>9114</v>
      </c>
      <c r="J2506" t="s">
        <v>9115</v>
      </c>
      <c r="K2506" t="s">
        <v>110</v>
      </c>
      <c r="L2506" t="s">
        <v>3346</v>
      </c>
      <c r="M2506" t="s">
        <v>3344</v>
      </c>
      <c r="N2506" t="s">
        <v>4323</v>
      </c>
      <c r="O2506" t="s">
        <v>3346</v>
      </c>
      <c r="P2506" t="s">
        <v>3346</v>
      </c>
      <c r="Q2506" t="s">
        <v>3346</v>
      </c>
    </row>
    <row r="2507" spans="1:17" x14ac:dyDescent="0.25">
      <c r="A2507" t="s">
        <v>8196</v>
      </c>
      <c r="B2507" t="s">
        <v>8197</v>
      </c>
      <c r="C2507" t="s">
        <v>8398</v>
      </c>
      <c r="D2507" t="s">
        <v>8399</v>
      </c>
      <c r="E2507">
        <v>1502119</v>
      </c>
      <c r="F2507" t="s">
        <v>9104</v>
      </c>
      <c r="G2507" t="s">
        <v>9105</v>
      </c>
      <c r="H2507" t="s">
        <v>8245</v>
      </c>
      <c r="I2507" t="s">
        <v>9116</v>
      </c>
      <c r="J2507" t="s">
        <v>9117</v>
      </c>
      <c r="K2507" t="s">
        <v>110</v>
      </c>
      <c r="L2507" t="s">
        <v>3346</v>
      </c>
      <c r="M2507" t="s">
        <v>3344</v>
      </c>
      <c r="N2507" t="s">
        <v>4323</v>
      </c>
      <c r="O2507" t="s">
        <v>3346</v>
      </c>
      <c r="P2507" t="s">
        <v>3346</v>
      </c>
      <c r="Q2507" t="s">
        <v>3346</v>
      </c>
    </row>
    <row r="2508" spans="1:17" x14ac:dyDescent="0.25">
      <c r="A2508" t="s">
        <v>8196</v>
      </c>
      <c r="B2508" t="s">
        <v>8197</v>
      </c>
      <c r="C2508" t="s">
        <v>8398</v>
      </c>
      <c r="D2508" t="s">
        <v>8399</v>
      </c>
      <c r="E2508">
        <v>1502119</v>
      </c>
      <c r="F2508" t="s">
        <v>9104</v>
      </c>
      <c r="G2508" t="s">
        <v>9105</v>
      </c>
      <c r="H2508" t="s">
        <v>8245</v>
      </c>
      <c r="I2508" t="s">
        <v>9118</v>
      </c>
      <c r="J2508" t="s">
        <v>9119</v>
      </c>
      <c r="K2508" t="s">
        <v>110</v>
      </c>
      <c r="L2508" t="s">
        <v>3346</v>
      </c>
      <c r="M2508" t="s">
        <v>3344</v>
      </c>
      <c r="N2508" t="s">
        <v>4323</v>
      </c>
      <c r="O2508" t="s">
        <v>3346</v>
      </c>
      <c r="P2508" t="s">
        <v>3346</v>
      </c>
      <c r="Q2508" t="s">
        <v>3346</v>
      </c>
    </row>
    <row r="2509" spans="1:17" x14ac:dyDescent="0.25">
      <c r="A2509" t="s">
        <v>8196</v>
      </c>
      <c r="B2509" t="s">
        <v>8197</v>
      </c>
      <c r="C2509" t="s">
        <v>8398</v>
      </c>
      <c r="D2509" t="s">
        <v>8399</v>
      </c>
      <c r="E2509">
        <v>1502119</v>
      </c>
      <c r="F2509" t="s">
        <v>9104</v>
      </c>
      <c r="G2509" t="s">
        <v>9105</v>
      </c>
      <c r="H2509" t="s">
        <v>8245</v>
      </c>
      <c r="I2509" t="s">
        <v>9120</v>
      </c>
      <c r="J2509" t="s">
        <v>9121</v>
      </c>
      <c r="K2509" t="s">
        <v>110</v>
      </c>
      <c r="L2509" t="s">
        <v>3346</v>
      </c>
      <c r="M2509" t="s">
        <v>3344</v>
      </c>
      <c r="N2509" t="s">
        <v>4323</v>
      </c>
      <c r="O2509" t="s">
        <v>3346</v>
      </c>
      <c r="P2509" t="s">
        <v>3346</v>
      </c>
      <c r="Q2509" t="s">
        <v>3346</v>
      </c>
    </row>
    <row r="2510" spans="1:17" x14ac:dyDescent="0.25">
      <c r="A2510" t="s">
        <v>8196</v>
      </c>
      <c r="B2510" t="s">
        <v>8197</v>
      </c>
      <c r="C2510" t="s">
        <v>8398</v>
      </c>
      <c r="D2510" t="s">
        <v>8399</v>
      </c>
      <c r="E2510">
        <v>1502119</v>
      </c>
      <c r="F2510" t="s">
        <v>9104</v>
      </c>
      <c r="G2510" t="s">
        <v>9105</v>
      </c>
      <c r="H2510" t="s">
        <v>8245</v>
      </c>
      <c r="I2510" t="s">
        <v>9122</v>
      </c>
      <c r="J2510" t="s">
        <v>9123</v>
      </c>
      <c r="K2510" t="s">
        <v>110</v>
      </c>
      <c r="L2510" t="s">
        <v>3346</v>
      </c>
      <c r="M2510" t="s">
        <v>3344</v>
      </c>
      <c r="N2510" t="s">
        <v>4323</v>
      </c>
      <c r="O2510" t="s">
        <v>3346</v>
      </c>
      <c r="P2510" t="s">
        <v>3346</v>
      </c>
      <c r="Q2510" t="s">
        <v>3346</v>
      </c>
    </row>
    <row r="2511" spans="1:17" x14ac:dyDescent="0.25">
      <c r="A2511" t="s">
        <v>8196</v>
      </c>
      <c r="B2511" t="s">
        <v>8197</v>
      </c>
      <c r="C2511" t="s">
        <v>8398</v>
      </c>
      <c r="D2511" t="s">
        <v>8399</v>
      </c>
      <c r="E2511">
        <v>1502120</v>
      </c>
      <c r="F2511" t="s">
        <v>9124</v>
      </c>
      <c r="G2511" t="s">
        <v>9125</v>
      </c>
      <c r="H2511" t="s">
        <v>2503</v>
      </c>
      <c r="I2511" t="s">
        <v>9126</v>
      </c>
      <c r="J2511" t="s">
        <v>9127</v>
      </c>
      <c r="K2511" t="s">
        <v>110</v>
      </c>
      <c r="L2511" t="s">
        <v>3343</v>
      </c>
      <c r="M2511" t="s">
        <v>3477</v>
      </c>
      <c r="N2511" t="s">
        <v>3603</v>
      </c>
      <c r="O2511" t="s">
        <v>3346</v>
      </c>
      <c r="P2511" t="s">
        <v>3343</v>
      </c>
      <c r="Q2511" t="s">
        <v>3346</v>
      </c>
    </row>
    <row r="2512" spans="1:17" x14ac:dyDescent="0.25">
      <c r="A2512" t="s">
        <v>8196</v>
      </c>
      <c r="B2512" t="s">
        <v>8197</v>
      </c>
      <c r="C2512" t="s">
        <v>8398</v>
      </c>
      <c r="D2512" t="s">
        <v>8399</v>
      </c>
      <c r="E2512">
        <v>1502120</v>
      </c>
      <c r="F2512" t="s">
        <v>9124</v>
      </c>
      <c r="G2512" t="s">
        <v>9125</v>
      </c>
      <c r="H2512" t="s">
        <v>2503</v>
      </c>
      <c r="I2512" t="s">
        <v>9128</v>
      </c>
      <c r="J2512" t="s">
        <v>9129</v>
      </c>
      <c r="K2512" t="s">
        <v>110</v>
      </c>
      <c r="L2512" t="s">
        <v>3346</v>
      </c>
      <c r="M2512" t="s">
        <v>3477</v>
      </c>
      <c r="N2512" t="s">
        <v>3603</v>
      </c>
      <c r="O2512" t="s">
        <v>3346</v>
      </c>
      <c r="P2512" t="s">
        <v>3343</v>
      </c>
      <c r="Q2512" t="s">
        <v>3346</v>
      </c>
    </row>
    <row r="2513" spans="1:17" x14ac:dyDescent="0.25">
      <c r="A2513" t="s">
        <v>8196</v>
      </c>
      <c r="B2513" t="s">
        <v>8197</v>
      </c>
      <c r="C2513" t="s">
        <v>8398</v>
      </c>
      <c r="D2513" t="s">
        <v>8399</v>
      </c>
      <c r="E2513">
        <v>1502122</v>
      </c>
      <c r="F2513" t="s">
        <v>9130</v>
      </c>
      <c r="G2513" t="s">
        <v>9131</v>
      </c>
      <c r="H2513" t="s">
        <v>5777</v>
      </c>
      <c r="I2513" t="s">
        <v>9132</v>
      </c>
      <c r="J2513" t="s">
        <v>9133</v>
      </c>
      <c r="K2513" t="s">
        <v>110</v>
      </c>
      <c r="L2513" t="s">
        <v>3343</v>
      </c>
      <c r="M2513" t="s">
        <v>3477</v>
      </c>
      <c r="N2513" t="s">
        <v>3603</v>
      </c>
      <c r="O2513" t="s">
        <v>3346</v>
      </c>
      <c r="P2513" t="s">
        <v>3343</v>
      </c>
      <c r="Q2513" t="s">
        <v>3346</v>
      </c>
    </row>
    <row r="2514" spans="1:17" x14ac:dyDescent="0.25">
      <c r="A2514" t="s">
        <v>8196</v>
      </c>
      <c r="B2514" t="s">
        <v>8197</v>
      </c>
      <c r="C2514" t="s">
        <v>8398</v>
      </c>
      <c r="D2514" t="s">
        <v>8399</v>
      </c>
      <c r="E2514">
        <v>1502122</v>
      </c>
      <c r="F2514" t="s">
        <v>9130</v>
      </c>
      <c r="G2514" t="s">
        <v>9131</v>
      </c>
      <c r="H2514" t="s">
        <v>5777</v>
      </c>
      <c r="I2514" t="s">
        <v>9134</v>
      </c>
      <c r="J2514" t="s">
        <v>9135</v>
      </c>
      <c r="K2514" t="s">
        <v>110</v>
      </c>
      <c r="L2514" t="s">
        <v>3346</v>
      </c>
      <c r="M2514" t="s">
        <v>3477</v>
      </c>
      <c r="N2514" t="s">
        <v>3603</v>
      </c>
      <c r="O2514" t="s">
        <v>3346</v>
      </c>
      <c r="P2514" t="s">
        <v>3343</v>
      </c>
      <c r="Q2514" t="s">
        <v>3346</v>
      </c>
    </row>
    <row r="2515" spans="1:17" x14ac:dyDescent="0.25">
      <c r="A2515" t="s">
        <v>8196</v>
      </c>
      <c r="B2515" t="s">
        <v>8197</v>
      </c>
      <c r="C2515" t="s">
        <v>8398</v>
      </c>
      <c r="D2515" t="s">
        <v>8399</v>
      </c>
      <c r="E2515">
        <v>1502123</v>
      </c>
      <c r="F2515" t="s">
        <v>9136</v>
      </c>
      <c r="G2515" t="s">
        <v>9137</v>
      </c>
      <c r="H2515" t="s">
        <v>9138</v>
      </c>
      <c r="I2515" t="s">
        <v>9139</v>
      </c>
      <c r="J2515" t="s">
        <v>9136</v>
      </c>
      <c r="K2515" t="s">
        <v>110</v>
      </c>
      <c r="L2515" t="s">
        <v>3343</v>
      </c>
      <c r="M2515" t="s">
        <v>3344</v>
      </c>
      <c r="N2515" t="s">
        <v>4323</v>
      </c>
      <c r="O2515" t="s">
        <v>3346</v>
      </c>
      <c r="P2515" t="s">
        <v>3343</v>
      </c>
      <c r="Q2515" t="s">
        <v>3346</v>
      </c>
    </row>
    <row r="2516" spans="1:17" x14ac:dyDescent="0.25">
      <c r="A2516" t="s">
        <v>8196</v>
      </c>
      <c r="B2516" t="s">
        <v>8197</v>
      </c>
      <c r="C2516" t="s">
        <v>8398</v>
      </c>
      <c r="D2516" t="s">
        <v>8399</v>
      </c>
      <c r="E2516">
        <v>1502124</v>
      </c>
      <c r="F2516" t="s">
        <v>9140</v>
      </c>
      <c r="G2516" t="s">
        <v>9141</v>
      </c>
      <c r="H2516" t="s">
        <v>2503</v>
      </c>
      <c r="I2516" t="s">
        <v>9142</v>
      </c>
      <c r="J2516" t="s">
        <v>895</v>
      </c>
      <c r="K2516" t="s">
        <v>110</v>
      </c>
      <c r="L2516" t="s">
        <v>3343</v>
      </c>
      <c r="M2516" t="s">
        <v>3477</v>
      </c>
      <c r="N2516" t="s">
        <v>3603</v>
      </c>
      <c r="O2516" t="s">
        <v>3346</v>
      </c>
      <c r="P2516" t="s">
        <v>3343</v>
      </c>
      <c r="Q2516" t="s">
        <v>3346</v>
      </c>
    </row>
    <row r="2517" spans="1:17" x14ac:dyDescent="0.25">
      <c r="A2517" t="s">
        <v>8196</v>
      </c>
      <c r="B2517" t="s">
        <v>8197</v>
      </c>
      <c r="C2517" t="s">
        <v>8398</v>
      </c>
      <c r="D2517" t="s">
        <v>8399</v>
      </c>
      <c r="E2517">
        <v>1502125</v>
      </c>
      <c r="F2517" t="s">
        <v>9143</v>
      </c>
      <c r="G2517" t="s">
        <v>9144</v>
      </c>
      <c r="H2517" t="s">
        <v>2503</v>
      </c>
      <c r="I2517" t="s">
        <v>9145</v>
      </c>
      <c r="J2517" t="s">
        <v>1579</v>
      </c>
      <c r="K2517" t="s">
        <v>110</v>
      </c>
      <c r="L2517" t="s">
        <v>3343</v>
      </c>
      <c r="M2517" t="s">
        <v>3477</v>
      </c>
      <c r="N2517" t="s">
        <v>3603</v>
      </c>
      <c r="O2517" t="s">
        <v>3346</v>
      </c>
      <c r="P2517" t="s">
        <v>3343</v>
      </c>
      <c r="Q2517" t="s">
        <v>3346</v>
      </c>
    </row>
    <row r="2518" spans="1:17" x14ac:dyDescent="0.25">
      <c r="A2518" t="s">
        <v>8196</v>
      </c>
      <c r="B2518" t="s">
        <v>8197</v>
      </c>
      <c r="C2518" t="s">
        <v>8398</v>
      </c>
      <c r="D2518" t="s">
        <v>8399</v>
      </c>
      <c r="E2518">
        <v>1502126</v>
      </c>
      <c r="F2518" t="s">
        <v>9146</v>
      </c>
      <c r="G2518" t="s">
        <v>9147</v>
      </c>
      <c r="H2518" t="s">
        <v>9138</v>
      </c>
      <c r="I2518" t="s">
        <v>9148</v>
      </c>
      <c r="J2518" t="s">
        <v>9146</v>
      </c>
      <c r="K2518" t="s">
        <v>110</v>
      </c>
      <c r="L2518" t="s">
        <v>3343</v>
      </c>
      <c r="M2518" t="s">
        <v>3344</v>
      </c>
      <c r="N2518" t="s">
        <v>4323</v>
      </c>
      <c r="O2518" t="s">
        <v>3346</v>
      </c>
      <c r="P2518" t="s">
        <v>3343</v>
      </c>
      <c r="Q2518" t="s">
        <v>3346</v>
      </c>
    </row>
    <row r="2519" spans="1:17" x14ac:dyDescent="0.25">
      <c r="A2519" t="s">
        <v>8196</v>
      </c>
      <c r="B2519" t="s">
        <v>8197</v>
      </c>
      <c r="C2519" t="s">
        <v>8398</v>
      </c>
      <c r="D2519" t="s">
        <v>8399</v>
      </c>
      <c r="E2519">
        <v>1502126</v>
      </c>
      <c r="F2519" t="s">
        <v>9146</v>
      </c>
      <c r="G2519" t="s">
        <v>9147</v>
      </c>
      <c r="H2519" t="s">
        <v>9138</v>
      </c>
      <c r="I2519" t="s">
        <v>9149</v>
      </c>
      <c r="J2519" t="s">
        <v>9150</v>
      </c>
      <c r="K2519" t="s">
        <v>110</v>
      </c>
      <c r="L2519" t="s">
        <v>3346</v>
      </c>
      <c r="M2519" t="s">
        <v>3344</v>
      </c>
      <c r="N2519" t="s">
        <v>4323</v>
      </c>
      <c r="O2519" t="s">
        <v>3346</v>
      </c>
      <c r="P2519" t="s">
        <v>3343</v>
      </c>
      <c r="Q2519" t="s">
        <v>3346</v>
      </c>
    </row>
    <row r="2520" spans="1:17" x14ac:dyDescent="0.25">
      <c r="A2520" t="s">
        <v>8196</v>
      </c>
      <c r="B2520" t="s">
        <v>8197</v>
      </c>
      <c r="C2520" t="s">
        <v>8398</v>
      </c>
      <c r="D2520" t="s">
        <v>8399</v>
      </c>
      <c r="E2520">
        <v>1502127</v>
      </c>
      <c r="F2520" t="s">
        <v>9151</v>
      </c>
      <c r="G2520" t="s">
        <v>9152</v>
      </c>
      <c r="H2520" t="s">
        <v>4883</v>
      </c>
      <c r="I2520" t="s">
        <v>9153</v>
      </c>
      <c r="J2520" t="s">
        <v>9154</v>
      </c>
      <c r="K2520" t="s">
        <v>110</v>
      </c>
      <c r="L2520" t="s">
        <v>3343</v>
      </c>
      <c r="M2520" t="s">
        <v>3344</v>
      </c>
      <c r="N2520" t="s">
        <v>3686</v>
      </c>
      <c r="O2520" t="s">
        <v>3346</v>
      </c>
      <c r="P2520" t="s">
        <v>3343</v>
      </c>
      <c r="Q2520" t="s">
        <v>3346</v>
      </c>
    </row>
    <row r="2521" spans="1:17" x14ac:dyDescent="0.25">
      <c r="A2521" t="s">
        <v>8196</v>
      </c>
      <c r="B2521" t="s">
        <v>8197</v>
      </c>
      <c r="C2521" t="s">
        <v>8398</v>
      </c>
      <c r="D2521" t="s">
        <v>8399</v>
      </c>
      <c r="E2521">
        <v>1502127</v>
      </c>
      <c r="F2521" t="s">
        <v>9151</v>
      </c>
      <c r="G2521" t="s">
        <v>9152</v>
      </c>
      <c r="H2521" t="s">
        <v>4883</v>
      </c>
      <c r="I2521" t="s">
        <v>9155</v>
      </c>
      <c r="J2521" t="s">
        <v>9156</v>
      </c>
      <c r="K2521" t="s">
        <v>110</v>
      </c>
      <c r="L2521" t="s">
        <v>3346</v>
      </c>
      <c r="M2521" t="s">
        <v>3344</v>
      </c>
      <c r="N2521" t="s">
        <v>3686</v>
      </c>
      <c r="O2521" t="s">
        <v>3346</v>
      </c>
      <c r="P2521" t="s">
        <v>3343</v>
      </c>
      <c r="Q2521" t="s">
        <v>3346</v>
      </c>
    </row>
    <row r="2522" spans="1:17" x14ac:dyDescent="0.25">
      <c r="A2522" t="s">
        <v>8196</v>
      </c>
      <c r="B2522" t="s">
        <v>8197</v>
      </c>
      <c r="C2522" t="s">
        <v>8398</v>
      </c>
      <c r="D2522" t="s">
        <v>8399</v>
      </c>
      <c r="E2522">
        <v>1502127</v>
      </c>
      <c r="F2522" t="s">
        <v>9151</v>
      </c>
      <c r="G2522" t="s">
        <v>9152</v>
      </c>
      <c r="H2522" t="s">
        <v>4883</v>
      </c>
      <c r="I2522" t="s">
        <v>9157</v>
      </c>
      <c r="J2522" t="s">
        <v>9158</v>
      </c>
      <c r="K2522" t="s">
        <v>110</v>
      </c>
      <c r="L2522" t="s">
        <v>3346</v>
      </c>
      <c r="M2522" t="s">
        <v>3344</v>
      </c>
      <c r="N2522" t="s">
        <v>3686</v>
      </c>
      <c r="O2522" t="s">
        <v>3346</v>
      </c>
      <c r="P2522" t="s">
        <v>3343</v>
      </c>
      <c r="Q2522" t="s">
        <v>3346</v>
      </c>
    </row>
    <row r="2523" spans="1:17" x14ac:dyDescent="0.25">
      <c r="A2523" t="s">
        <v>8196</v>
      </c>
      <c r="B2523" t="s">
        <v>8197</v>
      </c>
      <c r="C2523" t="s">
        <v>8398</v>
      </c>
      <c r="D2523" t="s">
        <v>8399</v>
      </c>
      <c r="E2523">
        <v>1502127</v>
      </c>
      <c r="F2523" t="s">
        <v>9151</v>
      </c>
      <c r="G2523" t="s">
        <v>9152</v>
      </c>
      <c r="H2523" t="s">
        <v>4883</v>
      </c>
      <c r="I2523" t="s">
        <v>9159</v>
      </c>
      <c r="J2523" t="s">
        <v>9160</v>
      </c>
      <c r="K2523" t="s">
        <v>110</v>
      </c>
      <c r="L2523" t="s">
        <v>3346</v>
      </c>
      <c r="M2523" t="s">
        <v>3344</v>
      </c>
      <c r="N2523" t="s">
        <v>3686</v>
      </c>
      <c r="O2523" t="s">
        <v>3346</v>
      </c>
      <c r="P2523" t="s">
        <v>3343</v>
      </c>
      <c r="Q2523" t="s">
        <v>3346</v>
      </c>
    </row>
    <row r="2524" spans="1:17" x14ac:dyDescent="0.25">
      <c r="A2524" t="s">
        <v>8196</v>
      </c>
      <c r="B2524" t="s">
        <v>8197</v>
      </c>
      <c r="C2524" t="s">
        <v>8398</v>
      </c>
      <c r="D2524" t="s">
        <v>8399</v>
      </c>
      <c r="E2524">
        <v>1502128</v>
      </c>
      <c r="F2524" t="s">
        <v>9161</v>
      </c>
      <c r="G2524" t="s">
        <v>9162</v>
      </c>
      <c r="H2524" t="s">
        <v>8245</v>
      </c>
      <c r="I2524" t="s">
        <v>9163</v>
      </c>
      <c r="J2524" t="s">
        <v>9164</v>
      </c>
      <c r="K2524" t="s">
        <v>110</v>
      </c>
      <c r="L2524" t="s">
        <v>3343</v>
      </c>
      <c r="M2524" t="s">
        <v>3344</v>
      </c>
      <c r="N2524" t="s">
        <v>3686</v>
      </c>
      <c r="O2524" t="s">
        <v>3346</v>
      </c>
      <c r="P2524" t="s">
        <v>3343</v>
      </c>
      <c r="Q2524" t="s">
        <v>3346</v>
      </c>
    </row>
    <row r="2525" spans="1:17" x14ac:dyDescent="0.25">
      <c r="A2525" t="s">
        <v>8196</v>
      </c>
      <c r="B2525" t="s">
        <v>8197</v>
      </c>
      <c r="C2525" t="s">
        <v>8398</v>
      </c>
      <c r="D2525" t="s">
        <v>8399</v>
      </c>
      <c r="E2525">
        <v>1502128</v>
      </c>
      <c r="F2525" t="s">
        <v>9161</v>
      </c>
      <c r="G2525" t="s">
        <v>9162</v>
      </c>
      <c r="H2525" t="s">
        <v>8245</v>
      </c>
      <c r="I2525" t="s">
        <v>9165</v>
      </c>
      <c r="J2525" t="s">
        <v>9166</v>
      </c>
      <c r="K2525" t="s">
        <v>110</v>
      </c>
      <c r="L2525" t="s">
        <v>3346</v>
      </c>
      <c r="M2525" t="s">
        <v>3344</v>
      </c>
      <c r="N2525" t="s">
        <v>3686</v>
      </c>
      <c r="O2525" t="s">
        <v>3346</v>
      </c>
      <c r="P2525" t="s">
        <v>3343</v>
      </c>
      <c r="Q2525" t="s">
        <v>3346</v>
      </c>
    </row>
    <row r="2526" spans="1:17" x14ac:dyDescent="0.25">
      <c r="A2526" t="s">
        <v>8196</v>
      </c>
      <c r="B2526" t="s">
        <v>8197</v>
      </c>
      <c r="C2526" t="s">
        <v>8398</v>
      </c>
      <c r="D2526" t="s">
        <v>8399</v>
      </c>
      <c r="E2526">
        <v>1502129</v>
      </c>
      <c r="F2526" t="s">
        <v>9167</v>
      </c>
      <c r="G2526" t="s">
        <v>9168</v>
      </c>
      <c r="H2526" t="s">
        <v>9169</v>
      </c>
      <c r="I2526" t="s">
        <v>9170</v>
      </c>
      <c r="J2526" t="s">
        <v>9171</v>
      </c>
      <c r="K2526" t="s">
        <v>110</v>
      </c>
      <c r="L2526" t="s">
        <v>3343</v>
      </c>
      <c r="M2526" t="s">
        <v>3344</v>
      </c>
      <c r="N2526" t="s">
        <v>4323</v>
      </c>
      <c r="O2526" t="s">
        <v>3346</v>
      </c>
      <c r="P2526" t="s">
        <v>3343</v>
      </c>
      <c r="Q2526" t="s">
        <v>3346</v>
      </c>
    </row>
    <row r="2527" spans="1:17" x14ac:dyDescent="0.25">
      <c r="A2527" t="s">
        <v>8196</v>
      </c>
      <c r="B2527" t="s">
        <v>8197</v>
      </c>
      <c r="C2527" t="s">
        <v>8398</v>
      </c>
      <c r="D2527" t="s">
        <v>8399</v>
      </c>
      <c r="E2527">
        <v>1502130</v>
      </c>
      <c r="F2527" t="s">
        <v>9172</v>
      </c>
      <c r="G2527" t="s">
        <v>9173</v>
      </c>
      <c r="H2527" t="s">
        <v>8431</v>
      </c>
      <c r="I2527" t="s">
        <v>9174</v>
      </c>
      <c r="J2527" t="s">
        <v>9175</v>
      </c>
      <c r="K2527" t="s">
        <v>110</v>
      </c>
      <c r="L2527" t="s">
        <v>3343</v>
      </c>
      <c r="M2527" t="s">
        <v>3344</v>
      </c>
      <c r="N2527" t="s">
        <v>4323</v>
      </c>
      <c r="O2527" t="s">
        <v>3346</v>
      </c>
      <c r="P2527" t="s">
        <v>3343</v>
      </c>
      <c r="Q2527" t="s">
        <v>3346</v>
      </c>
    </row>
    <row r="2528" spans="1:17" x14ac:dyDescent="0.25">
      <c r="A2528" t="s">
        <v>8196</v>
      </c>
      <c r="B2528" t="s">
        <v>8197</v>
      </c>
      <c r="C2528" t="s">
        <v>8398</v>
      </c>
      <c r="D2528" t="s">
        <v>8399</v>
      </c>
      <c r="E2528">
        <v>1502130</v>
      </c>
      <c r="F2528" t="s">
        <v>9172</v>
      </c>
      <c r="G2528" t="s">
        <v>9173</v>
      </c>
      <c r="H2528" t="s">
        <v>8431</v>
      </c>
      <c r="I2528" t="s">
        <v>9176</v>
      </c>
      <c r="J2528" t="s">
        <v>9177</v>
      </c>
      <c r="K2528" t="s">
        <v>110</v>
      </c>
      <c r="L2528" t="s">
        <v>3346</v>
      </c>
      <c r="M2528" t="s">
        <v>3344</v>
      </c>
      <c r="N2528" t="s">
        <v>4323</v>
      </c>
      <c r="O2528" t="s">
        <v>3346</v>
      </c>
      <c r="P2528" t="s">
        <v>3343</v>
      </c>
      <c r="Q2528" t="s">
        <v>3346</v>
      </c>
    </row>
    <row r="2529" spans="1:17" x14ac:dyDescent="0.25">
      <c r="A2529" t="s">
        <v>8196</v>
      </c>
      <c r="B2529" t="s">
        <v>8197</v>
      </c>
      <c r="C2529" t="s">
        <v>8398</v>
      </c>
      <c r="D2529" t="s">
        <v>8399</v>
      </c>
      <c r="E2529">
        <v>1502131</v>
      </c>
      <c r="F2529" t="s">
        <v>9178</v>
      </c>
      <c r="G2529" t="s">
        <v>9179</v>
      </c>
      <c r="H2529" t="s">
        <v>9138</v>
      </c>
      <c r="I2529" t="s">
        <v>9180</v>
      </c>
      <c r="J2529" t="s">
        <v>9178</v>
      </c>
      <c r="K2529" t="s">
        <v>110</v>
      </c>
      <c r="L2529" t="s">
        <v>3343</v>
      </c>
      <c r="M2529" t="s">
        <v>3344</v>
      </c>
      <c r="N2529" t="s">
        <v>4323</v>
      </c>
      <c r="O2529" t="s">
        <v>3346</v>
      </c>
      <c r="P2529" t="s">
        <v>3343</v>
      </c>
      <c r="Q2529" t="s">
        <v>3346</v>
      </c>
    </row>
    <row r="2530" spans="1:17" x14ac:dyDescent="0.25">
      <c r="A2530" t="s">
        <v>8196</v>
      </c>
      <c r="B2530" t="s">
        <v>8197</v>
      </c>
      <c r="C2530" t="s">
        <v>8398</v>
      </c>
      <c r="D2530" t="s">
        <v>8399</v>
      </c>
      <c r="E2530">
        <v>1502131</v>
      </c>
      <c r="F2530" t="s">
        <v>9178</v>
      </c>
      <c r="G2530" t="s">
        <v>9179</v>
      </c>
      <c r="H2530" t="s">
        <v>9138</v>
      </c>
      <c r="I2530" t="s">
        <v>9181</v>
      </c>
      <c r="J2530" t="s">
        <v>9182</v>
      </c>
      <c r="K2530" t="s">
        <v>110</v>
      </c>
      <c r="L2530" t="s">
        <v>3346</v>
      </c>
      <c r="M2530" t="s">
        <v>3344</v>
      </c>
      <c r="N2530" t="s">
        <v>4323</v>
      </c>
      <c r="O2530" t="s">
        <v>3346</v>
      </c>
      <c r="P2530" t="s">
        <v>3343</v>
      </c>
      <c r="Q2530" t="s">
        <v>3346</v>
      </c>
    </row>
    <row r="2531" spans="1:17" x14ac:dyDescent="0.25">
      <c r="A2531" t="s">
        <v>8196</v>
      </c>
      <c r="B2531" t="s">
        <v>8197</v>
      </c>
      <c r="C2531" t="s">
        <v>8398</v>
      </c>
      <c r="D2531" t="s">
        <v>8399</v>
      </c>
      <c r="E2531">
        <v>1502132</v>
      </c>
      <c r="F2531" t="s">
        <v>9183</v>
      </c>
      <c r="G2531" t="s">
        <v>9184</v>
      </c>
      <c r="H2531" t="s">
        <v>3394</v>
      </c>
      <c r="I2531" t="s">
        <v>9185</v>
      </c>
      <c r="J2531" t="s">
        <v>9186</v>
      </c>
      <c r="K2531" t="s">
        <v>110</v>
      </c>
      <c r="L2531" t="s">
        <v>3343</v>
      </c>
      <c r="M2531" t="s">
        <v>3344</v>
      </c>
      <c r="N2531" t="s">
        <v>4323</v>
      </c>
      <c r="O2531" t="s">
        <v>3346</v>
      </c>
      <c r="P2531" t="s">
        <v>3343</v>
      </c>
      <c r="Q2531" t="s">
        <v>3346</v>
      </c>
    </row>
    <row r="2532" spans="1:17" x14ac:dyDescent="0.25">
      <c r="A2532" t="s">
        <v>8196</v>
      </c>
      <c r="B2532" t="s">
        <v>8197</v>
      </c>
      <c r="C2532" t="s">
        <v>8398</v>
      </c>
      <c r="D2532" t="s">
        <v>8399</v>
      </c>
      <c r="E2532">
        <v>1502132</v>
      </c>
      <c r="F2532" t="s">
        <v>9183</v>
      </c>
      <c r="G2532" t="s">
        <v>9184</v>
      </c>
      <c r="H2532" t="s">
        <v>3394</v>
      </c>
      <c r="I2532" t="s">
        <v>9187</v>
      </c>
      <c r="J2532" t="s">
        <v>9188</v>
      </c>
      <c r="K2532" t="s">
        <v>110</v>
      </c>
      <c r="L2532" t="s">
        <v>3346</v>
      </c>
      <c r="M2532" t="s">
        <v>3344</v>
      </c>
      <c r="N2532" t="s">
        <v>4323</v>
      </c>
      <c r="O2532" t="s">
        <v>3346</v>
      </c>
      <c r="P2532" t="s">
        <v>3343</v>
      </c>
      <c r="Q2532" t="s">
        <v>3346</v>
      </c>
    </row>
    <row r="2533" spans="1:17" x14ac:dyDescent="0.25">
      <c r="A2533" t="s">
        <v>8196</v>
      </c>
      <c r="B2533" t="s">
        <v>8197</v>
      </c>
      <c r="C2533" t="s">
        <v>8398</v>
      </c>
      <c r="D2533" t="s">
        <v>8399</v>
      </c>
      <c r="E2533">
        <v>1502132</v>
      </c>
      <c r="F2533" t="s">
        <v>9183</v>
      </c>
      <c r="G2533" t="s">
        <v>9184</v>
      </c>
      <c r="H2533" t="s">
        <v>3394</v>
      </c>
      <c r="I2533" t="s">
        <v>9189</v>
      </c>
      <c r="J2533" t="s">
        <v>9190</v>
      </c>
      <c r="K2533" t="s">
        <v>110</v>
      </c>
      <c r="L2533" t="s">
        <v>3346</v>
      </c>
      <c r="M2533" t="s">
        <v>3344</v>
      </c>
      <c r="N2533" t="s">
        <v>4323</v>
      </c>
      <c r="O2533" t="s">
        <v>3346</v>
      </c>
      <c r="P2533" t="s">
        <v>3343</v>
      </c>
      <c r="Q2533" t="s">
        <v>3346</v>
      </c>
    </row>
    <row r="2534" spans="1:17" x14ac:dyDescent="0.25">
      <c r="A2534" t="s">
        <v>8196</v>
      </c>
      <c r="B2534" t="s">
        <v>8197</v>
      </c>
      <c r="C2534" t="s">
        <v>8398</v>
      </c>
      <c r="D2534" t="s">
        <v>8399</v>
      </c>
      <c r="E2534">
        <v>1502133</v>
      </c>
      <c r="F2534" t="s">
        <v>9191</v>
      </c>
      <c r="G2534" t="s">
        <v>9192</v>
      </c>
      <c r="H2534" t="s">
        <v>9193</v>
      </c>
      <c r="I2534" t="s">
        <v>9194</v>
      </c>
      <c r="J2534" t="s">
        <v>9195</v>
      </c>
      <c r="K2534" t="s">
        <v>38</v>
      </c>
      <c r="L2534" t="s">
        <v>3343</v>
      </c>
      <c r="M2534" t="s">
        <v>3477</v>
      </c>
      <c r="N2534" t="s">
        <v>8416</v>
      </c>
      <c r="O2534" t="s">
        <v>3346</v>
      </c>
      <c r="P2534" t="s">
        <v>3343</v>
      </c>
      <c r="Q2534" t="s">
        <v>3346</v>
      </c>
    </row>
    <row r="2535" spans="1:17" x14ac:dyDescent="0.25">
      <c r="A2535" t="s">
        <v>8196</v>
      </c>
      <c r="B2535" t="s">
        <v>8197</v>
      </c>
      <c r="C2535" t="s">
        <v>8398</v>
      </c>
      <c r="D2535" t="s">
        <v>8399</v>
      </c>
      <c r="E2535">
        <v>1502134</v>
      </c>
      <c r="F2535" t="s">
        <v>9196</v>
      </c>
      <c r="G2535" t="s">
        <v>9197</v>
      </c>
      <c r="H2535" t="s">
        <v>7857</v>
      </c>
      <c r="I2535" t="s">
        <v>9198</v>
      </c>
      <c r="J2535" t="s">
        <v>8348</v>
      </c>
      <c r="K2535" t="s">
        <v>110</v>
      </c>
      <c r="L2535" t="s">
        <v>3343</v>
      </c>
      <c r="M2535" t="s">
        <v>3344</v>
      </c>
      <c r="N2535" t="s">
        <v>4323</v>
      </c>
      <c r="O2535" t="s">
        <v>3346</v>
      </c>
      <c r="P2535" t="s">
        <v>3343</v>
      </c>
      <c r="Q2535" t="s">
        <v>3346</v>
      </c>
    </row>
    <row r="2536" spans="1:17" x14ac:dyDescent="0.25">
      <c r="A2536" t="s">
        <v>8196</v>
      </c>
      <c r="B2536" t="s">
        <v>8197</v>
      </c>
      <c r="C2536" t="s">
        <v>8398</v>
      </c>
      <c r="D2536" t="s">
        <v>8399</v>
      </c>
      <c r="E2536">
        <v>1502134</v>
      </c>
      <c r="F2536" t="s">
        <v>9196</v>
      </c>
      <c r="G2536" t="s">
        <v>9197</v>
      </c>
      <c r="H2536" t="s">
        <v>7857</v>
      </c>
      <c r="I2536" t="s">
        <v>9199</v>
      </c>
      <c r="J2536" t="s">
        <v>9200</v>
      </c>
      <c r="K2536" t="s">
        <v>110</v>
      </c>
      <c r="L2536" t="s">
        <v>3346</v>
      </c>
      <c r="M2536" t="s">
        <v>3344</v>
      </c>
      <c r="N2536" t="s">
        <v>4323</v>
      </c>
      <c r="O2536" t="s">
        <v>3346</v>
      </c>
      <c r="P2536" t="s">
        <v>3343</v>
      </c>
      <c r="Q2536" t="s">
        <v>3346</v>
      </c>
    </row>
    <row r="2537" spans="1:17" x14ac:dyDescent="0.25">
      <c r="A2537" t="s">
        <v>8196</v>
      </c>
      <c r="B2537" t="s">
        <v>8197</v>
      </c>
      <c r="C2537" t="s">
        <v>8398</v>
      </c>
      <c r="D2537" t="s">
        <v>8399</v>
      </c>
      <c r="E2537">
        <v>1502135</v>
      </c>
      <c r="F2537" t="s">
        <v>9201</v>
      </c>
      <c r="G2537" t="s">
        <v>9202</v>
      </c>
      <c r="H2537" t="s">
        <v>2503</v>
      </c>
      <c r="I2537" t="s">
        <v>9203</v>
      </c>
      <c r="J2537" t="s">
        <v>9204</v>
      </c>
      <c r="K2537" t="s">
        <v>110</v>
      </c>
      <c r="L2537" t="s">
        <v>3343</v>
      </c>
      <c r="M2537" t="s">
        <v>3344</v>
      </c>
      <c r="N2537" t="s">
        <v>4323</v>
      </c>
      <c r="O2537" t="s">
        <v>3346</v>
      </c>
      <c r="P2537" t="s">
        <v>3343</v>
      </c>
      <c r="Q2537" t="s">
        <v>3346</v>
      </c>
    </row>
    <row r="2538" spans="1:17" x14ac:dyDescent="0.25">
      <c r="A2538" t="s">
        <v>8196</v>
      </c>
      <c r="B2538" t="s">
        <v>8197</v>
      </c>
      <c r="C2538" t="s">
        <v>8398</v>
      </c>
      <c r="D2538" t="s">
        <v>8399</v>
      </c>
      <c r="E2538">
        <v>1502136</v>
      </c>
      <c r="F2538" t="s">
        <v>9205</v>
      </c>
      <c r="G2538" t="s">
        <v>9206</v>
      </c>
      <c r="H2538" t="s">
        <v>9207</v>
      </c>
      <c r="I2538" t="s">
        <v>9208</v>
      </c>
      <c r="J2538" t="s">
        <v>9209</v>
      </c>
      <c r="K2538" t="s">
        <v>110</v>
      </c>
      <c r="L2538" t="s">
        <v>3343</v>
      </c>
      <c r="M2538" t="s">
        <v>3344</v>
      </c>
      <c r="N2538" t="s">
        <v>4323</v>
      </c>
      <c r="O2538" t="s">
        <v>3346</v>
      </c>
      <c r="P2538" t="s">
        <v>3343</v>
      </c>
      <c r="Q2538" t="s">
        <v>3346</v>
      </c>
    </row>
    <row r="2539" spans="1:17" x14ac:dyDescent="0.25">
      <c r="A2539" t="s">
        <v>8196</v>
      </c>
      <c r="B2539" t="s">
        <v>8197</v>
      </c>
      <c r="C2539" t="s">
        <v>8398</v>
      </c>
      <c r="D2539" t="s">
        <v>8399</v>
      </c>
      <c r="E2539">
        <v>1502137</v>
      </c>
      <c r="F2539" t="s">
        <v>9210</v>
      </c>
      <c r="G2539" t="s">
        <v>9211</v>
      </c>
      <c r="H2539" t="s">
        <v>9193</v>
      </c>
      <c r="I2539" t="s">
        <v>9212</v>
      </c>
      <c r="J2539" t="s">
        <v>9213</v>
      </c>
      <c r="K2539" t="s">
        <v>38</v>
      </c>
      <c r="L2539" t="s">
        <v>3343</v>
      </c>
      <c r="M2539" t="s">
        <v>3344</v>
      </c>
      <c r="N2539" t="s">
        <v>3686</v>
      </c>
      <c r="O2539" t="s">
        <v>3346</v>
      </c>
      <c r="P2539" t="s">
        <v>3343</v>
      </c>
      <c r="Q2539" t="s">
        <v>3346</v>
      </c>
    </row>
    <row r="2540" spans="1:17" x14ac:dyDescent="0.25">
      <c r="A2540" t="s">
        <v>8196</v>
      </c>
      <c r="B2540" t="s">
        <v>8197</v>
      </c>
      <c r="C2540" t="s">
        <v>8398</v>
      </c>
      <c r="D2540" t="s">
        <v>8399</v>
      </c>
      <c r="E2540">
        <v>1502137</v>
      </c>
      <c r="F2540" t="s">
        <v>9210</v>
      </c>
      <c r="G2540" t="s">
        <v>9211</v>
      </c>
      <c r="H2540" t="s">
        <v>9193</v>
      </c>
      <c r="I2540" t="s">
        <v>9214</v>
      </c>
      <c r="J2540" t="s">
        <v>9215</v>
      </c>
      <c r="K2540" t="s">
        <v>110</v>
      </c>
      <c r="L2540" t="s">
        <v>3346</v>
      </c>
      <c r="M2540" t="s">
        <v>3344</v>
      </c>
      <c r="N2540" t="s">
        <v>3686</v>
      </c>
      <c r="O2540" t="s">
        <v>3346</v>
      </c>
      <c r="P2540" t="s">
        <v>3343</v>
      </c>
      <c r="Q2540" t="s">
        <v>3346</v>
      </c>
    </row>
    <row r="2541" spans="1:17" x14ac:dyDescent="0.25">
      <c r="A2541" t="s">
        <v>8196</v>
      </c>
      <c r="B2541" t="s">
        <v>8197</v>
      </c>
      <c r="C2541" t="s">
        <v>8398</v>
      </c>
      <c r="D2541" t="s">
        <v>8399</v>
      </c>
      <c r="E2541">
        <v>1502138</v>
      </c>
      <c r="F2541" t="s">
        <v>9216</v>
      </c>
      <c r="G2541" t="s">
        <v>9217</v>
      </c>
      <c r="H2541" t="s">
        <v>2503</v>
      </c>
      <c r="I2541" t="s">
        <v>9218</v>
      </c>
      <c r="J2541" t="s">
        <v>9219</v>
      </c>
      <c r="K2541" t="s">
        <v>110</v>
      </c>
      <c r="L2541" t="s">
        <v>3343</v>
      </c>
      <c r="M2541" t="s">
        <v>3477</v>
      </c>
      <c r="N2541" t="s">
        <v>3603</v>
      </c>
      <c r="O2541" t="s">
        <v>3346</v>
      </c>
      <c r="P2541" t="s">
        <v>3343</v>
      </c>
      <c r="Q2541" t="s">
        <v>3346</v>
      </c>
    </row>
    <row r="2542" spans="1:17" x14ac:dyDescent="0.25">
      <c r="A2542" t="s">
        <v>8196</v>
      </c>
      <c r="B2542" t="s">
        <v>8197</v>
      </c>
      <c r="C2542" t="s">
        <v>8398</v>
      </c>
      <c r="D2542" t="s">
        <v>8399</v>
      </c>
      <c r="E2542">
        <v>1502138</v>
      </c>
      <c r="F2542" t="s">
        <v>9216</v>
      </c>
      <c r="G2542" t="s">
        <v>9217</v>
      </c>
      <c r="H2542" t="s">
        <v>2503</v>
      </c>
      <c r="I2542" t="s">
        <v>9220</v>
      </c>
      <c r="J2542" t="s">
        <v>9221</v>
      </c>
      <c r="K2542" t="s">
        <v>110</v>
      </c>
      <c r="L2542" t="s">
        <v>3346</v>
      </c>
      <c r="M2542" t="s">
        <v>3477</v>
      </c>
      <c r="N2542" t="s">
        <v>3603</v>
      </c>
      <c r="O2542" t="s">
        <v>3346</v>
      </c>
      <c r="P2542" t="s">
        <v>3343</v>
      </c>
      <c r="Q2542" t="s">
        <v>3346</v>
      </c>
    </row>
    <row r="2543" spans="1:17" x14ac:dyDescent="0.25">
      <c r="A2543" t="s">
        <v>8196</v>
      </c>
      <c r="B2543" t="s">
        <v>8197</v>
      </c>
      <c r="C2543" t="s">
        <v>8398</v>
      </c>
      <c r="D2543" t="s">
        <v>8399</v>
      </c>
      <c r="E2543">
        <v>1502138</v>
      </c>
      <c r="F2543" t="s">
        <v>9216</v>
      </c>
      <c r="G2543" t="s">
        <v>9217</v>
      </c>
      <c r="H2543" t="s">
        <v>2503</v>
      </c>
      <c r="I2543" t="s">
        <v>9222</v>
      </c>
      <c r="J2543" t="s">
        <v>9223</v>
      </c>
      <c r="K2543" t="s">
        <v>110</v>
      </c>
      <c r="L2543" t="s">
        <v>3346</v>
      </c>
      <c r="M2543" t="s">
        <v>3477</v>
      </c>
      <c r="N2543" t="s">
        <v>3603</v>
      </c>
      <c r="O2543" t="s">
        <v>3346</v>
      </c>
      <c r="P2543" t="s">
        <v>3343</v>
      </c>
      <c r="Q2543" t="s">
        <v>3346</v>
      </c>
    </row>
    <row r="2544" spans="1:17" x14ac:dyDescent="0.25">
      <c r="A2544" t="s">
        <v>8196</v>
      </c>
      <c r="B2544" t="s">
        <v>8197</v>
      </c>
      <c r="C2544" t="s">
        <v>8398</v>
      </c>
      <c r="D2544" t="s">
        <v>8399</v>
      </c>
      <c r="E2544">
        <v>1502139</v>
      </c>
      <c r="F2544" t="s">
        <v>8367</v>
      </c>
      <c r="G2544" t="s">
        <v>9224</v>
      </c>
      <c r="H2544" t="s">
        <v>8369</v>
      </c>
      <c r="I2544" t="s">
        <v>9225</v>
      </c>
      <c r="J2544" t="s">
        <v>9226</v>
      </c>
      <c r="K2544" t="s">
        <v>110</v>
      </c>
      <c r="L2544" t="s">
        <v>3343</v>
      </c>
      <c r="M2544" t="s">
        <v>3344</v>
      </c>
      <c r="N2544" t="s">
        <v>4323</v>
      </c>
      <c r="O2544" t="s">
        <v>3346</v>
      </c>
      <c r="P2544" t="s">
        <v>3343</v>
      </c>
      <c r="Q2544" t="s">
        <v>3346</v>
      </c>
    </row>
    <row r="2545" spans="1:17" x14ac:dyDescent="0.25">
      <c r="A2545" t="s">
        <v>8196</v>
      </c>
      <c r="B2545" t="s">
        <v>8197</v>
      </c>
      <c r="C2545" t="s">
        <v>8398</v>
      </c>
      <c r="D2545" t="s">
        <v>8399</v>
      </c>
      <c r="E2545">
        <v>1502139</v>
      </c>
      <c r="F2545" t="s">
        <v>8367</v>
      </c>
      <c r="G2545" t="s">
        <v>9224</v>
      </c>
      <c r="H2545" t="s">
        <v>8369</v>
      </c>
      <c r="I2545" t="s">
        <v>9227</v>
      </c>
      <c r="J2545" t="s">
        <v>8374</v>
      </c>
      <c r="K2545" t="s">
        <v>110</v>
      </c>
      <c r="L2545" t="s">
        <v>3346</v>
      </c>
      <c r="M2545" t="s">
        <v>3344</v>
      </c>
      <c r="N2545" t="s">
        <v>4323</v>
      </c>
      <c r="O2545" t="s">
        <v>3346</v>
      </c>
      <c r="P2545" t="s">
        <v>3343</v>
      </c>
      <c r="Q2545" t="s">
        <v>3346</v>
      </c>
    </row>
    <row r="2546" spans="1:17" x14ac:dyDescent="0.25">
      <c r="A2546" t="s">
        <v>8196</v>
      </c>
      <c r="B2546" t="s">
        <v>8197</v>
      </c>
      <c r="C2546" t="s">
        <v>8398</v>
      </c>
      <c r="D2546" t="s">
        <v>8399</v>
      </c>
      <c r="E2546">
        <v>1502139</v>
      </c>
      <c r="F2546" t="s">
        <v>8367</v>
      </c>
      <c r="G2546" t="s">
        <v>9224</v>
      </c>
      <c r="H2546" t="s">
        <v>8369</v>
      </c>
      <c r="I2546" t="s">
        <v>9228</v>
      </c>
      <c r="J2546" t="s">
        <v>8376</v>
      </c>
      <c r="K2546" t="s">
        <v>110</v>
      </c>
      <c r="L2546" t="s">
        <v>3346</v>
      </c>
      <c r="M2546" t="s">
        <v>3344</v>
      </c>
      <c r="N2546" t="s">
        <v>4323</v>
      </c>
      <c r="O2546" t="s">
        <v>3346</v>
      </c>
      <c r="P2546" t="s">
        <v>3343</v>
      </c>
      <c r="Q2546" t="s">
        <v>3346</v>
      </c>
    </row>
    <row r="2547" spans="1:17" x14ac:dyDescent="0.25">
      <c r="A2547" t="s">
        <v>8196</v>
      </c>
      <c r="B2547" t="s">
        <v>8197</v>
      </c>
      <c r="C2547" t="s">
        <v>8398</v>
      </c>
      <c r="D2547" t="s">
        <v>8399</v>
      </c>
      <c r="E2547">
        <v>1502139</v>
      </c>
      <c r="F2547" t="s">
        <v>8367</v>
      </c>
      <c r="G2547" t="s">
        <v>9224</v>
      </c>
      <c r="H2547" t="s">
        <v>8369</v>
      </c>
      <c r="I2547" t="s">
        <v>9229</v>
      </c>
      <c r="J2547" t="s">
        <v>8378</v>
      </c>
      <c r="K2547" t="s">
        <v>110</v>
      </c>
      <c r="L2547" t="s">
        <v>3346</v>
      </c>
      <c r="M2547" t="s">
        <v>3344</v>
      </c>
      <c r="N2547" t="s">
        <v>4323</v>
      </c>
      <c r="O2547" t="s">
        <v>3346</v>
      </c>
      <c r="P2547" t="s">
        <v>3343</v>
      </c>
      <c r="Q2547" t="s">
        <v>3346</v>
      </c>
    </row>
    <row r="2548" spans="1:17" x14ac:dyDescent="0.25">
      <c r="A2548" t="s">
        <v>8196</v>
      </c>
      <c r="B2548" t="s">
        <v>8197</v>
      </c>
      <c r="C2548" t="s">
        <v>8398</v>
      </c>
      <c r="D2548" t="s">
        <v>8399</v>
      </c>
      <c r="E2548">
        <v>1502139</v>
      </c>
      <c r="F2548" t="s">
        <v>8367</v>
      </c>
      <c r="G2548" t="s">
        <v>9224</v>
      </c>
      <c r="H2548" t="s">
        <v>8369</v>
      </c>
      <c r="I2548" t="s">
        <v>9230</v>
      </c>
      <c r="J2548" t="s">
        <v>8380</v>
      </c>
      <c r="K2548" t="s">
        <v>110</v>
      </c>
      <c r="L2548" t="s">
        <v>3346</v>
      </c>
      <c r="M2548" t="s">
        <v>3344</v>
      </c>
      <c r="N2548" t="s">
        <v>4323</v>
      </c>
      <c r="O2548" t="s">
        <v>3346</v>
      </c>
      <c r="P2548" t="s">
        <v>3343</v>
      </c>
      <c r="Q2548" t="s">
        <v>3346</v>
      </c>
    </row>
    <row r="2549" spans="1:17" x14ac:dyDescent="0.25">
      <c r="A2549" t="s">
        <v>8196</v>
      </c>
      <c r="B2549" t="s">
        <v>8197</v>
      </c>
      <c r="C2549" t="s">
        <v>8398</v>
      </c>
      <c r="D2549" t="s">
        <v>8399</v>
      </c>
      <c r="E2549">
        <v>1502139</v>
      </c>
      <c r="F2549" t="s">
        <v>8367</v>
      </c>
      <c r="G2549" t="s">
        <v>9224</v>
      </c>
      <c r="H2549" t="s">
        <v>8369</v>
      </c>
      <c r="I2549" t="s">
        <v>9231</v>
      </c>
      <c r="J2549" t="s">
        <v>8372</v>
      </c>
      <c r="K2549" t="s">
        <v>110</v>
      </c>
      <c r="L2549" t="s">
        <v>3346</v>
      </c>
      <c r="M2549" t="s">
        <v>3344</v>
      </c>
      <c r="N2549" t="s">
        <v>4323</v>
      </c>
      <c r="O2549" t="s">
        <v>3346</v>
      </c>
      <c r="P2549" t="s">
        <v>3343</v>
      </c>
      <c r="Q2549" t="s">
        <v>3346</v>
      </c>
    </row>
    <row r="2550" spans="1:17" x14ac:dyDescent="0.25">
      <c r="A2550" t="s">
        <v>8196</v>
      </c>
      <c r="B2550" t="s">
        <v>8197</v>
      </c>
      <c r="C2550" t="s">
        <v>8398</v>
      </c>
      <c r="D2550" t="s">
        <v>8399</v>
      </c>
      <c r="E2550">
        <v>1502140</v>
      </c>
      <c r="F2550" t="s">
        <v>8381</v>
      </c>
      <c r="G2550" t="s">
        <v>9232</v>
      </c>
      <c r="H2550" t="s">
        <v>8245</v>
      </c>
      <c r="I2550" t="s">
        <v>9233</v>
      </c>
      <c r="J2550" t="s">
        <v>8384</v>
      </c>
      <c r="K2550" t="s">
        <v>110</v>
      </c>
      <c r="L2550" t="s">
        <v>3343</v>
      </c>
      <c r="M2550" t="s">
        <v>3344</v>
      </c>
      <c r="N2550" t="s">
        <v>4323</v>
      </c>
      <c r="O2550" t="s">
        <v>3346</v>
      </c>
      <c r="P2550" t="s">
        <v>3343</v>
      </c>
      <c r="Q2550" t="s">
        <v>3346</v>
      </c>
    </row>
    <row r="2551" spans="1:17" x14ac:dyDescent="0.25">
      <c r="A2551" t="s">
        <v>8196</v>
      </c>
      <c r="B2551" t="s">
        <v>8197</v>
      </c>
      <c r="C2551" t="s">
        <v>8398</v>
      </c>
      <c r="D2551" t="s">
        <v>8399</v>
      </c>
      <c r="E2551">
        <v>1502140</v>
      </c>
      <c r="F2551" t="s">
        <v>8381</v>
      </c>
      <c r="G2551" t="s">
        <v>9232</v>
      </c>
      <c r="H2551" t="s">
        <v>8245</v>
      </c>
      <c r="I2551" t="s">
        <v>9234</v>
      </c>
      <c r="J2551" t="s">
        <v>8374</v>
      </c>
      <c r="K2551" t="s">
        <v>110</v>
      </c>
      <c r="L2551" t="s">
        <v>3346</v>
      </c>
      <c r="M2551" t="s">
        <v>3344</v>
      </c>
      <c r="N2551" t="s">
        <v>4323</v>
      </c>
      <c r="O2551" t="s">
        <v>3346</v>
      </c>
      <c r="P2551" t="s">
        <v>3343</v>
      </c>
      <c r="Q2551" t="s">
        <v>3346</v>
      </c>
    </row>
    <row r="2552" spans="1:17" x14ac:dyDescent="0.25">
      <c r="A2552" t="s">
        <v>8196</v>
      </c>
      <c r="B2552" t="s">
        <v>8197</v>
      </c>
      <c r="C2552" t="s">
        <v>8398</v>
      </c>
      <c r="D2552" t="s">
        <v>8399</v>
      </c>
      <c r="E2552">
        <v>1502140</v>
      </c>
      <c r="F2552" t="s">
        <v>8381</v>
      </c>
      <c r="G2552" t="s">
        <v>9232</v>
      </c>
      <c r="H2552" t="s">
        <v>8245</v>
      </c>
      <c r="I2552" t="s">
        <v>9235</v>
      </c>
      <c r="J2552" t="s">
        <v>8376</v>
      </c>
      <c r="K2552" t="s">
        <v>110</v>
      </c>
      <c r="L2552" t="s">
        <v>3346</v>
      </c>
      <c r="M2552" t="s">
        <v>3344</v>
      </c>
      <c r="N2552" t="s">
        <v>4323</v>
      </c>
      <c r="O2552" t="s">
        <v>3346</v>
      </c>
      <c r="P2552" t="s">
        <v>3343</v>
      </c>
      <c r="Q2552" t="s">
        <v>3346</v>
      </c>
    </row>
    <row r="2553" spans="1:17" x14ac:dyDescent="0.25">
      <c r="A2553" t="s">
        <v>8196</v>
      </c>
      <c r="B2553" t="s">
        <v>8197</v>
      </c>
      <c r="C2553" t="s">
        <v>8398</v>
      </c>
      <c r="D2553" t="s">
        <v>8399</v>
      </c>
      <c r="E2553">
        <v>1502140</v>
      </c>
      <c r="F2553" t="s">
        <v>8381</v>
      </c>
      <c r="G2553" t="s">
        <v>9232</v>
      </c>
      <c r="H2553" t="s">
        <v>8245</v>
      </c>
      <c r="I2553" t="s">
        <v>9236</v>
      </c>
      <c r="J2553" t="s">
        <v>8378</v>
      </c>
      <c r="K2553" t="s">
        <v>110</v>
      </c>
      <c r="L2553" t="s">
        <v>3346</v>
      </c>
      <c r="M2553" t="s">
        <v>3344</v>
      </c>
      <c r="N2553" t="s">
        <v>4323</v>
      </c>
      <c r="O2553" t="s">
        <v>3346</v>
      </c>
      <c r="P2553" t="s">
        <v>3343</v>
      </c>
      <c r="Q2553" t="s">
        <v>3346</v>
      </c>
    </row>
    <row r="2554" spans="1:17" x14ac:dyDescent="0.25">
      <c r="A2554" t="s">
        <v>8196</v>
      </c>
      <c r="B2554" t="s">
        <v>8197</v>
      </c>
      <c r="C2554" t="s">
        <v>8398</v>
      </c>
      <c r="D2554" t="s">
        <v>8399</v>
      </c>
      <c r="E2554">
        <v>1502140</v>
      </c>
      <c r="F2554" t="s">
        <v>8381</v>
      </c>
      <c r="G2554" t="s">
        <v>9232</v>
      </c>
      <c r="H2554" t="s">
        <v>8245</v>
      </c>
      <c r="I2554" t="s">
        <v>9237</v>
      </c>
      <c r="J2554" t="s">
        <v>8380</v>
      </c>
      <c r="K2554" t="s">
        <v>110</v>
      </c>
      <c r="L2554" t="s">
        <v>3346</v>
      </c>
      <c r="M2554" t="s">
        <v>3344</v>
      </c>
      <c r="N2554" t="s">
        <v>4323</v>
      </c>
      <c r="O2554" t="s">
        <v>3346</v>
      </c>
      <c r="P2554" t="s">
        <v>3343</v>
      </c>
      <c r="Q2554" t="s">
        <v>3346</v>
      </c>
    </row>
    <row r="2555" spans="1:17" x14ac:dyDescent="0.25">
      <c r="A2555" t="s">
        <v>8196</v>
      </c>
      <c r="B2555" t="s">
        <v>8197</v>
      </c>
      <c r="C2555" t="s">
        <v>8398</v>
      </c>
      <c r="D2555" t="s">
        <v>8399</v>
      </c>
      <c r="E2555">
        <v>1502142</v>
      </c>
      <c r="F2555" t="s">
        <v>9238</v>
      </c>
      <c r="G2555" t="s">
        <v>9239</v>
      </c>
      <c r="H2555" t="s">
        <v>9240</v>
      </c>
      <c r="I2555" t="s">
        <v>9241</v>
      </c>
      <c r="J2555" t="s">
        <v>9238</v>
      </c>
      <c r="K2555" t="s">
        <v>110</v>
      </c>
      <c r="L2555" t="s">
        <v>3343</v>
      </c>
      <c r="M2555" t="s">
        <v>3707</v>
      </c>
      <c r="N2555" t="s">
        <v>9242</v>
      </c>
      <c r="O2555" t="s">
        <v>3346</v>
      </c>
      <c r="P2555" t="s">
        <v>3343</v>
      </c>
      <c r="Q2555" t="s">
        <v>3346</v>
      </c>
    </row>
    <row r="2556" spans="1:17" x14ac:dyDescent="0.25">
      <c r="A2556" t="s">
        <v>8196</v>
      </c>
      <c r="B2556" t="s">
        <v>8197</v>
      </c>
      <c r="C2556" t="s">
        <v>8398</v>
      </c>
      <c r="D2556" t="s">
        <v>8399</v>
      </c>
      <c r="E2556">
        <v>1502142</v>
      </c>
      <c r="F2556" t="s">
        <v>9238</v>
      </c>
      <c r="G2556" t="s">
        <v>9239</v>
      </c>
      <c r="H2556" t="s">
        <v>9240</v>
      </c>
      <c r="I2556" t="s">
        <v>9243</v>
      </c>
      <c r="J2556" t="s">
        <v>9244</v>
      </c>
      <c r="K2556" t="s">
        <v>110</v>
      </c>
      <c r="L2556" t="s">
        <v>3346</v>
      </c>
      <c r="M2556" t="s">
        <v>3707</v>
      </c>
      <c r="N2556" t="s">
        <v>9242</v>
      </c>
      <c r="O2556" t="s">
        <v>3346</v>
      </c>
      <c r="P2556" t="s">
        <v>3343</v>
      </c>
      <c r="Q2556" t="s">
        <v>3346</v>
      </c>
    </row>
    <row r="2557" spans="1:17" x14ac:dyDescent="0.25">
      <c r="A2557" t="s">
        <v>8196</v>
      </c>
      <c r="B2557" t="s">
        <v>8197</v>
      </c>
      <c r="C2557" t="s">
        <v>8398</v>
      </c>
      <c r="D2557" t="s">
        <v>8399</v>
      </c>
      <c r="E2557">
        <v>1502142</v>
      </c>
      <c r="F2557" t="s">
        <v>9238</v>
      </c>
      <c r="G2557" t="s">
        <v>9239</v>
      </c>
      <c r="H2557" t="s">
        <v>9240</v>
      </c>
      <c r="I2557" t="s">
        <v>9245</v>
      </c>
      <c r="J2557" t="s">
        <v>9246</v>
      </c>
      <c r="K2557" t="s">
        <v>110</v>
      </c>
      <c r="L2557" t="s">
        <v>3346</v>
      </c>
      <c r="M2557" t="s">
        <v>3707</v>
      </c>
      <c r="N2557" t="s">
        <v>9242</v>
      </c>
      <c r="O2557" t="s">
        <v>3346</v>
      </c>
      <c r="P2557" t="s">
        <v>3343</v>
      </c>
      <c r="Q2557" t="s">
        <v>3346</v>
      </c>
    </row>
    <row r="2558" spans="1:17" x14ac:dyDescent="0.25">
      <c r="A2558" t="s">
        <v>8196</v>
      </c>
      <c r="B2558" t="s">
        <v>8197</v>
      </c>
      <c r="C2558" t="s">
        <v>8398</v>
      </c>
      <c r="D2558" t="s">
        <v>8399</v>
      </c>
      <c r="E2558">
        <v>1502142</v>
      </c>
      <c r="F2558" t="s">
        <v>9238</v>
      </c>
      <c r="G2558" t="s">
        <v>9239</v>
      </c>
      <c r="H2558" t="s">
        <v>9240</v>
      </c>
      <c r="I2558" t="s">
        <v>9247</v>
      </c>
      <c r="J2558" t="s">
        <v>9248</v>
      </c>
      <c r="K2558" t="s">
        <v>3433</v>
      </c>
      <c r="L2558" t="s">
        <v>3346</v>
      </c>
      <c r="M2558" t="s">
        <v>3707</v>
      </c>
      <c r="N2558" t="s">
        <v>9242</v>
      </c>
      <c r="O2558" t="s">
        <v>3346</v>
      </c>
      <c r="P2558" t="s">
        <v>3343</v>
      </c>
      <c r="Q2558" t="s">
        <v>3346</v>
      </c>
    </row>
    <row r="2559" spans="1:17" x14ac:dyDescent="0.25">
      <c r="A2559" t="s">
        <v>8196</v>
      </c>
      <c r="B2559" t="s">
        <v>8197</v>
      </c>
      <c r="C2559" t="s">
        <v>8398</v>
      </c>
      <c r="D2559" t="s">
        <v>8399</v>
      </c>
      <c r="E2559">
        <v>1502143</v>
      </c>
      <c r="F2559" t="s">
        <v>600</v>
      </c>
      <c r="G2559" t="s">
        <v>9249</v>
      </c>
      <c r="H2559" t="s">
        <v>3498</v>
      </c>
      <c r="I2559" t="s">
        <v>9250</v>
      </c>
      <c r="J2559" t="s">
        <v>4052</v>
      </c>
      <c r="K2559" t="s">
        <v>110</v>
      </c>
      <c r="L2559" t="s">
        <v>3343</v>
      </c>
      <c r="M2559" t="s">
        <v>3477</v>
      </c>
      <c r="N2559" t="s">
        <v>3603</v>
      </c>
      <c r="O2559" t="s">
        <v>3346</v>
      </c>
      <c r="P2559" t="s">
        <v>3343</v>
      </c>
      <c r="Q2559" t="s">
        <v>3346</v>
      </c>
    </row>
    <row r="2560" spans="1:17" x14ac:dyDescent="0.25">
      <c r="A2560" t="s">
        <v>8196</v>
      </c>
      <c r="B2560" t="s">
        <v>8197</v>
      </c>
      <c r="C2560" t="s">
        <v>8398</v>
      </c>
      <c r="D2560" t="s">
        <v>8399</v>
      </c>
      <c r="E2560">
        <v>1502144</v>
      </c>
      <c r="F2560" t="s">
        <v>156</v>
      </c>
      <c r="G2560" t="s">
        <v>9251</v>
      </c>
      <c r="H2560" t="s">
        <v>3394</v>
      </c>
      <c r="I2560" t="s">
        <v>9252</v>
      </c>
      <c r="J2560" t="s">
        <v>200</v>
      </c>
      <c r="K2560" t="s">
        <v>110</v>
      </c>
      <c r="L2560" t="s">
        <v>3343</v>
      </c>
      <c r="M2560" t="s">
        <v>3344</v>
      </c>
      <c r="N2560" t="s">
        <v>4323</v>
      </c>
      <c r="O2560" t="s">
        <v>3346</v>
      </c>
      <c r="P2560" t="s">
        <v>3343</v>
      </c>
      <c r="Q2560" t="s">
        <v>3346</v>
      </c>
    </row>
    <row r="2561" spans="1:17" x14ac:dyDescent="0.25">
      <c r="A2561" t="s">
        <v>8196</v>
      </c>
      <c r="B2561" t="s">
        <v>8197</v>
      </c>
      <c r="C2561" t="s">
        <v>8398</v>
      </c>
      <c r="D2561" t="s">
        <v>8399</v>
      </c>
      <c r="E2561">
        <v>1502145</v>
      </c>
      <c r="F2561" t="s">
        <v>9253</v>
      </c>
      <c r="G2561" t="s">
        <v>9254</v>
      </c>
      <c r="H2561" t="s">
        <v>2503</v>
      </c>
      <c r="I2561" t="s">
        <v>9255</v>
      </c>
      <c r="J2561" t="s">
        <v>9256</v>
      </c>
      <c r="K2561" t="s">
        <v>110</v>
      </c>
      <c r="L2561" t="s">
        <v>3343</v>
      </c>
      <c r="M2561" t="s">
        <v>3344</v>
      </c>
      <c r="N2561" t="s">
        <v>4323</v>
      </c>
      <c r="O2561" t="s">
        <v>3346</v>
      </c>
      <c r="P2561" t="s">
        <v>3343</v>
      </c>
      <c r="Q2561" t="s">
        <v>3346</v>
      </c>
    </row>
    <row r="2562" spans="1:17" x14ac:dyDescent="0.25">
      <c r="A2562" t="s">
        <v>8196</v>
      </c>
      <c r="B2562" t="s">
        <v>8197</v>
      </c>
      <c r="C2562" t="s">
        <v>8398</v>
      </c>
      <c r="D2562" t="s">
        <v>8399</v>
      </c>
      <c r="E2562">
        <v>1502145</v>
      </c>
      <c r="F2562" t="s">
        <v>9253</v>
      </c>
      <c r="G2562" t="s">
        <v>9254</v>
      </c>
      <c r="H2562" t="s">
        <v>2503</v>
      </c>
      <c r="I2562" t="s">
        <v>9257</v>
      </c>
      <c r="J2562" t="s">
        <v>9258</v>
      </c>
      <c r="K2562" t="s">
        <v>110</v>
      </c>
      <c r="L2562" t="s">
        <v>3346</v>
      </c>
      <c r="M2562" t="s">
        <v>3344</v>
      </c>
      <c r="N2562" t="s">
        <v>4323</v>
      </c>
      <c r="O2562" t="s">
        <v>3346</v>
      </c>
      <c r="P2562" t="s">
        <v>3343</v>
      </c>
      <c r="Q2562" t="s">
        <v>3346</v>
      </c>
    </row>
    <row r="2563" spans="1:17" x14ac:dyDescent="0.25">
      <c r="A2563" t="s">
        <v>8196</v>
      </c>
      <c r="B2563" t="s">
        <v>8197</v>
      </c>
      <c r="C2563" t="s">
        <v>8398</v>
      </c>
      <c r="D2563" t="s">
        <v>8399</v>
      </c>
      <c r="E2563">
        <v>1502145</v>
      </c>
      <c r="F2563" t="s">
        <v>9253</v>
      </c>
      <c r="G2563" t="s">
        <v>9254</v>
      </c>
      <c r="H2563" t="s">
        <v>2503</v>
      </c>
      <c r="I2563" t="s">
        <v>9259</v>
      </c>
      <c r="J2563" t="s">
        <v>9260</v>
      </c>
      <c r="K2563" t="s">
        <v>110</v>
      </c>
      <c r="L2563" t="s">
        <v>3346</v>
      </c>
      <c r="M2563" t="s">
        <v>3344</v>
      </c>
      <c r="N2563" t="s">
        <v>4323</v>
      </c>
      <c r="O2563" t="s">
        <v>3346</v>
      </c>
      <c r="P2563" t="s">
        <v>3343</v>
      </c>
      <c r="Q2563" t="s">
        <v>3346</v>
      </c>
    </row>
    <row r="2564" spans="1:17" x14ac:dyDescent="0.25">
      <c r="A2564" t="s">
        <v>8196</v>
      </c>
      <c r="B2564" t="s">
        <v>8197</v>
      </c>
      <c r="C2564" t="s">
        <v>8398</v>
      </c>
      <c r="D2564" t="s">
        <v>8399</v>
      </c>
      <c r="E2564">
        <v>1502146</v>
      </c>
      <c r="F2564" t="s">
        <v>9261</v>
      </c>
      <c r="G2564" t="s">
        <v>9262</v>
      </c>
      <c r="H2564" t="s">
        <v>5067</v>
      </c>
      <c r="I2564" t="s">
        <v>9263</v>
      </c>
      <c r="J2564" t="s">
        <v>9264</v>
      </c>
      <c r="K2564" t="s">
        <v>38</v>
      </c>
      <c r="L2564" t="s">
        <v>3343</v>
      </c>
      <c r="M2564" t="s">
        <v>8471</v>
      </c>
      <c r="N2564" t="s">
        <v>8472</v>
      </c>
      <c r="O2564" t="s">
        <v>3346</v>
      </c>
      <c r="P2564" t="s">
        <v>3343</v>
      </c>
      <c r="Q2564" t="s">
        <v>3346</v>
      </c>
    </row>
    <row r="2565" spans="1:17" x14ac:dyDescent="0.25">
      <c r="A2565" t="s">
        <v>8196</v>
      </c>
      <c r="B2565" t="s">
        <v>8197</v>
      </c>
      <c r="C2565" t="s">
        <v>8398</v>
      </c>
      <c r="D2565" t="s">
        <v>8399</v>
      </c>
      <c r="E2565">
        <v>1502146</v>
      </c>
      <c r="F2565" t="s">
        <v>9261</v>
      </c>
      <c r="G2565" t="s">
        <v>9262</v>
      </c>
      <c r="H2565" t="s">
        <v>5067</v>
      </c>
      <c r="I2565" t="s">
        <v>9265</v>
      </c>
      <c r="J2565" t="s">
        <v>9266</v>
      </c>
      <c r="K2565" t="s">
        <v>110</v>
      </c>
      <c r="L2565" t="s">
        <v>3346</v>
      </c>
      <c r="M2565" t="s">
        <v>8471</v>
      </c>
      <c r="N2565" t="s">
        <v>8472</v>
      </c>
      <c r="O2565" t="s">
        <v>3346</v>
      </c>
      <c r="P2565" t="s">
        <v>3343</v>
      </c>
      <c r="Q2565" t="s">
        <v>3346</v>
      </c>
    </row>
    <row r="2566" spans="1:17" x14ac:dyDescent="0.25">
      <c r="A2566" t="s">
        <v>8196</v>
      </c>
      <c r="B2566" t="s">
        <v>8197</v>
      </c>
      <c r="C2566" t="s">
        <v>8398</v>
      </c>
      <c r="D2566" t="s">
        <v>8399</v>
      </c>
      <c r="E2566">
        <v>1502147</v>
      </c>
      <c r="F2566" t="s">
        <v>9267</v>
      </c>
      <c r="G2566" t="s">
        <v>9268</v>
      </c>
      <c r="H2566" t="s">
        <v>8245</v>
      </c>
      <c r="I2566" t="s">
        <v>9269</v>
      </c>
      <c r="J2566" t="s">
        <v>9267</v>
      </c>
      <c r="K2566" t="s">
        <v>110</v>
      </c>
      <c r="L2566" t="s">
        <v>3343</v>
      </c>
      <c r="M2566" t="s">
        <v>3344</v>
      </c>
      <c r="N2566" t="s">
        <v>4323</v>
      </c>
      <c r="O2566" t="s">
        <v>3346</v>
      </c>
      <c r="P2566" t="s">
        <v>3343</v>
      </c>
      <c r="Q2566" t="s">
        <v>3346</v>
      </c>
    </row>
    <row r="2567" spans="1:17" x14ac:dyDescent="0.25">
      <c r="A2567" t="s">
        <v>8196</v>
      </c>
      <c r="B2567" t="s">
        <v>8197</v>
      </c>
      <c r="C2567" t="s">
        <v>8398</v>
      </c>
      <c r="D2567" t="s">
        <v>8399</v>
      </c>
      <c r="E2567">
        <v>1502148</v>
      </c>
      <c r="F2567" t="s">
        <v>9270</v>
      </c>
      <c r="G2567" t="s">
        <v>9271</v>
      </c>
      <c r="H2567" t="s">
        <v>9272</v>
      </c>
      <c r="I2567" t="s">
        <v>9273</v>
      </c>
      <c r="J2567" t="s">
        <v>9274</v>
      </c>
      <c r="K2567" t="s">
        <v>110</v>
      </c>
      <c r="L2567" t="s">
        <v>3343</v>
      </c>
      <c r="M2567" t="s">
        <v>3344</v>
      </c>
      <c r="N2567" t="s">
        <v>4323</v>
      </c>
      <c r="O2567" t="s">
        <v>3346</v>
      </c>
      <c r="P2567" t="s">
        <v>3343</v>
      </c>
      <c r="Q2567" t="s">
        <v>3346</v>
      </c>
    </row>
    <row r="2568" spans="1:17" x14ac:dyDescent="0.25">
      <c r="A2568" t="s">
        <v>8196</v>
      </c>
      <c r="B2568" t="s">
        <v>8197</v>
      </c>
      <c r="C2568" t="s">
        <v>8398</v>
      </c>
      <c r="D2568" t="s">
        <v>8399</v>
      </c>
      <c r="E2568">
        <v>1502148</v>
      </c>
      <c r="F2568" t="s">
        <v>9270</v>
      </c>
      <c r="G2568" t="s">
        <v>9271</v>
      </c>
      <c r="H2568" t="s">
        <v>9272</v>
      </c>
      <c r="I2568" t="s">
        <v>9275</v>
      </c>
      <c r="J2568" t="s">
        <v>9276</v>
      </c>
      <c r="K2568" t="s">
        <v>110</v>
      </c>
      <c r="L2568" t="s">
        <v>3346</v>
      </c>
      <c r="M2568" t="s">
        <v>3344</v>
      </c>
      <c r="N2568" t="s">
        <v>4323</v>
      </c>
      <c r="O2568" t="s">
        <v>3346</v>
      </c>
      <c r="P2568" t="s">
        <v>3343</v>
      </c>
      <c r="Q2568" t="s">
        <v>3346</v>
      </c>
    </row>
    <row r="2569" spans="1:17" x14ac:dyDescent="0.25">
      <c r="A2569" t="s">
        <v>8196</v>
      </c>
      <c r="B2569" t="s">
        <v>8197</v>
      </c>
      <c r="C2569" t="s">
        <v>8398</v>
      </c>
      <c r="D2569" t="s">
        <v>8399</v>
      </c>
      <c r="E2569">
        <v>1502149</v>
      </c>
      <c r="F2569" t="s">
        <v>9277</v>
      </c>
      <c r="G2569" t="s">
        <v>9278</v>
      </c>
      <c r="H2569" t="s">
        <v>9279</v>
      </c>
      <c r="I2569" t="s">
        <v>9280</v>
      </c>
      <c r="J2569" t="s">
        <v>9277</v>
      </c>
      <c r="K2569" t="s">
        <v>110</v>
      </c>
      <c r="L2569" t="s">
        <v>3343</v>
      </c>
      <c r="M2569" t="s">
        <v>3477</v>
      </c>
      <c r="N2569" t="s">
        <v>3603</v>
      </c>
      <c r="O2569" t="s">
        <v>3346</v>
      </c>
      <c r="P2569" t="s">
        <v>3343</v>
      </c>
      <c r="Q2569" t="s">
        <v>3346</v>
      </c>
    </row>
    <row r="2570" spans="1:17" x14ac:dyDescent="0.25">
      <c r="A2570" t="s">
        <v>8196</v>
      </c>
      <c r="B2570" t="s">
        <v>8197</v>
      </c>
      <c r="C2570" t="s">
        <v>8398</v>
      </c>
      <c r="D2570" t="s">
        <v>8399</v>
      </c>
      <c r="E2570">
        <v>1502150</v>
      </c>
      <c r="F2570" t="s">
        <v>9281</v>
      </c>
      <c r="G2570" t="s">
        <v>9282</v>
      </c>
      <c r="H2570" t="s">
        <v>9283</v>
      </c>
      <c r="I2570" t="s">
        <v>9284</v>
      </c>
      <c r="J2570" t="s">
        <v>9285</v>
      </c>
      <c r="K2570" t="s">
        <v>9286</v>
      </c>
      <c r="L2570" t="s">
        <v>3343</v>
      </c>
      <c r="M2570" t="s">
        <v>3707</v>
      </c>
      <c r="N2570" t="s">
        <v>7828</v>
      </c>
      <c r="O2570" t="s">
        <v>3346</v>
      </c>
      <c r="P2570" t="s">
        <v>3343</v>
      </c>
      <c r="Q2570" t="s">
        <v>3346</v>
      </c>
    </row>
    <row r="2571" spans="1:17" x14ac:dyDescent="0.25">
      <c r="A2571" t="s">
        <v>8196</v>
      </c>
      <c r="B2571" t="s">
        <v>8197</v>
      </c>
      <c r="C2571" t="s">
        <v>8398</v>
      </c>
      <c r="D2571" t="s">
        <v>8399</v>
      </c>
      <c r="E2571">
        <v>1502151</v>
      </c>
      <c r="F2571" t="s">
        <v>9287</v>
      </c>
      <c r="G2571" t="s">
        <v>9288</v>
      </c>
      <c r="H2571" t="s">
        <v>9289</v>
      </c>
      <c r="I2571" t="s">
        <v>9290</v>
      </c>
      <c r="J2571" t="s">
        <v>9291</v>
      </c>
      <c r="K2571" t="s">
        <v>110</v>
      </c>
      <c r="L2571" t="s">
        <v>3343</v>
      </c>
      <c r="M2571" t="s">
        <v>3707</v>
      </c>
      <c r="N2571" t="s">
        <v>7828</v>
      </c>
      <c r="O2571" t="s">
        <v>3346</v>
      </c>
      <c r="P2571" t="s">
        <v>3343</v>
      </c>
      <c r="Q2571" t="s">
        <v>3346</v>
      </c>
    </row>
    <row r="2572" spans="1:17" x14ac:dyDescent="0.25">
      <c r="A2572" t="s">
        <v>8196</v>
      </c>
      <c r="B2572" t="s">
        <v>8197</v>
      </c>
      <c r="C2572" t="s">
        <v>8398</v>
      </c>
      <c r="D2572" t="s">
        <v>8399</v>
      </c>
      <c r="E2572">
        <v>1502151</v>
      </c>
      <c r="F2572" t="s">
        <v>9287</v>
      </c>
      <c r="G2572" t="s">
        <v>9288</v>
      </c>
      <c r="H2572" t="s">
        <v>9289</v>
      </c>
      <c r="I2572" t="s">
        <v>9292</v>
      </c>
      <c r="J2572" t="s">
        <v>9293</v>
      </c>
      <c r="K2572" t="s">
        <v>110</v>
      </c>
      <c r="L2572" t="s">
        <v>3346</v>
      </c>
      <c r="M2572" t="s">
        <v>3707</v>
      </c>
      <c r="N2572" t="s">
        <v>7828</v>
      </c>
      <c r="O2572" t="s">
        <v>3346</v>
      </c>
      <c r="P2572" t="s">
        <v>3343</v>
      </c>
      <c r="Q2572" t="s">
        <v>3346</v>
      </c>
    </row>
    <row r="2573" spans="1:17" x14ac:dyDescent="0.25">
      <c r="A2573" t="s">
        <v>8196</v>
      </c>
      <c r="B2573" t="s">
        <v>8197</v>
      </c>
      <c r="C2573" t="s">
        <v>8398</v>
      </c>
      <c r="D2573" t="s">
        <v>8399</v>
      </c>
      <c r="E2573">
        <v>1502151</v>
      </c>
      <c r="F2573" t="s">
        <v>9287</v>
      </c>
      <c r="G2573" t="s">
        <v>9288</v>
      </c>
      <c r="H2573" t="s">
        <v>9289</v>
      </c>
      <c r="I2573" t="s">
        <v>9294</v>
      </c>
      <c r="J2573" t="s">
        <v>9295</v>
      </c>
      <c r="K2573" t="s">
        <v>110</v>
      </c>
      <c r="L2573" t="s">
        <v>3346</v>
      </c>
      <c r="M2573" t="s">
        <v>3707</v>
      </c>
      <c r="N2573" t="s">
        <v>7828</v>
      </c>
      <c r="O2573" t="s">
        <v>3346</v>
      </c>
      <c r="P2573" t="s">
        <v>3343</v>
      </c>
      <c r="Q2573" t="s">
        <v>3346</v>
      </c>
    </row>
    <row r="2574" spans="1:17" x14ac:dyDescent="0.25">
      <c r="A2574" t="s">
        <v>8196</v>
      </c>
      <c r="B2574" t="s">
        <v>8197</v>
      </c>
      <c r="C2574" t="s">
        <v>8398</v>
      </c>
      <c r="D2574" t="s">
        <v>8399</v>
      </c>
      <c r="E2574">
        <v>1502151</v>
      </c>
      <c r="F2574" t="s">
        <v>9287</v>
      </c>
      <c r="G2574" t="s">
        <v>9288</v>
      </c>
      <c r="H2574" t="s">
        <v>9289</v>
      </c>
      <c r="I2574" t="s">
        <v>9296</v>
      </c>
      <c r="J2574" t="s">
        <v>9297</v>
      </c>
      <c r="K2574" t="s">
        <v>110</v>
      </c>
      <c r="L2574" t="s">
        <v>3346</v>
      </c>
      <c r="M2574" t="s">
        <v>3707</v>
      </c>
      <c r="N2574" t="s">
        <v>7828</v>
      </c>
      <c r="O2574" t="s">
        <v>3346</v>
      </c>
      <c r="P2574" t="s">
        <v>3343</v>
      </c>
      <c r="Q2574" t="s">
        <v>3346</v>
      </c>
    </row>
    <row r="2575" spans="1:17" x14ac:dyDescent="0.25">
      <c r="A2575" t="s">
        <v>8196</v>
      </c>
      <c r="B2575" t="s">
        <v>8197</v>
      </c>
      <c r="C2575" t="s">
        <v>8398</v>
      </c>
      <c r="D2575" t="s">
        <v>8399</v>
      </c>
      <c r="E2575">
        <v>1502152</v>
      </c>
      <c r="F2575" t="s">
        <v>9298</v>
      </c>
      <c r="G2575" t="s">
        <v>9299</v>
      </c>
      <c r="H2575" t="s">
        <v>9289</v>
      </c>
      <c r="I2575" t="s">
        <v>9300</v>
      </c>
      <c r="J2575" t="s">
        <v>9301</v>
      </c>
      <c r="K2575" t="s">
        <v>110</v>
      </c>
      <c r="L2575" t="s">
        <v>3343</v>
      </c>
      <c r="M2575" t="s">
        <v>3707</v>
      </c>
      <c r="N2575" t="s">
        <v>7828</v>
      </c>
      <c r="O2575" t="s">
        <v>3346</v>
      </c>
      <c r="P2575" t="s">
        <v>3343</v>
      </c>
      <c r="Q2575" t="s">
        <v>3346</v>
      </c>
    </row>
    <row r="2576" spans="1:17" x14ac:dyDescent="0.25">
      <c r="A2576" t="s">
        <v>8196</v>
      </c>
      <c r="B2576" t="s">
        <v>8197</v>
      </c>
      <c r="C2576" t="s">
        <v>8398</v>
      </c>
      <c r="D2576" t="s">
        <v>8399</v>
      </c>
      <c r="E2576">
        <v>1502152</v>
      </c>
      <c r="F2576" t="s">
        <v>9298</v>
      </c>
      <c r="G2576" t="s">
        <v>9299</v>
      </c>
      <c r="H2576" t="s">
        <v>9289</v>
      </c>
      <c r="I2576" t="s">
        <v>9302</v>
      </c>
      <c r="J2576" t="s">
        <v>9303</v>
      </c>
      <c r="K2576" t="s">
        <v>110</v>
      </c>
      <c r="L2576" t="s">
        <v>3346</v>
      </c>
      <c r="M2576" t="s">
        <v>3707</v>
      </c>
      <c r="N2576" t="s">
        <v>7828</v>
      </c>
      <c r="O2576" t="s">
        <v>3346</v>
      </c>
      <c r="P2576" t="s">
        <v>3343</v>
      </c>
      <c r="Q2576" t="s">
        <v>3346</v>
      </c>
    </row>
    <row r="2577" spans="1:17" x14ac:dyDescent="0.25">
      <c r="A2577" t="s">
        <v>8196</v>
      </c>
      <c r="B2577" t="s">
        <v>8197</v>
      </c>
      <c r="C2577" t="s">
        <v>8398</v>
      </c>
      <c r="D2577" t="s">
        <v>8399</v>
      </c>
      <c r="E2577">
        <v>1502153</v>
      </c>
      <c r="F2577" t="s">
        <v>9304</v>
      </c>
      <c r="G2577" t="s">
        <v>9305</v>
      </c>
      <c r="H2577" t="s">
        <v>9306</v>
      </c>
      <c r="I2577" t="s">
        <v>9307</v>
      </c>
      <c r="J2577" t="s">
        <v>9304</v>
      </c>
      <c r="K2577" t="s">
        <v>110</v>
      </c>
      <c r="L2577" t="s">
        <v>3343</v>
      </c>
      <c r="M2577" t="s">
        <v>3344</v>
      </c>
      <c r="N2577" t="s">
        <v>4323</v>
      </c>
      <c r="O2577" t="s">
        <v>3346</v>
      </c>
      <c r="P2577" t="s">
        <v>3343</v>
      </c>
      <c r="Q2577" t="s">
        <v>3346</v>
      </c>
    </row>
    <row r="2578" spans="1:17" x14ac:dyDescent="0.25">
      <c r="A2578" t="s">
        <v>8196</v>
      </c>
      <c r="B2578" t="s">
        <v>8197</v>
      </c>
      <c r="C2578" t="s">
        <v>8398</v>
      </c>
      <c r="D2578" t="s">
        <v>8399</v>
      </c>
      <c r="E2578">
        <v>1502153</v>
      </c>
      <c r="F2578" t="s">
        <v>9304</v>
      </c>
      <c r="G2578" t="s">
        <v>9305</v>
      </c>
      <c r="H2578" t="s">
        <v>9306</v>
      </c>
      <c r="I2578" t="s">
        <v>9308</v>
      </c>
      <c r="J2578" t="s">
        <v>9309</v>
      </c>
      <c r="K2578" t="s">
        <v>110</v>
      </c>
      <c r="L2578" t="s">
        <v>3346</v>
      </c>
      <c r="M2578" t="s">
        <v>3344</v>
      </c>
      <c r="N2578" t="s">
        <v>4323</v>
      </c>
      <c r="O2578" t="s">
        <v>3346</v>
      </c>
      <c r="P2578" t="s">
        <v>3343</v>
      </c>
      <c r="Q2578" t="s">
        <v>3346</v>
      </c>
    </row>
    <row r="2579" spans="1:17" x14ac:dyDescent="0.25">
      <c r="A2579" t="s">
        <v>8196</v>
      </c>
      <c r="B2579" t="s">
        <v>8197</v>
      </c>
      <c r="C2579" t="s">
        <v>8398</v>
      </c>
      <c r="D2579" t="s">
        <v>8399</v>
      </c>
      <c r="E2579">
        <v>1502154</v>
      </c>
      <c r="F2579" t="s">
        <v>9310</v>
      </c>
      <c r="G2579" t="s">
        <v>9311</v>
      </c>
      <c r="H2579" t="s">
        <v>9312</v>
      </c>
      <c r="I2579" t="s">
        <v>9313</v>
      </c>
      <c r="J2579" t="s">
        <v>2028</v>
      </c>
      <c r="K2579" t="s">
        <v>110</v>
      </c>
      <c r="L2579" t="s">
        <v>3343</v>
      </c>
      <c r="M2579" t="s">
        <v>4200</v>
      </c>
      <c r="N2579" t="s">
        <v>9314</v>
      </c>
      <c r="O2579" t="s">
        <v>3346</v>
      </c>
      <c r="P2579" t="s">
        <v>3343</v>
      </c>
      <c r="Q2579" t="s">
        <v>3346</v>
      </c>
    </row>
    <row r="2580" spans="1:17" x14ac:dyDescent="0.25">
      <c r="A2580" t="s">
        <v>8196</v>
      </c>
      <c r="B2580" t="s">
        <v>8197</v>
      </c>
      <c r="C2580" t="s">
        <v>8398</v>
      </c>
      <c r="D2580" t="s">
        <v>8399</v>
      </c>
      <c r="E2580">
        <v>1502155</v>
      </c>
      <c r="F2580" t="s">
        <v>9315</v>
      </c>
      <c r="G2580" t="s">
        <v>9316</v>
      </c>
      <c r="H2580" t="s">
        <v>9317</v>
      </c>
      <c r="I2580" t="s">
        <v>9318</v>
      </c>
      <c r="J2580" t="s">
        <v>815</v>
      </c>
      <c r="K2580" t="s">
        <v>110</v>
      </c>
      <c r="L2580" t="s">
        <v>3343</v>
      </c>
      <c r="M2580" t="s">
        <v>3344</v>
      </c>
      <c r="N2580" t="s">
        <v>3345</v>
      </c>
      <c r="O2580" t="s">
        <v>3346</v>
      </c>
      <c r="P2580" t="s">
        <v>3343</v>
      </c>
      <c r="Q2580" t="s">
        <v>3346</v>
      </c>
    </row>
    <row r="2581" spans="1:17" x14ac:dyDescent="0.25">
      <c r="A2581" t="s">
        <v>8196</v>
      </c>
      <c r="B2581" t="s">
        <v>8197</v>
      </c>
      <c r="C2581" t="s">
        <v>8398</v>
      </c>
      <c r="D2581" t="s">
        <v>8399</v>
      </c>
      <c r="E2581">
        <v>1502156</v>
      </c>
      <c r="F2581" t="s">
        <v>375</v>
      </c>
      <c r="G2581" t="s">
        <v>153</v>
      </c>
      <c r="H2581" t="s">
        <v>3350</v>
      </c>
      <c r="I2581" t="s">
        <v>9319</v>
      </c>
      <c r="J2581" t="s">
        <v>154</v>
      </c>
      <c r="K2581" t="s">
        <v>110</v>
      </c>
      <c r="L2581" t="s">
        <v>3343</v>
      </c>
      <c r="M2581" t="s">
        <v>3344</v>
      </c>
      <c r="N2581" t="s">
        <v>3345</v>
      </c>
      <c r="O2581" t="s">
        <v>3346</v>
      </c>
      <c r="P2581" t="s">
        <v>3343</v>
      </c>
      <c r="Q2581" t="s">
        <v>3346</v>
      </c>
    </row>
    <row r="2582" spans="1:17" x14ac:dyDescent="0.25">
      <c r="A2582" t="s">
        <v>8196</v>
      </c>
      <c r="B2582" t="s">
        <v>8197</v>
      </c>
      <c r="C2582" t="s">
        <v>8398</v>
      </c>
      <c r="D2582" t="s">
        <v>8399</v>
      </c>
      <c r="E2582">
        <v>1502157</v>
      </c>
      <c r="F2582" t="s">
        <v>9320</v>
      </c>
      <c r="G2582" t="s">
        <v>9321</v>
      </c>
      <c r="H2582" t="s">
        <v>9322</v>
      </c>
      <c r="I2582" t="s">
        <v>9323</v>
      </c>
      <c r="J2582" t="s">
        <v>9324</v>
      </c>
      <c r="K2582" t="s">
        <v>110</v>
      </c>
      <c r="L2582" t="s">
        <v>3343</v>
      </c>
      <c r="M2582" t="s">
        <v>4011</v>
      </c>
      <c r="N2582" t="s">
        <v>4012</v>
      </c>
      <c r="O2582" t="s">
        <v>3346</v>
      </c>
      <c r="P2582" t="s">
        <v>3343</v>
      </c>
      <c r="Q2582" t="s">
        <v>3346</v>
      </c>
    </row>
    <row r="2583" spans="1:17" x14ac:dyDescent="0.25">
      <c r="A2583" t="s">
        <v>8196</v>
      </c>
      <c r="B2583" t="s">
        <v>8197</v>
      </c>
      <c r="C2583" t="s">
        <v>8398</v>
      </c>
      <c r="D2583" t="s">
        <v>8399</v>
      </c>
      <c r="E2583">
        <v>1502158</v>
      </c>
      <c r="F2583" t="s">
        <v>9325</v>
      </c>
      <c r="G2583" t="s">
        <v>9326</v>
      </c>
      <c r="H2583" t="s">
        <v>8245</v>
      </c>
      <c r="I2583" t="s">
        <v>9327</v>
      </c>
      <c r="J2583" t="s">
        <v>9328</v>
      </c>
      <c r="K2583" t="s">
        <v>110</v>
      </c>
      <c r="L2583" t="s">
        <v>3343</v>
      </c>
      <c r="M2583" t="s">
        <v>3344</v>
      </c>
      <c r="N2583" t="s">
        <v>3345</v>
      </c>
      <c r="O2583" t="s">
        <v>3346</v>
      </c>
      <c r="P2583" t="s">
        <v>3343</v>
      </c>
      <c r="Q2583" t="s">
        <v>3346</v>
      </c>
    </row>
    <row r="2584" spans="1:17" x14ac:dyDescent="0.25">
      <c r="A2584" t="s">
        <v>8196</v>
      </c>
      <c r="B2584" t="s">
        <v>8197</v>
      </c>
      <c r="C2584" t="s">
        <v>8398</v>
      </c>
      <c r="D2584" t="s">
        <v>8399</v>
      </c>
      <c r="E2584">
        <v>1502158</v>
      </c>
      <c r="F2584" t="s">
        <v>9325</v>
      </c>
      <c r="G2584" t="s">
        <v>9326</v>
      </c>
      <c r="H2584" t="s">
        <v>8245</v>
      </c>
      <c r="I2584" t="s">
        <v>9329</v>
      </c>
      <c r="J2584" t="s">
        <v>9328</v>
      </c>
      <c r="K2584" t="s">
        <v>110</v>
      </c>
      <c r="L2584" t="s">
        <v>3346</v>
      </c>
      <c r="M2584" t="s">
        <v>3344</v>
      </c>
      <c r="N2584" t="s">
        <v>3345</v>
      </c>
      <c r="O2584" t="s">
        <v>3346</v>
      </c>
      <c r="P2584" t="s">
        <v>3343</v>
      </c>
      <c r="Q2584" t="s">
        <v>3346</v>
      </c>
    </row>
    <row r="2585" spans="1:17" x14ac:dyDescent="0.25">
      <c r="A2585" t="s">
        <v>8196</v>
      </c>
      <c r="B2585" t="s">
        <v>8197</v>
      </c>
      <c r="C2585" t="s">
        <v>8398</v>
      </c>
      <c r="D2585" t="s">
        <v>8399</v>
      </c>
      <c r="E2585">
        <v>1502159</v>
      </c>
      <c r="F2585" t="s">
        <v>9330</v>
      </c>
      <c r="G2585" t="s">
        <v>9331</v>
      </c>
      <c r="H2585" t="s">
        <v>9332</v>
      </c>
      <c r="I2585" t="s">
        <v>9333</v>
      </c>
      <c r="J2585" t="s">
        <v>9334</v>
      </c>
      <c r="K2585" t="s">
        <v>110</v>
      </c>
      <c r="L2585" t="s">
        <v>3343</v>
      </c>
      <c r="M2585" t="s">
        <v>3344</v>
      </c>
      <c r="N2585" t="s">
        <v>3345</v>
      </c>
      <c r="O2585" t="s">
        <v>3346</v>
      </c>
      <c r="P2585" t="s">
        <v>3343</v>
      </c>
      <c r="Q2585" t="s">
        <v>3346</v>
      </c>
    </row>
    <row r="2586" spans="1:17" x14ac:dyDescent="0.25">
      <c r="A2586" t="s">
        <v>8196</v>
      </c>
      <c r="B2586" t="s">
        <v>8197</v>
      </c>
      <c r="C2586" t="s">
        <v>8398</v>
      </c>
      <c r="D2586" t="s">
        <v>8399</v>
      </c>
      <c r="E2586">
        <v>1502160</v>
      </c>
      <c r="F2586" t="s">
        <v>156</v>
      </c>
      <c r="G2586" t="s">
        <v>3393</v>
      </c>
      <c r="H2586" t="s">
        <v>3394</v>
      </c>
      <c r="I2586" t="s">
        <v>9335</v>
      </c>
      <c r="J2586" t="s">
        <v>3396</v>
      </c>
      <c r="K2586" t="s">
        <v>110</v>
      </c>
      <c r="L2586" t="s">
        <v>3343</v>
      </c>
      <c r="M2586" t="s">
        <v>3344</v>
      </c>
      <c r="N2586" t="s">
        <v>3345</v>
      </c>
      <c r="O2586" t="s">
        <v>3346</v>
      </c>
      <c r="P2586" t="s">
        <v>3346</v>
      </c>
      <c r="Q2586" t="s">
        <v>3346</v>
      </c>
    </row>
    <row r="2587" spans="1:17" x14ac:dyDescent="0.25">
      <c r="A2587" t="s">
        <v>8196</v>
      </c>
      <c r="B2587" t="s">
        <v>8197</v>
      </c>
      <c r="C2587" t="s">
        <v>8398</v>
      </c>
      <c r="D2587" t="s">
        <v>8399</v>
      </c>
      <c r="E2587">
        <v>1502161</v>
      </c>
      <c r="F2587" t="s">
        <v>9336</v>
      </c>
      <c r="G2587" t="s">
        <v>9337</v>
      </c>
      <c r="H2587" t="s">
        <v>9338</v>
      </c>
      <c r="I2587" t="s">
        <v>9339</v>
      </c>
      <c r="J2587" t="s">
        <v>9340</v>
      </c>
      <c r="K2587" t="s">
        <v>110</v>
      </c>
      <c r="L2587" t="s">
        <v>3343</v>
      </c>
      <c r="M2587" t="s">
        <v>3344</v>
      </c>
      <c r="N2587" t="s">
        <v>3345</v>
      </c>
      <c r="O2587" t="s">
        <v>3346</v>
      </c>
      <c r="P2587" t="s">
        <v>3346</v>
      </c>
      <c r="Q2587" t="s">
        <v>3346</v>
      </c>
    </row>
    <row r="2588" spans="1:17" x14ac:dyDescent="0.25">
      <c r="A2588" t="s">
        <v>8196</v>
      </c>
      <c r="B2588" t="s">
        <v>8197</v>
      </c>
      <c r="C2588" t="s">
        <v>8398</v>
      </c>
      <c r="D2588" t="s">
        <v>8399</v>
      </c>
      <c r="E2588">
        <v>1502162</v>
      </c>
      <c r="F2588" t="s">
        <v>9341</v>
      </c>
      <c r="G2588" t="s">
        <v>9342</v>
      </c>
      <c r="H2588" t="s">
        <v>9338</v>
      </c>
      <c r="I2588" t="s">
        <v>9343</v>
      </c>
      <c r="J2588" t="s">
        <v>9344</v>
      </c>
      <c r="K2588" t="s">
        <v>110</v>
      </c>
      <c r="L2588" t="s">
        <v>3343</v>
      </c>
      <c r="M2588" t="s">
        <v>3344</v>
      </c>
      <c r="N2588" t="s">
        <v>3345</v>
      </c>
      <c r="O2588" t="s">
        <v>3346</v>
      </c>
      <c r="P2588" t="s">
        <v>3346</v>
      </c>
      <c r="Q2588" t="s">
        <v>3346</v>
      </c>
    </row>
    <row r="2589" spans="1:17" x14ac:dyDescent="0.25">
      <c r="A2589" t="s">
        <v>8196</v>
      </c>
      <c r="B2589" t="s">
        <v>8197</v>
      </c>
      <c r="C2589" t="s">
        <v>8398</v>
      </c>
      <c r="D2589" t="s">
        <v>8399</v>
      </c>
      <c r="E2589">
        <v>1502163</v>
      </c>
      <c r="F2589" t="s">
        <v>9345</v>
      </c>
      <c r="G2589" t="s">
        <v>9346</v>
      </c>
      <c r="H2589" t="s">
        <v>8221</v>
      </c>
      <c r="I2589" t="s">
        <v>9347</v>
      </c>
      <c r="J2589" t="s">
        <v>9348</v>
      </c>
      <c r="K2589" t="s">
        <v>110</v>
      </c>
      <c r="L2589" t="s">
        <v>3343</v>
      </c>
      <c r="M2589" t="s">
        <v>3344</v>
      </c>
      <c r="N2589" t="s">
        <v>9349</v>
      </c>
      <c r="O2589" t="s">
        <v>3346</v>
      </c>
      <c r="P2589" t="s">
        <v>3346</v>
      </c>
      <c r="Q2589" t="s">
        <v>3346</v>
      </c>
    </row>
    <row r="2590" spans="1:17" x14ac:dyDescent="0.25">
      <c r="A2590" t="s">
        <v>8196</v>
      </c>
      <c r="B2590" t="s">
        <v>8197</v>
      </c>
      <c r="C2590" t="s">
        <v>8398</v>
      </c>
      <c r="D2590" t="s">
        <v>8399</v>
      </c>
      <c r="E2590">
        <v>1502164</v>
      </c>
      <c r="F2590" t="s">
        <v>9350</v>
      </c>
      <c r="G2590" t="s">
        <v>9351</v>
      </c>
      <c r="H2590" t="s">
        <v>7857</v>
      </c>
      <c r="I2590" t="s">
        <v>9352</v>
      </c>
      <c r="J2590" t="s">
        <v>9350</v>
      </c>
      <c r="K2590" t="s">
        <v>110</v>
      </c>
      <c r="L2590" t="s">
        <v>3343</v>
      </c>
      <c r="M2590" t="s">
        <v>3344</v>
      </c>
      <c r="N2590" t="s">
        <v>9349</v>
      </c>
      <c r="O2590" t="s">
        <v>3346</v>
      </c>
      <c r="P2590" t="s">
        <v>3346</v>
      </c>
      <c r="Q2590" t="s">
        <v>3346</v>
      </c>
    </row>
    <row r="2591" spans="1:17" x14ac:dyDescent="0.25">
      <c r="A2591" t="s">
        <v>8196</v>
      </c>
      <c r="B2591" t="s">
        <v>8197</v>
      </c>
      <c r="C2591" t="s">
        <v>8398</v>
      </c>
      <c r="D2591" t="s">
        <v>8399</v>
      </c>
      <c r="E2591">
        <v>1502164</v>
      </c>
      <c r="F2591" t="s">
        <v>9350</v>
      </c>
      <c r="G2591" t="s">
        <v>9351</v>
      </c>
      <c r="H2591" t="s">
        <v>7857</v>
      </c>
      <c r="I2591" t="s">
        <v>9353</v>
      </c>
      <c r="J2591" t="s">
        <v>9354</v>
      </c>
      <c r="K2591" t="s">
        <v>110</v>
      </c>
      <c r="L2591" t="s">
        <v>3346</v>
      </c>
      <c r="M2591" t="s">
        <v>3344</v>
      </c>
      <c r="N2591" t="s">
        <v>9349</v>
      </c>
      <c r="O2591" t="s">
        <v>3346</v>
      </c>
      <c r="P2591" t="s">
        <v>3346</v>
      </c>
      <c r="Q2591" t="s">
        <v>3346</v>
      </c>
    </row>
    <row r="2592" spans="1:17" x14ac:dyDescent="0.25">
      <c r="A2592" t="s">
        <v>8196</v>
      </c>
      <c r="B2592" t="s">
        <v>8197</v>
      </c>
      <c r="C2592" t="s">
        <v>8398</v>
      </c>
      <c r="D2592" t="s">
        <v>8399</v>
      </c>
      <c r="E2592">
        <v>1502164</v>
      </c>
      <c r="F2592" t="s">
        <v>9350</v>
      </c>
      <c r="G2592" t="s">
        <v>9351</v>
      </c>
      <c r="H2592" t="s">
        <v>7857</v>
      </c>
      <c r="I2592" t="s">
        <v>9355</v>
      </c>
      <c r="J2592" t="s">
        <v>9356</v>
      </c>
      <c r="K2592" t="s">
        <v>110</v>
      </c>
      <c r="L2592" t="s">
        <v>3346</v>
      </c>
      <c r="M2592" t="s">
        <v>3344</v>
      </c>
      <c r="N2592" t="s">
        <v>9349</v>
      </c>
      <c r="O2592" t="s">
        <v>3346</v>
      </c>
      <c r="P2592" t="s">
        <v>3346</v>
      </c>
      <c r="Q2592" t="s">
        <v>3346</v>
      </c>
    </row>
    <row r="2593" spans="1:17" x14ac:dyDescent="0.25">
      <c r="A2593" t="s">
        <v>8196</v>
      </c>
      <c r="B2593" t="s">
        <v>8197</v>
      </c>
      <c r="C2593" t="s">
        <v>8398</v>
      </c>
      <c r="D2593" t="s">
        <v>8399</v>
      </c>
      <c r="E2593">
        <v>1502164</v>
      </c>
      <c r="F2593" t="s">
        <v>9350</v>
      </c>
      <c r="G2593" t="s">
        <v>9351</v>
      </c>
      <c r="H2593" t="s">
        <v>7857</v>
      </c>
      <c r="I2593" t="s">
        <v>9357</v>
      </c>
      <c r="J2593" t="s">
        <v>9358</v>
      </c>
      <c r="K2593" t="s">
        <v>110</v>
      </c>
      <c r="L2593" t="s">
        <v>3346</v>
      </c>
      <c r="M2593" t="s">
        <v>3344</v>
      </c>
      <c r="N2593" t="s">
        <v>9349</v>
      </c>
      <c r="O2593" t="s">
        <v>3346</v>
      </c>
      <c r="P2593" t="s">
        <v>3346</v>
      </c>
      <c r="Q2593" t="s">
        <v>3346</v>
      </c>
    </row>
    <row r="2594" spans="1:17" x14ac:dyDescent="0.25">
      <c r="A2594" t="s">
        <v>8196</v>
      </c>
      <c r="B2594" t="s">
        <v>8197</v>
      </c>
      <c r="C2594" t="s">
        <v>8398</v>
      </c>
      <c r="D2594" t="s">
        <v>8399</v>
      </c>
      <c r="E2594">
        <v>1502165</v>
      </c>
      <c r="F2594" t="s">
        <v>9359</v>
      </c>
      <c r="G2594" t="s">
        <v>9360</v>
      </c>
      <c r="H2594" t="s">
        <v>7857</v>
      </c>
      <c r="I2594" t="s">
        <v>9361</v>
      </c>
      <c r="J2594" t="s">
        <v>9359</v>
      </c>
      <c r="K2594" t="s">
        <v>110</v>
      </c>
      <c r="L2594" t="s">
        <v>3343</v>
      </c>
      <c r="M2594" t="s">
        <v>3344</v>
      </c>
      <c r="N2594" t="s">
        <v>9362</v>
      </c>
      <c r="O2594" t="s">
        <v>3346</v>
      </c>
      <c r="P2594" t="s">
        <v>3346</v>
      </c>
      <c r="Q2594" t="s">
        <v>3346</v>
      </c>
    </row>
    <row r="2595" spans="1:17" x14ac:dyDescent="0.25">
      <c r="A2595" t="s">
        <v>8196</v>
      </c>
      <c r="B2595" t="s">
        <v>8197</v>
      </c>
      <c r="C2595" t="s">
        <v>8398</v>
      </c>
      <c r="D2595" t="s">
        <v>8399</v>
      </c>
      <c r="E2595">
        <v>1502166</v>
      </c>
      <c r="F2595" t="s">
        <v>9363</v>
      </c>
      <c r="G2595" t="s">
        <v>9364</v>
      </c>
      <c r="H2595" t="s">
        <v>7857</v>
      </c>
      <c r="I2595" t="s">
        <v>9365</v>
      </c>
      <c r="J2595" t="s">
        <v>8337</v>
      </c>
      <c r="K2595" t="s">
        <v>110</v>
      </c>
      <c r="L2595" t="s">
        <v>3343</v>
      </c>
      <c r="M2595" t="s">
        <v>3344</v>
      </c>
      <c r="N2595" t="s">
        <v>9362</v>
      </c>
      <c r="O2595" t="s">
        <v>3346</v>
      </c>
      <c r="P2595" t="s">
        <v>3346</v>
      </c>
      <c r="Q2595" t="s">
        <v>3346</v>
      </c>
    </row>
    <row r="2596" spans="1:17" x14ac:dyDescent="0.25">
      <c r="A2596" t="s">
        <v>8196</v>
      </c>
      <c r="B2596" t="s">
        <v>8197</v>
      </c>
      <c r="C2596" t="s">
        <v>8398</v>
      </c>
      <c r="D2596" t="s">
        <v>8399</v>
      </c>
      <c r="E2596">
        <v>1502166</v>
      </c>
      <c r="F2596" t="s">
        <v>9363</v>
      </c>
      <c r="G2596" t="s">
        <v>9364</v>
      </c>
      <c r="H2596" t="s">
        <v>7857</v>
      </c>
      <c r="I2596" t="s">
        <v>9366</v>
      </c>
      <c r="J2596" t="s">
        <v>9367</v>
      </c>
      <c r="K2596" t="s">
        <v>3433</v>
      </c>
      <c r="L2596" t="s">
        <v>3346</v>
      </c>
      <c r="M2596" t="s">
        <v>3344</v>
      </c>
      <c r="N2596" t="s">
        <v>9362</v>
      </c>
      <c r="O2596" t="s">
        <v>3346</v>
      </c>
      <c r="P2596" t="s">
        <v>3346</v>
      </c>
      <c r="Q2596" t="s">
        <v>3346</v>
      </c>
    </row>
    <row r="2597" spans="1:17" x14ac:dyDescent="0.25">
      <c r="A2597" t="s">
        <v>8196</v>
      </c>
      <c r="B2597" t="s">
        <v>8197</v>
      </c>
      <c r="C2597" t="s">
        <v>8398</v>
      </c>
      <c r="D2597" t="s">
        <v>8399</v>
      </c>
      <c r="E2597">
        <v>1502166</v>
      </c>
      <c r="F2597" t="s">
        <v>9363</v>
      </c>
      <c r="G2597" t="s">
        <v>9364</v>
      </c>
      <c r="H2597" t="s">
        <v>7857</v>
      </c>
      <c r="I2597" t="s">
        <v>9368</v>
      </c>
      <c r="J2597" t="s">
        <v>9369</v>
      </c>
      <c r="K2597" t="s">
        <v>3433</v>
      </c>
      <c r="L2597" t="s">
        <v>3346</v>
      </c>
      <c r="M2597" t="s">
        <v>3344</v>
      </c>
      <c r="N2597" t="s">
        <v>9362</v>
      </c>
      <c r="O2597" t="s">
        <v>3346</v>
      </c>
      <c r="P2597" t="s">
        <v>3346</v>
      </c>
      <c r="Q2597" t="s">
        <v>3346</v>
      </c>
    </row>
    <row r="2598" spans="1:17" x14ac:dyDescent="0.25">
      <c r="A2598" t="s">
        <v>8196</v>
      </c>
      <c r="B2598" t="s">
        <v>8197</v>
      </c>
      <c r="C2598" t="s">
        <v>8398</v>
      </c>
      <c r="D2598" t="s">
        <v>8399</v>
      </c>
      <c r="E2598">
        <v>1502167</v>
      </c>
      <c r="F2598" t="s">
        <v>9370</v>
      </c>
      <c r="G2598" t="s">
        <v>9371</v>
      </c>
      <c r="H2598" t="s">
        <v>9372</v>
      </c>
      <c r="I2598" t="s">
        <v>9373</v>
      </c>
      <c r="J2598" t="s">
        <v>9374</v>
      </c>
      <c r="K2598" t="s">
        <v>110</v>
      </c>
      <c r="L2598" t="s">
        <v>3343</v>
      </c>
      <c r="M2598" t="s">
        <v>3477</v>
      </c>
      <c r="N2598" t="s">
        <v>8416</v>
      </c>
      <c r="O2598" t="s">
        <v>3346</v>
      </c>
      <c r="P2598" t="s">
        <v>3346</v>
      </c>
      <c r="Q2598" t="s">
        <v>3346</v>
      </c>
    </row>
    <row r="2599" spans="1:17" x14ac:dyDescent="0.25">
      <c r="A2599" t="s">
        <v>8196</v>
      </c>
      <c r="B2599" t="s">
        <v>8197</v>
      </c>
      <c r="C2599" t="s">
        <v>8398</v>
      </c>
      <c r="D2599" t="s">
        <v>8399</v>
      </c>
      <c r="E2599">
        <v>1502167</v>
      </c>
      <c r="F2599" t="s">
        <v>9370</v>
      </c>
      <c r="G2599" t="s">
        <v>9371</v>
      </c>
      <c r="H2599" t="s">
        <v>9372</v>
      </c>
      <c r="I2599" t="s">
        <v>9375</v>
      </c>
      <c r="J2599" t="s">
        <v>9376</v>
      </c>
      <c r="K2599" t="s">
        <v>110</v>
      </c>
      <c r="L2599" t="s">
        <v>3346</v>
      </c>
      <c r="M2599" t="s">
        <v>3477</v>
      </c>
      <c r="N2599" t="s">
        <v>8416</v>
      </c>
      <c r="O2599" t="s">
        <v>3346</v>
      </c>
      <c r="P2599" t="s">
        <v>3346</v>
      </c>
      <c r="Q2599" t="s">
        <v>3346</v>
      </c>
    </row>
    <row r="2600" spans="1:17" x14ac:dyDescent="0.25">
      <c r="A2600" t="s">
        <v>8196</v>
      </c>
      <c r="B2600" t="s">
        <v>8197</v>
      </c>
      <c r="C2600" t="s">
        <v>8398</v>
      </c>
      <c r="D2600" t="s">
        <v>8399</v>
      </c>
      <c r="E2600">
        <v>1502168</v>
      </c>
      <c r="F2600" t="s">
        <v>9377</v>
      </c>
      <c r="G2600" t="s">
        <v>9378</v>
      </c>
      <c r="H2600" t="s">
        <v>9379</v>
      </c>
      <c r="I2600" t="s">
        <v>9380</v>
      </c>
      <c r="J2600" t="s">
        <v>9381</v>
      </c>
      <c r="K2600" t="s">
        <v>110</v>
      </c>
      <c r="L2600" t="s">
        <v>3343</v>
      </c>
      <c r="M2600" t="s">
        <v>3344</v>
      </c>
      <c r="N2600" t="s">
        <v>9362</v>
      </c>
      <c r="O2600" t="s">
        <v>3346</v>
      </c>
      <c r="P2600" t="s">
        <v>3346</v>
      </c>
      <c r="Q2600" t="s">
        <v>3346</v>
      </c>
    </row>
    <row r="2601" spans="1:17" x14ac:dyDescent="0.25">
      <c r="A2601" t="s">
        <v>8196</v>
      </c>
      <c r="B2601" t="s">
        <v>8197</v>
      </c>
      <c r="C2601" t="s">
        <v>8398</v>
      </c>
      <c r="D2601" t="s">
        <v>8399</v>
      </c>
      <c r="E2601">
        <v>1502168</v>
      </c>
      <c r="F2601" t="s">
        <v>9377</v>
      </c>
      <c r="G2601" t="s">
        <v>9378</v>
      </c>
      <c r="H2601" t="s">
        <v>9379</v>
      </c>
      <c r="I2601" t="s">
        <v>9382</v>
      </c>
      <c r="J2601" t="s">
        <v>9383</v>
      </c>
      <c r="K2601" t="s">
        <v>110</v>
      </c>
      <c r="L2601" t="s">
        <v>3346</v>
      </c>
      <c r="M2601" t="s">
        <v>3344</v>
      </c>
      <c r="N2601" t="s">
        <v>9362</v>
      </c>
      <c r="O2601" t="s">
        <v>3346</v>
      </c>
      <c r="P2601" t="s">
        <v>3346</v>
      </c>
      <c r="Q2601" t="s">
        <v>3346</v>
      </c>
    </row>
    <row r="2602" spans="1:17" x14ac:dyDescent="0.25">
      <c r="A2602" t="s">
        <v>8196</v>
      </c>
      <c r="B2602" t="s">
        <v>8197</v>
      </c>
      <c r="C2602" t="s">
        <v>8398</v>
      </c>
      <c r="D2602" t="s">
        <v>8399</v>
      </c>
      <c r="E2602">
        <v>1502168</v>
      </c>
      <c r="F2602" t="s">
        <v>9377</v>
      </c>
      <c r="G2602" t="s">
        <v>9378</v>
      </c>
      <c r="H2602" t="s">
        <v>9379</v>
      </c>
      <c r="I2602" t="s">
        <v>9384</v>
      </c>
      <c r="J2602" t="s">
        <v>9385</v>
      </c>
      <c r="K2602" t="s">
        <v>7886</v>
      </c>
      <c r="L2602" t="s">
        <v>3346</v>
      </c>
      <c r="M2602" t="s">
        <v>3344</v>
      </c>
      <c r="N2602" t="s">
        <v>9362</v>
      </c>
      <c r="O2602" t="s">
        <v>3346</v>
      </c>
      <c r="P2602" t="s">
        <v>3346</v>
      </c>
      <c r="Q2602" t="s">
        <v>3346</v>
      </c>
    </row>
    <row r="2603" spans="1:17" x14ac:dyDescent="0.25">
      <c r="A2603" t="s">
        <v>8196</v>
      </c>
      <c r="B2603" t="s">
        <v>8197</v>
      </c>
      <c r="C2603" t="s">
        <v>8398</v>
      </c>
      <c r="D2603" t="s">
        <v>8399</v>
      </c>
      <c r="E2603">
        <v>1502168</v>
      </c>
      <c r="F2603" t="s">
        <v>9377</v>
      </c>
      <c r="G2603" t="s">
        <v>9378</v>
      </c>
      <c r="H2603" t="s">
        <v>9379</v>
      </c>
      <c r="I2603" t="s">
        <v>9386</v>
      </c>
      <c r="J2603" t="s">
        <v>9387</v>
      </c>
      <c r="K2603" t="s">
        <v>110</v>
      </c>
      <c r="L2603" t="s">
        <v>3346</v>
      </c>
      <c r="M2603" t="s">
        <v>3344</v>
      </c>
      <c r="N2603" t="s">
        <v>9362</v>
      </c>
      <c r="O2603" t="s">
        <v>3346</v>
      </c>
      <c r="P2603" t="s">
        <v>3346</v>
      </c>
      <c r="Q2603" t="s">
        <v>3346</v>
      </c>
    </row>
    <row r="2604" spans="1:17" x14ac:dyDescent="0.25">
      <c r="A2604" t="s">
        <v>8196</v>
      </c>
      <c r="B2604" t="s">
        <v>8197</v>
      </c>
      <c r="C2604" t="s">
        <v>8398</v>
      </c>
      <c r="D2604" t="s">
        <v>8399</v>
      </c>
      <c r="E2604">
        <v>1502168</v>
      </c>
      <c r="F2604" t="s">
        <v>9377</v>
      </c>
      <c r="G2604" t="s">
        <v>9378</v>
      </c>
      <c r="H2604" t="s">
        <v>9379</v>
      </c>
      <c r="I2604" t="s">
        <v>9388</v>
      </c>
      <c r="J2604" t="s">
        <v>9389</v>
      </c>
      <c r="K2604" t="s">
        <v>110</v>
      </c>
      <c r="L2604" t="s">
        <v>3346</v>
      </c>
      <c r="M2604" t="s">
        <v>3344</v>
      </c>
      <c r="N2604" t="s">
        <v>9362</v>
      </c>
      <c r="O2604" t="s">
        <v>3346</v>
      </c>
      <c r="P2604" t="s">
        <v>3346</v>
      </c>
      <c r="Q2604" t="s">
        <v>3346</v>
      </c>
    </row>
    <row r="2605" spans="1:17" x14ac:dyDescent="0.25">
      <c r="A2605" t="s">
        <v>8196</v>
      </c>
      <c r="B2605" t="s">
        <v>8197</v>
      </c>
      <c r="C2605" t="s">
        <v>8398</v>
      </c>
      <c r="D2605" t="s">
        <v>8399</v>
      </c>
      <c r="E2605">
        <v>1502168</v>
      </c>
      <c r="F2605" t="s">
        <v>9377</v>
      </c>
      <c r="G2605" t="s">
        <v>9378</v>
      </c>
      <c r="H2605" t="s">
        <v>9379</v>
      </c>
      <c r="I2605" t="s">
        <v>9390</v>
      </c>
      <c r="J2605" t="s">
        <v>8376</v>
      </c>
      <c r="K2605" t="s">
        <v>110</v>
      </c>
      <c r="L2605" t="s">
        <v>3346</v>
      </c>
      <c r="M2605" t="s">
        <v>3344</v>
      </c>
      <c r="N2605" t="s">
        <v>9362</v>
      </c>
      <c r="O2605" t="s">
        <v>3346</v>
      </c>
      <c r="P2605" t="s">
        <v>3346</v>
      </c>
      <c r="Q2605" t="s">
        <v>3346</v>
      </c>
    </row>
    <row r="2606" spans="1:17" x14ac:dyDescent="0.25">
      <c r="A2606" t="s">
        <v>8196</v>
      </c>
      <c r="B2606" t="s">
        <v>8197</v>
      </c>
      <c r="C2606" t="s">
        <v>8398</v>
      </c>
      <c r="D2606" t="s">
        <v>8399</v>
      </c>
      <c r="E2606">
        <v>1502168</v>
      </c>
      <c r="F2606" t="s">
        <v>9377</v>
      </c>
      <c r="G2606" t="s">
        <v>9378</v>
      </c>
      <c r="H2606" t="s">
        <v>9379</v>
      </c>
      <c r="I2606" t="s">
        <v>9391</v>
      </c>
      <c r="J2606" t="s">
        <v>8378</v>
      </c>
      <c r="K2606" t="s">
        <v>110</v>
      </c>
      <c r="L2606" t="s">
        <v>3346</v>
      </c>
      <c r="M2606" t="s">
        <v>3344</v>
      </c>
      <c r="N2606" t="s">
        <v>9362</v>
      </c>
      <c r="O2606" t="s">
        <v>3346</v>
      </c>
      <c r="P2606" t="s">
        <v>3346</v>
      </c>
      <c r="Q2606" t="s">
        <v>3346</v>
      </c>
    </row>
    <row r="2607" spans="1:17" x14ac:dyDescent="0.25">
      <c r="A2607" t="s">
        <v>8196</v>
      </c>
      <c r="B2607" t="s">
        <v>8197</v>
      </c>
      <c r="C2607" t="s">
        <v>8398</v>
      </c>
      <c r="D2607" t="s">
        <v>8399</v>
      </c>
      <c r="E2607">
        <v>1502168</v>
      </c>
      <c r="F2607" t="s">
        <v>9377</v>
      </c>
      <c r="G2607" t="s">
        <v>9378</v>
      </c>
      <c r="H2607" t="s">
        <v>9379</v>
      </c>
      <c r="I2607" t="s">
        <v>9392</v>
      </c>
      <c r="J2607" t="s">
        <v>8820</v>
      </c>
      <c r="K2607" t="s">
        <v>110</v>
      </c>
      <c r="L2607" t="s">
        <v>3346</v>
      </c>
      <c r="M2607" t="s">
        <v>3344</v>
      </c>
      <c r="N2607" t="s">
        <v>9362</v>
      </c>
      <c r="O2607" t="s">
        <v>3346</v>
      </c>
      <c r="P2607" t="s">
        <v>3346</v>
      </c>
      <c r="Q2607" t="s">
        <v>3346</v>
      </c>
    </row>
    <row r="2608" spans="1:17" x14ac:dyDescent="0.25">
      <c r="A2608" t="s">
        <v>8196</v>
      </c>
      <c r="B2608" t="s">
        <v>8197</v>
      </c>
      <c r="C2608" t="s">
        <v>8398</v>
      </c>
      <c r="D2608" t="s">
        <v>8399</v>
      </c>
      <c r="E2608">
        <v>1502168</v>
      </c>
      <c r="F2608" t="s">
        <v>9377</v>
      </c>
      <c r="G2608" t="s">
        <v>9378</v>
      </c>
      <c r="H2608" t="s">
        <v>9379</v>
      </c>
      <c r="I2608" t="s">
        <v>9393</v>
      </c>
      <c r="J2608" t="s">
        <v>9394</v>
      </c>
      <c r="K2608" t="s">
        <v>110</v>
      </c>
      <c r="L2608" t="s">
        <v>3346</v>
      </c>
      <c r="M2608" t="s">
        <v>3344</v>
      </c>
      <c r="N2608" t="s">
        <v>9362</v>
      </c>
      <c r="O2608" t="s">
        <v>3346</v>
      </c>
      <c r="P2608" t="s">
        <v>3346</v>
      </c>
      <c r="Q2608" t="s">
        <v>3346</v>
      </c>
    </row>
    <row r="2609" spans="1:17" x14ac:dyDescent="0.25">
      <c r="A2609" t="s">
        <v>8196</v>
      </c>
      <c r="B2609" t="s">
        <v>8197</v>
      </c>
      <c r="C2609" t="s">
        <v>8398</v>
      </c>
      <c r="D2609" t="s">
        <v>8399</v>
      </c>
      <c r="E2609">
        <v>1502168</v>
      </c>
      <c r="F2609" t="s">
        <v>9377</v>
      </c>
      <c r="G2609" t="s">
        <v>9378</v>
      </c>
      <c r="H2609" t="s">
        <v>9379</v>
      </c>
      <c r="I2609" t="s">
        <v>9395</v>
      </c>
      <c r="J2609" t="s">
        <v>9396</v>
      </c>
      <c r="K2609" t="s">
        <v>110</v>
      </c>
      <c r="L2609" t="s">
        <v>3346</v>
      </c>
      <c r="M2609" t="s">
        <v>3344</v>
      </c>
      <c r="N2609" t="s">
        <v>9362</v>
      </c>
      <c r="O2609" t="s">
        <v>3346</v>
      </c>
      <c r="P2609" t="s">
        <v>3346</v>
      </c>
      <c r="Q2609" t="s">
        <v>3346</v>
      </c>
    </row>
    <row r="2610" spans="1:17" x14ac:dyDescent="0.25">
      <c r="A2610" t="s">
        <v>8196</v>
      </c>
      <c r="B2610" t="s">
        <v>8197</v>
      </c>
      <c r="C2610" t="s">
        <v>8398</v>
      </c>
      <c r="D2610" t="s">
        <v>8399</v>
      </c>
      <c r="E2610">
        <v>1502169</v>
      </c>
      <c r="F2610" t="s">
        <v>9397</v>
      </c>
      <c r="G2610" t="s">
        <v>9398</v>
      </c>
      <c r="H2610" t="s">
        <v>2503</v>
      </c>
      <c r="I2610" t="s">
        <v>9399</v>
      </c>
      <c r="J2610" t="s">
        <v>9400</v>
      </c>
      <c r="K2610" t="s">
        <v>110</v>
      </c>
      <c r="L2610" t="s">
        <v>3343</v>
      </c>
      <c r="M2610" t="s">
        <v>3344</v>
      </c>
      <c r="N2610" t="s">
        <v>9401</v>
      </c>
      <c r="O2610" t="s">
        <v>3346</v>
      </c>
      <c r="P2610" t="s">
        <v>3346</v>
      </c>
      <c r="Q2610" t="s">
        <v>3346</v>
      </c>
    </row>
    <row r="2611" spans="1:17" x14ac:dyDescent="0.25">
      <c r="A2611" t="s">
        <v>8196</v>
      </c>
      <c r="B2611" t="s">
        <v>8197</v>
      </c>
      <c r="C2611" t="s">
        <v>8398</v>
      </c>
      <c r="D2611" t="s">
        <v>8399</v>
      </c>
      <c r="E2611">
        <v>1502169</v>
      </c>
      <c r="F2611" t="s">
        <v>9397</v>
      </c>
      <c r="G2611" t="s">
        <v>9398</v>
      </c>
      <c r="H2611" t="s">
        <v>2503</v>
      </c>
      <c r="I2611" t="s">
        <v>9402</v>
      </c>
      <c r="J2611" t="s">
        <v>8496</v>
      </c>
      <c r="K2611" t="s">
        <v>110</v>
      </c>
      <c r="L2611" t="s">
        <v>3346</v>
      </c>
      <c r="M2611" t="s">
        <v>3344</v>
      </c>
      <c r="N2611" t="s">
        <v>9401</v>
      </c>
      <c r="O2611" t="s">
        <v>3346</v>
      </c>
      <c r="P2611" t="s">
        <v>3346</v>
      </c>
      <c r="Q2611" t="s">
        <v>3346</v>
      </c>
    </row>
    <row r="2612" spans="1:17" x14ac:dyDescent="0.25">
      <c r="A2612" t="s">
        <v>8196</v>
      </c>
      <c r="B2612" t="s">
        <v>8197</v>
      </c>
      <c r="C2612" t="s">
        <v>9403</v>
      </c>
      <c r="D2612" t="s">
        <v>9404</v>
      </c>
      <c r="E2612">
        <v>1504004</v>
      </c>
      <c r="F2612" t="s">
        <v>9405</v>
      </c>
      <c r="G2612" t="s">
        <v>9406</v>
      </c>
      <c r="H2612" t="s">
        <v>8202</v>
      </c>
      <c r="I2612" t="s">
        <v>9407</v>
      </c>
      <c r="J2612" t="s">
        <v>9408</v>
      </c>
      <c r="K2612" t="s">
        <v>110</v>
      </c>
      <c r="L2612" t="s">
        <v>3343</v>
      </c>
      <c r="M2612" t="s">
        <v>3344</v>
      </c>
      <c r="N2612" t="s">
        <v>4323</v>
      </c>
      <c r="O2612" t="s">
        <v>3346</v>
      </c>
      <c r="P2612" t="s">
        <v>3343</v>
      </c>
      <c r="Q2612" t="s">
        <v>3346</v>
      </c>
    </row>
    <row r="2613" spans="1:17" x14ac:dyDescent="0.25">
      <c r="A2613" t="s">
        <v>8196</v>
      </c>
      <c r="B2613" t="s">
        <v>8197</v>
      </c>
      <c r="C2613" t="s">
        <v>9403</v>
      </c>
      <c r="D2613" t="s">
        <v>9404</v>
      </c>
      <c r="E2613">
        <v>1504004</v>
      </c>
      <c r="F2613" t="s">
        <v>9405</v>
      </c>
      <c r="G2613" t="s">
        <v>9406</v>
      </c>
      <c r="H2613" t="s">
        <v>8202</v>
      </c>
      <c r="I2613" t="s">
        <v>9409</v>
      </c>
      <c r="J2613" t="s">
        <v>9410</v>
      </c>
      <c r="K2613" t="s">
        <v>7886</v>
      </c>
      <c r="L2613" t="s">
        <v>3346</v>
      </c>
      <c r="M2613" t="s">
        <v>3344</v>
      </c>
      <c r="N2613" t="s">
        <v>4323</v>
      </c>
      <c r="O2613" t="s">
        <v>3346</v>
      </c>
      <c r="P2613" t="s">
        <v>3343</v>
      </c>
      <c r="Q2613" t="s">
        <v>3346</v>
      </c>
    </row>
    <row r="2614" spans="1:17" x14ac:dyDescent="0.25">
      <c r="A2614" t="s">
        <v>8196</v>
      </c>
      <c r="B2614" t="s">
        <v>8197</v>
      </c>
      <c r="C2614" t="s">
        <v>9403</v>
      </c>
      <c r="D2614" t="s">
        <v>9404</v>
      </c>
      <c r="E2614">
        <v>1504005</v>
      </c>
      <c r="F2614" t="s">
        <v>9411</v>
      </c>
      <c r="G2614" t="s">
        <v>9412</v>
      </c>
      <c r="H2614" t="s">
        <v>8202</v>
      </c>
      <c r="I2614" t="s">
        <v>9413</v>
      </c>
      <c r="J2614" t="s">
        <v>9414</v>
      </c>
      <c r="K2614" t="s">
        <v>110</v>
      </c>
      <c r="L2614" t="s">
        <v>3343</v>
      </c>
      <c r="M2614" t="s">
        <v>3344</v>
      </c>
      <c r="N2614" t="s">
        <v>4323</v>
      </c>
      <c r="O2614" t="s">
        <v>3346</v>
      </c>
      <c r="P2614" t="s">
        <v>3343</v>
      </c>
      <c r="Q2614" t="s">
        <v>3346</v>
      </c>
    </row>
    <row r="2615" spans="1:17" x14ac:dyDescent="0.25">
      <c r="A2615" t="s">
        <v>8196</v>
      </c>
      <c r="B2615" t="s">
        <v>8197</v>
      </c>
      <c r="C2615" t="s">
        <v>9403</v>
      </c>
      <c r="D2615" t="s">
        <v>9404</v>
      </c>
      <c r="E2615">
        <v>1504005</v>
      </c>
      <c r="F2615" t="s">
        <v>9411</v>
      </c>
      <c r="G2615" t="s">
        <v>9412</v>
      </c>
      <c r="H2615" t="s">
        <v>8202</v>
      </c>
      <c r="I2615" t="s">
        <v>9415</v>
      </c>
      <c r="J2615" t="s">
        <v>9416</v>
      </c>
      <c r="K2615" t="s">
        <v>38</v>
      </c>
      <c r="L2615" t="s">
        <v>3346</v>
      </c>
      <c r="M2615" t="s">
        <v>3344</v>
      </c>
      <c r="N2615" t="s">
        <v>4323</v>
      </c>
      <c r="O2615" t="s">
        <v>3346</v>
      </c>
      <c r="P2615" t="s">
        <v>3343</v>
      </c>
      <c r="Q2615" t="s">
        <v>3346</v>
      </c>
    </row>
    <row r="2616" spans="1:17" x14ac:dyDescent="0.25">
      <c r="A2616" t="s">
        <v>8196</v>
      </c>
      <c r="B2616" t="s">
        <v>8197</v>
      </c>
      <c r="C2616" t="s">
        <v>9403</v>
      </c>
      <c r="D2616" t="s">
        <v>9404</v>
      </c>
      <c r="E2616">
        <v>1504006</v>
      </c>
      <c r="F2616" t="s">
        <v>9417</v>
      </c>
      <c r="G2616" t="s">
        <v>9418</v>
      </c>
      <c r="H2616" t="s">
        <v>8245</v>
      </c>
      <c r="I2616" t="s">
        <v>9419</v>
      </c>
      <c r="J2616" t="s">
        <v>9417</v>
      </c>
      <c r="K2616" t="s">
        <v>110</v>
      </c>
      <c r="L2616" t="s">
        <v>3343</v>
      </c>
      <c r="M2616" t="s">
        <v>3344</v>
      </c>
      <c r="N2616" t="s">
        <v>4323</v>
      </c>
      <c r="O2616" t="s">
        <v>3346</v>
      </c>
      <c r="P2616" t="s">
        <v>3343</v>
      </c>
      <c r="Q2616" t="s">
        <v>3346</v>
      </c>
    </row>
    <row r="2617" spans="1:17" x14ac:dyDescent="0.25">
      <c r="A2617" t="s">
        <v>8196</v>
      </c>
      <c r="B2617" t="s">
        <v>8197</v>
      </c>
      <c r="C2617" t="s">
        <v>9403</v>
      </c>
      <c r="D2617" t="s">
        <v>9404</v>
      </c>
      <c r="E2617">
        <v>1504006</v>
      </c>
      <c r="F2617" t="s">
        <v>9417</v>
      </c>
      <c r="G2617" t="s">
        <v>9418</v>
      </c>
      <c r="H2617" t="s">
        <v>8245</v>
      </c>
      <c r="I2617" t="s">
        <v>9420</v>
      </c>
      <c r="J2617" t="s">
        <v>9421</v>
      </c>
      <c r="K2617" t="s">
        <v>110</v>
      </c>
      <c r="L2617" t="s">
        <v>3346</v>
      </c>
      <c r="M2617" t="s">
        <v>3344</v>
      </c>
      <c r="N2617" t="s">
        <v>4323</v>
      </c>
      <c r="O2617" t="s">
        <v>3346</v>
      </c>
      <c r="P2617" t="s">
        <v>3343</v>
      </c>
      <c r="Q2617" t="s">
        <v>3346</v>
      </c>
    </row>
    <row r="2618" spans="1:17" x14ac:dyDescent="0.25">
      <c r="A2618" t="s">
        <v>8196</v>
      </c>
      <c r="B2618" t="s">
        <v>8197</v>
      </c>
      <c r="C2618" t="s">
        <v>9403</v>
      </c>
      <c r="D2618" t="s">
        <v>9404</v>
      </c>
      <c r="E2618">
        <v>1504006</v>
      </c>
      <c r="F2618" t="s">
        <v>9417</v>
      </c>
      <c r="G2618" t="s">
        <v>9418</v>
      </c>
      <c r="H2618" t="s">
        <v>8245</v>
      </c>
      <c r="I2618" t="s">
        <v>9422</v>
      </c>
      <c r="J2618" t="s">
        <v>9423</v>
      </c>
      <c r="K2618" t="s">
        <v>110</v>
      </c>
      <c r="L2618" t="s">
        <v>3346</v>
      </c>
      <c r="M2618" t="s">
        <v>3344</v>
      </c>
      <c r="N2618" t="s">
        <v>4323</v>
      </c>
      <c r="O2618" t="s">
        <v>3346</v>
      </c>
      <c r="P2618" t="s">
        <v>3343</v>
      </c>
      <c r="Q2618" t="s">
        <v>3346</v>
      </c>
    </row>
    <row r="2619" spans="1:17" x14ac:dyDescent="0.25">
      <c r="A2619" t="s">
        <v>8196</v>
      </c>
      <c r="B2619" t="s">
        <v>8197</v>
      </c>
      <c r="C2619" t="s">
        <v>9403</v>
      </c>
      <c r="D2619" t="s">
        <v>9404</v>
      </c>
      <c r="E2619">
        <v>1504006</v>
      </c>
      <c r="F2619" t="s">
        <v>9417</v>
      </c>
      <c r="G2619" t="s">
        <v>9418</v>
      </c>
      <c r="H2619" t="s">
        <v>8245</v>
      </c>
      <c r="I2619" t="s">
        <v>9424</v>
      </c>
      <c r="J2619" t="s">
        <v>9425</v>
      </c>
      <c r="K2619" t="s">
        <v>110</v>
      </c>
      <c r="L2619" t="s">
        <v>3346</v>
      </c>
      <c r="M2619" t="s">
        <v>3344</v>
      </c>
      <c r="N2619" t="s">
        <v>4323</v>
      </c>
      <c r="O2619" t="s">
        <v>3346</v>
      </c>
      <c r="P2619" t="s">
        <v>3343</v>
      </c>
      <c r="Q2619" t="s">
        <v>3346</v>
      </c>
    </row>
    <row r="2620" spans="1:17" x14ac:dyDescent="0.25">
      <c r="A2620" t="s">
        <v>8196</v>
      </c>
      <c r="B2620" t="s">
        <v>8197</v>
      </c>
      <c r="C2620" t="s">
        <v>9403</v>
      </c>
      <c r="D2620" t="s">
        <v>9404</v>
      </c>
      <c r="E2620">
        <v>1504006</v>
      </c>
      <c r="F2620" t="s">
        <v>9417</v>
      </c>
      <c r="G2620" t="s">
        <v>9418</v>
      </c>
      <c r="H2620" t="s">
        <v>8245</v>
      </c>
      <c r="I2620" t="s">
        <v>9426</v>
      </c>
      <c r="J2620" t="s">
        <v>9427</v>
      </c>
      <c r="K2620" t="s">
        <v>110</v>
      </c>
      <c r="L2620" t="s">
        <v>3346</v>
      </c>
      <c r="M2620" t="s">
        <v>3344</v>
      </c>
      <c r="N2620" t="s">
        <v>4323</v>
      </c>
      <c r="O2620" t="s">
        <v>3346</v>
      </c>
      <c r="P2620" t="s">
        <v>3343</v>
      </c>
      <c r="Q2620" t="s">
        <v>3346</v>
      </c>
    </row>
    <row r="2621" spans="1:17" x14ac:dyDescent="0.25">
      <c r="A2621" t="s">
        <v>8196</v>
      </c>
      <c r="B2621" t="s">
        <v>8197</v>
      </c>
      <c r="C2621" t="s">
        <v>9403</v>
      </c>
      <c r="D2621" t="s">
        <v>9404</v>
      </c>
      <c r="E2621">
        <v>1504007</v>
      </c>
      <c r="F2621" t="s">
        <v>102</v>
      </c>
      <c r="G2621" t="s">
        <v>5810</v>
      </c>
      <c r="H2621" t="s">
        <v>3350</v>
      </c>
      <c r="I2621" t="s">
        <v>9428</v>
      </c>
      <c r="J2621" t="s">
        <v>5812</v>
      </c>
      <c r="K2621" t="s">
        <v>110</v>
      </c>
      <c r="L2621" t="s">
        <v>3343</v>
      </c>
      <c r="M2621" t="s">
        <v>3344</v>
      </c>
      <c r="N2621" t="s">
        <v>4323</v>
      </c>
      <c r="O2621" t="s">
        <v>3346</v>
      </c>
      <c r="P2621" t="s">
        <v>3343</v>
      </c>
      <c r="Q2621" t="s">
        <v>3346</v>
      </c>
    </row>
    <row r="2622" spans="1:17" x14ac:dyDescent="0.25">
      <c r="A2622" t="s">
        <v>8196</v>
      </c>
      <c r="B2622" t="s">
        <v>8197</v>
      </c>
      <c r="C2622" t="s">
        <v>9403</v>
      </c>
      <c r="D2622" t="s">
        <v>9404</v>
      </c>
      <c r="E2622">
        <v>1504008</v>
      </c>
      <c r="F2622" t="s">
        <v>9429</v>
      </c>
      <c r="G2622" t="s">
        <v>9430</v>
      </c>
      <c r="H2622" t="s">
        <v>7857</v>
      </c>
      <c r="I2622" t="s">
        <v>9431</v>
      </c>
      <c r="J2622" t="s">
        <v>9432</v>
      </c>
      <c r="K2622" t="s">
        <v>110</v>
      </c>
      <c r="L2622" t="s">
        <v>3343</v>
      </c>
      <c r="M2622" t="s">
        <v>3344</v>
      </c>
      <c r="N2622" t="s">
        <v>4323</v>
      </c>
      <c r="O2622" t="s">
        <v>3346</v>
      </c>
      <c r="P2622" t="s">
        <v>3343</v>
      </c>
      <c r="Q2622" t="s">
        <v>3346</v>
      </c>
    </row>
    <row r="2623" spans="1:17" x14ac:dyDescent="0.25">
      <c r="A2623" t="s">
        <v>8196</v>
      </c>
      <c r="B2623" t="s">
        <v>8197</v>
      </c>
      <c r="C2623" t="s">
        <v>9403</v>
      </c>
      <c r="D2623" t="s">
        <v>9404</v>
      </c>
      <c r="E2623">
        <v>1504008</v>
      </c>
      <c r="F2623" t="s">
        <v>9429</v>
      </c>
      <c r="G2623" t="s">
        <v>9430</v>
      </c>
      <c r="H2623" t="s">
        <v>7857</v>
      </c>
      <c r="I2623" t="s">
        <v>9433</v>
      </c>
      <c r="J2623" t="s">
        <v>9434</v>
      </c>
      <c r="K2623" t="s">
        <v>110</v>
      </c>
      <c r="L2623" t="s">
        <v>3346</v>
      </c>
      <c r="M2623" t="s">
        <v>3344</v>
      </c>
      <c r="N2623" t="s">
        <v>4323</v>
      </c>
      <c r="O2623" t="s">
        <v>3346</v>
      </c>
      <c r="P2623" t="s">
        <v>3343</v>
      </c>
      <c r="Q2623" t="s">
        <v>3346</v>
      </c>
    </row>
    <row r="2624" spans="1:17" x14ac:dyDescent="0.25">
      <c r="A2624" t="s">
        <v>8196</v>
      </c>
      <c r="B2624" t="s">
        <v>8197</v>
      </c>
      <c r="C2624" t="s">
        <v>9403</v>
      </c>
      <c r="D2624" t="s">
        <v>9404</v>
      </c>
      <c r="E2624">
        <v>1504008</v>
      </c>
      <c r="F2624" t="s">
        <v>9429</v>
      </c>
      <c r="G2624" t="s">
        <v>9430</v>
      </c>
      <c r="H2624" t="s">
        <v>7857</v>
      </c>
      <c r="I2624" t="s">
        <v>9435</v>
      </c>
      <c r="J2624" t="s">
        <v>9436</v>
      </c>
      <c r="K2624" t="s">
        <v>110</v>
      </c>
      <c r="L2624" t="s">
        <v>3346</v>
      </c>
      <c r="M2624" t="s">
        <v>3344</v>
      </c>
      <c r="N2624" t="s">
        <v>4323</v>
      </c>
      <c r="O2624" t="s">
        <v>3346</v>
      </c>
      <c r="P2624" t="s">
        <v>3343</v>
      </c>
      <c r="Q2624" t="s">
        <v>3346</v>
      </c>
    </row>
    <row r="2625" spans="1:17" x14ac:dyDescent="0.25">
      <c r="A2625" t="s">
        <v>8196</v>
      </c>
      <c r="B2625" t="s">
        <v>8197</v>
      </c>
      <c r="C2625" t="s">
        <v>9403</v>
      </c>
      <c r="D2625" t="s">
        <v>9404</v>
      </c>
      <c r="E2625">
        <v>1504008</v>
      </c>
      <c r="F2625" t="s">
        <v>9429</v>
      </c>
      <c r="G2625" t="s">
        <v>9430</v>
      </c>
      <c r="H2625" t="s">
        <v>7857</v>
      </c>
      <c r="I2625" t="s">
        <v>9437</v>
      </c>
      <c r="J2625" t="s">
        <v>9438</v>
      </c>
      <c r="K2625" t="s">
        <v>110</v>
      </c>
      <c r="L2625" t="s">
        <v>3346</v>
      </c>
      <c r="M2625" t="s">
        <v>3344</v>
      </c>
      <c r="N2625" t="s">
        <v>4323</v>
      </c>
      <c r="O2625" t="s">
        <v>3346</v>
      </c>
      <c r="P2625" t="s">
        <v>3343</v>
      </c>
      <c r="Q2625" t="s">
        <v>3346</v>
      </c>
    </row>
    <row r="2626" spans="1:17" x14ac:dyDescent="0.25">
      <c r="A2626" t="s">
        <v>8196</v>
      </c>
      <c r="B2626" t="s">
        <v>8197</v>
      </c>
      <c r="C2626" t="s">
        <v>9403</v>
      </c>
      <c r="D2626" t="s">
        <v>9404</v>
      </c>
      <c r="E2626">
        <v>1504008</v>
      </c>
      <c r="F2626" t="s">
        <v>9429</v>
      </c>
      <c r="G2626" t="s">
        <v>9430</v>
      </c>
      <c r="H2626" t="s">
        <v>7857</v>
      </c>
      <c r="I2626" t="s">
        <v>9439</v>
      </c>
      <c r="J2626" t="s">
        <v>9440</v>
      </c>
      <c r="K2626" t="s">
        <v>110</v>
      </c>
      <c r="L2626" t="s">
        <v>3346</v>
      </c>
      <c r="M2626" t="s">
        <v>3344</v>
      </c>
      <c r="N2626" t="s">
        <v>4323</v>
      </c>
      <c r="O2626" t="s">
        <v>3346</v>
      </c>
      <c r="P2626" t="s">
        <v>3343</v>
      </c>
      <c r="Q2626" t="s">
        <v>3346</v>
      </c>
    </row>
    <row r="2627" spans="1:17" x14ac:dyDescent="0.25">
      <c r="A2627" t="s">
        <v>8196</v>
      </c>
      <c r="B2627" t="s">
        <v>8197</v>
      </c>
      <c r="C2627" t="s">
        <v>9403</v>
      </c>
      <c r="D2627" t="s">
        <v>9404</v>
      </c>
      <c r="E2627">
        <v>1504009</v>
      </c>
      <c r="F2627" t="s">
        <v>9441</v>
      </c>
      <c r="G2627" t="s">
        <v>9442</v>
      </c>
      <c r="H2627" t="s">
        <v>7857</v>
      </c>
      <c r="I2627" t="s">
        <v>9443</v>
      </c>
      <c r="J2627" t="s">
        <v>9444</v>
      </c>
      <c r="K2627" t="s">
        <v>110</v>
      </c>
      <c r="L2627" t="s">
        <v>3343</v>
      </c>
      <c r="M2627" t="s">
        <v>3344</v>
      </c>
      <c r="N2627" t="s">
        <v>4323</v>
      </c>
      <c r="O2627" t="s">
        <v>3346</v>
      </c>
      <c r="P2627" t="s">
        <v>3343</v>
      </c>
      <c r="Q2627" t="s">
        <v>3346</v>
      </c>
    </row>
    <row r="2628" spans="1:17" x14ac:dyDescent="0.25">
      <c r="A2628" t="s">
        <v>8196</v>
      </c>
      <c r="B2628" t="s">
        <v>8197</v>
      </c>
      <c r="C2628" t="s">
        <v>9403</v>
      </c>
      <c r="D2628" t="s">
        <v>9404</v>
      </c>
      <c r="E2628">
        <v>1504009</v>
      </c>
      <c r="F2628" t="s">
        <v>9441</v>
      </c>
      <c r="G2628" t="s">
        <v>9442</v>
      </c>
      <c r="H2628" t="s">
        <v>7857</v>
      </c>
      <c r="I2628" t="s">
        <v>9445</v>
      </c>
      <c r="J2628" t="s">
        <v>9446</v>
      </c>
      <c r="K2628" t="s">
        <v>110</v>
      </c>
      <c r="L2628" t="s">
        <v>3346</v>
      </c>
      <c r="M2628" t="s">
        <v>3344</v>
      </c>
      <c r="N2628" t="s">
        <v>4323</v>
      </c>
      <c r="O2628" t="s">
        <v>3346</v>
      </c>
      <c r="P2628" t="s">
        <v>3343</v>
      </c>
      <c r="Q2628" t="s">
        <v>3346</v>
      </c>
    </row>
    <row r="2629" spans="1:17" x14ac:dyDescent="0.25">
      <c r="A2629" t="s">
        <v>8196</v>
      </c>
      <c r="B2629" t="s">
        <v>8197</v>
      </c>
      <c r="C2629" t="s">
        <v>9403</v>
      </c>
      <c r="D2629" t="s">
        <v>9404</v>
      </c>
      <c r="E2629">
        <v>1504009</v>
      </c>
      <c r="F2629" t="s">
        <v>9441</v>
      </c>
      <c r="G2629" t="s">
        <v>9442</v>
      </c>
      <c r="H2629" t="s">
        <v>7857</v>
      </c>
      <c r="I2629" t="s">
        <v>9447</v>
      </c>
      <c r="J2629" t="s">
        <v>9448</v>
      </c>
      <c r="K2629" t="s">
        <v>110</v>
      </c>
      <c r="L2629" t="s">
        <v>3346</v>
      </c>
      <c r="M2629" t="s">
        <v>3344</v>
      </c>
      <c r="N2629" t="s">
        <v>4323</v>
      </c>
      <c r="O2629" t="s">
        <v>3346</v>
      </c>
      <c r="P2629" t="s">
        <v>3343</v>
      </c>
      <c r="Q2629" t="s">
        <v>3346</v>
      </c>
    </row>
    <row r="2630" spans="1:17" x14ac:dyDescent="0.25">
      <c r="A2630" t="s">
        <v>8196</v>
      </c>
      <c r="B2630" t="s">
        <v>8197</v>
      </c>
      <c r="C2630" t="s">
        <v>9403</v>
      </c>
      <c r="D2630" t="s">
        <v>9404</v>
      </c>
      <c r="E2630">
        <v>1504009</v>
      </c>
      <c r="F2630" t="s">
        <v>9441</v>
      </c>
      <c r="G2630" t="s">
        <v>9442</v>
      </c>
      <c r="H2630" t="s">
        <v>7857</v>
      </c>
      <c r="I2630" t="s">
        <v>9449</v>
      </c>
      <c r="J2630" t="s">
        <v>9450</v>
      </c>
      <c r="K2630" t="s">
        <v>110</v>
      </c>
      <c r="L2630" t="s">
        <v>3346</v>
      </c>
      <c r="M2630" t="s">
        <v>3344</v>
      </c>
      <c r="N2630" t="s">
        <v>4323</v>
      </c>
      <c r="O2630" t="s">
        <v>3346</v>
      </c>
      <c r="P2630" t="s">
        <v>3343</v>
      </c>
      <c r="Q2630" t="s">
        <v>3346</v>
      </c>
    </row>
    <row r="2631" spans="1:17" x14ac:dyDescent="0.25">
      <c r="A2631" t="s">
        <v>8196</v>
      </c>
      <c r="B2631" t="s">
        <v>8197</v>
      </c>
      <c r="C2631" t="s">
        <v>9403</v>
      </c>
      <c r="D2631" t="s">
        <v>9404</v>
      </c>
      <c r="E2631">
        <v>1504010</v>
      </c>
      <c r="F2631" t="s">
        <v>9451</v>
      </c>
      <c r="G2631" t="s">
        <v>5079</v>
      </c>
      <c r="H2631" t="s">
        <v>3350</v>
      </c>
      <c r="I2631" t="s">
        <v>9452</v>
      </c>
      <c r="J2631" t="s">
        <v>52</v>
      </c>
      <c r="K2631" t="s">
        <v>110</v>
      </c>
      <c r="L2631" t="s">
        <v>3343</v>
      </c>
      <c r="M2631" t="s">
        <v>3344</v>
      </c>
      <c r="N2631" t="s">
        <v>4323</v>
      </c>
      <c r="O2631" t="s">
        <v>3346</v>
      </c>
      <c r="P2631" t="s">
        <v>3343</v>
      </c>
      <c r="Q2631" t="s">
        <v>3346</v>
      </c>
    </row>
    <row r="2632" spans="1:17" x14ac:dyDescent="0.25">
      <c r="A2632" t="s">
        <v>8196</v>
      </c>
      <c r="B2632" t="s">
        <v>8197</v>
      </c>
      <c r="C2632" t="s">
        <v>9403</v>
      </c>
      <c r="D2632" t="s">
        <v>9404</v>
      </c>
      <c r="E2632">
        <v>1504010</v>
      </c>
      <c r="F2632" t="s">
        <v>9451</v>
      </c>
      <c r="G2632" t="s">
        <v>5079</v>
      </c>
      <c r="H2632" t="s">
        <v>3350</v>
      </c>
      <c r="I2632" t="s">
        <v>9453</v>
      </c>
      <c r="J2632" t="s">
        <v>9454</v>
      </c>
      <c r="K2632" t="s">
        <v>110</v>
      </c>
      <c r="L2632" t="s">
        <v>3346</v>
      </c>
      <c r="M2632" t="s">
        <v>3344</v>
      </c>
      <c r="N2632" t="s">
        <v>4323</v>
      </c>
      <c r="O2632" t="s">
        <v>3346</v>
      </c>
      <c r="P2632" t="s">
        <v>3343</v>
      </c>
      <c r="Q2632" t="s">
        <v>3346</v>
      </c>
    </row>
    <row r="2633" spans="1:17" x14ac:dyDescent="0.25">
      <c r="A2633" t="s">
        <v>8196</v>
      </c>
      <c r="B2633" t="s">
        <v>8197</v>
      </c>
      <c r="C2633" t="s">
        <v>9403</v>
      </c>
      <c r="D2633" t="s">
        <v>9404</v>
      </c>
      <c r="E2633">
        <v>1504011</v>
      </c>
      <c r="F2633" t="s">
        <v>9455</v>
      </c>
      <c r="G2633" t="s">
        <v>9456</v>
      </c>
      <c r="H2633" t="s">
        <v>7857</v>
      </c>
      <c r="I2633" t="s">
        <v>9457</v>
      </c>
      <c r="J2633" t="s">
        <v>9458</v>
      </c>
      <c r="K2633" t="s">
        <v>110</v>
      </c>
      <c r="L2633" t="s">
        <v>3343</v>
      </c>
      <c r="M2633" t="s">
        <v>3344</v>
      </c>
      <c r="N2633" t="s">
        <v>4323</v>
      </c>
      <c r="O2633" t="s">
        <v>3346</v>
      </c>
      <c r="P2633" t="s">
        <v>3343</v>
      </c>
      <c r="Q2633" t="s">
        <v>3346</v>
      </c>
    </row>
    <row r="2634" spans="1:17" x14ac:dyDescent="0.25">
      <c r="A2634" t="s">
        <v>8196</v>
      </c>
      <c r="B2634" t="s">
        <v>8197</v>
      </c>
      <c r="C2634" t="s">
        <v>9403</v>
      </c>
      <c r="D2634" t="s">
        <v>9404</v>
      </c>
      <c r="E2634">
        <v>1504011</v>
      </c>
      <c r="F2634" t="s">
        <v>9455</v>
      </c>
      <c r="G2634" t="s">
        <v>9456</v>
      </c>
      <c r="H2634" t="s">
        <v>7857</v>
      </c>
      <c r="I2634" t="s">
        <v>9459</v>
      </c>
      <c r="J2634" t="s">
        <v>9460</v>
      </c>
      <c r="K2634" t="s">
        <v>110</v>
      </c>
      <c r="L2634" t="s">
        <v>3346</v>
      </c>
      <c r="M2634" t="s">
        <v>3344</v>
      </c>
      <c r="N2634" t="s">
        <v>4323</v>
      </c>
      <c r="O2634" t="s">
        <v>3346</v>
      </c>
      <c r="P2634" t="s">
        <v>3343</v>
      </c>
      <c r="Q2634" t="s">
        <v>3346</v>
      </c>
    </row>
    <row r="2635" spans="1:17" x14ac:dyDescent="0.25">
      <c r="A2635" t="s">
        <v>8196</v>
      </c>
      <c r="B2635" t="s">
        <v>8197</v>
      </c>
      <c r="C2635" t="s">
        <v>9403</v>
      </c>
      <c r="D2635" t="s">
        <v>9404</v>
      </c>
      <c r="E2635">
        <v>1504011</v>
      </c>
      <c r="F2635" t="s">
        <v>9455</v>
      </c>
      <c r="G2635" t="s">
        <v>9456</v>
      </c>
      <c r="H2635" t="s">
        <v>7857</v>
      </c>
      <c r="I2635" t="s">
        <v>9461</v>
      </c>
      <c r="J2635" t="s">
        <v>9462</v>
      </c>
      <c r="K2635" t="s">
        <v>110</v>
      </c>
      <c r="L2635" t="s">
        <v>3346</v>
      </c>
      <c r="M2635" t="s">
        <v>3344</v>
      </c>
      <c r="N2635" t="s">
        <v>4323</v>
      </c>
      <c r="O2635" t="s">
        <v>3346</v>
      </c>
      <c r="P2635" t="s">
        <v>3343</v>
      </c>
      <c r="Q2635" t="s">
        <v>3346</v>
      </c>
    </row>
    <row r="2636" spans="1:17" x14ac:dyDescent="0.25">
      <c r="A2636" t="s">
        <v>8196</v>
      </c>
      <c r="B2636" t="s">
        <v>8197</v>
      </c>
      <c r="C2636" t="s">
        <v>9403</v>
      </c>
      <c r="D2636" t="s">
        <v>9404</v>
      </c>
      <c r="E2636">
        <v>1504011</v>
      </c>
      <c r="F2636" t="s">
        <v>9455</v>
      </c>
      <c r="G2636" t="s">
        <v>9456</v>
      </c>
      <c r="H2636" t="s">
        <v>7857</v>
      </c>
      <c r="I2636" t="s">
        <v>9463</v>
      </c>
      <c r="J2636" t="s">
        <v>9464</v>
      </c>
      <c r="K2636" t="s">
        <v>110</v>
      </c>
      <c r="L2636" t="s">
        <v>3346</v>
      </c>
      <c r="M2636" t="s">
        <v>3344</v>
      </c>
      <c r="N2636" t="s">
        <v>4323</v>
      </c>
      <c r="O2636" t="s">
        <v>3346</v>
      </c>
      <c r="P2636" t="s">
        <v>3343</v>
      </c>
      <c r="Q2636" t="s">
        <v>3346</v>
      </c>
    </row>
    <row r="2637" spans="1:17" x14ac:dyDescent="0.25">
      <c r="A2637" t="s">
        <v>8196</v>
      </c>
      <c r="B2637" t="s">
        <v>8197</v>
      </c>
      <c r="C2637" t="s">
        <v>9403</v>
      </c>
      <c r="D2637" t="s">
        <v>9404</v>
      </c>
      <c r="E2637">
        <v>1504011</v>
      </c>
      <c r="F2637" t="s">
        <v>9455</v>
      </c>
      <c r="G2637" t="s">
        <v>9456</v>
      </c>
      <c r="H2637" t="s">
        <v>7857</v>
      </c>
      <c r="I2637" t="s">
        <v>9465</v>
      </c>
      <c r="J2637" t="s">
        <v>9466</v>
      </c>
      <c r="K2637" t="s">
        <v>110</v>
      </c>
      <c r="L2637" t="s">
        <v>3346</v>
      </c>
      <c r="M2637" t="s">
        <v>3344</v>
      </c>
      <c r="N2637" t="s">
        <v>4323</v>
      </c>
      <c r="O2637" t="s">
        <v>3346</v>
      </c>
      <c r="P2637" t="s">
        <v>3343</v>
      </c>
      <c r="Q2637" t="s">
        <v>3346</v>
      </c>
    </row>
    <row r="2638" spans="1:17" x14ac:dyDescent="0.25">
      <c r="A2638" t="s">
        <v>8196</v>
      </c>
      <c r="B2638" t="s">
        <v>8197</v>
      </c>
      <c r="C2638" t="s">
        <v>9403</v>
      </c>
      <c r="D2638" t="s">
        <v>9404</v>
      </c>
      <c r="E2638">
        <v>1504012</v>
      </c>
      <c r="F2638" t="s">
        <v>9467</v>
      </c>
      <c r="G2638" t="s">
        <v>9468</v>
      </c>
      <c r="H2638" t="s">
        <v>7857</v>
      </c>
      <c r="I2638" t="s">
        <v>9469</v>
      </c>
      <c r="J2638" t="s">
        <v>9467</v>
      </c>
      <c r="K2638" t="s">
        <v>110</v>
      </c>
      <c r="L2638" t="s">
        <v>3343</v>
      </c>
      <c r="M2638" t="s">
        <v>3344</v>
      </c>
      <c r="N2638" t="s">
        <v>4323</v>
      </c>
      <c r="O2638" t="s">
        <v>3346</v>
      </c>
      <c r="P2638" t="s">
        <v>3343</v>
      </c>
      <c r="Q2638" t="s">
        <v>3346</v>
      </c>
    </row>
    <row r="2639" spans="1:17" x14ac:dyDescent="0.25">
      <c r="A2639" t="s">
        <v>8196</v>
      </c>
      <c r="B2639" t="s">
        <v>8197</v>
      </c>
      <c r="C2639" t="s">
        <v>9403</v>
      </c>
      <c r="D2639" t="s">
        <v>9404</v>
      </c>
      <c r="E2639">
        <v>1504012</v>
      </c>
      <c r="F2639" t="s">
        <v>9467</v>
      </c>
      <c r="G2639" t="s">
        <v>9468</v>
      </c>
      <c r="H2639" t="s">
        <v>7857</v>
      </c>
      <c r="I2639" t="s">
        <v>9470</v>
      </c>
      <c r="J2639" t="s">
        <v>9471</v>
      </c>
      <c r="K2639" t="s">
        <v>110</v>
      </c>
      <c r="L2639" t="s">
        <v>3346</v>
      </c>
      <c r="M2639" t="s">
        <v>3344</v>
      </c>
      <c r="N2639" t="s">
        <v>4323</v>
      </c>
      <c r="O2639" t="s">
        <v>3346</v>
      </c>
      <c r="P2639" t="s">
        <v>3343</v>
      </c>
      <c r="Q2639" t="s">
        <v>3346</v>
      </c>
    </row>
    <row r="2640" spans="1:17" x14ac:dyDescent="0.25">
      <c r="A2640" t="s">
        <v>8196</v>
      </c>
      <c r="B2640" t="s">
        <v>8197</v>
      </c>
      <c r="C2640" t="s">
        <v>9403</v>
      </c>
      <c r="D2640" t="s">
        <v>9404</v>
      </c>
      <c r="E2640">
        <v>1504012</v>
      </c>
      <c r="F2640" t="s">
        <v>9467</v>
      </c>
      <c r="G2640" t="s">
        <v>9468</v>
      </c>
      <c r="H2640" t="s">
        <v>7857</v>
      </c>
      <c r="I2640" t="s">
        <v>9472</v>
      </c>
      <c r="J2640" t="s">
        <v>9473</v>
      </c>
      <c r="K2640" t="s">
        <v>110</v>
      </c>
      <c r="L2640" t="s">
        <v>3346</v>
      </c>
      <c r="M2640" t="s">
        <v>3344</v>
      </c>
      <c r="N2640" t="s">
        <v>4323</v>
      </c>
      <c r="O2640" t="s">
        <v>3346</v>
      </c>
      <c r="P2640" t="s">
        <v>3343</v>
      </c>
      <c r="Q2640" t="s">
        <v>3346</v>
      </c>
    </row>
    <row r="2641" spans="1:17" x14ac:dyDescent="0.25">
      <c r="A2641" t="s">
        <v>8196</v>
      </c>
      <c r="B2641" t="s">
        <v>8197</v>
      </c>
      <c r="C2641" t="s">
        <v>9403</v>
      </c>
      <c r="D2641" t="s">
        <v>9404</v>
      </c>
      <c r="E2641">
        <v>1504012</v>
      </c>
      <c r="F2641" t="s">
        <v>9467</v>
      </c>
      <c r="G2641" t="s">
        <v>9468</v>
      </c>
      <c r="H2641" t="s">
        <v>7857</v>
      </c>
      <c r="I2641" t="s">
        <v>9474</v>
      </c>
      <c r="J2641" t="s">
        <v>9475</v>
      </c>
      <c r="K2641" t="s">
        <v>110</v>
      </c>
      <c r="L2641" t="s">
        <v>3346</v>
      </c>
      <c r="M2641" t="s">
        <v>3344</v>
      </c>
      <c r="N2641" t="s">
        <v>4323</v>
      </c>
      <c r="O2641" t="s">
        <v>3346</v>
      </c>
      <c r="P2641" t="s">
        <v>3343</v>
      </c>
      <c r="Q2641" t="s">
        <v>3346</v>
      </c>
    </row>
    <row r="2642" spans="1:17" x14ac:dyDescent="0.25">
      <c r="A2642" t="s">
        <v>8196</v>
      </c>
      <c r="B2642" t="s">
        <v>8197</v>
      </c>
      <c r="C2642" t="s">
        <v>9403</v>
      </c>
      <c r="D2642" t="s">
        <v>9404</v>
      </c>
      <c r="E2642">
        <v>1504013</v>
      </c>
      <c r="F2642" t="s">
        <v>9476</v>
      </c>
      <c r="G2642" t="s">
        <v>9477</v>
      </c>
      <c r="H2642" t="s">
        <v>3350</v>
      </c>
      <c r="I2642" t="s">
        <v>9478</v>
      </c>
      <c r="J2642" t="s">
        <v>461</v>
      </c>
      <c r="K2642" t="s">
        <v>110</v>
      </c>
      <c r="L2642" t="s">
        <v>3343</v>
      </c>
      <c r="M2642" t="s">
        <v>3344</v>
      </c>
      <c r="N2642" t="s">
        <v>4323</v>
      </c>
      <c r="O2642" t="s">
        <v>3346</v>
      </c>
      <c r="P2642" t="s">
        <v>3343</v>
      </c>
      <c r="Q2642" t="s">
        <v>3346</v>
      </c>
    </row>
    <row r="2643" spans="1:17" x14ac:dyDescent="0.25">
      <c r="A2643" t="s">
        <v>8196</v>
      </c>
      <c r="B2643" t="s">
        <v>8197</v>
      </c>
      <c r="C2643" t="s">
        <v>9403</v>
      </c>
      <c r="D2643" t="s">
        <v>9404</v>
      </c>
      <c r="E2643">
        <v>1504014</v>
      </c>
      <c r="F2643" t="s">
        <v>9479</v>
      </c>
      <c r="G2643" t="s">
        <v>9480</v>
      </c>
      <c r="H2643" t="s">
        <v>7857</v>
      </c>
      <c r="I2643" t="s">
        <v>9481</v>
      </c>
      <c r="J2643" t="s">
        <v>9479</v>
      </c>
      <c r="K2643" t="s">
        <v>110</v>
      </c>
      <c r="L2643" t="s">
        <v>3343</v>
      </c>
      <c r="M2643" t="s">
        <v>3344</v>
      </c>
      <c r="N2643" t="s">
        <v>4323</v>
      </c>
      <c r="O2643" t="s">
        <v>3346</v>
      </c>
      <c r="P2643" t="s">
        <v>3343</v>
      </c>
      <c r="Q2643" t="s">
        <v>3346</v>
      </c>
    </row>
    <row r="2644" spans="1:17" x14ac:dyDescent="0.25">
      <c r="A2644" t="s">
        <v>8196</v>
      </c>
      <c r="B2644" t="s">
        <v>8197</v>
      </c>
      <c r="C2644" t="s">
        <v>9403</v>
      </c>
      <c r="D2644" t="s">
        <v>9404</v>
      </c>
      <c r="E2644">
        <v>1504014</v>
      </c>
      <c r="F2644" t="s">
        <v>9479</v>
      </c>
      <c r="G2644" t="s">
        <v>9480</v>
      </c>
      <c r="H2644" t="s">
        <v>7857</v>
      </c>
      <c r="I2644" t="s">
        <v>9482</v>
      </c>
      <c r="J2644" t="s">
        <v>9483</v>
      </c>
      <c r="K2644" t="s">
        <v>110</v>
      </c>
      <c r="L2644" t="s">
        <v>3346</v>
      </c>
      <c r="M2644" t="s">
        <v>3344</v>
      </c>
      <c r="N2644" t="s">
        <v>4323</v>
      </c>
      <c r="O2644" t="s">
        <v>3346</v>
      </c>
      <c r="P2644" t="s">
        <v>3343</v>
      </c>
      <c r="Q2644" t="s">
        <v>3346</v>
      </c>
    </row>
    <row r="2645" spans="1:17" x14ac:dyDescent="0.25">
      <c r="A2645" t="s">
        <v>8196</v>
      </c>
      <c r="B2645" t="s">
        <v>8197</v>
      </c>
      <c r="C2645" t="s">
        <v>9403</v>
      </c>
      <c r="D2645" t="s">
        <v>9404</v>
      </c>
      <c r="E2645">
        <v>1504014</v>
      </c>
      <c r="F2645" t="s">
        <v>9479</v>
      </c>
      <c r="G2645" t="s">
        <v>9480</v>
      </c>
      <c r="H2645" t="s">
        <v>7857</v>
      </c>
      <c r="I2645" t="s">
        <v>9484</v>
      </c>
      <c r="J2645" t="s">
        <v>9485</v>
      </c>
      <c r="K2645" t="s">
        <v>110</v>
      </c>
      <c r="L2645" t="s">
        <v>3346</v>
      </c>
      <c r="M2645" t="s">
        <v>3344</v>
      </c>
      <c r="N2645" t="s">
        <v>4323</v>
      </c>
      <c r="O2645" t="s">
        <v>3346</v>
      </c>
      <c r="P2645" t="s">
        <v>3343</v>
      </c>
      <c r="Q2645" t="s">
        <v>3346</v>
      </c>
    </row>
    <row r="2646" spans="1:17" x14ac:dyDescent="0.25">
      <c r="A2646" t="s">
        <v>8196</v>
      </c>
      <c r="B2646" t="s">
        <v>8197</v>
      </c>
      <c r="C2646" t="s">
        <v>9403</v>
      </c>
      <c r="D2646" t="s">
        <v>9404</v>
      </c>
      <c r="E2646">
        <v>1504014</v>
      </c>
      <c r="F2646" t="s">
        <v>9479</v>
      </c>
      <c r="G2646" t="s">
        <v>9480</v>
      </c>
      <c r="H2646" t="s">
        <v>7857</v>
      </c>
      <c r="I2646" t="s">
        <v>9486</v>
      </c>
      <c r="J2646" t="s">
        <v>9487</v>
      </c>
      <c r="K2646" t="s">
        <v>110</v>
      </c>
      <c r="L2646" t="s">
        <v>3346</v>
      </c>
      <c r="M2646" t="s">
        <v>3344</v>
      </c>
      <c r="N2646" t="s">
        <v>4323</v>
      </c>
      <c r="O2646" t="s">
        <v>3346</v>
      </c>
      <c r="P2646" t="s">
        <v>3343</v>
      </c>
      <c r="Q2646" t="s">
        <v>3346</v>
      </c>
    </row>
    <row r="2647" spans="1:17" x14ac:dyDescent="0.25">
      <c r="A2647" t="s">
        <v>8196</v>
      </c>
      <c r="B2647" t="s">
        <v>8197</v>
      </c>
      <c r="C2647" t="s">
        <v>9403</v>
      </c>
      <c r="D2647" t="s">
        <v>9404</v>
      </c>
      <c r="E2647">
        <v>1504014</v>
      </c>
      <c r="F2647" t="s">
        <v>9479</v>
      </c>
      <c r="G2647" t="s">
        <v>9480</v>
      </c>
      <c r="H2647" t="s">
        <v>7857</v>
      </c>
      <c r="I2647" t="s">
        <v>9488</v>
      </c>
      <c r="J2647" t="s">
        <v>9489</v>
      </c>
      <c r="K2647" t="s">
        <v>110</v>
      </c>
      <c r="L2647" t="s">
        <v>3346</v>
      </c>
      <c r="M2647" t="s">
        <v>3344</v>
      </c>
      <c r="N2647" t="s">
        <v>4323</v>
      </c>
      <c r="O2647" t="s">
        <v>3346</v>
      </c>
      <c r="P2647" t="s">
        <v>3343</v>
      </c>
      <c r="Q2647" t="s">
        <v>3346</v>
      </c>
    </row>
    <row r="2648" spans="1:17" x14ac:dyDescent="0.25">
      <c r="A2648" t="s">
        <v>8196</v>
      </c>
      <c r="B2648" t="s">
        <v>8197</v>
      </c>
      <c r="C2648" t="s">
        <v>9403</v>
      </c>
      <c r="D2648" t="s">
        <v>9404</v>
      </c>
      <c r="E2648">
        <v>1504015</v>
      </c>
      <c r="F2648" t="s">
        <v>8348</v>
      </c>
      <c r="G2648" t="s">
        <v>9490</v>
      </c>
      <c r="H2648" t="s">
        <v>7857</v>
      </c>
      <c r="I2648" t="s">
        <v>9491</v>
      </c>
      <c r="J2648" t="s">
        <v>9492</v>
      </c>
      <c r="K2648" t="s">
        <v>110</v>
      </c>
      <c r="L2648" t="s">
        <v>3343</v>
      </c>
      <c r="M2648" t="s">
        <v>3344</v>
      </c>
      <c r="N2648" t="s">
        <v>4323</v>
      </c>
      <c r="O2648" t="s">
        <v>3346</v>
      </c>
      <c r="P2648" t="s">
        <v>3343</v>
      </c>
      <c r="Q2648" t="s">
        <v>3346</v>
      </c>
    </row>
    <row r="2649" spans="1:17" x14ac:dyDescent="0.25">
      <c r="A2649" t="s">
        <v>8196</v>
      </c>
      <c r="B2649" t="s">
        <v>8197</v>
      </c>
      <c r="C2649" t="s">
        <v>9403</v>
      </c>
      <c r="D2649" t="s">
        <v>9404</v>
      </c>
      <c r="E2649">
        <v>1504015</v>
      </c>
      <c r="F2649" t="s">
        <v>8348</v>
      </c>
      <c r="G2649" t="s">
        <v>9490</v>
      </c>
      <c r="H2649" t="s">
        <v>7857</v>
      </c>
      <c r="I2649" t="s">
        <v>9493</v>
      </c>
      <c r="J2649" t="s">
        <v>9494</v>
      </c>
      <c r="K2649" t="s">
        <v>110</v>
      </c>
      <c r="L2649" t="s">
        <v>3346</v>
      </c>
      <c r="M2649" t="s">
        <v>3344</v>
      </c>
      <c r="N2649" t="s">
        <v>4323</v>
      </c>
      <c r="O2649" t="s">
        <v>3346</v>
      </c>
      <c r="P2649" t="s">
        <v>3343</v>
      </c>
      <c r="Q2649" t="s">
        <v>3346</v>
      </c>
    </row>
    <row r="2650" spans="1:17" x14ac:dyDescent="0.25">
      <c r="A2650" t="s">
        <v>8196</v>
      </c>
      <c r="B2650" t="s">
        <v>8197</v>
      </c>
      <c r="C2650" t="s">
        <v>9403</v>
      </c>
      <c r="D2650" t="s">
        <v>9404</v>
      </c>
      <c r="E2650">
        <v>1504015</v>
      </c>
      <c r="F2650" t="s">
        <v>8348</v>
      </c>
      <c r="G2650" t="s">
        <v>9490</v>
      </c>
      <c r="H2650" t="s">
        <v>7857</v>
      </c>
      <c r="I2650" t="s">
        <v>9495</v>
      </c>
      <c r="J2650" t="s">
        <v>9496</v>
      </c>
      <c r="K2650" t="s">
        <v>110</v>
      </c>
      <c r="L2650" t="s">
        <v>3346</v>
      </c>
      <c r="M2650" t="s">
        <v>3344</v>
      </c>
      <c r="N2650" t="s">
        <v>4323</v>
      </c>
      <c r="O2650" t="s">
        <v>3346</v>
      </c>
      <c r="P2650" t="s">
        <v>3343</v>
      </c>
      <c r="Q2650" t="s">
        <v>3346</v>
      </c>
    </row>
    <row r="2651" spans="1:17" x14ac:dyDescent="0.25">
      <c r="A2651" t="s">
        <v>8196</v>
      </c>
      <c r="B2651" t="s">
        <v>8197</v>
      </c>
      <c r="C2651" t="s">
        <v>9403</v>
      </c>
      <c r="D2651" t="s">
        <v>9404</v>
      </c>
      <c r="E2651">
        <v>1504015</v>
      </c>
      <c r="F2651" t="s">
        <v>8348</v>
      </c>
      <c r="G2651" t="s">
        <v>9490</v>
      </c>
      <c r="H2651" t="s">
        <v>7857</v>
      </c>
      <c r="I2651" t="s">
        <v>9497</v>
      </c>
      <c r="J2651" t="s">
        <v>9498</v>
      </c>
      <c r="K2651" t="s">
        <v>110</v>
      </c>
      <c r="L2651" t="s">
        <v>3346</v>
      </c>
      <c r="M2651" t="s">
        <v>3344</v>
      </c>
      <c r="N2651" t="s">
        <v>4323</v>
      </c>
      <c r="O2651" t="s">
        <v>3346</v>
      </c>
      <c r="P2651" t="s">
        <v>3343</v>
      </c>
      <c r="Q2651" t="s">
        <v>3346</v>
      </c>
    </row>
    <row r="2652" spans="1:17" x14ac:dyDescent="0.25">
      <c r="A2652" t="s">
        <v>8196</v>
      </c>
      <c r="B2652" t="s">
        <v>8197</v>
      </c>
      <c r="C2652" t="s">
        <v>9403</v>
      </c>
      <c r="D2652" t="s">
        <v>9404</v>
      </c>
      <c r="E2652">
        <v>1504016</v>
      </c>
      <c r="F2652" t="s">
        <v>9499</v>
      </c>
      <c r="G2652" t="s">
        <v>9500</v>
      </c>
      <c r="H2652" t="s">
        <v>7857</v>
      </c>
      <c r="I2652" t="s">
        <v>9501</v>
      </c>
      <c r="J2652" t="s">
        <v>9499</v>
      </c>
      <c r="K2652" t="s">
        <v>110</v>
      </c>
      <c r="L2652" t="s">
        <v>3343</v>
      </c>
      <c r="M2652" t="s">
        <v>3344</v>
      </c>
      <c r="N2652" t="s">
        <v>4323</v>
      </c>
      <c r="O2652" t="s">
        <v>3346</v>
      </c>
      <c r="P2652" t="s">
        <v>3343</v>
      </c>
      <c r="Q2652" t="s">
        <v>3346</v>
      </c>
    </row>
    <row r="2653" spans="1:17" x14ac:dyDescent="0.25">
      <c r="A2653" t="s">
        <v>8196</v>
      </c>
      <c r="B2653" t="s">
        <v>8197</v>
      </c>
      <c r="C2653" t="s">
        <v>9403</v>
      </c>
      <c r="D2653" t="s">
        <v>9404</v>
      </c>
      <c r="E2653">
        <v>1504016</v>
      </c>
      <c r="F2653" t="s">
        <v>9499</v>
      </c>
      <c r="G2653" t="s">
        <v>9500</v>
      </c>
      <c r="H2653" t="s">
        <v>7857</v>
      </c>
      <c r="I2653" t="s">
        <v>9502</v>
      </c>
      <c r="J2653" t="s">
        <v>9503</v>
      </c>
      <c r="K2653" t="s">
        <v>110</v>
      </c>
      <c r="L2653" t="s">
        <v>3346</v>
      </c>
      <c r="M2653" t="s">
        <v>3344</v>
      </c>
      <c r="N2653" t="s">
        <v>4323</v>
      </c>
      <c r="O2653" t="s">
        <v>3346</v>
      </c>
      <c r="P2653" t="s">
        <v>3343</v>
      </c>
      <c r="Q2653" t="s">
        <v>3346</v>
      </c>
    </row>
    <row r="2654" spans="1:17" x14ac:dyDescent="0.25">
      <c r="A2654" t="s">
        <v>8196</v>
      </c>
      <c r="B2654" t="s">
        <v>8197</v>
      </c>
      <c r="C2654" t="s">
        <v>9403</v>
      </c>
      <c r="D2654" t="s">
        <v>9404</v>
      </c>
      <c r="E2654">
        <v>1504016</v>
      </c>
      <c r="F2654" t="s">
        <v>9499</v>
      </c>
      <c r="G2654" t="s">
        <v>9500</v>
      </c>
      <c r="H2654" t="s">
        <v>7857</v>
      </c>
      <c r="I2654" t="s">
        <v>9504</v>
      </c>
      <c r="J2654" t="s">
        <v>9505</v>
      </c>
      <c r="K2654" t="s">
        <v>110</v>
      </c>
      <c r="L2654" t="s">
        <v>3346</v>
      </c>
      <c r="M2654" t="s">
        <v>3344</v>
      </c>
      <c r="N2654" t="s">
        <v>4323</v>
      </c>
      <c r="O2654" t="s">
        <v>3346</v>
      </c>
      <c r="P2654" t="s">
        <v>3343</v>
      </c>
      <c r="Q2654" t="s">
        <v>3346</v>
      </c>
    </row>
    <row r="2655" spans="1:17" x14ac:dyDescent="0.25">
      <c r="A2655" t="s">
        <v>8196</v>
      </c>
      <c r="B2655" t="s">
        <v>8197</v>
      </c>
      <c r="C2655" t="s">
        <v>9403</v>
      </c>
      <c r="D2655" t="s">
        <v>9404</v>
      </c>
      <c r="E2655">
        <v>1504016</v>
      </c>
      <c r="F2655" t="s">
        <v>9499</v>
      </c>
      <c r="G2655" t="s">
        <v>9500</v>
      </c>
      <c r="H2655" t="s">
        <v>7857</v>
      </c>
      <c r="I2655" t="s">
        <v>9506</v>
      </c>
      <c r="J2655" t="s">
        <v>9507</v>
      </c>
      <c r="K2655" t="s">
        <v>110</v>
      </c>
      <c r="L2655" t="s">
        <v>3346</v>
      </c>
      <c r="M2655" t="s">
        <v>3344</v>
      </c>
      <c r="N2655" t="s">
        <v>4323</v>
      </c>
      <c r="O2655" t="s">
        <v>3346</v>
      </c>
      <c r="P2655" t="s">
        <v>3343</v>
      </c>
      <c r="Q2655" t="s">
        <v>3346</v>
      </c>
    </row>
    <row r="2656" spans="1:17" x14ac:dyDescent="0.25">
      <c r="A2656" t="s">
        <v>8196</v>
      </c>
      <c r="B2656" t="s">
        <v>8197</v>
      </c>
      <c r="C2656" t="s">
        <v>9403</v>
      </c>
      <c r="D2656" t="s">
        <v>9404</v>
      </c>
      <c r="E2656">
        <v>1504016</v>
      </c>
      <c r="F2656" t="s">
        <v>9499</v>
      </c>
      <c r="G2656" t="s">
        <v>9500</v>
      </c>
      <c r="H2656" t="s">
        <v>7857</v>
      </c>
      <c r="I2656" t="s">
        <v>9508</v>
      </c>
      <c r="J2656" t="s">
        <v>9509</v>
      </c>
      <c r="K2656" t="s">
        <v>110</v>
      </c>
      <c r="L2656" t="s">
        <v>3346</v>
      </c>
      <c r="M2656" t="s">
        <v>3344</v>
      </c>
      <c r="N2656" t="s">
        <v>4323</v>
      </c>
      <c r="O2656" t="s">
        <v>3346</v>
      </c>
      <c r="P2656" t="s">
        <v>3343</v>
      </c>
      <c r="Q2656" t="s">
        <v>3346</v>
      </c>
    </row>
    <row r="2657" spans="1:17" x14ac:dyDescent="0.25">
      <c r="A2657" t="s">
        <v>8196</v>
      </c>
      <c r="B2657" t="s">
        <v>8197</v>
      </c>
      <c r="C2657" t="s">
        <v>9403</v>
      </c>
      <c r="D2657" t="s">
        <v>9404</v>
      </c>
      <c r="E2657">
        <v>1504017</v>
      </c>
      <c r="F2657" t="s">
        <v>9510</v>
      </c>
      <c r="G2657" t="s">
        <v>9511</v>
      </c>
      <c r="H2657" t="s">
        <v>7857</v>
      </c>
      <c r="I2657" t="s">
        <v>9512</v>
      </c>
      <c r="J2657" t="s">
        <v>9510</v>
      </c>
      <c r="K2657" t="s">
        <v>110</v>
      </c>
      <c r="L2657" t="s">
        <v>3343</v>
      </c>
      <c r="M2657" t="s">
        <v>3344</v>
      </c>
      <c r="N2657" t="s">
        <v>4323</v>
      </c>
      <c r="O2657" t="s">
        <v>3346</v>
      </c>
      <c r="P2657" t="s">
        <v>3343</v>
      </c>
      <c r="Q2657" t="s">
        <v>3346</v>
      </c>
    </row>
    <row r="2658" spans="1:17" x14ac:dyDescent="0.25">
      <c r="A2658" t="s">
        <v>8196</v>
      </c>
      <c r="B2658" t="s">
        <v>8197</v>
      </c>
      <c r="C2658" t="s">
        <v>9403</v>
      </c>
      <c r="D2658" t="s">
        <v>9404</v>
      </c>
      <c r="E2658">
        <v>1504017</v>
      </c>
      <c r="F2658" t="s">
        <v>9510</v>
      </c>
      <c r="G2658" t="s">
        <v>9511</v>
      </c>
      <c r="H2658" t="s">
        <v>7857</v>
      </c>
      <c r="I2658" t="s">
        <v>9513</v>
      </c>
      <c r="J2658" t="s">
        <v>9514</v>
      </c>
      <c r="K2658" t="s">
        <v>110</v>
      </c>
      <c r="L2658" t="s">
        <v>3346</v>
      </c>
      <c r="M2658" t="s">
        <v>3344</v>
      </c>
      <c r="N2658" t="s">
        <v>4323</v>
      </c>
      <c r="O2658" t="s">
        <v>3346</v>
      </c>
      <c r="P2658" t="s">
        <v>3343</v>
      </c>
      <c r="Q2658" t="s">
        <v>3346</v>
      </c>
    </row>
    <row r="2659" spans="1:17" x14ac:dyDescent="0.25">
      <c r="A2659" t="s">
        <v>8196</v>
      </c>
      <c r="B2659" t="s">
        <v>8197</v>
      </c>
      <c r="C2659" t="s">
        <v>9403</v>
      </c>
      <c r="D2659" t="s">
        <v>9404</v>
      </c>
      <c r="E2659">
        <v>1504017</v>
      </c>
      <c r="F2659" t="s">
        <v>9510</v>
      </c>
      <c r="G2659" t="s">
        <v>9511</v>
      </c>
      <c r="H2659" t="s">
        <v>7857</v>
      </c>
      <c r="I2659" t="s">
        <v>9515</v>
      </c>
      <c r="J2659" t="s">
        <v>9516</v>
      </c>
      <c r="K2659" t="s">
        <v>110</v>
      </c>
      <c r="L2659" t="s">
        <v>3346</v>
      </c>
      <c r="M2659" t="s">
        <v>3344</v>
      </c>
      <c r="N2659" t="s">
        <v>4323</v>
      </c>
      <c r="O2659" t="s">
        <v>3346</v>
      </c>
      <c r="P2659" t="s">
        <v>3343</v>
      </c>
      <c r="Q2659" t="s">
        <v>3346</v>
      </c>
    </row>
    <row r="2660" spans="1:17" x14ac:dyDescent="0.25">
      <c r="A2660" t="s">
        <v>8196</v>
      </c>
      <c r="B2660" t="s">
        <v>8197</v>
      </c>
      <c r="C2660" t="s">
        <v>9403</v>
      </c>
      <c r="D2660" t="s">
        <v>9404</v>
      </c>
      <c r="E2660">
        <v>1504017</v>
      </c>
      <c r="F2660" t="s">
        <v>9510</v>
      </c>
      <c r="G2660" t="s">
        <v>9511</v>
      </c>
      <c r="H2660" t="s">
        <v>7857</v>
      </c>
      <c r="I2660" t="s">
        <v>9517</v>
      </c>
      <c r="J2660" t="s">
        <v>9518</v>
      </c>
      <c r="K2660" t="s">
        <v>110</v>
      </c>
      <c r="L2660" t="s">
        <v>3346</v>
      </c>
      <c r="M2660" t="s">
        <v>3344</v>
      </c>
      <c r="N2660" t="s">
        <v>4323</v>
      </c>
      <c r="O2660" t="s">
        <v>3346</v>
      </c>
      <c r="P2660" t="s">
        <v>3343</v>
      </c>
      <c r="Q2660" t="s">
        <v>3346</v>
      </c>
    </row>
    <row r="2661" spans="1:17" x14ac:dyDescent="0.25">
      <c r="A2661" t="s">
        <v>8196</v>
      </c>
      <c r="B2661" t="s">
        <v>8197</v>
      </c>
      <c r="C2661" t="s">
        <v>9403</v>
      </c>
      <c r="D2661" t="s">
        <v>9404</v>
      </c>
      <c r="E2661">
        <v>1504018</v>
      </c>
      <c r="F2661" t="s">
        <v>9519</v>
      </c>
      <c r="G2661" t="s">
        <v>9520</v>
      </c>
      <c r="H2661" t="s">
        <v>7257</v>
      </c>
      <c r="I2661" t="s">
        <v>9521</v>
      </c>
      <c r="J2661" t="s">
        <v>9522</v>
      </c>
      <c r="K2661" t="s">
        <v>110</v>
      </c>
      <c r="L2661" t="s">
        <v>3343</v>
      </c>
      <c r="M2661" t="s">
        <v>3344</v>
      </c>
      <c r="N2661" t="s">
        <v>3686</v>
      </c>
      <c r="O2661" t="s">
        <v>3346</v>
      </c>
      <c r="P2661" t="s">
        <v>3343</v>
      </c>
      <c r="Q2661" t="s">
        <v>3346</v>
      </c>
    </row>
    <row r="2662" spans="1:17" x14ac:dyDescent="0.25">
      <c r="A2662" t="s">
        <v>8196</v>
      </c>
      <c r="B2662" t="s">
        <v>8197</v>
      </c>
      <c r="C2662" t="s">
        <v>9403</v>
      </c>
      <c r="D2662" t="s">
        <v>9404</v>
      </c>
      <c r="E2662">
        <v>1504019</v>
      </c>
      <c r="F2662" t="s">
        <v>9523</v>
      </c>
      <c r="G2662" t="s">
        <v>9524</v>
      </c>
      <c r="H2662" t="s">
        <v>9525</v>
      </c>
      <c r="I2662" t="s">
        <v>9526</v>
      </c>
      <c r="J2662" t="s">
        <v>9527</v>
      </c>
      <c r="K2662" t="s">
        <v>4348</v>
      </c>
      <c r="L2662" t="s">
        <v>3343</v>
      </c>
      <c r="M2662" t="s">
        <v>3344</v>
      </c>
      <c r="N2662" t="s">
        <v>3627</v>
      </c>
      <c r="O2662" t="s">
        <v>3346</v>
      </c>
      <c r="P2662" t="s">
        <v>3343</v>
      </c>
      <c r="Q2662" t="s">
        <v>3346</v>
      </c>
    </row>
    <row r="2663" spans="1:17" x14ac:dyDescent="0.25">
      <c r="A2663" t="s">
        <v>8196</v>
      </c>
      <c r="B2663" t="s">
        <v>8197</v>
      </c>
      <c r="C2663" t="s">
        <v>9403</v>
      </c>
      <c r="D2663" t="s">
        <v>9404</v>
      </c>
      <c r="E2663">
        <v>1504019</v>
      </c>
      <c r="F2663" t="s">
        <v>9523</v>
      </c>
      <c r="G2663" t="s">
        <v>9524</v>
      </c>
      <c r="H2663" t="s">
        <v>9525</v>
      </c>
      <c r="I2663" t="s">
        <v>9528</v>
      </c>
      <c r="J2663" t="s">
        <v>9529</v>
      </c>
      <c r="K2663" t="s">
        <v>110</v>
      </c>
      <c r="L2663" t="s">
        <v>3346</v>
      </c>
      <c r="M2663" t="s">
        <v>3344</v>
      </c>
      <c r="N2663" t="s">
        <v>3627</v>
      </c>
      <c r="O2663" t="s">
        <v>3346</v>
      </c>
      <c r="P2663" t="s">
        <v>3343</v>
      </c>
      <c r="Q2663" t="s">
        <v>3346</v>
      </c>
    </row>
    <row r="2664" spans="1:17" x14ac:dyDescent="0.25">
      <c r="A2664" t="s">
        <v>8196</v>
      </c>
      <c r="B2664" t="s">
        <v>8197</v>
      </c>
      <c r="C2664" t="s">
        <v>9403</v>
      </c>
      <c r="D2664" t="s">
        <v>9404</v>
      </c>
      <c r="E2664">
        <v>1504019</v>
      </c>
      <c r="F2664" t="s">
        <v>9523</v>
      </c>
      <c r="G2664" t="s">
        <v>9524</v>
      </c>
      <c r="H2664" t="s">
        <v>9525</v>
      </c>
      <c r="I2664" t="s">
        <v>9530</v>
      </c>
      <c r="J2664" t="s">
        <v>9531</v>
      </c>
      <c r="K2664" t="s">
        <v>110</v>
      </c>
      <c r="L2664" t="s">
        <v>3346</v>
      </c>
      <c r="M2664" t="s">
        <v>3344</v>
      </c>
      <c r="N2664" t="s">
        <v>3627</v>
      </c>
      <c r="O2664" t="s">
        <v>3346</v>
      </c>
      <c r="P2664" t="s">
        <v>3343</v>
      </c>
      <c r="Q2664" t="s">
        <v>3346</v>
      </c>
    </row>
    <row r="2665" spans="1:17" x14ac:dyDescent="0.25">
      <c r="A2665" t="s">
        <v>8196</v>
      </c>
      <c r="B2665" t="s">
        <v>8197</v>
      </c>
      <c r="C2665" t="s">
        <v>9403</v>
      </c>
      <c r="D2665" t="s">
        <v>9404</v>
      </c>
      <c r="E2665">
        <v>1504019</v>
      </c>
      <c r="F2665" t="s">
        <v>9523</v>
      </c>
      <c r="G2665" t="s">
        <v>9524</v>
      </c>
      <c r="H2665" t="s">
        <v>9525</v>
      </c>
      <c r="I2665" t="s">
        <v>9532</v>
      </c>
      <c r="J2665" t="s">
        <v>9533</v>
      </c>
      <c r="K2665" t="s">
        <v>110</v>
      </c>
      <c r="L2665" t="s">
        <v>3346</v>
      </c>
      <c r="M2665" t="s">
        <v>3344</v>
      </c>
      <c r="N2665" t="s">
        <v>3627</v>
      </c>
      <c r="O2665" t="s">
        <v>3346</v>
      </c>
      <c r="P2665" t="s">
        <v>3343</v>
      </c>
      <c r="Q2665" t="s">
        <v>3346</v>
      </c>
    </row>
    <row r="2666" spans="1:17" x14ac:dyDescent="0.25">
      <c r="A2666" t="s">
        <v>8196</v>
      </c>
      <c r="B2666" t="s">
        <v>8197</v>
      </c>
      <c r="C2666" t="s">
        <v>9403</v>
      </c>
      <c r="D2666" t="s">
        <v>9404</v>
      </c>
      <c r="E2666">
        <v>1504020</v>
      </c>
      <c r="F2666" t="s">
        <v>9534</v>
      </c>
      <c r="G2666" t="s">
        <v>9535</v>
      </c>
      <c r="H2666" t="s">
        <v>9536</v>
      </c>
      <c r="I2666" t="s">
        <v>9537</v>
      </c>
      <c r="J2666" t="s">
        <v>9538</v>
      </c>
      <c r="K2666" t="s">
        <v>110</v>
      </c>
      <c r="L2666" t="s">
        <v>3343</v>
      </c>
      <c r="M2666" t="s">
        <v>3344</v>
      </c>
      <c r="N2666" t="s">
        <v>4323</v>
      </c>
      <c r="O2666" t="s">
        <v>3346</v>
      </c>
      <c r="P2666" t="s">
        <v>3343</v>
      </c>
      <c r="Q2666" t="s">
        <v>3346</v>
      </c>
    </row>
    <row r="2667" spans="1:17" x14ac:dyDescent="0.25">
      <c r="A2667" t="s">
        <v>8196</v>
      </c>
      <c r="B2667" t="s">
        <v>8197</v>
      </c>
      <c r="C2667" t="s">
        <v>9403</v>
      </c>
      <c r="D2667" t="s">
        <v>9404</v>
      </c>
      <c r="E2667">
        <v>1504020</v>
      </c>
      <c r="F2667" t="s">
        <v>9534</v>
      </c>
      <c r="G2667" t="s">
        <v>9535</v>
      </c>
      <c r="H2667" t="s">
        <v>9536</v>
      </c>
      <c r="I2667" t="s">
        <v>9539</v>
      </c>
      <c r="J2667" t="s">
        <v>9540</v>
      </c>
      <c r="K2667" t="s">
        <v>110</v>
      </c>
      <c r="L2667" t="s">
        <v>3346</v>
      </c>
      <c r="M2667" t="s">
        <v>3344</v>
      </c>
      <c r="N2667" t="s">
        <v>4323</v>
      </c>
      <c r="O2667" t="s">
        <v>3346</v>
      </c>
      <c r="P2667" t="s">
        <v>3343</v>
      </c>
      <c r="Q2667" t="s">
        <v>3346</v>
      </c>
    </row>
    <row r="2668" spans="1:17" x14ac:dyDescent="0.25">
      <c r="A2668" t="s">
        <v>8196</v>
      </c>
      <c r="B2668" t="s">
        <v>8197</v>
      </c>
      <c r="C2668" t="s">
        <v>9403</v>
      </c>
      <c r="D2668" t="s">
        <v>9404</v>
      </c>
      <c r="E2668">
        <v>1504021</v>
      </c>
      <c r="F2668" t="s">
        <v>9541</v>
      </c>
      <c r="G2668" t="s">
        <v>9542</v>
      </c>
      <c r="H2668" t="s">
        <v>9193</v>
      </c>
      <c r="I2668" t="s">
        <v>9543</v>
      </c>
      <c r="J2668" t="s">
        <v>9544</v>
      </c>
      <c r="K2668" t="s">
        <v>38</v>
      </c>
      <c r="L2668" t="s">
        <v>3343</v>
      </c>
      <c r="M2668" t="s">
        <v>3707</v>
      </c>
      <c r="N2668" t="s">
        <v>7828</v>
      </c>
      <c r="O2668" t="s">
        <v>3346</v>
      </c>
      <c r="P2668" t="s">
        <v>3343</v>
      </c>
      <c r="Q2668" t="s">
        <v>3346</v>
      </c>
    </row>
    <row r="2669" spans="1:17" x14ac:dyDescent="0.25">
      <c r="A2669" t="s">
        <v>8196</v>
      </c>
      <c r="B2669" t="s">
        <v>8197</v>
      </c>
      <c r="C2669" t="s">
        <v>9403</v>
      </c>
      <c r="D2669" t="s">
        <v>9404</v>
      </c>
      <c r="E2669">
        <v>1504021</v>
      </c>
      <c r="F2669" t="s">
        <v>9541</v>
      </c>
      <c r="G2669" t="s">
        <v>9542</v>
      </c>
      <c r="H2669" t="s">
        <v>9193</v>
      </c>
      <c r="I2669" t="s">
        <v>9545</v>
      </c>
      <c r="J2669" t="s">
        <v>9546</v>
      </c>
      <c r="K2669" t="s">
        <v>110</v>
      </c>
      <c r="L2669" t="s">
        <v>3346</v>
      </c>
      <c r="M2669" t="s">
        <v>3707</v>
      </c>
      <c r="N2669" t="s">
        <v>7828</v>
      </c>
      <c r="O2669" t="s">
        <v>3346</v>
      </c>
      <c r="P2669" t="s">
        <v>3343</v>
      </c>
      <c r="Q2669" t="s">
        <v>3346</v>
      </c>
    </row>
    <row r="2670" spans="1:17" x14ac:dyDescent="0.25">
      <c r="A2670" t="s">
        <v>8196</v>
      </c>
      <c r="B2670" t="s">
        <v>8197</v>
      </c>
      <c r="C2670" t="s">
        <v>9403</v>
      </c>
      <c r="D2670" t="s">
        <v>9404</v>
      </c>
      <c r="E2670">
        <v>1504021</v>
      </c>
      <c r="F2670" t="s">
        <v>9541</v>
      </c>
      <c r="G2670" t="s">
        <v>9542</v>
      </c>
      <c r="H2670" t="s">
        <v>9193</v>
      </c>
      <c r="I2670" t="s">
        <v>9547</v>
      </c>
      <c r="J2670" t="s">
        <v>9548</v>
      </c>
      <c r="K2670" t="s">
        <v>110</v>
      </c>
      <c r="L2670" t="s">
        <v>3346</v>
      </c>
      <c r="M2670" t="s">
        <v>3707</v>
      </c>
      <c r="N2670" t="s">
        <v>7828</v>
      </c>
      <c r="O2670" t="s">
        <v>3346</v>
      </c>
      <c r="P2670" t="s">
        <v>3343</v>
      </c>
      <c r="Q2670" t="s">
        <v>3346</v>
      </c>
    </row>
    <row r="2671" spans="1:17" x14ac:dyDescent="0.25">
      <c r="A2671" t="s">
        <v>8196</v>
      </c>
      <c r="B2671" t="s">
        <v>8197</v>
      </c>
      <c r="C2671" t="s">
        <v>9403</v>
      </c>
      <c r="D2671" t="s">
        <v>9404</v>
      </c>
      <c r="E2671">
        <v>1504021</v>
      </c>
      <c r="F2671" t="s">
        <v>9541</v>
      </c>
      <c r="G2671" t="s">
        <v>9542</v>
      </c>
      <c r="H2671" t="s">
        <v>9193</v>
      </c>
      <c r="I2671" t="s">
        <v>9549</v>
      </c>
      <c r="J2671" t="s">
        <v>9550</v>
      </c>
      <c r="K2671" t="s">
        <v>110</v>
      </c>
      <c r="L2671" t="s">
        <v>3346</v>
      </c>
      <c r="M2671" t="s">
        <v>3707</v>
      </c>
      <c r="N2671" t="s">
        <v>7828</v>
      </c>
      <c r="O2671" t="s">
        <v>3346</v>
      </c>
      <c r="P2671" t="s">
        <v>3343</v>
      </c>
      <c r="Q2671" t="s">
        <v>3346</v>
      </c>
    </row>
    <row r="2672" spans="1:17" x14ac:dyDescent="0.25">
      <c r="A2672" t="s">
        <v>8196</v>
      </c>
      <c r="B2672" t="s">
        <v>8197</v>
      </c>
      <c r="C2672" t="s">
        <v>9403</v>
      </c>
      <c r="D2672" t="s">
        <v>9404</v>
      </c>
      <c r="E2672">
        <v>1504021</v>
      </c>
      <c r="F2672" t="s">
        <v>9541</v>
      </c>
      <c r="G2672" t="s">
        <v>9542</v>
      </c>
      <c r="H2672" t="s">
        <v>9193</v>
      </c>
      <c r="I2672" t="s">
        <v>9551</v>
      </c>
      <c r="J2672" t="s">
        <v>9552</v>
      </c>
      <c r="K2672" t="s">
        <v>110</v>
      </c>
      <c r="L2672" t="s">
        <v>3346</v>
      </c>
      <c r="M2672" t="s">
        <v>3707</v>
      </c>
      <c r="N2672" t="s">
        <v>7828</v>
      </c>
      <c r="O2672" t="s">
        <v>3346</v>
      </c>
      <c r="P2672" t="s">
        <v>3343</v>
      </c>
      <c r="Q2672" t="s">
        <v>3346</v>
      </c>
    </row>
    <row r="2673" spans="1:17" x14ac:dyDescent="0.25">
      <c r="A2673" t="s">
        <v>8196</v>
      </c>
      <c r="B2673" t="s">
        <v>8197</v>
      </c>
      <c r="C2673" t="s">
        <v>9403</v>
      </c>
      <c r="D2673" t="s">
        <v>9404</v>
      </c>
      <c r="E2673">
        <v>1504021</v>
      </c>
      <c r="F2673" t="s">
        <v>9541</v>
      </c>
      <c r="G2673" t="s">
        <v>9542</v>
      </c>
      <c r="H2673" t="s">
        <v>9193</v>
      </c>
      <c r="I2673" t="s">
        <v>9553</v>
      </c>
      <c r="J2673" t="s">
        <v>9554</v>
      </c>
      <c r="K2673" t="s">
        <v>110</v>
      </c>
      <c r="L2673" t="s">
        <v>3346</v>
      </c>
      <c r="M2673" t="s">
        <v>3707</v>
      </c>
      <c r="N2673" t="s">
        <v>7828</v>
      </c>
      <c r="O2673" t="s">
        <v>3346</v>
      </c>
      <c r="P2673" t="s">
        <v>3343</v>
      </c>
      <c r="Q2673" t="s">
        <v>3346</v>
      </c>
    </row>
    <row r="2674" spans="1:17" x14ac:dyDescent="0.25">
      <c r="A2674" t="s">
        <v>8196</v>
      </c>
      <c r="B2674" t="s">
        <v>8197</v>
      </c>
      <c r="C2674" t="s">
        <v>9403</v>
      </c>
      <c r="D2674" t="s">
        <v>9404</v>
      </c>
      <c r="E2674">
        <v>1504021</v>
      </c>
      <c r="F2674" t="s">
        <v>9541</v>
      </c>
      <c r="G2674" t="s">
        <v>9542</v>
      </c>
      <c r="H2674" t="s">
        <v>9193</v>
      </c>
      <c r="I2674" t="s">
        <v>9555</v>
      </c>
      <c r="J2674" t="s">
        <v>9556</v>
      </c>
      <c r="K2674" t="s">
        <v>110</v>
      </c>
      <c r="L2674" t="s">
        <v>3346</v>
      </c>
      <c r="M2674" t="s">
        <v>3707</v>
      </c>
      <c r="N2674" t="s">
        <v>7828</v>
      </c>
      <c r="O2674" t="s">
        <v>3346</v>
      </c>
      <c r="P2674" t="s">
        <v>3343</v>
      </c>
      <c r="Q2674" t="s">
        <v>3346</v>
      </c>
    </row>
    <row r="2675" spans="1:17" x14ac:dyDescent="0.25">
      <c r="A2675" t="s">
        <v>8196</v>
      </c>
      <c r="B2675" t="s">
        <v>8197</v>
      </c>
      <c r="C2675" t="s">
        <v>9403</v>
      </c>
      <c r="D2675" t="s">
        <v>9404</v>
      </c>
      <c r="E2675">
        <v>1504021</v>
      </c>
      <c r="F2675" t="s">
        <v>9541</v>
      </c>
      <c r="G2675" t="s">
        <v>9542</v>
      </c>
      <c r="H2675" t="s">
        <v>9193</v>
      </c>
      <c r="I2675" t="s">
        <v>9557</v>
      </c>
      <c r="J2675" t="s">
        <v>9558</v>
      </c>
      <c r="K2675" t="s">
        <v>110</v>
      </c>
      <c r="L2675" t="s">
        <v>3346</v>
      </c>
      <c r="M2675" t="s">
        <v>3707</v>
      </c>
      <c r="N2675" t="s">
        <v>7828</v>
      </c>
      <c r="O2675" t="s">
        <v>3346</v>
      </c>
      <c r="P2675" t="s">
        <v>3343</v>
      </c>
      <c r="Q2675" t="s">
        <v>3346</v>
      </c>
    </row>
    <row r="2676" spans="1:17" x14ac:dyDescent="0.25">
      <c r="A2676" t="s">
        <v>8196</v>
      </c>
      <c r="B2676" t="s">
        <v>8197</v>
      </c>
      <c r="C2676" t="s">
        <v>9403</v>
      </c>
      <c r="D2676" t="s">
        <v>9404</v>
      </c>
      <c r="E2676">
        <v>1504021</v>
      </c>
      <c r="F2676" t="s">
        <v>9541</v>
      </c>
      <c r="G2676" t="s">
        <v>9542</v>
      </c>
      <c r="H2676" t="s">
        <v>9193</v>
      </c>
      <c r="I2676" t="s">
        <v>9559</v>
      </c>
      <c r="J2676" t="s">
        <v>9560</v>
      </c>
      <c r="K2676" t="s">
        <v>110</v>
      </c>
      <c r="L2676" t="s">
        <v>3346</v>
      </c>
      <c r="M2676" t="s">
        <v>3707</v>
      </c>
      <c r="N2676" t="s">
        <v>7828</v>
      </c>
      <c r="O2676" t="s">
        <v>3346</v>
      </c>
      <c r="P2676" t="s">
        <v>3343</v>
      </c>
      <c r="Q2676" t="s">
        <v>3346</v>
      </c>
    </row>
    <row r="2677" spans="1:17" x14ac:dyDescent="0.25">
      <c r="A2677" t="s">
        <v>8196</v>
      </c>
      <c r="B2677" t="s">
        <v>8197</v>
      </c>
      <c r="C2677" t="s">
        <v>9403</v>
      </c>
      <c r="D2677" t="s">
        <v>9404</v>
      </c>
      <c r="E2677">
        <v>1504021</v>
      </c>
      <c r="F2677" t="s">
        <v>9541</v>
      </c>
      <c r="G2677" t="s">
        <v>9542</v>
      </c>
      <c r="H2677" t="s">
        <v>9193</v>
      </c>
      <c r="I2677" t="s">
        <v>9561</v>
      </c>
      <c r="J2677" t="s">
        <v>9562</v>
      </c>
      <c r="K2677" t="s">
        <v>110</v>
      </c>
      <c r="L2677" t="s">
        <v>3346</v>
      </c>
      <c r="M2677" t="s">
        <v>3707</v>
      </c>
      <c r="N2677" t="s">
        <v>7828</v>
      </c>
      <c r="O2677" t="s">
        <v>3346</v>
      </c>
      <c r="P2677" t="s">
        <v>3343</v>
      </c>
      <c r="Q2677" t="s">
        <v>3346</v>
      </c>
    </row>
    <row r="2678" spans="1:17" x14ac:dyDescent="0.25">
      <c r="A2678" t="s">
        <v>8196</v>
      </c>
      <c r="B2678" t="s">
        <v>8197</v>
      </c>
      <c r="C2678" t="s">
        <v>9403</v>
      </c>
      <c r="D2678" t="s">
        <v>9404</v>
      </c>
      <c r="E2678">
        <v>1504021</v>
      </c>
      <c r="F2678" t="s">
        <v>9541</v>
      </c>
      <c r="G2678" t="s">
        <v>9542</v>
      </c>
      <c r="H2678" t="s">
        <v>9193</v>
      </c>
      <c r="I2678" t="s">
        <v>9563</v>
      </c>
      <c r="J2678" t="s">
        <v>9564</v>
      </c>
      <c r="K2678" t="s">
        <v>110</v>
      </c>
      <c r="L2678" t="s">
        <v>3346</v>
      </c>
      <c r="M2678" t="s">
        <v>3707</v>
      </c>
      <c r="N2678" t="s">
        <v>7828</v>
      </c>
      <c r="O2678" t="s">
        <v>3346</v>
      </c>
      <c r="P2678" t="s">
        <v>3343</v>
      </c>
      <c r="Q2678" t="s">
        <v>3346</v>
      </c>
    </row>
    <row r="2679" spans="1:17" x14ac:dyDescent="0.25">
      <c r="A2679" t="s">
        <v>8196</v>
      </c>
      <c r="B2679" t="s">
        <v>8197</v>
      </c>
      <c r="C2679" t="s">
        <v>9403</v>
      </c>
      <c r="D2679" t="s">
        <v>9404</v>
      </c>
      <c r="E2679">
        <v>1504021</v>
      </c>
      <c r="F2679" t="s">
        <v>9541</v>
      </c>
      <c r="G2679" t="s">
        <v>9542</v>
      </c>
      <c r="H2679" t="s">
        <v>9193</v>
      </c>
      <c r="I2679" t="s">
        <v>9565</v>
      </c>
      <c r="J2679" t="s">
        <v>9566</v>
      </c>
      <c r="K2679" t="s">
        <v>110</v>
      </c>
      <c r="L2679" t="s">
        <v>3346</v>
      </c>
      <c r="M2679" t="s">
        <v>3707</v>
      </c>
      <c r="N2679" t="s">
        <v>7828</v>
      </c>
      <c r="O2679" t="s">
        <v>3346</v>
      </c>
      <c r="P2679" t="s">
        <v>3343</v>
      </c>
      <c r="Q2679" t="s">
        <v>3346</v>
      </c>
    </row>
    <row r="2680" spans="1:17" x14ac:dyDescent="0.25">
      <c r="A2680" t="s">
        <v>8196</v>
      </c>
      <c r="B2680" t="s">
        <v>8197</v>
      </c>
      <c r="C2680" t="s">
        <v>9403</v>
      </c>
      <c r="D2680" t="s">
        <v>9404</v>
      </c>
      <c r="E2680">
        <v>1504022</v>
      </c>
      <c r="F2680" t="s">
        <v>9567</v>
      </c>
      <c r="G2680" t="s">
        <v>9568</v>
      </c>
      <c r="H2680" t="s">
        <v>8431</v>
      </c>
      <c r="I2680" t="s">
        <v>9569</v>
      </c>
      <c r="J2680" t="s">
        <v>9570</v>
      </c>
      <c r="K2680" t="s">
        <v>110</v>
      </c>
      <c r="L2680" t="s">
        <v>3343</v>
      </c>
      <c r="M2680" t="s">
        <v>3344</v>
      </c>
      <c r="N2680" t="s">
        <v>3627</v>
      </c>
      <c r="O2680" t="s">
        <v>3346</v>
      </c>
      <c r="P2680" t="s">
        <v>3343</v>
      </c>
      <c r="Q2680" t="s">
        <v>3346</v>
      </c>
    </row>
    <row r="2681" spans="1:17" x14ac:dyDescent="0.25">
      <c r="A2681" t="s">
        <v>8196</v>
      </c>
      <c r="B2681" t="s">
        <v>8197</v>
      </c>
      <c r="C2681" t="s">
        <v>9403</v>
      </c>
      <c r="D2681" t="s">
        <v>9404</v>
      </c>
      <c r="E2681">
        <v>1504022</v>
      </c>
      <c r="F2681" t="s">
        <v>9567</v>
      </c>
      <c r="G2681" t="s">
        <v>9568</v>
      </c>
      <c r="H2681" t="s">
        <v>8431</v>
      </c>
      <c r="I2681" t="s">
        <v>9571</v>
      </c>
      <c r="J2681" t="s">
        <v>8907</v>
      </c>
      <c r="K2681" t="s">
        <v>110</v>
      </c>
      <c r="L2681" t="s">
        <v>3346</v>
      </c>
      <c r="M2681" t="s">
        <v>3344</v>
      </c>
      <c r="N2681" t="s">
        <v>3627</v>
      </c>
      <c r="O2681" t="s">
        <v>3346</v>
      </c>
      <c r="P2681" t="s">
        <v>3343</v>
      </c>
      <c r="Q2681" t="s">
        <v>3346</v>
      </c>
    </row>
    <row r="2682" spans="1:17" x14ac:dyDescent="0.25">
      <c r="A2682" t="s">
        <v>8196</v>
      </c>
      <c r="B2682" t="s">
        <v>8197</v>
      </c>
      <c r="C2682" t="s">
        <v>9403</v>
      </c>
      <c r="D2682" t="s">
        <v>9404</v>
      </c>
      <c r="E2682">
        <v>1504022</v>
      </c>
      <c r="F2682" t="s">
        <v>9567</v>
      </c>
      <c r="G2682" t="s">
        <v>9568</v>
      </c>
      <c r="H2682" t="s">
        <v>8431</v>
      </c>
      <c r="I2682" t="s">
        <v>9572</v>
      </c>
      <c r="J2682" t="s">
        <v>9573</v>
      </c>
      <c r="K2682" t="s">
        <v>110</v>
      </c>
      <c r="L2682" t="s">
        <v>3346</v>
      </c>
      <c r="M2682" t="s">
        <v>3344</v>
      </c>
      <c r="N2682" t="s">
        <v>3627</v>
      </c>
      <c r="O2682" t="s">
        <v>3346</v>
      </c>
      <c r="P2682" t="s">
        <v>3343</v>
      </c>
      <c r="Q2682" t="s">
        <v>3346</v>
      </c>
    </row>
    <row r="2683" spans="1:17" x14ac:dyDescent="0.25">
      <c r="A2683" t="s">
        <v>8196</v>
      </c>
      <c r="B2683" t="s">
        <v>8197</v>
      </c>
      <c r="C2683" t="s">
        <v>9403</v>
      </c>
      <c r="D2683" t="s">
        <v>9404</v>
      </c>
      <c r="E2683">
        <v>1504022</v>
      </c>
      <c r="F2683" t="s">
        <v>9567</v>
      </c>
      <c r="G2683" t="s">
        <v>9568</v>
      </c>
      <c r="H2683" t="s">
        <v>8431</v>
      </c>
      <c r="I2683" t="s">
        <v>9574</v>
      </c>
      <c r="J2683" t="s">
        <v>8499</v>
      </c>
      <c r="K2683" t="s">
        <v>110</v>
      </c>
      <c r="L2683" t="s">
        <v>3346</v>
      </c>
      <c r="M2683" t="s">
        <v>3344</v>
      </c>
      <c r="N2683" t="s">
        <v>3627</v>
      </c>
      <c r="O2683" t="s">
        <v>3346</v>
      </c>
      <c r="P2683" t="s">
        <v>3343</v>
      </c>
      <c r="Q2683" t="s">
        <v>3346</v>
      </c>
    </row>
    <row r="2684" spans="1:17" x14ac:dyDescent="0.25">
      <c r="A2684" t="s">
        <v>8196</v>
      </c>
      <c r="B2684" t="s">
        <v>8197</v>
      </c>
      <c r="C2684" t="s">
        <v>9403</v>
      </c>
      <c r="D2684" t="s">
        <v>9404</v>
      </c>
      <c r="E2684">
        <v>1504022</v>
      </c>
      <c r="F2684" t="s">
        <v>9567</v>
      </c>
      <c r="G2684" t="s">
        <v>9568</v>
      </c>
      <c r="H2684" t="s">
        <v>8431</v>
      </c>
      <c r="I2684" t="s">
        <v>9575</v>
      </c>
      <c r="J2684" t="s">
        <v>8279</v>
      </c>
      <c r="K2684" t="s">
        <v>110</v>
      </c>
      <c r="L2684" t="s">
        <v>3346</v>
      </c>
      <c r="M2684" t="s">
        <v>3344</v>
      </c>
      <c r="N2684" t="s">
        <v>3627</v>
      </c>
      <c r="O2684" t="s">
        <v>3346</v>
      </c>
      <c r="P2684" t="s">
        <v>3343</v>
      </c>
      <c r="Q2684" t="s">
        <v>3346</v>
      </c>
    </row>
    <row r="2685" spans="1:17" x14ac:dyDescent="0.25">
      <c r="A2685" t="s">
        <v>8196</v>
      </c>
      <c r="B2685" t="s">
        <v>8197</v>
      </c>
      <c r="C2685" t="s">
        <v>9403</v>
      </c>
      <c r="D2685" t="s">
        <v>9404</v>
      </c>
      <c r="E2685">
        <v>1504022</v>
      </c>
      <c r="F2685" t="s">
        <v>9567</v>
      </c>
      <c r="G2685" t="s">
        <v>9568</v>
      </c>
      <c r="H2685" t="s">
        <v>8431</v>
      </c>
      <c r="I2685" t="s">
        <v>9576</v>
      </c>
      <c r="J2685" t="s">
        <v>9577</v>
      </c>
      <c r="K2685" t="s">
        <v>38</v>
      </c>
      <c r="L2685" t="s">
        <v>3346</v>
      </c>
      <c r="M2685" t="s">
        <v>3344</v>
      </c>
      <c r="N2685" t="s">
        <v>3627</v>
      </c>
      <c r="O2685" t="s">
        <v>3346</v>
      </c>
      <c r="P2685" t="s">
        <v>3343</v>
      </c>
      <c r="Q2685" t="s">
        <v>3346</v>
      </c>
    </row>
    <row r="2686" spans="1:17" x14ac:dyDescent="0.25">
      <c r="A2686" t="s">
        <v>8196</v>
      </c>
      <c r="B2686" t="s">
        <v>8197</v>
      </c>
      <c r="C2686" t="s">
        <v>9403</v>
      </c>
      <c r="D2686" t="s">
        <v>9404</v>
      </c>
      <c r="E2686">
        <v>1504022</v>
      </c>
      <c r="F2686" t="s">
        <v>9567</v>
      </c>
      <c r="G2686" t="s">
        <v>9568</v>
      </c>
      <c r="H2686" t="s">
        <v>8431</v>
      </c>
      <c r="I2686" t="s">
        <v>9578</v>
      </c>
      <c r="J2686" t="s">
        <v>9579</v>
      </c>
      <c r="K2686" t="s">
        <v>110</v>
      </c>
      <c r="L2686" t="s">
        <v>3346</v>
      </c>
      <c r="M2686" t="s">
        <v>3344</v>
      </c>
      <c r="N2686" t="s">
        <v>3627</v>
      </c>
      <c r="O2686" t="s">
        <v>3346</v>
      </c>
      <c r="P2686" t="s">
        <v>3343</v>
      </c>
      <c r="Q2686" t="s">
        <v>3346</v>
      </c>
    </row>
    <row r="2687" spans="1:17" x14ac:dyDescent="0.25">
      <c r="A2687" t="s">
        <v>8196</v>
      </c>
      <c r="B2687" t="s">
        <v>8197</v>
      </c>
      <c r="C2687" t="s">
        <v>9403</v>
      </c>
      <c r="D2687" t="s">
        <v>9404</v>
      </c>
      <c r="E2687">
        <v>1504022</v>
      </c>
      <c r="F2687" t="s">
        <v>9567</v>
      </c>
      <c r="G2687" t="s">
        <v>9568</v>
      </c>
      <c r="H2687" t="s">
        <v>8431</v>
      </c>
      <c r="I2687" t="s">
        <v>9580</v>
      </c>
      <c r="J2687" t="s">
        <v>9581</v>
      </c>
      <c r="K2687" t="s">
        <v>110</v>
      </c>
      <c r="L2687" t="s">
        <v>3346</v>
      </c>
      <c r="M2687" t="s">
        <v>3344</v>
      </c>
      <c r="N2687" t="s">
        <v>3627</v>
      </c>
      <c r="O2687" t="s">
        <v>3346</v>
      </c>
      <c r="P2687" t="s">
        <v>3343</v>
      </c>
      <c r="Q2687" t="s">
        <v>3346</v>
      </c>
    </row>
    <row r="2688" spans="1:17" x14ac:dyDescent="0.25">
      <c r="A2688" t="s">
        <v>8196</v>
      </c>
      <c r="B2688" t="s">
        <v>8197</v>
      </c>
      <c r="C2688" t="s">
        <v>9403</v>
      </c>
      <c r="D2688" t="s">
        <v>9404</v>
      </c>
      <c r="E2688">
        <v>1504022</v>
      </c>
      <c r="F2688" t="s">
        <v>9567</v>
      </c>
      <c r="G2688" t="s">
        <v>9568</v>
      </c>
      <c r="H2688" t="s">
        <v>8431</v>
      </c>
      <c r="I2688" t="s">
        <v>9582</v>
      </c>
      <c r="J2688" t="s">
        <v>9583</v>
      </c>
      <c r="K2688" t="s">
        <v>110</v>
      </c>
      <c r="L2688" t="s">
        <v>3346</v>
      </c>
      <c r="M2688" t="s">
        <v>3344</v>
      </c>
      <c r="N2688" t="s">
        <v>3627</v>
      </c>
      <c r="O2688" t="s">
        <v>3346</v>
      </c>
      <c r="P2688" t="s">
        <v>3343</v>
      </c>
      <c r="Q2688" t="s">
        <v>3346</v>
      </c>
    </row>
    <row r="2689" spans="1:17" x14ac:dyDescent="0.25">
      <c r="A2689" t="s">
        <v>8196</v>
      </c>
      <c r="B2689" t="s">
        <v>8197</v>
      </c>
      <c r="C2689" t="s">
        <v>9403</v>
      </c>
      <c r="D2689" t="s">
        <v>9404</v>
      </c>
      <c r="E2689">
        <v>1504026</v>
      </c>
      <c r="F2689" t="s">
        <v>9584</v>
      </c>
      <c r="G2689" t="s">
        <v>9585</v>
      </c>
      <c r="H2689" t="s">
        <v>5777</v>
      </c>
      <c r="I2689" t="s">
        <v>9586</v>
      </c>
      <c r="J2689" t="s">
        <v>9587</v>
      </c>
      <c r="K2689" t="s">
        <v>110</v>
      </c>
      <c r="L2689" t="s">
        <v>3343</v>
      </c>
      <c r="M2689" t="s">
        <v>3477</v>
      </c>
      <c r="N2689" t="s">
        <v>3603</v>
      </c>
      <c r="O2689" t="s">
        <v>3346</v>
      </c>
      <c r="P2689" t="s">
        <v>3343</v>
      </c>
      <c r="Q2689" t="s">
        <v>3346</v>
      </c>
    </row>
    <row r="2690" spans="1:17" x14ac:dyDescent="0.25">
      <c r="A2690" t="s">
        <v>8196</v>
      </c>
      <c r="B2690" t="s">
        <v>8197</v>
      </c>
      <c r="C2690" t="s">
        <v>9403</v>
      </c>
      <c r="D2690" t="s">
        <v>9404</v>
      </c>
      <c r="E2690">
        <v>1504026</v>
      </c>
      <c r="F2690" t="s">
        <v>9584</v>
      </c>
      <c r="G2690" t="s">
        <v>9585</v>
      </c>
      <c r="H2690" t="s">
        <v>5777</v>
      </c>
      <c r="I2690" t="s">
        <v>9588</v>
      </c>
      <c r="J2690" t="s">
        <v>9589</v>
      </c>
      <c r="K2690" t="s">
        <v>110</v>
      </c>
      <c r="L2690" t="s">
        <v>3346</v>
      </c>
      <c r="M2690" t="s">
        <v>3477</v>
      </c>
      <c r="N2690" t="s">
        <v>3603</v>
      </c>
      <c r="O2690" t="s">
        <v>3346</v>
      </c>
      <c r="P2690" t="s">
        <v>3343</v>
      </c>
      <c r="Q2690" t="s">
        <v>3346</v>
      </c>
    </row>
    <row r="2691" spans="1:17" x14ac:dyDescent="0.25">
      <c r="A2691" t="s">
        <v>8196</v>
      </c>
      <c r="B2691" t="s">
        <v>8197</v>
      </c>
      <c r="C2691" t="s">
        <v>9403</v>
      </c>
      <c r="D2691" t="s">
        <v>9404</v>
      </c>
      <c r="E2691">
        <v>1504030</v>
      </c>
      <c r="F2691" t="s">
        <v>9590</v>
      </c>
      <c r="G2691" t="s">
        <v>9591</v>
      </c>
      <c r="H2691" t="s">
        <v>9592</v>
      </c>
      <c r="I2691" t="s">
        <v>9593</v>
      </c>
      <c r="J2691" t="s">
        <v>9594</v>
      </c>
      <c r="K2691" t="s">
        <v>9595</v>
      </c>
      <c r="L2691" t="s">
        <v>3343</v>
      </c>
      <c r="M2691" t="s">
        <v>3344</v>
      </c>
      <c r="N2691" t="s">
        <v>3627</v>
      </c>
      <c r="O2691" t="s">
        <v>3346</v>
      </c>
      <c r="P2691" t="s">
        <v>3343</v>
      </c>
      <c r="Q2691" t="s">
        <v>3346</v>
      </c>
    </row>
    <row r="2692" spans="1:17" x14ac:dyDescent="0.25">
      <c r="A2692" t="s">
        <v>8196</v>
      </c>
      <c r="B2692" t="s">
        <v>8197</v>
      </c>
      <c r="C2692" t="s">
        <v>9403</v>
      </c>
      <c r="D2692" t="s">
        <v>9404</v>
      </c>
      <c r="E2692">
        <v>1504030</v>
      </c>
      <c r="F2692" t="s">
        <v>9590</v>
      </c>
      <c r="G2692" t="s">
        <v>9591</v>
      </c>
      <c r="H2692" t="s">
        <v>9592</v>
      </c>
      <c r="I2692" t="s">
        <v>9596</v>
      </c>
      <c r="J2692" t="s">
        <v>9597</v>
      </c>
      <c r="K2692" t="s">
        <v>110</v>
      </c>
      <c r="L2692" t="s">
        <v>3346</v>
      </c>
      <c r="M2692" t="s">
        <v>3344</v>
      </c>
      <c r="N2692" t="s">
        <v>3627</v>
      </c>
      <c r="O2692" t="s">
        <v>3346</v>
      </c>
      <c r="P2692" t="s">
        <v>3343</v>
      </c>
      <c r="Q2692" t="s">
        <v>3346</v>
      </c>
    </row>
    <row r="2693" spans="1:17" x14ac:dyDescent="0.25">
      <c r="A2693" t="s">
        <v>8196</v>
      </c>
      <c r="B2693" t="s">
        <v>8197</v>
      </c>
      <c r="C2693" t="s">
        <v>9403</v>
      </c>
      <c r="D2693" t="s">
        <v>9404</v>
      </c>
      <c r="E2693">
        <v>1504030</v>
      </c>
      <c r="F2693" t="s">
        <v>9590</v>
      </c>
      <c r="G2693" t="s">
        <v>9591</v>
      </c>
      <c r="H2693" t="s">
        <v>9592</v>
      </c>
      <c r="I2693" t="s">
        <v>9598</v>
      </c>
      <c r="J2693" t="s">
        <v>9599</v>
      </c>
      <c r="K2693" t="s">
        <v>110</v>
      </c>
      <c r="L2693" t="s">
        <v>3346</v>
      </c>
      <c r="M2693" t="s">
        <v>3344</v>
      </c>
      <c r="N2693" t="s">
        <v>3627</v>
      </c>
      <c r="O2693" t="s">
        <v>3346</v>
      </c>
      <c r="P2693" t="s">
        <v>3343</v>
      </c>
      <c r="Q2693" t="s">
        <v>3346</v>
      </c>
    </row>
    <row r="2694" spans="1:17" x14ac:dyDescent="0.25">
      <c r="A2694" t="s">
        <v>8196</v>
      </c>
      <c r="B2694" t="s">
        <v>8197</v>
      </c>
      <c r="C2694" t="s">
        <v>9403</v>
      </c>
      <c r="D2694" t="s">
        <v>9404</v>
      </c>
      <c r="E2694">
        <v>1504033</v>
      </c>
      <c r="F2694" t="s">
        <v>1896</v>
      </c>
      <c r="G2694" t="s">
        <v>9600</v>
      </c>
      <c r="H2694" t="s">
        <v>3350</v>
      </c>
      <c r="I2694" t="s">
        <v>9601</v>
      </c>
      <c r="J2694" t="s">
        <v>1898</v>
      </c>
      <c r="K2694" t="s">
        <v>110</v>
      </c>
      <c r="L2694" t="s">
        <v>3343</v>
      </c>
      <c r="M2694" t="s">
        <v>3344</v>
      </c>
      <c r="N2694" t="s">
        <v>4323</v>
      </c>
      <c r="O2694" t="s">
        <v>3346</v>
      </c>
      <c r="P2694" t="s">
        <v>3343</v>
      </c>
      <c r="Q2694" t="s">
        <v>3346</v>
      </c>
    </row>
    <row r="2695" spans="1:17" x14ac:dyDescent="0.25">
      <c r="A2695" t="s">
        <v>8196</v>
      </c>
      <c r="B2695" t="s">
        <v>8197</v>
      </c>
      <c r="C2695" t="s">
        <v>9403</v>
      </c>
      <c r="D2695" t="s">
        <v>9404</v>
      </c>
      <c r="E2695">
        <v>1504034</v>
      </c>
      <c r="F2695" t="s">
        <v>9602</v>
      </c>
      <c r="G2695" t="s">
        <v>9603</v>
      </c>
      <c r="H2695" t="s">
        <v>2503</v>
      </c>
      <c r="I2695" t="s">
        <v>9604</v>
      </c>
      <c r="J2695" t="s">
        <v>4052</v>
      </c>
      <c r="K2695" t="s">
        <v>110</v>
      </c>
      <c r="L2695" t="s">
        <v>3343</v>
      </c>
      <c r="M2695" t="s">
        <v>3344</v>
      </c>
      <c r="N2695" t="s">
        <v>3360</v>
      </c>
      <c r="O2695" t="s">
        <v>3346</v>
      </c>
      <c r="P2695" t="s">
        <v>3343</v>
      </c>
      <c r="Q2695" t="s">
        <v>3346</v>
      </c>
    </row>
    <row r="2696" spans="1:17" x14ac:dyDescent="0.25">
      <c r="A2696" t="s">
        <v>8196</v>
      </c>
      <c r="B2696" t="s">
        <v>8197</v>
      </c>
      <c r="C2696" t="s">
        <v>9403</v>
      </c>
      <c r="D2696" t="s">
        <v>9404</v>
      </c>
      <c r="E2696">
        <v>1504034</v>
      </c>
      <c r="F2696" t="s">
        <v>9602</v>
      </c>
      <c r="G2696" t="s">
        <v>9603</v>
      </c>
      <c r="H2696" t="s">
        <v>2503</v>
      </c>
      <c r="I2696" t="s">
        <v>9605</v>
      </c>
      <c r="J2696" t="s">
        <v>9606</v>
      </c>
      <c r="K2696" t="s">
        <v>110</v>
      </c>
      <c r="L2696" t="s">
        <v>3346</v>
      </c>
      <c r="M2696" t="s">
        <v>3344</v>
      </c>
      <c r="N2696" t="s">
        <v>3360</v>
      </c>
      <c r="O2696" t="s">
        <v>3346</v>
      </c>
      <c r="P2696" t="s">
        <v>3343</v>
      </c>
      <c r="Q2696" t="s">
        <v>3346</v>
      </c>
    </row>
    <row r="2697" spans="1:17" x14ac:dyDescent="0.25">
      <c r="A2697" t="s">
        <v>8196</v>
      </c>
      <c r="B2697" t="s">
        <v>8197</v>
      </c>
      <c r="C2697" t="s">
        <v>9403</v>
      </c>
      <c r="D2697" t="s">
        <v>9404</v>
      </c>
      <c r="E2697">
        <v>1504035</v>
      </c>
      <c r="F2697" t="s">
        <v>9607</v>
      </c>
      <c r="G2697" t="s">
        <v>9608</v>
      </c>
      <c r="H2697" t="s">
        <v>3526</v>
      </c>
      <c r="I2697" t="s">
        <v>9609</v>
      </c>
      <c r="J2697" t="s">
        <v>9610</v>
      </c>
      <c r="K2697" t="s">
        <v>110</v>
      </c>
      <c r="L2697" t="s">
        <v>3343</v>
      </c>
      <c r="M2697" t="s">
        <v>3344</v>
      </c>
      <c r="N2697" t="s">
        <v>4440</v>
      </c>
      <c r="O2697" t="s">
        <v>3346</v>
      </c>
      <c r="P2697" t="s">
        <v>3343</v>
      </c>
      <c r="Q2697" t="s">
        <v>3346</v>
      </c>
    </row>
    <row r="2698" spans="1:17" x14ac:dyDescent="0.25">
      <c r="A2698" t="s">
        <v>8196</v>
      </c>
      <c r="B2698" t="s">
        <v>8197</v>
      </c>
      <c r="C2698" t="s">
        <v>9403</v>
      </c>
      <c r="D2698" t="s">
        <v>9404</v>
      </c>
      <c r="E2698">
        <v>1504035</v>
      </c>
      <c r="F2698" t="s">
        <v>9607</v>
      </c>
      <c r="G2698" t="s">
        <v>9608</v>
      </c>
      <c r="H2698" t="s">
        <v>3526</v>
      </c>
      <c r="I2698" t="s">
        <v>9611</v>
      </c>
      <c r="J2698" t="s">
        <v>9612</v>
      </c>
      <c r="K2698" t="s">
        <v>110</v>
      </c>
      <c r="L2698" t="s">
        <v>3346</v>
      </c>
      <c r="M2698" t="s">
        <v>3344</v>
      </c>
      <c r="N2698" t="s">
        <v>4440</v>
      </c>
      <c r="O2698" t="s">
        <v>3346</v>
      </c>
      <c r="P2698" t="s">
        <v>3343</v>
      </c>
      <c r="Q2698" t="s">
        <v>3346</v>
      </c>
    </row>
    <row r="2699" spans="1:17" x14ac:dyDescent="0.25">
      <c r="A2699" t="s">
        <v>8196</v>
      </c>
      <c r="B2699" t="s">
        <v>8197</v>
      </c>
      <c r="C2699" t="s">
        <v>9403</v>
      </c>
      <c r="D2699" t="s">
        <v>9404</v>
      </c>
      <c r="E2699">
        <v>1504036</v>
      </c>
      <c r="F2699" t="s">
        <v>2347</v>
      </c>
      <c r="G2699" t="s">
        <v>3514</v>
      </c>
      <c r="H2699" t="s">
        <v>3515</v>
      </c>
      <c r="I2699" t="s">
        <v>9613</v>
      </c>
      <c r="J2699" t="s">
        <v>3517</v>
      </c>
      <c r="K2699" t="s">
        <v>110</v>
      </c>
      <c r="L2699" t="s">
        <v>3343</v>
      </c>
      <c r="M2699" t="s">
        <v>3344</v>
      </c>
      <c r="N2699" t="s">
        <v>3345</v>
      </c>
      <c r="O2699" t="s">
        <v>3346</v>
      </c>
      <c r="P2699" t="s">
        <v>3343</v>
      </c>
      <c r="Q2699" t="s">
        <v>3346</v>
      </c>
    </row>
    <row r="2700" spans="1:17" x14ac:dyDescent="0.25">
      <c r="A2700" t="s">
        <v>8196</v>
      </c>
      <c r="B2700" t="s">
        <v>8197</v>
      </c>
      <c r="C2700" t="s">
        <v>9403</v>
      </c>
      <c r="D2700" t="s">
        <v>9404</v>
      </c>
      <c r="E2700">
        <v>1504040</v>
      </c>
      <c r="F2700" t="s">
        <v>4916</v>
      </c>
      <c r="G2700" t="s">
        <v>6425</v>
      </c>
      <c r="H2700" t="s">
        <v>6426</v>
      </c>
      <c r="I2700" t="s">
        <v>9614</v>
      </c>
      <c r="J2700" t="s">
        <v>8020</v>
      </c>
      <c r="K2700" t="s">
        <v>110</v>
      </c>
      <c r="L2700" t="s">
        <v>3343</v>
      </c>
      <c r="M2700" t="s">
        <v>3344</v>
      </c>
      <c r="N2700" t="s">
        <v>3345</v>
      </c>
      <c r="O2700" t="s">
        <v>3346</v>
      </c>
      <c r="P2700" t="s">
        <v>3346</v>
      </c>
      <c r="Q2700" t="s">
        <v>3346</v>
      </c>
    </row>
    <row r="2701" spans="1:17" x14ac:dyDescent="0.25">
      <c r="A2701" t="s">
        <v>8196</v>
      </c>
      <c r="B2701" t="s">
        <v>8197</v>
      </c>
      <c r="C2701" t="s">
        <v>9615</v>
      </c>
      <c r="D2701" t="s">
        <v>9616</v>
      </c>
      <c r="E2701">
        <v>1505001</v>
      </c>
      <c r="F2701" t="s">
        <v>4057</v>
      </c>
      <c r="G2701" t="s">
        <v>9617</v>
      </c>
      <c r="H2701" t="s">
        <v>3394</v>
      </c>
      <c r="I2701" t="s">
        <v>9618</v>
      </c>
      <c r="J2701" t="s">
        <v>9619</v>
      </c>
      <c r="K2701" t="s">
        <v>110</v>
      </c>
      <c r="L2701" t="s">
        <v>3343</v>
      </c>
      <c r="M2701" t="s">
        <v>3397</v>
      </c>
      <c r="N2701" t="s">
        <v>6090</v>
      </c>
      <c r="O2701" t="s">
        <v>3346</v>
      </c>
      <c r="P2701" t="s">
        <v>3343</v>
      </c>
      <c r="Q2701" t="s">
        <v>3346</v>
      </c>
    </row>
    <row r="2702" spans="1:17" x14ac:dyDescent="0.25">
      <c r="A2702" t="s">
        <v>8196</v>
      </c>
      <c r="B2702" t="s">
        <v>8197</v>
      </c>
      <c r="C2702" t="s">
        <v>9615</v>
      </c>
      <c r="D2702" t="s">
        <v>9616</v>
      </c>
      <c r="E2702">
        <v>1505001</v>
      </c>
      <c r="F2702" t="s">
        <v>4057</v>
      </c>
      <c r="G2702" t="s">
        <v>9617</v>
      </c>
      <c r="H2702" t="s">
        <v>3394</v>
      </c>
      <c r="I2702" t="s">
        <v>9620</v>
      </c>
      <c r="J2702" t="s">
        <v>9621</v>
      </c>
      <c r="K2702" t="s">
        <v>110</v>
      </c>
      <c r="L2702" t="s">
        <v>3346</v>
      </c>
      <c r="M2702" t="s">
        <v>3397</v>
      </c>
      <c r="N2702" t="s">
        <v>6090</v>
      </c>
      <c r="O2702" t="s">
        <v>3346</v>
      </c>
      <c r="P2702" t="s">
        <v>3343</v>
      </c>
      <c r="Q2702" t="s">
        <v>3346</v>
      </c>
    </row>
    <row r="2703" spans="1:17" x14ac:dyDescent="0.25">
      <c r="A2703" t="s">
        <v>8196</v>
      </c>
      <c r="B2703" t="s">
        <v>8197</v>
      </c>
      <c r="C2703" t="s">
        <v>9615</v>
      </c>
      <c r="D2703" t="s">
        <v>9616</v>
      </c>
      <c r="E2703">
        <v>1505001</v>
      </c>
      <c r="F2703" t="s">
        <v>4057</v>
      </c>
      <c r="G2703" t="s">
        <v>9617</v>
      </c>
      <c r="H2703" t="s">
        <v>3394</v>
      </c>
      <c r="I2703" t="s">
        <v>9622</v>
      </c>
      <c r="J2703" t="s">
        <v>9623</v>
      </c>
      <c r="K2703" t="s">
        <v>110</v>
      </c>
      <c r="L2703" t="s">
        <v>3346</v>
      </c>
      <c r="M2703" t="s">
        <v>3397</v>
      </c>
      <c r="N2703" t="s">
        <v>6090</v>
      </c>
      <c r="O2703" t="s">
        <v>3346</v>
      </c>
      <c r="P2703" t="s">
        <v>3343</v>
      </c>
      <c r="Q2703" t="s">
        <v>3346</v>
      </c>
    </row>
    <row r="2704" spans="1:17" x14ac:dyDescent="0.25">
      <c r="A2704" t="s">
        <v>8196</v>
      </c>
      <c r="B2704" t="s">
        <v>8197</v>
      </c>
      <c r="C2704" t="s">
        <v>9615</v>
      </c>
      <c r="D2704" t="s">
        <v>9616</v>
      </c>
      <c r="E2704">
        <v>1505002</v>
      </c>
      <c r="F2704" t="s">
        <v>9624</v>
      </c>
      <c r="G2704" t="s">
        <v>9625</v>
      </c>
      <c r="H2704" t="s">
        <v>9626</v>
      </c>
      <c r="I2704" t="s">
        <v>9627</v>
      </c>
      <c r="J2704" t="s">
        <v>9628</v>
      </c>
      <c r="K2704" t="s">
        <v>110</v>
      </c>
      <c r="L2704" t="s">
        <v>3343</v>
      </c>
      <c r="M2704" t="s">
        <v>3397</v>
      </c>
      <c r="N2704" t="s">
        <v>4061</v>
      </c>
      <c r="O2704" t="s">
        <v>3346</v>
      </c>
      <c r="P2704" t="s">
        <v>3343</v>
      </c>
      <c r="Q2704" t="s">
        <v>3346</v>
      </c>
    </row>
    <row r="2705" spans="1:17" x14ac:dyDescent="0.25">
      <c r="A2705" t="s">
        <v>8196</v>
      </c>
      <c r="B2705" t="s">
        <v>8197</v>
      </c>
      <c r="C2705" t="s">
        <v>9615</v>
      </c>
      <c r="D2705" t="s">
        <v>9616</v>
      </c>
      <c r="E2705">
        <v>1505003</v>
      </c>
      <c r="F2705" t="s">
        <v>9629</v>
      </c>
      <c r="G2705" t="s">
        <v>9630</v>
      </c>
      <c r="H2705" t="s">
        <v>9631</v>
      </c>
      <c r="I2705" t="s">
        <v>9632</v>
      </c>
      <c r="J2705" t="s">
        <v>9633</v>
      </c>
      <c r="K2705" t="s">
        <v>110</v>
      </c>
      <c r="L2705" t="s">
        <v>3343</v>
      </c>
      <c r="M2705" t="s">
        <v>3707</v>
      </c>
      <c r="N2705" t="s">
        <v>7834</v>
      </c>
      <c r="O2705" t="s">
        <v>3346</v>
      </c>
      <c r="P2705" t="s">
        <v>3343</v>
      </c>
      <c r="Q2705" t="s">
        <v>3346</v>
      </c>
    </row>
    <row r="2706" spans="1:17" x14ac:dyDescent="0.25">
      <c r="A2706" t="s">
        <v>8196</v>
      </c>
      <c r="B2706" t="s">
        <v>8197</v>
      </c>
      <c r="C2706" t="s">
        <v>9615</v>
      </c>
      <c r="D2706" t="s">
        <v>9616</v>
      </c>
      <c r="E2706">
        <v>1505004</v>
      </c>
      <c r="F2706" t="s">
        <v>9634</v>
      </c>
      <c r="G2706" t="s">
        <v>9635</v>
      </c>
      <c r="H2706" t="s">
        <v>9636</v>
      </c>
      <c r="I2706" t="s">
        <v>9637</v>
      </c>
      <c r="J2706" t="s">
        <v>9638</v>
      </c>
      <c r="K2706" t="s">
        <v>110</v>
      </c>
      <c r="L2706" t="s">
        <v>3343</v>
      </c>
      <c r="M2706" t="s">
        <v>3344</v>
      </c>
      <c r="N2706" t="s">
        <v>3345</v>
      </c>
      <c r="O2706" t="s">
        <v>3346</v>
      </c>
      <c r="P2706" t="s">
        <v>3343</v>
      </c>
      <c r="Q2706" t="s">
        <v>3346</v>
      </c>
    </row>
    <row r="2707" spans="1:17" x14ac:dyDescent="0.25">
      <c r="A2707" t="s">
        <v>8196</v>
      </c>
      <c r="B2707" t="s">
        <v>8197</v>
      </c>
      <c r="C2707" t="s">
        <v>9615</v>
      </c>
      <c r="D2707" t="s">
        <v>9616</v>
      </c>
      <c r="E2707">
        <v>1505005</v>
      </c>
      <c r="F2707" t="s">
        <v>9639</v>
      </c>
      <c r="G2707" t="s">
        <v>9640</v>
      </c>
      <c r="H2707" t="s">
        <v>3357</v>
      </c>
      <c r="I2707" t="s">
        <v>9641</v>
      </c>
      <c r="J2707" t="s">
        <v>9642</v>
      </c>
      <c r="K2707" t="s">
        <v>110</v>
      </c>
      <c r="L2707" t="s">
        <v>3343</v>
      </c>
      <c r="M2707" t="s">
        <v>3397</v>
      </c>
      <c r="N2707" t="s">
        <v>3398</v>
      </c>
      <c r="O2707" t="s">
        <v>3346</v>
      </c>
      <c r="P2707" t="s">
        <v>3343</v>
      </c>
      <c r="Q2707" t="s">
        <v>3346</v>
      </c>
    </row>
    <row r="2708" spans="1:17" x14ac:dyDescent="0.25">
      <c r="A2708" t="s">
        <v>8196</v>
      </c>
      <c r="B2708" t="s">
        <v>8197</v>
      </c>
      <c r="C2708" t="s">
        <v>9615</v>
      </c>
      <c r="D2708" t="s">
        <v>9616</v>
      </c>
      <c r="E2708">
        <v>1505006</v>
      </c>
      <c r="F2708" t="s">
        <v>9643</v>
      </c>
      <c r="G2708" t="s">
        <v>9644</v>
      </c>
      <c r="H2708" t="s">
        <v>6623</v>
      </c>
      <c r="I2708" t="s">
        <v>9645</v>
      </c>
      <c r="J2708" t="s">
        <v>9646</v>
      </c>
      <c r="K2708" t="s">
        <v>110</v>
      </c>
      <c r="L2708" t="s">
        <v>3343</v>
      </c>
      <c r="M2708" t="s">
        <v>3707</v>
      </c>
      <c r="N2708" t="s">
        <v>7834</v>
      </c>
      <c r="O2708" t="s">
        <v>3346</v>
      </c>
      <c r="P2708" t="s">
        <v>3343</v>
      </c>
      <c r="Q2708" t="s">
        <v>3346</v>
      </c>
    </row>
    <row r="2709" spans="1:17" x14ac:dyDescent="0.25">
      <c r="A2709" t="s">
        <v>8196</v>
      </c>
      <c r="B2709" t="s">
        <v>8197</v>
      </c>
      <c r="C2709" t="s">
        <v>9615</v>
      </c>
      <c r="D2709" t="s">
        <v>9616</v>
      </c>
      <c r="E2709">
        <v>1505006</v>
      </c>
      <c r="F2709" t="s">
        <v>9643</v>
      </c>
      <c r="G2709" t="s">
        <v>9644</v>
      </c>
      <c r="H2709" t="s">
        <v>6623</v>
      </c>
      <c r="I2709" t="s">
        <v>9647</v>
      </c>
      <c r="J2709" t="s">
        <v>9648</v>
      </c>
      <c r="K2709" t="s">
        <v>38</v>
      </c>
      <c r="L2709" t="s">
        <v>3346</v>
      </c>
      <c r="M2709" t="s">
        <v>3707</v>
      </c>
      <c r="N2709" t="s">
        <v>7834</v>
      </c>
      <c r="O2709" t="s">
        <v>3346</v>
      </c>
      <c r="P2709" t="s">
        <v>3343</v>
      </c>
      <c r="Q2709" t="s">
        <v>3346</v>
      </c>
    </row>
    <row r="2710" spans="1:17" x14ac:dyDescent="0.25">
      <c r="A2710" t="s">
        <v>8196</v>
      </c>
      <c r="B2710" t="s">
        <v>8197</v>
      </c>
      <c r="C2710" t="s">
        <v>9615</v>
      </c>
      <c r="D2710" t="s">
        <v>9616</v>
      </c>
      <c r="E2710">
        <v>1505006</v>
      </c>
      <c r="F2710" t="s">
        <v>9643</v>
      </c>
      <c r="G2710" t="s">
        <v>9644</v>
      </c>
      <c r="H2710" t="s">
        <v>6623</v>
      </c>
      <c r="I2710" t="s">
        <v>9649</v>
      </c>
      <c r="J2710" t="s">
        <v>9650</v>
      </c>
      <c r="K2710" t="s">
        <v>110</v>
      </c>
      <c r="L2710" t="s">
        <v>3346</v>
      </c>
      <c r="M2710" t="s">
        <v>3707</v>
      </c>
      <c r="N2710" t="s">
        <v>7834</v>
      </c>
      <c r="O2710" t="s">
        <v>3346</v>
      </c>
      <c r="P2710" t="s">
        <v>3343</v>
      </c>
      <c r="Q2710" t="s">
        <v>3346</v>
      </c>
    </row>
    <row r="2711" spans="1:17" x14ac:dyDescent="0.25">
      <c r="A2711" t="s">
        <v>8196</v>
      </c>
      <c r="B2711" t="s">
        <v>8197</v>
      </c>
      <c r="C2711" t="s">
        <v>9615</v>
      </c>
      <c r="D2711" t="s">
        <v>9616</v>
      </c>
      <c r="E2711">
        <v>1505007</v>
      </c>
      <c r="F2711" t="s">
        <v>9651</v>
      </c>
      <c r="G2711" t="s">
        <v>9652</v>
      </c>
      <c r="H2711" t="s">
        <v>4160</v>
      </c>
      <c r="I2711" t="s">
        <v>9653</v>
      </c>
      <c r="J2711" t="s">
        <v>9654</v>
      </c>
      <c r="K2711" t="s">
        <v>110</v>
      </c>
      <c r="L2711" t="s">
        <v>3343</v>
      </c>
      <c r="M2711" t="s">
        <v>4328</v>
      </c>
      <c r="N2711" t="s">
        <v>9655</v>
      </c>
      <c r="O2711" t="s">
        <v>3346</v>
      </c>
      <c r="P2711" t="s">
        <v>3343</v>
      </c>
      <c r="Q2711" t="s">
        <v>3346</v>
      </c>
    </row>
    <row r="2712" spans="1:17" x14ac:dyDescent="0.25">
      <c r="A2712" t="s">
        <v>8196</v>
      </c>
      <c r="B2712" t="s">
        <v>8197</v>
      </c>
      <c r="C2712" t="s">
        <v>9615</v>
      </c>
      <c r="D2712" t="s">
        <v>9616</v>
      </c>
      <c r="E2712">
        <v>1505007</v>
      </c>
      <c r="F2712" t="s">
        <v>9651</v>
      </c>
      <c r="G2712" t="s">
        <v>9652</v>
      </c>
      <c r="H2712" t="s">
        <v>4160</v>
      </c>
      <c r="I2712" t="s">
        <v>9656</v>
      </c>
      <c r="J2712" t="s">
        <v>9657</v>
      </c>
      <c r="K2712" t="s">
        <v>110</v>
      </c>
      <c r="L2712" t="s">
        <v>3346</v>
      </c>
      <c r="M2712" t="s">
        <v>4328</v>
      </c>
      <c r="N2712" t="s">
        <v>9655</v>
      </c>
      <c r="O2712" t="s">
        <v>3346</v>
      </c>
      <c r="P2712" t="s">
        <v>3343</v>
      </c>
      <c r="Q2712" t="s">
        <v>3346</v>
      </c>
    </row>
    <row r="2713" spans="1:17" x14ac:dyDescent="0.25">
      <c r="A2713" t="s">
        <v>8196</v>
      </c>
      <c r="B2713" t="s">
        <v>8197</v>
      </c>
      <c r="C2713" t="s">
        <v>9615</v>
      </c>
      <c r="D2713" t="s">
        <v>9616</v>
      </c>
      <c r="E2713">
        <v>1505008</v>
      </c>
      <c r="F2713" t="s">
        <v>9658</v>
      </c>
      <c r="G2713" t="s">
        <v>9659</v>
      </c>
      <c r="H2713" t="s">
        <v>9660</v>
      </c>
      <c r="I2713" t="s">
        <v>9661</v>
      </c>
      <c r="J2713" t="s">
        <v>9662</v>
      </c>
      <c r="K2713" t="s">
        <v>110</v>
      </c>
      <c r="L2713" t="s">
        <v>3343</v>
      </c>
      <c r="M2713" t="s">
        <v>3397</v>
      </c>
      <c r="N2713" t="s">
        <v>4334</v>
      </c>
      <c r="O2713" t="s">
        <v>3346</v>
      </c>
      <c r="P2713" t="s">
        <v>3343</v>
      </c>
      <c r="Q2713" t="s">
        <v>3346</v>
      </c>
    </row>
    <row r="2714" spans="1:17" x14ac:dyDescent="0.25">
      <c r="A2714" t="s">
        <v>8196</v>
      </c>
      <c r="B2714" t="s">
        <v>8197</v>
      </c>
      <c r="C2714" t="s">
        <v>9615</v>
      </c>
      <c r="D2714" t="s">
        <v>9616</v>
      </c>
      <c r="E2714">
        <v>1505008</v>
      </c>
      <c r="F2714" t="s">
        <v>9658</v>
      </c>
      <c r="G2714" t="s">
        <v>9659</v>
      </c>
      <c r="H2714" t="s">
        <v>9660</v>
      </c>
      <c r="I2714" t="s">
        <v>9663</v>
      </c>
      <c r="J2714" t="s">
        <v>9664</v>
      </c>
      <c r="K2714" t="s">
        <v>110</v>
      </c>
      <c r="L2714" t="s">
        <v>3346</v>
      </c>
      <c r="M2714" t="s">
        <v>3397</v>
      </c>
      <c r="N2714" t="s">
        <v>4334</v>
      </c>
      <c r="O2714" t="s">
        <v>3346</v>
      </c>
      <c r="P2714" t="s">
        <v>3343</v>
      </c>
      <c r="Q2714" t="s">
        <v>3346</v>
      </c>
    </row>
    <row r="2715" spans="1:17" x14ac:dyDescent="0.25">
      <c r="A2715" t="s">
        <v>8196</v>
      </c>
      <c r="B2715" t="s">
        <v>8197</v>
      </c>
      <c r="C2715" t="s">
        <v>9615</v>
      </c>
      <c r="D2715" t="s">
        <v>9616</v>
      </c>
      <c r="E2715">
        <v>1505009</v>
      </c>
      <c r="F2715" t="s">
        <v>9665</v>
      </c>
      <c r="G2715" t="s">
        <v>9666</v>
      </c>
      <c r="H2715" t="s">
        <v>8162</v>
      </c>
      <c r="I2715" t="s">
        <v>9667</v>
      </c>
      <c r="J2715" t="s">
        <v>9668</v>
      </c>
      <c r="K2715" t="s">
        <v>110</v>
      </c>
      <c r="L2715" t="s">
        <v>3343</v>
      </c>
      <c r="M2715" t="s">
        <v>4213</v>
      </c>
      <c r="N2715" t="s">
        <v>6507</v>
      </c>
      <c r="O2715" t="s">
        <v>3346</v>
      </c>
      <c r="P2715" t="s">
        <v>3343</v>
      </c>
      <c r="Q2715" t="s">
        <v>3346</v>
      </c>
    </row>
    <row r="2716" spans="1:17" x14ac:dyDescent="0.25">
      <c r="A2716" t="s">
        <v>8196</v>
      </c>
      <c r="B2716" t="s">
        <v>8197</v>
      </c>
      <c r="C2716" t="s">
        <v>9615</v>
      </c>
      <c r="D2716" t="s">
        <v>9616</v>
      </c>
      <c r="E2716">
        <v>1505009</v>
      </c>
      <c r="F2716" t="s">
        <v>9665</v>
      </c>
      <c r="G2716" t="s">
        <v>9666</v>
      </c>
      <c r="H2716" t="s">
        <v>8162</v>
      </c>
      <c r="I2716" t="s">
        <v>9669</v>
      </c>
      <c r="J2716" t="s">
        <v>9670</v>
      </c>
      <c r="K2716" t="s">
        <v>110</v>
      </c>
      <c r="L2716" t="s">
        <v>3346</v>
      </c>
      <c r="M2716" t="s">
        <v>4213</v>
      </c>
      <c r="N2716" t="s">
        <v>6507</v>
      </c>
      <c r="O2716" t="s">
        <v>3346</v>
      </c>
      <c r="P2716" t="s">
        <v>3343</v>
      </c>
      <c r="Q2716" t="s">
        <v>3346</v>
      </c>
    </row>
    <row r="2717" spans="1:17" x14ac:dyDescent="0.25">
      <c r="A2717" t="s">
        <v>8196</v>
      </c>
      <c r="B2717" t="s">
        <v>8197</v>
      </c>
      <c r="C2717" t="s">
        <v>9615</v>
      </c>
      <c r="D2717" t="s">
        <v>9616</v>
      </c>
      <c r="E2717">
        <v>1505010</v>
      </c>
      <c r="F2717" t="s">
        <v>9671</v>
      </c>
      <c r="G2717" t="s">
        <v>9672</v>
      </c>
      <c r="H2717" t="s">
        <v>3405</v>
      </c>
      <c r="I2717" t="s">
        <v>9673</v>
      </c>
      <c r="J2717" t="s">
        <v>9674</v>
      </c>
      <c r="K2717" t="s">
        <v>110</v>
      </c>
      <c r="L2717" t="s">
        <v>3343</v>
      </c>
      <c r="M2717" t="s">
        <v>4328</v>
      </c>
      <c r="N2717" t="s">
        <v>4329</v>
      </c>
      <c r="O2717" t="s">
        <v>3346</v>
      </c>
      <c r="P2717" t="s">
        <v>3343</v>
      </c>
      <c r="Q2717" t="s">
        <v>3346</v>
      </c>
    </row>
    <row r="2718" spans="1:17" x14ac:dyDescent="0.25">
      <c r="A2718" t="s">
        <v>8196</v>
      </c>
      <c r="B2718" t="s">
        <v>8197</v>
      </c>
      <c r="C2718" t="s">
        <v>9615</v>
      </c>
      <c r="D2718" t="s">
        <v>9616</v>
      </c>
      <c r="E2718">
        <v>1505010</v>
      </c>
      <c r="F2718" t="s">
        <v>9671</v>
      </c>
      <c r="G2718" t="s">
        <v>9672</v>
      </c>
      <c r="H2718" t="s">
        <v>3405</v>
      </c>
      <c r="I2718" t="s">
        <v>9675</v>
      </c>
      <c r="J2718" t="s">
        <v>9676</v>
      </c>
      <c r="K2718" t="s">
        <v>110</v>
      </c>
      <c r="L2718" t="s">
        <v>3346</v>
      </c>
      <c r="M2718" t="s">
        <v>4328</v>
      </c>
      <c r="N2718" t="s">
        <v>4329</v>
      </c>
      <c r="O2718" t="s">
        <v>3346</v>
      </c>
      <c r="P2718" t="s">
        <v>3343</v>
      </c>
      <c r="Q2718" t="s">
        <v>3346</v>
      </c>
    </row>
    <row r="2719" spans="1:17" x14ac:dyDescent="0.25">
      <c r="A2719" t="s">
        <v>8196</v>
      </c>
      <c r="B2719" t="s">
        <v>8197</v>
      </c>
      <c r="C2719" t="s">
        <v>9615</v>
      </c>
      <c r="D2719" t="s">
        <v>9616</v>
      </c>
      <c r="E2719">
        <v>1505010</v>
      </c>
      <c r="F2719" t="s">
        <v>9671</v>
      </c>
      <c r="G2719" t="s">
        <v>9672</v>
      </c>
      <c r="H2719" t="s">
        <v>3405</v>
      </c>
      <c r="I2719" t="s">
        <v>9677</v>
      </c>
      <c r="J2719" t="s">
        <v>9678</v>
      </c>
      <c r="K2719" t="s">
        <v>110</v>
      </c>
      <c r="L2719" t="s">
        <v>3346</v>
      </c>
      <c r="M2719" t="s">
        <v>4328</v>
      </c>
      <c r="N2719" t="s">
        <v>4329</v>
      </c>
      <c r="O2719" t="s">
        <v>3346</v>
      </c>
      <c r="P2719" t="s">
        <v>3343</v>
      </c>
      <c r="Q2719" t="s">
        <v>3346</v>
      </c>
    </row>
    <row r="2720" spans="1:17" x14ac:dyDescent="0.25">
      <c r="A2720" t="s">
        <v>8196</v>
      </c>
      <c r="B2720" t="s">
        <v>8197</v>
      </c>
      <c r="C2720" t="s">
        <v>9615</v>
      </c>
      <c r="D2720" t="s">
        <v>9616</v>
      </c>
      <c r="E2720">
        <v>1505010</v>
      </c>
      <c r="F2720" t="s">
        <v>9671</v>
      </c>
      <c r="G2720" t="s">
        <v>9672</v>
      </c>
      <c r="H2720" t="s">
        <v>3405</v>
      </c>
      <c r="I2720" t="s">
        <v>9679</v>
      </c>
      <c r="J2720" t="s">
        <v>9680</v>
      </c>
      <c r="K2720" t="s">
        <v>110</v>
      </c>
      <c r="L2720" t="s">
        <v>3346</v>
      </c>
      <c r="M2720" t="s">
        <v>4328</v>
      </c>
      <c r="N2720" t="s">
        <v>4329</v>
      </c>
      <c r="O2720" t="s">
        <v>3346</v>
      </c>
      <c r="P2720" t="s">
        <v>3343</v>
      </c>
      <c r="Q2720" t="s">
        <v>3346</v>
      </c>
    </row>
    <row r="2721" spans="1:17" x14ac:dyDescent="0.25">
      <c r="A2721" t="s">
        <v>8196</v>
      </c>
      <c r="B2721" t="s">
        <v>8197</v>
      </c>
      <c r="C2721" t="s">
        <v>9615</v>
      </c>
      <c r="D2721" t="s">
        <v>9616</v>
      </c>
      <c r="E2721">
        <v>1505010</v>
      </c>
      <c r="F2721" t="s">
        <v>9671</v>
      </c>
      <c r="G2721" t="s">
        <v>9672</v>
      </c>
      <c r="H2721" t="s">
        <v>3405</v>
      </c>
      <c r="I2721" t="s">
        <v>9681</v>
      </c>
      <c r="J2721" t="s">
        <v>9682</v>
      </c>
      <c r="K2721" t="s">
        <v>110</v>
      </c>
      <c r="L2721" t="s">
        <v>3346</v>
      </c>
      <c r="M2721" t="s">
        <v>4328</v>
      </c>
      <c r="N2721" t="s">
        <v>4329</v>
      </c>
      <c r="O2721" t="s">
        <v>3346</v>
      </c>
      <c r="P2721" t="s">
        <v>3343</v>
      </c>
      <c r="Q2721" t="s">
        <v>3346</v>
      </c>
    </row>
    <row r="2722" spans="1:17" x14ac:dyDescent="0.25">
      <c r="A2722" t="s">
        <v>8196</v>
      </c>
      <c r="B2722" t="s">
        <v>8197</v>
      </c>
      <c r="C2722" t="s">
        <v>9615</v>
      </c>
      <c r="D2722" t="s">
        <v>9616</v>
      </c>
      <c r="E2722">
        <v>1505011</v>
      </c>
      <c r="F2722" t="s">
        <v>9683</v>
      </c>
      <c r="G2722" t="s">
        <v>9684</v>
      </c>
      <c r="H2722" t="s">
        <v>3357</v>
      </c>
      <c r="I2722" t="s">
        <v>9685</v>
      </c>
      <c r="J2722" t="s">
        <v>9686</v>
      </c>
      <c r="K2722" t="s">
        <v>110</v>
      </c>
      <c r="L2722" t="s">
        <v>3343</v>
      </c>
      <c r="M2722" t="s">
        <v>3707</v>
      </c>
      <c r="N2722" t="s">
        <v>9687</v>
      </c>
      <c r="O2722" t="s">
        <v>3346</v>
      </c>
      <c r="P2722" t="s">
        <v>3343</v>
      </c>
      <c r="Q2722" t="s">
        <v>3346</v>
      </c>
    </row>
    <row r="2723" spans="1:17" x14ac:dyDescent="0.25">
      <c r="A2723" t="s">
        <v>8196</v>
      </c>
      <c r="B2723" t="s">
        <v>8197</v>
      </c>
      <c r="C2723" t="s">
        <v>9615</v>
      </c>
      <c r="D2723" t="s">
        <v>9616</v>
      </c>
      <c r="E2723">
        <v>1505011</v>
      </c>
      <c r="F2723" t="s">
        <v>9683</v>
      </c>
      <c r="G2723" t="s">
        <v>9684</v>
      </c>
      <c r="H2723" t="s">
        <v>3357</v>
      </c>
      <c r="I2723" t="s">
        <v>9688</v>
      </c>
      <c r="J2723" t="s">
        <v>9689</v>
      </c>
      <c r="K2723" t="s">
        <v>110</v>
      </c>
      <c r="L2723" t="s">
        <v>3346</v>
      </c>
      <c r="M2723" t="s">
        <v>3707</v>
      </c>
      <c r="N2723" t="s">
        <v>9687</v>
      </c>
      <c r="O2723" t="s">
        <v>3346</v>
      </c>
      <c r="P2723" t="s">
        <v>3343</v>
      </c>
      <c r="Q2723" t="s">
        <v>3346</v>
      </c>
    </row>
    <row r="2724" spans="1:17" x14ac:dyDescent="0.25">
      <c r="A2724" t="s">
        <v>8196</v>
      </c>
      <c r="B2724" t="s">
        <v>8197</v>
      </c>
      <c r="C2724" t="s">
        <v>9615</v>
      </c>
      <c r="D2724" t="s">
        <v>9616</v>
      </c>
      <c r="E2724">
        <v>1505011</v>
      </c>
      <c r="F2724" t="s">
        <v>9683</v>
      </c>
      <c r="G2724" t="s">
        <v>9684</v>
      </c>
      <c r="H2724" t="s">
        <v>3357</v>
      </c>
      <c r="I2724" t="s">
        <v>9690</v>
      </c>
      <c r="J2724" t="s">
        <v>9691</v>
      </c>
      <c r="K2724" t="s">
        <v>110</v>
      </c>
      <c r="L2724" t="s">
        <v>3346</v>
      </c>
      <c r="M2724" t="s">
        <v>3707</v>
      </c>
      <c r="N2724" t="s">
        <v>9687</v>
      </c>
      <c r="O2724" t="s">
        <v>3346</v>
      </c>
      <c r="P2724" t="s">
        <v>3343</v>
      </c>
      <c r="Q2724" t="s">
        <v>3346</v>
      </c>
    </row>
    <row r="2725" spans="1:17" x14ac:dyDescent="0.25">
      <c r="A2725" t="s">
        <v>8196</v>
      </c>
      <c r="B2725" t="s">
        <v>8197</v>
      </c>
      <c r="C2725" t="s">
        <v>9615</v>
      </c>
      <c r="D2725" t="s">
        <v>9616</v>
      </c>
      <c r="E2725">
        <v>1505012</v>
      </c>
      <c r="F2725" t="s">
        <v>375</v>
      </c>
      <c r="G2725" t="s">
        <v>153</v>
      </c>
      <c r="H2725" t="s">
        <v>3350</v>
      </c>
      <c r="I2725" t="s">
        <v>9692</v>
      </c>
      <c r="J2725" t="s">
        <v>154</v>
      </c>
      <c r="K2725" t="s">
        <v>110</v>
      </c>
      <c r="L2725" t="s">
        <v>3343</v>
      </c>
      <c r="M2725" t="s">
        <v>4328</v>
      </c>
      <c r="N2725" t="s">
        <v>4329</v>
      </c>
      <c r="O2725" t="s">
        <v>3346</v>
      </c>
      <c r="P2725" t="s">
        <v>3343</v>
      </c>
      <c r="Q2725" t="s">
        <v>3346</v>
      </c>
    </row>
    <row r="2726" spans="1:17" x14ac:dyDescent="0.25">
      <c r="A2726" t="s">
        <v>8196</v>
      </c>
      <c r="B2726" t="s">
        <v>8197</v>
      </c>
      <c r="C2726" t="s">
        <v>9615</v>
      </c>
      <c r="D2726" t="s">
        <v>9616</v>
      </c>
      <c r="E2726">
        <v>1505012</v>
      </c>
      <c r="F2726" t="s">
        <v>375</v>
      </c>
      <c r="G2726" t="s">
        <v>153</v>
      </c>
      <c r="H2726" t="s">
        <v>3350</v>
      </c>
      <c r="I2726" t="s">
        <v>9693</v>
      </c>
      <c r="J2726" t="s">
        <v>9694</v>
      </c>
      <c r="K2726" t="s">
        <v>110</v>
      </c>
      <c r="L2726" t="s">
        <v>3346</v>
      </c>
      <c r="M2726" t="s">
        <v>4328</v>
      </c>
      <c r="N2726" t="s">
        <v>4329</v>
      </c>
      <c r="O2726" t="s">
        <v>3346</v>
      </c>
      <c r="P2726" t="s">
        <v>3343</v>
      </c>
      <c r="Q2726" t="s">
        <v>3346</v>
      </c>
    </row>
    <row r="2727" spans="1:17" x14ac:dyDescent="0.25">
      <c r="A2727" t="s">
        <v>8196</v>
      </c>
      <c r="B2727" t="s">
        <v>8197</v>
      </c>
      <c r="C2727" t="s">
        <v>9615</v>
      </c>
      <c r="D2727" t="s">
        <v>9616</v>
      </c>
      <c r="E2727">
        <v>1505013</v>
      </c>
      <c r="F2727" t="s">
        <v>9695</v>
      </c>
      <c r="G2727" t="s">
        <v>9696</v>
      </c>
      <c r="H2727" t="s">
        <v>9697</v>
      </c>
      <c r="I2727" t="s">
        <v>9698</v>
      </c>
      <c r="J2727" t="s">
        <v>9699</v>
      </c>
      <c r="K2727" t="s">
        <v>110</v>
      </c>
      <c r="L2727" t="s">
        <v>3343</v>
      </c>
      <c r="M2727" t="s">
        <v>4328</v>
      </c>
      <c r="N2727" t="s">
        <v>4329</v>
      </c>
      <c r="O2727" t="s">
        <v>3346</v>
      </c>
      <c r="P2727" t="s">
        <v>3343</v>
      </c>
      <c r="Q2727" t="s">
        <v>3346</v>
      </c>
    </row>
    <row r="2728" spans="1:17" x14ac:dyDescent="0.25">
      <c r="A2728" t="s">
        <v>8196</v>
      </c>
      <c r="B2728" t="s">
        <v>8197</v>
      </c>
      <c r="C2728" t="s">
        <v>9615</v>
      </c>
      <c r="D2728" t="s">
        <v>9616</v>
      </c>
      <c r="E2728">
        <v>1505013</v>
      </c>
      <c r="F2728" t="s">
        <v>9695</v>
      </c>
      <c r="G2728" t="s">
        <v>9696</v>
      </c>
      <c r="H2728" t="s">
        <v>9697</v>
      </c>
      <c r="I2728" t="s">
        <v>9700</v>
      </c>
      <c r="J2728" t="s">
        <v>9701</v>
      </c>
      <c r="K2728" t="s">
        <v>110</v>
      </c>
      <c r="L2728" t="s">
        <v>3346</v>
      </c>
      <c r="M2728" t="s">
        <v>4328</v>
      </c>
      <c r="N2728" t="s">
        <v>4329</v>
      </c>
      <c r="O2728" t="s">
        <v>3346</v>
      </c>
      <c r="P2728" t="s">
        <v>3343</v>
      </c>
      <c r="Q2728" t="s">
        <v>3346</v>
      </c>
    </row>
    <row r="2729" spans="1:17" x14ac:dyDescent="0.25">
      <c r="A2729" t="s">
        <v>8196</v>
      </c>
      <c r="B2729" t="s">
        <v>8197</v>
      </c>
      <c r="C2729" t="s">
        <v>9615</v>
      </c>
      <c r="D2729" t="s">
        <v>9616</v>
      </c>
      <c r="E2729">
        <v>1505013</v>
      </c>
      <c r="F2729" t="s">
        <v>9695</v>
      </c>
      <c r="G2729" t="s">
        <v>9696</v>
      </c>
      <c r="H2729" t="s">
        <v>9697</v>
      </c>
      <c r="I2729" t="s">
        <v>9702</v>
      </c>
      <c r="J2729" t="s">
        <v>9703</v>
      </c>
      <c r="K2729" t="s">
        <v>110</v>
      </c>
      <c r="L2729" t="s">
        <v>3346</v>
      </c>
      <c r="M2729" t="s">
        <v>4328</v>
      </c>
      <c r="N2729" t="s">
        <v>4329</v>
      </c>
      <c r="O2729" t="s">
        <v>3346</v>
      </c>
      <c r="P2729" t="s">
        <v>3343</v>
      </c>
      <c r="Q2729" t="s">
        <v>3346</v>
      </c>
    </row>
    <row r="2730" spans="1:17" x14ac:dyDescent="0.25">
      <c r="A2730" t="s">
        <v>8196</v>
      </c>
      <c r="B2730" t="s">
        <v>8197</v>
      </c>
      <c r="C2730" t="s">
        <v>9615</v>
      </c>
      <c r="D2730" t="s">
        <v>9616</v>
      </c>
      <c r="E2730">
        <v>1505013</v>
      </c>
      <c r="F2730" t="s">
        <v>9695</v>
      </c>
      <c r="G2730" t="s">
        <v>9696</v>
      </c>
      <c r="H2730" t="s">
        <v>9697</v>
      </c>
      <c r="I2730" t="s">
        <v>9704</v>
      </c>
      <c r="J2730" t="s">
        <v>9705</v>
      </c>
      <c r="K2730" t="s">
        <v>110</v>
      </c>
      <c r="L2730" t="s">
        <v>3346</v>
      </c>
      <c r="M2730" t="s">
        <v>4328</v>
      </c>
      <c r="N2730" t="s">
        <v>4329</v>
      </c>
      <c r="O2730" t="s">
        <v>3346</v>
      </c>
      <c r="P2730" t="s">
        <v>3343</v>
      </c>
      <c r="Q2730" t="s">
        <v>3346</v>
      </c>
    </row>
    <row r="2731" spans="1:17" x14ac:dyDescent="0.25">
      <c r="A2731" t="s">
        <v>8196</v>
      </c>
      <c r="B2731" t="s">
        <v>8197</v>
      </c>
      <c r="C2731" t="s">
        <v>9615</v>
      </c>
      <c r="D2731" t="s">
        <v>9616</v>
      </c>
      <c r="E2731">
        <v>1505013</v>
      </c>
      <c r="F2731" t="s">
        <v>9695</v>
      </c>
      <c r="G2731" t="s">
        <v>9696</v>
      </c>
      <c r="H2731" t="s">
        <v>9697</v>
      </c>
      <c r="I2731" t="s">
        <v>9706</v>
      </c>
      <c r="J2731" t="s">
        <v>9707</v>
      </c>
      <c r="K2731" t="s">
        <v>110</v>
      </c>
      <c r="L2731" t="s">
        <v>3346</v>
      </c>
      <c r="M2731" t="s">
        <v>4328</v>
      </c>
      <c r="N2731" t="s">
        <v>4329</v>
      </c>
      <c r="O2731" t="s">
        <v>3346</v>
      </c>
      <c r="P2731" t="s">
        <v>3343</v>
      </c>
      <c r="Q2731" t="s">
        <v>3346</v>
      </c>
    </row>
    <row r="2732" spans="1:17" x14ac:dyDescent="0.25">
      <c r="A2732" t="s">
        <v>8196</v>
      </c>
      <c r="B2732" t="s">
        <v>8197</v>
      </c>
      <c r="C2732" t="s">
        <v>9615</v>
      </c>
      <c r="D2732" t="s">
        <v>9616</v>
      </c>
      <c r="E2732">
        <v>1505031</v>
      </c>
      <c r="F2732" t="s">
        <v>9708</v>
      </c>
      <c r="G2732" t="s">
        <v>5907</v>
      </c>
      <c r="H2732" t="s">
        <v>9697</v>
      </c>
      <c r="I2732" t="s">
        <v>9709</v>
      </c>
      <c r="J2732" t="s">
        <v>9710</v>
      </c>
      <c r="K2732" t="s">
        <v>110</v>
      </c>
      <c r="L2732" t="s">
        <v>3343</v>
      </c>
      <c r="M2732" t="s">
        <v>4328</v>
      </c>
      <c r="N2732" t="s">
        <v>9711</v>
      </c>
      <c r="O2732" t="s">
        <v>3346</v>
      </c>
      <c r="P2732" t="s">
        <v>3346</v>
      </c>
      <c r="Q2732" t="s">
        <v>3346</v>
      </c>
    </row>
    <row r="2733" spans="1:17" x14ac:dyDescent="0.25">
      <c r="A2733" t="s">
        <v>8196</v>
      </c>
      <c r="B2733" t="s">
        <v>8197</v>
      </c>
      <c r="C2733" t="s">
        <v>9615</v>
      </c>
      <c r="D2733" t="s">
        <v>9616</v>
      </c>
      <c r="E2733">
        <v>1505032</v>
      </c>
      <c r="F2733" t="s">
        <v>9712</v>
      </c>
      <c r="G2733" t="s">
        <v>3523</v>
      </c>
      <c r="H2733" t="s">
        <v>9697</v>
      </c>
      <c r="I2733" t="s">
        <v>9713</v>
      </c>
      <c r="J2733" t="s">
        <v>9714</v>
      </c>
      <c r="K2733" t="s">
        <v>110</v>
      </c>
      <c r="L2733" t="s">
        <v>3343</v>
      </c>
      <c r="M2733" t="s">
        <v>4328</v>
      </c>
      <c r="N2733" t="s">
        <v>9711</v>
      </c>
      <c r="O2733" t="s">
        <v>3346</v>
      </c>
      <c r="P2733" t="s">
        <v>3343</v>
      </c>
      <c r="Q2733" t="s">
        <v>3346</v>
      </c>
    </row>
    <row r="2734" spans="1:17" x14ac:dyDescent="0.25">
      <c r="A2734" t="s">
        <v>8196</v>
      </c>
      <c r="B2734" t="s">
        <v>8197</v>
      </c>
      <c r="C2734" t="s">
        <v>9615</v>
      </c>
      <c r="D2734" t="s">
        <v>9616</v>
      </c>
      <c r="E2734">
        <v>1505033</v>
      </c>
      <c r="F2734" t="s">
        <v>9715</v>
      </c>
      <c r="G2734" t="s">
        <v>3435</v>
      </c>
      <c r="H2734" t="s">
        <v>9697</v>
      </c>
      <c r="I2734" t="s">
        <v>9716</v>
      </c>
      <c r="J2734" t="s">
        <v>9717</v>
      </c>
      <c r="K2734" t="s">
        <v>110</v>
      </c>
      <c r="L2734" t="s">
        <v>3343</v>
      </c>
      <c r="M2734" t="s">
        <v>4328</v>
      </c>
      <c r="N2734" t="s">
        <v>9711</v>
      </c>
      <c r="O2734" t="s">
        <v>3346</v>
      </c>
      <c r="P2734" t="s">
        <v>3343</v>
      </c>
      <c r="Q2734" t="s">
        <v>3346</v>
      </c>
    </row>
    <row r="2735" spans="1:17" x14ac:dyDescent="0.25">
      <c r="A2735" t="s">
        <v>8196</v>
      </c>
      <c r="B2735" t="s">
        <v>8197</v>
      </c>
      <c r="C2735" t="s">
        <v>9615</v>
      </c>
      <c r="D2735" t="s">
        <v>9616</v>
      </c>
      <c r="E2735">
        <v>1505034</v>
      </c>
      <c r="F2735" t="s">
        <v>9718</v>
      </c>
      <c r="G2735" t="s">
        <v>3438</v>
      </c>
      <c r="H2735" t="s">
        <v>9697</v>
      </c>
      <c r="I2735" t="s">
        <v>9719</v>
      </c>
      <c r="J2735" t="s">
        <v>9720</v>
      </c>
      <c r="K2735" t="s">
        <v>110</v>
      </c>
      <c r="L2735" t="s">
        <v>3343</v>
      </c>
      <c r="M2735" t="s">
        <v>4328</v>
      </c>
      <c r="N2735" t="s">
        <v>9711</v>
      </c>
      <c r="O2735" t="s">
        <v>3346</v>
      </c>
      <c r="P2735" t="s">
        <v>3343</v>
      </c>
      <c r="Q2735" t="s">
        <v>3346</v>
      </c>
    </row>
    <row r="2736" spans="1:17" x14ac:dyDescent="0.25">
      <c r="A2736" t="s">
        <v>8196</v>
      </c>
      <c r="B2736" t="s">
        <v>8197</v>
      </c>
      <c r="C2736" t="s">
        <v>9615</v>
      </c>
      <c r="D2736" t="s">
        <v>9616</v>
      </c>
      <c r="E2736">
        <v>1505035</v>
      </c>
      <c r="F2736" t="s">
        <v>9721</v>
      </c>
      <c r="G2736" t="s">
        <v>3546</v>
      </c>
      <c r="H2736" t="s">
        <v>9697</v>
      </c>
      <c r="I2736" t="s">
        <v>9722</v>
      </c>
      <c r="J2736" t="s">
        <v>9723</v>
      </c>
      <c r="K2736" t="s">
        <v>110</v>
      </c>
      <c r="L2736" t="s">
        <v>3343</v>
      </c>
      <c r="M2736" t="s">
        <v>4328</v>
      </c>
      <c r="N2736" t="s">
        <v>9711</v>
      </c>
      <c r="O2736" t="s">
        <v>3346</v>
      </c>
      <c r="P2736" t="s">
        <v>3343</v>
      </c>
      <c r="Q2736" t="s">
        <v>3346</v>
      </c>
    </row>
    <row r="2737" spans="1:17" x14ac:dyDescent="0.25">
      <c r="A2737" t="s">
        <v>8196</v>
      </c>
      <c r="B2737" t="s">
        <v>8197</v>
      </c>
      <c r="C2737" t="s">
        <v>9615</v>
      </c>
      <c r="D2737" t="s">
        <v>9616</v>
      </c>
      <c r="E2737">
        <v>1505036</v>
      </c>
      <c r="F2737" t="s">
        <v>9724</v>
      </c>
      <c r="G2737" t="s">
        <v>4647</v>
      </c>
      <c r="H2737" t="s">
        <v>9697</v>
      </c>
      <c r="I2737" t="s">
        <v>9725</v>
      </c>
      <c r="J2737" t="s">
        <v>9726</v>
      </c>
      <c r="K2737" t="s">
        <v>110</v>
      </c>
      <c r="L2737" t="s">
        <v>3343</v>
      </c>
      <c r="M2737" t="s">
        <v>4328</v>
      </c>
      <c r="N2737" t="s">
        <v>9711</v>
      </c>
      <c r="O2737" t="s">
        <v>3346</v>
      </c>
      <c r="P2737" t="s">
        <v>3343</v>
      </c>
      <c r="Q2737" t="s">
        <v>3346</v>
      </c>
    </row>
    <row r="2738" spans="1:17" x14ac:dyDescent="0.25">
      <c r="A2738" t="s">
        <v>8196</v>
      </c>
      <c r="B2738" t="s">
        <v>8197</v>
      </c>
      <c r="C2738" t="s">
        <v>9615</v>
      </c>
      <c r="D2738" t="s">
        <v>9616</v>
      </c>
      <c r="E2738">
        <v>1505037</v>
      </c>
      <c r="F2738" t="s">
        <v>9727</v>
      </c>
      <c r="G2738" t="s">
        <v>9728</v>
      </c>
      <c r="H2738" t="s">
        <v>9697</v>
      </c>
      <c r="I2738" t="s">
        <v>9729</v>
      </c>
      <c r="J2738" t="s">
        <v>9730</v>
      </c>
      <c r="K2738" t="s">
        <v>110</v>
      </c>
      <c r="L2738" t="s">
        <v>3343</v>
      </c>
      <c r="M2738" t="s">
        <v>4328</v>
      </c>
      <c r="N2738" t="s">
        <v>9711</v>
      </c>
      <c r="O2738" t="s">
        <v>3346</v>
      </c>
      <c r="P2738" t="s">
        <v>3343</v>
      </c>
      <c r="Q2738" t="s">
        <v>3346</v>
      </c>
    </row>
    <row r="2739" spans="1:17" x14ac:dyDescent="0.25">
      <c r="A2739" t="s">
        <v>8196</v>
      </c>
      <c r="B2739" t="s">
        <v>8197</v>
      </c>
      <c r="C2739" t="s">
        <v>9615</v>
      </c>
      <c r="D2739" t="s">
        <v>9616</v>
      </c>
      <c r="E2739">
        <v>1505038</v>
      </c>
      <c r="F2739" t="s">
        <v>9731</v>
      </c>
      <c r="G2739" t="s">
        <v>4637</v>
      </c>
      <c r="H2739" t="s">
        <v>9697</v>
      </c>
      <c r="I2739" t="s">
        <v>9732</v>
      </c>
      <c r="J2739" t="s">
        <v>9733</v>
      </c>
      <c r="K2739" t="s">
        <v>110</v>
      </c>
      <c r="L2739" t="s">
        <v>3343</v>
      </c>
      <c r="M2739" t="s">
        <v>4328</v>
      </c>
      <c r="N2739" t="s">
        <v>9711</v>
      </c>
      <c r="O2739" t="s">
        <v>3346</v>
      </c>
      <c r="P2739" t="s">
        <v>3343</v>
      </c>
      <c r="Q2739" t="s">
        <v>3346</v>
      </c>
    </row>
    <row r="2740" spans="1:17" x14ac:dyDescent="0.25">
      <c r="A2740" t="s">
        <v>8196</v>
      </c>
      <c r="B2740" t="s">
        <v>8197</v>
      </c>
      <c r="C2740" t="s">
        <v>9615</v>
      </c>
      <c r="D2740" t="s">
        <v>9616</v>
      </c>
      <c r="E2740">
        <v>1505039</v>
      </c>
      <c r="F2740" t="s">
        <v>9734</v>
      </c>
      <c r="G2740" t="s">
        <v>4640</v>
      </c>
      <c r="H2740" t="s">
        <v>9697</v>
      </c>
      <c r="I2740" t="s">
        <v>9735</v>
      </c>
      <c r="J2740" t="s">
        <v>9736</v>
      </c>
      <c r="K2740" t="s">
        <v>110</v>
      </c>
      <c r="L2740" t="s">
        <v>3343</v>
      </c>
      <c r="M2740" t="s">
        <v>4328</v>
      </c>
      <c r="N2740" t="s">
        <v>9711</v>
      </c>
      <c r="O2740" t="s">
        <v>3346</v>
      </c>
      <c r="P2740" t="s">
        <v>3343</v>
      </c>
      <c r="Q2740" t="s">
        <v>3346</v>
      </c>
    </row>
    <row r="2741" spans="1:17" x14ac:dyDescent="0.25">
      <c r="A2741" t="s">
        <v>8196</v>
      </c>
      <c r="B2741" t="s">
        <v>8197</v>
      </c>
      <c r="C2741" t="s">
        <v>9615</v>
      </c>
      <c r="D2741" t="s">
        <v>9616</v>
      </c>
      <c r="E2741">
        <v>1505040</v>
      </c>
      <c r="F2741" t="s">
        <v>9737</v>
      </c>
      <c r="G2741" t="s">
        <v>9738</v>
      </c>
      <c r="H2741" t="s">
        <v>3394</v>
      </c>
      <c r="I2741" t="s">
        <v>9739</v>
      </c>
      <c r="J2741" t="s">
        <v>9740</v>
      </c>
      <c r="K2741" t="s">
        <v>110</v>
      </c>
      <c r="L2741" t="s">
        <v>3343</v>
      </c>
      <c r="M2741" t="s">
        <v>4328</v>
      </c>
      <c r="N2741" t="s">
        <v>9711</v>
      </c>
      <c r="O2741" t="s">
        <v>3346</v>
      </c>
      <c r="P2741" t="s">
        <v>3343</v>
      </c>
      <c r="Q2741" t="s">
        <v>3346</v>
      </c>
    </row>
    <row r="2742" spans="1:17" x14ac:dyDescent="0.25">
      <c r="A2742" t="s">
        <v>8196</v>
      </c>
      <c r="B2742" t="s">
        <v>8197</v>
      </c>
      <c r="C2742" t="s">
        <v>9615</v>
      </c>
      <c r="D2742" t="s">
        <v>9616</v>
      </c>
      <c r="E2742">
        <v>1505040</v>
      </c>
      <c r="F2742" t="s">
        <v>9737</v>
      </c>
      <c r="G2742" t="s">
        <v>9738</v>
      </c>
      <c r="H2742" t="s">
        <v>3394</v>
      </c>
      <c r="I2742" t="s">
        <v>9741</v>
      </c>
      <c r="J2742" t="s">
        <v>9742</v>
      </c>
      <c r="K2742" t="s">
        <v>110</v>
      </c>
      <c r="L2742" t="s">
        <v>3346</v>
      </c>
      <c r="M2742" t="s">
        <v>4328</v>
      </c>
      <c r="N2742" t="s">
        <v>9711</v>
      </c>
      <c r="O2742" t="s">
        <v>3346</v>
      </c>
      <c r="P2742" t="s">
        <v>3343</v>
      </c>
      <c r="Q2742" t="s">
        <v>3346</v>
      </c>
    </row>
    <row r="2743" spans="1:17" x14ac:dyDescent="0.25">
      <c r="A2743" t="s">
        <v>8196</v>
      </c>
      <c r="B2743" t="s">
        <v>8197</v>
      </c>
      <c r="C2743" t="s">
        <v>9615</v>
      </c>
      <c r="D2743" t="s">
        <v>9616</v>
      </c>
      <c r="E2743">
        <v>1505041</v>
      </c>
      <c r="F2743" t="s">
        <v>9743</v>
      </c>
      <c r="G2743" t="s">
        <v>9744</v>
      </c>
      <c r="H2743" t="s">
        <v>3429</v>
      </c>
      <c r="I2743" t="s">
        <v>9745</v>
      </c>
      <c r="J2743" t="s">
        <v>9743</v>
      </c>
      <c r="K2743" t="s">
        <v>110</v>
      </c>
      <c r="L2743" t="s">
        <v>3343</v>
      </c>
      <c r="M2743" t="s">
        <v>4328</v>
      </c>
      <c r="N2743" t="s">
        <v>9655</v>
      </c>
      <c r="O2743" t="s">
        <v>3346</v>
      </c>
      <c r="P2743" t="s">
        <v>3343</v>
      </c>
      <c r="Q2743" t="s">
        <v>3346</v>
      </c>
    </row>
    <row r="2744" spans="1:17" x14ac:dyDescent="0.25">
      <c r="A2744" t="s">
        <v>8196</v>
      </c>
      <c r="B2744" t="s">
        <v>8197</v>
      </c>
      <c r="C2744" t="s">
        <v>9615</v>
      </c>
      <c r="D2744" t="s">
        <v>9616</v>
      </c>
      <c r="E2744">
        <v>1505042</v>
      </c>
      <c r="F2744" t="s">
        <v>9746</v>
      </c>
      <c r="G2744" t="s">
        <v>9747</v>
      </c>
      <c r="H2744" t="s">
        <v>3429</v>
      </c>
      <c r="I2744" t="s">
        <v>9748</v>
      </c>
      <c r="J2744" t="s">
        <v>9746</v>
      </c>
      <c r="K2744" t="s">
        <v>110</v>
      </c>
      <c r="L2744" t="s">
        <v>3343</v>
      </c>
      <c r="M2744" t="s">
        <v>4328</v>
      </c>
      <c r="N2744" t="s">
        <v>9655</v>
      </c>
      <c r="O2744" t="s">
        <v>3346</v>
      </c>
      <c r="P2744" t="s">
        <v>3343</v>
      </c>
      <c r="Q2744" t="s">
        <v>3346</v>
      </c>
    </row>
    <row r="2745" spans="1:17" x14ac:dyDescent="0.25">
      <c r="A2745" t="s">
        <v>8196</v>
      </c>
      <c r="B2745" t="s">
        <v>8197</v>
      </c>
      <c r="C2745" t="s">
        <v>9615</v>
      </c>
      <c r="D2745" t="s">
        <v>9616</v>
      </c>
      <c r="E2745">
        <v>1505043</v>
      </c>
      <c r="F2745" t="s">
        <v>9749</v>
      </c>
      <c r="G2745" t="s">
        <v>9750</v>
      </c>
      <c r="H2745" t="s">
        <v>4160</v>
      </c>
      <c r="I2745" t="s">
        <v>9751</v>
      </c>
      <c r="J2745" t="s">
        <v>9752</v>
      </c>
      <c r="K2745" t="s">
        <v>110</v>
      </c>
      <c r="L2745" t="s">
        <v>3343</v>
      </c>
      <c r="M2745" t="s">
        <v>4328</v>
      </c>
      <c r="N2745" t="s">
        <v>9655</v>
      </c>
      <c r="O2745" t="s">
        <v>3346</v>
      </c>
      <c r="P2745" t="s">
        <v>3343</v>
      </c>
      <c r="Q2745" t="s">
        <v>3346</v>
      </c>
    </row>
    <row r="2746" spans="1:17" x14ac:dyDescent="0.25">
      <c r="A2746" t="s">
        <v>8196</v>
      </c>
      <c r="B2746" t="s">
        <v>8197</v>
      </c>
      <c r="C2746" t="s">
        <v>9615</v>
      </c>
      <c r="D2746" t="s">
        <v>9616</v>
      </c>
      <c r="E2746">
        <v>1505043</v>
      </c>
      <c r="F2746" t="s">
        <v>9749</v>
      </c>
      <c r="G2746" t="s">
        <v>9750</v>
      </c>
      <c r="H2746" t="s">
        <v>4160</v>
      </c>
      <c r="I2746" t="s">
        <v>9753</v>
      </c>
      <c r="J2746" t="s">
        <v>9754</v>
      </c>
      <c r="K2746" t="s">
        <v>110</v>
      </c>
      <c r="L2746" t="s">
        <v>3346</v>
      </c>
      <c r="M2746" t="s">
        <v>4328</v>
      </c>
      <c r="N2746" t="s">
        <v>9655</v>
      </c>
      <c r="O2746" t="s">
        <v>3346</v>
      </c>
      <c r="P2746" t="s">
        <v>3343</v>
      </c>
      <c r="Q2746" t="s">
        <v>3346</v>
      </c>
    </row>
    <row r="2747" spans="1:17" x14ac:dyDescent="0.25">
      <c r="A2747" t="s">
        <v>8196</v>
      </c>
      <c r="B2747" t="s">
        <v>8197</v>
      </c>
      <c r="C2747" t="s">
        <v>9615</v>
      </c>
      <c r="D2747" t="s">
        <v>9616</v>
      </c>
      <c r="E2747">
        <v>1505044</v>
      </c>
      <c r="F2747" t="s">
        <v>9350</v>
      </c>
      <c r="G2747" t="s">
        <v>9755</v>
      </c>
      <c r="H2747" t="s">
        <v>7857</v>
      </c>
      <c r="I2747" t="s">
        <v>9756</v>
      </c>
      <c r="J2747" t="s">
        <v>9350</v>
      </c>
      <c r="K2747" t="s">
        <v>110</v>
      </c>
      <c r="L2747" t="s">
        <v>3343</v>
      </c>
      <c r="M2747" t="s">
        <v>3344</v>
      </c>
      <c r="N2747" t="s">
        <v>4634</v>
      </c>
      <c r="O2747" t="s">
        <v>3346</v>
      </c>
      <c r="P2747" t="s">
        <v>3346</v>
      </c>
      <c r="Q2747" t="s">
        <v>3346</v>
      </c>
    </row>
    <row r="2748" spans="1:17" x14ac:dyDescent="0.25">
      <c r="A2748" t="s">
        <v>8196</v>
      </c>
      <c r="B2748" t="s">
        <v>8197</v>
      </c>
      <c r="C2748" t="s">
        <v>9615</v>
      </c>
      <c r="D2748" t="s">
        <v>9616</v>
      </c>
      <c r="E2748">
        <v>1505044</v>
      </c>
      <c r="F2748" t="s">
        <v>9350</v>
      </c>
      <c r="G2748" t="s">
        <v>9755</v>
      </c>
      <c r="H2748" t="s">
        <v>7857</v>
      </c>
      <c r="I2748" t="s">
        <v>9757</v>
      </c>
      <c r="J2748" t="s">
        <v>9354</v>
      </c>
      <c r="K2748" t="s">
        <v>110</v>
      </c>
      <c r="L2748" t="s">
        <v>3346</v>
      </c>
      <c r="M2748" t="s">
        <v>3344</v>
      </c>
      <c r="N2748" t="s">
        <v>4634</v>
      </c>
      <c r="O2748" t="s">
        <v>3346</v>
      </c>
      <c r="P2748" t="s">
        <v>3346</v>
      </c>
      <c r="Q2748" t="s">
        <v>3346</v>
      </c>
    </row>
    <row r="2749" spans="1:17" x14ac:dyDescent="0.25">
      <c r="A2749" t="s">
        <v>8196</v>
      </c>
      <c r="B2749" t="s">
        <v>8197</v>
      </c>
      <c r="C2749" t="s">
        <v>9615</v>
      </c>
      <c r="D2749" t="s">
        <v>9616</v>
      </c>
      <c r="E2749">
        <v>1505044</v>
      </c>
      <c r="F2749" t="s">
        <v>9350</v>
      </c>
      <c r="G2749" t="s">
        <v>9755</v>
      </c>
      <c r="H2749" t="s">
        <v>7857</v>
      </c>
      <c r="I2749" t="s">
        <v>9758</v>
      </c>
      <c r="J2749" t="s">
        <v>9356</v>
      </c>
      <c r="K2749" t="s">
        <v>110</v>
      </c>
      <c r="L2749" t="s">
        <v>3346</v>
      </c>
      <c r="M2749" t="s">
        <v>3344</v>
      </c>
      <c r="N2749" t="s">
        <v>4634</v>
      </c>
      <c r="O2749" t="s">
        <v>3346</v>
      </c>
      <c r="P2749" t="s">
        <v>3346</v>
      </c>
      <c r="Q2749" t="s">
        <v>3346</v>
      </c>
    </row>
    <row r="2750" spans="1:17" x14ac:dyDescent="0.25">
      <c r="A2750" t="s">
        <v>8196</v>
      </c>
      <c r="B2750" t="s">
        <v>8197</v>
      </c>
      <c r="C2750" t="s">
        <v>9615</v>
      </c>
      <c r="D2750" t="s">
        <v>9616</v>
      </c>
      <c r="E2750">
        <v>1505044</v>
      </c>
      <c r="F2750" t="s">
        <v>9350</v>
      </c>
      <c r="G2750" t="s">
        <v>9755</v>
      </c>
      <c r="H2750" t="s">
        <v>7857</v>
      </c>
      <c r="I2750" t="s">
        <v>9759</v>
      </c>
      <c r="J2750" t="s">
        <v>9358</v>
      </c>
      <c r="K2750" t="s">
        <v>110</v>
      </c>
      <c r="L2750" t="s">
        <v>3346</v>
      </c>
      <c r="M2750" t="s">
        <v>3344</v>
      </c>
      <c r="N2750" t="s">
        <v>4634</v>
      </c>
      <c r="O2750" t="s">
        <v>3346</v>
      </c>
      <c r="P2750" t="s">
        <v>3346</v>
      </c>
      <c r="Q2750" t="s">
        <v>3346</v>
      </c>
    </row>
    <row r="2751" spans="1:17" x14ac:dyDescent="0.25">
      <c r="A2751" t="s">
        <v>8196</v>
      </c>
      <c r="B2751" t="s">
        <v>8197</v>
      </c>
      <c r="C2751" t="s">
        <v>9615</v>
      </c>
      <c r="D2751" t="s">
        <v>9616</v>
      </c>
      <c r="E2751">
        <v>1505044</v>
      </c>
      <c r="F2751" t="s">
        <v>9350</v>
      </c>
      <c r="G2751" t="s">
        <v>9755</v>
      </c>
      <c r="H2751" t="s">
        <v>7857</v>
      </c>
      <c r="I2751" t="s">
        <v>9760</v>
      </c>
      <c r="J2751" t="s">
        <v>9648</v>
      </c>
      <c r="K2751" t="s">
        <v>38</v>
      </c>
      <c r="L2751" t="s">
        <v>3346</v>
      </c>
      <c r="M2751" t="s">
        <v>3344</v>
      </c>
      <c r="N2751" t="s">
        <v>4634</v>
      </c>
      <c r="O2751" t="s">
        <v>3346</v>
      </c>
      <c r="P2751" t="s">
        <v>3346</v>
      </c>
      <c r="Q2751" t="s">
        <v>3346</v>
      </c>
    </row>
    <row r="2752" spans="1:17" x14ac:dyDescent="0.25">
      <c r="A2752" t="s">
        <v>8196</v>
      </c>
      <c r="B2752" t="s">
        <v>8197</v>
      </c>
      <c r="C2752" t="s">
        <v>9615</v>
      </c>
      <c r="D2752" t="s">
        <v>9616</v>
      </c>
      <c r="E2752">
        <v>1505045</v>
      </c>
      <c r="F2752" t="s">
        <v>9761</v>
      </c>
      <c r="G2752" t="s">
        <v>9762</v>
      </c>
      <c r="H2752" t="s">
        <v>3515</v>
      </c>
      <c r="I2752" t="s">
        <v>9763</v>
      </c>
      <c r="J2752" t="s">
        <v>9764</v>
      </c>
      <c r="K2752" t="s">
        <v>110</v>
      </c>
      <c r="L2752" t="s">
        <v>3343</v>
      </c>
      <c r="M2752" t="s">
        <v>3344</v>
      </c>
      <c r="N2752" t="s">
        <v>9349</v>
      </c>
      <c r="O2752" t="s">
        <v>3346</v>
      </c>
      <c r="P2752" t="s">
        <v>3346</v>
      </c>
      <c r="Q2752" t="s">
        <v>3346</v>
      </c>
    </row>
    <row r="2753" spans="1:17" x14ac:dyDescent="0.25">
      <c r="A2753" t="s">
        <v>8196</v>
      </c>
      <c r="B2753" t="s">
        <v>8197</v>
      </c>
      <c r="C2753" t="s">
        <v>9615</v>
      </c>
      <c r="D2753" t="s">
        <v>9616</v>
      </c>
      <c r="E2753">
        <v>1505045</v>
      </c>
      <c r="F2753" t="s">
        <v>9761</v>
      </c>
      <c r="G2753" t="s">
        <v>9762</v>
      </c>
      <c r="H2753" t="s">
        <v>3515</v>
      </c>
      <c r="I2753" t="s">
        <v>9765</v>
      </c>
      <c r="J2753" t="s">
        <v>9766</v>
      </c>
      <c r="K2753" t="s">
        <v>110</v>
      </c>
      <c r="L2753" t="s">
        <v>3346</v>
      </c>
      <c r="M2753" t="s">
        <v>3344</v>
      </c>
      <c r="N2753" t="s">
        <v>9349</v>
      </c>
      <c r="O2753" t="s">
        <v>3346</v>
      </c>
      <c r="P2753" t="s">
        <v>3346</v>
      </c>
      <c r="Q2753" t="s">
        <v>3346</v>
      </c>
    </row>
    <row r="2754" spans="1:17" x14ac:dyDescent="0.25">
      <c r="A2754" t="s">
        <v>8196</v>
      </c>
      <c r="B2754" t="s">
        <v>8197</v>
      </c>
      <c r="C2754" t="s">
        <v>9615</v>
      </c>
      <c r="D2754" t="s">
        <v>9616</v>
      </c>
      <c r="E2754">
        <v>1505045</v>
      </c>
      <c r="F2754" t="s">
        <v>9761</v>
      </c>
      <c r="G2754" t="s">
        <v>9762</v>
      </c>
      <c r="H2754" t="s">
        <v>3515</v>
      </c>
      <c r="I2754" t="s">
        <v>9767</v>
      </c>
      <c r="J2754" t="s">
        <v>9768</v>
      </c>
      <c r="K2754" t="s">
        <v>110</v>
      </c>
      <c r="L2754" t="s">
        <v>3346</v>
      </c>
      <c r="M2754" t="s">
        <v>3344</v>
      </c>
      <c r="N2754" t="s">
        <v>9349</v>
      </c>
      <c r="O2754" t="s">
        <v>3346</v>
      </c>
      <c r="P2754" t="s">
        <v>3346</v>
      </c>
      <c r="Q2754" t="s">
        <v>3346</v>
      </c>
    </row>
    <row r="2755" spans="1:17" x14ac:dyDescent="0.25">
      <c r="A2755" t="s">
        <v>8196</v>
      </c>
      <c r="B2755" t="s">
        <v>8197</v>
      </c>
      <c r="C2755" t="s">
        <v>9615</v>
      </c>
      <c r="D2755" t="s">
        <v>9616</v>
      </c>
      <c r="E2755">
        <v>1505046</v>
      </c>
      <c r="F2755" t="s">
        <v>9359</v>
      </c>
      <c r="G2755" t="s">
        <v>9769</v>
      </c>
      <c r="H2755" t="s">
        <v>4576</v>
      </c>
      <c r="I2755" t="s">
        <v>9770</v>
      </c>
      <c r="J2755" t="s">
        <v>9359</v>
      </c>
      <c r="K2755" t="s">
        <v>110</v>
      </c>
      <c r="L2755" t="s">
        <v>3343</v>
      </c>
      <c r="M2755" t="s">
        <v>3344</v>
      </c>
      <c r="N2755" t="s">
        <v>3345</v>
      </c>
      <c r="O2755" t="s">
        <v>3346</v>
      </c>
      <c r="P2755" t="s">
        <v>3346</v>
      </c>
      <c r="Q2755" t="s">
        <v>3346</v>
      </c>
    </row>
    <row r="2756" spans="1:17" x14ac:dyDescent="0.25">
      <c r="A2756" t="s">
        <v>8196</v>
      </c>
      <c r="B2756" t="s">
        <v>8197</v>
      </c>
      <c r="C2756" t="s">
        <v>9615</v>
      </c>
      <c r="D2756" t="s">
        <v>9616</v>
      </c>
      <c r="E2756">
        <v>1505047</v>
      </c>
      <c r="F2756" t="s">
        <v>9771</v>
      </c>
      <c r="G2756" t="s">
        <v>9772</v>
      </c>
      <c r="H2756" t="s">
        <v>4576</v>
      </c>
      <c r="I2756" t="s">
        <v>9773</v>
      </c>
      <c r="J2756" t="s">
        <v>9774</v>
      </c>
      <c r="K2756" t="s">
        <v>110</v>
      </c>
      <c r="L2756" t="s">
        <v>3343</v>
      </c>
      <c r="M2756" t="s">
        <v>3344</v>
      </c>
      <c r="N2756" t="s">
        <v>3345</v>
      </c>
      <c r="O2756" t="s">
        <v>3346</v>
      </c>
      <c r="P2756" t="s">
        <v>3346</v>
      </c>
      <c r="Q2756" t="s">
        <v>3346</v>
      </c>
    </row>
    <row r="2757" spans="1:17" x14ac:dyDescent="0.25">
      <c r="A2757" t="s">
        <v>8196</v>
      </c>
      <c r="B2757" t="s">
        <v>8197</v>
      </c>
      <c r="C2757" t="s">
        <v>9775</v>
      </c>
      <c r="D2757" t="s">
        <v>9776</v>
      </c>
      <c r="E2757">
        <v>1506011</v>
      </c>
      <c r="F2757" t="s">
        <v>8404</v>
      </c>
      <c r="G2757" t="s">
        <v>8405</v>
      </c>
      <c r="H2757" t="s">
        <v>3394</v>
      </c>
      <c r="I2757" t="s">
        <v>9777</v>
      </c>
      <c r="J2757" t="s">
        <v>8407</v>
      </c>
      <c r="K2757" t="s">
        <v>110</v>
      </c>
      <c r="L2757" t="s">
        <v>3343</v>
      </c>
      <c r="M2757" t="s">
        <v>3707</v>
      </c>
      <c r="N2757" t="s">
        <v>7863</v>
      </c>
      <c r="O2757" t="s">
        <v>3346</v>
      </c>
      <c r="P2757" t="s">
        <v>3343</v>
      </c>
      <c r="Q2757" t="s">
        <v>3346</v>
      </c>
    </row>
    <row r="2758" spans="1:17" x14ac:dyDescent="0.25">
      <c r="A2758" t="s">
        <v>8196</v>
      </c>
      <c r="B2758" t="s">
        <v>8197</v>
      </c>
      <c r="C2758" t="s">
        <v>9775</v>
      </c>
      <c r="D2758" t="s">
        <v>9776</v>
      </c>
      <c r="E2758">
        <v>1506011</v>
      </c>
      <c r="F2758" t="s">
        <v>8404</v>
      </c>
      <c r="G2758" t="s">
        <v>8405</v>
      </c>
      <c r="H2758" t="s">
        <v>3394</v>
      </c>
      <c r="I2758" t="s">
        <v>9778</v>
      </c>
      <c r="J2758" t="s">
        <v>8409</v>
      </c>
      <c r="K2758" t="s">
        <v>8361</v>
      </c>
      <c r="L2758" t="s">
        <v>3346</v>
      </c>
      <c r="M2758" t="s">
        <v>3707</v>
      </c>
      <c r="N2758" t="s">
        <v>7863</v>
      </c>
      <c r="O2758" t="s">
        <v>3346</v>
      </c>
      <c r="P2758" t="s">
        <v>3343</v>
      </c>
      <c r="Q2758" t="s">
        <v>3346</v>
      </c>
    </row>
    <row r="2759" spans="1:17" x14ac:dyDescent="0.25">
      <c r="A2759" t="s">
        <v>8196</v>
      </c>
      <c r="B2759" t="s">
        <v>8197</v>
      </c>
      <c r="C2759" t="s">
        <v>9775</v>
      </c>
      <c r="D2759" t="s">
        <v>9776</v>
      </c>
      <c r="E2759">
        <v>1506012</v>
      </c>
      <c r="F2759" t="s">
        <v>9779</v>
      </c>
      <c r="G2759" t="s">
        <v>9780</v>
      </c>
      <c r="H2759" t="s">
        <v>8431</v>
      </c>
      <c r="I2759" t="s">
        <v>9781</v>
      </c>
      <c r="J2759" t="s">
        <v>9782</v>
      </c>
      <c r="K2759" t="s">
        <v>110</v>
      </c>
      <c r="L2759" t="s">
        <v>3343</v>
      </c>
      <c r="M2759" t="s">
        <v>3707</v>
      </c>
      <c r="N2759" t="s">
        <v>7863</v>
      </c>
      <c r="O2759" t="s">
        <v>3346</v>
      </c>
      <c r="P2759" t="s">
        <v>3343</v>
      </c>
      <c r="Q2759" t="s">
        <v>3346</v>
      </c>
    </row>
    <row r="2760" spans="1:17" x14ac:dyDescent="0.25">
      <c r="A2760" t="s">
        <v>8196</v>
      </c>
      <c r="B2760" t="s">
        <v>8197</v>
      </c>
      <c r="C2760" t="s">
        <v>9775</v>
      </c>
      <c r="D2760" t="s">
        <v>9776</v>
      </c>
      <c r="E2760">
        <v>1506014</v>
      </c>
      <c r="F2760" t="s">
        <v>9783</v>
      </c>
      <c r="G2760" t="s">
        <v>9784</v>
      </c>
      <c r="H2760" t="s">
        <v>9785</v>
      </c>
      <c r="I2760" t="s">
        <v>9786</v>
      </c>
      <c r="J2760" t="s">
        <v>9787</v>
      </c>
      <c r="K2760" t="s">
        <v>9286</v>
      </c>
      <c r="L2760" t="s">
        <v>3343</v>
      </c>
      <c r="M2760" t="s">
        <v>3707</v>
      </c>
      <c r="N2760" t="s">
        <v>7863</v>
      </c>
      <c r="O2760" t="s">
        <v>3346</v>
      </c>
      <c r="P2760" t="s">
        <v>3343</v>
      </c>
      <c r="Q2760" t="s">
        <v>3346</v>
      </c>
    </row>
    <row r="2761" spans="1:17" x14ac:dyDescent="0.25">
      <c r="A2761" t="s">
        <v>8196</v>
      </c>
      <c r="B2761" t="s">
        <v>8197</v>
      </c>
      <c r="C2761" t="s">
        <v>9775</v>
      </c>
      <c r="D2761" t="s">
        <v>9776</v>
      </c>
      <c r="E2761">
        <v>1506014</v>
      </c>
      <c r="F2761" t="s">
        <v>9783</v>
      </c>
      <c r="G2761" t="s">
        <v>9784</v>
      </c>
      <c r="H2761" t="s">
        <v>9785</v>
      </c>
      <c r="I2761" t="s">
        <v>9788</v>
      </c>
      <c r="J2761" t="s">
        <v>9789</v>
      </c>
      <c r="K2761" t="s">
        <v>9286</v>
      </c>
      <c r="L2761" t="s">
        <v>3346</v>
      </c>
      <c r="M2761" t="s">
        <v>3707</v>
      </c>
      <c r="N2761" t="s">
        <v>7863</v>
      </c>
      <c r="O2761" t="s">
        <v>3346</v>
      </c>
      <c r="P2761" t="s">
        <v>3343</v>
      </c>
      <c r="Q2761" t="s">
        <v>3346</v>
      </c>
    </row>
    <row r="2762" spans="1:17" x14ac:dyDescent="0.25">
      <c r="A2762" t="s">
        <v>8196</v>
      </c>
      <c r="B2762" t="s">
        <v>8197</v>
      </c>
      <c r="C2762" t="s">
        <v>9775</v>
      </c>
      <c r="D2762" t="s">
        <v>9776</v>
      </c>
      <c r="E2762">
        <v>1506015</v>
      </c>
      <c r="F2762" t="s">
        <v>3999</v>
      </c>
      <c r="H2762" t="s">
        <v>3394</v>
      </c>
      <c r="I2762" t="s">
        <v>9790</v>
      </c>
      <c r="J2762" t="s">
        <v>200</v>
      </c>
      <c r="K2762" t="s">
        <v>110</v>
      </c>
      <c r="L2762" t="s">
        <v>3343</v>
      </c>
      <c r="M2762" t="s">
        <v>3748</v>
      </c>
      <c r="N2762" t="s">
        <v>3749</v>
      </c>
      <c r="O2762" t="s">
        <v>3346</v>
      </c>
      <c r="P2762" t="s">
        <v>3343</v>
      </c>
      <c r="Q2762" t="s">
        <v>3346</v>
      </c>
    </row>
    <row r="2763" spans="1:17" x14ac:dyDescent="0.25">
      <c r="A2763" t="s">
        <v>8196</v>
      </c>
      <c r="B2763" t="s">
        <v>8197</v>
      </c>
      <c r="C2763" t="s">
        <v>9775</v>
      </c>
      <c r="D2763" t="s">
        <v>9776</v>
      </c>
      <c r="E2763">
        <v>1506015</v>
      </c>
      <c r="F2763" t="s">
        <v>3999</v>
      </c>
      <c r="H2763" t="s">
        <v>3394</v>
      </c>
      <c r="I2763" t="s">
        <v>9791</v>
      </c>
      <c r="J2763" t="s">
        <v>2575</v>
      </c>
      <c r="K2763" t="s">
        <v>110</v>
      </c>
      <c r="L2763" t="s">
        <v>3346</v>
      </c>
      <c r="M2763" t="s">
        <v>3748</v>
      </c>
      <c r="N2763" t="s">
        <v>3749</v>
      </c>
      <c r="O2763" t="s">
        <v>3346</v>
      </c>
      <c r="P2763" t="s">
        <v>3343</v>
      </c>
      <c r="Q2763" t="s">
        <v>3346</v>
      </c>
    </row>
    <row r="2764" spans="1:17" x14ac:dyDescent="0.25">
      <c r="A2764" t="s">
        <v>8196</v>
      </c>
      <c r="B2764" t="s">
        <v>8197</v>
      </c>
      <c r="C2764" t="s">
        <v>9775</v>
      </c>
      <c r="D2764" t="s">
        <v>9776</v>
      </c>
      <c r="E2764">
        <v>1506019</v>
      </c>
      <c r="F2764" t="s">
        <v>9792</v>
      </c>
      <c r="H2764" t="s">
        <v>1609</v>
      </c>
      <c r="I2764" t="s">
        <v>9793</v>
      </c>
      <c r="J2764" t="s">
        <v>9794</v>
      </c>
      <c r="K2764" t="s">
        <v>110</v>
      </c>
      <c r="L2764" t="s">
        <v>3343</v>
      </c>
      <c r="M2764" t="s">
        <v>3748</v>
      </c>
      <c r="N2764" t="s">
        <v>3749</v>
      </c>
      <c r="O2764" t="s">
        <v>3346</v>
      </c>
      <c r="P2764" t="s">
        <v>3343</v>
      </c>
      <c r="Q2764" t="s">
        <v>3346</v>
      </c>
    </row>
    <row r="2765" spans="1:17" x14ac:dyDescent="0.25">
      <c r="A2765" t="s">
        <v>8196</v>
      </c>
      <c r="B2765" t="s">
        <v>8197</v>
      </c>
      <c r="C2765" t="s">
        <v>9775</v>
      </c>
      <c r="D2765" t="s">
        <v>9776</v>
      </c>
      <c r="E2765">
        <v>1506021</v>
      </c>
      <c r="F2765" t="s">
        <v>9795</v>
      </c>
      <c r="H2765" t="s">
        <v>3394</v>
      </c>
      <c r="I2765" t="s">
        <v>9796</v>
      </c>
      <c r="J2765" t="s">
        <v>9797</v>
      </c>
      <c r="K2765" t="s">
        <v>110</v>
      </c>
      <c r="L2765" t="s">
        <v>3343</v>
      </c>
      <c r="M2765" t="s">
        <v>3707</v>
      </c>
      <c r="N2765" t="s">
        <v>7863</v>
      </c>
      <c r="O2765" t="s">
        <v>3346</v>
      </c>
      <c r="P2765" t="s">
        <v>3343</v>
      </c>
      <c r="Q2765" t="s">
        <v>3346</v>
      </c>
    </row>
    <row r="2766" spans="1:17" x14ac:dyDescent="0.25">
      <c r="A2766" t="s">
        <v>8196</v>
      </c>
      <c r="B2766" t="s">
        <v>8197</v>
      </c>
      <c r="C2766" t="s">
        <v>9775</v>
      </c>
      <c r="D2766" t="s">
        <v>9776</v>
      </c>
      <c r="E2766">
        <v>1506021</v>
      </c>
      <c r="F2766" t="s">
        <v>9795</v>
      </c>
      <c r="H2766" t="s">
        <v>3394</v>
      </c>
      <c r="I2766" t="s">
        <v>9798</v>
      </c>
      <c r="J2766" t="s">
        <v>9799</v>
      </c>
      <c r="K2766" t="s">
        <v>110</v>
      </c>
      <c r="L2766" t="s">
        <v>3346</v>
      </c>
      <c r="M2766" t="s">
        <v>3707</v>
      </c>
      <c r="N2766" t="s">
        <v>7863</v>
      </c>
      <c r="O2766" t="s">
        <v>3346</v>
      </c>
      <c r="P2766" t="s">
        <v>3343</v>
      </c>
      <c r="Q2766" t="s">
        <v>3346</v>
      </c>
    </row>
    <row r="2767" spans="1:17" x14ac:dyDescent="0.25">
      <c r="A2767" t="s">
        <v>8196</v>
      </c>
      <c r="B2767" t="s">
        <v>8197</v>
      </c>
      <c r="C2767" t="s">
        <v>9775</v>
      </c>
      <c r="D2767" t="s">
        <v>9776</v>
      </c>
      <c r="E2767">
        <v>1506021</v>
      </c>
      <c r="F2767" t="s">
        <v>9795</v>
      </c>
      <c r="H2767" t="s">
        <v>3394</v>
      </c>
      <c r="I2767" t="s">
        <v>9800</v>
      </c>
      <c r="J2767" t="s">
        <v>9801</v>
      </c>
      <c r="K2767" t="s">
        <v>110</v>
      </c>
      <c r="L2767" t="s">
        <v>3346</v>
      </c>
      <c r="M2767" t="s">
        <v>3707</v>
      </c>
      <c r="N2767" t="s">
        <v>7863</v>
      </c>
      <c r="O2767" t="s">
        <v>3346</v>
      </c>
      <c r="P2767" t="s">
        <v>3343</v>
      </c>
      <c r="Q2767" t="s">
        <v>3346</v>
      </c>
    </row>
    <row r="2768" spans="1:17" x14ac:dyDescent="0.25">
      <c r="A2768" t="s">
        <v>8196</v>
      </c>
      <c r="B2768" t="s">
        <v>8197</v>
      </c>
      <c r="C2768" t="s">
        <v>9775</v>
      </c>
      <c r="D2768" t="s">
        <v>9776</v>
      </c>
      <c r="E2768">
        <v>1506022</v>
      </c>
      <c r="F2768" t="s">
        <v>9802</v>
      </c>
      <c r="G2768" t="s">
        <v>9803</v>
      </c>
      <c r="H2768" t="s">
        <v>9804</v>
      </c>
      <c r="I2768" t="s">
        <v>9805</v>
      </c>
      <c r="J2768" t="s">
        <v>9806</v>
      </c>
      <c r="K2768" t="s">
        <v>3433</v>
      </c>
      <c r="L2768" t="s">
        <v>3343</v>
      </c>
      <c r="M2768" t="s">
        <v>3707</v>
      </c>
      <c r="N2768" t="s">
        <v>7863</v>
      </c>
      <c r="O2768" t="s">
        <v>3346</v>
      </c>
      <c r="P2768" t="s">
        <v>3343</v>
      </c>
      <c r="Q2768" t="s">
        <v>3346</v>
      </c>
    </row>
    <row r="2769" spans="1:17" x14ac:dyDescent="0.25">
      <c r="A2769" t="s">
        <v>8196</v>
      </c>
      <c r="B2769" t="s">
        <v>8197</v>
      </c>
      <c r="C2769" t="s">
        <v>9775</v>
      </c>
      <c r="D2769" t="s">
        <v>9776</v>
      </c>
      <c r="E2769">
        <v>1506022</v>
      </c>
      <c r="F2769" t="s">
        <v>9802</v>
      </c>
      <c r="G2769" t="s">
        <v>9803</v>
      </c>
      <c r="H2769" t="s">
        <v>9804</v>
      </c>
      <c r="I2769" t="s">
        <v>9807</v>
      </c>
      <c r="J2769" t="s">
        <v>2251</v>
      </c>
      <c r="K2769" t="s">
        <v>110</v>
      </c>
      <c r="L2769" t="s">
        <v>3346</v>
      </c>
      <c r="M2769" t="s">
        <v>3707</v>
      </c>
      <c r="N2769" t="s">
        <v>7863</v>
      </c>
      <c r="O2769" t="s">
        <v>3346</v>
      </c>
      <c r="P2769" t="s">
        <v>3343</v>
      </c>
      <c r="Q2769" t="s">
        <v>3346</v>
      </c>
    </row>
    <row r="2770" spans="1:17" x14ac:dyDescent="0.25">
      <c r="A2770" t="s">
        <v>8196</v>
      </c>
      <c r="B2770" t="s">
        <v>8197</v>
      </c>
      <c r="C2770" t="s">
        <v>9775</v>
      </c>
      <c r="D2770" t="s">
        <v>9776</v>
      </c>
      <c r="E2770">
        <v>1506023</v>
      </c>
      <c r="F2770" t="s">
        <v>9320</v>
      </c>
      <c r="G2770" t="s">
        <v>9808</v>
      </c>
      <c r="H2770" t="s">
        <v>9809</v>
      </c>
      <c r="I2770" t="s">
        <v>9810</v>
      </c>
      <c r="J2770" t="s">
        <v>9324</v>
      </c>
      <c r="K2770" t="s">
        <v>38</v>
      </c>
      <c r="L2770" t="s">
        <v>3343</v>
      </c>
      <c r="M2770" t="s">
        <v>3707</v>
      </c>
      <c r="N2770" t="s">
        <v>3708</v>
      </c>
      <c r="O2770" t="s">
        <v>3346</v>
      </c>
      <c r="P2770" t="s">
        <v>3343</v>
      </c>
      <c r="Q2770" t="s">
        <v>3346</v>
      </c>
    </row>
    <row r="2771" spans="1:17" x14ac:dyDescent="0.25">
      <c r="A2771" t="s">
        <v>8196</v>
      </c>
      <c r="B2771" t="s">
        <v>8197</v>
      </c>
      <c r="C2771" t="s">
        <v>9775</v>
      </c>
      <c r="D2771" t="s">
        <v>9776</v>
      </c>
      <c r="E2771">
        <v>1506023</v>
      </c>
      <c r="F2771" t="s">
        <v>9320</v>
      </c>
      <c r="G2771" t="s">
        <v>9808</v>
      </c>
      <c r="H2771" t="s">
        <v>9809</v>
      </c>
      <c r="I2771" t="s">
        <v>9811</v>
      </c>
      <c r="J2771" t="s">
        <v>9812</v>
      </c>
      <c r="K2771" t="s">
        <v>110</v>
      </c>
      <c r="L2771" t="s">
        <v>3346</v>
      </c>
      <c r="M2771" t="s">
        <v>3707</v>
      </c>
      <c r="N2771" t="s">
        <v>3708</v>
      </c>
      <c r="O2771" t="s">
        <v>3346</v>
      </c>
      <c r="P2771" t="s">
        <v>3343</v>
      </c>
      <c r="Q2771" t="s">
        <v>3346</v>
      </c>
    </row>
    <row r="2772" spans="1:17" x14ac:dyDescent="0.25">
      <c r="A2772" t="s">
        <v>8196</v>
      </c>
      <c r="B2772" t="s">
        <v>8197</v>
      </c>
      <c r="C2772" t="s">
        <v>9775</v>
      </c>
      <c r="D2772" t="s">
        <v>9776</v>
      </c>
      <c r="E2772">
        <v>1506023</v>
      </c>
      <c r="F2772" t="s">
        <v>9320</v>
      </c>
      <c r="G2772" t="s">
        <v>9808</v>
      </c>
      <c r="H2772" t="s">
        <v>9809</v>
      </c>
      <c r="I2772" t="s">
        <v>9813</v>
      </c>
      <c r="J2772" t="s">
        <v>9814</v>
      </c>
      <c r="K2772" t="s">
        <v>110</v>
      </c>
      <c r="L2772" t="s">
        <v>3346</v>
      </c>
      <c r="M2772" t="s">
        <v>3707</v>
      </c>
      <c r="N2772" t="s">
        <v>3708</v>
      </c>
      <c r="O2772" t="s">
        <v>3346</v>
      </c>
      <c r="P2772" t="s">
        <v>3343</v>
      </c>
      <c r="Q2772" t="s">
        <v>3346</v>
      </c>
    </row>
    <row r="2773" spans="1:17" x14ac:dyDescent="0.25">
      <c r="A2773" t="s">
        <v>8196</v>
      </c>
      <c r="B2773" t="s">
        <v>8197</v>
      </c>
      <c r="C2773" t="s">
        <v>9775</v>
      </c>
      <c r="D2773" t="s">
        <v>9776</v>
      </c>
      <c r="E2773">
        <v>1506023</v>
      </c>
      <c r="F2773" t="s">
        <v>9320</v>
      </c>
      <c r="G2773" t="s">
        <v>9808</v>
      </c>
      <c r="H2773" t="s">
        <v>9809</v>
      </c>
      <c r="I2773" t="s">
        <v>9815</v>
      </c>
      <c r="J2773" t="s">
        <v>9816</v>
      </c>
      <c r="K2773" t="s">
        <v>110</v>
      </c>
      <c r="L2773" t="s">
        <v>3346</v>
      </c>
      <c r="M2773" t="s">
        <v>3707</v>
      </c>
      <c r="N2773" t="s">
        <v>3708</v>
      </c>
      <c r="O2773" t="s">
        <v>3346</v>
      </c>
      <c r="P2773" t="s">
        <v>3343</v>
      </c>
      <c r="Q2773" t="s">
        <v>3346</v>
      </c>
    </row>
    <row r="2774" spans="1:17" x14ac:dyDescent="0.25">
      <c r="A2774" t="s">
        <v>8196</v>
      </c>
      <c r="B2774" t="s">
        <v>8197</v>
      </c>
      <c r="C2774" t="s">
        <v>9775</v>
      </c>
      <c r="D2774" t="s">
        <v>9776</v>
      </c>
      <c r="E2774">
        <v>1506023</v>
      </c>
      <c r="F2774" t="s">
        <v>9320</v>
      </c>
      <c r="G2774" t="s">
        <v>9808</v>
      </c>
      <c r="H2774" t="s">
        <v>9809</v>
      </c>
      <c r="I2774" t="s">
        <v>9817</v>
      </c>
      <c r="J2774" t="s">
        <v>9818</v>
      </c>
      <c r="K2774" t="s">
        <v>110</v>
      </c>
      <c r="L2774" t="s">
        <v>3346</v>
      </c>
      <c r="M2774" t="s">
        <v>3707</v>
      </c>
      <c r="N2774" t="s">
        <v>3708</v>
      </c>
      <c r="O2774" t="s">
        <v>3346</v>
      </c>
      <c r="P2774" t="s">
        <v>3343</v>
      </c>
      <c r="Q2774" t="s">
        <v>3346</v>
      </c>
    </row>
    <row r="2775" spans="1:17" x14ac:dyDescent="0.25">
      <c r="A2775" t="s">
        <v>8196</v>
      </c>
      <c r="B2775" t="s">
        <v>8197</v>
      </c>
      <c r="C2775" t="s">
        <v>9775</v>
      </c>
      <c r="D2775" t="s">
        <v>9776</v>
      </c>
      <c r="E2775">
        <v>1506023</v>
      </c>
      <c r="F2775" t="s">
        <v>9320</v>
      </c>
      <c r="G2775" t="s">
        <v>9808</v>
      </c>
      <c r="H2775" t="s">
        <v>9809</v>
      </c>
      <c r="I2775" t="s">
        <v>9819</v>
      </c>
      <c r="J2775" t="s">
        <v>9820</v>
      </c>
      <c r="K2775" t="s">
        <v>110</v>
      </c>
      <c r="L2775" t="s">
        <v>3346</v>
      </c>
      <c r="M2775" t="s">
        <v>3707</v>
      </c>
      <c r="N2775" t="s">
        <v>3708</v>
      </c>
      <c r="O2775" t="s">
        <v>3346</v>
      </c>
      <c r="P2775" t="s">
        <v>3343</v>
      </c>
      <c r="Q2775" t="s">
        <v>3346</v>
      </c>
    </row>
    <row r="2776" spans="1:17" x14ac:dyDescent="0.25">
      <c r="A2776" t="s">
        <v>8196</v>
      </c>
      <c r="B2776" t="s">
        <v>8197</v>
      </c>
      <c r="C2776" t="s">
        <v>9775</v>
      </c>
      <c r="D2776" t="s">
        <v>9776</v>
      </c>
      <c r="E2776">
        <v>1506023</v>
      </c>
      <c r="F2776" t="s">
        <v>9320</v>
      </c>
      <c r="G2776" t="s">
        <v>9808</v>
      </c>
      <c r="H2776" t="s">
        <v>9809</v>
      </c>
      <c r="I2776" t="s">
        <v>9821</v>
      </c>
      <c r="J2776" t="s">
        <v>9822</v>
      </c>
      <c r="K2776" t="s">
        <v>110</v>
      </c>
      <c r="L2776" t="s">
        <v>3346</v>
      </c>
      <c r="M2776" t="s">
        <v>3707</v>
      </c>
      <c r="N2776" t="s">
        <v>3708</v>
      </c>
      <c r="O2776" t="s">
        <v>3346</v>
      </c>
      <c r="P2776" t="s">
        <v>3343</v>
      </c>
      <c r="Q2776" t="s">
        <v>3346</v>
      </c>
    </row>
    <row r="2777" spans="1:17" x14ac:dyDescent="0.25">
      <c r="A2777" t="s">
        <v>8196</v>
      </c>
      <c r="B2777" t="s">
        <v>8197</v>
      </c>
      <c r="C2777" t="s">
        <v>9775</v>
      </c>
      <c r="D2777" t="s">
        <v>9776</v>
      </c>
      <c r="E2777">
        <v>1506023</v>
      </c>
      <c r="F2777" t="s">
        <v>9320</v>
      </c>
      <c r="G2777" t="s">
        <v>9808</v>
      </c>
      <c r="H2777" t="s">
        <v>9809</v>
      </c>
      <c r="I2777" t="s">
        <v>9823</v>
      </c>
      <c r="J2777" t="s">
        <v>9824</v>
      </c>
      <c r="K2777" t="s">
        <v>110</v>
      </c>
      <c r="L2777" t="s">
        <v>3346</v>
      </c>
      <c r="M2777" t="s">
        <v>3707</v>
      </c>
      <c r="N2777" t="s">
        <v>3708</v>
      </c>
      <c r="O2777" t="s">
        <v>3346</v>
      </c>
      <c r="P2777" t="s">
        <v>3343</v>
      </c>
      <c r="Q2777" t="s">
        <v>3346</v>
      </c>
    </row>
    <row r="2778" spans="1:17" x14ac:dyDescent="0.25">
      <c r="A2778" t="s">
        <v>8196</v>
      </c>
      <c r="B2778" t="s">
        <v>8197</v>
      </c>
      <c r="C2778" t="s">
        <v>9775</v>
      </c>
      <c r="D2778" t="s">
        <v>9776</v>
      </c>
      <c r="E2778">
        <v>1506024</v>
      </c>
      <c r="F2778" t="s">
        <v>9825</v>
      </c>
      <c r="G2778" t="s">
        <v>9826</v>
      </c>
      <c r="H2778" t="s">
        <v>8202</v>
      </c>
      <c r="I2778" t="s">
        <v>9827</v>
      </c>
      <c r="J2778" t="s">
        <v>9828</v>
      </c>
      <c r="K2778" t="s">
        <v>110</v>
      </c>
      <c r="L2778" t="s">
        <v>3343</v>
      </c>
      <c r="M2778" t="s">
        <v>3477</v>
      </c>
      <c r="N2778" t="s">
        <v>8416</v>
      </c>
      <c r="O2778" t="s">
        <v>3346</v>
      </c>
      <c r="P2778" t="s">
        <v>3343</v>
      </c>
      <c r="Q2778" t="s">
        <v>3346</v>
      </c>
    </row>
    <row r="2779" spans="1:17" x14ac:dyDescent="0.25">
      <c r="A2779" t="s">
        <v>8196</v>
      </c>
      <c r="B2779" t="s">
        <v>8197</v>
      </c>
      <c r="C2779" t="s">
        <v>9775</v>
      </c>
      <c r="D2779" t="s">
        <v>9776</v>
      </c>
      <c r="E2779">
        <v>1506024</v>
      </c>
      <c r="F2779" t="s">
        <v>9825</v>
      </c>
      <c r="G2779" t="s">
        <v>9826</v>
      </c>
      <c r="H2779" t="s">
        <v>8202</v>
      </c>
      <c r="I2779" t="s">
        <v>9829</v>
      </c>
      <c r="J2779" t="s">
        <v>9830</v>
      </c>
      <c r="K2779" t="s">
        <v>110</v>
      </c>
      <c r="L2779" t="s">
        <v>3346</v>
      </c>
      <c r="M2779" t="s">
        <v>3477</v>
      </c>
      <c r="N2779" t="s">
        <v>8416</v>
      </c>
      <c r="O2779" t="s">
        <v>3346</v>
      </c>
      <c r="P2779" t="s">
        <v>3343</v>
      </c>
      <c r="Q2779" t="s">
        <v>3346</v>
      </c>
    </row>
    <row r="2780" spans="1:17" x14ac:dyDescent="0.25">
      <c r="A2780" t="s">
        <v>8196</v>
      </c>
      <c r="B2780" t="s">
        <v>8197</v>
      </c>
      <c r="C2780" t="s">
        <v>9775</v>
      </c>
      <c r="D2780" t="s">
        <v>9776</v>
      </c>
      <c r="E2780">
        <v>1506024</v>
      </c>
      <c r="F2780" t="s">
        <v>9825</v>
      </c>
      <c r="G2780" t="s">
        <v>9826</v>
      </c>
      <c r="H2780" t="s">
        <v>8202</v>
      </c>
      <c r="I2780" t="s">
        <v>9831</v>
      </c>
      <c r="J2780" t="s">
        <v>9832</v>
      </c>
      <c r="K2780" t="s">
        <v>38</v>
      </c>
      <c r="L2780" t="s">
        <v>3346</v>
      </c>
      <c r="M2780" t="s">
        <v>3477</v>
      </c>
      <c r="N2780" t="s">
        <v>8416</v>
      </c>
      <c r="O2780" t="s">
        <v>3346</v>
      </c>
      <c r="P2780" t="s">
        <v>3343</v>
      </c>
      <c r="Q2780" t="s">
        <v>3346</v>
      </c>
    </row>
    <row r="2781" spans="1:17" x14ac:dyDescent="0.25">
      <c r="A2781" t="s">
        <v>8196</v>
      </c>
      <c r="B2781" t="s">
        <v>8197</v>
      </c>
      <c r="C2781" t="s">
        <v>9833</v>
      </c>
      <c r="D2781" t="s">
        <v>9834</v>
      </c>
      <c r="E2781">
        <v>1507017</v>
      </c>
      <c r="F2781" t="s">
        <v>9835</v>
      </c>
      <c r="G2781" t="s">
        <v>9836</v>
      </c>
      <c r="H2781" t="s">
        <v>3394</v>
      </c>
      <c r="I2781" t="s">
        <v>9837</v>
      </c>
      <c r="J2781" t="s">
        <v>543</v>
      </c>
      <c r="K2781" t="s">
        <v>110</v>
      </c>
      <c r="L2781" t="s">
        <v>3343</v>
      </c>
      <c r="M2781" t="s">
        <v>3707</v>
      </c>
      <c r="N2781" t="s">
        <v>7834</v>
      </c>
      <c r="O2781" t="s">
        <v>3346</v>
      </c>
      <c r="P2781" t="s">
        <v>3343</v>
      </c>
      <c r="Q2781" t="s">
        <v>3346</v>
      </c>
    </row>
    <row r="2782" spans="1:17" x14ac:dyDescent="0.25">
      <c r="A2782" t="s">
        <v>8196</v>
      </c>
      <c r="B2782" t="s">
        <v>8197</v>
      </c>
      <c r="C2782" t="s">
        <v>9833</v>
      </c>
      <c r="D2782" t="s">
        <v>9834</v>
      </c>
      <c r="E2782">
        <v>1507020</v>
      </c>
      <c r="F2782" t="s">
        <v>9838</v>
      </c>
      <c r="G2782" t="s">
        <v>9839</v>
      </c>
      <c r="H2782" t="s">
        <v>3586</v>
      </c>
      <c r="I2782" t="s">
        <v>9840</v>
      </c>
      <c r="J2782" t="s">
        <v>9841</v>
      </c>
      <c r="K2782" t="s">
        <v>110</v>
      </c>
      <c r="L2782" t="s">
        <v>3343</v>
      </c>
      <c r="M2782" t="s">
        <v>4108</v>
      </c>
      <c r="N2782" t="s">
        <v>7712</v>
      </c>
      <c r="O2782" t="s">
        <v>3346</v>
      </c>
      <c r="P2782" t="s">
        <v>3343</v>
      </c>
      <c r="Q2782" t="s">
        <v>3346</v>
      </c>
    </row>
    <row r="2783" spans="1:17" x14ac:dyDescent="0.25">
      <c r="A2783" t="s">
        <v>8196</v>
      </c>
      <c r="B2783" t="s">
        <v>8197</v>
      </c>
      <c r="C2783" t="s">
        <v>9833</v>
      </c>
      <c r="D2783" t="s">
        <v>9834</v>
      </c>
      <c r="E2783">
        <v>1507026</v>
      </c>
      <c r="F2783" t="s">
        <v>1232</v>
      </c>
      <c r="G2783" t="s">
        <v>9842</v>
      </c>
      <c r="H2783" t="s">
        <v>9766</v>
      </c>
      <c r="I2783" t="s">
        <v>9843</v>
      </c>
      <c r="J2783" t="s">
        <v>9766</v>
      </c>
      <c r="K2783" t="s">
        <v>110</v>
      </c>
      <c r="L2783" t="s">
        <v>3343</v>
      </c>
      <c r="M2783" t="s">
        <v>3344</v>
      </c>
      <c r="N2783" t="s">
        <v>3345</v>
      </c>
      <c r="O2783" t="s">
        <v>3346</v>
      </c>
      <c r="P2783" t="s">
        <v>3343</v>
      </c>
      <c r="Q2783" t="s">
        <v>3346</v>
      </c>
    </row>
    <row r="2784" spans="1:17" x14ac:dyDescent="0.25">
      <c r="A2784" t="s">
        <v>8196</v>
      </c>
      <c r="B2784" t="s">
        <v>8197</v>
      </c>
      <c r="C2784" t="s">
        <v>9833</v>
      </c>
      <c r="D2784" t="s">
        <v>9834</v>
      </c>
      <c r="E2784">
        <v>1507026</v>
      </c>
      <c r="F2784" t="s">
        <v>1232</v>
      </c>
      <c r="G2784" t="s">
        <v>9842</v>
      </c>
      <c r="H2784" t="s">
        <v>9766</v>
      </c>
      <c r="I2784" t="s">
        <v>9844</v>
      </c>
      <c r="J2784" t="s">
        <v>9768</v>
      </c>
      <c r="K2784" t="s">
        <v>110</v>
      </c>
      <c r="L2784" t="s">
        <v>3346</v>
      </c>
      <c r="M2784" t="s">
        <v>3344</v>
      </c>
      <c r="N2784" t="s">
        <v>3345</v>
      </c>
      <c r="O2784" t="s">
        <v>3346</v>
      </c>
      <c r="P2784" t="s">
        <v>3343</v>
      </c>
      <c r="Q2784" t="s">
        <v>3346</v>
      </c>
    </row>
    <row r="2785" spans="1:17" x14ac:dyDescent="0.25">
      <c r="A2785" t="s">
        <v>8196</v>
      </c>
      <c r="B2785" t="s">
        <v>8197</v>
      </c>
      <c r="C2785" t="s">
        <v>9833</v>
      </c>
      <c r="D2785" t="s">
        <v>9834</v>
      </c>
      <c r="E2785">
        <v>1507026</v>
      </c>
      <c r="F2785" t="s">
        <v>1232</v>
      </c>
      <c r="G2785" t="s">
        <v>9842</v>
      </c>
      <c r="H2785" t="s">
        <v>9766</v>
      </c>
      <c r="I2785" t="s">
        <v>9845</v>
      </c>
      <c r="J2785" t="s">
        <v>9846</v>
      </c>
      <c r="K2785" t="s">
        <v>110</v>
      </c>
      <c r="L2785" t="s">
        <v>3346</v>
      </c>
      <c r="M2785" t="s">
        <v>3344</v>
      </c>
      <c r="N2785" t="s">
        <v>3345</v>
      </c>
      <c r="O2785" t="s">
        <v>3346</v>
      </c>
      <c r="P2785" t="s">
        <v>3343</v>
      </c>
      <c r="Q2785" t="s">
        <v>3346</v>
      </c>
    </row>
    <row r="2786" spans="1:17" x14ac:dyDescent="0.25">
      <c r="A2786" t="s">
        <v>8196</v>
      </c>
      <c r="B2786" t="s">
        <v>8197</v>
      </c>
      <c r="C2786" t="s">
        <v>9833</v>
      </c>
      <c r="D2786" t="s">
        <v>9834</v>
      </c>
      <c r="E2786">
        <v>1507027</v>
      </c>
      <c r="F2786" t="s">
        <v>5913</v>
      </c>
      <c r="G2786" t="s">
        <v>9847</v>
      </c>
      <c r="H2786" t="s">
        <v>5913</v>
      </c>
      <c r="I2786" t="s">
        <v>9848</v>
      </c>
      <c r="J2786" t="s">
        <v>5913</v>
      </c>
      <c r="K2786" t="s">
        <v>110</v>
      </c>
      <c r="L2786" t="s">
        <v>3343</v>
      </c>
      <c r="M2786" t="s">
        <v>3344</v>
      </c>
      <c r="N2786" t="s">
        <v>4323</v>
      </c>
      <c r="O2786" t="s">
        <v>3346</v>
      </c>
      <c r="P2786" t="s">
        <v>3343</v>
      </c>
      <c r="Q2786" t="s">
        <v>3346</v>
      </c>
    </row>
    <row r="2787" spans="1:17" x14ac:dyDescent="0.25">
      <c r="A2787" t="s">
        <v>8196</v>
      </c>
      <c r="B2787" t="s">
        <v>8197</v>
      </c>
      <c r="C2787" t="s">
        <v>9833</v>
      </c>
      <c r="D2787" t="s">
        <v>9834</v>
      </c>
      <c r="E2787">
        <v>1507028</v>
      </c>
      <c r="F2787" t="s">
        <v>3545</v>
      </c>
      <c r="G2787" t="s">
        <v>9849</v>
      </c>
      <c r="H2787" t="s">
        <v>3429</v>
      </c>
      <c r="I2787" t="s">
        <v>9850</v>
      </c>
      <c r="J2787" t="s">
        <v>3545</v>
      </c>
      <c r="K2787" t="s">
        <v>110</v>
      </c>
      <c r="L2787" t="s">
        <v>3343</v>
      </c>
      <c r="M2787" t="s">
        <v>3344</v>
      </c>
      <c r="N2787" t="s">
        <v>4323</v>
      </c>
      <c r="O2787" t="s">
        <v>3346</v>
      </c>
      <c r="P2787" t="s">
        <v>3343</v>
      </c>
      <c r="Q2787" t="s">
        <v>3346</v>
      </c>
    </row>
    <row r="2788" spans="1:17" x14ac:dyDescent="0.25">
      <c r="A2788" t="s">
        <v>8196</v>
      </c>
      <c r="B2788" t="s">
        <v>8197</v>
      </c>
      <c r="C2788" t="s">
        <v>9833</v>
      </c>
      <c r="D2788" t="s">
        <v>9834</v>
      </c>
      <c r="E2788">
        <v>1507031</v>
      </c>
      <c r="F2788" t="s">
        <v>9851</v>
      </c>
      <c r="G2788" t="s">
        <v>9852</v>
      </c>
      <c r="H2788" t="s">
        <v>7857</v>
      </c>
      <c r="I2788" t="s">
        <v>9853</v>
      </c>
      <c r="J2788" t="s">
        <v>9851</v>
      </c>
      <c r="K2788" t="s">
        <v>110</v>
      </c>
      <c r="L2788" t="s">
        <v>3343</v>
      </c>
      <c r="M2788" t="s">
        <v>4213</v>
      </c>
      <c r="N2788" t="s">
        <v>6507</v>
      </c>
      <c r="O2788" t="s">
        <v>3346</v>
      </c>
      <c r="P2788" t="s">
        <v>3346</v>
      </c>
      <c r="Q2788" t="s">
        <v>3346</v>
      </c>
    </row>
    <row r="2789" spans="1:17" x14ac:dyDescent="0.25">
      <c r="A2789" t="s">
        <v>8196</v>
      </c>
      <c r="B2789" t="s">
        <v>8197</v>
      </c>
      <c r="C2789" t="s">
        <v>9833</v>
      </c>
      <c r="D2789" t="s">
        <v>9834</v>
      </c>
      <c r="E2789">
        <v>1507032</v>
      </c>
      <c r="F2789" t="s">
        <v>2347</v>
      </c>
      <c r="G2789" t="s">
        <v>3514</v>
      </c>
      <c r="H2789" t="s">
        <v>3515</v>
      </c>
      <c r="I2789" t="s">
        <v>9854</v>
      </c>
      <c r="J2789" t="s">
        <v>3517</v>
      </c>
      <c r="K2789" t="s">
        <v>110</v>
      </c>
      <c r="L2789" t="s">
        <v>3343</v>
      </c>
      <c r="M2789" t="s">
        <v>3344</v>
      </c>
      <c r="N2789" t="s">
        <v>3345</v>
      </c>
      <c r="O2789" t="s">
        <v>3346</v>
      </c>
      <c r="P2789" t="s">
        <v>3343</v>
      </c>
      <c r="Q2789" t="s">
        <v>3346</v>
      </c>
    </row>
    <row r="2790" spans="1:17" x14ac:dyDescent="0.25">
      <c r="A2790" t="s">
        <v>8196</v>
      </c>
      <c r="B2790" t="s">
        <v>8197</v>
      </c>
      <c r="C2790" t="s">
        <v>9833</v>
      </c>
      <c r="D2790" t="s">
        <v>9834</v>
      </c>
      <c r="E2790">
        <v>1507033</v>
      </c>
      <c r="F2790" t="s">
        <v>2185</v>
      </c>
      <c r="G2790" t="s">
        <v>3500</v>
      </c>
      <c r="H2790" t="s">
        <v>3498</v>
      </c>
      <c r="I2790" t="s">
        <v>9855</v>
      </c>
      <c r="J2790" t="s">
        <v>1579</v>
      </c>
      <c r="K2790" t="s">
        <v>110</v>
      </c>
      <c r="L2790" t="s">
        <v>3343</v>
      </c>
      <c r="M2790" t="s">
        <v>3477</v>
      </c>
      <c r="N2790" t="s">
        <v>3603</v>
      </c>
      <c r="O2790" t="s">
        <v>3346</v>
      </c>
      <c r="P2790" t="s">
        <v>3343</v>
      </c>
      <c r="Q2790" t="s">
        <v>3346</v>
      </c>
    </row>
    <row r="2791" spans="1:17" x14ac:dyDescent="0.25">
      <c r="A2791" t="s">
        <v>8196</v>
      </c>
      <c r="B2791" t="s">
        <v>8197</v>
      </c>
      <c r="C2791" t="s">
        <v>9833</v>
      </c>
      <c r="D2791" t="s">
        <v>9834</v>
      </c>
      <c r="E2791">
        <v>1507034</v>
      </c>
      <c r="F2791" t="s">
        <v>2488</v>
      </c>
      <c r="G2791" t="s">
        <v>3441</v>
      </c>
      <c r="H2791" t="s">
        <v>2503</v>
      </c>
      <c r="I2791" t="s">
        <v>9856</v>
      </c>
      <c r="J2791" t="s">
        <v>2489</v>
      </c>
      <c r="K2791" t="s">
        <v>110</v>
      </c>
      <c r="L2791" t="s">
        <v>3343</v>
      </c>
      <c r="M2791" t="s">
        <v>3477</v>
      </c>
      <c r="N2791" t="s">
        <v>3603</v>
      </c>
      <c r="O2791" t="s">
        <v>3346</v>
      </c>
      <c r="P2791" t="s">
        <v>3343</v>
      </c>
      <c r="Q2791" t="s">
        <v>3346</v>
      </c>
    </row>
    <row r="2792" spans="1:17" x14ac:dyDescent="0.25">
      <c r="A2792" t="s">
        <v>8196</v>
      </c>
      <c r="B2792" t="s">
        <v>8197</v>
      </c>
      <c r="C2792" t="s">
        <v>9833</v>
      </c>
      <c r="D2792" t="s">
        <v>9834</v>
      </c>
      <c r="E2792">
        <v>1507035</v>
      </c>
      <c r="F2792" t="s">
        <v>9857</v>
      </c>
      <c r="G2792" t="s">
        <v>9858</v>
      </c>
      <c r="H2792" t="s">
        <v>9859</v>
      </c>
      <c r="I2792" t="s">
        <v>9860</v>
      </c>
      <c r="J2792" t="s">
        <v>9861</v>
      </c>
      <c r="K2792" t="s">
        <v>110</v>
      </c>
      <c r="L2792" t="s">
        <v>3343</v>
      </c>
      <c r="M2792" t="s">
        <v>3344</v>
      </c>
      <c r="N2792" t="s">
        <v>4323</v>
      </c>
      <c r="O2792" t="s">
        <v>3346</v>
      </c>
      <c r="P2792" t="s">
        <v>3343</v>
      </c>
      <c r="Q2792" t="s">
        <v>3346</v>
      </c>
    </row>
    <row r="2793" spans="1:17" x14ac:dyDescent="0.25">
      <c r="A2793" t="s">
        <v>8196</v>
      </c>
      <c r="B2793" t="s">
        <v>8197</v>
      </c>
      <c r="C2793" t="s">
        <v>9833</v>
      </c>
      <c r="D2793" t="s">
        <v>9834</v>
      </c>
      <c r="E2793">
        <v>1507035</v>
      </c>
      <c r="F2793" t="s">
        <v>9857</v>
      </c>
      <c r="G2793" t="s">
        <v>9858</v>
      </c>
      <c r="H2793" t="s">
        <v>9859</v>
      </c>
      <c r="I2793" t="s">
        <v>9862</v>
      </c>
      <c r="J2793" t="s">
        <v>9863</v>
      </c>
      <c r="K2793" t="s">
        <v>110</v>
      </c>
      <c r="L2793" t="s">
        <v>3346</v>
      </c>
      <c r="M2793" t="s">
        <v>3344</v>
      </c>
      <c r="N2793" t="s">
        <v>4323</v>
      </c>
      <c r="O2793" t="s">
        <v>3346</v>
      </c>
      <c r="P2793" t="s">
        <v>3343</v>
      </c>
      <c r="Q2793" t="s">
        <v>3346</v>
      </c>
    </row>
    <row r="2794" spans="1:17" x14ac:dyDescent="0.25">
      <c r="A2794" t="s">
        <v>8196</v>
      </c>
      <c r="B2794" t="s">
        <v>8197</v>
      </c>
      <c r="C2794" t="s">
        <v>9833</v>
      </c>
      <c r="D2794" t="s">
        <v>9834</v>
      </c>
      <c r="E2794">
        <v>1507035</v>
      </c>
      <c r="F2794" t="s">
        <v>9857</v>
      </c>
      <c r="G2794" t="s">
        <v>9858</v>
      </c>
      <c r="H2794" t="s">
        <v>9859</v>
      </c>
      <c r="I2794" t="s">
        <v>9864</v>
      </c>
      <c r="J2794" t="s">
        <v>9865</v>
      </c>
      <c r="K2794" t="s">
        <v>110</v>
      </c>
      <c r="L2794" t="s">
        <v>3346</v>
      </c>
      <c r="M2794" t="s">
        <v>3344</v>
      </c>
      <c r="N2794" t="s">
        <v>4323</v>
      </c>
      <c r="O2794" t="s">
        <v>3346</v>
      </c>
      <c r="P2794" t="s">
        <v>3343</v>
      </c>
      <c r="Q2794" t="s">
        <v>3346</v>
      </c>
    </row>
    <row r="2795" spans="1:17" x14ac:dyDescent="0.25">
      <c r="A2795" t="s">
        <v>8196</v>
      </c>
      <c r="B2795" t="s">
        <v>8197</v>
      </c>
      <c r="C2795" t="s">
        <v>9833</v>
      </c>
      <c r="D2795" t="s">
        <v>9834</v>
      </c>
      <c r="E2795">
        <v>1507036</v>
      </c>
      <c r="F2795" t="s">
        <v>9866</v>
      </c>
      <c r="G2795" t="s">
        <v>9867</v>
      </c>
      <c r="H2795" t="s">
        <v>3394</v>
      </c>
      <c r="I2795" t="s">
        <v>9868</v>
      </c>
      <c r="J2795" t="s">
        <v>1132</v>
      </c>
      <c r="K2795" t="s">
        <v>110</v>
      </c>
      <c r="L2795" t="s">
        <v>3343</v>
      </c>
      <c r="M2795" t="s">
        <v>3397</v>
      </c>
      <c r="N2795" t="s">
        <v>5920</v>
      </c>
      <c r="O2795" t="s">
        <v>3343</v>
      </c>
      <c r="P2795" t="s">
        <v>3343</v>
      </c>
      <c r="Q2795" t="s">
        <v>3346</v>
      </c>
    </row>
    <row r="2796" spans="1:17" x14ac:dyDescent="0.25">
      <c r="A2796" t="s">
        <v>8196</v>
      </c>
      <c r="B2796" t="s">
        <v>8197</v>
      </c>
      <c r="C2796" t="s">
        <v>9833</v>
      </c>
      <c r="D2796" t="s">
        <v>9834</v>
      </c>
      <c r="E2796">
        <v>1507037</v>
      </c>
      <c r="F2796" t="s">
        <v>9869</v>
      </c>
      <c r="G2796" t="s">
        <v>9870</v>
      </c>
      <c r="H2796" t="s">
        <v>9859</v>
      </c>
      <c r="I2796" t="s">
        <v>9871</v>
      </c>
      <c r="J2796" t="s">
        <v>9869</v>
      </c>
      <c r="K2796" t="s">
        <v>110</v>
      </c>
      <c r="L2796" t="s">
        <v>3343</v>
      </c>
      <c r="M2796" t="s">
        <v>4213</v>
      </c>
      <c r="N2796" t="s">
        <v>9872</v>
      </c>
      <c r="O2796" t="s">
        <v>3343</v>
      </c>
      <c r="P2796" t="s">
        <v>3343</v>
      </c>
      <c r="Q2796" t="s">
        <v>3346</v>
      </c>
    </row>
    <row r="2797" spans="1:17" x14ac:dyDescent="0.25">
      <c r="A2797" t="s">
        <v>8196</v>
      </c>
      <c r="B2797" t="s">
        <v>8197</v>
      </c>
      <c r="C2797" t="s">
        <v>9833</v>
      </c>
      <c r="D2797" t="s">
        <v>9834</v>
      </c>
      <c r="E2797">
        <v>1507038</v>
      </c>
      <c r="F2797" t="s">
        <v>9873</v>
      </c>
      <c r="G2797" t="s">
        <v>9874</v>
      </c>
      <c r="H2797" t="s">
        <v>3394</v>
      </c>
      <c r="I2797" t="s">
        <v>9875</v>
      </c>
      <c r="J2797" t="s">
        <v>1132</v>
      </c>
      <c r="K2797" t="s">
        <v>110</v>
      </c>
      <c r="L2797" t="s">
        <v>3343</v>
      </c>
      <c r="M2797" t="s">
        <v>3397</v>
      </c>
      <c r="N2797" t="s">
        <v>5920</v>
      </c>
      <c r="O2797" t="s">
        <v>3343</v>
      </c>
      <c r="P2797" t="s">
        <v>3343</v>
      </c>
      <c r="Q2797" t="s">
        <v>3346</v>
      </c>
    </row>
    <row r="2798" spans="1:17" x14ac:dyDescent="0.25">
      <c r="A2798" t="s">
        <v>8196</v>
      </c>
      <c r="B2798" t="s">
        <v>8197</v>
      </c>
      <c r="C2798" t="s">
        <v>9833</v>
      </c>
      <c r="D2798" t="s">
        <v>9834</v>
      </c>
      <c r="E2798">
        <v>1507039</v>
      </c>
      <c r="F2798" t="s">
        <v>867</v>
      </c>
      <c r="G2798" t="s">
        <v>9876</v>
      </c>
      <c r="H2798" t="s">
        <v>3350</v>
      </c>
      <c r="I2798" t="s">
        <v>9877</v>
      </c>
      <c r="J2798" t="s">
        <v>9878</v>
      </c>
      <c r="K2798" t="s">
        <v>110</v>
      </c>
      <c r="L2798" t="s">
        <v>3343</v>
      </c>
      <c r="M2798" t="s">
        <v>3397</v>
      </c>
      <c r="N2798" t="s">
        <v>5920</v>
      </c>
      <c r="O2798" t="s">
        <v>3346</v>
      </c>
      <c r="P2798" t="s">
        <v>3343</v>
      </c>
      <c r="Q2798" t="s">
        <v>3346</v>
      </c>
    </row>
    <row r="2799" spans="1:17" x14ac:dyDescent="0.25">
      <c r="A2799" t="s">
        <v>8196</v>
      </c>
      <c r="B2799" t="s">
        <v>8197</v>
      </c>
      <c r="C2799" t="s">
        <v>9833</v>
      </c>
      <c r="D2799" t="s">
        <v>9834</v>
      </c>
      <c r="E2799">
        <v>1507040</v>
      </c>
      <c r="F2799" t="s">
        <v>9879</v>
      </c>
      <c r="G2799" t="s">
        <v>9880</v>
      </c>
      <c r="H2799" t="s">
        <v>9338</v>
      </c>
      <c r="I2799" t="s">
        <v>9881</v>
      </c>
      <c r="J2799" t="s">
        <v>9879</v>
      </c>
      <c r="K2799" t="s">
        <v>110</v>
      </c>
      <c r="L2799" t="s">
        <v>3343</v>
      </c>
      <c r="M2799" t="s">
        <v>4213</v>
      </c>
      <c r="N2799" t="s">
        <v>9872</v>
      </c>
      <c r="O2799" t="s">
        <v>3346</v>
      </c>
      <c r="P2799" t="s">
        <v>3346</v>
      </c>
      <c r="Q2799" t="s">
        <v>3346</v>
      </c>
    </row>
    <row r="2800" spans="1:17" x14ac:dyDescent="0.25">
      <c r="A2800" t="s">
        <v>8196</v>
      </c>
      <c r="B2800" t="s">
        <v>8197</v>
      </c>
      <c r="C2800" t="s">
        <v>9833</v>
      </c>
      <c r="D2800" t="s">
        <v>9834</v>
      </c>
      <c r="E2800">
        <v>1507041</v>
      </c>
      <c r="F2800" t="s">
        <v>9882</v>
      </c>
      <c r="G2800" t="s">
        <v>9883</v>
      </c>
      <c r="H2800" t="s">
        <v>9338</v>
      </c>
      <c r="I2800" t="s">
        <v>9884</v>
      </c>
      <c r="J2800" t="s">
        <v>9885</v>
      </c>
      <c r="K2800" t="s">
        <v>110</v>
      </c>
      <c r="L2800" t="s">
        <v>3343</v>
      </c>
      <c r="M2800" t="s">
        <v>4213</v>
      </c>
      <c r="N2800" t="s">
        <v>9872</v>
      </c>
      <c r="O2800" t="s">
        <v>3346</v>
      </c>
      <c r="P2800" t="s">
        <v>3343</v>
      </c>
      <c r="Q2800" t="s">
        <v>3346</v>
      </c>
    </row>
    <row r="2801" spans="1:17" x14ac:dyDescent="0.25">
      <c r="A2801" t="s">
        <v>8196</v>
      </c>
      <c r="B2801" t="s">
        <v>8197</v>
      </c>
      <c r="C2801" t="s">
        <v>9833</v>
      </c>
      <c r="D2801" t="s">
        <v>9834</v>
      </c>
      <c r="E2801">
        <v>1507042</v>
      </c>
      <c r="F2801" t="s">
        <v>9886</v>
      </c>
      <c r="G2801" t="s">
        <v>9887</v>
      </c>
      <c r="H2801" t="s">
        <v>9338</v>
      </c>
      <c r="I2801" t="s">
        <v>9888</v>
      </c>
      <c r="J2801" t="s">
        <v>9340</v>
      </c>
      <c r="K2801" t="s">
        <v>110</v>
      </c>
      <c r="L2801" t="s">
        <v>3343</v>
      </c>
      <c r="M2801" t="s">
        <v>4213</v>
      </c>
      <c r="N2801" t="s">
        <v>9872</v>
      </c>
      <c r="O2801" t="s">
        <v>3346</v>
      </c>
      <c r="P2801" t="s">
        <v>3343</v>
      </c>
      <c r="Q2801" t="s">
        <v>3346</v>
      </c>
    </row>
    <row r="2802" spans="1:17" x14ac:dyDescent="0.25">
      <c r="A2802" t="s">
        <v>8196</v>
      </c>
      <c r="B2802" t="s">
        <v>8197</v>
      </c>
      <c r="C2802" t="s">
        <v>9833</v>
      </c>
      <c r="D2802" t="s">
        <v>9834</v>
      </c>
      <c r="E2802">
        <v>1507042</v>
      </c>
      <c r="F2802" t="s">
        <v>9886</v>
      </c>
      <c r="G2802" t="s">
        <v>9887</v>
      </c>
      <c r="H2802" t="s">
        <v>9338</v>
      </c>
      <c r="I2802" t="s">
        <v>9889</v>
      </c>
      <c r="J2802" t="s">
        <v>9890</v>
      </c>
      <c r="K2802" t="s">
        <v>110</v>
      </c>
      <c r="L2802" t="s">
        <v>3346</v>
      </c>
      <c r="M2802" t="s">
        <v>4213</v>
      </c>
      <c r="N2802" t="s">
        <v>9872</v>
      </c>
      <c r="O2802" t="s">
        <v>3346</v>
      </c>
      <c r="P2802" t="s">
        <v>3343</v>
      </c>
      <c r="Q2802" t="s">
        <v>3346</v>
      </c>
    </row>
    <row r="2803" spans="1:17" x14ac:dyDescent="0.25">
      <c r="A2803" t="s">
        <v>8196</v>
      </c>
      <c r="B2803" t="s">
        <v>8197</v>
      </c>
      <c r="C2803" t="s">
        <v>9833</v>
      </c>
      <c r="D2803" t="s">
        <v>9834</v>
      </c>
      <c r="E2803">
        <v>1507042</v>
      </c>
      <c r="F2803" t="s">
        <v>9886</v>
      </c>
      <c r="G2803" t="s">
        <v>9887</v>
      </c>
      <c r="H2803" t="s">
        <v>9338</v>
      </c>
      <c r="I2803" t="s">
        <v>9891</v>
      </c>
      <c r="J2803" t="s">
        <v>9892</v>
      </c>
      <c r="K2803" t="s">
        <v>110</v>
      </c>
      <c r="L2803" t="s">
        <v>3346</v>
      </c>
      <c r="M2803" t="s">
        <v>4213</v>
      </c>
      <c r="N2803" t="s">
        <v>9872</v>
      </c>
      <c r="O2803" t="s">
        <v>3346</v>
      </c>
      <c r="P2803" t="s">
        <v>3343</v>
      </c>
      <c r="Q2803" t="s">
        <v>3346</v>
      </c>
    </row>
    <row r="2804" spans="1:17" x14ac:dyDescent="0.25">
      <c r="A2804" t="s">
        <v>8196</v>
      </c>
      <c r="B2804" t="s">
        <v>8197</v>
      </c>
      <c r="C2804" t="s">
        <v>9833</v>
      </c>
      <c r="D2804" t="s">
        <v>9834</v>
      </c>
      <c r="E2804">
        <v>1507043</v>
      </c>
      <c r="F2804" t="s">
        <v>156</v>
      </c>
      <c r="G2804" t="s">
        <v>9251</v>
      </c>
      <c r="H2804" t="s">
        <v>3394</v>
      </c>
      <c r="I2804" t="s">
        <v>9893</v>
      </c>
      <c r="J2804" t="s">
        <v>200</v>
      </c>
      <c r="K2804" t="s">
        <v>110</v>
      </c>
      <c r="L2804" t="s">
        <v>3343</v>
      </c>
      <c r="M2804" t="s">
        <v>3397</v>
      </c>
      <c r="N2804" t="s">
        <v>5920</v>
      </c>
      <c r="O2804" t="s">
        <v>3346</v>
      </c>
      <c r="P2804" t="s">
        <v>3346</v>
      </c>
      <c r="Q2804" t="s">
        <v>3346</v>
      </c>
    </row>
    <row r="2805" spans="1:17" x14ac:dyDescent="0.25">
      <c r="A2805" t="s">
        <v>8196</v>
      </c>
      <c r="B2805" t="s">
        <v>8197</v>
      </c>
      <c r="C2805" t="s">
        <v>9833</v>
      </c>
      <c r="D2805" t="s">
        <v>9834</v>
      </c>
      <c r="E2805">
        <v>1507044</v>
      </c>
      <c r="F2805" t="s">
        <v>3508</v>
      </c>
      <c r="G2805" t="s">
        <v>3996</v>
      </c>
      <c r="H2805" t="s">
        <v>3510</v>
      </c>
      <c r="I2805" t="s">
        <v>9894</v>
      </c>
      <c r="J2805" t="s">
        <v>3512</v>
      </c>
      <c r="K2805" t="s">
        <v>38</v>
      </c>
      <c r="L2805" t="s">
        <v>3343</v>
      </c>
      <c r="M2805" t="s">
        <v>3477</v>
      </c>
      <c r="N2805" t="s">
        <v>3513</v>
      </c>
      <c r="O2805" t="s">
        <v>3346</v>
      </c>
      <c r="P2805" t="s">
        <v>3343</v>
      </c>
      <c r="Q2805" t="s">
        <v>3346</v>
      </c>
    </row>
    <row r="2806" spans="1:17" x14ac:dyDescent="0.25">
      <c r="A2806" t="s">
        <v>8196</v>
      </c>
      <c r="B2806" t="s">
        <v>8197</v>
      </c>
      <c r="C2806" t="s">
        <v>9833</v>
      </c>
      <c r="D2806" t="s">
        <v>9834</v>
      </c>
      <c r="E2806">
        <v>1507045</v>
      </c>
      <c r="F2806" t="s">
        <v>1408</v>
      </c>
      <c r="G2806" t="s">
        <v>3497</v>
      </c>
      <c r="H2806" t="s">
        <v>3498</v>
      </c>
      <c r="I2806" t="s">
        <v>9895</v>
      </c>
      <c r="J2806" t="s">
        <v>9896</v>
      </c>
      <c r="K2806" t="s">
        <v>110</v>
      </c>
      <c r="L2806" t="s">
        <v>3343</v>
      </c>
      <c r="M2806" t="s">
        <v>3344</v>
      </c>
      <c r="N2806" t="s">
        <v>3360</v>
      </c>
      <c r="O2806" t="s">
        <v>3346</v>
      </c>
      <c r="P2806" t="s">
        <v>3343</v>
      </c>
      <c r="Q2806" t="s">
        <v>3346</v>
      </c>
    </row>
    <row r="2807" spans="1:17" x14ac:dyDescent="0.25">
      <c r="A2807" t="s">
        <v>8196</v>
      </c>
      <c r="B2807" t="s">
        <v>8197</v>
      </c>
      <c r="C2807" t="s">
        <v>9833</v>
      </c>
      <c r="D2807" t="s">
        <v>9834</v>
      </c>
      <c r="E2807">
        <v>1507046</v>
      </c>
      <c r="F2807" t="s">
        <v>9897</v>
      </c>
      <c r="G2807" t="s">
        <v>9898</v>
      </c>
      <c r="H2807" t="s">
        <v>9372</v>
      </c>
      <c r="I2807" t="s">
        <v>9899</v>
      </c>
      <c r="J2807" t="s">
        <v>9897</v>
      </c>
      <c r="K2807" t="s">
        <v>110</v>
      </c>
      <c r="L2807" t="s">
        <v>3343</v>
      </c>
      <c r="M2807" t="s">
        <v>4108</v>
      </c>
      <c r="N2807" t="s">
        <v>9900</v>
      </c>
      <c r="O2807" t="s">
        <v>3346</v>
      </c>
      <c r="P2807" t="s">
        <v>3343</v>
      </c>
      <c r="Q2807" t="s">
        <v>3346</v>
      </c>
    </row>
    <row r="2808" spans="1:17" x14ac:dyDescent="0.25">
      <c r="A2808" t="s">
        <v>8196</v>
      </c>
      <c r="B2808" t="s">
        <v>8197</v>
      </c>
      <c r="C2808" t="s">
        <v>9833</v>
      </c>
      <c r="D2808" t="s">
        <v>9834</v>
      </c>
      <c r="E2808">
        <v>1507047</v>
      </c>
      <c r="F2808" t="s">
        <v>9901</v>
      </c>
      <c r="G2808" t="s">
        <v>9902</v>
      </c>
      <c r="H2808" t="s">
        <v>4576</v>
      </c>
      <c r="I2808" t="s">
        <v>9903</v>
      </c>
      <c r="J2808" t="s">
        <v>9901</v>
      </c>
      <c r="K2808" t="s">
        <v>110</v>
      </c>
      <c r="L2808" t="s">
        <v>3343</v>
      </c>
      <c r="M2808" t="s">
        <v>4108</v>
      </c>
      <c r="N2808" t="s">
        <v>9904</v>
      </c>
      <c r="O2808" t="s">
        <v>3346</v>
      </c>
      <c r="P2808" t="s">
        <v>3343</v>
      </c>
      <c r="Q2808" t="s">
        <v>3346</v>
      </c>
    </row>
    <row r="2809" spans="1:17" x14ac:dyDescent="0.25">
      <c r="A2809" t="s">
        <v>8196</v>
      </c>
      <c r="B2809" t="s">
        <v>8197</v>
      </c>
      <c r="C2809" t="s">
        <v>9833</v>
      </c>
      <c r="D2809" t="s">
        <v>9834</v>
      </c>
      <c r="E2809">
        <v>1507048</v>
      </c>
      <c r="F2809" t="s">
        <v>9905</v>
      </c>
      <c r="G2809" t="s">
        <v>9906</v>
      </c>
      <c r="H2809" t="s">
        <v>4576</v>
      </c>
      <c r="I2809" t="s">
        <v>9907</v>
      </c>
      <c r="J2809" t="s">
        <v>9905</v>
      </c>
      <c r="K2809" t="s">
        <v>110</v>
      </c>
      <c r="L2809" t="s">
        <v>3343</v>
      </c>
      <c r="M2809" t="s">
        <v>4108</v>
      </c>
      <c r="N2809" t="s">
        <v>9904</v>
      </c>
      <c r="O2809" t="s">
        <v>3346</v>
      </c>
      <c r="P2809" t="s">
        <v>3343</v>
      </c>
      <c r="Q2809" t="s">
        <v>3346</v>
      </c>
    </row>
    <row r="2810" spans="1:17" x14ac:dyDescent="0.25">
      <c r="A2810" t="s">
        <v>8196</v>
      </c>
      <c r="B2810" t="s">
        <v>8197</v>
      </c>
      <c r="C2810" t="s">
        <v>9833</v>
      </c>
      <c r="D2810" t="s">
        <v>9834</v>
      </c>
      <c r="E2810">
        <v>1507049</v>
      </c>
      <c r="F2810" t="s">
        <v>9908</v>
      </c>
      <c r="G2810" t="s">
        <v>8161</v>
      </c>
      <c r="H2810" t="s">
        <v>3394</v>
      </c>
      <c r="I2810" t="s">
        <v>9909</v>
      </c>
      <c r="J2810" t="s">
        <v>1132</v>
      </c>
      <c r="K2810" t="s">
        <v>110</v>
      </c>
      <c r="L2810" t="s">
        <v>3343</v>
      </c>
      <c r="M2810" t="s">
        <v>3397</v>
      </c>
      <c r="N2810" t="s">
        <v>5920</v>
      </c>
      <c r="O2810" t="s">
        <v>3346</v>
      </c>
      <c r="P2810" t="s">
        <v>3343</v>
      </c>
      <c r="Q2810" t="s">
        <v>3346</v>
      </c>
    </row>
    <row r="2811" spans="1:17" x14ac:dyDescent="0.25">
      <c r="A2811" t="s">
        <v>8196</v>
      </c>
      <c r="B2811" t="s">
        <v>8197</v>
      </c>
      <c r="C2811" t="s">
        <v>9833</v>
      </c>
      <c r="D2811" t="s">
        <v>9834</v>
      </c>
      <c r="E2811">
        <v>1507050</v>
      </c>
      <c r="F2811" t="s">
        <v>9910</v>
      </c>
      <c r="G2811" t="s">
        <v>9911</v>
      </c>
      <c r="H2811" t="s">
        <v>3586</v>
      </c>
      <c r="I2811" t="s">
        <v>9912</v>
      </c>
      <c r="J2811" t="s">
        <v>9913</v>
      </c>
      <c r="K2811" t="s">
        <v>110</v>
      </c>
      <c r="L2811" t="s">
        <v>3343</v>
      </c>
      <c r="M2811" t="s">
        <v>4108</v>
      </c>
      <c r="N2811" t="s">
        <v>7712</v>
      </c>
      <c r="O2811" t="s">
        <v>3346</v>
      </c>
      <c r="P2811" t="s">
        <v>3343</v>
      </c>
      <c r="Q2811" t="s">
        <v>3346</v>
      </c>
    </row>
    <row r="2812" spans="1:17" x14ac:dyDescent="0.25">
      <c r="A2812" t="s">
        <v>8196</v>
      </c>
      <c r="B2812" t="s">
        <v>8197</v>
      </c>
      <c r="C2812" t="s">
        <v>9833</v>
      </c>
      <c r="D2812" t="s">
        <v>9834</v>
      </c>
      <c r="E2812">
        <v>1507051</v>
      </c>
      <c r="F2812" t="s">
        <v>9914</v>
      </c>
      <c r="G2812" t="s">
        <v>9915</v>
      </c>
      <c r="H2812" t="s">
        <v>9916</v>
      </c>
      <c r="I2812" t="s">
        <v>9917</v>
      </c>
      <c r="J2812" t="s">
        <v>9918</v>
      </c>
      <c r="K2812" t="s">
        <v>110</v>
      </c>
      <c r="L2812" t="s">
        <v>3343</v>
      </c>
      <c r="M2812" t="s">
        <v>4108</v>
      </c>
      <c r="N2812" t="s">
        <v>7712</v>
      </c>
      <c r="O2812" t="s">
        <v>3346</v>
      </c>
      <c r="P2812" t="s">
        <v>3343</v>
      </c>
      <c r="Q2812" t="s">
        <v>3346</v>
      </c>
    </row>
    <row r="2813" spans="1:17" x14ac:dyDescent="0.25">
      <c r="A2813" t="s">
        <v>8196</v>
      </c>
      <c r="B2813" t="s">
        <v>8197</v>
      </c>
      <c r="C2813" t="s">
        <v>9833</v>
      </c>
      <c r="D2813" t="s">
        <v>9834</v>
      </c>
      <c r="E2813">
        <v>1507052</v>
      </c>
      <c r="F2813" t="s">
        <v>9774</v>
      </c>
      <c r="G2813" t="s">
        <v>9919</v>
      </c>
      <c r="H2813" t="s">
        <v>7857</v>
      </c>
      <c r="I2813" t="s">
        <v>9920</v>
      </c>
      <c r="J2813" t="s">
        <v>9774</v>
      </c>
      <c r="K2813" t="s">
        <v>110</v>
      </c>
      <c r="L2813" t="s">
        <v>3343</v>
      </c>
      <c r="M2813" t="s">
        <v>4108</v>
      </c>
      <c r="N2813" t="s">
        <v>9904</v>
      </c>
      <c r="O2813" t="s">
        <v>3346</v>
      </c>
      <c r="P2813" t="s">
        <v>3343</v>
      </c>
      <c r="Q2813" t="s">
        <v>3346</v>
      </c>
    </row>
    <row r="2814" spans="1:17" x14ac:dyDescent="0.25">
      <c r="A2814" t="s">
        <v>8196</v>
      </c>
      <c r="B2814" t="s">
        <v>8197</v>
      </c>
      <c r="C2814" t="s">
        <v>9833</v>
      </c>
      <c r="D2814" t="s">
        <v>9834</v>
      </c>
      <c r="E2814">
        <v>1507053</v>
      </c>
      <c r="F2814" t="s">
        <v>9921</v>
      </c>
      <c r="G2814" t="s">
        <v>9922</v>
      </c>
      <c r="H2814" t="s">
        <v>9923</v>
      </c>
      <c r="I2814" t="s">
        <v>9924</v>
      </c>
      <c r="J2814" t="s">
        <v>9921</v>
      </c>
      <c r="K2814" t="s">
        <v>110</v>
      </c>
      <c r="L2814" t="s">
        <v>3343</v>
      </c>
      <c r="M2814" t="s">
        <v>4108</v>
      </c>
      <c r="N2814" t="s">
        <v>9904</v>
      </c>
      <c r="O2814" t="s">
        <v>3346</v>
      </c>
      <c r="P2814" t="s">
        <v>3343</v>
      </c>
      <c r="Q2814" t="s">
        <v>3346</v>
      </c>
    </row>
    <row r="2815" spans="1:17" x14ac:dyDescent="0.25">
      <c r="A2815" t="s">
        <v>8196</v>
      </c>
      <c r="B2815" t="s">
        <v>8197</v>
      </c>
      <c r="C2815" t="s">
        <v>9833</v>
      </c>
      <c r="D2815" t="s">
        <v>9834</v>
      </c>
      <c r="E2815">
        <v>1507054</v>
      </c>
      <c r="F2815" t="s">
        <v>2481</v>
      </c>
      <c r="G2815" t="s">
        <v>4647</v>
      </c>
      <c r="H2815" t="s">
        <v>3429</v>
      </c>
      <c r="I2815" t="s">
        <v>9925</v>
      </c>
      <c r="J2815" t="s">
        <v>3429</v>
      </c>
      <c r="K2815" t="s">
        <v>110</v>
      </c>
      <c r="L2815" t="s">
        <v>3343</v>
      </c>
      <c r="M2815" t="s">
        <v>3344</v>
      </c>
      <c r="N2815" t="s">
        <v>3345</v>
      </c>
      <c r="O2815" t="s">
        <v>3346</v>
      </c>
      <c r="P2815" t="s">
        <v>3346</v>
      </c>
      <c r="Q2815" t="s">
        <v>3346</v>
      </c>
    </row>
    <row r="2816" spans="1:17" x14ac:dyDescent="0.25">
      <c r="A2816" t="s">
        <v>8196</v>
      </c>
      <c r="B2816" t="s">
        <v>8197</v>
      </c>
      <c r="C2816" t="s">
        <v>9833</v>
      </c>
      <c r="D2816" t="s">
        <v>9834</v>
      </c>
      <c r="E2816">
        <v>1507055</v>
      </c>
      <c r="F2816" t="s">
        <v>9749</v>
      </c>
      <c r="G2816" t="s">
        <v>9750</v>
      </c>
      <c r="H2816" t="s">
        <v>4160</v>
      </c>
      <c r="I2816" t="s">
        <v>9926</v>
      </c>
      <c r="J2816" t="s">
        <v>9927</v>
      </c>
      <c r="K2816" t="s">
        <v>110</v>
      </c>
      <c r="L2816" t="s">
        <v>3343</v>
      </c>
      <c r="M2816" t="s">
        <v>4328</v>
      </c>
      <c r="N2816" t="s">
        <v>9655</v>
      </c>
      <c r="O2816" t="s">
        <v>3346</v>
      </c>
      <c r="P2816" t="s">
        <v>3346</v>
      </c>
      <c r="Q2816" t="s">
        <v>3346</v>
      </c>
    </row>
    <row r="2817" spans="1:17" x14ac:dyDescent="0.25">
      <c r="A2817" t="s">
        <v>8196</v>
      </c>
      <c r="B2817" t="s">
        <v>8197</v>
      </c>
      <c r="C2817" t="s">
        <v>9833</v>
      </c>
      <c r="D2817" t="s">
        <v>9834</v>
      </c>
      <c r="E2817">
        <v>1507055</v>
      </c>
      <c r="F2817" t="s">
        <v>9749</v>
      </c>
      <c r="G2817" t="s">
        <v>9750</v>
      </c>
      <c r="H2817" t="s">
        <v>4160</v>
      </c>
      <c r="I2817" t="s">
        <v>9928</v>
      </c>
      <c r="J2817" t="s">
        <v>9754</v>
      </c>
      <c r="K2817" t="s">
        <v>110</v>
      </c>
      <c r="L2817" t="s">
        <v>3346</v>
      </c>
      <c r="M2817" t="s">
        <v>4328</v>
      </c>
      <c r="N2817" t="s">
        <v>9655</v>
      </c>
      <c r="O2817" t="s">
        <v>3346</v>
      </c>
      <c r="P2817" t="s">
        <v>3346</v>
      </c>
      <c r="Q2817" t="s">
        <v>3346</v>
      </c>
    </row>
    <row r="2818" spans="1:17" x14ac:dyDescent="0.25">
      <c r="A2818" t="s">
        <v>8196</v>
      </c>
      <c r="B2818" t="s">
        <v>8197</v>
      </c>
      <c r="C2818" t="s">
        <v>9929</v>
      </c>
      <c r="D2818" t="s">
        <v>9930</v>
      </c>
      <c r="E2818">
        <v>1599009</v>
      </c>
      <c r="F2818" t="s">
        <v>2483</v>
      </c>
      <c r="G2818" t="s">
        <v>4637</v>
      </c>
      <c r="H2818" t="s">
        <v>3429</v>
      </c>
      <c r="I2818" t="s">
        <v>9931</v>
      </c>
      <c r="J2818" t="s">
        <v>2483</v>
      </c>
      <c r="K2818" t="s">
        <v>110</v>
      </c>
      <c r="L2818" t="s">
        <v>3343</v>
      </c>
      <c r="M2818" t="s">
        <v>3344</v>
      </c>
      <c r="N2818" t="s">
        <v>3345</v>
      </c>
      <c r="O2818" t="s">
        <v>3346</v>
      </c>
      <c r="P2818" t="s">
        <v>3343</v>
      </c>
      <c r="Q2818" t="s">
        <v>3346</v>
      </c>
    </row>
    <row r="2819" spans="1:17" x14ac:dyDescent="0.25">
      <c r="A2819" t="s">
        <v>8196</v>
      </c>
      <c r="B2819" t="s">
        <v>8197</v>
      </c>
      <c r="C2819" t="s">
        <v>9929</v>
      </c>
      <c r="D2819" t="s">
        <v>9930</v>
      </c>
      <c r="E2819">
        <v>1599009</v>
      </c>
      <c r="F2819" t="s">
        <v>2483</v>
      </c>
      <c r="G2819" t="s">
        <v>4637</v>
      </c>
      <c r="H2819" t="s">
        <v>3429</v>
      </c>
      <c r="I2819" t="s">
        <v>9932</v>
      </c>
      <c r="J2819" t="s">
        <v>4697</v>
      </c>
      <c r="K2819" t="s">
        <v>3433</v>
      </c>
      <c r="L2819" t="s">
        <v>3346</v>
      </c>
      <c r="M2819" t="s">
        <v>3344</v>
      </c>
      <c r="N2819" t="s">
        <v>3345</v>
      </c>
      <c r="O2819" t="s">
        <v>3346</v>
      </c>
      <c r="P2819" t="s">
        <v>3343</v>
      </c>
      <c r="Q2819" t="s">
        <v>3346</v>
      </c>
    </row>
    <row r="2820" spans="1:17" x14ac:dyDescent="0.25">
      <c r="A2820" t="s">
        <v>8196</v>
      </c>
      <c r="B2820" t="s">
        <v>8197</v>
      </c>
      <c r="C2820" t="s">
        <v>9929</v>
      </c>
      <c r="D2820" t="s">
        <v>9930</v>
      </c>
      <c r="E2820">
        <v>1599010</v>
      </c>
      <c r="F2820" t="s">
        <v>4639</v>
      </c>
      <c r="G2820" t="s">
        <v>4640</v>
      </c>
      <c r="H2820" t="s">
        <v>3429</v>
      </c>
      <c r="I2820" t="s">
        <v>9933</v>
      </c>
      <c r="J2820" t="s">
        <v>4639</v>
      </c>
      <c r="K2820" t="s">
        <v>110</v>
      </c>
      <c r="L2820" t="s">
        <v>3343</v>
      </c>
      <c r="M2820" t="s">
        <v>3344</v>
      </c>
      <c r="N2820" t="s">
        <v>3345</v>
      </c>
      <c r="O2820" t="s">
        <v>3346</v>
      </c>
      <c r="P2820" t="s">
        <v>3343</v>
      </c>
      <c r="Q2820" t="s">
        <v>3346</v>
      </c>
    </row>
    <row r="2821" spans="1:17" x14ac:dyDescent="0.25">
      <c r="A2821" t="s">
        <v>8196</v>
      </c>
      <c r="B2821" t="s">
        <v>8197</v>
      </c>
      <c r="C2821" t="s">
        <v>9929</v>
      </c>
      <c r="D2821" t="s">
        <v>9930</v>
      </c>
      <c r="E2821">
        <v>1599011</v>
      </c>
      <c r="F2821" t="s">
        <v>2475</v>
      </c>
      <c r="G2821" t="s">
        <v>3428</v>
      </c>
      <c r="H2821" t="s">
        <v>3429</v>
      </c>
      <c r="I2821" t="s">
        <v>9934</v>
      </c>
      <c r="J2821" t="s">
        <v>2475</v>
      </c>
      <c r="K2821" t="s">
        <v>110</v>
      </c>
      <c r="L2821" t="s">
        <v>3343</v>
      </c>
      <c r="M2821" t="s">
        <v>3344</v>
      </c>
      <c r="N2821" t="s">
        <v>3345</v>
      </c>
      <c r="O2821" t="s">
        <v>3346</v>
      </c>
      <c r="P2821" t="s">
        <v>3343</v>
      </c>
      <c r="Q2821" t="s">
        <v>3346</v>
      </c>
    </row>
    <row r="2822" spans="1:17" x14ac:dyDescent="0.25">
      <c r="A2822" t="s">
        <v>8196</v>
      </c>
      <c r="B2822" t="s">
        <v>8197</v>
      </c>
      <c r="C2822" t="s">
        <v>9929</v>
      </c>
      <c r="D2822" t="s">
        <v>9930</v>
      </c>
      <c r="E2822">
        <v>1599011</v>
      </c>
      <c r="F2822" t="s">
        <v>2475</v>
      </c>
      <c r="G2822" t="s">
        <v>3428</v>
      </c>
      <c r="H2822" t="s">
        <v>3429</v>
      </c>
      <c r="I2822" t="s">
        <v>9935</v>
      </c>
      <c r="J2822" t="s">
        <v>3432</v>
      </c>
      <c r="K2822" t="s">
        <v>3433</v>
      </c>
      <c r="L2822" t="s">
        <v>3346</v>
      </c>
      <c r="M2822" t="s">
        <v>3344</v>
      </c>
      <c r="N2822" t="s">
        <v>3345</v>
      </c>
      <c r="O2822" t="s">
        <v>3346</v>
      </c>
      <c r="P2822" t="s">
        <v>3343</v>
      </c>
      <c r="Q2822" t="s">
        <v>3346</v>
      </c>
    </row>
    <row r="2823" spans="1:17" x14ac:dyDescent="0.25">
      <c r="A2823" t="s">
        <v>8196</v>
      </c>
      <c r="B2823" t="s">
        <v>8197</v>
      </c>
      <c r="C2823" t="s">
        <v>9929</v>
      </c>
      <c r="D2823" t="s">
        <v>9930</v>
      </c>
      <c r="E2823">
        <v>1599012</v>
      </c>
      <c r="F2823" t="s">
        <v>3434</v>
      </c>
      <c r="G2823" t="s">
        <v>3435</v>
      </c>
      <c r="H2823" t="s">
        <v>3429</v>
      </c>
      <c r="I2823" t="s">
        <v>9936</v>
      </c>
      <c r="J2823" t="s">
        <v>3434</v>
      </c>
      <c r="K2823" t="s">
        <v>110</v>
      </c>
      <c r="L2823" t="s">
        <v>3343</v>
      </c>
      <c r="M2823" t="s">
        <v>3344</v>
      </c>
      <c r="N2823" t="s">
        <v>3345</v>
      </c>
      <c r="O2823" t="s">
        <v>3346</v>
      </c>
      <c r="P2823" t="s">
        <v>3343</v>
      </c>
      <c r="Q2823" t="s">
        <v>3346</v>
      </c>
    </row>
    <row r="2824" spans="1:17" x14ac:dyDescent="0.25">
      <c r="A2824" t="s">
        <v>8196</v>
      </c>
      <c r="B2824" t="s">
        <v>8197</v>
      </c>
      <c r="C2824" t="s">
        <v>9929</v>
      </c>
      <c r="D2824" t="s">
        <v>9930</v>
      </c>
      <c r="E2824">
        <v>1599013</v>
      </c>
      <c r="F2824" t="s">
        <v>3437</v>
      </c>
      <c r="G2824" t="s">
        <v>3438</v>
      </c>
      <c r="H2824" t="s">
        <v>3429</v>
      </c>
      <c r="I2824" t="s">
        <v>9937</v>
      </c>
      <c r="J2824" t="s">
        <v>3437</v>
      </c>
      <c r="K2824" t="s">
        <v>110</v>
      </c>
      <c r="L2824" t="s">
        <v>3343</v>
      </c>
      <c r="M2824" t="s">
        <v>3344</v>
      </c>
      <c r="N2824" t="s">
        <v>3345</v>
      </c>
      <c r="O2824" t="s">
        <v>3346</v>
      </c>
      <c r="P2824" t="s">
        <v>3343</v>
      </c>
      <c r="Q2824" t="s">
        <v>3346</v>
      </c>
    </row>
    <row r="2825" spans="1:17" x14ac:dyDescent="0.25">
      <c r="A2825" t="s">
        <v>8196</v>
      </c>
      <c r="B2825" t="s">
        <v>8197</v>
      </c>
      <c r="C2825" t="s">
        <v>9929</v>
      </c>
      <c r="D2825" t="s">
        <v>9930</v>
      </c>
      <c r="E2825">
        <v>1599014</v>
      </c>
      <c r="F2825" t="s">
        <v>3545</v>
      </c>
      <c r="G2825" t="s">
        <v>3546</v>
      </c>
      <c r="H2825" t="s">
        <v>3429</v>
      </c>
      <c r="I2825" t="s">
        <v>9938</v>
      </c>
      <c r="J2825" t="s">
        <v>3545</v>
      </c>
      <c r="K2825" t="s">
        <v>110</v>
      </c>
      <c r="L2825" t="s">
        <v>3343</v>
      </c>
      <c r="M2825" t="s">
        <v>3344</v>
      </c>
      <c r="N2825" t="s">
        <v>3345</v>
      </c>
      <c r="O2825" t="s">
        <v>3346</v>
      </c>
      <c r="P2825" t="s">
        <v>3343</v>
      </c>
      <c r="Q2825" t="s">
        <v>3346</v>
      </c>
    </row>
    <row r="2826" spans="1:17" x14ac:dyDescent="0.25">
      <c r="A2826" t="s">
        <v>8196</v>
      </c>
      <c r="B2826" t="s">
        <v>8197</v>
      </c>
      <c r="C2826" t="s">
        <v>9929</v>
      </c>
      <c r="D2826" t="s">
        <v>9930</v>
      </c>
      <c r="E2826">
        <v>1599015</v>
      </c>
      <c r="F2826" t="s">
        <v>2481</v>
      </c>
      <c r="G2826" t="s">
        <v>4647</v>
      </c>
      <c r="H2826" t="s">
        <v>3429</v>
      </c>
      <c r="I2826" t="s">
        <v>9939</v>
      </c>
      <c r="J2826" t="s">
        <v>2481</v>
      </c>
      <c r="K2826" t="s">
        <v>110</v>
      </c>
      <c r="L2826" t="s">
        <v>3343</v>
      </c>
      <c r="M2826" t="s">
        <v>3344</v>
      </c>
      <c r="N2826" t="s">
        <v>3345</v>
      </c>
      <c r="O2826" t="s">
        <v>3346</v>
      </c>
      <c r="P2826" t="s">
        <v>3343</v>
      </c>
      <c r="Q2826" t="s">
        <v>3346</v>
      </c>
    </row>
    <row r="2827" spans="1:17" x14ac:dyDescent="0.25">
      <c r="A2827" t="s">
        <v>8196</v>
      </c>
      <c r="B2827" t="s">
        <v>8197</v>
      </c>
      <c r="C2827" t="s">
        <v>9929</v>
      </c>
      <c r="D2827" t="s">
        <v>9930</v>
      </c>
      <c r="E2827">
        <v>1599016</v>
      </c>
      <c r="F2827" t="s">
        <v>4649</v>
      </c>
      <c r="G2827" t="s">
        <v>4650</v>
      </c>
      <c r="H2827" t="s">
        <v>3429</v>
      </c>
      <c r="I2827" t="s">
        <v>9940</v>
      </c>
      <c r="J2827" t="s">
        <v>4649</v>
      </c>
      <c r="K2827" t="s">
        <v>110</v>
      </c>
      <c r="L2827" t="s">
        <v>3343</v>
      </c>
      <c r="M2827" t="s">
        <v>3344</v>
      </c>
      <c r="N2827" t="s">
        <v>3345</v>
      </c>
      <c r="O2827" t="s">
        <v>3346</v>
      </c>
      <c r="P2827" t="s">
        <v>3343</v>
      </c>
      <c r="Q2827" t="s">
        <v>3346</v>
      </c>
    </row>
    <row r="2828" spans="1:17" x14ac:dyDescent="0.25">
      <c r="A2828" t="s">
        <v>8196</v>
      </c>
      <c r="B2828" t="s">
        <v>8197</v>
      </c>
      <c r="C2828" t="s">
        <v>9929</v>
      </c>
      <c r="D2828" t="s">
        <v>9930</v>
      </c>
      <c r="E2828">
        <v>1599063</v>
      </c>
      <c r="F2828" t="s">
        <v>3440</v>
      </c>
      <c r="G2828" t="s">
        <v>3441</v>
      </c>
      <c r="H2828" t="s">
        <v>2503</v>
      </c>
      <c r="I2828" t="s">
        <v>9941</v>
      </c>
      <c r="J2828" t="s">
        <v>2489</v>
      </c>
      <c r="K2828" t="s">
        <v>110</v>
      </c>
      <c r="L2828" t="s">
        <v>3343</v>
      </c>
      <c r="M2828" t="s">
        <v>3344</v>
      </c>
      <c r="N2828" t="s">
        <v>3345</v>
      </c>
      <c r="O2828" t="s">
        <v>3346</v>
      </c>
      <c r="P2828" t="s">
        <v>3343</v>
      </c>
      <c r="Q2828" t="s">
        <v>3346</v>
      </c>
    </row>
    <row r="2829" spans="1:17" x14ac:dyDescent="0.25">
      <c r="A2829" t="s">
        <v>8196</v>
      </c>
      <c r="B2829" t="s">
        <v>8197</v>
      </c>
      <c r="C2829" t="s">
        <v>9929</v>
      </c>
      <c r="D2829" t="s">
        <v>9930</v>
      </c>
      <c r="E2829">
        <v>1599063</v>
      </c>
      <c r="F2829" t="s">
        <v>3440</v>
      </c>
      <c r="G2829" t="s">
        <v>3441</v>
      </c>
      <c r="H2829" t="s">
        <v>2503</v>
      </c>
      <c r="I2829" t="s">
        <v>9942</v>
      </c>
      <c r="J2829" t="s">
        <v>3444</v>
      </c>
      <c r="K2829" t="s">
        <v>110</v>
      </c>
      <c r="L2829" t="s">
        <v>3346</v>
      </c>
      <c r="M2829" t="s">
        <v>3344</v>
      </c>
      <c r="N2829" t="s">
        <v>3345</v>
      </c>
      <c r="O2829" t="s">
        <v>3346</v>
      </c>
      <c r="P2829" t="s">
        <v>3343</v>
      </c>
      <c r="Q2829" t="s">
        <v>3346</v>
      </c>
    </row>
    <row r="2830" spans="1:17" x14ac:dyDescent="0.25">
      <c r="A2830" t="s">
        <v>8196</v>
      </c>
      <c r="B2830" t="s">
        <v>8197</v>
      </c>
      <c r="C2830" t="s">
        <v>9929</v>
      </c>
      <c r="D2830" t="s">
        <v>9930</v>
      </c>
      <c r="E2830">
        <v>1599063</v>
      </c>
      <c r="F2830" t="s">
        <v>3440</v>
      </c>
      <c r="G2830" t="s">
        <v>3441</v>
      </c>
      <c r="H2830" t="s">
        <v>2503</v>
      </c>
      <c r="I2830" t="s">
        <v>9943</v>
      </c>
      <c r="J2830" t="s">
        <v>3446</v>
      </c>
      <c r="K2830" t="s">
        <v>110</v>
      </c>
      <c r="L2830" t="s">
        <v>3346</v>
      </c>
      <c r="M2830" t="s">
        <v>3344</v>
      </c>
      <c r="N2830" t="s">
        <v>3345</v>
      </c>
      <c r="O2830" t="s">
        <v>3346</v>
      </c>
      <c r="P2830" t="s">
        <v>3343</v>
      </c>
      <c r="Q2830" t="s">
        <v>3346</v>
      </c>
    </row>
    <row r="2831" spans="1:17" x14ac:dyDescent="0.25">
      <c r="A2831" t="s">
        <v>8196</v>
      </c>
      <c r="B2831" t="s">
        <v>8197</v>
      </c>
      <c r="C2831" t="s">
        <v>9929</v>
      </c>
      <c r="D2831" t="s">
        <v>9930</v>
      </c>
      <c r="E2831">
        <v>1599063</v>
      </c>
      <c r="F2831" t="s">
        <v>3440</v>
      </c>
      <c r="G2831" t="s">
        <v>3441</v>
      </c>
      <c r="H2831" t="s">
        <v>2503</v>
      </c>
      <c r="I2831" t="s">
        <v>9944</v>
      </c>
      <c r="J2831" t="s">
        <v>3448</v>
      </c>
      <c r="K2831" t="s">
        <v>110</v>
      </c>
      <c r="L2831" t="s">
        <v>3346</v>
      </c>
      <c r="M2831" t="s">
        <v>3344</v>
      </c>
      <c r="N2831" t="s">
        <v>3345</v>
      </c>
      <c r="O2831" t="s">
        <v>3346</v>
      </c>
      <c r="P2831" t="s">
        <v>3343</v>
      </c>
      <c r="Q2831" t="s">
        <v>3346</v>
      </c>
    </row>
    <row r="2832" spans="1:17" x14ac:dyDescent="0.25">
      <c r="A2832" t="s">
        <v>8196</v>
      </c>
      <c r="B2832" t="s">
        <v>8197</v>
      </c>
      <c r="C2832" t="s">
        <v>9929</v>
      </c>
      <c r="D2832" t="s">
        <v>9930</v>
      </c>
      <c r="E2832">
        <v>1599063</v>
      </c>
      <c r="F2832" t="s">
        <v>3440</v>
      </c>
      <c r="G2832" t="s">
        <v>3441</v>
      </c>
      <c r="H2832" t="s">
        <v>2503</v>
      </c>
      <c r="I2832" t="s">
        <v>9945</v>
      </c>
      <c r="J2832" t="s">
        <v>3450</v>
      </c>
      <c r="K2832" t="s">
        <v>110</v>
      </c>
      <c r="L2832" t="s">
        <v>3346</v>
      </c>
      <c r="M2832" t="s">
        <v>3344</v>
      </c>
      <c r="N2832" t="s">
        <v>3345</v>
      </c>
      <c r="O2832" t="s">
        <v>3346</v>
      </c>
      <c r="P2832" t="s">
        <v>3343</v>
      </c>
      <c r="Q2832" t="s">
        <v>3346</v>
      </c>
    </row>
    <row r="2833" spans="1:17" x14ac:dyDescent="0.25">
      <c r="A2833" t="s">
        <v>8196</v>
      </c>
      <c r="B2833" t="s">
        <v>8197</v>
      </c>
      <c r="C2833" t="s">
        <v>9929</v>
      </c>
      <c r="D2833" t="s">
        <v>9930</v>
      </c>
      <c r="E2833">
        <v>1599063</v>
      </c>
      <c r="F2833" t="s">
        <v>3440</v>
      </c>
      <c r="G2833" t="s">
        <v>3441</v>
      </c>
      <c r="H2833" t="s">
        <v>2503</v>
      </c>
      <c r="I2833" t="s">
        <v>9946</v>
      </c>
      <c r="J2833" t="s">
        <v>3452</v>
      </c>
      <c r="K2833" t="s">
        <v>110</v>
      </c>
      <c r="L2833" t="s">
        <v>3346</v>
      </c>
      <c r="M2833" t="s">
        <v>3344</v>
      </c>
      <c r="N2833" t="s">
        <v>3345</v>
      </c>
      <c r="O2833" t="s">
        <v>3346</v>
      </c>
      <c r="P2833" t="s">
        <v>3343</v>
      </c>
      <c r="Q2833" t="s">
        <v>3346</v>
      </c>
    </row>
    <row r="2834" spans="1:17" x14ac:dyDescent="0.25">
      <c r="A2834" t="s">
        <v>8196</v>
      </c>
      <c r="B2834" t="s">
        <v>8197</v>
      </c>
      <c r="C2834" t="s">
        <v>9929</v>
      </c>
      <c r="D2834" t="s">
        <v>9930</v>
      </c>
      <c r="E2834">
        <v>1599063</v>
      </c>
      <c r="F2834" t="s">
        <v>3440</v>
      </c>
      <c r="G2834" t="s">
        <v>3441</v>
      </c>
      <c r="H2834" t="s">
        <v>2503</v>
      </c>
      <c r="I2834" t="s">
        <v>9947</v>
      </c>
      <c r="J2834" t="s">
        <v>3454</v>
      </c>
      <c r="K2834" t="s">
        <v>110</v>
      </c>
      <c r="L2834" t="s">
        <v>3346</v>
      </c>
      <c r="M2834" t="s">
        <v>3344</v>
      </c>
      <c r="N2834" t="s">
        <v>3345</v>
      </c>
      <c r="O2834" t="s">
        <v>3346</v>
      </c>
      <c r="P2834" t="s">
        <v>3343</v>
      </c>
      <c r="Q2834" t="s">
        <v>3346</v>
      </c>
    </row>
    <row r="2835" spans="1:17" x14ac:dyDescent="0.25">
      <c r="A2835" t="s">
        <v>8196</v>
      </c>
      <c r="B2835" t="s">
        <v>8197</v>
      </c>
      <c r="C2835" t="s">
        <v>9929</v>
      </c>
      <c r="D2835" t="s">
        <v>9930</v>
      </c>
      <c r="E2835">
        <v>1599063</v>
      </c>
      <c r="F2835" t="s">
        <v>3440</v>
      </c>
      <c r="G2835" t="s">
        <v>3441</v>
      </c>
      <c r="H2835" t="s">
        <v>2503</v>
      </c>
      <c r="I2835" t="s">
        <v>9948</v>
      </c>
      <c r="J2835" t="s">
        <v>3456</v>
      </c>
      <c r="K2835" t="s">
        <v>110</v>
      </c>
      <c r="L2835" t="s">
        <v>3346</v>
      </c>
      <c r="M2835" t="s">
        <v>3344</v>
      </c>
      <c r="N2835" t="s">
        <v>3345</v>
      </c>
      <c r="O2835" t="s">
        <v>3346</v>
      </c>
      <c r="P2835" t="s">
        <v>3343</v>
      </c>
      <c r="Q2835" t="s">
        <v>3346</v>
      </c>
    </row>
    <row r="2836" spans="1:17" x14ac:dyDescent="0.25">
      <c r="A2836" t="s">
        <v>8196</v>
      </c>
      <c r="B2836" t="s">
        <v>8197</v>
      </c>
      <c r="C2836" t="s">
        <v>9929</v>
      </c>
      <c r="D2836" t="s">
        <v>9930</v>
      </c>
      <c r="E2836">
        <v>1599063</v>
      </c>
      <c r="F2836" t="s">
        <v>3440</v>
      </c>
      <c r="G2836" t="s">
        <v>3441</v>
      </c>
      <c r="H2836" t="s">
        <v>2503</v>
      </c>
      <c r="I2836" t="s">
        <v>9949</v>
      </c>
      <c r="J2836" t="s">
        <v>3458</v>
      </c>
      <c r="K2836" t="s">
        <v>110</v>
      </c>
      <c r="L2836" t="s">
        <v>3346</v>
      </c>
      <c r="M2836" t="s">
        <v>3344</v>
      </c>
      <c r="N2836" t="s">
        <v>3345</v>
      </c>
      <c r="O2836" t="s">
        <v>3346</v>
      </c>
      <c r="P2836" t="s">
        <v>3343</v>
      </c>
      <c r="Q2836" t="s">
        <v>3346</v>
      </c>
    </row>
    <row r="2837" spans="1:17" x14ac:dyDescent="0.25">
      <c r="A2837" t="s">
        <v>8196</v>
      </c>
      <c r="B2837" t="s">
        <v>8197</v>
      </c>
      <c r="C2837" t="s">
        <v>9929</v>
      </c>
      <c r="D2837" t="s">
        <v>9930</v>
      </c>
      <c r="E2837">
        <v>1599063</v>
      </c>
      <c r="F2837" t="s">
        <v>3440</v>
      </c>
      <c r="G2837" t="s">
        <v>3441</v>
      </c>
      <c r="H2837" t="s">
        <v>2503</v>
      </c>
      <c r="I2837" t="s">
        <v>9950</v>
      </c>
      <c r="J2837" t="s">
        <v>3460</v>
      </c>
      <c r="K2837" t="s">
        <v>110</v>
      </c>
      <c r="L2837" t="s">
        <v>3346</v>
      </c>
      <c r="M2837" t="s">
        <v>3344</v>
      </c>
      <c r="N2837" t="s">
        <v>3345</v>
      </c>
      <c r="O2837" t="s">
        <v>3346</v>
      </c>
      <c r="P2837" t="s">
        <v>3343</v>
      </c>
      <c r="Q2837" t="s">
        <v>3346</v>
      </c>
    </row>
    <row r="2838" spans="1:17" x14ac:dyDescent="0.25">
      <c r="A2838" t="s">
        <v>8196</v>
      </c>
      <c r="B2838" t="s">
        <v>8197</v>
      </c>
      <c r="C2838" t="s">
        <v>9929</v>
      </c>
      <c r="D2838" t="s">
        <v>9930</v>
      </c>
      <c r="E2838">
        <v>1599063</v>
      </c>
      <c r="F2838" t="s">
        <v>3440</v>
      </c>
      <c r="G2838" t="s">
        <v>3441</v>
      </c>
      <c r="H2838" t="s">
        <v>2503</v>
      </c>
      <c r="I2838" t="s">
        <v>9951</v>
      </c>
      <c r="J2838" t="s">
        <v>3462</v>
      </c>
      <c r="K2838" t="s">
        <v>110</v>
      </c>
      <c r="L2838" t="s">
        <v>3346</v>
      </c>
      <c r="M2838" t="s">
        <v>3344</v>
      </c>
      <c r="N2838" t="s">
        <v>3345</v>
      </c>
      <c r="O2838" t="s">
        <v>3346</v>
      </c>
      <c r="P2838" t="s">
        <v>3343</v>
      </c>
      <c r="Q2838" t="s">
        <v>3346</v>
      </c>
    </row>
    <row r="2839" spans="1:17" x14ac:dyDescent="0.25">
      <c r="A2839" t="s">
        <v>8196</v>
      </c>
      <c r="B2839" t="s">
        <v>8197</v>
      </c>
      <c r="C2839" t="s">
        <v>9929</v>
      </c>
      <c r="D2839" t="s">
        <v>9930</v>
      </c>
      <c r="E2839">
        <v>1599063</v>
      </c>
      <c r="F2839" t="s">
        <v>3440</v>
      </c>
      <c r="G2839" t="s">
        <v>3441</v>
      </c>
      <c r="H2839" t="s">
        <v>2503</v>
      </c>
      <c r="I2839" t="s">
        <v>9952</v>
      </c>
      <c r="J2839" t="s">
        <v>3464</v>
      </c>
      <c r="K2839" t="s">
        <v>110</v>
      </c>
      <c r="L2839" t="s">
        <v>3346</v>
      </c>
      <c r="M2839" t="s">
        <v>3344</v>
      </c>
      <c r="N2839" t="s">
        <v>3345</v>
      </c>
      <c r="O2839" t="s">
        <v>3346</v>
      </c>
      <c r="P2839" t="s">
        <v>3343</v>
      </c>
      <c r="Q2839" t="s">
        <v>3346</v>
      </c>
    </row>
    <row r="2840" spans="1:17" x14ac:dyDescent="0.25">
      <c r="A2840" t="s">
        <v>8196</v>
      </c>
      <c r="B2840" t="s">
        <v>8197</v>
      </c>
      <c r="C2840" t="s">
        <v>9929</v>
      </c>
      <c r="D2840" t="s">
        <v>9930</v>
      </c>
      <c r="E2840">
        <v>1599063</v>
      </c>
      <c r="F2840" t="s">
        <v>3440</v>
      </c>
      <c r="G2840" t="s">
        <v>3441</v>
      </c>
      <c r="H2840" t="s">
        <v>2503</v>
      </c>
      <c r="I2840" t="s">
        <v>9953</v>
      </c>
      <c r="J2840" t="s">
        <v>3466</v>
      </c>
      <c r="K2840" t="s">
        <v>110</v>
      </c>
      <c r="L2840" t="s">
        <v>3346</v>
      </c>
      <c r="M2840" t="s">
        <v>3344</v>
      </c>
      <c r="N2840" t="s">
        <v>3345</v>
      </c>
      <c r="O2840" t="s">
        <v>3346</v>
      </c>
      <c r="P2840" t="s">
        <v>3343</v>
      </c>
      <c r="Q2840" t="s">
        <v>3346</v>
      </c>
    </row>
    <row r="2841" spans="1:17" x14ac:dyDescent="0.25">
      <c r="A2841" t="s">
        <v>8196</v>
      </c>
      <c r="B2841" t="s">
        <v>8197</v>
      </c>
      <c r="C2841" t="s">
        <v>9929</v>
      </c>
      <c r="D2841" t="s">
        <v>9930</v>
      </c>
      <c r="E2841">
        <v>1599063</v>
      </c>
      <c r="F2841" t="s">
        <v>3440</v>
      </c>
      <c r="G2841" t="s">
        <v>3441</v>
      </c>
      <c r="H2841" t="s">
        <v>2503</v>
      </c>
      <c r="I2841" t="s">
        <v>9954</v>
      </c>
      <c r="J2841" t="s">
        <v>3468</v>
      </c>
      <c r="K2841" t="s">
        <v>110</v>
      </c>
      <c r="L2841" t="s">
        <v>3346</v>
      </c>
      <c r="M2841" t="s">
        <v>3344</v>
      </c>
      <c r="N2841" t="s">
        <v>3345</v>
      </c>
      <c r="O2841" t="s">
        <v>3346</v>
      </c>
      <c r="P2841" t="s">
        <v>3343</v>
      </c>
      <c r="Q2841" t="s">
        <v>3346</v>
      </c>
    </row>
    <row r="2842" spans="1:17" x14ac:dyDescent="0.25">
      <c r="A2842" t="s">
        <v>8196</v>
      </c>
      <c r="B2842" t="s">
        <v>8197</v>
      </c>
      <c r="C2842" t="s">
        <v>9929</v>
      </c>
      <c r="D2842" t="s">
        <v>9930</v>
      </c>
      <c r="E2842">
        <v>1599063</v>
      </c>
      <c r="F2842" t="s">
        <v>3440</v>
      </c>
      <c r="G2842" t="s">
        <v>3441</v>
      </c>
      <c r="H2842" t="s">
        <v>2503</v>
      </c>
      <c r="I2842" t="s">
        <v>9955</v>
      </c>
      <c r="J2842" t="s">
        <v>5110</v>
      </c>
      <c r="K2842" t="s">
        <v>110</v>
      </c>
      <c r="L2842" t="s">
        <v>3346</v>
      </c>
      <c r="M2842" t="s">
        <v>3344</v>
      </c>
      <c r="N2842" t="s">
        <v>3345</v>
      </c>
      <c r="O2842" t="s">
        <v>3346</v>
      </c>
      <c r="P2842" t="s">
        <v>3343</v>
      </c>
      <c r="Q2842" t="s">
        <v>3346</v>
      </c>
    </row>
    <row r="2843" spans="1:17" x14ac:dyDescent="0.25">
      <c r="A2843" t="s">
        <v>8196</v>
      </c>
      <c r="B2843" t="s">
        <v>8197</v>
      </c>
      <c r="C2843" t="s">
        <v>9929</v>
      </c>
      <c r="D2843" t="s">
        <v>9930</v>
      </c>
      <c r="E2843">
        <v>1599063</v>
      </c>
      <c r="F2843" t="s">
        <v>3440</v>
      </c>
      <c r="G2843" t="s">
        <v>3441</v>
      </c>
      <c r="H2843" t="s">
        <v>2503</v>
      </c>
      <c r="I2843" t="s">
        <v>9956</v>
      </c>
      <c r="J2843" t="s">
        <v>3472</v>
      </c>
      <c r="K2843" t="s">
        <v>110</v>
      </c>
      <c r="L2843" t="s">
        <v>3346</v>
      </c>
      <c r="M2843" t="s">
        <v>3344</v>
      </c>
      <c r="N2843" t="s">
        <v>3345</v>
      </c>
      <c r="O2843" t="s">
        <v>3346</v>
      </c>
      <c r="P2843" t="s">
        <v>3343</v>
      </c>
      <c r="Q2843" t="s">
        <v>3346</v>
      </c>
    </row>
    <row r="2844" spans="1:17" x14ac:dyDescent="0.25">
      <c r="A2844" t="s">
        <v>8196</v>
      </c>
      <c r="B2844" t="s">
        <v>8197</v>
      </c>
      <c r="C2844" t="s">
        <v>9929</v>
      </c>
      <c r="D2844" t="s">
        <v>9930</v>
      </c>
      <c r="E2844">
        <v>1599063</v>
      </c>
      <c r="F2844" t="s">
        <v>3440</v>
      </c>
      <c r="G2844" t="s">
        <v>3441</v>
      </c>
      <c r="H2844" t="s">
        <v>2503</v>
      </c>
      <c r="I2844" t="s">
        <v>9957</v>
      </c>
      <c r="J2844" t="s">
        <v>9958</v>
      </c>
      <c r="K2844" t="s">
        <v>9959</v>
      </c>
      <c r="L2844" t="s">
        <v>3346</v>
      </c>
      <c r="M2844" t="s">
        <v>3344</v>
      </c>
      <c r="N2844" t="s">
        <v>3345</v>
      </c>
      <c r="O2844" t="s">
        <v>3346</v>
      </c>
      <c r="P2844" t="s">
        <v>3343</v>
      </c>
      <c r="Q2844" t="s">
        <v>3346</v>
      </c>
    </row>
    <row r="2845" spans="1:17" x14ac:dyDescent="0.25">
      <c r="A2845" t="s">
        <v>8196</v>
      </c>
      <c r="B2845" t="s">
        <v>8197</v>
      </c>
      <c r="C2845" t="s">
        <v>9929</v>
      </c>
      <c r="D2845" t="s">
        <v>9930</v>
      </c>
      <c r="E2845">
        <v>1599064</v>
      </c>
      <c r="F2845" t="s">
        <v>102</v>
      </c>
      <c r="G2845" t="s">
        <v>3349</v>
      </c>
      <c r="H2845" t="s">
        <v>3350</v>
      </c>
      <c r="I2845" t="s">
        <v>9960</v>
      </c>
      <c r="J2845" t="s">
        <v>103</v>
      </c>
      <c r="K2845" t="s">
        <v>110</v>
      </c>
      <c r="L2845" t="s">
        <v>3343</v>
      </c>
      <c r="M2845" t="s">
        <v>3344</v>
      </c>
      <c r="N2845" t="s">
        <v>3345</v>
      </c>
      <c r="O2845" t="s">
        <v>3346</v>
      </c>
      <c r="P2845" t="s">
        <v>3343</v>
      </c>
      <c r="Q2845" t="s">
        <v>3346</v>
      </c>
    </row>
    <row r="2846" spans="1:17" x14ac:dyDescent="0.25">
      <c r="A2846" t="s">
        <v>8196</v>
      </c>
      <c r="B2846" t="s">
        <v>8197</v>
      </c>
      <c r="C2846" t="s">
        <v>9929</v>
      </c>
      <c r="D2846" t="s">
        <v>9930</v>
      </c>
      <c r="E2846">
        <v>1599064</v>
      </c>
      <c r="F2846" t="s">
        <v>102</v>
      </c>
      <c r="G2846" t="s">
        <v>3349</v>
      </c>
      <c r="H2846" t="s">
        <v>3350</v>
      </c>
      <c r="I2846" t="s">
        <v>9961</v>
      </c>
      <c r="J2846" t="s">
        <v>2454</v>
      </c>
      <c r="K2846" t="s">
        <v>110</v>
      </c>
      <c r="L2846" t="s">
        <v>3346</v>
      </c>
      <c r="M2846" t="s">
        <v>3344</v>
      </c>
      <c r="N2846" t="s">
        <v>3345</v>
      </c>
      <c r="O2846" t="s">
        <v>3346</v>
      </c>
      <c r="P2846" t="s">
        <v>3343</v>
      </c>
      <c r="Q2846" t="s">
        <v>3346</v>
      </c>
    </row>
    <row r="2847" spans="1:17" x14ac:dyDescent="0.25">
      <c r="A2847" t="s">
        <v>8196</v>
      </c>
      <c r="B2847" t="s">
        <v>8197</v>
      </c>
      <c r="C2847" t="s">
        <v>9929</v>
      </c>
      <c r="D2847" t="s">
        <v>9930</v>
      </c>
      <c r="E2847">
        <v>1599065</v>
      </c>
      <c r="F2847" t="s">
        <v>51</v>
      </c>
      <c r="G2847" t="s">
        <v>3475</v>
      </c>
      <c r="H2847" t="s">
        <v>3350</v>
      </c>
      <c r="I2847" t="s">
        <v>9962</v>
      </c>
      <c r="J2847" t="s">
        <v>52</v>
      </c>
      <c r="K2847" t="s">
        <v>110</v>
      </c>
      <c r="L2847" t="s">
        <v>3343</v>
      </c>
      <c r="M2847" t="s">
        <v>3477</v>
      </c>
      <c r="N2847" t="s">
        <v>3478</v>
      </c>
      <c r="O2847" t="s">
        <v>3346</v>
      </c>
      <c r="P2847" t="s">
        <v>3343</v>
      </c>
      <c r="Q2847" t="s">
        <v>3346</v>
      </c>
    </row>
    <row r="2848" spans="1:17" x14ac:dyDescent="0.25">
      <c r="A2848" t="s">
        <v>8196</v>
      </c>
      <c r="B2848" t="s">
        <v>8197</v>
      </c>
      <c r="C2848" t="s">
        <v>9929</v>
      </c>
      <c r="D2848" t="s">
        <v>9930</v>
      </c>
      <c r="E2848">
        <v>1599065</v>
      </c>
      <c r="F2848" t="s">
        <v>51</v>
      </c>
      <c r="G2848" t="s">
        <v>3475</v>
      </c>
      <c r="H2848" t="s">
        <v>3350</v>
      </c>
      <c r="I2848" t="s">
        <v>9963</v>
      </c>
      <c r="J2848" t="s">
        <v>216</v>
      </c>
      <c r="K2848" t="s">
        <v>110</v>
      </c>
      <c r="L2848" t="s">
        <v>3346</v>
      </c>
      <c r="M2848" t="s">
        <v>3477</v>
      </c>
      <c r="N2848" t="s">
        <v>3478</v>
      </c>
      <c r="O2848" t="s">
        <v>3346</v>
      </c>
      <c r="P2848" t="s">
        <v>3343</v>
      </c>
      <c r="Q2848" t="s">
        <v>3346</v>
      </c>
    </row>
    <row r="2849" spans="1:17" x14ac:dyDescent="0.25">
      <c r="A2849" t="s">
        <v>8196</v>
      </c>
      <c r="B2849" t="s">
        <v>8197</v>
      </c>
      <c r="C2849" t="s">
        <v>9929</v>
      </c>
      <c r="D2849" t="s">
        <v>9930</v>
      </c>
      <c r="E2849">
        <v>1599065</v>
      </c>
      <c r="F2849" t="s">
        <v>51</v>
      </c>
      <c r="G2849" t="s">
        <v>3475</v>
      </c>
      <c r="H2849" t="s">
        <v>3350</v>
      </c>
      <c r="I2849" t="s">
        <v>9964</v>
      </c>
      <c r="J2849" t="s">
        <v>908</v>
      </c>
      <c r="K2849" t="s">
        <v>110</v>
      </c>
      <c r="L2849" t="s">
        <v>3346</v>
      </c>
      <c r="M2849" t="s">
        <v>3477</v>
      </c>
      <c r="N2849" t="s">
        <v>3478</v>
      </c>
      <c r="O2849" t="s">
        <v>3346</v>
      </c>
      <c r="P2849" t="s">
        <v>3343</v>
      </c>
      <c r="Q2849" t="s">
        <v>3346</v>
      </c>
    </row>
    <row r="2850" spans="1:17" x14ac:dyDescent="0.25">
      <c r="A2850" t="s">
        <v>8196</v>
      </c>
      <c r="B2850" t="s">
        <v>8197</v>
      </c>
      <c r="C2850" t="s">
        <v>9929</v>
      </c>
      <c r="D2850" t="s">
        <v>9930</v>
      </c>
      <c r="E2850">
        <v>1599066</v>
      </c>
      <c r="F2850" t="s">
        <v>867</v>
      </c>
      <c r="G2850" t="s">
        <v>3481</v>
      </c>
      <c r="H2850" t="s">
        <v>3350</v>
      </c>
      <c r="I2850" t="s">
        <v>9965</v>
      </c>
      <c r="J2850" t="s">
        <v>869</v>
      </c>
      <c r="K2850" t="s">
        <v>110</v>
      </c>
      <c r="L2850" t="s">
        <v>3343</v>
      </c>
      <c r="M2850" t="s">
        <v>3344</v>
      </c>
      <c r="N2850" t="s">
        <v>3345</v>
      </c>
      <c r="O2850" t="s">
        <v>3346</v>
      </c>
      <c r="P2850" t="s">
        <v>3343</v>
      </c>
      <c r="Q2850" t="s">
        <v>3346</v>
      </c>
    </row>
    <row r="2851" spans="1:17" x14ac:dyDescent="0.25">
      <c r="A2851" t="s">
        <v>8196</v>
      </c>
      <c r="B2851" t="s">
        <v>8197</v>
      </c>
      <c r="C2851" t="s">
        <v>9929</v>
      </c>
      <c r="D2851" t="s">
        <v>9930</v>
      </c>
      <c r="E2851">
        <v>1599067</v>
      </c>
      <c r="F2851" t="s">
        <v>114</v>
      </c>
      <c r="G2851" t="s">
        <v>3483</v>
      </c>
      <c r="H2851" t="s">
        <v>3350</v>
      </c>
      <c r="I2851" t="s">
        <v>9966</v>
      </c>
      <c r="J2851" t="s">
        <v>116</v>
      </c>
      <c r="K2851" t="s">
        <v>110</v>
      </c>
      <c r="L2851" t="s">
        <v>3343</v>
      </c>
      <c r="M2851" t="s">
        <v>3344</v>
      </c>
      <c r="N2851" t="s">
        <v>3345</v>
      </c>
      <c r="O2851" t="s">
        <v>3346</v>
      </c>
      <c r="P2851" t="s">
        <v>3343</v>
      </c>
      <c r="Q2851" t="s">
        <v>3346</v>
      </c>
    </row>
    <row r="2852" spans="1:17" x14ac:dyDescent="0.25">
      <c r="A2852" t="s">
        <v>8196</v>
      </c>
      <c r="B2852" t="s">
        <v>8197</v>
      </c>
      <c r="C2852" t="s">
        <v>9929</v>
      </c>
      <c r="D2852" t="s">
        <v>9930</v>
      </c>
      <c r="E2852">
        <v>1599067</v>
      </c>
      <c r="F2852" t="s">
        <v>114</v>
      </c>
      <c r="G2852" t="s">
        <v>3483</v>
      </c>
      <c r="H2852" t="s">
        <v>3350</v>
      </c>
      <c r="I2852" t="s">
        <v>9967</v>
      </c>
      <c r="J2852" t="s">
        <v>116</v>
      </c>
      <c r="K2852" t="s">
        <v>110</v>
      </c>
      <c r="L2852" t="s">
        <v>3346</v>
      </c>
      <c r="M2852" t="s">
        <v>3344</v>
      </c>
      <c r="N2852" t="s">
        <v>3345</v>
      </c>
      <c r="O2852" t="s">
        <v>3346</v>
      </c>
      <c r="P2852" t="s">
        <v>3343</v>
      </c>
      <c r="Q2852" t="s">
        <v>3346</v>
      </c>
    </row>
    <row r="2853" spans="1:17" x14ac:dyDescent="0.25">
      <c r="A2853" t="s">
        <v>8196</v>
      </c>
      <c r="B2853" t="s">
        <v>8197</v>
      </c>
      <c r="C2853" t="s">
        <v>9929</v>
      </c>
      <c r="D2853" t="s">
        <v>9930</v>
      </c>
      <c r="E2853">
        <v>1599067</v>
      </c>
      <c r="F2853" t="s">
        <v>114</v>
      </c>
      <c r="G2853" t="s">
        <v>3483</v>
      </c>
      <c r="H2853" t="s">
        <v>3350</v>
      </c>
      <c r="I2853" t="s">
        <v>9968</v>
      </c>
      <c r="J2853" t="s">
        <v>4682</v>
      </c>
      <c r="K2853" t="s">
        <v>110</v>
      </c>
      <c r="L2853" t="s">
        <v>3346</v>
      </c>
      <c r="M2853" t="s">
        <v>3344</v>
      </c>
      <c r="N2853" t="s">
        <v>3345</v>
      </c>
      <c r="O2853" t="s">
        <v>3346</v>
      </c>
      <c r="P2853" t="s">
        <v>3343</v>
      </c>
      <c r="Q2853" t="s">
        <v>3346</v>
      </c>
    </row>
    <row r="2854" spans="1:17" x14ac:dyDescent="0.25">
      <c r="A2854" t="s">
        <v>8196</v>
      </c>
      <c r="B2854" t="s">
        <v>8197</v>
      </c>
      <c r="C2854" t="s">
        <v>9929</v>
      </c>
      <c r="D2854" t="s">
        <v>9930</v>
      </c>
      <c r="E2854">
        <v>1599068</v>
      </c>
      <c r="F2854" t="s">
        <v>772</v>
      </c>
      <c r="G2854" t="s">
        <v>8161</v>
      </c>
      <c r="H2854" t="s">
        <v>8162</v>
      </c>
      <c r="I2854" t="s">
        <v>9969</v>
      </c>
      <c r="J2854" t="s">
        <v>773</v>
      </c>
      <c r="K2854" t="s">
        <v>110</v>
      </c>
      <c r="L2854" t="s">
        <v>3343</v>
      </c>
      <c r="M2854" t="s">
        <v>3344</v>
      </c>
      <c r="N2854" t="s">
        <v>3345</v>
      </c>
      <c r="O2854" t="s">
        <v>3346</v>
      </c>
      <c r="P2854" t="s">
        <v>3343</v>
      </c>
      <c r="Q2854" t="s">
        <v>3346</v>
      </c>
    </row>
    <row r="2855" spans="1:17" x14ac:dyDescent="0.25">
      <c r="A2855" t="s">
        <v>8196</v>
      </c>
      <c r="B2855" t="s">
        <v>8197</v>
      </c>
      <c r="C2855" t="s">
        <v>9929</v>
      </c>
      <c r="D2855" t="s">
        <v>9930</v>
      </c>
      <c r="E2855">
        <v>1599069</v>
      </c>
      <c r="F2855" t="s">
        <v>7641</v>
      </c>
      <c r="G2855" t="s">
        <v>4684</v>
      </c>
      <c r="H2855" t="s">
        <v>3394</v>
      </c>
      <c r="I2855" t="s">
        <v>9970</v>
      </c>
      <c r="J2855" t="s">
        <v>200</v>
      </c>
      <c r="K2855" t="s">
        <v>110</v>
      </c>
      <c r="L2855" t="s">
        <v>3343</v>
      </c>
      <c r="M2855" t="s">
        <v>3344</v>
      </c>
      <c r="N2855" t="s">
        <v>3345</v>
      </c>
      <c r="O2855" t="s">
        <v>3346</v>
      </c>
      <c r="P2855" t="s">
        <v>3343</v>
      </c>
      <c r="Q2855" t="s">
        <v>3346</v>
      </c>
    </row>
    <row r="2856" spans="1:17" x14ac:dyDescent="0.25">
      <c r="A2856" t="s">
        <v>8196</v>
      </c>
      <c r="B2856" t="s">
        <v>8197</v>
      </c>
      <c r="C2856" t="s">
        <v>9929</v>
      </c>
      <c r="D2856" t="s">
        <v>9930</v>
      </c>
      <c r="E2856">
        <v>1599069</v>
      </c>
      <c r="F2856" t="s">
        <v>7641</v>
      </c>
      <c r="G2856" t="s">
        <v>4684</v>
      </c>
      <c r="H2856" t="s">
        <v>3394</v>
      </c>
      <c r="I2856" t="s">
        <v>9971</v>
      </c>
      <c r="J2856" t="s">
        <v>2575</v>
      </c>
      <c r="K2856" t="s">
        <v>110</v>
      </c>
      <c r="L2856" t="s">
        <v>3346</v>
      </c>
      <c r="M2856" t="s">
        <v>3344</v>
      </c>
      <c r="N2856" t="s">
        <v>3345</v>
      </c>
      <c r="O2856" t="s">
        <v>3346</v>
      </c>
      <c r="P2856" t="s">
        <v>3343</v>
      </c>
      <c r="Q2856" t="s">
        <v>3346</v>
      </c>
    </row>
    <row r="2857" spans="1:17" x14ac:dyDescent="0.25">
      <c r="A2857" t="s">
        <v>8196</v>
      </c>
      <c r="B2857" t="s">
        <v>8197</v>
      </c>
      <c r="C2857" t="s">
        <v>9929</v>
      </c>
      <c r="D2857" t="s">
        <v>9930</v>
      </c>
      <c r="E2857">
        <v>1599071</v>
      </c>
      <c r="F2857" t="s">
        <v>2553</v>
      </c>
      <c r="G2857" t="s">
        <v>3487</v>
      </c>
      <c r="H2857" t="s">
        <v>2503</v>
      </c>
      <c r="I2857" t="s">
        <v>9972</v>
      </c>
      <c r="J2857" t="s">
        <v>2502</v>
      </c>
      <c r="K2857" t="s">
        <v>110</v>
      </c>
      <c r="L2857" t="s">
        <v>3343</v>
      </c>
      <c r="M2857" t="s">
        <v>3344</v>
      </c>
      <c r="N2857" t="s">
        <v>3345</v>
      </c>
      <c r="O2857" t="s">
        <v>3346</v>
      </c>
      <c r="P2857" t="s">
        <v>3343</v>
      </c>
      <c r="Q2857" t="s">
        <v>3346</v>
      </c>
    </row>
    <row r="2858" spans="1:17" x14ac:dyDescent="0.25">
      <c r="A2858" t="s">
        <v>8196</v>
      </c>
      <c r="B2858" t="s">
        <v>8197</v>
      </c>
      <c r="C2858" t="s">
        <v>9929</v>
      </c>
      <c r="D2858" t="s">
        <v>9930</v>
      </c>
      <c r="E2858">
        <v>1599071</v>
      </c>
      <c r="F2858" t="s">
        <v>2553</v>
      </c>
      <c r="G2858" t="s">
        <v>3487</v>
      </c>
      <c r="H2858" t="s">
        <v>2503</v>
      </c>
      <c r="I2858" t="s">
        <v>9973</v>
      </c>
      <c r="J2858" t="s">
        <v>3490</v>
      </c>
      <c r="K2858" t="s">
        <v>110</v>
      </c>
      <c r="L2858" t="s">
        <v>3346</v>
      </c>
      <c r="M2858" t="s">
        <v>3344</v>
      </c>
      <c r="N2858" t="s">
        <v>3345</v>
      </c>
      <c r="O2858" t="s">
        <v>3346</v>
      </c>
      <c r="P2858" t="s">
        <v>3343</v>
      </c>
      <c r="Q2858" t="s">
        <v>3346</v>
      </c>
    </row>
    <row r="2859" spans="1:17" x14ac:dyDescent="0.25">
      <c r="A2859" t="s">
        <v>8196</v>
      </c>
      <c r="B2859" t="s">
        <v>8197</v>
      </c>
      <c r="C2859" t="s">
        <v>9929</v>
      </c>
      <c r="D2859" t="s">
        <v>9930</v>
      </c>
      <c r="E2859">
        <v>1599071</v>
      </c>
      <c r="F2859" t="s">
        <v>2553</v>
      </c>
      <c r="G2859" t="s">
        <v>3487</v>
      </c>
      <c r="H2859" t="s">
        <v>2503</v>
      </c>
      <c r="I2859" t="s">
        <v>9974</v>
      </c>
      <c r="J2859" t="s">
        <v>3492</v>
      </c>
      <c r="K2859" t="s">
        <v>110</v>
      </c>
      <c r="L2859" t="s">
        <v>3346</v>
      </c>
      <c r="M2859" t="s">
        <v>3344</v>
      </c>
      <c r="N2859" t="s">
        <v>3345</v>
      </c>
      <c r="O2859" t="s">
        <v>3346</v>
      </c>
      <c r="P2859" t="s">
        <v>3343</v>
      </c>
      <c r="Q2859" t="s">
        <v>3346</v>
      </c>
    </row>
    <row r="2860" spans="1:17" x14ac:dyDescent="0.25">
      <c r="A2860" t="s">
        <v>8196</v>
      </c>
      <c r="B2860" t="s">
        <v>8197</v>
      </c>
      <c r="C2860" t="s">
        <v>9929</v>
      </c>
      <c r="D2860" t="s">
        <v>9930</v>
      </c>
      <c r="E2860">
        <v>1599071</v>
      </c>
      <c r="F2860" t="s">
        <v>2553</v>
      </c>
      <c r="G2860" t="s">
        <v>3487</v>
      </c>
      <c r="H2860" t="s">
        <v>2503</v>
      </c>
      <c r="I2860" t="s">
        <v>9975</v>
      </c>
      <c r="J2860" t="s">
        <v>3494</v>
      </c>
      <c r="K2860" t="s">
        <v>110</v>
      </c>
      <c r="L2860" t="s">
        <v>3346</v>
      </c>
      <c r="M2860" t="s">
        <v>3344</v>
      </c>
      <c r="N2860" t="s">
        <v>3345</v>
      </c>
      <c r="O2860" t="s">
        <v>3346</v>
      </c>
      <c r="P2860" t="s">
        <v>3343</v>
      </c>
      <c r="Q2860" t="s">
        <v>3346</v>
      </c>
    </row>
    <row r="2861" spans="1:17" x14ac:dyDescent="0.25">
      <c r="A2861" t="s">
        <v>8196</v>
      </c>
      <c r="B2861" t="s">
        <v>8197</v>
      </c>
      <c r="C2861" t="s">
        <v>9929</v>
      </c>
      <c r="D2861" t="s">
        <v>9930</v>
      </c>
      <c r="E2861">
        <v>1599071</v>
      </c>
      <c r="F2861" t="s">
        <v>2553</v>
      </c>
      <c r="G2861" t="s">
        <v>3487</v>
      </c>
      <c r="H2861" t="s">
        <v>2503</v>
      </c>
      <c r="I2861" t="s">
        <v>9976</v>
      </c>
      <c r="J2861" t="s">
        <v>3496</v>
      </c>
      <c r="K2861" t="s">
        <v>110</v>
      </c>
      <c r="L2861" t="s">
        <v>3346</v>
      </c>
      <c r="M2861" t="s">
        <v>3344</v>
      </c>
      <c r="N2861" t="s">
        <v>3345</v>
      </c>
      <c r="O2861" t="s">
        <v>3346</v>
      </c>
      <c r="P2861" t="s">
        <v>3343</v>
      </c>
      <c r="Q2861" t="s">
        <v>3346</v>
      </c>
    </row>
    <row r="2862" spans="1:17" x14ac:dyDescent="0.25">
      <c r="A2862" t="s">
        <v>8196</v>
      </c>
      <c r="B2862" t="s">
        <v>8197</v>
      </c>
      <c r="C2862" t="s">
        <v>9929</v>
      </c>
      <c r="D2862" t="s">
        <v>9930</v>
      </c>
      <c r="E2862">
        <v>1599072</v>
      </c>
      <c r="F2862" t="s">
        <v>4693</v>
      </c>
      <c r="G2862" t="s">
        <v>4694</v>
      </c>
      <c r="H2862" t="s">
        <v>3429</v>
      </c>
      <c r="I2862" t="s">
        <v>9977</v>
      </c>
      <c r="J2862" t="s">
        <v>4693</v>
      </c>
      <c r="K2862" t="s">
        <v>110</v>
      </c>
      <c r="L2862" t="s">
        <v>3343</v>
      </c>
      <c r="M2862" t="s">
        <v>3344</v>
      </c>
      <c r="N2862" t="s">
        <v>3345</v>
      </c>
      <c r="O2862" t="s">
        <v>3346</v>
      </c>
      <c r="P2862" t="s">
        <v>3343</v>
      </c>
      <c r="Q2862" t="s">
        <v>3346</v>
      </c>
    </row>
    <row r="2863" spans="1:17" x14ac:dyDescent="0.25">
      <c r="A2863" t="s">
        <v>8196</v>
      </c>
      <c r="B2863" t="s">
        <v>8197</v>
      </c>
      <c r="C2863" t="s">
        <v>9929</v>
      </c>
      <c r="D2863" t="s">
        <v>9930</v>
      </c>
      <c r="E2863">
        <v>1599073</v>
      </c>
      <c r="F2863" t="s">
        <v>893</v>
      </c>
      <c r="G2863" t="s">
        <v>3497</v>
      </c>
      <c r="H2863" t="s">
        <v>3498</v>
      </c>
      <c r="I2863" t="s">
        <v>9978</v>
      </c>
      <c r="J2863" t="s">
        <v>895</v>
      </c>
      <c r="K2863" t="s">
        <v>110</v>
      </c>
      <c r="L2863" t="s">
        <v>3343</v>
      </c>
      <c r="M2863" t="s">
        <v>3344</v>
      </c>
      <c r="N2863" t="s">
        <v>3345</v>
      </c>
      <c r="O2863" t="s">
        <v>3346</v>
      </c>
      <c r="P2863" t="s">
        <v>3343</v>
      </c>
      <c r="Q2863" t="s">
        <v>3346</v>
      </c>
    </row>
    <row r="2864" spans="1:17" x14ac:dyDescent="0.25">
      <c r="A2864" t="s">
        <v>8196</v>
      </c>
      <c r="B2864" t="s">
        <v>8197</v>
      </c>
      <c r="C2864" t="s">
        <v>9929</v>
      </c>
      <c r="D2864" t="s">
        <v>9930</v>
      </c>
      <c r="E2864">
        <v>1599074</v>
      </c>
      <c r="F2864" t="s">
        <v>2185</v>
      </c>
      <c r="G2864" t="s">
        <v>3500</v>
      </c>
      <c r="H2864" t="s">
        <v>3498</v>
      </c>
      <c r="I2864" t="s">
        <v>9979</v>
      </c>
      <c r="J2864" t="s">
        <v>1579</v>
      </c>
      <c r="K2864" t="s">
        <v>110</v>
      </c>
      <c r="L2864" t="s">
        <v>3343</v>
      </c>
      <c r="M2864" t="s">
        <v>3344</v>
      </c>
      <c r="N2864" t="s">
        <v>3345</v>
      </c>
      <c r="O2864" t="s">
        <v>3346</v>
      </c>
      <c r="P2864" t="s">
        <v>3343</v>
      </c>
      <c r="Q2864" t="s">
        <v>3346</v>
      </c>
    </row>
    <row r="2865" spans="1:17" x14ac:dyDescent="0.25">
      <c r="A2865" t="s">
        <v>8196</v>
      </c>
      <c r="B2865" t="s">
        <v>8197</v>
      </c>
      <c r="C2865" t="s">
        <v>9929</v>
      </c>
      <c r="D2865" t="s">
        <v>9930</v>
      </c>
      <c r="E2865">
        <v>1599074</v>
      </c>
      <c r="F2865" t="s">
        <v>2185</v>
      </c>
      <c r="G2865" t="s">
        <v>3500</v>
      </c>
      <c r="H2865" t="s">
        <v>3498</v>
      </c>
      <c r="I2865" t="s">
        <v>9980</v>
      </c>
      <c r="J2865" t="s">
        <v>3503</v>
      </c>
      <c r="K2865" t="s">
        <v>38</v>
      </c>
      <c r="L2865" t="s">
        <v>3346</v>
      </c>
      <c r="M2865" t="s">
        <v>3344</v>
      </c>
      <c r="N2865" t="s">
        <v>3345</v>
      </c>
      <c r="O2865" t="s">
        <v>3346</v>
      </c>
      <c r="P2865" t="s">
        <v>3343</v>
      </c>
      <c r="Q2865" t="s">
        <v>3346</v>
      </c>
    </row>
    <row r="2866" spans="1:17" x14ac:dyDescent="0.25">
      <c r="A2866" t="s">
        <v>8196</v>
      </c>
      <c r="B2866" t="s">
        <v>8197</v>
      </c>
      <c r="C2866" t="s">
        <v>9929</v>
      </c>
      <c r="D2866" t="s">
        <v>9930</v>
      </c>
      <c r="E2866">
        <v>1599074</v>
      </c>
      <c r="F2866" t="s">
        <v>2185</v>
      </c>
      <c r="G2866" t="s">
        <v>3500</v>
      </c>
      <c r="H2866" t="s">
        <v>3498</v>
      </c>
      <c r="I2866" t="s">
        <v>9981</v>
      </c>
      <c r="J2866" t="s">
        <v>3505</v>
      </c>
      <c r="K2866" t="s">
        <v>110</v>
      </c>
      <c r="L2866" t="s">
        <v>3346</v>
      </c>
      <c r="M2866" t="s">
        <v>3344</v>
      </c>
      <c r="N2866" t="s">
        <v>3345</v>
      </c>
      <c r="O2866" t="s">
        <v>3346</v>
      </c>
      <c r="P2866" t="s">
        <v>3343</v>
      </c>
      <c r="Q2866" t="s">
        <v>3346</v>
      </c>
    </row>
    <row r="2867" spans="1:17" x14ac:dyDescent="0.25">
      <c r="A2867" t="s">
        <v>8196</v>
      </c>
      <c r="B2867" t="s">
        <v>8197</v>
      </c>
      <c r="C2867" t="s">
        <v>9929</v>
      </c>
      <c r="D2867" t="s">
        <v>9930</v>
      </c>
      <c r="E2867">
        <v>1599074</v>
      </c>
      <c r="F2867" t="s">
        <v>2185</v>
      </c>
      <c r="G2867" t="s">
        <v>3500</v>
      </c>
      <c r="H2867" t="s">
        <v>3498</v>
      </c>
      <c r="I2867" t="s">
        <v>9982</v>
      </c>
      <c r="J2867" t="s">
        <v>3507</v>
      </c>
      <c r="K2867" t="s">
        <v>110</v>
      </c>
      <c r="L2867" t="s">
        <v>3346</v>
      </c>
      <c r="M2867" t="s">
        <v>3344</v>
      </c>
      <c r="N2867" t="s">
        <v>3345</v>
      </c>
      <c r="O2867" t="s">
        <v>3346</v>
      </c>
      <c r="P2867" t="s">
        <v>3343</v>
      </c>
      <c r="Q2867" t="s">
        <v>3346</v>
      </c>
    </row>
    <row r="2868" spans="1:17" x14ac:dyDescent="0.25">
      <c r="A2868" t="s">
        <v>8196</v>
      </c>
      <c r="B2868" t="s">
        <v>8197</v>
      </c>
      <c r="C2868" t="s">
        <v>9929</v>
      </c>
      <c r="D2868" t="s">
        <v>9930</v>
      </c>
      <c r="E2868">
        <v>1599075</v>
      </c>
      <c r="F2868" t="s">
        <v>2542</v>
      </c>
      <c r="G2868" t="s">
        <v>5143</v>
      </c>
      <c r="H2868" t="s">
        <v>3350</v>
      </c>
      <c r="I2868" t="s">
        <v>9983</v>
      </c>
      <c r="J2868" t="s">
        <v>2544</v>
      </c>
      <c r="K2868" t="s">
        <v>110</v>
      </c>
      <c r="L2868" t="s">
        <v>3343</v>
      </c>
      <c r="M2868" t="s">
        <v>3477</v>
      </c>
      <c r="N2868" t="s">
        <v>3513</v>
      </c>
      <c r="O2868" t="s">
        <v>3346</v>
      </c>
      <c r="P2868" t="s">
        <v>3343</v>
      </c>
      <c r="Q2868" t="s">
        <v>3346</v>
      </c>
    </row>
    <row r="2869" spans="1:17" x14ac:dyDescent="0.25">
      <c r="A2869" t="s">
        <v>8196</v>
      </c>
      <c r="B2869" t="s">
        <v>8197</v>
      </c>
      <c r="C2869" t="s">
        <v>9929</v>
      </c>
      <c r="D2869" t="s">
        <v>9930</v>
      </c>
      <c r="E2869">
        <v>1599076</v>
      </c>
      <c r="F2869" t="s">
        <v>3508</v>
      </c>
      <c r="G2869" t="s">
        <v>3509</v>
      </c>
      <c r="H2869" t="s">
        <v>3510</v>
      </c>
      <c r="I2869" t="s">
        <v>9984</v>
      </c>
      <c r="J2869" t="s">
        <v>3512</v>
      </c>
      <c r="K2869" t="s">
        <v>38</v>
      </c>
      <c r="L2869" t="s">
        <v>3343</v>
      </c>
      <c r="M2869" t="s">
        <v>3477</v>
      </c>
      <c r="N2869" t="s">
        <v>3513</v>
      </c>
      <c r="O2869" t="s">
        <v>3346</v>
      </c>
      <c r="P2869" t="s">
        <v>3343</v>
      </c>
      <c r="Q2869" t="s">
        <v>3346</v>
      </c>
    </row>
    <row r="2870" spans="1:17" x14ac:dyDescent="0.25">
      <c r="A2870" t="s">
        <v>8196</v>
      </c>
      <c r="B2870" t="s">
        <v>8197</v>
      </c>
      <c r="C2870" t="s">
        <v>9929</v>
      </c>
      <c r="D2870" t="s">
        <v>9930</v>
      </c>
      <c r="E2870">
        <v>1599077</v>
      </c>
      <c r="F2870" t="s">
        <v>2347</v>
      </c>
      <c r="G2870" t="s">
        <v>3514</v>
      </c>
      <c r="H2870" t="s">
        <v>3515</v>
      </c>
      <c r="I2870" t="s">
        <v>9985</v>
      </c>
      <c r="J2870" t="s">
        <v>3517</v>
      </c>
      <c r="K2870" t="s">
        <v>110</v>
      </c>
      <c r="L2870" t="s">
        <v>3343</v>
      </c>
      <c r="M2870" t="s">
        <v>3344</v>
      </c>
      <c r="N2870" t="s">
        <v>3345</v>
      </c>
      <c r="O2870" t="s">
        <v>3346</v>
      </c>
      <c r="P2870" t="s">
        <v>3343</v>
      </c>
      <c r="Q2870" t="s">
        <v>3346</v>
      </c>
    </row>
    <row r="2871" spans="1:17" x14ac:dyDescent="0.25">
      <c r="A2871" t="s">
        <v>8196</v>
      </c>
      <c r="B2871" t="s">
        <v>8197</v>
      </c>
      <c r="C2871" t="s">
        <v>9929</v>
      </c>
      <c r="D2871" t="s">
        <v>9930</v>
      </c>
      <c r="E2871">
        <v>1599078</v>
      </c>
      <c r="F2871" t="s">
        <v>375</v>
      </c>
      <c r="G2871" t="s">
        <v>3518</v>
      </c>
      <c r="H2871" t="s">
        <v>3350</v>
      </c>
      <c r="I2871" t="s">
        <v>9986</v>
      </c>
      <c r="J2871" t="s">
        <v>154</v>
      </c>
      <c r="K2871" t="s">
        <v>110</v>
      </c>
      <c r="L2871" t="s">
        <v>3343</v>
      </c>
      <c r="M2871" t="s">
        <v>3344</v>
      </c>
      <c r="N2871" t="s">
        <v>3345</v>
      </c>
      <c r="O2871" t="s">
        <v>3346</v>
      </c>
      <c r="P2871" t="s">
        <v>3343</v>
      </c>
      <c r="Q2871" t="s">
        <v>3346</v>
      </c>
    </row>
    <row r="2872" spans="1:17" x14ac:dyDescent="0.25">
      <c r="A2872" t="s">
        <v>8196</v>
      </c>
      <c r="B2872" t="s">
        <v>8197</v>
      </c>
      <c r="C2872" t="s">
        <v>9929</v>
      </c>
      <c r="D2872" t="s">
        <v>9930</v>
      </c>
      <c r="E2872">
        <v>1599079</v>
      </c>
      <c r="F2872" t="s">
        <v>1896</v>
      </c>
      <c r="G2872" t="s">
        <v>3520</v>
      </c>
      <c r="H2872" t="s">
        <v>3350</v>
      </c>
      <c r="I2872" t="s">
        <v>9987</v>
      </c>
      <c r="J2872" t="s">
        <v>1898</v>
      </c>
      <c r="K2872" t="s">
        <v>110</v>
      </c>
      <c r="L2872" t="s">
        <v>3343</v>
      </c>
      <c r="M2872" t="s">
        <v>3344</v>
      </c>
      <c r="N2872" t="s">
        <v>3345</v>
      </c>
      <c r="O2872" t="s">
        <v>3346</v>
      </c>
      <c r="P2872" t="s">
        <v>3343</v>
      </c>
      <c r="Q2872" t="s">
        <v>3346</v>
      </c>
    </row>
    <row r="2873" spans="1:17" x14ac:dyDescent="0.25">
      <c r="A2873" t="s">
        <v>8196</v>
      </c>
      <c r="B2873" t="s">
        <v>8197</v>
      </c>
      <c r="C2873" t="s">
        <v>9929</v>
      </c>
      <c r="D2873" t="s">
        <v>9930</v>
      </c>
      <c r="E2873">
        <v>1599080</v>
      </c>
      <c r="F2873" t="s">
        <v>3522</v>
      </c>
      <c r="G2873" t="s">
        <v>3523</v>
      </c>
      <c r="H2873" t="s">
        <v>3429</v>
      </c>
      <c r="I2873" t="s">
        <v>9988</v>
      </c>
      <c r="J2873" t="s">
        <v>3522</v>
      </c>
      <c r="K2873" t="s">
        <v>110</v>
      </c>
      <c r="L2873" t="s">
        <v>3343</v>
      </c>
      <c r="M2873" t="s">
        <v>3344</v>
      </c>
      <c r="N2873" t="s">
        <v>3345</v>
      </c>
      <c r="O2873" t="s">
        <v>3346</v>
      </c>
      <c r="P2873" t="s">
        <v>3343</v>
      </c>
      <c r="Q2873" t="s">
        <v>3346</v>
      </c>
    </row>
    <row r="2874" spans="1:17" x14ac:dyDescent="0.25">
      <c r="A2874" t="s">
        <v>8196</v>
      </c>
      <c r="B2874" t="s">
        <v>8197</v>
      </c>
      <c r="C2874" t="s">
        <v>9929</v>
      </c>
      <c r="D2874" t="s">
        <v>9930</v>
      </c>
      <c r="E2874">
        <v>1599081</v>
      </c>
      <c r="F2874" t="s">
        <v>128</v>
      </c>
      <c r="G2874" t="s">
        <v>3525</v>
      </c>
      <c r="H2874" t="s">
        <v>3526</v>
      </c>
      <c r="I2874" t="s">
        <v>9989</v>
      </c>
      <c r="J2874" t="s">
        <v>935</v>
      </c>
      <c r="K2874" t="s">
        <v>110</v>
      </c>
      <c r="L2874" t="s">
        <v>3343</v>
      </c>
      <c r="M2874" t="s">
        <v>3344</v>
      </c>
      <c r="N2874" t="s">
        <v>3345</v>
      </c>
      <c r="O2874" t="s">
        <v>3346</v>
      </c>
      <c r="P2874" t="s">
        <v>3343</v>
      </c>
      <c r="Q2874" t="s">
        <v>3346</v>
      </c>
    </row>
    <row r="2875" spans="1:17" x14ac:dyDescent="0.25">
      <c r="A2875" t="s">
        <v>8196</v>
      </c>
      <c r="B2875" t="s">
        <v>8197</v>
      </c>
      <c r="C2875" t="s">
        <v>9929</v>
      </c>
      <c r="D2875" t="s">
        <v>9930</v>
      </c>
      <c r="E2875">
        <v>1599081</v>
      </c>
      <c r="F2875" t="s">
        <v>128</v>
      </c>
      <c r="G2875" t="s">
        <v>3525</v>
      </c>
      <c r="H2875" t="s">
        <v>3526</v>
      </c>
      <c r="I2875" t="s">
        <v>9990</v>
      </c>
      <c r="J2875" t="s">
        <v>1193</v>
      </c>
      <c r="K2875" t="s">
        <v>110</v>
      </c>
      <c r="L2875" t="s">
        <v>3346</v>
      </c>
      <c r="M2875" t="s">
        <v>3344</v>
      </c>
      <c r="N2875" t="s">
        <v>3345</v>
      </c>
      <c r="O2875" t="s">
        <v>3346</v>
      </c>
      <c r="P2875" t="s">
        <v>3343</v>
      </c>
      <c r="Q2875" t="s">
        <v>3346</v>
      </c>
    </row>
    <row r="2876" spans="1:17" x14ac:dyDescent="0.25">
      <c r="A2876" t="s">
        <v>8196</v>
      </c>
      <c r="B2876" t="s">
        <v>8197</v>
      </c>
      <c r="C2876" t="s">
        <v>9929</v>
      </c>
      <c r="D2876" t="s">
        <v>9930</v>
      </c>
      <c r="E2876">
        <v>1599082</v>
      </c>
      <c r="F2876" t="s">
        <v>4693</v>
      </c>
      <c r="G2876" t="s">
        <v>4694</v>
      </c>
      <c r="H2876" t="s">
        <v>3429</v>
      </c>
      <c r="I2876" t="s">
        <v>9991</v>
      </c>
      <c r="J2876" t="s">
        <v>4693</v>
      </c>
      <c r="K2876" t="s">
        <v>110</v>
      </c>
      <c r="L2876" t="s">
        <v>3343</v>
      </c>
      <c r="M2876" t="s">
        <v>3344</v>
      </c>
      <c r="N2876" t="s">
        <v>3345</v>
      </c>
      <c r="O2876" t="s">
        <v>3346</v>
      </c>
      <c r="P2876" t="s">
        <v>3343</v>
      </c>
      <c r="Q2876" t="s">
        <v>3346</v>
      </c>
    </row>
    <row r="2877" spans="1:17" x14ac:dyDescent="0.25">
      <c r="A2877" t="s">
        <v>8196</v>
      </c>
      <c r="B2877" t="s">
        <v>8197</v>
      </c>
      <c r="C2877" t="s">
        <v>9929</v>
      </c>
      <c r="D2877" t="s">
        <v>9930</v>
      </c>
      <c r="E2877">
        <v>1599083</v>
      </c>
      <c r="F2877" t="s">
        <v>3537</v>
      </c>
      <c r="G2877" t="s">
        <v>3538</v>
      </c>
      <c r="H2877" t="s">
        <v>2503</v>
      </c>
      <c r="I2877" t="s">
        <v>9992</v>
      </c>
      <c r="J2877" t="s">
        <v>3540</v>
      </c>
      <c r="K2877" t="s">
        <v>110</v>
      </c>
      <c r="L2877" t="s">
        <v>3343</v>
      </c>
      <c r="M2877" t="s">
        <v>3344</v>
      </c>
      <c r="N2877" t="s">
        <v>3345</v>
      </c>
      <c r="O2877" t="s">
        <v>3346</v>
      </c>
      <c r="P2877" t="s">
        <v>3343</v>
      </c>
      <c r="Q2877" t="s">
        <v>3346</v>
      </c>
    </row>
    <row r="2878" spans="1:17" x14ac:dyDescent="0.25">
      <c r="A2878" t="s">
        <v>8196</v>
      </c>
      <c r="B2878" t="s">
        <v>8197</v>
      </c>
      <c r="C2878" t="s">
        <v>9929</v>
      </c>
      <c r="D2878" t="s">
        <v>9930</v>
      </c>
      <c r="E2878">
        <v>1599084</v>
      </c>
      <c r="F2878" t="s">
        <v>3541</v>
      </c>
      <c r="G2878" t="s">
        <v>3542</v>
      </c>
      <c r="H2878" t="s">
        <v>2503</v>
      </c>
      <c r="I2878" t="s">
        <v>9993</v>
      </c>
      <c r="J2878" t="s">
        <v>3544</v>
      </c>
      <c r="K2878" t="s">
        <v>110</v>
      </c>
      <c r="L2878" t="s">
        <v>3343</v>
      </c>
      <c r="M2878" t="s">
        <v>3344</v>
      </c>
      <c r="N2878" t="s">
        <v>3345</v>
      </c>
      <c r="O2878" t="s">
        <v>3346</v>
      </c>
      <c r="P2878" t="s">
        <v>3343</v>
      </c>
      <c r="Q2878" t="s">
        <v>3346</v>
      </c>
    </row>
    <row r="2879" spans="1:17" x14ac:dyDescent="0.25">
      <c r="A2879" t="s">
        <v>9994</v>
      </c>
      <c r="B2879" t="s">
        <v>9995</v>
      </c>
      <c r="C2879" t="s">
        <v>9996</v>
      </c>
      <c r="D2879" t="s">
        <v>9997</v>
      </c>
      <c r="E2879">
        <v>1702001</v>
      </c>
      <c r="F2879" t="s">
        <v>9998</v>
      </c>
      <c r="G2879" t="s">
        <v>9999</v>
      </c>
      <c r="H2879" t="s">
        <v>10000</v>
      </c>
      <c r="I2879" t="s">
        <v>10001</v>
      </c>
      <c r="J2879" t="s">
        <v>9998</v>
      </c>
      <c r="K2879" t="s">
        <v>110</v>
      </c>
      <c r="L2879" t="s">
        <v>3343</v>
      </c>
      <c r="M2879" t="s">
        <v>4108</v>
      </c>
      <c r="N2879" t="s">
        <v>4109</v>
      </c>
      <c r="O2879" t="s">
        <v>3343</v>
      </c>
      <c r="P2879" t="s">
        <v>3343</v>
      </c>
      <c r="Q2879" t="s">
        <v>3346</v>
      </c>
    </row>
    <row r="2880" spans="1:17" x14ac:dyDescent="0.25">
      <c r="A2880" t="s">
        <v>9994</v>
      </c>
      <c r="B2880" t="s">
        <v>9995</v>
      </c>
      <c r="C2880" t="s">
        <v>9996</v>
      </c>
      <c r="D2880" t="s">
        <v>9997</v>
      </c>
      <c r="E2880">
        <v>1702002</v>
      </c>
      <c r="F2880" t="s">
        <v>10002</v>
      </c>
      <c r="G2880" t="s">
        <v>9999</v>
      </c>
      <c r="H2880" t="s">
        <v>10000</v>
      </c>
      <c r="I2880" t="s">
        <v>10003</v>
      </c>
      <c r="J2880" t="s">
        <v>10002</v>
      </c>
      <c r="K2880" t="s">
        <v>110</v>
      </c>
      <c r="L2880" t="s">
        <v>3343</v>
      </c>
      <c r="M2880" t="s">
        <v>4108</v>
      </c>
      <c r="N2880" t="s">
        <v>4109</v>
      </c>
      <c r="O2880" t="s">
        <v>3343</v>
      </c>
      <c r="P2880" t="s">
        <v>3343</v>
      </c>
      <c r="Q2880" t="s">
        <v>3346</v>
      </c>
    </row>
    <row r="2881" spans="1:17" x14ac:dyDescent="0.25">
      <c r="A2881" t="s">
        <v>9994</v>
      </c>
      <c r="B2881" t="s">
        <v>9995</v>
      </c>
      <c r="C2881" t="s">
        <v>9996</v>
      </c>
      <c r="D2881" t="s">
        <v>9997</v>
      </c>
      <c r="E2881">
        <v>1702003</v>
      </c>
      <c r="F2881" t="s">
        <v>10004</v>
      </c>
      <c r="G2881" t="s">
        <v>9999</v>
      </c>
      <c r="H2881" t="s">
        <v>10000</v>
      </c>
      <c r="I2881" t="s">
        <v>10005</v>
      </c>
      <c r="J2881" t="s">
        <v>10004</v>
      </c>
      <c r="K2881" t="s">
        <v>110</v>
      </c>
      <c r="L2881" t="s">
        <v>3343</v>
      </c>
      <c r="M2881" t="s">
        <v>4108</v>
      </c>
      <c r="N2881" t="s">
        <v>4109</v>
      </c>
      <c r="O2881" t="s">
        <v>3343</v>
      </c>
      <c r="P2881" t="s">
        <v>3343</v>
      </c>
      <c r="Q2881" t="s">
        <v>3346</v>
      </c>
    </row>
    <row r="2882" spans="1:17" x14ac:dyDescent="0.25">
      <c r="A2882" t="s">
        <v>9994</v>
      </c>
      <c r="B2882" t="s">
        <v>9995</v>
      </c>
      <c r="C2882" t="s">
        <v>9996</v>
      </c>
      <c r="D2882" t="s">
        <v>9997</v>
      </c>
      <c r="E2882">
        <v>1702004</v>
      </c>
      <c r="F2882" t="s">
        <v>10006</v>
      </c>
      <c r="G2882" t="s">
        <v>9999</v>
      </c>
      <c r="H2882" t="s">
        <v>10000</v>
      </c>
      <c r="I2882" t="s">
        <v>10007</v>
      </c>
      <c r="J2882" t="s">
        <v>10006</v>
      </c>
      <c r="K2882" t="s">
        <v>110</v>
      </c>
      <c r="L2882" t="s">
        <v>3343</v>
      </c>
      <c r="M2882" t="s">
        <v>4108</v>
      </c>
      <c r="N2882" t="s">
        <v>4109</v>
      </c>
      <c r="O2882" t="s">
        <v>3343</v>
      </c>
      <c r="P2882" t="s">
        <v>3343</v>
      </c>
      <c r="Q2882" t="s">
        <v>3346</v>
      </c>
    </row>
    <row r="2883" spans="1:17" x14ac:dyDescent="0.25">
      <c r="A2883" t="s">
        <v>9994</v>
      </c>
      <c r="B2883" t="s">
        <v>9995</v>
      </c>
      <c r="C2883" t="s">
        <v>9996</v>
      </c>
      <c r="D2883" t="s">
        <v>9997</v>
      </c>
      <c r="E2883">
        <v>1702005</v>
      </c>
      <c r="F2883" t="s">
        <v>10008</v>
      </c>
      <c r="G2883" t="s">
        <v>9999</v>
      </c>
      <c r="H2883" t="s">
        <v>10000</v>
      </c>
      <c r="I2883" t="s">
        <v>10009</v>
      </c>
      <c r="J2883" t="s">
        <v>10008</v>
      </c>
      <c r="K2883" t="s">
        <v>110</v>
      </c>
      <c r="L2883" t="s">
        <v>3343</v>
      </c>
      <c r="M2883" t="s">
        <v>4108</v>
      </c>
      <c r="N2883" t="s">
        <v>4109</v>
      </c>
      <c r="O2883" t="s">
        <v>3343</v>
      </c>
      <c r="P2883" t="s">
        <v>3343</v>
      </c>
      <c r="Q2883" t="s">
        <v>3346</v>
      </c>
    </row>
    <row r="2884" spans="1:17" x14ac:dyDescent="0.25">
      <c r="A2884" t="s">
        <v>9994</v>
      </c>
      <c r="B2884" t="s">
        <v>9995</v>
      </c>
      <c r="C2884" t="s">
        <v>9996</v>
      </c>
      <c r="D2884" t="s">
        <v>9997</v>
      </c>
      <c r="E2884">
        <v>1702006</v>
      </c>
      <c r="F2884" t="s">
        <v>10010</v>
      </c>
      <c r="G2884" t="s">
        <v>9999</v>
      </c>
      <c r="H2884" t="s">
        <v>10000</v>
      </c>
      <c r="I2884" t="s">
        <v>10011</v>
      </c>
      <c r="J2884" t="s">
        <v>10010</v>
      </c>
      <c r="K2884" t="s">
        <v>110</v>
      </c>
      <c r="L2884" t="s">
        <v>3343</v>
      </c>
      <c r="M2884" t="s">
        <v>4108</v>
      </c>
      <c r="N2884" t="s">
        <v>4109</v>
      </c>
      <c r="O2884" t="s">
        <v>3343</v>
      </c>
      <c r="P2884" t="s">
        <v>3343</v>
      </c>
      <c r="Q2884" t="s">
        <v>3346</v>
      </c>
    </row>
    <row r="2885" spans="1:17" x14ac:dyDescent="0.25">
      <c r="A2885" t="s">
        <v>9994</v>
      </c>
      <c r="B2885" t="s">
        <v>9995</v>
      </c>
      <c r="C2885" t="s">
        <v>9996</v>
      </c>
      <c r="D2885" t="s">
        <v>9997</v>
      </c>
      <c r="E2885">
        <v>1702007</v>
      </c>
      <c r="F2885" t="s">
        <v>1638</v>
      </c>
      <c r="G2885" t="s">
        <v>10012</v>
      </c>
      <c r="H2885" t="s">
        <v>3586</v>
      </c>
      <c r="I2885" t="s">
        <v>1639</v>
      </c>
      <c r="J2885" t="s">
        <v>10013</v>
      </c>
      <c r="K2885" t="s">
        <v>110</v>
      </c>
      <c r="L2885" t="s">
        <v>3343</v>
      </c>
      <c r="M2885" t="s">
        <v>4011</v>
      </c>
      <c r="N2885" t="s">
        <v>4186</v>
      </c>
      <c r="O2885" t="s">
        <v>3343</v>
      </c>
      <c r="P2885" t="s">
        <v>3343</v>
      </c>
      <c r="Q2885" t="s">
        <v>3346</v>
      </c>
    </row>
    <row r="2886" spans="1:17" x14ac:dyDescent="0.25">
      <c r="A2886" t="s">
        <v>9994</v>
      </c>
      <c r="B2886" t="s">
        <v>9995</v>
      </c>
      <c r="C2886" t="s">
        <v>9996</v>
      </c>
      <c r="D2886" t="s">
        <v>9997</v>
      </c>
      <c r="E2886">
        <v>1702007</v>
      </c>
      <c r="F2886" t="s">
        <v>1638</v>
      </c>
      <c r="G2886" t="s">
        <v>10012</v>
      </c>
      <c r="H2886" t="s">
        <v>3586</v>
      </c>
      <c r="I2886" t="s">
        <v>10014</v>
      </c>
      <c r="J2886" t="s">
        <v>10015</v>
      </c>
      <c r="K2886" t="s">
        <v>110</v>
      </c>
      <c r="L2886" t="s">
        <v>3346</v>
      </c>
      <c r="M2886" t="s">
        <v>4011</v>
      </c>
      <c r="N2886" t="s">
        <v>4186</v>
      </c>
      <c r="O2886" t="s">
        <v>3343</v>
      </c>
      <c r="P2886" t="s">
        <v>3343</v>
      </c>
      <c r="Q2886" t="s">
        <v>3346</v>
      </c>
    </row>
    <row r="2887" spans="1:17" x14ac:dyDescent="0.25">
      <c r="A2887" t="s">
        <v>9994</v>
      </c>
      <c r="B2887" t="s">
        <v>9995</v>
      </c>
      <c r="C2887" t="s">
        <v>9996</v>
      </c>
      <c r="D2887" t="s">
        <v>9997</v>
      </c>
      <c r="E2887">
        <v>1702007</v>
      </c>
      <c r="F2887" t="s">
        <v>1638</v>
      </c>
      <c r="G2887" t="s">
        <v>10012</v>
      </c>
      <c r="H2887" t="s">
        <v>3586</v>
      </c>
      <c r="I2887" t="s">
        <v>10016</v>
      </c>
      <c r="J2887" t="s">
        <v>4573</v>
      </c>
      <c r="K2887" t="s">
        <v>110</v>
      </c>
      <c r="L2887" t="s">
        <v>3346</v>
      </c>
      <c r="M2887" t="s">
        <v>4011</v>
      </c>
      <c r="N2887" t="s">
        <v>4186</v>
      </c>
      <c r="O2887" t="s">
        <v>3343</v>
      </c>
      <c r="P2887" t="s">
        <v>3343</v>
      </c>
      <c r="Q2887" t="s">
        <v>3346</v>
      </c>
    </row>
    <row r="2888" spans="1:17" x14ac:dyDescent="0.25">
      <c r="A2888" t="s">
        <v>9994</v>
      </c>
      <c r="B2888" t="s">
        <v>9995</v>
      </c>
      <c r="C2888" t="s">
        <v>9996</v>
      </c>
      <c r="D2888" t="s">
        <v>9997</v>
      </c>
      <c r="E2888">
        <v>1702007</v>
      </c>
      <c r="F2888" t="s">
        <v>1638</v>
      </c>
      <c r="G2888" t="s">
        <v>10012</v>
      </c>
      <c r="H2888" t="s">
        <v>3586</v>
      </c>
      <c r="I2888" t="s">
        <v>10017</v>
      </c>
      <c r="J2888" t="s">
        <v>10018</v>
      </c>
      <c r="K2888" t="s">
        <v>110</v>
      </c>
      <c r="L2888" t="s">
        <v>3346</v>
      </c>
      <c r="M2888" t="s">
        <v>4011</v>
      </c>
      <c r="N2888" t="s">
        <v>4186</v>
      </c>
      <c r="O2888" t="s">
        <v>3343</v>
      </c>
      <c r="P2888" t="s">
        <v>3343</v>
      </c>
      <c r="Q2888" t="s">
        <v>3346</v>
      </c>
    </row>
    <row r="2889" spans="1:17" x14ac:dyDescent="0.25">
      <c r="A2889" t="s">
        <v>9994</v>
      </c>
      <c r="B2889" t="s">
        <v>9995</v>
      </c>
      <c r="C2889" t="s">
        <v>9996</v>
      </c>
      <c r="D2889" t="s">
        <v>9997</v>
      </c>
      <c r="E2889">
        <v>1702007</v>
      </c>
      <c r="F2889" t="s">
        <v>1638</v>
      </c>
      <c r="G2889" t="s">
        <v>10012</v>
      </c>
      <c r="H2889" t="s">
        <v>3586</v>
      </c>
      <c r="I2889" t="s">
        <v>10019</v>
      </c>
      <c r="J2889" t="s">
        <v>10020</v>
      </c>
      <c r="K2889" t="s">
        <v>110</v>
      </c>
      <c r="L2889" t="s">
        <v>3346</v>
      </c>
      <c r="M2889" t="s">
        <v>4011</v>
      </c>
      <c r="N2889" t="s">
        <v>4186</v>
      </c>
      <c r="O2889" t="s">
        <v>3343</v>
      </c>
      <c r="P2889" t="s">
        <v>3343</v>
      </c>
      <c r="Q2889" t="s">
        <v>3346</v>
      </c>
    </row>
    <row r="2890" spans="1:17" x14ac:dyDescent="0.25">
      <c r="A2890" t="s">
        <v>9994</v>
      </c>
      <c r="B2890" t="s">
        <v>9995</v>
      </c>
      <c r="C2890" t="s">
        <v>9996</v>
      </c>
      <c r="D2890" t="s">
        <v>9997</v>
      </c>
      <c r="E2890">
        <v>1702007</v>
      </c>
      <c r="F2890" t="s">
        <v>1638</v>
      </c>
      <c r="G2890" t="s">
        <v>10012</v>
      </c>
      <c r="H2890" t="s">
        <v>3586</v>
      </c>
      <c r="I2890" t="s">
        <v>10021</v>
      </c>
      <c r="J2890" t="s">
        <v>10022</v>
      </c>
      <c r="K2890" t="s">
        <v>110</v>
      </c>
      <c r="L2890" t="s">
        <v>3346</v>
      </c>
      <c r="M2890" t="s">
        <v>4011</v>
      </c>
      <c r="N2890" t="s">
        <v>4186</v>
      </c>
      <c r="O2890" t="s">
        <v>3343</v>
      </c>
      <c r="P2890" t="s">
        <v>3343</v>
      </c>
      <c r="Q2890" t="s">
        <v>3346</v>
      </c>
    </row>
    <row r="2891" spans="1:17" x14ac:dyDescent="0.25">
      <c r="A2891" t="s">
        <v>9994</v>
      </c>
      <c r="B2891" t="s">
        <v>9995</v>
      </c>
      <c r="C2891" t="s">
        <v>9996</v>
      </c>
      <c r="D2891" t="s">
        <v>9997</v>
      </c>
      <c r="E2891">
        <v>1702007</v>
      </c>
      <c r="F2891" t="s">
        <v>1638</v>
      </c>
      <c r="G2891" t="s">
        <v>10012</v>
      </c>
      <c r="H2891" t="s">
        <v>3586</v>
      </c>
      <c r="I2891" t="s">
        <v>10023</v>
      </c>
      <c r="J2891" t="s">
        <v>10024</v>
      </c>
      <c r="K2891" t="s">
        <v>110</v>
      </c>
      <c r="L2891" t="s">
        <v>3346</v>
      </c>
      <c r="M2891" t="s">
        <v>4011</v>
      </c>
      <c r="N2891" t="s">
        <v>4186</v>
      </c>
      <c r="O2891" t="s">
        <v>3343</v>
      </c>
      <c r="P2891" t="s">
        <v>3343</v>
      </c>
      <c r="Q2891" t="s">
        <v>3346</v>
      </c>
    </row>
    <row r="2892" spans="1:17" x14ac:dyDescent="0.25">
      <c r="A2892" t="s">
        <v>9994</v>
      </c>
      <c r="B2892" t="s">
        <v>9995</v>
      </c>
      <c r="C2892" t="s">
        <v>9996</v>
      </c>
      <c r="D2892" t="s">
        <v>9997</v>
      </c>
      <c r="E2892">
        <v>1702007</v>
      </c>
      <c r="F2892" t="s">
        <v>1638</v>
      </c>
      <c r="G2892" t="s">
        <v>10012</v>
      </c>
      <c r="H2892" t="s">
        <v>3586</v>
      </c>
      <c r="I2892" t="s">
        <v>10025</v>
      </c>
      <c r="J2892" t="s">
        <v>10026</v>
      </c>
      <c r="K2892" t="s">
        <v>110</v>
      </c>
      <c r="L2892" t="s">
        <v>3346</v>
      </c>
      <c r="M2892" t="s">
        <v>4011</v>
      </c>
      <c r="N2892" t="s">
        <v>4186</v>
      </c>
      <c r="O2892" t="s">
        <v>3343</v>
      </c>
      <c r="P2892" t="s">
        <v>3343</v>
      </c>
      <c r="Q2892" t="s">
        <v>3346</v>
      </c>
    </row>
    <row r="2893" spans="1:17" x14ac:dyDescent="0.25">
      <c r="A2893" t="s">
        <v>9994</v>
      </c>
      <c r="B2893" t="s">
        <v>9995</v>
      </c>
      <c r="C2893" t="s">
        <v>9996</v>
      </c>
      <c r="D2893" t="s">
        <v>9997</v>
      </c>
      <c r="E2893">
        <v>1702008</v>
      </c>
      <c r="F2893" t="s">
        <v>10027</v>
      </c>
      <c r="G2893" t="s">
        <v>10028</v>
      </c>
      <c r="H2893" t="s">
        <v>10029</v>
      </c>
      <c r="I2893" t="s">
        <v>10030</v>
      </c>
      <c r="J2893" t="s">
        <v>10031</v>
      </c>
      <c r="K2893" t="s">
        <v>110</v>
      </c>
      <c r="L2893" t="s">
        <v>3343</v>
      </c>
      <c r="M2893" t="s">
        <v>3397</v>
      </c>
      <c r="N2893" t="s">
        <v>4061</v>
      </c>
      <c r="O2893" t="s">
        <v>3343</v>
      </c>
      <c r="P2893" t="s">
        <v>3343</v>
      </c>
      <c r="Q2893" t="s">
        <v>3346</v>
      </c>
    </row>
    <row r="2894" spans="1:17" x14ac:dyDescent="0.25">
      <c r="A2894" t="s">
        <v>9994</v>
      </c>
      <c r="B2894" t="s">
        <v>9995</v>
      </c>
      <c r="C2894" t="s">
        <v>9996</v>
      </c>
      <c r="D2894" t="s">
        <v>9997</v>
      </c>
      <c r="E2894">
        <v>1702009</v>
      </c>
      <c r="F2894" t="s">
        <v>10032</v>
      </c>
      <c r="G2894" t="s">
        <v>10033</v>
      </c>
      <c r="H2894" t="s">
        <v>10034</v>
      </c>
      <c r="I2894" t="s">
        <v>1644</v>
      </c>
      <c r="J2894" t="s">
        <v>10035</v>
      </c>
      <c r="K2894" t="s">
        <v>110</v>
      </c>
      <c r="L2894" t="s">
        <v>3343</v>
      </c>
      <c r="M2894" t="s">
        <v>4011</v>
      </c>
      <c r="N2894" t="s">
        <v>4186</v>
      </c>
      <c r="O2894" t="s">
        <v>3343</v>
      </c>
      <c r="P2894" t="s">
        <v>3343</v>
      </c>
      <c r="Q2894" t="s">
        <v>3346</v>
      </c>
    </row>
    <row r="2895" spans="1:17" x14ac:dyDescent="0.25">
      <c r="A2895" t="s">
        <v>9994</v>
      </c>
      <c r="B2895" t="s">
        <v>9995</v>
      </c>
      <c r="C2895" t="s">
        <v>9996</v>
      </c>
      <c r="D2895" t="s">
        <v>9997</v>
      </c>
      <c r="E2895">
        <v>1702009</v>
      </c>
      <c r="F2895" t="s">
        <v>10032</v>
      </c>
      <c r="G2895" t="s">
        <v>10033</v>
      </c>
      <c r="H2895" t="s">
        <v>10034</v>
      </c>
      <c r="I2895" t="s">
        <v>10036</v>
      </c>
      <c r="J2895" t="s">
        <v>10037</v>
      </c>
      <c r="K2895" t="s">
        <v>110</v>
      </c>
      <c r="L2895" t="s">
        <v>3346</v>
      </c>
      <c r="M2895" t="s">
        <v>4011</v>
      </c>
      <c r="N2895" t="s">
        <v>4186</v>
      </c>
      <c r="O2895" t="s">
        <v>3343</v>
      </c>
      <c r="P2895" t="s">
        <v>3343</v>
      </c>
      <c r="Q2895" t="s">
        <v>3346</v>
      </c>
    </row>
    <row r="2896" spans="1:17" x14ac:dyDescent="0.25">
      <c r="A2896" t="s">
        <v>9994</v>
      </c>
      <c r="B2896" t="s">
        <v>9995</v>
      </c>
      <c r="C2896" t="s">
        <v>9996</v>
      </c>
      <c r="D2896" t="s">
        <v>9997</v>
      </c>
      <c r="E2896">
        <v>1702009</v>
      </c>
      <c r="F2896" t="s">
        <v>10032</v>
      </c>
      <c r="G2896" t="s">
        <v>10033</v>
      </c>
      <c r="H2896" t="s">
        <v>10034</v>
      </c>
      <c r="I2896" t="s">
        <v>10038</v>
      </c>
      <c r="J2896" t="s">
        <v>10039</v>
      </c>
      <c r="K2896" t="s">
        <v>110</v>
      </c>
      <c r="L2896" t="s">
        <v>3346</v>
      </c>
      <c r="M2896" t="s">
        <v>4011</v>
      </c>
      <c r="N2896" t="s">
        <v>4186</v>
      </c>
      <c r="O2896" t="s">
        <v>3343</v>
      </c>
      <c r="P2896" t="s">
        <v>3343</v>
      </c>
      <c r="Q2896" t="s">
        <v>3346</v>
      </c>
    </row>
    <row r="2897" spans="1:17" x14ac:dyDescent="0.25">
      <c r="A2897" t="s">
        <v>9994</v>
      </c>
      <c r="B2897" t="s">
        <v>9995</v>
      </c>
      <c r="C2897" t="s">
        <v>9996</v>
      </c>
      <c r="D2897" t="s">
        <v>9997</v>
      </c>
      <c r="E2897">
        <v>1702009</v>
      </c>
      <c r="F2897" t="s">
        <v>10032</v>
      </c>
      <c r="G2897" t="s">
        <v>10033</v>
      </c>
      <c r="H2897" t="s">
        <v>10034</v>
      </c>
      <c r="I2897" t="s">
        <v>10040</v>
      </c>
      <c r="J2897" t="s">
        <v>10041</v>
      </c>
      <c r="K2897" t="s">
        <v>110</v>
      </c>
      <c r="L2897" t="s">
        <v>3346</v>
      </c>
      <c r="M2897" t="s">
        <v>4011</v>
      </c>
      <c r="N2897" t="s">
        <v>4186</v>
      </c>
      <c r="O2897" t="s">
        <v>3343</v>
      </c>
      <c r="P2897" t="s">
        <v>3343</v>
      </c>
      <c r="Q2897" t="s">
        <v>3346</v>
      </c>
    </row>
    <row r="2898" spans="1:17" x14ac:dyDescent="0.25">
      <c r="A2898" t="s">
        <v>9994</v>
      </c>
      <c r="B2898" t="s">
        <v>9995</v>
      </c>
      <c r="C2898" t="s">
        <v>9996</v>
      </c>
      <c r="D2898" t="s">
        <v>9997</v>
      </c>
      <c r="E2898">
        <v>1702010</v>
      </c>
      <c r="F2898" t="s">
        <v>10042</v>
      </c>
      <c r="G2898" t="s">
        <v>10043</v>
      </c>
      <c r="H2898" t="s">
        <v>10044</v>
      </c>
      <c r="I2898" t="s">
        <v>10045</v>
      </c>
      <c r="J2898" t="s">
        <v>10046</v>
      </c>
      <c r="K2898" t="s">
        <v>110</v>
      </c>
      <c r="L2898" t="s">
        <v>3343</v>
      </c>
      <c r="M2898" t="s">
        <v>4011</v>
      </c>
      <c r="N2898" t="s">
        <v>4186</v>
      </c>
      <c r="O2898" t="s">
        <v>3343</v>
      </c>
      <c r="P2898" t="s">
        <v>3343</v>
      </c>
      <c r="Q2898" t="s">
        <v>3346</v>
      </c>
    </row>
    <row r="2899" spans="1:17" x14ac:dyDescent="0.25">
      <c r="A2899" t="s">
        <v>9994</v>
      </c>
      <c r="B2899" t="s">
        <v>9995</v>
      </c>
      <c r="C2899" t="s">
        <v>9996</v>
      </c>
      <c r="D2899" t="s">
        <v>9997</v>
      </c>
      <c r="E2899">
        <v>1702011</v>
      </c>
      <c r="F2899" t="s">
        <v>10047</v>
      </c>
      <c r="G2899" t="s">
        <v>10048</v>
      </c>
      <c r="H2899" t="s">
        <v>4544</v>
      </c>
      <c r="I2899" t="s">
        <v>10049</v>
      </c>
      <c r="J2899" t="s">
        <v>10050</v>
      </c>
      <c r="K2899" t="s">
        <v>110</v>
      </c>
      <c r="L2899" t="s">
        <v>3343</v>
      </c>
      <c r="M2899" t="s">
        <v>4163</v>
      </c>
      <c r="N2899" t="s">
        <v>4497</v>
      </c>
      <c r="O2899" t="s">
        <v>3343</v>
      </c>
      <c r="P2899" t="s">
        <v>3343</v>
      </c>
      <c r="Q2899" t="s">
        <v>3346</v>
      </c>
    </row>
    <row r="2900" spans="1:17" x14ac:dyDescent="0.25">
      <c r="A2900" t="s">
        <v>9994</v>
      </c>
      <c r="B2900" t="s">
        <v>9995</v>
      </c>
      <c r="C2900" t="s">
        <v>9996</v>
      </c>
      <c r="D2900" t="s">
        <v>9997</v>
      </c>
      <c r="E2900">
        <v>1702011</v>
      </c>
      <c r="F2900" t="s">
        <v>10047</v>
      </c>
      <c r="G2900" t="s">
        <v>10048</v>
      </c>
      <c r="H2900" t="s">
        <v>4544</v>
      </c>
      <c r="I2900" t="s">
        <v>10051</v>
      </c>
      <c r="J2900" t="s">
        <v>10052</v>
      </c>
      <c r="K2900" t="s">
        <v>110</v>
      </c>
      <c r="L2900" t="s">
        <v>3346</v>
      </c>
      <c r="M2900" t="s">
        <v>4163</v>
      </c>
      <c r="N2900" t="s">
        <v>4497</v>
      </c>
      <c r="O2900" t="s">
        <v>3343</v>
      </c>
      <c r="P2900" t="s">
        <v>3343</v>
      </c>
      <c r="Q2900" t="s">
        <v>3346</v>
      </c>
    </row>
    <row r="2901" spans="1:17" x14ac:dyDescent="0.25">
      <c r="A2901" t="s">
        <v>9994</v>
      </c>
      <c r="B2901" t="s">
        <v>9995</v>
      </c>
      <c r="C2901" t="s">
        <v>9996</v>
      </c>
      <c r="D2901" t="s">
        <v>9997</v>
      </c>
      <c r="E2901">
        <v>1702011</v>
      </c>
      <c r="F2901" t="s">
        <v>10047</v>
      </c>
      <c r="G2901" t="s">
        <v>10048</v>
      </c>
      <c r="H2901" t="s">
        <v>4544</v>
      </c>
      <c r="I2901" t="s">
        <v>10053</v>
      </c>
      <c r="J2901" t="s">
        <v>10054</v>
      </c>
      <c r="K2901" t="s">
        <v>110</v>
      </c>
      <c r="L2901" t="s">
        <v>3346</v>
      </c>
      <c r="M2901" t="s">
        <v>4163</v>
      </c>
      <c r="N2901" t="s">
        <v>4497</v>
      </c>
      <c r="O2901" t="s">
        <v>3343</v>
      </c>
      <c r="P2901" t="s">
        <v>3343</v>
      </c>
      <c r="Q2901" t="s">
        <v>3346</v>
      </c>
    </row>
    <row r="2902" spans="1:17" x14ac:dyDescent="0.25">
      <c r="A2902" t="s">
        <v>9994</v>
      </c>
      <c r="B2902" t="s">
        <v>9995</v>
      </c>
      <c r="C2902" t="s">
        <v>9996</v>
      </c>
      <c r="D2902" t="s">
        <v>9997</v>
      </c>
      <c r="E2902">
        <v>1702012</v>
      </c>
      <c r="F2902" t="s">
        <v>10055</v>
      </c>
      <c r="G2902" t="s">
        <v>10056</v>
      </c>
      <c r="H2902" t="s">
        <v>10057</v>
      </c>
      <c r="I2902" t="s">
        <v>10058</v>
      </c>
      <c r="J2902" t="s">
        <v>10059</v>
      </c>
      <c r="K2902" t="s">
        <v>110</v>
      </c>
      <c r="L2902" t="s">
        <v>3343</v>
      </c>
      <c r="M2902" t="s">
        <v>4163</v>
      </c>
      <c r="N2902" t="s">
        <v>4497</v>
      </c>
      <c r="O2902" t="s">
        <v>3343</v>
      </c>
      <c r="P2902" t="s">
        <v>3343</v>
      </c>
      <c r="Q2902" t="s">
        <v>3346</v>
      </c>
    </row>
    <row r="2903" spans="1:17" x14ac:dyDescent="0.25">
      <c r="A2903" t="s">
        <v>9994</v>
      </c>
      <c r="B2903" t="s">
        <v>9995</v>
      </c>
      <c r="C2903" t="s">
        <v>9996</v>
      </c>
      <c r="D2903" t="s">
        <v>9997</v>
      </c>
      <c r="E2903">
        <v>1702012</v>
      </c>
      <c r="F2903" t="s">
        <v>10055</v>
      </c>
      <c r="G2903" t="s">
        <v>10056</v>
      </c>
      <c r="H2903" t="s">
        <v>10057</v>
      </c>
      <c r="I2903" t="s">
        <v>10060</v>
      </c>
      <c r="J2903" t="s">
        <v>10061</v>
      </c>
      <c r="K2903" t="s">
        <v>110</v>
      </c>
      <c r="L2903" t="s">
        <v>3346</v>
      </c>
      <c r="M2903" t="s">
        <v>4163</v>
      </c>
      <c r="N2903" t="s">
        <v>4497</v>
      </c>
      <c r="O2903" t="s">
        <v>3343</v>
      </c>
      <c r="P2903" t="s">
        <v>3343</v>
      </c>
      <c r="Q2903" t="s">
        <v>3346</v>
      </c>
    </row>
    <row r="2904" spans="1:17" x14ac:dyDescent="0.25">
      <c r="A2904" t="s">
        <v>9994</v>
      </c>
      <c r="B2904" t="s">
        <v>9995</v>
      </c>
      <c r="C2904" t="s">
        <v>9996</v>
      </c>
      <c r="D2904" t="s">
        <v>9997</v>
      </c>
      <c r="E2904">
        <v>1702012</v>
      </c>
      <c r="F2904" t="s">
        <v>10055</v>
      </c>
      <c r="G2904" t="s">
        <v>10056</v>
      </c>
      <c r="H2904" t="s">
        <v>10057</v>
      </c>
      <c r="I2904" t="s">
        <v>10062</v>
      </c>
      <c r="J2904" t="s">
        <v>10063</v>
      </c>
      <c r="K2904" t="s">
        <v>110</v>
      </c>
      <c r="L2904" t="s">
        <v>3346</v>
      </c>
      <c r="M2904" t="s">
        <v>4163</v>
      </c>
      <c r="N2904" t="s">
        <v>4497</v>
      </c>
      <c r="O2904" t="s">
        <v>3343</v>
      </c>
      <c r="P2904" t="s">
        <v>3343</v>
      </c>
      <c r="Q2904" t="s">
        <v>3346</v>
      </c>
    </row>
    <row r="2905" spans="1:17" x14ac:dyDescent="0.25">
      <c r="A2905" t="s">
        <v>9994</v>
      </c>
      <c r="B2905" t="s">
        <v>9995</v>
      </c>
      <c r="C2905" t="s">
        <v>9996</v>
      </c>
      <c r="D2905" t="s">
        <v>9997</v>
      </c>
      <c r="E2905">
        <v>1702013</v>
      </c>
      <c r="F2905" t="s">
        <v>10064</v>
      </c>
      <c r="G2905" t="s">
        <v>10065</v>
      </c>
      <c r="H2905" t="s">
        <v>3405</v>
      </c>
      <c r="I2905" t="s">
        <v>10066</v>
      </c>
      <c r="J2905" t="s">
        <v>10067</v>
      </c>
      <c r="K2905" t="s">
        <v>110</v>
      </c>
      <c r="L2905" t="s">
        <v>3343</v>
      </c>
      <c r="M2905" t="s">
        <v>3477</v>
      </c>
      <c r="N2905" t="s">
        <v>3603</v>
      </c>
      <c r="O2905" t="s">
        <v>3346</v>
      </c>
      <c r="P2905" t="s">
        <v>3343</v>
      </c>
      <c r="Q2905" t="s">
        <v>3346</v>
      </c>
    </row>
    <row r="2906" spans="1:17" x14ac:dyDescent="0.25">
      <c r="A2906" t="s">
        <v>9994</v>
      </c>
      <c r="B2906" t="s">
        <v>9995</v>
      </c>
      <c r="C2906" t="s">
        <v>9996</v>
      </c>
      <c r="D2906" t="s">
        <v>9997</v>
      </c>
      <c r="E2906">
        <v>1702014</v>
      </c>
      <c r="F2906" t="s">
        <v>10068</v>
      </c>
      <c r="G2906" t="s">
        <v>10069</v>
      </c>
      <c r="H2906" t="s">
        <v>10034</v>
      </c>
      <c r="I2906" t="s">
        <v>10070</v>
      </c>
      <c r="J2906" t="s">
        <v>10071</v>
      </c>
      <c r="K2906" t="s">
        <v>110</v>
      </c>
      <c r="L2906" t="s">
        <v>3343</v>
      </c>
      <c r="M2906" t="s">
        <v>4011</v>
      </c>
      <c r="N2906" t="s">
        <v>4186</v>
      </c>
      <c r="O2906" t="s">
        <v>3343</v>
      </c>
      <c r="P2906" t="s">
        <v>3343</v>
      </c>
      <c r="Q2906" t="s">
        <v>3346</v>
      </c>
    </row>
    <row r="2907" spans="1:17" x14ac:dyDescent="0.25">
      <c r="A2907" t="s">
        <v>9994</v>
      </c>
      <c r="B2907" t="s">
        <v>9995</v>
      </c>
      <c r="C2907" t="s">
        <v>9996</v>
      </c>
      <c r="D2907" t="s">
        <v>9997</v>
      </c>
      <c r="E2907">
        <v>1702014</v>
      </c>
      <c r="F2907" t="s">
        <v>10068</v>
      </c>
      <c r="G2907" t="s">
        <v>10069</v>
      </c>
      <c r="H2907" t="s">
        <v>10034</v>
      </c>
      <c r="I2907" t="s">
        <v>10072</v>
      </c>
      <c r="J2907" t="s">
        <v>10073</v>
      </c>
      <c r="K2907" t="s">
        <v>110</v>
      </c>
      <c r="L2907" t="s">
        <v>3346</v>
      </c>
      <c r="M2907" t="s">
        <v>4011</v>
      </c>
      <c r="N2907" t="s">
        <v>4186</v>
      </c>
      <c r="O2907" t="s">
        <v>3343</v>
      </c>
      <c r="P2907" t="s">
        <v>3343</v>
      </c>
      <c r="Q2907" t="s">
        <v>3346</v>
      </c>
    </row>
    <row r="2908" spans="1:17" x14ac:dyDescent="0.25">
      <c r="A2908" t="s">
        <v>9994</v>
      </c>
      <c r="B2908" t="s">
        <v>9995</v>
      </c>
      <c r="C2908" t="s">
        <v>9996</v>
      </c>
      <c r="D2908" t="s">
        <v>9997</v>
      </c>
      <c r="E2908">
        <v>1702016</v>
      </c>
      <c r="F2908" t="s">
        <v>10074</v>
      </c>
      <c r="G2908" t="s">
        <v>10075</v>
      </c>
      <c r="H2908" t="s">
        <v>4544</v>
      </c>
      <c r="I2908" t="s">
        <v>10076</v>
      </c>
      <c r="J2908" t="s">
        <v>10077</v>
      </c>
      <c r="K2908" t="s">
        <v>110</v>
      </c>
      <c r="L2908" t="s">
        <v>3343</v>
      </c>
      <c r="M2908" t="s">
        <v>4163</v>
      </c>
      <c r="N2908" t="s">
        <v>4497</v>
      </c>
      <c r="O2908" t="s">
        <v>3343</v>
      </c>
      <c r="P2908" t="s">
        <v>3343</v>
      </c>
      <c r="Q2908" t="s">
        <v>3346</v>
      </c>
    </row>
    <row r="2909" spans="1:17" x14ac:dyDescent="0.25">
      <c r="A2909" t="s">
        <v>9994</v>
      </c>
      <c r="B2909" t="s">
        <v>9995</v>
      </c>
      <c r="C2909" t="s">
        <v>9996</v>
      </c>
      <c r="D2909" t="s">
        <v>9997</v>
      </c>
      <c r="E2909">
        <v>1702016</v>
      </c>
      <c r="F2909" t="s">
        <v>10074</v>
      </c>
      <c r="G2909" t="s">
        <v>10075</v>
      </c>
      <c r="H2909" t="s">
        <v>4544</v>
      </c>
      <c r="I2909" t="s">
        <v>10078</v>
      </c>
      <c r="J2909" t="s">
        <v>10079</v>
      </c>
      <c r="K2909" t="s">
        <v>110</v>
      </c>
      <c r="L2909" t="s">
        <v>3346</v>
      </c>
      <c r="M2909" t="s">
        <v>4163</v>
      </c>
      <c r="N2909" t="s">
        <v>4497</v>
      </c>
      <c r="O2909" t="s">
        <v>3343</v>
      </c>
      <c r="P2909" t="s">
        <v>3343</v>
      </c>
      <c r="Q2909" t="s">
        <v>3346</v>
      </c>
    </row>
    <row r="2910" spans="1:17" x14ac:dyDescent="0.25">
      <c r="A2910" t="s">
        <v>9994</v>
      </c>
      <c r="B2910" t="s">
        <v>9995</v>
      </c>
      <c r="C2910" t="s">
        <v>9996</v>
      </c>
      <c r="D2910" t="s">
        <v>9997</v>
      </c>
      <c r="E2910">
        <v>1702017</v>
      </c>
      <c r="F2910" t="s">
        <v>1691</v>
      </c>
      <c r="G2910" t="s">
        <v>10080</v>
      </c>
      <c r="H2910" t="s">
        <v>10081</v>
      </c>
      <c r="I2910" t="s">
        <v>1692</v>
      </c>
      <c r="J2910" t="s">
        <v>1693</v>
      </c>
      <c r="K2910" t="s">
        <v>110</v>
      </c>
      <c r="L2910" t="s">
        <v>3343</v>
      </c>
      <c r="M2910" t="s">
        <v>4163</v>
      </c>
      <c r="N2910" t="s">
        <v>4497</v>
      </c>
      <c r="O2910" t="s">
        <v>3343</v>
      </c>
      <c r="P2910" t="s">
        <v>3343</v>
      </c>
      <c r="Q2910" t="s">
        <v>3346</v>
      </c>
    </row>
    <row r="2911" spans="1:17" x14ac:dyDescent="0.25">
      <c r="A2911" t="s">
        <v>9994</v>
      </c>
      <c r="B2911" t="s">
        <v>9995</v>
      </c>
      <c r="C2911" t="s">
        <v>9996</v>
      </c>
      <c r="D2911" t="s">
        <v>9997</v>
      </c>
      <c r="E2911">
        <v>1702017</v>
      </c>
      <c r="F2911" t="s">
        <v>1691</v>
      </c>
      <c r="G2911" t="s">
        <v>10080</v>
      </c>
      <c r="H2911" t="s">
        <v>10081</v>
      </c>
      <c r="I2911" t="s">
        <v>10082</v>
      </c>
      <c r="J2911" t="s">
        <v>157</v>
      </c>
      <c r="K2911" t="s">
        <v>110</v>
      </c>
      <c r="L2911" t="s">
        <v>3346</v>
      </c>
      <c r="M2911" t="s">
        <v>4163</v>
      </c>
      <c r="N2911" t="s">
        <v>4497</v>
      </c>
      <c r="O2911" t="s">
        <v>3343</v>
      </c>
      <c r="P2911" t="s">
        <v>3343</v>
      </c>
      <c r="Q2911" t="s">
        <v>3346</v>
      </c>
    </row>
    <row r="2912" spans="1:17" x14ac:dyDescent="0.25">
      <c r="A2912" t="s">
        <v>9994</v>
      </c>
      <c r="B2912" t="s">
        <v>9995</v>
      </c>
      <c r="C2912" t="s">
        <v>9996</v>
      </c>
      <c r="D2912" t="s">
        <v>9997</v>
      </c>
      <c r="E2912">
        <v>1702018</v>
      </c>
      <c r="F2912" t="s">
        <v>102</v>
      </c>
      <c r="G2912" t="s">
        <v>7578</v>
      </c>
      <c r="H2912" t="s">
        <v>3350</v>
      </c>
      <c r="I2912" t="s">
        <v>1696</v>
      </c>
      <c r="J2912" t="s">
        <v>864</v>
      </c>
      <c r="K2912" t="s">
        <v>110</v>
      </c>
      <c r="L2912" t="s">
        <v>3343</v>
      </c>
      <c r="M2912" t="s">
        <v>4011</v>
      </c>
      <c r="N2912" t="s">
        <v>4186</v>
      </c>
      <c r="O2912" t="s">
        <v>3343</v>
      </c>
      <c r="P2912" t="s">
        <v>3343</v>
      </c>
      <c r="Q2912" t="s">
        <v>3346</v>
      </c>
    </row>
    <row r="2913" spans="1:17" x14ac:dyDescent="0.25">
      <c r="A2913" t="s">
        <v>9994</v>
      </c>
      <c r="B2913" t="s">
        <v>9995</v>
      </c>
      <c r="C2913" t="s">
        <v>9996</v>
      </c>
      <c r="D2913" t="s">
        <v>9997</v>
      </c>
      <c r="E2913">
        <v>1702019</v>
      </c>
      <c r="F2913" t="s">
        <v>867</v>
      </c>
      <c r="G2913" t="s">
        <v>3481</v>
      </c>
      <c r="H2913" t="s">
        <v>3350</v>
      </c>
      <c r="I2913" t="s">
        <v>10083</v>
      </c>
      <c r="J2913" t="s">
        <v>1217</v>
      </c>
      <c r="K2913" t="s">
        <v>110</v>
      </c>
      <c r="L2913" t="s">
        <v>3343</v>
      </c>
      <c r="M2913" t="s">
        <v>4011</v>
      </c>
      <c r="N2913" t="s">
        <v>4186</v>
      </c>
      <c r="O2913" t="s">
        <v>3343</v>
      </c>
      <c r="P2913" t="s">
        <v>3343</v>
      </c>
      <c r="Q2913" t="s">
        <v>3346</v>
      </c>
    </row>
    <row r="2914" spans="1:17" x14ac:dyDescent="0.25">
      <c r="A2914" t="s">
        <v>9994</v>
      </c>
      <c r="B2914" t="s">
        <v>9995</v>
      </c>
      <c r="C2914" t="s">
        <v>9996</v>
      </c>
      <c r="D2914" t="s">
        <v>9997</v>
      </c>
      <c r="E2914">
        <v>1702021</v>
      </c>
      <c r="F2914" t="s">
        <v>10084</v>
      </c>
      <c r="G2914" t="s">
        <v>10085</v>
      </c>
      <c r="H2914" t="s">
        <v>4590</v>
      </c>
      <c r="I2914" t="s">
        <v>10086</v>
      </c>
      <c r="J2914" t="s">
        <v>10087</v>
      </c>
      <c r="K2914" t="s">
        <v>110</v>
      </c>
      <c r="L2914" t="s">
        <v>3343</v>
      </c>
      <c r="M2914" t="s">
        <v>4163</v>
      </c>
      <c r="N2914" t="s">
        <v>4497</v>
      </c>
      <c r="O2914" t="s">
        <v>3343</v>
      </c>
      <c r="P2914" t="s">
        <v>3343</v>
      </c>
      <c r="Q2914" t="s">
        <v>3346</v>
      </c>
    </row>
    <row r="2915" spans="1:17" x14ac:dyDescent="0.25">
      <c r="A2915" t="s">
        <v>9994</v>
      </c>
      <c r="B2915" t="s">
        <v>9995</v>
      </c>
      <c r="C2915" t="s">
        <v>9996</v>
      </c>
      <c r="D2915" t="s">
        <v>9997</v>
      </c>
      <c r="E2915">
        <v>1702021</v>
      </c>
      <c r="F2915" t="s">
        <v>10084</v>
      </c>
      <c r="G2915" t="s">
        <v>10085</v>
      </c>
      <c r="H2915" t="s">
        <v>4590</v>
      </c>
      <c r="I2915" t="s">
        <v>10088</v>
      </c>
      <c r="J2915" t="s">
        <v>543</v>
      </c>
      <c r="K2915" t="s">
        <v>110</v>
      </c>
      <c r="L2915" t="s">
        <v>3346</v>
      </c>
      <c r="M2915" t="s">
        <v>4163</v>
      </c>
      <c r="N2915" t="s">
        <v>4497</v>
      </c>
      <c r="O2915" t="s">
        <v>3343</v>
      </c>
      <c r="P2915" t="s">
        <v>3343</v>
      </c>
      <c r="Q2915" t="s">
        <v>3346</v>
      </c>
    </row>
    <row r="2916" spans="1:17" x14ac:dyDescent="0.25">
      <c r="A2916" t="s">
        <v>9994</v>
      </c>
      <c r="B2916" t="s">
        <v>9995</v>
      </c>
      <c r="C2916" t="s">
        <v>9996</v>
      </c>
      <c r="D2916" t="s">
        <v>9997</v>
      </c>
      <c r="E2916">
        <v>1702021</v>
      </c>
      <c r="F2916" t="s">
        <v>10084</v>
      </c>
      <c r="G2916" t="s">
        <v>10085</v>
      </c>
      <c r="H2916" t="s">
        <v>4590</v>
      </c>
      <c r="I2916" t="s">
        <v>10089</v>
      </c>
      <c r="J2916" t="s">
        <v>10090</v>
      </c>
      <c r="K2916" t="s">
        <v>110</v>
      </c>
      <c r="L2916" t="s">
        <v>3346</v>
      </c>
      <c r="M2916" t="s">
        <v>4163</v>
      </c>
      <c r="N2916" t="s">
        <v>4497</v>
      </c>
      <c r="O2916" t="s">
        <v>3343</v>
      </c>
      <c r="P2916" t="s">
        <v>3343</v>
      </c>
      <c r="Q2916" t="s">
        <v>3346</v>
      </c>
    </row>
    <row r="2917" spans="1:17" x14ac:dyDescent="0.25">
      <c r="A2917" t="s">
        <v>9994</v>
      </c>
      <c r="B2917" t="s">
        <v>9995</v>
      </c>
      <c r="C2917" t="s">
        <v>9996</v>
      </c>
      <c r="D2917" t="s">
        <v>9997</v>
      </c>
      <c r="E2917">
        <v>1702022</v>
      </c>
      <c r="F2917" t="s">
        <v>2347</v>
      </c>
      <c r="G2917" t="s">
        <v>10091</v>
      </c>
      <c r="H2917" t="s">
        <v>3515</v>
      </c>
      <c r="I2917" t="s">
        <v>10092</v>
      </c>
      <c r="J2917" t="s">
        <v>2348</v>
      </c>
      <c r="K2917" t="s">
        <v>110</v>
      </c>
      <c r="L2917" t="s">
        <v>3343</v>
      </c>
      <c r="M2917" t="s">
        <v>4213</v>
      </c>
      <c r="N2917" t="s">
        <v>10093</v>
      </c>
      <c r="O2917" t="s">
        <v>3343</v>
      </c>
      <c r="P2917" t="s">
        <v>3343</v>
      </c>
      <c r="Q2917" t="s">
        <v>3346</v>
      </c>
    </row>
    <row r="2918" spans="1:17" x14ac:dyDescent="0.25">
      <c r="A2918" t="s">
        <v>9994</v>
      </c>
      <c r="B2918" t="s">
        <v>9995</v>
      </c>
      <c r="C2918" t="s">
        <v>9996</v>
      </c>
      <c r="D2918" t="s">
        <v>9997</v>
      </c>
      <c r="E2918">
        <v>1702023</v>
      </c>
      <c r="F2918" t="s">
        <v>51</v>
      </c>
      <c r="G2918" t="s">
        <v>3655</v>
      </c>
      <c r="H2918" t="s">
        <v>3350</v>
      </c>
      <c r="I2918" t="s">
        <v>10094</v>
      </c>
      <c r="J2918" t="s">
        <v>224</v>
      </c>
      <c r="K2918" t="s">
        <v>110</v>
      </c>
      <c r="L2918" t="s">
        <v>3343</v>
      </c>
      <c r="M2918" t="s">
        <v>4011</v>
      </c>
      <c r="N2918" t="s">
        <v>4186</v>
      </c>
      <c r="O2918" t="s">
        <v>3343</v>
      </c>
      <c r="P2918" t="s">
        <v>3343</v>
      </c>
      <c r="Q2918" t="s">
        <v>3346</v>
      </c>
    </row>
    <row r="2919" spans="1:17" x14ac:dyDescent="0.25">
      <c r="A2919" t="s">
        <v>9994</v>
      </c>
      <c r="B2919" t="s">
        <v>9995</v>
      </c>
      <c r="C2919" t="s">
        <v>9996</v>
      </c>
      <c r="D2919" t="s">
        <v>9997</v>
      </c>
      <c r="E2919">
        <v>1702023</v>
      </c>
      <c r="F2919" t="s">
        <v>51</v>
      </c>
      <c r="G2919" t="s">
        <v>3655</v>
      </c>
      <c r="H2919" t="s">
        <v>3350</v>
      </c>
      <c r="I2919" t="s">
        <v>10095</v>
      </c>
      <c r="J2919" t="s">
        <v>10096</v>
      </c>
      <c r="K2919" t="s">
        <v>110</v>
      </c>
      <c r="L2919" t="s">
        <v>3346</v>
      </c>
      <c r="M2919" t="s">
        <v>4011</v>
      </c>
      <c r="N2919" t="s">
        <v>4186</v>
      </c>
      <c r="O2919" t="s">
        <v>3343</v>
      </c>
      <c r="P2919" t="s">
        <v>3343</v>
      </c>
      <c r="Q2919" t="s">
        <v>3346</v>
      </c>
    </row>
    <row r="2920" spans="1:17" x14ac:dyDescent="0.25">
      <c r="A2920" t="s">
        <v>9994</v>
      </c>
      <c r="B2920" t="s">
        <v>9995</v>
      </c>
      <c r="C2920" t="s">
        <v>9996</v>
      </c>
      <c r="D2920" t="s">
        <v>9997</v>
      </c>
      <c r="E2920">
        <v>1702023</v>
      </c>
      <c r="F2920" t="s">
        <v>51</v>
      </c>
      <c r="G2920" t="s">
        <v>3655</v>
      </c>
      <c r="H2920" t="s">
        <v>3350</v>
      </c>
      <c r="I2920" t="s">
        <v>10097</v>
      </c>
      <c r="J2920" t="s">
        <v>10098</v>
      </c>
      <c r="K2920" t="s">
        <v>110</v>
      </c>
      <c r="L2920" t="s">
        <v>3346</v>
      </c>
      <c r="M2920" t="s">
        <v>4011</v>
      </c>
      <c r="N2920" t="s">
        <v>4186</v>
      </c>
      <c r="O2920" t="s">
        <v>3343</v>
      </c>
      <c r="P2920" t="s">
        <v>3343</v>
      </c>
      <c r="Q2920" t="s">
        <v>3346</v>
      </c>
    </row>
    <row r="2921" spans="1:17" x14ac:dyDescent="0.25">
      <c r="A2921" t="s">
        <v>9994</v>
      </c>
      <c r="B2921" t="s">
        <v>9995</v>
      </c>
      <c r="C2921" t="s">
        <v>9996</v>
      </c>
      <c r="D2921" t="s">
        <v>9997</v>
      </c>
      <c r="E2921">
        <v>1702024</v>
      </c>
      <c r="F2921" t="s">
        <v>10099</v>
      </c>
      <c r="G2921" t="s">
        <v>10100</v>
      </c>
      <c r="H2921" t="s">
        <v>3770</v>
      </c>
      <c r="I2921" t="s">
        <v>10101</v>
      </c>
      <c r="J2921" t="s">
        <v>10102</v>
      </c>
      <c r="K2921" t="s">
        <v>110</v>
      </c>
      <c r="L2921" t="s">
        <v>3343</v>
      </c>
      <c r="M2921" t="s">
        <v>3707</v>
      </c>
      <c r="N2921" t="s">
        <v>4451</v>
      </c>
      <c r="O2921" t="s">
        <v>3343</v>
      </c>
      <c r="P2921" t="s">
        <v>3343</v>
      </c>
      <c r="Q2921" t="s">
        <v>3346</v>
      </c>
    </row>
    <row r="2922" spans="1:17" x14ac:dyDescent="0.25">
      <c r="A2922" t="s">
        <v>9994</v>
      </c>
      <c r="B2922" t="s">
        <v>9995</v>
      </c>
      <c r="C2922" t="s">
        <v>9996</v>
      </c>
      <c r="D2922" t="s">
        <v>9997</v>
      </c>
      <c r="E2922">
        <v>1702025</v>
      </c>
      <c r="F2922" t="s">
        <v>1648</v>
      </c>
      <c r="G2922" t="s">
        <v>10103</v>
      </c>
      <c r="H2922" t="s">
        <v>3586</v>
      </c>
      <c r="I2922" t="s">
        <v>1649</v>
      </c>
      <c r="J2922" t="s">
        <v>1650</v>
      </c>
      <c r="K2922" t="s">
        <v>110</v>
      </c>
      <c r="L2922" t="s">
        <v>3343</v>
      </c>
      <c r="M2922" t="s">
        <v>4163</v>
      </c>
      <c r="N2922" t="s">
        <v>4497</v>
      </c>
      <c r="O2922" t="s">
        <v>3343</v>
      </c>
      <c r="P2922" t="s">
        <v>3343</v>
      </c>
      <c r="Q2922" t="s">
        <v>3346</v>
      </c>
    </row>
    <row r="2923" spans="1:17" x14ac:dyDescent="0.25">
      <c r="A2923" t="s">
        <v>9994</v>
      </c>
      <c r="B2923" t="s">
        <v>9995</v>
      </c>
      <c r="C2923" t="s">
        <v>9996</v>
      </c>
      <c r="D2923" t="s">
        <v>9997</v>
      </c>
      <c r="E2923">
        <v>1702025</v>
      </c>
      <c r="F2923" t="s">
        <v>1648</v>
      </c>
      <c r="G2923" t="s">
        <v>10103</v>
      </c>
      <c r="H2923" t="s">
        <v>3586</v>
      </c>
      <c r="I2923" t="s">
        <v>10104</v>
      </c>
      <c r="J2923" t="s">
        <v>10105</v>
      </c>
      <c r="K2923" t="s">
        <v>110</v>
      </c>
      <c r="L2923" t="s">
        <v>3346</v>
      </c>
      <c r="M2923" t="s">
        <v>4163</v>
      </c>
      <c r="N2923" t="s">
        <v>4497</v>
      </c>
      <c r="O2923" t="s">
        <v>3343</v>
      </c>
      <c r="P2923" t="s">
        <v>3343</v>
      </c>
      <c r="Q2923" t="s">
        <v>3346</v>
      </c>
    </row>
    <row r="2924" spans="1:17" x14ac:dyDescent="0.25">
      <c r="A2924" t="s">
        <v>9994</v>
      </c>
      <c r="B2924" t="s">
        <v>9995</v>
      </c>
      <c r="C2924" t="s">
        <v>9996</v>
      </c>
      <c r="D2924" t="s">
        <v>9997</v>
      </c>
      <c r="E2924">
        <v>1702025</v>
      </c>
      <c r="F2924" t="s">
        <v>1648</v>
      </c>
      <c r="G2924" t="s">
        <v>10103</v>
      </c>
      <c r="H2924" t="s">
        <v>3586</v>
      </c>
      <c r="I2924" t="s">
        <v>10106</v>
      </c>
      <c r="J2924" t="s">
        <v>10107</v>
      </c>
      <c r="K2924" t="s">
        <v>110</v>
      </c>
      <c r="L2924" t="s">
        <v>3346</v>
      </c>
      <c r="M2924" t="s">
        <v>4163</v>
      </c>
      <c r="N2924" t="s">
        <v>4497</v>
      </c>
      <c r="O2924" t="s">
        <v>3343</v>
      </c>
      <c r="P2924" t="s">
        <v>3343</v>
      </c>
      <c r="Q2924" t="s">
        <v>3346</v>
      </c>
    </row>
    <row r="2925" spans="1:17" x14ac:dyDescent="0.25">
      <c r="A2925" t="s">
        <v>9994</v>
      </c>
      <c r="B2925" t="s">
        <v>9995</v>
      </c>
      <c r="C2925" t="s">
        <v>9996</v>
      </c>
      <c r="D2925" t="s">
        <v>9997</v>
      </c>
      <c r="E2925">
        <v>1702025</v>
      </c>
      <c r="F2925" t="s">
        <v>1648</v>
      </c>
      <c r="G2925" t="s">
        <v>10103</v>
      </c>
      <c r="H2925" t="s">
        <v>3586</v>
      </c>
      <c r="I2925" t="s">
        <v>10108</v>
      </c>
      <c r="J2925" t="s">
        <v>10109</v>
      </c>
      <c r="K2925" t="s">
        <v>110</v>
      </c>
      <c r="L2925" t="s">
        <v>3346</v>
      </c>
      <c r="M2925" t="s">
        <v>4163</v>
      </c>
      <c r="N2925" t="s">
        <v>4497</v>
      </c>
      <c r="O2925" t="s">
        <v>3343</v>
      </c>
      <c r="P2925" t="s">
        <v>3343</v>
      </c>
      <c r="Q2925" t="s">
        <v>3346</v>
      </c>
    </row>
    <row r="2926" spans="1:17" x14ac:dyDescent="0.25">
      <c r="A2926" t="s">
        <v>9994</v>
      </c>
      <c r="B2926" t="s">
        <v>9995</v>
      </c>
      <c r="C2926" t="s">
        <v>9996</v>
      </c>
      <c r="D2926" t="s">
        <v>9997</v>
      </c>
      <c r="E2926">
        <v>1702027</v>
      </c>
      <c r="F2926" t="s">
        <v>10110</v>
      </c>
      <c r="G2926" t="s">
        <v>10111</v>
      </c>
      <c r="H2926" t="s">
        <v>10112</v>
      </c>
      <c r="I2926" t="s">
        <v>10113</v>
      </c>
      <c r="J2926" t="s">
        <v>10114</v>
      </c>
      <c r="K2926" t="s">
        <v>110</v>
      </c>
      <c r="L2926" t="s">
        <v>3343</v>
      </c>
      <c r="M2926" t="s">
        <v>4108</v>
      </c>
      <c r="N2926" t="s">
        <v>4109</v>
      </c>
      <c r="O2926" t="s">
        <v>3343</v>
      </c>
      <c r="P2926" t="s">
        <v>3343</v>
      </c>
      <c r="Q2926" t="s">
        <v>3346</v>
      </c>
    </row>
    <row r="2927" spans="1:17" x14ac:dyDescent="0.25">
      <c r="A2927" t="s">
        <v>9994</v>
      </c>
      <c r="B2927" t="s">
        <v>9995</v>
      </c>
      <c r="C2927" t="s">
        <v>9996</v>
      </c>
      <c r="D2927" t="s">
        <v>9997</v>
      </c>
      <c r="E2927">
        <v>1702028</v>
      </c>
      <c r="F2927" t="s">
        <v>10115</v>
      </c>
      <c r="G2927" t="s">
        <v>10116</v>
      </c>
      <c r="H2927" t="s">
        <v>10117</v>
      </c>
      <c r="I2927" t="s">
        <v>10118</v>
      </c>
      <c r="J2927" t="s">
        <v>10119</v>
      </c>
      <c r="K2927" t="s">
        <v>110</v>
      </c>
      <c r="L2927" t="s">
        <v>3343</v>
      </c>
      <c r="M2927" t="s">
        <v>4163</v>
      </c>
      <c r="N2927" t="s">
        <v>4497</v>
      </c>
      <c r="O2927" t="s">
        <v>3343</v>
      </c>
      <c r="P2927" t="s">
        <v>3343</v>
      </c>
      <c r="Q2927" t="s">
        <v>3346</v>
      </c>
    </row>
    <row r="2928" spans="1:17" x14ac:dyDescent="0.25">
      <c r="A2928" t="s">
        <v>9994</v>
      </c>
      <c r="B2928" t="s">
        <v>9995</v>
      </c>
      <c r="C2928" t="s">
        <v>9996</v>
      </c>
      <c r="D2928" t="s">
        <v>9997</v>
      </c>
      <c r="E2928">
        <v>1702029</v>
      </c>
      <c r="F2928" t="s">
        <v>10120</v>
      </c>
      <c r="G2928" t="s">
        <v>10121</v>
      </c>
      <c r="H2928" t="s">
        <v>10122</v>
      </c>
      <c r="I2928" t="s">
        <v>10123</v>
      </c>
      <c r="J2928" t="s">
        <v>10120</v>
      </c>
      <c r="K2928" t="s">
        <v>110</v>
      </c>
      <c r="L2928" t="s">
        <v>3343</v>
      </c>
      <c r="M2928" t="s">
        <v>4108</v>
      </c>
      <c r="N2928" t="s">
        <v>4109</v>
      </c>
      <c r="O2928" t="s">
        <v>3346</v>
      </c>
      <c r="P2928" t="s">
        <v>3343</v>
      </c>
      <c r="Q2928" t="s">
        <v>3346</v>
      </c>
    </row>
    <row r="2929" spans="1:17" x14ac:dyDescent="0.25">
      <c r="A2929" t="s">
        <v>9994</v>
      </c>
      <c r="B2929" t="s">
        <v>9995</v>
      </c>
      <c r="C2929" t="s">
        <v>9996</v>
      </c>
      <c r="D2929" t="s">
        <v>9997</v>
      </c>
      <c r="E2929">
        <v>1702030</v>
      </c>
      <c r="F2929" t="s">
        <v>10124</v>
      </c>
      <c r="G2929" t="s">
        <v>10125</v>
      </c>
      <c r="H2929" t="s">
        <v>10126</v>
      </c>
      <c r="I2929" t="s">
        <v>10127</v>
      </c>
      <c r="J2929" t="s">
        <v>10124</v>
      </c>
      <c r="K2929" t="s">
        <v>110</v>
      </c>
      <c r="L2929" t="s">
        <v>3343</v>
      </c>
      <c r="M2929" t="s">
        <v>4108</v>
      </c>
      <c r="N2929" t="s">
        <v>4109</v>
      </c>
      <c r="O2929" t="s">
        <v>3343</v>
      </c>
      <c r="P2929" t="s">
        <v>3343</v>
      </c>
      <c r="Q2929" t="s">
        <v>3346</v>
      </c>
    </row>
    <row r="2930" spans="1:17" x14ac:dyDescent="0.25">
      <c r="A2930" t="s">
        <v>9994</v>
      </c>
      <c r="B2930" t="s">
        <v>9995</v>
      </c>
      <c r="C2930" t="s">
        <v>9996</v>
      </c>
      <c r="D2930" t="s">
        <v>9997</v>
      </c>
      <c r="E2930">
        <v>1702031</v>
      </c>
      <c r="F2930" t="s">
        <v>10128</v>
      </c>
      <c r="G2930" t="s">
        <v>10129</v>
      </c>
      <c r="H2930" t="s">
        <v>10130</v>
      </c>
      <c r="I2930" t="s">
        <v>10131</v>
      </c>
      <c r="J2930" t="s">
        <v>10128</v>
      </c>
      <c r="K2930" t="s">
        <v>110</v>
      </c>
      <c r="L2930" t="s">
        <v>3343</v>
      </c>
      <c r="M2930" t="s">
        <v>4108</v>
      </c>
      <c r="N2930" t="s">
        <v>4109</v>
      </c>
      <c r="O2930" t="s">
        <v>3343</v>
      </c>
      <c r="P2930" t="s">
        <v>3343</v>
      </c>
      <c r="Q2930" t="s">
        <v>3346</v>
      </c>
    </row>
    <row r="2931" spans="1:17" x14ac:dyDescent="0.25">
      <c r="A2931" t="s">
        <v>9994</v>
      </c>
      <c r="B2931" t="s">
        <v>9995</v>
      </c>
      <c r="C2931" t="s">
        <v>9996</v>
      </c>
      <c r="D2931" t="s">
        <v>9997</v>
      </c>
      <c r="E2931">
        <v>1702032</v>
      </c>
      <c r="F2931" t="s">
        <v>10132</v>
      </c>
      <c r="G2931" t="s">
        <v>10133</v>
      </c>
      <c r="H2931" t="s">
        <v>4544</v>
      </c>
      <c r="I2931" t="s">
        <v>10134</v>
      </c>
      <c r="J2931" t="s">
        <v>10135</v>
      </c>
      <c r="K2931" t="s">
        <v>110</v>
      </c>
      <c r="L2931" t="s">
        <v>3343</v>
      </c>
      <c r="M2931" t="s">
        <v>4163</v>
      </c>
      <c r="N2931" t="s">
        <v>4497</v>
      </c>
      <c r="O2931" t="s">
        <v>3343</v>
      </c>
      <c r="P2931" t="s">
        <v>3343</v>
      </c>
      <c r="Q2931" t="s">
        <v>3346</v>
      </c>
    </row>
    <row r="2932" spans="1:17" x14ac:dyDescent="0.25">
      <c r="A2932" t="s">
        <v>9994</v>
      </c>
      <c r="B2932" t="s">
        <v>9995</v>
      </c>
      <c r="C2932" t="s">
        <v>9996</v>
      </c>
      <c r="D2932" t="s">
        <v>9997</v>
      </c>
      <c r="E2932">
        <v>1702033</v>
      </c>
      <c r="F2932" t="s">
        <v>10136</v>
      </c>
      <c r="G2932" t="s">
        <v>10137</v>
      </c>
      <c r="H2932" t="s">
        <v>3498</v>
      </c>
      <c r="I2932" t="s">
        <v>10138</v>
      </c>
      <c r="J2932" t="s">
        <v>10139</v>
      </c>
      <c r="K2932" t="s">
        <v>110</v>
      </c>
      <c r="L2932" t="s">
        <v>3343</v>
      </c>
      <c r="M2932" t="s">
        <v>3477</v>
      </c>
      <c r="N2932" t="s">
        <v>3603</v>
      </c>
      <c r="O2932" t="s">
        <v>3343</v>
      </c>
      <c r="P2932" t="s">
        <v>3343</v>
      </c>
      <c r="Q2932" t="s">
        <v>3346</v>
      </c>
    </row>
    <row r="2933" spans="1:17" x14ac:dyDescent="0.25">
      <c r="A2933" t="s">
        <v>9994</v>
      </c>
      <c r="B2933" t="s">
        <v>9995</v>
      </c>
      <c r="C2933" t="s">
        <v>9996</v>
      </c>
      <c r="D2933" t="s">
        <v>9997</v>
      </c>
      <c r="E2933">
        <v>1702033</v>
      </c>
      <c r="F2933" t="s">
        <v>10136</v>
      </c>
      <c r="G2933" t="s">
        <v>10137</v>
      </c>
      <c r="H2933" t="s">
        <v>3498</v>
      </c>
      <c r="I2933" t="s">
        <v>10140</v>
      </c>
      <c r="J2933" t="s">
        <v>994</v>
      </c>
      <c r="K2933" t="s">
        <v>110</v>
      </c>
      <c r="L2933" t="s">
        <v>3346</v>
      </c>
      <c r="M2933" t="s">
        <v>3477</v>
      </c>
      <c r="N2933" t="s">
        <v>3603</v>
      </c>
      <c r="O2933" t="s">
        <v>3343</v>
      </c>
      <c r="P2933" t="s">
        <v>3343</v>
      </c>
      <c r="Q2933" t="s">
        <v>3346</v>
      </c>
    </row>
    <row r="2934" spans="1:17" x14ac:dyDescent="0.25">
      <c r="A2934" t="s">
        <v>9994</v>
      </c>
      <c r="B2934" t="s">
        <v>9995</v>
      </c>
      <c r="C2934" t="s">
        <v>9996</v>
      </c>
      <c r="D2934" t="s">
        <v>9997</v>
      </c>
      <c r="E2934">
        <v>1702034</v>
      </c>
      <c r="F2934" t="s">
        <v>10141</v>
      </c>
      <c r="G2934" t="s">
        <v>10142</v>
      </c>
      <c r="H2934" t="s">
        <v>10143</v>
      </c>
      <c r="I2934" t="s">
        <v>10144</v>
      </c>
      <c r="J2934" t="s">
        <v>10145</v>
      </c>
      <c r="K2934" t="s">
        <v>2009</v>
      </c>
      <c r="L2934" t="s">
        <v>3343</v>
      </c>
      <c r="M2934" t="s">
        <v>4163</v>
      </c>
      <c r="N2934" t="s">
        <v>4164</v>
      </c>
      <c r="O2934" t="s">
        <v>3343</v>
      </c>
      <c r="P2934" t="s">
        <v>3343</v>
      </c>
      <c r="Q2934" t="s">
        <v>3346</v>
      </c>
    </row>
    <row r="2935" spans="1:17" x14ac:dyDescent="0.25">
      <c r="A2935" t="s">
        <v>9994</v>
      </c>
      <c r="B2935" t="s">
        <v>9995</v>
      </c>
      <c r="C2935" t="s">
        <v>9996</v>
      </c>
      <c r="D2935" t="s">
        <v>9997</v>
      </c>
      <c r="E2935">
        <v>1702035</v>
      </c>
      <c r="F2935" t="s">
        <v>10146</v>
      </c>
      <c r="G2935" t="s">
        <v>10147</v>
      </c>
      <c r="H2935" t="s">
        <v>3394</v>
      </c>
      <c r="I2935" t="s">
        <v>10148</v>
      </c>
      <c r="J2935" t="s">
        <v>200</v>
      </c>
      <c r="K2935" t="s">
        <v>110</v>
      </c>
      <c r="L2935" t="s">
        <v>3343</v>
      </c>
      <c r="M2935" t="s">
        <v>4163</v>
      </c>
      <c r="N2935" t="s">
        <v>4164</v>
      </c>
      <c r="O2935" t="s">
        <v>3343</v>
      </c>
      <c r="P2935" t="s">
        <v>3343</v>
      </c>
      <c r="Q2935" t="s">
        <v>3346</v>
      </c>
    </row>
    <row r="2936" spans="1:17" x14ac:dyDescent="0.25">
      <c r="A2936" t="s">
        <v>9994</v>
      </c>
      <c r="B2936" t="s">
        <v>9995</v>
      </c>
      <c r="C2936" t="s">
        <v>9996</v>
      </c>
      <c r="D2936" t="s">
        <v>9997</v>
      </c>
      <c r="E2936">
        <v>1702036</v>
      </c>
      <c r="F2936" t="s">
        <v>10149</v>
      </c>
      <c r="G2936" t="s">
        <v>10150</v>
      </c>
      <c r="H2936" t="s">
        <v>4160</v>
      </c>
      <c r="I2936" t="s">
        <v>10151</v>
      </c>
      <c r="J2936" t="s">
        <v>10152</v>
      </c>
      <c r="K2936" t="s">
        <v>110</v>
      </c>
      <c r="L2936" t="s">
        <v>3343</v>
      </c>
      <c r="M2936" t="s">
        <v>4163</v>
      </c>
      <c r="N2936" t="s">
        <v>4497</v>
      </c>
      <c r="O2936" t="s">
        <v>3343</v>
      </c>
      <c r="P2936" t="s">
        <v>3343</v>
      </c>
      <c r="Q2936" t="s">
        <v>3346</v>
      </c>
    </row>
    <row r="2937" spans="1:17" x14ac:dyDescent="0.25">
      <c r="A2937" t="s">
        <v>9994</v>
      </c>
      <c r="B2937" t="s">
        <v>9995</v>
      </c>
      <c r="C2937" t="s">
        <v>9996</v>
      </c>
      <c r="D2937" t="s">
        <v>9997</v>
      </c>
      <c r="E2937">
        <v>1702036</v>
      </c>
      <c r="F2937" t="s">
        <v>10149</v>
      </c>
      <c r="G2937" t="s">
        <v>10150</v>
      </c>
      <c r="H2937" t="s">
        <v>4160</v>
      </c>
      <c r="I2937" t="s">
        <v>10153</v>
      </c>
      <c r="J2937" t="s">
        <v>10020</v>
      </c>
      <c r="K2937" t="s">
        <v>110</v>
      </c>
      <c r="L2937" t="s">
        <v>3346</v>
      </c>
      <c r="M2937" t="s">
        <v>4163</v>
      </c>
      <c r="N2937" t="s">
        <v>4497</v>
      </c>
      <c r="O2937" t="s">
        <v>3343</v>
      </c>
      <c r="P2937" t="s">
        <v>3343</v>
      </c>
      <c r="Q2937" t="s">
        <v>3346</v>
      </c>
    </row>
    <row r="2938" spans="1:17" x14ac:dyDescent="0.25">
      <c r="A2938" t="s">
        <v>9994</v>
      </c>
      <c r="B2938" t="s">
        <v>9995</v>
      </c>
      <c r="C2938" t="s">
        <v>9996</v>
      </c>
      <c r="D2938" t="s">
        <v>9997</v>
      </c>
      <c r="E2938">
        <v>1702037</v>
      </c>
      <c r="F2938" t="s">
        <v>10154</v>
      </c>
      <c r="G2938" t="s">
        <v>10155</v>
      </c>
      <c r="H2938" t="s">
        <v>8872</v>
      </c>
      <c r="I2938" t="s">
        <v>10156</v>
      </c>
      <c r="J2938" t="s">
        <v>10157</v>
      </c>
      <c r="K2938" t="s">
        <v>110</v>
      </c>
      <c r="L2938" t="s">
        <v>3343</v>
      </c>
      <c r="M2938" t="s">
        <v>4163</v>
      </c>
      <c r="N2938" t="s">
        <v>4497</v>
      </c>
      <c r="O2938" t="s">
        <v>3343</v>
      </c>
      <c r="P2938" t="s">
        <v>3343</v>
      </c>
      <c r="Q2938" t="s">
        <v>3346</v>
      </c>
    </row>
    <row r="2939" spans="1:17" x14ac:dyDescent="0.25">
      <c r="A2939" t="s">
        <v>9994</v>
      </c>
      <c r="B2939" t="s">
        <v>9995</v>
      </c>
      <c r="C2939" t="s">
        <v>9996</v>
      </c>
      <c r="D2939" t="s">
        <v>9997</v>
      </c>
      <c r="E2939">
        <v>1702037</v>
      </c>
      <c r="F2939" t="s">
        <v>10154</v>
      </c>
      <c r="G2939" t="s">
        <v>10155</v>
      </c>
      <c r="H2939" t="s">
        <v>8872</v>
      </c>
      <c r="I2939" t="s">
        <v>10158</v>
      </c>
      <c r="J2939" t="s">
        <v>200</v>
      </c>
      <c r="K2939" t="s">
        <v>110</v>
      </c>
      <c r="L2939" t="s">
        <v>3346</v>
      </c>
      <c r="M2939" t="s">
        <v>4163</v>
      </c>
      <c r="N2939" t="s">
        <v>4497</v>
      </c>
      <c r="O2939" t="s">
        <v>3343</v>
      </c>
      <c r="P2939" t="s">
        <v>3343</v>
      </c>
      <c r="Q2939" t="s">
        <v>3346</v>
      </c>
    </row>
    <row r="2940" spans="1:17" x14ac:dyDescent="0.25">
      <c r="A2940" t="s">
        <v>9994</v>
      </c>
      <c r="B2940" t="s">
        <v>9995</v>
      </c>
      <c r="C2940" t="s">
        <v>9996</v>
      </c>
      <c r="D2940" t="s">
        <v>9997</v>
      </c>
      <c r="E2940">
        <v>1702037</v>
      </c>
      <c r="F2940" t="s">
        <v>10154</v>
      </c>
      <c r="G2940" t="s">
        <v>10155</v>
      </c>
      <c r="H2940" t="s">
        <v>8872</v>
      </c>
      <c r="I2940" t="s">
        <v>10159</v>
      </c>
      <c r="J2940" t="s">
        <v>10160</v>
      </c>
      <c r="K2940" t="s">
        <v>110</v>
      </c>
      <c r="L2940" t="s">
        <v>3346</v>
      </c>
      <c r="M2940" t="s">
        <v>4163</v>
      </c>
      <c r="N2940" t="s">
        <v>4497</v>
      </c>
      <c r="O2940" t="s">
        <v>3343</v>
      </c>
      <c r="P2940" t="s">
        <v>3343</v>
      </c>
      <c r="Q2940" t="s">
        <v>3346</v>
      </c>
    </row>
    <row r="2941" spans="1:17" x14ac:dyDescent="0.25">
      <c r="A2941" t="s">
        <v>9994</v>
      </c>
      <c r="B2941" t="s">
        <v>9995</v>
      </c>
      <c r="C2941" t="s">
        <v>9996</v>
      </c>
      <c r="D2941" t="s">
        <v>9997</v>
      </c>
      <c r="E2941">
        <v>1702038</v>
      </c>
      <c r="F2941" t="s">
        <v>1686</v>
      </c>
      <c r="G2941" t="s">
        <v>10161</v>
      </c>
      <c r="H2941" t="s">
        <v>10162</v>
      </c>
      <c r="I2941" t="s">
        <v>1687</v>
      </c>
      <c r="J2941" t="s">
        <v>1688</v>
      </c>
      <c r="K2941" t="s">
        <v>110</v>
      </c>
      <c r="L2941" t="s">
        <v>3343</v>
      </c>
      <c r="M2941" t="s">
        <v>4163</v>
      </c>
      <c r="N2941" t="s">
        <v>10163</v>
      </c>
      <c r="O2941" t="s">
        <v>3343</v>
      </c>
      <c r="P2941" t="s">
        <v>3343</v>
      </c>
      <c r="Q2941" t="s">
        <v>3346</v>
      </c>
    </row>
    <row r="2942" spans="1:17" x14ac:dyDescent="0.25">
      <c r="A2942" t="s">
        <v>9994</v>
      </c>
      <c r="B2942" t="s">
        <v>9995</v>
      </c>
      <c r="C2942" t="s">
        <v>9996</v>
      </c>
      <c r="D2942" t="s">
        <v>9997</v>
      </c>
      <c r="E2942">
        <v>1702038</v>
      </c>
      <c r="F2942" t="s">
        <v>1686</v>
      </c>
      <c r="G2942" t="s">
        <v>10161</v>
      </c>
      <c r="H2942" t="s">
        <v>10162</v>
      </c>
      <c r="I2942" t="s">
        <v>10164</v>
      </c>
      <c r="J2942" t="s">
        <v>10165</v>
      </c>
      <c r="K2942" t="s">
        <v>110</v>
      </c>
      <c r="L2942" t="s">
        <v>3346</v>
      </c>
      <c r="M2942" t="s">
        <v>4163</v>
      </c>
      <c r="N2942" t="s">
        <v>10163</v>
      </c>
      <c r="O2942" t="s">
        <v>3343</v>
      </c>
      <c r="P2942" t="s">
        <v>3343</v>
      </c>
      <c r="Q2942" t="s">
        <v>3346</v>
      </c>
    </row>
    <row r="2943" spans="1:17" x14ac:dyDescent="0.25">
      <c r="A2943" t="s">
        <v>9994</v>
      </c>
      <c r="B2943" t="s">
        <v>9995</v>
      </c>
      <c r="C2943" t="s">
        <v>9996</v>
      </c>
      <c r="D2943" t="s">
        <v>9997</v>
      </c>
      <c r="E2943">
        <v>1702038</v>
      </c>
      <c r="F2943" t="s">
        <v>1686</v>
      </c>
      <c r="G2943" t="s">
        <v>10161</v>
      </c>
      <c r="H2943" t="s">
        <v>10162</v>
      </c>
      <c r="I2943" t="s">
        <v>10166</v>
      </c>
      <c r="J2943" t="s">
        <v>10167</v>
      </c>
      <c r="K2943" t="s">
        <v>110</v>
      </c>
      <c r="L2943" t="s">
        <v>3346</v>
      </c>
      <c r="M2943" t="s">
        <v>4163</v>
      </c>
      <c r="N2943" t="s">
        <v>10163</v>
      </c>
      <c r="O2943" t="s">
        <v>3343</v>
      </c>
      <c r="P2943" t="s">
        <v>3343</v>
      </c>
      <c r="Q2943" t="s">
        <v>3346</v>
      </c>
    </row>
    <row r="2944" spans="1:17" x14ac:dyDescent="0.25">
      <c r="A2944" t="s">
        <v>9994</v>
      </c>
      <c r="B2944" t="s">
        <v>9995</v>
      </c>
      <c r="C2944" t="s">
        <v>9996</v>
      </c>
      <c r="D2944" t="s">
        <v>9997</v>
      </c>
      <c r="E2944">
        <v>1702038</v>
      </c>
      <c r="F2944" t="s">
        <v>1686</v>
      </c>
      <c r="G2944" t="s">
        <v>10161</v>
      </c>
      <c r="H2944" t="s">
        <v>10162</v>
      </c>
      <c r="I2944" t="s">
        <v>10168</v>
      </c>
      <c r="J2944" t="s">
        <v>10169</v>
      </c>
      <c r="K2944" t="s">
        <v>110</v>
      </c>
      <c r="L2944" t="s">
        <v>3346</v>
      </c>
      <c r="M2944" t="s">
        <v>4163</v>
      </c>
      <c r="N2944" t="s">
        <v>10163</v>
      </c>
      <c r="O2944" t="s">
        <v>3343</v>
      </c>
      <c r="P2944" t="s">
        <v>3343</v>
      </c>
      <c r="Q2944" t="s">
        <v>3346</v>
      </c>
    </row>
    <row r="2945" spans="1:17" x14ac:dyDescent="0.25">
      <c r="A2945" t="s">
        <v>9994</v>
      </c>
      <c r="B2945" t="s">
        <v>9995</v>
      </c>
      <c r="C2945" t="s">
        <v>9996</v>
      </c>
      <c r="D2945" t="s">
        <v>9997</v>
      </c>
      <c r="E2945">
        <v>1702038</v>
      </c>
      <c r="F2945" t="s">
        <v>1686</v>
      </c>
      <c r="G2945" t="s">
        <v>10161</v>
      </c>
      <c r="H2945" t="s">
        <v>10162</v>
      </c>
      <c r="I2945" t="s">
        <v>10170</v>
      </c>
      <c r="J2945" t="s">
        <v>10171</v>
      </c>
      <c r="K2945" t="s">
        <v>110</v>
      </c>
      <c r="L2945" t="s">
        <v>3346</v>
      </c>
      <c r="M2945" t="s">
        <v>4163</v>
      </c>
      <c r="N2945" t="s">
        <v>10163</v>
      </c>
      <c r="O2945" t="s">
        <v>3343</v>
      </c>
      <c r="P2945" t="s">
        <v>3343</v>
      </c>
      <c r="Q2945" t="s">
        <v>3346</v>
      </c>
    </row>
    <row r="2946" spans="1:17" x14ac:dyDescent="0.25">
      <c r="A2946" t="s">
        <v>9994</v>
      </c>
      <c r="B2946" t="s">
        <v>9995</v>
      </c>
      <c r="C2946" t="s">
        <v>9996</v>
      </c>
      <c r="D2946" t="s">
        <v>9997</v>
      </c>
      <c r="E2946">
        <v>1702038</v>
      </c>
      <c r="F2946" t="s">
        <v>1686</v>
      </c>
      <c r="G2946" t="s">
        <v>10161</v>
      </c>
      <c r="H2946" t="s">
        <v>10162</v>
      </c>
      <c r="I2946" t="s">
        <v>10172</v>
      </c>
      <c r="J2946" t="s">
        <v>10173</v>
      </c>
      <c r="K2946" t="s">
        <v>110</v>
      </c>
      <c r="L2946" t="s">
        <v>3346</v>
      </c>
      <c r="M2946" t="s">
        <v>4163</v>
      </c>
      <c r="N2946" t="s">
        <v>10163</v>
      </c>
      <c r="O2946" t="s">
        <v>3343</v>
      </c>
      <c r="P2946" t="s">
        <v>3343</v>
      </c>
      <c r="Q2946" t="s">
        <v>3346</v>
      </c>
    </row>
    <row r="2947" spans="1:17" x14ac:dyDescent="0.25">
      <c r="A2947" t="s">
        <v>9994</v>
      </c>
      <c r="B2947" t="s">
        <v>9995</v>
      </c>
      <c r="C2947" t="s">
        <v>9996</v>
      </c>
      <c r="D2947" t="s">
        <v>9997</v>
      </c>
      <c r="E2947">
        <v>1702038</v>
      </c>
      <c r="F2947" t="s">
        <v>1686</v>
      </c>
      <c r="G2947" t="s">
        <v>10161</v>
      </c>
      <c r="H2947" t="s">
        <v>10162</v>
      </c>
      <c r="I2947" t="s">
        <v>10174</v>
      </c>
      <c r="J2947" t="s">
        <v>10175</v>
      </c>
      <c r="K2947" t="s">
        <v>110</v>
      </c>
      <c r="L2947" t="s">
        <v>3346</v>
      </c>
      <c r="M2947" t="s">
        <v>4163</v>
      </c>
      <c r="N2947" t="s">
        <v>10163</v>
      </c>
      <c r="O2947" t="s">
        <v>3343</v>
      </c>
      <c r="P2947" t="s">
        <v>3343</v>
      </c>
      <c r="Q2947" t="s">
        <v>3346</v>
      </c>
    </row>
    <row r="2948" spans="1:17" x14ac:dyDescent="0.25">
      <c r="A2948" t="s">
        <v>9994</v>
      </c>
      <c r="B2948" t="s">
        <v>9995</v>
      </c>
      <c r="C2948" t="s">
        <v>9996</v>
      </c>
      <c r="D2948" t="s">
        <v>9997</v>
      </c>
      <c r="E2948">
        <v>1702038</v>
      </c>
      <c r="F2948" t="s">
        <v>1686</v>
      </c>
      <c r="G2948" t="s">
        <v>10161</v>
      </c>
      <c r="H2948" t="s">
        <v>10162</v>
      </c>
      <c r="I2948" t="s">
        <v>10176</v>
      </c>
      <c r="J2948" t="s">
        <v>10177</v>
      </c>
      <c r="K2948" t="s">
        <v>110</v>
      </c>
      <c r="L2948" t="s">
        <v>3346</v>
      </c>
      <c r="M2948" t="s">
        <v>4163</v>
      </c>
      <c r="N2948" t="s">
        <v>10163</v>
      </c>
      <c r="O2948" t="s">
        <v>3343</v>
      </c>
      <c r="P2948" t="s">
        <v>3343</v>
      </c>
      <c r="Q2948" t="s">
        <v>3346</v>
      </c>
    </row>
    <row r="2949" spans="1:17" x14ac:dyDescent="0.25">
      <c r="A2949" t="s">
        <v>9994</v>
      </c>
      <c r="B2949" t="s">
        <v>9995</v>
      </c>
      <c r="C2949" t="s">
        <v>9996</v>
      </c>
      <c r="D2949" t="s">
        <v>9997</v>
      </c>
      <c r="E2949">
        <v>1702038</v>
      </c>
      <c r="F2949" t="s">
        <v>1686</v>
      </c>
      <c r="G2949" t="s">
        <v>10161</v>
      </c>
      <c r="H2949" t="s">
        <v>10162</v>
      </c>
      <c r="I2949" t="s">
        <v>10178</v>
      </c>
      <c r="J2949" t="s">
        <v>10179</v>
      </c>
      <c r="K2949" t="s">
        <v>110</v>
      </c>
      <c r="L2949" t="s">
        <v>3346</v>
      </c>
      <c r="M2949" t="s">
        <v>4163</v>
      </c>
      <c r="N2949" t="s">
        <v>10163</v>
      </c>
      <c r="O2949" t="s">
        <v>3343</v>
      </c>
      <c r="P2949" t="s">
        <v>3343</v>
      </c>
      <c r="Q2949" t="s">
        <v>3346</v>
      </c>
    </row>
    <row r="2950" spans="1:17" x14ac:dyDescent="0.25">
      <c r="A2950" t="s">
        <v>9994</v>
      </c>
      <c r="B2950" t="s">
        <v>9995</v>
      </c>
      <c r="C2950" t="s">
        <v>9996</v>
      </c>
      <c r="D2950" t="s">
        <v>9997</v>
      </c>
      <c r="E2950">
        <v>1702038</v>
      </c>
      <c r="F2950" t="s">
        <v>1686</v>
      </c>
      <c r="G2950" t="s">
        <v>10161</v>
      </c>
      <c r="H2950" t="s">
        <v>10162</v>
      </c>
      <c r="I2950" t="s">
        <v>10180</v>
      </c>
      <c r="J2950" t="s">
        <v>10181</v>
      </c>
      <c r="K2950" t="s">
        <v>110</v>
      </c>
      <c r="L2950" t="s">
        <v>3346</v>
      </c>
      <c r="M2950" t="s">
        <v>4163</v>
      </c>
      <c r="N2950" t="s">
        <v>10163</v>
      </c>
      <c r="O2950" t="s">
        <v>3343</v>
      </c>
      <c r="P2950" t="s">
        <v>3343</v>
      </c>
      <c r="Q2950" t="s">
        <v>3346</v>
      </c>
    </row>
    <row r="2951" spans="1:17" x14ac:dyDescent="0.25">
      <c r="A2951" t="s">
        <v>9994</v>
      </c>
      <c r="B2951" t="s">
        <v>9995</v>
      </c>
      <c r="C2951" t="s">
        <v>9996</v>
      </c>
      <c r="D2951" t="s">
        <v>9997</v>
      </c>
      <c r="E2951">
        <v>1702039</v>
      </c>
      <c r="F2951" t="s">
        <v>10182</v>
      </c>
      <c r="G2951" t="s">
        <v>10183</v>
      </c>
      <c r="H2951" t="s">
        <v>10034</v>
      </c>
      <c r="I2951" t="s">
        <v>10184</v>
      </c>
      <c r="J2951" t="s">
        <v>10185</v>
      </c>
      <c r="K2951" t="s">
        <v>110</v>
      </c>
      <c r="L2951" t="s">
        <v>3343</v>
      </c>
      <c r="M2951" t="s">
        <v>4163</v>
      </c>
      <c r="N2951" t="s">
        <v>10163</v>
      </c>
      <c r="O2951" t="s">
        <v>3343</v>
      </c>
      <c r="P2951" t="s">
        <v>3343</v>
      </c>
      <c r="Q2951" t="s">
        <v>3346</v>
      </c>
    </row>
    <row r="2952" spans="1:17" x14ac:dyDescent="0.25">
      <c r="A2952" t="s">
        <v>9994</v>
      </c>
      <c r="B2952" t="s">
        <v>9995</v>
      </c>
      <c r="C2952" t="s">
        <v>9996</v>
      </c>
      <c r="D2952" t="s">
        <v>9997</v>
      </c>
      <c r="E2952">
        <v>1702039</v>
      </c>
      <c r="F2952" t="s">
        <v>10182</v>
      </c>
      <c r="G2952" t="s">
        <v>10183</v>
      </c>
      <c r="H2952" t="s">
        <v>10034</v>
      </c>
      <c r="I2952" t="s">
        <v>10186</v>
      </c>
      <c r="J2952" t="s">
        <v>10187</v>
      </c>
      <c r="K2952" t="s">
        <v>110</v>
      </c>
      <c r="L2952" t="s">
        <v>3346</v>
      </c>
      <c r="M2952" t="s">
        <v>4163</v>
      </c>
      <c r="N2952" t="s">
        <v>10163</v>
      </c>
      <c r="O2952" t="s">
        <v>3343</v>
      </c>
      <c r="P2952" t="s">
        <v>3343</v>
      </c>
      <c r="Q2952" t="s">
        <v>3346</v>
      </c>
    </row>
    <row r="2953" spans="1:17" x14ac:dyDescent="0.25">
      <c r="A2953" t="s">
        <v>9994</v>
      </c>
      <c r="B2953" t="s">
        <v>9995</v>
      </c>
      <c r="C2953" t="s">
        <v>9996</v>
      </c>
      <c r="D2953" t="s">
        <v>9997</v>
      </c>
      <c r="E2953">
        <v>1702040</v>
      </c>
      <c r="F2953" t="s">
        <v>10188</v>
      </c>
      <c r="G2953" t="s">
        <v>10189</v>
      </c>
      <c r="H2953" t="s">
        <v>10034</v>
      </c>
      <c r="I2953" t="s">
        <v>10190</v>
      </c>
      <c r="J2953" t="s">
        <v>10191</v>
      </c>
      <c r="K2953" t="s">
        <v>110</v>
      </c>
      <c r="L2953" t="s">
        <v>3343</v>
      </c>
      <c r="M2953" t="s">
        <v>4163</v>
      </c>
      <c r="N2953" t="s">
        <v>4497</v>
      </c>
      <c r="O2953" t="s">
        <v>3343</v>
      </c>
      <c r="P2953" t="s">
        <v>3343</v>
      </c>
      <c r="Q2953" t="s">
        <v>3346</v>
      </c>
    </row>
    <row r="2954" spans="1:17" x14ac:dyDescent="0.25">
      <c r="A2954" t="s">
        <v>9994</v>
      </c>
      <c r="B2954" t="s">
        <v>9995</v>
      </c>
      <c r="C2954" t="s">
        <v>9996</v>
      </c>
      <c r="D2954" t="s">
        <v>9997</v>
      </c>
      <c r="E2954">
        <v>1702041</v>
      </c>
      <c r="F2954" t="s">
        <v>875</v>
      </c>
      <c r="G2954" t="s">
        <v>10192</v>
      </c>
      <c r="H2954" t="s">
        <v>3350</v>
      </c>
      <c r="I2954" t="s">
        <v>10193</v>
      </c>
      <c r="J2954" t="s">
        <v>2496</v>
      </c>
      <c r="K2954" t="s">
        <v>110</v>
      </c>
      <c r="L2954" t="s">
        <v>3343</v>
      </c>
      <c r="M2954" t="s">
        <v>3344</v>
      </c>
      <c r="N2954" t="s">
        <v>3345</v>
      </c>
      <c r="O2954" t="s">
        <v>3343</v>
      </c>
      <c r="P2954" t="s">
        <v>3343</v>
      </c>
      <c r="Q2954" t="s">
        <v>3346</v>
      </c>
    </row>
    <row r="2955" spans="1:17" x14ac:dyDescent="0.25">
      <c r="A2955" t="s">
        <v>9994</v>
      </c>
      <c r="B2955" t="s">
        <v>9995</v>
      </c>
      <c r="C2955" t="s">
        <v>9996</v>
      </c>
      <c r="D2955" t="s">
        <v>9997</v>
      </c>
      <c r="E2955">
        <v>1702042</v>
      </c>
      <c r="F2955" t="s">
        <v>600</v>
      </c>
      <c r="G2955" t="s">
        <v>3500</v>
      </c>
      <c r="H2955" t="s">
        <v>3498</v>
      </c>
      <c r="I2955" t="s">
        <v>10194</v>
      </c>
      <c r="J2955" t="s">
        <v>1579</v>
      </c>
      <c r="K2955" t="s">
        <v>110</v>
      </c>
      <c r="L2955" t="s">
        <v>3343</v>
      </c>
      <c r="M2955" t="s">
        <v>3477</v>
      </c>
      <c r="N2955" t="s">
        <v>3603</v>
      </c>
      <c r="O2955" t="s">
        <v>3343</v>
      </c>
      <c r="P2955" t="s">
        <v>3343</v>
      </c>
      <c r="Q2955" t="s">
        <v>3346</v>
      </c>
    </row>
    <row r="2956" spans="1:17" x14ac:dyDescent="0.25">
      <c r="A2956" t="s">
        <v>9994</v>
      </c>
      <c r="B2956" t="s">
        <v>9995</v>
      </c>
      <c r="C2956" t="s">
        <v>9996</v>
      </c>
      <c r="D2956" t="s">
        <v>9997</v>
      </c>
      <c r="E2956">
        <v>1702043</v>
      </c>
      <c r="F2956" t="s">
        <v>10195</v>
      </c>
      <c r="G2956" t="s">
        <v>10196</v>
      </c>
      <c r="H2956" t="s">
        <v>6374</v>
      </c>
      <c r="I2956" t="s">
        <v>10197</v>
      </c>
      <c r="J2956" t="s">
        <v>10198</v>
      </c>
      <c r="K2956" t="s">
        <v>110</v>
      </c>
      <c r="L2956" t="s">
        <v>3343</v>
      </c>
      <c r="M2956" t="s">
        <v>3397</v>
      </c>
      <c r="N2956" t="s">
        <v>5920</v>
      </c>
      <c r="O2956" t="s">
        <v>3346</v>
      </c>
      <c r="P2956" t="s">
        <v>3343</v>
      </c>
      <c r="Q2956" t="s">
        <v>3346</v>
      </c>
    </row>
    <row r="2957" spans="1:17" x14ac:dyDescent="0.25">
      <c r="A2957" t="s">
        <v>9994</v>
      </c>
      <c r="B2957" t="s">
        <v>9995</v>
      </c>
      <c r="C2957" t="s">
        <v>9996</v>
      </c>
      <c r="D2957" t="s">
        <v>9997</v>
      </c>
      <c r="E2957">
        <v>1702044</v>
      </c>
      <c r="F2957" t="s">
        <v>10199</v>
      </c>
      <c r="G2957" t="s">
        <v>10200</v>
      </c>
      <c r="H2957" t="s">
        <v>10029</v>
      </c>
      <c r="I2957" t="s">
        <v>10201</v>
      </c>
      <c r="J2957" t="s">
        <v>10202</v>
      </c>
      <c r="K2957" t="s">
        <v>110</v>
      </c>
      <c r="L2957" t="s">
        <v>3343</v>
      </c>
      <c r="M2957" t="s">
        <v>3397</v>
      </c>
      <c r="N2957" t="s">
        <v>5920</v>
      </c>
      <c r="O2957" t="s">
        <v>3343</v>
      </c>
      <c r="P2957" t="s">
        <v>3343</v>
      </c>
      <c r="Q2957" t="s">
        <v>3346</v>
      </c>
    </row>
    <row r="2958" spans="1:17" x14ac:dyDescent="0.25">
      <c r="A2958" t="s">
        <v>9994</v>
      </c>
      <c r="B2958" t="s">
        <v>9995</v>
      </c>
      <c r="C2958" t="s">
        <v>9996</v>
      </c>
      <c r="D2958" t="s">
        <v>9997</v>
      </c>
      <c r="E2958">
        <v>1702045</v>
      </c>
      <c r="F2958" t="s">
        <v>128</v>
      </c>
      <c r="G2958" t="s">
        <v>4583</v>
      </c>
      <c r="H2958" t="s">
        <v>3701</v>
      </c>
      <c r="I2958" t="s">
        <v>10203</v>
      </c>
      <c r="J2958" t="s">
        <v>935</v>
      </c>
      <c r="K2958" t="s">
        <v>110</v>
      </c>
      <c r="L2958" t="s">
        <v>3343</v>
      </c>
      <c r="M2958" t="s">
        <v>4213</v>
      </c>
      <c r="N2958" t="s">
        <v>10093</v>
      </c>
      <c r="O2958" t="s">
        <v>3346</v>
      </c>
      <c r="P2958" t="s">
        <v>3346</v>
      </c>
      <c r="Q2958" t="s">
        <v>3346</v>
      </c>
    </row>
    <row r="2959" spans="1:17" x14ac:dyDescent="0.25">
      <c r="A2959" t="s">
        <v>9994</v>
      </c>
      <c r="B2959" t="s">
        <v>9995</v>
      </c>
      <c r="C2959" t="s">
        <v>9996</v>
      </c>
      <c r="D2959" t="s">
        <v>9997</v>
      </c>
      <c r="E2959">
        <v>1702046</v>
      </c>
      <c r="F2959" t="s">
        <v>10204</v>
      </c>
      <c r="G2959" t="s">
        <v>10205</v>
      </c>
      <c r="H2959" t="s">
        <v>4947</v>
      </c>
      <c r="I2959" t="s">
        <v>10206</v>
      </c>
      <c r="J2959" t="s">
        <v>10207</v>
      </c>
      <c r="K2959" t="s">
        <v>110</v>
      </c>
      <c r="L2959" t="s">
        <v>3343</v>
      </c>
      <c r="M2959" t="s">
        <v>4213</v>
      </c>
      <c r="N2959" t="s">
        <v>10093</v>
      </c>
      <c r="O2959" t="s">
        <v>3346</v>
      </c>
      <c r="P2959" t="s">
        <v>3346</v>
      </c>
      <c r="Q2959" t="s">
        <v>3346</v>
      </c>
    </row>
    <row r="2960" spans="1:17" x14ac:dyDescent="0.25">
      <c r="A2960" t="s">
        <v>9994</v>
      </c>
      <c r="B2960" t="s">
        <v>9995</v>
      </c>
      <c r="C2960" t="s">
        <v>9996</v>
      </c>
      <c r="D2960" t="s">
        <v>9997</v>
      </c>
      <c r="E2960">
        <v>1702046</v>
      </c>
      <c r="F2960" t="s">
        <v>10204</v>
      </c>
      <c r="G2960" t="s">
        <v>10205</v>
      </c>
      <c r="H2960" t="s">
        <v>4947</v>
      </c>
      <c r="I2960" t="s">
        <v>10208</v>
      </c>
      <c r="J2960" t="s">
        <v>4947</v>
      </c>
      <c r="K2960" t="s">
        <v>110</v>
      </c>
      <c r="L2960" t="s">
        <v>3346</v>
      </c>
      <c r="M2960" t="s">
        <v>4213</v>
      </c>
      <c r="N2960" t="s">
        <v>10093</v>
      </c>
      <c r="O2960" t="s">
        <v>3346</v>
      </c>
      <c r="P2960" t="s">
        <v>3346</v>
      </c>
      <c r="Q2960" t="s">
        <v>3346</v>
      </c>
    </row>
    <row r="2961" spans="1:17" x14ac:dyDescent="0.25">
      <c r="A2961" t="s">
        <v>9994</v>
      </c>
      <c r="B2961" t="s">
        <v>9995</v>
      </c>
      <c r="C2961" t="s">
        <v>9996</v>
      </c>
      <c r="D2961" t="s">
        <v>9997</v>
      </c>
      <c r="E2961">
        <v>1702047</v>
      </c>
      <c r="F2961" t="s">
        <v>10209</v>
      </c>
      <c r="G2961" t="s">
        <v>10210</v>
      </c>
      <c r="H2961" t="s">
        <v>4947</v>
      </c>
      <c r="I2961" t="s">
        <v>10211</v>
      </c>
      <c r="J2961" t="s">
        <v>4947</v>
      </c>
      <c r="K2961" t="s">
        <v>110</v>
      </c>
      <c r="L2961" t="s">
        <v>3343</v>
      </c>
      <c r="M2961" t="s">
        <v>4213</v>
      </c>
      <c r="N2961" t="s">
        <v>10093</v>
      </c>
      <c r="O2961" t="s">
        <v>3346</v>
      </c>
      <c r="P2961" t="s">
        <v>3346</v>
      </c>
      <c r="Q2961" t="s">
        <v>3346</v>
      </c>
    </row>
    <row r="2962" spans="1:17" x14ac:dyDescent="0.25">
      <c r="A2962" t="s">
        <v>9994</v>
      </c>
      <c r="B2962" t="s">
        <v>9995</v>
      </c>
      <c r="C2962" t="s">
        <v>9996</v>
      </c>
      <c r="D2962" t="s">
        <v>9997</v>
      </c>
      <c r="E2962">
        <v>1702047</v>
      </c>
      <c r="F2962" t="s">
        <v>10209</v>
      </c>
      <c r="G2962" t="s">
        <v>10210</v>
      </c>
      <c r="H2962" t="s">
        <v>4947</v>
      </c>
      <c r="I2962" t="s">
        <v>10212</v>
      </c>
      <c r="J2962" t="s">
        <v>3618</v>
      </c>
      <c r="K2962" t="s">
        <v>110</v>
      </c>
      <c r="L2962" t="s">
        <v>3346</v>
      </c>
      <c r="M2962" t="s">
        <v>4213</v>
      </c>
      <c r="N2962" t="s">
        <v>10093</v>
      </c>
      <c r="O2962" t="s">
        <v>3346</v>
      </c>
      <c r="P2962" t="s">
        <v>3346</v>
      </c>
      <c r="Q2962" t="s">
        <v>3346</v>
      </c>
    </row>
    <row r="2963" spans="1:17" x14ac:dyDescent="0.25">
      <c r="A2963" t="s">
        <v>9994</v>
      </c>
      <c r="B2963" t="s">
        <v>9995</v>
      </c>
      <c r="C2963" t="s">
        <v>9996</v>
      </c>
      <c r="D2963" t="s">
        <v>9997</v>
      </c>
      <c r="E2963">
        <v>1702048</v>
      </c>
      <c r="F2963" t="s">
        <v>156</v>
      </c>
      <c r="G2963" t="s">
        <v>3393</v>
      </c>
      <c r="H2963" t="s">
        <v>3394</v>
      </c>
      <c r="I2963" t="s">
        <v>10213</v>
      </c>
      <c r="J2963" t="s">
        <v>3396</v>
      </c>
      <c r="K2963" t="s">
        <v>110</v>
      </c>
      <c r="L2963" t="s">
        <v>3343</v>
      </c>
      <c r="M2963" t="s">
        <v>4213</v>
      </c>
      <c r="N2963" t="s">
        <v>10093</v>
      </c>
      <c r="O2963" t="s">
        <v>3346</v>
      </c>
      <c r="P2963" t="s">
        <v>3346</v>
      </c>
      <c r="Q2963" t="s">
        <v>3346</v>
      </c>
    </row>
    <row r="2964" spans="1:17" x14ac:dyDescent="0.25">
      <c r="A2964" t="s">
        <v>9994</v>
      </c>
      <c r="B2964" t="s">
        <v>9995</v>
      </c>
      <c r="C2964" t="s">
        <v>9996</v>
      </c>
      <c r="D2964" t="s">
        <v>9997</v>
      </c>
      <c r="E2964">
        <v>1702049</v>
      </c>
      <c r="F2964" t="s">
        <v>10214</v>
      </c>
      <c r="G2964" t="s">
        <v>10215</v>
      </c>
      <c r="H2964" t="s">
        <v>10034</v>
      </c>
      <c r="I2964" t="s">
        <v>10216</v>
      </c>
      <c r="J2964" t="s">
        <v>10217</v>
      </c>
      <c r="K2964" t="s">
        <v>110</v>
      </c>
      <c r="L2964" t="s">
        <v>3343</v>
      </c>
      <c r="M2964" t="s">
        <v>4213</v>
      </c>
      <c r="N2964" t="s">
        <v>10218</v>
      </c>
      <c r="O2964" t="s">
        <v>3346</v>
      </c>
      <c r="P2964" t="s">
        <v>3346</v>
      </c>
      <c r="Q2964" t="s">
        <v>3346</v>
      </c>
    </row>
    <row r="2965" spans="1:17" x14ac:dyDescent="0.25">
      <c r="A2965" t="s">
        <v>9994</v>
      </c>
      <c r="B2965" t="s">
        <v>9995</v>
      </c>
      <c r="C2965" t="s">
        <v>9996</v>
      </c>
      <c r="D2965" t="s">
        <v>9997</v>
      </c>
      <c r="E2965">
        <v>1702049</v>
      </c>
      <c r="F2965" t="s">
        <v>10214</v>
      </c>
      <c r="G2965" t="s">
        <v>10215</v>
      </c>
      <c r="H2965" t="s">
        <v>10034</v>
      </c>
      <c r="I2965" t="s">
        <v>10219</v>
      </c>
      <c r="J2965" t="s">
        <v>10220</v>
      </c>
      <c r="K2965" t="s">
        <v>110</v>
      </c>
      <c r="L2965" t="s">
        <v>3346</v>
      </c>
      <c r="M2965" t="s">
        <v>4213</v>
      </c>
      <c r="N2965" t="s">
        <v>10218</v>
      </c>
      <c r="O2965" t="s">
        <v>3346</v>
      </c>
      <c r="P2965" t="s">
        <v>3346</v>
      </c>
      <c r="Q2965" t="s">
        <v>3346</v>
      </c>
    </row>
    <row r="2966" spans="1:17" x14ac:dyDescent="0.25">
      <c r="A2966" t="s">
        <v>9994</v>
      </c>
      <c r="B2966" t="s">
        <v>9995</v>
      </c>
      <c r="C2966" t="s">
        <v>9996</v>
      </c>
      <c r="D2966" t="s">
        <v>9997</v>
      </c>
      <c r="E2966">
        <v>1702049</v>
      </c>
      <c r="F2966" t="s">
        <v>10214</v>
      </c>
      <c r="G2966" t="s">
        <v>10215</v>
      </c>
      <c r="H2966" t="s">
        <v>10034</v>
      </c>
      <c r="I2966" t="s">
        <v>10221</v>
      </c>
      <c r="J2966" t="s">
        <v>10222</v>
      </c>
      <c r="K2966" t="s">
        <v>110</v>
      </c>
      <c r="L2966" t="s">
        <v>3346</v>
      </c>
      <c r="M2966" t="s">
        <v>4213</v>
      </c>
      <c r="N2966" t="s">
        <v>10218</v>
      </c>
      <c r="O2966" t="s">
        <v>3346</v>
      </c>
      <c r="P2966" t="s">
        <v>3346</v>
      </c>
      <c r="Q2966" t="s">
        <v>3346</v>
      </c>
    </row>
    <row r="2967" spans="1:17" x14ac:dyDescent="0.25">
      <c r="A2967" t="s">
        <v>9994</v>
      </c>
      <c r="B2967" t="s">
        <v>9995</v>
      </c>
      <c r="C2967" t="s">
        <v>9996</v>
      </c>
      <c r="D2967" t="s">
        <v>9997</v>
      </c>
      <c r="E2967">
        <v>1702049</v>
      </c>
      <c r="F2967" t="s">
        <v>10214</v>
      </c>
      <c r="G2967" t="s">
        <v>10215</v>
      </c>
      <c r="H2967" t="s">
        <v>10034</v>
      </c>
      <c r="I2967" t="s">
        <v>10223</v>
      </c>
      <c r="J2967" t="s">
        <v>10224</v>
      </c>
      <c r="K2967" t="s">
        <v>110</v>
      </c>
      <c r="L2967" t="s">
        <v>3346</v>
      </c>
      <c r="M2967" t="s">
        <v>4213</v>
      </c>
      <c r="N2967" t="s">
        <v>10218</v>
      </c>
      <c r="O2967" t="s">
        <v>3346</v>
      </c>
      <c r="P2967" t="s">
        <v>3346</v>
      </c>
      <c r="Q2967" t="s">
        <v>3346</v>
      </c>
    </row>
    <row r="2968" spans="1:17" x14ac:dyDescent="0.25">
      <c r="A2968" t="s">
        <v>9994</v>
      </c>
      <c r="B2968" t="s">
        <v>9995</v>
      </c>
      <c r="C2968" t="s">
        <v>1668</v>
      </c>
      <c r="D2968" t="s">
        <v>10225</v>
      </c>
      <c r="E2968">
        <v>1703001</v>
      </c>
      <c r="F2968" t="s">
        <v>102</v>
      </c>
      <c r="G2968" t="s">
        <v>3349</v>
      </c>
      <c r="H2968" t="s">
        <v>3350</v>
      </c>
      <c r="I2968" t="s">
        <v>10226</v>
      </c>
      <c r="J2968" t="s">
        <v>864</v>
      </c>
      <c r="K2968" t="s">
        <v>110</v>
      </c>
      <c r="L2968" t="s">
        <v>3343</v>
      </c>
      <c r="M2968" t="s">
        <v>4163</v>
      </c>
      <c r="N2968" t="s">
        <v>4497</v>
      </c>
      <c r="O2968" t="s">
        <v>3343</v>
      </c>
      <c r="P2968" t="s">
        <v>3343</v>
      </c>
      <c r="Q2968" t="s">
        <v>3346</v>
      </c>
    </row>
    <row r="2969" spans="1:17" x14ac:dyDescent="0.25">
      <c r="A2969" t="s">
        <v>9994</v>
      </c>
      <c r="B2969" t="s">
        <v>9995</v>
      </c>
      <c r="C2969" t="s">
        <v>1668</v>
      </c>
      <c r="D2969" t="s">
        <v>10225</v>
      </c>
      <c r="E2969">
        <v>1703001</v>
      </c>
      <c r="F2969" t="s">
        <v>102</v>
      </c>
      <c r="G2969" t="s">
        <v>3349</v>
      </c>
      <c r="H2969" t="s">
        <v>3350</v>
      </c>
      <c r="I2969" t="s">
        <v>10227</v>
      </c>
      <c r="J2969" t="s">
        <v>10228</v>
      </c>
      <c r="K2969" t="s">
        <v>110</v>
      </c>
      <c r="L2969" t="s">
        <v>3346</v>
      </c>
      <c r="M2969" t="s">
        <v>4163</v>
      </c>
      <c r="N2969" t="s">
        <v>4497</v>
      </c>
      <c r="O2969" t="s">
        <v>3343</v>
      </c>
      <c r="P2969" t="s">
        <v>3343</v>
      </c>
      <c r="Q2969" t="s">
        <v>3346</v>
      </c>
    </row>
    <row r="2970" spans="1:17" x14ac:dyDescent="0.25">
      <c r="A2970" t="s">
        <v>9994</v>
      </c>
      <c r="B2970" t="s">
        <v>9995</v>
      </c>
      <c r="C2970" t="s">
        <v>1668</v>
      </c>
      <c r="D2970" t="s">
        <v>10225</v>
      </c>
      <c r="E2970">
        <v>1703001</v>
      </c>
      <c r="F2970" t="s">
        <v>102</v>
      </c>
      <c r="G2970" t="s">
        <v>3349</v>
      </c>
      <c r="H2970" t="s">
        <v>3350</v>
      </c>
      <c r="I2970" t="s">
        <v>10229</v>
      </c>
      <c r="J2970" t="s">
        <v>10230</v>
      </c>
      <c r="K2970" t="s">
        <v>110</v>
      </c>
      <c r="L2970" t="s">
        <v>3346</v>
      </c>
      <c r="M2970" t="s">
        <v>4163</v>
      </c>
      <c r="N2970" t="s">
        <v>4497</v>
      </c>
      <c r="O2970" t="s">
        <v>3343</v>
      </c>
      <c r="P2970" t="s">
        <v>3343</v>
      </c>
      <c r="Q2970" t="s">
        <v>3346</v>
      </c>
    </row>
    <row r="2971" spans="1:17" x14ac:dyDescent="0.25">
      <c r="A2971" t="s">
        <v>9994</v>
      </c>
      <c r="B2971" t="s">
        <v>9995</v>
      </c>
      <c r="C2971" t="s">
        <v>1668</v>
      </c>
      <c r="D2971" t="s">
        <v>10225</v>
      </c>
      <c r="E2971">
        <v>1703001</v>
      </c>
      <c r="F2971" t="s">
        <v>102</v>
      </c>
      <c r="G2971" t="s">
        <v>3349</v>
      </c>
      <c r="H2971" t="s">
        <v>3350</v>
      </c>
      <c r="I2971" t="s">
        <v>10231</v>
      </c>
      <c r="J2971" t="s">
        <v>10232</v>
      </c>
      <c r="K2971" t="s">
        <v>110</v>
      </c>
      <c r="L2971" t="s">
        <v>3346</v>
      </c>
      <c r="M2971" t="s">
        <v>4163</v>
      </c>
      <c r="N2971" t="s">
        <v>4497</v>
      </c>
      <c r="O2971" t="s">
        <v>3343</v>
      </c>
      <c r="P2971" t="s">
        <v>3343</v>
      </c>
      <c r="Q2971" t="s">
        <v>3346</v>
      </c>
    </row>
    <row r="2972" spans="1:17" x14ac:dyDescent="0.25">
      <c r="A2972" t="s">
        <v>9994</v>
      </c>
      <c r="B2972" t="s">
        <v>9995</v>
      </c>
      <c r="C2972" t="s">
        <v>1668</v>
      </c>
      <c r="D2972" t="s">
        <v>10225</v>
      </c>
      <c r="E2972">
        <v>1703001</v>
      </c>
      <c r="F2972" t="s">
        <v>102</v>
      </c>
      <c r="G2972" t="s">
        <v>3349</v>
      </c>
      <c r="H2972" t="s">
        <v>3350</v>
      </c>
      <c r="I2972" t="s">
        <v>10233</v>
      </c>
      <c r="J2972" t="s">
        <v>10234</v>
      </c>
      <c r="K2972" t="s">
        <v>110</v>
      </c>
      <c r="L2972" t="s">
        <v>3346</v>
      </c>
      <c r="M2972" t="s">
        <v>4163</v>
      </c>
      <c r="N2972" t="s">
        <v>4497</v>
      </c>
      <c r="O2972" t="s">
        <v>3343</v>
      </c>
      <c r="P2972" t="s">
        <v>3343</v>
      </c>
      <c r="Q2972" t="s">
        <v>3346</v>
      </c>
    </row>
    <row r="2973" spans="1:17" x14ac:dyDescent="0.25">
      <c r="A2973" t="s">
        <v>9994</v>
      </c>
      <c r="B2973" t="s">
        <v>9995</v>
      </c>
      <c r="C2973" t="s">
        <v>1668</v>
      </c>
      <c r="D2973" t="s">
        <v>10225</v>
      </c>
      <c r="E2973">
        <v>1703001</v>
      </c>
      <c r="F2973" t="s">
        <v>102</v>
      </c>
      <c r="G2973" t="s">
        <v>3349</v>
      </c>
      <c r="H2973" t="s">
        <v>3350</v>
      </c>
      <c r="I2973" t="s">
        <v>10235</v>
      </c>
      <c r="J2973" t="s">
        <v>10236</v>
      </c>
      <c r="K2973" t="s">
        <v>110</v>
      </c>
      <c r="L2973" t="s">
        <v>3346</v>
      </c>
      <c r="M2973" t="s">
        <v>4163</v>
      </c>
      <c r="N2973" t="s">
        <v>4497</v>
      </c>
      <c r="O2973" t="s">
        <v>3343</v>
      </c>
      <c r="P2973" t="s">
        <v>3343</v>
      </c>
      <c r="Q2973" t="s">
        <v>3346</v>
      </c>
    </row>
    <row r="2974" spans="1:17" x14ac:dyDescent="0.25">
      <c r="A2974" t="s">
        <v>9994</v>
      </c>
      <c r="B2974" t="s">
        <v>9995</v>
      </c>
      <c r="C2974" t="s">
        <v>1668</v>
      </c>
      <c r="D2974" t="s">
        <v>10225</v>
      </c>
      <c r="E2974">
        <v>1703001</v>
      </c>
      <c r="F2974" t="s">
        <v>102</v>
      </c>
      <c r="G2974" t="s">
        <v>3349</v>
      </c>
      <c r="H2974" t="s">
        <v>3350</v>
      </c>
      <c r="I2974" t="s">
        <v>10237</v>
      </c>
      <c r="J2974" t="s">
        <v>10238</v>
      </c>
      <c r="K2974" t="s">
        <v>110</v>
      </c>
      <c r="L2974" t="s">
        <v>3346</v>
      </c>
      <c r="M2974" t="s">
        <v>4163</v>
      </c>
      <c r="N2974" t="s">
        <v>4497</v>
      </c>
      <c r="O2974" t="s">
        <v>3343</v>
      </c>
      <c r="P2974" t="s">
        <v>3343</v>
      </c>
      <c r="Q2974" t="s">
        <v>3346</v>
      </c>
    </row>
    <row r="2975" spans="1:17" x14ac:dyDescent="0.25">
      <c r="A2975" t="s">
        <v>9994</v>
      </c>
      <c r="B2975" t="s">
        <v>9995</v>
      </c>
      <c r="C2975" t="s">
        <v>1668</v>
      </c>
      <c r="D2975" t="s">
        <v>10225</v>
      </c>
      <c r="E2975">
        <v>1703001</v>
      </c>
      <c r="F2975" t="s">
        <v>102</v>
      </c>
      <c r="G2975" t="s">
        <v>3349</v>
      </c>
      <c r="H2975" t="s">
        <v>3350</v>
      </c>
      <c r="I2975" t="s">
        <v>10239</v>
      </c>
      <c r="J2975" t="s">
        <v>10240</v>
      </c>
      <c r="K2975" t="s">
        <v>110</v>
      </c>
      <c r="L2975" t="s">
        <v>3346</v>
      </c>
      <c r="M2975" t="s">
        <v>4163</v>
      </c>
      <c r="N2975" t="s">
        <v>4497</v>
      </c>
      <c r="O2975" t="s">
        <v>3343</v>
      </c>
      <c r="P2975" t="s">
        <v>3343</v>
      </c>
      <c r="Q2975" t="s">
        <v>3346</v>
      </c>
    </row>
    <row r="2976" spans="1:17" x14ac:dyDescent="0.25">
      <c r="A2976" t="s">
        <v>9994</v>
      </c>
      <c r="B2976" t="s">
        <v>9995</v>
      </c>
      <c r="C2976" t="s">
        <v>1668</v>
      </c>
      <c r="D2976" t="s">
        <v>10225</v>
      </c>
      <c r="E2976">
        <v>1703001</v>
      </c>
      <c r="F2976" t="s">
        <v>102</v>
      </c>
      <c r="G2976" t="s">
        <v>3349</v>
      </c>
      <c r="H2976" t="s">
        <v>3350</v>
      </c>
      <c r="I2976" t="s">
        <v>10241</v>
      </c>
      <c r="J2976" t="s">
        <v>10242</v>
      </c>
      <c r="K2976" t="s">
        <v>110</v>
      </c>
      <c r="L2976" t="s">
        <v>3346</v>
      </c>
      <c r="M2976" t="s">
        <v>4163</v>
      </c>
      <c r="N2976" t="s">
        <v>4497</v>
      </c>
      <c r="O2976" t="s">
        <v>3343</v>
      </c>
      <c r="P2976" t="s">
        <v>3343</v>
      </c>
      <c r="Q2976" t="s">
        <v>3346</v>
      </c>
    </row>
    <row r="2977" spans="1:17" x14ac:dyDescent="0.25">
      <c r="A2977" t="s">
        <v>9994</v>
      </c>
      <c r="B2977" t="s">
        <v>9995</v>
      </c>
      <c r="C2977" t="s">
        <v>1668</v>
      </c>
      <c r="D2977" t="s">
        <v>10225</v>
      </c>
      <c r="E2977">
        <v>1703002</v>
      </c>
      <c r="F2977" t="s">
        <v>867</v>
      </c>
      <c r="G2977" t="s">
        <v>6518</v>
      </c>
      <c r="H2977" t="s">
        <v>3350</v>
      </c>
      <c r="I2977" t="s">
        <v>10243</v>
      </c>
      <c r="J2977" t="s">
        <v>10244</v>
      </c>
      <c r="K2977" t="s">
        <v>110</v>
      </c>
      <c r="L2977" t="s">
        <v>3343</v>
      </c>
      <c r="M2977" t="s">
        <v>4163</v>
      </c>
      <c r="N2977" t="s">
        <v>4497</v>
      </c>
      <c r="O2977" t="s">
        <v>3343</v>
      </c>
      <c r="P2977" t="s">
        <v>3343</v>
      </c>
      <c r="Q2977" t="s">
        <v>3346</v>
      </c>
    </row>
    <row r="2978" spans="1:17" x14ac:dyDescent="0.25">
      <c r="A2978" t="s">
        <v>9994</v>
      </c>
      <c r="B2978" t="s">
        <v>9995</v>
      </c>
      <c r="C2978" t="s">
        <v>1668</v>
      </c>
      <c r="D2978" t="s">
        <v>10225</v>
      </c>
      <c r="E2978">
        <v>1703002</v>
      </c>
      <c r="F2978" t="s">
        <v>867</v>
      </c>
      <c r="G2978" t="s">
        <v>6518</v>
      </c>
      <c r="H2978" t="s">
        <v>3350</v>
      </c>
      <c r="I2978" t="s">
        <v>10245</v>
      </c>
      <c r="J2978" t="s">
        <v>10246</v>
      </c>
      <c r="K2978" t="s">
        <v>110</v>
      </c>
      <c r="L2978" t="s">
        <v>3346</v>
      </c>
      <c r="M2978" t="s">
        <v>4163</v>
      </c>
      <c r="N2978" t="s">
        <v>4497</v>
      </c>
      <c r="O2978" t="s">
        <v>3343</v>
      </c>
      <c r="P2978" t="s">
        <v>3343</v>
      </c>
      <c r="Q2978" t="s">
        <v>3346</v>
      </c>
    </row>
    <row r="2979" spans="1:17" x14ac:dyDescent="0.25">
      <c r="A2979" t="s">
        <v>9994</v>
      </c>
      <c r="B2979" t="s">
        <v>9995</v>
      </c>
      <c r="C2979" t="s">
        <v>1668</v>
      </c>
      <c r="D2979" t="s">
        <v>10225</v>
      </c>
      <c r="E2979">
        <v>1703002</v>
      </c>
      <c r="F2979" t="s">
        <v>867</v>
      </c>
      <c r="G2979" t="s">
        <v>6518</v>
      </c>
      <c r="H2979" t="s">
        <v>3350</v>
      </c>
      <c r="I2979" t="s">
        <v>10247</v>
      </c>
      <c r="J2979" t="s">
        <v>10248</v>
      </c>
      <c r="K2979" t="s">
        <v>110</v>
      </c>
      <c r="L2979" t="s">
        <v>3346</v>
      </c>
      <c r="M2979" t="s">
        <v>4163</v>
      </c>
      <c r="N2979" t="s">
        <v>4497</v>
      </c>
      <c r="O2979" t="s">
        <v>3343</v>
      </c>
      <c r="P2979" t="s">
        <v>3343</v>
      </c>
      <c r="Q2979" t="s">
        <v>3346</v>
      </c>
    </row>
    <row r="2980" spans="1:17" x14ac:dyDescent="0.25">
      <c r="A2980" t="s">
        <v>9994</v>
      </c>
      <c r="B2980" t="s">
        <v>9995</v>
      </c>
      <c r="C2980" t="s">
        <v>1668</v>
      </c>
      <c r="D2980" t="s">
        <v>10225</v>
      </c>
      <c r="E2980">
        <v>1703003</v>
      </c>
      <c r="F2980" t="s">
        <v>10249</v>
      </c>
      <c r="G2980" t="s">
        <v>10250</v>
      </c>
      <c r="H2980" t="s">
        <v>3405</v>
      </c>
      <c r="I2980" t="s">
        <v>10251</v>
      </c>
      <c r="J2980" t="s">
        <v>994</v>
      </c>
      <c r="K2980" t="s">
        <v>110</v>
      </c>
      <c r="L2980" t="s">
        <v>3343</v>
      </c>
      <c r="M2980" t="s">
        <v>3477</v>
      </c>
      <c r="N2980" t="s">
        <v>3603</v>
      </c>
      <c r="O2980" t="s">
        <v>3346</v>
      </c>
      <c r="P2980" t="s">
        <v>3343</v>
      </c>
      <c r="Q2980" t="s">
        <v>3346</v>
      </c>
    </row>
    <row r="2981" spans="1:17" x14ac:dyDescent="0.25">
      <c r="A2981" t="s">
        <v>9994</v>
      </c>
      <c r="B2981" t="s">
        <v>9995</v>
      </c>
      <c r="C2981" t="s">
        <v>1668</v>
      </c>
      <c r="D2981" t="s">
        <v>10225</v>
      </c>
      <c r="E2981">
        <v>1703003</v>
      </c>
      <c r="F2981" t="s">
        <v>10249</v>
      </c>
      <c r="G2981" t="s">
        <v>10250</v>
      </c>
      <c r="H2981" t="s">
        <v>3405</v>
      </c>
      <c r="I2981" t="s">
        <v>10252</v>
      </c>
      <c r="J2981" t="s">
        <v>10253</v>
      </c>
      <c r="K2981" t="s">
        <v>110</v>
      </c>
      <c r="L2981" t="s">
        <v>3346</v>
      </c>
      <c r="M2981" t="s">
        <v>3477</v>
      </c>
      <c r="N2981" t="s">
        <v>3603</v>
      </c>
      <c r="O2981" t="s">
        <v>3346</v>
      </c>
      <c r="P2981" t="s">
        <v>3343</v>
      </c>
      <c r="Q2981" t="s">
        <v>3346</v>
      </c>
    </row>
    <row r="2982" spans="1:17" x14ac:dyDescent="0.25">
      <c r="A2982" t="s">
        <v>9994</v>
      </c>
      <c r="B2982" t="s">
        <v>9995</v>
      </c>
      <c r="C2982" t="s">
        <v>1668</v>
      </c>
      <c r="D2982" t="s">
        <v>10225</v>
      </c>
      <c r="E2982">
        <v>1703003</v>
      </c>
      <c r="F2982" t="s">
        <v>10249</v>
      </c>
      <c r="G2982" t="s">
        <v>10250</v>
      </c>
      <c r="H2982" t="s">
        <v>3405</v>
      </c>
      <c r="I2982" t="s">
        <v>10254</v>
      </c>
      <c r="J2982" t="s">
        <v>10255</v>
      </c>
      <c r="K2982" t="s">
        <v>38</v>
      </c>
      <c r="L2982" t="s">
        <v>3346</v>
      </c>
      <c r="M2982" t="s">
        <v>3477</v>
      </c>
      <c r="N2982" t="s">
        <v>3603</v>
      </c>
      <c r="O2982" t="s">
        <v>3346</v>
      </c>
      <c r="P2982" t="s">
        <v>3343</v>
      </c>
      <c r="Q2982" t="s">
        <v>3346</v>
      </c>
    </row>
    <row r="2983" spans="1:17" x14ac:dyDescent="0.25">
      <c r="A2983" t="s">
        <v>9994</v>
      </c>
      <c r="B2983" t="s">
        <v>9995</v>
      </c>
      <c r="C2983" t="s">
        <v>1668</v>
      </c>
      <c r="D2983" t="s">
        <v>10225</v>
      </c>
      <c r="E2983">
        <v>1703003</v>
      </c>
      <c r="F2983" t="s">
        <v>10249</v>
      </c>
      <c r="G2983" t="s">
        <v>10250</v>
      </c>
      <c r="H2983" t="s">
        <v>3405</v>
      </c>
      <c r="I2983" t="s">
        <v>10256</v>
      </c>
      <c r="J2983" t="s">
        <v>10257</v>
      </c>
      <c r="K2983" t="s">
        <v>38</v>
      </c>
      <c r="L2983" t="s">
        <v>3346</v>
      </c>
      <c r="M2983" t="s">
        <v>3477</v>
      </c>
      <c r="N2983" t="s">
        <v>3603</v>
      </c>
      <c r="O2983" t="s">
        <v>3346</v>
      </c>
      <c r="P2983" t="s">
        <v>3343</v>
      </c>
      <c r="Q2983" t="s">
        <v>3346</v>
      </c>
    </row>
    <row r="2984" spans="1:17" x14ac:dyDescent="0.25">
      <c r="A2984" t="s">
        <v>9994</v>
      </c>
      <c r="B2984" t="s">
        <v>9995</v>
      </c>
      <c r="C2984" t="s">
        <v>1668</v>
      </c>
      <c r="D2984" t="s">
        <v>10225</v>
      </c>
      <c r="E2984">
        <v>1703003</v>
      </c>
      <c r="F2984" t="s">
        <v>10249</v>
      </c>
      <c r="G2984" t="s">
        <v>10250</v>
      </c>
      <c r="H2984" t="s">
        <v>3405</v>
      </c>
      <c r="I2984" t="s">
        <v>10258</v>
      </c>
      <c r="J2984" t="s">
        <v>3389</v>
      </c>
      <c r="K2984" t="s">
        <v>110</v>
      </c>
      <c r="L2984" t="s">
        <v>3346</v>
      </c>
      <c r="M2984" t="s">
        <v>3477</v>
      </c>
      <c r="N2984" t="s">
        <v>3603</v>
      </c>
      <c r="O2984" t="s">
        <v>3346</v>
      </c>
      <c r="P2984" t="s">
        <v>3343</v>
      </c>
      <c r="Q2984" t="s">
        <v>3346</v>
      </c>
    </row>
    <row r="2985" spans="1:17" x14ac:dyDescent="0.25">
      <c r="A2985" t="s">
        <v>9994</v>
      </c>
      <c r="B2985" t="s">
        <v>9995</v>
      </c>
      <c r="C2985" t="s">
        <v>1668</v>
      </c>
      <c r="D2985" t="s">
        <v>10225</v>
      </c>
      <c r="E2985">
        <v>1703003</v>
      </c>
      <c r="F2985" t="s">
        <v>10249</v>
      </c>
      <c r="G2985" t="s">
        <v>10250</v>
      </c>
      <c r="H2985" t="s">
        <v>3405</v>
      </c>
      <c r="I2985" t="s">
        <v>10259</v>
      </c>
      <c r="J2985" t="s">
        <v>10260</v>
      </c>
      <c r="K2985" t="s">
        <v>110</v>
      </c>
      <c r="L2985" t="s">
        <v>3346</v>
      </c>
      <c r="M2985" t="s">
        <v>3477</v>
      </c>
      <c r="N2985" t="s">
        <v>3603</v>
      </c>
      <c r="O2985" t="s">
        <v>3346</v>
      </c>
      <c r="P2985" t="s">
        <v>3343</v>
      </c>
      <c r="Q2985" t="s">
        <v>3346</v>
      </c>
    </row>
    <row r="2986" spans="1:17" x14ac:dyDescent="0.25">
      <c r="A2986" t="s">
        <v>9994</v>
      </c>
      <c r="B2986" t="s">
        <v>9995</v>
      </c>
      <c r="C2986" t="s">
        <v>1668</v>
      </c>
      <c r="D2986" t="s">
        <v>10225</v>
      </c>
      <c r="E2986">
        <v>1703003</v>
      </c>
      <c r="F2986" t="s">
        <v>10249</v>
      </c>
      <c r="G2986" t="s">
        <v>10250</v>
      </c>
      <c r="H2986" t="s">
        <v>3405</v>
      </c>
      <c r="I2986" t="s">
        <v>10261</v>
      </c>
      <c r="J2986" t="s">
        <v>10262</v>
      </c>
      <c r="K2986" t="s">
        <v>110</v>
      </c>
      <c r="L2986" t="s">
        <v>3346</v>
      </c>
      <c r="M2986" t="s">
        <v>3477</v>
      </c>
      <c r="N2986" t="s">
        <v>3603</v>
      </c>
      <c r="O2986" t="s">
        <v>3346</v>
      </c>
      <c r="P2986" t="s">
        <v>3343</v>
      </c>
      <c r="Q2986" t="s">
        <v>3346</v>
      </c>
    </row>
    <row r="2987" spans="1:17" x14ac:dyDescent="0.25">
      <c r="A2987" t="s">
        <v>9994</v>
      </c>
      <c r="B2987" t="s">
        <v>9995</v>
      </c>
      <c r="C2987" t="s">
        <v>1668</v>
      </c>
      <c r="D2987" t="s">
        <v>10225</v>
      </c>
      <c r="E2987">
        <v>1703004</v>
      </c>
      <c r="F2987" t="s">
        <v>10263</v>
      </c>
      <c r="H2987" t="s">
        <v>3586</v>
      </c>
      <c r="I2987" t="s">
        <v>10264</v>
      </c>
      <c r="J2987" t="s">
        <v>10265</v>
      </c>
      <c r="K2987" t="s">
        <v>110</v>
      </c>
      <c r="L2987" t="s">
        <v>3343</v>
      </c>
      <c r="M2987" t="s">
        <v>4163</v>
      </c>
      <c r="N2987" t="s">
        <v>4497</v>
      </c>
      <c r="O2987" t="s">
        <v>3346</v>
      </c>
      <c r="P2987" t="s">
        <v>3343</v>
      </c>
      <c r="Q2987" t="s">
        <v>3346</v>
      </c>
    </row>
    <row r="2988" spans="1:17" x14ac:dyDescent="0.25">
      <c r="A2988" t="s">
        <v>9994</v>
      </c>
      <c r="B2988" t="s">
        <v>9995</v>
      </c>
      <c r="C2988" t="s">
        <v>1668</v>
      </c>
      <c r="D2988" t="s">
        <v>10225</v>
      </c>
      <c r="E2988">
        <v>1703005</v>
      </c>
      <c r="F2988" t="s">
        <v>10266</v>
      </c>
      <c r="G2988" t="s">
        <v>10267</v>
      </c>
      <c r="H2988" t="s">
        <v>3586</v>
      </c>
      <c r="I2988" t="s">
        <v>10268</v>
      </c>
      <c r="J2988" t="s">
        <v>10269</v>
      </c>
      <c r="K2988" t="s">
        <v>110</v>
      </c>
      <c r="L2988" t="s">
        <v>3343</v>
      </c>
      <c r="M2988" t="s">
        <v>4163</v>
      </c>
      <c r="N2988" t="s">
        <v>4497</v>
      </c>
      <c r="O2988" t="s">
        <v>3346</v>
      </c>
      <c r="P2988" t="s">
        <v>3343</v>
      </c>
      <c r="Q2988" t="s">
        <v>3346</v>
      </c>
    </row>
    <row r="2989" spans="1:17" x14ac:dyDescent="0.25">
      <c r="A2989" t="s">
        <v>9994</v>
      </c>
      <c r="B2989" t="s">
        <v>9995</v>
      </c>
      <c r="C2989" t="s">
        <v>1668</v>
      </c>
      <c r="D2989" t="s">
        <v>10225</v>
      </c>
      <c r="E2989">
        <v>1703006</v>
      </c>
      <c r="F2989" t="s">
        <v>1679</v>
      </c>
      <c r="H2989" t="s">
        <v>10034</v>
      </c>
      <c r="I2989" t="s">
        <v>1680</v>
      </c>
      <c r="J2989" t="s">
        <v>1681</v>
      </c>
      <c r="K2989" t="s">
        <v>110</v>
      </c>
      <c r="L2989" t="s">
        <v>3343</v>
      </c>
      <c r="M2989" t="s">
        <v>4163</v>
      </c>
      <c r="N2989" t="s">
        <v>4497</v>
      </c>
      <c r="O2989" t="s">
        <v>3343</v>
      </c>
      <c r="P2989" t="s">
        <v>3343</v>
      </c>
      <c r="Q2989" t="s">
        <v>3346</v>
      </c>
    </row>
    <row r="2990" spans="1:17" x14ac:dyDescent="0.25">
      <c r="A2990" t="s">
        <v>9994</v>
      </c>
      <c r="B2990" t="s">
        <v>9995</v>
      </c>
      <c r="C2990" t="s">
        <v>1668</v>
      </c>
      <c r="D2990" t="s">
        <v>10225</v>
      </c>
      <c r="E2990">
        <v>1703006</v>
      </c>
      <c r="F2990" t="s">
        <v>1679</v>
      </c>
      <c r="H2990" t="s">
        <v>10034</v>
      </c>
      <c r="I2990" t="s">
        <v>10270</v>
      </c>
      <c r="J2990" t="s">
        <v>10271</v>
      </c>
      <c r="K2990" t="s">
        <v>110</v>
      </c>
      <c r="L2990" t="s">
        <v>3346</v>
      </c>
      <c r="M2990" t="s">
        <v>4163</v>
      </c>
      <c r="N2990" t="s">
        <v>4497</v>
      </c>
      <c r="O2990" t="s">
        <v>3343</v>
      </c>
      <c r="P2990" t="s">
        <v>3343</v>
      </c>
      <c r="Q2990" t="s">
        <v>3346</v>
      </c>
    </row>
    <row r="2991" spans="1:17" x14ac:dyDescent="0.25">
      <c r="A2991" t="s">
        <v>9994</v>
      </c>
      <c r="B2991" t="s">
        <v>9995</v>
      </c>
      <c r="C2991" t="s">
        <v>1668</v>
      </c>
      <c r="D2991" t="s">
        <v>10225</v>
      </c>
      <c r="E2991">
        <v>1703009</v>
      </c>
      <c r="F2991" t="s">
        <v>1657</v>
      </c>
      <c r="G2991" t="s">
        <v>10272</v>
      </c>
      <c r="H2991" t="s">
        <v>10273</v>
      </c>
      <c r="I2991" t="s">
        <v>1658</v>
      </c>
      <c r="J2991" t="s">
        <v>10274</v>
      </c>
      <c r="K2991" t="s">
        <v>110</v>
      </c>
      <c r="L2991" t="s">
        <v>3343</v>
      </c>
      <c r="M2991" t="s">
        <v>3748</v>
      </c>
      <c r="N2991" t="s">
        <v>4014</v>
      </c>
      <c r="O2991" t="s">
        <v>3343</v>
      </c>
      <c r="P2991" t="s">
        <v>3343</v>
      </c>
      <c r="Q2991" t="s">
        <v>3346</v>
      </c>
    </row>
    <row r="2992" spans="1:17" x14ac:dyDescent="0.25">
      <c r="A2992" t="s">
        <v>9994</v>
      </c>
      <c r="B2992" t="s">
        <v>9995</v>
      </c>
      <c r="C2992" t="s">
        <v>1668</v>
      </c>
      <c r="D2992" t="s">
        <v>10225</v>
      </c>
      <c r="E2992">
        <v>1703009</v>
      </c>
      <c r="F2992" t="s">
        <v>1657</v>
      </c>
      <c r="G2992" t="s">
        <v>10272</v>
      </c>
      <c r="H2992" t="s">
        <v>10273</v>
      </c>
      <c r="I2992" t="s">
        <v>10275</v>
      </c>
      <c r="J2992" t="s">
        <v>10276</v>
      </c>
      <c r="K2992" t="s">
        <v>2009</v>
      </c>
      <c r="L2992" t="s">
        <v>3346</v>
      </c>
      <c r="M2992" t="s">
        <v>3748</v>
      </c>
      <c r="N2992" t="s">
        <v>4014</v>
      </c>
      <c r="O2992" t="s">
        <v>3343</v>
      </c>
      <c r="P2992" t="s">
        <v>3343</v>
      </c>
      <c r="Q2992" t="s">
        <v>3346</v>
      </c>
    </row>
    <row r="2993" spans="1:17" x14ac:dyDescent="0.25">
      <c r="A2993" t="s">
        <v>9994</v>
      </c>
      <c r="B2993" t="s">
        <v>9995</v>
      </c>
      <c r="C2993" t="s">
        <v>1668</v>
      </c>
      <c r="D2993" t="s">
        <v>10225</v>
      </c>
      <c r="E2993">
        <v>1703009</v>
      </c>
      <c r="F2993" t="s">
        <v>1657</v>
      </c>
      <c r="G2993" t="s">
        <v>10272</v>
      </c>
      <c r="H2993" t="s">
        <v>10273</v>
      </c>
      <c r="I2993" t="s">
        <v>10277</v>
      </c>
      <c r="J2993" t="s">
        <v>10278</v>
      </c>
      <c r="K2993" t="s">
        <v>110</v>
      </c>
      <c r="L2993" t="s">
        <v>3346</v>
      </c>
      <c r="M2993" t="s">
        <v>3748</v>
      </c>
      <c r="N2993" t="s">
        <v>4014</v>
      </c>
      <c r="O2993" t="s">
        <v>3343</v>
      </c>
      <c r="P2993" t="s">
        <v>3343</v>
      </c>
      <c r="Q2993" t="s">
        <v>3346</v>
      </c>
    </row>
    <row r="2994" spans="1:17" x14ac:dyDescent="0.25">
      <c r="A2994" t="s">
        <v>9994</v>
      </c>
      <c r="B2994" t="s">
        <v>9995</v>
      </c>
      <c r="C2994" t="s">
        <v>1668</v>
      </c>
      <c r="D2994" t="s">
        <v>10225</v>
      </c>
      <c r="E2994">
        <v>1703009</v>
      </c>
      <c r="F2994" t="s">
        <v>1657</v>
      </c>
      <c r="G2994" t="s">
        <v>10272</v>
      </c>
      <c r="H2994" t="s">
        <v>10273</v>
      </c>
      <c r="I2994" t="s">
        <v>10279</v>
      </c>
      <c r="J2994" t="s">
        <v>10280</v>
      </c>
      <c r="K2994" t="s">
        <v>110</v>
      </c>
      <c r="L2994" t="s">
        <v>3346</v>
      </c>
      <c r="M2994" t="s">
        <v>3748</v>
      </c>
      <c r="N2994" t="s">
        <v>4014</v>
      </c>
      <c r="O2994" t="s">
        <v>3343</v>
      </c>
      <c r="P2994" t="s">
        <v>3343</v>
      </c>
      <c r="Q2994" t="s">
        <v>3346</v>
      </c>
    </row>
    <row r="2995" spans="1:17" x14ac:dyDescent="0.25">
      <c r="A2995" t="s">
        <v>9994</v>
      </c>
      <c r="B2995" t="s">
        <v>9995</v>
      </c>
      <c r="C2995" t="s">
        <v>1668</v>
      </c>
      <c r="D2995" t="s">
        <v>10225</v>
      </c>
      <c r="E2995">
        <v>1703009</v>
      </c>
      <c r="F2995" t="s">
        <v>1657</v>
      </c>
      <c r="G2995" t="s">
        <v>10272</v>
      </c>
      <c r="H2995" t="s">
        <v>10273</v>
      </c>
      <c r="I2995" t="s">
        <v>10281</v>
      </c>
      <c r="J2995" t="s">
        <v>10282</v>
      </c>
      <c r="K2995" t="s">
        <v>38</v>
      </c>
      <c r="L2995" t="s">
        <v>3346</v>
      </c>
      <c r="M2995" t="s">
        <v>3748</v>
      </c>
      <c r="N2995" t="s">
        <v>4014</v>
      </c>
      <c r="O2995" t="s">
        <v>3343</v>
      </c>
      <c r="P2995" t="s">
        <v>3343</v>
      </c>
      <c r="Q2995" t="s">
        <v>3346</v>
      </c>
    </row>
    <row r="2996" spans="1:17" x14ac:dyDescent="0.25">
      <c r="A2996" t="s">
        <v>9994</v>
      </c>
      <c r="B2996" t="s">
        <v>9995</v>
      </c>
      <c r="C2996" t="s">
        <v>1668</v>
      </c>
      <c r="D2996" t="s">
        <v>10225</v>
      </c>
      <c r="E2996">
        <v>1703009</v>
      </c>
      <c r="F2996" t="s">
        <v>1657</v>
      </c>
      <c r="G2996" t="s">
        <v>10272</v>
      </c>
      <c r="H2996" t="s">
        <v>10273</v>
      </c>
      <c r="I2996" t="s">
        <v>10283</v>
      </c>
      <c r="J2996" t="s">
        <v>10284</v>
      </c>
      <c r="K2996" t="s">
        <v>110</v>
      </c>
      <c r="L2996" t="s">
        <v>3346</v>
      </c>
      <c r="M2996" t="s">
        <v>3748</v>
      </c>
      <c r="N2996" t="s">
        <v>4014</v>
      </c>
      <c r="O2996" t="s">
        <v>3343</v>
      </c>
      <c r="P2996" t="s">
        <v>3343</v>
      </c>
      <c r="Q2996" t="s">
        <v>3346</v>
      </c>
    </row>
    <row r="2997" spans="1:17" x14ac:dyDescent="0.25">
      <c r="A2997" t="s">
        <v>9994</v>
      </c>
      <c r="B2997" t="s">
        <v>9995</v>
      </c>
      <c r="C2997" t="s">
        <v>1668</v>
      </c>
      <c r="D2997" t="s">
        <v>10225</v>
      </c>
      <c r="E2997">
        <v>1703009</v>
      </c>
      <c r="F2997" t="s">
        <v>1657</v>
      </c>
      <c r="G2997" t="s">
        <v>10272</v>
      </c>
      <c r="H2997" t="s">
        <v>10273</v>
      </c>
      <c r="I2997" t="s">
        <v>10285</v>
      </c>
      <c r="J2997" t="s">
        <v>10286</v>
      </c>
      <c r="K2997" t="s">
        <v>110</v>
      </c>
      <c r="L2997" t="s">
        <v>3346</v>
      </c>
      <c r="M2997" t="s">
        <v>3748</v>
      </c>
      <c r="N2997" t="s">
        <v>4014</v>
      </c>
      <c r="O2997" t="s">
        <v>3343</v>
      </c>
      <c r="P2997" t="s">
        <v>3343</v>
      </c>
      <c r="Q2997" t="s">
        <v>3346</v>
      </c>
    </row>
    <row r="2998" spans="1:17" x14ac:dyDescent="0.25">
      <c r="A2998" t="s">
        <v>9994</v>
      </c>
      <c r="B2998" t="s">
        <v>9995</v>
      </c>
      <c r="C2998" t="s">
        <v>1668</v>
      </c>
      <c r="D2998" t="s">
        <v>10225</v>
      </c>
      <c r="E2998">
        <v>1703010</v>
      </c>
      <c r="F2998" t="s">
        <v>1674</v>
      </c>
      <c r="G2998" t="s">
        <v>10287</v>
      </c>
      <c r="H2998" t="s">
        <v>4404</v>
      </c>
      <c r="I2998" t="s">
        <v>1675</v>
      </c>
      <c r="J2998" t="s">
        <v>1676</v>
      </c>
      <c r="K2998" t="s">
        <v>110</v>
      </c>
      <c r="L2998" t="s">
        <v>3343</v>
      </c>
      <c r="M2998" t="s">
        <v>3344</v>
      </c>
      <c r="N2998" t="s">
        <v>3360</v>
      </c>
      <c r="O2998" t="s">
        <v>3343</v>
      </c>
      <c r="P2998" t="s">
        <v>3343</v>
      </c>
      <c r="Q2998" t="s">
        <v>3346</v>
      </c>
    </row>
    <row r="2999" spans="1:17" x14ac:dyDescent="0.25">
      <c r="A2999" t="s">
        <v>9994</v>
      </c>
      <c r="B2999" t="s">
        <v>9995</v>
      </c>
      <c r="C2999" t="s">
        <v>1668</v>
      </c>
      <c r="D2999" t="s">
        <v>10225</v>
      </c>
      <c r="E2999">
        <v>1703011</v>
      </c>
      <c r="F2999" t="s">
        <v>8400</v>
      </c>
      <c r="G2999" t="s">
        <v>10288</v>
      </c>
      <c r="H2999" t="s">
        <v>3350</v>
      </c>
      <c r="I2999" t="s">
        <v>10289</v>
      </c>
      <c r="J2999" t="s">
        <v>5812</v>
      </c>
      <c r="K2999" t="s">
        <v>110</v>
      </c>
      <c r="L2999" t="s">
        <v>3343</v>
      </c>
      <c r="M2999" t="s">
        <v>4163</v>
      </c>
      <c r="N2999" t="s">
        <v>4497</v>
      </c>
      <c r="O2999" t="s">
        <v>3343</v>
      </c>
      <c r="P2999" t="s">
        <v>3343</v>
      </c>
      <c r="Q2999" t="s">
        <v>3346</v>
      </c>
    </row>
    <row r="3000" spans="1:17" x14ac:dyDescent="0.25">
      <c r="A3000" t="s">
        <v>9994</v>
      </c>
      <c r="B3000" t="s">
        <v>9995</v>
      </c>
      <c r="C3000" t="s">
        <v>1668</v>
      </c>
      <c r="D3000" t="s">
        <v>10225</v>
      </c>
      <c r="E3000">
        <v>1703011</v>
      </c>
      <c r="F3000" t="s">
        <v>8400</v>
      </c>
      <c r="G3000" t="s">
        <v>10288</v>
      </c>
      <c r="H3000" t="s">
        <v>3350</v>
      </c>
      <c r="I3000" t="s">
        <v>10290</v>
      </c>
      <c r="J3000" t="s">
        <v>10291</v>
      </c>
      <c r="K3000" t="s">
        <v>38</v>
      </c>
      <c r="L3000" t="s">
        <v>3346</v>
      </c>
      <c r="M3000" t="s">
        <v>4163</v>
      </c>
      <c r="N3000" t="s">
        <v>4497</v>
      </c>
      <c r="O3000" t="s">
        <v>3343</v>
      </c>
      <c r="P3000" t="s">
        <v>3343</v>
      </c>
      <c r="Q3000" t="s">
        <v>3346</v>
      </c>
    </row>
    <row r="3001" spans="1:17" x14ac:dyDescent="0.25">
      <c r="A3001" t="s">
        <v>9994</v>
      </c>
      <c r="B3001" t="s">
        <v>9995</v>
      </c>
      <c r="C3001" t="s">
        <v>1668</v>
      </c>
      <c r="D3001" t="s">
        <v>10225</v>
      </c>
      <c r="E3001">
        <v>1703012</v>
      </c>
      <c r="F3001" t="s">
        <v>10292</v>
      </c>
      <c r="G3001" t="s">
        <v>10293</v>
      </c>
      <c r="H3001" t="s">
        <v>3394</v>
      </c>
      <c r="I3001" t="s">
        <v>10294</v>
      </c>
      <c r="J3001" t="s">
        <v>200</v>
      </c>
      <c r="K3001" t="s">
        <v>110</v>
      </c>
      <c r="L3001" t="s">
        <v>3343</v>
      </c>
      <c r="M3001" t="s">
        <v>4163</v>
      </c>
      <c r="N3001" t="s">
        <v>4497</v>
      </c>
      <c r="O3001" t="s">
        <v>3343</v>
      </c>
      <c r="P3001" t="s">
        <v>3343</v>
      </c>
      <c r="Q3001" t="s">
        <v>3346</v>
      </c>
    </row>
    <row r="3002" spans="1:17" x14ac:dyDescent="0.25">
      <c r="A3002" t="s">
        <v>9994</v>
      </c>
      <c r="B3002" t="s">
        <v>9995</v>
      </c>
      <c r="C3002" t="s">
        <v>1668</v>
      </c>
      <c r="D3002" t="s">
        <v>10225</v>
      </c>
      <c r="E3002">
        <v>1703013</v>
      </c>
      <c r="F3002" t="s">
        <v>10295</v>
      </c>
      <c r="G3002" t="s">
        <v>10296</v>
      </c>
      <c r="H3002" t="s">
        <v>3394</v>
      </c>
      <c r="I3002" t="s">
        <v>10297</v>
      </c>
      <c r="J3002" t="s">
        <v>543</v>
      </c>
      <c r="K3002" t="s">
        <v>110</v>
      </c>
      <c r="L3002" t="s">
        <v>3343</v>
      </c>
      <c r="M3002" t="s">
        <v>3748</v>
      </c>
      <c r="N3002" t="s">
        <v>4014</v>
      </c>
      <c r="O3002" t="s">
        <v>3343</v>
      </c>
      <c r="P3002" t="s">
        <v>3343</v>
      </c>
      <c r="Q3002" t="s">
        <v>3346</v>
      </c>
    </row>
    <row r="3003" spans="1:17" x14ac:dyDescent="0.25">
      <c r="A3003" t="s">
        <v>9994</v>
      </c>
      <c r="B3003" t="s">
        <v>9995</v>
      </c>
      <c r="C3003" t="s">
        <v>1668</v>
      </c>
      <c r="D3003" t="s">
        <v>10225</v>
      </c>
      <c r="E3003">
        <v>1703014</v>
      </c>
      <c r="F3003" t="s">
        <v>156</v>
      </c>
      <c r="G3003" t="s">
        <v>3393</v>
      </c>
      <c r="H3003" t="s">
        <v>3394</v>
      </c>
      <c r="I3003" t="s">
        <v>10298</v>
      </c>
      <c r="J3003" t="s">
        <v>3396</v>
      </c>
      <c r="K3003" t="s">
        <v>110</v>
      </c>
      <c r="L3003" t="s">
        <v>3343</v>
      </c>
      <c r="M3003" t="s">
        <v>4213</v>
      </c>
      <c r="N3003" t="s">
        <v>10093</v>
      </c>
      <c r="O3003" t="s">
        <v>3346</v>
      </c>
      <c r="P3003" t="s">
        <v>3346</v>
      </c>
      <c r="Q3003" t="s">
        <v>3346</v>
      </c>
    </row>
    <row r="3004" spans="1:17" x14ac:dyDescent="0.25">
      <c r="A3004" t="s">
        <v>9994</v>
      </c>
      <c r="B3004" t="s">
        <v>9995</v>
      </c>
      <c r="C3004" t="s">
        <v>1668</v>
      </c>
      <c r="D3004" t="s">
        <v>10225</v>
      </c>
      <c r="E3004">
        <v>1703015</v>
      </c>
      <c r="F3004" t="s">
        <v>10299</v>
      </c>
      <c r="G3004" t="s">
        <v>10300</v>
      </c>
      <c r="H3004" t="s">
        <v>10034</v>
      </c>
      <c r="I3004" t="s">
        <v>10301</v>
      </c>
      <c r="J3004" t="s">
        <v>10302</v>
      </c>
      <c r="K3004" t="s">
        <v>110</v>
      </c>
      <c r="L3004" t="s">
        <v>3343</v>
      </c>
      <c r="M3004" t="s">
        <v>3570</v>
      </c>
      <c r="N3004" t="s">
        <v>7929</v>
      </c>
      <c r="O3004" t="s">
        <v>3346</v>
      </c>
      <c r="P3004" t="s">
        <v>3346</v>
      </c>
      <c r="Q3004" t="s">
        <v>3346</v>
      </c>
    </row>
    <row r="3005" spans="1:17" x14ac:dyDescent="0.25">
      <c r="A3005" t="s">
        <v>9994</v>
      </c>
      <c r="B3005" t="s">
        <v>9995</v>
      </c>
      <c r="C3005" t="s">
        <v>10303</v>
      </c>
      <c r="D3005" t="s">
        <v>10304</v>
      </c>
      <c r="E3005">
        <v>1704001</v>
      </c>
      <c r="F3005" t="s">
        <v>10305</v>
      </c>
      <c r="G3005" t="s">
        <v>10306</v>
      </c>
      <c r="H3005" t="s">
        <v>5696</v>
      </c>
      <c r="I3005" t="s">
        <v>10307</v>
      </c>
      <c r="J3005" t="s">
        <v>10308</v>
      </c>
      <c r="K3005" t="s">
        <v>110</v>
      </c>
      <c r="L3005" t="s">
        <v>3343</v>
      </c>
      <c r="M3005" t="s">
        <v>3477</v>
      </c>
      <c r="N3005" t="s">
        <v>3603</v>
      </c>
      <c r="O3005" t="s">
        <v>3343</v>
      </c>
      <c r="P3005" t="s">
        <v>3343</v>
      </c>
      <c r="Q3005" t="s">
        <v>3346</v>
      </c>
    </row>
    <row r="3006" spans="1:17" x14ac:dyDescent="0.25">
      <c r="A3006" t="s">
        <v>9994</v>
      </c>
      <c r="B3006" t="s">
        <v>9995</v>
      </c>
      <c r="C3006" t="s">
        <v>10303</v>
      </c>
      <c r="D3006" t="s">
        <v>10304</v>
      </c>
      <c r="E3006">
        <v>1704001</v>
      </c>
      <c r="F3006" t="s">
        <v>10305</v>
      </c>
      <c r="G3006" t="s">
        <v>10306</v>
      </c>
      <c r="H3006" t="s">
        <v>5696</v>
      </c>
      <c r="I3006" t="s">
        <v>10309</v>
      </c>
      <c r="J3006" t="s">
        <v>10310</v>
      </c>
      <c r="K3006" t="s">
        <v>110</v>
      </c>
      <c r="L3006" t="s">
        <v>3346</v>
      </c>
      <c r="M3006" t="s">
        <v>3477</v>
      </c>
      <c r="N3006" t="s">
        <v>3603</v>
      </c>
      <c r="O3006" t="s">
        <v>3343</v>
      </c>
      <c r="P3006" t="s">
        <v>3343</v>
      </c>
      <c r="Q3006" t="s">
        <v>3346</v>
      </c>
    </row>
    <row r="3007" spans="1:17" x14ac:dyDescent="0.25">
      <c r="A3007" t="s">
        <v>9994</v>
      </c>
      <c r="B3007" t="s">
        <v>9995</v>
      </c>
      <c r="C3007" t="s">
        <v>10303</v>
      </c>
      <c r="D3007" t="s">
        <v>10304</v>
      </c>
      <c r="E3007">
        <v>1704002</v>
      </c>
      <c r="F3007" t="s">
        <v>102</v>
      </c>
      <c r="G3007" t="s">
        <v>3349</v>
      </c>
      <c r="H3007" t="s">
        <v>3350</v>
      </c>
      <c r="I3007" t="s">
        <v>10311</v>
      </c>
      <c r="J3007" t="s">
        <v>864</v>
      </c>
      <c r="K3007" t="s">
        <v>110</v>
      </c>
      <c r="L3007" t="s">
        <v>3343</v>
      </c>
      <c r="M3007" t="s">
        <v>3570</v>
      </c>
      <c r="N3007" t="s">
        <v>3571</v>
      </c>
      <c r="O3007" t="s">
        <v>3346</v>
      </c>
      <c r="P3007" t="s">
        <v>3343</v>
      </c>
      <c r="Q3007" t="s">
        <v>3346</v>
      </c>
    </row>
    <row r="3008" spans="1:17" x14ac:dyDescent="0.25">
      <c r="A3008" t="s">
        <v>9994</v>
      </c>
      <c r="B3008" t="s">
        <v>9995</v>
      </c>
      <c r="C3008" t="s">
        <v>10303</v>
      </c>
      <c r="D3008" t="s">
        <v>10304</v>
      </c>
      <c r="E3008">
        <v>1704002</v>
      </c>
      <c r="F3008" t="s">
        <v>102</v>
      </c>
      <c r="G3008" t="s">
        <v>3349</v>
      </c>
      <c r="H3008" t="s">
        <v>3350</v>
      </c>
      <c r="I3008" t="s">
        <v>10312</v>
      </c>
      <c r="J3008" t="s">
        <v>10313</v>
      </c>
      <c r="K3008" t="s">
        <v>110</v>
      </c>
      <c r="L3008" t="s">
        <v>3346</v>
      </c>
      <c r="M3008" t="s">
        <v>3570</v>
      </c>
      <c r="N3008" t="s">
        <v>3571</v>
      </c>
      <c r="O3008" t="s">
        <v>3346</v>
      </c>
      <c r="P3008" t="s">
        <v>3343</v>
      </c>
      <c r="Q3008" t="s">
        <v>3346</v>
      </c>
    </row>
    <row r="3009" spans="1:17" x14ac:dyDescent="0.25">
      <c r="A3009" t="s">
        <v>9994</v>
      </c>
      <c r="B3009" t="s">
        <v>9995</v>
      </c>
      <c r="C3009" t="s">
        <v>10303</v>
      </c>
      <c r="D3009" t="s">
        <v>10304</v>
      </c>
      <c r="E3009">
        <v>1704002</v>
      </c>
      <c r="F3009" t="s">
        <v>102</v>
      </c>
      <c r="G3009" t="s">
        <v>3349</v>
      </c>
      <c r="H3009" t="s">
        <v>3350</v>
      </c>
      <c r="I3009" t="s">
        <v>10314</v>
      </c>
      <c r="J3009" t="s">
        <v>10315</v>
      </c>
      <c r="K3009" t="s">
        <v>110</v>
      </c>
      <c r="L3009" t="s">
        <v>3346</v>
      </c>
      <c r="M3009" t="s">
        <v>3570</v>
      </c>
      <c r="N3009" t="s">
        <v>3571</v>
      </c>
      <c r="O3009" t="s">
        <v>3346</v>
      </c>
      <c r="P3009" t="s">
        <v>3343</v>
      </c>
      <c r="Q3009" t="s">
        <v>3346</v>
      </c>
    </row>
    <row r="3010" spans="1:17" x14ac:dyDescent="0.25">
      <c r="A3010" t="s">
        <v>9994</v>
      </c>
      <c r="B3010" t="s">
        <v>9995</v>
      </c>
      <c r="C3010" t="s">
        <v>10303</v>
      </c>
      <c r="D3010" t="s">
        <v>10304</v>
      </c>
      <c r="E3010">
        <v>1704002</v>
      </c>
      <c r="F3010" t="s">
        <v>102</v>
      </c>
      <c r="G3010" t="s">
        <v>3349</v>
      </c>
      <c r="H3010" t="s">
        <v>3350</v>
      </c>
      <c r="I3010" t="s">
        <v>10316</v>
      </c>
      <c r="J3010" t="s">
        <v>10317</v>
      </c>
      <c r="K3010" t="s">
        <v>110</v>
      </c>
      <c r="L3010" t="s">
        <v>3346</v>
      </c>
      <c r="M3010" t="s">
        <v>3570</v>
      </c>
      <c r="N3010" t="s">
        <v>3571</v>
      </c>
      <c r="O3010" t="s">
        <v>3346</v>
      </c>
      <c r="P3010" t="s">
        <v>3343</v>
      </c>
      <c r="Q3010" t="s">
        <v>3346</v>
      </c>
    </row>
    <row r="3011" spans="1:17" x14ac:dyDescent="0.25">
      <c r="A3011" t="s">
        <v>9994</v>
      </c>
      <c r="B3011" t="s">
        <v>9995</v>
      </c>
      <c r="C3011" t="s">
        <v>10303</v>
      </c>
      <c r="D3011" t="s">
        <v>10304</v>
      </c>
      <c r="E3011">
        <v>1704002</v>
      </c>
      <c r="F3011" t="s">
        <v>102</v>
      </c>
      <c r="G3011" t="s">
        <v>3349</v>
      </c>
      <c r="H3011" t="s">
        <v>3350</v>
      </c>
      <c r="I3011" t="s">
        <v>10318</v>
      </c>
      <c r="J3011" t="s">
        <v>10319</v>
      </c>
      <c r="K3011" t="s">
        <v>110</v>
      </c>
      <c r="L3011" t="s">
        <v>3346</v>
      </c>
      <c r="M3011" t="s">
        <v>3570</v>
      </c>
      <c r="N3011" t="s">
        <v>3571</v>
      </c>
      <c r="O3011" t="s">
        <v>3346</v>
      </c>
      <c r="P3011" t="s">
        <v>3343</v>
      </c>
      <c r="Q3011" t="s">
        <v>3346</v>
      </c>
    </row>
    <row r="3012" spans="1:17" x14ac:dyDescent="0.25">
      <c r="A3012" t="s">
        <v>9994</v>
      </c>
      <c r="B3012" t="s">
        <v>9995</v>
      </c>
      <c r="C3012" t="s">
        <v>10303</v>
      </c>
      <c r="D3012" t="s">
        <v>10304</v>
      </c>
      <c r="E3012">
        <v>1704003</v>
      </c>
      <c r="F3012" t="s">
        <v>51</v>
      </c>
      <c r="G3012" t="s">
        <v>3716</v>
      </c>
      <c r="H3012" t="s">
        <v>3350</v>
      </c>
      <c r="I3012" t="s">
        <v>10320</v>
      </c>
      <c r="J3012" t="s">
        <v>224</v>
      </c>
      <c r="K3012" t="s">
        <v>110</v>
      </c>
      <c r="L3012" t="s">
        <v>3343</v>
      </c>
      <c r="M3012" t="s">
        <v>3570</v>
      </c>
      <c r="N3012" t="s">
        <v>3571</v>
      </c>
      <c r="O3012" t="s">
        <v>3343</v>
      </c>
      <c r="P3012" t="s">
        <v>3343</v>
      </c>
      <c r="Q3012" t="s">
        <v>3346</v>
      </c>
    </row>
    <row r="3013" spans="1:17" x14ac:dyDescent="0.25">
      <c r="A3013" t="s">
        <v>9994</v>
      </c>
      <c r="B3013" t="s">
        <v>9995</v>
      </c>
      <c r="C3013" t="s">
        <v>10303</v>
      </c>
      <c r="D3013" t="s">
        <v>10304</v>
      </c>
      <c r="E3013">
        <v>1704003</v>
      </c>
      <c r="F3013" t="s">
        <v>51</v>
      </c>
      <c r="G3013" t="s">
        <v>3716</v>
      </c>
      <c r="H3013" t="s">
        <v>3350</v>
      </c>
      <c r="I3013" t="s">
        <v>10321</v>
      </c>
      <c r="J3013" t="s">
        <v>10322</v>
      </c>
      <c r="K3013" t="s">
        <v>110</v>
      </c>
      <c r="L3013" t="s">
        <v>3346</v>
      </c>
      <c r="M3013" t="s">
        <v>3570</v>
      </c>
      <c r="N3013" t="s">
        <v>3571</v>
      </c>
      <c r="O3013" t="s">
        <v>3343</v>
      </c>
      <c r="P3013" t="s">
        <v>3343</v>
      </c>
      <c r="Q3013" t="s">
        <v>3346</v>
      </c>
    </row>
    <row r="3014" spans="1:17" x14ac:dyDescent="0.25">
      <c r="A3014" t="s">
        <v>9994</v>
      </c>
      <c r="B3014" t="s">
        <v>9995</v>
      </c>
      <c r="C3014" t="s">
        <v>10303</v>
      </c>
      <c r="D3014" t="s">
        <v>10304</v>
      </c>
      <c r="E3014">
        <v>1704003</v>
      </c>
      <c r="F3014" t="s">
        <v>51</v>
      </c>
      <c r="G3014" t="s">
        <v>3716</v>
      </c>
      <c r="H3014" t="s">
        <v>3350</v>
      </c>
      <c r="I3014" t="s">
        <v>10323</v>
      </c>
      <c r="J3014" t="s">
        <v>10324</v>
      </c>
      <c r="K3014" t="s">
        <v>110</v>
      </c>
      <c r="L3014" t="s">
        <v>3346</v>
      </c>
      <c r="M3014" t="s">
        <v>3570</v>
      </c>
      <c r="N3014" t="s">
        <v>3571</v>
      </c>
      <c r="O3014" t="s">
        <v>3343</v>
      </c>
      <c r="P3014" t="s">
        <v>3343</v>
      </c>
      <c r="Q3014" t="s">
        <v>3346</v>
      </c>
    </row>
    <row r="3015" spans="1:17" x14ac:dyDescent="0.25">
      <c r="A3015" t="s">
        <v>9994</v>
      </c>
      <c r="B3015" t="s">
        <v>9995</v>
      </c>
      <c r="C3015" t="s">
        <v>10303</v>
      </c>
      <c r="D3015" t="s">
        <v>10304</v>
      </c>
      <c r="E3015">
        <v>1704003</v>
      </c>
      <c r="F3015" t="s">
        <v>51</v>
      </c>
      <c r="G3015" t="s">
        <v>3716</v>
      </c>
      <c r="H3015" t="s">
        <v>3350</v>
      </c>
      <c r="I3015" t="s">
        <v>10325</v>
      </c>
      <c r="J3015" t="s">
        <v>10326</v>
      </c>
      <c r="K3015" t="s">
        <v>110</v>
      </c>
      <c r="L3015" t="s">
        <v>3346</v>
      </c>
      <c r="M3015" t="s">
        <v>3570</v>
      </c>
      <c r="N3015" t="s">
        <v>3571</v>
      </c>
      <c r="O3015" t="s">
        <v>3343</v>
      </c>
      <c r="P3015" t="s">
        <v>3343</v>
      </c>
      <c r="Q3015" t="s">
        <v>3346</v>
      </c>
    </row>
    <row r="3016" spans="1:17" x14ac:dyDescent="0.25">
      <c r="A3016" t="s">
        <v>9994</v>
      </c>
      <c r="B3016" t="s">
        <v>9995</v>
      </c>
      <c r="C3016" t="s">
        <v>10303</v>
      </c>
      <c r="D3016" t="s">
        <v>10304</v>
      </c>
      <c r="E3016">
        <v>1704003</v>
      </c>
      <c r="F3016" t="s">
        <v>51</v>
      </c>
      <c r="G3016" t="s">
        <v>3716</v>
      </c>
      <c r="H3016" t="s">
        <v>3350</v>
      </c>
      <c r="I3016" t="s">
        <v>10327</v>
      </c>
      <c r="J3016" t="s">
        <v>10328</v>
      </c>
      <c r="K3016" t="s">
        <v>110</v>
      </c>
      <c r="L3016" t="s">
        <v>3346</v>
      </c>
      <c r="M3016" t="s">
        <v>3570</v>
      </c>
      <c r="N3016" t="s">
        <v>3571</v>
      </c>
      <c r="O3016" t="s">
        <v>3343</v>
      </c>
      <c r="P3016" t="s">
        <v>3343</v>
      </c>
      <c r="Q3016" t="s">
        <v>3346</v>
      </c>
    </row>
    <row r="3017" spans="1:17" x14ac:dyDescent="0.25">
      <c r="A3017" t="s">
        <v>9994</v>
      </c>
      <c r="B3017" t="s">
        <v>9995</v>
      </c>
      <c r="C3017" t="s">
        <v>10303</v>
      </c>
      <c r="D3017" t="s">
        <v>10304</v>
      </c>
      <c r="E3017">
        <v>1704003</v>
      </c>
      <c r="F3017" t="s">
        <v>51</v>
      </c>
      <c r="G3017" t="s">
        <v>3716</v>
      </c>
      <c r="H3017" t="s">
        <v>3350</v>
      </c>
      <c r="I3017" t="s">
        <v>10329</v>
      </c>
      <c r="J3017" t="s">
        <v>10330</v>
      </c>
      <c r="K3017" t="s">
        <v>110</v>
      </c>
      <c r="L3017" t="s">
        <v>3346</v>
      </c>
      <c r="M3017" t="s">
        <v>3570</v>
      </c>
      <c r="N3017" t="s">
        <v>3571</v>
      </c>
      <c r="O3017" t="s">
        <v>3343</v>
      </c>
      <c r="P3017" t="s">
        <v>3343</v>
      </c>
      <c r="Q3017" t="s">
        <v>3346</v>
      </c>
    </row>
    <row r="3018" spans="1:17" x14ac:dyDescent="0.25">
      <c r="A3018" t="s">
        <v>9994</v>
      </c>
      <c r="B3018" t="s">
        <v>9995</v>
      </c>
      <c r="C3018" t="s">
        <v>10303</v>
      </c>
      <c r="D3018" t="s">
        <v>10304</v>
      </c>
      <c r="E3018">
        <v>1704003</v>
      </c>
      <c r="F3018" t="s">
        <v>51</v>
      </c>
      <c r="G3018" t="s">
        <v>3716</v>
      </c>
      <c r="H3018" t="s">
        <v>3350</v>
      </c>
      <c r="I3018" t="s">
        <v>10331</v>
      </c>
      <c r="J3018" t="s">
        <v>10332</v>
      </c>
      <c r="K3018" t="s">
        <v>110</v>
      </c>
      <c r="L3018" t="s">
        <v>3346</v>
      </c>
      <c r="M3018" t="s">
        <v>3570</v>
      </c>
      <c r="N3018" t="s">
        <v>3571</v>
      </c>
      <c r="O3018" t="s">
        <v>3343</v>
      </c>
      <c r="P3018" t="s">
        <v>3343</v>
      </c>
      <c r="Q3018" t="s">
        <v>3346</v>
      </c>
    </row>
    <row r="3019" spans="1:17" x14ac:dyDescent="0.25">
      <c r="A3019" t="s">
        <v>9994</v>
      </c>
      <c r="B3019" t="s">
        <v>9995</v>
      </c>
      <c r="C3019" t="s">
        <v>10303</v>
      </c>
      <c r="D3019" t="s">
        <v>10304</v>
      </c>
      <c r="E3019">
        <v>1704003</v>
      </c>
      <c r="F3019" t="s">
        <v>51</v>
      </c>
      <c r="G3019" t="s">
        <v>3716</v>
      </c>
      <c r="H3019" t="s">
        <v>3350</v>
      </c>
      <c r="I3019" t="s">
        <v>10333</v>
      </c>
      <c r="J3019" t="s">
        <v>10334</v>
      </c>
      <c r="K3019" t="s">
        <v>110</v>
      </c>
      <c r="L3019" t="s">
        <v>3346</v>
      </c>
      <c r="M3019" t="s">
        <v>3570</v>
      </c>
      <c r="N3019" t="s">
        <v>3571</v>
      </c>
      <c r="O3019" t="s">
        <v>3343</v>
      </c>
      <c r="P3019" t="s">
        <v>3343</v>
      </c>
      <c r="Q3019" t="s">
        <v>3346</v>
      </c>
    </row>
    <row r="3020" spans="1:17" x14ac:dyDescent="0.25">
      <c r="A3020" t="s">
        <v>9994</v>
      </c>
      <c r="B3020" t="s">
        <v>9995</v>
      </c>
      <c r="C3020" t="s">
        <v>10303</v>
      </c>
      <c r="D3020" t="s">
        <v>10304</v>
      </c>
      <c r="E3020">
        <v>1704003</v>
      </c>
      <c r="F3020" t="s">
        <v>51</v>
      </c>
      <c r="G3020" t="s">
        <v>3716</v>
      </c>
      <c r="H3020" t="s">
        <v>3350</v>
      </c>
      <c r="I3020" t="s">
        <v>10335</v>
      </c>
      <c r="J3020" t="s">
        <v>10336</v>
      </c>
      <c r="K3020" t="s">
        <v>110</v>
      </c>
      <c r="L3020" t="s">
        <v>3346</v>
      </c>
      <c r="M3020" t="s">
        <v>3570</v>
      </c>
      <c r="N3020" t="s">
        <v>3571</v>
      </c>
      <c r="O3020" t="s">
        <v>3343</v>
      </c>
      <c r="P3020" t="s">
        <v>3343</v>
      </c>
      <c r="Q3020" t="s">
        <v>3346</v>
      </c>
    </row>
    <row r="3021" spans="1:17" x14ac:dyDescent="0.25">
      <c r="A3021" t="s">
        <v>9994</v>
      </c>
      <c r="B3021" t="s">
        <v>9995</v>
      </c>
      <c r="C3021" t="s">
        <v>10303</v>
      </c>
      <c r="D3021" t="s">
        <v>10304</v>
      </c>
      <c r="E3021">
        <v>1704004</v>
      </c>
      <c r="F3021" t="s">
        <v>10337</v>
      </c>
      <c r="G3021" t="s">
        <v>10338</v>
      </c>
      <c r="H3021" t="s">
        <v>3405</v>
      </c>
      <c r="I3021" t="s">
        <v>10339</v>
      </c>
      <c r="J3021" t="s">
        <v>5437</v>
      </c>
      <c r="K3021" t="s">
        <v>110</v>
      </c>
      <c r="L3021" t="s">
        <v>3343</v>
      </c>
      <c r="M3021" t="s">
        <v>3477</v>
      </c>
      <c r="N3021" t="s">
        <v>3603</v>
      </c>
      <c r="O3021" t="s">
        <v>3346</v>
      </c>
      <c r="P3021" t="s">
        <v>3343</v>
      </c>
      <c r="Q3021" t="s">
        <v>3346</v>
      </c>
    </row>
    <row r="3022" spans="1:17" x14ac:dyDescent="0.25">
      <c r="A3022" t="s">
        <v>9994</v>
      </c>
      <c r="B3022" t="s">
        <v>9995</v>
      </c>
      <c r="C3022" t="s">
        <v>10303</v>
      </c>
      <c r="D3022" t="s">
        <v>10304</v>
      </c>
      <c r="E3022">
        <v>1704004</v>
      </c>
      <c r="F3022" t="s">
        <v>10337</v>
      </c>
      <c r="G3022" t="s">
        <v>10338</v>
      </c>
      <c r="H3022" t="s">
        <v>3405</v>
      </c>
      <c r="I3022" t="s">
        <v>10340</v>
      </c>
      <c r="J3022" t="s">
        <v>3389</v>
      </c>
      <c r="K3022" t="s">
        <v>110</v>
      </c>
      <c r="L3022" t="s">
        <v>3346</v>
      </c>
      <c r="M3022" t="s">
        <v>3477</v>
      </c>
      <c r="N3022" t="s">
        <v>3603</v>
      </c>
      <c r="O3022" t="s">
        <v>3346</v>
      </c>
      <c r="P3022" t="s">
        <v>3343</v>
      </c>
      <c r="Q3022" t="s">
        <v>3346</v>
      </c>
    </row>
    <row r="3023" spans="1:17" x14ac:dyDescent="0.25">
      <c r="A3023" t="s">
        <v>9994</v>
      </c>
      <c r="B3023" t="s">
        <v>9995</v>
      </c>
      <c r="C3023" t="s">
        <v>10303</v>
      </c>
      <c r="D3023" t="s">
        <v>10304</v>
      </c>
      <c r="E3023">
        <v>1704004</v>
      </c>
      <c r="F3023" t="s">
        <v>10337</v>
      </c>
      <c r="G3023" t="s">
        <v>10338</v>
      </c>
      <c r="H3023" t="s">
        <v>3405</v>
      </c>
      <c r="I3023" t="s">
        <v>10341</v>
      </c>
      <c r="J3023" t="s">
        <v>10342</v>
      </c>
      <c r="K3023" t="s">
        <v>38</v>
      </c>
      <c r="L3023" t="s">
        <v>3346</v>
      </c>
      <c r="M3023" t="s">
        <v>3477</v>
      </c>
      <c r="N3023" t="s">
        <v>3603</v>
      </c>
      <c r="O3023" t="s">
        <v>3346</v>
      </c>
      <c r="P3023" t="s">
        <v>3343</v>
      </c>
      <c r="Q3023" t="s">
        <v>3346</v>
      </c>
    </row>
    <row r="3024" spans="1:17" x14ac:dyDescent="0.25">
      <c r="A3024" t="s">
        <v>9994</v>
      </c>
      <c r="B3024" t="s">
        <v>9995</v>
      </c>
      <c r="C3024" t="s">
        <v>10303</v>
      </c>
      <c r="D3024" t="s">
        <v>10304</v>
      </c>
      <c r="E3024">
        <v>1704004</v>
      </c>
      <c r="F3024" t="s">
        <v>10337</v>
      </c>
      <c r="G3024" t="s">
        <v>10338</v>
      </c>
      <c r="H3024" t="s">
        <v>3405</v>
      </c>
      <c r="I3024" t="s">
        <v>10343</v>
      </c>
      <c r="J3024" t="s">
        <v>10344</v>
      </c>
      <c r="K3024" t="s">
        <v>110</v>
      </c>
      <c r="L3024" t="s">
        <v>3346</v>
      </c>
      <c r="M3024" t="s">
        <v>3477</v>
      </c>
      <c r="N3024" t="s">
        <v>3603</v>
      </c>
      <c r="O3024" t="s">
        <v>3346</v>
      </c>
      <c r="P3024" t="s">
        <v>3343</v>
      </c>
      <c r="Q3024" t="s">
        <v>3346</v>
      </c>
    </row>
    <row r="3025" spans="1:17" x14ac:dyDescent="0.25">
      <c r="A3025" t="s">
        <v>9994</v>
      </c>
      <c r="B3025" t="s">
        <v>9995</v>
      </c>
      <c r="C3025" t="s">
        <v>10303</v>
      </c>
      <c r="D3025" t="s">
        <v>10304</v>
      </c>
      <c r="E3025">
        <v>1704004</v>
      </c>
      <c r="F3025" t="s">
        <v>10337</v>
      </c>
      <c r="G3025" t="s">
        <v>10338</v>
      </c>
      <c r="H3025" t="s">
        <v>3405</v>
      </c>
      <c r="I3025" t="s">
        <v>10345</v>
      </c>
      <c r="J3025" t="s">
        <v>10346</v>
      </c>
      <c r="K3025" t="s">
        <v>110</v>
      </c>
      <c r="L3025" t="s">
        <v>3346</v>
      </c>
      <c r="M3025" t="s">
        <v>3477</v>
      </c>
      <c r="N3025" t="s">
        <v>3603</v>
      </c>
      <c r="O3025" t="s">
        <v>3346</v>
      </c>
      <c r="P3025" t="s">
        <v>3343</v>
      </c>
      <c r="Q3025" t="s">
        <v>3346</v>
      </c>
    </row>
    <row r="3026" spans="1:17" x14ac:dyDescent="0.25">
      <c r="A3026" t="s">
        <v>9994</v>
      </c>
      <c r="B3026" t="s">
        <v>9995</v>
      </c>
      <c r="C3026" t="s">
        <v>10303</v>
      </c>
      <c r="D3026" t="s">
        <v>10304</v>
      </c>
      <c r="E3026">
        <v>1704004</v>
      </c>
      <c r="F3026" t="s">
        <v>10337</v>
      </c>
      <c r="G3026" t="s">
        <v>10338</v>
      </c>
      <c r="H3026" t="s">
        <v>3405</v>
      </c>
      <c r="I3026" t="s">
        <v>10347</v>
      </c>
      <c r="J3026" t="s">
        <v>5704</v>
      </c>
      <c r="K3026" t="s">
        <v>110</v>
      </c>
      <c r="L3026" t="s">
        <v>3346</v>
      </c>
      <c r="M3026" t="s">
        <v>3477</v>
      </c>
      <c r="N3026" t="s">
        <v>3603</v>
      </c>
      <c r="O3026" t="s">
        <v>3346</v>
      </c>
      <c r="P3026" t="s">
        <v>3343</v>
      </c>
      <c r="Q3026" t="s">
        <v>3346</v>
      </c>
    </row>
    <row r="3027" spans="1:17" x14ac:dyDescent="0.25">
      <c r="A3027" t="s">
        <v>9994</v>
      </c>
      <c r="B3027" t="s">
        <v>9995</v>
      </c>
      <c r="C3027" t="s">
        <v>10303</v>
      </c>
      <c r="D3027" t="s">
        <v>10304</v>
      </c>
      <c r="E3027">
        <v>1704004</v>
      </c>
      <c r="F3027" t="s">
        <v>10337</v>
      </c>
      <c r="G3027" t="s">
        <v>10338</v>
      </c>
      <c r="H3027" t="s">
        <v>3405</v>
      </c>
      <c r="I3027" t="s">
        <v>10348</v>
      </c>
      <c r="J3027" t="s">
        <v>10255</v>
      </c>
      <c r="K3027" t="s">
        <v>38</v>
      </c>
      <c r="L3027" t="s">
        <v>3346</v>
      </c>
      <c r="M3027" t="s">
        <v>3477</v>
      </c>
      <c r="N3027" t="s">
        <v>3603</v>
      </c>
      <c r="O3027" t="s">
        <v>3346</v>
      </c>
      <c r="P3027" t="s">
        <v>3343</v>
      </c>
      <c r="Q3027" t="s">
        <v>3346</v>
      </c>
    </row>
    <row r="3028" spans="1:17" x14ac:dyDescent="0.25">
      <c r="A3028" t="s">
        <v>9994</v>
      </c>
      <c r="B3028" t="s">
        <v>9995</v>
      </c>
      <c r="C3028" t="s">
        <v>10303</v>
      </c>
      <c r="D3028" t="s">
        <v>10304</v>
      </c>
      <c r="E3028">
        <v>1704004</v>
      </c>
      <c r="F3028" t="s">
        <v>10337</v>
      </c>
      <c r="G3028" t="s">
        <v>10338</v>
      </c>
      <c r="H3028" t="s">
        <v>3405</v>
      </c>
      <c r="I3028" t="s">
        <v>10349</v>
      </c>
      <c r="J3028" t="s">
        <v>10350</v>
      </c>
      <c r="K3028" t="s">
        <v>110</v>
      </c>
      <c r="L3028" t="s">
        <v>3346</v>
      </c>
      <c r="M3028" t="s">
        <v>3477</v>
      </c>
      <c r="N3028" t="s">
        <v>3603</v>
      </c>
      <c r="O3028" t="s">
        <v>3346</v>
      </c>
      <c r="P3028" t="s">
        <v>3343</v>
      </c>
      <c r="Q3028" t="s">
        <v>3346</v>
      </c>
    </row>
    <row r="3029" spans="1:17" x14ac:dyDescent="0.25">
      <c r="A3029" t="s">
        <v>9994</v>
      </c>
      <c r="B3029" t="s">
        <v>9995</v>
      </c>
      <c r="C3029" t="s">
        <v>10303</v>
      </c>
      <c r="D3029" t="s">
        <v>10304</v>
      </c>
      <c r="E3029">
        <v>1704004</v>
      </c>
      <c r="F3029" t="s">
        <v>10337</v>
      </c>
      <c r="G3029" t="s">
        <v>10338</v>
      </c>
      <c r="H3029" t="s">
        <v>3405</v>
      </c>
      <c r="I3029" t="s">
        <v>10351</v>
      </c>
      <c r="J3029" t="s">
        <v>10257</v>
      </c>
      <c r="K3029" t="s">
        <v>38</v>
      </c>
      <c r="L3029" t="s">
        <v>3346</v>
      </c>
      <c r="M3029" t="s">
        <v>3477</v>
      </c>
      <c r="N3029" t="s">
        <v>3603</v>
      </c>
      <c r="O3029" t="s">
        <v>3346</v>
      </c>
      <c r="P3029" t="s">
        <v>3343</v>
      </c>
      <c r="Q3029" t="s">
        <v>3346</v>
      </c>
    </row>
    <row r="3030" spans="1:17" x14ac:dyDescent="0.25">
      <c r="A3030" t="s">
        <v>9994</v>
      </c>
      <c r="B3030" t="s">
        <v>9995</v>
      </c>
      <c r="C3030" t="s">
        <v>10303</v>
      </c>
      <c r="D3030" t="s">
        <v>10304</v>
      </c>
      <c r="E3030">
        <v>1704006</v>
      </c>
      <c r="F3030" t="s">
        <v>10352</v>
      </c>
      <c r="G3030" t="s">
        <v>10353</v>
      </c>
      <c r="H3030" t="s">
        <v>3405</v>
      </c>
      <c r="I3030" t="s">
        <v>10354</v>
      </c>
      <c r="J3030" t="s">
        <v>5437</v>
      </c>
      <c r="K3030" t="s">
        <v>110</v>
      </c>
      <c r="L3030" t="s">
        <v>3343</v>
      </c>
      <c r="M3030" t="s">
        <v>3477</v>
      </c>
      <c r="N3030" t="s">
        <v>3603</v>
      </c>
      <c r="O3030" t="s">
        <v>3343</v>
      </c>
      <c r="P3030" t="s">
        <v>3343</v>
      </c>
      <c r="Q3030" t="s">
        <v>3346</v>
      </c>
    </row>
    <row r="3031" spans="1:17" x14ac:dyDescent="0.25">
      <c r="A3031" t="s">
        <v>9994</v>
      </c>
      <c r="B3031" t="s">
        <v>9995</v>
      </c>
      <c r="C3031" t="s">
        <v>10303</v>
      </c>
      <c r="D3031" t="s">
        <v>10304</v>
      </c>
      <c r="E3031">
        <v>1704006</v>
      </c>
      <c r="F3031" t="s">
        <v>10352</v>
      </c>
      <c r="G3031" t="s">
        <v>10353</v>
      </c>
      <c r="H3031" t="s">
        <v>3405</v>
      </c>
      <c r="I3031" t="s">
        <v>10355</v>
      </c>
      <c r="J3031" t="s">
        <v>10356</v>
      </c>
      <c r="K3031" t="s">
        <v>38</v>
      </c>
      <c r="L3031" t="s">
        <v>3346</v>
      </c>
      <c r="M3031" t="s">
        <v>3477</v>
      </c>
      <c r="N3031" t="s">
        <v>3603</v>
      </c>
      <c r="O3031" t="s">
        <v>3343</v>
      </c>
      <c r="P3031" t="s">
        <v>3343</v>
      </c>
      <c r="Q3031" t="s">
        <v>3346</v>
      </c>
    </row>
    <row r="3032" spans="1:17" x14ac:dyDescent="0.25">
      <c r="A3032" t="s">
        <v>9994</v>
      </c>
      <c r="B3032" t="s">
        <v>9995</v>
      </c>
      <c r="C3032" t="s">
        <v>10303</v>
      </c>
      <c r="D3032" t="s">
        <v>10304</v>
      </c>
      <c r="E3032">
        <v>1704006</v>
      </c>
      <c r="F3032" t="s">
        <v>10352</v>
      </c>
      <c r="G3032" t="s">
        <v>10353</v>
      </c>
      <c r="H3032" t="s">
        <v>3405</v>
      </c>
      <c r="I3032" t="s">
        <v>10357</v>
      </c>
      <c r="J3032" t="s">
        <v>3389</v>
      </c>
      <c r="K3032" t="s">
        <v>110</v>
      </c>
      <c r="L3032" t="s">
        <v>3346</v>
      </c>
      <c r="M3032" t="s">
        <v>3477</v>
      </c>
      <c r="N3032" t="s">
        <v>3603</v>
      </c>
      <c r="O3032" t="s">
        <v>3343</v>
      </c>
      <c r="P3032" t="s">
        <v>3343</v>
      </c>
      <c r="Q3032" t="s">
        <v>3346</v>
      </c>
    </row>
    <row r="3033" spans="1:17" x14ac:dyDescent="0.25">
      <c r="A3033" t="s">
        <v>9994</v>
      </c>
      <c r="B3033" t="s">
        <v>9995</v>
      </c>
      <c r="C3033" t="s">
        <v>10303</v>
      </c>
      <c r="D3033" t="s">
        <v>10304</v>
      </c>
      <c r="E3033">
        <v>1704006</v>
      </c>
      <c r="F3033" t="s">
        <v>10352</v>
      </c>
      <c r="G3033" t="s">
        <v>10353</v>
      </c>
      <c r="H3033" t="s">
        <v>3405</v>
      </c>
      <c r="I3033" t="s">
        <v>10358</v>
      </c>
      <c r="J3033" t="s">
        <v>10255</v>
      </c>
      <c r="K3033" t="s">
        <v>38</v>
      </c>
      <c r="L3033" t="s">
        <v>3346</v>
      </c>
      <c r="M3033" t="s">
        <v>3477</v>
      </c>
      <c r="N3033" t="s">
        <v>3603</v>
      </c>
      <c r="O3033" t="s">
        <v>3343</v>
      </c>
      <c r="P3033" t="s">
        <v>3343</v>
      </c>
      <c r="Q3033" t="s">
        <v>3346</v>
      </c>
    </row>
    <row r="3034" spans="1:17" x14ac:dyDescent="0.25">
      <c r="A3034" t="s">
        <v>9994</v>
      </c>
      <c r="B3034" t="s">
        <v>9995</v>
      </c>
      <c r="C3034" t="s">
        <v>10303</v>
      </c>
      <c r="D3034" t="s">
        <v>10304</v>
      </c>
      <c r="E3034">
        <v>1704006</v>
      </c>
      <c r="F3034" t="s">
        <v>10352</v>
      </c>
      <c r="G3034" t="s">
        <v>10353</v>
      </c>
      <c r="H3034" t="s">
        <v>3405</v>
      </c>
      <c r="I3034" t="s">
        <v>10359</v>
      </c>
      <c r="J3034" t="s">
        <v>10257</v>
      </c>
      <c r="K3034" t="s">
        <v>38</v>
      </c>
      <c r="L3034" t="s">
        <v>3346</v>
      </c>
      <c r="M3034" t="s">
        <v>3477</v>
      </c>
      <c r="N3034" t="s">
        <v>3603</v>
      </c>
      <c r="O3034" t="s">
        <v>3343</v>
      </c>
      <c r="P3034" t="s">
        <v>3343</v>
      </c>
      <c r="Q3034" t="s">
        <v>3346</v>
      </c>
    </row>
    <row r="3035" spans="1:17" x14ac:dyDescent="0.25">
      <c r="A3035" t="s">
        <v>9994</v>
      </c>
      <c r="B3035" t="s">
        <v>9995</v>
      </c>
      <c r="C3035" t="s">
        <v>10303</v>
      </c>
      <c r="D3035" t="s">
        <v>10304</v>
      </c>
      <c r="E3035">
        <v>1704006</v>
      </c>
      <c r="F3035" t="s">
        <v>10352</v>
      </c>
      <c r="G3035" t="s">
        <v>10353</v>
      </c>
      <c r="H3035" t="s">
        <v>3405</v>
      </c>
      <c r="I3035" t="s">
        <v>10360</v>
      </c>
      <c r="J3035" t="s">
        <v>10361</v>
      </c>
      <c r="K3035" t="s">
        <v>110</v>
      </c>
      <c r="L3035" t="s">
        <v>3346</v>
      </c>
      <c r="M3035" t="s">
        <v>3477</v>
      </c>
      <c r="N3035" t="s">
        <v>3603</v>
      </c>
      <c r="O3035" t="s">
        <v>3343</v>
      </c>
      <c r="P3035" t="s">
        <v>3343</v>
      </c>
      <c r="Q3035" t="s">
        <v>3346</v>
      </c>
    </row>
    <row r="3036" spans="1:17" x14ac:dyDescent="0.25">
      <c r="A3036" t="s">
        <v>9994</v>
      </c>
      <c r="B3036" t="s">
        <v>9995</v>
      </c>
      <c r="C3036" t="s">
        <v>10303</v>
      </c>
      <c r="D3036" t="s">
        <v>10304</v>
      </c>
      <c r="E3036">
        <v>1704010</v>
      </c>
      <c r="F3036" t="s">
        <v>1624</v>
      </c>
      <c r="G3036" t="s">
        <v>10362</v>
      </c>
      <c r="H3036" t="s">
        <v>5669</v>
      </c>
      <c r="I3036" t="s">
        <v>10363</v>
      </c>
      <c r="J3036" t="s">
        <v>1625</v>
      </c>
      <c r="K3036" t="s">
        <v>110</v>
      </c>
      <c r="L3036" t="s">
        <v>3343</v>
      </c>
      <c r="M3036" t="s">
        <v>4011</v>
      </c>
      <c r="N3036" t="s">
        <v>4186</v>
      </c>
      <c r="O3036" t="s">
        <v>3343</v>
      </c>
      <c r="P3036" t="s">
        <v>3343</v>
      </c>
      <c r="Q3036" t="s">
        <v>3346</v>
      </c>
    </row>
    <row r="3037" spans="1:17" x14ac:dyDescent="0.25">
      <c r="A3037" t="s">
        <v>9994</v>
      </c>
      <c r="B3037" t="s">
        <v>9995</v>
      </c>
      <c r="C3037" t="s">
        <v>10303</v>
      </c>
      <c r="D3037" t="s">
        <v>10304</v>
      </c>
      <c r="E3037">
        <v>1704010</v>
      </c>
      <c r="F3037" t="s">
        <v>1624</v>
      </c>
      <c r="G3037" t="s">
        <v>10362</v>
      </c>
      <c r="H3037" t="s">
        <v>5669</v>
      </c>
      <c r="I3037" t="s">
        <v>10364</v>
      </c>
      <c r="J3037" t="s">
        <v>10365</v>
      </c>
      <c r="K3037" t="s">
        <v>110</v>
      </c>
      <c r="L3037" t="s">
        <v>3346</v>
      </c>
      <c r="M3037" t="s">
        <v>4011</v>
      </c>
      <c r="N3037" t="s">
        <v>4186</v>
      </c>
      <c r="O3037" t="s">
        <v>3343</v>
      </c>
      <c r="P3037" t="s">
        <v>3343</v>
      </c>
      <c r="Q3037" t="s">
        <v>3346</v>
      </c>
    </row>
    <row r="3038" spans="1:17" x14ac:dyDescent="0.25">
      <c r="A3038" t="s">
        <v>9994</v>
      </c>
      <c r="B3038" t="s">
        <v>9995</v>
      </c>
      <c r="C3038" t="s">
        <v>10303</v>
      </c>
      <c r="D3038" t="s">
        <v>10304</v>
      </c>
      <c r="E3038">
        <v>1704010</v>
      </c>
      <c r="F3038" t="s">
        <v>1624</v>
      </c>
      <c r="G3038" t="s">
        <v>10362</v>
      </c>
      <c r="H3038" t="s">
        <v>5669</v>
      </c>
      <c r="I3038" t="s">
        <v>10366</v>
      </c>
      <c r="J3038" t="s">
        <v>10367</v>
      </c>
      <c r="K3038" t="s">
        <v>110</v>
      </c>
      <c r="L3038" t="s">
        <v>3346</v>
      </c>
      <c r="M3038" t="s">
        <v>4011</v>
      </c>
      <c r="N3038" t="s">
        <v>4186</v>
      </c>
      <c r="O3038" t="s">
        <v>3343</v>
      </c>
      <c r="P3038" t="s">
        <v>3343</v>
      </c>
      <c r="Q3038" t="s">
        <v>3346</v>
      </c>
    </row>
    <row r="3039" spans="1:17" x14ac:dyDescent="0.25">
      <c r="A3039" t="s">
        <v>9994</v>
      </c>
      <c r="B3039" t="s">
        <v>9995</v>
      </c>
      <c r="C3039" t="s">
        <v>10303</v>
      </c>
      <c r="D3039" t="s">
        <v>10304</v>
      </c>
      <c r="E3039">
        <v>1704010</v>
      </c>
      <c r="F3039" t="s">
        <v>1624</v>
      </c>
      <c r="G3039" t="s">
        <v>10362</v>
      </c>
      <c r="H3039" t="s">
        <v>5669</v>
      </c>
      <c r="I3039" t="s">
        <v>10368</v>
      </c>
      <c r="J3039" t="s">
        <v>10369</v>
      </c>
      <c r="K3039" t="s">
        <v>110</v>
      </c>
      <c r="L3039" t="s">
        <v>3346</v>
      </c>
      <c r="M3039" t="s">
        <v>4011</v>
      </c>
      <c r="N3039" t="s">
        <v>4186</v>
      </c>
      <c r="O3039" t="s">
        <v>3343</v>
      </c>
      <c r="P3039" t="s">
        <v>3343</v>
      </c>
      <c r="Q3039" t="s">
        <v>3346</v>
      </c>
    </row>
    <row r="3040" spans="1:17" x14ac:dyDescent="0.25">
      <c r="A3040" t="s">
        <v>9994</v>
      </c>
      <c r="B3040" t="s">
        <v>9995</v>
      </c>
      <c r="C3040" t="s">
        <v>10303</v>
      </c>
      <c r="D3040" t="s">
        <v>10304</v>
      </c>
      <c r="E3040">
        <v>1704011</v>
      </c>
      <c r="F3040" t="s">
        <v>10370</v>
      </c>
      <c r="G3040" t="s">
        <v>10371</v>
      </c>
      <c r="H3040" t="s">
        <v>10372</v>
      </c>
      <c r="I3040" t="s">
        <v>10373</v>
      </c>
      <c r="J3040" t="s">
        <v>10374</v>
      </c>
      <c r="K3040" t="s">
        <v>110</v>
      </c>
      <c r="L3040" t="s">
        <v>3343</v>
      </c>
      <c r="M3040" t="s">
        <v>4011</v>
      </c>
      <c r="N3040" t="s">
        <v>4186</v>
      </c>
      <c r="O3040" t="s">
        <v>3346</v>
      </c>
      <c r="P3040" t="s">
        <v>3343</v>
      </c>
      <c r="Q3040" t="s">
        <v>3346</v>
      </c>
    </row>
    <row r="3041" spans="1:17" x14ac:dyDescent="0.25">
      <c r="A3041" t="s">
        <v>9994</v>
      </c>
      <c r="B3041" t="s">
        <v>9995</v>
      </c>
      <c r="C3041" t="s">
        <v>10303</v>
      </c>
      <c r="D3041" t="s">
        <v>10304</v>
      </c>
      <c r="E3041">
        <v>1704013</v>
      </c>
      <c r="F3041" t="s">
        <v>10375</v>
      </c>
      <c r="G3041" t="s">
        <v>10376</v>
      </c>
      <c r="H3041" t="s">
        <v>4160</v>
      </c>
      <c r="I3041" t="s">
        <v>10377</v>
      </c>
      <c r="J3041" t="s">
        <v>10378</v>
      </c>
      <c r="K3041" t="s">
        <v>110</v>
      </c>
      <c r="L3041" t="s">
        <v>3343</v>
      </c>
      <c r="M3041" t="s">
        <v>4011</v>
      </c>
      <c r="N3041" t="s">
        <v>4186</v>
      </c>
      <c r="O3041" t="s">
        <v>3346</v>
      </c>
      <c r="P3041" t="s">
        <v>3343</v>
      </c>
      <c r="Q3041" t="s">
        <v>3346</v>
      </c>
    </row>
    <row r="3042" spans="1:17" x14ac:dyDescent="0.25">
      <c r="A3042" t="s">
        <v>9994</v>
      </c>
      <c r="B3042" t="s">
        <v>9995</v>
      </c>
      <c r="C3042" t="s">
        <v>10303</v>
      </c>
      <c r="D3042" t="s">
        <v>10304</v>
      </c>
      <c r="E3042">
        <v>1704014</v>
      </c>
      <c r="F3042" t="s">
        <v>1630</v>
      </c>
      <c r="G3042" t="s">
        <v>10379</v>
      </c>
      <c r="H3042" t="s">
        <v>5669</v>
      </c>
      <c r="I3042" t="s">
        <v>1631</v>
      </c>
      <c r="J3042" t="s">
        <v>1632</v>
      </c>
      <c r="K3042" t="s">
        <v>110</v>
      </c>
      <c r="L3042" t="s">
        <v>3343</v>
      </c>
      <c r="M3042" t="s">
        <v>4011</v>
      </c>
      <c r="N3042" t="s">
        <v>4186</v>
      </c>
      <c r="O3042" t="s">
        <v>3343</v>
      </c>
      <c r="P3042" t="s">
        <v>3343</v>
      </c>
      <c r="Q3042" t="s">
        <v>3346</v>
      </c>
    </row>
    <row r="3043" spans="1:17" x14ac:dyDescent="0.25">
      <c r="A3043" t="s">
        <v>9994</v>
      </c>
      <c r="B3043" t="s">
        <v>9995</v>
      </c>
      <c r="C3043" t="s">
        <v>10303</v>
      </c>
      <c r="D3043" t="s">
        <v>10304</v>
      </c>
      <c r="E3043">
        <v>1704016</v>
      </c>
      <c r="F3043" t="s">
        <v>10380</v>
      </c>
      <c r="G3043" t="s">
        <v>10381</v>
      </c>
      <c r="H3043" t="s">
        <v>10372</v>
      </c>
      <c r="I3043" t="s">
        <v>10382</v>
      </c>
      <c r="J3043" t="s">
        <v>10383</v>
      </c>
      <c r="K3043" t="s">
        <v>110</v>
      </c>
      <c r="L3043" t="s">
        <v>3343</v>
      </c>
      <c r="M3043" t="s">
        <v>3344</v>
      </c>
      <c r="N3043" t="s">
        <v>3627</v>
      </c>
      <c r="O3043" t="s">
        <v>3346</v>
      </c>
      <c r="P3043" t="s">
        <v>3343</v>
      </c>
      <c r="Q3043" t="s">
        <v>3346</v>
      </c>
    </row>
    <row r="3044" spans="1:17" x14ac:dyDescent="0.25">
      <c r="A3044" t="s">
        <v>9994</v>
      </c>
      <c r="B3044" t="s">
        <v>9995</v>
      </c>
      <c r="C3044" t="s">
        <v>10303</v>
      </c>
      <c r="D3044" t="s">
        <v>10304</v>
      </c>
      <c r="E3044">
        <v>1704016</v>
      </c>
      <c r="F3044" t="s">
        <v>10380</v>
      </c>
      <c r="G3044" t="s">
        <v>10381</v>
      </c>
      <c r="H3044" t="s">
        <v>10372</v>
      </c>
      <c r="I3044" t="s">
        <v>10384</v>
      </c>
      <c r="J3044" t="s">
        <v>10385</v>
      </c>
      <c r="K3044" t="s">
        <v>110</v>
      </c>
      <c r="L3044" t="s">
        <v>3346</v>
      </c>
      <c r="M3044" t="s">
        <v>3344</v>
      </c>
      <c r="N3044" t="s">
        <v>3627</v>
      </c>
      <c r="O3044" t="s">
        <v>3346</v>
      </c>
      <c r="P3044" t="s">
        <v>3343</v>
      </c>
      <c r="Q3044" t="s">
        <v>3346</v>
      </c>
    </row>
    <row r="3045" spans="1:17" x14ac:dyDescent="0.25">
      <c r="A3045" t="s">
        <v>9994</v>
      </c>
      <c r="B3045" t="s">
        <v>9995</v>
      </c>
      <c r="C3045" t="s">
        <v>10303</v>
      </c>
      <c r="D3045" t="s">
        <v>10304</v>
      </c>
      <c r="E3045">
        <v>1704017</v>
      </c>
      <c r="F3045" t="s">
        <v>10386</v>
      </c>
      <c r="G3045" t="s">
        <v>10387</v>
      </c>
      <c r="H3045" t="s">
        <v>3394</v>
      </c>
      <c r="I3045" t="s">
        <v>10388</v>
      </c>
      <c r="J3045" t="s">
        <v>10389</v>
      </c>
      <c r="K3045" t="s">
        <v>110</v>
      </c>
      <c r="L3045" t="s">
        <v>3343</v>
      </c>
      <c r="M3045" t="s">
        <v>4011</v>
      </c>
      <c r="N3045" t="s">
        <v>4186</v>
      </c>
      <c r="O3045" t="s">
        <v>3343</v>
      </c>
      <c r="P3045" t="s">
        <v>3343</v>
      </c>
      <c r="Q3045" t="s">
        <v>3346</v>
      </c>
    </row>
    <row r="3046" spans="1:17" x14ac:dyDescent="0.25">
      <c r="A3046" t="s">
        <v>9994</v>
      </c>
      <c r="B3046" t="s">
        <v>9995</v>
      </c>
      <c r="C3046" t="s">
        <v>10303</v>
      </c>
      <c r="D3046" t="s">
        <v>10304</v>
      </c>
      <c r="E3046">
        <v>1704018</v>
      </c>
      <c r="F3046" t="s">
        <v>10390</v>
      </c>
      <c r="G3046" t="s">
        <v>10391</v>
      </c>
      <c r="H3046" t="s">
        <v>3770</v>
      </c>
      <c r="I3046" t="s">
        <v>10392</v>
      </c>
      <c r="J3046" t="s">
        <v>10393</v>
      </c>
      <c r="K3046" t="s">
        <v>110</v>
      </c>
      <c r="L3046" t="s">
        <v>3343</v>
      </c>
      <c r="M3046" t="s">
        <v>3707</v>
      </c>
      <c r="N3046" t="s">
        <v>4451</v>
      </c>
      <c r="O3046" t="s">
        <v>3346</v>
      </c>
      <c r="P3046" t="s">
        <v>3346</v>
      </c>
      <c r="Q3046" t="s">
        <v>3346</v>
      </c>
    </row>
    <row r="3047" spans="1:17" x14ac:dyDescent="0.25">
      <c r="A3047" t="s">
        <v>9994</v>
      </c>
      <c r="B3047" t="s">
        <v>9995</v>
      </c>
      <c r="C3047" t="s">
        <v>10303</v>
      </c>
      <c r="D3047" t="s">
        <v>10304</v>
      </c>
      <c r="E3047">
        <v>1704020</v>
      </c>
      <c r="F3047" t="s">
        <v>10394</v>
      </c>
      <c r="G3047" t="s">
        <v>10395</v>
      </c>
      <c r="H3047" t="s">
        <v>7791</v>
      </c>
      <c r="I3047" t="s">
        <v>10396</v>
      </c>
      <c r="J3047" t="s">
        <v>10397</v>
      </c>
      <c r="K3047" t="s">
        <v>110</v>
      </c>
      <c r="L3047" t="s">
        <v>3343</v>
      </c>
      <c r="M3047" t="s">
        <v>4011</v>
      </c>
      <c r="N3047" t="s">
        <v>4186</v>
      </c>
      <c r="O3047" t="s">
        <v>3346</v>
      </c>
      <c r="P3047" t="s">
        <v>3343</v>
      </c>
      <c r="Q3047" t="s">
        <v>3346</v>
      </c>
    </row>
    <row r="3048" spans="1:17" x14ac:dyDescent="0.25">
      <c r="A3048" t="s">
        <v>9994</v>
      </c>
      <c r="B3048" t="s">
        <v>9995</v>
      </c>
      <c r="C3048" t="s">
        <v>10303</v>
      </c>
      <c r="D3048" t="s">
        <v>10304</v>
      </c>
      <c r="E3048">
        <v>1704021</v>
      </c>
      <c r="F3048" t="s">
        <v>875</v>
      </c>
      <c r="G3048" t="s">
        <v>10398</v>
      </c>
      <c r="H3048" t="s">
        <v>3350</v>
      </c>
      <c r="I3048" t="s">
        <v>10399</v>
      </c>
      <c r="J3048" t="s">
        <v>2496</v>
      </c>
      <c r="K3048" t="s">
        <v>110</v>
      </c>
      <c r="L3048" t="s">
        <v>3343</v>
      </c>
      <c r="M3048" t="s">
        <v>3570</v>
      </c>
      <c r="N3048" t="s">
        <v>3571</v>
      </c>
      <c r="O3048" t="s">
        <v>3346</v>
      </c>
      <c r="P3048" t="s">
        <v>3343</v>
      </c>
      <c r="Q3048" t="s">
        <v>3346</v>
      </c>
    </row>
    <row r="3049" spans="1:17" x14ac:dyDescent="0.25">
      <c r="A3049" t="s">
        <v>9994</v>
      </c>
      <c r="B3049" t="s">
        <v>9995</v>
      </c>
      <c r="C3049" t="s">
        <v>10303</v>
      </c>
      <c r="D3049" t="s">
        <v>10304</v>
      </c>
      <c r="E3049">
        <v>1704021</v>
      </c>
      <c r="F3049" t="s">
        <v>875</v>
      </c>
      <c r="G3049" t="s">
        <v>10398</v>
      </c>
      <c r="H3049" t="s">
        <v>3350</v>
      </c>
      <c r="I3049" t="s">
        <v>10400</v>
      </c>
      <c r="J3049" t="s">
        <v>10401</v>
      </c>
      <c r="K3049" t="s">
        <v>110</v>
      </c>
      <c r="L3049" t="s">
        <v>3346</v>
      </c>
      <c r="M3049" t="s">
        <v>3570</v>
      </c>
      <c r="N3049" t="s">
        <v>3571</v>
      </c>
      <c r="O3049" t="s">
        <v>3346</v>
      </c>
      <c r="P3049" t="s">
        <v>3343</v>
      </c>
      <c r="Q3049" t="s">
        <v>3346</v>
      </c>
    </row>
    <row r="3050" spans="1:17" x14ac:dyDescent="0.25">
      <c r="A3050" t="s">
        <v>9994</v>
      </c>
      <c r="B3050" t="s">
        <v>9995</v>
      </c>
      <c r="C3050" t="s">
        <v>10303</v>
      </c>
      <c r="D3050" t="s">
        <v>10304</v>
      </c>
      <c r="E3050">
        <v>1704021</v>
      </c>
      <c r="F3050" t="s">
        <v>875</v>
      </c>
      <c r="G3050" t="s">
        <v>10398</v>
      </c>
      <c r="H3050" t="s">
        <v>3350</v>
      </c>
      <c r="I3050" t="s">
        <v>10402</v>
      </c>
      <c r="J3050" t="s">
        <v>10403</v>
      </c>
      <c r="K3050" t="s">
        <v>110</v>
      </c>
      <c r="L3050" t="s">
        <v>3346</v>
      </c>
      <c r="M3050" t="s">
        <v>3570</v>
      </c>
      <c r="N3050" t="s">
        <v>3571</v>
      </c>
      <c r="O3050" t="s">
        <v>3346</v>
      </c>
      <c r="P3050" t="s">
        <v>3343</v>
      </c>
      <c r="Q3050" t="s">
        <v>3346</v>
      </c>
    </row>
    <row r="3051" spans="1:17" x14ac:dyDescent="0.25">
      <c r="A3051" t="s">
        <v>9994</v>
      </c>
      <c r="B3051" t="s">
        <v>9995</v>
      </c>
      <c r="C3051" t="s">
        <v>10303</v>
      </c>
      <c r="D3051" t="s">
        <v>10304</v>
      </c>
      <c r="E3051">
        <v>1704023</v>
      </c>
      <c r="F3051" t="s">
        <v>10404</v>
      </c>
      <c r="G3051" t="s">
        <v>10405</v>
      </c>
      <c r="H3051" t="s">
        <v>10406</v>
      </c>
      <c r="I3051" t="s">
        <v>10407</v>
      </c>
      <c r="J3051" t="s">
        <v>10408</v>
      </c>
      <c r="K3051" t="s">
        <v>110</v>
      </c>
      <c r="L3051" t="s">
        <v>3343</v>
      </c>
      <c r="M3051" t="s">
        <v>3477</v>
      </c>
      <c r="N3051" t="s">
        <v>3603</v>
      </c>
      <c r="O3051" t="s">
        <v>3343</v>
      </c>
      <c r="P3051" t="s">
        <v>3343</v>
      </c>
      <c r="Q3051" t="s">
        <v>3346</v>
      </c>
    </row>
    <row r="3052" spans="1:17" x14ac:dyDescent="0.25">
      <c r="A3052" t="s">
        <v>9994</v>
      </c>
      <c r="B3052" t="s">
        <v>9995</v>
      </c>
      <c r="C3052" t="s">
        <v>10303</v>
      </c>
      <c r="D3052" t="s">
        <v>10304</v>
      </c>
      <c r="E3052">
        <v>1704024</v>
      </c>
      <c r="F3052" t="s">
        <v>10409</v>
      </c>
      <c r="G3052" t="s">
        <v>10410</v>
      </c>
      <c r="H3052" t="s">
        <v>4857</v>
      </c>
      <c r="I3052" t="s">
        <v>10411</v>
      </c>
      <c r="J3052" t="s">
        <v>10412</v>
      </c>
      <c r="K3052" t="s">
        <v>110</v>
      </c>
      <c r="L3052" t="s">
        <v>3343</v>
      </c>
      <c r="M3052" t="s">
        <v>3477</v>
      </c>
      <c r="N3052" t="s">
        <v>3603</v>
      </c>
      <c r="O3052" t="s">
        <v>3343</v>
      </c>
      <c r="P3052" t="s">
        <v>3343</v>
      </c>
      <c r="Q3052" t="s">
        <v>3346</v>
      </c>
    </row>
    <row r="3053" spans="1:17" x14ac:dyDescent="0.25">
      <c r="A3053" t="s">
        <v>9994</v>
      </c>
      <c r="B3053" t="s">
        <v>9995</v>
      </c>
      <c r="C3053" t="s">
        <v>10303</v>
      </c>
      <c r="D3053" t="s">
        <v>10304</v>
      </c>
      <c r="E3053">
        <v>1704025</v>
      </c>
      <c r="F3053" t="s">
        <v>10413</v>
      </c>
      <c r="G3053" t="s">
        <v>10414</v>
      </c>
      <c r="H3053" t="s">
        <v>3357</v>
      </c>
      <c r="I3053" t="s">
        <v>10415</v>
      </c>
      <c r="J3053" t="s">
        <v>285</v>
      </c>
      <c r="K3053" t="s">
        <v>110</v>
      </c>
      <c r="L3053" t="s">
        <v>3343</v>
      </c>
      <c r="M3053" t="s">
        <v>3477</v>
      </c>
      <c r="N3053" t="s">
        <v>3603</v>
      </c>
      <c r="O3053" t="s">
        <v>3346</v>
      </c>
      <c r="P3053" t="s">
        <v>3343</v>
      </c>
      <c r="Q3053" t="s">
        <v>3346</v>
      </c>
    </row>
    <row r="3054" spans="1:17" x14ac:dyDescent="0.25">
      <c r="A3054" t="s">
        <v>9994</v>
      </c>
      <c r="B3054" t="s">
        <v>9995</v>
      </c>
      <c r="C3054" t="s">
        <v>10303</v>
      </c>
      <c r="D3054" t="s">
        <v>10304</v>
      </c>
      <c r="E3054">
        <v>1704027</v>
      </c>
      <c r="F3054" t="s">
        <v>10416</v>
      </c>
      <c r="G3054" t="s">
        <v>10417</v>
      </c>
      <c r="H3054" t="s">
        <v>10418</v>
      </c>
      <c r="I3054" t="s">
        <v>10419</v>
      </c>
      <c r="J3054" t="s">
        <v>10420</v>
      </c>
      <c r="K3054" t="s">
        <v>110</v>
      </c>
      <c r="L3054" t="s">
        <v>3343</v>
      </c>
      <c r="M3054" t="s">
        <v>4011</v>
      </c>
      <c r="N3054" t="s">
        <v>4186</v>
      </c>
      <c r="O3054" t="s">
        <v>3346</v>
      </c>
      <c r="P3054" t="s">
        <v>3343</v>
      </c>
      <c r="Q3054" t="s">
        <v>3346</v>
      </c>
    </row>
    <row r="3055" spans="1:17" x14ac:dyDescent="0.25">
      <c r="A3055" t="s">
        <v>9994</v>
      </c>
      <c r="B3055" t="s">
        <v>9995</v>
      </c>
      <c r="C3055" t="s">
        <v>10303</v>
      </c>
      <c r="D3055" t="s">
        <v>10304</v>
      </c>
      <c r="E3055">
        <v>1704028</v>
      </c>
      <c r="F3055" t="s">
        <v>10421</v>
      </c>
      <c r="G3055" t="s">
        <v>10422</v>
      </c>
      <c r="H3055" t="s">
        <v>10423</v>
      </c>
      <c r="I3055" t="s">
        <v>10424</v>
      </c>
      <c r="J3055" t="s">
        <v>10425</v>
      </c>
      <c r="K3055" t="s">
        <v>110</v>
      </c>
      <c r="L3055" t="s">
        <v>3343</v>
      </c>
      <c r="M3055" t="s">
        <v>3570</v>
      </c>
      <c r="N3055" t="s">
        <v>3571</v>
      </c>
      <c r="O3055" t="s">
        <v>3346</v>
      </c>
      <c r="P3055" t="s">
        <v>3343</v>
      </c>
      <c r="Q3055" t="s">
        <v>3346</v>
      </c>
    </row>
    <row r="3056" spans="1:17" x14ac:dyDescent="0.25">
      <c r="A3056" t="s">
        <v>9994</v>
      </c>
      <c r="B3056" t="s">
        <v>9995</v>
      </c>
      <c r="C3056" t="s">
        <v>10303</v>
      </c>
      <c r="D3056" t="s">
        <v>10304</v>
      </c>
      <c r="E3056">
        <v>1704030</v>
      </c>
      <c r="F3056" t="s">
        <v>10426</v>
      </c>
      <c r="G3056" t="s">
        <v>10427</v>
      </c>
      <c r="H3056" t="s">
        <v>366</v>
      </c>
      <c r="I3056" t="s">
        <v>10428</v>
      </c>
      <c r="J3056" t="s">
        <v>253</v>
      </c>
      <c r="K3056" t="s">
        <v>110</v>
      </c>
      <c r="L3056" t="s">
        <v>3343</v>
      </c>
      <c r="M3056" t="s">
        <v>3570</v>
      </c>
      <c r="N3056" t="s">
        <v>3571</v>
      </c>
      <c r="O3056" t="s">
        <v>3346</v>
      </c>
      <c r="P3056" t="s">
        <v>3343</v>
      </c>
      <c r="Q3056" t="s">
        <v>3346</v>
      </c>
    </row>
    <row r="3057" spans="1:17" x14ac:dyDescent="0.25">
      <c r="A3057" t="s">
        <v>9994</v>
      </c>
      <c r="B3057" t="s">
        <v>9995</v>
      </c>
      <c r="C3057" t="s">
        <v>10303</v>
      </c>
      <c r="D3057" t="s">
        <v>10304</v>
      </c>
      <c r="E3057">
        <v>1704035</v>
      </c>
      <c r="F3057" t="s">
        <v>10429</v>
      </c>
      <c r="G3057" t="s">
        <v>10430</v>
      </c>
      <c r="H3057" t="s">
        <v>10431</v>
      </c>
      <c r="I3057" t="s">
        <v>10432</v>
      </c>
      <c r="J3057" t="s">
        <v>10433</v>
      </c>
      <c r="K3057" t="s">
        <v>110</v>
      </c>
      <c r="L3057" t="s">
        <v>3343</v>
      </c>
      <c r="M3057" t="s">
        <v>4011</v>
      </c>
      <c r="N3057" t="s">
        <v>4186</v>
      </c>
      <c r="O3057" t="s">
        <v>3346</v>
      </c>
      <c r="P3057" t="s">
        <v>3343</v>
      </c>
      <c r="Q3057" t="s">
        <v>3346</v>
      </c>
    </row>
    <row r="3058" spans="1:17" x14ac:dyDescent="0.25">
      <c r="A3058" t="s">
        <v>9994</v>
      </c>
      <c r="B3058" t="s">
        <v>9995</v>
      </c>
      <c r="C3058" t="s">
        <v>10303</v>
      </c>
      <c r="D3058" t="s">
        <v>10304</v>
      </c>
      <c r="E3058">
        <v>1704037</v>
      </c>
      <c r="F3058" t="s">
        <v>10434</v>
      </c>
      <c r="G3058" t="s">
        <v>10435</v>
      </c>
      <c r="H3058" t="s">
        <v>5669</v>
      </c>
      <c r="I3058" t="s">
        <v>10436</v>
      </c>
      <c r="J3058" t="s">
        <v>10437</v>
      </c>
      <c r="K3058" t="s">
        <v>110</v>
      </c>
      <c r="L3058" t="s">
        <v>3343</v>
      </c>
      <c r="M3058" t="s">
        <v>3477</v>
      </c>
      <c r="N3058" t="s">
        <v>3603</v>
      </c>
      <c r="O3058" t="s">
        <v>3346</v>
      </c>
      <c r="P3058" t="s">
        <v>3343</v>
      </c>
      <c r="Q3058" t="s">
        <v>3346</v>
      </c>
    </row>
    <row r="3059" spans="1:17" x14ac:dyDescent="0.25">
      <c r="A3059" t="s">
        <v>9994</v>
      </c>
      <c r="B3059" t="s">
        <v>9995</v>
      </c>
      <c r="C3059" t="s">
        <v>10303</v>
      </c>
      <c r="D3059" t="s">
        <v>10304</v>
      </c>
      <c r="E3059">
        <v>1704038</v>
      </c>
      <c r="F3059" t="s">
        <v>867</v>
      </c>
      <c r="G3059" t="s">
        <v>7248</v>
      </c>
      <c r="H3059" t="s">
        <v>3350</v>
      </c>
      <c r="I3059" t="s">
        <v>10438</v>
      </c>
      <c r="J3059" t="s">
        <v>869</v>
      </c>
      <c r="K3059" t="s">
        <v>110</v>
      </c>
      <c r="L3059" t="s">
        <v>3343</v>
      </c>
      <c r="M3059" t="s">
        <v>3570</v>
      </c>
      <c r="N3059" t="s">
        <v>3571</v>
      </c>
      <c r="O3059" t="s">
        <v>3346</v>
      </c>
      <c r="P3059" t="s">
        <v>3343</v>
      </c>
      <c r="Q3059" t="s">
        <v>3346</v>
      </c>
    </row>
    <row r="3060" spans="1:17" x14ac:dyDescent="0.25">
      <c r="A3060" t="s">
        <v>9994</v>
      </c>
      <c r="B3060" t="s">
        <v>9995</v>
      </c>
      <c r="C3060" t="s">
        <v>10303</v>
      </c>
      <c r="D3060" t="s">
        <v>10304</v>
      </c>
      <c r="E3060">
        <v>1704038</v>
      </c>
      <c r="F3060" t="s">
        <v>867</v>
      </c>
      <c r="G3060" t="s">
        <v>7248</v>
      </c>
      <c r="H3060" t="s">
        <v>3350</v>
      </c>
      <c r="I3060" t="s">
        <v>10439</v>
      </c>
      <c r="J3060" t="s">
        <v>10440</v>
      </c>
      <c r="K3060" t="s">
        <v>110</v>
      </c>
      <c r="L3060" t="s">
        <v>3346</v>
      </c>
      <c r="M3060" t="s">
        <v>3570</v>
      </c>
      <c r="N3060" t="s">
        <v>3571</v>
      </c>
      <c r="O3060" t="s">
        <v>3346</v>
      </c>
      <c r="P3060" t="s">
        <v>3343</v>
      </c>
      <c r="Q3060" t="s">
        <v>3346</v>
      </c>
    </row>
    <row r="3061" spans="1:17" x14ac:dyDescent="0.25">
      <c r="A3061" t="s">
        <v>9994</v>
      </c>
      <c r="B3061" t="s">
        <v>9995</v>
      </c>
      <c r="C3061" t="s">
        <v>10303</v>
      </c>
      <c r="D3061" t="s">
        <v>10304</v>
      </c>
      <c r="E3061">
        <v>1704039</v>
      </c>
      <c r="F3061" t="s">
        <v>10441</v>
      </c>
      <c r="G3061" t="s">
        <v>10442</v>
      </c>
      <c r="H3061" t="s">
        <v>3350</v>
      </c>
      <c r="I3061" t="s">
        <v>10443</v>
      </c>
      <c r="J3061" t="s">
        <v>10444</v>
      </c>
      <c r="K3061" t="s">
        <v>110</v>
      </c>
      <c r="L3061" t="s">
        <v>3343</v>
      </c>
      <c r="M3061" t="s">
        <v>3570</v>
      </c>
      <c r="N3061" t="s">
        <v>3571</v>
      </c>
      <c r="O3061" t="s">
        <v>3346</v>
      </c>
      <c r="P3061" t="s">
        <v>3343</v>
      </c>
      <c r="Q3061" t="s">
        <v>3346</v>
      </c>
    </row>
    <row r="3062" spans="1:17" x14ac:dyDescent="0.25">
      <c r="A3062" t="s">
        <v>9994</v>
      </c>
      <c r="B3062" t="s">
        <v>9995</v>
      </c>
      <c r="C3062" t="s">
        <v>10303</v>
      </c>
      <c r="D3062" t="s">
        <v>10304</v>
      </c>
      <c r="E3062">
        <v>1704041</v>
      </c>
      <c r="F3062" t="s">
        <v>10445</v>
      </c>
      <c r="G3062" t="s">
        <v>10371</v>
      </c>
      <c r="H3062" t="s">
        <v>10446</v>
      </c>
      <c r="I3062" t="s">
        <v>10447</v>
      </c>
      <c r="J3062" t="s">
        <v>10448</v>
      </c>
      <c r="K3062" t="s">
        <v>110</v>
      </c>
      <c r="L3062" t="s">
        <v>3343</v>
      </c>
      <c r="M3062" t="s">
        <v>4011</v>
      </c>
      <c r="N3062" t="s">
        <v>4186</v>
      </c>
      <c r="O3062" t="s">
        <v>3346</v>
      </c>
      <c r="P3062" t="s">
        <v>3343</v>
      </c>
      <c r="Q3062" t="s">
        <v>3346</v>
      </c>
    </row>
    <row r="3063" spans="1:17" x14ac:dyDescent="0.25">
      <c r="A3063" t="s">
        <v>9994</v>
      </c>
      <c r="B3063" t="s">
        <v>9995</v>
      </c>
      <c r="C3063" t="s">
        <v>10303</v>
      </c>
      <c r="D3063" t="s">
        <v>10304</v>
      </c>
      <c r="E3063">
        <v>1704041</v>
      </c>
      <c r="F3063" t="s">
        <v>10445</v>
      </c>
      <c r="G3063" t="s">
        <v>10371</v>
      </c>
      <c r="H3063" t="s">
        <v>10446</v>
      </c>
      <c r="I3063" t="s">
        <v>10449</v>
      </c>
      <c r="J3063" t="s">
        <v>10450</v>
      </c>
      <c r="K3063" t="s">
        <v>110</v>
      </c>
      <c r="L3063" t="s">
        <v>3346</v>
      </c>
      <c r="M3063" t="s">
        <v>4011</v>
      </c>
      <c r="N3063" t="s">
        <v>4186</v>
      </c>
      <c r="O3063" t="s">
        <v>3346</v>
      </c>
      <c r="P3063" t="s">
        <v>3343</v>
      </c>
      <c r="Q3063" t="s">
        <v>3346</v>
      </c>
    </row>
    <row r="3064" spans="1:17" x14ac:dyDescent="0.25">
      <c r="A3064" t="s">
        <v>9994</v>
      </c>
      <c r="B3064" t="s">
        <v>9995</v>
      </c>
      <c r="C3064" t="s">
        <v>10303</v>
      </c>
      <c r="D3064" t="s">
        <v>10304</v>
      </c>
      <c r="E3064">
        <v>1704042</v>
      </c>
      <c r="F3064" t="s">
        <v>375</v>
      </c>
      <c r="G3064" t="s">
        <v>10451</v>
      </c>
      <c r="H3064" t="s">
        <v>3350</v>
      </c>
      <c r="I3064" t="s">
        <v>10452</v>
      </c>
      <c r="J3064" t="s">
        <v>10453</v>
      </c>
      <c r="K3064" t="s">
        <v>110</v>
      </c>
      <c r="L3064" t="s">
        <v>3343</v>
      </c>
      <c r="M3064" t="s">
        <v>3570</v>
      </c>
      <c r="N3064" t="s">
        <v>3571</v>
      </c>
      <c r="O3064" t="s">
        <v>3346</v>
      </c>
      <c r="P3064" t="s">
        <v>3343</v>
      </c>
      <c r="Q3064" t="s">
        <v>3346</v>
      </c>
    </row>
    <row r="3065" spans="1:17" x14ac:dyDescent="0.25">
      <c r="A3065" t="s">
        <v>9994</v>
      </c>
      <c r="B3065" t="s">
        <v>9995</v>
      </c>
      <c r="C3065" t="s">
        <v>10303</v>
      </c>
      <c r="D3065" t="s">
        <v>10304</v>
      </c>
      <c r="E3065">
        <v>1704042</v>
      </c>
      <c r="F3065" t="s">
        <v>375</v>
      </c>
      <c r="G3065" t="s">
        <v>10451</v>
      </c>
      <c r="H3065" t="s">
        <v>3350</v>
      </c>
      <c r="I3065" t="s">
        <v>10454</v>
      </c>
      <c r="J3065" t="s">
        <v>10440</v>
      </c>
      <c r="K3065" t="s">
        <v>110</v>
      </c>
      <c r="L3065" t="s">
        <v>3346</v>
      </c>
      <c r="M3065" t="s">
        <v>3570</v>
      </c>
      <c r="N3065" t="s">
        <v>3571</v>
      </c>
      <c r="O3065" t="s">
        <v>3346</v>
      </c>
      <c r="P3065" t="s">
        <v>3343</v>
      </c>
      <c r="Q3065" t="s">
        <v>3346</v>
      </c>
    </row>
    <row r="3066" spans="1:17" x14ac:dyDescent="0.25">
      <c r="A3066" t="s">
        <v>9994</v>
      </c>
      <c r="B3066" t="s">
        <v>9995</v>
      </c>
      <c r="C3066" t="s">
        <v>10303</v>
      </c>
      <c r="D3066" t="s">
        <v>10304</v>
      </c>
      <c r="E3066">
        <v>1704042</v>
      </c>
      <c r="F3066" t="s">
        <v>375</v>
      </c>
      <c r="G3066" t="s">
        <v>10451</v>
      </c>
      <c r="H3066" t="s">
        <v>3350</v>
      </c>
      <c r="I3066" t="s">
        <v>10455</v>
      </c>
      <c r="J3066" t="s">
        <v>10456</v>
      </c>
      <c r="K3066" t="s">
        <v>110</v>
      </c>
      <c r="L3066" t="s">
        <v>3346</v>
      </c>
      <c r="M3066" t="s">
        <v>3570</v>
      </c>
      <c r="N3066" t="s">
        <v>3571</v>
      </c>
      <c r="O3066" t="s">
        <v>3346</v>
      </c>
      <c r="P3066" t="s">
        <v>3343</v>
      </c>
      <c r="Q3066" t="s">
        <v>3346</v>
      </c>
    </row>
    <row r="3067" spans="1:17" x14ac:dyDescent="0.25">
      <c r="A3067" t="s">
        <v>9994</v>
      </c>
      <c r="B3067" t="s">
        <v>9995</v>
      </c>
      <c r="C3067" t="s">
        <v>10303</v>
      </c>
      <c r="D3067" t="s">
        <v>10304</v>
      </c>
      <c r="E3067">
        <v>1704043</v>
      </c>
      <c r="F3067" t="s">
        <v>10457</v>
      </c>
      <c r="G3067" t="s">
        <v>10458</v>
      </c>
      <c r="H3067" t="s">
        <v>10423</v>
      </c>
      <c r="I3067" t="s">
        <v>10459</v>
      </c>
      <c r="J3067" t="s">
        <v>10460</v>
      </c>
      <c r="K3067" t="s">
        <v>110</v>
      </c>
      <c r="L3067" t="s">
        <v>3343</v>
      </c>
      <c r="M3067" t="s">
        <v>4011</v>
      </c>
      <c r="N3067" t="s">
        <v>4186</v>
      </c>
      <c r="O3067" t="s">
        <v>3346</v>
      </c>
      <c r="P3067" t="s">
        <v>3343</v>
      </c>
      <c r="Q3067" t="s">
        <v>3346</v>
      </c>
    </row>
    <row r="3068" spans="1:17" x14ac:dyDescent="0.25">
      <c r="A3068" t="s">
        <v>9994</v>
      </c>
      <c r="B3068" t="s">
        <v>9995</v>
      </c>
      <c r="C3068" t="s">
        <v>10303</v>
      </c>
      <c r="D3068" t="s">
        <v>10304</v>
      </c>
      <c r="E3068">
        <v>1704044</v>
      </c>
      <c r="F3068" t="s">
        <v>10461</v>
      </c>
      <c r="G3068" t="s">
        <v>10462</v>
      </c>
      <c r="H3068" t="s">
        <v>10463</v>
      </c>
      <c r="I3068" t="s">
        <v>10464</v>
      </c>
      <c r="J3068" t="s">
        <v>10465</v>
      </c>
      <c r="K3068" t="s">
        <v>110</v>
      </c>
      <c r="L3068" t="s">
        <v>3343</v>
      </c>
      <c r="M3068" t="s">
        <v>3344</v>
      </c>
      <c r="N3068" t="s">
        <v>3686</v>
      </c>
      <c r="O3068" t="s">
        <v>3346</v>
      </c>
      <c r="P3068" t="s">
        <v>3346</v>
      </c>
      <c r="Q3068" t="s">
        <v>3346</v>
      </c>
    </row>
    <row r="3069" spans="1:17" x14ac:dyDescent="0.25">
      <c r="A3069" t="s">
        <v>9994</v>
      </c>
      <c r="B3069" t="s">
        <v>9995</v>
      </c>
      <c r="C3069" t="s">
        <v>10303</v>
      </c>
      <c r="D3069" t="s">
        <v>10304</v>
      </c>
      <c r="E3069">
        <v>1704045</v>
      </c>
      <c r="F3069" t="s">
        <v>10466</v>
      </c>
      <c r="G3069" t="s">
        <v>10467</v>
      </c>
      <c r="H3069" t="s">
        <v>10468</v>
      </c>
      <c r="I3069" t="s">
        <v>10469</v>
      </c>
      <c r="J3069" t="s">
        <v>10470</v>
      </c>
      <c r="K3069" t="s">
        <v>110</v>
      </c>
      <c r="L3069" t="s">
        <v>3343</v>
      </c>
      <c r="M3069" t="s">
        <v>4011</v>
      </c>
      <c r="N3069" t="s">
        <v>4186</v>
      </c>
      <c r="O3069" t="s">
        <v>3346</v>
      </c>
      <c r="P3069" t="s">
        <v>3343</v>
      </c>
      <c r="Q3069" t="s">
        <v>3346</v>
      </c>
    </row>
    <row r="3070" spans="1:17" x14ac:dyDescent="0.25">
      <c r="A3070" t="s">
        <v>9994</v>
      </c>
      <c r="B3070" t="s">
        <v>9995</v>
      </c>
      <c r="C3070" t="s">
        <v>10303</v>
      </c>
      <c r="D3070" t="s">
        <v>10304</v>
      </c>
      <c r="E3070">
        <v>1704046</v>
      </c>
      <c r="F3070" t="s">
        <v>128</v>
      </c>
      <c r="G3070" t="s">
        <v>4583</v>
      </c>
      <c r="H3070" t="s">
        <v>3526</v>
      </c>
      <c r="I3070" t="s">
        <v>10471</v>
      </c>
      <c r="J3070" t="s">
        <v>935</v>
      </c>
      <c r="K3070" t="s">
        <v>110</v>
      </c>
      <c r="L3070" t="s">
        <v>3343</v>
      </c>
      <c r="M3070" t="s">
        <v>4213</v>
      </c>
      <c r="N3070" t="s">
        <v>10093</v>
      </c>
      <c r="O3070" t="s">
        <v>3343</v>
      </c>
      <c r="P3070" t="s">
        <v>3343</v>
      </c>
      <c r="Q3070" t="s">
        <v>3346</v>
      </c>
    </row>
    <row r="3071" spans="1:17" x14ac:dyDescent="0.25">
      <c r="A3071" t="s">
        <v>9994</v>
      </c>
      <c r="B3071" t="s">
        <v>9995</v>
      </c>
      <c r="C3071" t="s">
        <v>10303</v>
      </c>
      <c r="D3071" t="s">
        <v>10304</v>
      </c>
      <c r="E3071">
        <v>1704047</v>
      </c>
      <c r="F3071" t="s">
        <v>3508</v>
      </c>
      <c r="G3071" t="s">
        <v>10472</v>
      </c>
      <c r="H3071" t="s">
        <v>3510</v>
      </c>
      <c r="I3071" t="s">
        <v>10473</v>
      </c>
      <c r="J3071" t="s">
        <v>3512</v>
      </c>
      <c r="K3071" t="s">
        <v>110</v>
      </c>
      <c r="L3071" t="s">
        <v>3343</v>
      </c>
      <c r="M3071" t="s">
        <v>4108</v>
      </c>
      <c r="N3071" t="s">
        <v>7712</v>
      </c>
      <c r="O3071" t="s">
        <v>3346</v>
      </c>
      <c r="P3071" t="s">
        <v>3346</v>
      </c>
      <c r="Q3071" t="s">
        <v>3346</v>
      </c>
    </row>
    <row r="3072" spans="1:17" x14ac:dyDescent="0.25">
      <c r="A3072" t="s">
        <v>9994</v>
      </c>
      <c r="B3072" t="s">
        <v>9995</v>
      </c>
      <c r="C3072" t="s">
        <v>10303</v>
      </c>
      <c r="D3072" t="s">
        <v>10304</v>
      </c>
      <c r="E3072">
        <v>1704048</v>
      </c>
      <c r="F3072" t="s">
        <v>10474</v>
      </c>
      <c r="G3072" t="s">
        <v>10475</v>
      </c>
      <c r="H3072" t="s">
        <v>10476</v>
      </c>
      <c r="I3072" t="s">
        <v>10477</v>
      </c>
      <c r="J3072" t="s">
        <v>10478</v>
      </c>
      <c r="K3072" t="s">
        <v>2009</v>
      </c>
      <c r="L3072" t="s">
        <v>3343</v>
      </c>
      <c r="M3072" t="s">
        <v>4163</v>
      </c>
      <c r="N3072" t="s">
        <v>4497</v>
      </c>
      <c r="O3072" t="s">
        <v>3346</v>
      </c>
      <c r="P3072" t="s">
        <v>3346</v>
      </c>
      <c r="Q3072" t="s">
        <v>3346</v>
      </c>
    </row>
    <row r="3073" spans="1:17" x14ac:dyDescent="0.25">
      <c r="A3073" t="s">
        <v>9994</v>
      </c>
      <c r="B3073" t="s">
        <v>9995</v>
      </c>
      <c r="C3073" t="s">
        <v>10303</v>
      </c>
      <c r="D3073" t="s">
        <v>10304</v>
      </c>
      <c r="E3073">
        <v>1704048</v>
      </c>
      <c r="F3073" t="s">
        <v>10474</v>
      </c>
      <c r="G3073" t="s">
        <v>10475</v>
      </c>
      <c r="H3073" t="s">
        <v>10476</v>
      </c>
      <c r="I3073" t="s">
        <v>10479</v>
      </c>
      <c r="J3073" t="s">
        <v>10480</v>
      </c>
      <c r="K3073" t="s">
        <v>110</v>
      </c>
      <c r="L3073" t="s">
        <v>3346</v>
      </c>
      <c r="M3073" t="s">
        <v>4163</v>
      </c>
      <c r="N3073" t="s">
        <v>4497</v>
      </c>
      <c r="O3073" t="s">
        <v>3346</v>
      </c>
      <c r="P3073" t="s">
        <v>3346</v>
      </c>
      <c r="Q3073" t="s">
        <v>3346</v>
      </c>
    </row>
    <row r="3074" spans="1:17" x14ac:dyDescent="0.25">
      <c r="A3074" t="s">
        <v>9994</v>
      </c>
      <c r="B3074" t="s">
        <v>9995</v>
      </c>
      <c r="C3074" t="s">
        <v>10303</v>
      </c>
      <c r="D3074" t="s">
        <v>10304</v>
      </c>
      <c r="E3074">
        <v>1704048</v>
      </c>
      <c r="F3074" t="s">
        <v>10474</v>
      </c>
      <c r="G3074" t="s">
        <v>10475</v>
      </c>
      <c r="H3074" t="s">
        <v>10476</v>
      </c>
      <c r="I3074" t="s">
        <v>10481</v>
      </c>
      <c r="J3074" t="s">
        <v>10482</v>
      </c>
      <c r="K3074" t="s">
        <v>110</v>
      </c>
      <c r="L3074" t="s">
        <v>3346</v>
      </c>
      <c r="M3074" t="s">
        <v>4163</v>
      </c>
      <c r="N3074" t="s">
        <v>4497</v>
      </c>
      <c r="O3074" t="s">
        <v>3346</v>
      </c>
      <c r="P3074" t="s">
        <v>3346</v>
      </c>
      <c r="Q3074" t="s">
        <v>3346</v>
      </c>
    </row>
    <row r="3075" spans="1:17" x14ac:dyDescent="0.25">
      <c r="A3075" t="s">
        <v>9994</v>
      </c>
      <c r="B3075" t="s">
        <v>9995</v>
      </c>
      <c r="C3075" t="s">
        <v>10303</v>
      </c>
      <c r="D3075" t="s">
        <v>10304</v>
      </c>
      <c r="E3075">
        <v>1704049</v>
      </c>
      <c r="F3075" t="s">
        <v>10483</v>
      </c>
      <c r="G3075" t="s">
        <v>10484</v>
      </c>
      <c r="H3075" t="s">
        <v>10485</v>
      </c>
      <c r="I3075" t="s">
        <v>10486</v>
      </c>
      <c r="J3075" t="s">
        <v>10487</v>
      </c>
      <c r="K3075" t="s">
        <v>2009</v>
      </c>
      <c r="L3075" t="s">
        <v>3343</v>
      </c>
      <c r="M3075" t="s">
        <v>4163</v>
      </c>
      <c r="N3075" t="s">
        <v>4497</v>
      </c>
      <c r="O3075" t="s">
        <v>3346</v>
      </c>
      <c r="P3075" t="s">
        <v>3346</v>
      </c>
      <c r="Q3075" t="s">
        <v>3346</v>
      </c>
    </row>
    <row r="3076" spans="1:17" x14ac:dyDescent="0.25">
      <c r="A3076" t="s">
        <v>9994</v>
      </c>
      <c r="B3076" t="s">
        <v>9995</v>
      </c>
      <c r="C3076" t="s">
        <v>10303</v>
      </c>
      <c r="D3076" t="s">
        <v>10304</v>
      </c>
      <c r="E3076">
        <v>1704049</v>
      </c>
      <c r="F3076" t="s">
        <v>10483</v>
      </c>
      <c r="G3076" t="s">
        <v>10484</v>
      </c>
      <c r="H3076" t="s">
        <v>10485</v>
      </c>
      <c r="I3076" t="s">
        <v>10488</v>
      </c>
      <c r="J3076" t="s">
        <v>10489</v>
      </c>
      <c r="K3076" t="s">
        <v>110</v>
      </c>
      <c r="L3076" t="s">
        <v>3346</v>
      </c>
      <c r="M3076" t="s">
        <v>4163</v>
      </c>
      <c r="N3076" t="s">
        <v>4497</v>
      </c>
      <c r="O3076" t="s">
        <v>3346</v>
      </c>
      <c r="P3076" t="s">
        <v>3346</v>
      </c>
      <c r="Q3076" t="s">
        <v>3346</v>
      </c>
    </row>
    <row r="3077" spans="1:17" x14ac:dyDescent="0.25">
      <c r="A3077" t="s">
        <v>9994</v>
      </c>
      <c r="B3077" t="s">
        <v>9995</v>
      </c>
      <c r="C3077" t="s">
        <v>10303</v>
      </c>
      <c r="D3077" t="s">
        <v>10304</v>
      </c>
      <c r="E3077">
        <v>1704049</v>
      </c>
      <c r="F3077" t="s">
        <v>10483</v>
      </c>
      <c r="G3077" t="s">
        <v>10484</v>
      </c>
      <c r="H3077" t="s">
        <v>10485</v>
      </c>
      <c r="I3077" t="s">
        <v>10490</v>
      </c>
      <c r="J3077" t="s">
        <v>10491</v>
      </c>
      <c r="K3077" t="s">
        <v>110</v>
      </c>
      <c r="L3077" t="s">
        <v>3346</v>
      </c>
      <c r="M3077" t="s">
        <v>4163</v>
      </c>
      <c r="N3077" t="s">
        <v>4497</v>
      </c>
      <c r="O3077" t="s">
        <v>3346</v>
      </c>
      <c r="P3077" t="s">
        <v>3346</v>
      </c>
      <c r="Q3077" t="s">
        <v>3346</v>
      </c>
    </row>
    <row r="3078" spans="1:17" x14ac:dyDescent="0.25">
      <c r="A3078" t="s">
        <v>9994</v>
      </c>
      <c r="B3078" t="s">
        <v>9995</v>
      </c>
      <c r="C3078" t="s">
        <v>10303</v>
      </c>
      <c r="D3078" t="s">
        <v>10304</v>
      </c>
      <c r="E3078">
        <v>1704049</v>
      </c>
      <c r="F3078" t="s">
        <v>10483</v>
      </c>
      <c r="G3078" t="s">
        <v>10484</v>
      </c>
      <c r="H3078" t="s">
        <v>10485</v>
      </c>
      <c r="I3078" t="s">
        <v>10492</v>
      </c>
      <c r="J3078" t="s">
        <v>10493</v>
      </c>
      <c r="K3078" t="s">
        <v>2009</v>
      </c>
      <c r="L3078" t="s">
        <v>3346</v>
      </c>
      <c r="M3078" t="s">
        <v>4163</v>
      </c>
      <c r="N3078" t="s">
        <v>4497</v>
      </c>
      <c r="O3078" t="s">
        <v>3346</v>
      </c>
      <c r="P3078" t="s">
        <v>3346</v>
      </c>
      <c r="Q3078" t="s">
        <v>3346</v>
      </c>
    </row>
    <row r="3079" spans="1:17" x14ac:dyDescent="0.25">
      <c r="A3079" t="s">
        <v>9994</v>
      </c>
      <c r="B3079" t="s">
        <v>9995</v>
      </c>
      <c r="C3079" t="s">
        <v>10303</v>
      </c>
      <c r="D3079" t="s">
        <v>10304</v>
      </c>
      <c r="E3079">
        <v>1704049</v>
      </c>
      <c r="F3079" t="s">
        <v>10483</v>
      </c>
      <c r="G3079" t="s">
        <v>10484</v>
      </c>
      <c r="H3079" t="s">
        <v>10485</v>
      </c>
      <c r="I3079" t="s">
        <v>10494</v>
      </c>
      <c r="J3079" t="s">
        <v>10495</v>
      </c>
      <c r="K3079" t="s">
        <v>110</v>
      </c>
      <c r="L3079" t="s">
        <v>3346</v>
      </c>
      <c r="M3079" t="s">
        <v>4163</v>
      </c>
      <c r="N3079" t="s">
        <v>4497</v>
      </c>
      <c r="O3079" t="s">
        <v>3346</v>
      </c>
      <c r="P3079" t="s">
        <v>3346</v>
      </c>
      <c r="Q3079" t="s">
        <v>3346</v>
      </c>
    </row>
    <row r="3080" spans="1:17" x14ac:dyDescent="0.25">
      <c r="A3080" t="s">
        <v>9994</v>
      </c>
      <c r="B3080" t="s">
        <v>9995</v>
      </c>
      <c r="C3080" t="s">
        <v>10303</v>
      </c>
      <c r="D3080" t="s">
        <v>10304</v>
      </c>
      <c r="E3080">
        <v>1704050</v>
      </c>
      <c r="F3080" t="s">
        <v>10496</v>
      </c>
      <c r="G3080" t="s">
        <v>10497</v>
      </c>
      <c r="H3080" t="s">
        <v>10498</v>
      </c>
      <c r="I3080" t="s">
        <v>10499</v>
      </c>
      <c r="J3080" t="s">
        <v>10500</v>
      </c>
      <c r="K3080" t="s">
        <v>2009</v>
      </c>
      <c r="L3080" t="s">
        <v>3343</v>
      </c>
      <c r="M3080" t="s">
        <v>4163</v>
      </c>
      <c r="N3080" t="s">
        <v>4497</v>
      </c>
      <c r="O3080" t="s">
        <v>3346</v>
      </c>
      <c r="P3080" t="s">
        <v>3346</v>
      </c>
      <c r="Q3080" t="s">
        <v>3346</v>
      </c>
    </row>
    <row r="3081" spans="1:17" x14ac:dyDescent="0.25">
      <c r="A3081" t="s">
        <v>9994</v>
      </c>
      <c r="B3081" t="s">
        <v>9995</v>
      </c>
      <c r="C3081" t="s">
        <v>10303</v>
      </c>
      <c r="D3081" t="s">
        <v>10304</v>
      </c>
      <c r="E3081">
        <v>1704050</v>
      </c>
      <c r="F3081" t="s">
        <v>10496</v>
      </c>
      <c r="G3081" t="s">
        <v>10497</v>
      </c>
      <c r="H3081" t="s">
        <v>10498</v>
      </c>
      <c r="I3081" t="s">
        <v>10501</v>
      </c>
      <c r="J3081" t="s">
        <v>10502</v>
      </c>
      <c r="K3081" t="s">
        <v>110</v>
      </c>
      <c r="L3081" t="s">
        <v>3346</v>
      </c>
      <c r="M3081" t="s">
        <v>4163</v>
      </c>
      <c r="N3081" t="s">
        <v>4497</v>
      </c>
      <c r="O3081" t="s">
        <v>3346</v>
      </c>
      <c r="P3081" t="s">
        <v>3346</v>
      </c>
      <c r="Q3081" t="s">
        <v>3346</v>
      </c>
    </row>
    <row r="3082" spans="1:17" x14ac:dyDescent="0.25">
      <c r="A3082" t="s">
        <v>9994</v>
      </c>
      <c r="B3082" t="s">
        <v>9995</v>
      </c>
      <c r="C3082" t="s">
        <v>10303</v>
      </c>
      <c r="D3082" t="s">
        <v>10304</v>
      </c>
      <c r="E3082">
        <v>1704051</v>
      </c>
      <c r="F3082" t="s">
        <v>10503</v>
      </c>
      <c r="G3082" t="s">
        <v>10504</v>
      </c>
      <c r="H3082" t="s">
        <v>10505</v>
      </c>
      <c r="I3082" t="s">
        <v>10506</v>
      </c>
      <c r="J3082" t="s">
        <v>10507</v>
      </c>
      <c r="K3082" t="s">
        <v>2009</v>
      </c>
      <c r="L3082" t="s">
        <v>3343</v>
      </c>
      <c r="M3082" t="s">
        <v>3344</v>
      </c>
      <c r="N3082" t="s">
        <v>10508</v>
      </c>
      <c r="O3082" t="s">
        <v>3346</v>
      </c>
      <c r="P3082" t="s">
        <v>3346</v>
      </c>
      <c r="Q3082" t="s">
        <v>3346</v>
      </c>
    </row>
    <row r="3083" spans="1:17" x14ac:dyDescent="0.25">
      <c r="A3083" t="s">
        <v>9994</v>
      </c>
      <c r="B3083" t="s">
        <v>9995</v>
      </c>
      <c r="C3083" t="s">
        <v>10303</v>
      </c>
      <c r="D3083" t="s">
        <v>10304</v>
      </c>
      <c r="E3083">
        <v>1704051</v>
      </c>
      <c r="F3083" t="s">
        <v>10503</v>
      </c>
      <c r="G3083" t="s">
        <v>10504</v>
      </c>
      <c r="H3083" t="s">
        <v>10505</v>
      </c>
      <c r="I3083" t="s">
        <v>10509</v>
      </c>
      <c r="J3083" t="s">
        <v>10510</v>
      </c>
      <c r="K3083" t="s">
        <v>110</v>
      </c>
      <c r="L3083" t="s">
        <v>3346</v>
      </c>
      <c r="M3083" t="s">
        <v>3344</v>
      </c>
      <c r="N3083" t="s">
        <v>10508</v>
      </c>
      <c r="O3083" t="s">
        <v>3346</v>
      </c>
      <c r="P3083" t="s">
        <v>3346</v>
      </c>
      <c r="Q3083" t="s">
        <v>3346</v>
      </c>
    </row>
    <row r="3084" spans="1:17" x14ac:dyDescent="0.25">
      <c r="A3084" t="s">
        <v>9994</v>
      </c>
      <c r="B3084" t="s">
        <v>9995</v>
      </c>
      <c r="C3084" t="s">
        <v>10303</v>
      </c>
      <c r="D3084" t="s">
        <v>10304</v>
      </c>
      <c r="E3084">
        <v>1704051</v>
      </c>
      <c r="F3084" t="s">
        <v>10503</v>
      </c>
      <c r="G3084" t="s">
        <v>10504</v>
      </c>
      <c r="H3084" t="s">
        <v>10505</v>
      </c>
      <c r="I3084" t="s">
        <v>10511</v>
      </c>
      <c r="J3084" t="s">
        <v>10512</v>
      </c>
      <c r="K3084" t="s">
        <v>10513</v>
      </c>
      <c r="L3084" t="s">
        <v>3346</v>
      </c>
      <c r="M3084" t="s">
        <v>3344</v>
      </c>
      <c r="N3084" t="s">
        <v>10508</v>
      </c>
      <c r="O3084" t="s">
        <v>3346</v>
      </c>
      <c r="P3084" t="s">
        <v>3346</v>
      </c>
      <c r="Q3084" t="s">
        <v>3346</v>
      </c>
    </row>
    <row r="3085" spans="1:17" x14ac:dyDescent="0.25">
      <c r="A3085" t="s">
        <v>9994</v>
      </c>
      <c r="B3085" t="s">
        <v>9995</v>
      </c>
      <c r="C3085" t="s">
        <v>10303</v>
      </c>
      <c r="D3085" t="s">
        <v>10304</v>
      </c>
      <c r="E3085">
        <v>1704051</v>
      </c>
      <c r="F3085" t="s">
        <v>10503</v>
      </c>
      <c r="G3085" t="s">
        <v>10504</v>
      </c>
      <c r="H3085" t="s">
        <v>10505</v>
      </c>
      <c r="I3085" t="s">
        <v>10514</v>
      </c>
      <c r="J3085" t="s">
        <v>10515</v>
      </c>
      <c r="K3085" t="s">
        <v>110</v>
      </c>
      <c r="L3085" t="s">
        <v>3346</v>
      </c>
      <c r="M3085" t="s">
        <v>3344</v>
      </c>
      <c r="N3085" t="s">
        <v>10508</v>
      </c>
      <c r="O3085" t="s">
        <v>3346</v>
      </c>
      <c r="P3085" t="s">
        <v>3346</v>
      </c>
      <c r="Q3085" t="s">
        <v>3346</v>
      </c>
    </row>
    <row r="3086" spans="1:17" x14ac:dyDescent="0.25">
      <c r="A3086" t="s">
        <v>9994</v>
      </c>
      <c r="B3086" t="s">
        <v>9995</v>
      </c>
      <c r="C3086" t="s">
        <v>10303</v>
      </c>
      <c r="D3086" t="s">
        <v>10304</v>
      </c>
      <c r="E3086">
        <v>1704052</v>
      </c>
      <c r="F3086" t="s">
        <v>10516</v>
      </c>
      <c r="G3086" t="s">
        <v>10517</v>
      </c>
      <c r="H3086" t="s">
        <v>10518</v>
      </c>
      <c r="I3086" t="s">
        <v>10519</v>
      </c>
      <c r="J3086" t="s">
        <v>10520</v>
      </c>
      <c r="K3086" t="s">
        <v>2009</v>
      </c>
      <c r="L3086" t="s">
        <v>3343</v>
      </c>
      <c r="M3086" t="s">
        <v>4163</v>
      </c>
      <c r="N3086" t="s">
        <v>4497</v>
      </c>
      <c r="O3086" t="s">
        <v>3346</v>
      </c>
      <c r="P3086" t="s">
        <v>3346</v>
      </c>
      <c r="Q3086" t="s">
        <v>3346</v>
      </c>
    </row>
    <row r="3087" spans="1:17" x14ac:dyDescent="0.25">
      <c r="A3087" t="s">
        <v>9994</v>
      </c>
      <c r="B3087" t="s">
        <v>9995</v>
      </c>
      <c r="C3087" t="s">
        <v>10303</v>
      </c>
      <c r="D3087" t="s">
        <v>10304</v>
      </c>
      <c r="E3087">
        <v>1704052</v>
      </c>
      <c r="F3087" t="s">
        <v>10516</v>
      </c>
      <c r="G3087" t="s">
        <v>10517</v>
      </c>
      <c r="H3087" t="s">
        <v>10518</v>
      </c>
      <c r="I3087" t="s">
        <v>10521</v>
      </c>
      <c r="J3087" t="s">
        <v>10522</v>
      </c>
      <c r="K3087" t="s">
        <v>110</v>
      </c>
      <c r="L3087" t="s">
        <v>3346</v>
      </c>
      <c r="M3087" t="s">
        <v>4163</v>
      </c>
      <c r="N3087" t="s">
        <v>4497</v>
      </c>
      <c r="O3087" t="s">
        <v>3346</v>
      </c>
      <c r="P3087" t="s">
        <v>3346</v>
      </c>
      <c r="Q3087" t="s">
        <v>3346</v>
      </c>
    </row>
    <row r="3088" spans="1:17" x14ac:dyDescent="0.25">
      <c r="A3088" t="s">
        <v>9994</v>
      </c>
      <c r="B3088" t="s">
        <v>9995</v>
      </c>
      <c r="C3088" t="s">
        <v>10303</v>
      </c>
      <c r="D3088" t="s">
        <v>10304</v>
      </c>
      <c r="E3088">
        <v>1704052</v>
      </c>
      <c r="F3088" t="s">
        <v>10516</v>
      </c>
      <c r="G3088" t="s">
        <v>10517</v>
      </c>
      <c r="H3088" t="s">
        <v>10518</v>
      </c>
      <c r="I3088" t="s">
        <v>10523</v>
      </c>
      <c r="J3088" t="s">
        <v>10524</v>
      </c>
      <c r="K3088" t="s">
        <v>110</v>
      </c>
      <c r="L3088" t="s">
        <v>3346</v>
      </c>
      <c r="M3088" t="s">
        <v>4163</v>
      </c>
      <c r="N3088" t="s">
        <v>4497</v>
      </c>
      <c r="O3088" t="s">
        <v>3346</v>
      </c>
      <c r="P3088" t="s">
        <v>3346</v>
      </c>
      <c r="Q3088" t="s">
        <v>3346</v>
      </c>
    </row>
    <row r="3089" spans="1:17" x14ac:dyDescent="0.25">
      <c r="A3089" t="s">
        <v>9994</v>
      </c>
      <c r="B3089" t="s">
        <v>9995</v>
      </c>
      <c r="C3089" t="s">
        <v>10303</v>
      </c>
      <c r="D3089" t="s">
        <v>10304</v>
      </c>
      <c r="E3089">
        <v>1704053</v>
      </c>
      <c r="F3089" t="s">
        <v>10525</v>
      </c>
      <c r="G3089" t="s">
        <v>10526</v>
      </c>
      <c r="H3089" t="s">
        <v>10527</v>
      </c>
      <c r="I3089" t="s">
        <v>10528</v>
      </c>
      <c r="J3089" t="s">
        <v>10529</v>
      </c>
      <c r="K3089" t="s">
        <v>10513</v>
      </c>
      <c r="L3089" t="s">
        <v>3343</v>
      </c>
      <c r="M3089" t="s">
        <v>4163</v>
      </c>
      <c r="N3089" t="s">
        <v>4497</v>
      </c>
      <c r="O3089" t="s">
        <v>3346</v>
      </c>
      <c r="P3089" t="s">
        <v>3346</v>
      </c>
      <c r="Q3089" t="s">
        <v>3346</v>
      </c>
    </row>
    <row r="3090" spans="1:17" x14ac:dyDescent="0.25">
      <c r="A3090" t="s">
        <v>9994</v>
      </c>
      <c r="B3090" t="s">
        <v>9995</v>
      </c>
      <c r="C3090" t="s">
        <v>10303</v>
      </c>
      <c r="D3090" t="s">
        <v>10304</v>
      </c>
      <c r="E3090">
        <v>1704054</v>
      </c>
      <c r="F3090" t="s">
        <v>10530</v>
      </c>
      <c r="G3090" t="s">
        <v>10531</v>
      </c>
      <c r="H3090" t="s">
        <v>10532</v>
      </c>
      <c r="I3090" t="s">
        <v>10533</v>
      </c>
      <c r="J3090" t="s">
        <v>10534</v>
      </c>
      <c r="K3090" t="s">
        <v>2009</v>
      </c>
      <c r="L3090" t="s">
        <v>3343</v>
      </c>
      <c r="M3090" t="s">
        <v>4163</v>
      </c>
      <c r="N3090" t="s">
        <v>4497</v>
      </c>
      <c r="O3090" t="s">
        <v>3346</v>
      </c>
      <c r="P3090" t="s">
        <v>3346</v>
      </c>
      <c r="Q3090" t="s">
        <v>3346</v>
      </c>
    </row>
    <row r="3091" spans="1:17" x14ac:dyDescent="0.25">
      <c r="A3091" t="s">
        <v>9994</v>
      </c>
      <c r="B3091" t="s">
        <v>9995</v>
      </c>
      <c r="C3091" t="s">
        <v>10303</v>
      </c>
      <c r="D3091" t="s">
        <v>10304</v>
      </c>
      <c r="E3091">
        <v>1704054</v>
      </c>
      <c r="F3091" t="s">
        <v>10530</v>
      </c>
      <c r="G3091" t="s">
        <v>10531</v>
      </c>
      <c r="H3091" t="s">
        <v>10532</v>
      </c>
      <c r="I3091" t="s">
        <v>10535</v>
      </c>
      <c r="J3091" t="s">
        <v>10536</v>
      </c>
      <c r="K3091" t="s">
        <v>110</v>
      </c>
      <c r="L3091" t="s">
        <v>3346</v>
      </c>
      <c r="M3091" t="s">
        <v>4163</v>
      </c>
      <c r="N3091" t="s">
        <v>4497</v>
      </c>
      <c r="O3091" t="s">
        <v>3346</v>
      </c>
      <c r="P3091" t="s">
        <v>3346</v>
      </c>
      <c r="Q3091" t="s">
        <v>3346</v>
      </c>
    </row>
    <row r="3092" spans="1:17" x14ac:dyDescent="0.25">
      <c r="A3092" t="s">
        <v>9994</v>
      </c>
      <c r="B3092" t="s">
        <v>9995</v>
      </c>
      <c r="C3092" t="s">
        <v>10303</v>
      </c>
      <c r="D3092" t="s">
        <v>10304</v>
      </c>
      <c r="E3092">
        <v>1704054</v>
      </c>
      <c r="F3092" t="s">
        <v>10530</v>
      </c>
      <c r="G3092" t="s">
        <v>10531</v>
      </c>
      <c r="H3092" t="s">
        <v>10532</v>
      </c>
      <c r="I3092" t="s">
        <v>10537</v>
      </c>
      <c r="J3092" t="s">
        <v>10538</v>
      </c>
      <c r="K3092" t="s">
        <v>110</v>
      </c>
      <c r="L3092" t="s">
        <v>3346</v>
      </c>
      <c r="M3092" t="s">
        <v>4163</v>
      </c>
      <c r="N3092" t="s">
        <v>4497</v>
      </c>
      <c r="O3092" t="s">
        <v>3346</v>
      </c>
      <c r="P3092" t="s">
        <v>3346</v>
      </c>
      <c r="Q3092" t="s">
        <v>3346</v>
      </c>
    </row>
    <row r="3093" spans="1:17" x14ac:dyDescent="0.25">
      <c r="A3093" t="s">
        <v>9994</v>
      </c>
      <c r="B3093" t="s">
        <v>9995</v>
      </c>
      <c r="C3093" t="s">
        <v>10303</v>
      </c>
      <c r="D3093" t="s">
        <v>10304</v>
      </c>
      <c r="E3093">
        <v>1704055</v>
      </c>
      <c r="F3093" t="s">
        <v>10539</v>
      </c>
      <c r="G3093" t="s">
        <v>10540</v>
      </c>
      <c r="H3093" t="s">
        <v>10423</v>
      </c>
      <c r="I3093" t="s">
        <v>10541</v>
      </c>
      <c r="J3093" t="s">
        <v>10542</v>
      </c>
      <c r="K3093" t="s">
        <v>110</v>
      </c>
      <c r="L3093" t="s">
        <v>3343</v>
      </c>
      <c r="M3093" t="s">
        <v>3344</v>
      </c>
      <c r="N3093" t="s">
        <v>10508</v>
      </c>
      <c r="O3093" t="s">
        <v>3346</v>
      </c>
      <c r="P3093" t="s">
        <v>3346</v>
      </c>
      <c r="Q3093" t="s">
        <v>3346</v>
      </c>
    </row>
    <row r="3094" spans="1:17" x14ac:dyDescent="0.25">
      <c r="A3094" t="s">
        <v>9994</v>
      </c>
      <c r="B3094" t="s">
        <v>9995</v>
      </c>
      <c r="C3094" t="s">
        <v>10303</v>
      </c>
      <c r="D3094" t="s">
        <v>10304</v>
      </c>
      <c r="E3094">
        <v>1704056</v>
      </c>
      <c r="F3094" t="s">
        <v>10543</v>
      </c>
      <c r="G3094" t="s">
        <v>10544</v>
      </c>
      <c r="H3094" t="s">
        <v>10545</v>
      </c>
      <c r="I3094" t="s">
        <v>10546</v>
      </c>
      <c r="J3094" t="s">
        <v>10547</v>
      </c>
      <c r="K3094" t="s">
        <v>2009</v>
      </c>
      <c r="L3094" t="s">
        <v>3343</v>
      </c>
      <c r="M3094" t="s">
        <v>3344</v>
      </c>
      <c r="N3094" t="s">
        <v>3360</v>
      </c>
      <c r="O3094" t="s">
        <v>3346</v>
      </c>
      <c r="P3094" t="s">
        <v>3346</v>
      </c>
      <c r="Q3094" t="s">
        <v>3346</v>
      </c>
    </row>
    <row r="3095" spans="1:17" x14ac:dyDescent="0.25">
      <c r="A3095" t="s">
        <v>9994</v>
      </c>
      <c r="B3095" t="s">
        <v>9995</v>
      </c>
      <c r="C3095" t="s">
        <v>10303</v>
      </c>
      <c r="D3095" t="s">
        <v>10304</v>
      </c>
      <c r="E3095">
        <v>1704056</v>
      </c>
      <c r="F3095" t="s">
        <v>10543</v>
      </c>
      <c r="G3095" t="s">
        <v>10544</v>
      </c>
      <c r="H3095" t="s">
        <v>10545</v>
      </c>
      <c r="I3095" t="s">
        <v>10548</v>
      </c>
      <c r="J3095" t="s">
        <v>10549</v>
      </c>
      <c r="K3095" t="s">
        <v>110</v>
      </c>
      <c r="L3095" t="s">
        <v>3346</v>
      </c>
      <c r="M3095" t="s">
        <v>3344</v>
      </c>
      <c r="N3095" t="s">
        <v>3360</v>
      </c>
      <c r="O3095" t="s">
        <v>3346</v>
      </c>
      <c r="P3095" t="s">
        <v>3346</v>
      </c>
      <c r="Q3095" t="s">
        <v>3346</v>
      </c>
    </row>
    <row r="3096" spans="1:17" x14ac:dyDescent="0.25">
      <c r="A3096" t="s">
        <v>9994</v>
      </c>
      <c r="B3096" t="s">
        <v>9995</v>
      </c>
      <c r="C3096" t="s">
        <v>10303</v>
      </c>
      <c r="D3096" t="s">
        <v>10304</v>
      </c>
      <c r="E3096">
        <v>1704057</v>
      </c>
      <c r="F3096" t="s">
        <v>10550</v>
      </c>
      <c r="G3096" t="s">
        <v>10551</v>
      </c>
      <c r="H3096" t="s">
        <v>4509</v>
      </c>
      <c r="I3096" t="s">
        <v>10552</v>
      </c>
      <c r="J3096" t="s">
        <v>10553</v>
      </c>
      <c r="K3096" t="s">
        <v>110</v>
      </c>
      <c r="L3096" t="s">
        <v>3343</v>
      </c>
      <c r="M3096" t="s">
        <v>3344</v>
      </c>
      <c r="N3096" t="s">
        <v>10508</v>
      </c>
      <c r="O3096" t="s">
        <v>3346</v>
      </c>
      <c r="P3096" t="s">
        <v>3346</v>
      </c>
      <c r="Q3096" t="s">
        <v>3346</v>
      </c>
    </row>
    <row r="3097" spans="1:17" x14ac:dyDescent="0.25">
      <c r="A3097" t="s">
        <v>9994</v>
      </c>
      <c r="B3097" t="s">
        <v>9995</v>
      </c>
      <c r="C3097" t="s">
        <v>10303</v>
      </c>
      <c r="D3097" t="s">
        <v>10304</v>
      </c>
      <c r="E3097">
        <v>1704058</v>
      </c>
      <c r="F3097" t="s">
        <v>10554</v>
      </c>
      <c r="G3097" t="s">
        <v>10555</v>
      </c>
      <c r="H3097" t="s">
        <v>4509</v>
      </c>
      <c r="I3097" t="s">
        <v>10556</v>
      </c>
      <c r="J3097" t="s">
        <v>10557</v>
      </c>
      <c r="K3097" t="s">
        <v>110</v>
      </c>
      <c r="L3097" t="s">
        <v>3343</v>
      </c>
      <c r="M3097" t="s">
        <v>3344</v>
      </c>
      <c r="N3097" t="s">
        <v>3360</v>
      </c>
      <c r="O3097" t="s">
        <v>3346</v>
      </c>
      <c r="P3097" t="s">
        <v>3346</v>
      </c>
      <c r="Q3097" t="s">
        <v>3346</v>
      </c>
    </row>
    <row r="3098" spans="1:17" x14ac:dyDescent="0.25">
      <c r="A3098" t="s">
        <v>9994</v>
      </c>
      <c r="B3098" t="s">
        <v>9995</v>
      </c>
      <c r="C3098" t="s">
        <v>10303</v>
      </c>
      <c r="D3098" t="s">
        <v>10304</v>
      </c>
      <c r="E3098">
        <v>1704059</v>
      </c>
      <c r="F3098" t="s">
        <v>10558</v>
      </c>
      <c r="G3098" t="s">
        <v>10559</v>
      </c>
      <c r="H3098" t="s">
        <v>3701</v>
      </c>
      <c r="I3098" t="s">
        <v>10560</v>
      </c>
      <c r="J3098" t="s">
        <v>10561</v>
      </c>
      <c r="K3098" t="s">
        <v>110</v>
      </c>
      <c r="L3098" t="s">
        <v>3343</v>
      </c>
      <c r="M3098" t="s">
        <v>4213</v>
      </c>
      <c r="N3098" t="s">
        <v>10562</v>
      </c>
      <c r="O3098" t="s">
        <v>3343</v>
      </c>
      <c r="P3098" t="s">
        <v>3343</v>
      </c>
      <c r="Q3098" t="s">
        <v>3346</v>
      </c>
    </row>
    <row r="3099" spans="1:17" x14ac:dyDescent="0.25">
      <c r="A3099" t="s">
        <v>9994</v>
      </c>
      <c r="B3099" t="s">
        <v>9995</v>
      </c>
      <c r="C3099" t="s">
        <v>10303</v>
      </c>
      <c r="D3099" t="s">
        <v>10304</v>
      </c>
      <c r="E3099">
        <v>1704059</v>
      </c>
      <c r="F3099" t="s">
        <v>10558</v>
      </c>
      <c r="G3099" t="s">
        <v>10559</v>
      </c>
      <c r="H3099" t="s">
        <v>3701</v>
      </c>
      <c r="I3099" t="s">
        <v>10563</v>
      </c>
      <c r="J3099" t="s">
        <v>10564</v>
      </c>
      <c r="K3099" t="s">
        <v>110</v>
      </c>
      <c r="L3099" t="s">
        <v>3346</v>
      </c>
      <c r="M3099" t="s">
        <v>4213</v>
      </c>
      <c r="N3099" t="s">
        <v>10562</v>
      </c>
      <c r="O3099" t="s">
        <v>3343</v>
      </c>
      <c r="P3099" t="s">
        <v>3343</v>
      </c>
      <c r="Q3099" t="s">
        <v>3346</v>
      </c>
    </row>
    <row r="3100" spans="1:17" x14ac:dyDescent="0.25">
      <c r="A3100" t="s">
        <v>9994</v>
      </c>
      <c r="B3100" t="s">
        <v>9995</v>
      </c>
      <c r="C3100" t="s">
        <v>10303</v>
      </c>
      <c r="D3100" t="s">
        <v>10304</v>
      </c>
      <c r="E3100">
        <v>1704060</v>
      </c>
      <c r="F3100" t="s">
        <v>10565</v>
      </c>
      <c r="G3100" t="s">
        <v>10566</v>
      </c>
      <c r="H3100" t="s">
        <v>10418</v>
      </c>
      <c r="I3100" t="s">
        <v>10567</v>
      </c>
      <c r="J3100" t="s">
        <v>10420</v>
      </c>
      <c r="K3100" t="s">
        <v>110</v>
      </c>
      <c r="L3100" t="s">
        <v>3343</v>
      </c>
      <c r="M3100" t="s">
        <v>3570</v>
      </c>
      <c r="N3100" t="s">
        <v>3571</v>
      </c>
      <c r="O3100" t="s">
        <v>3346</v>
      </c>
      <c r="P3100" t="s">
        <v>3346</v>
      </c>
      <c r="Q3100" t="s">
        <v>3346</v>
      </c>
    </row>
    <row r="3101" spans="1:17" x14ac:dyDescent="0.25">
      <c r="A3101" t="s">
        <v>9994</v>
      </c>
      <c r="B3101" t="s">
        <v>9995</v>
      </c>
      <c r="C3101" t="s">
        <v>10303</v>
      </c>
      <c r="D3101" t="s">
        <v>10304</v>
      </c>
      <c r="E3101">
        <v>1704061</v>
      </c>
      <c r="F3101" t="s">
        <v>10568</v>
      </c>
      <c r="G3101" t="s">
        <v>10569</v>
      </c>
      <c r="H3101" t="s">
        <v>10431</v>
      </c>
      <c r="I3101" t="s">
        <v>10570</v>
      </c>
      <c r="J3101" t="s">
        <v>10571</v>
      </c>
      <c r="K3101" t="s">
        <v>110</v>
      </c>
      <c r="L3101" t="s">
        <v>3343</v>
      </c>
      <c r="M3101" t="s">
        <v>4011</v>
      </c>
      <c r="N3101" t="s">
        <v>4186</v>
      </c>
      <c r="O3101" t="s">
        <v>3346</v>
      </c>
      <c r="P3101" t="s">
        <v>3346</v>
      </c>
      <c r="Q3101" t="s">
        <v>3346</v>
      </c>
    </row>
    <row r="3102" spans="1:17" x14ac:dyDescent="0.25">
      <c r="A3102" t="s">
        <v>9994</v>
      </c>
      <c r="B3102" t="s">
        <v>9995</v>
      </c>
      <c r="C3102" t="s">
        <v>10303</v>
      </c>
      <c r="D3102" t="s">
        <v>10304</v>
      </c>
      <c r="E3102">
        <v>1704062</v>
      </c>
      <c r="F3102" t="s">
        <v>10572</v>
      </c>
      <c r="G3102" t="s">
        <v>10573</v>
      </c>
      <c r="H3102" t="s">
        <v>4612</v>
      </c>
      <c r="I3102" t="s">
        <v>10574</v>
      </c>
      <c r="J3102" t="s">
        <v>10575</v>
      </c>
      <c r="K3102" t="s">
        <v>110</v>
      </c>
      <c r="L3102" t="s">
        <v>3343</v>
      </c>
      <c r="M3102" t="s">
        <v>4011</v>
      </c>
      <c r="N3102" t="s">
        <v>4186</v>
      </c>
      <c r="O3102" t="s">
        <v>3346</v>
      </c>
      <c r="P3102" t="s">
        <v>3346</v>
      </c>
      <c r="Q3102" t="s">
        <v>3346</v>
      </c>
    </row>
    <row r="3103" spans="1:17" x14ac:dyDescent="0.25">
      <c r="A3103" t="s">
        <v>9994</v>
      </c>
      <c r="B3103" t="s">
        <v>9995</v>
      </c>
      <c r="C3103" t="s">
        <v>10303</v>
      </c>
      <c r="D3103" t="s">
        <v>10304</v>
      </c>
      <c r="E3103">
        <v>1704063</v>
      </c>
      <c r="F3103" t="s">
        <v>10576</v>
      </c>
      <c r="G3103" t="s">
        <v>10577</v>
      </c>
      <c r="H3103" t="s">
        <v>10431</v>
      </c>
      <c r="I3103" t="s">
        <v>10578</v>
      </c>
      <c r="J3103" t="s">
        <v>10579</v>
      </c>
      <c r="K3103" t="s">
        <v>110</v>
      </c>
      <c r="L3103" t="s">
        <v>3343</v>
      </c>
      <c r="M3103" t="s">
        <v>4011</v>
      </c>
      <c r="N3103" t="s">
        <v>4186</v>
      </c>
      <c r="O3103" t="s">
        <v>3346</v>
      </c>
      <c r="P3103" t="s">
        <v>3346</v>
      </c>
      <c r="Q3103" t="s">
        <v>3346</v>
      </c>
    </row>
    <row r="3104" spans="1:17" x14ac:dyDescent="0.25">
      <c r="A3104" t="s">
        <v>9994</v>
      </c>
      <c r="B3104" t="s">
        <v>9995</v>
      </c>
      <c r="C3104" t="s">
        <v>10303</v>
      </c>
      <c r="D3104" t="s">
        <v>10304</v>
      </c>
      <c r="E3104">
        <v>1704064</v>
      </c>
      <c r="F3104" t="s">
        <v>10580</v>
      </c>
      <c r="G3104" t="s">
        <v>10581</v>
      </c>
      <c r="H3104" t="s">
        <v>5669</v>
      </c>
      <c r="I3104" t="s">
        <v>10582</v>
      </c>
      <c r="J3104" t="s">
        <v>10583</v>
      </c>
      <c r="K3104" t="s">
        <v>110</v>
      </c>
      <c r="L3104" t="s">
        <v>3343</v>
      </c>
      <c r="M3104" t="s">
        <v>4011</v>
      </c>
      <c r="N3104" t="s">
        <v>4186</v>
      </c>
      <c r="O3104" t="s">
        <v>3346</v>
      </c>
      <c r="P3104" t="s">
        <v>3346</v>
      </c>
      <c r="Q3104" t="s">
        <v>3346</v>
      </c>
    </row>
    <row r="3105" spans="1:17" x14ac:dyDescent="0.25">
      <c r="A3105" t="s">
        <v>9994</v>
      </c>
      <c r="B3105" t="s">
        <v>9995</v>
      </c>
      <c r="C3105" t="s">
        <v>10303</v>
      </c>
      <c r="D3105" t="s">
        <v>10304</v>
      </c>
      <c r="E3105">
        <v>1704064</v>
      </c>
      <c r="F3105" t="s">
        <v>10580</v>
      </c>
      <c r="G3105" t="s">
        <v>10581</v>
      </c>
      <c r="H3105" t="s">
        <v>5669</v>
      </c>
      <c r="I3105" t="s">
        <v>10584</v>
      </c>
      <c r="J3105" t="s">
        <v>10518</v>
      </c>
      <c r="K3105" t="s">
        <v>110</v>
      </c>
      <c r="L3105" t="s">
        <v>3346</v>
      </c>
      <c r="M3105" t="s">
        <v>4011</v>
      </c>
      <c r="N3105" t="s">
        <v>4186</v>
      </c>
      <c r="O3105" t="s">
        <v>3346</v>
      </c>
      <c r="P3105" t="s">
        <v>3346</v>
      </c>
      <c r="Q3105" t="s">
        <v>3346</v>
      </c>
    </row>
    <row r="3106" spans="1:17" x14ac:dyDescent="0.25">
      <c r="A3106" t="s">
        <v>9994</v>
      </c>
      <c r="B3106" t="s">
        <v>9995</v>
      </c>
      <c r="C3106" t="s">
        <v>10303</v>
      </c>
      <c r="D3106" t="s">
        <v>10304</v>
      </c>
      <c r="E3106">
        <v>1704065</v>
      </c>
      <c r="F3106" t="s">
        <v>10585</v>
      </c>
      <c r="G3106" t="s">
        <v>10586</v>
      </c>
      <c r="H3106" t="s">
        <v>10431</v>
      </c>
      <c r="I3106" t="s">
        <v>10587</v>
      </c>
      <c r="J3106" t="s">
        <v>10588</v>
      </c>
      <c r="K3106" t="s">
        <v>110</v>
      </c>
      <c r="L3106" t="s">
        <v>3343</v>
      </c>
      <c r="M3106" t="s">
        <v>4011</v>
      </c>
      <c r="N3106" t="s">
        <v>4186</v>
      </c>
      <c r="O3106" t="s">
        <v>3346</v>
      </c>
      <c r="P3106" t="s">
        <v>3346</v>
      </c>
      <c r="Q3106" t="s">
        <v>3346</v>
      </c>
    </row>
    <row r="3107" spans="1:17" x14ac:dyDescent="0.25">
      <c r="A3107" t="s">
        <v>9994</v>
      </c>
      <c r="B3107" t="s">
        <v>9995</v>
      </c>
      <c r="C3107" t="s">
        <v>10303</v>
      </c>
      <c r="D3107" t="s">
        <v>10304</v>
      </c>
      <c r="E3107">
        <v>1704066</v>
      </c>
      <c r="F3107" t="s">
        <v>10589</v>
      </c>
      <c r="G3107" t="s">
        <v>10590</v>
      </c>
      <c r="H3107" t="s">
        <v>10423</v>
      </c>
      <c r="I3107" t="s">
        <v>10591</v>
      </c>
      <c r="J3107" t="s">
        <v>10592</v>
      </c>
      <c r="K3107" t="s">
        <v>110</v>
      </c>
      <c r="L3107" t="s">
        <v>3343</v>
      </c>
      <c r="M3107" t="s">
        <v>4011</v>
      </c>
      <c r="N3107" t="s">
        <v>4186</v>
      </c>
      <c r="O3107" t="s">
        <v>3346</v>
      </c>
      <c r="P3107" t="s">
        <v>3346</v>
      </c>
      <c r="Q3107" t="s">
        <v>3346</v>
      </c>
    </row>
    <row r="3108" spans="1:17" x14ac:dyDescent="0.25">
      <c r="A3108" t="s">
        <v>9994</v>
      </c>
      <c r="B3108" t="s">
        <v>9995</v>
      </c>
      <c r="C3108" t="s">
        <v>10303</v>
      </c>
      <c r="D3108" t="s">
        <v>10304</v>
      </c>
      <c r="E3108">
        <v>1704067</v>
      </c>
      <c r="F3108" t="s">
        <v>10593</v>
      </c>
      <c r="G3108" t="s">
        <v>10594</v>
      </c>
      <c r="H3108" t="s">
        <v>10595</v>
      </c>
      <c r="I3108" t="s">
        <v>10596</v>
      </c>
      <c r="J3108" t="s">
        <v>10597</v>
      </c>
      <c r="K3108" t="s">
        <v>110</v>
      </c>
      <c r="L3108" t="s">
        <v>3343</v>
      </c>
      <c r="M3108" t="s">
        <v>4011</v>
      </c>
      <c r="N3108" t="s">
        <v>4186</v>
      </c>
      <c r="O3108" t="s">
        <v>3346</v>
      </c>
      <c r="P3108" t="s">
        <v>3346</v>
      </c>
      <c r="Q3108" t="s">
        <v>3346</v>
      </c>
    </row>
    <row r="3109" spans="1:17" x14ac:dyDescent="0.25">
      <c r="A3109" t="s">
        <v>9994</v>
      </c>
      <c r="B3109" t="s">
        <v>9995</v>
      </c>
      <c r="C3109" t="s">
        <v>10598</v>
      </c>
      <c r="D3109" t="s">
        <v>10599</v>
      </c>
      <c r="E3109">
        <v>1705005</v>
      </c>
      <c r="F3109" t="s">
        <v>10600</v>
      </c>
      <c r="G3109" t="s">
        <v>10601</v>
      </c>
      <c r="H3109" t="s">
        <v>3586</v>
      </c>
      <c r="I3109" t="s">
        <v>10602</v>
      </c>
      <c r="J3109" t="s">
        <v>10603</v>
      </c>
      <c r="K3109" t="s">
        <v>110</v>
      </c>
      <c r="L3109" t="s">
        <v>3343</v>
      </c>
      <c r="M3109" t="s">
        <v>4011</v>
      </c>
      <c r="N3109" t="s">
        <v>4186</v>
      </c>
      <c r="O3109" t="s">
        <v>3346</v>
      </c>
      <c r="P3109" t="s">
        <v>3343</v>
      </c>
      <c r="Q3109" t="s">
        <v>3346</v>
      </c>
    </row>
    <row r="3110" spans="1:17" x14ac:dyDescent="0.25">
      <c r="A3110" t="s">
        <v>9994</v>
      </c>
      <c r="B3110" t="s">
        <v>9995</v>
      </c>
      <c r="C3110" t="s">
        <v>10598</v>
      </c>
      <c r="D3110" t="s">
        <v>10599</v>
      </c>
      <c r="E3110">
        <v>1705009</v>
      </c>
      <c r="F3110" t="s">
        <v>10604</v>
      </c>
      <c r="H3110" t="s">
        <v>6623</v>
      </c>
      <c r="I3110" t="s">
        <v>10605</v>
      </c>
      <c r="J3110" t="s">
        <v>10606</v>
      </c>
      <c r="K3110" t="s">
        <v>110</v>
      </c>
      <c r="L3110" t="s">
        <v>3343</v>
      </c>
      <c r="M3110" t="s">
        <v>3344</v>
      </c>
      <c r="N3110" t="s">
        <v>3360</v>
      </c>
      <c r="O3110" t="s">
        <v>3346</v>
      </c>
      <c r="P3110" t="s">
        <v>3343</v>
      </c>
      <c r="Q3110" t="s">
        <v>3346</v>
      </c>
    </row>
    <row r="3111" spans="1:17" x14ac:dyDescent="0.25">
      <c r="A3111" t="s">
        <v>9994</v>
      </c>
      <c r="B3111" t="s">
        <v>9995</v>
      </c>
      <c r="C3111" t="s">
        <v>10598</v>
      </c>
      <c r="D3111" t="s">
        <v>10599</v>
      </c>
      <c r="E3111">
        <v>1705015</v>
      </c>
      <c r="F3111" t="s">
        <v>10607</v>
      </c>
      <c r="G3111" t="s">
        <v>10608</v>
      </c>
      <c r="H3111" t="s">
        <v>6623</v>
      </c>
      <c r="I3111" t="s">
        <v>10609</v>
      </c>
      <c r="J3111" t="s">
        <v>10610</v>
      </c>
      <c r="K3111" t="s">
        <v>110</v>
      </c>
      <c r="L3111" t="s">
        <v>3343</v>
      </c>
      <c r="M3111" t="s">
        <v>3344</v>
      </c>
      <c r="N3111" t="s">
        <v>3627</v>
      </c>
      <c r="O3111" t="s">
        <v>3346</v>
      </c>
      <c r="P3111" t="s">
        <v>3343</v>
      </c>
      <c r="Q3111" t="s">
        <v>3346</v>
      </c>
    </row>
    <row r="3112" spans="1:17" x14ac:dyDescent="0.25">
      <c r="A3112" t="s">
        <v>9994</v>
      </c>
      <c r="B3112" t="s">
        <v>9995</v>
      </c>
      <c r="C3112" t="s">
        <v>10598</v>
      </c>
      <c r="D3112" t="s">
        <v>10599</v>
      </c>
      <c r="E3112">
        <v>1705015</v>
      </c>
      <c r="F3112" t="s">
        <v>10607</v>
      </c>
      <c r="G3112" t="s">
        <v>10608</v>
      </c>
      <c r="H3112" t="s">
        <v>6623</v>
      </c>
      <c r="I3112" t="s">
        <v>10611</v>
      </c>
      <c r="J3112" t="s">
        <v>10612</v>
      </c>
      <c r="K3112" t="s">
        <v>110</v>
      </c>
      <c r="L3112" t="s">
        <v>3346</v>
      </c>
      <c r="M3112" t="s">
        <v>3344</v>
      </c>
      <c r="N3112" t="s">
        <v>3627</v>
      </c>
      <c r="O3112" t="s">
        <v>3346</v>
      </c>
      <c r="P3112" t="s">
        <v>3343</v>
      </c>
      <c r="Q3112" t="s">
        <v>3346</v>
      </c>
    </row>
    <row r="3113" spans="1:17" x14ac:dyDescent="0.25">
      <c r="A3113" t="s">
        <v>9994</v>
      </c>
      <c r="B3113" t="s">
        <v>9995</v>
      </c>
      <c r="C3113" t="s">
        <v>10598</v>
      </c>
      <c r="D3113" t="s">
        <v>10599</v>
      </c>
      <c r="E3113">
        <v>1705015</v>
      </c>
      <c r="F3113" t="s">
        <v>10607</v>
      </c>
      <c r="G3113" t="s">
        <v>10608</v>
      </c>
      <c r="H3113" t="s">
        <v>6623</v>
      </c>
      <c r="I3113" t="s">
        <v>10613</v>
      </c>
      <c r="J3113" t="s">
        <v>10614</v>
      </c>
      <c r="K3113" t="s">
        <v>110</v>
      </c>
      <c r="L3113" t="s">
        <v>3346</v>
      </c>
      <c r="M3113" t="s">
        <v>3344</v>
      </c>
      <c r="N3113" t="s">
        <v>3627</v>
      </c>
      <c r="O3113" t="s">
        <v>3346</v>
      </c>
      <c r="P3113" t="s">
        <v>3343</v>
      </c>
      <c r="Q3113" t="s">
        <v>3346</v>
      </c>
    </row>
    <row r="3114" spans="1:17" x14ac:dyDescent="0.25">
      <c r="A3114" t="s">
        <v>9994</v>
      </c>
      <c r="B3114" t="s">
        <v>9995</v>
      </c>
      <c r="C3114" t="s">
        <v>10598</v>
      </c>
      <c r="D3114" t="s">
        <v>10599</v>
      </c>
      <c r="E3114">
        <v>1705015</v>
      </c>
      <c r="F3114" t="s">
        <v>10607</v>
      </c>
      <c r="G3114" t="s">
        <v>10608</v>
      </c>
      <c r="H3114" t="s">
        <v>6623</v>
      </c>
      <c r="I3114" t="s">
        <v>10615</v>
      </c>
      <c r="J3114" t="s">
        <v>10614</v>
      </c>
      <c r="K3114" t="s">
        <v>110</v>
      </c>
      <c r="L3114" t="s">
        <v>3346</v>
      </c>
      <c r="M3114" t="s">
        <v>3344</v>
      </c>
      <c r="N3114" t="s">
        <v>3627</v>
      </c>
      <c r="O3114" t="s">
        <v>3346</v>
      </c>
      <c r="P3114" t="s">
        <v>3343</v>
      </c>
      <c r="Q3114" t="s">
        <v>3346</v>
      </c>
    </row>
    <row r="3115" spans="1:17" x14ac:dyDescent="0.25">
      <c r="A3115" t="s">
        <v>9994</v>
      </c>
      <c r="B3115" t="s">
        <v>9995</v>
      </c>
      <c r="C3115" t="s">
        <v>10598</v>
      </c>
      <c r="D3115" t="s">
        <v>10599</v>
      </c>
      <c r="E3115">
        <v>1705018</v>
      </c>
      <c r="F3115" t="s">
        <v>10616</v>
      </c>
      <c r="G3115" t="s">
        <v>10617</v>
      </c>
      <c r="H3115" t="s">
        <v>6344</v>
      </c>
      <c r="I3115" t="s">
        <v>10618</v>
      </c>
      <c r="J3115" t="s">
        <v>10619</v>
      </c>
      <c r="K3115" t="s">
        <v>110</v>
      </c>
      <c r="L3115" t="s">
        <v>3343</v>
      </c>
      <c r="M3115" t="s">
        <v>3344</v>
      </c>
      <c r="N3115" t="s">
        <v>3360</v>
      </c>
      <c r="O3115" t="s">
        <v>3346</v>
      </c>
      <c r="P3115" t="s">
        <v>3343</v>
      </c>
      <c r="Q3115" t="s">
        <v>3346</v>
      </c>
    </row>
    <row r="3116" spans="1:17" x14ac:dyDescent="0.25">
      <c r="A3116" t="s">
        <v>9994</v>
      </c>
      <c r="B3116" t="s">
        <v>9995</v>
      </c>
      <c r="C3116" t="s">
        <v>10598</v>
      </c>
      <c r="D3116" t="s">
        <v>10599</v>
      </c>
      <c r="E3116">
        <v>1705018</v>
      </c>
      <c r="F3116" t="s">
        <v>10616</v>
      </c>
      <c r="G3116" t="s">
        <v>10617</v>
      </c>
      <c r="H3116" t="s">
        <v>6344</v>
      </c>
      <c r="I3116" t="s">
        <v>10620</v>
      </c>
      <c r="J3116" t="s">
        <v>4816</v>
      </c>
      <c r="K3116" t="s">
        <v>110</v>
      </c>
      <c r="L3116" t="s">
        <v>3346</v>
      </c>
      <c r="M3116" t="s">
        <v>3344</v>
      </c>
      <c r="N3116" t="s">
        <v>3360</v>
      </c>
      <c r="O3116" t="s">
        <v>3346</v>
      </c>
      <c r="P3116" t="s">
        <v>3343</v>
      </c>
      <c r="Q3116" t="s">
        <v>3346</v>
      </c>
    </row>
    <row r="3117" spans="1:17" x14ac:dyDescent="0.25">
      <c r="A3117" t="s">
        <v>9994</v>
      </c>
      <c r="B3117" t="s">
        <v>9995</v>
      </c>
      <c r="C3117" t="s">
        <v>10598</v>
      </c>
      <c r="D3117" t="s">
        <v>10599</v>
      </c>
      <c r="E3117">
        <v>1705018</v>
      </c>
      <c r="F3117" t="s">
        <v>10616</v>
      </c>
      <c r="G3117" t="s">
        <v>10617</v>
      </c>
      <c r="H3117" t="s">
        <v>6344</v>
      </c>
      <c r="I3117" t="s">
        <v>10621</v>
      </c>
      <c r="J3117" t="s">
        <v>285</v>
      </c>
      <c r="K3117" t="s">
        <v>110</v>
      </c>
      <c r="L3117" t="s">
        <v>3346</v>
      </c>
      <c r="M3117" t="s">
        <v>3344</v>
      </c>
      <c r="N3117" t="s">
        <v>3360</v>
      </c>
      <c r="O3117" t="s">
        <v>3346</v>
      </c>
      <c r="P3117" t="s">
        <v>3343</v>
      </c>
      <c r="Q3117" t="s">
        <v>3346</v>
      </c>
    </row>
    <row r="3118" spans="1:17" x14ac:dyDescent="0.25">
      <c r="A3118" t="s">
        <v>9994</v>
      </c>
      <c r="B3118" t="s">
        <v>9995</v>
      </c>
      <c r="C3118" t="s">
        <v>10598</v>
      </c>
      <c r="D3118" t="s">
        <v>10599</v>
      </c>
      <c r="E3118">
        <v>1705018</v>
      </c>
      <c r="F3118" t="s">
        <v>10616</v>
      </c>
      <c r="G3118" t="s">
        <v>10617</v>
      </c>
      <c r="H3118" t="s">
        <v>6344</v>
      </c>
      <c r="I3118" t="s">
        <v>10622</v>
      </c>
      <c r="J3118" t="s">
        <v>10623</v>
      </c>
      <c r="K3118" t="s">
        <v>110</v>
      </c>
      <c r="L3118" t="s">
        <v>3346</v>
      </c>
      <c r="M3118" t="s">
        <v>3344</v>
      </c>
      <c r="N3118" t="s">
        <v>3360</v>
      </c>
      <c r="O3118" t="s">
        <v>3346</v>
      </c>
      <c r="P3118" t="s">
        <v>3343</v>
      </c>
      <c r="Q3118" t="s">
        <v>3346</v>
      </c>
    </row>
    <row r="3119" spans="1:17" x14ac:dyDescent="0.25">
      <c r="A3119" t="s">
        <v>9994</v>
      </c>
      <c r="B3119" t="s">
        <v>9995</v>
      </c>
      <c r="C3119" t="s">
        <v>10598</v>
      </c>
      <c r="D3119" t="s">
        <v>10599</v>
      </c>
      <c r="E3119">
        <v>1705018</v>
      </c>
      <c r="F3119" t="s">
        <v>10616</v>
      </c>
      <c r="G3119" t="s">
        <v>10617</v>
      </c>
      <c r="H3119" t="s">
        <v>6344</v>
      </c>
      <c r="I3119" t="s">
        <v>10624</v>
      </c>
      <c r="J3119" t="s">
        <v>10625</v>
      </c>
      <c r="K3119" t="s">
        <v>110</v>
      </c>
      <c r="L3119" t="s">
        <v>3346</v>
      </c>
      <c r="M3119" t="s">
        <v>3344</v>
      </c>
      <c r="N3119" t="s">
        <v>3360</v>
      </c>
      <c r="O3119" t="s">
        <v>3346</v>
      </c>
      <c r="P3119" t="s">
        <v>3343</v>
      </c>
      <c r="Q3119" t="s">
        <v>3346</v>
      </c>
    </row>
    <row r="3120" spans="1:17" x14ac:dyDescent="0.25">
      <c r="A3120" t="s">
        <v>9994</v>
      </c>
      <c r="B3120" t="s">
        <v>9995</v>
      </c>
      <c r="C3120" t="s">
        <v>10598</v>
      </c>
      <c r="D3120" t="s">
        <v>10599</v>
      </c>
      <c r="E3120">
        <v>1705018</v>
      </c>
      <c r="F3120" t="s">
        <v>10616</v>
      </c>
      <c r="G3120" t="s">
        <v>10617</v>
      </c>
      <c r="H3120" t="s">
        <v>6344</v>
      </c>
      <c r="I3120" t="s">
        <v>10626</v>
      </c>
      <c r="J3120" t="s">
        <v>10627</v>
      </c>
      <c r="K3120" t="s">
        <v>110</v>
      </c>
      <c r="L3120" t="s">
        <v>3346</v>
      </c>
      <c r="M3120" t="s">
        <v>3344</v>
      </c>
      <c r="N3120" t="s">
        <v>3360</v>
      </c>
      <c r="O3120" t="s">
        <v>3346</v>
      </c>
      <c r="P3120" t="s">
        <v>3343</v>
      </c>
      <c r="Q3120" t="s">
        <v>3346</v>
      </c>
    </row>
    <row r="3121" spans="1:17" x14ac:dyDescent="0.25">
      <c r="A3121" t="s">
        <v>9994</v>
      </c>
      <c r="B3121" t="s">
        <v>9995</v>
      </c>
      <c r="C3121" t="s">
        <v>10598</v>
      </c>
      <c r="D3121" t="s">
        <v>10599</v>
      </c>
      <c r="E3121">
        <v>1705019</v>
      </c>
      <c r="F3121" t="s">
        <v>10628</v>
      </c>
      <c r="G3121" t="s">
        <v>10629</v>
      </c>
      <c r="H3121" t="s">
        <v>10630</v>
      </c>
      <c r="I3121" t="s">
        <v>10631</v>
      </c>
      <c r="J3121" t="s">
        <v>10632</v>
      </c>
      <c r="K3121" t="s">
        <v>110</v>
      </c>
      <c r="L3121" t="s">
        <v>3343</v>
      </c>
      <c r="M3121" t="s">
        <v>3344</v>
      </c>
      <c r="N3121" t="s">
        <v>3627</v>
      </c>
      <c r="O3121" t="s">
        <v>3346</v>
      </c>
      <c r="P3121" t="s">
        <v>3343</v>
      </c>
      <c r="Q3121" t="s">
        <v>3346</v>
      </c>
    </row>
    <row r="3122" spans="1:17" x14ac:dyDescent="0.25">
      <c r="A3122" t="s">
        <v>9994</v>
      </c>
      <c r="B3122" t="s">
        <v>9995</v>
      </c>
      <c r="C3122" t="s">
        <v>10598</v>
      </c>
      <c r="D3122" t="s">
        <v>10599</v>
      </c>
      <c r="E3122">
        <v>1705020</v>
      </c>
      <c r="F3122" t="s">
        <v>10633</v>
      </c>
      <c r="G3122" t="s">
        <v>10634</v>
      </c>
      <c r="H3122" t="s">
        <v>6623</v>
      </c>
      <c r="I3122" t="s">
        <v>10635</v>
      </c>
      <c r="J3122" t="s">
        <v>10636</v>
      </c>
      <c r="K3122" t="s">
        <v>110</v>
      </c>
      <c r="L3122" t="s">
        <v>3343</v>
      </c>
      <c r="M3122" t="s">
        <v>3344</v>
      </c>
      <c r="N3122" t="s">
        <v>3627</v>
      </c>
      <c r="O3122" t="s">
        <v>3346</v>
      </c>
      <c r="P3122" t="s">
        <v>3343</v>
      </c>
      <c r="Q3122" t="s">
        <v>3346</v>
      </c>
    </row>
    <row r="3123" spans="1:17" x14ac:dyDescent="0.25">
      <c r="A3123" t="s">
        <v>9994</v>
      </c>
      <c r="B3123" t="s">
        <v>9995</v>
      </c>
      <c r="C3123" t="s">
        <v>10598</v>
      </c>
      <c r="D3123" t="s">
        <v>10599</v>
      </c>
      <c r="E3123">
        <v>1705021</v>
      </c>
      <c r="F3123" t="s">
        <v>10637</v>
      </c>
      <c r="G3123" t="s">
        <v>10638</v>
      </c>
      <c r="H3123" t="s">
        <v>5669</v>
      </c>
      <c r="I3123" t="s">
        <v>10639</v>
      </c>
      <c r="J3123" t="s">
        <v>10640</v>
      </c>
      <c r="K3123" t="s">
        <v>110</v>
      </c>
      <c r="L3123" t="s">
        <v>3343</v>
      </c>
      <c r="M3123" t="s">
        <v>4011</v>
      </c>
      <c r="N3123" t="s">
        <v>4186</v>
      </c>
      <c r="O3123" t="s">
        <v>3346</v>
      </c>
      <c r="P3123" t="s">
        <v>3343</v>
      </c>
      <c r="Q3123" t="s">
        <v>3346</v>
      </c>
    </row>
    <row r="3124" spans="1:17" x14ac:dyDescent="0.25">
      <c r="A3124" t="s">
        <v>9994</v>
      </c>
      <c r="B3124" t="s">
        <v>9995</v>
      </c>
      <c r="C3124" t="s">
        <v>10598</v>
      </c>
      <c r="D3124" t="s">
        <v>10599</v>
      </c>
      <c r="E3124">
        <v>1705021</v>
      </c>
      <c r="F3124" t="s">
        <v>10637</v>
      </c>
      <c r="G3124" t="s">
        <v>10638</v>
      </c>
      <c r="H3124" t="s">
        <v>5669</v>
      </c>
      <c r="I3124" t="s">
        <v>10641</v>
      </c>
      <c r="J3124" t="s">
        <v>10642</v>
      </c>
      <c r="K3124" t="s">
        <v>110</v>
      </c>
      <c r="L3124" t="s">
        <v>3346</v>
      </c>
      <c r="M3124" t="s">
        <v>4011</v>
      </c>
      <c r="N3124" t="s">
        <v>4186</v>
      </c>
      <c r="O3124" t="s">
        <v>3346</v>
      </c>
      <c r="P3124" t="s">
        <v>3343</v>
      </c>
      <c r="Q3124" t="s">
        <v>3346</v>
      </c>
    </row>
    <row r="3125" spans="1:17" x14ac:dyDescent="0.25">
      <c r="A3125" t="s">
        <v>9994</v>
      </c>
      <c r="B3125" t="s">
        <v>9995</v>
      </c>
      <c r="C3125" t="s">
        <v>10598</v>
      </c>
      <c r="D3125" t="s">
        <v>10599</v>
      </c>
      <c r="E3125">
        <v>1705021</v>
      </c>
      <c r="F3125" t="s">
        <v>10637</v>
      </c>
      <c r="G3125" t="s">
        <v>10638</v>
      </c>
      <c r="H3125" t="s">
        <v>5669</v>
      </c>
      <c r="I3125" t="s">
        <v>10643</v>
      </c>
      <c r="J3125" t="s">
        <v>10644</v>
      </c>
      <c r="K3125" t="s">
        <v>110</v>
      </c>
      <c r="L3125" t="s">
        <v>3346</v>
      </c>
      <c r="M3125" t="s">
        <v>4011</v>
      </c>
      <c r="N3125" t="s">
        <v>4186</v>
      </c>
      <c r="O3125" t="s">
        <v>3346</v>
      </c>
      <c r="P3125" t="s">
        <v>3343</v>
      </c>
      <c r="Q3125" t="s">
        <v>3346</v>
      </c>
    </row>
    <row r="3126" spans="1:17" x14ac:dyDescent="0.25">
      <c r="A3126" t="s">
        <v>9994</v>
      </c>
      <c r="B3126" t="s">
        <v>9995</v>
      </c>
      <c r="C3126" t="s">
        <v>10598</v>
      </c>
      <c r="D3126" t="s">
        <v>10599</v>
      </c>
      <c r="E3126">
        <v>1705022</v>
      </c>
      <c r="F3126" t="s">
        <v>10645</v>
      </c>
      <c r="G3126" t="s">
        <v>10646</v>
      </c>
      <c r="H3126" t="s">
        <v>10630</v>
      </c>
      <c r="I3126" t="s">
        <v>10647</v>
      </c>
      <c r="J3126" t="s">
        <v>10648</v>
      </c>
      <c r="K3126" t="s">
        <v>110</v>
      </c>
      <c r="L3126" t="s">
        <v>3343</v>
      </c>
      <c r="M3126" t="s">
        <v>4011</v>
      </c>
      <c r="N3126" t="s">
        <v>4186</v>
      </c>
      <c r="O3126" t="s">
        <v>3346</v>
      </c>
      <c r="P3126" t="s">
        <v>3343</v>
      </c>
      <c r="Q3126" t="s">
        <v>3346</v>
      </c>
    </row>
    <row r="3127" spans="1:17" x14ac:dyDescent="0.25">
      <c r="A3127" t="s">
        <v>9994</v>
      </c>
      <c r="B3127" t="s">
        <v>9995</v>
      </c>
      <c r="C3127" t="s">
        <v>10598</v>
      </c>
      <c r="D3127" t="s">
        <v>10599</v>
      </c>
      <c r="E3127">
        <v>1705022</v>
      </c>
      <c r="F3127" t="s">
        <v>10645</v>
      </c>
      <c r="G3127" t="s">
        <v>10646</v>
      </c>
      <c r="H3127" t="s">
        <v>10630</v>
      </c>
      <c r="I3127" t="s">
        <v>10649</v>
      </c>
      <c r="J3127" t="s">
        <v>10650</v>
      </c>
      <c r="K3127" t="s">
        <v>110</v>
      </c>
      <c r="L3127" t="s">
        <v>3346</v>
      </c>
      <c r="M3127" t="s">
        <v>4011</v>
      </c>
      <c r="N3127" t="s">
        <v>4186</v>
      </c>
      <c r="O3127" t="s">
        <v>3346</v>
      </c>
      <c r="P3127" t="s">
        <v>3343</v>
      </c>
      <c r="Q3127" t="s">
        <v>3346</v>
      </c>
    </row>
    <row r="3128" spans="1:17" x14ac:dyDescent="0.25">
      <c r="A3128" t="s">
        <v>9994</v>
      </c>
      <c r="B3128" t="s">
        <v>9995</v>
      </c>
      <c r="C3128" t="s">
        <v>10598</v>
      </c>
      <c r="D3128" t="s">
        <v>10599</v>
      </c>
      <c r="E3128">
        <v>1705022</v>
      </c>
      <c r="F3128" t="s">
        <v>10645</v>
      </c>
      <c r="G3128" t="s">
        <v>10646</v>
      </c>
      <c r="H3128" t="s">
        <v>10630</v>
      </c>
      <c r="I3128" t="s">
        <v>10651</v>
      </c>
      <c r="J3128" t="s">
        <v>10652</v>
      </c>
      <c r="K3128" t="s">
        <v>110</v>
      </c>
      <c r="L3128" t="s">
        <v>3346</v>
      </c>
      <c r="M3128" t="s">
        <v>4011</v>
      </c>
      <c r="N3128" t="s">
        <v>4186</v>
      </c>
      <c r="O3128" t="s">
        <v>3346</v>
      </c>
      <c r="P3128" t="s">
        <v>3343</v>
      </c>
      <c r="Q3128" t="s">
        <v>3346</v>
      </c>
    </row>
    <row r="3129" spans="1:17" x14ac:dyDescent="0.25">
      <c r="A3129" t="s">
        <v>9994</v>
      </c>
      <c r="B3129" t="s">
        <v>9995</v>
      </c>
      <c r="C3129" t="s">
        <v>10598</v>
      </c>
      <c r="D3129" t="s">
        <v>10599</v>
      </c>
      <c r="E3129">
        <v>1705022</v>
      </c>
      <c r="F3129" t="s">
        <v>10645</v>
      </c>
      <c r="G3129" t="s">
        <v>10646</v>
      </c>
      <c r="H3129" t="s">
        <v>10630</v>
      </c>
      <c r="I3129" t="s">
        <v>10653</v>
      </c>
      <c r="J3129" t="s">
        <v>10654</v>
      </c>
      <c r="K3129" t="s">
        <v>110</v>
      </c>
      <c r="L3129" t="s">
        <v>3346</v>
      </c>
      <c r="M3129" t="s">
        <v>4011</v>
      </c>
      <c r="N3129" t="s">
        <v>4186</v>
      </c>
      <c r="O3129" t="s">
        <v>3346</v>
      </c>
      <c r="P3129" t="s">
        <v>3343</v>
      </c>
      <c r="Q3129" t="s">
        <v>3346</v>
      </c>
    </row>
    <row r="3130" spans="1:17" x14ac:dyDescent="0.25">
      <c r="A3130" t="s">
        <v>9994</v>
      </c>
      <c r="B3130" t="s">
        <v>9995</v>
      </c>
      <c r="C3130" t="s">
        <v>10598</v>
      </c>
      <c r="D3130" t="s">
        <v>10599</v>
      </c>
      <c r="E3130">
        <v>1705023</v>
      </c>
      <c r="F3130" t="s">
        <v>10655</v>
      </c>
      <c r="G3130" t="s">
        <v>3497</v>
      </c>
      <c r="H3130" t="s">
        <v>3498</v>
      </c>
      <c r="I3130" t="s">
        <v>10656</v>
      </c>
      <c r="J3130" t="s">
        <v>895</v>
      </c>
      <c r="K3130" t="s">
        <v>110</v>
      </c>
      <c r="L3130" t="s">
        <v>3343</v>
      </c>
      <c r="M3130" t="s">
        <v>3477</v>
      </c>
      <c r="N3130" t="s">
        <v>3603</v>
      </c>
      <c r="O3130" t="s">
        <v>3346</v>
      </c>
      <c r="P3130" t="s">
        <v>3343</v>
      </c>
      <c r="Q3130" t="s">
        <v>3346</v>
      </c>
    </row>
    <row r="3131" spans="1:17" x14ac:dyDescent="0.25">
      <c r="A3131" t="s">
        <v>9994</v>
      </c>
      <c r="B3131" t="s">
        <v>9995</v>
      </c>
      <c r="C3131" t="s">
        <v>10598</v>
      </c>
      <c r="D3131" t="s">
        <v>10599</v>
      </c>
      <c r="E3131">
        <v>1705023</v>
      </c>
      <c r="F3131" t="s">
        <v>10655</v>
      </c>
      <c r="G3131" t="s">
        <v>3497</v>
      </c>
      <c r="H3131" t="s">
        <v>3498</v>
      </c>
      <c r="I3131" t="s">
        <v>10657</v>
      </c>
      <c r="J3131" t="s">
        <v>10658</v>
      </c>
      <c r="K3131" t="s">
        <v>110</v>
      </c>
      <c r="L3131" t="s">
        <v>3346</v>
      </c>
      <c r="M3131" t="s">
        <v>3477</v>
      </c>
      <c r="N3131" t="s">
        <v>3603</v>
      </c>
      <c r="O3131" t="s">
        <v>3346</v>
      </c>
      <c r="P3131" t="s">
        <v>3343</v>
      </c>
      <c r="Q3131" t="s">
        <v>3346</v>
      </c>
    </row>
    <row r="3132" spans="1:17" x14ac:dyDescent="0.25">
      <c r="A3132" t="s">
        <v>9994</v>
      </c>
      <c r="B3132" t="s">
        <v>9995</v>
      </c>
      <c r="C3132" t="s">
        <v>10598</v>
      </c>
      <c r="D3132" t="s">
        <v>10599</v>
      </c>
      <c r="E3132">
        <v>1705023</v>
      </c>
      <c r="F3132" t="s">
        <v>10655</v>
      </c>
      <c r="G3132" t="s">
        <v>3497</v>
      </c>
      <c r="H3132" t="s">
        <v>3498</v>
      </c>
      <c r="I3132" t="s">
        <v>10659</v>
      </c>
      <c r="J3132" t="s">
        <v>10660</v>
      </c>
      <c r="K3132" t="s">
        <v>110</v>
      </c>
      <c r="L3132" t="s">
        <v>3346</v>
      </c>
      <c r="M3132" t="s">
        <v>3477</v>
      </c>
      <c r="N3132" t="s">
        <v>3603</v>
      </c>
      <c r="O3132" t="s">
        <v>3346</v>
      </c>
      <c r="P3132" t="s">
        <v>3343</v>
      </c>
      <c r="Q3132" t="s">
        <v>3346</v>
      </c>
    </row>
    <row r="3133" spans="1:17" x14ac:dyDescent="0.25">
      <c r="A3133" t="s">
        <v>9994</v>
      </c>
      <c r="B3133" t="s">
        <v>9995</v>
      </c>
      <c r="C3133" t="s">
        <v>10598</v>
      </c>
      <c r="D3133" t="s">
        <v>10599</v>
      </c>
      <c r="E3133">
        <v>1705024</v>
      </c>
      <c r="F3133" t="s">
        <v>10661</v>
      </c>
      <c r="G3133" t="s">
        <v>10662</v>
      </c>
      <c r="H3133" t="s">
        <v>7975</v>
      </c>
      <c r="I3133" t="s">
        <v>10663</v>
      </c>
      <c r="J3133" t="s">
        <v>10664</v>
      </c>
      <c r="K3133" t="s">
        <v>110</v>
      </c>
      <c r="L3133" t="s">
        <v>3343</v>
      </c>
      <c r="M3133" t="s">
        <v>3344</v>
      </c>
      <c r="N3133" t="s">
        <v>3627</v>
      </c>
      <c r="O3133" t="s">
        <v>3346</v>
      </c>
      <c r="P3133" t="s">
        <v>3343</v>
      </c>
      <c r="Q3133" t="s">
        <v>3346</v>
      </c>
    </row>
    <row r="3134" spans="1:17" x14ac:dyDescent="0.25">
      <c r="A3134" t="s">
        <v>9994</v>
      </c>
      <c r="B3134" t="s">
        <v>9995</v>
      </c>
      <c r="C3134" t="s">
        <v>10598</v>
      </c>
      <c r="D3134" t="s">
        <v>10599</v>
      </c>
      <c r="E3134">
        <v>1705024</v>
      </c>
      <c r="F3134" t="s">
        <v>10661</v>
      </c>
      <c r="G3134" t="s">
        <v>10662</v>
      </c>
      <c r="H3134" t="s">
        <v>7975</v>
      </c>
      <c r="I3134" t="s">
        <v>10665</v>
      </c>
      <c r="J3134" t="s">
        <v>10666</v>
      </c>
      <c r="K3134" t="s">
        <v>110</v>
      </c>
      <c r="L3134" t="s">
        <v>3346</v>
      </c>
      <c r="M3134" t="s">
        <v>3344</v>
      </c>
      <c r="N3134" t="s">
        <v>3627</v>
      </c>
      <c r="O3134" t="s">
        <v>3346</v>
      </c>
      <c r="P3134" t="s">
        <v>3343</v>
      </c>
      <c r="Q3134" t="s">
        <v>3346</v>
      </c>
    </row>
    <row r="3135" spans="1:17" x14ac:dyDescent="0.25">
      <c r="A3135" t="s">
        <v>9994</v>
      </c>
      <c r="B3135" t="s">
        <v>9995</v>
      </c>
      <c r="C3135" t="s">
        <v>10598</v>
      </c>
      <c r="D3135" t="s">
        <v>10599</v>
      </c>
      <c r="E3135">
        <v>1705024</v>
      </c>
      <c r="F3135" t="s">
        <v>10661</v>
      </c>
      <c r="G3135" t="s">
        <v>10662</v>
      </c>
      <c r="H3135" t="s">
        <v>7975</v>
      </c>
      <c r="I3135" t="s">
        <v>10667</v>
      </c>
      <c r="J3135" t="s">
        <v>10668</v>
      </c>
      <c r="K3135" t="s">
        <v>110</v>
      </c>
      <c r="L3135" t="s">
        <v>3346</v>
      </c>
      <c r="M3135" t="s">
        <v>3344</v>
      </c>
      <c r="N3135" t="s">
        <v>3627</v>
      </c>
      <c r="O3135" t="s">
        <v>3346</v>
      </c>
      <c r="P3135" t="s">
        <v>3343</v>
      </c>
      <c r="Q3135" t="s">
        <v>3346</v>
      </c>
    </row>
    <row r="3136" spans="1:17" x14ac:dyDescent="0.25">
      <c r="A3136" t="s">
        <v>9994</v>
      </c>
      <c r="B3136" t="s">
        <v>9995</v>
      </c>
      <c r="C3136" t="s">
        <v>10598</v>
      </c>
      <c r="D3136" t="s">
        <v>10599</v>
      </c>
      <c r="E3136">
        <v>1705024</v>
      </c>
      <c r="F3136" t="s">
        <v>10661</v>
      </c>
      <c r="G3136" t="s">
        <v>10662</v>
      </c>
      <c r="H3136" t="s">
        <v>7975</v>
      </c>
      <c r="I3136" t="s">
        <v>10669</v>
      </c>
      <c r="J3136" t="s">
        <v>10670</v>
      </c>
      <c r="K3136" t="s">
        <v>110</v>
      </c>
      <c r="L3136" t="s">
        <v>3346</v>
      </c>
      <c r="M3136" t="s">
        <v>3344</v>
      </c>
      <c r="N3136" t="s">
        <v>3627</v>
      </c>
      <c r="O3136" t="s">
        <v>3346</v>
      </c>
      <c r="P3136" t="s">
        <v>3343</v>
      </c>
      <c r="Q3136" t="s">
        <v>3346</v>
      </c>
    </row>
    <row r="3137" spans="1:17" x14ac:dyDescent="0.25">
      <c r="A3137" t="s">
        <v>9994</v>
      </c>
      <c r="B3137" t="s">
        <v>9995</v>
      </c>
      <c r="C3137" t="s">
        <v>10598</v>
      </c>
      <c r="D3137" t="s">
        <v>10599</v>
      </c>
      <c r="E3137">
        <v>1705025</v>
      </c>
      <c r="F3137" t="s">
        <v>10671</v>
      </c>
      <c r="G3137" t="s">
        <v>10672</v>
      </c>
      <c r="H3137" t="s">
        <v>4941</v>
      </c>
      <c r="I3137" t="s">
        <v>10673</v>
      </c>
      <c r="J3137" t="s">
        <v>10674</v>
      </c>
      <c r="K3137" t="s">
        <v>110</v>
      </c>
      <c r="L3137" t="s">
        <v>3343</v>
      </c>
      <c r="M3137" t="s">
        <v>3344</v>
      </c>
      <c r="N3137" t="s">
        <v>10675</v>
      </c>
      <c r="O3137" t="s">
        <v>3346</v>
      </c>
      <c r="P3137" t="s">
        <v>3346</v>
      </c>
      <c r="Q3137" t="s">
        <v>3346</v>
      </c>
    </row>
    <row r="3138" spans="1:17" x14ac:dyDescent="0.25">
      <c r="A3138" t="s">
        <v>9994</v>
      </c>
      <c r="B3138" t="s">
        <v>9995</v>
      </c>
      <c r="C3138" t="s">
        <v>10598</v>
      </c>
      <c r="D3138" t="s">
        <v>10599</v>
      </c>
      <c r="E3138">
        <v>1705026</v>
      </c>
      <c r="F3138" t="s">
        <v>10676</v>
      </c>
      <c r="G3138" t="s">
        <v>10677</v>
      </c>
      <c r="H3138" t="s">
        <v>3691</v>
      </c>
      <c r="I3138" t="s">
        <v>10678</v>
      </c>
      <c r="J3138" t="s">
        <v>10679</v>
      </c>
      <c r="K3138" t="s">
        <v>110</v>
      </c>
      <c r="L3138" t="s">
        <v>3343</v>
      </c>
      <c r="M3138" t="s">
        <v>3344</v>
      </c>
      <c r="N3138" t="s">
        <v>10675</v>
      </c>
      <c r="O3138" t="s">
        <v>3346</v>
      </c>
      <c r="P3138" t="s">
        <v>3346</v>
      </c>
      <c r="Q3138" t="s">
        <v>3346</v>
      </c>
    </row>
    <row r="3139" spans="1:17" x14ac:dyDescent="0.25">
      <c r="A3139" t="s">
        <v>9994</v>
      </c>
      <c r="B3139" t="s">
        <v>9995</v>
      </c>
      <c r="C3139" t="s">
        <v>10598</v>
      </c>
      <c r="D3139" t="s">
        <v>10599</v>
      </c>
      <c r="E3139">
        <v>1705027</v>
      </c>
      <c r="F3139" t="s">
        <v>10680</v>
      </c>
      <c r="G3139" t="s">
        <v>10681</v>
      </c>
      <c r="H3139" t="s">
        <v>4941</v>
      </c>
      <c r="I3139" t="s">
        <v>10682</v>
      </c>
      <c r="J3139" t="s">
        <v>10683</v>
      </c>
      <c r="K3139" t="s">
        <v>110</v>
      </c>
      <c r="L3139" t="s">
        <v>3343</v>
      </c>
      <c r="M3139" t="s">
        <v>3344</v>
      </c>
      <c r="N3139" t="s">
        <v>10675</v>
      </c>
      <c r="O3139" t="s">
        <v>3346</v>
      </c>
      <c r="P3139" t="s">
        <v>3346</v>
      </c>
      <c r="Q3139" t="s">
        <v>3346</v>
      </c>
    </row>
    <row r="3140" spans="1:17" x14ac:dyDescent="0.25">
      <c r="A3140" t="s">
        <v>9994</v>
      </c>
      <c r="B3140" t="s">
        <v>9995</v>
      </c>
      <c r="C3140" t="s">
        <v>10598</v>
      </c>
      <c r="D3140" t="s">
        <v>10599</v>
      </c>
      <c r="E3140">
        <v>1705028</v>
      </c>
      <c r="F3140" t="s">
        <v>10684</v>
      </c>
      <c r="G3140" t="s">
        <v>10685</v>
      </c>
      <c r="H3140" t="s">
        <v>7975</v>
      </c>
      <c r="I3140" t="s">
        <v>10686</v>
      </c>
      <c r="J3140" t="s">
        <v>10687</v>
      </c>
      <c r="K3140" t="s">
        <v>110</v>
      </c>
      <c r="L3140" t="s">
        <v>3343</v>
      </c>
      <c r="M3140" t="s">
        <v>3344</v>
      </c>
      <c r="N3140" t="s">
        <v>10675</v>
      </c>
      <c r="O3140" t="s">
        <v>3346</v>
      </c>
      <c r="P3140" t="s">
        <v>3346</v>
      </c>
      <c r="Q3140" t="s">
        <v>3346</v>
      </c>
    </row>
    <row r="3141" spans="1:17" x14ac:dyDescent="0.25">
      <c r="A3141" t="s">
        <v>9994</v>
      </c>
      <c r="B3141" t="s">
        <v>9995</v>
      </c>
      <c r="C3141" t="s">
        <v>10598</v>
      </c>
      <c r="D3141" t="s">
        <v>10599</v>
      </c>
      <c r="E3141">
        <v>1705029</v>
      </c>
      <c r="F3141" t="s">
        <v>10688</v>
      </c>
      <c r="G3141" t="s">
        <v>10689</v>
      </c>
      <c r="H3141" t="s">
        <v>10630</v>
      </c>
      <c r="I3141" t="s">
        <v>10690</v>
      </c>
      <c r="J3141" t="s">
        <v>10691</v>
      </c>
      <c r="K3141" t="s">
        <v>110</v>
      </c>
      <c r="L3141" t="s">
        <v>3343</v>
      </c>
      <c r="M3141" t="s">
        <v>3344</v>
      </c>
      <c r="N3141" t="s">
        <v>10675</v>
      </c>
      <c r="O3141" t="s">
        <v>3346</v>
      </c>
      <c r="P3141" t="s">
        <v>3346</v>
      </c>
      <c r="Q3141" t="s">
        <v>3346</v>
      </c>
    </row>
    <row r="3142" spans="1:17" x14ac:dyDescent="0.25">
      <c r="A3142" t="s">
        <v>9994</v>
      </c>
      <c r="B3142" t="s">
        <v>9995</v>
      </c>
      <c r="C3142" t="s">
        <v>10598</v>
      </c>
      <c r="D3142" t="s">
        <v>10599</v>
      </c>
      <c r="E3142">
        <v>1705030</v>
      </c>
      <c r="F3142" t="s">
        <v>10692</v>
      </c>
      <c r="G3142" t="s">
        <v>10693</v>
      </c>
      <c r="H3142" t="s">
        <v>10630</v>
      </c>
      <c r="I3142" t="s">
        <v>10694</v>
      </c>
      <c r="J3142" t="s">
        <v>10695</v>
      </c>
      <c r="K3142" t="s">
        <v>110</v>
      </c>
      <c r="L3142" t="s">
        <v>3343</v>
      </c>
      <c r="M3142" t="s">
        <v>3344</v>
      </c>
      <c r="N3142" t="s">
        <v>10675</v>
      </c>
      <c r="O3142" t="s">
        <v>3346</v>
      </c>
      <c r="P3142" t="s">
        <v>3346</v>
      </c>
      <c r="Q3142" t="s">
        <v>3346</v>
      </c>
    </row>
    <row r="3143" spans="1:17" x14ac:dyDescent="0.25">
      <c r="A3143" t="s">
        <v>9994</v>
      </c>
      <c r="B3143" t="s">
        <v>9995</v>
      </c>
      <c r="C3143" t="s">
        <v>10696</v>
      </c>
      <c r="D3143" t="s">
        <v>10697</v>
      </c>
      <c r="E3143">
        <v>1706001</v>
      </c>
      <c r="F3143" t="s">
        <v>102</v>
      </c>
      <c r="G3143" t="s">
        <v>3349</v>
      </c>
      <c r="H3143" t="s">
        <v>3350</v>
      </c>
      <c r="I3143" t="s">
        <v>10698</v>
      </c>
      <c r="J3143" t="s">
        <v>864</v>
      </c>
      <c r="K3143" t="s">
        <v>110</v>
      </c>
      <c r="L3143" t="s">
        <v>3343</v>
      </c>
      <c r="M3143" t="s">
        <v>3477</v>
      </c>
      <c r="N3143" t="s">
        <v>10699</v>
      </c>
      <c r="O3143" t="s">
        <v>3343</v>
      </c>
      <c r="P3143" t="s">
        <v>3343</v>
      </c>
      <c r="Q3143" t="s">
        <v>3346</v>
      </c>
    </row>
    <row r="3144" spans="1:17" x14ac:dyDescent="0.25">
      <c r="A3144" t="s">
        <v>9994</v>
      </c>
      <c r="B3144" t="s">
        <v>9995</v>
      </c>
      <c r="C3144" t="s">
        <v>10696</v>
      </c>
      <c r="D3144" t="s">
        <v>10697</v>
      </c>
      <c r="E3144">
        <v>1706001</v>
      </c>
      <c r="F3144" t="s">
        <v>102</v>
      </c>
      <c r="G3144" t="s">
        <v>3349</v>
      </c>
      <c r="H3144" t="s">
        <v>3350</v>
      </c>
      <c r="I3144" t="s">
        <v>10700</v>
      </c>
      <c r="J3144" t="s">
        <v>10701</v>
      </c>
      <c r="K3144" t="s">
        <v>110</v>
      </c>
      <c r="L3144" t="s">
        <v>3346</v>
      </c>
      <c r="M3144" t="s">
        <v>3477</v>
      </c>
      <c r="N3144" t="s">
        <v>10699</v>
      </c>
      <c r="O3144" t="s">
        <v>3343</v>
      </c>
      <c r="P3144" t="s">
        <v>3343</v>
      </c>
      <c r="Q3144" t="s">
        <v>3346</v>
      </c>
    </row>
    <row r="3145" spans="1:17" x14ac:dyDescent="0.25">
      <c r="A3145" t="s">
        <v>9994</v>
      </c>
      <c r="B3145" t="s">
        <v>9995</v>
      </c>
      <c r="C3145" t="s">
        <v>10696</v>
      </c>
      <c r="D3145" t="s">
        <v>10697</v>
      </c>
      <c r="E3145">
        <v>1706002</v>
      </c>
      <c r="F3145" t="s">
        <v>51</v>
      </c>
      <c r="G3145" t="s">
        <v>3716</v>
      </c>
      <c r="H3145" t="s">
        <v>3350</v>
      </c>
      <c r="I3145" t="s">
        <v>10702</v>
      </c>
      <c r="J3145" t="s">
        <v>224</v>
      </c>
      <c r="K3145" t="s">
        <v>110</v>
      </c>
      <c r="L3145" t="s">
        <v>3343</v>
      </c>
      <c r="M3145" t="s">
        <v>3477</v>
      </c>
      <c r="N3145" t="s">
        <v>10699</v>
      </c>
      <c r="O3145" t="s">
        <v>3343</v>
      </c>
      <c r="P3145" t="s">
        <v>3343</v>
      </c>
      <c r="Q3145" t="s">
        <v>3346</v>
      </c>
    </row>
    <row r="3146" spans="1:17" x14ac:dyDescent="0.25">
      <c r="A3146" t="s">
        <v>9994</v>
      </c>
      <c r="B3146" t="s">
        <v>9995</v>
      </c>
      <c r="C3146" t="s">
        <v>10696</v>
      </c>
      <c r="D3146" t="s">
        <v>10697</v>
      </c>
      <c r="E3146">
        <v>1706002</v>
      </c>
      <c r="F3146" t="s">
        <v>51</v>
      </c>
      <c r="G3146" t="s">
        <v>3716</v>
      </c>
      <c r="H3146" t="s">
        <v>3350</v>
      </c>
      <c r="I3146" t="s">
        <v>10703</v>
      </c>
      <c r="J3146" t="s">
        <v>10704</v>
      </c>
      <c r="K3146" t="s">
        <v>110</v>
      </c>
      <c r="L3146" t="s">
        <v>3346</v>
      </c>
      <c r="M3146" t="s">
        <v>3477</v>
      </c>
      <c r="N3146" t="s">
        <v>10699</v>
      </c>
      <c r="O3146" t="s">
        <v>3343</v>
      </c>
      <c r="P3146" t="s">
        <v>3343</v>
      </c>
      <c r="Q3146" t="s">
        <v>3346</v>
      </c>
    </row>
    <row r="3147" spans="1:17" x14ac:dyDescent="0.25">
      <c r="A3147" t="s">
        <v>9994</v>
      </c>
      <c r="B3147" t="s">
        <v>9995</v>
      </c>
      <c r="C3147" t="s">
        <v>10696</v>
      </c>
      <c r="D3147" t="s">
        <v>10697</v>
      </c>
      <c r="E3147">
        <v>1706002</v>
      </c>
      <c r="F3147" t="s">
        <v>51</v>
      </c>
      <c r="G3147" t="s">
        <v>3716</v>
      </c>
      <c r="H3147" t="s">
        <v>3350</v>
      </c>
      <c r="I3147" t="s">
        <v>10705</v>
      </c>
      <c r="J3147" t="s">
        <v>10706</v>
      </c>
      <c r="K3147" t="s">
        <v>110</v>
      </c>
      <c r="L3147" t="s">
        <v>3346</v>
      </c>
      <c r="M3147" t="s">
        <v>3477</v>
      </c>
      <c r="N3147" t="s">
        <v>10699</v>
      </c>
      <c r="O3147" t="s">
        <v>3343</v>
      </c>
      <c r="P3147" t="s">
        <v>3343</v>
      </c>
      <c r="Q3147" t="s">
        <v>3346</v>
      </c>
    </row>
    <row r="3148" spans="1:17" x14ac:dyDescent="0.25">
      <c r="A3148" t="s">
        <v>9994</v>
      </c>
      <c r="B3148" t="s">
        <v>9995</v>
      </c>
      <c r="C3148" t="s">
        <v>10696</v>
      </c>
      <c r="D3148" t="s">
        <v>10697</v>
      </c>
      <c r="E3148">
        <v>1706003</v>
      </c>
      <c r="F3148" t="s">
        <v>10707</v>
      </c>
      <c r="G3148" t="s">
        <v>10708</v>
      </c>
      <c r="H3148" t="s">
        <v>3405</v>
      </c>
      <c r="I3148" t="s">
        <v>10709</v>
      </c>
      <c r="J3148" t="s">
        <v>5437</v>
      </c>
      <c r="K3148" t="s">
        <v>110</v>
      </c>
      <c r="L3148" t="s">
        <v>3343</v>
      </c>
      <c r="M3148" t="s">
        <v>3477</v>
      </c>
      <c r="N3148" t="s">
        <v>3603</v>
      </c>
      <c r="O3148" t="s">
        <v>3346</v>
      </c>
      <c r="P3148" t="s">
        <v>3343</v>
      </c>
      <c r="Q3148" t="s">
        <v>3346</v>
      </c>
    </row>
    <row r="3149" spans="1:17" x14ac:dyDescent="0.25">
      <c r="A3149" t="s">
        <v>9994</v>
      </c>
      <c r="B3149" t="s">
        <v>9995</v>
      </c>
      <c r="C3149" t="s">
        <v>10696</v>
      </c>
      <c r="D3149" t="s">
        <v>10697</v>
      </c>
      <c r="E3149">
        <v>1706003</v>
      </c>
      <c r="F3149" t="s">
        <v>10707</v>
      </c>
      <c r="G3149" t="s">
        <v>10708</v>
      </c>
      <c r="H3149" t="s">
        <v>3405</v>
      </c>
      <c r="I3149" t="s">
        <v>10710</v>
      </c>
      <c r="J3149" t="s">
        <v>10711</v>
      </c>
      <c r="K3149" t="s">
        <v>110</v>
      </c>
      <c r="L3149" t="s">
        <v>3346</v>
      </c>
      <c r="M3149" t="s">
        <v>3477</v>
      </c>
      <c r="N3149" t="s">
        <v>3603</v>
      </c>
      <c r="O3149" t="s">
        <v>3346</v>
      </c>
      <c r="P3149" t="s">
        <v>3343</v>
      </c>
      <c r="Q3149" t="s">
        <v>3346</v>
      </c>
    </row>
    <row r="3150" spans="1:17" x14ac:dyDescent="0.25">
      <c r="A3150" t="s">
        <v>9994</v>
      </c>
      <c r="B3150" t="s">
        <v>9995</v>
      </c>
      <c r="C3150" t="s">
        <v>10696</v>
      </c>
      <c r="D3150" t="s">
        <v>10697</v>
      </c>
      <c r="E3150">
        <v>1706003</v>
      </c>
      <c r="F3150" t="s">
        <v>10707</v>
      </c>
      <c r="G3150" t="s">
        <v>10708</v>
      </c>
      <c r="H3150" t="s">
        <v>3405</v>
      </c>
      <c r="I3150" t="s">
        <v>10712</v>
      </c>
      <c r="J3150" t="s">
        <v>3389</v>
      </c>
      <c r="K3150" t="s">
        <v>110</v>
      </c>
      <c r="L3150" t="s">
        <v>3346</v>
      </c>
      <c r="M3150" t="s">
        <v>3477</v>
      </c>
      <c r="N3150" t="s">
        <v>3603</v>
      </c>
      <c r="O3150" t="s">
        <v>3346</v>
      </c>
      <c r="P3150" t="s">
        <v>3343</v>
      </c>
      <c r="Q3150" t="s">
        <v>3346</v>
      </c>
    </row>
    <row r="3151" spans="1:17" x14ac:dyDescent="0.25">
      <c r="A3151" t="s">
        <v>9994</v>
      </c>
      <c r="B3151" t="s">
        <v>9995</v>
      </c>
      <c r="C3151" t="s">
        <v>10696</v>
      </c>
      <c r="D3151" t="s">
        <v>10697</v>
      </c>
      <c r="E3151">
        <v>1706003</v>
      </c>
      <c r="F3151" t="s">
        <v>10707</v>
      </c>
      <c r="G3151" t="s">
        <v>10708</v>
      </c>
      <c r="H3151" t="s">
        <v>3405</v>
      </c>
      <c r="I3151" t="s">
        <v>10713</v>
      </c>
      <c r="J3151" t="s">
        <v>10714</v>
      </c>
      <c r="K3151" t="s">
        <v>110</v>
      </c>
      <c r="L3151" t="s">
        <v>3346</v>
      </c>
      <c r="M3151" t="s">
        <v>3477</v>
      </c>
      <c r="N3151" t="s">
        <v>3603</v>
      </c>
      <c r="O3151" t="s">
        <v>3346</v>
      </c>
      <c r="P3151" t="s">
        <v>3343</v>
      </c>
      <c r="Q3151" t="s">
        <v>3346</v>
      </c>
    </row>
    <row r="3152" spans="1:17" x14ac:dyDescent="0.25">
      <c r="A3152" t="s">
        <v>9994</v>
      </c>
      <c r="B3152" t="s">
        <v>9995</v>
      </c>
      <c r="C3152" t="s">
        <v>10696</v>
      </c>
      <c r="D3152" t="s">
        <v>10697</v>
      </c>
      <c r="E3152">
        <v>1706003</v>
      </c>
      <c r="F3152" t="s">
        <v>10707</v>
      </c>
      <c r="G3152" t="s">
        <v>10708</v>
      </c>
      <c r="H3152" t="s">
        <v>3405</v>
      </c>
      <c r="I3152" t="s">
        <v>10715</v>
      </c>
      <c r="J3152" t="s">
        <v>10716</v>
      </c>
      <c r="K3152" t="s">
        <v>110</v>
      </c>
      <c r="L3152" t="s">
        <v>3346</v>
      </c>
      <c r="M3152" t="s">
        <v>3477</v>
      </c>
      <c r="N3152" t="s">
        <v>3603</v>
      </c>
      <c r="O3152" t="s">
        <v>3346</v>
      </c>
      <c r="P3152" t="s">
        <v>3343</v>
      </c>
      <c r="Q3152" t="s">
        <v>3346</v>
      </c>
    </row>
    <row r="3153" spans="1:17" x14ac:dyDescent="0.25">
      <c r="A3153" t="s">
        <v>9994</v>
      </c>
      <c r="B3153" t="s">
        <v>9995</v>
      </c>
      <c r="C3153" t="s">
        <v>10696</v>
      </c>
      <c r="D3153" t="s">
        <v>10697</v>
      </c>
      <c r="E3153">
        <v>1706004</v>
      </c>
      <c r="F3153" t="s">
        <v>10717</v>
      </c>
      <c r="H3153" t="s">
        <v>10718</v>
      </c>
      <c r="I3153" t="s">
        <v>10719</v>
      </c>
      <c r="J3153" t="s">
        <v>10720</v>
      </c>
      <c r="K3153" t="s">
        <v>110</v>
      </c>
      <c r="L3153" t="s">
        <v>3343</v>
      </c>
      <c r="M3153" t="s">
        <v>3477</v>
      </c>
      <c r="N3153" t="s">
        <v>10699</v>
      </c>
      <c r="O3153" t="s">
        <v>3343</v>
      </c>
      <c r="P3153" t="s">
        <v>3343</v>
      </c>
      <c r="Q3153" t="s">
        <v>3346</v>
      </c>
    </row>
    <row r="3154" spans="1:17" x14ac:dyDescent="0.25">
      <c r="A3154" t="s">
        <v>9994</v>
      </c>
      <c r="B3154" t="s">
        <v>9995</v>
      </c>
      <c r="C3154" t="s">
        <v>10696</v>
      </c>
      <c r="D3154" t="s">
        <v>10697</v>
      </c>
      <c r="E3154">
        <v>1706005</v>
      </c>
      <c r="F3154" t="s">
        <v>10721</v>
      </c>
      <c r="H3154" t="s">
        <v>4409</v>
      </c>
      <c r="I3154" t="s">
        <v>10722</v>
      </c>
      <c r="J3154" t="s">
        <v>10723</v>
      </c>
      <c r="K3154" t="s">
        <v>110</v>
      </c>
      <c r="L3154" t="s">
        <v>3343</v>
      </c>
      <c r="M3154" t="s">
        <v>3477</v>
      </c>
      <c r="N3154" t="s">
        <v>10699</v>
      </c>
      <c r="O3154" t="s">
        <v>3343</v>
      </c>
      <c r="P3154" t="s">
        <v>3343</v>
      </c>
      <c r="Q3154" t="s">
        <v>3346</v>
      </c>
    </row>
    <row r="3155" spans="1:17" x14ac:dyDescent="0.25">
      <c r="A3155" t="s">
        <v>9994</v>
      </c>
      <c r="B3155" t="s">
        <v>9995</v>
      </c>
      <c r="C3155" t="s">
        <v>10696</v>
      </c>
      <c r="D3155" t="s">
        <v>10697</v>
      </c>
      <c r="E3155">
        <v>1706006</v>
      </c>
      <c r="F3155" t="s">
        <v>10724</v>
      </c>
      <c r="G3155" t="s">
        <v>10725</v>
      </c>
      <c r="H3155" t="s">
        <v>10718</v>
      </c>
      <c r="I3155" t="s">
        <v>10726</v>
      </c>
      <c r="J3155" t="s">
        <v>10727</v>
      </c>
      <c r="K3155" t="s">
        <v>110</v>
      </c>
      <c r="L3155" t="s">
        <v>3343</v>
      </c>
      <c r="M3155" t="s">
        <v>3477</v>
      </c>
      <c r="N3155" t="s">
        <v>10728</v>
      </c>
      <c r="O3155" t="s">
        <v>3346</v>
      </c>
      <c r="P3155" t="s">
        <v>3343</v>
      </c>
      <c r="Q3155" t="s">
        <v>3346</v>
      </c>
    </row>
    <row r="3156" spans="1:17" x14ac:dyDescent="0.25">
      <c r="A3156" t="s">
        <v>9994</v>
      </c>
      <c r="B3156" t="s">
        <v>9995</v>
      </c>
      <c r="C3156" t="s">
        <v>10696</v>
      </c>
      <c r="D3156" t="s">
        <v>10697</v>
      </c>
      <c r="E3156">
        <v>1706006</v>
      </c>
      <c r="F3156" t="s">
        <v>10724</v>
      </c>
      <c r="G3156" t="s">
        <v>10725</v>
      </c>
      <c r="H3156" t="s">
        <v>10718</v>
      </c>
      <c r="I3156" t="s">
        <v>10729</v>
      </c>
      <c r="J3156" t="s">
        <v>10730</v>
      </c>
      <c r="K3156" t="s">
        <v>110</v>
      </c>
      <c r="L3156" t="s">
        <v>3346</v>
      </c>
      <c r="M3156" t="s">
        <v>3477</v>
      </c>
      <c r="N3156" t="s">
        <v>10728</v>
      </c>
      <c r="O3156" t="s">
        <v>3346</v>
      </c>
      <c r="P3156" t="s">
        <v>3343</v>
      </c>
      <c r="Q3156" t="s">
        <v>3346</v>
      </c>
    </row>
    <row r="3157" spans="1:17" x14ac:dyDescent="0.25">
      <c r="A3157" t="s">
        <v>9994</v>
      </c>
      <c r="B3157" t="s">
        <v>9995</v>
      </c>
      <c r="C3157" t="s">
        <v>10696</v>
      </c>
      <c r="D3157" t="s">
        <v>10697</v>
      </c>
      <c r="E3157">
        <v>1706007</v>
      </c>
      <c r="F3157" t="s">
        <v>10731</v>
      </c>
      <c r="H3157" t="s">
        <v>4409</v>
      </c>
      <c r="I3157" t="s">
        <v>10732</v>
      </c>
      <c r="J3157" t="s">
        <v>10733</v>
      </c>
      <c r="K3157" t="s">
        <v>110</v>
      </c>
      <c r="L3157" t="s">
        <v>3343</v>
      </c>
      <c r="M3157" t="s">
        <v>3344</v>
      </c>
      <c r="N3157" t="s">
        <v>3360</v>
      </c>
      <c r="O3157" t="s">
        <v>3343</v>
      </c>
      <c r="P3157" t="s">
        <v>3343</v>
      </c>
      <c r="Q3157" t="s">
        <v>3346</v>
      </c>
    </row>
    <row r="3158" spans="1:17" x14ac:dyDescent="0.25">
      <c r="A3158" t="s">
        <v>9994</v>
      </c>
      <c r="B3158" t="s">
        <v>9995</v>
      </c>
      <c r="C3158" t="s">
        <v>10696</v>
      </c>
      <c r="D3158" t="s">
        <v>10697</v>
      </c>
      <c r="E3158">
        <v>1706007</v>
      </c>
      <c r="F3158" t="s">
        <v>10731</v>
      </c>
      <c r="H3158" t="s">
        <v>4409</v>
      </c>
      <c r="I3158" t="s">
        <v>10734</v>
      </c>
      <c r="J3158" t="s">
        <v>10735</v>
      </c>
      <c r="K3158" t="s">
        <v>110</v>
      </c>
      <c r="L3158" t="s">
        <v>3346</v>
      </c>
      <c r="M3158" t="s">
        <v>3344</v>
      </c>
      <c r="N3158" t="s">
        <v>3360</v>
      </c>
      <c r="O3158" t="s">
        <v>3343</v>
      </c>
      <c r="P3158" t="s">
        <v>3343</v>
      </c>
      <c r="Q3158" t="s">
        <v>3346</v>
      </c>
    </row>
    <row r="3159" spans="1:17" x14ac:dyDescent="0.25">
      <c r="A3159" t="s">
        <v>9994</v>
      </c>
      <c r="B3159" t="s">
        <v>9995</v>
      </c>
      <c r="C3159" t="s">
        <v>10696</v>
      </c>
      <c r="D3159" t="s">
        <v>10697</v>
      </c>
      <c r="E3159">
        <v>1706008</v>
      </c>
      <c r="F3159" t="s">
        <v>10736</v>
      </c>
      <c r="H3159" t="s">
        <v>10737</v>
      </c>
      <c r="I3159" t="s">
        <v>10738</v>
      </c>
      <c r="J3159" t="s">
        <v>10739</v>
      </c>
      <c r="K3159" t="s">
        <v>110</v>
      </c>
      <c r="L3159" t="s">
        <v>3343</v>
      </c>
      <c r="M3159" t="s">
        <v>3477</v>
      </c>
      <c r="N3159" t="s">
        <v>10699</v>
      </c>
      <c r="O3159" t="s">
        <v>3343</v>
      </c>
      <c r="P3159" t="s">
        <v>3343</v>
      </c>
      <c r="Q3159" t="s">
        <v>3346</v>
      </c>
    </row>
    <row r="3160" spans="1:17" x14ac:dyDescent="0.25">
      <c r="A3160" t="s">
        <v>9994</v>
      </c>
      <c r="B3160" t="s">
        <v>9995</v>
      </c>
      <c r="C3160" t="s">
        <v>10696</v>
      </c>
      <c r="D3160" t="s">
        <v>10697</v>
      </c>
      <c r="E3160">
        <v>1706009</v>
      </c>
      <c r="F3160" t="s">
        <v>375</v>
      </c>
      <c r="G3160" t="s">
        <v>10740</v>
      </c>
      <c r="H3160" t="s">
        <v>3350</v>
      </c>
      <c r="I3160" t="s">
        <v>10741</v>
      </c>
      <c r="J3160" t="s">
        <v>461</v>
      </c>
      <c r="K3160" t="s">
        <v>110</v>
      </c>
      <c r="L3160" t="s">
        <v>3343</v>
      </c>
      <c r="M3160" t="s">
        <v>3477</v>
      </c>
      <c r="N3160" t="s">
        <v>10699</v>
      </c>
      <c r="O3160" t="s">
        <v>3343</v>
      </c>
      <c r="P3160" t="s">
        <v>3343</v>
      </c>
      <c r="Q3160" t="s">
        <v>3346</v>
      </c>
    </row>
    <row r="3161" spans="1:17" x14ac:dyDescent="0.25">
      <c r="A3161" t="s">
        <v>9994</v>
      </c>
      <c r="B3161" t="s">
        <v>9995</v>
      </c>
      <c r="C3161" t="s">
        <v>10696</v>
      </c>
      <c r="D3161" t="s">
        <v>10697</v>
      </c>
      <c r="E3161">
        <v>1706009</v>
      </c>
      <c r="F3161" t="s">
        <v>375</v>
      </c>
      <c r="G3161" t="s">
        <v>10740</v>
      </c>
      <c r="H3161" t="s">
        <v>3350</v>
      </c>
      <c r="I3161" t="s">
        <v>10742</v>
      </c>
      <c r="J3161" t="s">
        <v>10743</v>
      </c>
      <c r="K3161" t="s">
        <v>110</v>
      </c>
      <c r="L3161" t="s">
        <v>3346</v>
      </c>
      <c r="M3161" t="s">
        <v>3477</v>
      </c>
      <c r="N3161" t="s">
        <v>10699</v>
      </c>
      <c r="O3161" t="s">
        <v>3343</v>
      </c>
      <c r="P3161" t="s">
        <v>3343</v>
      </c>
      <c r="Q3161" t="s">
        <v>3346</v>
      </c>
    </row>
    <row r="3162" spans="1:17" x14ac:dyDescent="0.25">
      <c r="A3162" t="s">
        <v>9994</v>
      </c>
      <c r="B3162" t="s">
        <v>9995</v>
      </c>
      <c r="C3162" t="s">
        <v>10696</v>
      </c>
      <c r="D3162" t="s">
        <v>10697</v>
      </c>
      <c r="E3162">
        <v>1706010</v>
      </c>
      <c r="F3162" t="s">
        <v>128</v>
      </c>
      <c r="G3162" t="s">
        <v>4583</v>
      </c>
      <c r="H3162" t="s">
        <v>3526</v>
      </c>
      <c r="I3162" t="s">
        <v>10744</v>
      </c>
      <c r="J3162" t="s">
        <v>5028</v>
      </c>
      <c r="K3162" t="s">
        <v>110</v>
      </c>
      <c r="L3162" t="s">
        <v>3343</v>
      </c>
      <c r="M3162" t="s">
        <v>4213</v>
      </c>
      <c r="N3162" t="s">
        <v>10093</v>
      </c>
      <c r="O3162" t="s">
        <v>3346</v>
      </c>
      <c r="P3162" t="s">
        <v>3346</v>
      </c>
      <c r="Q3162" t="s">
        <v>3346</v>
      </c>
    </row>
    <row r="3163" spans="1:17" x14ac:dyDescent="0.25">
      <c r="A3163" t="s">
        <v>9994</v>
      </c>
      <c r="B3163" t="s">
        <v>9995</v>
      </c>
      <c r="C3163" t="s">
        <v>10745</v>
      </c>
      <c r="D3163" t="s">
        <v>10746</v>
      </c>
      <c r="E3163">
        <v>1707001</v>
      </c>
      <c r="F3163" t="s">
        <v>102</v>
      </c>
      <c r="G3163" t="s">
        <v>3349</v>
      </c>
      <c r="H3163" t="s">
        <v>3350</v>
      </c>
      <c r="I3163" t="s">
        <v>10747</v>
      </c>
      <c r="J3163" t="s">
        <v>10748</v>
      </c>
      <c r="K3163" t="s">
        <v>110</v>
      </c>
      <c r="L3163" t="s">
        <v>3343</v>
      </c>
      <c r="M3163" t="s">
        <v>4328</v>
      </c>
      <c r="N3163" t="s">
        <v>9711</v>
      </c>
      <c r="O3163" t="s">
        <v>3343</v>
      </c>
      <c r="P3163" t="s">
        <v>3343</v>
      </c>
      <c r="Q3163" t="s">
        <v>3346</v>
      </c>
    </row>
    <row r="3164" spans="1:17" x14ac:dyDescent="0.25">
      <c r="A3164" t="s">
        <v>9994</v>
      </c>
      <c r="B3164" t="s">
        <v>9995</v>
      </c>
      <c r="C3164" t="s">
        <v>10745</v>
      </c>
      <c r="D3164" t="s">
        <v>10746</v>
      </c>
      <c r="E3164">
        <v>1707001</v>
      </c>
      <c r="F3164" t="s">
        <v>102</v>
      </c>
      <c r="G3164" t="s">
        <v>3349</v>
      </c>
      <c r="H3164" t="s">
        <v>3350</v>
      </c>
      <c r="I3164" t="s">
        <v>10749</v>
      </c>
      <c r="J3164" t="s">
        <v>10750</v>
      </c>
      <c r="K3164" t="s">
        <v>110</v>
      </c>
      <c r="L3164" t="s">
        <v>3346</v>
      </c>
      <c r="M3164" t="s">
        <v>4328</v>
      </c>
      <c r="N3164" t="s">
        <v>9711</v>
      </c>
      <c r="O3164" t="s">
        <v>3343</v>
      </c>
      <c r="P3164" t="s">
        <v>3343</v>
      </c>
      <c r="Q3164" t="s">
        <v>3346</v>
      </c>
    </row>
    <row r="3165" spans="1:17" x14ac:dyDescent="0.25">
      <c r="A3165" t="s">
        <v>9994</v>
      </c>
      <c r="B3165" t="s">
        <v>9995</v>
      </c>
      <c r="C3165" t="s">
        <v>10745</v>
      </c>
      <c r="D3165" t="s">
        <v>10746</v>
      </c>
      <c r="E3165">
        <v>1707002</v>
      </c>
      <c r="F3165" t="s">
        <v>114</v>
      </c>
      <c r="G3165" t="s">
        <v>3483</v>
      </c>
      <c r="H3165" t="s">
        <v>3350</v>
      </c>
      <c r="I3165" t="s">
        <v>10751</v>
      </c>
      <c r="J3165" t="s">
        <v>4774</v>
      </c>
      <c r="K3165" t="s">
        <v>110</v>
      </c>
      <c r="L3165" t="s">
        <v>3343</v>
      </c>
      <c r="M3165" t="s">
        <v>4328</v>
      </c>
      <c r="N3165" t="s">
        <v>9711</v>
      </c>
      <c r="O3165" t="s">
        <v>3343</v>
      </c>
      <c r="P3165" t="s">
        <v>3343</v>
      </c>
      <c r="Q3165" t="s">
        <v>3346</v>
      </c>
    </row>
    <row r="3166" spans="1:17" x14ac:dyDescent="0.25">
      <c r="A3166" t="s">
        <v>9994</v>
      </c>
      <c r="B3166" t="s">
        <v>9995</v>
      </c>
      <c r="C3166" t="s">
        <v>10745</v>
      </c>
      <c r="D3166" t="s">
        <v>10746</v>
      </c>
      <c r="E3166">
        <v>1707002</v>
      </c>
      <c r="F3166" t="s">
        <v>114</v>
      </c>
      <c r="G3166" t="s">
        <v>3483</v>
      </c>
      <c r="H3166" t="s">
        <v>3350</v>
      </c>
      <c r="I3166" t="s">
        <v>10752</v>
      </c>
      <c r="J3166" t="s">
        <v>10753</v>
      </c>
      <c r="K3166" t="s">
        <v>110</v>
      </c>
      <c r="L3166" t="s">
        <v>3346</v>
      </c>
      <c r="M3166" t="s">
        <v>4328</v>
      </c>
      <c r="N3166" t="s">
        <v>9711</v>
      </c>
      <c r="O3166" t="s">
        <v>3343</v>
      </c>
      <c r="P3166" t="s">
        <v>3343</v>
      </c>
      <c r="Q3166" t="s">
        <v>3346</v>
      </c>
    </row>
    <row r="3167" spans="1:17" x14ac:dyDescent="0.25">
      <c r="A3167" t="s">
        <v>9994</v>
      </c>
      <c r="B3167" t="s">
        <v>9995</v>
      </c>
      <c r="C3167" t="s">
        <v>10745</v>
      </c>
      <c r="D3167" t="s">
        <v>10746</v>
      </c>
      <c r="E3167">
        <v>1707002</v>
      </c>
      <c r="F3167" t="s">
        <v>114</v>
      </c>
      <c r="G3167" t="s">
        <v>3483</v>
      </c>
      <c r="H3167" t="s">
        <v>3350</v>
      </c>
      <c r="I3167" t="s">
        <v>10754</v>
      </c>
      <c r="J3167" t="s">
        <v>10755</v>
      </c>
      <c r="K3167" t="s">
        <v>110</v>
      </c>
      <c r="L3167" t="s">
        <v>3346</v>
      </c>
      <c r="M3167" t="s">
        <v>4328</v>
      </c>
      <c r="N3167" t="s">
        <v>9711</v>
      </c>
      <c r="O3167" t="s">
        <v>3343</v>
      </c>
      <c r="P3167" t="s">
        <v>3343</v>
      </c>
      <c r="Q3167" t="s">
        <v>3346</v>
      </c>
    </row>
    <row r="3168" spans="1:17" x14ac:dyDescent="0.25">
      <c r="A3168" t="s">
        <v>9994</v>
      </c>
      <c r="B3168" t="s">
        <v>9995</v>
      </c>
      <c r="C3168" t="s">
        <v>10745</v>
      </c>
      <c r="D3168" t="s">
        <v>10746</v>
      </c>
      <c r="E3168">
        <v>1707002</v>
      </c>
      <c r="F3168" t="s">
        <v>114</v>
      </c>
      <c r="G3168" t="s">
        <v>3483</v>
      </c>
      <c r="H3168" t="s">
        <v>3350</v>
      </c>
      <c r="I3168" t="s">
        <v>10756</v>
      </c>
      <c r="J3168" t="s">
        <v>10757</v>
      </c>
      <c r="K3168" t="s">
        <v>110</v>
      </c>
      <c r="L3168" t="s">
        <v>3346</v>
      </c>
      <c r="M3168" t="s">
        <v>4328</v>
      </c>
      <c r="N3168" t="s">
        <v>9711</v>
      </c>
      <c r="O3168" t="s">
        <v>3343</v>
      </c>
      <c r="P3168" t="s">
        <v>3343</v>
      </c>
      <c r="Q3168" t="s">
        <v>3346</v>
      </c>
    </row>
    <row r="3169" spans="1:17" x14ac:dyDescent="0.25">
      <c r="A3169" t="s">
        <v>9994</v>
      </c>
      <c r="B3169" t="s">
        <v>9995</v>
      </c>
      <c r="C3169" t="s">
        <v>10745</v>
      </c>
      <c r="D3169" t="s">
        <v>10746</v>
      </c>
      <c r="E3169">
        <v>1707002</v>
      </c>
      <c r="F3169" t="s">
        <v>114</v>
      </c>
      <c r="G3169" t="s">
        <v>3483</v>
      </c>
      <c r="H3169" t="s">
        <v>3350</v>
      </c>
      <c r="I3169" t="s">
        <v>10758</v>
      </c>
      <c r="J3169" t="s">
        <v>10759</v>
      </c>
      <c r="K3169" t="s">
        <v>110</v>
      </c>
      <c r="L3169" t="s">
        <v>3346</v>
      </c>
      <c r="M3169" t="s">
        <v>4328</v>
      </c>
      <c r="N3169" t="s">
        <v>9711</v>
      </c>
      <c r="O3169" t="s">
        <v>3343</v>
      </c>
      <c r="P3169" t="s">
        <v>3343</v>
      </c>
      <c r="Q3169" t="s">
        <v>3346</v>
      </c>
    </row>
    <row r="3170" spans="1:17" x14ac:dyDescent="0.25">
      <c r="A3170" t="s">
        <v>9994</v>
      </c>
      <c r="B3170" t="s">
        <v>9995</v>
      </c>
      <c r="C3170" t="s">
        <v>10745</v>
      </c>
      <c r="D3170" t="s">
        <v>10746</v>
      </c>
      <c r="E3170">
        <v>1707002</v>
      </c>
      <c r="F3170" t="s">
        <v>114</v>
      </c>
      <c r="G3170" t="s">
        <v>3483</v>
      </c>
      <c r="H3170" t="s">
        <v>3350</v>
      </c>
      <c r="I3170" t="s">
        <v>10760</v>
      </c>
      <c r="J3170" t="s">
        <v>10761</v>
      </c>
      <c r="K3170" t="s">
        <v>110</v>
      </c>
      <c r="L3170" t="s">
        <v>3346</v>
      </c>
      <c r="M3170" t="s">
        <v>4328</v>
      </c>
      <c r="N3170" t="s">
        <v>9711</v>
      </c>
      <c r="O3170" t="s">
        <v>3343</v>
      </c>
      <c r="P3170" t="s">
        <v>3343</v>
      </c>
      <c r="Q3170" t="s">
        <v>3346</v>
      </c>
    </row>
    <row r="3171" spans="1:17" x14ac:dyDescent="0.25">
      <c r="A3171" t="s">
        <v>9994</v>
      </c>
      <c r="B3171" t="s">
        <v>9995</v>
      </c>
      <c r="C3171" t="s">
        <v>10745</v>
      </c>
      <c r="D3171" t="s">
        <v>10746</v>
      </c>
      <c r="E3171">
        <v>1707003</v>
      </c>
      <c r="F3171" t="s">
        <v>10762</v>
      </c>
      <c r="G3171" t="s">
        <v>10763</v>
      </c>
      <c r="H3171" t="s">
        <v>8037</v>
      </c>
      <c r="I3171" t="s">
        <v>10764</v>
      </c>
      <c r="J3171" t="s">
        <v>10762</v>
      </c>
      <c r="K3171" t="s">
        <v>110</v>
      </c>
      <c r="L3171" t="s">
        <v>3343</v>
      </c>
      <c r="M3171" t="s">
        <v>4163</v>
      </c>
      <c r="N3171" t="s">
        <v>4559</v>
      </c>
      <c r="O3171" t="s">
        <v>3343</v>
      </c>
      <c r="P3171" t="s">
        <v>3343</v>
      </c>
      <c r="Q3171" t="s">
        <v>3346</v>
      </c>
    </row>
    <row r="3172" spans="1:17" x14ac:dyDescent="0.25">
      <c r="A3172" t="s">
        <v>9994</v>
      </c>
      <c r="B3172" t="s">
        <v>9995</v>
      </c>
      <c r="C3172" t="s">
        <v>10745</v>
      </c>
      <c r="D3172" t="s">
        <v>10746</v>
      </c>
      <c r="E3172">
        <v>1707004</v>
      </c>
      <c r="F3172" t="s">
        <v>10765</v>
      </c>
      <c r="G3172" t="s">
        <v>10763</v>
      </c>
      <c r="H3172" t="s">
        <v>8037</v>
      </c>
      <c r="I3172" t="s">
        <v>10766</v>
      </c>
      <c r="J3172" t="s">
        <v>10765</v>
      </c>
      <c r="K3172" t="s">
        <v>110</v>
      </c>
      <c r="L3172" t="s">
        <v>3343</v>
      </c>
      <c r="M3172" t="s">
        <v>4163</v>
      </c>
      <c r="N3172" t="s">
        <v>4559</v>
      </c>
      <c r="O3172" t="s">
        <v>3343</v>
      </c>
      <c r="P3172" t="s">
        <v>3343</v>
      </c>
      <c r="Q3172" t="s">
        <v>3346</v>
      </c>
    </row>
    <row r="3173" spans="1:17" x14ac:dyDescent="0.25">
      <c r="A3173" t="s">
        <v>9994</v>
      </c>
      <c r="B3173" t="s">
        <v>9995</v>
      </c>
      <c r="C3173" t="s">
        <v>10745</v>
      </c>
      <c r="D3173" t="s">
        <v>10746</v>
      </c>
      <c r="E3173">
        <v>1707005</v>
      </c>
      <c r="F3173" t="s">
        <v>10767</v>
      </c>
      <c r="G3173" t="s">
        <v>10763</v>
      </c>
      <c r="H3173" t="s">
        <v>8037</v>
      </c>
      <c r="I3173" t="s">
        <v>10768</v>
      </c>
      <c r="J3173" t="s">
        <v>10767</v>
      </c>
      <c r="K3173" t="s">
        <v>110</v>
      </c>
      <c r="L3173" t="s">
        <v>3343</v>
      </c>
      <c r="M3173" t="s">
        <v>4163</v>
      </c>
      <c r="N3173" t="s">
        <v>4559</v>
      </c>
      <c r="O3173" t="s">
        <v>3343</v>
      </c>
      <c r="P3173" t="s">
        <v>3343</v>
      </c>
      <c r="Q3173" t="s">
        <v>3346</v>
      </c>
    </row>
    <row r="3174" spans="1:17" x14ac:dyDescent="0.25">
      <c r="A3174" t="s">
        <v>9994</v>
      </c>
      <c r="B3174" t="s">
        <v>9995</v>
      </c>
      <c r="C3174" t="s">
        <v>10745</v>
      </c>
      <c r="D3174" t="s">
        <v>10746</v>
      </c>
      <c r="E3174">
        <v>1707006</v>
      </c>
      <c r="F3174" t="s">
        <v>10769</v>
      </c>
      <c r="G3174" t="s">
        <v>10763</v>
      </c>
      <c r="H3174" t="s">
        <v>8037</v>
      </c>
      <c r="I3174" t="s">
        <v>10770</v>
      </c>
      <c r="J3174" t="s">
        <v>10769</v>
      </c>
      <c r="K3174" t="s">
        <v>110</v>
      </c>
      <c r="L3174" t="s">
        <v>3343</v>
      </c>
      <c r="M3174" t="s">
        <v>4163</v>
      </c>
      <c r="N3174" t="s">
        <v>4559</v>
      </c>
      <c r="O3174" t="s">
        <v>3343</v>
      </c>
      <c r="P3174" t="s">
        <v>3343</v>
      </c>
      <c r="Q3174" t="s">
        <v>3346</v>
      </c>
    </row>
    <row r="3175" spans="1:17" x14ac:dyDescent="0.25">
      <c r="A3175" t="s">
        <v>9994</v>
      </c>
      <c r="B3175" t="s">
        <v>9995</v>
      </c>
      <c r="C3175" t="s">
        <v>10745</v>
      </c>
      <c r="D3175" t="s">
        <v>10746</v>
      </c>
      <c r="E3175">
        <v>1707007</v>
      </c>
      <c r="F3175" t="s">
        <v>10771</v>
      </c>
      <c r="G3175" t="s">
        <v>10763</v>
      </c>
      <c r="H3175" t="s">
        <v>8037</v>
      </c>
      <c r="I3175" t="s">
        <v>10772</v>
      </c>
      <c r="J3175" t="s">
        <v>10771</v>
      </c>
      <c r="K3175" t="s">
        <v>110</v>
      </c>
      <c r="L3175" t="s">
        <v>3343</v>
      </c>
      <c r="M3175" t="s">
        <v>4163</v>
      </c>
      <c r="N3175" t="s">
        <v>4559</v>
      </c>
      <c r="O3175" t="s">
        <v>3343</v>
      </c>
      <c r="P3175" t="s">
        <v>3343</v>
      </c>
      <c r="Q3175" t="s">
        <v>3346</v>
      </c>
    </row>
    <row r="3176" spans="1:17" x14ac:dyDescent="0.25">
      <c r="A3176" t="s">
        <v>9994</v>
      </c>
      <c r="B3176" t="s">
        <v>9995</v>
      </c>
      <c r="C3176" t="s">
        <v>10745</v>
      </c>
      <c r="D3176" t="s">
        <v>10746</v>
      </c>
      <c r="E3176">
        <v>1707007</v>
      </c>
      <c r="F3176" t="s">
        <v>10771</v>
      </c>
      <c r="G3176" t="s">
        <v>10763</v>
      </c>
      <c r="H3176" t="s">
        <v>8037</v>
      </c>
      <c r="I3176" t="s">
        <v>10773</v>
      </c>
      <c r="J3176" t="s">
        <v>10774</v>
      </c>
      <c r="K3176" t="s">
        <v>7886</v>
      </c>
      <c r="L3176" t="s">
        <v>3346</v>
      </c>
      <c r="M3176" t="s">
        <v>4163</v>
      </c>
      <c r="N3176" t="s">
        <v>4559</v>
      </c>
      <c r="O3176" t="s">
        <v>3343</v>
      </c>
      <c r="P3176" t="s">
        <v>3343</v>
      </c>
      <c r="Q3176" t="s">
        <v>3346</v>
      </c>
    </row>
    <row r="3177" spans="1:17" x14ac:dyDescent="0.25">
      <c r="A3177" t="s">
        <v>9994</v>
      </c>
      <c r="B3177" t="s">
        <v>9995</v>
      </c>
      <c r="C3177" t="s">
        <v>10745</v>
      </c>
      <c r="D3177" t="s">
        <v>10746</v>
      </c>
      <c r="E3177">
        <v>1707008</v>
      </c>
      <c r="F3177" t="s">
        <v>10775</v>
      </c>
      <c r="G3177" t="s">
        <v>10763</v>
      </c>
      <c r="H3177" t="s">
        <v>8037</v>
      </c>
      <c r="I3177" t="s">
        <v>10776</v>
      </c>
      <c r="J3177" t="s">
        <v>10775</v>
      </c>
      <c r="K3177" t="s">
        <v>110</v>
      </c>
      <c r="L3177" t="s">
        <v>3343</v>
      </c>
      <c r="M3177" t="s">
        <v>4163</v>
      </c>
      <c r="N3177" t="s">
        <v>4559</v>
      </c>
      <c r="O3177" t="s">
        <v>3343</v>
      </c>
      <c r="P3177" t="s">
        <v>3343</v>
      </c>
      <c r="Q3177" t="s">
        <v>3346</v>
      </c>
    </row>
    <row r="3178" spans="1:17" x14ac:dyDescent="0.25">
      <c r="A3178" t="s">
        <v>9994</v>
      </c>
      <c r="B3178" t="s">
        <v>9995</v>
      </c>
      <c r="C3178" t="s">
        <v>10745</v>
      </c>
      <c r="D3178" t="s">
        <v>10746</v>
      </c>
      <c r="E3178">
        <v>1707009</v>
      </c>
      <c r="F3178" t="s">
        <v>10777</v>
      </c>
      <c r="G3178" t="s">
        <v>10763</v>
      </c>
      <c r="H3178" t="s">
        <v>8037</v>
      </c>
      <c r="I3178" t="s">
        <v>10778</v>
      </c>
      <c r="J3178" t="s">
        <v>10777</v>
      </c>
      <c r="K3178" t="s">
        <v>110</v>
      </c>
      <c r="L3178" t="s">
        <v>3343</v>
      </c>
      <c r="M3178" t="s">
        <v>4163</v>
      </c>
      <c r="N3178" t="s">
        <v>4559</v>
      </c>
      <c r="O3178" t="s">
        <v>3343</v>
      </c>
      <c r="P3178" t="s">
        <v>3343</v>
      </c>
      <c r="Q3178" t="s">
        <v>3346</v>
      </c>
    </row>
    <row r="3179" spans="1:17" x14ac:dyDescent="0.25">
      <c r="A3179" t="s">
        <v>9994</v>
      </c>
      <c r="B3179" t="s">
        <v>9995</v>
      </c>
      <c r="C3179" t="s">
        <v>10745</v>
      </c>
      <c r="D3179" t="s">
        <v>10746</v>
      </c>
      <c r="E3179">
        <v>1707010</v>
      </c>
      <c r="F3179" t="s">
        <v>10779</v>
      </c>
      <c r="G3179" t="s">
        <v>10780</v>
      </c>
      <c r="H3179" t="s">
        <v>8037</v>
      </c>
      <c r="I3179" t="s">
        <v>10781</v>
      </c>
      <c r="J3179" t="s">
        <v>10779</v>
      </c>
      <c r="K3179" t="s">
        <v>110</v>
      </c>
      <c r="L3179" t="s">
        <v>3343</v>
      </c>
      <c r="M3179" t="s">
        <v>4163</v>
      </c>
      <c r="N3179" t="s">
        <v>4559</v>
      </c>
      <c r="O3179" t="s">
        <v>3346</v>
      </c>
      <c r="P3179" t="s">
        <v>3343</v>
      </c>
      <c r="Q3179" t="s">
        <v>3346</v>
      </c>
    </row>
    <row r="3180" spans="1:17" x14ac:dyDescent="0.25">
      <c r="A3180" t="s">
        <v>9994</v>
      </c>
      <c r="B3180" t="s">
        <v>9995</v>
      </c>
      <c r="C3180" t="s">
        <v>10745</v>
      </c>
      <c r="D3180" t="s">
        <v>10746</v>
      </c>
      <c r="E3180">
        <v>1707012</v>
      </c>
      <c r="F3180" t="s">
        <v>10782</v>
      </c>
      <c r="G3180" t="s">
        <v>10780</v>
      </c>
      <c r="H3180" t="s">
        <v>8037</v>
      </c>
      <c r="I3180" t="s">
        <v>10783</v>
      </c>
      <c r="J3180" t="s">
        <v>10782</v>
      </c>
      <c r="K3180" t="s">
        <v>110</v>
      </c>
      <c r="L3180" t="s">
        <v>3343</v>
      </c>
      <c r="M3180" t="s">
        <v>4163</v>
      </c>
      <c r="N3180" t="s">
        <v>4559</v>
      </c>
      <c r="O3180" t="s">
        <v>3346</v>
      </c>
      <c r="P3180" t="s">
        <v>3343</v>
      </c>
      <c r="Q3180" t="s">
        <v>3346</v>
      </c>
    </row>
    <row r="3181" spans="1:17" x14ac:dyDescent="0.25">
      <c r="A3181" t="s">
        <v>9994</v>
      </c>
      <c r="B3181" t="s">
        <v>9995</v>
      </c>
      <c r="C3181" t="s">
        <v>10745</v>
      </c>
      <c r="D3181" t="s">
        <v>10746</v>
      </c>
      <c r="E3181">
        <v>1707013</v>
      </c>
      <c r="F3181" t="s">
        <v>10784</v>
      </c>
      <c r="G3181" t="s">
        <v>10780</v>
      </c>
      <c r="H3181" t="s">
        <v>8037</v>
      </c>
      <c r="I3181" t="s">
        <v>10785</v>
      </c>
      <c r="J3181" t="s">
        <v>10784</v>
      </c>
      <c r="K3181" t="s">
        <v>110</v>
      </c>
      <c r="L3181" t="s">
        <v>3343</v>
      </c>
      <c r="M3181" t="s">
        <v>4163</v>
      </c>
      <c r="N3181" t="s">
        <v>4559</v>
      </c>
      <c r="O3181" t="s">
        <v>3346</v>
      </c>
      <c r="P3181" t="s">
        <v>3343</v>
      </c>
      <c r="Q3181" t="s">
        <v>3346</v>
      </c>
    </row>
    <row r="3182" spans="1:17" x14ac:dyDescent="0.25">
      <c r="A3182" t="s">
        <v>9994</v>
      </c>
      <c r="B3182" t="s">
        <v>9995</v>
      </c>
      <c r="C3182" t="s">
        <v>10745</v>
      </c>
      <c r="D3182" t="s">
        <v>10746</v>
      </c>
      <c r="E3182">
        <v>1707014</v>
      </c>
      <c r="F3182" t="s">
        <v>10786</v>
      </c>
      <c r="G3182" t="s">
        <v>10780</v>
      </c>
      <c r="H3182" t="s">
        <v>8037</v>
      </c>
      <c r="I3182" t="s">
        <v>10787</v>
      </c>
      <c r="J3182" t="s">
        <v>10786</v>
      </c>
      <c r="K3182" t="s">
        <v>110</v>
      </c>
      <c r="L3182" t="s">
        <v>3343</v>
      </c>
      <c r="M3182" t="s">
        <v>4163</v>
      </c>
      <c r="N3182" t="s">
        <v>4559</v>
      </c>
      <c r="O3182" t="s">
        <v>3346</v>
      </c>
      <c r="P3182" t="s">
        <v>3343</v>
      </c>
      <c r="Q3182" t="s">
        <v>3346</v>
      </c>
    </row>
    <row r="3183" spans="1:17" x14ac:dyDescent="0.25">
      <c r="A3183" t="s">
        <v>9994</v>
      </c>
      <c r="B3183" t="s">
        <v>9995</v>
      </c>
      <c r="C3183" t="s">
        <v>10745</v>
      </c>
      <c r="D3183" t="s">
        <v>10746</v>
      </c>
      <c r="E3183">
        <v>1707016</v>
      </c>
      <c r="F3183" t="s">
        <v>10788</v>
      </c>
      <c r="G3183" t="s">
        <v>10780</v>
      </c>
      <c r="H3183" t="s">
        <v>8037</v>
      </c>
      <c r="I3183" t="s">
        <v>10789</v>
      </c>
      <c r="J3183" t="s">
        <v>10788</v>
      </c>
      <c r="K3183" t="s">
        <v>110</v>
      </c>
      <c r="L3183" t="s">
        <v>3343</v>
      </c>
      <c r="M3183" t="s">
        <v>4163</v>
      </c>
      <c r="N3183" t="s">
        <v>4559</v>
      </c>
      <c r="O3183" t="s">
        <v>3346</v>
      </c>
      <c r="P3183" t="s">
        <v>3343</v>
      </c>
      <c r="Q3183" t="s">
        <v>3346</v>
      </c>
    </row>
    <row r="3184" spans="1:17" x14ac:dyDescent="0.25">
      <c r="A3184" t="s">
        <v>9994</v>
      </c>
      <c r="B3184" t="s">
        <v>9995</v>
      </c>
      <c r="C3184" t="s">
        <v>10745</v>
      </c>
      <c r="D3184" t="s">
        <v>10746</v>
      </c>
      <c r="E3184">
        <v>1707017</v>
      </c>
      <c r="F3184" t="s">
        <v>10790</v>
      </c>
      <c r="G3184" t="s">
        <v>10791</v>
      </c>
      <c r="H3184" t="s">
        <v>10792</v>
      </c>
      <c r="I3184" t="s">
        <v>10793</v>
      </c>
      <c r="J3184" t="s">
        <v>10794</v>
      </c>
      <c r="K3184" t="s">
        <v>110</v>
      </c>
      <c r="L3184" t="s">
        <v>3343</v>
      </c>
      <c r="M3184" t="s">
        <v>4163</v>
      </c>
      <c r="N3184" t="s">
        <v>4497</v>
      </c>
      <c r="O3184" t="s">
        <v>3343</v>
      </c>
      <c r="P3184" t="s">
        <v>3343</v>
      </c>
      <c r="Q3184" t="s">
        <v>3346</v>
      </c>
    </row>
    <row r="3185" spans="1:17" x14ac:dyDescent="0.25">
      <c r="A3185" t="s">
        <v>9994</v>
      </c>
      <c r="B3185" t="s">
        <v>9995</v>
      </c>
      <c r="C3185" t="s">
        <v>10745</v>
      </c>
      <c r="D3185" t="s">
        <v>10746</v>
      </c>
      <c r="E3185">
        <v>1707018</v>
      </c>
      <c r="F3185" t="s">
        <v>10795</v>
      </c>
      <c r="G3185" t="s">
        <v>10796</v>
      </c>
      <c r="H3185" t="s">
        <v>10797</v>
      </c>
      <c r="I3185" t="s">
        <v>10798</v>
      </c>
      <c r="J3185" t="s">
        <v>10799</v>
      </c>
      <c r="K3185" t="s">
        <v>110</v>
      </c>
      <c r="L3185" t="s">
        <v>3343</v>
      </c>
      <c r="M3185" t="s">
        <v>4328</v>
      </c>
      <c r="N3185" t="s">
        <v>9711</v>
      </c>
      <c r="O3185" t="s">
        <v>3343</v>
      </c>
      <c r="P3185" t="s">
        <v>3343</v>
      </c>
      <c r="Q3185" t="s">
        <v>3346</v>
      </c>
    </row>
    <row r="3186" spans="1:17" x14ac:dyDescent="0.25">
      <c r="A3186" t="s">
        <v>9994</v>
      </c>
      <c r="B3186" t="s">
        <v>9995</v>
      </c>
      <c r="C3186" t="s">
        <v>10745</v>
      </c>
      <c r="D3186" t="s">
        <v>10746</v>
      </c>
      <c r="E3186">
        <v>1707019</v>
      </c>
      <c r="F3186" t="s">
        <v>10800</v>
      </c>
      <c r="G3186" t="s">
        <v>10801</v>
      </c>
      <c r="H3186" t="s">
        <v>10802</v>
      </c>
      <c r="I3186" t="s">
        <v>10803</v>
      </c>
      <c r="J3186" t="s">
        <v>10804</v>
      </c>
      <c r="K3186" t="s">
        <v>110</v>
      </c>
      <c r="L3186" t="s">
        <v>3343</v>
      </c>
      <c r="M3186" t="s">
        <v>4328</v>
      </c>
      <c r="N3186" t="s">
        <v>9711</v>
      </c>
      <c r="O3186" t="s">
        <v>3343</v>
      </c>
      <c r="P3186" t="s">
        <v>3343</v>
      </c>
      <c r="Q3186" t="s">
        <v>3346</v>
      </c>
    </row>
    <row r="3187" spans="1:17" x14ac:dyDescent="0.25">
      <c r="A3187" t="s">
        <v>9994</v>
      </c>
      <c r="B3187" t="s">
        <v>9995</v>
      </c>
      <c r="C3187" t="s">
        <v>10745</v>
      </c>
      <c r="D3187" t="s">
        <v>10746</v>
      </c>
      <c r="E3187">
        <v>1707020</v>
      </c>
      <c r="F3187" t="s">
        <v>10805</v>
      </c>
      <c r="G3187" t="s">
        <v>10806</v>
      </c>
      <c r="H3187" t="s">
        <v>10802</v>
      </c>
      <c r="I3187" t="s">
        <v>10807</v>
      </c>
      <c r="J3187" t="s">
        <v>10808</v>
      </c>
      <c r="K3187" t="s">
        <v>110</v>
      </c>
      <c r="L3187" t="s">
        <v>3343</v>
      </c>
      <c r="M3187" t="s">
        <v>4328</v>
      </c>
      <c r="N3187" t="s">
        <v>9711</v>
      </c>
      <c r="O3187" t="s">
        <v>3343</v>
      </c>
      <c r="P3187" t="s">
        <v>3343</v>
      </c>
      <c r="Q3187" t="s">
        <v>3346</v>
      </c>
    </row>
    <row r="3188" spans="1:17" x14ac:dyDescent="0.25">
      <c r="A3188" t="s">
        <v>9994</v>
      </c>
      <c r="B3188" t="s">
        <v>9995</v>
      </c>
      <c r="C3188" t="s">
        <v>10745</v>
      </c>
      <c r="D3188" t="s">
        <v>10746</v>
      </c>
      <c r="E3188">
        <v>1707021</v>
      </c>
      <c r="F3188" t="s">
        <v>10809</v>
      </c>
      <c r="G3188" t="s">
        <v>10810</v>
      </c>
      <c r="H3188" t="s">
        <v>10811</v>
      </c>
      <c r="I3188" t="s">
        <v>10812</v>
      </c>
      <c r="J3188" t="s">
        <v>10813</v>
      </c>
      <c r="K3188" t="s">
        <v>8361</v>
      </c>
      <c r="L3188" t="s">
        <v>3343</v>
      </c>
      <c r="M3188" t="s">
        <v>4163</v>
      </c>
      <c r="N3188" t="s">
        <v>10814</v>
      </c>
      <c r="O3188" t="s">
        <v>3346</v>
      </c>
      <c r="P3188" t="s">
        <v>3343</v>
      </c>
      <c r="Q3188" t="s">
        <v>3346</v>
      </c>
    </row>
    <row r="3189" spans="1:17" x14ac:dyDescent="0.25">
      <c r="A3189" t="s">
        <v>9994</v>
      </c>
      <c r="B3189" t="s">
        <v>9995</v>
      </c>
      <c r="C3189" t="s">
        <v>10745</v>
      </c>
      <c r="D3189" t="s">
        <v>10746</v>
      </c>
      <c r="E3189">
        <v>1707022</v>
      </c>
      <c r="F3189" t="s">
        <v>10815</v>
      </c>
      <c r="G3189" t="s">
        <v>10816</v>
      </c>
      <c r="H3189" t="s">
        <v>10817</v>
      </c>
      <c r="I3189" t="s">
        <v>10818</v>
      </c>
      <c r="J3189" t="s">
        <v>10819</v>
      </c>
      <c r="K3189" t="s">
        <v>110</v>
      </c>
      <c r="L3189" t="s">
        <v>3343</v>
      </c>
      <c r="M3189" t="s">
        <v>4328</v>
      </c>
      <c r="N3189" t="s">
        <v>9711</v>
      </c>
      <c r="O3189" t="s">
        <v>3346</v>
      </c>
      <c r="P3189" t="s">
        <v>3343</v>
      </c>
      <c r="Q3189" t="s">
        <v>3346</v>
      </c>
    </row>
    <row r="3190" spans="1:17" x14ac:dyDescent="0.25">
      <c r="A3190" t="s">
        <v>9994</v>
      </c>
      <c r="B3190" t="s">
        <v>9995</v>
      </c>
      <c r="C3190" t="s">
        <v>10745</v>
      </c>
      <c r="D3190" t="s">
        <v>10746</v>
      </c>
      <c r="E3190">
        <v>1707024</v>
      </c>
      <c r="F3190" t="s">
        <v>10820</v>
      </c>
      <c r="G3190" t="s">
        <v>10821</v>
      </c>
      <c r="H3190" t="s">
        <v>10822</v>
      </c>
      <c r="I3190" t="s">
        <v>10823</v>
      </c>
      <c r="J3190" t="s">
        <v>10824</v>
      </c>
      <c r="K3190" t="s">
        <v>110</v>
      </c>
      <c r="L3190" t="s">
        <v>3343</v>
      </c>
      <c r="M3190" t="s">
        <v>4328</v>
      </c>
      <c r="N3190" t="s">
        <v>9711</v>
      </c>
      <c r="O3190" t="s">
        <v>3343</v>
      </c>
      <c r="P3190" t="s">
        <v>3343</v>
      </c>
      <c r="Q3190" t="s">
        <v>3346</v>
      </c>
    </row>
    <row r="3191" spans="1:17" x14ac:dyDescent="0.25">
      <c r="A3191" t="s">
        <v>9994</v>
      </c>
      <c r="B3191" t="s">
        <v>9995</v>
      </c>
      <c r="C3191" t="s">
        <v>10745</v>
      </c>
      <c r="D3191" t="s">
        <v>10746</v>
      </c>
      <c r="E3191">
        <v>1707024</v>
      </c>
      <c r="F3191" t="s">
        <v>10820</v>
      </c>
      <c r="G3191" t="s">
        <v>10821</v>
      </c>
      <c r="H3191" t="s">
        <v>10822</v>
      </c>
      <c r="I3191" t="s">
        <v>10825</v>
      </c>
      <c r="J3191" t="s">
        <v>10826</v>
      </c>
      <c r="K3191" t="s">
        <v>110</v>
      </c>
      <c r="L3191" t="s">
        <v>3346</v>
      </c>
      <c r="M3191" t="s">
        <v>4328</v>
      </c>
      <c r="N3191" t="s">
        <v>9711</v>
      </c>
      <c r="O3191" t="s">
        <v>3343</v>
      </c>
      <c r="P3191" t="s">
        <v>3343</v>
      </c>
      <c r="Q3191" t="s">
        <v>3346</v>
      </c>
    </row>
    <row r="3192" spans="1:17" x14ac:dyDescent="0.25">
      <c r="A3192" t="s">
        <v>9994</v>
      </c>
      <c r="B3192" t="s">
        <v>9995</v>
      </c>
      <c r="C3192" t="s">
        <v>10745</v>
      </c>
      <c r="D3192" t="s">
        <v>10746</v>
      </c>
      <c r="E3192">
        <v>1707024</v>
      </c>
      <c r="F3192" t="s">
        <v>10820</v>
      </c>
      <c r="G3192" t="s">
        <v>10821</v>
      </c>
      <c r="H3192" t="s">
        <v>10822</v>
      </c>
      <c r="I3192" t="s">
        <v>10827</v>
      </c>
      <c r="J3192" t="s">
        <v>10828</v>
      </c>
      <c r="K3192" t="s">
        <v>110</v>
      </c>
      <c r="L3192" t="s">
        <v>3346</v>
      </c>
      <c r="M3192" t="s">
        <v>4328</v>
      </c>
      <c r="N3192" t="s">
        <v>9711</v>
      </c>
      <c r="O3192" t="s">
        <v>3343</v>
      </c>
      <c r="P3192" t="s">
        <v>3343</v>
      </c>
      <c r="Q3192" t="s">
        <v>3346</v>
      </c>
    </row>
    <row r="3193" spans="1:17" x14ac:dyDescent="0.25">
      <c r="A3193" t="s">
        <v>9994</v>
      </c>
      <c r="B3193" t="s">
        <v>9995</v>
      </c>
      <c r="C3193" t="s">
        <v>10745</v>
      </c>
      <c r="D3193" t="s">
        <v>10746</v>
      </c>
      <c r="E3193">
        <v>1707026</v>
      </c>
      <c r="F3193" t="s">
        <v>10829</v>
      </c>
      <c r="G3193" t="s">
        <v>10830</v>
      </c>
      <c r="H3193" t="s">
        <v>10831</v>
      </c>
      <c r="I3193" t="s">
        <v>10832</v>
      </c>
      <c r="J3193" t="s">
        <v>10833</v>
      </c>
      <c r="K3193" t="s">
        <v>110</v>
      </c>
      <c r="L3193" t="s">
        <v>3343</v>
      </c>
      <c r="M3193" t="s">
        <v>4328</v>
      </c>
      <c r="N3193" t="s">
        <v>9711</v>
      </c>
      <c r="O3193" t="s">
        <v>3346</v>
      </c>
      <c r="P3193" t="s">
        <v>3343</v>
      </c>
      <c r="Q3193" t="s">
        <v>3346</v>
      </c>
    </row>
    <row r="3194" spans="1:17" x14ac:dyDescent="0.25">
      <c r="A3194" t="s">
        <v>9994</v>
      </c>
      <c r="B3194" t="s">
        <v>9995</v>
      </c>
      <c r="C3194" t="s">
        <v>10745</v>
      </c>
      <c r="D3194" t="s">
        <v>10746</v>
      </c>
      <c r="E3194">
        <v>1707026</v>
      </c>
      <c r="F3194" t="s">
        <v>10829</v>
      </c>
      <c r="G3194" t="s">
        <v>10830</v>
      </c>
      <c r="H3194" t="s">
        <v>10831</v>
      </c>
      <c r="I3194" t="s">
        <v>10834</v>
      </c>
      <c r="J3194" t="s">
        <v>10835</v>
      </c>
      <c r="K3194" t="s">
        <v>110</v>
      </c>
      <c r="L3194" t="s">
        <v>3346</v>
      </c>
      <c r="M3194" t="s">
        <v>4328</v>
      </c>
      <c r="N3194" t="s">
        <v>9711</v>
      </c>
      <c r="O3194" t="s">
        <v>3346</v>
      </c>
      <c r="P3194" t="s">
        <v>3343</v>
      </c>
      <c r="Q3194" t="s">
        <v>3346</v>
      </c>
    </row>
    <row r="3195" spans="1:17" x14ac:dyDescent="0.25">
      <c r="A3195" t="s">
        <v>9994</v>
      </c>
      <c r="B3195" t="s">
        <v>9995</v>
      </c>
      <c r="C3195" t="s">
        <v>10745</v>
      </c>
      <c r="D3195" t="s">
        <v>10746</v>
      </c>
      <c r="E3195">
        <v>1707026</v>
      </c>
      <c r="F3195" t="s">
        <v>10829</v>
      </c>
      <c r="G3195" t="s">
        <v>10830</v>
      </c>
      <c r="H3195" t="s">
        <v>10831</v>
      </c>
      <c r="I3195" t="s">
        <v>10836</v>
      </c>
      <c r="J3195" t="s">
        <v>10837</v>
      </c>
      <c r="K3195" t="s">
        <v>110</v>
      </c>
      <c r="L3195" t="s">
        <v>3346</v>
      </c>
      <c r="M3195" t="s">
        <v>4328</v>
      </c>
      <c r="N3195" t="s">
        <v>9711</v>
      </c>
      <c r="O3195" t="s">
        <v>3346</v>
      </c>
      <c r="P3195" t="s">
        <v>3343</v>
      </c>
      <c r="Q3195" t="s">
        <v>3346</v>
      </c>
    </row>
    <row r="3196" spans="1:17" x14ac:dyDescent="0.25">
      <c r="A3196" t="s">
        <v>9994</v>
      </c>
      <c r="B3196" t="s">
        <v>9995</v>
      </c>
      <c r="C3196" t="s">
        <v>10745</v>
      </c>
      <c r="D3196" t="s">
        <v>10746</v>
      </c>
      <c r="E3196">
        <v>1707026</v>
      </c>
      <c r="F3196" t="s">
        <v>10829</v>
      </c>
      <c r="G3196" t="s">
        <v>10830</v>
      </c>
      <c r="H3196" t="s">
        <v>10831</v>
      </c>
      <c r="I3196" t="s">
        <v>10838</v>
      </c>
      <c r="J3196" t="s">
        <v>10839</v>
      </c>
      <c r="K3196" t="s">
        <v>110</v>
      </c>
      <c r="L3196" t="s">
        <v>3346</v>
      </c>
      <c r="M3196" t="s">
        <v>4328</v>
      </c>
      <c r="N3196" t="s">
        <v>9711</v>
      </c>
      <c r="O3196" t="s">
        <v>3346</v>
      </c>
      <c r="P3196" t="s">
        <v>3343</v>
      </c>
      <c r="Q3196" t="s">
        <v>3346</v>
      </c>
    </row>
    <row r="3197" spans="1:17" x14ac:dyDescent="0.25">
      <c r="A3197" t="s">
        <v>9994</v>
      </c>
      <c r="B3197" t="s">
        <v>9995</v>
      </c>
      <c r="C3197" t="s">
        <v>10745</v>
      </c>
      <c r="D3197" t="s">
        <v>10746</v>
      </c>
      <c r="E3197">
        <v>1707026</v>
      </c>
      <c r="F3197" t="s">
        <v>10829</v>
      </c>
      <c r="G3197" t="s">
        <v>10830</v>
      </c>
      <c r="H3197" t="s">
        <v>10831</v>
      </c>
      <c r="I3197" t="s">
        <v>10840</v>
      </c>
      <c r="J3197" t="s">
        <v>10841</v>
      </c>
      <c r="K3197" t="s">
        <v>110</v>
      </c>
      <c r="L3197" t="s">
        <v>3346</v>
      </c>
      <c r="M3197" t="s">
        <v>4328</v>
      </c>
      <c r="N3197" t="s">
        <v>9711</v>
      </c>
      <c r="O3197" t="s">
        <v>3346</v>
      </c>
      <c r="P3197" t="s">
        <v>3343</v>
      </c>
      <c r="Q3197" t="s">
        <v>3346</v>
      </c>
    </row>
    <row r="3198" spans="1:17" x14ac:dyDescent="0.25">
      <c r="A3198" t="s">
        <v>9994</v>
      </c>
      <c r="B3198" t="s">
        <v>9995</v>
      </c>
      <c r="C3198" t="s">
        <v>10745</v>
      </c>
      <c r="D3198" t="s">
        <v>10746</v>
      </c>
      <c r="E3198">
        <v>1707027</v>
      </c>
      <c r="F3198" t="s">
        <v>10842</v>
      </c>
      <c r="H3198" t="s">
        <v>10843</v>
      </c>
      <c r="I3198" t="s">
        <v>10844</v>
      </c>
      <c r="J3198" t="s">
        <v>10845</v>
      </c>
      <c r="K3198" t="s">
        <v>110</v>
      </c>
      <c r="L3198" t="s">
        <v>3343</v>
      </c>
      <c r="M3198" t="s">
        <v>3344</v>
      </c>
      <c r="N3198" t="s">
        <v>3360</v>
      </c>
      <c r="O3198" t="s">
        <v>3343</v>
      </c>
      <c r="P3198" t="s">
        <v>3343</v>
      </c>
      <c r="Q3198" t="s">
        <v>3346</v>
      </c>
    </row>
    <row r="3199" spans="1:17" x14ac:dyDescent="0.25">
      <c r="A3199" t="s">
        <v>9994</v>
      </c>
      <c r="B3199" t="s">
        <v>9995</v>
      </c>
      <c r="C3199" t="s">
        <v>10745</v>
      </c>
      <c r="D3199" t="s">
        <v>10746</v>
      </c>
      <c r="E3199">
        <v>1707028</v>
      </c>
      <c r="F3199" t="s">
        <v>10846</v>
      </c>
      <c r="G3199" t="s">
        <v>10847</v>
      </c>
      <c r="H3199" t="s">
        <v>10848</v>
      </c>
      <c r="I3199" t="s">
        <v>10849</v>
      </c>
      <c r="J3199" t="s">
        <v>10850</v>
      </c>
      <c r="K3199" t="s">
        <v>110</v>
      </c>
      <c r="L3199" t="s">
        <v>3343</v>
      </c>
      <c r="M3199" t="s">
        <v>4328</v>
      </c>
      <c r="N3199" t="s">
        <v>9711</v>
      </c>
      <c r="O3199" t="s">
        <v>3346</v>
      </c>
      <c r="P3199" t="s">
        <v>3343</v>
      </c>
      <c r="Q3199" t="s">
        <v>3346</v>
      </c>
    </row>
    <row r="3200" spans="1:17" x14ac:dyDescent="0.25">
      <c r="A3200" t="s">
        <v>9994</v>
      </c>
      <c r="B3200" t="s">
        <v>9995</v>
      </c>
      <c r="C3200" t="s">
        <v>10745</v>
      </c>
      <c r="D3200" t="s">
        <v>10746</v>
      </c>
      <c r="E3200">
        <v>1707031</v>
      </c>
      <c r="F3200" t="s">
        <v>10851</v>
      </c>
      <c r="H3200" t="s">
        <v>10852</v>
      </c>
      <c r="I3200" t="s">
        <v>10853</v>
      </c>
      <c r="J3200" t="s">
        <v>10854</v>
      </c>
      <c r="K3200" t="s">
        <v>110</v>
      </c>
      <c r="L3200" t="s">
        <v>3343</v>
      </c>
      <c r="M3200" t="s">
        <v>4328</v>
      </c>
      <c r="N3200" t="s">
        <v>9711</v>
      </c>
      <c r="O3200" t="s">
        <v>3343</v>
      </c>
      <c r="P3200" t="s">
        <v>3343</v>
      </c>
      <c r="Q3200" t="s">
        <v>3346</v>
      </c>
    </row>
    <row r="3201" spans="1:17" x14ac:dyDescent="0.25">
      <c r="A3201" t="s">
        <v>9994</v>
      </c>
      <c r="B3201" t="s">
        <v>9995</v>
      </c>
      <c r="C3201" t="s">
        <v>10745</v>
      </c>
      <c r="D3201" t="s">
        <v>10746</v>
      </c>
      <c r="E3201">
        <v>1707037</v>
      </c>
      <c r="F3201" t="s">
        <v>10855</v>
      </c>
      <c r="H3201" t="s">
        <v>10034</v>
      </c>
      <c r="I3201" t="s">
        <v>10856</v>
      </c>
      <c r="J3201" t="s">
        <v>10857</v>
      </c>
      <c r="K3201" t="s">
        <v>110</v>
      </c>
      <c r="L3201" t="s">
        <v>3343</v>
      </c>
      <c r="M3201" t="s">
        <v>4328</v>
      </c>
      <c r="N3201" t="s">
        <v>9711</v>
      </c>
      <c r="O3201" t="s">
        <v>3343</v>
      </c>
      <c r="P3201" t="s">
        <v>3343</v>
      </c>
      <c r="Q3201" t="s">
        <v>3346</v>
      </c>
    </row>
    <row r="3202" spans="1:17" x14ac:dyDescent="0.25">
      <c r="A3202" t="s">
        <v>9994</v>
      </c>
      <c r="B3202" t="s">
        <v>9995</v>
      </c>
      <c r="C3202" t="s">
        <v>10745</v>
      </c>
      <c r="D3202" t="s">
        <v>10746</v>
      </c>
      <c r="E3202">
        <v>1707037</v>
      </c>
      <c r="F3202" t="s">
        <v>10855</v>
      </c>
      <c r="H3202" t="s">
        <v>10034</v>
      </c>
      <c r="I3202" t="s">
        <v>10858</v>
      </c>
      <c r="J3202" t="s">
        <v>10859</v>
      </c>
      <c r="K3202" t="s">
        <v>110</v>
      </c>
      <c r="L3202" t="s">
        <v>3346</v>
      </c>
      <c r="M3202" t="s">
        <v>4328</v>
      </c>
      <c r="N3202" t="s">
        <v>9711</v>
      </c>
      <c r="O3202" t="s">
        <v>3343</v>
      </c>
      <c r="P3202" t="s">
        <v>3343</v>
      </c>
      <c r="Q3202" t="s">
        <v>3346</v>
      </c>
    </row>
    <row r="3203" spans="1:17" x14ac:dyDescent="0.25">
      <c r="A3203" t="s">
        <v>9994</v>
      </c>
      <c r="B3203" t="s">
        <v>9995</v>
      </c>
      <c r="C3203" t="s">
        <v>10745</v>
      </c>
      <c r="D3203" t="s">
        <v>10746</v>
      </c>
      <c r="E3203">
        <v>1707037</v>
      </c>
      <c r="F3203" t="s">
        <v>10855</v>
      </c>
      <c r="H3203" t="s">
        <v>10034</v>
      </c>
      <c r="I3203" t="s">
        <v>10860</v>
      </c>
      <c r="J3203" t="s">
        <v>10861</v>
      </c>
      <c r="K3203" t="s">
        <v>110</v>
      </c>
      <c r="L3203" t="s">
        <v>3346</v>
      </c>
      <c r="M3203" t="s">
        <v>4328</v>
      </c>
      <c r="N3203" t="s">
        <v>9711</v>
      </c>
      <c r="O3203" t="s">
        <v>3343</v>
      </c>
      <c r="P3203" t="s">
        <v>3343</v>
      </c>
      <c r="Q3203" t="s">
        <v>3346</v>
      </c>
    </row>
    <row r="3204" spans="1:17" x14ac:dyDescent="0.25">
      <c r="A3204" t="s">
        <v>9994</v>
      </c>
      <c r="B3204" t="s">
        <v>9995</v>
      </c>
      <c r="C3204" t="s">
        <v>10745</v>
      </c>
      <c r="D3204" t="s">
        <v>10746</v>
      </c>
      <c r="E3204">
        <v>1707037</v>
      </c>
      <c r="F3204" t="s">
        <v>10855</v>
      </c>
      <c r="H3204" t="s">
        <v>10034</v>
      </c>
      <c r="I3204" t="s">
        <v>10862</v>
      </c>
      <c r="J3204" t="s">
        <v>10863</v>
      </c>
      <c r="K3204" t="s">
        <v>110</v>
      </c>
      <c r="L3204" t="s">
        <v>3346</v>
      </c>
      <c r="M3204" t="s">
        <v>4328</v>
      </c>
      <c r="N3204" t="s">
        <v>9711</v>
      </c>
      <c r="O3204" t="s">
        <v>3343</v>
      </c>
      <c r="P3204" t="s">
        <v>3343</v>
      </c>
      <c r="Q3204" t="s">
        <v>3346</v>
      </c>
    </row>
    <row r="3205" spans="1:17" x14ac:dyDescent="0.25">
      <c r="A3205" t="s">
        <v>9994</v>
      </c>
      <c r="B3205" t="s">
        <v>9995</v>
      </c>
      <c r="C3205" t="s">
        <v>10745</v>
      </c>
      <c r="D3205" t="s">
        <v>10746</v>
      </c>
      <c r="E3205">
        <v>1707038</v>
      </c>
      <c r="F3205" t="s">
        <v>10864</v>
      </c>
      <c r="H3205" t="s">
        <v>10865</v>
      </c>
      <c r="I3205" t="s">
        <v>10866</v>
      </c>
      <c r="J3205" t="s">
        <v>10867</v>
      </c>
      <c r="K3205" t="s">
        <v>110</v>
      </c>
      <c r="L3205" t="s">
        <v>3343</v>
      </c>
      <c r="M3205" t="s">
        <v>4163</v>
      </c>
      <c r="N3205" t="s">
        <v>10163</v>
      </c>
      <c r="O3205" t="s">
        <v>3346</v>
      </c>
      <c r="P3205" t="s">
        <v>3343</v>
      </c>
      <c r="Q3205" t="s">
        <v>3346</v>
      </c>
    </row>
    <row r="3206" spans="1:17" x14ac:dyDescent="0.25">
      <c r="A3206" t="s">
        <v>9994</v>
      </c>
      <c r="B3206" t="s">
        <v>9995</v>
      </c>
      <c r="C3206" t="s">
        <v>10745</v>
      </c>
      <c r="D3206" t="s">
        <v>10746</v>
      </c>
      <c r="E3206">
        <v>1707039</v>
      </c>
      <c r="F3206" t="s">
        <v>10868</v>
      </c>
      <c r="H3206" t="s">
        <v>10869</v>
      </c>
      <c r="I3206" t="s">
        <v>10870</v>
      </c>
      <c r="J3206" t="s">
        <v>10871</v>
      </c>
      <c r="K3206" t="s">
        <v>110</v>
      </c>
      <c r="L3206" t="s">
        <v>3343</v>
      </c>
      <c r="M3206" t="s">
        <v>4328</v>
      </c>
      <c r="N3206" t="s">
        <v>9711</v>
      </c>
      <c r="O3206" t="s">
        <v>3343</v>
      </c>
      <c r="P3206" t="s">
        <v>3343</v>
      </c>
      <c r="Q3206" t="s">
        <v>3346</v>
      </c>
    </row>
    <row r="3207" spans="1:17" x14ac:dyDescent="0.25">
      <c r="A3207" t="s">
        <v>9994</v>
      </c>
      <c r="B3207" t="s">
        <v>9995</v>
      </c>
      <c r="C3207" t="s">
        <v>10745</v>
      </c>
      <c r="D3207" t="s">
        <v>10746</v>
      </c>
      <c r="E3207">
        <v>1707042</v>
      </c>
      <c r="F3207" t="s">
        <v>10872</v>
      </c>
      <c r="G3207" t="s">
        <v>10873</v>
      </c>
      <c r="H3207" t="s">
        <v>10874</v>
      </c>
      <c r="I3207" t="s">
        <v>10875</v>
      </c>
      <c r="J3207" t="s">
        <v>10876</v>
      </c>
      <c r="K3207" t="s">
        <v>110</v>
      </c>
      <c r="L3207" t="s">
        <v>3343</v>
      </c>
      <c r="M3207" t="s">
        <v>4328</v>
      </c>
      <c r="N3207" t="s">
        <v>9711</v>
      </c>
      <c r="O3207" t="s">
        <v>3343</v>
      </c>
      <c r="P3207" t="s">
        <v>3343</v>
      </c>
      <c r="Q3207" t="s">
        <v>3346</v>
      </c>
    </row>
    <row r="3208" spans="1:17" x14ac:dyDescent="0.25">
      <c r="A3208" t="s">
        <v>9994</v>
      </c>
      <c r="B3208" t="s">
        <v>9995</v>
      </c>
      <c r="C3208" t="s">
        <v>10745</v>
      </c>
      <c r="D3208" t="s">
        <v>10746</v>
      </c>
      <c r="E3208">
        <v>1707042</v>
      </c>
      <c r="F3208" t="s">
        <v>10872</v>
      </c>
      <c r="G3208" t="s">
        <v>10873</v>
      </c>
      <c r="H3208" t="s">
        <v>10874</v>
      </c>
      <c r="I3208" t="s">
        <v>10877</v>
      </c>
      <c r="J3208" t="s">
        <v>10878</v>
      </c>
      <c r="K3208" t="s">
        <v>110</v>
      </c>
      <c r="L3208" t="s">
        <v>3346</v>
      </c>
      <c r="M3208" t="s">
        <v>4328</v>
      </c>
      <c r="N3208" t="s">
        <v>9711</v>
      </c>
      <c r="O3208" t="s">
        <v>3343</v>
      </c>
      <c r="P3208" t="s">
        <v>3343</v>
      </c>
      <c r="Q3208" t="s">
        <v>3346</v>
      </c>
    </row>
    <row r="3209" spans="1:17" x14ac:dyDescent="0.25">
      <c r="A3209" t="s">
        <v>9994</v>
      </c>
      <c r="B3209" t="s">
        <v>9995</v>
      </c>
      <c r="C3209" t="s">
        <v>10745</v>
      </c>
      <c r="D3209" t="s">
        <v>10746</v>
      </c>
      <c r="E3209">
        <v>1707042</v>
      </c>
      <c r="F3209" t="s">
        <v>10872</v>
      </c>
      <c r="G3209" t="s">
        <v>10873</v>
      </c>
      <c r="H3209" t="s">
        <v>10874</v>
      </c>
      <c r="I3209" t="s">
        <v>10879</v>
      </c>
      <c r="J3209" t="s">
        <v>10880</v>
      </c>
      <c r="K3209" t="s">
        <v>110</v>
      </c>
      <c r="L3209" t="s">
        <v>3346</v>
      </c>
      <c r="M3209" t="s">
        <v>4328</v>
      </c>
      <c r="N3209" t="s">
        <v>9711</v>
      </c>
      <c r="O3209" t="s">
        <v>3343</v>
      </c>
      <c r="P3209" t="s">
        <v>3343</v>
      </c>
      <c r="Q3209" t="s">
        <v>3346</v>
      </c>
    </row>
    <row r="3210" spans="1:17" x14ac:dyDescent="0.25">
      <c r="A3210" t="s">
        <v>9994</v>
      </c>
      <c r="B3210" t="s">
        <v>9995</v>
      </c>
      <c r="C3210" t="s">
        <v>10745</v>
      </c>
      <c r="D3210" t="s">
        <v>10746</v>
      </c>
      <c r="E3210">
        <v>1707042</v>
      </c>
      <c r="F3210" t="s">
        <v>10872</v>
      </c>
      <c r="G3210" t="s">
        <v>10873</v>
      </c>
      <c r="H3210" t="s">
        <v>10874</v>
      </c>
      <c r="I3210" t="s">
        <v>10881</v>
      </c>
      <c r="J3210" t="s">
        <v>10882</v>
      </c>
      <c r="K3210" t="s">
        <v>110</v>
      </c>
      <c r="L3210" t="s">
        <v>3346</v>
      </c>
      <c r="M3210" t="s">
        <v>4328</v>
      </c>
      <c r="N3210" t="s">
        <v>9711</v>
      </c>
      <c r="O3210" t="s">
        <v>3343</v>
      </c>
      <c r="P3210" t="s">
        <v>3343</v>
      </c>
      <c r="Q3210" t="s">
        <v>3346</v>
      </c>
    </row>
    <row r="3211" spans="1:17" x14ac:dyDescent="0.25">
      <c r="A3211" t="s">
        <v>9994</v>
      </c>
      <c r="B3211" t="s">
        <v>9995</v>
      </c>
      <c r="C3211" t="s">
        <v>10745</v>
      </c>
      <c r="D3211" t="s">
        <v>10746</v>
      </c>
      <c r="E3211">
        <v>1707042</v>
      </c>
      <c r="F3211" t="s">
        <v>10872</v>
      </c>
      <c r="G3211" t="s">
        <v>10873</v>
      </c>
      <c r="H3211" t="s">
        <v>10874</v>
      </c>
      <c r="I3211" t="s">
        <v>10883</v>
      </c>
      <c r="J3211" t="s">
        <v>10884</v>
      </c>
      <c r="K3211" t="s">
        <v>110</v>
      </c>
      <c r="L3211" t="s">
        <v>3346</v>
      </c>
      <c r="M3211" t="s">
        <v>4328</v>
      </c>
      <c r="N3211" t="s">
        <v>9711</v>
      </c>
      <c r="O3211" t="s">
        <v>3343</v>
      </c>
      <c r="P3211" t="s">
        <v>3343</v>
      </c>
      <c r="Q3211" t="s">
        <v>3346</v>
      </c>
    </row>
    <row r="3212" spans="1:17" x14ac:dyDescent="0.25">
      <c r="A3212" t="s">
        <v>9994</v>
      </c>
      <c r="B3212" t="s">
        <v>9995</v>
      </c>
      <c r="C3212" t="s">
        <v>10745</v>
      </c>
      <c r="D3212" t="s">
        <v>10746</v>
      </c>
      <c r="E3212">
        <v>1707042</v>
      </c>
      <c r="F3212" t="s">
        <v>10872</v>
      </c>
      <c r="G3212" t="s">
        <v>10873</v>
      </c>
      <c r="H3212" t="s">
        <v>10874</v>
      </c>
      <c r="I3212" t="s">
        <v>10885</v>
      </c>
      <c r="J3212" t="s">
        <v>10886</v>
      </c>
      <c r="K3212" t="s">
        <v>110</v>
      </c>
      <c r="L3212" t="s">
        <v>3346</v>
      </c>
      <c r="M3212" t="s">
        <v>4328</v>
      </c>
      <c r="N3212" t="s">
        <v>9711</v>
      </c>
      <c r="O3212" t="s">
        <v>3343</v>
      </c>
      <c r="P3212" t="s">
        <v>3343</v>
      </c>
      <c r="Q3212" t="s">
        <v>3346</v>
      </c>
    </row>
    <row r="3213" spans="1:17" x14ac:dyDescent="0.25">
      <c r="A3213" t="s">
        <v>9994</v>
      </c>
      <c r="B3213" t="s">
        <v>9995</v>
      </c>
      <c r="C3213" t="s">
        <v>10745</v>
      </c>
      <c r="D3213" t="s">
        <v>10746</v>
      </c>
      <c r="E3213">
        <v>1707042</v>
      </c>
      <c r="F3213" t="s">
        <v>10872</v>
      </c>
      <c r="G3213" t="s">
        <v>10873</v>
      </c>
      <c r="H3213" t="s">
        <v>10874</v>
      </c>
      <c r="I3213" t="s">
        <v>10887</v>
      </c>
      <c r="J3213" t="s">
        <v>10888</v>
      </c>
      <c r="K3213" t="s">
        <v>110</v>
      </c>
      <c r="L3213" t="s">
        <v>3346</v>
      </c>
      <c r="M3213" t="s">
        <v>4328</v>
      </c>
      <c r="N3213" t="s">
        <v>9711</v>
      </c>
      <c r="O3213" t="s">
        <v>3343</v>
      </c>
      <c r="P3213" t="s">
        <v>3343</v>
      </c>
      <c r="Q3213" t="s">
        <v>3346</v>
      </c>
    </row>
    <row r="3214" spans="1:17" x14ac:dyDescent="0.25">
      <c r="A3214" t="s">
        <v>9994</v>
      </c>
      <c r="B3214" t="s">
        <v>9995</v>
      </c>
      <c r="C3214" t="s">
        <v>10745</v>
      </c>
      <c r="D3214" t="s">
        <v>10746</v>
      </c>
      <c r="E3214">
        <v>1707042</v>
      </c>
      <c r="F3214" t="s">
        <v>10872</v>
      </c>
      <c r="G3214" t="s">
        <v>10873</v>
      </c>
      <c r="H3214" t="s">
        <v>10874</v>
      </c>
      <c r="I3214" t="s">
        <v>10889</v>
      </c>
      <c r="J3214" t="s">
        <v>10890</v>
      </c>
      <c r="K3214" t="s">
        <v>110</v>
      </c>
      <c r="L3214" t="s">
        <v>3346</v>
      </c>
      <c r="M3214" t="s">
        <v>4328</v>
      </c>
      <c r="N3214" t="s">
        <v>9711</v>
      </c>
      <c r="O3214" t="s">
        <v>3343</v>
      </c>
      <c r="P3214" t="s">
        <v>3343</v>
      </c>
      <c r="Q3214" t="s">
        <v>3346</v>
      </c>
    </row>
    <row r="3215" spans="1:17" x14ac:dyDescent="0.25">
      <c r="A3215" t="s">
        <v>9994</v>
      </c>
      <c r="B3215" t="s">
        <v>9995</v>
      </c>
      <c r="C3215" t="s">
        <v>10745</v>
      </c>
      <c r="D3215" t="s">
        <v>10746</v>
      </c>
      <c r="E3215">
        <v>1707042</v>
      </c>
      <c r="F3215" t="s">
        <v>10872</v>
      </c>
      <c r="G3215" t="s">
        <v>10873</v>
      </c>
      <c r="H3215" t="s">
        <v>10874</v>
      </c>
      <c r="I3215" t="s">
        <v>10891</v>
      </c>
      <c r="J3215" t="s">
        <v>10892</v>
      </c>
      <c r="K3215" t="s">
        <v>110</v>
      </c>
      <c r="L3215" t="s">
        <v>3346</v>
      </c>
      <c r="M3215" t="s">
        <v>4328</v>
      </c>
      <c r="N3215" t="s">
        <v>9711</v>
      </c>
      <c r="O3215" t="s">
        <v>3343</v>
      </c>
      <c r="P3215" t="s">
        <v>3343</v>
      </c>
      <c r="Q3215" t="s">
        <v>3346</v>
      </c>
    </row>
    <row r="3216" spans="1:17" x14ac:dyDescent="0.25">
      <c r="A3216" t="s">
        <v>9994</v>
      </c>
      <c r="B3216" t="s">
        <v>9995</v>
      </c>
      <c r="C3216" t="s">
        <v>10745</v>
      </c>
      <c r="D3216" t="s">
        <v>10746</v>
      </c>
      <c r="E3216">
        <v>1707042</v>
      </c>
      <c r="F3216" t="s">
        <v>10872</v>
      </c>
      <c r="G3216" t="s">
        <v>10873</v>
      </c>
      <c r="H3216" t="s">
        <v>10874</v>
      </c>
      <c r="I3216" t="s">
        <v>10893</v>
      </c>
      <c r="J3216" t="s">
        <v>10894</v>
      </c>
      <c r="K3216" t="s">
        <v>110</v>
      </c>
      <c r="L3216" t="s">
        <v>3346</v>
      </c>
      <c r="M3216" t="s">
        <v>4328</v>
      </c>
      <c r="N3216" t="s">
        <v>9711</v>
      </c>
      <c r="O3216" t="s">
        <v>3343</v>
      </c>
      <c r="P3216" t="s">
        <v>3343</v>
      </c>
      <c r="Q3216" t="s">
        <v>3346</v>
      </c>
    </row>
    <row r="3217" spans="1:17" x14ac:dyDescent="0.25">
      <c r="A3217" t="s">
        <v>9994</v>
      </c>
      <c r="B3217" t="s">
        <v>9995</v>
      </c>
      <c r="C3217" t="s">
        <v>10745</v>
      </c>
      <c r="D3217" t="s">
        <v>10746</v>
      </c>
      <c r="E3217">
        <v>1707043</v>
      </c>
      <c r="F3217" t="s">
        <v>10895</v>
      </c>
      <c r="G3217" t="s">
        <v>10896</v>
      </c>
      <c r="H3217" t="s">
        <v>10874</v>
      </c>
      <c r="I3217" t="s">
        <v>10897</v>
      </c>
      <c r="J3217" t="s">
        <v>10898</v>
      </c>
      <c r="K3217" t="s">
        <v>110</v>
      </c>
      <c r="L3217" t="s">
        <v>3343</v>
      </c>
      <c r="M3217" t="s">
        <v>4328</v>
      </c>
      <c r="N3217" t="s">
        <v>9711</v>
      </c>
      <c r="O3217" t="s">
        <v>3343</v>
      </c>
      <c r="P3217" t="s">
        <v>3343</v>
      </c>
      <c r="Q3217" t="s">
        <v>3346</v>
      </c>
    </row>
    <row r="3218" spans="1:17" x14ac:dyDescent="0.25">
      <c r="A3218" t="s">
        <v>9994</v>
      </c>
      <c r="B3218" t="s">
        <v>9995</v>
      </c>
      <c r="C3218" t="s">
        <v>10745</v>
      </c>
      <c r="D3218" t="s">
        <v>10746</v>
      </c>
      <c r="E3218">
        <v>1707044</v>
      </c>
      <c r="F3218" t="s">
        <v>10899</v>
      </c>
      <c r="G3218" t="s">
        <v>10900</v>
      </c>
      <c r="H3218" t="s">
        <v>10831</v>
      </c>
      <c r="I3218" t="s">
        <v>10901</v>
      </c>
      <c r="J3218" t="s">
        <v>10902</v>
      </c>
      <c r="K3218" t="s">
        <v>110</v>
      </c>
      <c r="L3218" t="s">
        <v>3343</v>
      </c>
      <c r="M3218" t="s">
        <v>4328</v>
      </c>
      <c r="N3218" t="s">
        <v>9711</v>
      </c>
      <c r="O3218" t="s">
        <v>3346</v>
      </c>
      <c r="P3218" t="s">
        <v>3343</v>
      </c>
      <c r="Q3218" t="s">
        <v>3346</v>
      </c>
    </row>
    <row r="3219" spans="1:17" x14ac:dyDescent="0.25">
      <c r="A3219" t="s">
        <v>9994</v>
      </c>
      <c r="B3219" t="s">
        <v>9995</v>
      </c>
      <c r="C3219" t="s">
        <v>10745</v>
      </c>
      <c r="D3219" t="s">
        <v>10746</v>
      </c>
      <c r="E3219">
        <v>1707045</v>
      </c>
      <c r="F3219" t="s">
        <v>10903</v>
      </c>
      <c r="G3219" t="s">
        <v>10904</v>
      </c>
      <c r="H3219" t="s">
        <v>4720</v>
      </c>
      <c r="I3219" t="s">
        <v>10905</v>
      </c>
      <c r="J3219" t="s">
        <v>10906</v>
      </c>
      <c r="K3219" t="s">
        <v>110</v>
      </c>
      <c r="L3219" t="s">
        <v>3343</v>
      </c>
      <c r="M3219" t="s">
        <v>4328</v>
      </c>
      <c r="N3219" t="s">
        <v>9711</v>
      </c>
      <c r="O3219" t="s">
        <v>3346</v>
      </c>
      <c r="P3219" t="s">
        <v>3343</v>
      </c>
      <c r="Q3219" t="s">
        <v>3346</v>
      </c>
    </row>
    <row r="3220" spans="1:17" x14ac:dyDescent="0.25">
      <c r="A3220" t="s">
        <v>9994</v>
      </c>
      <c r="B3220" t="s">
        <v>9995</v>
      </c>
      <c r="C3220" t="s">
        <v>10745</v>
      </c>
      <c r="D3220" t="s">
        <v>10746</v>
      </c>
      <c r="E3220">
        <v>1707046</v>
      </c>
      <c r="F3220" t="s">
        <v>10907</v>
      </c>
      <c r="G3220" t="s">
        <v>10908</v>
      </c>
      <c r="H3220" t="s">
        <v>5669</v>
      </c>
      <c r="I3220" t="s">
        <v>10909</v>
      </c>
      <c r="J3220" t="s">
        <v>10910</v>
      </c>
      <c r="K3220" t="s">
        <v>110</v>
      </c>
      <c r="L3220" t="s">
        <v>3343</v>
      </c>
      <c r="M3220" t="s">
        <v>4328</v>
      </c>
      <c r="N3220" t="s">
        <v>9711</v>
      </c>
      <c r="O3220" t="s">
        <v>3346</v>
      </c>
      <c r="P3220" t="s">
        <v>3343</v>
      </c>
      <c r="Q3220" t="s">
        <v>3346</v>
      </c>
    </row>
    <row r="3221" spans="1:17" x14ac:dyDescent="0.25">
      <c r="A3221" t="s">
        <v>9994</v>
      </c>
      <c r="B3221" t="s">
        <v>9995</v>
      </c>
      <c r="C3221" t="s">
        <v>10745</v>
      </c>
      <c r="D3221" t="s">
        <v>10746</v>
      </c>
      <c r="E3221">
        <v>1707047</v>
      </c>
      <c r="F3221" t="s">
        <v>10911</v>
      </c>
      <c r="G3221" t="s">
        <v>10912</v>
      </c>
      <c r="H3221" t="s">
        <v>4720</v>
      </c>
      <c r="I3221" t="s">
        <v>10913</v>
      </c>
      <c r="J3221" t="s">
        <v>10914</v>
      </c>
      <c r="K3221" t="s">
        <v>110</v>
      </c>
      <c r="L3221" t="s">
        <v>3343</v>
      </c>
      <c r="M3221" t="s">
        <v>4328</v>
      </c>
      <c r="N3221" t="s">
        <v>9711</v>
      </c>
      <c r="O3221" t="s">
        <v>3346</v>
      </c>
      <c r="P3221" t="s">
        <v>3343</v>
      </c>
      <c r="Q3221" t="s">
        <v>3346</v>
      </c>
    </row>
    <row r="3222" spans="1:17" x14ac:dyDescent="0.25">
      <c r="A3222" t="s">
        <v>9994</v>
      </c>
      <c r="B3222" t="s">
        <v>9995</v>
      </c>
      <c r="C3222" t="s">
        <v>10745</v>
      </c>
      <c r="D3222" t="s">
        <v>10746</v>
      </c>
      <c r="E3222">
        <v>1707048</v>
      </c>
      <c r="F3222" t="s">
        <v>10915</v>
      </c>
      <c r="G3222" t="s">
        <v>10916</v>
      </c>
      <c r="H3222" t="s">
        <v>10917</v>
      </c>
      <c r="I3222" t="s">
        <v>10918</v>
      </c>
      <c r="J3222" t="s">
        <v>10919</v>
      </c>
      <c r="K3222" t="s">
        <v>110</v>
      </c>
      <c r="L3222" t="s">
        <v>3343</v>
      </c>
      <c r="M3222" t="s">
        <v>4328</v>
      </c>
      <c r="N3222" t="s">
        <v>9711</v>
      </c>
      <c r="O3222" t="s">
        <v>3346</v>
      </c>
      <c r="P3222" t="s">
        <v>3343</v>
      </c>
      <c r="Q3222" t="s">
        <v>3346</v>
      </c>
    </row>
    <row r="3223" spans="1:17" x14ac:dyDescent="0.25">
      <c r="A3223" t="s">
        <v>9994</v>
      </c>
      <c r="B3223" t="s">
        <v>9995</v>
      </c>
      <c r="C3223" t="s">
        <v>10745</v>
      </c>
      <c r="D3223" t="s">
        <v>10746</v>
      </c>
      <c r="E3223">
        <v>1707049</v>
      </c>
      <c r="F3223" t="s">
        <v>10920</v>
      </c>
      <c r="G3223" t="s">
        <v>10921</v>
      </c>
      <c r="H3223" t="s">
        <v>10922</v>
      </c>
      <c r="I3223" t="s">
        <v>10923</v>
      </c>
      <c r="J3223" t="s">
        <v>10924</v>
      </c>
      <c r="K3223" t="s">
        <v>110</v>
      </c>
      <c r="L3223" t="s">
        <v>3343</v>
      </c>
      <c r="M3223" t="s">
        <v>4328</v>
      </c>
      <c r="N3223" t="s">
        <v>9711</v>
      </c>
      <c r="O3223" t="s">
        <v>3346</v>
      </c>
      <c r="P3223" t="s">
        <v>3343</v>
      </c>
      <c r="Q3223" t="s">
        <v>3346</v>
      </c>
    </row>
    <row r="3224" spans="1:17" x14ac:dyDescent="0.25">
      <c r="A3224" t="s">
        <v>9994</v>
      </c>
      <c r="B3224" t="s">
        <v>9995</v>
      </c>
      <c r="C3224" t="s">
        <v>10745</v>
      </c>
      <c r="D3224" t="s">
        <v>10746</v>
      </c>
      <c r="E3224">
        <v>1707049</v>
      </c>
      <c r="F3224" t="s">
        <v>10920</v>
      </c>
      <c r="G3224" t="s">
        <v>10921</v>
      </c>
      <c r="H3224" t="s">
        <v>10922</v>
      </c>
      <c r="I3224" t="s">
        <v>10925</v>
      </c>
      <c r="J3224" t="s">
        <v>10926</v>
      </c>
      <c r="K3224" t="s">
        <v>110</v>
      </c>
      <c r="L3224" t="s">
        <v>3346</v>
      </c>
      <c r="M3224" t="s">
        <v>4328</v>
      </c>
      <c r="N3224" t="s">
        <v>9711</v>
      </c>
      <c r="O3224" t="s">
        <v>3346</v>
      </c>
      <c r="P3224" t="s">
        <v>3343</v>
      </c>
      <c r="Q3224" t="s">
        <v>3346</v>
      </c>
    </row>
    <row r="3225" spans="1:17" x14ac:dyDescent="0.25">
      <c r="A3225" t="s">
        <v>9994</v>
      </c>
      <c r="B3225" t="s">
        <v>9995</v>
      </c>
      <c r="C3225" t="s">
        <v>10745</v>
      </c>
      <c r="D3225" t="s">
        <v>10746</v>
      </c>
      <c r="E3225">
        <v>1707049</v>
      </c>
      <c r="F3225" t="s">
        <v>10920</v>
      </c>
      <c r="G3225" t="s">
        <v>10921</v>
      </c>
      <c r="H3225" t="s">
        <v>10922</v>
      </c>
      <c r="I3225" t="s">
        <v>10927</v>
      </c>
      <c r="J3225" t="s">
        <v>10928</v>
      </c>
      <c r="K3225" t="s">
        <v>110</v>
      </c>
      <c r="L3225" t="s">
        <v>3346</v>
      </c>
      <c r="M3225" t="s">
        <v>4328</v>
      </c>
      <c r="N3225" t="s">
        <v>9711</v>
      </c>
      <c r="O3225" t="s">
        <v>3346</v>
      </c>
      <c r="P3225" t="s">
        <v>3343</v>
      </c>
      <c r="Q3225" t="s">
        <v>3346</v>
      </c>
    </row>
    <row r="3226" spans="1:17" x14ac:dyDescent="0.25">
      <c r="A3226" t="s">
        <v>9994</v>
      </c>
      <c r="B3226" t="s">
        <v>9995</v>
      </c>
      <c r="C3226" t="s">
        <v>10745</v>
      </c>
      <c r="D3226" t="s">
        <v>10746</v>
      </c>
      <c r="E3226">
        <v>1707050</v>
      </c>
      <c r="F3226" t="s">
        <v>10929</v>
      </c>
      <c r="G3226" t="s">
        <v>10930</v>
      </c>
      <c r="H3226" t="s">
        <v>10931</v>
      </c>
      <c r="I3226" t="s">
        <v>10932</v>
      </c>
      <c r="J3226" t="s">
        <v>10933</v>
      </c>
      <c r="K3226" t="s">
        <v>110</v>
      </c>
      <c r="L3226" t="s">
        <v>3343</v>
      </c>
      <c r="M3226" t="s">
        <v>4328</v>
      </c>
      <c r="N3226" t="s">
        <v>9711</v>
      </c>
      <c r="O3226" t="s">
        <v>3343</v>
      </c>
      <c r="P3226" t="s">
        <v>3343</v>
      </c>
      <c r="Q3226" t="s">
        <v>3346</v>
      </c>
    </row>
    <row r="3227" spans="1:17" x14ac:dyDescent="0.25">
      <c r="A3227" t="s">
        <v>9994</v>
      </c>
      <c r="B3227" t="s">
        <v>9995</v>
      </c>
      <c r="C3227" t="s">
        <v>10745</v>
      </c>
      <c r="D3227" t="s">
        <v>10746</v>
      </c>
      <c r="E3227">
        <v>1707050</v>
      </c>
      <c r="F3227" t="s">
        <v>10929</v>
      </c>
      <c r="G3227" t="s">
        <v>10930</v>
      </c>
      <c r="H3227" t="s">
        <v>10931</v>
      </c>
      <c r="I3227" t="s">
        <v>10934</v>
      </c>
      <c r="J3227" t="s">
        <v>10935</v>
      </c>
      <c r="K3227" t="s">
        <v>110</v>
      </c>
      <c r="L3227" t="s">
        <v>3346</v>
      </c>
      <c r="M3227" t="s">
        <v>4328</v>
      </c>
      <c r="N3227" t="s">
        <v>9711</v>
      </c>
      <c r="O3227" t="s">
        <v>3343</v>
      </c>
      <c r="P3227" t="s">
        <v>3343</v>
      </c>
      <c r="Q3227" t="s">
        <v>3346</v>
      </c>
    </row>
    <row r="3228" spans="1:17" x14ac:dyDescent="0.25">
      <c r="A3228" t="s">
        <v>9994</v>
      </c>
      <c r="B3228" t="s">
        <v>9995</v>
      </c>
      <c r="C3228" t="s">
        <v>10745</v>
      </c>
      <c r="D3228" t="s">
        <v>10746</v>
      </c>
      <c r="E3228">
        <v>1707051</v>
      </c>
      <c r="F3228" t="s">
        <v>10936</v>
      </c>
      <c r="G3228" t="s">
        <v>10937</v>
      </c>
      <c r="H3228" t="s">
        <v>3601</v>
      </c>
      <c r="I3228" t="s">
        <v>10938</v>
      </c>
      <c r="J3228" t="s">
        <v>10939</v>
      </c>
      <c r="K3228" t="s">
        <v>110</v>
      </c>
      <c r="L3228" t="s">
        <v>3343</v>
      </c>
      <c r="M3228" t="s">
        <v>4328</v>
      </c>
      <c r="N3228" t="s">
        <v>9711</v>
      </c>
      <c r="O3228" t="s">
        <v>3343</v>
      </c>
      <c r="P3228" t="s">
        <v>3343</v>
      </c>
      <c r="Q3228" t="s">
        <v>3346</v>
      </c>
    </row>
    <row r="3229" spans="1:17" x14ac:dyDescent="0.25">
      <c r="A3229" t="s">
        <v>9994</v>
      </c>
      <c r="B3229" t="s">
        <v>9995</v>
      </c>
      <c r="C3229" t="s">
        <v>10745</v>
      </c>
      <c r="D3229" t="s">
        <v>10746</v>
      </c>
      <c r="E3229">
        <v>1707051</v>
      </c>
      <c r="F3229" t="s">
        <v>10936</v>
      </c>
      <c r="G3229" t="s">
        <v>10937</v>
      </c>
      <c r="H3229" t="s">
        <v>3601</v>
      </c>
      <c r="I3229" t="s">
        <v>10940</v>
      </c>
      <c r="J3229" t="s">
        <v>10941</v>
      </c>
      <c r="K3229" t="s">
        <v>110</v>
      </c>
      <c r="L3229" t="s">
        <v>3346</v>
      </c>
      <c r="M3229" t="s">
        <v>4328</v>
      </c>
      <c r="N3229" t="s">
        <v>9711</v>
      </c>
      <c r="O3229" t="s">
        <v>3343</v>
      </c>
      <c r="P3229" t="s">
        <v>3343</v>
      </c>
      <c r="Q3229" t="s">
        <v>3346</v>
      </c>
    </row>
    <row r="3230" spans="1:17" x14ac:dyDescent="0.25">
      <c r="A3230" t="s">
        <v>9994</v>
      </c>
      <c r="B3230" t="s">
        <v>9995</v>
      </c>
      <c r="C3230" t="s">
        <v>10745</v>
      </c>
      <c r="D3230" t="s">
        <v>10746</v>
      </c>
      <c r="E3230">
        <v>1707053</v>
      </c>
      <c r="F3230" t="s">
        <v>10942</v>
      </c>
      <c r="G3230" t="s">
        <v>10943</v>
      </c>
      <c r="H3230" t="s">
        <v>8037</v>
      </c>
      <c r="I3230" t="s">
        <v>10944</v>
      </c>
      <c r="J3230" t="s">
        <v>10945</v>
      </c>
      <c r="K3230" t="s">
        <v>110</v>
      </c>
      <c r="L3230" t="s">
        <v>3343</v>
      </c>
      <c r="M3230" t="s">
        <v>4328</v>
      </c>
      <c r="N3230" t="s">
        <v>9711</v>
      </c>
      <c r="O3230" t="s">
        <v>3346</v>
      </c>
      <c r="P3230" t="s">
        <v>3343</v>
      </c>
      <c r="Q3230" t="s">
        <v>3346</v>
      </c>
    </row>
    <row r="3231" spans="1:17" x14ac:dyDescent="0.25">
      <c r="A3231" t="s">
        <v>9994</v>
      </c>
      <c r="B3231" t="s">
        <v>9995</v>
      </c>
      <c r="C3231" t="s">
        <v>10745</v>
      </c>
      <c r="D3231" t="s">
        <v>10746</v>
      </c>
      <c r="E3231">
        <v>1707054</v>
      </c>
      <c r="F3231" t="s">
        <v>10946</v>
      </c>
      <c r="G3231" t="s">
        <v>10947</v>
      </c>
      <c r="H3231" t="s">
        <v>8037</v>
      </c>
      <c r="I3231" t="s">
        <v>10948</v>
      </c>
      <c r="J3231" t="s">
        <v>10949</v>
      </c>
      <c r="K3231" t="s">
        <v>110</v>
      </c>
      <c r="L3231" t="s">
        <v>3343</v>
      </c>
      <c r="M3231" t="s">
        <v>4328</v>
      </c>
      <c r="N3231" t="s">
        <v>9711</v>
      </c>
      <c r="O3231" t="s">
        <v>3346</v>
      </c>
      <c r="P3231" t="s">
        <v>3343</v>
      </c>
      <c r="Q3231" t="s">
        <v>3346</v>
      </c>
    </row>
    <row r="3232" spans="1:17" x14ac:dyDescent="0.25">
      <c r="A3232" t="s">
        <v>9994</v>
      </c>
      <c r="B3232" t="s">
        <v>9995</v>
      </c>
      <c r="C3232" t="s">
        <v>10745</v>
      </c>
      <c r="D3232" t="s">
        <v>10746</v>
      </c>
      <c r="E3232">
        <v>1707055</v>
      </c>
      <c r="F3232" t="s">
        <v>10950</v>
      </c>
      <c r="H3232" t="s">
        <v>9697</v>
      </c>
      <c r="I3232" t="s">
        <v>10951</v>
      </c>
      <c r="J3232" t="s">
        <v>10952</v>
      </c>
      <c r="K3232" t="s">
        <v>110</v>
      </c>
      <c r="L3232" t="s">
        <v>3343</v>
      </c>
      <c r="M3232" t="s">
        <v>4163</v>
      </c>
      <c r="N3232" t="s">
        <v>10814</v>
      </c>
      <c r="O3232" t="s">
        <v>3346</v>
      </c>
      <c r="P3232" t="s">
        <v>3343</v>
      </c>
      <c r="Q3232" t="s">
        <v>3346</v>
      </c>
    </row>
    <row r="3233" spans="1:17" x14ac:dyDescent="0.25">
      <c r="A3233" t="s">
        <v>9994</v>
      </c>
      <c r="B3233" t="s">
        <v>9995</v>
      </c>
      <c r="C3233" t="s">
        <v>10745</v>
      </c>
      <c r="D3233" t="s">
        <v>10746</v>
      </c>
      <c r="E3233">
        <v>1707056</v>
      </c>
      <c r="F3233" t="s">
        <v>10953</v>
      </c>
      <c r="G3233" t="s">
        <v>10954</v>
      </c>
      <c r="H3233" t="s">
        <v>10865</v>
      </c>
      <c r="I3233" t="s">
        <v>10955</v>
      </c>
      <c r="J3233" t="s">
        <v>10956</v>
      </c>
      <c r="K3233" t="s">
        <v>110</v>
      </c>
      <c r="L3233" t="s">
        <v>3343</v>
      </c>
      <c r="M3233" t="s">
        <v>4328</v>
      </c>
      <c r="N3233" t="s">
        <v>9711</v>
      </c>
      <c r="O3233" t="s">
        <v>3343</v>
      </c>
      <c r="P3233" t="s">
        <v>3343</v>
      </c>
      <c r="Q3233" t="s">
        <v>3346</v>
      </c>
    </row>
    <row r="3234" spans="1:17" x14ac:dyDescent="0.25">
      <c r="A3234" t="s">
        <v>9994</v>
      </c>
      <c r="B3234" t="s">
        <v>9995</v>
      </c>
      <c r="C3234" t="s">
        <v>10745</v>
      </c>
      <c r="D3234" t="s">
        <v>10746</v>
      </c>
      <c r="E3234">
        <v>1707056</v>
      </c>
      <c r="F3234" t="s">
        <v>10953</v>
      </c>
      <c r="G3234" t="s">
        <v>10954</v>
      </c>
      <c r="H3234" t="s">
        <v>10865</v>
      </c>
      <c r="I3234" t="s">
        <v>10957</v>
      </c>
      <c r="J3234" t="s">
        <v>10958</v>
      </c>
      <c r="K3234" t="s">
        <v>110</v>
      </c>
      <c r="L3234" t="s">
        <v>3346</v>
      </c>
      <c r="M3234" t="s">
        <v>4328</v>
      </c>
      <c r="N3234" t="s">
        <v>9711</v>
      </c>
      <c r="O3234" t="s">
        <v>3343</v>
      </c>
      <c r="P3234" t="s">
        <v>3343</v>
      </c>
      <c r="Q3234" t="s">
        <v>3346</v>
      </c>
    </row>
    <row r="3235" spans="1:17" x14ac:dyDescent="0.25">
      <c r="A3235" t="s">
        <v>9994</v>
      </c>
      <c r="B3235" t="s">
        <v>9995</v>
      </c>
      <c r="C3235" t="s">
        <v>10745</v>
      </c>
      <c r="D3235" t="s">
        <v>10746</v>
      </c>
      <c r="E3235">
        <v>1707057</v>
      </c>
      <c r="F3235" t="s">
        <v>10959</v>
      </c>
      <c r="G3235" t="s">
        <v>10960</v>
      </c>
      <c r="H3235" t="s">
        <v>10865</v>
      </c>
      <c r="I3235" t="s">
        <v>10961</v>
      </c>
      <c r="J3235" t="s">
        <v>10962</v>
      </c>
      <c r="K3235" t="s">
        <v>110</v>
      </c>
      <c r="L3235" t="s">
        <v>3343</v>
      </c>
      <c r="M3235" t="s">
        <v>4328</v>
      </c>
      <c r="N3235" t="s">
        <v>9711</v>
      </c>
      <c r="O3235" t="s">
        <v>3346</v>
      </c>
      <c r="P3235" t="s">
        <v>3343</v>
      </c>
      <c r="Q3235" t="s">
        <v>3346</v>
      </c>
    </row>
    <row r="3236" spans="1:17" x14ac:dyDescent="0.25">
      <c r="A3236" t="s">
        <v>9994</v>
      </c>
      <c r="B3236" t="s">
        <v>9995</v>
      </c>
      <c r="C3236" t="s">
        <v>10745</v>
      </c>
      <c r="D3236" t="s">
        <v>10746</v>
      </c>
      <c r="E3236">
        <v>1707058</v>
      </c>
      <c r="F3236" t="s">
        <v>10963</v>
      </c>
      <c r="G3236" t="s">
        <v>10964</v>
      </c>
      <c r="H3236" t="s">
        <v>10965</v>
      </c>
      <c r="I3236" t="s">
        <v>10966</v>
      </c>
      <c r="J3236" t="s">
        <v>10967</v>
      </c>
      <c r="K3236" t="s">
        <v>110</v>
      </c>
      <c r="L3236" t="s">
        <v>3343</v>
      </c>
      <c r="M3236" t="s">
        <v>4328</v>
      </c>
      <c r="N3236" t="s">
        <v>9711</v>
      </c>
      <c r="O3236" t="s">
        <v>3346</v>
      </c>
      <c r="P3236" t="s">
        <v>3343</v>
      </c>
      <c r="Q3236" t="s">
        <v>3346</v>
      </c>
    </row>
    <row r="3237" spans="1:17" x14ac:dyDescent="0.25">
      <c r="A3237" t="s">
        <v>9994</v>
      </c>
      <c r="B3237" t="s">
        <v>9995</v>
      </c>
      <c r="C3237" t="s">
        <v>10745</v>
      </c>
      <c r="D3237" t="s">
        <v>10746</v>
      </c>
      <c r="E3237">
        <v>1707060</v>
      </c>
      <c r="F3237" t="s">
        <v>2347</v>
      </c>
      <c r="G3237" t="s">
        <v>10968</v>
      </c>
      <c r="H3237" t="s">
        <v>7580</v>
      </c>
      <c r="I3237" t="s">
        <v>10969</v>
      </c>
      <c r="J3237" t="s">
        <v>10970</v>
      </c>
      <c r="K3237" t="s">
        <v>110</v>
      </c>
      <c r="L3237" t="s">
        <v>3343</v>
      </c>
      <c r="M3237" t="s">
        <v>4213</v>
      </c>
      <c r="N3237" t="s">
        <v>10093</v>
      </c>
      <c r="O3237" t="s">
        <v>3343</v>
      </c>
      <c r="P3237" t="s">
        <v>3343</v>
      </c>
      <c r="Q3237" t="s">
        <v>3346</v>
      </c>
    </row>
    <row r="3238" spans="1:17" x14ac:dyDescent="0.25">
      <c r="A3238" t="s">
        <v>9994</v>
      </c>
      <c r="B3238" t="s">
        <v>9995</v>
      </c>
      <c r="C3238" t="s">
        <v>10745</v>
      </c>
      <c r="D3238" t="s">
        <v>10746</v>
      </c>
      <c r="E3238">
        <v>1707061</v>
      </c>
      <c r="F3238" t="s">
        <v>10971</v>
      </c>
      <c r="G3238" t="s">
        <v>10972</v>
      </c>
      <c r="H3238" t="s">
        <v>10931</v>
      </c>
      <c r="I3238" t="s">
        <v>10973</v>
      </c>
      <c r="J3238" t="s">
        <v>10974</v>
      </c>
      <c r="K3238" t="s">
        <v>110</v>
      </c>
      <c r="L3238" t="s">
        <v>3343</v>
      </c>
      <c r="M3238" t="s">
        <v>4328</v>
      </c>
      <c r="N3238" t="s">
        <v>9711</v>
      </c>
      <c r="O3238" t="s">
        <v>3343</v>
      </c>
      <c r="P3238" t="s">
        <v>3343</v>
      </c>
      <c r="Q3238" t="s">
        <v>3346</v>
      </c>
    </row>
    <row r="3239" spans="1:17" x14ac:dyDescent="0.25">
      <c r="A3239" t="s">
        <v>9994</v>
      </c>
      <c r="B3239" t="s">
        <v>9995</v>
      </c>
      <c r="C3239" t="s">
        <v>10745</v>
      </c>
      <c r="D3239" t="s">
        <v>10746</v>
      </c>
      <c r="E3239">
        <v>1707061</v>
      </c>
      <c r="F3239" t="s">
        <v>10971</v>
      </c>
      <c r="G3239" t="s">
        <v>10972</v>
      </c>
      <c r="H3239" t="s">
        <v>10931</v>
      </c>
      <c r="I3239" t="s">
        <v>10975</v>
      </c>
      <c r="J3239" t="s">
        <v>10976</v>
      </c>
      <c r="K3239" t="s">
        <v>110</v>
      </c>
      <c r="L3239" t="s">
        <v>3346</v>
      </c>
      <c r="M3239" t="s">
        <v>4328</v>
      </c>
      <c r="N3239" t="s">
        <v>9711</v>
      </c>
      <c r="O3239" t="s">
        <v>3343</v>
      </c>
      <c r="P3239" t="s">
        <v>3343</v>
      </c>
      <c r="Q3239" t="s">
        <v>3346</v>
      </c>
    </row>
    <row r="3240" spans="1:17" x14ac:dyDescent="0.25">
      <c r="A3240" t="s">
        <v>9994</v>
      </c>
      <c r="B3240" t="s">
        <v>9995</v>
      </c>
      <c r="C3240" t="s">
        <v>10745</v>
      </c>
      <c r="D3240" t="s">
        <v>10746</v>
      </c>
      <c r="E3240">
        <v>1707061</v>
      </c>
      <c r="F3240" t="s">
        <v>10971</v>
      </c>
      <c r="G3240" t="s">
        <v>10972</v>
      </c>
      <c r="H3240" t="s">
        <v>10931</v>
      </c>
      <c r="I3240" t="s">
        <v>10977</v>
      </c>
      <c r="J3240" t="s">
        <v>10978</v>
      </c>
      <c r="K3240" t="s">
        <v>110</v>
      </c>
      <c r="L3240" t="s">
        <v>3346</v>
      </c>
      <c r="M3240" t="s">
        <v>4328</v>
      </c>
      <c r="N3240" t="s">
        <v>9711</v>
      </c>
      <c r="O3240" t="s">
        <v>3343</v>
      </c>
      <c r="P3240" t="s">
        <v>3343</v>
      </c>
      <c r="Q3240" t="s">
        <v>3346</v>
      </c>
    </row>
    <row r="3241" spans="1:17" x14ac:dyDescent="0.25">
      <c r="A3241" t="s">
        <v>9994</v>
      </c>
      <c r="B3241" t="s">
        <v>9995</v>
      </c>
      <c r="C3241" t="s">
        <v>10745</v>
      </c>
      <c r="D3241" t="s">
        <v>10746</v>
      </c>
      <c r="E3241">
        <v>1707061</v>
      </c>
      <c r="F3241" t="s">
        <v>10971</v>
      </c>
      <c r="G3241" t="s">
        <v>10972</v>
      </c>
      <c r="H3241" t="s">
        <v>10931</v>
      </c>
      <c r="I3241" t="s">
        <v>10979</v>
      </c>
      <c r="J3241" t="s">
        <v>10980</v>
      </c>
      <c r="K3241" t="s">
        <v>110</v>
      </c>
      <c r="L3241" t="s">
        <v>3346</v>
      </c>
      <c r="M3241" t="s">
        <v>4328</v>
      </c>
      <c r="N3241" t="s">
        <v>9711</v>
      </c>
      <c r="O3241" t="s">
        <v>3343</v>
      </c>
      <c r="P3241" t="s">
        <v>3343</v>
      </c>
      <c r="Q3241" t="s">
        <v>3346</v>
      </c>
    </row>
    <row r="3242" spans="1:17" x14ac:dyDescent="0.25">
      <c r="A3242" t="s">
        <v>9994</v>
      </c>
      <c r="B3242" t="s">
        <v>9995</v>
      </c>
      <c r="C3242" t="s">
        <v>10745</v>
      </c>
      <c r="D3242" t="s">
        <v>10746</v>
      </c>
      <c r="E3242">
        <v>1707062</v>
      </c>
      <c r="F3242" t="s">
        <v>10981</v>
      </c>
      <c r="G3242" t="s">
        <v>10982</v>
      </c>
      <c r="H3242" t="s">
        <v>10983</v>
      </c>
      <c r="I3242" t="s">
        <v>10984</v>
      </c>
      <c r="J3242" t="s">
        <v>10985</v>
      </c>
      <c r="K3242" t="s">
        <v>110</v>
      </c>
      <c r="L3242" t="s">
        <v>3343</v>
      </c>
      <c r="M3242" t="s">
        <v>4328</v>
      </c>
      <c r="N3242" t="s">
        <v>9711</v>
      </c>
      <c r="O3242" t="s">
        <v>3346</v>
      </c>
      <c r="P3242" t="s">
        <v>3343</v>
      </c>
      <c r="Q3242" t="s">
        <v>3346</v>
      </c>
    </row>
    <row r="3243" spans="1:17" x14ac:dyDescent="0.25">
      <c r="A3243" t="s">
        <v>9994</v>
      </c>
      <c r="B3243" t="s">
        <v>9995</v>
      </c>
      <c r="C3243" t="s">
        <v>10745</v>
      </c>
      <c r="D3243" t="s">
        <v>10746</v>
      </c>
      <c r="E3243">
        <v>1707063</v>
      </c>
      <c r="F3243" t="s">
        <v>10986</v>
      </c>
      <c r="G3243" t="s">
        <v>10987</v>
      </c>
      <c r="H3243" t="s">
        <v>10865</v>
      </c>
      <c r="I3243" t="s">
        <v>10988</v>
      </c>
      <c r="J3243" t="s">
        <v>10989</v>
      </c>
      <c r="K3243" t="s">
        <v>110</v>
      </c>
      <c r="L3243" t="s">
        <v>3343</v>
      </c>
      <c r="M3243" t="s">
        <v>4163</v>
      </c>
      <c r="N3243" t="s">
        <v>10814</v>
      </c>
      <c r="O3243" t="s">
        <v>3346</v>
      </c>
      <c r="P3243" t="s">
        <v>3343</v>
      </c>
      <c r="Q3243" t="s">
        <v>3346</v>
      </c>
    </row>
    <row r="3244" spans="1:17" x14ac:dyDescent="0.25">
      <c r="A3244" t="s">
        <v>9994</v>
      </c>
      <c r="B3244" t="s">
        <v>9995</v>
      </c>
      <c r="C3244" t="s">
        <v>10745</v>
      </c>
      <c r="D3244" t="s">
        <v>10746</v>
      </c>
      <c r="E3244">
        <v>1707064</v>
      </c>
      <c r="F3244" t="s">
        <v>10990</v>
      </c>
      <c r="G3244" t="s">
        <v>10991</v>
      </c>
      <c r="H3244" t="s">
        <v>10992</v>
      </c>
      <c r="I3244" t="s">
        <v>10993</v>
      </c>
      <c r="J3244" t="s">
        <v>10994</v>
      </c>
      <c r="K3244" t="s">
        <v>110</v>
      </c>
      <c r="L3244" t="s">
        <v>3343</v>
      </c>
      <c r="M3244" t="s">
        <v>4163</v>
      </c>
      <c r="N3244" t="s">
        <v>4559</v>
      </c>
      <c r="O3244" t="s">
        <v>3346</v>
      </c>
      <c r="P3244" t="s">
        <v>3343</v>
      </c>
      <c r="Q3244" t="s">
        <v>3346</v>
      </c>
    </row>
    <row r="3245" spans="1:17" x14ac:dyDescent="0.25">
      <c r="A3245" t="s">
        <v>9994</v>
      </c>
      <c r="B3245" t="s">
        <v>9995</v>
      </c>
      <c r="C3245" t="s">
        <v>10745</v>
      </c>
      <c r="D3245" t="s">
        <v>10746</v>
      </c>
      <c r="E3245">
        <v>1707065</v>
      </c>
      <c r="F3245" t="s">
        <v>10995</v>
      </c>
      <c r="G3245" t="s">
        <v>10996</v>
      </c>
      <c r="H3245" t="s">
        <v>4857</v>
      </c>
      <c r="I3245" t="s">
        <v>10997</v>
      </c>
      <c r="J3245" t="s">
        <v>7995</v>
      </c>
      <c r="K3245" t="s">
        <v>110</v>
      </c>
      <c r="L3245" t="s">
        <v>3343</v>
      </c>
      <c r="M3245" t="s">
        <v>3477</v>
      </c>
      <c r="N3245" t="s">
        <v>3603</v>
      </c>
      <c r="O3245" t="s">
        <v>3343</v>
      </c>
      <c r="P3245" t="s">
        <v>3343</v>
      </c>
      <c r="Q3245" t="s">
        <v>3346</v>
      </c>
    </row>
    <row r="3246" spans="1:17" x14ac:dyDescent="0.25">
      <c r="A3246" t="s">
        <v>9994</v>
      </c>
      <c r="B3246" t="s">
        <v>9995</v>
      </c>
      <c r="C3246" t="s">
        <v>10745</v>
      </c>
      <c r="D3246" t="s">
        <v>10746</v>
      </c>
      <c r="E3246">
        <v>1707067</v>
      </c>
      <c r="F3246" t="s">
        <v>867</v>
      </c>
      <c r="G3246" t="s">
        <v>10998</v>
      </c>
      <c r="H3246" t="s">
        <v>3350</v>
      </c>
      <c r="I3246" t="s">
        <v>10999</v>
      </c>
      <c r="J3246" t="s">
        <v>1217</v>
      </c>
      <c r="K3246" t="s">
        <v>110</v>
      </c>
      <c r="L3246" t="s">
        <v>3343</v>
      </c>
      <c r="M3246" t="s">
        <v>4328</v>
      </c>
      <c r="N3246" t="s">
        <v>9711</v>
      </c>
      <c r="O3246" t="s">
        <v>3346</v>
      </c>
      <c r="P3246" t="s">
        <v>3343</v>
      </c>
      <c r="Q3246" t="s">
        <v>3346</v>
      </c>
    </row>
    <row r="3247" spans="1:17" x14ac:dyDescent="0.25">
      <c r="A3247" t="s">
        <v>9994</v>
      </c>
      <c r="B3247" t="s">
        <v>9995</v>
      </c>
      <c r="C3247" t="s">
        <v>10745</v>
      </c>
      <c r="D3247" t="s">
        <v>10746</v>
      </c>
      <c r="E3247">
        <v>1707068</v>
      </c>
      <c r="F3247" t="s">
        <v>875</v>
      </c>
      <c r="G3247" t="s">
        <v>11000</v>
      </c>
      <c r="H3247" t="s">
        <v>3350</v>
      </c>
      <c r="I3247" t="s">
        <v>11001</v>
      </c>
      <c r="J3247" t="s">
        <v>2496</v>
      </c>
      <c r="K3247" t="s">
        <v>110</v>
      </c>
      <c r="L3247" t="s">
        <v>3343</v>
      </c>
      <c r="M3247" t="s">
        <v>4328</v>
      </c>
      <c r="N3247" t="s">
        <v>9711</v>
      </c>
      <c r="O3247" t="s">
        <v>3343</v>
      </c>
      <c r="P3247" t="s">
        <v>3343</v>
      </c>
      <c r="Q3247" t="s">
        <v>3346</v>
      </c>
    </row>
    <row r="3248" spans="1:17" x14ac:dyDescent="0.25">
      <c r="A3248" t="s">
        <v>9994</v>
      </c>
      <c r="B3248" t="s">
        <v>9995</v>
      </c>
      <c r="C3248" t="s">
        <v>10745</v>
      </c>
      <c r="D3248" t="s">
        <v>10746</v>
      </c>
      <c r="E3248">
        <v>1707069</v>
      </c>
      <c r="F3248" t="s">
        <v>11002</v>
      </c>
      <c r="G3248" t="s">
        <v>11003</v>
      </c>
      <c r="H3248" t="s">
        <v>3357</v>
      </c>
      <c r="I3248" t="s">
        <v>11004</v>
      </c>
      <c r="J3248" t="s">
        <v>285</v>
      </c>
      <c r="K3248" t="s">
        <v>110</v>
      </c>
      <c r="L3248" t="s">
        <v>3343</v>
      </c>
      <c r="M3248" t="s">
        <v>3344</v>
      </c>
      <c r="N3248" t="s">
        <v>3360</v>
      </c>
      <c r="O3248" t="s">
        <v>3343</v>
      </c>
      <c r="P3248" t="s">
        <v>3343</v>
      </c>
      <c r="Q3248" t="s">
        <v>3346</v>
      </c>
    </row>
    <row r="3249" spans="1:17" x14ac:dyDescent="0.25">
      <c r="A3249" t="s">
        <v>9994</v>
      </c>
      <c r="B3249" t="s">
        <v>9995</v>
      </c>
      <c r="C3249" t="s">
        <v>10745</v>
      </c>
      <c r="D3249" t="s">
        <v>10746</v>
      </c>
      <c r="E3249">
        <v>1707069</v>
      </c>
      <c r="F3249" t="s">
        <v>11002</v>
      </c>
      <c r="G3249" t="s">
        <v>11003</v>
      </c>
      <c r="H3249" t="s">
        <v>3357</v>
      </c>
      <c r="I3249" t="s">
        <v>11005</v>
      </c>
      <c r="J3249" t="s">
        <v>11006</v>
      </c>
      <c r="K3249" t="s">
        <v>110</v>
      </c>
      <c r="L3249" t="s">
        <v>3346</v>
      </c>
      <c r="M3249" t="s">
        <v>3344</v>
      </c>
      <c r="N3249" t="s">
        <v>3360</v>
      </c>
      <c r="O3249" t="s">
        <v>3343</v>
      </c>
      <c r="P3249" t="s">
        <v>3343</v>
      </c>
      <c r="Q3249" t="s">
        <v>3346</v>
      </c>
    </row>
    <row r="3250" spans="1:17" x14ac:dyDescent="0.25">
      <c r="A3250" t="s">
        <v>9994</v>
      </c>
      <c r="B3250" t="s">
        <v>9995</v>
      </c>
      <c r="C3250" t="s">
        <v>10745</v>
      </c>
      <c r="D3250" t="s">
        <v>10746</v>
      </c>
      <c r="E3250">
        <v>1707070</v>
      </c>
      <c r="F3250" t="s">
        <v>1896</v>
      </c>
      <c r="G3250" t="s">
        <v>11007</v>
      </c>
      <c r="H3250" t="s">
        <v>3350</v>
      </c>
      <c r="I3250" t="s">
        <v>11008</v>
      </c>
      <c r="J3250" t="s">
        <v>1898</v>
      </c>
      <c r="K3250" t="s">
        <v>110</v>
      </c>
      <c r="L3250" t="s">
        <v>3343</v>
      </c>
      <c r="M3250" t="s">
        <v>4328</v>
      </c>
      <c r="N3250" t="s">
        <v>9711</v>
      </c>
      <c r="O3250" t="s">
        <v>3343</v>
      </c>
      <c r="P3250" t="s">
        <v>3343</v>
      </c>
      <c r="Q3250" t="s">
        <v>3346</v>
      </c>
    </row>
    <row r="3251" spans="1:17" x14ac:dyDescent="0.25">
      <c r="A3251" t="s">
        <v>9994</v>
      </c>
      <c r="B3251" t="s">
        <v>9995</v>
      </c>
      <c r="C3251" t="s">
        <v>10745</v>
      </c>
      <c r="D3251" t="s">
        <v>10746</v>
      </c>
      <c r="E3251">
        <v>1707071</v>
      </c>
      <c r="F3251" t="s">
        <v>11009</v>
      </c>
      <c r="G3251" t="s">
        <v>11010</v>
      </c>
      <c r="H3251" t="s">
        <v>10792</v>
      </c>
      <c r="I3251" t="s">
        <v>11011</v>
      </c>
      <c r="J3251" t="s">
        <v>10794</v>
      </c>
      <c r="K3251" t="s">
        <v>110</v>
      </c>
      <c r="L3251" t="s">
        <v>3343</v>
      </c>
      <c r="M3251" t="s">
        <v>4163</v>
      </c>
      <c r="N3251" t="s">
        <v>4559</v>
      </c>
      <c r="O3251" t="s">
        <v>3343</v>
      </c>
      <c r="P3251" t="s">
        <v>3343</v>
      </c>
      <c r="Q3251" t="s">
        <v>3346</v>
      </c>
    </row>
    <row r="3252" spans="1:17" x14ac:dyDescent="0.25">
      <c r="A3252" t="s">
        <v>9994</v>
      </c>
      <c r="B3252" t="s">
        <v>9995</v>
      </c>
      <c r="C3252" t="s">
        <v>10745</v>
      </c>
      <c r="D3252" t="s">
        <v>10746</v>
      </c>
      <c r="E3252">
        <v>1707072</v>
      </c>
      <c r="F3252" t="s">
        <v>11012</v>
      </c>
      <c r="G3252" t="s">
        <v>11013</v>
      </c>
      <c r="H3252" t="s">
        <v>5716</v>
      </c>
      <c r="I3252" t="s">
        <v>11014</v>
      </c>
      <c r="J3252" t="s">
        <v>11015</v>
      </c>
      <c r="K3252" t="s">
        <v>110</v>
      </c>
      <c r="L3252" t="s">
        <v>3343</v>
      </c>
      <c r="M3252" t="s">
        <v>4213</v>
      </c>
      <c r="N3252" t="s">
        <v>7265</v>
      </c>
      <c r="O3252" t="s">
        <v>3346</v>
      </c>
      <c r="P3252" t="s">
        <v>3343</v>
      </c>
      <c r="Q3252" t="s">
        <v>3346</v>
      </c>
    </row>
    <row r="3253" spans="1:17" x14ac:dyDescent="0.25">
      <c r="A3253" t="s">
        <v>9994</v>
      </c>
      <c r="B3253" t="s">
        <v>9995</v>
      </c>
      <c r="C3253" t="s">
        <v>10745</v>
      </c>
      <c r="D3253" t="s">
        <v>10746</v>
      </c>
      <c r="E3253">
        <v>1707073</v>
      </c>
      <c r="F3253" t="s">
        <v>10132</v>
      </c>
      <c r="G3253" t="s">
        <v>11016</v>
      </c>
      <c r="H3253" t="s">
        <v>10162</v>
      </c>
      <c r="I3253" t="s">
        <v>11017</v>
      </c>
      <c r="J3253" t="s">
        <v>11018</v>
      </c>
      <c r="K3253" t="s">
        <v>110</v>
      </c>
      <c r="L3253" t="s">
        <v>3343</v>
      </c>
      <c r="M3253" t="s">
        <v>4163</v>
      </c>
      <c r="N3253" t="s">
        <v>4497</v>
      </c>
      <c r="O3253" t="s">
        <v>3343</v>
      </c>
      <c r="P3253" t="s">
        <v>3343</v>
      </c>
      <c r="Q3253" t="s">
        <v>3346</v>
      </c>
    </row>
    <row r="3254" spans="1:17" x14ac:dyDescent="0.25">
      <c r="A3254" t="s">
        <v>9994</v>
      </c>
      <c r="B3254" t="s">
        <v>9995</v>
      </c>
      <c r="C3254" t="s">
        <v>10745</v>
      </c>
      <c r="D3254" t="s">
        <v>10746</v>
      </c>
      <c r="E3254">
        <v>1707074</v>
      </c>
      <c r="F3254" t="s">
        <v>11019</v>
      </c>
      <c r="G3254" t="s">
        <v>11020</v>
      </c>
      <c r="H3254" t="s">
        <v>8202</v>
      </c>
      <c r="I3254" t="s">
        <v>11021</v>
      </c>
      <c r="J3254" t="s">
        <v>11022</v>
      </c>
      <c r="K3254" t="s">
        <v>110</v>
      </c>
      <c r="L3254" t="s">
        <v>3343</v>
      </c>
      <c r="M3254" t="s">
        <v>4163</v>
      </c>
      <c r="N3254" t="s">
        <v>4497</v>
      </c>
      <c r="O3254" t="s">
        <v>3346</v>
      </c>
      <c r="P3254" t="s">
        <v>3343</v>
      </c>
      <c r="Q3254" t="s">
        <v>3346</v>
      </c>
    </row>
    <row r="3255" spans="1:17" x14ac:dyDescent="0.25">
      <c r="A3255" t="s">
        <v>9994</v>
      </c>
      <c r="B3255" t="s">
        <v>9995</v>
      </c>
      <c r="C3255" t="s">
        <v>10745</v>
      </c>
      <c r="D3255" t="s">
        <v>10746</v>
      </c>
      <c r="E3255">
        <v>1707074</v>
      </c>
      <c r="F3255" t="s">
        <v>11019</v>
      </c>
      <c r="G3255" t="s">
        <v>11020</v>
      </c>
      <c r="H3255" t="s">
        <v>8202</v>
      </c>
      <c r="I3255" t="s">
        <v>11023</v>
      </c>
      <c r="J3255" t="s">
        <v>10119</v>
      </c>
      <c r="K3255" t="s">
        <v>110</v>
      </c>
      <c r="L3255" t="s">
        <v>3346</v>
      </c>
      <c r="M3255" t="s">
        <v>4163</v>
      </c>
      <c r="N3255" t="s">
        <v>4497</v>
      </c>
      <c r="O3255" t="s">
        <v>3346</v>
      </c>
      <c r="P3255" t="s">
        <v>3343</v>
      </c>
      <c r="Q3255" t="s">
        <v>3346</v>
      </c>
    </row>
    <row r="3256" spans="1:17" x14ac:dyDescent="0.25">
      <c r="A3256" t="s">
        <v>9994</v>
      </c>
      <c r="B3256" t="s">
        <v>9995</v>
      </c>
      <c r="C3256" t="s">
        <v>10745</v>
      </c>
      <c r="D3256" t="s">
        <v>10746</v>
      </c>
      <c r="E3256">
        <v>1707074</v>
      </c>
      <c r="F3256" t="s">
        <v>11019</v>
      </c>
      <c r="G3256" t="s">
        <v>11020</v>
      </c>
      <c r="H3256" t="s">
        <v>8202</v>
      </c>
      <c r="I3256" t="s">
        <v>11024</v>
      </c>
      <c r="J3256" t="s">
        <v>285</v>
      </c>
      <c r="K3256" t="s">
        <v>110</v>
      </c>
      <c r="L3256" t="s">
        <v>3346</v>
      </c>
      <c r="M3256" t="s">
        <v>4163</v>
      </c>
      <c r="N3256" t="s">
        <v>4497</v>
      </c>
      <c r="O3256" t="s">
        <v>3346</v>
      </c>
      <c r="P3256" t="s">
        <v>3343</v>
      </c>
      <c r="Q3256" t="s">
        <v>3346</v>
      </c>
    </row>
    <row r="3257" spans="1:17" x14ac:dyDescent="0.25">
      <c r="A3257" t="s">
        <v>9994</v>
      </c>
      <c r="B3257" t="s">
        <v>9995</v>
      </c>
      <c r="C3257" t="s">
        <v>10745</v>
      </c>
      <c r="D3257" t="s">
        <v>10746</v>
      </c>
      <c r="E3257">
        <v>1707075</v>
      </c>
      <c r="F3257" t="s">
        <v>11025</v>
      </c>
      <c r="G3257" t="s">
        <v>11026</v>
      </c>
      <c r="H3257" t="s">
        <v>8077</v>
      </c>
      <c r="I3257" t="s">
        <v>11027</v>
      </c>
      <c r="J3257" t="s">
        <v>11028</v>
      </c>
      <c r="K3257" t="s">
        <v>110</v>
      </c>
      <c r="L3257" t="s">
        <v>3343</v>
      </c>
      <c r="M3257" t="s">
        <v>11029</v>
      </c>
      <c r="N3257" t="s">
        <v>11030</v>
      </c>
      <c r="O3257" t="s">
        <v>3343</v>
      </c>
      <c r="P3257" t="s">
        <v>3343</v>
      </c>
      <c r="Q3257" t="s">
        <v>3346</v>
      </c>
    </row>
    <row r="3258" spans="1:17" x14ac:dyDescent="0.25">
      <c r="A3258" t="s">
        <v>9994</v>
      </c>
      <c r="B3258" t="s">
        <v>9995</v>
      </c>
      <c r="C3258" t="s">
        <v>10745</v>
      </c>
      <c r="D3258" t="s">
        <v>10746</v>
      </c>
      <c r="E3258">
        <v>1707076</v>
      </c>
      <c r="F3258" t="s">
        <v>11031</v>
      </c>
      <c r="G3258" t="s">
        <v>11032</v>
      </c>
      <c r="H3258" t="s">
        <v>10418</v>
      </c>
      <c r="I3258" t="s">
        <v>11033</v>
      </c>
      <c r="J3258" t="s">
        <v>11034</v>
      </c>
      <c r="K3258" t="s">
        <v>110</v>
      </c>
      <c r="L3258" t="s">
        <v>3343</v>
      </c>
      <c r="M3258" t="s">
        <v>11029</v>
      </c>
      <c r="N3258" t="s">
        <v>11030</v>
      </c>
      <c r="O3258" t="s">
        <v>3346</v>
      </c>
      <c r="P3258" t="s">
        <v>3343</v>
      </c>
      <c r="Q3258" t="s">
        <v>3346</v>
      </c>
    </row>
    <row r="3259" spans="1:17" x14ac:dyDescent="0.25">
      <c r="A3259" t="s">
        <v>9994</v>
      </c>
      <c r="B3259" t="s">
        <v>9995</v>
      </c>
      <c r="C3259" t="s">
        <v>10745</v>
      </c>
      <c r="D3259" t="s">
        <v>10746</v>
      </c>
      <c r="E3259">
        <v>1707077</v>
      </c>
      <c r="F3259" t="s">
        <v>11035</v>
      </c>
      <c r="G3259" t="s">
        <v>11036</v>
      </c>
      <c r="H3259" t="s">
        <v>4284</v>
      </c>
      <c r="I3259" t="s">
        <v>11037</v>
      </c>
      <c r="J3259" t="s">
        <v>11038</v>
      </c>
      <c r="K3259" t="s">
        <v>2009</v>
      </c>
      <c r="L3259" t="s">
        <v>3343</v>
      </c>
      <c r="M3259" t="s">
        <v>4328</v>
      </c>
      <c r="N3259" t="s">
        <v>9711</v>
      </c>
      <c r="O3259" t="s">
        <v>3343</v>
      </c>
      <c r="P3259" t="s">
        <v>3343</v>
      </c>
      <c r="Q3259" t="s">
        <v>3346</v>
      </c>
    </row>
    <row r="3260" spans="1:17" x14ac:dyDescent="0.25">
      <c r="A3260" t="s">
        <v>9994</v>
      </c>
      <c r="B3260" t="s">
        <v>9995</v>
      </c>
      <c r="C3260" t="s">
        <v>10745</v>
      </c>
      <c r="D3260" t="s">
        <v>10746</v>
      </c>
      <c r="E3260">
        <v>1707078</v>
      </c>
      <c r="F3260" t="s">
        <v>11039</v>
      </c>
      <c r="G3260" t="s">
        <v>11040</v>
      </c>
      <c r="H3260" t="s">
        <v>5669</v>
      </c>
      <c r="I3260" t="s">
        <v>11041</v>
      </c>
      <c r="J3260" t="s">
        <v>11042</v>
      </c>
      <c r="K3260" t="s">
        <v>110</v>
      </c>
      <c r="L3260" t="s">
        <v>3343</v>
      </c>
      <c r="M3260" t="s">
        <v>4328</v>
      </c>
      <c r="N3260" t="s">
        <v>9711</v>
      </c>
      <c r="O3260" t="s">
        <v>3343</v>
      </c>
      <c r="P3260" t="s">
        <v>3343</v>
      </c>
      <c r="Q3260" t="s">
        <v>3346</v>
      </c>
    </row>
    <row r="3261" spans="1:17" x14ac:dyDescent="0.25">
      <c r="A3261" t="s">
        <v>9994</v>
      </c>
      <c r="B3261" t="s">
        <v>9995</v>
      </c>
      <c r="C3261" t="s">
        <v>10745</v>
      </c>
      <c r="D3261" t="s">
        <v>10746</v>
      </c>
      <c r="E3261">
        <v>1707078</v>
      </c>
      <c r="F3261" t="s">
        <v>11039</v>
      </c>
      <c r="G3261" t="s">
        <v>11040</v>
      </c>
      <c r="H3261" t="s">
        <v>5669</v>
      </c>
      <c r="I3261" t="s">
        <v>11043</v>
      </c>
      <c r="J3261" t="s">
        <v>11044</v>
      </c>
      <c r="K3261" t="s">
        <v>110</v>
      </c>
      <c r="L3261" t="s">
        <v>3346</v>
      </c>
      <c r="M3261" t="s">
        <v>4328</v>
      </c>
      <c r="N3261" t="s">
        <v>9711</v>
      </c>
      <c r="O3261" t="s">
        <v>3343</v>
      </c>
      <c r="P3261" t="s">
        <v>3343</v>
      </c>
      <c r="Q3261" t="s">
        <v>3346</v>
      </c>
    </row>
    <row r="3262" spans="1:17" x14ac:dyDescent="0.25">
      <c r="A3262" t="s">
        <v>9994</v>
      </c>
      <c r="B3262" t="s">
        <v>9995</v>
      </c>
      <c r="C3262" t="s">
        <v>10745</v>
      </c>
      <c r="D3262" t="s">
        <v>10746</v>
      </c>
      <c r="E3262">
        <v>1707079</v>
      </c>
      <c r="F3262" t="s">
        <v>11045</v>
      </c>
      <c r="G3262" t="s">
        <v>11046</v>
      </c>
      <c r="H3262" t="s">
        <v>9138</v>
      </c>
      <c r="I3262" t="s">
        <v>11047</v>
      </c>
      <c r="J3262" t="s">
        <v>11045</v>
      </c>
      <c r="K3262" t="s">
        <v>110</v>
      </c>
      <c r="L3262" t="s">
        <v>3343</v>
      </c>
      <c r="M3262" t="s">
        <v>4328</v>
      </c>
      <c r="N3262" t="s">
        <v>9711</v>
      </c>
      <c r="O3262" t="s">
        <v>3343</v>
      </c>
      <c r="P3262" t="s">
        <v>3343</v>
      </c>
      <c r="Q3262" t="s">
        <v>3346</v>
      </c>
    </row>
    <row r="3263" spans="1:17" x14ac:dyDescent="0.25">
      <c r="A3263" t="s">
        <v>9994</v>
      </c>
      <c r="B3263" t="s">
        <v>9995</v>
      </c>
      <c r="C3263" t="s">
        <v>10745</v>
      </c>
      <c r="D3263" t="s">
        <v>10746</v>
      </c>
      <c r="E3263">
        <v>1707080</v>
      </c>
      <c r="F3263" t="s">
        <v>4935</v>
      </c>
      <c r="G3263" t="s">
        <v>4936</v>
      </c>
      <c r="H3263" t="s">
        <v>3691</v>
      </c>
      <c r="I3263" t="s">
        <v>11048</v>
      </c>
      <c r="J3263" t="s">
        <v>4938</v>
      </c>
      <c r="K3263" t="s">
        <v>110</v>
      </c>
      <c r="L3263" t="s">
        <v>3343</v>
      </c>
      <c r="M3263" t="s">
        <v>4213</v>
      </c>
      <c r="N3263" t="s">
        <v>10093</v>
      </c>
      <c r="O3263" t="s">
        <v>3346</v>
      </c>
      <c r="P3263" t="s">
        <v>3346</v>
      </c>
      <c r="Q3263" t="s">
        <v>3346</v>
      </c>
    </row>
    <row r="3264" spans="1:17" x14ac:dyDescent="0.25">
      <c r="A3264" t="s">
        <v>9994</v>
      </c>
      <c r="B3264" t="s">
        <v>9995</v>
      </c>
      <c r="C3264" t="s">
        <v>10745</v>
      </c>
      <c r="D3264" t="s">
        <v>10746</v>
      </c>
      <c r="E3264">
        <v>1707081</v>
      </c>
      <c r="F3264" t="s">
        <v>4916</v>
      </c>
      <c r="G3264" t="s">
        <v>6425</v>
      </c>
      <c r="H3264" t="s">
        <v>3691</v>
      </c>
      <c r="I3264" t="s">
        <v>11049</v>
      </c>
      <c r="J3264" t="s">
        <v>11050</v>
      </c>
      <c r="K3264" t="s">
        <v>110</v>
      </c>
      <c r="L3264" t="s">
        <v>3343</v>
      </c>
      <c r="M3264" t="s">
        <v>4213</v>
      </c>
      <c r="N3264" t="s">
        <v>10093</v>
      </c>
      <c r="O3264" t="s">
        <v>3346</v>
      </c>
      <c r="P3264" t="s">
        <v>3346</v>
      </c>
      <c r="Q3264" t="s">
        <v>3346</v>
      </c>
    </row>
    <row r="3265" spans="1:17" x14ac:dyDescent="0.25">
      <c r="A3265" t="s">
        <v>9994</v>
      </c>
      <c r="B3265" t="s">
        <v>9995</v>
      </c>
      <c r="C3265" t="s">
        <v>10745</v>
      </c>
      <c r="D3265" t="s">
        <v>10746</v>
      </c>
      <c r="E3265">
        <v>1707082</v>
      </c>
      <c r="F3265" t="s">
        <v>937</v>
      </c>
      <c r="G3265" t="s">
        <v>11051</v>
      </c>
      <c r="H3265" t="s">
        <v>3691</v>
      </c>
      <c r="I3265" t="s">
        <v>11052</v>
      </c>
      <c r="J3265" t="s">
        <v>11053</v>
      </c>
      <c r="K3265" t="s">
        <v>110</v>
      </c>
      <c r="L3265" t="s">
        <v>3343</v>
      </c>
      <c r="M3265" t="s">
        <v>4213</v>
      </c>
      <c r="N3265" t="s">
        <v>10093</v>
      </c>
      <c r="O3265" t="s">
        <v>3346</v>
      </c>
      <c r="P3265" t="s">
        <v>3346</v>
      </c>
      <c r="Q3265" t="s">
        <v>3346</v>
      </c>
    </row>
    <row r="3266" spans="1:17" x14ac:dyDescent="0.25">
      <c r="A3266" t="s">
        <v>9994</v>
      </c>
      <c r="B3266" t="s">
        <v>9995</v>
      </c>
      <c r="C3266" t="s">
        <v>10745</v>
      </c>
      <c r="D3266" t="s">
        <v>10746</v>
      </c>
      <c r="E3266">
        <v>1707083</v>
      </c>
      <c r="F3266" t="s">
        <v>11054</v>
      </c>
      <c r="G3266" t="s">
        <v>11055</v>
      </c>
      <c r="H3266" t="s">
        <v>4720</v>
      </c>
      <c r="I3266" t="s">
        <v>11056</v>
      </c>
      <c r="J3266" t="s">
        <v>11057</v>
      </c>
      <c r="K3266" t="s">
        <v>110</v>
      </c>
      <c r="L3266" t="s">
        <v>3343</v>
      </c>
      <c r="M3266" t="s">
        <v>4213</v>
      </c>
      <c r="N3266" t="s">
        <v>10093</v>
      </c>
      <c r="O3266" t="s">
        <v>3346</v>
      </c>
      <c r="P3266" t="s">
        <v>3346</v>
      </c>
      <c r="Q3266" t="s">
        <v>3346</v>
      </c>
    </row>
    <row r="3267" spans="1:17" x14ac:dyDescent="0.25">
      <c r="A3267" t="s">
        <v>9994</v>
      </c>
      <c r="B3267" t="s">
        <v>9995</v>
      </c>
      <c r="C3267" t="s">
        <v>10745</v>
      </c>
      <c r="D3267" t="s">
        <v>10746</v>
      </c>
      <c r="E3267">
        <v>1707084</v>
      </c>
      <c r="F3267" t="s">
        <v>11058</v>
      </c>
      <c r="G3267" t="s">
        <v>11059</v>
      </c>
      <c r="H3267" t="s">
        <v>10034</v>
      </c>
      <c r="I3267" t="s">
        <v>11060</v>
      </c>
      <c r="J3267" t="s">
        <v>11061</v>
      </c>
      <c r="K3267" t="s">
        <v>110</v>
      </c>
      <c r="L3267" t="s">
        <v>3343</v>
      </c>
      <c r="M3267" t="s">
        <v>4108</v>
      </c>
      <c r="N3267" t="s">
        <v>7712</v>
      </c>
      <c r="O3267" t="s">
        <v>3346</v>
      </c>
      <c r="P3267" t="s">
        <v>3346</v>
      </c>
      <c r="Q3267" t="s">
        <v>3346</v>
      </c>
    </row>
    <row r="3268" spans="1:17" x14ac:dyDescent="0.25">
      <c r="A3268" t="s">
        <v>9994</v>
      </c>
      <c r="B3268" t="s">
        <v>9995</v>
      </c>
      <c r="C3268" t="s">
        <v>1709</v>
      </c>
      <c r="D3268" t="s">
        <v>11062</v>
      </c>
      <c r="E3268">
        <v>1708001</v>
      </c>
      <c r="F3268" t="s">
        <v>11063</v>
      </c>
      <c r="G3268" t="s">
        <v>11064</v>
      </c>
      <c r="H3268" t="s">
        <v>11065</v>
      </c>
      <c r="I3268" t="s">
        <v>11066</v>
      </c>
      <c r="J3268" t="s">
        <v>11067</v>
      </c>
      <c r="K3268" t="s">
        <v>110</v>
      </c>
      <c r="L3268" t="s">
        <v>3343</v>
      </c>
      <c r="M3268" t="s">
        <v>4163</v>
      </c>
      <c r="N3268" t="s">
        <v>10814</v>
      </c>
      <c r="O3268" t="s">
        <v>3343</v>
      </c>
      <c r="P3268" t="s">
        <v>3343</v>
      </c>
      <c r="Q3268" t="s">
        <v>3346</v>
      </c>
    </row>
    <row r="3269" spans="1:17" x14ac:dyDescent="0.25">
      <c r="A3269" t="s">
        <v>9994</v>
      </c>
      <c r="B3269" t="s">
        <v>9995</v>
      </c>
      <c r="C3269" t="s">
        <v>1709</v>
      </c>
      <c r="D3269" t="s">
        <v>11062</v>
      </c>
      <c r="E3269">
        <v>1708002</v>
      </c>
      <c r="F3269" t="s">
        <v>11068</v>
      </c>
      <c r="G3269" t="s">
        <v>11064</v>
      </c>
      <c r="H3269" t="s">
        <v>11065</v>
      </c>
      <c r="I3269" t="s">
        <v>11069</v>
      </c>
      <c r="J3269" t="s">
        <v>11070</v>
      </c>
      <c r="K3269" t="s">
        <v>110</v>
      </c>
      <c r="L3269" t="s">
        <v>3343</v>
      </c>
      <c r="M3269" t="s">
        <v>4163</v>
      </c>
      <c r="N3269" t="s">
        <v>10814</v>
      </c>
      <c r="O3269" t="s">
        <v>3343</v>
      </c>
      <c r="P3269" t="s">
        <v>3343</v>
      </c>
      <c r="Q3269" t="s">
        <v>3346</v>
      </c>
    </row>
    <row r="3270" spans="1:17" x14ac:dyDescent="0.25">
      <c r="A3270" t="s">
        <v>9994</v>
      </c>
      <c r="B3270" t="s">
        <v>9995</v>
      </c>
      <c r="C3270" t="s">
        <v>1709</v>
      </c>
      <c r="D3270" t="s">
        <v>11062</v>
      </c>
      <c r="E3270">
        <v>1708003</v>
      </c>
      <c r="F3270" t="s">
        <v>11071</v>
      </c>
      <c r="G3270" t="s">
        <v>11064</v>
      </c>
      <c r="H3270" t="s">
        <v>11065</v>
      </c>
      <c r="I3270" t="s">
        <v>11072</v>
      </c>
      <c r="J3270" t="s">
        <v>11071</v>
      </c>
      <c r="K3270" t="s">
        <v>110</v>
      </c>
      <c r="L3270" t="s">
        <v>3343</v>
      </c>
      <c r="M3270" t="s">
        <v>4163</v>
      </c>
      <c r="N3270" t="s">
        <v>10814</v>
      </c>
      <c r="O3270" t="s">
        <v>3343</v>
      </c>
      <c r="P3270" t="s">
        <v>3343</v>
      </c>
      <c r="Q3270" t="s">
        <v>3346</v>
      </c>
    </row>
    <row r="3271" spans="1:17" x14ac:dyDescent="0.25">
      <c r="A3271" t="s">
        <v>9994</v>
      </c>
      <c r="B3271" t="s">
        <v>9995</v>
      </c>
      <c r="C3271" t="s">
        <v>1709</v>
      </c>
      <c r="D3271" t="s">
        <v>11062</v>
      </c>
      <c r="E3271">
        <v>1708004</v>
      </c>
      <c r="F3271" t="s">
        <v>11073</v>
      </c>
      <c r="G3271" t="s">
        <v>11064</v>
      </c>
      <c r="H3271" t="s">
        <v>11065</v>
      </c>
      <c r="I3271" t="s">
        <v>11074</v>
      </c>
      <c r="J3271" t="s">
        <v>11075</v>
      </c>
      <c r="K3271" t="s">
        <v>110</v>
      </c>
      <c r="L3271" t="s">
        <v>3343</v>
      </c>
      <c r="M3271" t="s">
        <v>4163</v>
      </c>
      <c r="N3271" t="s">
        <v>10814</v>
      </c>
      <c r="O3271" t="s">
        <v>3343</v>
      </c>
      <c r="P3271" t="s">
        <v>3343</v>
      </c>
      <c r="Q3271" t="s">
        <v>3346</v>
      </c>
    </row>
    <row r="3272" spans="1:17" x14ac:dyDescent="0.25">
      <c r="A3272" t="s">
        <v>9994</v>
      </c>
      <c r="B3272" t="s">
        <v>9995</v>
      </c>
      <c r="C3272" t="s">
        <v>1709</v>
      </c>
      <c r="D3272" t="s">
        <v>11062</v>
      </c>
      <c r="E3272">
        <v>1708005</v>
      </c>
      <c r="F3272" t="s">
        <v>11076</v>
      </c>
      <c r="G3272" t="s">
        <v>11064</v>
      </c>
      <c r="H3272" t="s">
        <v>11065</v>
      </c>
      <c r="I3272" t="s">
        <v>11077</v>
      </c>
      <c r="J3272" t="s">
        <v>11078</v>
      </c>
      <c r="K3272" t="s">
        <v>110</v>
      </c>
      <c r="L3272" t="s">
        <v>3343</v>
      </c>
      <c r="M3272" t="s">
        <v>4163</v>
      </c>
      <c r="N3272" t="s">
        <v>10814</v>
      </c>
      <c r="O3272" t="s">
        <v>3343</v>
      </c>
      <c r="P3272" t="s">
        <v>3343</v>
      </c>
      <c r="Q3272" t="s">
        <v>3346</v>
      </c>
    </row>
    <row r="3273" spans="1:17" x14ac:dyDescent="0.25">
      <c r="A3273" t="s">
        <v>9994</v>
      </c>
      <c r="B3273" t="s">
        <v>9995</v>
      </c>
      <c r="C3273" t="s">
        <v>1709</v>
      </c>
      <c r="D3273" t="s">
        <v>11062</v>
      </c>
      <c r="E3273">
        <v>1708006</v>
      </c>
      <c r="F3273" t="s">
        <v>11079</v>
      </c>
      <c r="G3273" t="s">
        <v>11064</v>
      </c>
      <c r="H3273" t="s">
        <v>11065</v>
      </c>
      <c r="I3273" t="s">
        <v>11080</v>
      </c>
      <c r="J3273" t="s">
        <v>11081</v>
      </c>
      <c r="K3273" t="s">
        <v>110</v>
      </c>
      <c r="L3273" t="s">
        <v>3343</v>
      </c>
      <c r="M3273" t="s">
        <v>4163</v>
      </c>
      <c r="N3273" t="s">
        <v>10814</v>
      </c>
      <c r="O3273" t="s">
        <v>3343</v>
      </c>
      <c r="P3273" t="s">
        <v>3343</v>
      </c>
      <c r="Q3273" t="s">
        <v>3346</v>
      </c>
    </row>
    <row r="3274" spans="1:17" x14ac:dyDescent="0.25">
      <c r="A3274" t="s">
        <v>9994</v>
      </c>
      <c r="B3274" t="s">
        <v>9995</v>
      </c>
      <c r="C3274" t="s">
        <v>1709</v>
      </c>
      <c r="D3274" t="s">
        <v>11062</v>
      </c>
      <c r="E3274">
        <v>1708007</v>
      </c>
      <c r="F3274" t="s">
        <v>11082</v>
      </c>
      <c r="G3274" t="s">
        <v>11064</v>
      </c>
      <c r="H3274" t="s">
        <v>11065</v>
      </c>
      <c r="I3274" t="s">
        <v>11083</v>
      </c>
      <c r="J3274" t="s">
        <v>11084</v>
      </c>
      <c r="K3274" t="s">
        <v>110</v>
      </c>
      <c r="L3274" t="s">
        <v>3343</v>
      </c>
      <c r="M3274" t="s">
        <v>4163</v>
      </c>
      <c r="N3274" t="s">
        <v>10814</v>
      </c>
      <c r="O3274" t="s">
        <v>3343</v>
      </c>
      <c r="P3274" t="s">
        <v>3343</v>
      </c>
      <c r="Q3274" t="s">
        <v>3346</v>
      </c>
    </row>
    <row r="3275" spans="1:17" x14ac:dyDescent="0.25">
      <c r="A3275" t="s">
        <v>9994</v>
      </c>
      <c r="B3275" t="s">
        <v>9995</v>
      </c>
      <c r="C3275" t="s">
        <v>1709</v>
      </c>
      <c r="D3275" t="s">
        <v>11062</v>
      </c>
      <c r="E3275">
        <v>1708008</v>
      </c>
      <c r="F3275" t="s">
        <v>11085</v>
      </c>
      <c r="G3275" t="s">
        <v>11086</v>
      </c>
      <c r="H3275" t="s">
        <v>9372</v>
      </c>
      <c r="I3275" t="s">
        <v>11087</v>
      </c>
      <c r="J3275" t="s">
        <v>11085</v>
      </c>
      <c r="K3275" t="s">
        <v>110</v>
      </c>
      <c r="L3275" t="s">
        <v>3343</v>
      </c>
      <c r="M3275" t="s">
        <v>4163</v>
      </c>
      <c r="N3275" t="s">
        <v>4559</v>
      </c>
      <c r="O3275" t="s">
        <v>3346</v>
      </c>
      <c r="P3275" t="s">
        <v>3343</v>
      </c>
      <c r="Q3275" t="s">
        <v>3346</v>
      </c>
    </row>
    <row r="3276" spans="1:17" x14ac:dyDescent="0.25">
      <c r="A3276" t="s">
        <v>9994</v>
      </c>
      <c r="B3276" t="s">
        <v>9995</v>
      </c>
      <c r="C3276" t="s">
        <v>1709</v>
      </c>
      <c r="D3276" t="s">
        <v>11062</v>
      </c>
      <c r="E3276">
        <v>1708009</v>
      </c>
      <c r="F3276" t="s">
        <v>11088</v>
      </c>
      <c r="G3276" t="s">
        <v>11089</v>
      </c>
      <c r="H3276" t="s">
        <v>9372</v>
      </c>
      <c r="I3276" t="s">
        <v>11090</v>
      </c>
      <c r="J3276" t="s">
        <v>11088</v>
      </c>
      <c r="K3276" t="s">
        <v>110</v>
      </c>
      <c r="L3276" t="s">
        <v>3343</v>
      </c>
      <c r="M3276" t="s">
        <v>4163</v>
      </c>
      <c r="N3276" t="s">
        <v>4559</v>
      </c>
      <c r="O3276" t="s">
        <v>3346</v>
      </c>
      <c r="P3276" t="s">
        <v>3343</v>
      </c>
      <c r="Q3276" t="s">
        <v>3346</v>
      </c>
    </row>
    <row r="3277" spans="1:17" x14ac:dyDescent="0.25">
      <c r="A3277" t="s">
        <v>9994</v>
      </c>
      <c r="B3277" t="s">
        <v>9995</v>
      </c>
      <c r="C3277" t="s">
        <v>1709</v>
      </c>
      <c r="D3277" t="s">
        <v>11062</v>
      </c>
      <c r="E3277">
        <v>1708010</v>
      </c>
      <c r="F3277" t="s">
        <v>11091</v>
      </c>
      <c r="G3277" t="s">
        <v>11092</v>
      </c>
      <c r="H3277" t="s">
        <v>9372</v>
      </c>
      <c r="I3277" t="s">
        <v>11093</v>
      </c>
      <c r="J3277" t="s">
        <v>11091</v>
      </c>
      <c r="K3277" t="s">
        <v>110</v>
      </c>
      <c r="L3277" t="s">
        <v>3343</v>
      </c>
      <c r="M3277" t="s">
        <v>4163</v>
      </c>
      <c r="N3277" t="s">
        <v>4559</v>
      </c>
      <c r="O3277" t="s">
        <v>3346</v>
      </c>
      <c r="P3277" t="s">
        <v>3343</v>
      </c>
      <c r="Q3277" t="s">
        <v>3346</v>
      </c>
    </row>
    <row r="3278" spans="1:17" x14ac:dyDescent="0.25">
      <c r="A3278" t="s">
        <v>9994</v>
      </c>
      <c r="B3278" t="s">
        <v>9995</v>
      </c>
      <c r="C3278" t="s">
        <v>1709</v>
      </c>
      <c r="D3278" t="s">
        <v>11062</v>
      </c>
      <c r="E3278">
        <v>1708011</v>
      </c>
      <c r="F3278" t="s">
        <v>11094</v>
      </c>
      <c r="H3278" t="s">
        <v>9372</v>
      </c>
      <c r="I3278" t="s">
        <v>11095</v>
      </c>
      <c r="J3278" t="s">
        <v>11094</v>
      </c>
      <c r="K3278" t="s">
        <v>110</v>
      </c>
      <c r="L3278" t="s">
        <v>3343</v>
      </c>
      <c r="M3278" t="s">
        <v>4163</v>
      </c>
      <c r="N3278" t="s">
        <v>4559</v>
      </c>
      <c r="O3278" t="s">
        <v>3346</v>
      </c>
      <c r="P3278" t="s">
        <v>3343</v>
      </c>
      <c r="Q3278" t="s">
        <v>3346</v>
      </c>
    </row>
    <row r="3279" spans="1:17" x14ac:dyDescent="0.25">
      <c r="A3279" t="s">
        <v>9994</v>
      </c>
      <c r="B3279" t="s">
        <v>9995</v>
      </c>
      <c r="C3279" t="s">
        <v>1709</v>
      </c>
      <c r="D3279" t="s">
        <v>11062</v>
      </c>
      <c r="E3279">
        <v>1708012</v>
      </c>
      <c r="F3279" t="s">
        <v>11096</v>
      </c>
      <c r="H3279" t="s">
        <v>9372</v>
      </c>
      <c r="I3279" t="s">
        <v>11097</v>
      </c>
      <c r="J3279" t="s">
        <v>11096</v>
      </c>
      <c r="K3279" t="s">
        <v>110</v>
      </c>
      <c r="L3279" t="s">
        <v>3343</v>
      </c>
      <c r="M3279" t="s">
        <v>4163</v>
      </c>
      <c r="N3279" t="s">
        <v>4559</v>
      </c>
      <c r="O3279" t="s">
        <v>3346</v>
      </c>
      <c r="P3279" t="s">
        <v>3343</v>
      </c>
      <c r="Q3279" t="s">
        <v>3346</v>
      </c>
    </row>
    <row r="3280" spans="1:17" x14ac:dyDescent="0.25">
      <c r="A3280" t="s">
        <v>9994</v>
      </c>
      <c r="B3280" t="s">
        <v>9995</v>
      </c>
      <c r="C3280" t="s">
        <v>1709</v>
      </c>
      <c r="D3280" t="s">
        <v>11062</v>
      </c>
      <c r="E3280">
        <v>1708013</v>
      </c>
      <c r="F3280" t="s">
        <v>11098</v>
      </c>
      <c r="H3280" t="s">
        <v>9372</v>
      </c>
      <c r="I3280" t="s">
        <v>11099</v>
      </c>
      <c r="J3280" t="s">
        <v>11098</v>
      </c>
      <c r="K3280" t="s">
        <v>110</v>
      </c>
      <c r="L3280" t="s">
        <v>3343</v>
      </c>
      <c r="M3280" t="s">
        <v>4163</v>
      </c>
      <c r="N3280" t="s">
        <v>4559</v>
      </c>
      <c r="O3280" t="s">
        <v>3346</v>
      </c>
      <c r="P3280" t="s">
        <v>3343</v>
      </c>
      <c r="Q3280" t="s">
        <v>3346</v>
      </c>
    </row>
    <row r="3281" spans="1:17" x14ac:dyDescent="0.25">
      <c r="A3281" t="s">
        <v>9994</v>
      </c>
      <c r="B3281" t="s">
        <v>9995</v>
      </c>
      <c r="C3281" t="s">
        <v>1709</v>
      </c>
      <c r="D3281" t="s">
        <v>11062</v>
      </c>
      <c r="E3281">
        <v>1708014</v>
      </c>
      <c r="F3281" t="s">
        <v>11100</v>
      </c>
      <c r="H3281" t="s">
        <v>9372</v>
      </c>
      <c r="I3281" t="s">
        <v>11101</v>
      </c>
      <c r="J3281" t="s">
        <v>11100</v>
      </c>
      <c r="K3281" t="s">
        <v>110</v>
      </c>
      <c r="L3281" t="s">
        <v>3343</v>
      </c>
      <c r="M3281" t="s">
        <v>4163</v>
      </c>
      <c r="N3281" t="s">
        <v>4559</v>
      </c>
      <c r="O3281" t="s">
        <v>3346</v>
      </c>
      <c r="P3281" t="s">
        <v>3343</v>
      </c>
      <c r="Q3281" t="s">
        <v>3346</v>
      </c>
    </row>
    <row r="3282" spans="1:17" x14ac:dyDescent="0.25">
      <c r="A3282" t="s">
        <v>9994</v>
      </c>
      <c r="B3282" t="s">
        <v>9995</v>
      </c>
      <c r="C3282" t="s">
        <v>1709</v>
      </c>
      <c r="D3282" t="s">
        <v>11062</v>
      </c>
      <c r="E3282">
        <v>1708015</v>
      </c>
      <c r="F3282" t="s">
        <v>375</v>
      </c>
      <c r="G3282" t="s">
        <v>153</v>
      </c>
      <c r="H3282" t="s">
        <v>3350</v>
      </c>
      <c r="I3282" t="s">
        <v>11102</v>
      </c>
      <c r="J3282" t="s">
        <v>154</v>
      </c>
      <c r="K3282" t="s">
        <v>110</v>
      </c>
      <c r="L3282" t="s">
        <v>3343</v>
      </c>
      <c r="M3282" t="s">
        <v>4163</v>
      </c>
      <c r="N3282" t="s">
        <v>4559</v>
      </c>
      <c r="O3282" t="s">
        <v>3343</v>
      </c>
      <c r="P3282" t="s">
        <v>3343</v>
      </c>
      <c r="Q3282" t="s">
        <v>3346</v>
      </c>
    </row>
    <row r="3283" spans="1:17" x14ac:dyDescent="0.25">
      <c r="A3283" t="s">
        <v>9994</v>
      </c>
      <c r="B3283" t="s">
        <v>9995</v>
      </c>
      <c r="C3283" t="s">
        <v>1709</v>
      </c>
      <c r="D3283" t="s">
        <v>11062</v>
      </c>
      <c r="E3283">
        <v>1708015</v>
      </c>
      <c r="F3283" t="s">
        <v>375</v>
      </c>
      <c r="G3283" t="s">
        <v>153</v>
      </c>
      <c r="H3283" t="s">
        <v>3350</v>
      </c>
      <c r="I3283" t="s">
        <v>11103</v>
      </c>
      <c r="J3283" t="s">
        <v>11104</v>
      </c>
      <c r="K3283" t="s">
        <v>110</v>
      </c>
      <c r="L3283" t="s">
        <v>3346</v>
      </c>
      <c r="M3283" t="s">
        <v>4163</v>
      </c>
      <c r="N3283" t="s">
        <v>4559</v>
      </c>
      <c r="O3283" t="s">
        <v>3343</v>
      </c>
      <c r="P3283" t="s">
        <v>3343</v>
      </c>
      <c r="Q3283" t="s">
        <v>3346</v>
      </c>
    </row>
    <row r="3284" spans="1:17" x14ac:dyDescent="0.25">
      <c r="A3284" t="s">
        <v>9994</v>
      </c>
      <c r="B3284" t="s">
        <v>9995</v>
      </c>
      <c r="C3284" t="s">
        <v>1709</v>
      </c>
      <c r="D3284" t="s">
        <v>11062</v>
      </c>
      <c r="E3284">
        <v>1708015</v>
      </c>
      <c r="F3284" t="s">
        <v>375</v>
      </c>
      <c r="G3284" t="s">
        <v>153</v>
      </c>
      <c r="H3284" t="s">
        <v>3350</v>
      </c>
      <c r="I3284" t="s">
        <v>11105</v>
      </c>
      <c r="J3284" t="s">
        <v>1715</v>
      </c>
      <c r="K3284" t="s">
        <v>110</v>
      </c>
      <c r="L3284" t="s">
        <v>3346</v>
      </c>
      <c r="M3284" t="s">
        <v>4163</v>
      </c>
      <c r="N3284" t="s">
        <v>4559</v>
      </c>
      <c r="O3284" t="s">
        <v>3343</v>
      </c>
      <c r="P3284" t="s">
        <v>3343</v>
      </c>
      <c r="Q3284" t="s">
        <v>3346</v>
      </c>
    </row>
    <row r="3285" spans="1:17" x14ac:dyDescent="0.25">
      <c r="A3285" t="s">
        <v>9994</v>
      </c>
      <c r="B3285" t="s">
        <v>9995</v>
      </c>
      <c r="C3285" t="s">
        <v>1709</v>
      </c>
      <c r="D3285" t="s">
        <v>11062</v>
      </c>
      <c r="E3285">
        <v>1708015</v>
      </c>
      <c r="F3285" t="s">
        <v>375</v>
      </c>
      <c r="G3285" t="s">
        <v>153</v>
      </c>
      <c r="H3285" t="s">
        <v>3350</v>
      </c>
      <c r="I3285" t="s">
        <v>11106</v>
      </c>
      <c r="J3285" t="s">
        <v>11107</v>
      </c>
      <c r="K3285" t="s">
        <v>110</v>
      </c>
      <c r="L3285" t="s">
        <v>3346</v>
      </c>
      <c r="M3285" t="s">
        <v>4163</v>
      </c>
      <c r="N3285" t="s">
        <v>4559</v>
      </c>
      <c r="O3285" t="s">
        <v>3343</v>
      </c>
      <c r="P3285" t="s">
        <v>3343</v>
      </c>
      <c r="Q3285" t="s">
        <v>3346</v>
      </c>
    </row>
    <row r="3286" spans="1:17" x14ac:dyDescent="0.25">
      <c r="A3286" t="s">
        <v>9994</v>
      </c>
      <c r="B3286" t="s">
        <v>9995</v>
      </c>
      <c r="C3286" t="s">
        <v>1709</v>
      </c>
      <c r="D3286" t="s">
        <v>11062</v>
      </c>
      <c r="E3286">
        <v>1708015</v>
      </c>
      <c r="F3286" t="s">
        <v>375</v>
      </c>
      <c r="G3286" t="s">
        <v>153</v>
      </c>
      <c r="H3286" t="s">
        <v>3350</v>
      </c>
      <c r="I3286" t="s">
        <v>11108</v>
      </c>
      <c r="J3286" t="s">
        <v>11109</v>
      </c>
      <c r="K3286" t="s">
        <v>110</v>
      </c>
      <c r="L3286" t="s">
        <v>3346</v>
      </c>
      <c r="M3286" t="s">
        <v>4163</v>
      </c>
      <c r="N3286" t="s">
        <v>4559</v>
      </c>
      <c r="O3286" t="s">
        <v>3343</v>
      </c>
      <c r="P3286" t="s">
        <v>3343</v>
      </c>
      <c r="Q3286" t="s">
        <v>3346</v>
      </c>
    </row>
    <row r="3287" spans="1:17" x14ac:dyDescent="0.25">
      <c r="A3287" t="s">
        <v>9994</v>
      </c>
      <c r="B3287" t="s">
        <v>9995</v>
      </c>
      <c r="C3287" t="s">
        <v>1709</v>
      </c>
      <c r="D3287" t="s">
        <v>11062</v>
      </c>
      <c r="E3287">
        <v>1708015</v>
      </c>
      <c r="F3287" t="s">
        <v>375</v>
      </c>
      <c r="G3287" t="s">
        <v>153</v>
      </c>
      <c r="H3287" t="s">
        <v>3350</v>
      </c>
      <c r="I3287" t="s">
        <v>11110</v>
      </c>
      <c r="J3287" t="s">
        <v>11111</v>
      </c>
      <c r="K3287" t="s">
        <v>110</v>
      </c>
      <c r="L3287" t="s">
        <v>3346</v>
      </c>
      <c r="M3287" t="s">
        <v>4163</v>
      </c>
      <c r="N3287" t="s">
        <v>4559</v>
      </c>
      <c r="O3287" t="s">
        <v>3343</v>
      </c>
      <c r="P3287" t="s">
        <v>3343</v>
      </c>
      <c r="Q3287" t="s">
        <v>3346</v>
      </c>
    </row>
    <row r="3288" spans="1:17" x14ac:dyDescent="0.25">
      <c r="A3288" t="s">
        <v>9994</v>
      </c>
      <c r="B3288" t="s">
        <v>9995</v>
      </c>
      <c r="C3288" t="s">
        <v>1709</v>
      </c>
      <c r="D3288" t="s">
        <v>11062</v>
      </c>
      <c r="E3288">
        <v>1708016</v>
      </c>
      <c r="F3288" t="s">
        <v>102</v>
      </c>
      <c r="G3288" t="s">
        <v>3349</v>
      </c>
      <c r="H3288" t="s">
        <v>3350</v>
      </c>
      <c r="I3288" t="s">
        <v>11112</v>
      </c>
      <c r="J3288" t="s">
        <v>864</v>
      </c>
      <c r="K3288" t="s">
        <v>110</v>
      </c>
      <c r="L3288" t="s">
        <v>3343</v>
      </c>
      <c r="M3288" t="s">
        <v>4163</v>
      </c>
      <c r="N3288" t="s">
        <v>4559</v>
      </c>
      <c r="O3288" t="s">
        <v>3343</v>
      </c>
      <c r="P3288" t="s">
        <v>3343</v>
      </c>
      <c r="Q3288" t="s">
        <v>3346</v>
      </c>
    </row>
    <row r="3289" spans="1:17" x14ac:dyDescent="0.25">
      <c r="A3289" t="s">
        <v>9994</v>
      </c>
      <c r="B3289" t="s">
        <v>9995</v>
      </c>
      <c r="C3289" t="s">
        <v>1709</v>
      </c>
      <c r="D3289" t="s">
        <v>11062</v>
      </c>
      <c r="E3289">
        <v>1708016</v>
      </c>
      <c r="F3289" t="s">
        <v>102</v>
      </c>
      <c r="G3289" t="s">
        <v>3349</v>
      </c>
      <c r="H3289" t="s">
        <v>3350</v>
      </c>
      <c r="I3289" t="s">
        <v>11113</v>
      </c>
      <c r="J3289" t="s">
        <v>11114</v>
      </c>
      <c r="K3289" t="s">
        <v>110</v>
      </c>
      <c r="L3289" t="s">
        <v>3346</v>
      </c>
      <c r="M3289" t="s">
        <v>4163</v>
      </c>
      <c r="N3289" t="s">
        <v>4559</v>
      </c>
      <c r="O3289" t="s">
        <v>3343</v>
      </c>
      <c r="P3289" t="s">
        <v>3343</v>
      </c>
      <c r="Q3289" t="s">
        <v>3346</v>
      </c>
    </row>
    <row r="3290" spans="1:17" x14ac:dyDescent="0.25">
      <c r="A3290" t="s">
        <v>9994</v>
      </c>
      <c r="B3290" t="s">
        <v>9995</v>
      </c>
      <c r="C3290" t="s">
        <v>1709</v>
      </c>
      <c r="D3290" t="s">
        <v>11062</v>
      </c>
      <c r="E3290">
        <v>1708016</v>
      </c>
      <c r="F3290" t="s">
        <v>102</v>
      </c>
      <c r="G3290" t="s">
        <v>3349</v>
      </c>
      <c r="H3290" t="s">
        <v>3350</v>
      </c>
      <c r="I3290" t="s">
        <v>11115</v>
      </c>
      <c r="J3290" t="s">
        <v>11116</v>
      </c>
      <c r="K3290" t="s">
        <v>110</v>
      </c>
      <c r="L3290" t="s">
        <v>3346</v>
      </c>
      <c r="M3290" t="s">
        <v>4163</v>
      </c>
      <c r="N3290" t="s">
        <v>4559</v>
      </c>
      <c r="O3290" t="s">
        <v>3343</v>
      </c>
      <c r="P3290" t="s">
        <v>3343</v>
      </c>
      <c r="Q3290" t="s">
        <v>3346</v>
      </c>
    </row>
    <row r="3291" spans="1:17" x14ac:dyDescent="0.25">
      <c r="A3291" t="s">
        <v>9994</v>
      </c>
      <c r="B3291" t="s">
        <v>9995</v>
      </c>
      <c r="C3291" t="s">
        <v>1709</v>
      </c>
      <c r="D3291" t="s">
        <v>11062</v>
      </c>
      <c r="E3291">
        <v>1708016</v>
      </c>
      <c r="F3291" t="s">
        <v>102</v>
      </c>
      <c r="G3291" t="s">
        <v>3349</v>
      </c>
      <c r="H3291" t="s">
        <v>3350</v>
      </c>
      <c r="I3291" t="s">
        <v>11117</v>
      </c>
      <c r="J3291" t="s">
        <v>11118</v>
      </c>
      <c r="K3291" t="s">
        <v>110</v>
      </c>
      <c r="L3291" t="s">
        <v>3346</v>
      </c>
      <c r="M3291" t="s">
        <v>4163</v>
      </c>
      <c r="N3291" t="s">
        <v>4559</v>
      </c>
      <c r="O3291" t="s">
        <v>3343</v>
      </c>
      <c r="P3291" t="s">
        <v>3343</v>
      </c>
      <c r="Q3291" t="s">
        <v>3346</v>
      </c>
    </row>
    <row r="3292" spans="1:17" x14ac:dyDescent="0.25">
      <c r="A3292" t="s">
        <v>9994</v>
      </c>
      <c r="B3292" t="s">
        <v>9995</v>
      </c>
      <c r="C3292" t="s">
        <v>1709</v>
      </c>
      <c r="D3292" t="s">
        <v>11062</v>
      </c>
      <c r="E3292">
        <v>1708017</v>
      </c>
      <c r="F3292" t="s">
        <v>867</v>
      </c>
      <c r="G3292" t="s">
        <v>6518</v>
      </c>
      <c r="H3292" t="s">
        <v>3350</v>
      </c>
      <c r="I3292" t="s">
        <v>11119</v>
      </c>
      <c r="J3292" t="s">
        <v>11120</v>
      </c>
      <c r="K3292" t="s">
        <v>110</v>
      </c>
      <c r="L3292" t="s">
        <v>3343</v>
      </c>
      <c r="M3292" t="s">
        <v>4163</v>
      </c>
      <c r="N3292" t="s">
        <v>4559</v>
      </c>
      <c r="O3292" t="s">
        <v>3343</v>
      </c>
      <c r="P3292" t="s">
        <v>3343</v>
      </c>
      <c r="Q3292" t="s">
        <v>3346</v>
      </c>
    </row>
    <row r="3293" spans="1:17" x14ac:dyDescent="0.25">
      <c r="A3293" t="s">
        <v>9994</v>
      </c>
      <c r="B3293" t="s">
        <v>9995</v>
      </c>
      <c r="C3293" t="s">
        <v>1709</v>
      </c>
      <c r="D3293" t="s">
        <v>11062</v>
      </c>
      <c r="E3293">
        <v>1708018</v>
      </c>
      <c r="F3293" t="s">
        <v>11121</v>
      </c>
      <c r="G3293" t="s">
        <v>11122</v>
      </c>
      <c r="H3293" t="s">
        <v>11123</v>
      </c>
      <c r="I3293" t="s">
        <v>11124</v>
      </c>
      <c r="J3293" t="s">
        <v>11125</v>
      </c>
      <c r="K3293" t="s">
        <v>110</v>
      </c>
      <c r="L3293" t="s">
        <v>3343</v>
      </c>
      <c r="M3293" t="s">
        <v>4163</v>
      </c>
      <c r="N3293" t="s">
        <v>10814</v>
      </c>
      <c r="O3293" t="s">
        <v>3343</v>
      </c>
      <c r="P3293" t="s">
        <v>3343</v>
      </c>
      <c r="Q3293" t="s">
        <v>3346</v>
      </c>
    </row>
    <row r="3294" spans="1:17" x14ac:dyDescent="0.25">
      <c r="A3294" t="s">
        <v>9994</v>
      </c>
      <c r="B3294" t="s">
        <v>9995</v>
      </c>
      <c r="C3294" t="s">
        <v>1709</v>
      </c>
      <c r="D3294" t="s">
        <v>11062</v>
      </c>
      <c r="E3294">
        <v>1708018</v>
      </c>
      <c r="F3294" t="s">
        <v>11121</v>
      </c>
      <c r="G3294" t="s">
        <v>11122</v>
      </c>
      <c r="H3294" t="s">
        <v>11123</v>
      </c>
      <c r="I3294" t="s">
        <v>11126</v>
      </c>
      <c r="J3294" t="s">
        <v>11127</v>
      </c>
      <c r="K3294" t="s">
        <v>110</v>
      </c>
      <c r="L3294" t="s">
        <v>3346</v>
      </c>
      <c r="M3294" t="s">
        <v>4163</v>
      </c>
      <c r="N3294" t="s">
        <v>10814</v>
      </c>
      <c r="O3294" t="s">
        <v>3343</v>
      </c>
      <c r="P3294" t="s">
        <v>3343</v>
      </c>
      <c r="Q3294" t="s">
        <v>3346</v>
      </c>
    </row>
    <row r="3295" spans="1:17" x14ac:dyDescent="0.25">
      <c r="A3295" t="s">
        <v>9994</v>
      </c>
      <c r="B3295" t="s">
        <v>9995</v>
      </c>
      <c r="C3295" t="s">
        <v>1709</v>
      </c>
      <c r="D3295" t="s">
        <v>11062</v>
      </c>
      <c r="E3295">
        <v>1708019</v>
      </c>
      <c r="F3295" t="s">
        <v>11128</v>
      </c>
      <c r="G3295" t="s">
        <v>11129</v>
      </c>
      <c r="H3295" t="s">
        <v>11130</v>
      </c>
      <c r="I3295" t="s">
        <v>11131</v>
      </c>
      <c r="J3295" t="s">
        <v>11128</v>
      </c>
      <c r="K3295" t="s">
        <v>110</v>
      </c>
      <c r="L3295" t="s">
        <v>3343</v>
      </c>
      <c r="M3295" t="s">
        <v>4163</v>
      </c>
      <c r="N3295" t="s">
        <v>4559</v>
      </c>
      <c r="O3295" t="s">
        <v>3343</v>
      </c>
      <c r="P3295" t="s">
        <v>3343</v>
      </c>
      <c r="Q3295" t="s">
        <v>3346</v>
      </c>
    </row>
    <row r="3296" spans="1:17" x14ac:dyDescent="0.25">
      <c r="A3296" t="s">
        <v>9994</v>
      </c>
      <c r="B3296" t="s">
        <v>9995</v>
      </c>
      <c r="C3296" t="s">
        <v>1709</v>
      </c>
      <c r="D3296" t="s">
        <v>11062</v>
      </c>
      <c r="E3296">
        <v>1708020</v>
      </c>
      <c r="F3296" t="s">
        <v>11132</v>
      </c>
      <c r="G3296" t="s">
        <v>11133</v>
      </c>
      <c r="H3296" t="s">
        <v>11130</v>
      </c>
      <c r="I3296" t="s">
        <v>11134</v>
      </c>
      <c r="J3296" t="s">
        <v>11135</v>
      </c>
      <c r="K3296" t="s">
        <v>110</v>
      </c>
      <c r="L3296" t="s">
        <v>3343</v>
      </c>
      <c r="M3296" t="s">
        <v>4163</v>
      </c>
      <c r="N3296" t="s">
        <v>4559</v>
      </c>
      <c r="O3296" t="s">
        <v>3343</v>
      </c>
      <c r="P3296" t="s">
        <v>3343</v>
      </c>
      <c r="Q3296" t="s">
        <v>3346</v>
      </c>
    </row>
    <row r="3297" spans="1:17" x14ac:dyDescent="0.25">
      <c r="A3297" t="s">
        <v>9994</v>
      </c>
      <c r="B3297" t="s">
        <v>9995</v>
      </c>
      <c r="C3297" t="s">
        <v>1709</v>
      </c>
      <c r="D3297" t="s">
        <v>11062</v>
      </c>
      <c r="E3297">
        <v>1708021</v>
      </c>
      <c r="F3297" t="s">
        <v>11136</v>
      </c>
      <c r="G3297" t="s">
        <v>11137</v>
      </c>
      <c r="H3297" t="s">
        <v>11130</v>
      </c>
      <c r="I3297" t="s">
        <v>11138</v>
      </c>
      <c r="J3297" t="s">
        <v>11139</v>
      </c>
      <c r="K3297" t="s">
        <v>110</v>
      </c>
      <c r="L3297" t="s">
        <v>3343</v>
      </c>
      <c r="M3297" t="s">
        <v>4163</v>
      </c>
      <c r="N3297" t="s">
        <v>4559</v>
      </c>
      <c r="O3297" t="s">
        <v>3343</v>
      </c>
      <c r="P3297" t="s">
        <v>3343</v>
      </c>
      <c r="Q3297" t="s">
        <v>3346</v>
      </c>
    </row>
    <row r="3298" spans="1:17" x14ac:dyDescent="0.25">
      <c r="A3298" t="s">
        <v>9994</v>
      </c>
      <c r="B3298" t="s">
        <v>9995</v>
      </c>
      <c r="C3298" t="s">
        <v>1709</v>
      </c>
      <c r="D3298" t="s">
        <v>11062</v>
      </c>
      <c r="E3298">
        <v>1708022</v>
      </c>
      <c r="F3298" t="s">
        <v>11140</v>
      </c>
      <c r="G3298" t="s">
        <v>11141</v>
      </c>
      <c r="H3298" t="s">
        <v>11130</v>
      </c>
      <c r="I3298" t="s">
        <v>11142</v>
      </c>
      <c r="J3298" t="s">
        <v>11143</v>
      </c>
      <c r="K3298" t="s">
        <v>110</v>
      </c>
      <c r="L3298" t="s">
        <v>3343</v>
      </c>
      <c r="M3298" t="s">
        <v>4163</v>
      </c>
      <c r="N3298" t="s">
        <v>4559</v>
      </c>
      <c r="O3298" t="s">
        <v>3343</v>
      </c>
      <c r="P3298" t="s">
        <v>3343</v>
      </c>
      <c r="Q3298" t="s">
        <v>3346</v>
      </c>
    </row>
    <row r="3299" spans="1:17" x14ac:dyDescent="0.25">
      <c r="A3299" t="s">
        <v>9994</v>
      </c>
      <c r="B3299" t="s">
        <v>9995</v>
      </c>
      <c r="C3299" t="s">
        <v>1709</v>
      </c>
      <c r="D3299" t="s">
        <v>11062</v>
      </c>
      <c r="E3299">
        <v>1708023</v>
      </c>
      <c r="F3299" t="s">
        <v>11144</v>
      </c>
      <c r="G3299" t="s">
        <v>11145</v>
      </c>
      <c r="H3299" t="s">
        <v>11130</v>
      </c>
      <c r="I3299" t="s">
        <v>11146</v>
      </c>
      <c r="J3299" t="s">
        <v>11147</v>
      </c>
      <c r="K3299" t="s">
        <v>110</v>
      </c>
      <c r="L3299" t="s">
        <v>3343</v>
      </c>
      <c r="M3299" t="s">
        <v>4163</v>
      </c>
      <c r="N3299" t="s">
        <v>4559</v>
      </c>
      <c r="O3299" t="s">
        <v>3343</v>
      </c>
      <c r="P3299" t="s">
        <v>3343</v>
      </c>
      <c r="Q3299" t="s">
        <v>3346</v>
      </c>
    </row>
    <row r="3300" spans="1:17" x14ac:dyDescent="0.25">
      <c r="A3300" t="s">
        <v>9994</v>
      </c>
      <c r="B3300" t="s">
        <v>9995</v>
      </c>
      <c r="C3300" t="s">
        <v>1709</v>
      </c>
      <c r="D3300" t="s">
        <v>11062</v>
      </c>
      <c r="E3300">
        <v>1708024</v>
      </c>
      <c r="F3300" t="s">
        <v>11148</v>
      </c>
      <c r="G3300" t="s">
        <v>11149</v>
      </c>
      <c r="H3300" t="s">
        <v>11130</v>
      </c>
      <c r="I3300" t="s">
        <v>11150</v>
      </c>
      <c r="J3300" t="s">
        <v>11151</v>
      </c>
      <c r="K3300" t="s">
        <v>110</v>
      </c>
      <c r="L3300" t="s">
        <v>3343</v>
      </c>
      <c r="M3300" t="s">
        <v>4163</v>
      </c>
      <c r="N3300" t="s">
        <v>4559</v>
      </c>
      <c r="O3300" t="s">
        <v>3343</v>
      </c>
      <c r="P3300" t="s">
        <v>3343</v>
      </c>
      <c r="Q3300" t="s">
        <v>3346</v>
      </c>
    </row>
    <row r="3301" spans="1:17" x14ac:dyDescent="0.25">
      <c r="A3301" t="s">
        <v>9994</v>
      </c>
      <c r="B3301" t="s">
        <v>9995</v>
      </c>
      <c r="C3301" t="s">
        <v>1709</v>
      </c>
      <c r="D3301" t="s">
        <v>11062</v>
      </c>
      <c r="E3301">
        <v>1708025</v>
      </c>
      <c r="F3301" t="s">
        <v>11152</v>
      </c>
      <c r="G3301" t="s">
        <v>11153</v>
      </c>
      <c r="H3301" t="s">
        <v>8037</v>
      </c>
      <c r="I3301" t="s">
        <v>11154</v>
      </c>
      <c r="J3301" t="s">
        <v>11155</v>
      </c>
      <c r="K3301" t="s">
        <v>110</v>
      </c>
      <c r="L3301" t="s">
        <v>3343</v>
      </c>
      <c r="M3301" t="s">
        <v>4163</v>
      </c>
      <c r="N3301" t="s">
        <v>4559</v>
      </c>
      <c r="O3301" t="s">
        <v>3343</v>
      </c>
      <c r="P3301" t="s">
        <v>3343</v>
      </c>
      <c r="Q3301" t="s">
        <v>3346</v>
      </c>
    </row>
    <row r="3302" spans="1:17" x14ac:dyDescent="0.25">
      <c r="A3302" t="s">
        <v>9994</v>
      </c>
      <c r="B3302" t="s">
        <v>9995</v>
      </c>
      <c r="C3302" t="s">
        <v>1709</v>
      </c>
      <c r="D3302" t="s">
        <v>11062</v>
      </c>
      <c r="E3302">
        <v>1708026</v>
      </c>
      <c r="F3302" t="s">
        <v>11156</v>
      </c>
      <c r="G3302" t="s">
        <v>11157</v>
      </c>
      <c r="H3302" t="s">
        <v>8037</v>
      </c>
      <c r="I3302" t="s">
        <v>11158</v>
      </c>
      <c r="J3302" t="s">
        <v>11159</v>
      </c>
      <c r="K3302" t="s">
        <v>110</v>
      </c>
      <c r="L3302" t="s">
        <v>3343</v>
      </c>
      <c r="M3302" t="s">
        <v>4163</v>
      </c>
      <c r="N3302" t="s">
        <v>4559</v>
      </c>
      <c r="O3302" t="s">
        <v>3343</v>
      </c>
      <c r="P3302" t="s">
        <v>3343</v>
      </c>
      <c r="Q3302" t="s">
        <v>3346</v>
      </c>
    </row>
    <row r="3303" spans="1:17" x14ac:dyDescent="0.25">
      <c r="A3303" t="s">
        <v>9994</v>
      </c>
      <c r="B3303" t="s">
        <v>9995</v>
      </c>
      <c r="C3303" t="s">
        <v>1709</v>
      </c>
      <c r="D3303" t="s">
        <v>11062</v>
      </c>
      <c r="E3303">
        <v>1708027</v>
      </c>
      <c r="F3303" t="s">
        <v>11160</v>
      </c>
      <c r="G3303" t="s">
        <v>11161</v>
      </c>
      <c r="H3303" t="s">
        <v>8037</v>
      </c>
      <c r="I3303" t="s">
        <v>11162</v>
      </c>
      <c r="J3303" t="s">
        <v>11160</v>
      </c>
      <c r="K3303" t="s">
        <v>110</v>
      </c>
      <c r="L3303" t="s">
        <v>3343</v>
      </c>
      <c r="M3303" t="s">
        <v>4163</v>
      </c>
      <c r="N3303" t="s">
        <v>4559</v>
      </c>
      <c r="O3303" t="s">
        <v>3343</v>
      </c>
      <c r="P3303" t="s">
        <v>3343</v>
      </c>
      <c r="Q3303" t="s">
        <v>3346</v>
      </c>
    </row>
    <row r="3304" spans="1:17" x14ac:dyDescent="0.25">
      <c r="A3304" t="s">
        <v>9994</v>
      </c>
      <c r="B3304" t="s">
        <v>9995</v>
      </c>
      <c r="C3304" t="s">
        <v>1709</v>
      </c>
      <c r="D3304" t="s">
        <v>11062</v>
      </c>
      <c r="E3304">
        <v>1708028</v>
      </c>
      <c r="F3304" t="s">
        <v>11163</v>
      </c>
      <c r="G3304" t="s">
        <v>11164</v>
      </c>
      <c r="H3304" t="s">
        <v>8037</v>
      </c>
      <c r="I3304" t="s">
        <v>11165</v>
      </c>
      <c r="J3304" t="s">
        <v>11163</v>
      </c>
      <c r="K3304" t="s">
        <v>110</v>
      </c>
      <c r="L3304" t="s">
        <v>3343</v>
      </c>
      <c r="M3304" t="s">
        <v>4163</v>
      </c>
      <c r="N3304" t="s">
        <v>4559</v>
      </c>
      <c r="O3304" t="s">
        <v>3343</v>
      </c>
      <c r="P3304" t="s">
        <v>3343</v>
      </c>
      <c r="Q3304" t="s">
        <v>3346</v>
      </c>
    </row>
    <row r="3305" spans="1:17" x14ac:dyDescent="0.25">
      <c r="A3305" t="s">
        <v>9994</v>
      </c>
      <c r="B3305" t="s">
        <v>9995</v>
      </c>
      <c r="C3305" t="s">
        <v>1709</v>
      </c>
      <c r="D3305" t="s">
        <v>11062</v>
      </c>
      <c r="E3305">
        <v>1708029</v>
      </c>
      <c r="F3305" t="s">
        <v>11166</v>
      </c>
      <c r="G3305" t="s">
        <v>11167</v>
      </c>
      <c r="H3305" t="s">
        <v>8037</v>
      </c>
      <c r="I3305" t="s">
        <v>11168</v>
      </c>
      <c r="J3305" t="s">
        <v>11166</v>
      </c>
      <c r="K3305" t="s">
        <v>110</v>
      </c>
      <c r="L3305" t="s">
        <v>3343</v>
      </c>
      <c r="M3305" t="s">
        <v>4163</v>
      </c>
      <c r="N3305" t="s">
        <v>4559</v>
      </c>
      <c r="O3305" t="s">
        <v>3343</v>
      </c>
      <c r="P3305" t="s">
        <v>3343</v>
      </c>
      <c r="Q3305" t="s">
        <v>3346</v>
      </c>
    </row>
    <row r="3306" spans="1:17" x14ac:dyDescent="0.25">
      <c r="A3306" t="s">
        <v>9994</v>
      </c>
      <c r="B3306" t="s">
        <v>9995</v>
      </c>
      <c r="C3306" t="s">
        <v>1709</v>
      </c>
      <c r="D3306" t="s">
        <v>11062</v>
      </c>
      <c r="E3306">
        <v>1708030</v>
      </c>
      <c r="F3306" t="s">
        <v>11169</v>
      </c>
      <c r="G3306" t="s">
        <v>11170</v>
      </c>
      <c r="H3306" t="s">
        <v>8037</v>
      </c>
      <c r="I3306" t="s">
        <v>11171</v>
      </c>
      <c r="J3306" t="s">
        <v>11169</v>
      </c>
      <c r="K3306" t="s">
        <v>110</v>
      </c>
      <c r="L3306" t="s">
        <v>3343</v>
      </c>
      <c r="M3306" t="s">
        <v>4163</v>
      </c>
      <c r="N3306" t="s">
        <v>4559</v>
      </c>
      <c r="O3306" t="s">
        <v>3343</v>
      </c>
      <c r="P3306" t="s">
        <v>3343</v>
      </c>
      <c r="Q3306" t="s">
        <v>3346</v>
      </c>
    </row>
    <row r="3307" spans="1:17" x14ac:dyDescent="0.25">
      <c r="A3307" t="s">
        <v>9994</v>
      </c>
      <c r="B3307" t="s">
        <v>9995</v>
      </c>
      <c r="C3307" t="s">
        <v>1709</v>
      </c>
      <c r="D3307" t="s">
        <v>11062</v>
      </c>
      <c r="E3307">
        <v>1708031</v>
      </c>
      <c r="F3307" t="s">
        <v>11172</v>
      </c>
      <c r="G3307" t="s">
        <v>11173</v>
      </c>
      <c r="H3307" t="s">
        <v>8037</v>
      </c>
      <c r="I3307" t="s">
        <v>11174</v>
      </c>
      <c r="J3307" t="s">
        <v>11172</v>
      </c>
      <c r="K3307" t="s">
        <v>110</v>
      </c>
      <c r="L3307" t="s">
        <v>3343</v>
      </c>
      <c r="M3307" t="s">
        <v>4163</v>
      </c>
      <c r="N3307" t="s">
        <v>4559</v>
      </c>
      <c r="O3307" t="s">
        <v>3343</v>
      </c>
      <c r="P3307" t="s">
        <v>3343</v>
      </c>
      <c r="Q3307" t="s">
        <v>3346</v>
      </c>
    </row>
    <row r="3308" spans="1:17" x14ac:dyDescent="0.25">
      <c r="A3308" t="s">
        <v>9994</v>
      </c>
      <c r="B3308" t="s">
        <v>9995</v>
      </c>
      <c r="C3308" t="s">
        <v>1709</v>
      </c>
      <c r="D3308" t="s">
        <v>11062</v>
      </c>
      <c r="E3308">
        <v>1708032</v>
      </c>
      <c r="F3308" t="s">
        <v>11175</v>
      </c>
      <c r="G3308" t="s">
        <v>11176</v>
      </c>
      <c r="H3308" t="s">
        <v>11177</v>
      </c>
      <c r="I3308" t="s">
        <v>11178</v>
      </c>
      <c r="J3308" t="s">
        <v>11175</v>
      </c>
      <c r="K3308" t="s">
        <v>110</v>
      </c>
      <c r="L3308" t="s">
        <v>3343</v>
      </c>
      <c r="M3308" t="s">
        <v>4163</v>
      </c>
      <c r="N3308" t="s">
        <v>4559</v>
      </c>
      <c r="O3308" t="s">
        <v>3343</v>
      </c>
      <c r="P3308" t="s">
        <v>3343</v>
      </c>
      <c r="Q3308" t="s">
        <v>3346</v>
      </c>
    </row>
    <row r="3309" spans="1:17" x14ac:dyDescent="0.25">
      <c r="A3309" t="s">
        <v>9994</v>
      </c>
      <c r="B3309" t="s">
        <v>9995</v>
      </c>
      <c r="C3309" t="s">
        <v>1709</v>
      </c>
      <c r="D3309" t="s">
        <v>11062</v>
      </c>
      <c r="E3309">
        <v>1708033</v>
      </c>
      <c r="F3309" t="s">
        <v>11179</v>
      </c>
      <c r="G3309" t="s">
        <v>11180</v>
      </c>
      <c r="H3309" t="s">
        <v>11177</v>
      </c>
      <c r="I3309" t="s">
        <v>11181</v>
      </c>
      <c r="J3309" t="s">
        <v>11179</v>
      </c>
      <c r="K3309" t="s">
        <v>110</v>
      </c>
      <c r="L3309" t="s">
        <v>3343</v>
      </c>
      <c r="M3309" t="s">
        <v>4163</v>
      </c>
      <c r="N3309" t="s">
        <v>4559</v>
      </c>
      <c r="O3309" t="s">
        <v>3343</v>
      </c>
      <c r="P3309" t="s">
        <v>3343</v>
      </c>
      <c r="Q3309" t="s">
        <v>3346</v>
      </c>
    </row>
    <row r="3310" spans="1:17" x14ac:dyDescent="0.25">
      <c r="A3310" t="s">
        <v>9994</v>
      </c>
      <c r="B3310" t="s">
        <v>9995</v>
      </c>
      <c r="C3310" t="s">
        <v>1709</v>
      </c>
      <c r="D3310" t="s">
        <v>11062</v>
      </c>
      <c r="E3310">
        <v>1708034</v>
      </c>
      <c r="F3310" t="s">
        <v>11182</v>
      </c>
      <c r="G3310" t="s">
        <v>11183</v>
      </c>
      <c r="H3310" t="s">
        <v>11177</v>
      </c>
      <c r="I3310" t="s">
        <v>11184</v>
      </c>
      <c r="J3310" t="s">
        <v>11182</v>
      </c>
      <c r="K3310" t="s">
        <v>110</v>
      </c>
      <c r="L3310" t="s">
        <v>3343</v>
      </c>
      <c r="M3310" t="s">
        <v>4163</v>
      </c>
      <c r="N3310" t="s">
        <v>4559</v>
      </c>
      <c r="O3310" t="s">
        <v>3343</v>
      </c>
      <c r="P3310" t="s">
        <v>3343</v>
      </c>
      <c r="Q3310" t="s">
        <v>3346</v>
      </c>
    </row>
    <row r="3311" spans="1:17" x14ac:dyDescent="0.25">
      <c r="A3311" t="s">
        <v>9994</v>
      </c>
      <c r="B3311" t="s">
        <v>9995</v>
      </c>
      <c r="C3311" t="s">
        <v>1709</v>
      </c>
      <c r="D3311" t="s">
        <v>11062</v>
      </c>
      <c r="E3311">
        <v>1708035</v>
      </c>
      <c r="F3311" t="s">
        <v>11185</v>
      </c>
      <c r="G3311" t="s">
        <v>11186</v>
      </c>
      <c r="H3311" t="s">
        <v>11177</v>
      </c>
      <c r="I3311" t="s">
        <v>11187</v>
      </c>
      <c r="J3311" t="s">
        <v>11185</v>
      </c>
      <c r="K3311" t="s">
        <v>110</v>
      </c>
      <c r="L3311" t="s">
        <v>3343</v>
      </c>
      <c r="M3311" t="s">
        <v>4163</v>
      </c>
      <c r="N3311" t="s">
        <v>4559</v>
      </c>
      <c r="O3311" t="s">
        <v>3343</v>
      </c>
      <c r="P3311" t="s">
        <v>3343</v>
      </c>
      <c r="Q3311" t="s">
        <v>3346</v>
      </c>
    </row>
    <row r="3312" spans="1:17" x14ac:dyDescent="0.25">
      <c r="A3312" t="s">
        <v>9994</v>
      </c>
      <c r="B3312" t="s">
        <v>9995</v>
      </c>
      <c r="C3312" t="s">
        <v>1709</v>
      </c>
      <c r="D3312" t="s">
        <v>11062</v>
      </c>
      <c r="E3312">
        <v>1708036</v>
      </c>
      <c r="F3312" t="s">
        <v>11188</v>
      </c>
      <c r="G3312" t="s">
        <v>11189</v>
      </c>
      <c r="H3312" t="s">
        <v>11177</v>
      </c>
      <c r="I3312" t="s">
        <v>11190</v>
      </c>
      <c r="J3312" t="s">
        <v>11188</v>
      </c>
      <c r="K3312" t="s">
        <v>110</v>
      </c>
      <c r="L3312" t="s">
        <v>3343</v>
      </c>
      <c r="M3312" t="s">
        <v>4163</v>
      </c>
      <c r="N3312" t="s">
        <v>4559</v>
      </c>
      <c r="O3312" t="s">
        <v>3343</v>
      </c>
      <c r="P3312" t="s">
        <v>3343</v>
      </c>
      <c r="Q3312" t="s">
        <v>3346</v>
      </c>
    </row>
    <row r="3313" spans="1:17" x14ac:dyDescent="0.25">
      <c r="A3313" t="s">
        <v>9994</v>
      </c>
      <c r="B3313" t="s">
        <v>9995</v>
      </c>
      <c r="C3313" t="s">
        <v>1709</v>
      </c>
      <c r="D3313" t="s">
        <v>11062</v>
      </c>
      <c r="E3313">
        <v>1708037</v>
      </c>
      <c r="F3313" t="s">
        <v>11191</v>
      </c>
      <c r="G3313" t="s">
        <v>11192</v>
      </c>
      <c r="H3313" t="s">
        <v>11177</v>
      </c>
      <c r="I3313" t="s">
        <v>11193</v>
      </c>
      <c r="J3313" t="s">
        <v>11191</v>
      </c>
      <c r="K3313" t="s">
        <v>110</v>
      </c>
      <c r="L3313" t="s">
        <v>3343</v>
      </c>
      <c r="M3313" t="s">
        <v>4163</v>
      </c>
      <c r="N3313" t="s">
        <v>4559</v>
      </c>
      <c r="O3313" t="s">
        <v>3343</v>
      </c>
      <c r="P3313" t="s">
        <v>3343</v>
      </c>
      <c r="Q3313" t="s">
        <v>3346</v>
      </c>
    </row>
    <row r="3314" spans="1:17" x14ac:dyDescent="0.25">
      <c r="A3314" t="s">
        <v>9994</v>
      </c>
      <c r="B3314" t="s">
        <v>9995</v>
      </c>
      <c r="C3314" t="s">
        <v>1709</v>
      </c>
      <c r="D3314" t="s">
        <v>11062</v>
      </c>
      <c r="E3314">
        <v>1708039</v>
      </c>
      <c r="F3314" t="s">
        <v>11194</v>
      </c>
      <c r="G3314" t="s">
        <v>11195</v>
      </c>
      <c r="H3314" t="s">
        <v>11196</v>
      </c>
      <c r="I3314" t="s">
        <v>11197</v>
      </c>
      <c r="J3314" t="s">
        <v>11198</v>
      </c>
      <c r="K3314" t="s">
        <v>110</v>
      </c>
      <c r="L3314" t="s">
        <v>3343</v>
      </c>
      <c r="M3314" t="s">
        <v>4163</v>
      </c>
      <c r="N3314" t="s">
        <v>10814</v>
      </c>
      <c r="O3314" t="s">
        <v>3343</v>
      </c>
      <c r="P3314" t="s">
        <v>3343</v>
      </c>
      <c r="Q3314" t="s">
        <v>3346</v>
      </c>
    </row>
    <row r="3315" spans="1:17" x14ac:dyDescent="0.25">
      <c r="A3315" t="s">
        <v>9994</v>
      </c>
      <c r="B3315" t="s">
        <v>9995</v>
      </c>
      <c r="C3315" t="s">
        <v>1709</v>
      </c>
      <c r="D3315" t="s">
        <v>11062</v>
      </c>
      <c r="E3315">
        <v>1708039</v>
      </c>
      <c r="F3315" t="s">
        <v>11194</v>
      </c>
      <c r="G3315" t="s">
        <v>11195</v>
      </c>
      <c r="H3315" t="s">
        <v>11196</v>
      </c>
      <c r="I3315" t="s">
        <v>11199</v>
      </c>
      <c r="J3315" t="s">
        <v>11200</v>
      </c>
      <c r="K3315" t="s">
        <v>110</v>
      </c>
      <c r="L3315" t="s">
        <v>3346</v>
      </c>
      <c r="M3315" t="s">
        <v>4163</v>
      </c>
      <c r="N3315" t="s">
        <v>10814</v>
      </c>
      <c r="O3315" t="s">
        <v>3343</v>
      </c>
      <c r="P3315" t="s">
        <v>3343</v>
      </c>
      <c r="Q3315" t="s">
        <v>3346</v>
      </c>
    </row>
    <row r="3316" spans="1:17" x14ac:dyDescent="0.25">
      <c r="A3316" t="s">
        <v>9994</v>
      </c>
      <c r="B3316" t="s">
        <v>9995</v>
      </c>
      <c r="C3316" t="s">
        <v>1709</v>
      </c>
      <c r="D3316" t="s">
        <v>11062</v>
      </c>
      <c r="E3316">
        <v>1708039</v>
      </c>
      <c r="F3316" t="s">
        <v>11194</v>
      </c>
      <c r="G3316" t="s">
        <v>11195</v>
      </c>
      <c r="H3316" t="s">
        <v>11196</v>
      </c>
      <c r="I3316" t="s">
        <v>11201</v>
      </c>
      <c r="J3316" t="s">
        <v>11202</v>
      </c>
      <c r="K3316" t="s">
        <v>110</v>
      </c>
      <c r="L3316" t="s">
        <v>3346</v>
      </c>
      <c r="M3316" t="s">
        <v>4163</v>
      </c>
      <c r="N3316" t="s">
        <v>10814</v>
      </c>
      <c r="O3316" t="s">
        <v>3343</v>
      </c>
      <c r="P3316" t="s">
        <v>3343</v>
      </c>
      <c r="Q3316" t="s">
        <v>3346</v>
      </c>
    </row>
    <row r="3317" spans="1:17" x14ac:dyDescent="0.25">
      <c r="A3317" t="s">
        <v>9994</v>
      </c>
      <c r="B3317" t="s">
        <v>9995</v>
      </c>
      <c r="C3317" t="s">
        <v>1709</v>
      </c>
      <c r="D3317" t="s">
        <v>11062</v>
      </c>
      <c r="E3317">
        <v>1708039</v>
      </c>
      <c r="F3317" t="s">
        <v>11194</v>
      </c>
      <c r="G3317" t="s">
        <v>11195</v>
      </c>
      <c r="H3317" t="s">
        <v>11196</v>
      </c>
      <c r="I3317" t="s">
        <v>11203</v>
      </c>
      <c r="J3317" t="s">
        <v>11204</v>
      </c>
      <c r="K3317" t="s">
        <v>110</v>
      </c>
      <c r="L3317" t="s">
        <v>3346</v>
      </c>
      <c r="M3317" t="s">
        <v>4163</v>
      </c>
      <c r="N3317" t="s">
        <v>10814</v>
      </c>
      <c r="O3317" t="s">
        <v>3343</v>
      </c>
      <c r="P3317" t="s">
        <v>3343</v>
      </c>
      <c r="Q3317" t="s">
        <v>3346</v>
      </c>
    </row>
    <row r="3318" spans="1:17" x14ac:dyDescent="0.25">
      <c r="A3318" t="s">
        <v>9994</v>
      </c>
      <c r="B3318" t="s">
        <v>9995</v>
      </c>
      <c r="C3318" t="s">
        <v>1709</v>
      </c>
      <c r="D3318" t="s">
        <v>11062</v>
      </c>
      <c r="E3318">
        <v>1708039</v>
      </c>
      <c r="F3318" t="s">
        <v>11194</v>
      </c>
      <c r="G3318" t="s">
        <v>11195</v>
      </c>
      <c r="H3318" t="s">
        <v>11196</v>
      </c>
      <c r="I3318" t="s">
        <v>11205</v>
      </c>
      <c r="J3318" t="s">
        <v>11206</v>
      </c>
      <c r="K3318" t="s">
        <v>110</v>
      </c>
      <c r="L3318" t="s">
        <v>3346</v>
      </c>
      <c r="M3318" t="s">
        <v>4163</v>
      </c>
      <c r="N3318" t="s">
        <v>10814</v>
      </c>
      <c r="O3318" t="s">
        <v>3343</v>
      </c>
      <c r="P3318" t="s">
        <v>3343</v>
      </c>
      <c r="Q3318" t="s">
        <v>3346</v>
      </c>
    </row>
    <row r="3319" spans="1:17" x14ac:dyDescent="0.25">
      <c r="A3319" t="s">
        <v>9994</v>
      </c>
      <c r="B3319" t="s">
        <v>9995</v>
      </c>
      <c r="C3319" t="s">
        <v>1709</v>
      </c>
      <c r="D3319" t="s">
        <v>11062</v>
      </c>
      <c r="E3319">
        <v>1708039</v>
      </c>
      <c r="F3319" t="s">
        <v>11194</v>
      </c>
      <c r="G3319" t="s">
        <v>11195</v>
      </c>
      <c r="H3319" t="s">
        <v>11196</v>
      </c>
      <c r="I3319" t="s">
        <v>11207</v>
      </c>
      <c r="J3319" t="s">
        <v>11208</v>
      </c>
      <c r="K3319" t="s">
        <v>110</v>
      </c>
      <c r="L3319" t="s">
        <v>3346</v>
      </c>
      <c r="M3319" t="s">
        <v>4163</v>
      </c>
      <c r="N3319" t="s">
        <v>10814</v>
      </c>
      <c r="O3319" t="s">
        <v>3343</v>
      </c>
      <c r="P3319" t="s">
        <v>3343</v>
      </c>
      <c r="Q3319" t="s">
        <v>3346</v>
      </c>
    </row>
    <row r="3320" spans="1:17" x14ac:dyDescent="0.25">
      <c r="A3320" t="s">
        <v>9994</v>
      </c>
      <c r="B3320" t="s">
        <v>9995</v>
      </c>
      <c r="C3320" t="s">
        <v>1709</v>
      </c>
      <c r="D3320" t="s">
        <v>11062</v>
      </c>
      <c r="E3320">
        <v>1708039</v>
      </c>
      <c r="F3320" t="s">
        <v>11194</v>
      </c>
      <c r="G3320" t="s">
        <v>11195</v>
      </c>
      <c r="H3320" t="s">
        <v>11196</v>
      </c>
      <c r="I3320" t="s">
        <v>11209</v>
      </c>
      <c r="J3320" t="s">
        <v>11210</v>
      </c>
      <c r="K3320" t="s">
        <v>110</v>
      </c>
      <c r="L3320" t="s">
        <v>3346</v>
      </c>
      <c r="M3320" t="s">
        <v>4163</v>
      </c>
      <c r="N3320" t="s">
        <v>10814</v>
      </c>
      <c r="O3320" t="s">
        <v>3343</v>
      </c>
      <c r="P3320" t="s">
        <v>3343</v>
      </c>
      <c r="Q3320" t="s">
        <v>3346</v>
      </c>
    </row>
    <row r="3321" spans="1:17" x14ac:dyDescent="0.25">
      <c r="A3321" t="s">
        <v>9994</v>
      </c>
      <c r="B3321" t="s">
        <v>9995</v>
      </c>
      <c r="C3321" t="s">
        <v>1709</v>
      </c>
      <c r="D3321" t="s">
        <v>11062</v>
      </c>
      <c r="E3321">
        <v>1708040</v>
      </c>
      <c r="F3321" t="s">
        <v>1718</v>
      </c>
      <c r="H3321" t="s">
        <v>10034</v>
      </c>
      <c r="I3321" t="s">
        <v>1719</v>
      </c>
      <c r="J3321" t="s">
        <v>1720</v>
      </c>
      <c r="K3321" t="s">
        <v>110</v>
      </c>
      <c r="L3321" t="s">
        <v>3343</v>
      </c>
      <c r="M3321" t="s">
        <v>3344</v>
      </c>
      <c r="N3321" t="s">
        <v>3360</v>
      </c>
      <c r="O3321" t="s">
        <v>3343</v>
      </c>
      <c r="P3321" t="s">
        <v>3343</v>
      </c>
      <c r="Q3321" t="s">
        <v>3346</v>
      </c>
    </row>
    <row r="3322" spans="1:17" x14ac:dyDescent="0.25">
      <c r="A3322" t="s">
        <v>9994</v>
      </c>
      <c r="B3322" t="s">
        <v>9995</v>
      </c>
      <c r="C3322" t="s">
        <v>1709</v>
      </c>
      <c r="D3322" t="s">
        <v>11062</v>
      </c>
      <c r="E3322">
        <v>1708040</v>
      </c>
      <c r="F3322" t="s">
        <v>1718</v>
      </c>
      <c r="H3322" t="s">
        <v>10034</v>
      </c>
      <c r="I3322" t="s">
        <v>11211</v>
      </c>
      <c r="J3322" t="s">
        <v>11212</v>
      </c>
      <c r="K3322" t="s">
        <v>110</v>
      </c>
      <c r="L3322" t="s">
        <v>3346</v>
      </c>
      <c r="M3322" t="s">
        <v>3344</v>
      </c>
      <c r="N3322" t="s">
        <v>3360</v>
      </c>
      <c r="O3322" t="s">
        <v>3343</v>
      </c>
      <c r="P3322" t="s">
        <v>3343</v>
      </c>
      <c r="Q3322" t="s">
        <v>3346</v>
      </c>
    </row>
    <row r="3323" spans="1:17" x14ac:dyDescent="0.25">
      <c r="A3323" t="s">
        <v>9994</v>
      </c>
      <c r="B3323" t="s">
        <v>9995</v>
      </c>
      <c r="C3323" t="s">
        <v>1709</v>
      </c>
      <c r="D3323" t="s">
        <v>11062</v>
      </c>
      <c r="E3323">
        <v>1708041</v>
      </c>
      <c r="F3323" t="s">
        <v>1723</v>
      </c>
      <c r="G3323" t="s">
        <v>11213</v>
      </c>
      <c r="H3323" t="s">
        <v>10034</v>
      </c>
      <c r="I3323" t="s">
        <v>11214</v>
      </c>
      <c r="J3323" t="s">
        <v>1724</v>
      </c>
      <c r="K3323" t="s">
        <v>110</v>
      </c>
      <c r="L3323" t="s">
        <v>3343</v>
      </c>
      <c r="M3323" t="s">
        <v>4163</v>
      </c>
      <c r="N3323" t="s">
        <v>4559</v>
      </c>
      <c r="O3323" t="s">
        <v>3343</v>
      </c>
      <c r="P3323" t="s">
        <v>3343</v>
      </c>
      <c r="Q3323" t="s">
        <v>3346</v>
      </c>
    </row>
    <row r="3324" spans="1:17" x14ac:dyDescent="0.25">
      <c r="A3324" t="s">
        <v>9994</v>
      </c>
      <c r="B3324" t="s">
        <v>9995</v>
      </c>
      <c r="C3324" t="s">
        <v>1709</v>
      </c>
      <c r="D3324" t="s">
        <v>11062</v>
      </c>
      <c r="E3324">
        <v>1708041</v>
      </c>
      <c r="F3324" t="s">
        <v>1723</v>
      </c>
      <c r="G3324" t="s">
        <v>11213</v>
      </c>
      <c r="H3324" t="s">
        <v>10034</v>
      </c>
      <c r="I3324" t="s">
        <v>11215</v>
      </c>
      <c r="J3324" t="s">
        <v>11216</v>
      </c>
      <c r="K3324" t="s">
        <v>110</v>
      </c>
      <c r="L3324" t="s">
        <v>3346</v>
      </c>
      <c r="M3324" t="s">
        <v>4163</v>
      </c>
      <c r="N3324" t="s">
        <v>4559</v>
      </c>
      <c r="O3324" t="s">
        <v>3343</v>
      </c>
      <c r="P3324" t="s">
        <v>3343</v>
      </c>
      <c r="Q3324" t="s">
        <v>3346</v>
      </c>
    </row>
    <row r="3325" spans="1:17" x14ac:dyDescent="0.25">
      <c r="A3325" t="s">
        <v>9994</v>
      </c>
      <c r="B3325" t="s">
        <v>9995</v>
      </c>
      <c r="C3325" t="s">
        <v>1709</v>
      </c>
      <c r="D3325" t="s">
        <v>11062</v>
      </c>
      <c r="E3325">
        <v>1708041</v>
      </c>
      <c r="F3325" t="s">
        <v>1723</v>
      </c>
      <c r="G3325" t="s">
        <v>11213</v>
      </c>
      <c r="H3325" t="s">
        <v>10034</v>
      </c>
      <c r="I3325" t="s">
        <v>11217</v>
      </c>
      <c r="J3325" t="s">
        <v>11218</v>
      </c>
      <c r="K3325" t="s">
        <v>110</v>
      </c>
      <c r="L3325" t="s">
        <v>3346</v>
      </c>
      <c r="M3325" t="s">
        <v>4163</v>
      </c>
      <c r="N3325" t="s">
        <v>4559</v>
      </c>
      <c r="O3325" t="s">
        <v>3343</v>
      </c>
      <c r="P3325" t="s">
        <v>3343</v>
      </c>
      <c r="Q3325" t="s">
        <v>3346</v>
      </c>
    </row>
    <row r="3326" spans="1:17" x14ac:dyDescent="0.25">
      <c r="A3326" t="s">
        <v>9994</v>
      </c>
      <c r="B3326" t="s">
        <v>9995</v>
      </c>
      <c r="C3326" t="s">
        <v>1709</v>
      </c>
      <c r="D3326" t="s">
        <v>11062</v>
      </c>
      <c r="E3326">
        <v>1708046</v>
      </c>
      <c r="F3326" t="s">
        <v>11219</v>
      </c>
      <c r="G3326" t="s">
        <v>11220</v>
      </c>
      <c r="H3326" t="s">
        <v>11065</v>
      </c>
      <c r="I3326" t="s">
        <v>11221</v>
      </c>
      <c r="J3326" t="s">
        <v>11222</v>
      </c>
      <c r="K3326" t="s">
        <v>110</v>
      </c>
      <c r="L3326" t="s">
        <v>3343</v>
      </c>
      <c r="M3326" t="s">
        <v>4163</v>
      </c>
      <c r="N3326" t="s">
        <v>10814</v>
      </c>
      <c r="O3326" t="s">
        <v>3346</v>
      </c>
      <c r="P3326" t="s">
        <v>3343</v>
      </c>
      <c r="Q3326" t="s">
        <v>3346</v>
      </c>
    </row>
    <row r="3327" spans="1:17" x14ac:dyDescent="0.25">
      <c r="A3327" t="s">
        <v>9994</v>
      </c>
      <c r="B3327" t="s">
        <v>9995</v>
      </c>
      <c r="C3327" t="s">
        <v>1709</v>
      </c>
      <c r="D3327" t="s">
        <v>11062</v>
      </c>
      <c r="E3327">
        <v>1708047</v>
      </c>
      <c r="F3327" t="s">
        <v>11223</v>
      </c>
      <c r="G3327" t="s">
        <v>11224</v>
      </c>
      <c r="H3327" t="s">
        <v>11225</v>
      </c>
      <c r="I3327" t="s">
        <v>11226</v>
      </c>
      <c r="J3327" t="s">
        <v>11227</v>
      </c>
      <c r="K3327" t="s">
        <v>110</v>
      </c>
      <c r="L3327" t="s">
        <v>3343</v>
      </c>
      <c r="M3327" t="s">
        <v>4163</v>
      </c>
      <c r="N3327" t="s">
        <v>4559</v>
      </c>
      <c r="O3327" t="s">
        <v>3343</v>
      </c>
      <c r="P3327" t="s">
        <v>3343</v>
      </c>
      <c r="Q3327" t="s">
        <v>3346</v>
      </c>
    </row>
    <row r="3328" spans="1:17" x14ac:dyDescent="0.25">
      <c r="A3328" t="s">
        <v>9994</v>
      </c>
      <c r="B3328" t="s">
        <v>9995</v>
      </c>
      <c r="C3328" t="s">
        <v>1709</v>
      </c>
      <c r="D3328" t="s">
        <v>11062</v>
      </c>
      <c r="E3328">
        <v>1708047</v>
      </c>
      <c r="F3328" t="s">
        <v>11223</v>
      </c>
      <c r="G3328" t="s">
        <v>11224</v>
      </c>
      <c r="H3328" t="s">
        <v>11225</v>
      </c>
      <c r="I3328" t="s">
        <v>11228</v>
      </c>
      <c r="J3328" t="s">
        <v>11229</v>
      </c>
      <c r="K3328" t="s">
        <v>110</v>
      </c>
      <c r="L3328" t="s">
        <v>3346</v>
      </c>
      <c r="M3328" t="s">
        <v>4163</v>
      </c>
      <c r="N3328" t="s">
        <v>4559</v>
      </c>
      <c r="O3328" t="s">
        <v>3343</v>
      </c>
      <c r="P3328" t="s">
        <v>3343</v>
      </c>
      <c r="Q3328" t="s">
        <v>3346</v>
      </c>
    </row>
    <row r="3329" spans="1:17" x14ac:dyDescent="0.25">
      <c r="A3329" t="s">
        <v>9994</v>
      </c>
      <c r="B3329" t="s">
        <v>9995</v>
      </c>
      <c r="C3329" t="s">
        <v>1709</v>
      </c>
      <c r="D3329" t="s">
        <v>11062</v>
      </c>
      <c r="E3329">
        <v>1708048</v>
      </c>
      <c r="F3329" t="s">
        <v>11230</v>
      </c>
      <c r="G3329" t="s">
        <v>11231</v>
      </c>
      <c r="H3329" t="s">
        <v>3634</v>
      </c>
      <c r="I3329" t="s">
        <v>11232</v>
      </c>
      <c r="J3329" t="s">
        <v>11233</v>
      </c>
      <c r="K3329" t="s">
        <v>110</v>
      </c>
      <c r="L3329" t="s">
        <v>3343</v>
      </c>
      <c r="M3329" t="s">
        <v>4163</v>
      </c>
      <c r="N3329" t="s">
        <v>4559</v>
      </c>
      <c r="O3329" t="s">
        <v>3346</v>
      </c>
      <c r="P3329" t="s">
        <v>3343</v>
      </c>
      <c r="Q3329" t="s">
        <v>3346</v>
      </c>
    </row>
    <row r="3330" spans="1:17" x14ac:dyDescent="0.25">
      <c r="A3330" t="s">
        <v>9994</v>
      </c>
      <c r="B3330" t="s">
        <v>9995</v>
      </c>
      <c r="C3330" t="s">
        <v>1709</v>
      </c>
      <c r="D3330" t="s">
        <v>11062</v>
      </c>
      <c r="E3330">
        <v>1708049</v>
      </c>
      <c r="F3330" t="s">
        <v>11234</v>
      </c>
      <c r="G3330" t="s">
        <v>11235</v>
      </c>
      <c r="H3330" t="s">
        <v>10406</v>
      </c>
      <c r="I3330" t="s">
        <v>11236</v>
      </c>
      <c r="J3330" t="s">
        <v>10408</v>
      </c>
      <c r="K3330" t="s">
        <v>110</v>
      </c>
      <c r="L3330" t="s">
        <v>3343</v>
      </c>
      <c r="M3330" t="s">
        <v>3477</v>
      </c>
      <c r="N3330" t="s">
        <v>3603</v>
      </c>
      <c r="O3330" t="s">
        <v>3343</v>
      </c>
      <c r="P3330" t="s">
        <v>3343</v>
      </c>
      <c r="Q3330" t="s">
        <v>3346</v>
      </c>
    </row>
    <row r="3331" spans="1:17" x14ac:dyDescent="0.25">
      <c r="A3331" t="s">
        <v>9994</v>
      </c>
      <c r="B3331" t="s">
        <v>9995</v>
      </c>
      <c r="C3331" t="s">
        <v>1709</v>
      </c>
      <c r="D3331" t="s">
        <v>11062</v>
      </c>
      <c r="E3331">
        <v>1708050</v>
      </c>
      <c r="F3331" t="s">
        <v>11237</v>
      </c>
      <c r="G3331" t="s">
        <v>11238</v>
      </c>
      <c r="H3331" t="s">
        <v>4857</v>
      </c>
      <c r="I3331" t="s">
        <v>11239</v>
      </c>
      <c r="J3331" t="s">
        <v>10412</v>
      </c>
      <c r="K3331" t="s">
        <v>110</v>
      </c>
      <c r="L3331" t="s">
        <v>3343</v>
      </c>
      <c r="M3331" t="s">
        <v>3477</v>
      </c>
      <c r="N3331" t="s">
        <v>3603</v>
      </c>
      <c r="O3331" t="s">
        <v>3343</v>
      </c>
      <c r="P3331" t="s">
        <v>3343</v>
      </c>
      <c r="Q3331" t="s">
        <v>3346</v>
      </c>
    </row>
    <row r="3332" spans="1:17" x14ac:dyDescent="0.25">
      <c r="A3332" t="s">
        <v>9994</v>
      </c>
      <c r="B3332" t="s">
        <v>9995</v>
      </c>
      <c r="C3332" t="s">
        <v>1709</v>
      </c>
      <c r="D3332" t="s">
        <v>11062</v>
      </c>
      <c r="E3332">
        <v>1708051</v>
      </c>
      <c r="F3332" t="s">
        <v>1408</v>
      </c>
      <c r="G3332" t="s">
        <v>11240</v>
      </c>
      <c r="H3332" t="s">
        <v>3498</v>
      </c>
      <c r="I3332" t="s">
        <v>11241</v>
      </c>
      <c r="J3332" t="s">
        <v>895</v>
      </c>
      <c r="K3332" t="s">
        <v>110</v>
      </c>
      <c r="L3332" t="s">
        <v>3343</v>
      </c>
      <c r="M3332" t="s">
        <v>3477</v>
      </c>
      <c r="N3332" t="s">
        <v>3603</v>
      </c>
      <c r="O3332" t="s">
        <v>3343</v>
      </c>
      <c r="P3332" t="s">
        <v>3343</v>
      </c>
      <c r="Q3332" t="s">
        <v>3346</v>
      </c>
    </row>
    <row r="3333" spans="1:17" x14ac:dyDescent="0.25">
      <c r="A3333" t="s">
        <v>9994</v>
      </c>
      <c r="B3333" t="s">
        <v>9995</v>
      </c>
      <c r="C3333" t="s">
        <v>1709</v>
      </c>
      <c r="D3333" t="s">
        <v>11062</v>
      </c>
      <c r="E3333">
        <v>1708051</v>
      </c>
      <c r="F3333" t="s">
        <v>1408</v>
      </c>
      <c r="G3333" t="s">
        <v>11240</v>
      </c>
      <c r="H3333" t="s">
        <v>3498</v>
      </c>
      <c r="I3333" t="s">
        <v>11242</v>
      </c>
      <c r="J3333" t="s">
        <v>3389</v>
      </c>
      <c r="K3333" t="s">
        <v>110</v>
      </c>
      <c r="L3333" t="s">
        <v>3346</v>
      </c>
      <c r="M3333" t="s">
        <v>3477</v>
      </c>
      <c r="N3333" t="s">
        <v>3603</v>
      </c>
      <c r="O3333" t="s">
        <v>3343</v>
      </c>
      <c r="P3333" t="s">
        <v>3343</v>
      </c>
      <c r="Q3333" t="s">
        <v>3346</v>
      </c>
    </row>
    <row r="3334" spans="1:17" x14ac:dyDescent="0.25">
      <c r="A3334" t="s">
        <v>9994</v>
      </c>
      <c r="B3334" t="s">
        <v>9995</v>
      </c>
      <c r="C3334" t="s">
        <v>1709</v>
      </c>
      <c r="D3334" t="s">
        <v>11062</v>
      </c>
      <c r="E3334">
        <v>1708052</v>
      </c>
      <c r="F3334" t="s">
        <v>51</v>
      </c>
      <c r="G3334" t="s">
        <v>3655</v>
      </c>
      <c r="H3334" t="s">
        <v>3350</v>
      </c>
      <c r="I3334" t="s">
        <v>11243</v>
      </c>
      <c r="J3334" t="s">
        <v>224</v>
      </c>
      <c r="K3334" t="s">
        <v>110</v>
      </c>
      <c r="L3334" t="s">
        <v>3343</v>
      </c>
      <c r="M3334" t="s">
        <v>4163</v>
      </c>
      <c r="N3334" t="s">
        <v>4559</v>
      </c>
      <c r="O3334" t="s">
        <v>3343</v>
      </c>
      <c r="P3334" t="s">
        <v>3343</v>
      </c>
      <c r="Q3334" t="s">
        <v>3346</v>
      </c>
    </row>
    <row r="3335" spans="1:17" x14ac:dyDescent="0.25">
      <c r="A3335" t="s">
        <v>9994</v>
      </c>
      <c r="B3335" t="s">
        <v>9995</v>
      </c>
      <c r="C3335" t="s">
        <v>1709</v>
      </c>
      <c r="D3335" t="s">
        <v>11062</v>
      </c>
      <c r="E3335">
        <v>1708052</v>
      </c>
      <c r="F3335" t="s">
        <v>51</v>
      </c>
      <c r="G3335" t="s">
        <v>3655</v>
      </c>
      <c r="H3335" t="s">
        <v>3350</v>
      </c>
      <c r="I3335" t="s">
        <v>11244</v>
      </c>
      <c r="J3335" t="s">
        <v>11245</v>
      </c>
      <c r="K3335" t="s">
        <v>110</v>
      </c>
      <c r="L3335" t="s">
        <v>3346</v>
      </c>
      <c r="M3335" t="s">
        <v>4163</v>
      </c>
      <c r="N3335" t="s">
        <v>4559</v>
      </c>
      <c r="O3335" t="s">
        <v>3343</v>
      </c>
      <c r="P3335" t="s">
        <v>3343</v>
      </c>
      <c r="Q3335" t="s">
        <v>3346</v>
      </c>
    </row>
    <row r="3336" spans="1:17" x14ac:dyDescent="0.25">
      <c r="A3336" t="s">
        <v>9994</v>
      </c>
      <c r="B3336" t="s">
        <v>9995</v>
      </c>
      <c r="C3336" t="s">
        <v>1709</v>
      </c>
      <c r="D3336" t="s">
        <v>11062</v>
      </c>
      <c r="E3336">
        <v>1708053</v>
      </c>
      <c r="F3336" t="s">
        <v>11246</v>
      </c>
      <c r="G3336" t="s">
        <v>11247</v>
      </c>
      <c r="H3336" t="s">
        <v>3394</v>
      </c>
      <c r="I3336" t="s">
        <v>11248</v>
      </c>
      <c r="J3336" t="s">
        <v>1132</v>
      </c>
      <c r="K3336" t="s">
        <v>110</v>
      </c>
      <c r="L3336" t="s">
        <v>3343</v>
      </c>
      <c r="M3336" t="s">
        <v>5047</v>
      </c>
      <c r="N3336" t="s">
        <v>11249</v>
      </c>
      <c r="O3336" t="s">
        <v>3343</v>
      </c>
      <c r="P3336" t="s">
        <v>3343</v>
      </c>
      <c r="Q3336" t="s">
        <v>3346</v>
      </c>
    </row>
    <row r="3337" spans="1:17" x14ac:dyDescent="0.25">
      <c r="A3337" t="s">
        <v>9994</v>
      </c>
      <c r="B3337" t="s">
        <v>9995</v>
      </c>
      <c r="C3337" t="s">
        <v>1709</v>
      </c>
      <c r="D3337" t="s">
        <v>11062</v>
      </c>
      <c r="E3337">
        <v>1708055</v>
      </c>
      <c r="F3337" t="s">
        <v>11250</v>
      </c>
      <c r="G3337" t="s">
        <v>11251</v>
      </c>
      <c r="H3337" t="s">
        <v>11252</v>
      </c>
      <c r="I3337" t="s">
        <v>11253</v>
      </c>
      <c r="J3337" t="s">
        <v>11254</v>
      </c>
      <c r="K3337" t="s">
        <v>110</v>
      </c>
      <c r="L3337" t="s">
        <v>3343</v>
      </c>
      <c r="M3337" t="s">
        <v>4213</v>
      </c>
      <c r="N3337" t="s">
        <v>9872</v>
      </c>
      <c r="O3337" t="s">
        <v>3343</v>
      </c>
      <c r="P3337" t="s">
        <v>3343</v>
      </c>
      <c r="Q3337" t="s">
        <v>3346</v>
      </c>
    </row>
    <row r="3338" spans="1:17" x14ac:dyDescent="0.25">
      <c r="A3338" t="s">
        <v>9994</v>
      </c>
      <c r="B3338" t="s">
        <v>9995</v>
      </c>
      <c r="C3338" t="s">
        <v>1709</v>
      </c>
      <c r="D3338" t="s">
        <v>11062</v>
      </c>
      <c r="E3338">
        <v>1708056</v>
      </c>
      <c r="F3338" t="s">
        <v>11255</v>
      </c>
      <c r="G3338" t="s">
        <v>11256</v>
      </c>
      <c r="H3338" t="s">
        <v>11257</v>
      </c>
      <c r="I3338" t="s">
        <v>11258</v>
      </c>
      <c r="J3338" t="s">
        <v>11259</v>
      </c>
      <c r="K3338" t="s">
        <v>110</v>
      </c>
      <c r="L3338" t="s">
        <v>3343</v>
      </c>
      <c r="M3338" t="s">
        <v>5047</v>
      </c>
      <c r="N3338" t="s">
        <v>11249</v>
      </c>
      <c r="O3338" t="s">
        <v>3343</v>
      </c>
      <c r="P3338" t="s">
        <v>3343</v>
      </c>
      <c r="Q3338" t="s">
        <v>3346</v>
      </c>
    </row>
    <row r="3339" spans="1:17" x14ac:dyDescent="0.25">
      <c r="A3339" t="s">
        <v>9994</v>
      </c>
      <c r="B3339" t="s">
        <v>9995</v>
      </c>
      <c r="C3339" t="s">
        <v>1709</v>
      </c>
      <c r="D3339" t="s">
        <v>11062</v>
      </c>
      <c r="E3339">
        <v>1708056</v>
      </c>
      <c r="F3339" t="s">
        <v>11255</v>
      </c>
      <c r="G3339" t="s">
        <v>11256</v>
      </c>
      <c r="H3339" t="s">
        <v>11257</v>
      </c>
      <c r="I3339" t="s">
        <v>11260</v>
      </c>
      <c r="J3339" t="s">
        <v>11261</v>
      </c>
      <c r="K3339" t="s">
        <v>110</v>
      </c>
      <c r="L3339" t="s">
        <v>3346</v>
      </c>
      <c r="M3339" t="s">
        <v>5047</v>
      </c>
      <c r="N3339" t="s">
        <v>11249</v>
      </c>
      <c r="O3339" t="s">
        <v>3343</v>
      </c>
      <c r="P3339" t="s">
        <v>3343</v>
      </c>
      <c r="Q3339" t="s">
        <v>3346</v>
      </c>
    </row>
    <row r="3340" spans="1:17" x14ac:dyDescent="0.25">
      <c r="A3340" t="s">
        <v>9994</v>
      </c>
      <c r="B3340" t="s">
        <v>9995</v>
      </c>
      <c r="C3340" t="s">
        <v>1709</v>
      </c>
      <c r="D3340" t="s">
        <v>11062</v>
      </c>
      <c r="E3340">
        <v>1708056</v>
      </c>
      <c r="F3340" t="s">
        <v>11255</v>
      </c>
      <c r="G3340" t="s">
        <v>11256</v>
      </c>
      <c r="H3340" t="s">
        <v>11257</v>
      </c>
      <c r="I3340" t="s">
        <v>11262</v>
      </c>
      <c r="J3340" t="s">
        <v>11263</v>
      </c>
      <c r="K3340" t="s">
        <v>110</v>
      </c>
      <c r="L3340" t="s">
        <v>3346</v>
      </c>
      <c r="M3340" t="s">
        <v>5047</v>
      </c>
      <c r="N3340" t="s">
        <v>11249</v>
      </c>
      <c r="O3340" t="s">
        <v>3343</v>
      </c>
      <c r="P3340" t="s">
        <v>3343</v>
      </c>
      <c r="Q3340" t="s">
        <v>3346</v>
      </c>
    </row>
    <row r="3341" spans="1:17" x14ac:dyDescent="0.25">
      <c r="A3341" t="s">
        <v>9994</v>
      </c>
      <c r="B3341" t="s">
        <v>9995</v>
      </c>
      <c r="C3341" t="s">
        <v>1709</v>
      </c>
      <c r="D3341" t="s">
        <v>11062</v>
      </c>
      <c r="E3341">
        <v>1708057</v>
      </c>
      <c r="F3341" t="s">
        <v>2347</v>
      </c>
      <c r="G3341" t="s">
        <v>11264</v>
      </c>
      <c r="H3341" t="s">
        <v>3515</v>
      </c>
      <c r="I3341" t="s">
        <v>11265</v>
      </c>
      <c r="J3341" t="s">
        <v>2348</v>
      </c>
      <c r="K3341" t="s">
        <v>110</v>
      </c>
      <c r="L3341" t="s">
        <v>3343</v>
      </c>
      <c r="M3341" t="s">
        <v>4213</v>
      </c>
      <c r="N3341" t="s">
        <v>10093</v>
      </c>
      <c r="O3341" t="s">
        <v>3343</v>
      </c>
      <c r="P3341" t="s">
        <v>3343</v>
      </c>
      <c r="Q3341" t="s">
        <v>3346</v>
      </c>
    </row>
    <row r="3342" spans="1:17" x14ac:dyDescent="0.25">
      <c r="A3342" t="s">
        <v>9994</v>
      </c>
      <c r="B3342" t="s">
        <v>9995</v>
      </c>
      <c r="C3342" t="s">
        <v>1709</v>
      </c>
      <c r="D3342" t="s">
        <v>11062</v>
      </c>
      <c r="E3342">
        <v>1708057</v>
      </c>
      <c r="F3342" t="s">
        <v>2347</v>
      </c>
      <c r="G3342" t="s">
        <v>11264</v>
      </c>
      <c r="H3342" t="s">
        <v>3515</v>
      </c>
      <c r="I3342" t="s">
        <v>11266</v>
      </c>
      <c r="J3342" t="s">
        <v>11267</v>
      </c>
      <c r="K3342" t="s">
        <v>110</v>
      </c>
      <c r="L3342" t="s">
        <v>3346</v>
      </c>
      <c r="M3342" t="s">
        <v>4213</v>
      </c>
      <c r="N3342" t="s">
        <v>10093</v>
      </c>
      <c r="O3342" t="s">
        <v>3343</v>
      </c>
      <c r="P3342" t="s">
        <v>3343</v>
      </c>
      <c r="Q3342" t="s">
        <v>3346</v>
      </c>
    </row>
    <row r="3343" spans="1:17" x14ac:dyDescent="0.25">
      <c r="A3343" t="s">
        <v>9994</v>
      </c>
      <c r="B3343" t="s">
        <v>9995</v>
      </c>
      <c r="C3343" t="s">
        <v>1709</v>
      </c>
      <c r="D3343" t="s">
        <v>11062</v>
      </c>
      <c r="E3343">
        <v>1708058</v>
      </c>
      <c r="F3343" t="s">
        <v>875</v>
      </c>
      <c r="G3343" t="s">
        <v>11268</v>
      </c>
      <c r="H3343" t="s">
        <v>3350</v>
      </c>
      <c r="I3343" t="s">
        <v>11269</v>
      </c>
      <c r="J3343" t="s">
        <v>2496</v>
      </c>
      <c r="K3343" t="s">
        <v>110</v>
      </c>
      <c r="L3343" t="s">
        <v>3343</v>
      </c>
      <c r="M3343" t="s">
        <v>4163</v>
      </c>
      <c r="N3343" t="s">
        <v>4559</v>
      </c>
      <c r="O3343" t="s">
        <v>3343</v>
      </c>
      <c r="P3343" t="s">
        <v>3343</v>
      </c>
      <c r="Q3343" t="s">
        <v>3346</v>
      </c>
    </row>
    <row r="3344" spans="1:17" x14ac:dyDescent="0.25">
      <c r="A3344" t="s">
        <v>9994</v>
      </c>
      <c r="B3344" t="s">
        <v>9995</v>
      </c>
      <c r="C3344" t="s">
        <v>1709</v>
      </c>
      <c r="D3344" t="s">
        <v>11062</v>
      </c>
      <c r="E3344">
        <v>1708059</v>
      </c>
      <c r="F3344" t="s">
        <v>156</v>
      </c>
      <c r="G3344" t="s">
        <v>3393</v>
      </c>
      <c r="H3344" t="s">
        <v>3394</v>
      </c>
      <c r="I3344" t="s">
        <v>11270</v>
      </c>
      <c r="J3344" t="s">
        <v>5078</v>
      </c>
      <c r="K3344" t="s">
        <v>110</v>
      </c>
      <c r="L3344" t="s">
        <v>3343</v>
      </c>
      <c r="M3344" t="s">
        <v>4213</v>
      </c>
      <c r="N3344" t="s">
        <v>10093</v>
      </c>
      <c r="O3344" t="s">
        <v>3346</v>
      </c>
      <c r="P3344" t="s">
        <v>3346</v>
      </c>
      <c r="Q3344" t="s">
        <v>3346</v>
      </c>
    </row>
    <row r="3345" spans="1:17" x14ac:dyDescent="0.25">
      <c r="A3345" t="s">
        <v>9994</v>
      </c>
      <c r="B3345" t="s">
        <v>9995</v>
      </c>
      <c r="C3345" t="s">
        <v>1709</v>
      </c>
      <c r="D3345" t="s">
        <v>11062</v>
      </c>
      <c r="E3345">
        <v>1708060</v>
      </c>
      <c r="F3345" t="s">
        <v>11271</v>
      </c>
      <c r="G3345" t="s">
        <v>11272</v>
      </c>
      <c r="H3345" t="s">
        <v>3405</v>
      </c>
      <c r="I3345" t="s">
        <v>11273</v>
      </c>
      <c r="J3345" t="s">
        <v>11274</v>
      </c>
      <c r="K3345" t="s">
        <v>110</v>
      </c>
      <c r="L3345" t="s">
        <v>3343</v>
      </c>
      <c r="M3345" t="s">
        <v>4213</v>
      </c>
      <c r="N3345" t="s">
        <v>10093</v>
      </c>
      <c r="O3345" t="s">
        <v>3346</v>
      </c>
      <c r="P3345" t="s">
        <v>3346</v>
      </c>
      <c r="Q3345" t="s">
        <v>3346</v>
      </c>
    </row>
    <row r="3346" spans="1:17" x14ac:dyDescent="0.25">
      <c r="A3346" t="s">
        <v>9994</v>
      </c>
      <c r="B3346" t="s">
        <v>9995</v>
      </c>
      <c r="C3346" t="s">
        <v>11275</v>
      </c>
      <c r="D3346" t="s">
        <v>11276</v>
      </c>
      <c r="E3346">
        <v>1709001</v>
      </c>
      <c r="F3346" t="s">
        <v>10115</v>
      </c>
      <c r="G3346" t="s">
        <v>10116</v>
      </c>
      <c r="H3346" t="s">
        <v>10117</v>
      </c>
      <c r="I3346" t="s">
        <v>11277</v>
      </c>
      <c r="J3346" t="s">
        <v>11278</v>
      </c>
      <c r="K3346" t="s">
        <v>110</v>
      </c>
      <c r="L3346" t="s">
        <v>3343</v>
      </c>
      <c r="M3346" t="s">
        <v>4163</v>
      </c>
      <c r="N3346" t="s">
        <v>4497</v>
      </c>
      <c r="O3346" t="s">
        <v>3343</v>
      </c>
      <c r="P3346" t="s">
        <v>3343</v>
      </c>
      <c r="Q3346" t="s">
        <v>3346</v>
      </c>
    </row>
    <row r="3347" spans="1:17" x14ac:dyDescent="0.25">
      <c r="A3347" t="s">
        <v>9994</v>
      </c>
      <c r="B3347" t="s">
        <v>9995</v>
      </c>
      <c r="C3347" t="s">
        <v>11275</v>
      </c>
      <c r="D3347" t="s">
        <v>11276</v>
      </c>
      <c r="E3347">
        <v>1709001</v>
      </c>
      <c r="F3347" t="s">
        <v>10115</v>
      </c>
      <c r="G3347" t="s">
        <v>10116</v>
      </c>
      <c r="H3347" t="s">
        <v>10117</v>
      </c>
      <c r="I3347" t="s">
        <v>11279</v>
      </c>
      <c r="J3347" t="s">
        <v>11280</v>
      </c>
      <c r="K3347" t="s">
        <v>110</v>
      </c>
      <c r="L3347" t="s">
        <v>3346</v>
      </c>
      <c r="M3347" t="s">
        <v>4163</v>
      </c>
      <c r="N3347" t="s">
        <v>4497</v>
      </c>
      <c r="O3347" t="s">
        <v>3343</v>
      </c>
      <c r="P3347" t="s">
        <v>3343</v>
      </c>
      <c r="Q3347" t="s">
        <v>3346</v>
      </c>
    </row>
    <row r="3348" spans="1:17" x14ac:dyDescent="0.25">
      <c r="A3348" t="s">
        <v>9994</v>
      </c>
      <c r="B3348" t="s">
        <v>9995</v>
      </c>
      <c r="C3348" t="s">
        <v>11275</v>
      </c>
      <c r="D3348" t="s">
        <v>11276</v>
      </c>
      <c r="E3348">
        <v>1709002</v>
      </c>
      <c r="F3348" t="s">
        <v>10120</v>
      </c>
      <c r="G3348" t="s">
        <v>11281</v>
      </c>
      <c r="H3348" t="s">
        <v>10122</v>
      </c>
      <c r="I3348" t="s">
        <v>11282</v>
      </c>
      <c r="J3348" t="s">
        <v>10120</v>
      </c>
      <c r="K3348" t="s">
        <v>110</v>
      </c>
      <c r="L3348" t="s">
        <v>3343</v>
      </c>
      <c r="M3348" t="s">
        <v>4108</v>
      </c>
      <c r="N3348" t="s">
        <v>4109</v>
      </c>
      <c r="O3348" t="s">
        <v>3343</v>
      </c>
      <c r="P3348" t="s">
        <v>3343</v>
      </c>
      <c r="Q3348" t="s">
        <v>3346</v>
      </c>
    </row>
    <row r="3349" spans="1:17" x14ac:dyDescent="0.25">
      <c r="A3349" t="s">
        <v>9994</v>
      </c>
      <c r="B3349" t="s">
        <v>9995</v>
      </c>
      <c r="C3349" t="s">
        <v>11275</v>
      </c>
      <c r="D3349" t="s">
        <v>11276</v>
      </c>
      <c r="E3349">
        <v>1709003</v>
      </c>
      <c r="F3349" t="s">
        <v>11283</v>
      </c>
      <c r="G3349" t="s">
        <v>11281</v>
      </c>
      <c r="H3349" t="s">
        <v>10122</v>
      </c>
      <c r="I3349" t="s">
        <v>11284</v>
      </c>
      <c r="J3349" t="s">
        <v>11283</v>
      </c>
      <c r="K3349" t="s">
        <v>110</v>
      </c>
      <c r="L3349" t="s">
        <v>3343</v>
      </c>
      <c r="M3349" t="s">
        <v>4108</v>
      </c>
      <c r="N3349" t="s">
        <v>4109</v>
      </c>
      <c r="O3349" t="s">
        <v>3343</v>
      </c>
      <c r="P3349" t="s">
        <v>3343</v>
      </c>
      <c r="Q3349" t="s">
        <v>3346</v>
      </c>
    </row>
    <row r="3350" spans="1:17" x14ac:dyDescent="0.25">
      <c r="A3350" t="s">
        <v>9994</v>
      </c>
      <c r="B3350" t="s">
        <v>9995</v>
      </c>
      <c r="C3350" t="s">
        <v>11275</v>
      </c>
      <c r="D3350" t="s">
        <v>11276</v>
      </c>
      <c r="E3350">
        <v>1709004</v>
      </c>
      <c r="F3350" t="s">
        <v>11285</v>
      </c>
      <c r="G3350" t="s">
        <v>11281</v>
      </c>
      <c r="H3350" t="s">
        <v>10122</v>
      </c>
      <c r="I3350" t="s">
        <v>11286</v>
      </c>
      <c r="J3350" t="s">
        <v>11285</v>
      </c>
      <c r="K3350" t="s">
        <v>110</v>
      </c>
      <c r="L3350" t="s">
        <v>3343</v>
      </c>
      <c r="M3350" t="s">
        <v>4108</v>
      </c>
      <c r="N3350" t="s">
        <v>4109</v>
      </c>
      <c r="O3350" t="s">
        <v>3343</v>
      </c>
      <c r="P3350" t="s">
        <v>3343</v>
      </c>
      <c r="Q3350" t="s">
        <v>3346</v>
      </c>
    </row>
    <row r="3351" spans="1:17" x14ac:dyDescent="0.25">
      <c r="A3351" t="s">
        <v>9994</v>
      </c>
      <c r="B3351" t="s">
        <v>9995</v>
      </c>
      <c r="C3351" t="s">
        <v>11275</v>
      </c>
      <c r="D3351" t="s">
        <v>11276</v>
      </c>
      <c r="E3351">
        <v>1709005</v>
      </c>
      <c r="F3351" t="s">
        <v>8624</v>
      </c>
      <c r="G3351" t="s">
        <v>11281</v>
      </c>
      <c r="H3351" t="s">
        <v>10122</v>
      </c>
      <c r="I3351" t="s">
        <v>11287</v>
      </c>
      <c r="J3351" t="s">
        <v>8624</v>
      </c>
      <c r="K3351" t="s">
        <v>110</v>
      </c>
      <c r="L3351" t="s">
        <v>3343</v>
      </c>
      <c r="M3351" t="s">
        <v>4108</v>
      </c>
      <c r="N3351" t="s">
        <v>4109</v>
      </c>
      <c r="O3351" t="s">
        <v>3346</v>
      </c>
      <c r="P3351" t="s">
        <v>3343</v>
      </c>
      <c r="Q3351" t="s">
        <v>3346</v>
      </c>
    </row>
    <row r="3352" spans="1:17" x14ac:dyDescent="0.25">
      <c r="A3352" t="s">
        <v>9994</v>
      </c>
      <c r="B3352" t="s">
        <v>9995</v>
      </c>
      <c r="C3352" t="s">
        <v>11275</v>
      </c>
      <c r="D3352" t="s">
        <v>11276</v>
      </c>
      <c r="E3352">
        <v>1709006</v>
      </c>
      <c r="F3352" t="s">
        <v>11288</v>
      </c>
      <c r="G3352" t="s">
        <v>11281</v>
      </c>
      <c r="H3352" t="s">
        <v>10122</v>
      </c>
      <c r="I3352" t="s">
        <v>11289</v>
      </c>
      <c r="J3352" t="s">
        <v>11288</v>
      </c>
      <c r="K3352" t="s">
        <v>110</v>
      </c>
      <c r="L3352" t="s">
        <v>3343</v>
      </c>
      <c r="M3352" t="s">
        <v>4108</v>
      </c>
      <c r="N3352" t="s">
        <v>4109</v>
      </c>
      <c r="O3352" t="s">
        <v>3346</v>
      </c>
      <c r="P3352" t="s">
        <v>3343</v>
      </c>
      <c r="Q3352" t="s">
        <v>3346</v>
      </c>
    </row>
    <row r="3353" spans="1:17" x14ac:dyDescent="0.25">
      <c r="A3353" t="s">
        <v>9994</v>
      </c>
      <c r="B3353" t="s">
        <v>9995</v>
      </c>
      <c r="C3353" t="s">
        <v>11275</v>
      </c>
      <c r="D3353" t="s">
        <v>11276</v>
      </c>
      <c r="E3353">
        <v>1709007</v>
      </c>
      <c r="F3353" t="s">
        <v>11290</v>
      </c>
      <c r="G3353" t="s">
        <v>11281</v>
      </c>
      <c r="H3353" t="s">
        <v>10122</v>
      </c>
      <c r="I3353" t="s">
        <v>11291</v>
      </c>
      <c r="J3353" t="s">
        <v>11290</v>
      </c>
      <c r="K3353" t="s">
        <v>110</v>
      </c>
      <c r="L3353" t="s">
        <v>3343</v>
      </c>
      <c r="M3353" t="s">
        <v>4108</v>
      </c>
      <c r="N3353" t="s">
        <v>4109</v>
      </c>
      <c r="O3353" t="s">
        <v>3343</v>
      </c>
      <c r="P3353" t="s">
        <v>3343</v>
      </c>
      <c r="Q3353" t="s">
        <v>3346</v>
      </c>
    </row>
    <row r="3354" spans="1:17" x14ac:dyDescent="0.25">
      <c r="A3354" t="s">
        <v>9994</v>
      </c>
      <c r="B3354" t="s">
        <v>9995</v>
      </c>
      <c r="C3354" t="s">
        <v>11275</v>
      </c>
      <c r="D3354" t="s">
        <v>11276</v>
      </c>
      <c r="E3354">
        <v>1709008</v>
      </c>
      <c r="F3354" t="s">
        <v>11292</v>
      </c>
      <c r="G3354" t="s">
        <v>11293</v>
      </c>
      <c r="H3354" t="s">
        <v>11294</v>
      </c>
      <c r="I3354" t="s">
        <v>11295</v>
      </c>
      <c r="J3354" t="s">
        <v>11292</v>
      </c>
      <c r="K3354" t="s">
        <v>110</v>
      </c>
      <c r="L3354" t="s">
        <v>3343</v>
      </c>
      <c r="M3354" t="s">
        <v>4163</v>
      </c>
      <c r="N3354" t="s">
        <v>10163</v>
      </c>
      <c r="O3354" t="s">
        <v>3343</v>
      </c>
      <c r="P3354" t="s">
        <v>3343</v>
      </c>
      <c r="Q3354" t="s">
        <v>3346</v>
      </c>
    </row>
    <row r="3355" spans="1:17" x14ac:dyDescent="0.25">
      <c r="A3355" t="s">
        <v>9994</v>
      </c>
      <c r="B3355" t="s">
        <v>9995</v>
      </c>
      <c r="C3355" t="s">
        <v>11275</v>
      </c>
      <c r="D3355" t="s">
        <v>11276</v>
      </c>
      <c r="E3355">
        <v>1709009</v>
      </c>
      <c r="F3355" t="s">
        <v>11296</v>
      </c>
      <c r="G3355" t="s">
        <v>11293</v>
      </c>
      <c r="H3355" t="s">
        <v>11294</v>
      </c>
      <c r="I3355" t="s">
        <v>11297</v>
      </c>
      <c r="J3355" t="s">
        <v>11296</v>
      </c>
      <c r="K3355" t="s">
        <v>110</v>
      </c>
      <c r="L3355" t="s">
        <v>3343</v>
      </c>
      <c r="M3355" t="s">
        <v>4163</v>
      </c>
      <c r="N3355" t="s">
        <v>10163</v>
      </c>
      <c r="O3355" t="s">
        <v>3343</v>
      </c>
      <c r="P3355" t="s">
        <v>3343</v>
      </c>
      <c r="Q3355" t="s">
        <v>3346</v>
      </c>
    </row>
    <row r="3356" spans="1:17" x14ac:dyDescent="0.25">
      <c r="A3356" t="s">
        <v>9994</v>
      </c>
      <c r="B3356" t="s">
        <v>9995</v>
      </c>
      <c r="C3356" t="s">
        <v>11275</v>
      </c>
      <c r="D3356" t="s">
        <v>11276</v>
      </c>
      <c r="E3356">
        <v>1709010</v>
      </c>
      <c r="F3356" t="s">
        <v>11298</v>
      </c>
      <c r="G3356" t="s">
        <v>11293</v>
      </c>
      <c r="H3356" t="s">
        <v>11294</v>
      </c>
      <c r="I3356" t="s">
        <v>11299</v>
      </c>
      <c r="J3356" t="s">
        <v>11298</v>
      </c>
      <c r="K3356" t="s">
        <v>110</v>
      </c>
      <c r="L3356" t="s">
        <v>3343</v>
      </c>
      <c r="M3356" t="s">
        <v>4163</v>
      </c>
      <c r="N3356" t="s">
        <v>10163</v>
      </c>
      <c r="O3356" t="s">
        <v>3346</v>
      </c>
      <c r="P3356" t="s">
        <v>3343</v>
      </c>
      <c r="Q3356" t="s">
        <v>3346</v>
      </c>
    </row>
    <row r="3357" spans="1:17" x14ac:dyDescent="0.25">
      <c r="A3357" t="s">
        <v>9994</v>
      </c>
      <c r="B3357" t="s">
        <v>9995</v>
      </c>
      <c r="C3357" t="s">
        <v>11275</v>
      </c>
      <c r="D3357" t="s">
        <v>11276</v>
      </c>
      <c r="E3357">
        <v>1709011</v>
      </c>
      <c r="F3357" t="s">
        <v>11300</v>
      </c>
      <c r="G3357" t="s">
        <v>11293</v>
      </c>
      <c r="H3357" t="s">
        <v>11294</v>
      </c>
      <c r="I3357" t="s">
        <v>11301</v>
      </c>
      <c r="J3357" t="s">
        <v>11300</v>
      </c>
      <c r="K3357" t="s">
        <v>110</v>
      </c>
      <c r="L3357" t="s">
        <v>3343</v>
      </c>
      <c r="M3357" t="s">
        <v>4163</v>
      </c>
      <c r="N3357" t="s">
        <v>10163</v>
      </c>
      <c r="O3357" t="s">
        <v>3343</v>
      </c>
      <c r="P3357" t="s">
        <v>3343</v>
      </c>
      <c r="Q3357" t="s">
        <v>3346</v>
      </c>
    </row>
    <row r="3358" spans="1:17" x14ac:dyDescent="0.25">
      <c r="A3358" t="s">
        <v>9994</v>
      </c>
      <c r="B3358" t="s">
        <v>9995</v>
      </c>
      <c r="C3358" t="s">
        <v>11275</v>
      </c>
      <c r="D3358" t="s">
        <v>11276</v>
      </c>
      <c r="E3358">
        <v>1709012</v>
      </c>
      <c r="F3358" t="s">
        <v>11302</v>
      </c>
      <c r="G3358" t="s">
        <v>11293</v>
      </c>
      <c r="H3358" t="s">
        <v>11294</v>
      </c>
      <c r="I3358" t="s">
        <v>11303</v>
      </c>
      <c r="J3358" t="s">
        <v>11304</v>
      </c>
      <c r="K3358" t="s">
        <v>110</v>
      </c>
      <c r="L3358" t="s">
        <v>3343</v>
      </c>
      <c r="M3358" t="s">
        <v>4163</v>
      </c>
      <c r="N3358" t="s">
        <v>10163</v>
      </c>
      <c r="O3358" t="s">
        <v>3343</v>
      </c>
      <c r="P3358" t="s">
        <v>3343</v>
      </c>
      <c r="Q3358" t="s">
        <v>3346</v>
      </c>
    </row>
    <row r="3359" spans="1:17" x14ac:dyDescent="0.25">
      <c r="A3359" t="s">
        <v>9994</v>
      </c>
      <c r="B3359" t="s">
        <v>9995</v>
      </c>
      <c r="C3359" t="s">
        <v>11275</v>
      </c>
      <c r="D3359" t="s">
        <v>11276</v>
      </c>
      <c r="E3359">
        <v>1709013</v>
      </c>
      <c r="F3359" t="s">
        <v>10124</v>
      </c>
      <c r="G3359" t="s">
        <v>11305</v>
      </c>
      <c r="H3359" t="s">
        <v>10126</v>
      </c>
      <c r="I3359" t="s">
        <v>11306</v>
      </c>
      <c r="J3359" t="s">
        <v>10124</v>
      </c>
      <c r="K3359" t="s">
        <v>110</v>
      </c>
      <c r="L3359" t="s">
        <v>3343</v>
      </c>
      <c r="M3359" t="s">
        <v>4163</v>
      </c>
      <c r="N3359" t="s">
        <v>10163</v>
      </c>
      <c r="O3359" t="s">
        <v>3343</v>
      </c>
      <c r="P3359" t="s">
        <v>3343</v>
      </c>
      <c r="Q3359" t="s">
        <v>3346</v>
      </c>
    </row>
    <row r="3360" spans="1:17" x14ac:dyDescent="0.25">
      <c r="A3360" t="s">
        <v>9994</v>
      </c>
      <c r="B3360" t="s">
        <v>9995</v>
      </c>
      <c r="C3360" t="s">
        <v>11275</v>
      </c>
      <c r="D3360" t="s">
        <v>11276</v>
      </c>
      <c r="E3360">
        <v>1709014</v>
      </c>
      <c r="F3360" t="s">
        <v>11307</v>
      </c>
      <c r="G3360" t="s">
        <v>11305</v>
      </c>
      <c r="H3360" t="s">
        <v>10126</v>
      </c>
      <c r="I3360" t="s">
        <v>11308</v>
      </c>
      <c r="J3360" t="s">
        <v>11307</v>
      </c>
      <c r="K3360" t="s">
        <v>110</v>
      </c>
      <c r="L3360" t="s">
        <v>3343</v>
      </c>
      <c r="M3360" t="s">
        <v>4163</v>
      </c>
      <c r="N3360" t="s">
        <v>10163</v>
      </c>
      <c r="O3360" t="s">
        <v>3343</v>
      </c>
      <c r="P3360" t="s">
        <v>3343</v>
      </c>
      <c r="Q3360" t="s">
        <v>3346</v>
      </c>
    </row>
    <row r="3361" spans="1:17" x14ac:dyDescent="0.25">
      <c r="A3361" t="s">
        <v>9994</v>
      </c>
      <c r="B3361" t="s">
        <v>9995</v>
      </c>
      <c r="C3361" t="s">
        <v>11275</v>
      </c>
      <c r="D3361" t="s">
        <v>11276</v>
      </c>
      <c r="E3361">
        <v>1709015</v>
      </c>
      <c r="F3361" t="s">
        <v>11309</v>
      </c>
      <c r="G3361" t="s">
        <v>11305</v>
      </c>
      <c r="H3361" t="s">
        <v>10126</v>
      </c>
      <c r="I3361" t="s">
        <v>11310</v>
      </c>
      <c r="J3361" t="s">
        <v>11309</v>
      </c>
      <c r="K3361" t="s">
        <v>110</v>
      </c>
      <c r="L3361" t="s">
        <v>3343</v>
      </c>
      <c r="M3361" t="s">
        <v>4163</v>
      </c>
      <c r="N3361" t="s">
        <v>10163</v>
      </c>
      <c r="O3361" t="s">
        <v>3343</v>
      </c>
      <c r="P3361" t="s">
        <v>3343</v>
      </c>
      <c r="Q3361" t="s">
        <v>3346</v>
      </c>
    </row>
    <row r="3362" spans="1:17" x14ac:dyDescent="0.25">
      <c r="A3362" t="s">
        <v>9994</v>
      </c>
      <c r="B3362" t="s">
        <v>9995</v>
      </c>
      <c r="C3362" t="s">
        <v>11275</v>
      </c>
      <c r="D3362" t="s">
        <v>11276</v>
      </c>
      <c r="E3362">
        <v>1709016</v>
      </c>
      <c r="F3362" t="s">
        <v>8728</v>
      </c>
      <c r="G3362" t="s">
        <v>11305</v>
      </c>
      <c r="H3362" t="s">
        <v>10126</v>
      </c>
      <c r="I3362" t="s">
        <v>11311</v>
      </c>
      <c r="J3362" t="s">
        <v>8728</v>
      </c>
      <c r="K3362" t="s">
        <v>110</v>
      </c>
      <c r="L3362" t="s">
        <v>3343</v>
      </c>
      <c r="M3362" t="s">
        <v>4163</v>
      </c>
      <c r="N3362" t="s">
        <v>10163</v>
      </c>
      <c r="O3362" t="s">
        <v>3343</v>
      </c>
      <c r="P3362" t="s">
        <v>3343</v>
      </c>
      <c r="Q3362" t="s">
        <v>3346</v>
      </c>
    </row>
    <row r="3363" spans="1:17" x14ac:dyDescent="0.25">
      <c r="A3363" t="s">
        <v>9994</v>
      </c>
      <c r="B3363" t="s">
        <v>9995</v>
      </c>
      <c r="C3363" t="s">
        <v>11275</v>
      </c>
      <c r="D3363" t="s">
        <v>11276</v>
      </c>
      <c r="E3363">
        <v>1709017</v>
      </c>
      <c r="F3363" t="s">
        <v>11312</v>
      </c>
      <c r="G3363" t="s">
        <v>11305</v>
      </c>
      <c r="H3363" t="s">
        <v>10126</v>
      </c>
      <c r="I3363" t="s">
        <v>11313</v>
      </c>
      <c r="J3363" t="s">
        <v>11312</v>
      </c>
      <c r="K3363" t="s">
        <v>110</v>
      </c>
      <c r="L3363" t="s">
        <v>3343</v>
      </c>
      <c r="M3363" t="s">
        <v>4163</v>
      </c>
      <c r="N3363" t="s">
        <v>10163</v>
      </c>
      <c r="O3363" t="s">
        <v>3343</v>
      </c>
      <c r="P3363" t="s">
        <v>3343</v>
      </c>
      <c r="Q3363" t="s">
        <v>3346</v>
      </c>
    </row>
    <row r="3364" spans="1:17" x14ac:dyDescent="0.25">
      <c r="A3364" t="s">
        <v>9994</v>
      </c>
      <c r="B3364" t="s">
        <v>9995</v>
      </c>
      <c r="C3364" t="s">
        <v>11275</v>
      </c>
      <c r="D3364" t="s">
        <v>11276</v>
      </c>
      <c r="E3364">
        <v>1709018</v>
      </c>
      <c r="F3364" t="s">
        <v>11314</v>
      </c>
      <c r="G3364" t="s">
        <v>11305</v>
      </c>
      <c r="H3364" t="s">
        <v>10126</v>
      </c>
      <c r="I3364" t="s">
        <v>11315</v>
      </c>
      <c r="J3364" t="s">
        <v>11314</v>
      </c>
      <c r="K3364" t="s">
        <v>110</v>
      </c>
      <c r="L3364" t="s">
        <v>3343</v>
      </c>
      <c r="M3364" t="s">
        <v>4163</v>
      </c>
      <c r="N3364" t="s">
        <v>10163</v>
      </c>
      <c r="O3364" t="s">
        <v>3343</v>
      </c>
      <c r="P3364" t="s">
        <v>3343</v>
      </c>
      <c r="Q3364" t="s">
        <v>3346</v>
      </c>
    </row>
    <row r="3365" spans="1:17" x14ac:dyDescent="0.25">
      <c r="A3365" t="s">
        <v>9994</v>
      </c>
      <c r="B3365" t="s">
        <v>9995</v>
      </c>
      <c r="C3365" t="s">
        <v>11275</v>
      </c>
      <c r="D3365" t="s">
        <v>11276</v>
      </c>
      <c r="E3365">
        <v>1709019</v>
      </c>
      <c r="F3365" t="s">
        <v>11316</v>
      </c>
      <c r="G3365" t="s">
        <v>11317</v>
      </c>
      <c r="H3365" t="s">
        <v>3742</v>
      </c>
      <c r="I3365" t="s">
        <v>11318</v>
      </c>
      <c r="J3365" t="s">
        <v>11316</v>
      </c>
      <c r="K3365" t="s">
        <v>110</v>
      </c>
      <c r="L3365" t="s">
        <v>3343</v>
      </c>
      <c r="M3365" t="s">
        <v>4163</v>
      </c>
      <c r="N3365" t="s">
        <v>4497</v>
      </c>
      <c r="O3365" t="s">
        <v>3343</v>
      </c>
      <c r="P3365" t="s">
        <v>3343</v>
      </c>
      <c r="Q3365" t="s">
        <v>3346</v>
      </c>
    </row>
    <row r="3366" spans="1:17" x14ac:dyDescent="0.25">
      <c r="A3366" t="s">
        <v>9994</v>
      </c>
      <c r="B3366" t="s">
        <v>9995</v>
      </c>
      <c r="C3366" t="s">
        <v>11275</v>
      </c>
      <c r="D3366" t="s">
        <v>11276</v>
      </c>
      <c r="E3366">
        <v>1709020</v>
      </c>
      <c r="F3366" t="s">
        <v>11319</v>
      </c>
      <c r="G3366" t="s">
        <v>11317</v>
      </c>
      <c r="H3366" t="s">
        <v>3742</v>
      </c>
      <c r="I3366" t="s">
        <v>11320</v>
      </c>
      <c r="J3366" t="s">
        <v>11319</v>
      </c>
      <c r="K3366" t="s">
        <v>110</v>
      </c>
      <c r="L3366" t="s">
        <v>3343</v>
      </c>
      <c r="M3366" t="s">
        <v>4163</v>
      </c>
      <c r="N3366" t="s">
        <v>4497</v>
      </c>
      <c r="O3366" t="s">
        <v>3343</v>
      </c>
      <c r="P3366" t="s">
        <v>3343</v>
      </c>
      <c r="Q3366" t="s">
        <v>3346</v>
      </c>
    </row>
    <row r="3367" spans="1:17" x14ac:dyDescent="0.25">
      <c r="A3367" t="s">
        <v>9994</v>
      </c>
      <c r="B3367" t="s">
        <v>9995</v>
      </c>
      <c r="C3367" t="s">
        <v>11275</v>
      </c>
      <c r="D3367" t="s">
        <v>11276</v>
      </c>
      <c r="E3367">
        <v>1709021</v>
      </c>
      <c r="F3367" t="s">
        <v>11321</v>
      </c>
      <c r="G3367" t="s">
        <v>11317</v>
      </c>
      <c r="H3367" t="s">
        <v>3742</v>
      </c>
      <c r="I3367" t="s">
        <v>11322</v>
      </c>
      <c r="J3367" t="s">
        <v>11321</v>
      </c>
      <c r="K3367" t="s">
        <v>110</v>
      </c>
      <c r="L3367" t="s">
        <v>3343</v>
      </c>
      <c r="M3367" t="s">
        <v>4163</v>
      </c>
      <c r="N3367" t="s">
        <v>4497</v>
      </c>
      <c r="O3367" t="s">
        <v>3343</v>
      </c>
      <c r="P3367" t="s">
        <v>3343</v>
      </c>
      <c r="Q3367" t="s">
        <v>3346</v>
      </c>
    </row>
    <row r="3368" spans="1:17" x14ac:dyDescent="0.25">
      <c r="A3368" t="s">
        <v>9994</v>
      </c>
      <c r="B3368" t="s">
        <v>9995</v>
      </c>
      <c r="C3368" t="s">
        <v>11275</v>
      </c>
      <c r="D3368" t="s">
        <v>11276</v>
      </c>
      <c r="E3368">
        <v>1709022</v>
      </c>
      <c r="F3368" t="s">
        <v>11323</v>
      </c>
      <c r="G3368" t="s">
        <v>11317</v>
      </c>
      <c r="H3368" t="s">
        <v>3742</v>
      </c>
      <c r="I3368" t="s">
        <v>11324</v>
      </c>
      <c r="J3368" t="s">
        <v>11323</v>
      </c>
      <c r="K3368" t="s">
        <v>110</v>
      </c>
      <c r="L3368" t="s">
        <v>3343</v>
      </c>
      <c r="M3368" t="s">
        <v>4163</v>
      </c>
      <c r="N3368" t="s">
        <v>4497</v>
      </c>
      <c r="O3368" t="s">
        <v>3343</v>
      </c>
      <c r="P3368" t="s">
        <v>3343</v>
      </c>
      <c r="Q3368" t="s">
        <v>3346</v>
      </c>
    </row>
    <row r="3369" spans="1:17" x14ac:dyDescent="0.25">
      <c r="A3369" t="s">
        <v>9994</v>
      </c>
      <c r="B3369" t="s">
        <v>9995</v>
      </c>
      <c r="C3369" t="s">
        <v>11275</v>
      </c>
      <c r="D3369" t="s">
        <v>11276</v>
      </c>
      <c r="E3369">
        <v>1709023</v>
      </c>
      <c r="F3369" t="s">
        <v>11325</v>
      </c>
      <c r="G3369" t="s">
        <v>11317</v>
      </c>
      <c r="H3369" t="s">
        <v>3742</v>
      </c>
      <c r="I3369" t="s">
        <v>11326</v>
      </c>
      <c r="J3369" t="s">
        <v>11325</v>
      </c>
      <c r="K3369" t="s">
        <v>110</v>
      </c>
      <c r="L3369" t="s">
        <v>3343</v>
      </c>
      <c r="M3369" t="s">
        <v>4163</v>
      </c>
      <c r="N3369" t="s">
        <v>4497</v>
      </c>
      <c r="O3369" t="s">
        <v>3343</v>
      </c>
      <c r="P3369" t="s">
        <v>3343</v>
      </c>
      <c r="Q3369" t="s">
        <v>3346</v>
      </c>
    </row>
    <row r="3370" spans="1:17" x14ac:dyDescent="0.25">
      <c r="A3370" t="s">
        <v>9994</v>
      </c>
      <c r="B3370" t="s">
        <v>9995</v>
      </c>
      <c r="C3370" t="s">
        <v>11275</v>
      </c>
      <c r="D3370" t="s">
        <v>11276</v>
      </c>
      <c r="E3370">
        <v>1709024</v>
      </c>
      <c r="F3370" t="s">
        <v>11327</v>
      </c>
      <c r="G3370" t="s">
        <v>11317</v>
      </c>
      <c r="H3370" t="s">
        <v>3742</v>
      </c>
      <c r="I3370" t="s">
        <v>11328</v>
      </c>
      <c r="J3370" t="s">
        <v>11327</v>
      </c>
      <c r="K3370" t="s">
        <v>110</v>
      </c>
      <c r="L3370" t="s">
        <v>3343</v>
      </c>
      <c r="M3370" t="s">
        <v>4163</v>
      </c>
      <c r="N3370" t="s">
        <v>4497</v>
      </c>
      <c r="O3370" t="s">
        <v>3343</v>
      </c>
      <c r="P3370" t="s">
        <v>3343</v>
      </c>
      <c r="Q3370" t="s">
        <v>3346</v>
      </c>
    </row>
    <row r="3371" spans="1:17" x14ac:dyDescent="0.25">
      <c r="A3371" t="s">
        <v>9994</v>
      </c>
      <c r="B3371" t="s">
        <v>9995</v>
      </c>
      <c r="C3371" t="s">
        <v>11275</v>
      </c>
      <c r="D3371" t="s">
        <v>11276</v>
      </c>
      <c r="E3371">
        <v>1709025</v>
      </c>
      <c r="F3371" t="s">
        <v>11329</v>
      </c>
      <c r="G3371" t="s">
        <v>10129</v>
      </c>
      <c r="H3371" t="s">
        <v>10130</v>
      </c>
      <c r="I3371" t="s">
        <v>11330</v>
      </c>
      <c r="J3371" t="s">
        <v>11329</v>
      </c>
      <c r="K3371" t="s">
        <v>110</v>
      </c>
      <c r="L3371" t="s">
        <v>3343</v>
      </c>
      <c r="M3371" t="s">
        <v>4163</v>
      </c>
      <c r="N3371" t="s">
        <v>4559</v>
      </c>
      <c r="O3371" t="s">
        <v>3343</v>
      </c>
      <c r="P3371" t="s">
        <v>3343</v>
      </c>
      <c r="Q3371" t="s">
        <v>3346</v>
      </c>
    </row>
    <row r="3372" spans="1:17" x14ac:dyDescent="0.25">
      <c r="A3372" t="s">
        <v>9994</v>
      </c>
      <c r="B3372" t="s">
        <v>9995</v>
      </c>
      <c r="C3372" t="s">
        <v>11275</v>
      </c>
      <c r="D3372" t="s">
        <v>11276</v>
      </c>
      <c r="E3372">
        <v>1709026</v>
      </c>
      <c r="F3372" t="s">
        <v>11331</v>
      </c>
      <c r="G3372" t="s">
        <v>10129</v>
      </c>
      <c r="H3372" t="s">
        <v>10130</v>
      </c>
      <c r="I3372" t="s">
        <v>11332</v>
      </c>
      <c r="J3372" t="s">
        <v>11331</v>
      </c>
      <c r="K3372" t="s">
        <v>110</v>
      </c>
      <c r="L3372" t="s">
        <v>3343</v>
      </c>
      <c r="M3372" t="s">
        <v>4163</v>
      </c>
      <c r="N3372" t="s">
        <v>4559</v>
      </c>
      <c r="O3372" t="s">
        <v>3343</v>
      </c>
      <c r="P3372" t="s">
        <v>3343</v>
      </c>
      <c r="Q3372" t="s">
        <v>3346</v>
      </c>
    </row>
    <row r="3373" spans="1:17" x14ac:dyDescent="0.25">
      <c r="A3373" t="s">
        <v>9994</v>
      </c>
      <c r="B3373" t="s">
        <v>9995</v>
      </c>
      <c r="C3373" t="s">
        <v>11275</v>
      </c>
      <c r="D3373" t="s">
        <v>11276</v>
      </c>
      <c r="E3373">
        <v>1709027</v>
      </c>
      <c r="F3373" t="s">
        <v>11333</v>
      </c>
      <c r="G3373" t="s">
        <v>10129</v>
      </c>
      <c r="H3373" t="s">
        <v>10130</v>
      </c>
      <c r="I3373" t="s">
        <v>11334</v>
      </c>
      <c r="J3373" t="s">
        <v>11333</v>
      </c>
      <c r="K3373" t="s">
        <v>110</v>
      </c>
      <c r="L3373" t="s">
        <v>3343</v>
      </c>
      <c r="M3373" t="s">
        <v>4163</v>
      </c>
      <c r="N3373" t="s">
        <v>4559</v>
      </c>
      <c r="O3373" t="s">
        <v>3343</v>
      </c>
      <c r="P3373" t="s">
        <v>3343</v>
      </c>
      <c r="Q3373" t="s">
        <v>3346</v>
      </c>
    </row>
    <row r="3374" spans="1:17" x14ac:dyDescent="0.25">
      <c r="A3374" t="s">
        <v>9994</v>
      </c>
      <c r="B3374" t="s">
        <v>9995</v>
      </c>
      <c r="C3374" t="s">
        <v>11275</v>
      </c>
      <c r="D3374" t="s">
        <v>11276</v>
      </c>
      <c r="E3374">
        <v>1709028</v>
      </c>
      <c r="F3374" t="s">
        <v>11335</v>
      </c>
      <c r="G3374" t="s">
        <v>10129</v>
      </c>
      <c r="H3374" t="s">
        <v>10130</v>
      </c>
      <c r="I3374" t="s">
        <v>11336</v>
      </c>
      <c r="J3374" t="s">
        <v>11335</v>
      </c>
      <c r="K3374" t="s">
        <v>110</v>
      </c>
      <c r="L3374" t="s">
        <v>3343</v>
      </c>
      <c r="M3374" t="s">
        <v>4163</v>
      </c>
      <c r="N3374" t="s">
        <v>4559</v>
      </c>
      <c r="O3374" t="s">
        <v>3343</v>
      </c>
      <c r="P3374" t="s">
        <v>3343</v>
      </c>
      <c r="Q3374" t="s">
        <v>3346</v>
      </c>
    </row>
    <row r="3375" spans="1:17" x14ac:dyDescent="0.25">
      <c r="A3375" t="s">
        <v>9994</v>
      </c>
      <c r="B3375" t="s">
        <v>9995</v>
      </c>
      <c r="C3375" t="s">
        <v>11275</v>
      </c>
      <c r="D3375" t="s">
        <v>11276</v>
      </c>
      <c r="E3375">
        <v>1709029</v>
      </c>
      <c r="F3375" t="s">
        <v>11337</v>
      </c>
      <c r="G3375" t="s">
        <v>10129</v>
      </c>
      <c r="H3375" t="s">
        <v>10130</v>
      </c>
      <c r="I3375" t="s">
        <v>11338</v>
      </c>
      <c r="J3375" t="s">
        <v>11337</v>
      </c>
      <c r="K3375" t="s">
        <v>110</v>
      </c>
      <c r="L3375" t="s">
        <v>3343</v>
      </c>
      <c r="M3375" t="s">
        <v>4163</v>
      </c>
      <c r="N3375" t="s">
        <v>4559</v>
      </c>
      <c r="O3375" t="s">
        <v>3343</v>
      </c>
      <c r="P3375" t="s">
        <v>3343</v>
      </c>
      <c r="Q3375" t="s">
        <v>3346</v>
      </c>
    </row>
    <row r="3376" spans="1:17" x14ac:dyDescent="0.25">
      <c r="A3376" t="s">
        <v>9994</v>
      </c>
      <c r="B3376" t="s">
        <v>9995</v>
      </c>
      <c r="C3376" t="s">
        <v>11275</v>
      </c>
      <c r="D3376" t="s">
        <v>11276</v>
      </c>
      <c r="E3376">
        <v>1709030</v>
      </c>
      <c r="F3376" t="s">
        <v>11339</v>
      </c>
      <c r="G3376" t="s">
        <v>10129</v>
      </c>
      <c r="H3376" t="s">
        <v>10130</v>
      </c>
      <c r="I3376" t="s">
        <v>11340</v>
      </c>
      <c r="J3376" t="s">
        <v>11339</v>
      </c>
      <c r="K3376" t="s">
        <v>110</v>
      </c>
      <c r="L3376" t="s">
        <v>3343</v>
      </c>
      <c r="M3376" t="s">
        <v>4163</v>
      </c>
      <c r="N3376" t="s">
        <v>4559</v>
      </c>
      <c r="O3376" t="s">
        <v>3343</v>
      </c>
      <c r="P3376" t="s">
        <v>3343</v>
      </c>
      <c r="Q3376" t="s">
        <v>3346</v>
      </c>
    </row>
    <row r="3377" spans="1:17" x14ac:dyDescent="0.25">
      <c r="A3377" t="s">
        <v>9994</v>
      </c>
      <c r="B3377" t="s">
        <v>9995</v>
      </c>
      <c r="C3377" t="s">
        <v>11275</v>
      </c>
      <c r="D3377" t="s">
        <v>11276</v>
      </c>
      <c r="E3377">
        <v>1709034</v>
      </c>
      <c r="F3377" t="s">
        <v>11341</v>
      </c>
      <c r="G3377" t="s">
        <v>11342</v>
      </c>
      <c r="H3377" t="s">
        <v>11343</v>
      </c>
      <c r="I3377" t="s">
        <v>11344</v>
      </c>
      <c r="J3377" t="s">
        <v>11341</v>
      </c>
      <c r="K3377" t="s">
        <v>110</v>
      </c>
      <c r="L3377" t="s">
        <v>3343</v>
      </c>
      <c r="M3377" t="s">
        <v>4163</v>
      </c>
      <c r="N3377" t="s">
        <v>4559</v>
      </c>
      <c r="O3377" t="s">
        <v>3343</v>
      </c>
      <c r="P3377" t="s">
        <v>3343</v>
      </c>
      <c r="Q3377" t="s">
        <v>3346</v>
      </c>
    </row>
    <row r="3378" spans="1:17" x14ac:dyDescent="0.25">
      <c r="A3378" t="s">
        <v>9994</v>
      </c>
      <c r="B3378" t="s">
        <v>9995</v>
      </c>
      <c r="C3378" t="s">
        <v>11275</v>
      </c>
      <c r="D3378" t="s">
        <v>11276</v>
      </c>
      <c r="E3378">
        <v>1709035</v>
      </c>
      <c r="F3378" t="s">
        <v>11345</v>
      </c>
      <c r="G3378" t="s">
        <v>11342</v>
      </c>
      <c r="H3378" t="s">
        <v>11343</v>
      </c>
      <c r="I3378" t="s">
        <v>11346</v>
      </c>
      <c r="J3378" t="s">
        <v>11345</v>
      </c>
      <c r="K3378" t="s">
        <v>110</v>
      </c>
      <c r="L3378" t="s">
        <v>3343</v>
      </c>
      <c r="M3378" t="s">
        <v>4163</v>
      </c>
      <c r="N3378" t="s">
        <v>4559</v>
      </c>
      <c r="O3378" t="s">
        <v>3343</v>
      </c>
      <c r="P3378" t="s">
        <v>3343</v>
      </c>
      <c r="Q3378" t="s">
        <v>3346</v>
      </c>
    </row>
    <row r="3379" spans="1:17" x14ac:dyDescent="0.25">
      <c r="A3379" t="s">
        <v>9994</v>
      </c>
      <c r="B3379" t="s">
        <v>9995</v>
      </c>
      <c r="C3379" t="s">
        <v>11275</v>
      </c>
      <c r="D3379" t="s">
        <v>11276</v>
      </c>
      <c r="E3379">
        <v>1709036</v>
      </c>
      <c r="F3379" t="s">
        <v>11347</v>
      </c>
      <c r="G3379" t="s">
        <v>11342</v>
      </c>
      <c r="H3379" t="s">
        <v>11343</v>
      </c>
      <c r="I3379" t="s">
        <v>11348</v>
      </c>
      <c r="J3379" t="s">
        <v>11347</v>
      </c>
      <c r="K3379" t="s">
        <v>110</v>
      </c>
      <c r="L3379" t="s">
        <v>3343</v>
      </c>
      <c r="M3379" t="s">
        <v>4163</v>
      </c>
      <c r="N3379" t="s">
        <v>4559</v>
      </c>
      <c r="O3379" t="s">
        <v>3343</v>
      </c>
      <c r="P3379" t="s">
        <v>3343</v>
      </c>
      <c r="Q3379" t="s">
        <v>3346</v>
      </c>
    </row>
    <row r="3380" spans="1:17" x14ac:dyDescent="0.25">
      <c r="A3380" t="s">
        <v>9994</v>
      </c>
      <c r="B3380" t="s">
        <v>9995</v>
      </c>
      <c r="C3380" t="s">
        <v>11275</v>
      </c>
      <c r="D3380" t="s">
        <v>11276</v>
      </c>
      <c r="E3380">
        <v>1709037</v>
      </c>
      <c r="F3380" t="s">
        <v>11349</v>
      </c>
      <c r="G3380" t="s">
        <v>11342</v>
      </c>
      <c r="H3380" t="s">
        <v>11343</v>
      </c>
      <c r="I3380" t="s">
        <v>11350</v>
      </c>
      <c r="J3380" t="s">
        <v>11349</v>
      </c>
      <c r="K3380" t="s">
        <v>110</v>
      </c>
      <c r="L3380" t="s">
        <v>3343</v>
      </c>
      <c r="M3380" t="s">
        <v>4163</v>
      </c>
      <c r="N3380" t="s">
        <v>4559</v>
      </c>
      <c r="O3380" t="s">
        <v>3343</v>
      </c>
      <c r="P3380" t="s">
        <v>3343</v>
      </c>
      <c r="Q3380" t="s">
        <v>3346</v>
      </c>
    </row>
    <row r="3381" spans="1:17" x14ac:dyDescent="0.25">
      <c r="A3381" t="s">
        <v>9994</v>
      </c>
      <c r="B3381" t="s">
        <v>9995</v>
      </c>
      <c r="C3381" t="s">
        <v>11275</v>
      </c>
      <c r="D3381" t="s">
        <v>11276</v>
      </c>
      <c r="E3381">
        <v>1709038</v>
      </c>
      <c r="F3381" t="s">
        <v>11351</v>
      </c>
      <c r="G3381" t="s">
        <v>11342</v>
      </c>
      <c r="H3381" t="s">
        <v>11343</v>
      </c>
      <c r="I3381" t="s">
        <v>11352</v>
      </c>
      <c r="J3381" t="s">
        <v>11351</v>
      </c>
      <c r="K3381" t="s">
        <v>110</v>
      </c>
      <c r="L3381" t="s">
        <v>3343</v>
      </c>
      <c r="M3381" t="s">
        <v>4163</v>
      </c>
      <c r="N3381" t="s">
        <v>4559</v>
      </c>
      <c r="O3381" t="s">
        <v>3343</v>
      </c>
      <c r="P3381" t="s">
        <v>3343</v>
      </c>
      <c r="Q3381" t="s">
        <v>3346</v>
      </c>
    </row>
    <row r="3382" spans="1:17" x14ac:dyDescent="0.25">
      <c r="A3382" t="s">
        <v>9994</v>
      </c>
      <c r="B3382" t="s">
        <v>9995</v>
      </c>
      <c r="C3382" t="s">
        <v>11275</v>
      </c>
      <c r="D3382" t="s">
        <v>11276</v>
      </c>
      <c r="E3382">
        <v>1709039</v>
      </c>
      <c r="F3382" t="s">
        <v>11353</v>
      </c>
      <c r="G3382" t="s">
        <v>11342</v>
      </c>
      <c r="H3382" t="s">
        <v>11343</v>
      </c>
      <c r="I3382" t="s">
        <v>11354</v>
      </c>
      <c r="J3382" t="s">
        <v>11353</v>
      </c>
      <c r="K3382" t="s">
        <v>110</v>
      </c>
      <c r="L3382" t="s">
        <v>3343</v>
      </c>
      <c r="M3382" t="s">
        <v>4163</v>
      </c>
      <c r="N3382" t="s">
        <v>4559</v>
      </c>
      <c r="O3382" t="s">
        <v>3343</v>
      </c>
      <c r="P3382" t="s">
        <v>3343</v>
      </c>
      <c r="Q3382" t="s">
        <v>3346</v>
      </c>
    </row>
    <row r="3383" spans="1:17" x14ac:dyDescent="0.25">
      <c r="A3383" t="s">
        <v>9994</v>
      </c>
      <c r="B3383" t="s">
        <v>9995</v>
      </c>
      <c r="C3383" t="s">
        <v>11275</v>
      </c>
      <c r="D3383" t="s">
        <v>11276</v>
      </c>
      <c r="E3383">
        <v>1709040</v>
      </c>
      <c r="F3383" t="s">
        <v>11355</v>
      </c>
      <c r="G3383" t="s">
        <v>11356</v>
      </c>
      <c r="H3383" t="s">
        <v>11357</v>
      </c>
      <c r="I3383" t="s">
        <v>11358</v>
      </c>
      <c r="J3383" t="s">
        <v>11355</v>
      </c>
      <c r="K3383" t="s">
        <v>110</v>
      </c>
      <c r="L3383" t="s">
        <v>3343</v>
      </c>
      <c r="M3383" t="s">
        <v>4163</v>
      </c>
      <c r="N3383" t="s">
        <v>4559</v>
      </c>
      <c r="O3383" t="s">
        <v>3343</v>
      </c>
      <c r="P3383" t="s">
        <v>3343</v>
      </c>
      <c r="Q3383" t="s">
        <v>3346</v>
      </c>
    </row>
    <row r="3384" spans="1:17" x14ac:dyDescent="0.25">
      <c r="A3384" t="s">
        <v>9994</v>
      </c>
      <c r="B3384" t="s">
        <v>9995</v>
      </c>
      <c r="C3384" t="s">
        <v>11275</v>
      </c>
      <c r="D3384" t="s">
        <v>11276</v>
      </c>
      <c r="E3384">
        <v>1709041</v>
      </c>
      <c r="F3384" t="s">
        <v>11359</v>
      </c>
      <c r="G3384" t="s">
        <v>11356</v>
      </c>
      <c r="H3384" t="s">
        <v>11357</v>
      </c>
      <c r="I3384" t="s">
        <v>11360</v>
      </c>
      <c r="J3384" t="s">
        <v>11359</v>
      </c>
      <c r="K3384" t="s">
        <v>110</v>
      </c>
      <c r="L3384" t="s">
        <v>3343</v>
      </c>
      <c r="M3384" t="s">
        <v>4163</v>
      </c>
      <c r="N3384" t="s">
        <v>4559</v>
      </c>
      <c r="O3384" t="s">
        <v>3343</v>
      </c>
      <c r="P3384" t="s">
        <v>3343</v>
      </c>
      <c r="Q3384" t="s">
        <v>3346</v>
      </c>
    </row>
    <row r="3385" spans="1:17" x14ac:dyDescent="0.25">
      <c r="A3385" t="s">
        <v>9994</v>
      </c>
      <c r="B3385" t="s">
        <v>9995</v>
      </c>
      <c r="C3385" t="s">
        <v>11275</v>
      </c>
      <c r="D3385" t="s">
        <v>11276</v>
      </c>
      <c r="E3385">
        <v>1709042</v>
      </c>
      <c r="F3385" t="s">
        <v>11361</v>
      </c>
      <c r="G3385" t="s">
        <v>11356</v>
      </c>
      <c r="H3385" t="s">
        <v>11357</v>
      </c>
      <c r="I3385" t="s">
        <v>11362</v>
      </c>
      <c r="J3385" t="s">
        <v>11361</v>
      </c>
      <c r="K3385" t="s">
        <v>110</v>
      </c>
      <c r="L3385" t="s">
        <v>3343</v>
      </c>
      <c r="M3385" t="s">
        <v>4163</v>
      </c>
      <c r="N3385" t="s">
        <v>4559</v>
      </c>
      <c r="O3385" t="s">
        <v>3343</v>
      </c>
      <c r="P3385" t="s">
        <v>3343</v>
      </c>
      <c r="Q3385" t="s">
        <v>3346</v>
      </c>
    </row>
    <row r="3386" spans="1:17" x14ac:dyDescent="0.25">
      <c r="A3386" t="s">
        <v>9994</v>
      </c>
      <c r="B3386" t="s">
        <v>9995</v>
      </c>
      <c r="C3386" t="s">
        <v>11275</v>
      </c>
      <c r="D3386" t="s">
        <v>11276</v>
      </c>
      <c r="E3386">
        <v>1709042</v>
      </c>
      <c r="F3386" t="s">
        <v>11361</v>
      </c>
      <c r="G3386" t="s">
        <v>11356</v>
      </c>
      <c r="H3386" t="s">
        <v>11357</v>
      </c>
      <c r="I3386" t="s">
        <v>11363</v>
      </c>
      <c r="J3386" t="s">
        <v>3389</v>
      </c>
      <c r="K3386" t="s">
        <v>110</v>
      </c>
      <c r="L3386" t="s">
        <v>3346</v>
      </c>
      <c r="M3386" t="s">
        <v>4163</v>
      </c>
      <c r="N3386" t="s">
        <v>4559</v>
      </c>
      <c r="O3386" t="s">
        <v>3343</v>
      </c>
      <c r="P3386" t="s">
        <v>3343</v>
      </c>
      <c r="Q3386" t="s">
        <v>3346</v>
      </c>
    </row>
    <row r="3387" spans="1:17" x14ac:dyDescent="0.25">
      <c r="A3387" t="s">
        <v>9994</v>
      </c>
      <c r="B3387" t="s">
        <v>9995</v>
      </c>
      <c r="C3387" t="s">
        <v>11275</v>
      </c>
      <c r="D3387" t="s">
        <v>11276</v>
      </c>
      <c r="E3387">
        <v>1709043</v>
      </c>
      <c r="F3387" t="s">
        <v>1703</v>
      </c>
      <c r="G3387" t="s">
        <v>11356</v>
      </c>
      <c r="H3387" t="s">
        <v>11357</v>
      </c>
      <c r="I3387" t="s">
        <v>1704</v>
      </c>
      <c r="J3387" t="s">
        <v>1703</v>
      </c>
      <c r="K3387" t="s">
        <v>110</v>
      </c>
      <c r="L3387" t="s">
        <v>3343</v>
      </c>
      <c r="M3387" t="s">
        <v>4163</v>
      </c>
      <c r="N3387" t="s">
        <v>4559</v>
      </c>
      <c r="O3387" t="s">
        <v>3343</v>
      </c>
      <c r="P3387" t="s">
        <v>3343</v>
      </c>
      <c r="Q3387" t="s">
        <v>3346</v>
      </c>
    </row>
    <row r="3388" spans="1:17" x14ac:dyDescent="0.25">
      <c r="A3388" t="s">
        <v>9994</v>
      </c>
      <c r="B3388" t="s">
        <v>9995</v>
      </c>
      <c r="C3388" t="s">
        <v>11275</v>
      </c>
      <c r="D3388" t="s">
        <v>11276</v>
      </c>
      <c r="E3388">
        <v>1709043</v>
      </c>
      <c r="F3388" t="s">
        <v>1703</v>
      </c>
      <c r="G3388" t="s">
        <v>11356</v>
      </c>
      <c r="H3388" t="s">
        <v>11357</v>
      </c>
      <c r="I3388" t="s">
        <v>11364</v>
      </c>
      <c r="J3388" t="s">
        <v>8730</v>
      </c>
      <c r="K3388" t="s">
        <v>110</v>
      </c>
      <c r="L3388" t="s">
        <v>3346</v>
      </c>
      <c r="M3388" t="s">
        <v>4163</v>
      </c>
      <c r="N3388" t="s">
        <v>4559</v>
      </c>
      <c r="O3388" t="s">
        <v>3343</v>
      </c>
      <c r="P3388" t="s">
        <v>3343</v>
      </c>
      <c r="Q3388" t="s">
        <v>3346</v>
      </c>
    </row>
    <row r="3389" spans="1:17" x14ac:dyDescent="0.25">
      <c r="A3389" t="s">
        <v>9994</v>
      </c>
      <c r="B3389" t="s">
        <v>9995</v>
      </c>
      <c r="C3389" t="s">
        <v>11275</v>
      </c>
      <c r="D3389" t="s">
        <v>11276</v>
      </c>
      <c r="E3389">
        <v>1709044</v>
      </c>
      <c r="F3389" t="s">
        <v>11365</v>
      </c>
      <c r="G3389" t="s">
        <v>11356</v>
      </c>
      <c r="H3389" t="s">
        <v>11357</v>
      </c>
      <c r="I3389" t="s">
        <v>11366</v>
      </c>
      <c r="J3389" t="s">
        <v>11365</v>
      </c>
      <c r="K3389" t="s">
        <v>110</v>
      </c>
      <c r="L3389" t="s">
        <v>3343</v>
      </c>
      <c r="M3389" t="s">
        <v>4163</v>
      </c>
      <c r="N3389" t="s">
        <v>4559</v>
      </c>
      <c r="O3389" t="s">
        <v>3343</v>
      </c>
      <c r="P3389" t="s">
        <v>3343</v>
      </c>
      <c r="Q3389" t="s">
        <v>3346</v>
      </c>
    </row>
    <row r="3390" spans="1:17" x14ac:dyDescent="0.25">
      <c r="A3390" t="s">
        <v>9994</v>
      </c>
      <c r="B3390" t="s">
        <v>9995</v>
      </c>
      <c r="C3390" t="s">
        <v>11275</v>
      </c>
      <c r="D3390" t="s">
        <v>11276</v>
      </c>
      <c r="E3390">
        <v>1709045</v>
      </c>
      <c r="F3390" t="s">
        <v>11367</v>
      </c>
      <c r="G3390" t="s">
        <v>11356</v>
      </c>
      <c r="H3390" t="s">
        <v>11357</v>
      </c>
      <c r="I3390" t="s">
        <v>11368</v>
      </c>
      <c r="J3390" t="s">
        <v>11367</v>
      </c>
      <c r="K3390" t="s">
        <v>110</v>
      </c>
      <c r="L3390" t="s">
        <v>3343</v>
      </c>
      <c r="M3390" t="s">
        <v>4163</v>
      </c>
      <c r="N3390" t="s">
        <v>4559</v>
      </c>
      <c r="O3390" t="s">
        <v>3343</v>
      </c>
      <c r="P3390" t="s">
        <v>3343</v>
      </c>
      <c r="Q3390" t="s">
        <v>3346</v>
      </c>
    </row>
    <row r="3391" spans="1:17" x14ac:dyDescent="0.25">
      <c r="A3391" t="s">
        <v>9994</v>
      </c>
      <c r="B3391" t="s">
        <v>9995</v>
      </c>
      <c r="C3391" t="s">
        <v>11275</v>
      </c>
      <c r="D3391" t="s">
        <v>11276</v>
      </c>
      <c r="E3391">
        <v>1709046</v>
      </c>
      <c r="F3391" t="s">
        <v>11369</v>
      </c>
      <c r="G3391" t="s">
        <v>11370</v>
      </c>
      <c r="H3391" t="s">
        <v>11371</v>
      </c>
      <c r="I3391" t="s">
        <v>11372</v>
      </c>
      <c r="J3391" t="s">
        <v>11369</v>
      </c>
      <c r="K3391" t="s">
        <v>110</v>
      </c>
      <c r="L3391" t="s">
        <v>3343</v>
      </c>
      <c r="M3391" t="s">
        <v>4163</v>
      </c>
      <c r="N3391" t="s">
        <v>4559</v>
      </c>
      <c r="O3391" t="s">
        <v>3343</v>
      </c>
      <c r="P3391" t="s">
        <v>3343</v>
      </c>
      <c r="Q3391" t="s">
        <v>3346</v>
      </c>
    </row>
    <row r="3392" spans="1:17" x14ac:dyDescent="0.25">
      <c r="A3392" t="s">
        <v>9994</v>
      </c>
      <c r="B3392" t="s">
        <v>9995</v>
      </c>
      <c r="C3392" t="s">
        <v>11275</v>
      </c>
      <c r="D3392" t="s">
        <v>11276</v>
      </c>
      <c r="E3392">
        <v>1709047</v>
      </c>
      <c r="F3392" t="s">
        <v>11373</v>
      </c>
      <c r="G3392" t="s">
        <v>11370</v>
      </c>
      <c r="H3392" t="s">
        <v>11371</v>
      </c>
      <c r="I3392" t="s">
        <v>11374</v>
      </c>
      <c r="J3392" t="s">
        <v>11373</v>
      </c>
      <c r="K3392" t="s">
        <v>110</v>
      </c>
      <c r="L3392" t="s">
        <v>3343</v>
      </c>
      <c r="M3392" t="s">
        <v>4163</v>
      </c>
      <c r="N3392" t="s">
        <v>4559</v>
      </c>
      <c r="O3392" t="s">
        <v>3343</v>
      </c>
      <c r="P3392" t="s">
        <v>3343</v>
      </c>
      <c r="Q3392" t="s">
        <v>3346</v>
      </c>
    </row>
    <row r="3393" spans="1:17" x14ac:dyDescent="0.25">
      <c r="A3393" t="s">
        <v>9994</v>
      </c>
      <c r="B3393" t="s">
        <v>9995</v>
      </c>
      <c r="C3393" t="s">
        <v>11275</v>
      </c>
      <c r="D3393" t="s">
        <v>11276</v>
      </c>
      <c r="E3393">
        <v>1709048</v>
      </c>
      <c r="F3393" t="s">
        <v>11375</v>
      </c>
      <c r="G3393" t="s">
        <v>11370</v>
      </c>
      <c r="H3393" t="s">
        <v>11371</v>
      </c>
      <c r="I3393" t="s">
        <v>11376</v>
      </c>
      <c r="J3393" t="s">
        <v>11375</v>
      </c>
      <c r="K3393" t="s">
        <v>110</v>
      </c>
      <c r="L3393" t="s">
        <v>3343</v>
      </c>
      <c r="M3393" t="s">
        <v>4163</v>
      </c>
      <c r="N3393" t="s">
        <v>4559</v>
      </c>
      <c r="O3393" t="s">
        <v>3343</v>
      </c>
      <c r="P3393" t="s">
        <v>3343</v>
      </c>
      <c r="Q3393" t="s">
        <v>3346</v>
      </c>
    </row>
    <row r="3394" spans="1:17" x14ac:dyDescent="0.25">
      <c r="A3394" t="s">
        <v>9994</v>
      </c>
      <c r="B3394" t="s">
        <v>9995</v>
      </c>
      <c r="C3394" t="s">
        <v>11275</v>
      </c>
      <c r="D3394" t="s">
        <v>11276</v>
      </c>
      <c r="E3394">
        <v>1709049</v>
      </c>
      <c r="F3394" t="s">
        <v>11377</v>
      </c>
      <c r="G3394" t="s">
        <v>11370</v>
      </c>
      <c r="H3394" t="s">
        <v>11371</v>
      </c>
      <c r="I3394" t="s">
        <v>11378</v>
      </c>
      <c r="J3394" t="s">
        <v>11377</v>
      </c>
      <c r="K3394" t="s">
        <v>110</v>
      </c>
      <c r="L3394" t="s">
        <v>3343</v>
      </c>
      <c r="M3394" t="s">
        <v>4163</v>
      </c>
      <c r="N3394" t="s">
        <v>4559</v>
      </c>
      <c r="O3394" t="s">
        <v>3343</v>
      </c>
      <c r="P3394" t="s">
        <v>3343</v>
      </c>
      <c r="Q3394" t="s">
        <v>3346</v>
      </c>
    </row>
    <row r="3395" spans="1:17" x14ac:dyDescent="0.25">
      <c r="A3395" t="s">
        <v>9994</v>
      </c>
      <c r="B3395" t="s">
        <v>9995</v>
      </c>
      <c r="C3395" t="s">
        <v>11275</v>
      </c>
      <c r="D3395" t="s">
        <v>11276</v>
      </c>
      <c r="E3395">
        <v>1709050</v>
      </c>
      <c r="F3395" t="s">
        <v>11379</v>
      </c>
      <c r="G3395" t="s">
        <v>11370</v>
      </c>
      <c r="H3395" t="s">
        <v>11371</v>
      </c>
      <c r="I3395" t="s">
        <v>11380</v>
      </c>
      <c r="J3395" t="s">
        <v>11379</v>
      </c>
      <c r="K3395" t="s">
        <v>110</v>
      </c>
      <c r="L3395" t="s">
        <v>3343</v>
      </c>
      <c r="M3395" t="s">
        <v>4163</v>
      </c>
      <c r="N3395" t="s">
        <v>4559</v>
      </c>
      <c r="O3395" t="s">
        <v>3343</v>
      </c>
      <c r="P3395" t="s">
        <v>3343</v>
      </c>
      <c r="Q3395" t="s">
        <v>3346</v>
      </c>
    </row>
    <row r="3396" spans="1:17" x14ac:dyDescent="0.25">
      <c r="A3396" t="s">
        <v>9994</v>
      </c>
      <c r="B3396" t="s">
        <v>9995</v>
      </c>
      <c r="C3396" t="s">
        <v>11275</v>
      </c>
      <c r="D3396" t="s">
        <v>11276</v>
      </c>
      <c r="E3396">
        <v>1709051</v>
      </c>
      <c r="F3396" t="s">
        <v>11381</v>
      </c>
      <c r="G3396" t="s">
        <v>11370</v>
      </c>
      <c r="H3396" t="s">
        <v>11371</v>
      </c>
      <c r="I3396" t="s">
        <v>11382</v>
      </c>
      <c r="J3396" t="s">
        <v>11381</v>
      </c>
      <c r="K3396" t="s">
        <v>110</v>
      </c>
      <c r="L3396" t="s">
        <v>3343</v>
      </c>
      <c r="M3396" t="s">
        <v>4163</v>
      </c>
      <c r="N3396" t="s">
        <v>4559</v>
      </c>
      <c r="O3396" t="s">
        <v>3343</v>
      </c>
      <c r="P3396" t="s">
        <v>3343</v>
      </c>
      <c r="Q3396" t="s">
        <v>3346</v>
      </c>
    </row>
    <row r="3397" spans="1:17" x14ac:dyDescent="0.25">
      <c r="A3397" t="s">
        <v>9994</v>
      </c>
      <c r="B3397" t="s">
        <v>9995</v>
      </c>
      <c r="C3397" t="s">
        <v>11275</v>
      </c>
      <c r="D3397" t="s">
        <v>11276</v>
      </c>
      <c r="E3397">
        <v>1709052</v>
      </c>
      <c r="F3397" t="s">
        <v>11383</v>
      </c>
      <c r="G3397" t="s">
        <v>11384</v>
      </c>
      <c r="H3397" t="s">
        <v>11385</v>
      </c>
      <c r="I3397" t="s">
        <v>11386</v>
      </c>
      <c r="J3397" t="s">
        <v>11383</v>
      </c>
      <c r="K3397" t="s">
        <v>110</v>
      </c>
      <c r="L3397" t="s">
        <v>3343</v>
      </c>
      <c r="M3397" t="s">
        <v>4163</v>
      </c>
      <c r="N3397" t="s">
        <v>4559</v>
      </c>
      <c r="O3397" t="s">
        <v>3343</v>
      </c>
      <c r="P3397" t="s">
        <v>3343</v>
      </c>
      <c r="Q3397" t="s">
        <v>3346</v>
      </c>
    </row>
    <row r="3398" spans="1:17" x14ac:dyDescent="0.25">
      <c r="A3398" t="s">
        <v>9994</v>
      </c>
      <c r="B3398" t="s">
        <v>9995</v>
      </c>
      <c r="C3398" t="s">
        <v>11275</v>
      </c>
      <c r="D3398" t="s">
        <v>11276</v>
      </c>
      <c r="E3398">
        <v>1709053</v>
      </c>
      <c r="F3398" t="s">
        <v>11387</v>
      </c>
      <c r="G3398" t="s">
        <v>11384</v>
      </c>
      <c r="H3398" t="s">
        <v>11385</v>
      </c>
      <c r="I3398" t="s">
        <v>11388</v>
      </c>
      <c r="J3398" t="s">
        <v>11387</v>
      </c>
      <c r="K3398" t="s">
        <v>110</v>
      </c>
      <c r="L3398" t="s">
        <v>3343</v>
      </c>
      <c r="M3398" t="s">
        <v>4163</v>
      </c>
      <c r="N3398" t="s">
        <v>4559</v>
      </c>
      <c r="O3398" t="s">
        <v>3343</v>
      </c>
      <c r="P3398" t="s">
        <v>3343</v>
      </c>
      <c r="Q3398" t="s">
        <v>3346</v>
      </c>
    </row>
    <row r="3399" spans="1:17" x14ac:dyDescent="0.25">
      <c r="A3399" t="s">
        <v>9994</v>
      </c>
      <c r="B3399" t="s">
        <v>9995</v>
      </c>
      <c r="C3399" t="s">
        <v>11275</v>
      </c>
      <c r="D3399" t="s">
        <v>11276</v>
      </c>
      <c r="E3399">
        <v>1709054</v>
      </c>
      <c r="F3399" t="s">
        <v>11389</v>
      </c>
      <c r="G3399" t="s">
        <v>11384</v>
      </c>
      <c r="H3399" t="s">
        <v>11385</v>
      </c>
      <c r="I3399" t="s">
        <v>11390</v>
      </c>
      <c r="J3399" t="s">
        <v>11389</v>
      </c>
      <c r="K3399" t="s">
        <v>110</v>
      </c>
      <c r="L3399" t="s">
        <v>3343</v>
      </c>
      <c r="M3399" t="s">
        <v>4163</v>
      </c>
      <c r="N3399" t="s">
        <v>4559</v>
      </c>
      <c r="O3399" t="s">
        <v>3343</v>
      </c>
      <c r="P3399" t="s">
        <v>3343</v>
      </c>
      <c r="Q3399" t="s">
        <v>3346</v>
      </c>
    </row>
    <row r="3400" spans="1:17" x14ac:dyDescent="0.25">
      <c r="A3400" t="s">
        <v>9994</v>
      </c>
      <c r="B3400" t="s">
        <v>9995</v>
      </c>
      <c r="C3400" t="s">
        <v>11275</v>
      </c>
      <c r="D3400" t="s">
        <v>11276</v>
      </c>
      <c r="E3400">
        <v>1709055</v>
      </c>
      <c r="F3400" t="s">
        <v>11391</v>
      </c>
      <c r="G3400" t="s">
        <v>11384</v>
      </c>
      <c r="H3400" t="s">
        <v>11385</v>
      </c>
      <c r="I3400" t="s">
        <v>11392</v>
      </c>
      <c r="J3400" t="s">
        <v>11391</v>
      </c>
      <c r="K3400" t="s">
        <v>110</v>
      </c>
      <c r="L3400" t="s">
        <v>3343</v>
      </c>
      <c r="M3400" t="s">
        <v>4163</v>
      </c>
      <c r="N3400" t="s">
        <v>4559</v>
      </c>
      <c r="O3400" t="s">
        <v>3343</v>
      </c>
      <c r="P3400" t="s">
        <v>3343</v>
      </c>
      <c r="Q3400" t="s">
        <v>3346</v>
      </c>
    </row>
    <row r="3401" spans="1:17" x14ac:dyDescent="0.25">
      <c r="A3401" t="s">
        <v>9994</v>
      </c>
      <c r="B3401" t="s">
        <v>9995</v>
      </c>
      <c r="C3401" t="s">
        <v>11275</v>
      </c>
      <c r="D3401" t="s">
        <v>11276</v>
      </c>
      <c r="E3401">
        <v>1709055</v>
      </c>
      <c r="F3401" t="s">
        <v>11391</v>
      </c>
      <c r="G3401" t="s">
        <v>11384</v>
      </c>
      <c r="H3401" t="s">
        <v>11385</v>
      </c>
      <c r="I3401" t="s">
        <v>11393</v>
      </c>
      <c r="J3401" t="s">
        <v>11394</v>
      </c>
      <c r="K3401" t="s">
        <v>8361</v>
      </c>
      <c r="L3401" t="s">
        <v>3346</v>
      </c>
      <c r="M3401" t="s">
        <v>4163</v>
      </c>
      <c r="N3401" t="s">
        <v>4559</v>
      </c>
      <c r="O3401" t="s">
        <v>3343</v>
      </c>
      <c r="P3401" t="s">
        <v>3343</v>
      </c>
      <c r="Q3401" t="s">
        <v>3346</v>
      </c>
    </row>
    <row r="3402" spans="1:17" x14ac:dyDescent="0.25">
      <c r="A3402" t="s">
        <v>9994</v>
      </c>
      <c r="B3402" t="s">
        <v>9995</v>
      </c>
      <c r="C3402" t="s">
        <v>11275</v>
      </c>
      <c r="D3402" t="s">
        <v>11276</v>
      </c>
      <c r="E3402">
        <v>1709057</v>
      </c>
      <c r="F3402" t="s">
        <v>11395</v>
      </c>
      <c r="G3402" t="s">
        <v>11384</v>
      </c>
      <c r="H3402" t="s">
        <v>11385</v>
      </c>
      <c r="I3402" t="s">
        <v>11396</v>
      </c>
      <c r="J3402" t="s">
        <v>11395</v>
      </c>
      <c r="K3402" t="s">
        <v>110</v>
      </c>
      <c r="L3402" t="s">
        <v>3343</v>
      </c>
      <c r="M3402" t="s">
        <v>4163</v>
      </c>
      <c r="N3402" t="s">
        <v>4559</v>
      </c>
      <c r="O3402" t="s">
        <v>3343</v>
      </c>
      <c r="P3402" t="s">
        <v>3343</v>
      </c>
      <c r="Q3402" t="s">
        <v>3346</v>
      </c>
    </row>
    <row r="3403" spans="1:17" x14ac:dyDescent="0.25">
      <c r="A3403" t="s">
        <v>9994</v>
      </c>
      <c r="B3403" t="s">
        <v>9995</v>
      </c>
      <c r="C3403" t="s">
        <v>11275</v>
      </c>
      <c r="D3403" t="s">
        <v>11276</v>
      </c>
      <c r="E3403">
        <v>1709058</v>
      </c>
      <c r="F3403" t="s">
        <v>11397</v>
      </c>
      <c r="G3403" t="s">
        <v>11384</v>
      </c>
      <c r="H3403" t="s">
        <v>11385</v>
      </c>
      <c r="I3403" t="s">
        <v>11398</v>
      </c>
      <c r="J3403" t="s">
        <v>11397</v>
      </c>
      <c r="K3403" t="s">
        <v>110</v>
      </c>
      <c r="L3403" t="s">
        <v>3343</v>
      </c>
      <c r="M3403" t="s">
        <v>4163</v>
      </c>
      <c r="N3403" t="s">
        <v>4559</v>
      </c>
      <c r="O3403" t="s">
        <v>3343</v>
      </c>
      <c r="P3403" t="s">
        <v>3343</v>
      </c>
      <c r="Q3403" t="s">
        <v>3346</v>
      </c>
    </row>
    <row r="3404" spans="1:17" x14ac:dyDescent="0.25">
      <c r="A3404" t="s">
        <v>9994</v>
      </c>
      <c r="B3404" t="s">
        <v>9995</v>
      </c>
      <c r="C3404" t="s">
        <v>11275</v>
      </c>
      <c r="D3404" t="s">
        <v>11276</v>
      </c>
      <c r="E3404">
        <v>1709059</v>
      </c>
      <c r="F3404" t="s">
        <v>11399</v>
      </c>
      <c r="G3404" t="s">
        <v>11400</v>
      </c>
      <c r="H3404" t="s">
        <v>11401</v>
      </c>
      <c r="I3404" t="s">
        <v>11402</v>
      </c>
      <c r="J3404" t="s">
        <v>11399</v>
      </c>
      <c r="K3404" t="s">
        <v>110</v>
      </c>
      <c r="L3404" t="s">
        <v>3343</v>
      </c>
      <c r="M3404" t="s">
        <v>4163</v>
      </c>
      <c r="N3404" t="s">
        <v>4559</v>
      </c>
      <c r="O3404" t="s">
        <v>3343</v>
      </c>
      <c r="P3404" t="s">
        <v>3343</v>
      </c>
      <c r="Q3404" t="s">
        <v>3346</v>
      </c>
    </row>
    <row r="3405" spans="1:17" x14ac:dyDescent="0.25">
      <c r="A3405" t="s">
        <v>9994</v>
      </c>
      <c r="B3405" t="s">
        <v>9995</v>
      </c>
      <c r="C3405" t="s">
        <v>11275</v>
      </c>
      <c r="D3405" t="s">
        <v>11276</v>
      </c>
      <c r="E3405">
        <v>1709060</v>
      </c>
      <c r="F3405" t="s">
        <v>11403</v>
      </c>
      <c r="G3405" t="s">
        <v>11400</v>
      </c>
      <c r="H3405" t="s">
        <v>11401</v>
      </c>
      <c r="I3405" t="s">
        <v>11404</v>
      </c>
      <c r="J3405" t="s">
        <v>11403</v>
      </c>
      <c r="K3405" t="s">
        <v>110</v>
      </c>
      <c r="L3405" t="s">
        <v>3343</v>
      </c>
      <c r="M3405" t="s">
        <v>4163</v>
      </c>
      <c r="N3405" t="s">
        <v>4559</v>
      </c>
      <c r="O3405" t="s">
        <v>3343</v>
      </c>
      <c r="P3405" t="s">
        <v>3343</v>
      </c>
      <c r="Q3405" t="s">
        <v>3346</v>
      </c>
    </row>
    <row r="3406" spans="1:17" x14ac:dyDescent="0.25">
      <c r="A3406" t="s">
        <v>9994</v>
      </c>
      <c r="B3406" t="s">
        <v>9995</v>
      </c>
      <c r="C3406" t="s">
        <v>11275</v>
      </c>
      <c r="D3406" t="s">
        <v>11276</v>
      </c>
      <c r="E3406">
        <v>1709061</v>
      </c>
      <c r="F3406" t="s">
        <v>11405</v>
      </c>
      <c r="G3406" t="s">
        <v>11400</v>
      </c>
      <c r="H3406" t="s">
        <v>11401</v>
      </c>
      <c r="I3406" t="s">
        <v>11406</v>
      </c>
      <c r="J3406" t="s">
        <v>11405</v>
      </c>
      <c r="K3406" t="s">
        <v>110</v>
      </c>
      <c r="L3406" t="s">
        <v>3343</v>
      </c>
      <c r="M3406" t="s">
        <v>4163</v>
      </c>
      <c r="N3406" t="s">
        <v>4559</v>
      </c>
      <c r="O3406" t="s">
        <v>3343</v>
      </c>
      <c r="P3406" t="s">
        <v>3343</v>
      </c>
      <c r="Q3406" t="s">
        <v>3346</v>
      </c>
    </row>
    <row r="3407" spans="1:17" x14ac:dyDescent="0.25">
      <c r="A3407" t="s">
        <v>9994</v>
      </c>
      <c r="B3407" t="s">
        <v>9995</v>
      </c>
      <c r="C3407" t="s">
        <v>11275</v>
      </c>
      <c r="D3407" t="s">
        <v>11276</v>
      </c>
      <c r="E3407">
        <v>1709062</v>
      </c>
      <c r="F3407" t="s">
        <v>11407</v>
      </c>
      <c r="G3407" t="s">
        <v>11400</v>
      </c>
      <c r="H3407" t="s">
        <v>11401</v>
      </c>
      <c r="I3407" t="s">
        <v>11408</v>
      </c>
      <c r="J3407" t="s">
        <v>11407</v>
      </c>
      <c r="K3407" t="s">
        <v>110</v>
      </c>
      <c r="L3407" t="s">
        <v>3343</v>
      </c>
      <c r="M3407" t="s">
        <v>4163</v>
      </c>
      <c r="N3407" t="s">
        <v>4559</v>
      </c>
      <c r="O3407" t="s">
        <v>3343</v>
      </c>
      <c r="P3407" t="s">
        <v>3343</v>
      </c>
      <c r="Q3407" t="s">
        <v>3346</v>
      </c>
    </row>
    <row r="3408" spans="1:17" x14ac:dyDescent="0.25">
      <c r="A3408" t="s">
        <v>9994</v>
      </c>
      <c r="B3408" t="s">
        <v>9995</v>
      </c>
      <c r="C3408" t="s">
        <v>11275</v>
      </c>
      <c r="D3408" t="s">
        <v>11276</v>
      </c>
      <c r="E3408">
        <v>1709063</v>
      </c>
      <c r="F3408" t="s">
        <v>11409</v>
      </c>
      <c r="G3408" t="s">
        <v>11400</v>
      </c>
      <c r="H3408" t="s">
        <v>11401</v>
      </c>
      <c r="I3408" t="s">
        <v>11410</v>
      </c>
      <c r="J3408" t="s">
        <v>11409</v>
      </c>
      <c r="K3408" t="s">
        <v>110</v>
      </c>
      <c r="L3408" t="s">
        <v>3343</v>
      </c>
      <c r="M3408" t="s">
        <v>4163</v>
      </c>
      <c r="N3408" t="s">
        <v>4559</v>
      </c>
      <c r="O3408" t="s">
        <v>3343</v>
      </c>
      <c r="P3408" t="s">
        <v>3343</v>
      </c>
      <c r="Q3408" t="s">
        <v>3346</v>
      </c>
    </row>
    <row r="3409" spans="1:17" x14ac:dyDescent="0.25">
      <c r="A3409" t="s">
        <v>9994</v>
      </c>
      <c r="B3409" t="s">
        <v>9995</v>
      </c>
      <c r="C3409" t="s">
        <v>11275</v>
      </c>
      <c r="D3409" t="s">
        <v>11276</v>
      </c>
      <c r="E3409">
        <v>1709064</v>
      </c>
      <c r="F3409" t="s">
        <v>11411</v>
      </c>
      <c r="G3409" t="s">
        <v>11400</v>
      </c>
      <c r="H3409" t="s">
        <v>11401</v>
      </c>
      <c r="I3409" t="s">
        <v>11412</v>
      </c>
      <c r="J3409" t="s">
        <v>11411</v>
      </c>
      <c r="K3409" t="s">
        <v>110</v>
      </c>
      <c r="L3409" t="s">
        <v>3343</v>
      </c>
      <c r="M3409" t="s">
        <v>4163</v>
      </c>
      <c r="N3409" t="s">
        <v>4559</v>
      </c>
      <c r="O3409" t="s">
        <v>3343</v>
      </c>
      <c r="P3409" t="s">
        <v>3343</v>
      </c>
      <c r="Q3409" t="s">
        <v>3346</v>
      </c>
    </row>
    <row r="3410" spans="1:17" x14ac:dyDescent="0.25">
      <c r="A3410" t="s">
        <v>9994</v>
      </c>
      <c r="B3410" t="s">
        <v>9995</v>
      </c>
      <c r="C3410" t="s">
        <v>11275</v>
      </c>
      <c r="D3410" t="s">
        <v>11276</v>
      </c>
      <c r="E3410">
        <v>1709065</v>
      </c>
      <c r="F3410" t="s">
        <v>11413</v>
      </c>
      <c r="G3410" t="s">
        <v>11414</v>
      </c>
      <c r="H3410" t="s">
        <v>11415</v>
      </c>
      <c r="I3410" t="s">
        <v>11416</v>
      </c>
      <c r="J3410" t="s">
        <v>11413</v>
      </c>
      <c r="K3410" t="s">
        <v>110</v>
      </c>
      <c r="L3410" t="s">
        <v>3343</v>
      </c>
      <c r="M3410" t="s">
        <v>4163</v>
      </c>
      <c r="N3410" t="s">
        <v>4559</v>
      </c>
      <c r="O3410" t="s">
        <v>3343</v>
      </c>
      <c r="P3410" t="s">
        <v>3343</v>
      </c>
      <c r="Q3410" t="s">
        <v>3346</v>
      </c>
    </row>
    <row r="3411" spans="1:17" x14ac:dyDescent="0.25">
      <c r="A3411" t="s">
        <v>9994</v>
      </c>
      <c r="B3411" t="s">
        <v>9995</v>
      </c>
      <c r="C3411" t="s">
        <v>11275</v>
      </c>
      <c r="D3411" t="s">
        <v>11276</v>
      </c>
      <c r="E3411">
        <v>1709066</v>
      </c>
      <c r="F3411" t="s">
        <v>11417</v>
      </c>
      <c r="G3411" t="s">
        <v>11414</v>
      </c>
      <c r="H3411" t="s">
        <v>11415</v>
      </c>
      <c r="I3411" t="s">
        <v>11418</v>
      </c>
      <c r="J3411" t="s">
        <v>11417</v>
      </c>
      <c r="K3411" t="s">
        <v>110</v>
      </c>
      <c r="L3411" t="s">
        <v>3343</v>
      </c>
      <c r="M3411" t="s">
        <v>4163</v>
      </c>
      <c r="N3411" t="s">
        <v>4559</v>
      </c>
      <c r="O3411" t="s">
        <v>3343</v>
      </c>
      <c r="P3411" t="s">
        <v>3343</v>
      </c>
      <c r="Q3411" t="s">
        <v>3346</v>
      </c>
    </row>
    <row r="3412" spans="1:17" x14ac:dyDescent="0.25">
      <c r="A3412" t="s">
        <v>9994</v>
      </c>
      <c r="B3412" t="s">
        <v>9995</v>
      </c>
      <c r="C3412" t="s">
        <v>11275</v>
      </c>
      <c r="D3412" t="s">
        <v>11276</v>
      </c>
      <c r="E3412">
        <v>1709067</v>
      </c>
      <c r="F3412" t="s">
        <v>11419</v>
      </c>
      <c r="G3412" t="s">
        <v>11414</v>
      </c>
      <c r="H3412" t="s">
        <v>11415</v>
      </c>
      <c r="I3412" t="s">
        <v>11420</v>
      </c>
      <c r="J3412" t="s">
        <v>11419</v>
      </c>
      <c r="K3412" t="s">
        <v>110</v>
      </c>
      <c r="L3412" t="s">
        <v>3343</v>
      </c>
      <c r="M3412" t="s">
        <v>4163</v>
      </c>
      <c r="N3412" t="s">
        <v>4559</v>
      </c>
      <c r="O3412" t="s">
        <v>3343</v>
      </c>
      <c r="P3412" t="s">
        <v>3343</v>
      </c>
      <c r="Q3412" t="s">
        <v>3346</v>
      </c>
    </row>
    <row r="3413" spans="1:17" x14ac:dyDescent="0.25">
      <c r="A3413" t="s">
        <v>9994</v>
      </c>
      <c r="B3413" t="s">
        <v>9995</v>
      </c>
      <c r="C3413" t="s">
        <v>11275</v>
      </c>
      <c r="D3413" t="s">
        <v>11276</v>
      </c>
      <c r="E3413">
        <v>1709068</v>
      </c>
      <c r="F3413" t="s">
        <v>11421</v>
      </c>
      <c r="G3413" t="s">
        <v>11414</v>
      </c>
      <c r="H3413" t="s">
        <v>11415</v>
      </c>
      <c r="I3413" t="s">
        <v>11422</v>
      </c>
      <c r="J3413" t="s">
        <v>11421</v>
      </c>
      <c r="K3413" t="s">
        <v>110</v>
      </c>
      <c r="L3413" t="s">
        <v>3343</v>
      </c>
      <c r="M3413" t="s">
        <v>4163</v>
      </c>
      <c r="N3413" t="s">
        <v>4559</v>
      </c>
      <c r="O3413" t="s">
        <v>3343</v>
      </c>
      <c r="P3413" t="s">
        <v>3343</v>
      </c>
      <c r="Q3413" t="s">
        <v>3346</v>
      </c>
    </row>
    <row r="3414" spans="1:17" x14ac:dyDescent="0.25">
      <c r="A3414" t="s">
        <v>9994</v>
      </c>
      <c r="B3414" t="s">
        <v>9995</v>
      </c>
      <c r="C3414" t="s">
        <v>11275</v>
      </c>
      <c r="D3414" t="s">
        <v>11276</v>
      </c>
      <c r="E3414">
        <v>1709069</v>
      </c>
      <c r="F3414" t="s">
        <v>11423</v>
      </c>
      <c r="G3414" t="s">
        <v>11414</v>
      </c>
      <c r="H3414" t="s">
        <v>11415</v>
      </c>
      <c r="I3414" t="s">
        <v>11424</v>
      </c>
      <c r="J3414" t="s">
        <v>11423</v>
      </c>
      <c r="K3414" t="s">
        <v>110</v>
      </c>
      <c r="L3414" t="s">
        <v>3343</v>
      </c>
      <c r="M3414" t="s">
        <v>4163</v>
      </c>
      <c r="N3414" t="s">
        <v>4559</v>
      </c>
      <c r="O3414" t="s">
        <v>3343</v>
      </c>
      <c r="P3414" t="s">
        <v>3343</v>
      </c>
      <c r="Q3414" t="s">
        <v>3346</v>
      </c>
    </row>
    <row r="3415" spans="1:17" x14ac:dyDescent="0.25">
      <c r="A3415" t="s">
        <v>9994</v>
      </c>
      <c r="B3415" t="s">
        <v>9995</v>
      </c>
      <c r="C3415" t="s">
        <v>11275</v>
      </c>
      <c r="D3415" t="s">
        <v>11276</v>
      </c>
      <c r="E3415">
        <v>1709070</v>
      </c>
      <c r="F3415" t="s">
        <v>11425</v>
      </c>
      <c r="G3415" t="s">
        <v>11414</v>
      </c>
      <c r="H3415" t="s">
        <v>11415</v>
      </c>
      <c r="I3415" t="s">
        <v>11426</v>
      </c>
      <c r="J3415" t="s">
        <v>11425</v>
      </c>
      <c r="K3415" t="s">
        <v>110</v>
      </c>
      <c r="L3415" t="s">
        <v>3343</v>
      </c>
      <c r="M3415" t="s">
        <v>4163</v>
      </c>
      <c r="N3415" t="s">
        <v>4559</v>
      </c>
      <c r="O3415" t="s">
        <v>3343</v>
      </c>
      <c r="P3415" t="s">
        <v>3343</v>
      </c>
      <c r="Q3415" t="s">
        <v>3346</v>
      </c>
    </row>
    <row r="3416" spans="1:17" x14ac:dyDescent="0.25">
      <c r="A3416" t="s">
        <v>9994</v>
      </c>
      <c r="B3416" t="s">
        <v>9995</v>
      </c>
      <c r="C3416" t="s">
        <v>11275</v>
      </c>
      <c r="D3416" t="s">
        <v>11276</v>
      </c>
      <c r="E3416">
        <v>1709071</v>
      </c>
      <c r="F3416" t="s">
        <v>11427</v>
      </c>
      <c r="G3416" t="s">
        <v>11428</v>
      </c>
      <c r="H3416" t="s">
        <v>11429</v>
      </c>
      <c r="I3416" t="s">
        <v>11430</v>
      </c>
      <c r="J3416" t="s">
        <v>11431</v>
      </c>
      <c r="K3416" t="s">
        <v>110</v>
      </c>
      <c r="L3416" t="s">
        <v>3343</v>
      </c>
      <c r="M3416" t="s">
        <v>4108</v>
      </c>
      <c r="N3416" t="s">
        <v>4109</v>
      </c>
      <c r="O3416" t="s">
        <v>3343</v>
      </c>
      <c r="P3416" t="s">
        <v>3343</v>
      </c>
      <c r="Q3416" t="s">
        <v>3346</v>
      </c>
    </row>
    <row r="3417" spans="1:17" x14ac:dyDescent="0.25">
      <c r="A3417" t="s">
        <v>9994</v>
      </c>
      <c r="B3417" t="s">
        <v>9995</v>
      </c>
      <c r="C3417" t="s">
        <v>11275</v>
      </c>
      <c r="D3417" t="s">
        <v>11276</v>
      </c>
      <c r="E3417">
        <v>1709072</v>
      </c>
      <c r="F3417" t="s">
        <v>11432</v>
      </c>
      <c r="G3417" t="s">
        <v>11433</v>
      </c>
      <c r="H3417" t="s">
        <v>11434</v>
      </c>
      <c r="I3417" t="s">
        <v>11435</v>
      </c>
      <c r="J3417" t="s">
        <v>11432</v>
      </c>
      <c r="K3417" t="s">
        <v>110</v>
      </c>
      <c r="L3417" t="s">
        <v>3343</v>
      </c>
      <c r="M3417" t="s">
        <v>4163</v>
      </c>
      <c r="N3417" t="s">
        <v>10163</v>
      </c>
      <c r="O3417" t="s">
        <v>3343</v>
      </c>
      <c r="P3417" t="s">
        <v>3343</v>
      </c>
      <c r="Q3417" t="s">
        <v>3346</v>
      </c>
    </row>
    <row r="3418" spans="1:17" x14ac:dyDescent="0.25">
      <c r="A3418" t="s">
        <v>9994</v>
      </c>
      <c r="B3418" t="s">
        <v>9995</v>
      </c>
      <c r="C3418" t="s">
        <v>11275</v>
      </c>
      <c r="D3418" t="s">
        <v>11276</v>
      </c>
      <c r="E3418">
        <v>1709073</v>
      </c>
      <c r="F3418" t="s">
        <v>11436</v>
      </c>
      <c r="G3418" t="s">
        <v>11433</v>
      </c>
      <c r="H3418" t="s">
        <v>11434</v>
      </c>
      <c r="I3418" t="s">
        <v>11437</v>
      </c>
      <c r="J3418" t="s">
        <v>11436</v>
      </c>
      <c r="K3418" t="s">
        <v>110</v>
      </c>
      <c r="L3418" t="s">
        <v>3343</v>
      </c>
      <c r="M3418" t="s">
        <v>4163</v>
      </c>
      <c r="N3418" t="s">
        <v>10163</v>
      </c>
      <c r="O3418" t="s">
        <v>3343</v>
      </c>
      <c r="P3418" t="s">
        <v>3343</v>
      </c>
      <c r="Q3418" t="s">
        <v>3346</v>
      </c>
    </row>
    <row r="3419" spans="1:17" x14ac:dyDescent="0.25">
      <c r="A3419" t="s">
        <v>9994</v>
      </c>
      <c r="B3419" t="s">
        <v>9995</v>
      </c>
      <c r="C3419" t="s">
        <v>11275</v>
      </c>
      <c r="D3419" t="s">
        <v>11276</v>
      </c>
      <c r="E3419">
        <v>1709074</v>
      </c>
      <c r="F3419" t="s">
        <v>11438</v>
      </c>
      <c r="G3419" t="s">
        <v>11433</v>
      </c>
      <c r="H3419" t="s">
        <v>11434</v>
      </c>
      <c r="I3419" t="s">
        <v>11439</v>
      </c>
      <c r="J3419" t="s">
        <v>11438</v>
      </c>
      <c r="K3419" t="s">
        <v>110</v>
      </c>
      <c r="L3419" t="s">
        <v>3343</v>
      </c>
      <c r="M3419" t="s">
        <v>4163</v>
      </c>
      <c r="N3419" t="s">
        <v>10163</v>
      </c>
      <c r="O3419" t="s">
        <v>3343</v>
      </c>
      <c r="P3419" t="s">
        <v>3343</v>
      </c>
      <c r="Q3419" t="s">
        <v>3346</v>
      </c>
    </row>
    <row r="3420" spans="1:17" x14ac:dyDescent="0.25">
      <c r="A3420" t="s">
        <v>9994</v>
      </c>
      <c r="B3420" t="s">
        <v>9995</v>
      </c>
      <c r="C3420" t="s">
        <v>11275</v>
      </c>
      <c r="D3420" t="s">
        <v>11276</v>
      </c>
      <c r="E3420">
        <v>1709075</v>
      </c>
      <c r="F3420" t="s">
        <v>11440</v>
      </c>
      <c r="G3420" t="s">
        <v>11433</v>
      </c>
      <c r="H3420" t="s">
        <v>11434</v>
      </c>
      <c r="I3420" t="s">
        <v>11441</v>
      </c>
      <c r="J3420" t="s">
        <v>11440</v>
      </c>
      <c r="K3420" t="s">
        <v>110</v>
      </c>
      <c r="L3420" t="s">
        <v>3343</v>
      </c>
      <c r="M3420" t="s">
        <v>4163</v>
      </c>
      <c r="N3420" t="s">
        <v>10163</v>
      </c>
      <c r="O3420" t="s">
        <v>3343</v>
      </c>
      <c r="P3420" t="s">
        <v>3343</v>
      </c>
      <c r="Q3420" t="s">
        <v>3346</v>
      </c>
    </row>
    <row r="3421" spans="1:17" x14ac:dyDescent="0.25">
      <c r="A3421" t="s">
        <v>9994</v>
      </c>
      <c r="B3421" t="s">
        <v>9995</v>
      </c>
      <c r="C3421" t="s">
        <v>11275</v>
      </c>
      <c r="D3421" t="s">
        <v>11276</v>
      </c>
      <c r="E3421">
        <v>1709076</v>
      </c>
      <c r="F3421" t="s">
        <v>11442</v>
      </c>
      <c r="G3421" t="s">
        <v>11433</v>
      </c>
      <c r="H3421" t="s">
        <v>11434</v>
      </c>
      <c r="I3421" t="s">
        <v>11443</v>
      </c>
      <c r="J3421" t="s">
        <v>11442</v>
      </c>
      <c r="K3421" t="s">
        <v>110</v>
      </c>
      <c r="L3421" t="s">
        <v>3343</v>
      </c>
      <c r="M3421" t="s">
        <v>4163</v>
      </c>
      <c r="N3421" t="s">
        <v>10163</v>
      </c>
      <c r="O3421" t="s">
        <v>3343</v>
      </c>
      <c r="P3421" t="s">
        <v>3343</v>
      </c>
      <c r="Q3421" t="s">
        <v>3346</v>
      </c>
    </row>
    <row r="3422" spans="1:17" x14ac:dyDescent="0.25">
      <c r="A3422" t="s">
        <v>9994</v>
      </c>
      <c r="B3422" t="s">
        <v>9995</v>
      </c>
      <c r="C3422" t="s">
        <v>11275</v>
      </c>
      <c r="D3422" t="s">
        <v>11276</v>
      </c>
      <c r="E3422">
        <v>1709077</v>
      </c>
      <c r="F3422" t="s">
        <v>11444</v>
      </c>
      <c r="G3422" t="s">
        <v>11433</v>
      </c>
      <c r="H3422" t="s">
        <v>11434</v>
      </c>
      <c r="I3422" t="s">
        <v>11445</v>
      </c>
      <c r="J3422" t="s">
        <v>11446</v>
      </c>
      <c r="K3422" t="s">
        <v>110</v>
      </c>
      <c r="L3422" t="s">
        <v>3343</v>
      </c>
      <c r="M3422" t="s">
        <v>4163</v>
      </c>
      <c r="N3422" t="s">
        <v>10163</v>
      </c>
      <c r="O3422" t="s">
        <v>3343</v>
      </c>
      <c r="P3422" t="s">
        <v>3343</v>
      </c>
      <c r="Q3422" t="s">
        <v>3346</v>
      </c>
    </row>
    <row r="3423" spans="1:17" x14ac:dyDescent="0.25">
      <c r="A3423" t="s">
        <v>9994</v>
      </c>
      <c r="B3423" t="s">
        <v>9995</v>
      </c>
      <c r="C3423" t="s">
        <v>11275</v>
      </c>
      <c r="D3423" t="s">
        <v>11276</v>
      </c>
      <c r="E3423">
        <v>1709078</v>
      </c>
      <c r="F3423" t="s">
        <v>11447</v>
      </c>
      <c r="G3423" t="s">
        <v>11448</v>
      </c>
      <c r="H3423" t="s">
        <v>11449</v>
      </c>
      <c r="I3423" t="s">
        <v>11450</v>
      </c>
      <c r="J3423" t="s">
        <v>11451</v>
      </c>
      <c r="K3423" t="s">
        <v>110</v>
      </c>
      <c r="L3423" t="s">
        <v>3343</v>
      </c>
      <c r="M3423" t="s">
        <v>4163</v>
      </c>
      <c r="N3423" t="s">
        <v>10163</v>
      </c>
      <c r="O3423" t="s">
        <v>3343</v>
      </c>
      <c r="P3423" t="s">
        <v>3343</v>
      </c>
      <c r="Q3423" t="s">
        <v>3346</v>
      </c>
    </row>
    <row r="3424" spans="1:17" x14ac:dyDescent="0.25">
      <c r="A3424" t="s">
        <v>9994</v>
      </c>
      <c r="B3424" t="s">
        <v>9995</v>
      </c>
      <c r="C3424" t="s">
        <v>11275</v>
      </c>
      <c r="D3424" t="s">
        <v>11276</v>
      </c>
      <c r="E3424">
        <v>1709079</v>
      </c>
      <c r="F3424" t="s">
        <v>11452</v>
      </c>
      <c r="G3424" t="s">
        <v>11448</v>
      </c>
      <c r="H3424" t="s">
        <v>11449</v>
      </c>
      <c r="I3424" t="s">
        <v>11453</v>
      </c>
      <c r="J3424" t="s">
        <v>11452</v>
      </c>
      <c r="K3424" t="s">
        <v>110</v>
      </c>
      <c r="L3424" t="s">
        <v>3343</v>
      </c>
      <c r="M3424" t="s">
        <v>4163</v>
      </c>
      <c r="N3424" t="s">
        <v>10163</v>
      </c>
      <c r="O3424" t="s">
        <v>3343</v>
      </c>
      <c r="P3424" t="s">
        <v>3343</v>
      </c>
      <c r="Q3424" t="s">
        <v>3346</v>
      </c>
    </row>
    <row r="3425" spans="1:17" x14ac:dyDescent="0.25">
      <c r="A3425" t="s">
        <v>9994</v>
      </c>
      <c r="B3425" t="s">
        <v>9995</v>
      </c>
      <c r="C3425" t="s">
        <v>11275</v>
      </c>
      <c r="D3425" t="s">
        <v>11276</v>
      </c>
      <c r="E3425">
        <v>1709080</v>
      </c>
      <c r="F3425" t="s">
        <v>11454</v>
      </c>
      <c r="G3425" t="s">
        <v>11448</v>
      </c>
      <c r="H3425" t="s">
        <v>11449</v>
      </c>
      <c r="I3425" t="s">
        <v>11455</v>
      </c>
      <c r="J3425" t="s">
        <v>11456</v>
      </c>
      <c r="K3425" t="s">
        <v>110</v>
      </c>
      <c r="L3425" t="s">
        <v>3343</v>
      </c>
      <c r="M3425" t="s">
        <v>4163</v>
      </c>
      <c r="N3425" t="s">
        <v>10163</v>
      </c>
      <c r="O3425" t="s">
        <v>3343</v>
      </c>
      <c r="P3425" t="s">
        <v>3343</v>
      </c>
      <c r="Q3425" t="s">
        <v>3346</v>
      </c>
    </row>
    <row r="3426" spans="1:17" x14ac:dyDescent="0.25">
      <c r="A3426" t="s">
        <v>9994</v>
      </c>
      <c r="B3426" t="s">
        <v>9995</v>
      </c>
      <c r="C3426" t="s">
        <v>11275</v>
      </c>
      <c r="D3426" t="s">
        <v>11276</v>
      </c>
      <c r="E3426">
        <v>1709081</v>
      </c>
      <c r="F3426" t="s">
        <v>11457</v>
      </c>
      <c r="G3426" t="s">
        <v>11448</v>
      </c>
      <c r="H3426" t="s">
        <v>11449</v>
      </c>
      <c r="I3426" t="s">
        <v>11458</v>
      </c>
      <c r="J3426" t="s">
        <v>11459</v>
      </c>
      <c r="K3426" t="s">
        <v>110</v>
      </c>
      <c r="L3426" t="s">
        <v>3343</v>
      </c>
      <c r="M3426" t="s">
        <v>4163</v>
      </c>
      <c r="N3426" t="s">
        <v>10163</v>
      </c>
      <c r="O3426" t="s">
        <v>3343</v>
      </c>
      <c r="P3426" t="s">
        <v>3343</v>
      </c>
      <c r="Q3426" t="s">
        <v>3346</v>
      </c>
    </row>
    <row r="3427" spans="1:17" x14ac:dyDescent="0.25">
      <c r="A3427" t="s">
        <v>9994</v>
      </c>
      <c r="B3427" t="s">
        <v>9995</v>
      </c>
      <c r="C3427" t="s">
        <v>11275</v>
      </c>
      <c r="D3427" t="s">
        <v>11276</v>
      </c>
      <c r="E3427">
        <v>1709082</v>
      </c>
      <c r="F3427" t="s">
        <v>11460</v>
      </c>
      <c r="G3427" t="s">
        <v>11448</v>
      </c>
      <c r="H3427" t="s">
        <v>11449</v>
      </c>
      <c r="I3427" t="s">
        <v>11461</v>
      </c>
      <c r="J3427" t="s">
        <v>11462</v>
      </c>
      <c r="K3427" t="s">
        <v>110</v>
      </c>
      <c r="L3427" t="s">
        <v>3343</v>
      </c>
      <c r="M3427" t="s">
        <v>4163</v>
      </c>
      <c r="N3427" t="s">
        <v>10163</v>
      </c>
      <c r="O3427" t="s">
        <v>3343</v>
      </c>
      <c r="P3427" t="s">
        <v>3343</v>
      </c>
      <c r="Q3427" t="s">
        <v>3346</v>
      </c>
    </row>
    <row r="3428" spans="1:17" x14ac:dyDescent="0.25">
      <c r="A3428" t="s">
        <v>9994</v>
      </c>
      <c r="B3428" t="s">
        <v>9995</v>
      </c>
      <c r="C3428" t="s">
        <v>11275</v>
      </c>
      <c r="D3428" t="s">
        <v>11276</v>
      </c>
      <c r="E3428">
        <v>1709083</v>
      </c>
      <c r="F3428" t="s">
        <v>11463</v>
      </c>
      <c r="G3428" t="s">
        <v>11448</v>
      </c>
      <c r="H3428" t="s">
        <v>11449</v>
      </c>
      <c r="I3428" t="s">
        <v>11464</v>
      </c>
      <c r="J3428" t="s">
        <v>11465</v>
      </c>
      <c r="K3428" t="s">
        <v>110</v>
      </c>
      <c r="L3428" t="s">
        <v>3343</v>
      </c>
      <c r="M3428" t="s">
        <v>4163</v>
      </c>
      <c r="N3428" t="s">
        <v>10163</v>
      </c>
      <c r="O3428" t="s">
        <v>3343</v>
      </c>
      <c r="P3428" t="s">
        <v>3343</v>
      </c>
      <c r="Q3428" t="s">
        <v>3346</v>
      </c>
    </row>
    <row r="3429" spans="1:17" x14ac:dyDescent="0.25">
      <c r="A3429" t="s">
        <v>9994</v>
      </c>
      <c r="B3429" t="s">
        <v>9995</v>
      </c>
      <c r="C3429" t="s">
        <v>11275</v>
      </c>
      <c r="D3429" t="s">
        <v>11276</v>
      </c>
      <c r="E3429">
        <v>1709084</v>
      </c>
      <c r="F3429" t="s">
        <v>11466</v>
      </c>
      <c r="G3429" t="s">
        <v>11467</v>
      </c>
      <c r="H3429" t="s">
        <v>4544</v>
      </c>
      <c r="I3429" t="s">
        <v>11468</v>
      </c>
      <c r="J3429" t="s">
        <v>11469</v>
      </c>
      <c r="K3429" t="s">
        <v>110</v>
      </c>
      <c r="L3429" t="s">
        <v>3343</v>
      </c>
      <c r="M3429" t="s">
        <v>3344</v>
      </c>
      <c r="N3429" t="s">
        <v>3345</v>
      </c>
      <c r="O3429" t="s">
        <v>3343</v>
      </c>
      <c r="P3429" t="s">
        <v>3343</v>
      </c>
      <c r="Q3429" t="s">
        <v>3346</v>
      </c>
    </row>
    <row r="3430" spans="1:17" x14ac:dyDescent="0.25">
      <c r="A3430" t="s">
        <v>9994</v>
      </c>
      <c r="B3430" t="s">
        <v>9995</v>
      </c>
      <c r="C3430" t="s">
        <v>11275</v>
      </c>
      <c r="D3430" t="s">
        <v>11276</v>
      </c>
      <c r="E3430">
        <v>1709085</v>
      </c>
      <c r="F3430" t="s">
        <v>10110</v>
      </c>
      <c r="G3430" t="s">
        <v>10111</v>
      </c>
      <c r="H3430" t="s">
        <v>10112</v>
      </c>
      <c r="I3430" t="s">
        <v>11470</v>
      </c>
      <c r="J3430" t="s">
        <v>10110</v>
      </c>
      <c r="K3430" t="s">
        <v>110</v>
      </c>
      <c r="L3430" t="s">
        <v>3343</v>
      </c>
      <c r="M3430" t="s">
        <v>11029</v>
      </c>
      <c r="N3430" t="s">
        <v>11471</v>
      </c>
      <c r="O3430" t="s">
        <v>3343</v>
      </c>
      <c r="P3430" t="s">
        <v>3343</v>
      </c>
      <c r="Q3430" t="s">
        <v>3346</v>
      </c>
    </row>
    <row r="3431" spans="1:17" x14ac:dyDescent="0.25">
      <c r="A3431" t="s">
        <v>9994</v>
      </c>
      <c r="B3431" t="s">
        <v>9995</v>
      </c>
      <c r="C3431" t="s">
        <v>11275</v>
      </c>
      <c r="D3431" t="s">
        <v>11276</v>
      </c>
      <c r="E3431">
        <v>1709086</v>
      </c>
      <c r="F3431" t="s">
        <v>11472</v>
      </c>
      <c r="G3431" t="s">
        <v>10111</v>
      </c>
      <c r="H3431" t="s">
        <v>10112</v>
      </c>
      <c r="I3431" t="s">
        <v>11473</v>
      </c>
      <c r="J3431" t="s">
        <v>11472</v>
      </c>
      <c r="K3431" t="s">
        <v>110</v>
      </c>
      <c r="L3431" t="s">
        <v>3343</v>
      </c>
      <c r="M3431" t="s">
        <v>11029</v>
      </c>
      <c r="N3431" t="s">
        <v>11471</v>
      </c>
      <c r="O3431" t="s">
        <v>3343</v>
      </c>
      <c r="P3431" t="s">
        <v>3343</v>
      </c>
      <c r="Q3431" t="s">
        <v>3346</v>
      </c>
    </row>
    <row r="3432" spans="1:17" x14ac:dyDescent="0.25">
      <c r="A3432" t="s">
        <v>9994</v>
      </c>
      <c r="B3432" t="s">
        <v>9995</v>
      </c>
      <c r="C3432" t="s">
        <v>11275</v>
      </c>
      <c r="D3432" t="s">
        <v>11276</v>
      </c>
      <c r="E3432">
        <v>1709087</v>
      </c>
      <c r="F3432" t="s">
        <v>11474</v>
      </c>
      <c r="G3432" t="s">
        <v>10111</v>
      </c>
      <c r="H3432" t="s">
        <v>10112</v>
      </c>
      <c r="I3432" t="s">
        <v>11475</v>
      </c>
      <c r="J3432" t="s">
        <v>11474</v>
      </c>
      <c r="K3432" t="s">
        <v>110</v>
      </c>
      <c r="L3432" t="s">
        <v>3343</v>
      </c>
      <c r="M3432" t="s">
        <v>11029</v>
      </c>
      <c r="N3432" t="s">
        <v>11471</v>
      </c>
      <c r="O3432" t="s">
        <v>3343</v>
      </c>
      <c r="P3432" t="s">
        <v>3343</v>
      </c>
      <c r="Q3432" t="s">
        <v>3346</v>
      </c>
    </row>
    <row r="3433" spans="1:17" x14ac:dyDescent="0.25">
      <c r="A3433" t="s">
        <v>9994</v>
      </c>
      <c r="B3433" t="s">
        <v>9995</v>
      </c>
      <c r="C3433" t="s">
        <v>11275</v>
      </c>
      <c r="D3433" t="s">
        <v>11276</v>
      </c>
      <c r="E3433">
        <v>1709088</v>
      </c>
      <c r="F3433" t="s">
        <v>11476</v>
      </c>
      <c r="G3433" t="s">
        <v>10111</v>
      </c>
      <c r="H3433" t="s">
        <v>10112</v>
      </c>
      <c r="I3433" t="s">
        <v>11477</v>
      </c>
      <c r="J3433" t="s">
        <v>11476</v>
      </c>
      <c r="K3433" t="s">
        <v>110</v>
      </c>
      <c r="L3433" t="s">
        <v>3343</v>
      </c>
      <c r="M3433" t="s">
        <v>11029</v>
      </c>
      <c r="N3433" t="s">
        <v>11471</v>
      </c>
      <c r="O3433" t="s">
        <v>3343</v>
      </c>
      <c r="P3433" t="s">
        <v>3343</v>
      </c>
      <c r="Q3433" t="s">
        <v>3346</v>
      </c>
    </row>
    <row r="3434" spans="1:17" x14ac:dyDescent="0.25">
      <c r="A3434" t="s">
        <v>9994</v>
      </c>
      <c r="B3434" t="s">
        <v>9995</v>
      </c>
      <c r="C3434" t="s">
        <v>11275</v>
      </c>
      <c r="D3434" t="s">
        <v>11276</v>
      </c>
      <c r="E3434">
        <v>1709089</v>
      </c>
      <c r="F3434" t="s">
        <v>11478</v>
      </c>
      <c r="G3434" t="s">
        <v>10111</v>
      </c>
      <c r="H3434" t="s">
        <v>10112</v>
      </c>
      <c r="I3434" t="s">
        <v>11479</v>
      </c>
      <c r="J3434" t="s">
        <v>11478</v>
      </c>
      <c r="K3434" t="s">
        <v>110</v>
      </c>
      <c r="L3434" t="s">
        <v>3343</v>
      </c>
      <c r="M3434" t="s">
        <v>11029</v>
      </c>
      <c r="N3434" t="s">
        <v>11471</v>
      </c>
      <c r="O3434" t="s">
        <v>3343</v>
      </c>
      <c r="P3434" t="s">
        <v>3343</v>
      </c>
      <c r="Q3434" t="s">
        <v>3346</v>
      </c>
    </row>
    <row r="3435" spans="1:17" x14ac:dyDescent="0.25">
      <c r="A3435" t="s">
        <v>9994</v>
      </c>
      <c r="B3435" t="s">
        <v>9995</v>
      </c>
      <c r="C3435" t="s">
        <v>11275</v>
      </c>
      <c r="D3435" t="s">
        <v>11276</v>
      </c>
      <c r="E3435">
        <v>1709090</v>
      </c>
      <c r="F3435" t="s">
        <v>11480</v>
      </c>
      <c r="G3435" t="s">
        <v>10111</v>
      </c>
      <c r="H3435" t="s">
        <v>10112</v>
      </c>
      <c r="I3435" t="s">
        <v>11481</v>
      </c>
      <c r="J3435" t="s">
        <v>11480</v>
      </c>
      <c r="K3435" t="s">
        <v>110</v>
      </c>
      <c r="L3435" t="s">
        <v>3343</v>
      </c>
      <c r="M3435" t="s">
        <v>11029</v>
      </c>
      <c r="N3435" t="s">
        <v>11471</v>
      </c>
      <c r="O3435" t="s">
        <v>3343</v>
      </c>
      <c r="P3435" t="s">
        <v>3343</v>
      </c>
      <c r="Q3435" t="s">
        <v>3346</v>
      </c>
    </row>
    <row r="3436" spans="1:17" x14ac:dyDescent="0.25">
      <c r="A3436" t="s">
        <v>9994</v>
      </c>
      <c r="B3436" t="s">
        <v>9995</v>
      </c>
      <c r="C3436" t="s">
        <v>11275</v>
      </c>
      <c r="D3436" t="s">
        <v>11276</v>
      </c>
      <c r="E3436">
        <v>1709091</v>
      </c>
      <c r="F3436" t="s">
        <v>11482</v>
      </c>
      <c r="G3436" t="s">
        <v>11483</v>
      </c>
      <c r="H3436" t="s">
        <v>11484</v>
      </c>
      <c r="I3436" t="s">
        <v>11485</v>
      </c>
      <c r="J3436" t="s">
        <v>11486</v>
      </c>
      <c r="K3436" t="s">
        <v>110</v>
      </c>
      <c r="L3436" t="s">
        <v>3343</v>
      </c>
      <c r="M3436" t="s">
        <v>4163</v>
      </c>
      <c r="N3436" t="s">
        <v>4559</v>
      </c>
      <c r="O3436" t="s">
        <v>3343</v>
      </c>
      <c r="P3436" t="s">
        <v>3343</v>
      </c>
      <c r="Q3436" t="s">
        <v>3346</v>
      </c>
    </row>
    <row r="3437" spans="1:17" x14ac:dyDescent="0.25">
      <c r="A3437" t="s">
        <v>9994</v>
      </c>
      <c r="B3437" t="s">
        <v>9995</v>
      </c>
      <c r="C3437" t="s">
        <v>11275</v>
      </c>
      <c r="D3437" t="s">
        <v>11276</v>
      </c>
      <c r="E3437">
        <v>1709092</v>
      </c>
      <c r="F3437" t="s">
        <v>11487</v>
      </c>
      <c r="G3437" t="s">
        <v>11488</v>
      </c>
      <c r="H3437" t="s">
        <v>11484</v>
      </c>
      <c r="I3437" t="s">
        <v>11489</v>
      </c>
      <c r="J3437" t="s">
        <v>11490</v>
      </c>
      <c r="K3437" t="s">
        <v>110</v>
      </c>
      <c r="L3437" t="s">
        <v>3343</v>
      </c>
      <c r="M3437" t="s">
        <v>4163</v>
      </c>
      <c r="N3437" t="s">
        <v>4559</v>
      </c>
      <c r="O3437" t="s">
        <v>3343</v>
      </c>
      <c r="P3437" t="s">
        <v>3343</v>
      </c>
      <c r="Q3437" t="s">
        <v>3346</v>
      </c>
    </row>
    <row r="3438" spans="1:17" x14ac:dyDescent="0.25">
      <c r="A3438" t="s">
        <v>9994</v>
      </c>
      <c r="B3438" t="s">
        <v>9995</v>
      </c>
      <c r="C3438" t="s">
        <v>11275</v>
      </c>
      <c r="D3438" t="s">
        <v>11276</v>
      </c>
      <c r="E3438">
        <v>1709093</v>
      </c>
      <c r="F3438" t="s">
        <v>11491</v>
      </c>
      <c r="G3438" t="s">
        <v>11492</v>
      </c>
      <c r="H3438" t="s">
        <v>11484</v>
      </c>
      <c r="I3438" t="s">
        <v>11493</v>
      </c>
      <c r="J3438" t="s">
        <v>11494</v>
      </c>
      <c r="K3438" t="s">
        <v>110</v>
      </c>
      <c r="L3438" t="s">
        <v>3343</v>
      </c>
      <c r="M3438" t="s">
        <v>4163</v>
      </c>
      <c r="N3438" t="s">
        <v>4497</v>
      </c>
      <c r="O3438" t="s">
        <v>3343</v>
      </c>
      <c r="P3438" t="s">
        <v>3343</v>
      </c>
      <c r="Q3438" t="s">
        <v>3346</v>
      </c>
    </row>
    <row r="3439" spans="1:17" x14ac:dyDescent="0.25">
      <c r="A3439" t="s">
        <v>9994</v>
      </c>
      <c r="B3439" t="s">
        <v>9995</v>
      </c>
      <c r="C3439" t="s">
        <v>11275</v>
      </c>
      <c r="D3439" t="s">
        <v>11276</v>
      </c>
      <c r="E3439">
        <v>1709094</v>
      </c>
      <c r="F3439" t="s">
        <v>11495</v>
      </c>
      <c r="G3439" t="s">
        <v>11496</v>
      </c>
      <c r="H3439" t="s">
        <v>10874</v>
      </c>
      <c r="I3439" t="s">
        <v>11497</v>
      </c>
      <c r="J3439" t="s">
        <v>11498</v>
      </c>
      <c r="K3439" t="s">
        <v>110</v>
      </c>
      <c r="L3439" t="s">
        <v>3343</v>
      </c>
      <c r="M3439" t="s">
        <v>4163</v>
      </c>
      <c r="N3439" t="s">
        <v>4497</v>
      </c>
      <c r="O3439" t="s">
        <v>3343</v>
      </c>
      <c r="P3439" t="s">
        <v>3343</v>
      </c>
      <c r="Q3439" t="s">
        <v>3346</v>
      </c>
    </row>
    <row r="3440" spans="1:17" x14ac:dyDescent="0.25">
      <c r="A3440" t="s">
        <v>9994</v>
      </c>
      <c r="B3440" t="s">
        <v>9995</v>
      </c>
      <c r="C3440" t="s">
        <v>11275</v>
      </c>
      <c r="D3440" t="s">
        <v>11276</v>
      </c>
      <c r="E3440">
        <v>1709095</v>
      </c>
      <c r="F3440" t="s">
        <v>11499</v>
      </c>
      <c r="G3440" t="s">
        <v>11500</v>
      </c>
      <c r="H3440" t="s">
        <v>11415</v>
      </c>
      <c r="I3440" t="s">
        <v>11501</v>
      </c>
      <c r="J3440" t="s">
        <v>11502</v>
      </c>
      <c r="K3440" t="s">
        <v>110</v>
      </c>
      <c r="L3440" t="s">
        <v>3343</v>
      </c>
      <c r="M3440" t="s">
        <v>4163</v>
      </c>
      <c r="N3440" t="s">
        <v>4559</v>
      </c>
      <c r="O3440" t="s">
        <v>3343</v>
      </c>
      <c r="P3440" t="s">
        <v>3343</v>
      </c>
      <c r="Q3440" t="s">
        <v>3346</v>
      </c>
    </row>
    <row r="3441" spans="1:17" x14ac:dyDescent="0.25">
      <c r="A3441" t="s">
        <v>9994</v>
      </c>
      <c r="B3441" t="s">
        <v>9995</v>
      </c>
      <c r="C3441" t="s">
        <v>11275</v>
      </c>
      <c r="D3441" t="s">
        <v>11276</v>
      </c>
      <c r="E3441">
        <v>1709096</v>
      </c>
      <c r="F3441" t="s">
        <v>2347</v>
      </c>
      <c r="G3441" t="s">
        <v>3514</v>
      </c>
      <c r="H3441" t="s">
        <v>4121</v>
      </c>
      <c r="I3441" t="s">
        <v>11503</v>
      </c>
      <c r="J3441" t="s">
        <v>11504</v>
      </c>
      <c r="K3441" t="s">
        <v>110</v>
      </c>
      <c r="L3441" t="s">
        <v>3343</v>
      </c>
      <c r="M3441" t="s">
        <v>4108</v>
      </c>
      <c r="N3441" t="s">
        <v>7712</v>
      </c>
      <c r="O3441" t="s">
        <v>3343</v>
      </c>
      <c r="P3441" t="s">
        <v>3343</v>
      </c>
      <c r="Q3441" t="s">
        <v>3346</v>
      </c>
    </row>
    <row r="3442" spans="1:17" x14ac:dyDescent="0.25">
      <c r="A3442" t="s">
        <v>9994</v>
      </c>
      <c r="B3442" t="s">
        <v>9995</v>
      </c>
      <c r="C3442" t="s">
        <v>11275</v>
      </c>
      <c r="D3442" t="s">
        <v>11276</v>
      </c>
      <c r="E3442">
        <v>1709097</v>
      </c>
      <c r="F3442" t="s">
        <v>11505</v>
      </c>
      <c r="G3442" t="s">
        <v>11506</v>
      </c>
      <c r="H3442" t="s">
        <v>11507</v>
      </c>
      <c r="I3442" t="s">
        <v>11508</v>
      </c>
      <c r="J3442" t="s">
        <v>11509</v>
      </c>
      <c r="K3442" t="s">
        <v>2009</v>
      </c>
      <c r="L3442" t="s">
        <v>3343</v>
      </c>
      <c r="M3442" t="s">
        <v>4108</v>
      </c>
      <c r="N3442" t="s">
        <v>7712</v>
      </c>
      <c r="O3442" t="s">
        <v>3343</v>
      </c>
      <c r="P3442" t="s">
        <v>3343</v>
      </c>
      <c r="Q3442" t="s">
        <v>3346</v>
      </c>
    </row>
    <row r="3443" spans="1:17" x14ac:dyDescent="0.25">
      <c r="A3443" t="s">
        <v>9994</v>
      </c>
      <c r="B3443" t="s">
        <v>9995</v>
      </c>
      <c r="C3443" t="s">
        <v>11275</v>
      </c>
      <c r="D3443" t="s">
        <v>11276</v>
      </c>
      <c r="E3443">
        <v>1709097</v>
      </c>
      <c r="F3443" t="s">
        <v>11505</v>
      </c>
      <c r="G3443" t="s">
        <v>11506</v>
      </c>
      <c r="H3443" t="s">
        <v>11507</v>
      </c>
      <c r="I3443" t="s">
        <v>11510</v>
      </c>
      <c r="J3443" t="s">
        <v>11511</v>
      </c>
      <c r="K3443" t="s">
        <v>110</v>
      </c>
      <c r="L3443" t="s">
        <v>3346</v>
      </c>
      <c r="M3443" t="s">
        <v>4108</v>
      </c>
      <c r="N3443" t="s">
        <v>7712</v>
      </c>
      <c r="O3443" t="s">
        <v>3343</v>
      </c>
      <c r="P3443" t="s">
        <v>3343</v>
      </c>
      <c r="Q3443" t="s">
        <v>3346</v>
      </c>
    </row>
    <row r="3444" spans="1:17" x14ac:dyDescent="0.25">
      <c r="A3444" t="s">
        <v>9994</v>
      </c>
      <c r="B3444" t="s">
        <v>9995</v>
      </c>
      <c r="C3444" t="s">
        <v>11275</v>
      </c>
      <c r="D3444" t="s">
        <v>11276</v>
      </c>
      <c r="E3444">
        <v>1709097</v>
      </c>
      <c r="F3444" t="s">
        <v>11505</v>
      </c>
      <c r="G3444" t="s">
        <v>11506</v>
      </c>
      <c r="H3444" t="s">
        <v>11507</v>
      </c>
      <c r="I3444" t="s">
        <v>11512</v>
      </c>
      <c r="J3444" t="s">
        <v>11513</v>
      </c>
      <c r="K3444" t="s">
        <v>110</v>
      </c>
      <c r="L3444" t="s">
        <v>3346</v>
      </c>
      <c r="M3444" t="s">
        <v>4108</v>
      </c>
      <c r="N3444" t="s">
        <v>7712</v>
      </c>
      <c r="O3444" t="s">
        <v>3343</v>
      </c>
      <c r="P3444" t="s">
        <v>3343</v>
      </c>
      <c r="Q3444" t="s">
        <v>3346</v>
      </c>
    </row>
    <row r="3445" spans="1:17" x14ac:dyDescent="0.25">
      <c r="A3445" t="s">
        <v>9994</v>
      </c>
      <c r="B3445" t="s">
        <v>9995</v>
      </c>
      <c r="C3445" t="s">
        <v>11275</v>
      </c>
      <c r="D3445" t="s">
        <v>11276</v>
      </c>
      <c r="E3445">
        <v>1709097</v>
      </c>
      <c r="F3445" t="s">
        <v>11505</v>
      </c>
      <c r="G3445" t="s">
        <v>11506</v>
      </c>
      <c r="H3445" t="s">
        <v>11507</v>
      </c>
      <c r="I3445" t="s">
        <v>11514</v>
      </c>
      <c r="J3445" t="s">
        <v>11515</v>
      </c>
      <c r="K3445" t="s">
        <v>110</v>
      </c>
      <c r="L3445" t="s">
        <v>3346</v>
      </c>
      <c r="M3445" t="s">
        <v>4108</v>
      </c>
      <c r="N3445" t="s">
        <v>7712</v>
      </c>
      <c r="O3445" t="s">
        <v>3343</v>
      </c>
      <c r="P3445" t="s">
        <v>3343</v>
      </c>
      <c r="Q3445" t="s">
        <v>3346</v>
      </c>
    </row>
    <row r="3446" spans="1:17" x14ac:dyDescent="0.25">
      <c r="A3446" t="s">
        <v>9994</v>
      </c>
      <c r="B3446" t="s">
        <v>9995</v>
      </c>
      <c r="C3446" t="s">
        <v>11275</v>
      </c>
      <c r="D3446" t="s">
        <v>11276</v>
      </c>
      <c r="E3446">
        <v>1709097</v>
      </c>
      <c r="F3446" t="s">
        <v>11505</v>
      </c>
      <c r="G3446" t="s">
        <v>11506</v>
      </c>
      <c r="H3446" t="s">
        <v>11507</v>
      </c>
      <c r="I3446" t="s">
        <v>11516</v>
      </c>
      <c r="J3446" t="s">
        <v>11517</v>
      </c>
      <c r="K3446" t="s">
        <v>110</v>
      </c>
      <c r="L3446" t="s">
        <v>3346</v>
      </c>
      <c r="M3446" t="s">
        <v>4108</v>
      </c>
      <c r="N3446" t="s">
        <v>7712</v>
      </c>
      <c r="O3446" t="s">
        <v>3343</v>
      </c>
      <c r="P3446" t="s">
        <v>3343</v>
      </c>
      <c r="Q3446" t="s">
        <v>3346</v>
      </c>
    </row>
    <row r="3447" spans="1:17" x14ac:dyDescent="0.25">
      <c r="A3447" t="s">
        <v>9994</v>
      </c>
      <c r="B3447" t="s">
        <v>9995</v>
      </c>
      <c r="C3447" t="s">
        <v>11275</v>
      </c>
      <c r="D3447" t="s">
        <v>11276</v>
      </c>
      <c r="E3447">
        <v>1709097</v>
      </c>
      <c r="F3447" t="s">
        <v>11505</v>
      </c>
      <c r="G3447" t="s">
        <v>11506</v>
      </c>
      <c r="H3447" t="s">
        <v>11507</v>
      </c>
      <c r="I3447" t="s">
        <v>11518</v>
      </c>
      <c r="J3447" t="s">
        <v>11519</v>
      </c>
      <c r="K3447" t="s">
        <v>110</v>
      </c>
      <c r="L3447" t="s">
        <v>3346</v>
      </c>
      <c r="M3447" t="s">
        <v>4108</v>
      </c>
      <c r="N3447" t="s">
        <v>7712</v>
      </c>
      <c r="O3447" t="s">
        <v>3343</v>
      </c>
      <c r="P3447" t="s">
        <v>3343</v>
      </c>
      <c r="Q3447" t="s">
        <v>3346</v>
      </c>
    </row>
    <row r="3448" spans="1:17" x14ac:dyDescent="0.25">
      <c r="A3448" t="s">
        <v>9994</v>
      </c>
      <c r="B3448" t="s">
        <v>9995</v>
      </c>
      <c r="C3448" t="s">
        <v>11275</v>
      </c>
      <c r="D3448" t="s">
        <v>11276</v>
      </c>
      <c r="E3448">
        <v>1709098</v>
      </c>
      <c r="F3448" t="s">
        <v>11520</v>
      </c>
      <c r="G3448" t="s">
        <v>11521</v>
      </c>
      <c r="H3448" t="s">
        <v>3586</v>
      </c>
      <c r="I3448" t="s">
        <v>11522</v>
      </c>
      <c r="J3448" t="s">
        <v>11523</v>
      </c>
      <c r="K3448" t="s">
        <v>110</v>
      </c>
      <c r="L3448" t="s">
        <v>3343</v>
      </c>
      <c r="M3448" t="s">
        <v>4108</v>
      </c>
      <c r="N3448" t="s">
        <v>7712</v>
      </c>
      <c r="O3448" t="s">
        <v>3346</v>
      </c>
      <c r="P3448" t="s">
        <v>3343</v>
      </c>
      <c r="Q3448" t="s">
        <v>3346</v>
      </c>
    </row>
    <row r="3449" spans="1:17" x14ac:dyDescent="0.25">
      <c r="A3449" t="s">
        <v>9994</v>
      </c>
      <c r="B3449" t="s">
        <v>9995</v>
      </c>
      <c r="C3449" t="s">
        <v>11275</v>
      </c>
      <c r="D3449" t="s">
        <v>11276</v>
      </c>
      <c r="E3449">
        <v>1709099</v>
      </c>
      <c r="F3449" t="s">
        <v>11524</v>
      </c>
      <c r="G3449" t="s">
        <v>11525</v>
      </c>
      <c r="H3449" t="s">
        <v>11526</v>
      </c>
      <c r="I3449" t="s">
        <v>11527</v>
      </c>
      <c r="J3449" t="s">
        <v>11528</v>
      </c>
      <c r="K3449" t="s">
        <v>2009</v>
      </c>
      <c r="L3449" t="s">
        <v>3343</v>
      </c>
      <c r="M3449" t="s">
        <v>4163</v>
      </c>
      <c r="N3449" t="s">
        <v>4559</v>
      </c>
      <c r="O3449" t="s">
        <v>3343</v>
      </c>
      <c r="P3449" t="s">
        <v>3343</v>
      </c>
      <c r="Q3449" t="s">
        <v>3346</v>
      </c>
    </row>
    <row r="3450" spans="1:17" x14ac:dyDescent="0.25">
      <c r="A3450" t="s">
        <v>9994</v>
      </c>
      <c r="B3450" t="s">
        <v>9995</v>
      </c>
      <c r="C3450" t="s">
        <v>11275</v>
      </c>
      <c r="D3450" t="s">
        <v>11276</v>
      </c>
      <c r="E3450">
        <v>1709099</v>
      </c>
      <c r="F3450" t="s">
        <v>11524</v>
      </c>
      <c r="G3450" t="s">
        <v>11525</v>
      </c>
      <c r="H3450" t="s">
        <v>11526</v>
      </c>
      <c r="I3450" t="s">
        <v>11529</v>
      </c>
      <c r="J3450" t="s">
        <v>11524</v>
      </c>
      <c r="K3450" t="s">
        <v>110</v>
      </c>
      <c r="L3450" t="s">
        <v>3346</v>
      </c>
      <c r="M3450" t="s">
        <v>4163</v>
      </c>
      <c r="N3450" t="s">
        <v>4559</v>
      </c>
      <c r="O3450" t="s">
        <v>3343</v>
      </c>
      <c r="P3450" t="s">
        <v>3343</v>
      </c>
      <c r="Q3450" t="s">
        <v>3346</v>
      </c>
    </row>
    <row r="3451" spans="1:17" x14ac:dyDescent="0.25">
      <c r="A3451" t="s">
        <v>9994</v>
      </c>
      <c r="B3451" t="s">
        <v>9995</v>
      </c>
      <c r="C3451" t="s">
        <v>11275</v>
      </c>
      <c r="D3451" t="s">
        <v>11276</v>
      </c>
      <c r="E3451">
        <v>1709099</v>
      </c>
      <c r="F3451" t="s">
        <v>11524</v>
      </c>
      <c r="G3451" t="s">
        <v>11525</v>
      </c>
      <c r="H3451" t="s">
        <v>11526</v>
      </c>
      <c r="I3451" t="s">
        <v>11530</v>
      </c>
      <c r="J3451" t="s">
        <v>11531</v>
      </c>
      <c r="K3451" t="s">
        <v>2009</v>
      </c>
      <c r="L3451" t="s">
        <v>3346</v>
      </c>
      <c r="M3451" t="s">
        <v>4163</v>
      </c>
      <c r="N3451" t="s">
        <v>4559</v>
      </c>
      <c r="O3451" t="s">
        <v>3343</v>
      </c>
      <c r="P3451" t="s">
        <v>3343</v>
      </c>
      <c r="Q3451" t="s">
        <v>3346</v>
      </c>
    </row>
    <row r="3452" spans="1:17" x14ac:dyDescent="0.25">
      <c r="A3452" t="s">
        <v>9994</v>
      </c>
      <c r="B3452" t="s">
        <v>9995</v>
      </c>
      <c r="C3452" t="s">
        <v>11275</v>
      </c>
      <c r="D3452" t="s">
        <v>11276</v>
      </c>
      <c r="E3452">
        <v>1709099</v>
      </c>
      <c r="F3452" t="s">
        <v>11524</v>
      </c>
      <c r="G3452" t="s">
        <v>11525</v>
      </c>
      <c r="H3452" t="s">
        <v>11526</v>
      </c>
      <c r="I3452" t="s">
        <v>11532</v>
      </c>
      <c r="J3452" t="s">
        <v>11533</v>
      </c>
      <c r="K3452" t="s">
        <v>2009</v>
      </c>
      <c r="L3452" t="s">
        <v>3346</v>
      </c>
      <c r="M3452" t="s">
        <v>4163</v>
      </c>
      <c r="N3452" t="s">
        <v>4559</v>
      </c>
      <c r="O3452" t="s">
        <v>3343</v>
      </c>
      <c r="P3452" t="s">
        <v>3343</v>
      </c>
      <c r="Q3452" t="s">
        <v>3346</v>
      </c>
    </row>
    <row r="3453" spans="1:17" x14ac:dyDescent="0.25">
      <c r="A3453" t="s">
        <v>9994</v>
      </c>
      <c r="B3453" t="s">
        <v>9995</v>
      </c>
      <c r="C3453" t="s">
        <v>11275</v>
      </c>
      <c r="D3453" t="s">
        <v>11276</v>
      </c>
      <c r="E3453">
        <v>1709099</v>
      </c>
      <c r="F3453" t="s">
        <v>11524</v>
      </c>
      <c r="G3453" t="s">
        <v>11525</v>
      </c>
      <c r="H3453" t="s">
        <v>11526</v>
      </c>
      <c r="I3453" t="s">
        <v>11534</v>
      </c>
      <c r="J3453" t="s">
        <v>11535</v>
      </c>
      <c r="K3453" t="s">
        <v>2009</v>
      </c>
      <c r="L3453" t="s">
        <v>3346</v>
      </c>
      <c r="M3453" t="s">
        <v>4163</v>
      </c>
      <c r="N3453" t="s">
        <v>4559</v>
      </c>
      <c r="O3453" t="s">
        <v>3343</v>
      </c>
      <c r="P3453" t="s">
        <v>3343</v>
      </c>
      <c r="Q3453" t="s">
        <v>3346</v>
      </c>
    </row>
    <row r="3454" spans="1:17" x14ac:dyDescent="0.25">
      <c r="A3454" t="s">
        <v>9994</v>
      </c>
      <c r="B3454" t="s">
        <v>9995</v>
      </c>
      <c r="C3454" t="s">
        <v>11275</v>
      </c>
      <c r="D3454" t="s">
        <v>11276</v>
      </c>
      <c r="E3454">
        <v>1709100</v>
      </c>
      <c r="F3454" t="s">
        <v>11536</v>
      </c>
      <c r="G3454" t="s">
        <v>11537</v>
      </c>
      <c r="H3454" t="s">
        <v>11526</v>
      </c>
      <c r="I3454" t="s">
        <v>11538</v>
      </c>
      <c r="J3454" t="s">
        <v>11539</v>
      </c>
      <c r="K3454" t="s">
        <v>2009</v>
      </c>
      <c r="L3454" t="s">
        <v>3343</v>
      </c>
      <c r="M3454" t="s">
        <v>4163</v>
      </c>
      <c r="N3454" t="s">
        <v>4559</v>
      </c>
      <c r="O3454" t="s">
        <v>3343</v>
      </c>
      <c r="P3454" t="s">
        <v>3343</v>
      </c>
      <c r="Q3454" t="s">
        <v>3346</v>
      </c>
    </row>
    <row r="3455" spans="1:17" x14ac:dyDescent="0.25">
      <c r="A3455" t="s">
        <v>9994</v>
      </c>
      <c r="B3455" t="s">
        <v>9995</v>
      </c>
      <c r="C3455" t="s">
        <v>11275</v>
      </c>
      <c r="D3455" t="s">
        <v>11276</v>
      </c>
      <c r="E3455">
        <v>1709100</v>
      </c>
      <c r="F3455" t="s">
        <v>11536</v>
      </c>
      <c r="G3455" t="s">
        <v>11537</v>
      </c>
      <c r="H3455" t="s">
        <v>11526</v>
      </c>
      <c r="I3455" t="s">
        <v>11540</v>
      </c>
      <c r="J3455" t="s">
        <v>11541</v>
      </c>
      <c r="K3455" t="s">
        <v>110</v>
      </c>
      <c r="L3455" t="s">
        <v>3346</v>
      </c>
      <c r="M3455" t="s">
        <v>4163</v>
      </c>
      <c r="N3455" t="s">
        <v>4559</v>
      </c>
      <c r="O3455" t="s">
        <v>3343</v>
      </c>
      <c r="P3455" t="s">
        <v>3343</v>
      </c>
      <c r="Q3455" t="s">
        <v>3346</v>
      </c>
    </row>
    <row r="3456" spans="1:17" x14ac:dyDescent="0.25">
      <c r="A3456" t="s">
        <v>9994</v>
      </c>
      <c r="B3456" t="s">
        <v>9995</v>
      </c>
      <c r="C3456" t="s">
        <v>11275</v>
      </c>
      <c r="D3456" t="s">
        <v>11276</v>
      </c>
      <c r="E3456">
        <v>1709100</v>
      </c>
      <c r="F3456" t="s">
        <v>11536</v>
      </c>
      <c r="G3456" t="s">
        <v>11537</v>
      </c>
      <c r="H3456" t="s">
        <v>11526</v>
      </c>
      <c r="I3456" t="s">
        <v>11542</v>
      </c>
      <c r="J3456" t="s">
        <v>11543</v>
      </c>
      <c r="K3456" t="s">
        <v>110</v>
      </c>
      <c r="L3456" t="s">
        <v>3346</v>
      </c>
      <c r="M3456" t="s">
        <v>4163</v>
      </c>
      <c r="N3456" t="s">
        <v>4559</v>
      </c>
      <c r="O3456" t="s">
        <v>3343</v>
      </c>
      <c r="P3456" t="s">
        <v>3343</v>
      </c>
      <c r="Q3456" t="s">
        <v>3346</v>
      </c>
    </row>
    <row r="3457" spans="1:17" x14ac:dyDescent="0.25">
      <c r="A3457" t="s">
        <v>9994</v>
      </c>
      <c r="B3457" t="s">
        <v>9995</v>
      </c>
      <c r="C3457" t="s">
        <v>11275</v>
      </c>
      <c r="D3457" t="s">
        <v>11276</v>
      </c>
      <c r="E3457">
        <v>1709100</v>
      </c>
      <c r="F3457" t="s">
        <v>11536</v>
      </c>
      <c r="G3457" t="s">
        <v>11537</v>
      </c>
      <c r="H3457" t="s">
        <v>11526</v>
      </c>
      <c r="I3457" t="s">
        <v>11544</v>
      </c>
      <c r="J3457" t="s">
        <v>11545</v>
      </c>
      <c r="K3457" t="s">
        <v>110</v>
      </c>
      <c r="L3457" t="s">
        <v>3346</v>
      </c>
      <c r="M3457" t="s">
        <v>4163</v>
      </c>
      <c r="N3457" t="s">
        <v>4559</v>
      </c>
      <c r="O3457" t="s">
        <v>3343</v>
      </c>
      <c r="P3457" t="s">
        <v>3343</v>
      </c>
      <c r="Q3457" t="s">
        <v>3346</v>
      </c>
    </row>
    <row r="3458" spans="1:17" x14ac:dyDescent="0.25">
      <c r="A3458" t="s">
        <v>9994</v>
      </c>
      <c r="B3458" t="s">
        <v>9995</v>
      </c>
      <c r="C3458" t="s">
        <v>11275</v>
      </c>
      <c r="D3458" t="s">
        <v>11276</v>
      </c>
      <c r="E3458">
        <v>1709100</v>
      </c>
      <c r="F3458" t="s">
        <v>11536</v>
      </c>
      <c r="G3458" t="s">
        <v>11537</v>
      </c>
      <c r="H3458" t="s">
        <v>11526</v>
      </c>
      <c r="I3458" t="s">
        <v>11546</v>
      </c>
      <c r="J3458" t="s">
        <v>11547</v>
      </c>
      <c r="K3458" t="s">
        <v>110</v>
      </c>
      <c r="L3458" t="s">
        <v>3346</v>
      </c>
      <c r="M3458" t="s">
        <v>4163</v>
      </c>
      <c r="N3458" t="s">
        <v>4559</v>
      </c>
      <c r="O3458" t="s">
        <v>3343</v>
      </c>
      <c r="P3458" t="s">
        <v>3343</v>
      </c>
      <c r="Q3458" t="s">
        <v>3346</v>
      </c>
    </row>
    <row r="3459" spans="1:17" x14ac:dyDescent="0.25">
      <c r="A3459" t="s">
        <v>9994</v>
      </c>
      <c r="B3459" t="s">
        <v>9995</v>
      </c>
      <c r="C3459" t="s">
        <v>11275</v>
      </c>
      <c r="D3459" t="s">
        <v>11276</v>
      </c>
      <c r="E3459">
        <v>1709101</v>
      </c>
      <c r="F3459" t="s">
        <v>11548</v>
      </c>
      <c r="G3459" t="s">
        <v>11549</v>
      </c>
      <c r="H3459" t="s">
        <v>11550</v>
      </c>
      <c r="I3459" t="s">
        <v>11551</v>
      </c>
      <c r="J3459" t="s">
        <v>11552</v>
      </c>
      <c r="K3459" t="s">
        <v>110</v>
      </c>
      <c r="L3459" t="s">
        <v>3343</v>
      </c>
      <c r="M3459" t="s">
        <v>4163</v>
      </c>
      <c r="N3459" t="s">
        <v>4559</v>
      </c>
      <c r="O3459" t="s">
        <v>3343</v>
      </c>
      <c r="P3459" t="s">
        <v>3343</v>
      </c>
      <c r="Q3459" t="s">
        <v>3346</v>
      </c>
    </row>
    <row r="3460" spans="1:17" x14ac:dyDescent="0.25">
      <c r="A3460" t="s">
        <v>9994</v>
      </c>
      <c r="B3460" t="s">
        <v>9995</v>
      </c>
      <c r="C3460" t="s">
        <v>11275</v>
      </c>
      <c r="D3460" t="s">
        <v>11276</v>
      </c>
      <c r="E3460">
        <v>1709101</v>
      </c>
      <c r="F3460" t="s">
        <v>11548</v>
      </c>
      <c r="G3460" t="s">
        <v>11549</v>
      </c>
      <c r="H3460" t="s">
        <v>11550</v>
      </c>
      <c r="I3460" t="s">
        <v>11553</v>
      </c>
      <c r="J3460" t="s">
        <v>11554</v>
      </c>
      <c r="K3460" t="s">
        <v>110</v>
      </c>
      <c r="L3460" t="s">
        <v>3346</v>
      </c>
      <c r="M3460" t="s">
        <v>4163</v>
      </c>
      <c r="N3460" t="s">
        <v>4559</v>
      </c>
      <c r="O3460" t="s">
        <v>3343</v>
      </c>
      <c r="P3460" t="s">
        <v>3343</v>
      </c>
      <c r="Q3460" t="s">
        <v>3346</v>
      </c>
    </row>
    <row r="3461" spans="1:17" x14ac:dyDescent="0.25">
      <c r="A3461" t="s">
        <v>9994</v>
      </c>
      <c r="B3461" t="s">
        <v>9995</v>
      </c>
      <c r="C3461" t="s">
        <v>11275</v>
      </c>
      <c r="D3461" t="s">
        <v>11276</v>
      </c>
      <c r="E3461">
        <v>1709101</v>
      </c>
      <c r="F3461" t="s">
        <v>11548</v>
      </c>
      <c r="G3461" t="s">
        <v>11549</v>
      </c>
      <c r="H3461" t="s">
        <v>11550</v>
      </c>
      <c r="I3461" t="s">
        <v>11555</v>
      </c>
      <c r="J3461" t="s">
        <v>11556</v>
      </c>
      <c r="K3461" t="s">
        <v>110</v>
      </c>
      <c r="L3461" t="s">
        <v>3346</v>
      </c>
      <c r="M3461" t="s">
        <v>4163</v>
      </c>
      <c r="N3461" t="s">
        <v>4559</v>
      </c>
      <c r="O3461" t="s">
        <v>3343</v>
      </c>
      <c r="P3461" t="s">
        <v>3343</v>
      </c>
      <c r="Q3461" t="s">
        <v>3346</v>
      </c>
    </row>
    <row r="3462" spans="1:17" x14ac:dyDescent="0.25">
      <c r="A3462" t="s">
        <v>9994</v>
      </c>
      <c r="B3462" t="s">
        <v>9995</v>
      </c>
      <c r="C3462" t="s">
        <v>11275</v>
      </c>
      <c r="D3462" t="s">
        <v>11276</v>
      </c>
      <c r="E3462">
        <v>1709101</v>
      </c>
      <c r="F3462" t="s">
        <v>11548</v>
      </c>
      <c r="G3462" t="s">
        <v>11549</v>
      </c>
      <c r="H3462" t="s">
        <v>11550</v>
      </c>
      <c r="I3462" t="s">
        <v>11557</v>
      </c>
      <c r="J3462" t="s">
        <v>11558</v>
      </c>
      <c r="K3462" t="s">
        <v>110</v>
      </c>
      <c r="L3462" t="s">
        <v>3346</v>
      </c>
      <c r="M3462" t="s">
        <v>4163</v>
      </c>
      <c r="N3462" t="s">
        <v>4559</v>
      </c>
      <c r="O3462" t="s">
        <v>3343</v>
      </c>
      <c r="P3462" t="s">
        <v>3343</v>
      </c>
      <c r="Q3462" t="s">
        <v>3346</v>
      </c>
    </row>
    <row r="3463" spans="1:17" x14ac:dyDescent="0.25">
      <c r="A3463" t="s">
        <v>9994</v>
      </c>
      <c r="B3463" t="s">
        <v>9995</v>
      </c>
      <c r="C3463" t="s">
        <v>11275</v>
      </c>
      <c r="D3463" t="s">
        <v>11276</v>
      </c>
      <c r="E3463">
        <v>1709102</v>
      </c>
      <c r="F3463" t="s">
        <v>11559</v>
      </c>
      <c r="G3463" t="s">
        <v>11560</v>
      </c>
      <c r="H3463" t="s">
        <v>11550</v>
      </c>
      <c r="I3463" t="s">
        <v>11561</v>
      </c>
      <c r="J3463" t="s">
        <v>11562</v>
      </c>
      <c r="K3463" t="s">
        <v>110</v>
      </c>
      <c r="L3463" t="s">
        <v>3343</v>
      </c>
      <c r="M3463" t="s">
        <v>4163</v>
      </c>
      <c r="N3463" t="s">
        <v>4559</v>
      </c>
      <c r="O3463" t="s">
        <v>3343</v>
      </c>
      <c r="P3463" t="s">
        <v>3343</v>
      </c>
      <c r="Q3463" t="s">
        <v>3346</v>
      </c>
    </row>
    <row r="3464" spans="1:17" x14ac:dyDescent="0.25">
      <c r="A3464" t="s">
        <v>9994</v>
      </c>
      <c r="B3464" t="s">
        <v>9995</v>
      </c>
      <c r="C3464" t="s">
        <v>11275</v>
      </c>
      <c r="D3464" t="s">
        <v>11276</v>
      </c>
      <c r="E3464">
        <v>1709102</v>
      </c>
      <c r="F3464" t="s">
        <v>11559</v>
      </c>
      <c r="G3464" t="s">
        <v>11560</v>
      </c>
      <c r="H3464" t="s">
        <v>11550</v>
      </c>
      <c r="I3464" t="s">
        <v>11563</v>
      </c>
      <c r="J3464" t="s">
        <v>11564</v>
      </c>
      <c r="K3464" t="s">
        <v>110</v>
      </c>
      <c r="L3464" t="s">
        <v>3346</v>
      </c>
      <c r="M3464" t="s">
        <v>4163</v>
      </c>
      <c r="N3464" t="s">
        <v>4559</v>
      </c>
      <c r="O3464" t="s">
        <v>3343</v>
      </c>
      <c r="P3464" t="s">
        <v>3343</v>
      </c>
      <c r="Q3464" t="s">
        <v>3346</v>
      </c>
    </row>
    <row r="3465" spans="1:17" x14ac:dyDescent="0.25">
      <c r="A3465" t="s">
        <v>9994</v>
      </c>
      <c r="B3465" t="s">
        <v>9995</v>
      </c>
      <c r="C3465" t="s">
        <v>11275</v>
      </c>
      <c r="D3465" t="s">
        <v>11276</v>
      </c>
      <c r="E3465">
        <v>1709102</v>
      </c>
      <c r="F3465" t="s">
        <v>11559</v>
      </c>
      <c r="G3465" t="s">
        <v>11560</v>
      </c>
      <c r="H3465" t="s">
        <v>11550</v>
      </c>
      <c r="I3465" t="s">
        <v>11565</v>
      </c>
      <c r="J3465" t="s">
        <v>11566</v>
      </c>
      <c r="K3465" t="s">
        <v>110</v>
      </c>
      <c r="L3465" t="s">
        <v>3346</v>
      </c>
      <c r="M3465" t="s">
        <v>4163</v>
      </c>
      <c r="N3465" t="s">
        <v>4559</v>
      </c>
      <c r="O3465" t="s">
        <v>3343</v>
      </c>
      <c r="P3465" t="s">
        <v>3343</v>
      </c>
      <c r="Q3465" t="s">
        <v>3346</v>
      </c>
    </row>
    <row r="3466" spans="1:17" x14ac:dyDescent="0.25">
      <c r="A3466" t="s">
        <v>9994</v>
      </c>
      <c r="B3466" t="s">
        <v>9995</v>
      </c>
      <c r="C3466" t="s">
        <v>11275</v>
      </c>
      <c r="D3466" t="s">
        <v>11276</v>
      </c>
      <c r="E3466">
        <v>1709102</v>
      </c>
      <c r="F3466" t="s">
        <v>11559</v>
      </c>
      <c r="G3466" t="s">
        <v>11560</v>
      </c>
      <c r="H3466" t="s">
        <v>11550</v>
      </c>
      <c r="I3466" t="s">
        <v>11567</v>
      </c>
      <c r="J3466" t="s">
        <v>11568</v>
      </c>
      <c r="K3466" t="s">
        <v>110</v>
      </c>
      <c r="L3466" t="s">
        <v>3346</v>
      </c>
      <c r="M3466" t="s">
        <v>4163</v>
      </c>
      <c r="N3466" t="s">
        <v>4559</v>
      </c>
      <c r="O3466" t="s">
        <v>3343</v>
      </c>
      <c r="P3466" t="s">
        <v>3343</v>
      </c>
      <c r="Q3466" t="s">
        <v>3346</v>
      </c>
    </row>
    <row r="3467" spans="1:17" x14ac:dyDescent="0.25">
      <c r="A3467" t="s">
        <v>9994</v>
      </c>
      <c r="B3467" t="s">
        <v>9995</v>
      </c>
      <c r="C3467" t="s">
        <v>11275</v>
      </c>
      <c r="D3467" t="s">
        <v>11276</v>
      </c>
      <c r="E3467">
        <v>1709102</v>
      </c>
      <c r="F3467" t="s">
        <v>11559</v>
      </c>
      <c r="G3467" t="s">
        <v>11560</v>
      </c>
      <c r="H3467" t="s">
        <v>11550</v>
      </c>
      <c r="I3467" t="s">
        <v>11569</v>
      </c>
      <c r="J3467" t="s">
        <v>11570</v>
      </c>
      <c r="K3467" t="s">
        <v>110</v>
      </c>
      <c r="L3467" t="s">
        <v>3346</v>
      </c>
      <c r="M3467" t="s">
        <v>4163</v>
      </c>
      <c r="N3467" t="s">
        <v>4559</v>
      </c>
      <c r="O3467" t="s">
        <v>3343</v>
      </c>
      <c r="P3467" t="s">
        <v>3343</v>
      </c>
      <c r="Q3467" t="s">
        <v>3346</v>
      </c>
    </row>
    <row r="3468" spans="1:17" x14ac:dyDescent="0.25">
      <c r="A3468" t="s">
        <v>9994</v>
      </c>
      <c r="B3468" t="s">
        <v>9995</v>
      </c>
      <c r="C3468" t="s">
        <v>11275</v>
      </c>
      <c r="D3468" t="s">
        <v>11276</v>
      </c>
      <c r="E3468">
        <v>1709102</v>
      </c>
      <c r="F3468" t="s">
        <v>11559</v>
      </c>
      <c r="G3468" t="s">
        <v>11560</v>
      </c>
      <c r="H3468" t="s">
        <v>11550</v>
      </c>
      <c r="I3468" t="s">
        <v>11571</v>
      </c>
      <c r="J3468" t="s">
        <v>11572</v>
      </c>
      <c r="K3468" t="s">
        <v>110</v>
      </c>
      <c r="L3468" t="s">
        <v>3346</v>
      </c>
      <c r="M3468" t="s">
        <v>4163</v>
      </c>
      <c r="N3468" t="s">
        <v>4559</v>
      </c>
      <c r="O3468" t="s">
        <v>3343</v>
      </c>
      <c r="P3468" t="s">
        <v>3343</v>
      </c>
      <c r="Q3468" t="s">
        <v>3346</v>
      </c>
    </row>
    <row r="3469" spans="1:17" x14ac:dyDescent="0.25">
      <c r="A3469" t="s">
        <v>9994</v>
      </c>
      <c r="B3469" t="s">
        <v>9995</v>
      </c>
      <c r="C3469" t="s">
        <v>11275</v>
      </c>
      <c r="D3469" t="s">
        <v>11276</v>
      </c>
      <c r="E3469">
        <v>1709102</v>
      </c>
      <c r="F3469" t="s">
        <v>11559</v>
      </c>
      <c r="G3469" t="s">
        <v>11560</v>
      </c>
      <c r="H3469" t="s">
        <v>11550</v>
      </c>
      <c r="I3469" t="s">
        <v>11573</v>
      </c>
      <c r="J3469" t="s">
        <v>11574</v>
      </c>
      <c r="K3469" t="s">
        <v>110</v>
      </c>
      <c r="L3469" t="s">
        <v>3346</v>
      </c>
      <c r="M3469" t="s">
        <v>4163</v>
      </c>
      <c r="N3469" t="s">
        <v>4559</v>
      </c>
      <c r="O3469" t="s">
        <v>3343</v>
      </c>
      <c r="P3469" t="s">
        <v>3343</v>
      </c>
      <c r="Q3469" t="s">
        <v>3346</v>
      </c>
    </row>
    <row r="3470" spans="1:17" x14ac:dyDescent="0.25">
      <c r="A3470" t="s">
        <v>9994</v>
      </c>
      <c r="B3470" t="s">
        <v>9995</v>
      </c>
      <c r="C3470" t="s">
        <v>11275</v>
      </c>
      <c r="D3470" t="s">
        <v>11276</v>
      </c>
      <c r="E3470">
        <v>1709103</v>
      </c>
      <c r="F3470" t="s">
        <v>11575</v>
      </c>
      <c r="G3470" t="s">
        <v>11576</v>
      </c>
      <c r="H3470" t="s">
        <v>5716</v>
      </c>
      <c r="I3470" t="s">
        <v>11577</v>
      </c>
      <c r="J3470" t="s">
        <v>11578</v>
      </c>
      <c r="K3470" t="s">
        <v>110</v>
      </c>
      <c r="L3470" t="s">
        <v>3343</v>
      </c>
      <c r="M3470" t="s">
        <v>4163</v>
      </c>
      <c r="N3470" t="s">
        <v>4497</v>
      </c>
      <c r="O3470" t="s">
        <v>3343</v>
      </c>
      <c r="P3470" t="s">
        <v>3343</v>
      </c>
      <c r="Q3470" t="s">
        <v>3346</v>
      </c>
    </row>
    <row r="3471" spans="1:17" x14ac:dyDescent="0.25">
      <c r="A3471" t="s">
        <v>9994</v>
      </c>
      <c r="B3471" t="s">
        <v>9995</v>
      </c>
      <c r="C3471" t="s">
        <v>11275</v>
      </c>
      <c r="D3471" t="s">
        <v>11276</v>
      </c>
      <c r="E3471">
        <v>1709103</v>
      </c>
      <c r="F3471" t="s">
        <v>11575</v>
      </c>
      <c r="G3471" t="s">
        <v>11576</v>
      </c>
      <c r="H3471" t="s">
        <v>5716</v>
      </c>
      <c r="I3471" t="s">
        <v>11579</v>
      </c>
      <c r="J3471" t="s">
        <v>11580</v>
      </c>
      <c r="K3471" t="s">
        <v>110</v>
      </c>
      <c r="L3471" t="s">
        <v>3346</v>
      </c>
      <c r="M3471" t="s">
        <v>4163</v>
      </c>
      <c r="N3471" t="s">
        <v>4497</v>
      </c>
      <c r="O3471" t="s">
        <v>3343</v>
      </c>
      <c r="P3471" t="s">
        <v>3343</v>
      </c>
      <c r="Q3471" t="s">
        <v>3346</v>
      </c>
    </row>
    <row r="3472" spans="1:17" x14ac:dyDescent="0.25">
      <c r="A3472" t="s">
        <v>9994</v>
      </c>
      <c r="B3472" t="s">
        <v>9995</v>
      </c>
      <c r="C3472" t="s">
        <v>11275</v>
      </c>
      <c r="D3472" t="s">
        <v>11276</v>
      </c>
      <c r="E3472">
        <v>1709103</v>
      </c>
      <c r="F3472" t="s">
        <v>11575</v>
      </c>
      <c r="G3472" t="s">
        <v>11576</v>
      </c>
      <c r="H3472" t="s">
        <v>5716</v>
      </c>
      <c r="I3472" t="s">
        <v>11581</v>
      </c>
      <c r="J3472" t="s">
        <v>11582</v>
      </c>
      <c r="K3472" t="s">
        <v>110</v>
      </c>
      <c r="L3472" t="s">
        <v>3346</v>
      </c>
      <c r="M3472" t="s">
        <v>4163</v>
      </c>
      <c r="N3472" t="s">
        <v>4497</v>
      </c>
      <c r="O3472" t="s">
        <v>3343</v>
      </c>
      <c r="P3472" t="s">
        <v>3343</v>
      </c>
      <c r="Q3472" t="s">
        <v>3346</v>
      </c>
    </row>
    <row r="3473" spans="1:17" x14ac:dyDescent="0.25">
      <c r="A3473" t="s">
        <v>9994</v>
      </c>
      <c r="B3473" t="s">
        <v>9995</v>
      </c>
      <c r="C3473" t="s">
        <v>11275</v>
      </c>
      <c r="D3473" t="s">
        <v>11276</v>
      </c>
      <c r="E3473">
        <v>1709103</v>
      </c>
      <c r="F3473" t="s">
        <v>11575</v>
      </c>
      <c r="G3473" t="s">
        <v>11576</v>
      </c>
      <c r="H3473" t="s">
        <v>5716</v>
      </c>
      <c r="I3473" t="s">
        <v>11583</v>
      </c>
      <c r="J3473" t="s">
        <v>11584</v>
      </c>
      <c r="K3473" t="s">
        <v>110</v>
      </c>
      <c r="L3473" t="s">
        <v>3346</v>
      </c>
      <c r="M3473" t="s">
        <v>4163</v>
      </c>
      <c r="N3473" t="s">
        <v>4497</v>
      </c>
      <c r="O3473" t="s">
        <v>3343</v>
      </c>
      <c r="P3473" t="s">
        <v>3343</v>
      </c>
      <c r="Q3473" t="s">
        <v>3346</v>
      </c>
    </row>
    <row r="3474" spans="1:17" x14ac:dyDescent="0.25">
      <c r="A3474" t="s">
        <v>9994</v>
      </c>
      <c r="B3474" t="s">
        <v>9995</v>
      </c>
      <c r="C3474" t="s">
        <v>11275</v>
      </c>
      <c r="D3474" t="s">
        <v>11276</v>
      </c>
      <c r="E3474">
        <v>1709104</v>
      </c>
      <c r="F3474" t="s">
        <v>102</v>
      </c>
      <c r="G3474" t="s">
        <v>11585</v>
      </c>
      <c r="H3474" t="s">
        <v>3350</v>
      </c>
      <c r="I3474" t="s">
        <v>11586</v>
      </c>
      <c r="J3474" t="s">
        <v>864</v>
      </c>
      <c r="K3474" t="s">
        <v>110</v>
      </c>
      <c r="L3474" t="s">
        <v>3343</v>
      </c>
      <c r="M3474" t="s">
        <v>4163</v>
      </c>
      <c r="N3474" t="s">
        <v>4559</v>
      </c>
      <c r="O3474" t="s">
        <v>3343</v>
      </c>
      <c r="P3474" t="s">
        <v>3343</v>
      </c>
      <c r="Q3474" t="s">
        <v>3346</v>
      </c>
    </row>
    <row r="3475" spans="1:17" x14ac:dyDescent="0.25">
      <c r="A3475" t="s">
        <v>9994</v>
      </c>
      <c r="B3475" t="s">
        <v>9995</v>
      </c>
      <c r="C3475" t="s">
        <v>11275</v>
      </c>
      <c r="D3475" t="s">
        <v>11276</v>
      </c>
      <c r="E3475">
        <v>1709105</v>
      </c>
      <c r="F3475" t="s">
        <v>11587</v>
      </c>
      <c r="G3475" t="s">
        <v>11588</v>
      </c>
      <c r="H3475" t="s">
        <v>11589</v>
      </c>
      <c r="I3475" t="s">
        <v>11590</v>
      </c>
      <c r="J3475" t="s">
        <v>11591</v>
      </c>
      <c r="K3475" t="s">
        <v>110</v>
      </c>
      <c r="L3475" t="s">
        <v>3343</v>
      </c>
      <c r="M3475" t="s">
        <v>4163</v>
      </c>
      <c r="N3475" t="s">
        <v>4164</v>
      </c>
      <c r="O3475" t="s">
        <v>3343</v>
      </c>
      <c r="P3475" t="s">
        <v>3343</v>
      </c>
      <c r="Q3475" t="s">
        <v>3346</v>
      </c>
    </row>
    <row r="3476" spans="1:17" x14ac:dyDescent="0.25">
      <c r="A3476" t="s">
        <v>9994</v>
      </c>
      <c r="B3476" t="s">
        <v>9995</v>
      </c>
      <c r="C3476" t="s">
        <v>11275</v>
      </c>
      <c r="D3476" t="s">
        <v>11276</v>
      </c>
      <c r="E3476">
        <v>1709105</v>
      </c>
      <c r="F3476" t="s">
        <v>11587</v>
      </c>
      <c r="G3476" t="s">
        <v>11588</v>
      </c>
      <c r="H3476" t="s">
        <v>11589</v>
      </c>
      <c r="I3476" t="s">
        <v>11592</v>
      </c>
      <c r="J3476" t="s">
        <v>1645</v>
      </c>
      <c r="K3476" t="s">
        <v>110</v>
      </c>
      <c r="L3476" t="s">
        <v>3346</v>
      </c>
      <c r="M3476" t="s">
        <v>4163</v>
      </c>
      <c r="N3476" t="s">
        <v>4164</v>
      </c>
      <c r="O3476" t="s">
        <v>3343</v>
      </c>
      <c r="P3476" t="s">
        <v>3343</v>
      </c>
      <c r="Q3476" t="s">
        <v>3346</v>
      </c>
    </row>
    <row r="3477" spans="1:17" x14ac:dyDescent="0.25">
      <c r="A3477" t="s">
        <v>9994</v>
      </c>
      <c r="B3477" t="s">
        <v>9995</v>
      </c>
      <c r="C3477" t="s">
        <v>11275</v>
      </c>
      <c r="D3477" t="s">
        <v>11276</v>
      </c>
      <c r="E3477">
        <v>1709106</v>
      </c>
      <c r="F3477" t="s">
        <v>11593</v>
      </c>
      <c r="G3477" t="s">
        <v>11594</v>
      </c>
      <c r="H3477" t="s">
        <v>11589</v>
      </c>
      <c r="I3477" t="s">
        <v>11595</v>
      </c>
      <c r="J3477" t="s">
        <v>11591</v>
      </c>
      <c r="K3477" t="s">
        <v>110</v>
      </c>
      <c r="L3477" t="s">
        <v>3343</v>
      </c>
      <c r="M3477" t="s">
        <v>4163</v>
      </c>
      <c r="N3477" t="s">
        <v>4497</v>
      </c>
      <c r="O3477" t="s">
        <v>3343</v>
      </c>
      <c r="P3477" t="s">
        <v>3343</v>
      </c>
      <c r="Q3477" t="s">
        <v>3346</v>
      </c>
    </row>
    <row r="3478" spans="1:17" x14ac:dyDescent="0.25">
      <c r="A3478" t="s">
        <v>9994</v>
      </c>
      <c r="B3478" t="s">
        <v>9995</v>
      </c>
      <c r="C3478" t="s">
        <v>11275</v>
      </c>
      <c r="D3478" t="s">
        <v>11276</v>
      </c>
      <c r="E3478">
        <v>1709106</v>
      </c>
      <c r="F3478" t="s">
        <v>11593</v>
      </c>
      <c r="G3478" t="s">
        <v>11594</v>
      </c>
      <c r="H3478" t="s">
        <v>11589</v>
      </c>
      <c r="I3478" t="s">
        <v>11596</v>
      </c>
      <c r="J3478" t="s">
        <v>1645</v>
      </c>
      <c r="K3478" t="s">
        <v>110</v>
      </c>
      <c r="L3478" t="s">
        <v>3346</v>
      </c>
      <c r="M3478" t="s">
        <v>4163</v>
      </c>
      <c r="N3478" t="s">
        <v>4497</v>
      </c>
      <c r="O3478" t="s">
        <v>3343</v>
      </c>
      <c r="P3478" t="s">
        <v>3343</v>
      </c>
      <c r="Q3478" t="s">
        <v>3346</v>
      </c>
    </row>
    <row r="3479" spans="1:17" x14ac:dyDescent="0.25">
      <c r="A3479" t="s">
        <v>9994</v>
      </c>
      <c r="B3479" t="s">
        <v>9995</v>
      </c>
      <c r="C3479" t="s">
        <v>11275</v>
      </c>
      <c r="D3479" t="s">
        <v>11276</v>
      </c>
      <c r="E3479">
        <v>1709107</v>
      </c>
      <c r="F3479" t="s">
        <v>11597</v>
      </c>
      <c r="G3479" t="s">
        <v>11598</v>
      </c>
      <c r="H3479" t="s">
        <v>11589</v>
      </c>
      <c r="I3479" t="s">
        <v>11599</v>
      </c>
      <c r="J3479" t="s">
        <v>11600</v>
      </c>
      <c r="K3479" t="s">
        <v>110</v>
      </c>
      <c r="L3479" t="s">
        <v>3343</v>
      </c>
      <c r="M3479" t="s">
        <v>4163</v>
      </c>
      <c r="N3479" t="s">
        <v>10163</v>
      </c>
      <c r="O3479" t="s">
        <v>3343</v>
      </c>
      <c r="P3479" t="s">
        <v>3343</v>
      </c>
      <c r="Q3479" t="s">
        <v>3346</v>
      </c>
    </row>
    <row r="3480" spans="1:17" x14ac:dyDescent="0.25">
      <c r="A3480" t="s">
        <v>9994</v>
      </c>
      <c r="B3480" t="s">
        <v>9995</v>
      </c>
      <c r="C3480" t="s">
        <v>11275</v>
      </c>
      <c r="D3480" t="s">
        <v>11276</v>
      </c>
      <c r="E3480">
        <v>1709108</v>
      </c>
      <c r="F3480" t="s">
        <v>1896</v>
      </c>
      <c r="G3480" t="s">
        <v>11601</v>
      </c>
      <c r="H3480" t="s">
        <v>3350</v>
      </c>
      <c r="I3480" t="s">
        <v>11602</v>
      </c>
      <c r="J3480" t="s">
        <v>11603</v>
      </c>
      <c r="K3480" t="s">
        <v>110</v>
      </c>
      <c r="L3480" t="s">
        <v>3343</v>
      </c>
      <c r="M3480" t="s">
        <v>4163</v>
      </c>
      <c r="N3480" t="s">
        <v>4559</v>
      </c>
      <c r="O3480" t="s">
        <v>3343</v>
      </c>
      <c r="P3480" t="s">
        <v>3343</v>
      </c>
      <c r="Q3480" t="s">
        <v>3346</v>
      </c>
    </row>
    <row r="3481" spans="1:17" x14ac:dyDescent="0.25">
      <c r="A3481" t="s">
        <v>9994</v>
      </c>
      <c r="B3481" t="s">
        <v>9995</v>
      </c>
      <c r="C3481" t="s">
        <v>11275</v>
      </c>
      <c r="D3481" t="s">
        <v>11276</v>
      </c>
      <c r="E3481">
        <v>1709108</v>
      </c>
      <c r="F3481" t="s">
        <v>1896</v>
      </c>
      <c r="G3481" t="s">
        <v>11601</v>
      </c>
      <c r="H3481" t="s">
        <v>3350</v>
      </c>
      <c r="I3481" t="s">
        <v>11604</v>
      </c>
      <c r="J3481" t="s">
        <v>11605</v>
      </c>
      <c r="K3481" t="s">
        <v>110</v>
      </c>
      <c r="L3481" t="s">
        <v>3346</v>
      </c>
      <c r="M3481" t="s">
        <v>4163</v>
      </c>
      <c r="N3481" t="s">
        <v>4559</v>
      </c>
      <c r="O3481" t="s">
        <v>3343</v>
      </c>
      <c r="P3481" t="s">
        <v>3343</v>
      </c>
      <c r="Q3481" t="s">
        <v>3346</v>
      </c>
    </row>
    <row r="3482" spans="1:17" x14ac:dyDescent="0.25">
      <c r="A3482" t="s">
        <v>9994</v>
      </c>
      <c r="B3482" t="s">
        <v>9995</v>
      </c>
      <c r="C3482" t="s">
        <v>11275</v>
      </c>
      <c r="D3482" t="s">
        <v>11276</v>
      </c>
      <c r="E3482">
        <v>1709109</v>
      </c>
      <c r="F3482" t="s">
        <v>1408</v>
      </c>
      <c r="G3482" t="s">
        <v>3497</v>
      </c>
      <c r="H3482" t="s">
        <v>3498</v>
      </c>
      <c r="I3482" t="s">
        <v>11606</v>
      </c>
      <c r="J3482" t="s">
        <v>895</v>
      </c>
      <c r="K3482" t="s">
        <v>110</v>
      </c>
      <c r="L3482" t="s">
        <v>3343</v>
      </c>
      <c r="M3482" t="s">
        <v>3477</v>
      </c>
      <c r="N3482" t="s">
        <v>3603</v>
      </c>
      <c r="O3482" t="s">
        <v>3343</v>
      </c>
      <c r="P3482" t="s">
        <v>3343</v>
      </c>
      <c r="Q3482" t="s">
        <v>3346</v>
      </c>
    </row>
    <row r="3483" spans="1:17" x14ac:dyDescent="0.25">
      <c r="A3483" t="s">
        <v>9994</v>
      </c>
      <c r="B3483" t="s">
        <v>9995</v>
      </c>
      <c r="C3483" t="s">
        <v>11275</v>
      </c>
      <c r="D3483" t="s">
        <v>11276</v>
      </c>
      <c r="E3483">
        <v>1709110</v>
      </c>
      <c r="F3483" t="s">
        <v>11607</v>
      </c>
      <c r="G3483" t="s">
        <v>11608</v>
      </c>
      <c r="H3483" t="s">
        <v>10143</v>
      </c>
      <c r="I3483" t="s">
        <v>11609</v>
      </c>
      <c r="J3483" t="s">
        <v>11610</v>
      </c>
      <c r="K3483" t="s">
        <v>110</v>
      </c>
      <c r="L3483" t="s">
        <v>3343</v>
      </c>
      <c r="M3483" t="s">
        <v>4163</v>
      </c>
      <c r="N3483" t="s">
        <v>4164</v>
      </c>
      <c r="O3483" t="s">
        <v>3343</v>
      </c>
      <c r="P3483" t="s">
        <v>3343</v>
      </c>
      <c r="Q3483" t="s">
        <v>3346</v>
      </c>
    </row>
    <row r="3484" spans="1:17" x14ac:dyDescent="0.25">
      <c r="A3484" t="s">
        <v>9994</v>
      </c>
      <c r="B3484" t="s">
        <v>9995</v>
      </c>
      <c r="C3484" t="s">
        <v>11275</v>
      </c>
      <c r="D3484" t="s">
        <v>11276</v>
      </c>
      <c r="E3484">
        <v>1709111</v>
      </c>
      <c r="F3484" t="s">
        <v>51</v>
      </c>
      <c r="G3484" t="s">
        <v>3655</v>
      </c>
      <c r="H3484" t="s">
        <v>3350</v>
      </c>
      <c r="I3484" t="s">
        <v>11611</v>
      </c>
      <c r="J3484" t="s">
        <v>224</v>
      </c>
      <c r="K3484" t="s">
        <v>110</v>
      </c>
      <c r="L3484" t="s">
        <v>3343</v>
      </c>
      <c r="M3484" t="s">
        <v>4163</v>
      </c>
      <c r="N3484" t="s">
        <v>4559</v>
      </c>
      <c r="O3484" t="s">
        <v>3343</v>
      </c>
      <c r="P3484" t="s">
        <v>3343</v>
      </c>
      <c r="Q3484" t="s">
        <v>3346</v>
      </c>
    </row>
    <row r="3485" spans="1:17" x14ac:dyDescent="0.25">
      <c r="A3485" t="s">
        <v>9994</v>
      </c>
      <c r="B3485" t="s">
        <v>9995</v>
      </c>
      <c r="C3485" t="s">
        <v>11275</v>
      </c>
      <c r="D3485" t="s">
        <v>11276</v>
      </c>
      <c r="E3485">
        <v>1709112</v>
      </c>
      <c r="F3485" t="s">
        <v>11612</v>
      </c>
      <c r="G3485" t="s">
        <v>11613</v>
      </c>
      <c r="H3485" t="s">
        <v>11449</v>
      </c>
      <c r="I3485" t="s">
        <v>11614</v>
      </c>
      <c r="J3485" t="s">
        <v>11612</v>
      </c>
      <c r="K3485" t="s">
        <v>110</v>
      </c>
      <c r="L3485" t="s">
        <v>3343</v>
      </c>
      <c r="M3485" t="s">
        <v>4163</v>
      </c>
      <c r="N3485" t="s">
        <v>10163</v>
      </c>
      <c r="O3485" t="s">
        <v>3343</v>
      </c>
      <c r="P3485" t="s">
        <v>3343</v>
      </c>
      <c r="Q3485" t="s">
        <v>3346</v>
      </c>
    </row>
    <row r="3486" spans="1:17" x14ac:dyDescent="0.25">
      <c r="A3486" t="s">
        <v>9994</v>
      </c>
      <c r="B3486" t="s">
        <v>9995</v>
      </c>
      <c r="C3486" t="s">
        <v>11275</v>
      </c>
      <c r="D3486" t="s">
        <v>11276</v>
      </c>
      <c r="E3486">
        <v>1709113</v>
      </c>
      <c r="F3486" t="s">
        <v>11615</v>
      </c>
      <c r="G3486" t="s">
        <v>11616</v>
      </c>
      <c r="H3486" t="s">
        <v>11617</v>
      </c>
      <c r="I3486" t="s">
        <v>11618</v>
      </c>
      <c r="J3486" t="s">
        <v>11615</v>
      </c>
      <c r="K3486" t="s">
        <v>110</v>
      </c>
      <c r="L3486" t="s">
        <v>3343</v>
      </c>
      <c r="M3486" t="s">
        <v>4163</v>
      </c>
      <c r="N3486" t="s">
        <v>10163</v>
      </c>
      <c r="O3486" t="s">
        <v>3343</v>
      </c>
      <c r="P3486" t="s">
        <v>3343</v>
      </c>
      <c r="Q3486" t="s">
        <v>3346</v>
      </c>
    </row>
    <row r="3487" spans="1:17" x14ac:dyDescent="0.25">
      <c r="A3487" t="s">
        <v>9994</v>
      </c>
      <c r="B3487" t="s">
        <v>9995</v>
      </c>
      <c r="C3487" t="s">
        <v>11275</v>
      </c>
      <c r="D3487" t="s">
        <v>11276</v>
      </c>
      <c r="E3487">
        <v>1709114</v>
      </c>
      <c r="F3487" t="s">
        <v>11619</v>
      </c>
      <c r="G3487" t="s">
        <v>11620</v>
      </c>
      <c r="H3487" t="s">
        <v>9338</v>
      </c>
      <c r="I3487" t="s">
        <v>11621</v>
      </c>
      <c r="J3487" t="s">
        <v>11622</v>
      </c>
      <c r="K3487" t="s">
        <v>110</v>
      </c>
      <c r="L3487" t="s">
        <v>3343</v>
      </c>
      <c r="M3487" t="s">
        <v>4163</v>
      </c>
      <c r="N3487" t="s">
        <v>4559</v>
      </c>
      <c r="O3487" t="s">
        <v>3343</v>
      </c>
      <c r="P3487" t="s">
        <v>3343</v>
      </c>
      <c r="Q3487" t="s">
        <v>3346</v>
      </c>
    </row>
    <row r="3488" spans="1:17" x14ac:dyDescent="0.25">
      <c r="A3488" t="s">
        <v>9994</v>
      </c>
      <c r="B3488" t="s">
        <v>9995</v>
      </c>
      <c r="C3488" t="s">
        <v>11275</v>
      </c>
      <c r="D3488" t="s">
        <v>11276</v>
      </c>
      <c r="E3488">
        <v>1709114</v>
      </c>
      <c r="F3488" t="s">
        <v>11619</v>
      </c>
      <c r="G3488" t="s">
        <v>11620</v>
      </c>
      <c r="H3488" t="s">
        <v>9338</v>
      </c>
      <c r="I3488" t="s">
        <v>11623</v>
      </c>
      <c r="J3488" t="s">
        <v>11624</v>
      </c>
      <c r="K3488" t="s">
        <v>110</v>
      </c>
      <c r="L3488" t="s">
        <v>3346</v>
      </c>
      <c r="M3488" t="s">
        <v>4163</v>
      </c>
      <c r="N3488" t="s">
        <v>4559</v>
      </c>
      <c r="O3488" t="s">
        <v>3343</v>
      </c>
      <c r="P3488" t="s">
        <v>3343</v>
      </c>
      <c r="Q3488" t="s">
        <v>3346</v>
      </c>
    </row>
    <row r="3489" spans="1:17" x14ac:dyDescent="0.25">
      <c r="A3489" t="s">
        <v>9994</v>
      </c>
      <c r="B3489" t="s">
        <v>9995</v>
      </c>
      <c r="C3489" t="s">
        <v>11275</v>
      </c>
      <c r="D3489" t="s">
        <v>11276</v>
      </c>
      <c r="E3489">
        <v>1709114</v>
      </c>
      <c r="F3489" t="s">
        <v>11619</v>
      </c>
      <c r="G3489" t="s">
        <v>11620</v>
      </c>
      <c r="H3489" t="s">
        <v>9338</v>
      </c>
      <c r="I3489" t="s">
        <v>11625</v>
      </c>
      <c r="J3489" t="s">
        <v>11626</v>
      </c>
      <c r="K3489" t="s">
        <v>110</v>
      </c>
      <c r="L3489" t="s">
        <v>3346</v>
      </c>
      <c r="M3489" t="s">
        <v>4163</v>
      </c>
      <c r="N3489" t="s">
        <v>4559</v>
      </c>
      <c r="O3489" t="s">
        <v>3343</v>
      </c>
      <c r="P3489" t="s">
        <v>3343</v>
      </c>
      <c r="Q3489" t="s">
        <v>3346</v>
      </c>
    </row>
    <row r="3490" spans="1:17" x14ac:dyDescent="0.25">
      <c r="A3490" t="s">
        <v>9994</v>
      </c>
      <c r="B3490" t="s">
        <v>9995</v>
      </c>
      <c r="C3490" t="s">
        <v>11275</v>
      </c>
      <c r="D3490" t="s">
        <v>11276</v>
      </c>
      <c r="E3490">
        <v>1709114</v>
      </c>
      <c r="F3490" t="s">
        <v>11619</v>
      </c>
      <c r="G3490" t="s">
        <v>11620</v>
      </c>
      <c r="H3490" t="s">
        <v>9338</v>
      </c>
      <c r="I3490" t="s">
        <v>11627</v>
      </c>
      <c r="J3490" t="s">
        <v>11628</v>
      </c>
      <c r="K3490" t="s">
        <v>110</v>
      </c>
      <c r="L3490" t="s">
        <v>3346</v>
      </c>
      <c r="M3490" t="s">
        <v>4163</v>
      </c>
      <c r="N3490" t="s">
        <v>4559</v>
      </c>
      <c r="O3490" t="s">
        <v>3343</v>
      </c>
      <c r="P3490" t="s">
        <v>3343</v>
      </c>
      <c r="Q3490" t="s">
        <v>3346</v>
      </c>
    </row>
    <row r="3491" spans="1:17" x14ac:dyDescent="0.25">
      <c r="A3491" t="s">
        <v>9994</v>
      </c>
      <c r="B3491" t="s">
        <v>9995</v>
      </c>
      <c r="C3491" t="s">
        <v>11275</v>
      </c>
      <c r="D3491" t="s">
        <v>11276</v>
      </c>
      <c r="E3491">
        <v>1709114</v>
      </c>
      <c r="F3491" t="s">
        <v>11619</v>
      </c>
      <c r="G3491" t="s">
        <v>11620</v>
      </c>
      <c r="H3491" t="s">
        <v>9338</v>
      </c>
      <c r="I3491" t="s">
        <v>11629</v>
      </c>
      <c r="J3491" t="s">
        <v>11630</v>
      </c>
      <c r="K3491" t="s">
        <v>110</v>
      </c>
      <c r="L3491" t="s">
        <v>3346</v>
      </c>
      <c r="M3491" t="s">
        <v>4163</v>
      </c>
      <c r="N3491" t="s">
        <v>4559</v>
      </c>
      <c r="O3491" t="s">
        <v>3343</v>
      </c>
      <c r="P3491" t="s">
        <v>3343</v>
      </c>
      <c r="Q3491" t="s">
        <v>3346</v>
      </c>
    </row>
    <row r="3492" spans="1:17" x14ac:dyDescent="0.25">
      <c r="A3492" t="s">
        <v>9994</v>
      </c>
      <c r="B3492" t="s">
        <v>9995</v>
      </c>
      <c r="C3492" t="s">
        <v>11275</v>
      </c>
      <c r="D3492" t="s">
        <v>11276</v>
      </c>
      <c r="E3492">
        <v>1709114</v>
      </c>
      <c r="F3492" t="s">
        <v>11619</v>
      </c>
      <c r="G3492" t="s">
        <v>11620</v>
      </c>
      <c r="H3492" t="s">
        <v>9338</v>
      </c>
      <c r="I3492" t="s">
        <v>11631</v>
      </c>
      <c r="J3492" t="s">
        <v>11632</v>
      </c>
      <c r="K3492" t="s">
        <v>110</v>
      </c>
      <c r="L3492" t="s">
        <v>3346</v>
      </c>
      <c r="M3492" t="s">
        <v>4163</v>
      </c>
      <c r="N3492" t="s">
        <v>4559</v>
      </c>
      <c r="O3492" t="s">
        <v>3343</v>
      </c>
      <c r="P3492" t="s">
        <v>3343</v>
      </c>
      <c r="Q3492" t="s">
        <v>3346</v>
      </c>
    </row>
    <row r="3493" spans="1:17" x14ac:dyDescent="0.25">
      <c r="A3493" t="s">
        <v>9994</v>
      </c>
      <c r="B3493" t="s">
        <v>9995</v>
      </c>
      <c r="C3493" t="s">
        <v>11275</v>
      </c>
      <c r="D3493" t="s">
        <v>11276</v>
      </c>
      <c r="E3493">
        <v>1709114</v>
      </c>
      <c r="F3493" t="s">
        <v>11619</v>
      </c>
      <c r="G3493" t="s">
        <v>11620</v>
      </c>
      <c r="H3493" t="s">
        <v>9338</v>
      </c>
      <c r="I3493" t="s">
        <v>11633</v>
      </c>
      <c r="J3493" t="s">
        <v>11634</v>
      </c>
      <c r="K3493" t="s">
        <v>110</v>
      </c>
      <c r="L3493" t="s">
        <v>3346</v>
      </c>
      <c r="M3493" t="s">
        <v>4163</v>
      </c>
      <c r="N3493" t="s">
        <v>4559</v>
      </c>
      <c r="O3493" t="s">
        <v>3343</v>
      </c>
      <c r="P3493" t="s">
        <v>3343</v>
      </c>
      <c r="Q3493" t="s">
        <v>3346</v>
      </c>
    </row>
    <row r="3494" spans="1:17" x14ac:dyDescent="0.25">
      <c r="A3494" t="s">
        <v>9994</v>
      </c>
      <c r="B3494" t="s">
        <v>9995</v>
      </c>
      <c r="C3494" t="s">
        <v>11275</v>
      </c>
      <c r="D3494" t="s">
        <v>11276</v>
      </c>
      <c r="E3494">
        <v>1709116</v>
      </c>
      <c r="F3494" t="s">
        <v>11635</v>
      </c>
      <c r="G3494" t="s">
        <v>11636</v>
      </c>
      <c r="H3494" t="s">
        <v>3586</v>
      </c>
      <c r="I3494" t="s">
        <v>11637</v>
      </c>
      <c r="J3494" t="s">
        <v>11638</v>
      </c>
      <c r="K3494" t="s">
        <v>110</v>
      </c>
      <c r="L3494" t="s">
        <v>3343</v>
      </c>
      <c r="M3494" t="s">
        <v>4108</v>
      </c>
      <c r="N3494" t="s">
        <v>7712</v>
      </c>
      <c r="O3494" t="s">
        <v>3343</v>
      </c>
      <c r="P3494" t="s">
        <v>3343</v>
      </c>
      <c r="Q3494" t="s">
        <v>3346</v>
      </c>
    </row>
    <row r="3495" spans="1:17" x14ac:dyDescent="0.25">
      <c r="A3495" t="s">
        <v>9994</v>
      </c>
      <c r="B3495" t="s">
        <v>9995</v>
      </c>
      <c r="C3495" t="s">
        <v>11275</v>
      </c>
      <c r="D3495" t="s">
        <v>11276</v>
      </c>
      <c r="E3495">
        <v>1709116</v>
      </c>
      <c r="F3495" t="s">
        <v>11635</v>
      </c>
      <c r="G3495" t="s">
        <v>11636</v>
      </c>
      <c r="H3495" t="s">
        <v>3586</v>
      </c>
      <c r="I3495" t="s">
        <v>11639</v>
      </c>
      <c r="J3495" t="s">
        <v>11640</v>
      </c>
      <c r="K3495" t="s">
        <v>110</v>
      </c>
      <c r="L3495" t="s">
        <v>3346</v>
      </c>
      <c r="M3495" t="s">
        <v>4108</v>
      </c>
      <c r="N3495" t="s">
        <v>7712</v>
      </c>
      <c r="O3495" t="s">
        <v>3343</v>
      </c>
      <c r="P3495" t="s">
        <v>3343</v>
      </c>
      <c r="Q3495" t="s">
        <v>3346</v>
      </c>
    </row>
    <row r="3496" spans="1:17" x14ac:dyDescent="0.25">
      <c r="A3496" t="s">
        <v>9994</v>
      </c>
      <c r="B3496" t="s">
        <v>9995</v>
      </c>
      <c r="C3496" t="s">
        <v>11275</v>
      </c>
      <c r="D3496" t="s">
        <v>11276</v>
      </c>
      <c r="E3496">
        <v>1709116</v>
      </c>
      <c r="F3496" t="s">
        <v>11635</v>
      </c>
      <c r="G3496" t="s">
        <v>11636</v>
      </c>
      <c r="H3496" t="s">
        <v>3586</v>
      </c>
      <c r="I3496" t="s">
        <v>11641</v>
      </c>
      <c r="J3496" t="s">
        <v>11642</v>
      </c>
      <c r="K3496" t="s">
        <v>110</v>
      </c>
      <c r="L3496" t="s">
        <v>3346</v>
      </c>
      <c r="M3496" t="s">
        <v>4108</v>
      </c>
      <c r="N3496" t="s">
        <v>7712</v>
      </c>
      <c r="O3496" t="s">
        <v>3343</v>
      </c>
      <c r="P3496" t="s">
        <v>3343</v>
      </c>
      <c r="Q3496" t="s">
        <v>3346</v>
      </c>
    </row>
    <row r="3497" spans="1:17" x14ac:dyDescent="0.25">
      <c r="A3497" t="s">
        <v>9994</v>
      </c>
      <c r="B3497" t="s">
        <v>9995</v>
      </c>
      <c r="C3497" t="s">
        <v>11275</v>
      </c>
      <c r="D3497" t="s">
        <v>11276</v>
      </c>
      <c r="E3497">
        <v>1709116</v>
      </c>
      <c r="F3497" t="s">
        <v>11635</v>
      </c>
      <c r="G3497" t="s">
        <v>11636</v>
      </c>
      <c r="H3497" t="s">
        <v>3586</v>
      </c>
      <c r="I3497" t="s">
        <v>11643</v>
      </c>
      <c r="J3497" t="s">
        <v>11644</v>
      </c>
      <c r="K3497" t="s">
        <v>110</v>
      </c>
      <c r="L3497" t="s">
        <v>3346</v>
      </c>
      <c r="M3497" t="s">
        <v>4108</v>
      </c>
      <c r="N3497" t="s">
        <v>7712</v>
      </c>
      <c r="O3497" t="s">
        <v>3343</v>
      </c>
      <c r="P3497" t="s">
        <v>3343</v>
      </c>
      <c r="Q3497" t="s">
        <v>3346</v>
      </c>
    </row>
    <row r="3498" spans="1:17" x14ac:dyDescent="0.25">
      <c r="A3498" t="s">
        <v>9994</v>
      </c>
      <c r="B3498" t="s">
        <v>9995</v>
      </c>
      <c r="C3498" t="s">
        <v>11275</v>
      </c>
      <c r="D3498" t="s">
        <v>11276</v>
      </c>
      <c r="E3498">
        <v>1709116</v>
      </c>
      <c r="F3498" t="s">
        <v>11635</v>
      </c>
      <c r="G3498" t="s">
        <v>11636</v>
      </c>
      <c r="H3498" t="s">
        <v>3586</v>
      </c>
      <c r="I3498" t="s">
        <v>11645</v>
      </c>
      <c r="J3498" t="s">
        <v>11646</v>
      </c>
      <c r="K3498" t="s">
        <v>110</v>
      </c>
      <c r="L3498" t="s">
        <v>3346</v>
      </c>
      <c r="M3498" t="s">
        <v>4108</v>
      </c>
      <c r="N3498" t="s">
        <v>7712</v>
      </c>
      <c r="O3498" t="s">
        <v>3343</v>
      </c>
      <c r="P3498" t="s">
        <v>3343</v>
      </c>
      <c r="Q3498" t="s">
        <v>3346</v>
      </c>
    </row>
    <row r="3499" spans="1:17" x14ac:dyDescent="0.25">
      <c r="A3499" t="s">
        <v>9994</v>
      </c>
      <c r="B3499" t="s">
        <v>9995</v>
      </c>
      <c r="C3499" t="s">
        <v>11275</v>
      </c>
      <c r="D3499" t="s">
        <v>11276</v>
      </c>
      <c r="E3499">
        <v>1709117</v>
      </c>
      <c r="F3499" t="s">
        <v>156</v>
      </c>
      <c r="G3499" t="s">
        <v>3393</v>
      </c>
      <c r="H3499" t="s">
        <v>3394</v>
      </c>
      <c r="I3499" t="s">
        <v>11647</v>
      </c>
      <c r="J3499" t="s">
        <v>3396</v>
      </c>
      <c r="K3499" t="s">
        <v>110</v>
      </c>
      <c r="L3499" t="s">
        <v>3343</v>
      </c>
      <c r="M3499" t="s">
        <v>4108</v>
      </c>
      <c r="N3499" t="s">
        <v>7712</v>
      </c>
      <c r="O3499" t="s">
        <v>3346</v>
      </c>
      <c r="P3499" t="s">
        <v>3346</v>
      </c>
      <c r="Q3499" t="s">
        <v>3346</v>
      </c>
    </row>
    <row r="3500" spans="1:17" x14ac:dyDescent="0.25">
      <c r="A3500" t="s">
        <v>9994</v>
      </c>
      <c r="B3500" t="s">
        <v>9995</v>
      </c>
      <c r="C3500" t="s">
        <v>11275</v>
      </c>
      <c r="D3500" t="s">
        <v>11276</v>
      </c>
      <c r="E3500">
        <v>1709118</v>
      </c>
      <c r="F3500" t="s">
        <v>9761</v>
      </c>
      <c r="G3500" t="s">
        <v>9762</v>
      </c>
      <c r="H3500" t="s">
        <v>11648</v>
      </c>
      <c r="I3500" t="s">
        <v>11649</v>
      </c>
      <c r="J3500" t="s">
        <v>2348</v>
      </c>
      <c r="K3500" t="s">
        <v>110</v>
      </c>
      <c r="L3500" t="s">
        <v>3343</v>
      </c>
      <c r="M3500" t="s">
        <v>4108</v>
      </c>
      <c r="N3500" t="s">
        <v>7712</v>
      </c>
      <c r="O3500" t="s">
        <v>3346</v>
      </c>
      <c r="P3500" t="s">
        <v>3346</v>
      </c>
      <c r="Q3500" t="s">
        <v>3346</v>
      </c>
    </row>
    <row r="3501" spans="1:17" x14ac:dyDescent="0.25">
      <c r="A3501" t="s">
        <v>9994</v>
      </c>
      <c r="B3501" t="s">
        <v>9995</v>
      </c>
      <c r="C3501" t="s">
        <v>11275</v>
      </c>
      <c r="D3501" t="s">
        <v>11276</v>
      </c>
      <c r="E3501">
        <v>1709119</v>
      </c>
      <c r="F3501" t="s">
        <v>11650</v>
      </c>
      <c r="G3501" t="s">
        <v>11651</v>
      </c>
      <c r="H3501" t="s">
        <v>11652</v>
      </c>
      <c r="I3501" t="s">
        <v>11653</v>
      </c>
      <c r="J3501" t="s">
        <v>11654</v>
      </c>
      <c r="K3501" t="s">
        <v>110</v>
      </c>
      <c r="L3501" t="s">
        <v>3343</v>
      </c>
      <c r="M3501" t="s">
        <v>4108</v>
      </c>
      <c r="N3501" t="s">
        <v>11655</v>
      </c>
      <c r="O3501" t="s">
        <v>3343</v>
      </c>
      <c r="P3501" t="s">
        <v>3343</v>
      </c>
      <c r="Q3501" t="s">
        <v>3346</v>
      </c>
    </row>
    <row r="3502" spans="1:17" x14ac:dyDescent="0.25">
      <c r="A3502" t="s">
        <v>9994</v>
      </c>
      <c r="B3502" t="s">
        <v>9995</v>
      </c>
      <c r="C3502" t="s">
        <v>11275</v>
      </c>
      <c r="D3502" t="s">
        <v>11276</v>
      </c>
      <c r="E3502">
        <v>1709120</v>
      </c>
      <c r="F3502" t="s">
        <v>11656</v>
      </c>
      <c r="G3502" t="s">
        <v>11657</v>
      </c>
      <c r="H3502" t="s">
        <v>11658</v>
      </c>
      <c r="I3502" t="s">
        <v>11659</v>
      </c>
      <c r="J3502" t="s">
        <v>11660</v>
      </c>
      <c r="K3502" t="s">
        <v>110</v>
      </c>
      <c r="L3502" t="s">
        <v>3343</v>
      </c>
      <c r="M3502" t="s">
        <v>4108</v>
      </c>
      <c r="N3502" t="s">
        <v>11655</v>
      </c>
      <c r="O3502" t="s">
        <v>3343</v>
      </c>
      <c r="P3502" t="s">
        <v>3343</v>
      </c>
      <c r="Q3502" t="s">
        <v>3346</v>
      </c>
    </row>
    <row r="3503" spans="1:17" x14ac:dyDescent="0.25">
      <c r="A3503" t="s">
        <v>9994</v>
      </c>
      <c r="B3503" t="s">
        <v>9995</v>
      </c>
      <c r="C3503" t="s">
        <v>11275</v>
      </c>
      <c r="D3503" t="s">
        <v>11276</v>
      </c>
      <c r="E3503">
        <v>1709121</v>
      </c>
      <c r="F3503" t="s">
        <v>11661</v>
      </c>
      <c r="G3503" t="s">
        <v>11662</v>
      </c>
      <c r="H3503" t="s">
        <v>4576</v>
      </c>
      <c r="I3503" t="s">
        <v>11663</v>
      </c>
      <c r="J3503" t="s">
        <v>11664</v>
      </c>
      <c r="K3503" t="s">
        <v>110</v>
      </c>
      <c r="L3503" t="s">
        <v>3343</v>
      </c>
      <c r="M3503" t="s">
        <v>4213</v>
      </c>
      <c r="N3503" t="s">
        <v>10218</v>
      </c>
      <c r="O3503" t="s">
        <v>3343</v>
      </c>
      <c r="P3503" t="s">
        <v>3343</v>
      </c>
      <c r="Q3503" t="s">
        <v>3346</v>
      </c>
    </row>
    <row r="3504" spans="1:17" x14ac:dyDescent="0.25">
      <c r="A3504" t="s">
        <v>9994</v>
      </c>
      <c r="B3504" t="s">
        <v>9995</v>
      </c>
      <c r="C3504" t="s">
        <v>11275</v>
      </c>
      <c r="D3504" t="s">
        <v>11276</v>
      </c>
      <c r="E3504">
        <v>1709122</v>
      </c>
      <c r="F3504" t="s">
        <v>11665</v>
      </c>
      <c r="G3504" t="s">
        <v>11666</v>
      </c>
      <c r="H3504" t="s">
        <v>4576</v>
      </c>
      <c r="I3504" t="s">
        <v>11667</v>
      </c>
      <c r="J3504" t="s">
        <v>11668</v>
      </c>
      <c r="K3504" t="s">
        <v>110</v>
      </c>
      <c r="L3504" t="s">
        <v>3343</v>
      </c>
      <c r="M3504" t="s">
        <v>4213</v>
      </c>
      <c r="N3504" t="s">
        <v>10218</v>
      </c>
      <c r="O3504" t="s">
        <v>3343</v>
      </c>
      <c r="P3504" t="s">
        <v>3343</v>
      </c>
      <c r="Q3504" t="s">
        <v>3346</v>
      </c>
    </row>
    <row r="3505" spans="1:17" x14ac:dyDescent="0.25">
      <c r="A3505" t="s">
        <v>9994</v>
      </c>
      <c r="B3505" t="s">
        <v>9995</v>
      </c>
      <c r="C3505" t="s">
        <v>11275</v>
      </c>
      <c r="D3505" t="s">
        <v>11276</v>
      </c>
      <c r="E3505">
        <v>1709123</v>
      </c>
      <c r="F3505" t="s">
        <v>11669</v>
      </c>
      <c r="G3505" t="s">
        <v>11670</v>
      </c>
      <c r="H3505" t="s">
        <v>4576</v>
      </c>
      <c r="I3505" t="s">
        <v>11671</v>
      </c>
      <c r="J3505" t="s">
        <v>11672</v>
      </c>
      <c r="K3505" t="s">
        <v>110</v>
      </c>
      <c r="L3505" t="s">
        <v>3343</v>
      </c>
      <c r="M3505" t="s">
        <v>4213</v>
      </c>
      <c r="N3505" t="s">
        <v>10218</v>
      </c>
      <c r="O3505" t="s">
        <v>3343</v>
      </c>
      <c r="P3505" t="s">
        <v>3343</v>
      </c>
      <c r="Q3505" t="s">
        <v>3346</v>
      </c>
    </row>
    <row r="3506" spans="1:17" x14ac:dyDescent="0.25">
      <c r="A3506" t="s">
        <v>9994</v>
      </c>
      <c r="B3506" t="s">
        <v>9995</v>
      </c>
      <c r="C3506" t="s">
        <v>11275</v>
      </c>
      <c r="D3506" t="s">
        <v>11276</v>
      </c>
      <c r="E3506">
        <v>1709124</v>
      </c>
      <c r="F3506" t="s">
        <v>11673</v>
      </c>
      <c r="G3506" t="s">
        <v>11674</v>
      </c>
      <c r="H3506" t="s">
        <v>4576</v>
      </c>
      <c r="I3506" t="s">
        <v>11675</v>
      </c>
      <c r="J3506" t="s">
        <v>11676</v>
      </c>
      <c r="K3506" t="s">
        <v>110</v>
      </c>
      <c r="L3506" t="s">
        <v>3343</v>
      </c>
      <c r="M3506" t="s">
        <v>4213</v>
      </c>
      <c r="N3506" t="s">
        <v>10218</v>
      </c>
      <c r="O3506" t="s">
        <v>3343</v>
      </c>
      <c r="P3506" t="s">
        <v>3343</v>
      </c>
      <c r="Q3506" t="s">
        <v>3346</v>
      </c>
    </row>
    <row r="3507" spans="1:17" x14ac:dyDescent="0.25">
      <c r="A3507" t="s">
        <v>9994</v>
      </c>
      <c r="B3507" t="s">
        <v>9995</v>
      </c>
      <c r="C3507" t="s">
        <v>11275</v>
      </c>
      <c r="D3507" t="s">
        <v>11276</v>
      </c>
      <c r="E3507">
        <v>1709125</v>
      </c>
      <c r="F3507" t="s">
        <v>11677</v>
      </c>
      <c r="G3507" t="s">
        <v>11678</v>
      </c>
      <c r="H3507" t="s">
        <v>4576</v>
      </c>
      <c r="I3507" t="s">
        <v>11679</v>
      </c>
      <c r="J3507" t="s">
        <v>11680</v>
      </c>
      <c r="K3507" t="s">
        <v>110</v>
      </c>
      <c r="L3507" t="s">
        <v>3343</v>
      </c>
      <c r="M3507" t="s">
        <v>4213</v>
      </c>
      <c r="N3507" t="s">
        <v>10218</v>
      </c>
      <c r="O3507" t="s">
        <v>3343</v>
      </c>
      <c r="P3507" t="s">
        <v>3343</v>
      </c>
      <c r="Q3507" t="s">
        <v>3346</v>
      </c>
    </row>
    <row r="3508" spans="1:17" x14ac:dyDescent="0.25">
      <c r="A3508" t="s">
        <v>9994</v>
      </c>
      <c r="B3508" t="s">
        <v>9995</v>
      </c>
      <c r="C3508" t="s">
        <v>11275</v>
      </c>
      <c r="D3508" t="s">
        <v>11276</v>
      </c>
      <c r="E3508">
        <v>1709126</v>
      </c>
      <c r="F3508" t="s">
        <v>11681</v>
      </c>
      <c r="G3508" t="s">
        <v>11682</v>
      </c>
      <c r="H3508" t="s">
        <v>4576</v>
      </c>
      <c r="I3508" t="s">
        <v>11683</v>
      </c>
      <c r="J3508" t="s">
        <v>11684</v>
      </c>
      <c r="K3508" t="s">
        <v>110</v>
      </c>
      <c r="L3508" t="s">
        <v>3343</v>
      </c>
      <c r="M3508" t="s">
        <v>4213</v>
      </c>
      <c r="N3508" t="s">
        <v>10218</v>
      </c>
      <c r="O3508" t="s">
        <v>3343</v>
      </c>
      <c r="P3508" t="s">
        <v>3343</v>
      </c>
      <c r="Q3508" t="s">
        <v>3346</v>
      </c>
    </row>
    <row r="3509" spans="1:17" x14ac:dyDescent="0.25">
      <c r="A3509" t="s">
        <v>9994</v>
      </c>
      <c r="B3509" t="s">
        <v>9995</v>
      </c>
      <c r="C3509" t="s">
        <v>11275</v>
      </c>
      <c r="D3509" t="s">
        <v>11276</v>
      </c>
      <c r="E3509">
        <v>1709127</v>
      </c>
      <c r="F3509" t="s">
        <v>11685</v>
      </c>
      <c r="G3509" t="s">
        <v>11686</v>
      </c>
      <c r="H3509" t="s">
        <v>4576</v>
      </c>
      <c r="I3509" t="s">
        <v>11687</v>
      </c>
      <c r="J3509" t="s">
        <v>11688</v>
      </c>
      <c r="K3509" t="s">
        <v>110</v>
      </c>
      <c r="L3509" t="s">
        <v>3343</v>
      </c>
      <c r="M3509" t="s">
        <v>4213</v>
      </c>
      <c r="N3509" t="s">
        <v>10218</v>
      </c>
      <c r="O3509" t="s">
        <v>3343</v>
      </c>
      <c r="P3509" t="s">
        <v>3343</v>
      </c>
      <c r="Q3509" t="s">
        <v>3346</v>
      </c>
    </row>
    <row r="3510" spans="1:17" x14ac:dyDescent="0.25">
      <c r="A3510" t="s">
        <v>9994</v>
      </c>
      <c r="B3510" t="s">
        <v>9995</v>
      </c>
      <c r="C3510" t="s">
        <v>11689</v>
      </c>
      <c r="D3510" t="s">
        <v>11690</v>
      </c>
      <c r="E3510">
        <v>1799009</v>
      </c>
      <c r="F3510" t="s">
        <v>2483</v>
      </c>
      <c r="G3510" t="s">
        <v>4637</v>
      </c>
      <c r="H3510" t="s">
        <v>3429</v>
      </c>
      <c r="I3510" t="s">
        <v>11691</v>
      </c>
      <c r="J3510" t="s">
        <v>2483</v>
      </c>
      <c r="K3510" t="s">
        <v>110</v>
      </c>
      <c r="L3510" t="s">
        <v>3343</v>
      </c>
      <c r="M3510" t="s">
        <v>3344</v>
      </c>
      <c r="N3510" t="s">
        <v>3345</v>
      </c>
      <c r="O3510" t="s">
        <v>3346</v>
      </c>
      <c r="P3510" t="s">
        <v>3343</v>
      </c>
      <c r="Q3510" t="s">
        <v>3346</v>
      </c>
    </row>
    <row r="3511" spans="1:17" x14ac:dyDescent="0.25">
      <c r="A3511" t="s">
        <v>9994</v>
      </c>
      <c r="B3511" t="s">
        <v>9995</v>
      </c>
      <c r="C3511" t="s">
        <v>11689</v>
      </c>
      <c r="D3511" t="s">
        <v>11690</v>
      </c>
      <c r="E3511">
        <v>1799010</v>
      </c>
      <c r="F3511" t="s">
        <v>4639</v>
      </c>
      <c r="G3511" t="s">
        <v>4640</v>
      </c>
      <c r="H3511" t="s">
        <v>3429</v>
      </c>
      <c r="I3511" t="s">
        <v>11692</v>
      </c>
      <c r="J3511" t="s">
        <v>4639</v>
      </c>
      <c r="K3511" t="s">
        <v>110</v>
      </c>
      <c r="L3511" t="s">
        <v>3343</v>
      </c>
      <c r="M3511" t="s">
        <v>3344</v>
      </c>
      <c r="N3511" t="s">
        <v>3345</v>
      </c>
      <c r="O3511" t="s">
        <v>3346</v>
      </c>
      <c r="P3511" t="s">
        <v>3343</v>
      </c>
      <c r="Q3511" t="s">
        <v>3346</v>
      </c>
    </row>
    <row r="3512" spans="1:17" x14ac:dyDescent="0.25">
      <c r="A3512" t="s">
        <v>9994</v>
      </c>
      <c r="B3512" t="s">
        <v>9995</v>
      </c>
      <c r="C3512" t="s">
        <v>11689</v>
      </c>
      <c r="D3512" t="s">
        <v>11690</v>
      </c>
      <c r="E3512">
        <v>1799011</v>
      </c>
      <c r="F3512" t="s">
        <v>2475</v>
      </c>
      <c r="G3512" t="s">
        <v>11693</v>
      </c>
      <c r="H3512" t="s">
        <v>3429</v>
      </c>
      <c r="I3512" t="s">
        <v>11694</v>
      </c>
      <c r="J3512" t="s">
        <v>2475</v>
      </c>
      <c r="K3512" t="s">
        <v>110</v>
      </c>
      <c r="L3512" t="s">
        <v>3343</v>
      </c>
      <c r="M3512" t="s">
        <v>3344</v>
      </c>
      <c r="N3512" t="s">
        <v>3345</v>
      </c>
      <c r="O3512" t="s">
        <v>3346</v>
      </c>
      <c r="P3512" t="s">
        <v>3343</v>
      </c>
      <c r="Q3512" t="s">
        <v>3346</v>
      </c>
    </row>
    <row r="3513" spans="1:17" x14ac:dyDescent="0.25">
      <c r="A3513" t="s">
        <v>9994</v>
      </c>
      <c r="B3513" t="s">
        <v>9995</v>
      </c>
      <c r="C3513" t="s">
        <v>11689</v>
      </c>
      <c r="D3513" t="s">
        <v>11690</v>
      </c>
      <c r="E3513">
        <v>1799011</v>
      </c>
      <c r="F3513" t="s">
        <v>2475</v>
      </c>
      <c r="G3513" t="s">
        <v>11693</v>
      </c>
      <c r="H3513" t="s">
        <v>3429</v>
      </c>
      <c r="I3513" t="s">
        <v>11695</v>
      </c>
      <c r="J3513" t="s">
        <v>3432</v>
      </c>
      <c r="K3513" t="s">
        <v>3433</v>
      </c>
      <c r="L3513" t="s">
        <v>3346</v>
      </c>
      <c r="M3513" t="s">
        <v>3344</v>
      </c>
      <c r="N3513" t="s">
        <v>3345</v>
      </c>
      <c r="O3513" t="s">
        <v>3346</v>
      </c>
      <c r="P3513" t="s">
        <v>3343</v>
      </c>
      <c r="Q3513" t="s">
        <v>3346</v>
      </c>
    </row>
    <row r="3514" spans="1:17" x14ac:dyDescent="0.25">
      <c r="A3514" t="s">
        <v>9994</v>
      </c>
      <c r="B3514" t="s">
        <v>9995</v>
      </c>
      <c r="C3514" t="s">
        <v>11689</v>
      </c>
      <c r="D3514" t="s">
        <v>11690</v>
      </c>
      <c r="E3514">
        <v>1799012</v>
      </c>
      <c r="F3514" t="s">
        <v>3434</v>
      </c>
      <c r="G3514" t="s">
        <v>3435</v>
      </c>
      <c r="H3514" t="s">
        <v>3429</v>
      </c>
      <c r="I3514" t="s">
        <v>11696</v>
      </c>
      <c r="J3514" t="s">
        <v>3434</v>
      </c>
      <c r="K3514" t="s">
        <v>110</v>
      </c>
      <c r="L3514" t="s">
        <v>3343</v>
      </c>
      <c r="M3514" t="s">
        <v>3344</v>
      </c>
      <c r="N3514" t="s">
        <v>3345</v>
      </c>
      <c r="O3514" t="s">
        <v>3346</v>
      </c>
      <c r="P3514" t="s">
        <v>3343</v>
      </c>
      <c r="Q3514" t="s">
        <v>3346</v>
      </c>
    </row>
    <row r="3515" spans="1:17" x14ac:dyDescent="0.25">
      <c r="A3515" t="s">
        <v>9994</v>
      </c>
      <c r="B3515" t="s">
        <v>9995</v>
      </c>
      <c r="C3515" t="s">
        <v>11689</v>
      </c>
      <c r="D3515" t="s">
        <v>11690</v>
      </c>
      <c r="E3515">
        <v>1799013</v>
      </c>
      <c r="F3515" t="s">
        <v>3437</v>
      </c>
      <c r="G3515" t="s">
        <v>3438</v>
      </c>
      <c r="H3515" t="s">
        <v>3429</v>
      </c>
      <c r="I3515" t="s">
        <v>11697</v>
      </c>
      <c r="J3515" t="s">
        <v>3437</v>
      </c>
      <c r="K3515" t="s">
        <v>110</v>
      </c>
      <c r="L3515" t="s">
        <v>3343</v>
      </c>
      <c r="M3515" t="s">
        <v>3344</v>
      </c>
      <c r="N3515" t="s">
        <v>3345</v>
      </c>
      <c r="O3515" t="s">
        <v>3346</v>
      </c>
      <c r="P3515" t="s">
        <v>3343</v>
      </c>
      <c r="Q3515" t="s">
        <v>3346</v>
      </c>
    </row>
    <row r="3516" spans="1:17" x14ac:dyDescent="0.25">
      <c r="A3516" t="s">
        <v>9994</v>
      </c>
      <c r="B3516" t="s">
        <v>9995</v>
      </c>
      <c r="C3516" t="s">
        <v>11689</v>
      </c>
      <c r="D3516" t="s">
        <v>11690</v>
      </c>
      <c r="E3516">
        <v>1799014</v>
      </c>
      <c r="F3516" t="s">
        <v>3545</v>
      </c>
      <c r="G3516" t="s">
        <v>3546</v>
      </c>
      <c r="H3516" t="s">
        <v>3429</v>
      </c>
      <c r="I3516" t="s">
        <v>11698</v>
      </c>
      <c r="J3516" t="s">
        <v>3545</v>
      </c>
      <c r="K3516" t="s">
        <v>110</v>
      </c>
      <c r="L3516" t="s">
        <v>3343</v>
      </c>
      <c r="M3516" t="s">
        <v>3344</v>
      </c>
      <c r="N3516" t="s">
        <v>3345</v>
      </c>
      <c r="O3516" t="s">
        <v>3346</v>
      </c>
      <c r="P3516" t="s">
        <v>3343</v>
      </c>
      <c r="Q3516" t="s">
        <v>3346</v>
      </c>
    </row>
    <row r="3517" spans="1:17" x14ac:dyDescent="0.25">
      <c r="A3517" t="s">
        <v>9994</v>
      </c>
      <c r="B3517" t="s">
        <v>9995</v>
      </c>
      <c r="C3517" t="s">
        <v>11689</v>
      </c>
      <c r="D3517" t="s">
        <v>11690</v>
      </c>
      <c r="E3517">
        <v>1799015</v>
      </c>
      <c r="F3517" t="s">
        <v>2481</v>
      </c>
      <c r="G3517" t="s">
        <v>4647</v>
      </c>
      <c r="H3517" t="s">
        <v>3429</v>
      </c>
      <c r="I3517" t="s">
        <v>11699</v>
      </c>
      <c r="J3517" t="s">
        <v>2481</v>
      </c>
      <c r="K3517" t="s">
        <v>110</v>
      </c>
      <c r="L3517" t="s">
        <v>3343</v>
      </c>
      <c r="M3517" t="s">
        <v>3344</v>
      </c>
      <c r="N3517" t="s">
        <v>3345</v>
      </c>
      <c r="O3517" t="s">
        <v>3346</v>
      </c>
      <c r="P3517" t="s">
        <v>3343</v>
      </c>
      <c r="Q3517" t="s">
        <v>3346</v>
      </c>
    </row>
    <row r="3518" spans="1:17" x14ac:dyDescent="0.25">
      <c r="A3518" t="s">
        <v>9994</v>
      </c>
      <c r="B3518" t="s">
        <v>9995</v>
      </c>
      <c r="C3518" t="s">
        <v>11689</v>
      </c>
      <c r="D3518" t="s">
        <v>11690</v>
      </c>
      <c r="E3518">
        <v>1799016</v>
      </c>
      <c r="F3518" t="s">
        <v>4649</v>
      </c>
      <c r="G3518" t="s">
        <v>4650</v>
      </c>
      <c r="H3518" t="s">
        <v>3429</v>
      </c>
      <c r="I3518" t="s">
        <v>11700</v>
      </c>
      <c r="J3518" t="s">
        <v>4649</v>
      </c>
      <c r="K3518" t="s">
        <v>110</v>
      </c>
      <c r="L3518" t="s">
        <v>3343</v>
      </c>
      <c r="M3518" t="s">
        <v>3344</v>
      </c>
      <c r="N3518" t="s">
        <v>3345</v>
      </c>
      <c r="O3518" t="s">
        <v>3346</v>
      </c>
      <c r="P3518" t="s">
        <v>3343</v>
      </c>
      <c r="Q3518" t="s">
        <v>3346</v>
      </c>
    </row>
    <row r="3519" spans="1:17" x14ac:dyDescent="0.25">
      <c r="A3519" t="s">
        <v>9994</v>
      </c>
      <c r="B3519" t="s">
        <v>9995</v>
      </c>
      <c r="C3519" t="s">
        <v>11689</v>
      </c>
      <c r="D3519" t="s">
        <v>11690</v>
      </c>
      <c r="E3519">
        <v>1799044</v>
      </c>
      <c r="F3519" t="s">
        <v>4718</v>
      </c>
      <c r="G3519" t="s">
        <v>4719</v>
      </c>
      <c r="H3519" t="s">
        <v>4720</v>
      </c>
      <c r="I3519" t="s">
        <v>11701</v>
      </c>
      <c r="J3519" t="s">
        <v>4722</v>
      </c>
      <c r="K3519" t="s">
        <v>110</v>
      </c>
      <c r="L3519" t="s">
        <v>3343</v>
      </c>
      <c r="M3519" t="s">
        <v>3344</v>
      </c>
      <c r="N3519" t="s">
        <v>3345</v>
      </c>
      <c r="O3519" t="s">
        <v>3346</v>
      </c>
      <c r="P3519" t="s">
        <v>3343</v>
      </c>
      <c r="Q3519" t="s">
        <v>3346</v>
      </c>
    </row>
    <row r="3520" spans="1:17" x14ac:dyDescent="0.25">
      <c r="A3520" t="s">
        <v>9994</v>
      </c>
      <c r="B3520" t="s">
        <v>9995</v>
      </c>
      <c r="C3520" t="s">
        <v>11689</v>
      </c>
      <c r="D3520" t="s">
        <v>11690</v>
      </c>
      <c r="E3520">
        <v>1799044</v>
      </c>
      <c r="F3520" t="s">
        <v>4718</v>
      </c>
      <c r="G3520" t="s">
        <v>4719</v>
      </c>
      <c r="H3520" t="s">
        <v>4720</v>
      </c>
      <c r="I3520" t="s">
        <v>11702</v>
      </c>
      <c r="J3520" t="s">
        <v>4724</v>
      </c>
      <c r="K3520" t="s">
        <v>110</v>
      </c>
      <c r="L3520" t="s">
        <v>3346</v>
      </c>
      <c r="M3520" t="s">
        <v>3344</v>
      </c>
      <c r="N3520" t="s">
        <v>3345</v>
      </c>
      <c r="O3520" t="s">
        <v>3346</v>
      </c>
      <c r="P3520" t="s">
        <v>3343</v>
      </c>
      <c r="Q3520" t="s">
        <v>3346</v>
      </c>
    </row>
    <row r="3521" spans="1:17" x14ac:dyDescent="0.25">
      <c r="A3521" t="s">
        <v>9994</v>
      </c>
      <c r="B3521" t="s">
        <v>9995</v>
      </c>
      <c r="C3521" t="s">
        <v>11689</v>
      </c>
      <c r="D3521" t="s">
        <v>11690</v>
      </c>
      <c r="E3521">
        <v>1799044</v>
      </c>
      <c r="F3521" t="s">
        <v>4718</v>
      </c>
      <c r="G3521" t="s">
        <v>4719</v>
      </c>
      <c r="H3521" t="s">
        <v>4720</v>
      </c>
      <c r="I3521" t="s">
        <v>11703</v>
      </c>
      <c r="J3521" t="s">
        <v>4726</v>
      </c>
      <c r="K3521" t="s">
        <v>110</v>
      </c>
      <c r="L3521" t="s">
        <v>3346</v>
      </c>
      <c r="M3521" t="s">
        <v>3344</v>
      </c>
      <c r="N3521" t="s">
        <v>3345</v>
      </c>
      <c r="O3521" t="s">
        <v>3346</v>
      </c>
      <c r="P3521" t="s">
        <v>3343</v>
      </c>
      <c r="Q3521" t="s">
        <v>3346</v>
      </c>
    </row>
    <row r="3522" spans="1:17" x14ac:dyDescent="0.25">
      <c r="A3522" t="s">
        <v>9994</v>
      </c>
      <c r="B3522" t="s">
        <v>9995</v>
      </c>
      <c r="C3522" t="s">
        <v>11689</v>
      </c>
      <c r="D3522" t="s">
        <v>11690</v>
      </c>
      <c r="E3522">
        <v>1799052</v>
      </c>
      <c r="F3522" t="s">
        <v>3440</v>
      </c>
      <c r="G3522" t="s">
        <v>3441</v>
      </c>
      <c r="H3522" t="s">
        <v>2503</v>
      </c>
      <c r="I3522" t="s">
        <v>11704</v>
      </c>
      <c r="J3522" t="s">
        <v>2489</v>
      </c>
      <c r="K3522" t="s">
        <v>110</v>
      </c>
      <c r="L3522" t="s">
        <v>3343</v>
      </c>
      <c r="M3522" t="s">
        <v>3344</v>
      </c>
      <c r="N3522" t="s">
        <v>3345</v>
      </c>
      <c r="O3522" t="s">
        <v>3346</v>
      </c>
      <c r="P3522" t="s">
        <v>3343</v>
      </c>
      <c r="Q3522" t="s">
        <v>3346</v>
      </c>
    </row>
    <row r="3523" spans="1:17" x14ac:dyDescent="0.25">
      <c r="A3523" t="s">
        <v>9994</v>
      </c>
      <c r="B3523" t="s">
        <v>9995</v>
      </c>
      <c r="C3523" t="s">
        <v>11689</v>
      </c>
      <c r="D3523" t="s">
        <v>11690</v>
      </c>
      <c r="E3523">
        <v>1799052</v>
      </c>
      <c r="F3523" t="s">
        <v>3440</v>
      </c>
      <c r="G3523" t="s">
        <v>3441</v>
      </c>
      <c r="H3523" t="s">
        <v>2503</v>
      </c>
      <c r="I3523" t="s">
        <v>11705</v>
      </c>
      <c r="J3523" t="s">
        <v>3444</v>
      </c>
      <c r="K3523" t="s">
        <v>110</v>
      </c>
      <c r="L3523" t="s">
        <v>3346</v>
      </c>
      <c r="M3523" t="s">
        <v>3344</v>
      </c>
      <c r="N3523" t="s">
        <v>3345</v>
      </c>
      <c r="O3523" t="s">
        <v>3346</v>
      </c>
      <c r="P3523" t="s">
        <v>3343</v>
      </c>
      <c r="Q3523" t="s">
        <v>3346</v>
      </c>
    </row>
    <row r="3524" spans="1:17" x14ac:dyDescent="0.25">
      <c r="A3524" t="s">
        <v>9994</v>
      </c>
      <c r="B3524" t="s">
        <v>9995</v>
      </c>
      <c r="C3524" t="s">
        <v>11689</v>
      </c>
      <c r="D3524" t="s">
        <v>11690</v>
      </c>
      <c r="E3524">
        <v>1799052</v>
      </c>
      <c r="F3524" t="s">
        <v>3440</v>
      </c>
      <c r="G3524" t="s">
        <v>3441</v>
      </c>
      <c r="H3524" t="s">
        <v>2503</v>
      </c>
      <c r="I3524" t="s">
        <v>11706</v>
      </c>
      <c r="J3524" t="s">
        <v>3446</v>
      </c>
      <c r="K3524" t="s">
        <v>110</v>
      </c>
      <c r="L3524" t="s">
        <v>3346</v>
      </c>
      <c r="M3524" t="s">
        <v>3344</v>
      </c>
      <c r="N3524" t="s">
        <v>3345</v>
      </c>
      <c r="O3524" t="s">
        <v>3346</v>
      </c>
      <c r="P3524" t="s">
        <v>3343</v>
      </c>
      <c r="Q3524" t="s">
        <v>3346</v>
      </c>
    </row>
    <row r="3525" spans="1:17" x14ac:dyDescent="0.25">
      <c r="A3525" t="s">
        <v>9994</v>
      </c>
      <c r="B3525" t="s">
        <v>9995</v>
      </c>
      <c r="C3525" t="s">
        <v>11689</v>
      </c>
      <c r="D3525" t="s">
        <v>11690</v>
      </c>
      <c r="E3525">
        <v>1799052</v>
      </c>
      <c r="F3525" t="s">
        <v>3440</v>
      </c>
      <c r="G3525" t="s">
        <v>3441</v>
      </c>
      <c r="H3525" t="s">
        <v>2503</v>
      </c>
      <c r="I3525" t="s">
        <v>11707</v>
      </c>
      <c r="J3525" t="s">
        <v>3448</v>
      </c>
      <c r="K3525" t="s">
        <v>110</v>
      </c>
      <c r="L3525" t="s">
        <v>3346</v>
      </c>
      <c r="M3525" t="s">
        <v>3344</v>
      </c>
      <c r="N3525" t="s">
        <v>3345</v>
      </c>
      <c r="O3525" t="s">
        <v>3346</v>
      </c>
      <c r="P3525" t="s">
        <v>3343</v>
      </c>
      <c r="Q3525" t="s">
        <v>3346</v>
      </c>
    </row>
    <row r="3526" spans="1:17" x14ac:dyDescent="0.25">
      <c r="A3526" t="s">
        <v>9994</v>
      </c>
      <c r="B3526" t="s">
        <v>9995</v>
      </c>
      <c r="C3526" t="s">
        <v>11689</v>
      </c>
      <c r="D3526" t="s">
        <v>11690</v>
      </c>
      <c r="E3526">
        <v>1799052</v>
      </c>
      <c r="F3526" t="s">
        <v>3440</v>
      </c>
      <c r="G3526" t="s">
        <v>3441</v>
      </c>
      <c r="H3526" t="s">
        <v>2503</v>
      </c>
      <c r="I3526" t="s">
        <v>11708</v>
      </c>
      <c r="J3526" t="s">
        <v>3450</v>
      </c>
      <c r="K3526" t="s">
        <v>110</v>
      </c>
      <c r="L3526" t="s">
        <v>3346</v>
      </c>
      <c r="M3526" t="s">
        <v>3344</v>
      </c>
      <c r="N3526" t="s">
        <v>3345</v>
      </c>
      <c r="O3526" t="s">
        <v>3346</v>
      </c>
      <c r="P3526" t="s">
        <v>3343</v>
      </c>
      <c r="Q3526" t="s">
        <v>3346</v>
      </c>
    </row>
    <row r="3527" spans="1:17" x14ac:dyDescent="0.25">
      <c r="A3527" t="s">
        <v>9994</v>
      </c>
      <c r="B3527" t="s">
        <v>9995</v>
      </c>
      <c r="C3527" t="s">
        <v>11689</v>
      </c>
      <c r="D3527" t="s">
        <v>11690</v>
      </c>
      <c r="E3527">
        <v>1799052</v>
      </c>
      <c r="F3527" t="s">
        <v>3440</v>
      </c>
      <c r="G3527" t="s">
        <v>3441</v>
      </c>
      <c r="H3527" t="s">
        <v>2503</v>
      </c>
      <c r="I3527" t="s">
        <v>11709</v>
      </c>
      <c r="J3527" t="s">
        <v>3452</v>
      </c>
      <c r="K3527" t="s">
        <v>110</v>
      </c>
      <c r="L3527" t="s">
        <v>3346</v>
      </c>
      <c r="M3527" t="s">
        <v>3344</v>
      </c>
      <c r="N3527" t="s">
        <v>3345</v>
      </c>
      <c r="O3527" t="s">
        <v>3346</v>
      </c>
      <c r="P3527" t="s">
        <v>3343</v>
      </c>
      <c r="Q3527" t="s">
        <v>3346</v>
      </c>
    </row>
    <row r="3528" spans="1:17" x14ac:dyDescent="0.25">
      <c r="A3528" t="s">
        <v>9994</v>
      </c>
      <c r="B3528" t="s">
        <v>9995</v>
      </c>
      <c r="C3528" t="s">
        <v>11689</v>
      </c>
      <c r="D3528" t="s">
        <v>11690</v>
      </c>
      <c r="E3528">
        <v>1799052</v>
      </c>
      <c r="F3528" t="s">
        <v>3440</v>
      </c>
      <c r="G3528" t="s">
        <v>3441</v>
      </c>
      <c r="H3528" t="s">
        <v>2503</v>
      </c>
      <c r="I3528" t="s">
        <v>11710</v>
      </c>
      <c r="J3528" t="s">
        <v>3454</v>
      </c>
      <c r="K3528" t="s">
        <v>110</v>
      </c>
      <c r="L3528" t="s">
        <v>3346</v>
      </c>
      <c r="M3528" t="s">
        <v>3344</v>
      </c>
      <c r="N3528" t="s">
        <v>3345</v>
      </c>
      <c r="O3528" t="s">
        <v>3346</v>
      </c>
      <c r="P3528" t="s">
        <v>3343</v>
      </c>
      <c r="Q3528" t="s">
        <v>3346</v>
      </c>
    </row>
    <row r="3529" spans="1:17" x14ac:dyDescent="0.25">
      <c r="A3529" t="s">
        <v>9994</v>
      </c>
      <c r="B3529" t="s">
        <v>9995</v>
      </c>
      <c r="C3529" t="s">
        <v>11689</v>
      </c>
      <c r="D3529" t="s">
        <v>11690</v>
      </c>
      <c r="E3529">
        <v>1799052</v>
      </c>
      <c r="F3529" t="s">
        <v>3440</v>
      </c>
      <c r="G3529" t="s">
        <v>3441</v>
      </c>
      <c r="H3529" t="s">
        <v>2503</v>
      </c>
      <c r="I3529" t="s">
        <v>11711</v>
      </c>
      <c r="J3529" t="s">
        <v>3456</v>
      </c>
      <c r="K3529" t="s">
        <v>110</v>
      </c>
      <c r="L3529" t="s">
        <v>3346</v>
      </c>
      <c r="M3529" t="s">
        <v>3344</v>
      </c>
      <c r="N3529" t="s">
        <v>3345</v>
      </c>
      <c r="O3529" t="s">
        <v>3346</v>
      </c>
      <c r="P3529" t="s">
        <v>3343</v>
      </c>
      <c r="Q3529" t="s">
        <v>3346</v>
      </c>
    </row>
    <row r="3530" spans="1:17" x14ac:dyDescent="0.25">
      <c r="A3530" t="s">
        <v>9994</v>
      </c>
      <c r="B3530" t="s">
        <v>9995</v>
      </c>
      <c r="C3530" t="s">
        <v>11689</v>
      </c>
      <c r="D3530" t="s">
        <v>11690</v>
      </c>
      <c r="E3530">
        <v>1799052</v>
      </c>
      <c r="F3530" t="s">
        <v>3440</v>
      </c>
      <c r="G3530" t="s">
        <v>3441</v>
      </c>
      <c r="H3530" t="s">
        <v>2503</v>
      </c>
      <c r="I3530" t="s">
        <v>11712</v>
      </c>
      <c r="J3530" t="s">
        <v>3458</v>
      </c>
      <c r="K3530" t="s">
        <v>110</v>
      </c>
      <c r="L3530" t="s">
        <v>3346</v>
      </c>
      <c r="M3530" t="s">
        <v>3344</v>
      </c>
      <c r="N3530" t="s">
        <v>3345</v>
      </c>
      <c r="O3530" t="s">
        <v>3346</v>
      </c>
      <c r="P3530" t="s">
        <v>3343</v>
      </c>
      <c r="Q3530" t="s">
        <v>3346</v>
      </c>
    </row>
    <row r="3531" spans="1:17" x14ac:dyDescent="0.25">
      <c r="A3531" t="s">
        <v>9994</v>
      </c>
      <c r="B3531" t="s">
        <v>9995</v>
      </c>
      <c r="C3531" t="s">
        <v>11689</v>
      </c>
      <c r="D3531" t="s">
        <v>11690</v>
      </c>
      <c r="E3531">
        <v>1799052</v>
      </c>
      <c r="F3531" t="s">
        <v>3440</v>
      </c>
      <c r="G3531" t="s">
        <v>3441</v>
      </c>
      <c r="H3531" t="s">
        <v>2503</v>
      </c>
      <c r="I3531" t="s">
        <v>11713</v>
      </c>
      <c r="J3531" t="s">
        <v>3460</v>
      </c>
      <c r="K3531" t="s">
        <v>110</v>
      </c>
      <c r="L3531" t="s">
        <v>3346</v>
      </c>
      <c r="M3531" t="s">
        <v>3344</v>
      </c>
      <c r="N3531" t="s">
        <v>3345</v>
      </c>
      <c r="O3531" t="s">
        <v>3346</v>
      </c>
      <c r="P3531" t="s">
        <v>3343</v>
      </c>
      <c r="Q3531" t="s">
        <v>3346</v>
      </c>
    </row>
    <row r="3532" spans="1:17" x14ac:dyDescent="0.25">
      <c r="A3532" t="s">
        <v>9994</v>
      </c>
      <c r="B3532" t="s">
        <v>9995</v>
      </c>
      <c r="C3532" t="s">
        <v>11689</v>
      </c>
      <c r="D3532" t="s">
        <v>11690</v>
      </c>
      <c r="E3532">
        <v>1799052</v>
      </c>
      <c r="F3532" t="s">
        <v>3440</v>
      </c>
      <c r="G3532" t="s">
        <v>3441</v>
      </c>
      <c r="H3532" t="s">
        <v>2503</v>
      </c>
      <c r="I3532" t="s">
        <v>11714</v>
      </c>
      <c r="J3532" t="s">
        <v>3462</v>
      </c>
      <c r="K3532" t="s">
        <v>110</v>
      </c>
      <c r="L3532" t="s">
        <v>3346</v>
      </c>
      <c r="M3532" t="s">
        <v>3344</v>
      </c>
      <c r="N3532" t="s">
        <v>3345</v>
      </c>
      <c r="O3532" t="s">
        <v>3346</v>
      </c>
      <c r="P3532" t="s">
        <v>3343</v>
      </c>
      <c r="Q3532" t="s">
        <v>3346</v>
      </c>
    </row>
    <row r="3533" spans="1:17" x14ac:dyDescent="0.25">
      <c r="A3533" t="s">
        <v>9994</v>
      </c>
      <c r="B3533" t="s">
        <v>9995</v>
      </c>
      <c r="C3533" t="s">
        <v>11689</v>
      </c>
      <c r="D3533" t="s">
        <v>11690</v>
      </c>
      <c r="E3533">
        <v>1799052</v>
      </c>
      <c r="F3533" t="s">
        <v>3440</v>
      </c>
      <c r="G3533" t="s">
        <v>3441</v>
      </c>
      <c r="H3533" t="s">
        <v>2503</v>
      </c>
      <c r="I3533" t="s">
        <v>11715</v>
      </c>
      <c r="J3533" t="s">
        <v>3464</v>
      </c>
      <c r="K3533" t="s">
        <v>110</v>
      </c>
      <c r="L3533" t="s">
        <v>3346</v>
      </c>
      <c r="M3533" t="s">
        <v>3344</v>
      </c>
      <c r="N3533" t="s">
        <v>3345</v>
      </c>
      <c r="O3533" t="s">
        <v>3346</v>
      </c>
      <c r="P3533" t="s">
        <v>3343</v>
      </c>
      <c r="Q3533" t="s">
        <v>3346</v>
      </c>
    </row>
    <row r="3534" spans="1:17" x14ac:dyDescent="0.25">
      <c r="A3534" t="s">
        <v>9994</v>
      </c>
      <c r="B3534" t="s">
        <v>9995</v>
      </c>
      <c r="C3534" t="s">
        <v>11689</v>
      </c>
      <c r="D3534" t="s">
        <v>11690</v>
      </c>
      <c r="E3534">
        <v>1799052</v>
      </c>
      <c r="F3534" t="s">
        <v>3440</v>
      </c>
      <c r="G3534" t="s">
        <v>3441</v>
      </c>
      <c r="H3534" t="s">
        <v>2503</v>
      </c>
      <c r="I3534" t="s">
        <v>11716</v>
      </c>
      <c r="J3534" t="s">
        <v>3466</v>
      </c>
      <c r="K3534" t="s">
        <v>110</v>
      </c>
      <c r="L3534" t="s">
        <v>3346</v>
      </c>
      <c r="M3534" t="s">
        <v>3344</v>
      </c>
      <c r="N3534" t="s">
        <v>3345</v>
      </c>
      <c r="O3534" t="s">
        <v>3346</v>
      </c>
      <c r="P3534" t="s">
        <v>3343</v>
      </c>
      <c r="Q3534" t="s">
        <v>3346</v>
      </c>
    </row>
    <row r="3535" spans="1:17" x14ac:dyDescent="0.25">
      <c r="A3535" t="s">
        <v>9994</v>
      </c>
      <c r="B3535" t="s">
        <v>9995</v>
      </c>
      <c r="C3535" t="s">
        <v>11689</v>
      </c>
      <c r="D3535" t="s">
        <v>11690</v>
      </c>
      <c r="E3535">
        <v>1799052</v>
      </c>
      <c r="F3535" t="s">
        <v>3440</v>
      </c>
      <c r="G3535" t="s">
        <v>3441</v>
      </c>
      <c r="H3535" t="s">
        <v>2503</v>
      </c>
      <c r="I3535" t="s">
        <v>11717</v>
      </c>
      <c r="J3535" t="s">
        <v>3468</v>
      </c>
      <c r="K3535" t="s">
        <v>110</v>
      </c>
      <c r="L3535" t="s">
        <v>3346</v>
      </c>
      <c r="M3535" t="s">
        <v>3344</v>
      </c>
      <c r="N3535" t="s">
        <v>3345</v>
      </c>
      <c r="O3535" t="s">
        <v>3346</v>
      </c>
      <c r="P3535" t="s">
        <v>3343</v>
      </c>
      <c r="Q3535" t="s">
        <v>3346</v>
      </c>
    </row>
    <row r="3536" spans="1:17" x14ac:dyDescent="0.25">
      <c r="A3536" t="s">
        <v>9994</v>
      </c>
      <c r="B3536" t="s">
        <v>9995</v>
      </c>
      <c r="C3536" t="s">
        <v>11689</v>
      </c>
      <c r="D3536" t="s">
        <v>11690</v>
      </c>
      <c r="E3536">
        <v>1799052</v>
      </c>
      <c r="F3536" t="s">
        <v>3440</v>
      </c>
      <c r="G3536" t="s">
        <v>3441</v>
      </c>
      <c r="H3536" t="s">
        <v>2503</v>
      </c>
      <c r="I3536" t="s">
        <v>11718</v>
      </c>
      <c r="J3536" t="s">
        <v>3472</v>
      </c>
      <c r="K3536" t="s">
        <v>110</v>
      </c>
      <c r="L3536" t="s">
        <v>3346</v>
      </c>
      <c r="M3536" t="s">
        <v>3344</v>
      </c>
      <c r="N3536" t="s">
        <v>3345</v>
      </c>
      <c r="O3536" t="s">
        <v>3346</v>
      </c>
      <c r="P3536" t="s">
        <v>3343</v>
      </c>
      <c r="Q3536" t="s">
        <v>3346</v>
      </c>
    </row>
    <row r="3537" spans="1:17" x14ac:dyDescent="0.25">
      <c r="A3537" t="s">
        <v>9994</v>
      </c>
      <c r="B3537" t="s">
        <v>9995</v>
      </c>
      <c r="C3537" t="s">
        <v>11689</v>
      </c>
      <c r="D3537" t="s">
        <v>11690</v>
      </c>
      <c r="E3537">
        <v>1799052</v>
      </c>
      <c r="F3537" t="s">
        <v>3440</v>
      </c>
      <c r="G3537" t="s">
        <v>3441</v>
      </c>
      <c r="H3537" t="s">
        <v>2503</v>
      </c>
      <c r="I3537" t="s">
        <v>11719</v>
      </c>
      <c r="J3537" t="s">
        <v>5110</v>
      </c>
      <c r="K3537" t="s">
        <v>110</v>
      </c>
      <c r="L3537" t="s">
        <v>3346</v>
      </c>
      <c r="M3537" t="s">
        <v>3344</v>
      </c>
      <c r="N3537" t="s">
        <v>3345</v>
      </c>
      <c r="O3537" t="s">
        <v>3346</v>
      </c>
      <c r="P3537" t="s">
        <v>3343</v>
      </c>
      <c r="Q3537" t="s">
        <v>3346</v>
      </c>
    </row>
    <row r="3538" spans="1:17" x14ac:dyDescent="0.25">
      <c r="A3538" t="s">
        <v>9994</v>
      </c>
      <c r="B3538" t="s">
        <v>9995</v>
      </c>
      <c r="C3538" t="s">
        <v>11689</v>
      </c>
      <c r="D3538" t="s">
        <v>11690</v>
      </c>
      <c r="E3538">
        <v>1799053</v>
      </c>
      <c r="F3538" t="s">
        <v>102</v>
      </c>
      <c r="H3538" t="s">
        <v>3350</v>
      </c>
      <c r="I3538" t="s">
        <v>11720</v>
      </c>
      <c r="J3538" t="s">
        <v>864</v>
      </c>
      <c r="K3538" t="s">
        <v>110</v>
      </c>
      <c r="L3538" t="s">
        <v>3343</v>
      </c>
      <c r="M3538" t="s">
        <v>3344</v>
      </c>
      <c r="N3538" t="s">
        <v>3345</v>
      </c>
      <c r="O3538" t="s">
        <v>3346</v>
      </c>
      <c r="P3538" t="s">
        <v>3346</v>
      </c>
      <c r="Q3538" t="s">
        <v>3346</v>
      </c>
    </row>
    <row r="3539" spans="1:17" x14ac:dyDescent="0.25">
      <c r="A3539" t="s">
        <v>9994</v>
      </c>
      <c r="B3539" t="s">
        <v>9995</v>
      </c>
      <c r="C3539" t="s">
        <v>11689</v>
      </c>
      <c r="D3539" t="s">
        <v>11690</v>
      </c>
      <c r="E3539">
        <v>1799054</v>
      </c>
      <c r="F3539" t="s">
        <v>51</v>
      </c>
      <c r="G3539" t="s">
        <v>3475</v>
      </c>
      <c r="H3539" t="s">
        <v>3350</v>
      </c>
      <c r="I3539" t="s">
        <v>11721</v>
      </c>
      <c r="J3539" t="s">
        <v>224</v>
      </c>
      <c r="K3539" t="s">
        <v>110</v>
      </c>
      <c r="L3539" t="s">
        <v>3343</v>
      </c>
      <c r="M3539" t="s">
        <v>3477</v>
      </c>
      <c r="N3539" t="s">
        <v>3478</v>
      </c>
      <c r="O3539" t="s">
        <v>3346</v>
      </c>
      <c r="P3539" t="s">
        <v>3343</v>
      </c>
      <c r="Q3539" t="s">
        <v>3346</v>
      </c>
    </row>
    <row r="3540" spans="1:17" x14ac:dyDescent="0.25">
      <c r="A3540" t="s">
        <v>9994</v>
      </c>
      <c r="B3540" t="s">
        <v>9995</v>
      </c>
      <c r="C3540" t="s">
        <v>11689</v>
      </c>
      <c r="D3540" t="s">
        <v>11690</v>
      </c>
      <c r="E3540">
        <v>1799054</v>
      </c>
      <c r="F3540" t="s">
        <v>51</v>
      </c>
      <c r="G3540" t="s">
        <v>3475</v>
      </c>
      <c r="H3540" t="s">
        <v>3350</v>
      </c>
      <c r="I3540" t="s">
        <v>11722</v>
      </c>
      <c r="J3540" t="s">
        <v>216</v>
      </c>
      <c r="K3540" t="s">
        <v>110</v>
      </c>
      <c r="L3540" t="s">
        <v>3346</v>
      </c>
      <c r="M3540" t="s">
        <v>3477</v>
      </c>
      <c r="N3540" t="s">
        <v>3478</v>
      </c>
      <c r="O3540" t="s">
        <v>3346</v>
      </c>
      <c r="P3540" t="s">
        <v>3343</v>
      </c>
      <c r="Q3540" t="s">
        <v>3346</v>
      </c>
    </row>
    <row r="3541" spans="1:17" x14ac:dyDescent="0.25">
      <c r="A3541" t="s">
        <v>9994</v>
      </c>
      <c r="B3541" t="s">
        <v>9995</v>
      </c>
      <c r="C3541" t="s">
        <v>11689</v>
      </c>
      <c r="D3541" t="s">
        <v>11690</v>
      </c>
      <c r="E3541">
        <v>1799054</v>
      </c>
      <c r="F3541" t="s">
        <v>51</v>
      </c>
      <c r="G3541" t="s">
        <v>3475</v>
      </c>
      <c r="H3541" t="s">
        <v>3350</v>
      </c>
      <c r="I3541" t="s">
        <v>11723</v>
      </c>
      <c r="J3541" t="s">
        <v>908</v>
      </c>
      <c r="K3541" t="s">
        <v>110</v>
      </c>
      <c r="L3541" t="s">
        <v>3346</v>
      </c>
      <c r="M3541" t="s">
        <v>3477</v>
      </c>
      <c r="N3541" t="s">
        <v>3478</v>
      </c>
      <c r="O3541" t="s">
        <v>3346</v>
      </c>
      <c r="P3541" t="s">
        <v>3343</v>
      </c>
      <c r="Q3541" t="s">
        <v>3346</v>
      </c>
    </row>
    <row r="3542" spans="1:17" x14ac:dyDescent="0.25">
      <c r="A3542" t="s">
        <v>9994</v>
      </c>
      <c r="B3542" t="s">
        <v>9995</v>
      </c>
      <c r="C3542" t="s">
        <v>11689</v>
      </c>
      <c r="D3542" t="s">
        <v>11690</v>
      </c>
      <c r="E3542">
        <v>1799055</v>
      </c>
      <c r="F3542" t="s">
        <v>867</v>
      </c>
      <c r="G3542" t="s">
        <v>3481</v>
      </c>
      <c r="H3542" t="s">
        <v>3350</v>
      </c>
      <c r="I3542" t="s">
        <v>11724</v>
      </c>
      <c r="J3542" t="s">
        <v>1217</v>
      </c>
      <c r="K3542" t="s">
        <v>110</v>
      </c>
      <c r="L3542" t="s">
        <v>3343</v>
      </c>
      <c r="M3542" t="s">
        <v>3344</v>
      </c>
      <c r="N3542" t="s">
        <v>3345</v>
      </c>
      <c r="O3542" t="s">
        <v>3346</v>
      </c>
      <c r="P3542" t="s">
        <v>3343</v>
      </c>
      <c r="Q3542" t="s">
        <v>3346</v>
      </c>
    </row>
    <row r="3543" spans="1:17" x14ac:dyDescent="0.25">
      <c r="A3543" t="s">
        <v>9994</v>
      </c>
      <c r="B3543" t="s">
        <v>9995</v>
      </c>
      <c r="C3543" t="s">
        <v>11689</v>
      </c>
      <c r="D3543" t="s">
        <v>11690</v>
      </c>
      <c r="E3543">
        <v>1799056</v>
      </c>
      <c r="F3543" t="s">
        <v>114</v>
      </c>
      <c r="G3543" t="s">
        <v>3483</v>
      </c>
      <c r="H3543" t="s">
        <v>3350</v>
      </c>
      <c r="I3543" t="s">
        <v>11725</v>
      </c>
      <c r="J3543" t="s">
        <v>4774</v>
      </c>
      <c r="K3543" t="s">
        <v>110</v>
      </c>
      <c r="L3543" t="s">
        <v>3343</v>
      </c>
      <c r="M3543" t="s">
        <v>3344</v>
      </c>
      <c r="N3543" t="s">
        <v>3345</v>
      </c>
      <c r="O3543" t="s">
        <v>3346</v>
      </c>
      <c r="P3543" t="s">
        <v>3343</v>
      </c>
      <c r="Q3543" t="s">
        <v>3346</v>
      </c>
    </row>
    <row r="3544" spans="1:17" x14ac:dyDescent="0.25">
      <c r="A3544" t="s">
        <v>9994</v>
      </c>
      <c r="B3544" t="s">
        <v>9995</v>
      </c>
      <c r="C3544" t="s">
        <v>11689</v>
      </c>
      <c r="D3544" t="s">
        <v>11690</v>
      </c>
      <c r="E3544">
        <v>1799058</v>
      </c>
      <c r="F3544" t="s">
        <v>7641</v>
      </c>
      <c r="G3544" t="s">
        <v>4684</v>
      </c>
      <c r="H3544" t="s">
        <v>3394</v>
      </c>
      <c r="I3544" t="s">
        <v>11726</v>
      </c>
      <c r="J3544" t="s">
        <v>200</v>
      </c>
      <c r="K3544" t="s">
        <v>110</v>
      </c>
      <c r="L3544" t="s">
        <v>3343</v>
      </c>
      <c r="M3544" t="s">
        <v>3344</v>
      </c>
      <c r="N3544" t="s">
        <v>3345</v>
      </c>
      <c r="O3544" t="s">
        <v>3346</v>
      </c>
      <c r="P3544" t="s">
        <v>3343</v>
      </c>
      <c r="Q3544" t="s">
        <v>3346</v>
      </c>
    </row>
    <row r="3545" spans="1:17" x14ac:dyDescent="0.25">
      <c r="A3545" t="s">
        <v>9994</v>
      </c>
      <c r="B3545" t="s">
        <v>9995</v>
      </c>
      <c r="C3545" t="s">
        <v>11689</v>
      </c>
      <c r="D3545" t="s">
        <v>11690</v>
      </c>
      <c r="E3545">
        <v>1799058</v>
      </c>
      <c r="F3545" t="s">
        <v>7641</v>
      </c>
      <c r="G3545" t="s">
        <v>4684</v>
      </c>
      <c r="H3545" t="s">
        <v>3394</v>
      </c>
      <c r="I3545" t="s">
        <v>11727</v>
      </c>
      <c r="J3545" t="s">
        <v>2575</v>
      </c>
      <c r="K3545" t="s">
        <v>110</v>
      </c>
      <c r="L3545" t="s">
        <v>3346</v>
      </c>
      <c r="M3545" t="s">
        <v>3344</v>
      </c>
      <c r="N3545" t="s">
        <v>3345</v>
      </c>
      <c r="O3545" t="s">
        <v>3346</v>
      </c>
      <c r="P3545" t="s">
        <v>3343</v>
      </c>
      <c r="Q3545" t="s">
        <v>3346</v>
      </c>
    </row>
    <row r="3546" spans="1:17" x14ac:dyDescent="0.25">
      <c r="A3546" t="s">
        <v>9994</v>
      </c>
      <c r="B3546" t="s">
        <v>9995</v>
      </c>
      <c r="C3546" t="s">
        <v>11689</v>
      </c>
      <c r="D3546" t="s">
        <v>11690</v>
      </c>
      <c r="E3546">
        <v>1799060</v>
      </c>
      <c r="F3546" t="s">
        <v>2553</v>
      </c>
      <c r="G3546" t="s">
        <v>3487</v>
      </c>
      <c r="H3546" t="s">
        <v>2503</v>
      </c>
      <c r="I3546" t="s">
        <v>11728</v>
      </c>
      <c r="J3546" t="s">
        <v>2502</v>
      </c>
      <c r="K3546" t="s">
        <v>110</v>
      </c>
      <c r="L3546" t="s">
        <v>3343</v>
      </c>
      <c r="M3546" t="s">
        <v>3344</v>
      </c>
      <c r="N3546" t="s">
        <v>3345</v>
      </c>
      <c r="O3546" t="s">
        <v>3346</v>
      </c>
      <c r="P3546" t="s">
        <v>3343</v>
      </c>
      <c r="Q3546" t="s">
        <v>3346</v>
      </c>
    </row>
    <row r="3547" spans="1:17" x14ac:dyDescent="0.25">
      <c r="A3547" t="s">
        <v>9994</v>
      </c>
      <c r="B3547" t="s">
        <v>9995</v>
      </c>
      <c r="C3547" t="s">
        <v>11689</v>
      </c>
      <c r="D3547" t="s">
        <v>11690</v>
      </c>
      <c r="E3547">
        <v>1799060</v>
      </c>
      <c r="F3547" t="s">
        <v>2553</v>
      </c>
      <c r="G3547" t="s">
        <v>3487</v>
      </c>
      <c r="H3547" t="s">
        <v>2503</v>
      </c>
      <c r="I3547" t="s">
        <v>11729</v>
      </c>
      <c r="J3547" t="s">
        <v>3490</v>
      </c>
      <c r="K3547" t="s">
        <v>110</v>
      </c>
      <c r="L3547" t="s">
        <v>3346</v>
      </c>
      <c r="M3547" t="s">
        <v>3344</v>
      </c>
      <c r="N3547" t="s">
        <v>3345</v>
      </c>
      <c r="O3547" t="s">
        <v>3346</v>
      </c>
      <c r="P3547" t="s">
        <v>3343</v>
      </c>
      <c r="Q3547" t="s">
        <v>3346</v>
      </c>
    </row>
    <row r="3548" spans="1:17" x14ac:dyDescent="0.25">
      <c r="A3548" t="s">
        <v>9994</v>
      </c>
      <c r="B3548" t="s">
        <v>9995</v>
      </c>
      <c r="C3548" t="s">
        <v>11689</v>
      </c>
      <c r="D3548" t="s">
        <v>11690</v>
      </c>
      <c r="E3548">
        <v>1799060</v>
      </c>
      <c r="F3548" t="s">
        <v>2553</v>
      </c>
      <c r="G3548" t="s">
        <v>3487</v>
      </c>
      <c r="H3548" t="s">
        <v>2503</v>
      </c>
      <c r="I3548" t="s">
        <v>11730</v>
      </c>
      <c r="J3548" t="s">
        <v>3492</v>
      </c>
      <c r="K3548" t="s">
        <v>110</v>
      </c>
      <c r="L3548" t="s">
        <v>3346</v>
      </c>
      <c r="M3548" t="s">
        <v>3344</v>
      </c>
      <c r="N3548" t="s">
        <v>3345</v>
      </c>
      <c r="O3548" t="s">
        <v>3346</v>
      </c>
      <c r="P3548" t="s">
        <v>3343</v>
      </c>
      <c r="Q3548" t="s">
        <v>3346</v>
      </c>
    </row>
    <row r="3549" spans="1:17" x14ac:dyDescent="0.25">
      <c r="A3549" t="s">
        <v>9994</v>
      </c>
      <c r="B3549" t="s">
        <v>9995</v>
      </c>
      <c r="C3549" t="s">
        <v>11689</v>
      </c>
      <c r="D3549" t="s">
        <v>11690</v>
      </c>
      <c r="E3549">
        <v>1799060</v>
      </c>
      <c r="F3549" t="s">
        <v>2553</v>
      </c>
      <c r="G3549" t="s">
        <v>3487</v>
      </c>
      <c r="H3549" t="s">
        <v>2503</v>
      </c>
      <c r="I3549" t="s">
        <v>11731</v>
      </c>
      <c r="J3549" t="s">
        <v>3494</v>
      </c>
      <c r="K3549" t="s">
        <v>110</v>
      </c>
      <c r="L3549" t="s">
        <v>3346</v>
      </c>
      <c r="M3549" t="s">
        <v>3344</v>
      </c>
      <c r="N3549" t="s">
        <v>3345</v>
      </c>
      <c r="O3549" t="s">
        <v>3346</v>
      </c>
      <c r="P3549" t="s">
        <v>3343</v>
      </c>
      <c r="Q3549" t="s">
        <v>3346</v>
      </c>
    </row>
    <row r="3550" spans="1:17" x14ac:dyDescent="0.25">
      <c r="A3550" t="s">
        <v>9994</v>
      </c>
      <c r="B3550" t="s">
        <v>9995</v>
      </c>
      <c r="C3550" t="s">
        <v>11689</v>
      </c>
      <c r="D3550" t="s">
        <v>11690</v>
      </c>
      <c r="E3550">
        <v>1799060</v>
      </c>
      <c r="F3550" t="s">
        <v>2553</v>
      </c>
      <c r="G3550" t="s">
        <v>3487</v>
      </c>
      <c r="H3550" t="s">
        <v>2503</v>
      </c>
      <c r="I3550" t="s">
        <v>11732</v>
      </c>
      <c r="J3550" t="s">
        <v>3496</v>
      </c>
      <c r="K3550" t="s">
        <v>110</v>
      </c>
      <c r="L3550" t="s">
        <v>3346</v>
      </c>
      <c r="M3550" t="s">
        <v>3344</v>
      </c>
      <c r="N3550" t="s">
        <v>3345</v>
      </c>
      <c r="O3550" t="s">
        <v>3346</v>
      </c>
      <c r="P3550" t="s">
        <v>3343</v>
      </c>
      <c r="Q3550" t="s">
        <v>3346</v>
      </c>
    </row>
    <row r="3551" spans="1:17" x14ac:dyDescent="0.25">
      <c r="A3551" t="s">
        <v>9994</v>
      </c>
      <c r="B3551" t="s">
        <v>9995</v>
      </c>
      <c r="C3551" t="s">
        <v>11689</v>
      </c>
      <c r="D3551" t="s">
        <v>11690</v>
      </c>
      <c r="E3551">
        <v>1799061</v>
      </c>
      <c r="F3551" t="s">
        <v>4693</v>
      </c>
      <c r="G3551" t="s">
        <v>4694</v>
      </c>
      <c r="H3551" t="s">
        <v>3429</v>
      </c>
      <c r="I3551" t="s">
        <v>11733</v>
      </c>
      <c r="J3551" t="s">
        <v>4693</v>
      </c>
      <c r="K3551" t="s">
        <v>110</v>
      </c>
      <c r="L3551" t="s">
        <v>3343</v>
      </c>
      <c r="M3551" t="s">
        <v>3344</v>
      </c>
      <c r="N3551" t="s">
        <v>3345</v>
      </c>
      <c r="O3551" t="s">
        <v>3346</v>
      </c>
      <c r="P3551" t="s">
        <v>3343</v>
      </c>
      <c r="Q3551" t="s">
        <v>3346</v>
      </c>
    </row>
    <row r="3552" spans="1:17" x14ac:dyDescent="0.25">
      <c r="A3552" t="s">
        <v>9994</v>
      </c>
      <c r="B3552" t="s">
        <v>9995</v>
      </c>
      <c r="C3552" t="s">
        <v>11689</v>
      </c>
      <c r="D3552" t="s">
        <v>11690</v>
      </c>
      <c r="E3552">
        <v>1799061</v>
      </c>
      <c r="F3552" t="s">
        <v>4693</v>
      </c>
      <c r="G3552" t="s">
        <v>4694</v>
      </c>
      <c r="H3552" t="s">
        <v>3429</v>
      </c>
      <c r="I3552" t="s">
        <v>11734</v>
      </c>
      <c r="J3552" t="s">
        <v>4697</v>
      </c>
      <c r="K3552" t="s">
        <v>3433</v>
      </c>
      <c r="L3552" t="s">
        <v>3346</v>
      </c>
      <c r="M3552" t="s">
        <v>3344</v>
      </c>
      <c r="N3552" t="s">
        <v>3345</v>
      </c>
      <c r="O3552" t="s">
        <v>3346</v>
      </c>
      <c r="P3552" t="s">
        <v>3343</v>
      </c>
      <c r="Q3552" t="s">
        <v>3346</v>
      </c>
    </row>
    <row r="3553" spans="1:17" x14ac:dyDescent="0.25">
      <c r="A3553" t="s">
        <v>9994</v>
      </c>
      <c r="B3553" t="s">
        <v>9995</v>
      </c>
      <c r="C3553" t="s">
        <v>11689</v>
      </c>
      <c r="D3553" t="s">
        <v>11690</v>
      </c>
      <c r="E3553">
        <v>1799061</v>
      </c>
      <c r="F3553" t="s">
        <v>4693</v>
      </c>
      <c r="G3553" t="s">
        <v>4694</v>
      </c>
      <c r="H3553" t="s">
        <v>3429</v>
      </c>
      <c r="I3553" t="s">
        <v>11735</v>
      </c>
      <c r="J3553" t="s">
        <v>4699</v>
      </c>
      <c r="K3553" t="s">
        <v>110</v>
      </c>
      <c r="L3553" t="s">
        <v>3346</v>
      </c>
      <c r="M3553" t="s">
        <v>3344</v>
      </c>
      <c r="N3553" t="s">
        <v>3345</v>
      </c>
      <c r="O3553" t="s">
        <v>3346</v>
      </c>
      <c r="P3553" t="s">
        <v>3343</v>
      </c>
      <c r="Q3553" t="s">
        <v>3346</v>
      </c>
    </row>
    <row r="3554" spans="1:17" x14ac:dyDescent="0.25">
      <c r="A3554" t="s">
        <v>9994</v>
      </c>
      <c r="B3554" t="s">
        <v>9995</v>
      </c>
      <c r="C3554" t="s">
        <v>11689</v>
      </c>
      <c r="D3554" t="s">
        <v>11690</v>
      </c>
      <c r="E3554">
        <v>1799062</v>
      </c>
      <c r="F3554" t="s">
        <v>893</v>
      </c>
      <c r="G3554" t="s">
        <v>3497</v>
      </c>
      <c r="H3554" t="s">
        <v>4700</v>
      </c>
      <c r="I3554" t="s">
        <v>11736</v>
      </c>
      <c r="J3554" t="s">
        <v>895</v>
      </c>
      <c r="K3554" t="s">
        <v>110</v>
      </c>
      <c r="L3554" t="s">
        <v>3343</v>
      </c>
      <c r="M3554" t="s">
        <v>3344</v>
      </c>
      <c r="N3554" t="s">
        <v>3345</v>
      </c>
      <c r="O3554" t="s">
        <v>3346</v>
      </c>
      <c r="P3554" t="s">
        <v>3343</v>
      </c>
      <c r="Q3554" t="s">
        <v>3346</v>
      </c>
    </row>
    <row r="3555" spans="1:17" x14ac:dyDescent="0.25">
      <c r="A3555" t="s">
        <v>9994</v>
      </c>
      <c r="B3555" t="s">
        <v>9995</v>
      </c>
      <c r="C3555" t="s">
        <v>11689</v>
      </c>
      <c r="D3555" t="s">
        <v>11690</v>
      </c>
      <c r="E3555">
        <v>1799063</v>
      </c>
      <c r="F3555" t="s">
        <v>2185</v>
      </c>
      <c r="G3555" t="s">
        <v>3500</v>
      </c>
      <c r="H3555" t="s">
        <v>3498</v>
      </c>
      <c r="I3555" t="s">
        <v>11737</v>
      </c>
      <c r="J3555" t="s">
        <v>1579</v>
      </c>
      <c r="K3555" t="s">
        <v>110</v>
      </c>
      <c r="L3555" t="s">
        <v>3343</v>
      </c>
      <c r="M3555" t="s">
        <v>3344</v>
      </c>
      <c r="N3555" t="s">
        <v>3345</v>
      </c>
      <c r="O3555" t="s">
        <v>3346</v>
      </c>
      <c r="P3555" t="s">
        <v>3343</v>
      </c>
      <c r="Q3555" t="s">
        <v>3346</v>
      </c>
    </row>
    <row r="3556" spans="1:17" x14ac:dyDescent="0.25">
      <c r="A3556" t="s">
        <v>9994</v>
      </c>
      <c r="B3556" t="s">
        <v>9995</v>
      </c>
      <c r="C3556" t="s">
        <v>11689</v>
      </c>
      <c r="D3556" t="s">
        <v>11690</v>
      </c>
      <c r="E3556">
        <v>1799063</v>
      </c>
      <c r="F3556" t="s">
        <v>2185</v>
      </c>
      <c r="G3556" t="s">
        <v>3500</v>
      </c>
      <c r="H3556" t="s">
        <v>3498</v>
      </c>
      <c r="I3556" t="s">
        <v>11738</v>
      </c>
      <c r="J3556" t="s">
        <v>3503</v>
      </c>
      <c r="K3556" t="s">
        <v>38</v>
      </c>
      <c r="L3556" t="s">
        <v>3346</v>
      </c>
      <c r="M3556" t="s">
        <v>3344</v>
      </c>
      <c r="N3556" t="s">
        <v>3345</v>
      </c>
      <c r="O3556" t="s">
        <v>3346</v>
      </c>
      <c r="P3556" t="s">
        <v>3343</v>
      </c>
      <c r="Q3556" t="s">
        <v>3346</v>
      </c>
    </row>
    <row r="3557" spans="1:17" x14ac:dyDescent="0.25">
      <c r="A3557" t="s">
        <v>9994</v>
      </c>
      <c r="B3557" t="s">
        <v>9995</v>
      </c>
      <c r="C3557" t="s">
        <v>11689</v>
      </c>
      <c r="D3557" t="s">
        <v>11690</v>
      </c>
      <c r="E3557">
        <v>1799063</v>
      </c>
      <c r="F3557" t="s">
        <v>2185</v>
      </c>
      <c r="G3557" t="s">
        <v>3500</v>
      </c>
      <c r="H3557" t="s">
        <v>3498</v>
      </c>
      <c r="I3557" t="s">
        <v>11739</v>
      </c>
      <c r="J3557" t="s">
        <v>3505</v>
      </c>
      <c r="K3557" t="s">
        <v>110</v>
      </c>
      <c r="L3557" t="s">
        <v>3346</v>
      </c>
      <c r="M3557" t="s">
        <v>3344</v>
      </c>
      <c r="N3557" t="s">
        <v>3345</v>
      </c>
      <c r="O3557" t="s">
        <v>3346</v>
      </c>
      <c r="P3557" t="s">
        <v>3343</v>
      </c>
      <c r="Q3557" t="s">
        <v>3346</v>
      </c>
    </row>
    <row r="3558" spans="1:17" x14ac:dyDescent="0.25">
      <c r="A3558" t="s">
        <v>9994</v>
      </c>
      <c r="B3558" t="s">
        <v>9995</v>
      </c>
      <c r="C3558" t="s">
        <v>11689</v>
      </c>
      <c r="D3558" t="s">
        <v>11690</v>
      </c>
      <c r="E3558">
        <v>1799063</v>
      </c>
      <c r="F3558" t="s">
        <v>2185</v>
      </c>
      <c r="G3558" t="s">
        <v>3500</v>
      </c>
      <c r="H3558" t="s">
        <v>3498</v>
      </c>
      <c r="I3558" t="s">
        <v>11740</v>
      </c>
      <c r="J3558" t="s">
        <v>3507</v>
      </c>
      <c r="K3558" t="s">
        <v>110</v>
      </c>
      <c r="L3558" t="s">
        <v>3346</v>
      </c>
      <c r="M3558" t="s">
        <v>3344</v>
      </c>
      <c r="N3558" t="s">
        <v>3345</v>
      </c>
      <c r="O3558" t="s">
        <v>3346</v>
      </c>
      <c r="P3558" t="s">
        <v>3343</v>
      </c>
      <c r="Q3558" t="s">
        <v>3346</v>
      </c>
    </row>
    <row r="3559" spans="1:17" x14ac:dyDescent="0.25">
      <c r="A3559" t="s">
        <v>9994</v>
      </c>
      <c r="B3559" t="s">
        <v>9995</v>
      </c>
      <c r="C3559" t="s">
        <v>11689</v>
      </c>
      <c r="D3559" t="s">
        <v>11690</v>
      </c>
      <c r="E3559">
        <v>1799064</v>
      </c>
      <c r="F3559" t="s">
        <v>2542</v>
      </c>
      <c r="G3559" t="s">
        <v>5143</v>
      </c>
      <c r="H3559" t="s">
        <v>3350</v>
      </c>
      <c r="I3559" t="s">
        <v>11741</v>
      </c>
      <c r="J3559" t="s">
        <v>2544</v>
      </c>
      <c r="K3559" t="s">
        <v>110</v>
      </c>
      <c r="L3559" t="s">
        <v>3343</v>
      </c>
      <c r="M3559" t="s">
        <v>3477</v>
      </c>
      <c r="N3559" t="s">
        <v>3513</v>
      </c>
      <c r="O3559" t="s">
        <v>3346</v>
      </c>
      <c r="P3559" t="s">
        <v>3343</v>
      </c>
      <c r="Q3559" t="s">
        <v>3346</v>
      </c>
    </row>
    <row r="3560" spans="1:17" x14ac:dyDescent="0.25">
      <c r="A3560" t="s">
        <v>9994</v>
      </c>
      <c r="B3560" t="s">
        <v>9995</v>
      </c>
      <c r="C3560" t="s">
        <v>11689</v>
      </c>
      <c r="D3560" t="s">
        <v>11690</v>
      </c>
      <c r="E3560">
        <v>1799065</v>
      </c>
      <c r="F3560" t="s">
        <v>3508</v>
      </c>
      <c r="G3560" t="s">
        <v>3509</v>
      </c>
      <c r="H3560" t="s">
        <v>3510</v>
      </c>
      <c r="I3560" t="s">
        <v>11742</v>
      </c>
      <c r="J3560" t="s">
        <v>3512</v>
      </c>
      <c r="K3560" t="s">
        <v>38</v>
      </c>
      <c r="L3560" t="s">
        <v>3343</v>
      </c>
      <c r="M3560" t="s">
        <v>3477</v>
      </c>
      <c r="N3560" t="s">
        <v>3513</v>
      </c>
      <c r="O3560" t="s">
        <v>3346</v>
      </c>
      <c r="P3560" t="s">
        <v>3343</v>
      </c>
      <c r="Q3560" t="s">
        <v>3346</v>
      </c>
    </row>
    <row r="3561" spans="1:17" x14ac:dyDescent="0.25">
      <c r="A3561" t="s">
        <v>9994</v>
      </c>
      <c r="B3561" t="s">
        <v>9995</v>
      </c>
      <c r="C3561" t="s">
        <v>11689</v>
      </c>
      <c r="D3561" t="s">
        <v>11690</v>
      </c>
      <c r="E3561">
        <v>1799066</v>
      </c>
      <c r="F3561" t="s">
        <v>2347</v>
      </c>
      <c r="G3561" t="s">
        <v>3514</v>
      </c>
      <c r="H3561" t="s">
        <v>3515</v>
      </c>
      <c r="I3561" t="s">
        <v>11743</v>
      </c>
      <c r="J3561" t="s">
        <v>3517</v>
      </c>
      <c r="K3561" t="s">
        <v>110</v>
      </c>
      <c r="L3561" t="s">
        <v>3343</v>
      </c>
      <c r="M3561" t="s">
        <v>3344</v>
      </c>
      <c r="N3561" t="s">
        <v>3345</v>
      </c>
      <c r="O3561" t="s">
        <v>3346</v>
      </c>
      <c r="P3561" t="s">
        <v>3343</v>
      </c>
      <c r="Q3561" t="s">
        <v>3346</v>
      </c>
    </row>
    <row r="3562" spans="1:17" x14ac:dyDescent="0.25">
      <c r="A3562" t="s">
        <v>9994</v>
      </c>
      <c r="B3562" t="s">
        <v>9995</v>
      </c>
      <c r="C3562" t="s">
        <v>11689</v>
      </c>
      <c r="D3562" t="s">
        <v>11690</v>
      </c>
      <c r="E3562">
        <v>1799067</v>
      </c>
      <c r="F3562" t="s">
        <v>1896</v>
      </c>
      <c r="G3562" t="s">
        <v>3520</v>
      </c>
      <c r="H3562" t="s">
        <v>3350</v>
      </c>
      <c r="I3562" t="s">
        <v>11744</v>
      </c>
      <c r="J3562" t="s">
        <v>1898</v>
      </c>
      <c r="K3562" t="s">
        <v>110</v>
      </c>
      <c r="L3562" t="s">
        <v>3343</v>
      </c>
      <c r="M3562" t="s">
        <v>3344</v>
      </c>
      <c r="N3562" t="s">
        <v>3345</v>
      </c>
      <c r="O3562" t="s">
        <v>3346</v>
      </c>
      <c r="P3562" t="s">
        <v>3343</v>
      </c>
      <c r="Q3562" t="s">
        <v>3346</v>
      </c>
    </row>
    <row r="3563" spans="1:17" x14ac:dyDescent="0.25">
      <c r="A3563" t="s">
        <v>9994</v>
      </c>
      <c r="B3563" t="s">
        <v>9995</v>
      </c>
      <c r="C3563" t="s">
        <v>11689</v>
      </c>
      <c r="D3563" t="s">
        <v>11690</v>
      </c>
      <c r="E3563">
        <v>1799068</v>
      </c>
      <c r="F3563" t="s">
        <v>375</v>
      </c>
      <c r="G3563" t="s">
        <v>3518</v>
      </c>
      <c r="H3563" t="s">
        <v>3350</v>
      </c>
      <c r="I3563" t="s">
        <v>11745</v>
      </c>
      <c r="J3563" t="s">
        <v>154</v>
      </c>
      <c r="K3563" t="s">
        <v>110</v>
      </c>
      <c r="L3563" t="s">
        <v>3343</v>
      </c>
      <c r="M3563" t="s">
        <v>3344</v>
      </c>
      <c r="N3563" t="s">
        <v>3345</v>
      </c>
      <c r="O3563" t="s">
        <v>3346</v>
      </c>
      <c r="P3563" t="s">
        <v>3343</v>
      </c>
      <c r="Q3563" t="s">
        <v>3346</v>
      </c>
    </row>
    <row r="3564" spans="1:17" x14ac:dyDescent="0.25">
      <c r="A3564" t="s">
        <v>9994</v>
      </c>
      <c r="B3564" t="s">
        <v>9995</v>
      </c>
      <c r="C3564" t="s">
        <v>11689</v>
      </c>
      <c r="D3564" t="s">
        <v>11690</v>
      </c>
      <c r="E3564">
        <v>1799069</v>
      </c>
      <c r="F3564" t="s">
        <v>3522</v>
      </c>
      <c r="G3564" t="s">
        <v>3523</v>
      </c>
      <c r="H3564" t="s">
        <v>3429</v>
      </c>
      <c r="I3564" t="s">
        <v>11746</v>
      </c>
      <c r="J3564" t="s">
        <v>3522</v>
      </c>
      <c r="K3564" t="s">
        <v>110</v>
      </c>
      <c r="L3564" t="s">
        <v>3343</v>
      </c>
      <c r="M3564" t="s">
        <v>3344</v>
      </c>
      <c r="N3564" t="s">
        <v>3345</v>
      </c>
      <c r="O3564" t="s">
        <v>3346</v>
      </c>
      <c r="P3564" t="s">
        <v>3343</v>
      </c>
      <c r="Q3564" t="s">
        <v>3346</v>
      </c>
    </row>
    <row r="3565" spans="1:17" x14ac:dyDescent="0.25">
      <c r="A3565" t="s">
        <v>9994</v>
      </c>
      <c r="B3565" t="s">
        <v>9995</v>
      </c>
      <c r="C3565" t="s">
        <v>11689</v>
      </c>
      <c r="D3565" t="s">
        <v>11690</v>
      </c>
      <c r="E3565">
        <v>1799070</v>
      </c>
      <c r="F3565" t="s">
        <v>128</v>
      </c>
      <c r="G3565" t="s">
        <v>3525</v>
      </c>
      <c r="H3565" t="s">
        <v>3526</v>
      </c>
      <c r="I3565" t="s">
        <v>11747</v>
      </c>
      <c r="J3565" t="s">
        <v>935</v>
      </c>
      <c r="K3565" t="s">
        <v>110</v>
      </c>
      <c r="L3565" t="s">
        <v>3343</v>
      </c>
      <c r="M3565" t="s">
        <v>3344</v>
      </c>
      <c r="N3565" t="s">
        <v>3345</v>
      </c>
      <c r="O3565" t="s">
        <v>3346</v>
      </c>
      <c r="P3565" t="s">
        <v>3343</v>
      </c>
      <c r="Q3565" t="s">
        <v>3346</v>
      </c>
    </row>
    <row r="3566" spans="1:17" x14ac:dyDescent="0.25">
      <c r="A3566" t="s">
        <v>9994</v>
      </c>
      <c r="B3566" t="s">
        <v>9995</v>
      </c>
      <c r="C3566" t="s">
        <v>11689</v>
      </c>
      <c r="D3566" t="s">
        <v>11690</v>
      </c>
      <c r="E3566">
        <v>1799070</v>
      </c>
      <c r="F3566" t="s">
        <v>128</v>
      </c>
      <c r="G3566" t="s">
        <v>3525</v>
      </c>
      <c r="H3566" t="s">
        <v>3526</v>
      </c>
      <c r="I3566" t="s">
        <v>11748</v>
      </c>
      <c r="J3566" t="s">
        <v>1193</v>
      </c>
      <c r="K3566" t="s">
        <v>110</v>
      </c>
      <c r="L3566" t="s">
        <v>3346</v>
      </c>
      <c r="M3566" t="s">
        <v>3344</v>
      </c>
      <c r="N3566" t="s">
        <v>3345</v>
      </c>
      <c r="O3566" t="s">
        <v>3346</v>
      </c>
      <c r="P3566" t="s">
        <v>3343</v>
      </c>
      <c r="Q3566" t="s">
        <v>3346</v>
      </c>
    </row>
    <row r="3567" spans="1:17" x14ac:dyDescent="0.25">
      <c r="A3567" t="s">
        <v>9994</v>
      </c>
      <c r="B3567" t="s">
        <v>9995</v>
      </c>
      <c r="C3567" t="s">
        <v>11689</v>
      </c>
      <c r="D3567" t="s">
        <v>11690</v>
      </c>
      <c r="E3567">
        <v>1799071</v>
      </c>
      <c r="F3567" t="s">
        <v>3537</v>
      </c>
      <c r="G3567" t="s">
        <v>3538</v>
      </c>
      <c r="H3567" t="s">
        <v>2503</v>
      </c>
      <c r="I3567" t="s">
        <v>11749</v>
      </c>
      <c r="J3567" t="s">
        <v>3540</v>
      </c>
      <c r="K3567" t="s">
        <v>110</v>
      </c>
      <c r="L3567" t="s">
        <v>3343</v>
      </c>
      <c r="M3567" t="s">
        <v>3344</v>
      </c>
      <c r="N3567" t="s">
        <v>3345</v>
      </c>
      <c r="O3567" t="s">
        <v>3346</v>
      </c>
      <c r="P3567" t="s">
        <v>3343</v>
      </c>
      <c r="Q3567" t="s">
        <v>3346</v>
      </c>
    </row>
    <row r="3568" spans="1:17" x14ac:dyDescent="0.25">
      <c r="A3568" t="s">
        <v>9994</v>
      </c>
      <c r="B3568" t="s">
        <v>9995</v>
      </c>
      <c r="C3568" t="s">
        <v>11689</v>
      </c>
      <c r="D3568" t="s">
        <v>11690</v>
      </c>
      <c r="E3568">
        <v>1799072</v>
      </c>
      <c r="F3568" t="s">
        <v>3541</v>
      </c>
      <c r="G3568" t="s">
        <v>3542</v>
      </c>
      <c r="H3568" t="s">
        <v>2503</v>
      </c>
      <c r="I3568" t="s">
        <v>11750</v>
      </c>
      <c r="J3568" t="s">
        <v>3544</v>
      </c>
      <c r="K3568" t="s">
        <v>110</v>
      </c>
      <c r="L3568" t="s">
        <v>3343</v>
      </c>
      <c r="M3568" t="s">
        <v>3344</v>
      </c>
      <c r="N3568" t="s">
        <v>3345</v>
      </c>
      <c r="O3568" t="s">
        <v>3346</v>
      </c>
      <c r="P3568" t="s">
        <v>3343</v>
      </c>
      <c r="Q3568" t="s">
        <v>3346</v>
      </c>
    </row>
    <row r="3569" spans="1:17" x14ac:dyDescent="0.25">
      <c r="A3569" t="s">
        <v>9994</v>
      </c>
      <c r="B3569" t="s">
        <v>9995</v>
      </c>
      <c r="C3569" t="s">
        <v>11689</v>
      </c>
      <c r="D3569" t="s">
        <v>11690</v>
      </c>
      <c r="E3569">
        <v>1799073</v>
      </c>
      <c r="F3569" t="s">
        <v>875</v>
      </c>
      <c r="G3569" t="s">
        <v>11268</v>
      </c>
      <c r="H3569" t="s">
        <v>3350</v>
      </c>
      <c r="I3569" t="s">
        <v>11751</v>
      </c>
      <c r="J3569" t="s">
        <v>11752</v>
      </c>
      <c r="K3569" t="s">
        <v>110</v>
      </c>
      <c r="L3569" t="s">
        <v>3343</v>
      </c>
      <c r="M3569" t="s">
        <v>3344</v>
      </c>
      <c r="N3569" t="s">
        <v>3345</v>
      </c>
      <c r="O3569" t="s">
        <v>3346</v>
      </c>
      <c r="P3569" t="s">
        <v>3346</v>
      </c>
      <c r="Q3569" t="s">
        <v>3346</v>
      </c>
    </row>
    <row r="3570" spans="1:17" x14ac:dyDescent="0.25">
      <c r="A3570" t="s">
        <v>11753</v>
      </c>
      <c r="B3570" t="s">
        <v>11754</v>
      </c>
      <c r="C3570" t="s">
        <v>11755</v>
      </c>
      <c r="D3570" t="s">
        <v>11756</v>
      </c>
      <c r="E3570">
        <v>1903001</v>
      </c>
      <c r="F3570" t="s">
        <v>102</v>
      </c>
      <c r="G3570" t="s">
        <v>11757</v>
      </c>
      <c r="H3570" t="s">
        <v>3350</v>
      </c>
      <c r="I3570" t="s">
        <v>11758</v>
      </c>
      <c r="J3570" t="s">
        <v>1215</v>
      </c>
      <c r="K3570" t="s">
        <v>110</v>
      </c>
      <c r="L3570" t="s">
        <v>3343</v>
      </c>
      <c r="M3570" t="s">
        <v>4328</v>
      </c>
      <c r="N3570" t="s">
        <v>9711</v>
      </c>
      <c r="O3570" t="s">
        <v>3343</v>
      </c>
      <c r="P3570" t="s">
        <v>3343</v>
      </c>
      <c r="Q3570" t="s">
        <v>3346</v>
      </c>
    </row>
    <row r="3571" spans="1:17" x14ac:dyDescent="0.25">
      <c r="A3571" t="s">
        <v>11753</v>
      </c>
      <c r="B3571" t="s">
        <v>11754</v>
      </c>
      <c r="C3571" t="s">
        <v>11755</v>
      </c>
      <c r="D3571" t="s">
        <v>11756</v>
      </c>
      <c r="E3571">
        <v>1903001</v>
      </c>
      <c r="F3571" t="s">
        <v>102</v>
      </c>
      <c r="G3571" t="s">
        <v>11757</v>
      </c>
      <c r="H3571" t="s">
        <v>3350</v>
      </c>
      <c r="I3571" t="s">
        <v>11759</v>
      </c>
      <c r="J3571" t="s">
        <v>11760</v>
      </c>
      <c r="K3571" t="s">
        <v>110</v>
      </c>
      <c r="L3571" t="s">
        <v>3346</v>
      </c>
      <c r="M3571" t="s">
        <v>4328</v>
      </c>
      <c r="N3571" t="s">
        <v>9711</v>
      </c>
      <c r="O3571" t="s">
        <v>3343</v>
      </c>
      <c r="P3571" t="s">
        <v>3343</v>
      </c>
      <c r="Q3571" t="s">
        <v>3346</v>
      </c>
    </row>
    <row r="3572" spans="1:17" x14ac:dyDescent="0.25">
      <c r="A3572" t="s">
        <v>11753</v>
      </c>
      <c r="B3572" t="s">
        <v>11754</v>
      </c>
      <c r="C3572" t="s">
        <v>11755</v>
      </c>
      <c r="D3572" t="s">
        <v>11756</v>
      </c>
      <c r="E3572">
        <v>1903001</v>
      </c>
      <c r="F3572" t="s">
        <v>102</v>
      </c>
      <c r="G3572" t="s">
        <v>11757</v>
      </c>
      <c r="H3572" t="s">
        <v>3350</v>
      </c>
      <c r="I3572" t="s">
        <v>11761</v>
      </c>
      <c r="J3572" t="s">
        <v>11762</v>
      </c>
      <c r="K3572" t="s">
        <v>110</v>
      </c>
      <c r="L3572" t="s">
        <v>3346</v>
      </c>
      <c r="M3572" t="s">
        <v>4328</v>
      </c>
      <c r="N3572" t="s">
        <v>9711</v>
      </c>
      <c r="O3572" t="s">
        <v>3343</v>
      </c>
      <c r="P3572" t="s">
        <v>3343</v>
      </c>
      <c r="Q3572" t="s">
        <v>3346</v>
      </c>
    </row>
    <row r="3573" spans="1:17" x14ac:dyDescent="0.25">
      <c r="A3573" t="s">
        <v>11753</v>
      </c>
      <c r="B3573" t="s">
        <v>11754</v>
      </c>
      <c r="C3573" t="s">
        <v>11755</v>
      </c>
      <c r="D3573" t="s">
        <v>11756</v>
      </c>
      <c r="E3573">
        <v>1903001</v>
      </c>
      <c r="F3573" t="s">
        <v>102</v>
      </c>
      <c r="G3573" t="s">
        <v>11757</v>
      </c>
      <c r="H3573" t="s">
        <v>3350</v>
      </c>
      <c r="I3573" t="s">
        <v>11763</v>
      </c>
      <c r="J3573" t="s">
        <v>103</v>
      </c>
      <c r="K3573" t="s">
        <v>110</v>
      </c>
      <c r="L3573" t="s">
        <v>3346</v>
      </c>
      <c r="M3573" t="s">
        <v>4328</v>
      </c>
      <c r="N3573" t="s">
        <v>9711</v>
      </c>
      <c r="O3573" t="s">
        <v>3343</v>
      </c>
      <c r="P3573" t="s">
        <v>3343</v>
      </c>
      <c r="Q3573" t="s">
        <v>3346</v>
      </c>
    </row>
    <row r="3574" spans="1:17" x14ac:dyDescent="0.25">
      <c r="A3574" t="s">
        <v>11753</v>
      </c>
      <c r="B3574" t="s">
        <v>11754</v>
      </c>
      <c r="C3574" t="s">
        <v>11755</v>
      </c>
      <c r="D3574" t="s">
        <v>11756</v>
      </c>
      <c r="E3574">
        <v>1903002</v>
      </c>
      <c r="F3574" t="s">
        <v>11764</v>
      </c>
      <c r="G3574" t="s">
        <v>11765</v>
      </c>
      <c r="H3574" t="s">
        <v>11766</v>
      </c>
      <c r="I3574" t="s">
        <v>11767</v>
      </c>
      <c r="J3574" t="s">
        <v>11768</v>
      </c>
      <c r="K3574" t="s">
        <v>110</v>
      </c>
      <c r="L3574" t="s">
        <v>3343</v>
      </c>
      <c r="M3574" t="s">
        <v>4328</v>
      </c>
      <c r="N3574" t="s">
        <v>11769</v>
      </c>
      <c r="O3574" t="s">
        <v>3343</v>
      </c>
      <c r="P3574" t="s">
        <v>3343</v>
      </c>
      <c r="Q3574" t="s">
        <v>3346</v>
      </c>
    </row>
    <row r="3575" spans="1:17" x14ac:dyDescent="0.25">
      <c r="A3575" t="s">
        <v>11753</v>
      </c>
      <c r="B3575" t="s">
        <v>11754</v>
      </c>
      <c r="C3575" t="s">
        <v>11755</v>
      </c>
      <c r="D3575" t="s">
        <v>11756</v>
      </c>
      <c r="E3575">
        <v>1903003</v>
      </c>
      <c r="F3575" t="s">
        <v>11770</v>
      </c>
      <c r="G3575" t="s">
        <v>11771</v>
      </c>
      <c r="H3575" t="s">
        <v>11772</v>
      </c>
      <c r="I3575" t="s">
        <v>11773</v>
      </c>
      <c r="J3575" t="s">
        <v>11774</v>
      </c>
      <c r="K3575" t="s">
        <v>38</v>
      </c>
      <c r="L3575" t="s">
        <v>3343</v>
      </c>
      <c r="M3575" t="s">
        <v>4328</v>
      </c>
      <c r="N3575" t="s">
        <v>11769</v>
      </c>
      <c r="O3575" t="s">
        <v>3343</v>
      </c>
      <c r="P3575" t="s">
        <v>3343</v>
      </c>
      <c r="Q3575" t="s">
        <v>3346</v>
      </c>
    </row>
    <row r="3576" spans="1:17" x14ac:dyDescent="0.25">
      <c r="A3576" t="s">
        <v>11753</v>
      </c>
      <c r="B3576" t="s">
        <v>11754</v>
      </c>
      <c r="C3576" t="s">
        <v>11755</v>
      </c>
      <c r="D3576" t="s">
        <v>11756</v>
      </c>
      <c r="E3576">
        <v>1903005</v>
      </c>
      <c r="F3576" t="s">
        <v>11775</v>
      </c>
      <c r="G3576" t="s">
        <v>11776</v>
      </c>
      <c r="H3576" t="s">
        <v>11777</v>
      </c>
      <c r="I3576" t="s">
        <v>11778</v>
      </c>
      <c r="J3576" t="s">
        <v>11779</v>
      </c>
      <c r="K3576" t="s">
        <v>38</v>
      </c>
      <c r="L3576" t="s">
        <v>3343</v>
      </c>
      <c r="M3576" t="s">
        <v>4328</v>
      </c>
      <c r="N3576" t="s">
        <v>9711</v>
      </c>
      <c r="O3576" t="s">
        <v>3346</v>
      </c>
      <c r="P3576" t="s">
        <v>3343</v>
      </c>
      <c r="Q3576" t="s">
        <v>3346</v>
      </c>
    </row>
    <row r="3577" spans="1:17" x14ac:dyDescent="0.25">
      <c r="A3577" t="s">
        <v>11753</v>
      </c>
      <c r="B3577" t="s">
        <v>11754</v>
      </c>
      <c r="C3577" t="s">
        <v>11755</v>
      </c>
      <c r="D3577" t="s">
        <v>11756</v>
      </c>
      <c r="E3577">
        <v>1903006</v>
      </c>
      <c r="F3577" t="s">
        <v>996</v>
      </c>
      <c r="G3577" t="s">
        <v>11780</v>
      </c>
      <c r="H3577" t="s">
        <v>11781</v>
      </c>
      <c r="I3577" t="s">
        <v>11782</v>
      </c>
      <c r="J3577" t="s">
        <v>997</v>
      </c>
      <c r="K3577" t="s">
        <v>38</v>
      </c>
      <c r="L3577" t="s">
        <v>3343</v>
      </c>
      <c r="M3577" t="s">
        <v>4328</v>
      </c>
      <c r="N3577" t="s">
        <v>11783</v>
      </c>
      <c r="O3577" t="s">
        <v>3343</v>
      </c>
      <c r="P3577" t="s">
        <v>3343</v>
      </c>
      <c r="Q3577" t="s">
        <v>3346</v>
      </c>
    </row>
    <row r="3578" spans="1:17" x14ac:dyDescent="0.25">
      <c r="A3578" t="s">
        <v>11753</v>
      </c>
      <c r="B3578" t="s">
        <v>11754</v>
      </c>
      <c r="C3578" t="s">
        <v>11755</v>
      </c>
      <c r="D3578" t="s">
        <v>11756</v>
      </c>
      <c r="E3578">
        <v>1903007</v>
      </c>
      <c r="F3578" t="s">
        <v>11784</v>
      </c>
      <c r="G3578" t="s">
        <v>11785</v>
      </c>
      <c r="H3578" t="s">
        <v>10406</v>
      </c>
      <c r="I3578" t="s">
        <v>11786</v>
      </c>
      <c r="J3578" t="s">
        <v>10440</v>
      </c>
      <c r="K3578" t="s">
        <v>110</v>
      </c>
      <c r="L3578" t="s">
        <v>3343</v>
      </c>
      <c r="M3578" t="s">
        <v>4328</v>
      </c>
      <c r="N3578" t="s">
        <v>11787</v>
      </c>
      <c r="O3578" t="s">
        <v>3343</v>
      </c>
      <c r="P3578" t="s">
        <v>3343</v>
      </c>
      <c r="Q3578" t="s">
        <v>3346</v>
      </c>
    </row>
    <row r="3579" spans="1:17" x14ac:dyDescent="0.25">
      <c r="A3579" t="s">
        <v>11753</v>
      </c>
      <c r="B3579" t="s">
        <v>11754</v>
      </c>
      <c r="C3579" t="s">
        <v>11755</v>
      </c>
      <c r="D3579" t="s">
        <v>11756</v>
      </c>
      <c r="E3579">
        <v>1903009</v>
      </c>
      <c r="F3579" t="s">
        <v>11788</v>
      </c>
      <c r="G3579" t="s">
        <v>11789</v>
      </c>
      <c r="H3579" t="s">
        <v>10865</v>
      </c>
      <c r="I3579" t="s">
        <v>11790</v>
      </c>
      <c r="J3579" t="s">
        <v>11791</v>
      </c>
      <c r="K3579" t="s">
        <v>110</v>
      </c>
      <c r="L3579" t="s">
        <v>3343</v>
      </c>
      <c r="M3579" t="s">
        <v>4328</v>
      </c>
      <c r="N3579" t="s">
        <v>4329</v>
      </c>
      <c r="O3579" t="s">
        <v>3343</v>
      </c>
      <c r="P3579" t="s">
        <v>3343</v>
      </c>
      <c r="Q3579" t="s">
        <v>3346</v>
      </c>
    </row>
    <row r="3580" spans="1:17" x14ac:dyDescent="0.25">
      <c r="A3580" t="s">
        <v>11753</v>
      </c>
      <c r="B3580" t="s">
        <v>11754</v>
      </c>
      <c r="C3580" t="s">
        <v>11755</v>
      </c>
      <c r="D3580" t="s">
        <v>11756</v>
      </c>
      <c r="E3580">
        <v>1903010</v>
      </c>
      <c r="F3580" t="s">
        <v>11792</v>
      </c>
      <c r="G3580" t="s">
        <v>11793</v>
      </c>
      <c r="H3580" t="s">
        <v>7947</v>
      </c>
      <c r="I3580" t="s">
        <v>11794</v>
      </c>
      <c r="J3580" t="s">
        <v>11795</v>
      </c>
      <c r="K3580" t="s">
        <v>110</v>
      </c>
      <c r="L3580" t="s">
        <v>3343</v>
      </c>
      <c r="M3580" t="s">
        <v>3344</v>
      </c>
      <c r="N3580" t="s">
        <v>3345</v>
      </c>
      <c r="O3580" t="s">
        <v>3343</v>
      </c>
      <c r="P3580" t="s">
        <v>3343</v>
      </c>
      <c r="Q3580" t="s">
        <v>3346</v>
      </c>
    </row>
    <row r="3581" spans="1:17" x14ac:dyDescent="0.25">
      <c r="A3581" t="s">
        <v>11753</v>
      </c>
      <c r="B3581" t="s">
        <v>11754</v>
      </c>
      <c r="C3581" t="s">
        <v>11755</v>
      </c>
      <c r="D3581" t="s">
        <v>11756</v>
      </c>
      <c r="E3581">
        <v>1903011</v>
      </c>
      <c r="F3581" t="s">
        <v>937</v>
      </c>
      <c r="G3581" t="s">
        <v>11796</v>
      </c>
      <c r="H3581" t="s">
        <v>6526</v>
      </c>
      <c r="I3581" t="s">
        <v>1013</v>
      </c>
      <c r="J3581" t="s">
        <v>11797</v>
      </c>
      <c r="K3581" t="s">
        <v>110</v>
      </c>
      <c r="L3581" t="s">
        <v>3343</v>
      </c>
      <c r="M3581" t="s">
        <v>3344</v>
      </c>
      <c r="N3581" t="s">
        <v>3345</v>
      </c>
      <c r="O3581" t="s">
        <v>3343</v>
      </c>
      <c r="P3581" t="s">
        <v>3343</v>
      </c>
      <c r="Q3581" t="s">
        <v>3346</v>
      </c>
    </row>
    <row r="3582" spans="1:17" x14ac:dyDescent="0.25">
      <c r="A3582" t="s">
        <v>11753</v>
      </c>
      <c r="B3582" t="s">
        <v>11754</v>
      </c>
      <c r="C3582" t="s">
        <v>11755</v>
      </c>
      <c r="D3582" t="s">
        <v>11756</v>
      </c>
      <c r="E3582">
        <v>1903011</v>
      </c>
      <c r="F3582" t="s">
        <v>937</v>
      </c>
      <c r="G3582" t="s">
        <v>11796</v>
      </c>
      <c r="H3582" t="s">
        <v>6526</v>
      </c>
      <c r="I3582" t="s">
        <v>11798</v>
      </c>
      <c r="J3582" t="s">
        <v>11799</v>
      </c>
      <c r="K3582" t="s">
        <v>110</v>
      </c>
      <c r="L3582" t="s">
        <v>3346</v>
      </c>
      <c r="M3582" t="s">
        <v>3344</v>
      </c>
      <c r="N3582" t="s">
        <v>3345</v>
      </c>
      <c r="O3582" t="s">
        <v>3343</v>
      </c>
      <c r="P3582" t="s">
        <v>3343</v>
      </c>
      <c r="Q3582" t="s">
        <v>3346</v>
      </c>
    </row>
    <row r="3583" spans="1:17" x14ac:dyDescent="0.25">
      <c r="A3583" t="s">
        <v>11753</v>
      </c>
      <c r="B3583" t="s">
        <v>11754</v>
      </c>
      <c r="C3583" t="s">
        <v>11755</v>
      </c>
      <c r="D3583" t="s">
        <v>11756</v>
      </c>
      <c r="E3583">
        <v>1903011</v>
      </c>
      <c r="F3583" t="s">
        <v>937</v>
      </c>
      <c r="G3583" t="s">
        <v>11796</v>
      </c>
      <c r="H3583" t="s">
        <v>6526</v>
      </c>
      <c r="I3583" t="s">
        <v>11800</v>
      </c>
      <c r="J3583" t="s">
        <v>11801</v>
      </c>
      <c r="K3583" t="s">
        <v>110</v>
      </c>
      <c r="L3583" t="s">
        <v>3346</v>
      </c>
      <c r="M3583" t="s">
        <v>3344</v>
      </c>
      <c r="N3583" t="s">
        <v>3345</v>
      </c>
      <c r="O3583" t="s">
        <v>3343</v>
      </c>
      <c r="P3583" t="s">
        <v>3343</v>
      </c>
      <c r="Q3583" t="s">
        <v>3346</v>
      </c>
    </row>
    <row r="3584" spans="1:17" x14ac:dyDescent="0.25">
      <c r="A3584" t="s">
        <v>11753</v>
      </c>
      <c r="B3584" t="s">
        <v>11754</v>
      </c>
      <c r="C3584" t="s">
        <v>11755</v>
      </c>
      <c r="D3584" t="s">
        <v>11756</v>
      </c>
      <c r="E3584">
        <v>1903012</v>
      </c>
      <c r="F3584" t="s">
        <v>1093</v>
      </c>
      <c r="G3584" t="s">
        <v>11802</v>
      </c>
      <c r="H3584" t="s">
        <v>10406</v>
      </c>
      <c r="I3584" t="s">
        <v>11803</v>
      </c>
      <c r="J3584" t="s">
        <v>10440</v>
      </c>
      <c r="K3584" t="s">
        <v>110</v>
      </c>
      <c r="L3584" t="s">
        <v>3343</v>
      </c>
      <c r="M3584" t="s">
        <v>4328</v>
      </c>
      <c r="N3584" t="s">
        <v>11787</v>
      </c>
      <c r="O3584" t="s">
        <v>3343</v>
      </c>
      <c r="P3584" t="s">
        <v>3343</v>
      </c>
      <c r="Q3584" t="s">
        <v>3346</v>
      </c>
    </row>
    <row r="3585" spans="1:17" x14ac:dyDescent="0.25">
      <c r="A3585" t="s">
        <v>11753</v>
      </c>
      <c r="B3585" t="s">
        <v>11754</v>
      </c>
      <c r="C3585" t="s">
        <v>11755</v>
      </c>
      <c r="D3585" t="s">
        <v>11756</v>
      </c>
      <c r="E3585">
        <v>1903014</v>
      </c>
      <c r="F3585" t="s">
        <v>11804</v>
      </c>
      <c r="G3585" t="s">
        <v>11805</v>
      </c>
      <c r="H3585" t="s">
        <v>11806</v>
      </c>
      <c r="I3585" t="s">
        <v>11807</v>
      </c>
      <c r="J3585" t="s">
        <v>11808</v>
      </c>
      <c r="K3585" t="s">
        <v>38</v>
      </c>
      <c r="L3585" t="s">
        <v>3343</v>
      </c>
      <c r="M3585" t="s">
        <v>4328</v>
      </c>
      <c r="N3585" t="s">
        <v>11783</v>
      </c>
      <c r="O3585" t="s">
        <v>3343</v>
      </c>
      <c r="P3585" t="s">
        <v>3343</v>
      </c>
      <c r="Q3585" t="s">
        <v>3346</v>
      </c>
    </row>
    <row r="3586" spans="1:17" x14ac:dyDescent="0.25">
      <c r="A3586" t="s">
        <v>11753</v>
      </c>
      <c r="B3586" t="s">
        <v>11754</v>
      </c>
      <c r="C3586" t="s">
        <v>11755</v>
      </c>
      <c r="D3586" t="s">
        <v>11756</v>
      </c>
      <c r="E3586">
        <v>1903015</v>
      </c>
      <c r="F3586" t="s">
        <v>11809</v>
      </c>
      <c r="G3586" t="s">
        <v>11810</v>
      </c>
      <c r="H3586" t="s">
        <v>11811</v>
      </c>
      <c r="I3586" t="s">
        <v>11812</v>
      </c>
      <c r="J3586" t="s">
        <v>11813</v>
      </c>
      <c r="K3586" t="s">
        <v>110</v>
      </c>
      <c r="L3586" t="s">
        <v>3343</v>
      </c>
      <c r="M3586" t="s">
        <v>3344</v>
      </c>
      <c r="N3586" t="s">
        <v>3345</v>
      </c>
      <c r="O3586" t="s">
        <v>3343</v>
      </c>
      <c r="P3586" t="s">
        <v>3343</v>
      </c>
      <c r="Q3586" t="s">
        <v>3346</v>
      </c>
    </row>
    <row r="3587" spans="1:17" x14ac:dyDescent="0.25">
      <c r="A3587" t="s">
        <v>11753</v>
      </c>
      <c r="B3587" t="s">
        <v>11754</v>
      </c>
      <c r="C3587" t="s">
        <v>11755</v>
      </c>
      <c r="D3587" t="s">
        <v>11756</v>
      </c>
      <c r="E3587">
        <v>1903016</v>
      </c>
      <c r="F3587" t="s">
        <v>11814</v>
      </c>
      <c r="G3587" t="s">
        <v>11815</v>
      </c>
      <c r="H3587" t="s">
        <v>11816</v>
      </c>
      <c r="I3587" t="s">
        <v>11817</v>
      </c>
      <c r="J3587" t="s">
        <v>11818</v>
      </c>
      <c r="K3587" t="s">
        <v>110</v>
      </c>
      <c r="L3587" t="s">
        <v>3343</v>
      </c>
      <c r="M3587" t="s">
        <v>3344</v>
      </c>
      <c r="N3587" t="s">
        <v>3345</v>
      </c>
      <c r="O3587" t="s">
        <v>3343</v>
      </c>
      <c r="P3587" t="s">
        <v>3343</v>
      </c>
      <c r="Q3587" t="s">
        <v>3346</v>
      </c>
    </row>
    <row r="3588" spans="1:17" x14ac:dyDescent="0.25">
      <c r="A3588" t="s">
        <v>11753</v>
      </c>
      <c r="B3588" t="s">
        <v>11754</v>
      </c>
      <c r="C3588" t="s">
        <v>11755</v>
      </c>
      <c r="D3588" t="s">
        <v>11756</v>
      </c>
      <c r="E3588">
        <v>1903018</v>
      </c>
      <c r="F3588" t="s">
        <v>11819</v>
      </c>
      <c r="G3588" t="s">
        <v>11820</v>
      </c>
      <c r="H3588" t="s">
        <v>11821</v>
      </c>
      <c r="I3588" t="s">
        <v>11822</v>
      </c>
      <c r="J3588" t="s">
        <v>11823</v>
      </c>
      <c r="K3588" t="s">
        <v>110</v>
      </c>
      <c r="L3588" t="s">
        <v>3343</v>
      </c>
      <c r="M3588" t="s">
        <v>4328</v>
      </c>
      <c r="N3588" t="s">
        <v>11769</v>
      </c>
      <c r="O3588" t="s">
        <v>3346</v>
      </c>
      <c r="P3588" t="s">
        <v>3343</v>
      </c>
      <c r="Q3588" t="s">
        <v>3346</v>
      </c>
    </row>
    <row r="3589" spans="1:17" x14ac:dyDescent="0.25">
      <c r="A3589" t="s">
        <v>11753</v>
      </c>
      <c r="B3589" t="s">
        <v>11754</v>
      </c>
      <c r="C3589" t="s">
        <v>11755</v>
      </c>
      <c r="D3589" t="s">
        <v>11756</v>
      </c>
      <c r="E3589">
        <v>1903019</v>
      </c>
      <c r="F3589" t="s">
        <v>11824</v>
      </c>
      <c r="G3589" t="s">
        <v>11825</v>
      </c>
      <c r="H3589" t="s">
        <v>4941</v>
      </c>
      <c r="I3589" t="s">
        <v>11826</v>
      </c>
      <c r="J3589" t="s">
        <v>11827</v>
      </c>
      <c r="K3589" t="s">
        <v>110</v>
      </c>
      <c r="L3589" t="s">
        <v>3343</v>
      </c>
      <c r="M3589" t="s">
        <v>4328</v>
      </c>
      <c r="N3589" t="s">
        <v>4329</v>
      </c>
      <c r="O3589" t="s">
        <v>3343</v>
      </c>
      <c r="P3589" t="s">
        <v>3343</v>
      </c>
      <c r="Q3589" t="s">
        <v>3346</v>
      </c>
    </row>
    <row r="3590" spans="1:17" x14ac:dyDescent="0.25">
      <c r="A3590" t="s">
        <v>11753</v>
      </c>
      <c r="B3590" t="s">
        <v>11754</v>
      </c>
      <c r="C3590" t="s">
        <v>11755</v>
      </c>
      <c r="D3590" t="s">
        <v>11756</v>
      </c>
      <c r="E3590">
        <v>1903020</v>
      </c>
      <c r="F3590" t="s">
        <v>11828</v>
      </c>
      <c r="G3590" t="s">
        <v>11829</v>
      </c>
      <c r="H3590" t="s">
        <v>11830</v>
      </c>
      <c r="I3590" t="s">
        <v>11831</v>
      </c>
      <c r="J3590" t="s">
        <v>11832</v>
      </c>
      <c r="K3590" t="s">
        <v>110</v>
      </c>
      <c r="L3590" t="s">
        <v>3343</v>
      </c>
      <c r="M3590" t="s">
        <v>4328</v>
      </c>
      <c r="N3590" t="s">
        <v>9711</v>
      </c>
      <c r="O3590" t="s">
        <v>3343</v>
      </c>
      <c r="P3590" t="s">
        <v>3343</v>
      </c>
      <c r="Q3590" t="s">
        <v>3346</v>
      </c>
    </row>
    <row r="3591" spans="1:17" x14ac:dyDescent="0.25">
      <c r="A3591" t="s">
        <v>11753</v>
      </c>
      <c r="B3591" t="s">
        <v>11754</v>
      </c>
      <c r="C3591" t="s">
        <v>11755</v>
      </c>
      <c r="D3591" t="s">
        <v>11756</v>
      </c>
      <c r="E3591">
        <v>1903021</v>
      </c>
      <c r="F3591" t="s">
        <v>11833</v>
      </c>
      <c r="G3591" t="s">
        <v>11834</v>
      </c>
      <c r="H3591" t="s">
        <v>6623</v>
      </c>
      <c r="I3591" t="s">
        <v>11835</v>
      </c>
      <c r="J3591" t="s">
        <v>11836</v>
      </c>
      <c r="K3591" t="s">
        <v>110</v>
      </c>
      <c r="L3591" t="s">
        <v>3343</v>
      </c>
      <c r="M3591" t="s">
        <v>4328</v>
      </c>
      <c r="N3591" t="s">
        <v>11769</v>
      </c>
      <c r="O3591" t="s">
        <v>3346</v>
      </c>
      <c r="P3591" t="s">
        <v>3343</v>
      </c>
      <c r="Q3591" t="s">
        <v>3346</v>
      </c>
    </row>
    <row r="3592" spans="1:17" x14ac:dyDescent="0.25">
      <c r="A3592" t="s">
        <v>11753</v>
      </c>
      <c r="B3592" t="s">
        <v>11754</v>
      </c>
      <c r="C3592" t="s">
        <v>11755</v>
      </c>
      <c r="D3592" t="s">
        <v>11756</v>
      </c>
      <c r="E3592">
        <v>1903022</v>
      </c>
      <c r="F3592" t="s">
        <v>11837</v>
      </c>
      <c r="G3592" t="s">
        <v>11838</v>
      </c>
      <c r="H3592" t="s">
        <v>6623</v>
      </c>
      <c r="I3592" t="s">
        <v>11839</v>
      </c>
      <c r="J3592" t="s">
        <v>11840</v>
      </c>
      <c r="K3592" t="s">
        <v>110</v>
      </c>
      <c r="L3592" t="s">
        <v>3343</v>
      </c>
      <c r="M3592" t="s">
        <v>4328</v>
      </c>
      <c r="N3592" t="s">
        <v>4329</v>
      </c>
      <c r="O3592" t="s">
        <v>3343</v>
      </c>
      <c r="P3592" t="s">
        <v>3343</v>
      </c>
      <c r="Q3592" t="s">
        <v>3346</v>
      </c>
    </row>
    <row r="3593" spans="1:17" x14ac:dyDescent="0.25">
      <c r="A3593" t="s">
        <v>11753</v>
      </c>
      <c r="B3593" t="s">
        <v>11754</v>
      </c>
      <c r="C3593" t="s">
        <v>11755</v>
      </c>
      <c r="D3593" t="s">
        <v>11756</v>
      </c>
      <c r="E3593">
        <v>1903023</v>
      </c>
      <c r="F3593" t="s">
        <v>986</v>
      </c>
      <c r="G3593" t="s">
        <v>11841</v>
      </c>
      <c r="H3593" t="s">
        <v>3526</v>
      </c>
      <c r="I3593" t="s">
        <v>1015</v>
      </c>
      <c r="J3593" t="s">
        <v>11842</v>
      </c>
      <c r="K3593" t="s">
        <v>110</v>
      </c>
      <c r="L3593" t="s">
        <v>3343</v>
      </c>
      <c r="M3593" t="s">
        <v>3344</v>
      </c>
      <c r="N3593" t="s">
        <v>3345</v>
      </c>
      <c r="O3593" t="s">
        <v>3343</v>
      </c>
      <c r="P3593" t="s">
        <v>3343</v>
      </c>
      <c r="Q3593" t="s">
        <v>3346</v>
      </c>
    </row>
    <row r="3594" spans="1:17" x14ac:dyDescent="0.25">
      <c r="A3594" t="s">
        <v>11753</v>
      </c>
      <c r="B3594" t="s">
        <v>11754</v>
      </c>
      <c r="C3594" t="s">
        <v>11755</v>
      </c>
      <c r="D3594" t="s">
        <v>11756</v>
      </c>
      <c r="E3594">
        <v>1903024</v>
      </c>
      <c r="F3594" t="s">
        <v>11843</v>
      </c>
      <c r="G3594" t="s">
        <v>11844</v>
      </c>
      <c r="H3594" t="s">
        <v>4883</v>
      </c>
      <c r="I3594" t="s">
        <v>11845</v>
      </c>
      <c r="J3594" t="s">
        <v>11846</v>
      </c>
      <c r="K3594" t="s">
        <v>110</v>
      </c>
      <c r="L3594" t="s">
        <v>3343</v>
      </c>
      <c r="M3594" t="s">
        <v>4328</v>
      </c>
      <c r="N3594" t="s">
        <v>4329</v>
      </c>
      <c r="O3594" t="s">
        <v>3343</v>
      </c>
      <c r="P3594" t="s">
        <v>3343</v>
      </c>
      <c r="Q3594" t="s">
        <v>3346</v>
      </c>
    </row>
    <row r="3595" spans="1:17" x14ac:dyDescent="0.25">
      <c r="A3595" t="s">
        <v>11753</v>
      </c>
      <c r="B3595" t="s">
        <v>11754</v>
      </c>
      <c r="C3595" t="s">
        <v>11755</v>
      </c>
      <c r="D3595" t="s">
        <v>11756</v>
      </c>
      <c r="E3595">
        <v>1903025</v>
      </c>
      <c r="F3595" t="s">
        <v>11847</v>
      </c>
      <c r="G3595" t="s">
        <v>11848</v>
      </c>
      <c r="H3595" t="s">
        <v>3618</v>
      </c>
      <c r="I3595" t="s">
        <v>11849</v>
      </c>
      <c r="J3595" t="s">
        <v>11850</v>
      </c>
      <c r="K3595" t="s">
        <v>110</v>
      </c>
      <c r="L3595" t="s">
        <v>3343</v>
      </c>
      <c r="M3595" t="s">
        <v>3344</v>
      </c>
      <c r="N3595" t="s">
        <v>4357</v>
      </c>
      <c r="O3595" t="s">
        <v>3343</v>
      </c>
      <c r="P3595" t="s">
        <v>3343</v>
      </c>
      <c r="Q3595" t="s">
        <v>3346</v>
      </c>
    </row>
    <row r="3596" spans="1:17" x14ac:dyDescent="0.25">
      <c r="A3596" t="s">
        <v>11753</v>
      </c>
      <c r="B3596" t="s">
        <v>11754</v>
      </c>
      <c r="C3596" t="s">
        <v>11755</v>
      </c>
      <c r="D3596" t="s">
        <v>11756</v>
      </c>
      <c r="E3596">
        <v>1903026</v>
      </c>
      <c r="F3596" t="s">
        <v>11851</v>
      </c>
      <c r="G3596" t="s">
        <v>11852</v>
      </c>
      <c r="H3596" t="s">
        <v>4883</v>
      </c>
      <c r="I3596" t="s">
        <v>11853</v>
      </c>
      <c r="J3596" t="s">
        <v>11854</v>
      </c>
      <c r="K3596" t="s">
        <v>110</v>
      </c>
      <c r="L3596" t="s">
        <v>3343</v>
      </c>
      <c r="M3596" t="s">
        <v>4328</v>
      </c>
      <c r="N3596" t="s">
        <v>4329</v>
      </c>
      <c r="O3596" t="s">
        <v>3343</v>
      </c>
      <c r="P3596" t="s">
        <v>3343</v>
      </c>
      <c r="Q3596" t="s">
        <v>3346</v>
      </c>
    </row>
    <row r="3597" spans="1:17" x14ac:dyDescent="0.25">
      <c r="A3597" t="s">
        <v>11753</v>
      </c>
      <c r="B3597" t="s">
        <v>11754</v>
      </c>
      <c r="C3597" t="s">
        <v>11755</v>
      </c>
      <c r="D3597" t="s">
        <v>11756</v>
      </c>
      <c r="E3597">
        <v>1903027</v>
      </c>
      <c r="F3597" t="s">
        <v>980</v>
      </c>
      <c r="G3597" t="s">
        <v>11855</v>
      </c>
      <c r="H3597" t="s">
        <v>4883</v>
      </c>
      <c r="I3597" t="s">
        <v>11856</v>
      </c>
      <c r="J3597" t="s">
        <v>11857</v>
      </c>
      <c r="K3597" t="s">
        <v>110</v>
      </c>
      <c r="L3597" t="s">
        <v>3343</v>
      </c>
      <c r="M3597" t="s">
        <v>4328</v>
      </c>
      <c r="N3597" t="s">
        <v>9711</v>
      </c>
      <c r="O3597" t="s">
        <v>3343</v>
      </c>
      <c r="P3597" t="s">
        <v>3343</v>
      </c>
      <c r="Q3597" t="s">
        <v>3346</v>
      </c>
    </row>
    <row r="3598" spans="1:17" x14ac:dyDescent="0.25">
      <c r="A3598" t="s">
        <v>11753</v>
      </c>
      <c r="B3598" t="s">
        <v>11754</v>
      </c>
      <c r="C3598" t="s">
        <v>11755</v>
      </c>
      <c r="D3598" t="s">
        <v>11756</v>
      </c>
      <c r="E3598">
        <v>1903028</v>
      </c>
      <c r="F3598" t="s">
        <v>11858</v>
      </c>
      <c r="G3598" t="s">
        <v>11859</v>
      </c>
      <c r="H3598" t="s">
        <v>11860</v>
      </c>
      <c r="I3598" t="s">
        <v>11861</v>
      </c>
      <c r="J3598" t="s">
        <v>11862</v>
      </c>
      <c r="K3598" t="s">
        <v>110</v>
      </c>
      <c r="L3598" t="s">
        <v>3343</v>
      </c>
      <c r="M3598" t="s">
        <v>3344</v>
      </c>
      <c r="N3598" t="s">
        <v>4357</v>
      </c>
      <c r="O3598" t="s">
        <v>3343</v>
      </c>
      <c r="P3598" t="s">
        <v>3343</v>
      </c>
      <c r="Q3598" t="s">
        <v>3346</v>
      </c>
    </row>
    <row r="3599" spans="1:17" x14ac:dyDescent="0.25">
      <c r="A3599" t="s">
        <v>11753</v>
      </c>
      <c r="B3599" t="s">
        <v>11754</v>
      </c>
      <c r="C3599" t="s">
        <v>11755</v>
      </c>
      <c r="D3599" t="s">
        <v>11756</v>
      </c>
      <c r="E3599">
        <v>1903029</v>
      </c>
      <c r="F3599" t="s">
        <v>11863</v>
      </c>
      <c r="G3599" t="s">
        <v>11864</v>
      </c>
      <c r="H3599" t="s">
        <v>6623</v>
      </c>
      <c r="I3599" t="s">
        <v>11865</v>
      </c>
      <c r="J3599" t="s">
        <v>11866</v>
      </c>
      <c r="K3599" t="s">
        <v>110</v>
      </c>
      <c r="L3599" t="s">
        <v>3343</v>
      </c>
      <c r="M3599" t="s">
        <v>4328</v>
      </c>
      <c r="N3599" t="s">
        <v>11769</v>
      </c>
      <c r="O3599" t="s">
        <v>3346</v>
      </c>
      <c r="P3599" t="s">
        <v>3343</v>
      </c>
      <c r="Q3599" t="s">
        <v>3346</v>
      </c>
    </row>
    <row r="3600" spans="1:17" x14ac:dyDescent="0.25">
      <c r="A3600" t="s">
        <v>11753</v>
      </c>
      <c r="B3600" t="s">
        <v>11754</v>
      </c>
      <c r="C3600" t="s">
        <v>11755</v>
      </c>
      <c r="D3600" t="s">
        <v>11756</v>
      </c>
      <c r="E3600">
        <v>1903030</v>
      </c>
      <c r="F3600" t="s">
        <v>11867</v>
      </c>
      <c r="G3600" t="s">
        <v>11868</v>
      </c>
      <c r="H3600" t="s">
        <v>11869</v>
      </c>
      <c r="I3600" t="s">
        <v>11870</v>
      </c>
      <c r="J3600" t="s">
        <v>11871</v>
      </c>
      <c r="K3600" t="s">
        <v>110</v>
      </c>
      <c r="L3600" t="s">
        <v>3343</v>
      </c>
      <c r="M3600" t="s">
        <v>3344</v>
      </c>
      <c r="N3600" t="s">
        <v>3360</v>
      </c>
      <c r="O3600" t="s">
        <v>3343</v>
      </c>
      <c r="P3600" t="s">
        <v>3343</v>
      </c>
      <c r="Q3600" t="s">
        <v>3346</v>
      </c>
    </row>
    <row r="3601" spans="1:17" x14ac:dyDescent="0.25">
      <c r="A3601" t="s">
        <v>11753</v>
      </c>
      <c r="B3601" t="s">
        <v>11754</v>
      </c>
      <c r="C3601" t="s">
        <v>11755</v>
      </c>
      <c r="D3601" t="s">
        <v>11756</v>
      </c>
      <c r="E3601">
        <v>1903031</v>
      </c>
      <c r="F3601" t="s">
        <v>1005</v>
      </c>
      <c r="G3601" t="s">
        <v>1006</v>
      </c>
      <c r="H3601" t="s">
        <v>4883</v>
      </c>
      <c r="I3601" t="s">
        <v>11872</v>
      </c>
      <c r="J3601" t="s">
        <v>1006</v>
      </c>
      <c r="K3601" t="s">
        <v>110</v>
      </c>
      <c r="L3601" t="s">
        <v>3343</v>
      </c>
      <c r="M3601" t="s">
        <v>3344</v>
      </c>
      <c r="N3601" t="s">
        <v>3360</v>
      </c>
      <c r="O3601" t="s">
        <v>3343</v>
      </c>
      <c r="P3601" t="s">
        <v>3343</v>
      </c>
      <c r="Q3601" t="s">
        <v>3346</v>
      </c>
    </row>
    <row r="3602" spans="1:17" x14ac:dyDescent="0.25">
      <c r="A3602" t="s">
        <v>11753</v>
      </c>
      <c r="B3602" t="s">
        <v>11754</v>
      </c>
      <c r="C3602" t="s">
        <v>11755</v>
      </c>
      <c r="D3602" t="s">
        <v>11756</v>
      </c>
      <c r="E3602">
        <v>1903032</v>
      </c>
      <c r="F3602" t="s">
        <v>11873</v>
      </c>
      <c r="G3602" t="s">
        <v>11874</v>
      </c>
      <c r="H3602" t="s">
        <v>6623</v>
      </c>
      <c r="I3602" t="s">
        <v>11875</v>
      </c>
      <c r="J3602" t="s">
        <v>11876</v>
      </c>
      <c r="K3602" t="s">
        <v>110</v>
      </c>
      <c r="L3602" t="s">
        <v>3343</v>
      </c>
      <c r="M3602" t="s">
        <v>4328</v>
      </c>
      <c r="N3602" t="s">
        <v>11783</v>
      </c>
      <c r="O3602" t="s">
        <v>3343</v>
      </c>
      <c r="P3602" t="s">
        <v>3343</v>
      </c>
      <c r="Q3602" t="s">
        <v>3346</v>
      </c>
    </row>
    <row r="3603" spans="1:17" x14ac:dyDescent="0.25">
      <c r="A3603" t="s">
        <v>11753</v>
      </c>
      <c r="B3603" t="s">
        <v>11754</v>
      </c>
      <c r="C3603" t="s">
        <v>11755</v>
      </c>
      <c r="D3603" t="s">
        <v>11756</v>
      </c>
      <c r="E3603">
        <v>1903033</v>
      </c>
      <c r="F3603" t="s">
        <v>11877</v>
      </c>
      <c r="G3603" t="s">
        <v>11878</v>
      </c>
      <c r="H3603" t="s">
        <v>6374</v>
      </c>
      <c r="I3603" t="s">
        <v>11879</v>
      </c>
      <c r="J3603" t="s">
        <v>11880</v>
      </c>
      <c r="K3603" t="s">
        <v>110</v>
      </c>
      <c r="L3603" t="s">
        <v>3343</v>
      </c>
      <c r="M3603" t="s">
        <v>4328</v>
      </c>
      <c r="N3603" t="s">
        <v>11787</v>
      </c>
      <c r="O3603" t="s">
        <v>3343</v>
      </c>
      <c r="P3603" t="s">
        <v>3343</v>
      </c>
      <c r="Q3603" t="s">
        <v>3346</v>
      </c>
    </row>
    <row r="3604" spans="1:17" x14ac:dyDescent="0.25">
      <c r="A3604" t="s">
        <v>11753</v>
      </c>
      <c r="B3604" t="s">
        <v>11754</v>
      </c>
      <c r="C3604" t="s">
        <v>11755</v>
      </c>
      <c r="D3604" t="s">
        <v>11756</v>
      </c>
      <c r="E3604">
        <v>1903034</v>
      </c>
      <c r="F3604" t="s">
        <v>11881</v>
      </c>
      <c r="G3604" t="s">
        <v>11882</v>
      </c>
      <c r="H3604" t="s">
        <v>3526</v>
      </c>
      <c r="I3604" t="s">
        <v>11883</v>
      </c>
      <c r="J3604" t="s">
        <v>935</v>
      </c>
      <c r="K3604" t="s">
        <v>110</v>
      </c>
      <c r="L3604" t="s">
        <v>3343</v>
      </c>
      <c r="M3604" t="s">
        <v>4328</v>
      </c>
      <c r="N3604" t="s">
        <v>11769</v>
      </c>
      <c r="O3604" t="s">
        <v>3343</v>
      </c>
      <c r="P3604" t="s">
        <v>3343</v>
      </c>
      <c r="Q3604" t="s">
        <v>3346</v>
      </c>
    </row>
    <row r="3605" spans="1:17" x14ac:dyDescent="0.25">
      <c r="A3605" t="s">
        <v>11753</v>
      </c>
      <c r="B3605" t="s">
        <v>11754</v>
      </c>
      <c r="C3605" t="s">
        <v>11755</v>
      </c>
      <c r="D3605" t="s">
        <v>11756</v>
      </c>
      <c r="E3605">
        <v>1903035</v>
      </c>
      <c r="F3605" t="s">
        <v>11884</v>
      </c>
      <c r="G3605" t="s">
        <v>11885</v>
      </c>
      <c r="H3605" t="s">
        <v>11886</v>
      </c>
      <c r="I3605" t="s">
        <v>11887</v>
      </c>
      <c r="J3605" t="s">
        <v>11888</v>
      </c>
      <c r="K3605" t="s">
        <v>110</v>
      </c>
      <c r="L3605" t="s">
        <v>3343</v>
      </c>
      <c r="M3605" t="s">
        <v>4328</v>
      </c>
      <c r="N3605" t="s">
        <v>11783</v>
      </c>
      <c r="O3605" t="s">
        <v>3343</v>
      </c>
      <c r="P3605" t="s">
        <v>3343</v>
      </c>
      <c r="Q3605" t="s">
        <v>3346</v>
      </c>
    </row>
    <row r="3606" spans="1:17" x14ac:dyDescent="0.25">
      <c r="A3606" t="s">
        <v>11753</v>
      </c>
      <c r="B3606" t="s">
        <v>11754</v>
      </c>
      <c r="C3606" t="s">
        <v>11755</v>
      </c>
      <c r="D3606" t="s">
        <v>11756</v>
      </c>
      <c r="E3606">
        <v>1903037</v>
      </c>
      <c r="F3606" t="s">
        <v>11889</v>
      </c>
      <c r="G3606" t="s">
        <v>11890</v>
      </c>
      <c r="H3606" t="s">
        <v>11886</v>
      </c>
      <c r="I3606" t="s">
        <v>11891</v>
      </c>
      <c r="J3606" t="s">
        <v>11892</v>
      </c>
      <c r="K3606" t="s">
        <v>110</v>
      </c>
      <c r="L3606" t="s">
        <v>3343</v>
      </c>
      <c r="M3606" t="s">
        <v>4328</v>
      </c>
      <c r="N3606" t="s">
        <v>4329</v>
      </c>
      <c r="O3606" t="s">
        <v>3346</v>
      </c>
      <c r="P3606" t="s">
        <v>3343</v>
      </c>
      <c r="Q3606" t="s">
        <v>3346</v>
      </c>
    </row>
    <row r="3607" spans="1:17" x14ac:dyDescent="0.25">
      <c r="A3607" t="s">
        <v>11753</v>
      </c>
      <c r="B3607" t="s">
        <v>11754</v>
      </c>
      <c r="C3607" t="s">
        <v>11755</v>
      </c>
      <c r="D3607" t="s">
        <v>11756</v>
      </c>
      <c r="E3607">
        <v>1903039</v>
      </c>
      <c r="F3607" t="s">
        <v>11893</v>
      </c>
      <c r="G3607" t="s">
        <v>11894</v>
      </c>
      <c r="H3607" t="s">
        <v>4509</v>
      </c>
      <c r="I3607" t="s">
        <v>11895</v>
      </c>
      <c r="J3607" t="s">
        <v>11896</v>
      </c>
      <c r="K3607" t="s">
        <v>110</v>
      </c>
      <c r="L3607" t="s">
        <v>3343</v>
      </c>
      <c r="M3607" t="s">
        <v>3344</v>
      </c>
      <c r="N3607" t="s">
        <v>3345</v>
      </c>
      <c r="O3607" t="s">
        <v>3346</v>
      </c>
      <c r="P3607" t="s">
        <v>3343</v>
      </c>
      <c r="Q3607" t="s">
        <v>3346</v>
      </c>
    </row>
    <row r="3608" spans="1:17" x14ac:dyDescent="0.25">
      <c r="A3608" t="s">
        <v>11753</v>
      </c>
      <c r="B3608" t="s">
        <v>11754</v>
      </c>
      <c r="C3608" t="s">
        <v>11755</v>
      </c>
      <c r="D3608" t="s">
        <v>11756</v>
      </c>
      <c r="E3608">
        <v>1903040</v>
      </c>
      <c r="F3608" t="s">
        <v>973</v>
      </c>
      <c r="G3608" t="s">
        <v>11897</v>
      </c>
      <c r="H3608" t="s">
        <v>11886</v>
      </c>
      <c r="I3608" t="s">
        <v>11898</v>
      </c>
      <c r="J3608" t="s">
        <v>974</v>
      </c>
      <c r="K3608" t="s">
        <v>110</v>
      </c>
      <c r="L3608" t="s">
        <v>3343</v>
      </c>
      <c r="M3608" t="s">
        <v>4972</v>
      </c>
      <c r="N3608" t="s">
        <v>11899</v>
      </c>
      <c r="O3608" t="s">
        <v>3343</v>
      </c>
      <c r="P3608" t="s">
        <v>3343</v>
      </c>
      <c r="Q3608" t="s">
        <v>3346</v>
      </c>
    </row>
    <row r="3609" spans="1:17" x14ac:dyDescent="0.25">
      <c r="A3609" t="s">
        <v>11753</v>
      </c>
      <c r="B3609" t="s">
        <v>11754</v>
      </c>
      <c r="C3609" t="s">
        <v>11755</v>
      </c>
      <c r="D3609" t="s">
        <v>11756</v>
      </c>
      <c r="E3609">
        <v>1903040</v>
      </c>
      <c r="F3609" t="s">
        <v>973</v>
      </c>
      <c r="G3609" t="s">
        <v>11897</v>
      </c>
      <c r="H3609" t="s">
        <v>11886</v>
      </c>
      <c r="I3609" t="s">
        <v>11900</v>
      </c>
      <c r="J3609" t="s">
        <v>11901</v>
      </c>
      <c r="K3609" t="s">
        <v>110</v>
      </c>
      <c r="L3609" t="s">
        <v>3346</v>
      </c>
      <c r="M3609" t="s">
        <v>4972</v>
      </c>
      <c r="N3609" t="s">
        <v>11899</v>
      </c>
      <c r="O3609" t="s">
        <v>3343</v>
      </c>
      <c r="P3609" t="s">
        <v>3343</v>
      </c>
      <c r="Q3609" t="s">
        <v>3346</v>
      </c>
    </row>
    <row r="3610" spans="1:17" x14ac:dyDescent="0.25">
      <c r="A3610" t="s">
        <v>11753</v>
      </c>
      <c r="B3610" t="s">
        <v>11754</v>
      </c>
      <c r="C3610" t="s">
        <v>11755</v>
      </c>
      <c r="D3610" t="s">
        <v>11756</v>
      </c>
      <c r="E3610">
        <v>1903041</v>
      </c>
      <c r="F3610" t="s">
        <v>11902</v>
      </c>
      <c r="G3610" t="s">
        <v>11903</v>
      </c>
      <c r="H3610" t="s">
        <v>11886</v>
      </c>
      <c r="I3610" t="s">
        <v>11904</v>
      </c>
      <c r="J3610" t="s">
        <v>11905</v>
      </c>
      <c r="K3610" t="s">
        <v>110</v>
      </c>
      <c r="L3610" t="s">
        <v>3343</v>
      </c>
      <c r="M3610" t="s">
        <v>3344</v>
      </c>
      <c r="N3610" t="s">
        <v>3345</v>
      </c>
      <c r="O3610" t="s">
        <v>3343</v>
      </c>
      <c r="P3610" t="s">
        <v>3343</v>
      </c>
      <c r="Q3610" t="s">
        <v>3346</v>
      </c>
    </row>
    <row r="3611" spans="1:17" x14ac:dyDescent="0.25">
      <c r="A3611" t="s">
        <v>11753</v>
      </c>
      <c r="B3611" t="s">
        <v>11754</v>
      </c>
      <c r="C3611" t="s">
        <v>11755</v>
      </c>
      <c r="D3611" t="s">
        <v>11756</v>
      </c>
      <c r="E3611">
        <v>1903042</v>
      </c>
      <c r="F3611" t="s">
        <v>976</v>
      </c>
      <c r="G3611" t="s">
        <v>11906</v>
      </c>
      <c r="H3611" t="s">
        <v>4509</v>
      </c>
      <c r="I3611" t="s">
        <v>11907</v>
      </c>
      <c r="J3611" t="s">
        <v>977</v>
      </c>
      <c r="K3611" t="s">
        <v>110</v>
      </c>
      <c r="L3611" t="s">
        <v>3343</v>
      </c>
      <c r="M3611" t="s">
        <v>4328</v>
      </c>
      <c r="N3611" t="s">
        <v>9711</v>
      </c>
      <c r="O3611" t="s">
        <v>3343</v>
      </c>
      <c r="P3611" t="s">
        <v>3343</v>
      </c>
      <c r="Q3611" t="s">
        <v>3346</v>
      </c>
    </row>
    <row r="3612" spans="1:17" x14ac:dyDescent="0.25">
      <c r="A3612" t="s">
        <v>11753</v>
      </c>
      <c r="B3612" t="s">
        <v>11754</v>
      </c>
      <c r="C3612" t="s">
        <v>11755</v>
      </c>
      <c r="D3612" t="s">
        <v>11756</v>
      </c>
      <c r="E3612">
        <v>1903042</v>
      </c>
      <c r="F3612" t="s">
        <v>976</v>
      </c>
      <c r="G3612" t="s">
        <v>11906</v>
      </c>
      <c r="H3612" t="s">
        <v>4509</v>
      </c>
      <c r="I3612" t="s">
        <v>11908</v>
      </c>
      <c r="J3612" t="s">
        <v>11909</v>
      </c>
      <c r="K3612" t="s">
        <v>110</v>
      </c>
      <c r="L3612" t="s">
        <v>3346</v>
      </c>
      <c r="M3612" t="s">
        <v>4328</v>
      </c>
      <c r="N3612" t="s">
        <v>9711</v>
      </c>
      <c r="O3612" t="s">
        <v>3343</v>
      </c>
      <c r="P3612" t="s">
        <v>3343</v>
      </c>
      <c r="Q3612" t="s">
        <v>3346</v>
      </c>
    </row>
    <row r="3613" spans="1:17" x14ac:dyDescent="0.25">
      <c r="A3613" t="s">
        <v>11753</v>
      </c>
      <c r="B3613" t="s">
        <v>11754</v>
      </c>
      <c r="C3613" t="s">
        <v>11755</v>
      </c>
      <c r="D3613" t="s">
        <v>11756</v>
      </c>
      <c r="E3613">
        <v>1903043</v>
      </c>
      <c r="F3613" t="s">
        <v>11910</v>
      </c>
      <c r="G3613" t="s">
        <v>11911</v>
      </c>
      <c r="H3613" t="s">
        <v>8037</v>
      </c>
      <c r="I3613" t="s">
        <v>11912</v>
      </c>
      <c r="J3613" t="s">
        <v>11913</v>
      </c>
      <c r="K3613" t="s">
        <v>110</v>
      </c>
      <c r="L3613" t="s">
        <v>3343</v>
      </c>
      <c r="M3613" t="s">
        <v>4328</v>
      </c>
      <c r="N3613" t="s">
        <v>11787</v>
      </c>
      <c r="O3613" t="s">
        <v>3343</v>
      </c>
      <c r="P3613" t="s">
        <v>3343</v>
      </c>
      <c r="Q3613" t="s">
        <v>3346</v>
      </c>
    </row>
    <row r="3614" spans="1:17" x14ac:dyDescent="0.25">
      <c r="A3614" t="s">
        <v>11753</v>
      </c>
      <c r="B3614" t="s">
        <v>11754</v>
      </c>
      <c r="C3614" t="s">
        <v>11755</v>
      </c>
      <c r="D3614" t="s">
        <v>11756</v>
      </c>
      <c r="E3614">
        <v>1903043</v>
      </c>
      <c r="F3614" t="s">
        <v>11910</v>
      </c>
      <c r="G3614" t="s">
        <v>11911</v>
      </c>
      <c r="H3614" t="s">
        <v>8037</v>
      </c>
      <c r="I3614" t="s">
        <v>11914</v>
      </c>
      <c r="J3614" t="s">
        <v>11915</v>
      </c>
      <c r="K3614" t="s">
        <v>110</v>
      </c>
      <c r="L3614" t="s">
        <v>3346</v>
      </c>
      <c r="M3614" t="s">
        <v>4328</v>
      </c>
      <c r="N3614" t="s">
        <v>11787</v>
      </c>
      <c r="O3614" t="s">
        <v>3343</v>
      </c>
      <c r="P3614" t="s">
        <v>3343</v>
      </c>
      <c r="Q3614" t="s">
        <v>3346</v>
      </c>
    </row>
    <row r="3615" spans="1:17" x14ac:dyDescent="0.25">
      <c r="A3615" t="s">
        <v>11753</v>
      </c>
      <c r="B3615" t="s">
        <v>11754</v>
      </c>
      <c r="C3615" t="s">
        <v>11755</v>
      </c>
      <c r="D3615" t="s">
        <v>11756</v>
      </c>
      <c r="E3615">
        <v>1903044</v>
      </c>
      <c r="F3615" t="s">
        <v>11916</v>
      </c>
      <c r="G3615" t="s">
        <v>11917</v>
      </c>
      <c r="H3615" t="s">
        <v>7580</v>
      </c>
      <c r="I3615" t="s">
        <v>11918</v>
      </c>
      <c r="J3615" t="s">
        <v>11919</v>
      </c>
      <c r="K3615" t="s">
        <v>110</v>
      </c>
      <c r="L3615" t="s">
        <v>3343</v>
      </c>
      <c r="M3615" t="s">
        <v>4328</v>
      </c>
      <c r="N3615" t="s">
        <v>11787</v>
      </c>
      <c r="O3615" t="s">
        <v>3343</v>
      </c>
      <c r="P3615" t="s">
        <v>3343</v>
      </c>
      <c r="Q3615" t="s">
        <v>3346</v>
      </c>
    </row>
    <row r="3616" spans="1:17" x14ac:dyDescent="0.25">
      <c r="A3616" t="s">
        <v>11753</v>
      </c>
      <c r="B3616" t="s">
        <v>11754</v>
      </c>
      <c r="C3616" t="s">
        <v>11755</v>
      </c>
      <c r="D3616" t="s">
        <v>11756</v>
      </c>
      <c r="E3616">
        <v>1903045</v>
      </c>
      <c r="F3616" t="s">
        <v>993</v>
      </c>
      <c r="G3616" t="s">
        <v>11920</v>
      </c>
      <c r="H3616" t="s">
        <v>3405</v>
      </c>
      <c r="I3616" t="s">
        <v>11921</v>
      </c>
      <c r="J3616" t="s">
        <v>994</v>
      </c>
      <c r="K3616" t="s">
        <v>110</v>
      </c>
      <c r="L3616" t="s">
        <v>3343</v>
      </c>
      <c r="M3616" t="s">
        <v>3477</v>
      </c>
      <c r="N3616" t="s">
        <v>3603</v>
      </c>
      <c r="O3616" t="s">
        <v>3343</v>
      </c>
      <c r="P3616" t="s">
        <v>3343</v>
      </c>
      <c r="Q3616" t="s">
        <v>3346</v>
      </c>
    </row>
    <row r="3617" spans="1:17" x14ac:dyDescent="0.25">
      <c r="A3617" t="s">
        <v>11753</v>
      </c>
      <c r="B3617" t="s">
        <v>11754</v>
      </c>
      <c r="C3617" t="s">
        <v>11755</v>
      </c>
      <c r="D3617" t="s">
        <v>11756</v>
      </c>
      <c r="E3617">
        <v>1903046</v>
      </c>
      <c r="F3617" t="s">
        <v>867</v>
      </c>
      <c r="G3617" t="s">
        <v>3481</v>
      </c>
      <c r="H3617" t="s">
        <v>3350</v>
      </c>
      <c r="I3617" t="s">
        <v>11922</v>
      </c>
      <c r="J3617" t="s">
        <v>1217</v>
      </c>
      <c r="K3617" t="s">
        <v>110</v>
      </c>
      <c r="L3617" t="s">
        <v>3343</v>
      </c>
      <c r="M3617" t="s">
        <v>4328</v>
      </c>
      <c r="N3617" t="s">
        <v>9711</v>
      </c>
      <c r="O3617" t="s">
        <v>3343</v>
      </c>
      <c r="P3617" t="s">
        <v>3343</v>
      </c>
      <c r="Q3617" t="s">
        <v>3346</v>
      </c>
    </row>
    <row r="3618" spans="1:17" x14ac:dyDescent="0.25">
      <c r="A3618" t="s">
        <v>11753</v>
      </c>
      <c r="B3618" t="s">
        <v>11754</v>
      </c>
      <c r="C3618" t="s">
        <v>11755</v>
      </c>
      <c r="D3618" t="s">
        <v>11756</v>
      </c>
      <c r="E3618">
        <v>1903047</v>
      </c>
      <c r="F3618" t="s">
        <v>1097</v>
      </c>
      <c r="G3618" t="s">
        <v>11923</v>
      </c>
      <c r="H3618" t="s">
        <v>5777</v>
      </c>
      <c r="I3618" t="s">
        <v>11924</v>
      </c>
      <c r="J3618" t="s">
        <v>1098</v>
      </c>
      <c r="K3618" t="s">
        <v>110</v>
      </c>
      <c r="L3618" t="s">
        <v>3343</v>
      </c>
      <c r="M3618" t="s">
        <v>3344</v>
      </c>
      <c r="N3618" t="s">
        <v>3360</v>
      </c>
      <c r="O3618" t="s">
        <v>3343</v>
      </c>
      <c r="P3618" t="s">
        <v>3343</v>
      </c>
      <c r="Q3618" t="s">
        <v>3346</v>
      </c>
    </row>
    <row r="3619" spans="1:17" x14ac:dyDescent="0.25">
      <c r="A3619" t="s">
        <v>11753</v>
      </c>
      <c r="B3619" t="s">
        <v>11754</v>
      </c>
      <c r="C3619" t="s">
        <v>11755</v>
      </c>
      <c r="D3619" t="s">
        <v>11756</v>
      </c>
      <c r="E3619">
        <v>1903047</v>
      </c>
      <c r="F3619" t="s">
        <v>1097</v>
      </c>
      <c r="G3619" t="s">
        <v>11923</v>
      </c>
      <c r="H3619" t="s">
        <v>5777</v>
      </c>
      <c r="I3619" t="s">
        <v>11925</v>
      </c>
      <c r="J3619" t="s">
        <v>11926</v>
      </c>
      <c r="K3619" t="s">
        <v>110</v>
      </c>
      <c r="L3619" t="s">
        <v>3346</v>
      </c>
      <c r="M3619" t="s">
        <v>3344</v>
      </c>
      <c r="N3619" t="s">
        <v>3360</v>
      </c>
      <c r="O3619" t="s">
        <v>3343</v>
      </c>
      <c r="P3619" t="s">
        <v>3343</v>
      </c>
      <c r="Q3619" t="s">
        <v>3346</v>
      </c>
    </row>
    <row r="3620" spans="1:17" x14ac:dyDescent="0.25">
      <c r="A3620" t="s">
        <v>11753</v>
      </c>
      <c r="B3620" t="s">
        <v>11754</v>
      </c>
      <c r="C3620" t="s">
        <v>11755</v>
      </c>
      <c r="D3620" t="s">
        <v>11756</v>
      </c>
      <c r="E3620">
        <v>1903048</v>
      </c>
      <c r="F3620" t="s">
        <v>11927</v>
      </c>
      <c r="G3620" t="s">
        <v>11928</v>
      </c>
      <c r="H3620" t="s">
        <v>10463</v>
      </c>
      <c r="I3620" t="s">
        <v>11929</v>
      </c>
      <c r="J3620" t="s">
        <v>11930</v>
      </c>
      <c r="K3620" t="s">
        <v>110</v>
      </c>
      <c r="L3620" t="s">
        <v>3343</v>
      </c>
      <c r="M3620" t="s">
        <v>4328</v>
      </c>
      <c r="N3620" t="s">
        <v>4329</v>
      </c>
      <c r="O3620" t="s">
        <v>3346</v>
      </c>
      <c r="P3620" t="s">
        <v>3343</v>
      </c>
      <c r="Q3620" t="s">
        <v>3346</v>
      </c>
    </row>
    <row r="3621" spans="1:17" x14ac:dyDescent="0.25">
      <c r="A3621" t="s">
        <v>11753</v>
      </c>
      <c r="B3621" t="s">
        <v>11754</v>
      </c>
      <c r="C3621" t="s">
        <v>11755</v>
      </c>
      <c r="D3621" t="s">
        <v>11756</v>
      </c>
      <c r="E3621">
        <v>1903049</v>
      </c>
      <c r="F3621" t="s">
        <v>11931</v>
      </c>
      <c r="G3621" t="s">
        <v>11932</v>
      </c>
      <c r="H3621" t="s">
        <v>8037</v>
      </c>
      <c r="I3621" t="s">
        <v>11933</v>
      </c>
      <c r="J3621" t="s">
        <v>11915</v>
      </c>
      <c r="K3621" t="s">
        <v>110</v>
      </c>
      <c r="L3621" t="s">
        <v>3343</v>
      </c>
      <c r="M3621" t="s">
        <v>4328</v>
      </c>
      <c r="N3621" t="s">
        <v>11787</v>
      </c>
      <c r="O3621" t="s">
        <v>3343</v>
      </c>
      <c r="P3621" t="s">
        <v>3343</v>
      </c>
      <c r="Q3621" t="s">
        <v>3346</v>
      </c>
    </row>
    <row r="3622" spans="1:17" x14ac:dyDescent="0.25">
      <c r="A3622" t="s">
        <v>11753</v>
      </c>
      <c r="B3622" t="s">
        <v>11754</v>
      </c>
      <c r="C3622" t="s">
        <v>11755</v>
      </c>
      <c r="D3622" t="s">
        <v>11756</v>
      </c>
      <c r="E3622">
        <v>1903050</v>
      </c>
      <c r="F3622" t="s">
        <v>11934</v>
      </c>
      <c r="G3622" t="s">
        <v>11935</v>
      </c>
      <c r="H3622" t="s">
        <v>3556</v>
      </c>
      <c r="I3622" t="s">
        <v>11936</v>
      </c>
      <c r="J3622" t="s">
        <v>11937</v>
      </c>
      <c r="K3622" t="s">
        <v>110</v>
      </c>
      <c r="L3622" t="s">
        <v>3343</v>
      </c>
      <c r="M3622" t="s">
        <v>3344</v>
      </c>
      <c r="N3622" t="s">
        <v>3345</v>
      </c>
      <c r="O3622" t="s">
        <v>3346</v>
      </c>
      <c r="P3622" t="s">
        <v>3343</v>
      </c>
      <c r="Q3622" t="s">
        <v>3346</v>
      </c>
    </row>
    <row r="3623" spans="1:17" x14ac:dyDescent="0.25">
      <c r="A3623" t="s">
        <v>11753</v>
      </c>
      <c r="B3623" t="s">
        <v>11754</v>
      </c>
      <c r="C3623" t="s">
        <v>11755</v>
      </c>
      <c r="D3623" t="s">
        <v>11756</v>
      </c>
      <c r="E3623">
        <v>1903051</v>
      </c>
      <c r="F3623" t="s">
        <v>51</v>
      </c>
      <c r="G3623" t="s">
        <v>3475</v>
      </c>
      <c r="H3623" t="s">
        <v>3350</v>
      </c>
      <c r="I3623" t="s">
        <v>11938</v>
      </c>
      <c r="J3623" t="s">
        <v>52</v>
      </c>
      <c r="K3623" t="s">
        <v>110</v>
      </c>
      <c r="L3623" t="s">
        <v>3343</v>
      </c>
      <c r="M3623" t="s">
        <v>3477</v>
      </c>
      <c r="N3623" t="s">
        <v>3478</v>
      </c>
      <c r="O3623" t="s">
        <v>3343</v>
      </c>
      <c r="P3623" t="s">
        <v>3343</v>
      </c>
      <c r="Q3623" t="s">
        <v>3346</v>
      </c>
    </row>
    <row r="3624" spans="1:17" x14ac:dyDescent="0.25">
      <c r="A3624" t="s">
        <v>11753</v>
      </c>
      <c r="B3624" t="s">
        <v>11754</v>
      </c>
      <c r="C3624" t="s">
        <v>11755</v>
      </c>
      <c r="D3624" t="s">
        <v>11756</v>
      </c>
      <c r="E3624">
        <v>1903051</v>
      </c>
      <c r="F3624" t="s">
        <v>51</v>
      </c>
      <c r="G3624" t="s">
        <v>3475</v>
      </c>
      <c r="H3624" t="s">
        <v>3350</v>
      </c>
      <c r="I3624" t="s">
        <v>11939</v>
      </c>
      <c r="J3624" t="s">
        <v>216</v>
      </c>
      <c r="K3624" t="s">
        <v>110</v>
      </c>
      <c r="L3624" t="s">
        <v>3346</v>
      </c>
      <c r="M3624" t="s">
        <v>3477</v>
      </c>
      <c r="N3624" t="s">
        <v>3478</v>
      </c>
      <c r="O3624" t="s">
        <v>3343</v>
      </c>
      <c r="P3624" t="s">
        <v>3343</v>
      </c>
      <c r="Q3624" t="s">
        <v>3346</v>
      </c>
    </row>
    <row r="3625" spans="1:17" x14ac:dyDescent="0.25">
      <c r="A3625" t="s">
        <v>11753</v>
      </c>
      <c r="B3625" t="s">
        <v>11754</v>
      </c>
      <c r="C3625" t="s">
        <v>11755</v>
      </c>
      <c r="D3625" t="s">
        <v>11756</v>
      </c>
      <c r="E3625">
        <v>1903051</v>
      </c>
      <c r="F3625" t="s">
        <v>51</v>
      </c>
      <c r="G3625" t="s">
        <v>3475</v>
      </c>
      <c r="H3625" t="s">
        <v>3350</v>
      </c>
      <c r="I3625" t="s">
        <v>11940</v>
      </c>
      <c r="J3625" t="s">
        <v>989</v>
      </c>
      <c r="K3625" t="s">
        <v>110</v>
      </c>
      <c r="L3625" t="s">
        <v>3346</v>
      </c>
      <c r="M3625" t="s">
        <v>3477</v>
      </c>
      <c r="N3625" t="s">
        <v>3478</v>
      </c>
      <c r="O3625" t="s">
        <v>3343</v>
      </c>
      <c r="P3625" t="s">
        <v>3343</v>
      </c>
      <c r="Q3625" t="s">
        <v>3346</v>
      </c>
    </row>
    <row r="3626" spans="1:17" x14ac:dyDescent="0.25">
      <c r="A3626" t="s">
        <v>11753</v>
      </c>
      <c r="B3626" t="s">
        <v>11754</v>
      </c>
      <c r="C3626" t="s">
        <v>11755</v>
      </c>
      <c r="D3626" t="s">
        <v>11756</v>
      </c>
      <c r="E3626">
        <v>1903052</v>
      </c>
      <c r="F3626" t="s">
        <v>875</v>
      </c>
      <c r="G3626" t="s">
        <v>11941</v>
      </c>
      <c r="H3626" t="s">
        <v>3350</v>
      </c>
      <c r="I3626" t="s">
        <v>11942</v>
      </c>
      <c r="J3626" t="s">
        <v>876</v>
      </c>
      <c r="K3626" t="s">
        <v>110</v>
      </c>
      <c r="L3626" t="s">
        <v>3343</v>
      </c>
      <c r="M3626" t="s">
        <v>3477</v>
      </c>
      <c r="N3626" t="s">
        <v>3478</v>
      </c>
      <c r="O3626" t="s">
        <v>3343</v>
      </c>
      <c r="P3626" t="s">
        <v>3343</v>
      </c>
      <c r="Q3626" t="s">
        <v>3346</v>
      </c>
    </row>
    <row r="3627" spans="1:17" x14ac:dyDescent="0.25">
      <c r="A3627" t="s">
        <v>11753</v>
      </c>
      <c r="B3627" t="s">
        <v>11754</v>
      </c>
      <c r="C3627" t="s">
        <v>11755</v>
      </c>
      <c r="D3627" t="s">
        <v>11756</v>
      </c>
      <c r="E3627">
        <v>1903053</v>
      </c>
      <c r="F3627" t="s">
        <v>128</v>
      </c>
      <c r="G3627" t="s">
        <v>4583</v>
      </c>
      <c r="H3627" t="s">
        <v>3526</v>
      </c>
      <c r="I3627" t="s">
        <v>11943</v>
      </c>
      <c r="J3627" t="s">
        <v>935</v>
      </c>
      <c r="K3627" t="s">
        <v>110</v>
      </c>
      <c r="L3627" t="s">
        <v>3343</v>
      </c>
      <c r="M3627" t="s">
        <v>3344</v>
      </c>
      <c r="N3627" t="s">
        <v>3345</v>
      </c>
      <c r="O3627" t="s">
        <v>3346</v>
      </c>
      <c r="P3627" t="s">
        <v>3346</v>
      </c>
      <c r="Q3627" t="s">
        <v>3346</v>
      </c>
    </row>
    <row r="3628" spans="1:17" x14ac:dyDescent="0.25">
      <c r="A3628" t="s">
        <v>11753</v>
      </c>
      <c r="B3628" t="s">
        <v>11754</v>
      </c>
      <c r="C3628" t="s">
        <v>11755</v>
      </c>
      <c r="D3628" t="s">
        <v>11756</v>
      </c>
      <c r="E3628">
        <v>1903054</v>
      </c>
      <c r="F3628" t="s">
        <v>9761</v>
      </c>
      <c r="G3628" t="s">
        <v>9762</v>
      </c>
      <c r="H3628" t="s">
        <v>3515</v>
      </c>
      <c r="I3628" t="s">
        <v>11944</v>
      </c>
      <c r="J3628" t="s">
        <v>9764</v>
      </c>
      <c r="K3628" t="s">
        <v>110</v>
      </c>
      <c r="L3628" t="s">
        <v>3343</v>
      </c>
      <c r="M3628" t="s">
        <v>3477</v>
      </c>
      <c r="N3628" t="s">
        <v>3478</v>
      </c>
      <c r="O3628" t="s">
        <v>3346</v>
      </c>
      <c r="P3628" t="s">
        <v>3346</v>
      </c>
      <c r="Q3628" t="s">
        <v>3346</v>
      </c>
    </row>
    <row r="3629" spans="1:17" x14ac:dyDescent="0.25">
      <c r="A3629" t="s">
        <v>11753</v>
      </c>
      <c r="B3629" t="s">
        <v>11754</v>
      </c>
      <c r="C3629" t="s">
        <v>11755</v>
      </c>
      <c r="D3629" t="s">
        <v>11756</v>
      </c>
      <c r="E3629">
        <v>1903055</v>
      </c>
      <c r="F3629" t="s">
        <v>11945</v>
      </c>
      <c r="G3629" t="s">
        <v>11946</v>
      </c>
      <c r="H3629" t="s">
        <v>3691</v>
      </c>
      <c r="I3629" t="s">
        <v>11947</v>
      </c>
      <c r="J3629" t="s">
        <v>11948</v>
      </c>
      <c r="K3629" t="s">
        <v>110</v>
      </c>
      <c r="L3629" t="s">
        <v>3343</v>
      </c>
      <c r="M3629" t="s">
        <v>4328</v>
      </c>
      <c r="N3629" t="s">
        <v>9711</v>
      </c>
      <c r="O3629" t="s">
        <v>3346</v>
      </c>
      <c r="P3629" t="s">
        <v>3346</v>
      </c>
      <c r="Q3629" t="s">
        <v>3346</v>
      </c>
    </row>
    <row r="3630" spans="1:17" x14ac:dyDescent="0.25">
      <c r="A3630" t="s">
        <v>11753</v>
      </c>
      <c r="B3630" t="s">
        <v>11754</v>
      </c>
      <c r="C3630" t="s">
        <v>11755</v>
      </c>
      <c r="D3630" t="s">
        <v>11756</v>
      </c>
      <c r="E3630">
        <v>1903056</v>
      </c>
      <c r="F3630" t="s">
        <v>156</v>
      </c>
      <c r="G3630" t="s">
        <v>3393</v>
      </c>
      <c r="H3630" t="s">
        <v>3394</v>
      </c>
      <c r="I3630" t="s">
        <v>11949</v>
      </c>
      <c r="J3630" t="s">
        <v>3396</v>
      </c>
      <c r="K3630" t="s">
        <v>110</v>
      </c>
      <c r="L3630" t="s">
        <v>3343</v>
      </c>
      <c r="M3630" t="s">
        <v>4328</v>
      </c>
      <c r="N3630" t="s">
        <v>11769</v>
      </c>
      <c r="O3630" t="s">
        <v>3346</v>
      </c>
      <c r="P3630" t="s">
        <v>3346</v>
      </c>
      <c r="Q3630" t="s">
        <v>3346</v>
      </c>
    </row>
    <row r="3631" spans="1:17" x14ac:dyDescent="0.25">
      <c r="A3631" t="s">
        <v>11753</v>
      </c>
      <c r="B3631" t="s">
        <v>11754</v>
      </c>
      <c r="C3631" t="s">
        <v>11755</v>
      </c>
      <c r="D3631" t="s">
        <v>11756</v>
      </c>
      <c r="E3631">
        <v>1903057</v>
      </c>
      <c r="F3631" t="s">
        <v>1002</v>
      </c>
      <c r="G3631" t="s">
        <v>11950</v>
      </c>
      <c r="H3631" t="s">
        <v>4509</v>
      </c>
      <c r="I3631" t="s">
        <v>11951</v>
      </c>
      <c r="J3631" t="s">
        <v>1003</v>
      </c>
      <c r="K3631" t="s">
        <v>110</v>
      </c>
      <c r="L3631" t="s">
        <v>3343</v>
      </c>
      <c r="M3631" t="s">
        <v>4328</v>
      </c>
      <c r="N3631" t="s">
        <v>11952</v>
      </c>
      <c r="O3631" t="s">
        <v>3343</v>
      </c>
      <c r="P3631" t="s">
        <v>3343</v>
      </c>
      <c r="Q3631" t="s">
        <v>3346</v>
      </c>
    </row>
    <row r="3632" spans="1:17" x14ac:dyDescent="0.25">
      <c r="A3632" t="s">
        <v>11753</v>
      </c>
      <c r="B3632" t="s">
        <v>11754</v>
      </c>
      <c r="C3632" t="s">
        <v>11953</v>
      </c>
      <c r="D3632" t="s">
        <v>11954</v>
      </c>
      <c r="E3632">
        <v>1905001</v>
      </c>
      <c r="F3632" t="s">
        <v>11955</v>
      </c>
      <c r="G3632" t="s">
        <v>11956</v>
      </c>
      <c r="H3632" t="s">
        <v>11957</v>
      </c>
      <c r="I3632" t="s">
        <v>11958</v>
      </c>
      <c r="J3632" t="s">
        <v>11955</v>
      </c>
      <c r="K3632" t="s">
        <v>110</v>
      </c>
      <c r="L3632" t="s">
        <v>3343</v>
      </c>
      <c r="M3632" t="s">
        <v>4328</v>
      </c>
      <c r="N3632" t="s">
        <v>11769</v>
      </c>
      <c r="O3632" t="s">
        <v>3343</v>
      </c>
      <c r="P3632" t="s">
        <v>3343</v>
      </c>
      <c r="Q3632" t="s">
        <v>3346</v>
      </c>
    </row>
    <row r="3633" spans="1:17" x14ac:dyDescent="0.25">
      <c r="A3633" t="s">
        <v>11753</v>
      </c>
      <c r="B3633" t="s">
        <v>11754</v>
      </c>
      <c r="C3633" t="s">
        <v>11953</v>
      </c>
      <c r="D3633" t="s">
        <v>11954</v>
      </c>
      <c r="E3633">
        <v>1905002</v>
      </c>
      <c r="F3633" t="s">
        <v>11959</v>
      </c>
      <c r="G3633" t="s">
        <v>11960</v>
      </c>
      <c r="H3633" t="s">
        <v>11957</v>
      </c>
      <c r="I3633" t="s">
        <v>11961</v>
      </c>
      <c r="J3633" t="s">
        <v>11959</v>
      </c>
      <c r="K3633" t="s">
        <v>110</v>
      </c>
      <c r="L3633" t="s">
        <v>3343</v>
      </c>
      <c r="M3633" t="s">
        <v>4328</v>
      </c>
      <c r="N3633" t="s">
        <v>11769</v>
      </c>
      <c r="O3633" t="s">
        <v>3343</v>
      </c>
      <c r="P3633" t="s">
        <v>3343</v>
      </c>
      <c r="Q3633" t="s">
        <v>3346</v>
      </c>
    </row>
    <row r="3634" spans="1:17" x14ac:dyDescent="0.25">
      <c r="A3634" t="s">
        <v>11753</v>
      </c>
      <c r="B3634" t="s">
        <v>11754</v>
      </c>
      <c r="C3634" t="s">
        <v>11953</v>
      </c>
      <c r="D3634" t="s">
        <v>11954</v>
      </c>
      <c r="E3634">
        <v>1905003</v>
      </c>
      <c r="F3634" t="s">
        <v>11962</v>
      </c>
      <c r="G3634" t="s">
        <v>11963</v>
      </c>
      <c r="H3634" t="s">
        <v>11957</v>
      </c>
      <c r="I3634" t="s">
        <v>11964</v>
      </c>
      <c r="J3634" t="s">
        <v>11962</v>
      </c>
      <c r="K3634" t="s">
        <v>110</v>
      </c>
      <c r="L3634" t="s">
        <v>3343</v>
      </c>
      <c r="M3634" t="s">
        <v>4328</v>
      </c>
      <c r="N3634" t="s">
        <v>11769</v>
      </c>
      <c r="O3634" t="s">
        <v>3343</v>
      </c>
      <c r="P3634" t="s">
        <v>3343</v>
      </c>
      <c r="Q3634" t="s">
        <v>3346</v>
      </c>
    </row>
    <row r="3635" spans="1:17" x14ac:dyDescent="0.25">
      <c r="A3635" t="s">
        <v>11753</v>
      </c>
      <c r="B3635" t="s">
        <v>11754</v>
      </c>
      <c r="C3635" t="s">
        <v>11953</v>
      </c>
      <c r="D3635" t="s">
        <v>11954</v>
      </c>
      <c r="E3635">
        <v>1905004</v>
      </c>
      <c r="F3635" t="s">
        <v>11965</v>
      </c>
      <c r="G3635" t="s">
        <v>11966</v>
      </c>
      <c r="H3635" t="s">
        <v>11957</v>
      </c>
      <c r="I3635" t="s">
        <v>11967</v>
      </c>
      <c r="J3635" t="s">
        <v>11965</v>
      </c>
      <c r="K3635" t="s">
        <v>110</v>
      </c>
      <c r="L3635" t="s">
        <v>3343</v>
      </c>
      <c r="M3635" t="s">
        <v>4328</v>
      </c>
      <c r="N3635" t="s">
        <v>11769</v>
      </c>
      <c r="O3635" t="s">
        <v>3343</v>
      </c>
      <c r="P3635" t="s">
        <v>3343</v>
      </c>
      <c r="Q3635" t="s">
        <v>3346</v>
      </c>
    </row>
    <row r="3636" spans="1:17" x14ac:dyDescent="0.25">
      <c r="A3636" t="s">
        <v>11753</v>
      </c>
      <c r="B3636" t="s">
        <v>11754</v>
      </c>
      <c r="C3636" t="s">
        <v>11953</v>
      </c>
      <c r="D3636" t="s">
        <v>11954</v>
      </c>
      <c r="E3636">
        <v>1905005</v>
      </c>
      <c r="F3636" t="s">
        <v>11968</v>
      </c>
      <c r="G3636" t="s">
        <v>11969</v>
      </c>
      <c r="H3636" t="s">
        <v>9138</v>
      </c>
      <c r="I3636" t="s">
        <v>11970</v>
      </c>
      <c r="J3636" t="s">
        <v>11968</v>
      </c>
      <c r="K3636" t="s">
        <v>110</v>
      </c>
      <c r="L3636" t="s">
        <v>3343</v>
      </c>
      <c r="M3636" t="s">
        <v>4328</v>
      </c>
      <c r="N3636" t="s">
        <v>9711</v>
      </c>
      <c r="O3636" t="s">
        <v>3343</v>
      </c>
      <c r="P3636" t="s">
        <v>3343</v>
      </c>
      <c r="Q3636" t="s">
        <v>3346</v>
      </c>
    </row>
    <row r="3637" spans="1:17" x14ac:dyDescent="0.25">
      <c r="A3637" t="s">
        <v>11753</v>
      </c>
      <c r="B3637" t="s">
        <v>11754</v>
      </c>
      <c r="C3637" t="s">
        <v>11953</v>
      </c>
      <c r="D3637" t="s">
        <v>11954</v>
      </c>
      <c r="E3637">
        <v>1905006</v>
      </c>
      <c r="F3637" t="s">
        <v>11971</v>
      </c>
      <c r="G3637" t="s">
        <v>11972</v>
      </c>
      <c r="H3637" t="s">
        <v>9138</v>
      </c>
      <c r="I3637" t="s">
        <v>11973</v>
      </c>
      <c r="J3637" t="s">
        <v>11971</v>
      </c>
      <c r="K3637" t="s">
        <v>110</v>
      </c>
      <c r="L3637" t="s">
        <v>3343</v>
      </c>
      <c r="M3637" t="s">
        <v>4328</v>
      </c>
      <c r="N3637" t="s">
        <v>9711</v>
      </c>
      <c r="O3637" t="s">
        <v>3343</v>
      </c>
      <c r="P3637" t="s">
        <v>3343</v>
      </c>
      <c r="Q3637" t="s">
        <v>3346</v>
      </c>
    </row>
    <row r="3638" spans="1:17" x14ac:dyDescent="0.25">
      <c r="A3638" t="s">
        <v>11753</v>
      </c>
      <c r="B3638" t="s">
        <v>11754</v>
      </c>
      <c r="C3638" t="s">
        <v>11953</v>
      </c>
      <c r="D3638" t="s">
        <v>11954</v>
      </c>
      <c r="E3638">
        <v>1905007</v>
      </c>
      <c r="F3638" t="s">
        <v>11974</v>
      </c>
      <c r="G3638" t="s">
        <v>11975</v>
      </c>
      <c r="H3638" t="s">
        <v>9138</v>
      </c>
      <c r="I3638" t="s">
        <v>11976</v>
      </c>
      <c r="J3638" t="s">
        <v>11974</v>
      </c>
      <c r="K3638" t="s">
        <v>110</v>
      </c>
      <c r="L3638" t="s">
        <v>3343</v>
      </c>
      <c r="M3638" t="s">
        <v>4328</v>
      </c>
      <c r="N3638" t="s">
        <v>9711</v>
      </c>
      <c r="O3638" t="s">
        <v>3343</v>
      </c>
      <c r="P3638" t="s">
        <v>3343</v>
      </c>
      <c r="Q3638" t="s">
        <v>3346</v>
      </c>
    </row>
    <row r="3639" spans="1:17" x14ac:dyDescent="0.25">
      <c r="A3639" t="s">
        <v>11753</v>
      </c>
      <c r="B3639" t="s">
        <v>11754</v>
      </c>
      <c r="C3639" t="s">
        <v>11953</v>
      </c>
      <c r="D3639" t="s">
        <v>11954</v>
      </c>
      <c r="E3639">
        <v>1905008</v>
      </c>
      <c r="F3639" t="s">
        <v>11977</v>
      </c>
      <c r="G3639" t="s">
        <v>11978</v>
      </c>
      <c r="H3639" t="s">
        <v>9138</v>
      </c>
      <c r="I3639" t="s">
        <v>11979</v>
      </c>
      <c r="J3639" t="s">
        <v>11977</v>
      </c>
      <c r="K3639" t="s">
        <v>110</v>
      </c>
      <c r="L3639" t="s">
        <v>3343</v>
      </c>
      <c r="M3639" t="s">
        <v>4328</v>
      </c>
      <c r="N3639" t="s">
        <v>9711</v>
      </c>
      <c r="O3639" t="s">
        <v>3343</v>
      </c>
      <c r="P3639" t="s">
        <v>3343</v>
      </c>
      <c r="Q3639" t="s">
        <v>3346</v>
      </c>
    </row>
    <row r="3640" spans="1:17" x14ac:dyDescent="0.25">
      <c r="A3640" t="s">
        <v>11753</v>
      </c>
      <c r="B3640" t="s">
        <v>11754</v>
      </c>
      <c r="C3640" t="s">
        <v>11953</v>
      </c>
      <c r="D3640" t="s">
        <v>11954</v>
      </c>
      <c r="E3640">
        <v>1905009</v>
      </c>
      <c r="F3640" t="s">
        <v>11980</v>
      </c>
      <c r="G3640" t="s">
        <v>11981</v>
      </c>
      <c r="H3640" t="s">
        <v>9138</v>
      </c>
      <c r="I3640" t="s">
        <v>11982</v>
      </c>
      <c r="J3640" t="s">
        <v>11980</v>
      </c>
      <c r="K3640" t="s">
        <v>110</v>
      </c>
      <c r="L3640" t="s">
        <v>3343</v>
      </c>
      <c r="M3640" t="s">
        <v>4328</v>
      </c>
      <c r="N3640" t="s">
        <v>9711</v>
      </c>
      <c r="O3640" t="s">
        <v>3343</v>
      </c>
      <c r="P3640" t="s">
        <v>3343</v>
      </c>
      <c r="Q3640" t="s">
        <v>3346</v>
      </c>
    </row>
    <row r="3641" spans="1:17" x14ac:dyDescent="0.25">
      <c r="A3641" t="s">
        <v>11753</v>
      </c>
      <c r="B3641" t="s">
        <v>11754</v>
      </c>
      <c r="C3641" t="s">
        <v>11953</v>
      </c>
      <c r="D3641" t="s">
        <v>11954</v>
      </c>
      <c r="E3641">
        <v>1905010</v>
      </c>
      <c r="F3641" t="s">
        <v>11983</v>
      </c>
      <c r="G3641" t="s">
        <v>11984</v>
      </c>
      <c r="H3641" t="s">
        <v>9138</v>
      </c>
      <c r="I3641" t="s">
        <v>11985</v>
      </c>
      <c r="J3641" t="s">
        <v>11983</v>
      </c>
      <c r="K3641" t="s">
        <v>110</v>
      </c>
      <c r="L3641" t="s">
        <v>3343</v>
      </c>
      <c r="M3641" t="s">
        <v>4328</v>
      </c>
      <c r="N3641" t="s">
        <v>9711</v>
      </c>
      <c r="O3641" t="s">
        <v>3343</v>
      </c>
      <c r="P3641" t="s">
        <v>3343</v>
      </c>
      <c r="Q3641" t="s">
        <v>3346</v>
      </c>
    </row>
    <row r="3642" spans="1:17" x14ac:dyDescent="0.25">
      <c r="A3642" t="s">
        <v>11753</v>
      </c>
      <c r="B3642" t="s">
        <v>11754</v>
      </c>
      <c r="C3642" t="s">
        <v>11953</v>
      </c>
      <c r="D3642" t="s">
        <v>11954</v>
      </c>
      <c r="E3642">
        <v>1905011</v>
      </c>
      <c r="F3642" t="s">
        <v>11986</v>
      </c>
      <c r="G3642" t="s">
        <v>11987</v>
      </c>
      <c r="H3642" t="s">
        <v>9138</v>
      </c>
      <c r="I3642" t="s">
        <v>11988</v>
      </c>
      <c r="J3642" t="s">
        <v>11986</v>
      </c>
      <c r="K3642" t="s">
        <v>110</v>
      </c>
      <c r="L3642" t="s">
        <v>3343</v>
      </c>
      <c r="M3642" t="s">
        <v>4328</v>
      </c>
      <c r="N3642" t="s">
        <v>9711</v>
      </c>
      <c r="O3642" t="s">
        <v>3343</v>
      </c>
      <c r="P3642" t="s">
        <v>3343</v>
      </c>
      <c r="Q3642" t="s">
        <v>3346</v>
      </c>
    </row>
    <row r="3643" spans="1:17" x14ac:dyDescent="0.25">
      <c r="A3643" t="s">
        <v>11753</v>
      </c>
      <c r="B3643" t="s">
        <v>11754</v>
      </c>
      <c r="C3643" t="s">
        <v>11953</v>
      </c>
      <c r="D3643" t="s">
        <v>11954</v>
      </c>
      <c r="E3643">
        <v>1905012</v>
      </c>
      <c r="F3643" t="s">
        <v>10128</v>
      </c>
      <c r="G3643" t="s">
        <v>11989</v>
      </c>
      <c r="H3643" t="s">
        <v>10130</v>
      </c>
      <c r="I3643" t="s">
        <v>11990</v>
      </c>
      <c r="J3643" t="s">
        <v>10128</v>
      </c>
      <c r="K3643" t="s">
        <v>110</v>
      </c>
      <c r="L3643" t="s">
        <v>3343</v>
      </c>
      <c r="M3643" t="s">
        <v>4328</v>
      </c>
      <c r="N3643" t="s">
        <v>4329</v>
      </c>
      <c r="O3643" t="s">
        <v>3343</v>
      </c>
      <c r="P3643" t="s">
        <v>3343</v>
      </c>
      <c r="Q3643" t="s">
        <v>3346</v>
      </c>
    </row>
    <row r="3644" spans="1:17" x14ac:dyDescent="0.25">
      <c r="A3644" t="s">
        <v>11753</v>
      </c>
      <c r="B3644" t="s">
        <v>11754</v>
      </c>
      <c r="C3644" t="s">
        <v>11953</v>
      </c>
      <c r="D3644" t="s">
        <v>11954</v>
      </c>
      <c r="E3644">
        <v>1905013</v>
      </c>
      <c r="F3644" t="s">
        <v>11991</v>
      </c>
      <c r="G3644" t="s">
        <v>11992</v>
      </c>
      <c r="H3644" t="s">
        <v>10130</v>
      </c>
      <c r="I3644" t="s">
        <v>11993</v>
      </c>
      <c r="J3644" t="s">
        <v>11991</v>
      </c>
      <c r="K3644" t="s">
        <v>110</v>
      </c>
      <c r="L3644" t="s">
        <v>3343</v>
      </c>
      <c r="M3644" t="s">
        <v>4328</v>
      </c>
      <c r="N3644" t="s">
        <v>4329</v>
      </c>
      <c r="O3644" t="s">
        <v>3343</v>
      </c>
      <c r="P3644" t="s">
        <v>3343</v>
      </c>
      <c r="Q3644" t="s">
        <v>3346</v>
      </c>
    </row>
    <row r="3645" spans="1:17" x14ac:dyDescent="0.25">
      <c r="A3645" t="s">
        <v>11753</v>
      </c>
      <c r="B3645" t="s">
        <v>11754</v>
      </c>
      <c r="C3645" t="s">
        <v>11953</v>
      </c>
      <c r="D3645" t="s">
        <v>11954</v>
      </c>
      <c r="E3645">
        <v>1905014</v>
      </c>
      <c r="F3645" t="s">
        <v>102</v>
      </c>
      <c r="G3645" t="s">
        <v>11757</v>
      </c>
      <c r="H3645" t="s">
        <v>3350</v>
      </c>
      <c r="I3645" t="s">
        <v>11994</v>
      </c>
      <c r="J3645" t="s">
        <v>864</v>
      </c>
      <c r="K3645" t="s">
        <v>110</v>
      </c>
      <c r="L3645" t="s">
        <v>3343</v>
      </c>
      <c r="M3645" t="s">
        <v>4328</v>
      </c>
      <c r="N3645" t="s">
        <v>9711</v>
      </c>
      <c r="O3645" t="s">
        <v>3343</v>
      </c>
      <c r="P3645" t="s">
        <v>3343</v>
      </c>
      <c r="Q3645" t="s">
        <v>3346</v>
      </c>
    </row>
    <row r="3646" spans="1:17" x14ac:dyDescent="0.25">
      <c r="A3646" t="s">
        <v>11753</v>
      </c>
      <c r="B3646" t="s">
        <v>11754</v>
      </c>
      <c r="C3646" t="s">
        <v>11953</v>
      </c>
      <c r="D3646" t="s">
        <v>11954</v>
      </c>
      <c r="E3646">
        <v>1905015</v>
      </c>
      <c r="F3646" t="s">
        <v>51</v>
      </c>
      <c r="G3646" t="s">
        <v>3655</v>
      </c>
      <c r="H3646" t="s">
        <v>3350</v>
      </c>
      <c r="I3646" t="s">
        <v>11995</v>
      </c>
      <c r="J3646" t="s">
        <v>224</v>
      </c>
      <c r="K3646" t="s">
        <v>110</v>
      </c>
      <c r="L3646" t="s">
        <v>3343</v>
      </c>
      <c r="M3646" t="s">
        <v>4328</v>
      </c>
      <c r="N3646" t="s">
        <v>9711</v>
      </c>
      <c r="O3646" t="s">
        <v>3343</v>
      </c>
      <c r="P3646" t="s">
        <v>3343</v>
      </c>
      <c r="Q3646" t="s">
        <v>3346</v>
      </c>
    </row>
    <row r="3647" spans="1:17" x14ac:dyDescent="0.25">
      <c r="A3647" t="s">
        <v>11753</v>
      </c>
      <c r="B3647" t="s">
        <v>11754</v>
      </c>
      <c r="C3647" t="s">
        <v>11953</v>
      </c>
      <c r="D3647" t="s">
        <v>11954</v>
      </c>
      <c r="E3647">
        <v>1905015</v>
      </c>
      <c r="F3647" t="s">
        <v>51</v>
      </c>
      <c r="G3647" t="s">
        <v>3655</v>
      </c>
      <c r="H3647" t="s">
        <v>3350</v>
      </c>
      <c r="I3647" t="s">
        <v>11996</v>
      </c>
      <c r="J3647" t="s">
        <v>11997</v>
      </c>
      <c r="K3647" t="s">
        <v>110</v>
      </c>
      <c r="L3647" t="s">
        <v>3346</v>
      </c>
      <c r="M3647" t="s">
        <v>4328</v>
      </c>
      <c r="N3647" t="s">
        <v>9711</v>
      </c>
      <c r="O3647" t="s">
        <v>3343</v>
      </c>
      <c r="P3647" t="s">
        <v>3343</v>
      </c>
      <c r="Q3647" t="s">
        <v>3346</v>
      </c>
    </row>
    <row r="3648" spans="1:17" x14ac:dyDescent="0.25">
      <c r="A3648" t="s">
        <v>11753</v>
      </c>
      <c r="B3648" t="s">
        <v>11754</v>
      </c>
      <c r="C3648" t="s">
        <v>11953</v>
      </c>
      <c r="D3648" t="s">
        <v>11954</v>
      </c>
      <c r="E3648">
        <v>1905015</v>
      </c>
      <c r="F3648" t="s">
        <v>51</v>
      </c>
      <c r="G3648" t="s">
        <v>3655</v>
      </c>
      <c r="H3648" t="s">
        <v>3350</v>
      </c>
      <c r="I3648" t="s">
        <v>11998</v>
      </c>
      <c r="J3648" t="s">
        <v>11999</v>
      </c>
      <c r="K3648" t="s">
        <v>110</v>
      </c>
      <c r="L3648" t="s">
        <v>3346</v>
      </c>
      <c r="M3648" t="s">
        <v>4328</v>
      </c>
      <c r="N3648" t="s">
        <v>9711</v>
      </c>
      <c r="O3648" t="s">
        <v>3343</v>
      </c>
      <c r="P3648" t="s">
        <v>3343</v>
      </c>
      <c r="Q3648" t="s">
        <v>3346</v>
      </c>
    </row>
    <row r="3649" spans="1:17" x14ac:dyDescent="0.25">
      <c r="A3649" t="s">
        <v>11753</v>
      </c>
      <c r="B3649" t="s">
        <v>11754</v>
      </c>
      <c r="C3649" t="s">
        <v>11953</v>
      </c>
      <c r="D3649" t="s">
        <v>11954</v>
      </c>
      <c r="E3649">
        <v>1905015</v>
      </c>
      <c r="F3649" t="s">
        <v>51</v>
      </c>
      <c r="G3649" t="s">
        <v>3655</v>
      </c>
      <c r="H3649" t="s">
        <v>3350</v>
      </c>
      <c r="I3649" t="s">
        <v>12000</v>
      </c>
      <c r="J3649" t="s">
        <v>12001</v>
      </c>
      <c r="K3649" t="s">
        <v>110</v>
      </c>
      <c r="L3649" t="s">
        <v>3346</v>
      </c>
      <c r="M3649" t="s">
        <v>4328</v>
      </c>
      <c r="N3649" t="s">
        <v>9711</v>
      </c>
      <c r="O3649" t="s">
        <v>3343</v>
      </c>
      <c r="P3649" t="s">
        <v>3343</v>
      </c>
      <c r="Q3649" t="s">
        <v>3346</v>
      </c>
    </row>
    <row r="3650" spans="1:17" x14ac:dyDescent="0.25">
      <c r="A3650" t="s">
        <v>11753</v>
      </c>
      <c r="B3650" t="s">
        <v>11754</v>
      </c>
      <c r="C3650" t="s">
        <v>11953</v>
      </c>
      <c r="D3650" t="s">
        <v>11954</v>
      </c>
      <c r="E3650">
        <v>1905015</v>
      </c>
      <c r="F3650" t="s">
        <v>51</v>
      </c>
      <c r="G3650" t="s">
        <v>3655</v>
      </c>
      <c r="H3650" t="s">
        <v>3350</v>
      </c>
      <c r="I3650" t="s">
        <v>12002</v>
      </c>
      <c r="J3650" t="s">
        <v>12003</v>
      </c>
      <c r="K3650" t="s">
        <v>110</v>
      </c>
      <c r="L3650" t="s">
        <v>3346</v>
      </c>
      <c r="M3650" t="s">
        <v>4328</v>
      </c>
      <c r="N3650" t="s">
        <v>9711</v>
      </c>
      <c r="O3650" t="s">
        <v>3343</v>
      </c>
      <c r="P3650" t="s">
        <v>3343</v>
      </c>
      <c r="Q3650" t="s">
        <v>3346</v>
      </c>
    </row>
    <row r="3651" spans="1:17" x14ac:dyDescent="0.25">
      <c r="A3651" t="s">
        <v>11753</v>
      </c>
      <c r="B3651" t="s">
        <v>11754</v>
      </c>
      <c r="C3651" t="s">
        <v>11953</v>
      </c>
      <c r="D3651" t="s">
        <v>11954</v>
      </c>
      <c r="E3651">
        <v>1905015</v>
      </c>
      <c r="F3651" t="s">
        <v>51</v>
      </c>
      <c r="G3651" t="s">
        <v>3655</v>
      </c>
      <c r="H3651" t="s">
        <v>3350</v>
      </c>
      <c r="I3651" t="s">
        <v>12004</v>
      </c>
      <c r="J3651" t="s">
        <v>216</v>
      </c>
      <c r="K3651" t="s">
        <v>110</v>
      </c>
      <c r="L3651" t="s">
        <v>3346</v>
      </c>
      <c r="M3651" t="s">
        <v>4328</v>
      </c>
      <c r="N3651" t="s">
        <v>9711</v>
      </c>
      <c r="O3651" t="s">
        <v>3343</v>
      </c>
      <c r="P3651" t="s">
        <v>3343</v>
      </c>
      <c r="Q3651" t="s">
        <v>3346</v>
      </c>
    </row>
    <row r="3652" spans="1:17" x14ac:dyDescent="0.25">
      <c r="A3652" t="s">
        <v>11753</v>
      </c>
      <c r="B3652" t="s">
        <v>11754</v>
      </c>
      <c r="C3652" t="s">
        <v>11953</v>
      </c>
      <c r="D3652" t="s">
        <v>11954</v>
      </c>
      <c r="E3652">
        <v>1905015</v>
      </c>
      <c r="F3652" t="s">
        <v>51</v>
      </c>
      <c r="G3652" t="s">
        <v>3655</v>
      </c>
      <c r="H3652" t="s">
        <v>3350</v>
      </c>
      <c r="I3652" t="s">
        <v>1033</v>
      </c>
      <c r="J3652" t="s">
        <v>989</v>
      </c>
      <c r="K3652" t="s">
        <v>110</v>
      </c>
      <c r="L3652" t="s">
        <v>3346</v>
      </c>
      <c r="M3652" t="s">
        <v>4328</v>
      </c>
      <c r="N3652" t="s">
        <v>9711</v>
      </c>
      <c r="O3652" t="s">
        <v>3343</v>
      </c>
      <c r="P3652" t="s">
        <v>3343</v>
      </c>
      <c r="Q3652" t="s">
        <v>3346</v>
      </c>
    </row>
    <row r="3653" spans="1:17" x14ac:dyDescent="0.25">
      <c r="A3653" t="s">
        <v>11753</v>
      </c>
      <c r="B3653" t="s">
        <v>11754</v>
      </c>
      <c r="C3653" t="s">
        <v>11953</v>
      </c>
      <c r="D3653" t="s">
        <v>11954</v>
      </c>
      <c r="E3653">
        <v>1905015</v>
      </c>
      <c r="F3653" t="s">
        <v>51</v>
      </c>
      <c r="G3653" t="s">
        <v>3655</v>
      </c>
      <c r="H3653" t="s">
        <v>3350</v>
      </c>
      <c r="I3653" t="s">
        <v>12005</v>
      </c>
      <c r="J3653" t="s">
        <v>12006</v>
      </c>
      <c r="K3653" t="s">
        <v>110</v>
      </c>
      <c r="L3653" t="s">
        <v>3346</v>
      </c>
      <c r="M3653" t="s">
        <v>4328</v>
      </c>
      <c r="N3653" t="s">
        <v>9711</v>
      </c>
      <c r="O3653" t="s">
        <v>3343</v>
      </c>
      <c r="P3653" t="s">
        <v>3343</v>
      </c>
      <c r="Q3653" t="s">
        <v>3346</v>
      </c>
    </row>
    <row r="3654" spans="1:17" x14ac:dyDescent="0.25">
      <c r="A3654" t="s">
        <v>11753</v>
      </c>
      <c r="B3654" t="s">
        <v>11754</v>
      </c>
      <c r="C3654" t="s">
        <v>11953</v>
      </c>
      <c r="D3654" t="s">
        <v>11954</v>
      </c>
      <c r="E3654">
        <v>1905016</v>
      </c>
      <c r="F3654" t="s">
        <v>2347</v>
      </c>
      <c r="G3654" t="s">
        <v>12007</v>
      </c>
      <c r="H3654" t="s">
        <v>3515</v>
      </c>
      <c r="I3654" t="s">
        <v>12008</v>
      </c>
      <c r="J3654" t="s">
        <v>2348</v>
      </c>
      <c r="K3654" t="s">
        <v>110</v>
      </c>
      <c r="L3654" t="s">
        <v>3343</v>
      </c>
      <c r="M3654" t="s">
        <v>3477</v>
      </c>
      <c r="N3654" t="s">
        <v>3478</v>
      </c>
      <c r="O3654" t="s">
        <v>3343</v>
      </c>
      <c r="P3654" t="s">
        <v>3343</v>
      </c>
      <c r="Q3654" t="s">
        <v>3346</v>
      </c>
    </row>
    <row r="3655" spans="1:17" x14ac:dyDescent="0.25">
      <c r="A3655" t="s">
        <v>11753</v>
      </c>
      <c r="B3655" t="s">
        <v>11754</v>
      </c>
      <c r="C3655" t="s">
        <v>11953</v>
      </c>
      <c r="D3655" t="s">
        <v>11954</v>
      </c>
      <c r="E3655">
        <v>1905017</v>
      </c>
      <c r="F3655" t="s">
        <v>12009</v>
      </c>
      <c r="G3655" t="s">
        <v>12010</v>
      </c>
      <c r="H3655" t="s">
        <v>12011</v>
      </c>
      <c r="I3655" t="s">
        <v>12012</v>
      </c>
      <c r="J3655" t="s">
        <v>12009</v>
      </c>
      <c r="K3655" t="s">
        <v>110</v>
      </c>
      <c r="L3655" t="s">
        <v>3343</v>
      </c>
      <c r="M3655" t="s">
        <v>4328</v>
      </c>
      <c r="N3655" t="s">
        <v>11769</v>
      </c>
      <c r="O3655" t="s">
        <v>3343</v>
      </c>
      <c r="P3655" t="s">
        <v>3343</v>
      </c>
      <c r="Q3655" t="s">
        <v>3346</v>
      </c>
    </row>
    <row r="3656" spans="1:17" x14ac:dyDescent="0.25">
      <c r="A3656" t="s">
        <v>11753</v>
      </c>
      <c r="B3656" t="s">
        <v>11754</v>
      </c>
      <c r="C3656" t="s">
        <v>11953</v>
      </c>
      <c r="D3656" t="s">
        <v>11954</v>
      </c>
      <c r="E3656">
        <v>1905018</v>
      </c>
      <c r="F3656" t="s">
        <v>12013</v>
      </c>
      <c r="G3656" t="s">
        <v>12014</v>
      </c>
      <c r="H3656" t="s">
        <v>12011</v>
      </c>
      <c r="I3656" t="s">
        <v>12015</v>
      </c>
      <c r="J3656" t="s">
        <v>12013</v>
      </c>
      <c r="K3656" t="s">
        <v>110</v>
      </c>
      <c r="L3656" t="s">
        <v>3343</v>
      </c>
      <c r="M3656" t="s">
        <v>4328</v>
      </c>
      <c r="N3656" t="s">
        <v>11769</v>
      </c>
      <c r="O3656" t="s">
        <v>3343</v>
      </c>
      <c r="P3656" t="s">
        <v>3343</v>
      </c>
      <c r="Q3656" t="s">
        <v>3346</v>
      </c>
    </row>
    <row r="3657" spans="1:17" x14ac:dyDescent="0.25">
      <c r="A3657" t="s">
        <v>11753</v>
      </c>
      <c r="B3657" t="s">
        <v>11754</v>
      </c>
      <c r="C3657" t="s">
        <v>11953</v>
      </c>
      <c r="D3657" t="s">
        <v>11954</v>
      </c>
      <c r="E3657">
        <v>1905019</v>
      </c>
      <c r="F3657" t="s">
        <v>12016</v>
      </c>
      <c r="G3657" t="s">
        <v>12017</v>
      </c>
      <c r="H3657" t="s">
        <v>3394</v>
      </c>
      <c r="I3657" t="s">
        <v>12018</v>
      </c>
      <c r="J3657" t="s">
        <v>200</v>
      </c>
      <c r="K3657" t="s">
        <v>110</v>
      </c>
      <c r="L3657" t="s">
        <v>3343</v>
      </c>
      <c r="M3657" t="s">
        <v>4328</v>
      </c>
      <c r="N3657" t="s">
        <v>9655</v>
      </c>
      <c r="O3657" t="s">
        <v>3343</v>
      </c>
      <c r="P3657" t="s">
        <v>3343</v>
      </c>
      <c r="Q3657" t="s">
        <v>3346</v>
      </c>
    </row>
    <row r="3658" spans="1:17" x14ac:dyDescent="0.25">
      <c r="A3658" t="s">
        <v>11753</v>
      </c>
      <c r="B3658" t="s">
        <v>11754</v>
      </c>
      <c r="C3658" t="s">
        <v>11953</v>
      </c>
      <c r="D3658" t="s">
        <v>11954</v>
      </c>
      <c r="E3658">
        <v>1905020</v>
      </c>
      <c r="F3658" t="s">
        <v>12019</v>
      </c>
      <c r="G3658" t="s">
        <v>12020</v>
      </c>
      <c r="H3658" t="s">
        <v>6855</v>
      </c>
      <c r="I3658" t="s">
        <v>12021</v>
      </c>
      <c r="J3658" t="s">
        <v>12022</v>
      </c>
      <c r="K3658" t="s">
        <v>7886</v>
      </c>
      <c r="L3658" t="s">
        <v>3343</v>
      </c>
      <c r="M3658" t="s">
        <v>4328</v>
      </c>
      <c r="N3658" t="s">
        <v>7502</v>
      </c>
      <c r="O3658" t="s">
        <v>3343</v>
      </c>
      <c r="P3658" t="s">
        <v>3343</v>
      </c>
      <c r="Q3658" t="s">
        <v>3346</v>
      </c>
    </row>
    <row r="3659" spans="1:17" x14ac:dyDescent="0.25">
      <c r="A3659" t="s">
        <v>11753</v>
      </c>
      <c r="B3659" t="s">
        <v>11754</v>
      </c>
      <c r="C3659" t="s">
        <v>11953</v>
      </c>
      <c r="D3659" t="s">
        <v>11954</v>
      </c>
      <c r="E3659">
        <v>1905020</v>
      </c>
      <c r="F3659" t="s">
        <v>12019</v>
      </c>
      <c r="G3659" t="s">
        <v>12020</v>
      </c>
      <c r="H3659" t="s">
        <v>6855</v>
      </c>
      <c r="I3659" t="s">
        <v>12023</v>
      </c>
      <c r="J3659" t="s">
        <v>12024</v>
      </c>
      <c r="K3659" t="s">
        <v>110</v>
      </c>
      <c r="L3659" t="s">
        <v>3346</v>
      </c>
      <c r="M3659" t="s">
        <v>4328</v>
      </c>
      <c r="N3659" t="s">
        <v>7502</v>
      </c>
      <c r="O3659" t="s">
        <v>3343</v>
      </c>
      <c r="P3659" t="s">
        <v>3343</v>
      </c>
      <c r="Q3659" t="s">
        <v>3346</v>
      </c>
    </row>
    <row r="3660" spans="1:17" x14ac:dyDescent="0.25">
      <c r="A3660" t="s">
        <v>11753</v>
      </c>
      <c r="B3660" t="s">
        <v>11754</v>
      </c>
      <c r="C3660" t="s">
        <v>11953</v>
      </c>
      <c r="D3660" t="s">
        <v>11954</v>
      </c>
      <c r="E3660">
        <v>1905020</v>
      </c>
      <c r="F3660" t="s">
        <v>12019</v>
      </c>
      <c r="G3660" t="s">
        <v>12020</v>
      </c>
      <c r="H3660" t="s">
        <v>6855</v>
      </c>
      <c r="I3660" t="s">
        <v>12025</v>
      </c>
      <c r="J3660" t="s">
        <v>12026</v>
      </c>
      <c r="K3660" t="s">
        <v>110</v>
      </c>
      <c r="L3660" t="s">
        <v>3346</v>
      </c>
      <c r="M3660" t="s">
        <v>4328</v>
      </c>
      <c r="N3660" t="s">
        <v>7502</v>
      </c>
      <c r="O3660" t="s">
        <v>3343</v>
      </c>
      <c r="P3660" t="s">
        <v>3343</v>
      </c>
      <c r="Q3660" t="s">
        <v>3346</v>
      </c>
    </row>
    <row r="3661" spans="1:17" x14ac:dyDescent="0.25">
      <c r="A3661" t="s">
        <v>11753</v>
      </c>
      <c r="B3661" t="s">
        <v>11754</v>
      </c>
      <c r="C3661" t="s">
        <v>11953</v>
      </c>
      <c r="D3661" t="s">
        <v>11954</v>
      </c>
      <c r="E3661">
        <v>1905020</v>
      </c>
      <c r="F3661" t="s">
        <v>12019</v>
      </c>
      <c r="G3661" t="s">
        <v>12020</v>
      </c>
      <c r="H3661" t="s">
        <v>6855</v>
      </c>
      <c r="I3661" t="s">
        <v>12027</v>
      </c>
      <c r="J3661" t="s">
        <v>12028</v>
      </c>
      <c r="K3661" t="s">
        <v>110</v>
      </c>
      <c r="L3661" t="s">
        <v>3346</v>
      </c>
      <c r="M3661" t="s">
        <v>4328</v>
      </c>
      <c r="N3661" t="s">
        <v>7502</v>
      </c>
      <c r="O3661" t="s">
        <v>3343</v>
      </c>
      <c r="P3661" t="s">
        <v>3343</v>
      </c>
      <c r="Q3661" t="s">
        <v>3346</v>
      </c>
    </row>
    <row r="3662" spans="1:17" x14ac:dyDescent="0.25">
      <c r="A3662" t="s">
        <v>11753</v>
      </c>
      <c r="B3662" t="s">
        <v>11754</v>
      </c>
      <c r="C3662" t="s">
        <v>11953</v>
      </c>
      <c r="D3662" t="s">
        <v>11954</v>
      </c>
      <c r="E3662">
        <v>1905021</v>
      </c>
      <c r="F3662" t="s">
        <v>902</v>
      </c>
      <c r="G3662" t="s">
        <v>12029</v>
      </c>
      <c r="H3662" t="s">
        <v>6855</v>
      </c>
      <c r="I3662" t="s">
        <v>12030</v>
      </c>
      <c r="J3662" t="s">
        <v>914</v>
      </c>
      <c r="K3662" t="s">
        <v>110</v>
      </c>
      <c r="L3662" t="s">
        <v>3343</v>
      </c>
      <c r="M3662" t="s">
        <v>4328</v>
      </c>
      <c r="N3662" t="s">
        <v>12031</v>
      </c>
      <c r="O3662" t="s">
        <v>3343</v>
      </c>
      <c r="P3662" t="s">
        <v>3343</v>
      </c>
      <c r="Q3662" t="s">
        <v>3346</v>
      </c>
    </row>
    <row r="3663" spans="1:17" x14ac:dyDescent="0.25">
      <c r="A3663" t="s">
        <v>11753</v>
      </c>
      <c r="B3663" t="s">
        <v>11754</v>
      </c>
      <c r="C3663" t="s">
        <v>11953</v>
      </c>
      <c r="D3663" t="s">
        <v>11954</v>
      </c>
      <c r="E3663">
        <v>1905021</v>
      </c>
      <c r="F3663" t="s">
        <v>902</v>
      </c>
      <c r="G3663" t="s">
        <v>12029</v>
      </c>
      <c r="H3663" t="s">
        <v>6855</v>
      </c>
      <c r="I3663" t="s">
        <v>12032</v>
      </c>
      <c r="J3663" t="s">
        <v>12033</v>
      </c>
      <c r="K3663" t="s">
        <v>110</v>
      </c>
      <c r="L3663" t="s">
        <v>3346</v>
      </c>
      <c r="M3663" t="s">
        <v>4328</v>
      </c>
      <c r="N3663" t="s">
        <v>12031</v>
      </c>
      <c r="O3663" t="s">
        <v>3343</v>
      </c>
      <c r="P3663" t="s">
        <v>3343</v>
      </c>
      <c r="Q3663" t="s">
        <v>3346</v>
      </c>
    </row>
    <row r="3664" spans="1:17" x14ac:dyDescent="0.25">
      <c r="A3664" t="s">
        <v>11753</v>
      </c>
      <c r="B3664" t="s">
        <v>11754</v>
      </c>
      <c r="C3664" t="s">
        <v>11953</v>
      </c>
      <c r="D3664" t="s">
        <v>11954</v>
      </c>
      <c r="E3664">
        <v>1905021</v>
      </c>
      <c r="F3664" t="s">
        <v>902</v>
      </c>
      <c r="G3664" t="s">
        <v>12029</v>
      </c>
      <c r="H3664" t="s">
        <v>6855</v>
      </c>
      <c r="I3664" t="s">
        <v>12034</v>
      </c>
      <c r="J3664" t="s">
        <v>903</v>
      </c>
      <c r="K3664" t="s">
        <v>110</v>
      </c>
      <c r="L3664" t="s">
        <v>3346</v>
      </c>
      <c r="M3664" t="s">
        <v>4328</v>
      </c>
      <c r="N3664" t="s">
        <v>12031</v>
      </c>
      <c r="O3664" t="s">
        <v>3343</v>
      </c>
      <c r="P3664" t="s">
        <v>3343</v>
      </c>
      <c r="Q3664" t="s">
        <v>3346</v>
      </c>
    </row>
    <row r="3665" spans="1:17" x14ac:dyDescent="0.25">
      <c r="A3665" t="s">
        <v>11753</v>
      </c>
      <c r="B3665" t="s">
        <v>11754</v>
      </c>
      <c r="C3665" t="s">
        <v>11953</v>
      </c>
      <c r="D3665" t="s">
        <v>11954</v>
      </c>
      <c r="E3665">
        <v>1905021</v>
      </c>
      <c r="F3665" t="s">
        <v>902</v>
      </c>
      <c r="G3665" t="s">
        <v>12029</v>
      </c>
      <c r="H3665" t="s">
        <v>6855</v>
      </c>
      <c r="I3665" t="s">
        <v>12035</v>
      </c>
      <c r="J3665" t="s">
        <v>12036</v>
      </c>
      <c r="K3665" t="s">
        <v>110</v>
      </c>
      <c r="L3665" t="s">
        <v>3346</v>
      </c>
      <c r="M3665" t="s">
        <v>4328</v>
      </c>
      <c r="N3665" t="s">
        <v>12031</v>
      </c>
      <c r="O3665" t="s">
        <v>3343</v>
      </c>
      <c r="P3665" t="s">
        <v>3343</v>
      </c>
      <c r="Q3665" t="s">
        <v>3346</v>
      </c>
    </row>
    <row r="3666" spans="1:17" x14ac:dyDescent="0.25">
      <c r="A3666" t="s">
        <v>11753</v>
      </c>
      <c r="B3666" t="s">
        <v>11754</v>
      </c>
      <c r="C3666" t="s">
        <v>11953</v>
      </c>
      <c r="D3666" t="s">
        <v>11954</v>
      </c>
      <c r="E3666">
        <v>1905022</v>
      </c>
      <c r="F3666" t="s">
        <v>1049</v>
      </c>
      <c r="G3666" t="s">
        <v>12037</v>
      </c>
      <c r="H3666" t="s">
        <v>6855</v>
      </c>
      <c r="I3666" t="s">
        <v>12038</v>
      </c>
      <c r="J3666" t="s">
        <v>12039</v>
      </c>
      <c r="K3666" t="s">
        <v>110</v>
      </c>
      <c r="L3666" t="s">
        <v>3343</v>
      </c>
      <c r="M3666" t="s">
        <v>4328</v>
      </c>
      <c r="N3666" t="s">
        <v>9655</v>
      </c>
      <c r="O3666" t="s">
        <v>3343</v>
      </c>
      <c r="P3666" t="s">
        <v>3343</v>
      </c>
      <c r="Q3666" t="s">
        <v>3346</v>
      </c>
    </row>
    <row r="3667" spans="1:17" x14ac:dyDescent="0.25">
      <c r="A3667" t="s">
        <v>11753</v>
      </c>
      <c r="B3667" t="s">
        <v>11754</v>
      </c>
      <c r="C3667" t="s">
        <v>11953</v>
      </c>
      <c r="D3667" t="s">
        <v>11954</v>
      </c>
      <c r="E3667">
        <v>1905022</v>
      </c>
      <c r="F3667" t="s">
        <v>1049</v>
      </c>
      <c r="G3667" t="s">
        <v>12037</v>
      </c>
      <c r="H3667" t="s">
        <v>6855</v>
      </c>
      <c r="I3667" t="s">
        <v>12040</v>
      </c>
      <c r="J3667" t="s">
        <v>12041</v>
      </c>
      <c r="K3667" t="s">
        <v>110</v>
      </c>
      <c r="L3667" t="s">
        <v>3346</v>
      </c>
      <c r="M3667" t="s">
        <v>4328</v>
      </c>
      <c r="N3667" t="s">
        <v>9655</v>
      </c>
      <c r="O3667" t="s">
        <v>3343</v>
      </c>
      <c r="P3667" t="s">
        <v>3343</v>
      </c>
      <c r="Q3667" t="s">
        <v>3346</v>
      </c>
    </row>
    <row r="3668" spans="1:17" x14ac:dyDescent="0.25">
      <c r="A3668" t="s">
        <v>11753</v>
      </c>
      <c r="B3668" t="s">
        <v>11754</v>
      </c>
      <c r="C3668" t="s">
        <v>11953</v>
      </c>
      <c r="D3668" t="s">
        <v>11954</v>
      </c>
      <c r="E3668">
        <v>1905022</v>
      </c>
      <c r="F3668" t="s">
        <v>1049</v>
      </c>
      <c r="G3668" t="s">
        <v>12037</v>
      </c>
      <c r="H3668" t="s">
        <v>6855</v>
      </c>
      <c r="I3668" t="s">
        <v>12042</v>
      </c>
      <c r="J3668" t="s">
        <v>1050</v>
      </c>
      <c r="K3668" t="s">
        <v>110</v>
      </c>
      <c r="L3668" t="s">
        <v>3346</v>
      </c>
      <c r="M3668" t="s">
        <v>4328</v>
      </c>
      <c r="N3668" t="s">
        <v>9655</v>
      </c>
      <c r="O3668" t="s">
        <v>3343</v>
      </c>
      <c r="P3668" t="s">
        <v>3343</v>
      </c>
      <c r="Q3668" t="s">
        <v>3346</v>
      </c>
    </row>
    <row r="3669" spans="1:17" x14ac:dyDescent="0.25">
      <c r="A3669" t="s">
        <v>11753</v>
      </c>
      <c r="B3669" t="s">
        <v>11754</v>
      </c>
      <c r="C3669" t="s">
        <v>11953</v>
      </c>
      <c r="D3669" t="s">
        <v>11954</v>
      </c>
      <c r="E3669">
        <v>1905022</v>
      </c>
      <c r="F3669" t="s">
        <v>1049</v>
      </c>
      <c r="G3669" t="s">
        <v>12037</v>
      </c>
      <c r="H3669" t="s">
        <v>6855</v>
      </c>
      <c r="I3669" t="s">
        <v>12043</v>
      </c>
      <c r="J3669" t="s">
        <v>12044</v>
      </c>
      <c r="K3669" t="s">
        <v>110</v>
      </c>
      <c r="L3669" t="s">
        <v>3346</v>
      </c>
      <c r="M3669" t="s">
        <v>4328</v>
      </c>
      <c r="N3669" t="s">
        <v>9655</v>
      </c>
      <c r="O3669" t="s">
        <v>3343</v>
      </c>
      <c r="P3669" t="s">
        <v>3343</v>
      </c>
      <c r="Q3669" t="s">
        <v>3346</v>
      </c>
    </row>
    <row r="3670" spans="1:17" x14ac:dyDescent="0.25">
      <c r="A3670" t="s">
        <v>11753</v>
      </c>
      <c r="B3670" t="s">
        <v>11754</v>
      </c>
      <c r="C3670" t="s">
        <v>11953</v>
      </c>
      <c r="D3670" t="s">
        <v>11954</v>
      </c>
      <c r="E3670">
        <v>1905023</v>
      </c>
      <c r="F3670" t="s">
        <v>12045</v>
      </c>
      <c r="G3670" t="s">
        <v>12046</v>
      </c>
      <c r="H3670" t="s">
        <v>6855</v>
      </c>
      <c r="I3670" t="s">
        <v>12047</v>
      </c>
      <c r="J3670" t="s">
        <v>12048</v>
      </c>
      <c r="K3670" t="s">
        <v>110</v>
      </c>
      <c r="L3670" t="s">
        <v>3343</v>
      </c>
      <c r="M3670" t="s">
        <v>4328</v>
      </c>
      <c r="N3670" t="s">
        <v>9655</v>
      </c>
      <c r="O3670" t="s">
        <v>3343</v>
      </c>
      <c r="P3670" t="s">
        <v>3343</v>
      </c>
      <c r="Q3670" t="s">
        <v>3346</v>
      </c>
    </row>
    <row r="3671" spans="1:17" x14ac:dyDescent="0.25">
      <c r="A3671" t="s">
        <v>11753</v>
      </c>
      <c r="B3671" t="s">
        <v>11754</v>
      </c>
      <c r="C3671" t="s">
        <v>11953</v>
      </c>
      <c r="D3671" t="s">
        <v>11954</v>
      </c>
      <c r="E3671">
        <v>1905023</v>
      </c>
      <c r="F3671" t="s">
        <v>12045</v>
      </c>
      <c r="G3671" t="s">
        <v>12046</v>
      </c>
      <c r="H3671" t="s">
        <v>6855</v>
      </c>
      <c r="I3671" t="s">
        <v>12049</v>
      </c>
      <c r="J3671" t="s">
        <v>12050</v>
      </c>
      <c r="K3671" t="s">
        <v>110</v>
      </c>
      <c r="L3671" t="s">
        <v>3346</v>
      </c>
      <c r="M3671" t="s">
        <v>4328</v>
      </c>
      <c r="N3671" t="s">
        <v>9655</v>
      </c>
      <c r="O3671" t="s">
        <v>3343</v>
      </c>
      <c r="P3671" t="s">
        <v>3343</v>
      </c>
      <c r="Q3671" t="s">
        <v>3346</v>
      </c>
    </row>
    <row r="3672" spans="1:17" x14ac:dyDescent="0.25">
      <c r="A3672" t="s">
        <v>11753</v>
      </c>
      <c r="B3672" t="s">
        <v>11754</v>
      </c>
      <c r="C3672" t="s">
        <v>11953</v>
      </c>
      <c r="D3672" t="s">
        <v>11954</v>
      </c>
      <c r="E3672">
        <v>1905023</v>
      </c>
      <c r="F3672" t="s">
        <v>12045</v>
      </c>
      <c r="G3672" t="s">
        <v>12046</v>
      </c>
      <c r="H3672" t="s">
        <v>6855</v>
      </c>
      <c r="I3672" t="s">
        <v>12051</v>
      </c>
      <c r="J3672" t="s">
        <v>12052</v>
      </c>
      <c r="K3672" t="s">
        <v>110</v>
      </c>
      <c r="L3672" t="s">
        <v>3346</v>
      </c>
      <c r="M3672" t="s">
        <v>4328</v>
      </c>
      <c r="N3672" t="s">
        <v>9655</v>
      </c>
      <c r="O3672" t="s">
        <v>3343</v>
      </c>
      <c r="P3672" t="s">
        <v>3343</v>
      </c>
      <c r="Q3672" t="s">
        <v>3346</v>
      </c>
    </row>
    <row r="3673" spans="1:17" x14ac:dyDescent="0.25">
      <c r="A3673" t="s">
        <v>11753</v>
      </c>
      <c r="B3673" t="s">
        <v>11754</v>
      </c>
      <c r="C3673" t="s">
        <v>11953</v>
      </c>
      <c r="D3673" t="s">
        <v>11954</v>
      </c>
      <c r="E3673">
        <v>1905024</v>
      </c>
      <c r="F3673" t="s">
        <v>12053</v>
      </c>
      <c r="G3673" t="s">
        <v>12054</v>
      </c>
      <c r="H3673" t="s">
        <v>6855</v>
      </c>
      <c r="I3673" t="s">
        <v>12055</v>
      </c>
      <c r="J3673" t="s">
        <v>12056</v>
      </c>
      <c r="K3673" t="s">
        <v>110</v>
      </c>
      <c r="L3673" t="s">
        <v>3343</v>
      </c>
      <c r="M3673" t="s">
        <v>4328</v>
      </c>
      <c r="N3673" t="s">
        <v>11952</v>
      </c>
      <c r="O3673" t="s">
        <v>3343</v>
      </c>
      <c r="P3673" t="s">
        <v>3343</v>
      </c>
      <c r="Q3673" t="s">
        <v>3346</v>
      </c>
    </row>
    <row r="3674" spans="1:17" x14ac:dyDescent="0.25">
      <c r="A3674" t="s">
        <v>11753</v>
      </c>
      <c r="B3674" t="s">
        <v>11754</v>
      </c>
      <c r="C3674" t="s">
        <v>11953</v>
      </c>
      <c r="D3674" t="s">
        <v>11954</v>
      </c>
      <c r="E3674">
        <v>1905024</v>
      </c>
      <c r="F3674" t="s">
        <v>12053</v>
      </c>
      <c r="G3674" t="s">
        <v>12054</v>
      </c>
      <c r="H3674" t="s">
        <v>6855</v>
      </c>
      <c r="I3674" t="s">
        <v>12057</v>
      </c>
      <c r="J3674" t="s">
        <v>12058</v>
      </c>
      <c r="K3674" t="s">
        <v>110</v>
      </c>
      <c r="L3674" t="s">
        <v>3346</v>
      </c>
      <c r="M3674" t="s">
        <v>4328</v>
      </c>
      <c r="N3674" t="s">
        <v>11952</v>
      </c>
      <c r="O3674" t="s">
        <v>3343</v>
      </c>
      <c r="P3674" t="s">
        <v>3343</v>
      </c>
      <c r="Q3674" t="s">
        <v>3346</v>
      </c>
    </row>
    <row r="3675" spans="1:17" x14ac:dyDescent="0.25">
      <c r="A3675" t="s">
        <v>11753</v>
      </c>
      <c r="B3675" t="s">
        <v>11754</v>
      </c>
      <c r="C3675" t="s">
        <v>11953</v>
      </c>
      <c r="D3675" t="s">
        <v>11954</v>
      </c>
      <c r="E3675">
        <v>1905024</v>
      </c>
      <c r="F3675" t="s">
        <v>12053</v>
      </c>
      <c r="G3675" t="s">
        <v>12054</v>
      </c>
      <c r="H3675" t="s">
        <v>6855</v>
      </c>
      <c r="I3675" t="s">
        <v>12059</v>
      </c>
      <c r="J3675" t="s">
        <v>12060</v>
      </c>
      <c r="K3675" t="s">
        <v>110</v>
      </c>
      <c r="L3675" t="s">
        <v>3346</v>
      </c>
      <c r="M3675" t="s">
        <v>4328</v>
      </c>
      <c r="N3675" t="s">
        <v>11952</v>
      </c>
      <c r="O3675" t="s">
        <v>3343</v>
      </c>
      <c r="P3675" t="s">
        <v>3343</v>
      </c>
      <c r="Q3675" t="s">
        <v>3346</v>
      </c>
    </row>
    <row r="3676" spans="1:17" x14ac:dyDescent="0.25">
      <c r="A3676" t="s">
        <v>11753</v>
      </c>
      <c r="B3676" t="s">
        <v>11754</v>
      </c>
      <c r="C3676" t="s">
        <v>11953</v>
      </c>
      <c r="D3676" t="s">
        <v>11954</v>
      </c>
      <c r="E3676">
        <v>1905025</v>
      </c>
      <c r="F3676" t="s">
        <v>12061</v>
      </c>
      <c r="G3676" t="s">
        <v>12062</v>
      </c>
      <c r="H3676" t="s">
        <v>6855</v>
      </c>
      <c r="I3676" t="s">
        <v>12063</v>
      </c>
      <c r="J3676" t="s">
        <v>12064</v>
      </c>
      <c r="K3676" t="s">
        <v>110</v>
      </c>
      <c r="L3676" t="s">
        <v>3343</v>
      </c>
      <c r="M3676" t="s">
        <v>4213</v>
      </c>
      <c r="N3676" t="s">
        <v>6433</v>
      </c>
      <c r="O3676" t="s">
        <v>3343</v>
      </c>
      <c r="P3676" t="s">
        <v>3343</v>
      </c>
      <c r="Q3676" t="s">
        <v>3346</v>
      </c>
    </row>
    <row r="3677" spans="1:17" x14ac:dyDescent="0.25">
      <c r="A3677" t="s">
        <v>11753</v>
      </c>
      <c r="B3677" t="s">
        <v>11754</v>
      </c>
      <c r="C3677" t="s">
        <v>11953</v>
      </c>
      <c r="D3677" t="s">
        <v>11954</v>
      </c>
      <c r="E3677">
        <v>1905025</v>
      </c>
      <c r="F3677" t="s">
        <v>12061</v>
      </c>
      <c r="G3677" t="s">
        <v>12062</v>
      </c>
      <c r="H3677" t="s">
        <v>6855</v>
      </c>
      <c r="I3677" t="s">
        <v>12065</v>
      </c>
      <c r="J3677" t="s">
        <v>12066</v>
      </c>
      <c r="K3677" t="s">
        <v>110</v>
      </c>
      <c r="L3677" t="s">
        <v>3346</v>
      </c>
      <c r="M3677" t="s">
        <v>4213</v>
      </c>
      <c r="N3677" t="s">
        <v>6433</v>
      </c>
      <c r="O3677" t="s">
        <v>3343</v>
      </c>
      <c r="P3677" t="s">
        <v>3343</v>
      </c>
      <c r="Q3677" t="s">
        <v>3346</v>
      </c>
    </row>
    <row r="3678" spans="1:17" x14ac:dyDescent="0.25">
      <c r="A3678" t="s">
        <v>11753</v>
      </c>
      <c r="B3678" t="s">
        <v>11754</v>
      </c>
      <c r="C3678" t="s">
        <v>11953</v>
      </c>
      <c r="D3678" t="s">
        <v>11954</v>
      </c>
      <c r="E3678">
        <v>1905025</v>
      </c>
      <c r="F3678" t="s">
        <v>12061</v>
      </c>
      <c r="G3678" t="s">
        <v>12062</v>
      </c>
      <c r="H3678" t="s">
        <v>6855</v>
      </c>
      <c r="I3678" t="s">
        <v>12067</v>
      </c>
      <c r="J3678" t="s">
        <v>12068</v>
      </c>
      <c r="K3678" t="s">
        <v>110</v>
      </c>
      <c r="L3678" t="s">
        <v>3346</v>
      </c>
      <c r="M3678" t="s">
        <v>4213</v>
      </c>
      <c r="N3678" t="s">
        <v>6433</v>
      </c>
      <c r="O3678" t="s">
        <v>3343</v>
      </c>
      <c r="P3678" t="s">
        <v>3343</v>
      </c>
      <c r="Q3678" t="s">
        <v>3346</v>
      </c>
    </row>
    <row r="3679" spans="1:17" x14ac:dyDescent="0.25">
      <c r="A3679" t="s">
        <v>11753</v>
      </c>
      <c r="B3679" t="s">
        <v>11754</v>
      </c>
      <c r="C3679" t="s">
        <v>11953</v>
      </c>
      <c r="D3679" t="s">
        <v>11954</v>
      </c>
      <c r="E3679">
        <v>1905025</v>
      </c>
      <c r="F3679" t="s">
        <v>12061</v>
      </c>
      <c r="G3679" t="s">
        <v>12062</v>
      </c>
      <c r="H3679" t="s">
        <v>6855</v>
      </c>
      <c r="I3679" t="s">
        <v>12069</v>
      </c>
      <c r="J3679" t="s">
        <v>12070</v>
      </c>
      <c r="K3679" t="s">
        <v>110</v>
      </c>
      <c r="L3679" t="s">
        <v>3346</v>
      </c>
      <c r="M3679" t="s">
        <v>4213</v>
      </c>
      <c r="N3679" t="s">
        <v>6433</v>
      </c>
      <c r="O3679" t="s">
        <v>3343</v>
      </c>
      <c r="P3679" t="s">
        <v>3343</v>
      </c>
      <c r="Q3679" t="s">
        <v>3346</v>
      </c>
    </row>
    <row r="3680" spans="1:17" x14ac:dyDescent="0.25">
      <c r="A3680" t="s">
        <v>11753</v>
      </c>
      <c r="B3680" t="s">
        <v>11754</v>
      </c>
      <c r="C3680" t="s">
        <v>11953</v>
      </c>
      <c r="D3680" t="s">
        <v>11954</v>
      </c>
      <c r="E3680">
        <v>1905026</v>
      </c>
      <c r="F3680" t="s">
        <v>959</v>
      </c>
      <c r="G3680" t="s">
        <v>12071</v>
      </c>
      <c r="H3680" t="s">
        <v>6855</v>
      </c>
      <c r="I3680" t="s">
        <v>12072</v>
      </c>
      <c r="J3680" t="s">
        <v>12073</v>
      </c>
      <c r="K3680" t="s">
        <v>110</v>
      </c>
      <c r="L3680" t="s">
        <v>3343</v>
      </c>
      <c r="M3680" t="s">
        <v>4328</v>
      </c>
      <c r="N3680" t="s">
        <v>11952</v>
      </c>
      <c r="O3680" t="s">
        <v>3343</v>
      </c>
      <c r="P3680" t="s">
        <v>3343</v>
      </c>
      <c r="Q3680" t="s">
        <v>3346</v>
      </c>
    </row>
    <row r="3681" spans="1:17" x14ac:dyDescent="0.25">
      <c r="A3681" t="s">
        <v>11753</v>
      </c>
      <c r="B3681" t="s">
        <v>11754</v>
      </c>
      <c r="C3681" t="s">
        <v>11953</v>
      </c>
      <c r="D3681" t="s">
        <v>11954</v>
      </c>
      <c r="E3681">
        <v>1905026</v>
      </c>
      <c r="F3681" t="s">
        <v>959</v>
      </c>
      <c r="G3681" t="s">
        <v>12071</v>
      </c>
      <c r="H3681" t="s">
        <v>6855</v>
      </c>
      <c r="I3681" t="s">
        <v>12074</v>
      </c>
      <c r="J3681" t="s">
        <v>12075</v>
      </c>
      <c r="K3681" t="s">
        <v>110</v>
      </c>
      <c r="L3681" t="s">
        <v>3346</v>
      </c>
      <c r="M3681" t="s">
        <v>4328</v>
      </c>
      <c r="N3681" t="s">
        <v>11952</v>
      </c>
      <c r="O3681" t="s">
        <v>3343</v>
      </c>
      <c r="P3681" t="s">
        <v>3343</v>
      </c>
      <c r="Q3681" t="s">
        <v>3346</v>
      </c>
    </row>
    <row r="3682" spans="1:17" x14ac:dyDescent="0.25">
      <c r="A3682" t="s">
        <v>11753</v>
      </c>
      <c r="B3682" t="s">
        <v>11754</v>
      </c>
      <c r="C3682" t="s">
        <v>11953</v>
      </c>
      <c r="D3682" t="s">
        <v>11954</v>
      </c>
      <c r="E3682">
        <v>1905026</v>
      </c>
      <c r="F3682" t="s">
        <v>959</v>
      </c>
      <c r="G3682" t="s">
        <v>12071</v>
      </c>
      <c r="H3682" t="s">
        <v>6855</v>
      </c>
      <c r="I3682" t="s">
        <v>12076</v>
      </c>
      <c r="J3682" t="s">
        <v>960</v>
      </c>
      <c r="K3682" t="s">
        <v>110</v>
      </c>
      <c r="L3682" t="s">
        <v>3346</v>
      </c>
      <c r="M3682" t="s">
        <v>4328</v>
      </c>
      <c r="N3682" t="s">
        <v>11952</v>
      </c>
      <c r="O3682" t="s">
        <v>3343</v>
      </c>
      <c r="P3682" t="s">
        <v>3343</v>
      </c>
      <c r="Q3682" t="s">
        <v>3346</v>
      </c>
    </row>
    <row r="3683" spans="1:17" x14ac:dyDescent="0.25">
      <c r="A3683" t="s">
        <v>11753</v>
      </c>
      <c r="B3683" t="s">
        <v>11754</v>
      </c>
      <c r="C3683" t="s">
        <v>11953</v>
      </c>
      <c r="D3683" t="s">
        <v>11954</v>
      </c>
      <c r="E3683">
        <v>1905027</v>
      </c>
      <c r="F3683" t="s">
        <v>12077</v>
      </c>
      <c r="G3683" t="s">
        <v>12078</v>
      </c>
      <c r="H3683" t="s">
        <v>6855</v>
      </c>
      <c r="I3683" t="s">
        <v>12079</v>
      </c>
      <c r="J3683" t="s">
        <v>12080</v>
      </c>
      <c r="K3683" t="s">
        <v>110</v>
      </c>
      <c r="L3683" t="s">
        <v>3343</v>
      </c>
      <c r="M3683" t="s">
        <v>4328</v>
      </c>
      <c r="N3683" t="s">
        <v>4329</v>
      </c>
      <c r="O3683" t="s">
        <v>3343</v>
      </c>
      <c r="P3683" t="s">
        <v>3343</v>
      </c>
      <c r="Q3683" t="s">
        <v>3346</v>
      </c>
    </row>
    <row r="3684" spans="1:17" x14ac:dyDescent="0.25">
      <c r="A3684" t="s">
        <v>11753</v>
      </c>
      <c r="B3684" t="s">
        <v>11754</v>
      </c>
      <c r="C3684" t="s">
        <v>11953</v>
      </c>
      <c r="D3684" t="s">
        <v>11954</v>
      </c>
      <c r="E3684">
        <v>1905027</v>
      </c>
      <c r="F3684" t="s">
        <v>12077</v>
      </c>
      <c r="G3684" t="s">
        <v>12078</v>
      </c>
      <c r="H3684" t="s">
        <v>6855</v>
      </c>
      <c r="I3684" t="s">
        <v>12081</v>
      </c>
      <c r="J3684" t="s">
        <v>12082</v>
      </c>
      <c r="K3684" t="s">
        <v>110</v>
      </c>
      <c r="L3684" t="s">
        <v>3346</v>
      </c>
      <c r="M3684" t="s">
        <v>4328</v>
      </c>
      <c r="N3684" t="s">
        <v>4329</v>
      </c>
      <c r="O3684" t="s">
        <v>3343</v>
      </c>
      <c r="P3684" t="s">
        <v>3343</v>
      </c>
      <c r="Q3684" t="s">
        <v>3346</v>
      </c>
    </row>
    <row r="3685" spans="1:17" x14ac:dyDescent="0.25">
      <c r="A3685" t="s">
        <v>11753</v>
      </c>
      <c r="B3685" t="s">
        <v>11754</v>
      </c>
      <c r="C3685" t="s">
        <v>11953</v>
      </c>
      <c r="D3685" t="s">
        <v>11954</v>
      </c>
      <c r="E3685">
        <v>1905027</v>
      </c>
      <c r="F3685" t="s">
        <v>12077</v>
      </c>
      <c r="G3685" t="s">
        <v>12078</v>
      </c>
      <c r="H3685" t="s">
        <v>6855</v>
      </c>
      <c r="I3685" t="s">
        <v>12083</v>
      </c>
      <c r="J3685" t="s">
        <v>12084</v>
      </c>
      <c r="K3685" t="s">
        <v>110</v>
      </c>
      <c r="L3685" t="s">
        <v>3346</v>
      </c>
      <c r="M3685" t="s">
        <v>4328</v>
      </c>
      <c r="N3685" t="s">
        <v>4329</v>
      </c>
      <c r="O3685" t="s">
        <v>3343</v>
      </c>
      <c r="P3685" t="s">
        <v>3343</v>
      </c>
      <c r="Q3685" t="s">
        <v>3346</v>
      </c>
    </row>
    <row r="3686" spans="1:17" x14ac:dyDescent="0.25">
      <c r="A3686" t="s">
        <v>11753</v>
      </c>
      <c r="B3686" t="s">
        <v>11754</v>
      </c>
      <c r="C3686" t="s">
        <v>11953</v>
      </c>
      <c r="D3686" t="s">
        <v>11954</v>
      </c>
      <c r="E3686">
        <v>1905028</v>
      </c>
      <c r="F3686" t="s">
        <v>1196</v>
      </c>
      <c r="G3686" t="s">
        <v>12085</v>
      </c>
      <c r="H3686" t="s">
        <v>6855</v>
      </c>
      <c r="I3686" t="s">
        <v>12086</v>
      </c>
      <c r="J3686" t="s">
        <v>12087</v>
      </c>
      <c r="K3686" t="s">
        <v>110</v>
      </c>
      <c r="L3686" t="s">
        <v>3343</v>
      </c>
      <c r="M3686" t="s">
        <v>4328</v>
      </c>
      <c r="N3686" t="s">
        <v>9711</v>
      </c>
      <c r="O3686" t="s">
        <v>3343</v>
      </c>
      <c r="P3686" t="s">
        <v>3343</v>
      </c>
      <c r="Q3686" t="s">
        <v>3346</v>
      </c>
    </row>
    <row r="3687" spans="1:17" x14ac:dyDescent="0.25">
      <c r="A3687" t="s">
        <v>11753</v>
      </c>
      <c r="B3687" t="s">
        <v>11754</v>
      </c>
      <c r="C3687" t="s">
        <v>11953</v>
      </c>
      <c r="D3687" t="s">
        <v>11954</v>
      </c>
      <c r="E3687">
        <v>1905028</v>
      </c>
      <c r="F3687" t="s">
        <v>1196</v>
      </c>
      <c r="G3687" t="s">
        <v>12085</v>
      </c>
      <c r="H3687" t="s">
        <v>6855</v>
      </c>
      <c r="I3687" t="s">
        <v>12088</v>
      </c>
      <c r="J3687" t="s">
        <v>12089</v>
      </c>
      <c r="K3687" t="s">
        <v>110</v>
      </c>
      <c r="L3687" t="s">
        <v>3346</v>
      </c>
      <c r="M3687" t="s">
        <v>4328</v>
      </c>
      <c r="N3687" t="s">
        <v>9711</v>
      </c>
      <c r="O3687" t="s">
        <v>3343</v>
      </c>
      <c r="P3687" t="s">
        <v>3343</v>
      </c>
      <c r="Q3687" t="s">
        <v>3346</v>
      </c>
    </row>
    <row r="3688" spans="1:17" x14ac:dyDescent="0.25">
      <c r="A3688" t="s">
        <v>11753</v>
      </c>
      <c r="B3688" t="s">
        <v>11754</v>
      </c>
      <c r="C3688" t="s">
        <v>11953</v>
      </c>
      <c r="D3688" t="s">
        <v>11954</v>
      </c>
      <c r="E3688">
        <v>1905028</v>
      </c>
      <c r="F3688" t="s">
        <v>1196</v>
      </c>
      <c r="G3688" t="s">
        <v>12085</v>
      </c>
      <c r="H3688" t="s">
        <v>6855</v>
      </c>
      <c r="I3688" t="s">
        <v>12090</v>
      </c>
      <c r="J3688" t="s">
        <v>1197</v>
      </c>
      <c r="K3688" t="s">
        <v>110</v>
      </c>
      <c r="L3688" t="s">
        <v>3346</v>
      </c>
      <c r="M3688" t="s">
        <v>4328</v>
      </c>
      <c r="N3688" t="s">
        <v>9711</v>
      </c>
      <c r="O3688" t="s">
        <v>3343</v>
      </c>
      <c r="P3688" t="s">
        <v>3343</v>
      </c>
      <c r="Q3688" t="s">
        <v>3346</v>
      </c>
    </row>
    <row r="3689" spans="1:17" x14ac:dyDescent="0.25">
      <c r="A3689" t="s">
        <v>11753</v>
      </c>
      <c r="B3689" t="s">
        <v>11754</v>
      </c>
      <c r="C3689" t="s">
        <v>11953</v>
      </c>
      <c r="D3689" t="s">
        <v>11954</v>
      </c>
      <c r="E3689">
        <v>1905029</v>
      </c>
      <c r="F3689" t="s">
        <v>889</v>
      </c>
      <c r="G3689" t="s">
        <v>12091</v>
      </c>
      <c r="H3689" t="s">
        <v>3556</v>
      </c>
      <c r="I3689" t="s">
        <v>890</v>
      </c>
      <c r="J3689" t="s">
        <v>891</v>
      </c>
      <c r="K3689" t="s">
        <v>110</v>
      </c>
      <c r="L3689" t="s">
        <v>3343</v>
      </c>
      <c r="M3689" t="s">
        <v>4328</v>
      </c>
      <c r="N3689" t="s">
        <v>4329</v>
      </c>
      <c r="O3689" t="s">
        <v>3343</v>
      </c>
      <c r="P3689" t="s">
        <v>3343</v>
      </c>
      <c r="Q3689" t="s">
        <v>3346</v>
      </c>
    </row>
    <row r="3690" spans="1:17" x14ac:dyDescent="0.25">
      <c r="A3690" t="s">
        <v>11753</v>
      </c>
      <c r="B3690" t="s">
        <v>11754</v>
      </c>
      <c r="C3690" t="s">
        <v>11953</v>
      </c>
      <c r="D3690" t="s">
        <v>11954</v>
      </c>
      <c r="E3690">
        <v>1905029</v>
      </c>
      <c r="F3690" t="s">
        <v>889</v>
      </c>
      <c r="G3690" t="s">
        <v>12091</v>
      </c>
      <c r="H3690" t="s">
        <v>3556</v>
      </c>
      <c r="I3690" t="s">
        <v>12092</v>
      </c>
      <c r="J3690" t="s">
        <v>12093</v>
      </c>
      <c r="K3690" t="s">
        <v>110</v>
      </c>
      <c r="L3690" t="s">
        <v>3346</v>
      </c>
      <c r="M3690" t="s">
        <v>4328</v>
      </c>
      <c r="N3690" t="s">
        <v>4329</v>
      </c>
      <c r="O3690" t="s">
        <v>3343</v>
      </c>
      <c r="P3690" t="s">
        <v>3343</v>
      </c>
      <c r="Q3690" t="s">
        <v>3346</v>
      </c>
    </row>
    <row r="3691" spans="1:17" x14ac:dyDescent="0.25">
      <c r="A3691" t="s">
        <v>11753</v>
      </c>
      <c r="B3691" t="s">
        <v>11754</v>
      </c>
      <c r="C3691" t="s">
        <v>11953</v>
      </c>
      <c r="D3691" t="s">
        <v>11954</v>
      </c>
      <c r="E3691">
        <v>1905029</v>
      </c>
      <c r="F3691" t="s">
        <v>889</v>
      </c>
      <c r="G3691" t="s">
        <v>12091</v>
      </c>
      <c r="H3691" t="s">
        <v>3556</v>
      </c>
      <c r="I3691" t="s">
        <v>12094</v>
      </c>
      <c r="J3691" t="s">
        <v>12095</v>
      </c>
      <c r="K3691" t="s">
        <v>110</v>
      </c>
      <c r="L3691" t="s">
        <v>3346</v>
      </c>
      <c r="M3691" t="s">
        <v>4328</v>
      </c>
      <c r="N3691" t="s">
        <v>4329</v>
      </c>
      <c r="O3691" t="s">
        <v>3343</v>
      </c>
      <c r="P3691" t="s">
        <v>3343</v>
      </c>
      <c r="Q3691" t="s">
        <v>3346</v>
      </c>
    </row>
    <row r="3692" spans="1:17" x14ac:dyDescent="0.25">
      <c r="A3692" t="s">
        <v>11753</v>
      </c>
      <c r="B3692" t="s">
        <v>11754</v>
      </c>
      <c r="C3692" t="s">
        <v>11953</v>
      </c>
      <c r="D3692" t="s">
        <v>11954</v>
      </c>
      <c r="E3692">
        <v>1905030</v>
      </c>
      <c r="F3692" t="s">
        <v>12096</v>
      </c>
      <c r="G3692" t="s">
        <v>12097</v>
      </c>
      <c r="H3692" t="s">
        <v>3394</v>
      </c>
      <c r="I3692" t="s">
        <v>12098</v>
      </c>
      <c r="J3692" t="s">
        <v>12093</v>
      </c>
      <c r="K3692" t="s">
        <v>110</v>
      </c>
      <c r="L3692" t="s">
        <v>3343</v>
      </c>
      <c r="M3692" t="s">
        <v>4328</v>
      </c>
      <c r="N3692" t="s">
        <v>9711</v>
      </c>
      <c r="O3692" t="s">
        <v>3343</v>
      </c>
      <c r="P3692" t="s">
        <v>3343</v>
      </c>
      <c r="Q3692" t="s">
        <v>3346</v>
      </c>
    </row>
    <row r="3693" spans="1:17" x14ac:dyDescent="0.25">
      <c r="A3693" t="s">
        <v>11753</v>
      </c>
      <c r="B3693" t="s">
        <v>11754</v>
      </c>
      <c r="C3693" t="s">
        <v>11953</v>
      </c>
      <c r="D3693" t="s">
        <v>11954</v>
      </c>
      <c r="E3693">
        <v>1905031</v>
      </c>
      <c r="F3693" t="s">
        <v>12099</v>
      </c>
      <c r="G3693" t="s">
        <v>12100</v>
      </c>
      <c r="H3693" t="s">
        <v>6855</v>
      </c>
      <c r="I3693" t="s">
        <v>12101</v>
      </c>
      <c r="J3693" t="s">
        <v>12102</v>
      </c>
      <c r="K3693" t="s">
        <v>110</v>
      </c>
      <c r="L3693" t="s">
        <v>3343</v>
      </c>
      <c r="M3693" t="s">
        <v>4328</v>
      </c>
      <c r="N3693" t="s">
        <v>9655</v>
      </c>
      <c r="O3693" t="s">
        <v>3343</v>
      </c>
      <c r="P3693" t="s">
        <v>3343</v>
      </c>
      <c r="Q3693" t="s">
        <v>3346</v>
      </c>
    </row>
    <row r="3694" spans="1:17" x14ac:dyDescent="0.25">
      <c r="A3694" t="s">
        <v>11753</v>
      </c>
      <c r="B3694" t="s">
        <v>11754</v>
      </c>
      <c r="C3694" t="s">
        <v>11953</v>
      </c>
      <c r="D3694" t="s">
        <v>11954</v>
      </c>
      <c r="E3694">
        <v>1905031</v>
      </c>
      <c r="F3694" t="s">
        <v>12099</v>
      </c>
      <c r="G3694" t="s">
        <v>12100</v>
      </c>
      <c r="H3694" t="s">
        <v>6855</v>
      </c>
      <c r="I3694" t="s">
        <v>12103</v>
      </c>
      <c r="J3694" t="s">
        <v>12104</v>
      </c>
      <c r="K3694" t="s">
        <v>110</v>
      </c>
      <c r="L3694" t="s">
        <v>3346</v>
      </c>
      <c r="M3694" t="s">
        <v>4328</v>
      </c>
      <c r="N3694" t="s">
        <v>9655</v>
      </c>
      <c r="O3694" t="s">
        <v>3343</v>
      </c>
      <c r="P3694" t="s">
        <v>3343</v>
      </c>
      <c r="Q3694" t="s">
        <v>3346</v>
      </c>
    </row>
    <row r="3695" spans="1:17" x14ac:dyDescent="0.25">
      <c r="A3695" t="s">
        <v>11753</v>
      </c>
      <c r="B3695" t="s">
        <v>11754</v>
      </c>
      <c r="C3695" t="s">
        <v>11953</v>
      </c>
      <c r="D3695" t="s">
        <v>11954</v>
      </c>
      <c r="E3695">
        <v>1905031</v>
      </c>
      <c r="F3695" t="s">
        <v>12099</v>
      </c>
      <c r="G3695" t="s">
        <v>12100</v>
      </c>
      <c r="H3695" t="s">
        <v>6855</v>
      </c>
      <c r="I3695" t="s">
        <v>12105</v>
      </c>
      <c r="J3695" t="s">
        <v>12106</v>
      </c>
      <c r="K3695" t="s">
        <v>110</v>
      </c>
      <c r="L3695" t="s">
        <v>3346</v>
      </c>
      <c r="M3695" t="s">
        <v>4328</v>
      </c>
      <c r="N3695" t="s">
        <v>9655</v>
      </c>
      <c r="O3695" t="s">
        <v>3343</v>
      </c>
      <c r="P3695" t="s">
        <v>3343</v>
      </c>
      <c r="Q3695" t="s">
        <v>3346</v>
      </c>
    </row>
    <row r="3696" spans="1:17" x14ac:dyDescent="0.25">
      <c r="A3696" t="s">
        <v>11753</v>
      </c>
      <c r="B3696" t="s">
        <v>11754</v>
      </c>
      <c r="C3696" t="s">
        <v>11953</v>
      </c>
      <c r="D3696" t="s">
        <v>11954</v>
      </c>
      <c r="E3696">
        <v>1905031</v>
      </c>
      <c r="F3696" t="s">
        <v>12099</v>
      </c>
      <c r="G3696" t="s">
        <v>12100</v>
      </c>
      <c r="H3696" t="s">
        <v>6855</v>
      </c>
      <c r="I3696" t="s">
        <v>12107</v>
      </c>
      <c r="J3696" t="s">
        <v>12108</v>
      </c>
      <c r="K3696" t="s">
        <v>110</v>
      </c>
      <c r="L3696" t="s">
        <v>3346</v>
      </c>
      <c r="M3696" t="s">
        <v>4328</v>
      </c>
      <c r="N3696" t="s">
        <v>9655</v>
      </c>
      <c r="O3696" t="s">
        <v>3343</v>
      </c>
      <c r="P3696" t="s">
        <v>3343</v>
      </c>
      <c r="Q3696" t="s">
        <v>3346</v>
      </c>
    </row>
    <row r="3697" spans="1:17" x14ac:dyDescent="0.25">
      <c r="A3697" t="s">
        <v>11753</v>
      </c>
      <c r="B3697" t="s">
        <v>11754</v>
      </c>
      <c r="C3697" t="s">
        <v>11953</v>
      </c>
      <c r="D3697" t="s">
        <v>11954</v>
      </c>
      <c r="E3697">
        <v>1905031</v>
      </c>
      <c r="F3697" t="s">
        <v>12099</v>
      </c>
      <c r="G3697" t="s">
        <v>12100</v>
      </c>
      <c r="H3697" t="s">
        <v>6855</v>
      </c>
      <c r="I3697" t="s">
        <v>12109</v>
      </c>
      <c r="J3697" t="s">
        <v>12110</v>
      </c>
      <c r="K3697" t="s">
        <v>110</v>
      </c>
      <c r="L3697" t="s">
        <v>3346</v>
      </c>
      <c r="M3697" t="s">
        <v>4328</v>
      </c>
      <c r="N3697" t="s">
        <v>9655</v>
      </c>
      <c r="O3697" t="s">
        <v>3343</v>
      </c>
      <c r="P3697" t="s">
        <v>3343</v>
      </c>
      <c r="Q3697" t="s">
        <v>3346</v>
      </c>
    </row>
    <row r="3698" spans="1:17" x14ac:dyDescent="0.25">
      <c r="A3698" t="s">
        <v>11753</v>
      </c>
      <c r="B3698" t="s">
        <v>11754</v>
      </c>
      <c r="C3698" t="s">
        <v>11953</v>
      </c>
      <c r="D3698" t="s">
        <v>11954</v>
      </c>
      <c r="E3698">
        <v>1905032</v>
      </c>
      <c r="F3698" t="s">
        <v>12111</v>
      </c>
      <c r="G3698" t="s">
        <v>12112</v>
      </c>
      <c r="H3698" t="s">
        <v>8245</v>
      </c>
      <c r="I3698" t="s">
        <v>12113</v>
      </c>
      <c r="J3698" t="s">
        <v>12114</v>
      </c>
      <c r="K3698" t="s">
        <v>110</v>
      </c>
      <c r="L3698" t="s">
        <v>3343</v>
      </c>
      <c r="M3698" t="s">
        <v>4328</v>
      </c>
      <c r="N3698" t="s">
        <v>4329</v>
      </c>
      <c r="O3698" t="s">
        <v>3343</v>
      </c>
      <c r="P3698" t="s">
        <v>3343</v>
      </c>
      <c r="Q3698" t="s">
        <v>3346</v>
      </c>
    </row>
    <row r="3699" spans="1:17" x14ac:dyDescent="0.25">
      <c r="A3699" t="s">
        <v>11753</v>
      </c>
      <c r="B3699" t="s">
        <v>11754</v>
      </c>
      <c r="C3699" t="s">
        <v>11953</v>
      </c>
      <c r="D3699" t="s">
        <v>11954</v>
      </c>
      <c r="E3699">
        <v>1905033</v>
      </c>
      <c r="F3699" t="s">
        <v>12115</v>
      </c>
      <c r="G3699" t="s">
        <v>12116</v>
      </c>
      <c r="H3699" t="s">
        <v>4883</v>
      </c>
      <c r="I3699" t="s">
        <v>12117</v>
      </c>
      <c r="J3699" t="s">
        <v>12118</v>
      </c>
      <c r="K3699" t="s">
        <v>110</v>
      </c>
      <c r="L3699" t="s">
        <v>3343</v>
      </c>
      <c r="M3699" t="s">
        <v>4328</v>
      </c>
      <c r="N3699" t="s">
        <v>11769</v>
      </c>
      <c r="O3699" t="s">
        <v>3343</v>
      </c>
      <c r="P3699" t="s">
        <v>3343</v>
      </c>
      <c r="Q3699" t="s">
        <v>3346</v>
      </c>
    </row>
    <row r="3700" spans="1:17" x14ac:dyDescent="0.25">
      <c r="A3700" t="s">
        <v>11753</v>
      </c>
      <c r="B3700" t="s">
        <v>11754</v>
      </c>
      <c r="C3700" t="s">
        <v>11953</v>
      </c>
      <c r="D3700" t="s">
        <v>11954</v>
      </c>
      <c r="E3700">
        <v>1905035</v>
      </c>
      <c r="F3700" t="s">
        <v>1085</v>
      </c>
      <c r="G3700" t="s">
        <v>12119</v>
      </c>
      <c r="H3700" t="s">
        <v>3394</v>
      </c>
      <c r="I3700" t="s">
        <v>12120</v>
      </c>
      <c r="J3700" t="s">
        <v>12093</v>
      </c>
      <c r="K3700" t="s">
        <v>110</v>
      </c>
      <c r="L3700" t="s">
        <v>3343</v>
      </c>
      <c r="M3700" t="s">
        <v>4328</v>
      </c>
      <c r="N3700" t="s">
        <v>9711</v>
      </c>
      <c r="O3700" t="s">
        <v>3343</v>
      </c>
      <c r="P3700" t="s">
        <v>3343</v>
      </c>
      <c r="Q3700" t="s">
        <v>3346</v>
      </c>
    </row>
    <row r="3701" spans="1:17" x14ac:dyDescent="0.25">
      <c r="A3701" t="s">
        <v>11753</v>
      </c>
      <c r="B3701" t="s">
        <v>11754</v>
      </c>
      <c r="C3701" t="s">
        <v>11953</v>
      </c>
      <c r="D3701" t="s">
        <v>11954</v>
      </c>
      <c r="E3701">
        <v>1905035</v>
      </c>
      <c r="F3701" t="s">
        <v>1085</v>
      </c>
      <c r="G3701" t="s">
        <v>12119</v>
      </c>
      <c r="H3701" t="s">
        <v>3394</v>
      </c>
      <c r="I3701" t="s">
        <v>12121</v>
      </c>
      <c r="J3701" t="s">
        <v>12122</v>
      </c>
      <c r="K3701" t="s">
        <v>110</v>
      </c>
      <c r="L3701" t="s">
        <v>3346</v>
      </c>
      <c r="M3701" t="s">
        <v>4328</v>
      </c>
      <c r="N3701" t="s">
        <v>9711</v>
      </c>
      <c r="O3701" t="s">
        <v>3343</v>
      </c>
      <c r="P3701" t="s">
        <v>3343</v>
      </c>
      <c r="Q3701" t="s">
        <v>3346</v>
      </c>
    </row>
    <row r="3702" spans="1:17" x14ac:dyDescent="0.25">
      <c r="A3702" t="s">
        <v>11753</v>
      </c>
      <c r="B3702" t="s">
        <v>11754</v>
      </c>
      <c r="C3702" t="s">
        <v>11953</v>
      </c>
      <c r="D3702" t="s">
        <v>11954</v>
      </c>
      <c r="E3702">
        <v>1905035</v>
      </c>
      <c r="F3702" t="s">
        <v>1085</v>
      </c>
      <c r="G3702" t="s">
        <v>12119</v>
      </c>
      <c r="H3702" t="s">
        <v>3394</v>
      </c>
      <c r="I3702" t="s">
        <v>12123</v>
      </c>
      <c r="J3702" t="s">
        <v>12124</v>
      </c>
      <c r="K3702" t="s">
        <v>110</v>
      </c>
      <c r="L3702" t="s">
        <v>3346</v>
      </c>
      <c r="M3702" t="s">
        <v>4328</v>
      </c>
      <c r="N3702" t="s">
        <v>9711</v>
      </c>
      <c r="O3702" t="s">
        <v>3343</v>
      </c>
      <c r="P3702" t="s">
        <v>3343</v>
      </c>
      <c r="Q3702" t="s">
        <v>3346</v>
      </c>
    </row>
    <row r="3703" spans="1:17" x14ac:dyDescent="0.25">
      <c r="A3703" t="s">
        <v>11753</v>
      </c>
      <c r="B3703" t="s">
        <v>11754</v>
      </c>
      <c r="C3703" t="s">
        <v>11953</v>
      </c>
      <c r="D3703" t="s">
        <v>11954</v>
      </c>
      <c r="E3703">
        <v>1905035</v>
      </c>
      <c r="F3703" t="s">
        <v>1085</v>
      </c>
      <c r="G3703" t="s">
        <v>12119</v>
      </c>
      <c r="H3703" t="s">
        <v>3394</v>
      </c>
      <c r="I3703" t="s">
        <v>12125</v>
      </c>
      <c r="J3703" t="s">
        <v>12126</v>
      </c>
      <c r="K3703" t="s">
        <v>110</v>
      </c>
      <c r="L3703" t="s">
        <v>3346</v>
      </c>
      <c r="M3703" t="s">
        <v>4328</v>
      </c>
      <c r="N3703" t="s">
        <v>9711</v>
      </c>
      <c r="O3703" t="s">
        <v>3343</v>
      </c>
      <c r="P3703" t="s">
        <v>3343</v>
      </c>
      <c r="Q3703" t="s">
        <v>3346</v>
      </c>
    </row>
    <row r="3704" spans="1:17" x14ac:dyDescent="0.25">
      <c r="A3704" t="s">
        <v>11753</v>
      </c>
      <c r="B3704" t="s">
        <v>11754</v>
      </c>
      <c r="C3704" t="s">
        <v>11953</v>
      </c>
      <c r="D3704" t="s">
        <v>11954</v>
      </c>
      <c r="E3704">
        <v>1905035</v>
      </c>
      <c r="F3704" t="s">
        <v>1085</v>
      </c>
      <c r="G3704" t="s">
        <v>12119</v>
      </c>
      <c r="H3704" t="s">
        <v>3394</v>
      </c>
      <c r="I3704" t="s">
        <v>12127</v>
      </c>
      <c r="J3704" t="s">
        <v>12128</v>
      </c>
      <c r="K3704" t="s">
        <v>110</v>
      </c>
      <c r="L3704" t="s">
        <v>3346</v>
      </c>
      <c r="M3704" t="s">
        <v>4328</v>
      </c>
      <c r="N3704" t="s">
        <v>9711</v>
      </c>
      <c r="O3704" t="s">
        <v>3343</v>
      </c>
      <c r="P3704" t="s">
        <v>3343</v>
      </c>
      <c r="Q3704" t="s">
        <v>3346</v>
      </c>
    </row>
    <row r="3705" spans="1:17" x14ac:dyDescent="0.25">
      <c r="A3705" t="s">
        <v>11753</v>
      </c>
      <c r="B3705" t="s">
        <v>11754</v>
      </c>
      <c r="C3705" t="s">
        <v>11953</v>
      </c>
      <c r="D3705" t="s">
        <v>11954</v>
      </c>
      <c r="E3705">
        <v>1905035</v>
      </c>
      <c r="F3705" t="s">
        <v>1085</v>
      </c>
      <c r="G3705" t="s">
        <v>12119</v>
      </c>
      <c r="H3705" t="s">
        <v>3394</v>
      </c>
      <c r="I3705" t="s">
        <v>12129</v>
      </c>
      <c r="J3705" t="s">
        <v>1086</v>
      </c>
      <c r="K3705" t="s">
        <v>110</v>
      </c>
      <c r="L3705" t="s">
        <v>3346</v>
      </c>
      <c r="M3705" t="s">
        <v>4328</v>
      </c>
      <c r="N3705" t="s">
        <v>9711</v>
      </c>
      <c r="O3705" t="s">
        <v>3343</v>
      </c>
      <c r="P3705" t="s">
        <v>3343</v>
      </c>
      <c r="Q3705" t="s">
        <v>3346</v>
      </c>
    </row>
    <row r="3706" spans="1:17" x14ac:dyDescent="0.25">
      <c r="A3706" t="s">
        <v>11753</v>
      </c>
      <c r="B3706" t="s">
        <v>11754</v>
      </c>
      <c r="C3706" t="s">
        <v>11953</v>
      </c>
      <c r="D3706" t="s">
        <v>11954</v>
      </c>
      <c r="E3706">
        <v>1905035</v>
      </c>
      <c r="F3706" t="s">
        <v>1085</v>
      </c>
      <c r="G3706" t="s">
        <v>12119</v>
      </c>
      <c r="H3706" t="s">
        <v>3394</v>
      </c>
      <c r="I3706" t="s">
        <v>12130</v>
      </c>
      <c r="J3706" t="s">
        <v>4813</v>
      </c>
      <c r="K3706" t="s">
        <v>110</v>
      </c>
      <c r="L3706" t="s">
        <v>3346</v>
      </c>
      <c r="M3706" t="s">
        <v>4328</v>
      </c>
      <c r="N3706" t="s">
        <v>9711</v>
      </c>
      <c r="O3706" t="s">
        <v>3343</v>
      </c>
      <c r="P3706" t="s">
        <v>3343</v>
      </c>
      <c r="Q3706" t="s">
        <v>3346</v>
      </c>
    </row>
    <row r="3707" spans="1:17" x14ac:dyDescent="0.25">
      <c r="A3707" t="s">
        <v>11753</v>
      </c>
      <c r="B3707" t="s">
        <v>11754</v>
      </c>
      <c r="C3707" t="s">
        <v>11953</v>
      </c>
      <c r="D3707" t="s">
        <v>11954</v>
      </c>
      <c r="E3707">
        <v>1905036</v>
      </c>
      <c r="F3707" t="s">
        <v>867</v>
      </c>
      <c r="G3707" t="s">
        <v>3481</v>
      </c>
      <c r="H3707" t="s">
        <v>3350</v>
      </c>
      <c r="I3707" t="s">
        <v>868</v>
      </c>
      <c r="J3707" t="s">
        <v>869</v>
      </c>
      <c r="K3707" t="s">
        <v>110</v>
      </c>
      <c r="L3707" t="s">
        <v>3343</v>
      </c>
      <c r="M3707" t="s">
        <v>4328</v>
      </c>
      <c r="N3707" t="s">
        <v>9711</v>
      </c>
      <c r="O3707" t="s">
        <v>3343</v>
      </c>
      <c r="P3707" t="s">
        <v>3343</v>
      </c>
      <c r="Q3707" t="s">
        <v>3346</v>
      </c>
    </row>
    <row r="3708" spans="1:17" x14ac:dyDescent="0.25">
      <c r="A3708" t="s">
        <v>11753</v>
      </c>
      <c r="B3708" t="s">
        <v>11754</v>
      </c>
      <c r="C3708" t="s">
        <v>11953</v>
      </c>
      <c r="D3708" t="s">
        <v>11954</v>
      </c>
      <c r="E3708">
        <v>1905037</v>
      </c>
      <c r="F3708" t="s">
        <v>375</v>
      </c>
      <c r="G3708" t="s">
        <v>153</v>
      </c>
      <c r="H3708" t="s">
        <v>3350</v>
      </c>
      <c r="I3708" t="s">
        <v>12131</v>
      </c>
      <c r="J3708" t="s">
        <v>154</v>
      </c>
      <c r="K3708" t="s">
        <v>110</v>
      </c>
      <c r="L3708" t="s">
        <v>3343</v>
      </c>
      <c r="M3708" t="s">
        <v>4328</v>
      </c>
      <c r="N3708" t="s">
        <v>11787</v>
      </c>
      <c r="O3708" t="s">
        <v>3343</v>
      </c>
      <c r="P3708" t="s">
        <v>3343</v>
      </c>
      <c r="Q3708" t="s">
        <v>3346</v>
      </c>
    </row>
    <row r="3709" spans="1:17" x14ac:dyDescent="0.25">
      <c r="A3709" t="s">
        <v>11753</v>
      </c>
      <c r="B3709" t="s">
        <v>11754</v>
      </c>
      <c r="C3709" t="s">
        <v>11953</v>
      </c>
      <c r="D3709" t="s">
        <v>11954</v>
      </c>
      <c r="E3709">
        <v>1905037</v>
      </c>
      <c r="F3709" t="s">
        <v>375</v>
      </c>
      <c r="G3709" t="s">
        <v>153</v>
      </c>
      <c r="H3709" t="s">
        <v>3350</v>
      </c>
      <c r="I3709" t="s">
        <v>12132</v>
      </c>
      <c r="J3709" t="s">
        <v>12133</v>
      </c>
      <c r="K3709" t="s">
        <v>110</v>
      </c>
      <c r="L3709" t="s">
        <v>3346</v>
      </c>
      <c r="M3709" t="s">
        <v>4328</v>
      </c>
      <c r="N3709" t="s">
        <v>11787</v>
      </c>
      <c r="O3709" t="s">
        <v>3343</v>
      </c>
      <c r="P3709" t="s">
        <v>3343</v>
      </c>
      <c r="Q3709" t="s">
        <v>3346</v>
      </c>
    </row>
    <row r="3710" spans="1:17" x14ac:dyDescent="0.25">
      <c r="A3710" t="s">
        <v>11753</v>
      </c>
      <c r="B3710" t="s">
        <v>11754</v>
      </c>
      <c r="C3710" t="s">
        <v>11953</v>
      </c>
      <c r="D3710" t="s">
        <v>11954</v>
      </c>
      <c r="E3710">
        <v>1905038</v>
      </c>
      <c r="F3710" t="s">
        <v>12134</v>
      </c>
      <c r="G3710" t="s">
        <v>12135</v>
      </c>
      <c r="H3710" t="s">
        <v>3378</v>
      </c>
      <c r="I3710" t="s">
        <v>12136</v>
      </c>
      <c r="J3710" t="s">
        <v>12137</v>
      </c>
      <c r="K3710" t="s">
        <v>110</v>
      </c>
      <c r="L3710" t="s">
        <v>3343</v>
      </c>
      <c r="M3710" t="s">
        <v>4328</v>
      </c>
      <c r="N3710" t="s">
        <v>11787</v>
      </c>
      <c r="O3710" t="s">
        <v>3343</v>
      </c>
      <c r="P3710" t="s">
        <v>3343</v>
      </c>
      <c r="Q3710" t="s">
        <v>3346</v>
      </c>
    </row>
    <row r="3711" spans="1:17" x14ac:dyDescent="0.25">
      <c r="A3711" t="s">
        <v>11753</v>
      </c>
      <c r="B3711" t="s">
        <v>11754</v>
      </c>
      <c r="C3711" t="s">
        <v>11953</v>
      </c>
      <c r="D3711" t="s">
        <v>11954</v>
      </c>
      <c r="E3711">
        <v>1905038</v>
      </c>
      <c r="F3711" t="s">
        <v>12134</v>
      </c>
      <c r="G3711" t="s">
        <v>12135</v>
      </c>
      <c r="H3711" t="s">
        <v>3378</v>
      </c>
      <c r="I3711" t="s">
        <v>12138</v>
      </c>
      <c r="J3711" t="s">
        <v>12139</v>
      </c>
      <c r="K3711" t="s">
        <v>110</v>
      </c>
      <c r="L3711" t="s">
        <v>3346</v>
      </c>
      <c r="M3711" t="s">
        <v>4328</v>
      </c>
      <c r="N3711" t="s">
        <v>11787</v>
      </c>
      <c r="O3711" t="s">
        <v>3343</v>
      </c>
      <c r="P3711" t="s">
        <v>3343</v>
      </c>
      <c r="Q3711" t="s">
        <v>3346</v>
      </c>
    </row>
    <row r="3712" spans="1:17" x14ac:dyDescent="0.25">
      <c r="A3712" t="s">
        <v>11753</v>
      </c>
      <c r="B3712" t="s">
        <v>11754</v>
      </c>
      <c r="C3712" t="s">
        <v>11953</v>
      </c>
      <c r="D3712" t="s">
        <v>11954</v>
      </c>
      <c r="E3712">
        <v>1905038</v>
      </c>
      <c r="F3712" t="s">
        <v>12134</v>
      </c>
      <c r="G3712" t="s">
        <v>12135</v>
      </c>
      <c r="H3712" t="s">
        <v>3378</v>
      </c>
      <c r="I3712" t="s">
        <v>12140</v>
      </c>
      <c r="J3712" t="s">
        <v>12141</v>
      </c>
      <c r="K3712" t="s">
        <v>110</v>
      </c>
      <c r="L3712" t="s">
        <v>3346</v>
      </c>
      <c r="M3712" t="s">
        <v>4328</v>
      </c>
      <c r="N3712" t="s">
        <v>11787</v>
      </c>
      <c r="O3712" t="s">
        <v>3343</v>
      </c>
      <c r="P3712" t="s">
        <v>3343</v>
      </c>
      <c r="Q3712" t="s">
        <v>3346</v>
      </c>
    </row>
    <row r="3713" spans="1:17" x14ac:dyDescent="0.25">
      <c r="A3713" t="s">
        <v>11753</v>
      </c>
      <c r="B3713" t="s">
        <v>11754</v>
      </c>
      <c r="C3713" t="s">
        <v>11953</v>
      </c>
      <c r="D3713" t="s">
        <v>11954</v>
      </c>
      <c r="E3713">
        <v>1905038</v>
      </c>
      <c r="F3713" t="s">
        <v>12134</v>
      </c>
      <c r="G3713" t="s">
        <v>12135</v>
      </c>
      <c r="H3713" t="s">
        <v>3378</v>
      </c>
      <c r="I3713" t="s">
        <v>12142</v>
      </c>
      <c r="J3713" t="s">
        <v>12143</v>
      </c>
      <c r="K3713" t="s">
        <v>110</v>
      </c>
      <c r="L3713" t="s">
        <v>3346</v>
      </c>
      <c r="M3713" t="s">
        <v>4328</v>
      </c>
      <c r="N3713" t="s">
        <v>11787</v>
      </c>
      <c r="O3713" t="s">
        <v>3343</v>
      </c>
      <c r="P3713" t="s">
        <v>3343</v>
      </c>
      <c r="Q3713" t="s">
        <v>3346</v>
      </c>
    </row>
    <row r="3714" spans="1:17" x14ac:dyDescent="0.25">
      <c r="A3714" t="s">
        <v>11753</v>
      </c>
      <c r="B3714" t="s">
        <v>11754</v>
      </c>
      <c r="C3714" t="s">
        <v>11953</v>
      </c>
      <c r="D3714" t="s">
        <v>11954</v>
      </c>
      <c r="E3714">
        <v>1905039</v>
      </c>
      <c r="F3714" t="s">
        <v>12144</v>
      </c>
      <c r="G3714" t="s">
        <v>12145</v>
      </c>
      <c r="H3714" t="s">
        <v>3586</v>
      </c>
      <c r="I3714" t="s">
        <v>12146</v>
      </c>
      <c r="J3714" t="s">
        <v>12147</v>
      </c>
      <c r="K3714" t="s">
        <v>110</v>
      </c>
      <c r="L3714" t="s">
        <v>3343</v>
      </c>
      <c r="M3714" t="s">
        <v>4328</v>
      </c>
      <c r="N3714" t="s">
        <v>11787</v>
      </c>
      <c r="O3714" t="s">
        <v>3343</v>
      </c>
      <c r="P3714" t="s">
        <v>3343</v>
      </c>
      <c r="Q3714" t="s">
        <v>3346</v>
      </c>
    </row>
    <row r="3715" spans="1:17" x14ac:dyDescent="0.25">
      <c r="A3715" t="s">
        <v>11753</v>
      </c>
      <c r="B3715" t="s">
        <v>11754</v>
      </c>
      <c r="C3715" t="s">
        <v>11953</v>
      </c>
      <c r="D3715" t="s">
        <v>11954</v>
      </c>
      <c r="E3715">
        <v>1905040</v>
      </c>
      <c r="F3715" t="s">
        <v>12148</v>
      </c>
      <c r="G3715" t="s">
        <v>12149</v>
      </c>
      <c r="H3715" t="s">
        <v>3394</v>
      </c>
      <c r="I3715" t="s">
        <v>12150</v>
      </c>
      <c r="J3715" t="s">
        <v>12151</v>
      </c>
      <c r="K3715" t="s">
        <v>110</v>
      </c>
      <c r="L3715" t="s">
        <v>3343</v>
      </c>
      <c r="M3715" t="s">
        <v>3570</v>
      </c>
      <c r="N3715" t="s">
        <v>3571</v>
      </c>
      <c r="O3715" t="s">
        <v>3343</v>
      </c>
      <c r="P3715" t="s">
        <v>3343</v>
      </c>
      <c r="Q3715" t="s">
        <v>3346</v>
      </c>
    </row>
    <row r="3716" spans="1:17" x14ac:dyDescent="0.25">
      <c r="A3716" t="s">
        <v>11753</v>
      </c>
      <c r="B3716" t="s">
        <v>11754</v>
      </c>
      <c r="C3716" t="s">
        <v>11953</v>
      </c>
      <c r="D3716" t="s">
        <v>11954</v>
      </c>
      <c r="E3716">
        <v>1905040</v>
      </c>
      <c r="F3716" t="s">
        <v>12148</v>
      </c>
      <c r="G3716" t="s">
        <v>12149</v>
      </c>
      <c r="H3716" t="s">
        <v>3394</v>
      </c>
      <c r="I3716" t="s">
        <v>12152</v>
      </c>
      <c r="J3716" t="s">
        <v>12153</v>
      </c>
      <c r="K3716" t="s">
        <v>110</v>
      </c>
      <c r="L3716" t="s">
        <v>3346</v>
      </c>
      <c r="M3716" t="s">
        <v>3570</v>
      </c>
      <c r="N3716" t="s">
        <v>3571</v>
      </c>
      <c r="O3716" t="s">
        <v>3343</v>
      </c>
      <c r="P3716" t="s">
        <v>3343</v>
      </c>
      <c r="Q3716" t="s">
        <v>3346</v>
      </c>
    </row>
    <row r="3717" spans="1:17" x14ac:dyDescent="0.25">
      <c r="A3717" t="s">
        <v>11753</v>
      </c>
      <c r="B3717" t="s">
        <v>11754</v>
      </c>
      <c r="C3717" t="s">
        <v>11953</v>
      </c>
      <c r="D3717" t="s">
        <v>11954</v>
      </c>
      <c r="E3717">
        <v>1905040</v>
      </c>
      <c r="F3717" t="s">
        <v>12148</v>
      </c>
      <c r="G3717" t="s">
        <v>12149</v>
      </c>
      <c r="H3717" t="s">
        <v>3394</v>
      </c>
      <c r="I3717" t="s">
        <v>12154</v>
      </c>
      <c r="J3717" t="s">
        <v>12155</v>
      </c>
      <c r="K3717" t="s">
        <v>110</v>
      </c>
      <c r="L3717" t="s">
        <v>3346</v>
      </c>
      <c r="M3717" t="s">
        <v>3570</v>
      </c>
      <c r="N3717" t="s">
        <v>3571</v>
      </c>
      <c r="O3717" t="s">
        <v>3343</v>
      </c>
      <c r="P3717" t="s">
        <v>3343</v>
      </c>
      <c r="Q3717" t="s">
        <v>3346</v>
      </c>
    </row>
    <row r="3718" spans="1:17" x14ac:dyDescent="0.25">
      <c r="A3718" t="s">
        <v>11753</v>
      </c>
      <c r="B3718" t="s">
        <v>11754</v>
      </c>
      <c r="C3718" t="s">
        <v>11953</v>
      </c>
      <c r="D3718" t="s">
        <v>11954</v>
      </c>
      <c r="E3718">
        <v>1905041</v>
      </c>
      <c r="F3718" t="s">
        <v>12156</v>
      </c>
      <c r="G3718" t="s">
        <v>12157</v>
      </c>
      <c r="H3718" t="s">
        <v>3394</v>
      </c>
      <c r="I3718" t="s">
        <v>12158</v>
      </c>
      <c r="J3718" t="s">
        <v>12159</v>
      </c>
      <c r="K3718" t="s">
        <v>110</v>
      </c>
      <c r="L3718" t="s">
        <v>3343</v>
      </c>
      <c r="M3718" t="s">
        <v>3344</v>
      </c>
      <c r="N3718" t="s">
        <v>3686</v>
      </c>
      <c r="O3718" t="s">
        <v>3343</v>
      </c>
      <c r="P3718" t="s">
        <v>3343</v>
      </c>
      <c r="Q3718" t="s">
        <v>3346</v>
      </c>
    </row>
    <row r="3719" spans="1:17" x14ac:dyDescent="0.25">
      <c r="A3719" t="s">
        <v>11753</v>
      </c>
      <c r="B3719" t="s">
        <v>11754</v>
      </c>
      <c r="C3719" t="s">
        <v>11953</v>
      </c>
      <c r="D3719" t="s">
        <v>11954</v>
      </c>
      <c r="E3719">
        <v>1905042</v>
      </c>
      <c r="F3719" t="s">
        <v>12160</v>
      </c>
      <c r="G3719" t="s">
        <v>12161</v>
      </c>
      <c r="H3719" t="s">
        <v>3394</v>
      </c>
      <c r="I3719" t="s">
        <v>12162</v>
      </c>
      <c r="J3719" t="s">
        <v>12163</v>
      </c>
      <c r="K3719" t="s">
        <v>110</v>
      </c>
      <c r="L3719" t="s">
        <v>3343</v>
      </c>
      <c r="M3719" t="s">
        <v>4328</v>
      </c>
      <c r="N3719" t="s">
        <v>9711</v>
      </c>
      <c r="O3719" t="s">
        <v>3343</v>
      </c>
      <c r="P3719" t="s">
        <v>3343</v>
      </c>
      <c r="Q3719" t="s">
        <v>3346</v>
      </c>
    </row>
    <row r="3720" spans="1:17" x14ac:dyDescent="0.25">
      <c r="A3720" t="s">
        <v>11753</v>
      </c>
      <c r="B3720" t="s">
        <v>11754</v>
      </c>
      <c r="C3720" t="s">
        <v>11953</v>
      </c>
      <c r="D3720" t="s">
        <v>11954</v>
      </c>
      <c r="E3720">
        <v>1905043</v>
      </c>
      <c r="F3720" t="s">
        <v>1212</v>
      </c>
      <c r="G3720" t="s">
        <v>1211</v>
      </c>
      <c r="H3720" t="s">
        <v>6855</v>
      </c>
      <c r="I3720" t="s">
        <v>12164</v>
      </c>
      <c r="J3720" t="s">
        <v>1213</v>
      </c>
      <c r="K3720" t="s">
        <v>110</v>
      </c>
      <c r="L3720" t="s">
        <v>3343</v>
      </c>
      <c r="M3720" t="s">
        <v>4328</v>
      </c>
      <c r="N3720" t="s">
        <v>9711</v>
      </c>
      <c r="O3720" t="s">
        <v>3343</v>
      </c>
      <c r="P3720" t="s">
        <v>3343</v>
      </c>
      <c r="Q3720" t="s">
        <v>3346</v>
      </c>
    </row>
    <row r="3721" spans="1:17" x14ac:dyDescent="0.25">
      <c r="A3721" t="s">
        <v>11753</v>
      </c>
      <c r="B3721" t="s">
        <v>11754</v>
      </c>
      <c r="C3721" t="s">
        <v>11953</v>
      </c>
      <c r="D3721" t="s">
        <v>11954</v>
      </c>
      <c r="E3721">
        <v>1905043</v>
      </c>
      <c r="F3721" t="s">
        <v>1212</v>
      </c>
      <c r="G3721" t="s">
        <v>1211</v>
      </c>
      <c r="H3721" t="s">
        <v>6855</v>
      </c>
      <c r="I3721" t="s">
        <v>12165</v>
      </c>
      <c r="J3721" t="s">
        <v>12166</v>
      </c>
      <c r="K3721" t="s">
        <v>110</v>
      </c>
      <c r="L3721" t="s">
        <v>3346</v>
      </c>
      <c r="M3721" t="s">
        <v>4328</v>
      </c>
      <c r="N3721" t="s">
        <v>9711</v>
      </c>
      <c r="O3721" t="s">
        <v>3343</v>
      </c>
      <c r="P3721" t="s">
        <v>3343</v>
      </c>
      <c r="Q3721" t="s">
        <v>3346</v>
      </c>
    </row>
    <row r="3722" spans="1:17" x14ac:dyDescent="0.25">
      <c r="A3722" t="s">
        <v>11753</v>
      </c>
      <c r="B3722" t="s">
        <v>11754</v>
      </c>
      <c r="C3722" t="s">
        <v>11953</v>
      </c>
      <c r="D3722" t="s">
        <v>11954</v>
      </c>
      <c r="E3722">
        <v>1905043</v>
      </c>
      <c r="F3722" t="s">
        <v>1212</v>
      </c>
      <c r="G3722" t="s">
        <v>1211</v>
      </c>
      <c r="H3722" t="s">
        <v>6855</v>
      </c>
      <c r="I3722" t="s">
        <v>12167</v>
      </c>
      <c r="J3722" t="s">
        <v>12168</v>
      </c>
      <c r="K3722" t="s">
        <v>110</v>
      </c>
      <c r="L3722" t="s">
        <v>3346</v>
      </c>
      <c r="M3722" t="s">
        <v>4328</v>
      </c>
      <c r="N3722" t="s">
        <v>9711</v>
      </c>
      <c r="O3722" t="s">
        <v>3343</v>
      </c>
      <c r="P3722" t="s">
        <v>3343</v>
      </c>
      <c r="Q3722" t="s">
        <v>3346</v>
      </c>
    </row>
    <row r="3723" spans="1:17" x14ac:dyDescent="0.25">
      <c r="A3723" t="s">
        <v>11753</v>
      </c>
      <c r="B3723" t="s">
        <v>11754</v>
      </c>
      <c r="C3723" t="s">
        <v>11953</v>
      </c>
      <c r="D3723" t="s">
        <v>11954</v>
      </c>
      <c r="E3723">
        <v>1905044</v>
      </c>
      <c r="F3723" t="s">
        <v>12169</v>
      </c>
      <c r="G3723" t="s">
        <v>12170</v>
      </c>
      <c r="H3723" t="s">
        <v>8037</v>
      </c>
      <c r="I3723" t="s">
        <v>12171</v>
      </c>
      <c r="J3723" t="s">
        <v>12172</v>
      </c>
      <c r="K3723" t="s">
        <v>110</v>
      </c>
      <c r="L3723" t="s">
        <v>3343</v>
      </c>
      <c r="M3723" t="s">
        <v>4328</v>
      </c>
      <c r="N3723" t="s">
        <v>11787</v>
      </c>
      <c r="O3723" t="s">
        <v>3343</v>
      </c>
      <c r="P3723" t="s">
        <v>3343</v>
      </c>
      <c r="Q3723" t="s">
        <v>3346</v>
      </c>
    </row>
    <row r="3724" spans="1:17" x14ac:dyDescent="0.25">
      <c r="A3724" t="s">
        <v>11753</v>
      </c>
      <c r="B3724" t="s">
        <v>11754</v>
      </c>
      <c r="C3724" t="s">
        <v>11953</v>
      </c>
      <c r="D3724" t="s">
        <v>11954</v>
      </c>
      <c r="E3724">
        <v>1905046</v>
      </c>
      <c r="F3724" t="s">
        <v>12173</v>
      </c>
      <c r="G3724" t="s">
        <v>12174</v>
      </c>
      <c r="H3724" t="s">
        <v>8037</v>
      </c>
      <c r="I3724" t="s">
        <v>12175</v>
      </c>
      <c r="J3724" t="s">
        <v>11913</v>
      </c>
      <c r="K3724" t="s">
        <v>110</v>
      </c>
      <c r="L3724" t="s">
        <v>3343</v>
      </c>
      <c r="M3724" t="s">
        <v>4328</v>
      </c>
      <c r="N3724" t="s">
        <v>11787</v>
      </c>
      <c r="O3724" t="s">
        <v>3343</v>
      </c>
      <c r="P3724" t="s">
        <v>3343</v>
      </c>
      <c r="Q3724" t="s">
        <v>3346</v>
      </c>
    </row>
    <row r="3725" spans="1:17" x14ac:dyDescent="0.25">
      <c r="A3725" t="s">
        <v>11753</v>
      </c>
      <c r="B3725" t="s">
        <v>11754</v>
      </c>
      <c r="C3725" t="s">
        <v>11953</v>
      </c>
      <c r="D3725" t="s">
        <v>11954</v>
      </c>
      <c r="E3725">
        <v>1905046</v>
      </c>
      <c r="F3725" t="s">
        <v>12173</v>
      </c>
      <c r="G3725" t="s">
        <v>12174</v>
      </c>
      <c r="H3725" t="s">
        <v>8037</v>
      </c>
      <c r="I3725" t="s">
        <v>12176</v>
      </c>
      <c r="J3725" t="s">
        <v>11915</v>
      </c>
      <c r="K3725" t="s">
        <v>110</v>
      </c>
      <c r="L3725" t="s">
        <v>3346</v>
      </c>
      <c r="M3725" t="s">
        <v>4328</v>
      </c>
      <c r="N3725" t="s">
        <v>11787</v>
      </c>
      <c r="O3725" t="s">
        <v>3343</v>
      </c>
      <c r="P3725" t="s">
        <v>3343</v>
      </c>
      <c r="Q3725" t="s">
        <v>3346</v>
      </c>
    </row>
    <row r="3726" spans="1:17" x14ac:dyDescent="0.25">
      <c r="A3726" t="s">
        <v>11753</v>
      </c>
      <c r="B3726" t="s">
        <v>11754</v>
      </c>
      <c r="C3726" t="s">
        <v>11953</v>
      </c>
      <c r="D3726" t="s">
        <v>11954</v>
      </c>
      <c r="E3726">
        <v>1905048</v>
      </c>
      <c r="F3726" t="s">
        <v>12177</v>
      </c>
      <c r="G3726" t="s">
        <v>12178</v>
      </c>
      <c r="H3726" t="s">
        <v>8037</v>
      </c>
      <c r="I3726" t="s">
        <v>12179</v>
      </c>
      <c r="J3726" t="s">
        <v>12180</v>
      </c>
      <c r="K3726" t="s">
        <v>110</v>
      </c>
      <c r="L3726" t="s">
        <v>3343</v>
      </c>
      <c r="M3726" t="s">
        <v>4328</v>
      </c>
      <c r="N3726" t="s">
        <v>11787</v>
      </c>
      <c r="O3726" t="s">
        <v>3343</v>
      </c>
      <c r="P3726" t="s">
        <v>3343</v>
      </c>
      <c r="Q3726" t="s">
        <v>3346</v>
      </c>
    </row>
    <row r="3727" spans="1:17" x14ac:dyDescent="0.25">
      <c r="A3727" t="s">
        <v>11753</v>
      </c>
      <c r="B3727" t="s">
        <v>11754</v>
      </c>
      <c r="C3727" t="s">
        <v>11953</v>
      </c>
      <c r="D3727" t="s">
        <v>11954</v>
      </c>
      <c r="E3727">
        <v>1905049</v>
      </c>
      <c r="F3727" t="s">
        <v>858</v>
      </c>
      <c r="G3727" t="s">
        <v>12181</v>
      </c>
      <c r="H3727" t="s">
        <v>6896</v>
      </c>
      <c r="I3727" t="s">
        <v>12182</v>
      </c>
      <c r="J3727" t="s">
        <v>859</v>
      </c>
      <c r="K3727" t="s">
        <v>110</v>
      </c>
      <c r="L3727" t="s">
        <v>3343</v>
      </c>
      <c r="M3727" t="s">
        <v>3344</v>
      </c>
      <c r="N3727" t="s">
        <v>4357</v>
      </c>
      <c r="O3727" t="s">
        <v>3343</v>
      </c>
      <c r="P3727" t="s">
        <v>3343</v>
      </c>
      <c r="Q3727" t="s">
        <v>3346</v>
      </c>
    </row>
    <row r="3728" spans="1:17" x14ac:dyDescent="0.25">
      <c r="A3728" t="s">
        <v>11753</v>
      </c>
      <c r="B3728" t="s">
        <v>11754</v>
      </c>
      <c r="C3728" t="s">
        <v>11953</v>
      </c>
      <c r="D3728" t="s">
        <v>11954</v>
      </c>
      <c r="E3728">
        <v>1905049</v>
      </c>
      <c r="F3728" t="s">
        <v>858</v>
      </c>
      <c r="G3728" t="s">
        <v>12181</v>
      </c>
      <c r="H3728" t="s">
        <v>6896</v>
      </c>
      <c r="I3728" t="s">
        <v>12183</v>
      </c>
      <c r="J3728" t="s">
        <v>12184</v>
      </c>
      <c r="K3728" t="s">
        <v>110</v>
      </c>
      <c r="L3728" t="s">
        <v>3346</v>
      </c>
      <c r="M3728" t="s">
        <v>3344</v>
      </c>
      <c r="N3728" t="s">
        <v>4357</v>
      </c>
      <c r="O3728" t="s">
        <v>3343</v>
      </c>
      <c r="P3728" t="s">
        <v>3343</v>
      </c>
      <c r="Q3728" t="s">
        <v>3346</v>
      </c>
    </row>
    <row r="3729" spans="1:17" x14ac:dyDescent="0.25">
      <c r="A3729" t="s">
        <v>11753</v>
      </c>
      <c r="B3729" t="s">
        <v>11754</v>
      </c>
      <c r="C3729" t="s">
        <v>11953</v>
      </c>
      <c r="D3729" t="s">
        <v>11954</v>
      </c>
      <c r="E3729">
        <v>1905049</v>
      </c>
      <c r="F3729" t="s">
        <v>858</v>
      </c>
      <c r="G3729" t="s">
        <v>12181</v>
      </c>
      <c r="H3729" t="s">
        <v>6896</v>
      </c>
      <c r="I3729" t="s">
        <v>12185</v>
      </c>
      <c r="J3729" t="s">
        <v>12186</v>
      </c>
      <c r="K3729" t="s">
        <v>110</v>
      </c>
      <c r="L3729" t="s">
        <v>3346</v>
      </c>
      <c r="M3729" t="s">
        <v>3344</v>
      </c>
      <c r="N3729" t="s">
        <v>4357</v>
      </c>
      <c r="O3729" t="s">
        <v>3343</v>
      </c>
      <c r="P3729" t="s">
        <v>3343</v>
      </c>
      <c r="Q3729" t="s">
        <v>3346</v>
      </c>
    </row>
    <row r="3730" spans="1:17" x14ac:dyDescent="0.25">
      <c r="A3730" t="s">
        <v>11753</v>
      </c>
      <c r="B3730" t="s">
        <v>11754</v>
      </c>
      <c r="C3730" t="s">
        <v>11953</v>
      </c>
      <c r="D3730" t="s">
        <v>11954</v>
      </c>
      <c r="E3730">
        <v>1905049</v>
      </c>
      <c r="F3730" t="s">
        <v>858</v>
      </c>
      <c r="G3730" t="s">
        <v>12181</v>
      </c>
      <c r="H3730" t="s">
        <v>6896</v>
      </c>
      <c r="I3730" t="s">
        <v>12187</v>
      </c>
      <c r="J3730" t="s">
        <v>12188</v>
      </c>
      <c r="K3730" t="s">
        <v>110</v>
      </c>
      <c r="L3730" t="s">
        <v>3346</v>
      </c>
      <c r="M3730" t="s">
        <v>3344</v>
      </c>
      <c r="N3730" t="s">
        <v>4357</v>
      </c>
      <c r="O3730" t="s">
        <v>3343</v>
      </c>
      <c r="P3730" t="s">
        <v>3343</v>
      </c>
      <c r="Q3730" t="s">
        <v>3346</v>
      </c>
    </row>
    <row r="3731" spans="1:17" x14ac:dyDescent="0.25">
      <c r="A3731" t="s">
        <v>11753</v>
      </c>
      <c r="B3731" t="s">
        <v>11754</v>
      </c>
      <c r="C3731" t="s">
        <v>11953</v>
      </c>
      <c r="D3731" t="s">
        <v>11954</v>
      </c>
      <c r="E3731">
        <v>1905050</v>
      </c>
      <c r="F3731" t="s">
        <v>128</v>
      </c>
      <c r="G3731" t="s">
        <v>1065</v>
      </c>
      <c r="H3731" t="s">
        <v>3526</v>
      </c>
      <c r="I3731" t="s">
        <v>12189</v>
      </c>
      <c r="J3731" t="s">
        <v>935</v>
      </c>
      <c r="K3731" t="s">
        <v>110</v>
      </c>
      <c r="L3731" t="s">
        <v>3343</v>
      </c>
      <c r="M3731" t="s">
        <v>3344</v>
      </c>
      <c r="N3731" t="s">
        <v>3345</v>
      </c>
      <c r="O3731" t="s">
        <v>3343</v>
      </c>
      <c r="P3731" t="s">
        <v>3343</v>
      </c>
      <c r="Q3731" t="s">
        <v>3346</v>
      </c>
    </row>
    <row r="3732" spans="1:17" x14ac:dyDescent="0.25">
      <c r="A3732" t="s">
        <v>11753</v>
      </c>
      <c r="B3732" t="s">
        <v>11754</v>
      </c>
      <c r="C3732" t="s">
        <v>11953</v>
      </c>
      <c r="D3732" t="s">
        <v>11954</v>
      </c>
      <c r="E3732">
        <v>1905050</v>
      </c>
      <c r="F3732" t="s">
        <v>128</v>
      </c>
      <c r="G3732" t="s">
        <v>1065</v>
      </c>
      <c r="H3732" t="s">
        <v>3526</v>
      </c>
      <c r="I3732" t="s">
        <v>12190</v>
      </c>
      <c r="J3732" t="s">
        <v>1193</v>
      </c>
      <c r="K3732" t="s">
        <v>110</v>
      </c>
      <c r="L3732" t="s">
        <v>3346</v>
      </c>
      <c r="M3732" t="s">
        <v>3344</v>
      </c>
      <c r="N3732" t="s">
        <v>3345</v>
      </c>
      <c r="O3732" t="s">
        <v>3343</v>
      </c>
      <c r="P3732" t="s">
        <v>3343</v>
      </c>
      <c r="Q3732" t="s">
        <v>3346</v>
      </c>
    </row>
    <row r="3733" spans="1:17" x14ac:dyDescent="0.25">
      <c r="A3733" t="s">
        <v>11753</v>
      </c>
      <c r="B3733" t="s">
        <v>11754</v>
      </c>
      <c r="C3733" t="s">
        <v>11953</v>
      </c>
      <c r="D3733" t="s">
        <v>11954</v>
      </c>
      <c r="E3733">
        <v>1905050</v>
      </c>
      <c r="F3733" t="s">
        <v>128</v>
      </c>
      <c r="G3733" t="s">
        <v>1065</v>
      </c>
      <c r="H3733" t="s">
        <v>3526</v>
      </c>
      <c r="I3733" t="s">
        <v>12191</v>
      </c>
      <c r="J3733" t="s">
        <v>49</v>
      </c>
      <c r="K3733" t="s">
        <v>110</v>
      </c>
      <c r="L3733" t="s">
        <v>3346</v>
      </c>
      <c r="M3733" t="s">
        <v>3344</v>
      </c>
      <c r="N3733" t="s">
        <v>3345</v>
      </c>
      <c r="O3733" t="s">
        <v>3343</v>
      </c>
      <c r="P3733" t="s">
        <v>3343</v>
      </c>
      <c r="Q3733" t="s">
        <v>3346</v>
      </c>
    </row>
    <row r="3734" spans="1:17" x14ac:dyDescent="0.25">
      <c r="A3734" t="s">
        <v>11753</v>
      </c>
      <c r="B3734" t="s">
        <v>11754</v>
      </c>
      <c r="C3734" t="s">
        <v>11953</v>
      </c>
      <c r="D3734" t="s">
        <v>11954</v>
      </c>
      <c r="E3734">
        <v>1905050</v>
      </c>
      <c r="F3734" t="s">
        <v>128</v>
      </c>
      <c r="G3734" t="s">
        <v>1065</v>
      </c>
      <c r="H3734" t="s">
        <v>3526</v>
      </c>
      <c r="I3734" t="s">
        <v>12192</v>
      </c>
      <c r="J3734" t="s">
        <v>1132</v>
      </c>
      <c r="K3734" t="s">
        <v>110</v>
      </c>
      <c r="L3734" t="s">
        <v>3346</v>
      </c>
      <c r="M3734" t="s">
        <v>3344</v>
      </c>
      <c r="N3734" t="s">
        <v>3345</v>
      </c>
      <c r="O3734" t="s">
        <v>3343</v>
      </c>
      <c r="P3734" t="s">
        <v>3343</v>
      </c>
      <c r="Q3734" t="s">
        <v>3346</v>
      </c>
    </row>
    <row r="3735" spans="1:17" x14ac:dyDescent="0.25">
      <c r="A3735" t="s">
        <v>11753</v>
      </c>
      <c r="B3735" t="s">
        <v>11754</v>
      </c>
      <c r="C3735" t="s">
        <v>11953</v>
      </c>
      <c r="D3735" t="s">
        <v>11954</v>
      </c>
      <c r="E3735">
        <v>1905050</v>
      </c>
      <c r="F3735" t="s">
        <v>128</v>
      </c>
      <c r="G3735" t="s">
        <v>1065</v>
      </c>
      <c r="H3735" t="s">
        <v>3526</v>
      </c>
      <c r="I3735" t="s">
        <v>12193</v>
      </c>
      <c r="J3735" t="s">
        <v>12194</v>
      </c>
      <c r="K3735" t="s">
        <v>110</v>
      </c>
      <c r="L3735" t="s">
        <v>3346</v>
      </c>
      <c r="M3735" t="s">
        <v>3344</v>
      </c>
      <c r="N3735" t="s">
        <v>3345</v>
      </c>
      <c r="O3735" t="s">
        <v>3343</v>
      </c>
      <c r="P3735" t="s">
        <v>3343</v>
      </c>
      <c r="Q3735" t="s">
        <v>3346</v>
      </c>
    </row>
    <row r="3736" spans="1:17" x14ac:dyDescent="0.25">
      <c r="A3736" t="s">
        <v>11753</v>
      </c>
      <c r="B3736" t="s">
        <v>11754</v>
      </c>
      <c r="C3736" t="s">
        <v>11953</v>
      </c>
      <c r="D3736" t="s">
        <v>11954</v>
      </c>
      <c r="E3736">
        <v>1905050</v>
      </c>
      <c r="F3736" t="s">
        <v>128</v>
      </c>
      <c r="G3736" t="s">
        <v>1065</v>
      </c>
      <c r="H3736" t="s">
        <v>3526</v>
      </c>
      <c r="I3736" t="s">
        <v>12195</v>
      </c>
      <c r="J3736" t="s">
        <v>1037</v>
      </c>
      <c r="K3736" t="s">
        <v>110</v>
      </c>
      <c r="L3736" t="s">
        <v>3346</v>
      </c>
      <c r="M3736" t="s">
        <v>3344</v>
      </c>
      <c r="N3736" t="s">
        <v>3345</v>
      </c>
      <c r="O3736" t="s">
        <v>3343</v>
      </c>
      <c r="P3736" t="s">
        <v>3343</v>
      </c>
      <c r="Q3736" t="s">
        <v>3346</v>
      </c>
    </row>
    <row r="3737" spans="1:17" x14ac:dyDescent="0.25">
      <c r="A3737" t="s">
        <v>11753</v>
      </c>
      <c r="B3737" t="s">
        <v>11754</v>
      </c>
      <c r="C3737" t="s">
        <v>11953</v>
      </c>
      <c r="D3737" t="s">
        <v>11954</v>
      </c>
      <c r="E3737">
        <v>1905051</v>
      </c>
      <c r="F3737" t="s">
        <v>893</v>
      </c>
      <c r="G3737" t="s">
        <v>3497</v>
      </c>
      <c r="H3737" t="s">
        <v>3498</v>
      </c>
      <c r="I3737" t="s">
        <v>894</v>
      </c>
      <c r="J3737" t="s">
        <v>895</v>
      </c>
      <c r="K3737" t="s">
        <v>110</v>
      </c>
      <c r="L3737" t="s">
        <v>3343</v>
      </c>
      <c r="M3737" t="s">
        <v>4328</v>
      </c>
      <c r="N3737" t="s">
        <v>9711</v>
      </c>
      <c r="O3737" t="s">
        <v>3343</v>
      </c>
      <c r="P3737" t="s">
        <v>3343</v>
      </c>
      <c r="Q3737" t="s">
        <v>3346</v>
      </c>
    </row>
    <row r="3738" spans="1:17" x14ac:dyDescent="0.25">
      <c r="A3738" t="s">
        <v>11753</v>
      </c>
      <c r="B3738" t="s">
        <v>11754</v>
      </c>
      <c r="C3738" t="s">
        <v>11953</v>
      </c>
      <c r="D3738" t="s">
        <v>11954</v>
      </c>
      <c r="E3738">
        <v>1905051</v>
      </c>
      <c r="F3738" t="s">
        <v>893</v>
      </c>
      <c r="G3738" t="s">
        <v>3497</v>
      </c>
      <c r="H3738" t="s">
        <v>3498</v>
      </c>
      <c r="I3738" t="s">
        <v>12196</v>
      </c>
      <c r="J3738" t="s">
        <v>12197</v>
      </c>
      <c r="K3738" t="s">
        <v>110</v>
      </c>
      <c r="L3738" t="s">
        <v>3346</v>
      </c>
      <c r="M3738" t="s">
        <v>4328</v>
      </c>
      <c r="N3738" t="s">
        <v>9711</v>
      </c>
      <c r="O3738" t="s">
        <v>3343</v>
      </c>
      <c r="P3738" t="s">
        <v>3343</v>
      </c>
      <c r="Q3738" t="s">
        <v>3346</v>
      </c>
    </row>
    <row r="3739" spans="1:17" x14ac:dyDescent="0.25">
      <c r="A3739" t="s">
        <v>11753</v>
      </c>
      <c r="B3739" t="s">
        <v>11754</v>
      </c>
      <c r="C3739" t="s">
        <v>11953</v>
      </c>
      <c r="D3739" t="s">
        <v>11954</v>
      </c>
      <c r="E3739">
        <v>1905052</v>
      </c>
      <c r="F3739" t="s">
        <v>2185</v>
      </c>
      <c r="G3739" t="s">
        <v>3500</v>
      </c>
      <c r="H3739" t="s">
        <v>3498</v>
      </c>
      <c r="I3739" t="s">
        <v>12198</v>
      </c>
      <c r="J3739" t="s">
        <v>1579</v>
      </c>
      <c r="K3739" t="s">
        <v>110</v>
      </c>
      <c r="L3739" t="s">
        <v>3343</v>
      </c>
      <c r="M3739" t="s">
        <v>4328</v>
      </c>
      <c r="N3739" t="s">
        <v>9711</v>
      </c>
      <c r="O3739" t="s">
        <v>3343</v>
      </c>
      <c r="P3739" t="s">
        <v>3343</v>
      </c>
      <c r="Q3739" t="s">
        <v>3346</v>
      </c>
    </row>
    <row r="3740" spans="1:17" x14ac:dyDescent="0.25">
      <c r="A3740" t="s">
        <v>11753</v>
      </c>
      <c r="B3740" t="s">
        <v>11754</v>
      </c>
      <c r="C3740" t="s">
        <v>11953</v>
      </c>
      <c r="D3740" t="s">
        <v>11954</v>
      </c>
      <c r="E3740">
        <v>1905053</v>
      </c>
      <c r="F3740" t="s">
        <v>875</v>
      </c>
      <c r="G3740" t="s">
        <v>11941</v>
      </c>
      <c r="H3740" t="s">
        <v>3350</v>
      </c>
      <c r="I3740" t="s">
        <v>1021</v>
      </c>
      <c r="J3740" t="s">
        <v>876</v>
      </c>
      <c r="K3740" t="s">
        <v>110</v>
      </c>
      <c r="L3740" t="s">
        <v>3343</v>
      </c>
      <c r="M3740" t="s">
        <v>3344</v>
      </c>
      <c r="N3740" t="s">
        <v>3345</v>
      </c>
      <c r="O3740" t="s">
        <v>3343</v>
      </c>
      <c r="P3740" t="s">
        <v>3343</v>
      </c>
      <c r="Q3740" t="s">
        <v>3346</v>
      </c>
    </row>
    <row r="3741" spans="1:17" x14ac:dyDescent="0.25">
      <c r="A3741" t="s">
        <v>11753</v>
      </c>
      <c r="B3741" t="s">
        <v>11754</v>
      </c>
      <c r="C3741" t="s">
        <v>11953</v>
      </c>
      <c r="D3741" t="s">
        <v>11954</v>
      </c>
      <c r="E3741">
        <v>1905054</v>
      </c>
      <c r="F3741" t="s">
        <v>878</v>
      </c>
      <c r="G3741" t="s">
        <v>1062</v>
      </c>
      <c r="H3741" t="s">
        <v>3618</v>
      </c>
      <c r="I3741" t="s">
        <v>12199</v>
      </c>
      <c r="J3741" t="s">
        <v>879</v>
      </c>
      <c r="K3741" t="s">
        <v>110</v>
      </c>
      <c r="L3741" t="s">
        <v>3343</v>
      </c>
      <c r="M3741" t="s">
        <v>4328</v>
      </c>
      <c r="N3741" t="s">
        <v>4329</v>
      </c>
      <c r="O3741" t="s">
        <v>3343</v>
      </c>
      <c r="P3741" t="s">
        <v>3343</v>
      </c>
      <c r="Q3741" t="s">
        <v>3346</v>
      </c>
    </row>
    <row r="3742" spans="1:17" x14ac:dyDescent="0.25">
      <c r="A3742" t="s">
        <v>11753</v>
      </c>
      <c r="B3742" t="s">
        <v>11754</v>
      </c>
      <c r="C3742" t="s">
        <v>11953</v>
      </c>
      <c r="D3742" t="s">
        <v>11954</v>
      </c>
      <c r="E3742">
        <v>1905054</v>
      </c>
      <c r="F3742" t="s">
        <v>878</v>
      </c>
      <c r="G3742" t="s">
        <v>1062</v>
      </c>
      <c r="H3742" t="s">
        <v>3618</v>
      </c>
      <c r="I3742" t="s">
        <v>12200</v>
      </c>
      <c r="J3742" t="s">
        <v>12201</v>
      </c>
      <c r="K3742" t="s">
        <v>110</v>
      </c>
      <c r="L3742" t="s">
        <v>3346</v>
      </c>
      <c r="M3742" t="s">
        <v>4328</v>
      </c>
      <c r="N3742" t="s">
        <v>4329</v>
      </c>
      <c r="O3742" t="s">
        <v>3343</v>
      </c>
      <c r="P3742" t="s">
        <v>3343</v>
      </c>
      <c r="Q3742" t="s">
        <v>3346</v>
      </c>
    </row>
    <row r="3743" spans="1:17" x14ac:dyDescent="0.25">
      <c r="A3743" t="s">
        <v>11753</v>
      </c>
      <c r="B3743" t="s">
        <v>11754</v>
      </c>
      <c r="C3743" t="s">
        <v>11953</v>
      </c>
      <c r="D3743" t="s">
        <v>11954</v>
      </c>
      <c r="E3743">
        <v>1905054</v>
      </c>
      <c r="F3743" t="s">
        <v>878</v>
      </c>
      <c r="G3743" t="s">
        <v>1062</v>
      </c>
      <c r="H3743" t="s">
        <v>3618</v>
      </c>
      <c r="I3743" t="s">
        <v>12202</v>
      </c>
      <c r="J3743" t="s">
        <v>12203</v>
      </c>
      <c r="K3743" t="s">
        <v>110</v>
      </c>
      <c r="L3743" t="s">
        <v>3346</v>
      </c>
      <c r="M3743" t="s">
        <v>4328</v>
      </c>
      <c r="N3743" t="s">
        <v>4329</v>
      </c>
      <c r="O3743" t="s">
        <v>3343</v>
      </c>
      <c r="P3743" t="s">
        <v>3343</v>
      </c>
      <c r="Q3743" t="s">
        <v>3346</v>
      </c>
    </row>
    <row r="3744" spans="1:17" x14ac:dyDescent="0.25">
      <c r="A3744" t="s">
        <v>11753</v>
      </c>
      <c r="B3744" t="s">
        <v>11754</v>
      </c>
      <c r="C3744" t="s">
        <v>11953</v>
      </c>
      <c r="D3744" t="s">
        <v>11954</v>
      </c>
      <c r="E3744">
        <v>1905054</v>
      </c>
      <c r="F3744" t="s">
        <v>878</v>
      </c>
      <c r="G3744" t="s">
        <v>1062</v>
      </c>
      <c r="H3744" t="s">
        <v>3618</v>
      </c>
      <c r="I3744" t="s">
        <v>12204</v>
      </c>
      <c r="J3744" t="s">
        <v>12205</v>
      </c>
      <c r="K3744" t="s">
        <v>110</v>
      </c>
      <c r="L3744" t="s">
        <v>3346</v>
      </c>
      <c r="M3744" t="s">
        <v>4328</v>
      </c>
      <c r="N3744" t="s">
        <v>4329</v>
      </c>
      <c r="O3744" t="s">
        <v>3343</v>
      </c>
      <c r="P3744" t="s">
        <v>3343</v>
      </c>
      <c r="Q3744" t="s">
        <v>3346</v>
      </c>
    </row>
    <row r="3745" spans="1:17" x14ac:dyDescent="0.25">
      <c r="A3745" t="s">
        <v>11753</v>
      </c>
      <c r="B3745" t="s">
        <v>11754</v>
      </c>
      <c r="C3745" t="s">
        <v>11953</v>
      </c>
      <c r="D3745" t="s">
        <v>11954</v>
      </c>
      <c r="E3745">
        <v>1905054</v>
      </c>
      <c r="F3745" t="s">
        <v>878</v>
      </c>
      <c r="G3745" t="s">
        <v>1062</v>
      </c>
      <c r="H3745" t="s">
        <v>3618</v>
      </c>
      <c r="I3745" t="s">
        <v>12206</v>
      </c>
      <c r="J3745" t="s">
        <v>12207</v>
      </c>
      <c r="K3745" t="s">
        <v>110</v>
      </c>
      <c r="L3745" t="s">
        <v>3346</v>
      </c>
      <c r="M3745" t="s">
        <v>4328</v>
      </c>
      <c r="N3745" t="s">
        <v>4329</v>
      </c>
      <c r="O3745" t="s">
        <v>3343</v>
      </c>
      <c r="P3745" t="s">
        <v>3343</v>
      </c>
      <c r="Q3745" t="s">
        <v>3346</v>
      </c>
    </row>
    <row r="3746" spans="1:17" x14ac:dyDescent="0.25">
      <c r="A3746" t="s">
        <v>11753</v>
      </c>
      <c r="B3746" t="s">
        <v>11754</v>
      </c>
      <c r="C3746" t="s">
        <v>11953</v>
      </c>
      <c r="D3746" t="s">
        <v>11954</v>
      </c>
      <c r="E3746">
        <v>1905054</v>
      </c>
      <c r="F3746" t="s">
        <v>878</v>
      </c>
      <c r="G3746" t="s">
        <v>1062</v>
      </c>
      <c r="H3746" t="s">
        <v>3618</v>
      </c>
      <c r="I3746" t="s">
        <v>12208</v>
      </c>
      <c r="J3746" t="s">
        <v>12209</v>
      </c>
      <c r="K3746" t="s">
        <v>110</v>
      </c>
      <c r="L3746" t="s">
        <v>3346</v>
      </c>
      <c r="M3746" t="s">
        <v>4328</v>
      </c>
      <c r="N3746" t="s">
        <v>4329</v>
      </c>
      <c r="O3746" t="s">
        <v>3343</v>
      </c>
      <c r="P3746" t="s">
        <v>3343</v>
      </c>
      <c r="Q3746" t="s">
        <v>3346</v>
      </c>
    </row>
    <row r="3747" spans="1:17" x14ac:dyDescent="0.25">
      <c r="A3747" t="s">
        <v>11753</v>
      </c>
      <c r="B3747" t="s">
        <v>11754</v>
      </c>
      <c r="C3747" t="s">
        <v>11953</v>
      </c>
      <c r="D3747" t="s">
        <v>11954</v>
      </c>
      <c r="E3747">
        <v>1905054</v>
      </c>
      <c r="F3747" t="s">
        <v>878</v>
      </c>
      <c r="G3747" t="s">
        <v>1062</v>
      </c>
      <c r="H3747" t="s">
        <v>3618</v>
      </c>
      <c r="I3747" t="s">
        <v>12210</v>
      </c>
      <c r="J3747" t="s">
        <v>12211</v>
      </c>
      <c r="K3747" t="s">
        <v>110</v>
      </c>
      <c r="L3747" t="s">
        <v>3346</v>
      </c>
      <c r="M3747" t="s">
        <v>4328</v>
      </c>
      <c r="N3747" t="s">
        <v>4329</v>
      </c>
      <c r="O3747" t="s">
        <v>3343</v>
      </c>
      <c r="P3747" t="s">
        <v>3343</v>
      </c>
      <c r="Q3747" t="s">
        <v>3346</v>
      </c>
    </row>
    <row r="3748" spans="1:17" x14ac:dyDescent="0.25">
      <c r="A3748" t="s">
        <v>11753</v>
      </c>
      <c r="B3748" t="s">
        <v>11754</v>
      </c>
      <c r="C3748" t="s">
        <v>11953</v>
      </c>
      <c r="D3748" t="s">
        <v>11954</v>
      </c>
      <c r="E3748">
        <v>1905054</v>
      </c>
      <c r="F3748" t="s">
        <v>878</v>
      </c>
      <c r="G3748" t="s">
        <v>1062</v>
      </c>
      <c r="H3748" t="s">
        <v>3618</v>
      </c>
      <c r="I3748" t="s">
        <v>12212</v>
      </c>
      <c r="J3748" t="s">
        <v>12213</v>
      </c>
      <c r="K3748" t="s">
        <v>110</v>
      </c>
      <c r="L3748" t="s">
        <v>3346</v>
      </c>
      <c r="M3748" t="s">
        <v>4328</v>
      </c>
      <c r="N3748" t="s">
        <v>4329</v>
      </c>
      <c r="O3748" t="s">
        <v>3343</v>
      </c>
      <c r="P3748" t="s">
        <v>3343</v>
      </c>
      <c r="Q3748" t="s">
        <v>3346</v>
      </c>
    </row>
    <row r="3749" spans="1:17" x14ac:dyDescent="0.25">
      <c r="A3749" t="s">
        <v>11753</v>
      </c>
      <c r="B3749" t="s">
        <v>11754</v>
      </c>
      <c r="C3749" t="s">
        <v>11953</v>
      </c>
      <c r="D3749" t="s">
        <v>11954</v>
      </c>
      <c r="E3749">
        <v>1905054</v>
      </c>
      <c r="F3749" t="s">
        <v>878</v>
      </c>
      <c r="G3749" t="s">
        <v>1062</v>
      </c>
      <c r="H3749" t="s">
        <v>3618</v>
      </c>
      <c r="I3749" t="s">
        <v>12214</v>
      </c>
      <c r="J3749" t="s">
        <v>12215</v>
      </c>
      <c r="K3749" t="s">
        <v>110</v>
      </c>
      <c r="L3749" t="s">
        <v>3346</v>
      </c>
      <c r="M3749" t="s">
        <v>4328</v>
      </c>
      <c r="N3749" t="s">
        <v>4329</v>
      </c>
      <c r="O3749" t="s">
        <v>3343</v>
      </c>
      <c r="P3749" t="s">
        <v>3343</v>
      </c>
      <c r="Q3749" t="s">
        <v>3346</v>
      </c>
    </row>
    <row r="3750" spans="1:17" x14ac:dyDescent="0.25">
      <c r="A3750" t="s">
        <v>11753</v>
      </c>
      <c r="B3750" t="s">
        <v>11754</v>
      </c>
      <c r="C3750" t="s">
        <v>11953</v>
      </c>
      <c r="D3750" t="s">
        <v>11954</v>
      </c>
      <c r="E3750">
        <v>1905054</v>
      </c>
      <c r="F3750" t="s">
        <v>878</v>
      </c>
      <c r="G3750" t="s">
        <v>1062</v>
      </c>
      <c r="H3750" t="s">
        <v>3618</v>
      </c>
      <c r="I3750" t="s">
        <v>12216</v>
      </c>
      <c r="J3750" t="s">
        <v>12217</v>
      </c>
      <c r="K3750" t="s">
        <v>110</v>
      </c>
      <c r="L3750" t="s">
        <v>3346</v>
      </c>
      <c r="M3750" t="s">
        <v>4328</v>
      </c>
      <c r="N3750" t="s">
        <v>4329</v>
      </c>
      <c r="O3750" t="s">
        <v>3343</v>
      </c>
      <c r="P3750" t="s">
        <v>3343</v>
      </c>
      <c r="Q3750" t="s">
        <v>3346</v>
      </c>
    </row>
    <row r="3751" spans="1:17" x14ac:dyDescent="0.25">
      <c r="A3751" t="s">
        <v>11753</v>
      </c>
      <c r="B3751" t="s">
        <v>11754</v>
      </c>
      <c r="C3751" t="s">
        <v>11953</v>
      </c>
      <c r="D3751" t="s">
        <v>11954</v>
      </c>
      <c r="E3751">
        <v>1905054</v>
      </c>
      <c r="F3751" t="s">
        <v>878</v>
      </c>
      <c r="G3751" t="s">
        <v>1062</v>
      </c>
      <c r="H3751" t="s">
        <v>3618</v>
      </c>
      <c r="I3751" t="s">
        <v>12218</v>
      </c>
      <c r="J3751" t="s">
        <v>12219</v>
      </c>
      <c r="K3751" t="s">
        <v>110</v>
      </c>
      <c r="L3751" t="s">
        <v>3346</v>
      </c>
      <c r="M3751" t="s">
        <v>4328</v>
      </c>
      <c r="N3751" t="s">
        <v>4329</v>
      </c>
      <c r="O3751" t="s">
        <v>3343</v>
      </c>
      <c r="P3751" t="s">
        <v>3343</v>
      </c>
      <c r="Q3751" t="s">
        <v>3346</v>
      </c>
    </row>
    <row r="3752" spans="1:17" x14ac:dyDescent="0.25">
      <c r="A3752" t="s">
        <v>11753</v>
      </c>
      <c r="B3752" t="s">
        <v>11754</v>
      </c>
      <c r="C3752" t="s">
        <v>11953</v>
      </c>
      <c r="D3752" t="s">
        <v>11954</v>
      </c>
      <c r="E3752">
        <v>1905054</v>
      </c>
      <c r="F3752" t="s">
        <v>878</v>
      </c>
      <c r="G3752" t="s">
        <v>1062</v>
      </c>
      <c r="H3752" t="s">
        <v>3618</v>
      </c>
      <c r="I3752" t="s">
        <v>12220</v>
      </c>
      <c r="J3752" t="s">
        <v>12221</v>
      </c>
      <c r="K3752" t="s">
        <v>110</v>
      </c>
      <c r="L3752" t="s">
        <v>3346</v>
      </c>
      <c r="M3752" t="s">
        <v>4328</v>
      </c>
      <c r="N3752" t="s">
        <v>4329</v>
      </c>
      <c r="O3752" t="s">
        <v>3343</v>
      </c>
      <c r="P3752" t="s">
        <v>3343</v>
      </c>
      <c r="Q3752" t="s">
        <v>3346</v>
      </c>
    </row>
    <row r="3753" spans="1:17" x14ac:dyDescent="0.25">
      <c r="A3753" t="s">
        <v>11753</v>
      </c>
      <c r="B3753" t="s">
        <v>11754</v>
      </c>
      <c r="C3753" t="s">
        <v>11953</v>
      </c>
      <c r="D3753" t="s">
        <v>11954</v>
      </c>
      <c r="E3753">
        <v>1905054</v>
      </c>
      <c r="F3753" t="s">
        <v>878</v>
      </c>
      <c r="G3753" t="s">
        <v>1062</v>
      </c>
      <c r="H3753" t="s">
        <v>3618</v>
      </c>
      <c r="I3753" t="s">
        <v>12222</v>
      </c>
      <c r="J3753" t="s">
        <v>12223</v>
      </c>
      <c r="K3753" t="s">
        <v>110</v>
      </c>
      <c r="L3753" t="s">
        <v>3346</v>
      </c>
      <c r="M3753" t="s">
        <v>4328</v>
      </c>
      <c r="N3753" t="s">
        <v>4329</v>
      </c>
      <c r="O3753" t="s">
        <v>3343</v>
      </c>
      <c r="P3753" t="s">
        <v>3343</v>
      </c>
      <c r="Q3753" t="s">
        <v>3346</v>
      </c>
    </row>
    <row r="3754" spans="1:17" x14ac:dyDescent="0.25">
      <c r="A3754" t="s">
        <v>11753</v>
      </c>
      <c r="B3754" t="s">
        <v>11754</v>
      </c>
      <c r="C3754" t="s">
        <v>11953</v>
      </c>
      <c r="D3754" t="s">
        <v>11954</v>
      </c>
      <c r="E3754">
        <v>1905054</v>
      </c>
      <c r="F3754" t="s">
        <v>878</v>
      </c>
      <c r="G3754" t="s">
        <v>1062</v>
      </c>
      <c r="H3754" t="s">
        <v>3618</v>
      </c>
      <c r="I3754" t="s">
        <v>12224</v>
      </c>
      <c r="J3754" t="s">
        <v>12225</v>
      </c>
      <c r="K3754" t="s">
        <v>110</v>
      </c>
      <c r="L3754" t="s">
        <v>3346</v>
      </c>
      <c r="M3754" t="s">
        <v>4328</v>
      </c>
      <c r="N3754" t="s">
        <v>4329</v>
      </c>
      <c r="O3754" t="s">
        <v>3343</v>
      </c>
      <c r="P3754" t="s">
        <v>3343</v>
      </c>
      <c r="Q3754" t="s">
        <v>3346</v>
      </c>
    </row>
    <row r="3755" spans="1:17" x14ac:dyDescent="0.25">
      <c r="A3755" t="s">
        <v>11753</v>
      </c>
      <c r="B3755" t="s">
        <v>11754</v>
      </c>
      <c r="C3755" t="s">
        <v>11953</v>
      </c>
      <c r="D3755" t="s">
        <v>11954</v>
      </c>
      <c r="E3755">
        <v>1905055</v>
      </c>
      <c r="F3755" t="s">
        <v>114</v>
      </c>
      <c r="G3755" t="s">
        <v>12226</v>
      </c>
      <c r="H3755" t="s">
        <v>3350</v>
      </c>
      <c r="I3755" t="s">
        <v>12227</v>
      </c>
      <c r="J3755" t="s">
        <v>116</v>
      </c>
      <c r="K3755" t="s">
        <v>110</v>
      </c>
      <c r="L3755" t="s">
        <v>3343</v>
      </c>
      <c r="M3755" t="s">
        <v>3477</v>
      </c>
      <c r="N3755" t="s">
        <v>3478</v>
      </c>
      <c r="O3755" t="s">
        <v>3346</v>
      </c>
      <c r="P3755" t="s">
        <v>3343</v>
      </c>
      <c r="Q3755" t="s">
        <v>3346</v>
      </c>
    </row>
    <row r="3756" spans="1:17" x14ac:dyDescent="0.25">
      <c r="A3756" t="s">
        <v>11753</v>
      </c>
      <c r="B3756" t="s">
        <v>11754</v>
      </c>
      <c r="C3756" t="s">
        <v>11953</v>
      </c>
      <c r="D3756" t="s">
        <v>11954</v>
      </c>
      <c r="E3756">
        <v>1905056</v>
      </c>
      <c r="F3756" t="s">
        <v>12228</v>
      </c>
      <c r="G3756" t="s">
        <v>12229</v>
      </c>
      <c r="H3756" t="s">
        <v>3634</v>
      </c>
      <c r="I3756" t="s">
        <v>12230</v>
      </c>
      <c r="J3756" t="s">
        <v>12231</v>
      </c>
      <c r="K3756" t="s">
        <v>110</v>
      </c>
      <c r="L3756" t="s">
        <v>3343</v>
      </c>
      <c r="M3756" t="s">
        <v>4328</v>
      </c>
      <c r="N3756" t="s">
        <v>4329</v>
      </c>
      <c r="O3756" t="s">
        <v>3346</v>
      </c>
      <c r="P3756" t="s">
        <v>3343</v>
      </c>
      <c r="Q3756" t="s">
        <v>3346</v>
      </c>
    </row>
    <row r="3757" spans="1:17" x14ac:dyDescent="0.25">
      <c r="A3757" t="s">
        <v>11753</v>
      </c>
      <c r="B3757" t="s">
        <v>11754</v>
      </c>
      <c r="C3757" t="s">
        <v>11953</v>
      </c>
      <c r="D3757" t="s">
        <v>11954</v>
      </c>
      <c r="E3757">
        <v>1905056</v>
      </c>
      <c r="F3757" t="s">
        <v>12228</v>
      </c>
      <c r="G3757" t="s">
        <v>12229</v>
      </c>
      <c r="H3757" t="s">
        <v>3634</v>
      </c>
      <c r="I3757" t="s">
        <v>12232</v>
      </c>
      <c r="J3757" t="s">
        <v>6877</v>
      </c>
      <c r="K3757" t="s">
        <v>110</v>
      </c>
      <c r="L3757" t="s">
        <v>3346</v>
      </c>
      <c r="M3757" t="s">
        <v>4328</v>
      </c>
      <c r="N3757" t="s">
        <v>4329</v>
      </c>
      <c r="O3757" t="s">
        <v>3346</v>
      </c>
      <c r="P3757" t="s">
        <v>3343</v>
      </c>
      <c r="Q3757" t="s">
        <v>3346</v>
      </c>
    </row>
    <row r="3758" spans="1:17" x14ac:dyDescent="0.25">
      <c r="A3758" t="s">
        <v>11753</v>
      </c>
      <c r="B3758" t="s">
        <v>11754</v>
      </c>
      <c r="C3758" t="s">
        <v>2774</v>
      </c>
      <c r="D3758" t="s">
        <v>12233</v>
      </c>
      <c r="E3758">
        <v>1906001</v>
      </c>
      <c r="F3758" t="s">
        <v>12234</v>
      </c>
      <c r="G3758" t="s">
        <v>12235</v>
      </c>
      <c r="H3758" t="s">
        <v>12236</v>
      </c>
      <c r="I3758" t="s">
        <v>12237</v>
      </c>
      <c r="J3758" t="s">
        <v>12234</v>
      </c>
      <c r="K3758" t="s">
        <v>110</v>
      </c>
      <c r="L3758" t="s">
        <v>3343</v>
      </c>
      <c r="M3758" t="s">
        <v>4328</v>
      </c>
      <c r="N3758" t="s">
        <v>4329</v>
      </c>
      <c r="O3758" t="s">
        <v>3343</v>
      </c>
      <c r="P3758" t="s">
        <v>3343</v>
      </c>
      <c r="Q3758" t="s">
        <v>3346</v>
      </c>
    </row>
    <row r="3759" spans="1:17" x14ac:dyDescent="0.25">
      <c r="A3759" t="s">
        <v>11753</v>
      </c>
      <c r="B3759" t="s">
        <v>11754</v>
      </c>
      <c r="C3759" t="s">
        <v>2774</v>
      </c>
      <c r="D3759" t="s">
        <v>12233</v>
      </c>
      <c r="E3759">
        <v>1906002</v>
      </c>
      <c r="F3759" t="s">
        <v>1145</v>
      </c>
      <c r="G3759" t="s">
        <v>12238</v>
      </c>
      <c r="H3759" t="s">
        <v>12236</v>
      </c>
      <c r="I3759" t="s">
        <v>1146</v>
      </c>
      <c r="J3759" t="s">
        <v>1145</v>
      </c>
      <c r="K3759" t="s">
        <v>110</v>
      </c>
      <c r="L3759" t="s">
        <v>3343</v>
      </c>
      <c r="M3759" t="s">
        <v>4328</v>
      </c>
      <c r="N3759" t="s">
        <v>4329</v>
      </c>
      <c r="O3759" t="s">
        <v>3343</v>
      </c>
      <c r="P3759" t="s">
        <v>3343</v>
      </c>
      <c r="Q3759" t="s">
        <v>3346</v>
      </c>
    </row>
    <row r="3760" spans="1:17" x14ac:dyDescent="0.25">
      <c r="A3760" t="s">
        <v>11753</v>
      </c>
      <c r="B3760" t="s">
        <v>11754</v>
      </c>
      <c r="C3760" t="s">
        <v>2774</v>
      </c>
      <c r="D3760" t="s">
        <v>12233</v>
      </c>
      <c r="E3760">
        <v>1906003</v>
      </c>
      <c r="F3760" t="s">
        <v>12239</v>
      </c>
      <c r="G3760" t="s">
        <v>12240</v>
      </c>
      <c r="H3760" t="s">
        <v>12236</v>
      </c>
      <c r="I3760" t="s">
        <v>12241</v>
      </c>
      <c r="J3760" t="s">
        <v>12239</v>
      </c>
      <c r="K3760" t="s">
        <v>110</v>
      </c>
      <c r="L3760" t="s">
        <v>3343</v>
      </c>
      <c r="M3760" t="s">
        <v>4328</v>
      </c>
      <c r="N3760" t="s">
        <v>4329</v>
      </c>
      <c r="O3760" t="s">
        <v>3343</v>
      </c>
      <c r="P3760" t="s">
        <v>3343</v>
      </c>
      <c r="Q3760" t="s">
        <v>3346</v>
      </c>
    </row>
    <row r="3761" spans="1:17" x14ac:dyDescent="0.25">
      <c r="A3761" t="s">
        <v>11753</v>
      </c>
      <c r="B3761" t="s">
        <v>11754</v>
      </c>
      <c r="C3761" t="s">
        <v>2774</v>
      </c>
      <c r="D3761" t="s">
        <v>12233</v>
      </c>
      <c r="E3761">
        <v>1906004</v>
      </c>
      <c r="F3761" t="s">
        <v>12242</v>
      </c>
      <c r="G3761" t="s">
        <v>12243</v>
      </c>
      <c r="H3761" t="s">
        <v>3394</v>
      </c>
      <c r="I3761" t="s">
        <v>12244</v>
      </c>
      <c r="J3761" t="s">
        <v>12245</v>
      </c>
      <c r="K3761" t="s">
        <v>110</v>
      </c>
      <c r="L3761" t="s">
        <v>3343</v>
      </c>
      <c r="M3761" t="s">
        <v>4328</v>
      </c>
      <c r="N3761" t="s">
        <v>4329</v>
      </c>
      <c r="O3761" t="s">
        <v>3343</v>
      </c>
      <c r="P3761" t="s">
        <v>3343</v>
      </c>
      <c r="Q3761" t="s">
        <v>3346</v>
      </c>
    </row>
    <row r="3762" spans="1:17" x14ac:dyDescent="0.25">
      <c r="A3762" t="s">
        <v>11753</v>
      </c>
      <c r="B3762" t="s">
        <v>11754</v>
      </c>
      <c r="C3762" t="s">
        <v>2774</v>
      </c>
      <c r="D3762" t="s">
        <v>12233</v>
      </c>
      <c r="E3762">
        <v>1906004</v>
      </c>
      <c r="F3762" t="s">
        <v>12242</v>
      </c>
      <c r="G3762" t="s">
        <v>12243</v>
      </c>
      <c r="H3762" t="s">
        <v>3394</v>
      </c>
      <c r="I3762" t="s">
        <v>12246</v>
      </c>
      <c r="J3762" t="s">
        <v>12247</v>
      </c>
      <c r="K3762" t="s">
        <v>110</v>
      </c>
      <c r="L3762" t="s">
        <v>3346</v>
      </c>
      <c r="M3762" t="s">
        <v>4328</v>
      </c>
      <c r="N3762" t="s">
        <v>4329</v>
      </c>
      <c r="O3762" t="s">
        <v>3343</v>
      </c>
      <c r="P3762" t="s">
        <v>3343</v>
      </c>
      <c r="Q3762" t="s">
        <v>3346</v>
      </c>
    </row>
    <row r="3763" spans="1:17" x14ac:dyDescent="0.25">
      <c r="A3763" t="s">
        <v>11753</v>
      </c>
      <c r="B3763" t="s">
        <v>11754</v>
      </c>
      <c r="C3763" t="s">
        <v>2774</v>
      </c>
      <c r="D3763" t="s">
        <v>12233</v>
      </c>
      <c r="E3763">
        <v>1906004</v>
      </c>
      <c r="F3763" t="s">
        <v>12242</v>
      </c>
      <c r="G3763" t="s">
        <v>12243</v>
      </c>
      <c r="H3763" t="s">
        <v>3394</v>
      </c>
      <c r="I3763" t="s">
        <v>12248</v>
      </c>
      <c r="J3763" t="s">
        <v>12249</v>
      </c>
      <c r="K3763" t="s">
        <v>110</v>
      </c>
      <c r="L3763" t="s">
        <v>3346</v>
      </c>
      <c r="M3763" t="s">
        <v>4328</v>
      </c>
      <c r="N3763" t="s">
        <v>4329</v>
      </c>
      <c r="O3763" t="s">
        <v>3343</v>
      </c>
      <c r="P3763" t="s">
        <v>3343</v>
      </c>
      <c r="Q3763" t="s">
        <v>3346</v>
      </c>
    </row>
    <row r="3764" spans="1:17" x14ac:dyDescent="0.25">
      <c r="A3764" t="s">
        <v>11753</v>
      </c>
      <c r="B3764" t="s">
        <v>11754</v>
      </c>
      <c r="C3764" t="s">
        <v>2774</v>
      </c>
      <c r="D3764" t="s">
        <v>12233</v>
      </c>
      <c r="E3764">
        <v>1906004</v>
      </c>
      <c r="F3764" t="s">
        <v>12242</v>
      </c>
      <c r="G3764" t="s">
        <v>12243</v>
      </c>
      <c r="H3764" t="s">
        <v>3394</v>
      </c>
      <c r="I3764" t="s">
        <v>12250</v>
      </c>
      <c r="J3764" t="s">
        <v>12251</v>
      </c>
      <c r="K3764" t="s">
        <v>110</v>
      </c>
      <c r="L3764" t="s">
        <v>3346</v>
      </c>
      <c r="M3764" t="s">
        <v>4328</v>
      </c>
      <c r="N3764" t="s">
        <v>4329</v>
      </c>
      <c r="O3764" t="s">
        <v>3343</v>
      </c>
      <c r="P3764" t="s">
        <v>3343</v>
      </c>
      <c r="Q3764" t="s">
        <v>3346</v>
      </c>
    </row>
    <row r="3765" spans="1:17" x14ac:dyDescent="0.25">
      <c r="A3765" t="s">
        <v>11753</v>
      </c>
      <c r="B3765" t="s">
        <v>11754</v>
      </c>
      <c r="C3765" t="s">
        <v>2774</v>
      </c>
      <c r="D3765" t="s">
        <v>12233</v>
      </c>
      <c r="E3765">
        <v>1906005</v>
      </c>
      <c r="F3765" t="s">
        <v>12252</v>
      </c>
      <c r="G3765" t="s">
        <v>12253</v>
      </c>
      <c r="H3765" t="s">
        <v>12236</v>
      </c>
      <c r="I3765" t="s">
        <v>12254</v>
      </c>
      <c r="J3765" t="s">
        <v>12252</v>
      </c>
      <c r="K3765" t="s">
        <v>110</v>
      </c>
      <c r="L3765" t="s">
        <v>3343</v>
      </c>
      <c r="M3765" t="s">
        <v>4328</v>
      </c>
      <c r="N3765" t="s">
        <v>4329</v>
      </c>
      <c r="O3765" t="s">
        <v>3343</v>
      </c>
      <c r="P3765" t="s">
        <v>3343</v>
      </c>
      <c r="Q3765" t="s">
        <v>3346</v>
      </c>
    </row>
    <row r="3766" spans="1:17" x14ac:dyDescent="0.25">
      <c r="A3766" t="s">
        <v>11753</v>
      </c>
      <c r="B3766" t="s">
        <v>11754</v>
      </c>
      <c r="C3766" t="s">
        <v>2774</v>
      </c>
      <c r="D3766" t="s">
        <v>12233</v>
      </c>
      <c r="E3766">
        <v>1906006</v>
      </c>
      <c r="F3766" t="s">
        <v>12255</v>
      </c>
      <c r="G3766" t="s">
        <v>12256</v>
      </c>
      <c r="H3766" t="s">
        <v>12236</v>
      </c>
      <c r="I3766" t="s">
        <v>12257</v>
      </c>
      <c r="J3766" t="s">
        <v>12255</v>
      </c>
      <c r="K3766" t="s">
        <v>110</v>
      </c>
      <c r="L3766" t="s">
        <v>3343</v>
      </c>
      <c r="M3766" t="s">
        <v>4328</v>
      </c>
      <c r="N3766" t="s">
        <v>4329</v>
      </c>
      <c r="O3766" t="s">
        <v>3343</v>
      </c>
      <c r="P3766" t="s">
        <v>3343</v>
      </c>
      <c r="Q3766" t="s">
        <v>3346</v>
      </c>
    </row>
    <row r="3767" spans="1:17" x14ac:dyDescent="0.25">
      <c r="A3767" t="s">
        <v>11753</v>
      </c>
      <c r="B3767" t="s">
        <v>11754</v>
      </c>
      <c r="C3767" t="s">
        <v>2774</v>
      </c>
      <c r="D3767" t="s">
        <v>12233</v>
      </c>
      <c r="E3767">
        <v>1906007</v>
      </c>
      <c r="F3767" t="s">
        <v>12258</v>
      </c>
      <c r="G3767" t="s">
        <v>12259</v>
      </c>
      <c r="H3767" t="s">
        <v>12236</v>
      </c>
      <c r="I3767" t="s">
        <v>12260</v>
      </c>
      <c r="J3767" t="s">
        <v>12258</v>
      </c>
      <c r="K3767" t="s">
        <v>110</v>
      </c>
      <c r="L3767" t="s">
        <v>3343</v>
      </c>
      <c r="M3767" t="s">
        <v>4328</v>
      </c>
      <c r="N3767" t="s">
        <v>4329</v>
      </c>
      <c r="O3767" t="s">
        <v>3343</v>
      </c>
      <c r="P3767" t="s">
        <v>3343</v>
      </c>
      <c r="Q3767" t="s">
        <v>3346</v>
      </c>
    </row>
    <row r="3768" spans="1:17" x14ac:dyDescent="0.25">
      <c r="A3768" t="s">
        <v>11753</v>
      </c>
      <c r="B3768" t="s">
        <v>11754</v>
      </c>
      <c r="C3768" t="s">
        <v>2774</v>
      </c>
      <c r="D3768" t="s">
        <v>12233</v>
      </c>
      <c r="E3768">
        <v>1906008</v>
      </c>
      <c r="F3768" t="s">
        <v>12261</v>
      </c>
      <c r="G3768" t="s">
        <v>12262</v>
      </c>
      <c r="H3768" t="s">
        <v>12236</v>
      </c>
      <c r="I3768" t="s">
        <v>12263</v>
      </c>
      <c r="J3768" t="s">
        <v>12261</v>
      </c>
      <c r="K3768" t="s">
        <v>110</v>
      </c>
      <c r="L3768" t="s">
        <v>3343</v>
      </c>
      <c r="M3768" t="s">
        <v>4328</v>
      </c>
      <c r="N3768" t="s">
        <v>4329</v>
      </c>
      <c r="O3768" t="s">
        <v>3343</v>
      </c>
      <c r="P3768" t="s">
        <v>3343</v>
      </c>
      <c r="Q3768" t="s">
        <v>3346</v>
      </c>
    </row>
    <row r="3769" spans="1:17" x14ac:dyDescent="0.25">
      <c r="A3769" t="s">
        <v>11753</v>
      </c>
      <c r="B3769" t="s">
        <v>11754</v>
      </c>
      <c r="C3769" t="s">
        <v>2774</v>
      </c>
      <c r="D3769" t="s">
        <v>12233</v>
      </c>
      <c r="E3769">
        <v>1906009</v>
      </c>
      <c r="F3769" t="s">
        <v>1150</v>
      </c>
      <c r="G3769" t="s">
        <v>12264</v>
      </c>
      <c r="H3769" t="s">
        <v>12236</v>
      </c>
      <c r="I3769" t="s">
        <v>1151</v>
      </c>
      <c r="J3769" t="s">
        <v>1150</v>
      </c>
      <c r="K3769" t="s">
        <v>110</v>
      </c>
      <c r="L3769" t="s">
        <v>3343</v>
      </c>
      <c r="M3769" t="s">
        <v>4328</v>
      </c>
      <c r="N3769" t="s">
        <v>4329</v>
      </c>
      <c r="O3769" t="s">
        <v>3343</v>
      </c>
      <c r="P3769" t="s">
        <v>3343</v>
      </c>
      <c r="Q3769" t="s">
        <v>3346</v>
      </c>
    </row>
    <row r="3770" spans="1:17" x14ac:dyDescent="0.25">
      <c r="A3770" t="s">
        <v>11753</v>
      </c>
      <c r="B3770" t="s">
        <v>11754</v>
      </c>
      <c r="C3770" t="s">
        <v>2774</v>
      </c>
      <c r="D3770" t="s">
        <v>12233</v>
      </c>
      <c r="E3770">
        <v>1906010</v>
      </c>
      <c r="F3770" t="s">
        <v>12265</v>
      </c>
      <c r="G3770" t="s">
        <v>12266</v>
      </c>
      <c r="H3770" t="s">
        <v>12236</v>
      </c>
      <c r="I3770" t="s">
        <v>12267</v>
      </c>
      <c r="J3770" t="s">
        <v>12265</v>
      </c>
      <c r="K3770" t="s">
        <v>110</v>
      </c>
      <c r="L3770" t="s">
        <v>3343</v>
      </c>
      <c r="M3770" t="s">
        <v>4328</v>
      </c>
      <c r="N3770" t="s">
        <v>4329</v>
      </c>
      <c r="O3770" t="s">
        <v>3343</v>
      </c>
      <c r="P3770" t="s">
        <v>3343</v>
      </c>
      <c r="Q3770" t="s">
        <v>3346</v>
      </c>
    </row>
    <row r="3771" spans="1:17" x14ac:dyDescent="0.25">
      <c r="A3771" t="s">
        <v>11753</v>
      </c>
      <c r="B3771" t="s">
        <v>11754</v>
      </c>
      <c r="C3771" t="s">
        <v>2774</v>
      </c>
      <c r="D3771" t="s">
        <v>12233</v>
      </c>
      <c r="E3771">
        <v>1906011</v>
      </c>
      <c r="F3771" t="s">
        <v>1154</v>
      </c>
      <c r="G3771" t="s">
        <v>12268</v>
      </c>
      <c r="H3771" t="s">
        <v>12236</v>
      </c>
      <c r="I3771" t="s">
        <v>1155</v>
      </c>
      <c r="J3771" t="s">
        <v>1154</v>
      </c>
      <c r="K3771" t="s">
        <v>110</v>
      </c>
      <c r="L3771" t="s">
        <v>3343</v>
      </c>
      <c r="M3771" t="s">
        <v>4328</v>
      </c>
      <c r="N3771" t="s">
        <v>4329</v>
      </c>
      <c r="O3771" t="s">
        <v>3343</v>
      </c>
      <c r="P3771" t="s">
        <v>3343</v>
      </c>
      <c r="Q3771" t="s">
        <v>3346</v>
      </c>
    </row>
    <row r="3772" spans="1:17" x14ac:dyDescent="0.25">
      <c r="A3772" t="s">
        <v>11753</v>
      </c>
      <c r="B3772" t="s">
        <v>11754</v>
      </c>
      <c r="C3772" t="s">
        <v>2774</v>
      </c>
      <c r="D3772" t="s">
        <v>12233</v>
      </c>
      <c r="E3772">
        <v>1906012</v>
      </c>
      <c r="F3772" t="s">
        <v>12269</v>
      </c>
      <c r="G3772" t="s">
        <v>12270</v>
      </c>
      <c r="H3772" t="s">
        <v>12236</v>
      </c>
      <c r="I3772" t="s">
        <v>12271</v>
      </c>
      <c r="J3772" t="s">
        <v>12269</v>
      </c>
      <c r="K3772" t="s">
        <v>110</v>
      </c>
      <c r="L3772" t="s">
        <v>3343</v>
      </c>
      <c r="M3772" t="s">
        <v>4328</v>
      </c>
      <c r="N3772" t="s">
        <v>4329</v>
      </c>
      <c r="O3772" t="s">
        <v>3343</v>
      </c>
      <c r="P3772" t="s">
        <v>3343</v>
      </c>
      <c r="Q3772" t="s">
        <v>3346</v>
      </c>
    </row>
    <row r="3773" spans="1:17" x14ac:dyDescent="0.25">
      <c r="A3773" t="s">
        <v>11753</v>
      </c>
      <c r="B3773" t="s">
        <v>11754</v>
      </c>
      <c r="C3773" t="s">
        <v>2774</v>
      </c>
      <c r="D3773" t="s">
        <v>12233</v>
      </c>
      <c r="E3773">
        <v>1906013</v>
      </c>
      <c r="F3773" t="s">
        <v>12272</v>
      </c>
      <c r="G3773" t="s">
        <v>12273</v>
      </c>
      <c r="H3773" t="s">
        <v>12236</v>
      </c>
      <c r="I3773" t="s">
        <v>12274</v>
      </c>
      <c r="J3773" t="s">
        <v>12272</v>
      </c>
      <c r="K3773" t="s">
        <v>110</v>
      </c>
      <c r="L3773" t="s">
        <v>3343</v>
      </c>
      <c r="M3773" t="s">
        <v>4328</v>
      </c>
      <c r="N3773" t="s">
        <v>4329</v>
      </c>
      <c r="O3773" t="s">
        <v>3343</v>
      </c>
      <c r="P3773" t="s">
        <v>3343</v>
      </c>
      <c r="Q3773" t="s">
        <v>3346</v>
      </c>
    </row>
    <row r="3774" spans="1:17" x14ac:dyDescent="0.25">
      <c r="A3774" t="s">
        <v>11753</v>
      </c>
      <c r="B3774" t="s">
        <v>11754</v>
      </c>
      <c r="C3774" t="s">
        <v>2774</v>
      </c>
      <c r="D3774" t="s">
        <v>12233</v>
      </c>
      <c r="E3774">
        <v>1906014</v>
      </c>
      <c r="F3774" t="s">
        <v>12275</v>
      </c>
      <c r="G3774" t="s">
        <v>12276</v>
      </c>
      <c r="H3774" t="s">
        <v>12236</v>
      </c>
      <c r="I3774" t="s">
        <v>12277</v>
      </c>
      <c r="J3774" t="s">
        <v>12275</v>
      </c>
      <c r="K3774" t="s">
        <v>110</v>
      </c>
      <c r="L3774" t="s">
        <v>3343</v>
      </c>
      <c r="M3774" t="s">
        <v>4328</v>
      </c>
      <c r="N3774" t="s">
        <v>4329</v>
      </c>
      <c r="O3774" t="s">
        <v>3343</v>
      </c>
      <c r="P3774" t="s">
        <v>3343</v>
      </c>
      <c r="Q3774" t="s">
        <v>3346</v>
      </c>
    </row>
    <row r="3775" spans="1:17" x14ac:dyDescent="0.25">
      <c r="A3775" t="s">
        <v>11753</v>
      </c>
      <c r="B3775" t="s">
        <v>11754</v>
      </c>
      <c r="C3775" t="s">
        <v>2774</v>
      </c>
      <c r="D3775" t="s">
        <v>12233</v>
      </c>
      <c r="E3775">
        <v>1906015</v>
      </c>
      <c r="F3775" t="s">
        <v>12278</v>
      </c>
      <c r="G3775" t="s">
        <v>12279</v>
      </c>
      <c r="H3775" t="s">
        <v>12236</v>
      </c>
      <c r="I3775" t="s">
        <v>12280</v>
      </c>
      <c r="J3775" t="s">
        <v>12278</v>
      </c>
      <c r="K3775" t="s">
        <v>110</v>
      </c>
      <c r="L3775" t="s">
        <v>3343</v>
      </c>
      <c r="M3775" t="s">
        <v>4328</v>
      </c>
      <c r="N3775" t="s">
        <v>4329</v>
      </c>
      <c r="O3775" t="s">
        <v>3343</v>
      </c>
      <c r="P3775" t="s">
        <v>3343</v>
      </c>
      <c r="Q3775" t="s">
        <v>3346</v>
      </c>
    </row>
    <row r="3776" spans="1:17" x14ac:dyDescent="0.25">
      <c r="A3776" t="s">
        <v>11753</v>
      </c>
      <c r="B3776" t="s">
        <v>11754</v>
      </c>
      <c r="C3776" t="s">
        <v>2774</v>
      </c>
      <c r="D3776" t="s">
        <v>12233</v>
      </c>
      <c r="E3776">
        <v>1906016</v>
      </c>
      <c r="F3776" t="s">
        <v>1158</v>
      </c>
      <c r="G3776" t="s">
        <v>12281</v>
      </c>
      <c r="H3776" t="s">
        <v>12236</v>
      </c>
      <c r="I3776" t="s">
        <v>1159</v>
      </c>
      <c r="J3776" t="s">
        <v>1160</v>
      </c>
      <c r="K3776" t="s">
        <v>110</v>
      </c>
      <c r="L3776" t="s">
        <v>3343</v>
      </c>
      <c r="M3776" t="s">
        <v>4328</v>
      </c>
      <c r="N3776" t="s">
        <v>4329</v>
      </c>
      <c r="O3776" t="s">
        <v>3343</v>
      </c>
      <c r="P3776" t="s">
        <v>3343</v>
      </c>
      <c r="Q3776" t="s">
        <v>3346</v>
      </c>
    </row>
    <row r="3777" spans="1:17" x14ac:dyDescent="0.25">
      <c r="A3777" t="s">
        <v>11753</v>
      </c>
      <c r="B3777" t="s">
        <v>11754</v>
      </c>
      <c r="C3777" t="s">
        <v>2774</v>
      </c>
      <c r="D3777" t="s">
        <v>12233</v>
      </c>
      <c r="E3777">
        <v>1906017</v>
      </c>
      <c r="F3777" t="s">
        <v>12282</v>
      </c>
      <c r="G3777" t="s">
        <v>12283</v>
      </c>
      <c r="H3777" t="s">
        <v>12236</v>
      </c>
      <c r="I3777" t="s">
        <v>12284</v>
      </c>
      <c r="J3777" t="s">
        <v>12282</v>
      </c>
      <c r="K3777" t="s">
        <v>110</v>
      </c>
      <c r="L3777" t="s">
        <v>3343</v>
      </c>
      <c r="M3777" t="s">
        <v>4328</v>
      </c>
      <c r="N3777" t="s">
        <v>4329</v>
      </c>
      <c r="O3777" t="s">
        <v>3343</v>
      </c>
      <c r="P3777" t="s">
        <v>3343</v>
      </c>
      <c r="Q3777" t="s">
        <v>3346</v>
      </c>
    </row>
    <row r="3778" spans="1:17" x14ac:dyDescent="0.25">
      <c r="A3778" t="s">
        <v>11753</v>
      </c>
      <c r="B3778" t="s">
        <v>11754</v>
      </c>
      <c r="C3778" t="s">
        <v>2774</v>
      </c>
      <c r="D3778" t="s">
        <v>12233</v>
      </c>
      <c r="E3778">
        <v>1906018</v>
      </c>
      <c r="F3778" t="s">
        <v>12285</v>
      </c>
      <c r="G3778" t="s">
        <v>12286</v>
      </c>
      <c r="H3778" t="s">
        <v>12236</v>
      </c>
      <c r="I3778" t="s">
        <v>12287</v>
      </c>
      <c r="J3778" t="s">
        <v>12285</v>
      </c>
      <c r="K3778" t="s">
        <v>110</v>
      </c>
      <c r="L3778" t="s">
        <v>3343</v>
      </c>
      <c r="M3778" t="s">
        <v>4328</v>
      </c>
      <c r="N3778" t="s">
        <v>4329</v>
      </c>
      <c r="O3778" t="s">
        <v>3343</v>
      </c>
      <c r="P3778" t="s">
        <v>3343</v>
      </c>
      <c r="Q3778" t="s">
        <v>3346</v>
      </c>
    </row>
    <row r="3779" spans="1:17" x14ac:dyDescent="0.25">
      <c r="A3779" t="s">
        <v>11753</v>
      </c>
      <c r="B3779" t="s">
        <v>11754</v>
      </c>
      <c r="C3779" t="s">
        <v>2774</v>
      </c>
      <c r="D3779" t="s">
        <v>12233</v>
      </c>
      <c r="E3779">
        <v>1906019</v>
      </c>
      <c r="F3779" t="s">
        <v>12288</v>
      </c>
      <c r="G3779" t="s">
        <v>12289</v>
      </c>
      <c r="H3779" t="s">
        <v>12236</v>
      </c>
      <c r="I3779" t="s">
        <v>12290</v>
      </c>
      <c r="J3779" t="s">
        <v>12288</v>
      </c>
      <c r="K3779" t="s">
        <v>110</v>
      </c>
      <c r="L3779" t="s">
        <v>3343</v>
      </c>
      <c r="M3779" t="s">
        <v>4328</v>
      </c>
      <c r="N3779" t="s">
        <v>4329</v>
      </c>
      <c r="O3779" t="s">
        <v>3343</v>
      </c>
      <c r="P3779" t="s">
        <v>3343</v>
      </c>
      <c r="Q3779" t="s">
        <v>3346</v>
      </c>
    </row>
    <row r="3780" spans="1:17" x14ac:dyDescent="0.25">
      <c r="A3780" t="s">
        <v>11753</v>
      </c>
      <c r="B3780" t="s">
        <v>11754</v>
      </c>
      <c r="C3780" t="s">
        <v>2774</v>
      </c>
      <c r="D3780" t="s">
        <v>12233</v>
      </c>
      <c r="E3780">
        <v>1906020</v>
      </c>
      <c r="F3780" t="s">
        <v>12291</v>
      </c>
      <c r="G3780" t="s">
        <v>12292</v>
      </c>
      <c r="H3780" t="s">
        <v>12236</v>
      </c>
      <c r="I3780" t="s">
        <v>12293</v>
      </c>
      <c r="J3780" t="s">
        <v>12291</v>
      </c>
      <c r="K3780" t="s">
        <v>110</v>
      </c>
      <c r="L3780" t="s">
        <v>3343</v>
      </c>
      <c r="M3780" t="s">
        <v>4328</v>
      </c>
      <c r="N3780" t="s">
        <v>4329</v>
      </c>
      <c r="O3780" t="s">
        <v>3343</v>
      </c>
      <c r="P3780" t="s">
        <v>3343</v>
      </c>
      <c r="Q3780" t="s">
        <v>3346</v>
      </c>
    </row>
    <row r="3781" spans="1:17" x14ac:dyDescent="0.25">
      <c r="A3781" t="s">
        <v>11753</v>
      </c>
      <c r="B3781" t="s">
        <v>11754</v>
      </c>
      <c r="C3781" t="s">
        <v>2774</v>
      </c>
      <c r="D3781" t="s">
        <v>12233</v>
      </c>
      <c r="E3781">
        <v>1906021</v>
      </c>
      <c r="F3781" t="s">
        <v>12294</v>
      </c>
      <c r="G3781" t="s">
        <v>12295</v>
      </c>
      <c r="H3781" t="s">
        <v>12236</v>
      </c>
      <c r="I3781" t="s">
        <v>12296</v>
      </c>
      <c r="J3781" t="s">
        <v>12294</v>
      </c>
      <c r="K3781" t="s">
        <v>110</v>
      </c>
      <c r="L3781" t="s">
        <v>3343</v>
      </c>
      <c r="M3781" t="s">
        <v>4328</v>
      </c>
      <c r="N3781" t="s">
        <v>4329</v>
      </c>
      <c r="O3781" t="s">
        <v>3343</v>
      </c>
      <c r="P3781" t="s">
        <v>3343</v>
      </c>
      <c r="Q3781" t="s">
        <v>3346</v>
      </c>
    </row>
    <row r="3782" spans="1:17" x14ac:dyDescent="0.25">
      <c r="A3782" t="s">
        <v>11753</v>
      </c>
      <c r="B3782" t="s">
        <v>11754</v>
      </c>
      <c r="C3782" t="s">
        <v>2774</v>
      </c>
      <c r="D3782" t="s">
        <v>12233</v>
      </c>
      <c r="E3782">
        <v>1906022</v>
      </c>
      <c r="F3782" t="s">
        <v>1163</v>
      </c>
      <c r="G3782" t="s">
        <v>1161</v>
      </c>
      <c r="H3782" t="s">
        <v>3634</v>
      </c>
      <c r="I3782" t="s">
        <v>1164</v>
      </c>
      <c r="J3782" t="s">
        <v>1165</v>
      </c>
      <c r="K3782" t="s">
        <v>110</v>
      </c>
      <c r="L3782" t="s">
        <v>3343</v>
      </c>
      <c r="M3782" t="s">
        <v>4328</v>
      </c>
      <c r="N3782" t="s">
        <v>4329</v>
      </c>
      <c r="O3782" t="s">
        <v>3343</v>
      </c>
      <c r="P3782" t="s">
        <v>3343</v>
      </c>
      <c r="Q3782" t="s">
        <v>3346</v>
      </c>
    </row>
    <row r="3783" spans="1:17" x14ac:dyDescent="0.25">
      <c r="A3783" t="s">
        <v>11753</v>
      </c>
      <c r="B3783" t="s">
        <v>11754</v>
      </c>
      <c r="C3783" t="s">
        <v>2774</v>
      </c>
      <c r="D3783" t="s">
        <v>12233</v>
      </c>
      <c r="E3783">
        <v>1906022</v>
      </c>
      <c r="F3783" t="s">
        <v>1163</v>
      </c>
      <c r="G3783" t="s">
        <v>1161</v>
      </c>
      <c r="H3783" t="s">
        <v>3634</v>
      </c>
      <c r="I3783" t="s">
        <v>12297</v>
      </c>
      <c r="J3783" t="s">
        <v>12298</v>
      </c>
      <c r="K3783" t="s">
        <v>110</v>
      </c>
      <c r="L3783" t="s">
        <v>3346</v>
      </c>
      <c r="M3783" t="s">
        <v>4328</v>
      </c>
      <c r="N3783" t="s">
        <v>4329</v>
      </c>
      <c r="O3783" t="s">
        <v>3343</v>
      </c>
      <c r="P3783" t="s">
        <v>3343</v>
      </c>
      <c r="Q3783" t="s">
        <v>3346</v>
      </c>
    </row>
    <row r="3784" spans="1:17" x14ac:dyDescent="0.25">
      <c r="A3784" t="s">
        <v>11753</v>
      </c>
      <c r="B3784" t="s">
        <v>11754</v>
      </c>
      <c r="C3784" t="s">
        <v>2774</v>
      </c>
      <c r="D3784" t="s">
        <v>12233</v>
      </c>
      <c r="E3784">
        <v>1906022</v>
      </c>
      <c r="F3784" t="s">
        <v>1163</v>
      </c>
      <c r="G3784" t="s">
        <v>1161</v>
      </c>
      <c r="H3784" t="s">
        <v>3634</v>
      </c>
      <c r="I3784" t="s">
        <v>12299</v>
      </c>
      <c r="J3784" t="s">
        <v>12300</v>
      </c>
      <c r="K3784" t="s">
        <v>110</v>
      </c>
      <c r="L3784" t="s">
        <v>3346</v>
      </c>
      <c r="M3784" t="s">
        <v>4328</v>
      </c>
      <c r="N3784" t="s">
        <v>4329</v>
      </c>
      <c r="O3784" t="s">
        <v>3343</v>
      </c>
      <c r="P3784" t="s">
        <v>3343</v>
      </c>
      <c r="Q3784" t="s">
        <v>3346</v>
      </c>
    </row>
    <row r="3785" spans="1:17" x14ac:dyDescent="0.25">
      <c r="A3785" t="s">
        <v>11753</v>
      </c>
      <c r="B3785" t="s">
        <v>11754</v>
      </c>
      <c r="C3785" t="s">
        <v>2774</v>
      </c>
      <c r="D3785" t="s">
        <v>12233</v>
      </c>
      <c r="E3785">
        <v>1906022</v>
      </c>
      <c r="F3785" t="s">
        <v>1163</v>
      </c>
      <c r="G3785" t="s">
        <v>1161</v>
      </c>
      <c r="H3785" t="s">
        <v>3634</v>
      </c>
      <c r="I3785" t="s">
        <v>12301</v>
      </c>
      <c r="J3785" t="s">
        <v>12302</v>
      </c>
      <c r="K3785" t="s">
        <v>110</v>
      </c>
      <c r="L3785" t="s">
        <v>3346</v>
      </c>
      <c r="M3785" t="s">
        <v>4328</v>
      </c>
      <c r="N3785" t="s">
        <v>4329</v>
      </c>
      <c r="O3785" t="s">
        <v>3343</v>
      </c>
      <c r="P3785" t="s">
        <v>3343</v>
      </c>
      <c r="Q3785" t="s">
        <v>3346</v>
      </c>
    </row>
    <row r="3786" spans="1:17" x14ac:dyDescent="0.25">
      <c r="A3786" t="s">
        <v>11753</v>
      </c>
      <c r="B3786" t="s">
        <v>11754</v>
      </c>
      <c r="C3786" t="s">
        <v>2774</v>
      </c>
      <c r="D3786" t="s">
        <v>12233</v>
      </c>
      <c r="E3786">
        <v>1906022</v>
      </c>
      <c r="F3786" t="s">
        <v>1163</v>
      </c>
      <c r="G3786" t="s">
        <v>1161</v>
      </c>
      <c r="H3786" t="s">
        <v>3634</v>
      </c>
      <c r="I3786" t="s">
        <v>12303</v>
      </c>
      <c r="J3786" t="s">
        <v>12304</v>
      </c>
      <c r="K3786" t="s">
        <v>110</v>
      </c>
      <c r="L3786" t="s">
        <v>3346</v>
      </c>
      <c r="M3786" t="s">
        <v>4328</v>
      </c>
      <c r="N3786" t="s">
        <v>4329</v>
      </c>
      <c r="O3786" t="s">
        <v>3343</v>
      </c>
      <c r="P3786" t="s">
        <v>3343</v>
      </c>
      <c r="Q3786" t="s">
        <v>3346</v>
      </c>
    </row>
    <row r="3787" spans="1:17" x14ac:dyDescent="0.25">
      <c r="A3787" t="s">
        <v>11753</v>
      </c>
      <c r="B3787" t="s">
        <v>11754</v>
      </c>
      <c r="C3787" t="s">
        <v>2774</v>
      </c>
      <c r="D3787" t="s">
        <v>12233</v>
      </c>
      <c r="E3787">
        <v>1906023</v>
      </c>
      <c r="F3787" t="s">
        <v>12305</v>
      </c>
      <c r="G3787" t="s">
        <v>12306</v>
      </c>
      <c r="H3787" t="s">
        <v>12307</v>
      </c>
      <c r="I3787" t="s">
        <v>12308</v>
      </c>
      <c r="J3787" t="s">
        <v>12309</v>
      </c>
      <c r="K3787" t="s">
        <v>110</v>
      </c>
      <c r="L3787" t="s">
        <v>3343</v>
      </c>
      <c r="M3787" t="s">
        <v>4328</v>
      </c>
      <c r="N3787" t="s">
        <v>4329</v>
      </c>
      <c r="O3787" t="s">
        <v>3343</v>
      </c>
      <c r="P3787" t="s">
        <v>3343</v>
      </c>
      <c r="Q3787" t="s">
        <v>3346</v>
      </c>
    </row>
    <row r="3788" spans="1:17" x14ac:dyDescent="0.25">
      <c r="A3788" t="s">
        <v>11753</v>
      </c>
      <c r="B3788" t="s">
        <v>11754</v>
      </c>
      <c r="C3788" t="s">
        <v>2774</v>
      </c>
      <c r="D3788" t="s">
        <v>12233</v>
      </c>
      <c r="E3788">
        <v>1906023</v>
      </c>
      <c r="F3788" t="s">
        <v>12305</v>
      </c>
      <c r="G3788" t="s">
        <v>12306</v>
      </c>
      <c r="H3788" t="s">
        <v>12307</v>
      </c>
      <c r="I3788" t="s">
        <v>12310</v>
      </c>
      <c r="J3788" t="s">
        <v>12311</v>
      </c>
      <c r="K3788" t="s">
        <v>110</v>
      </c>
      <c r="L3788" t="s">
        <v>3346</v>
      </c>
      <c r="M3788" t="s">
        <v>4328</v>
      </c>
      <c r="N3788" t="s">
        <v>4329</v>
      </c>
      <c r="O3788" t="s">
        <v>3343</v>
      </c>
      <c r="P3788" t="s">
        <v>3343</v>
      </c>
      <c r="Q3788" t="s">
        <v>3346</v>
      </c>
    </row>
    <row r="3789" spans="1:17" x14ac:dyDescent="0.25">
      <c r="A3789" t="s">
        <v>11753</v>
      </c>
      <c r="B3789" t="s">
        <v>11754</v>
      </c>
      <c r="C3789" t="s">
        <v>2774</v>
      </c>
      <c r="D3789" t="s">
        <v>12233</v>
      </c>
      <c r="E3789">
        <v>1906024</v>
      </c>
      <c r="F3789" t="s">
        <v>1131</v>
      </c>
      <c r="G3789" t="s">
        <v>12312</v>
      </c>
      <c r="H3789" t="s">
        <v>3394</v>
      </c>
      <c r="I3789" t="s">
        <v>12313</v>
      </c>
      <c r="J3789" t="s">
        <v>1132</v>
      </c>
      <c r="K3789" t="s">
        <v>110</v>
      </c>
      <c r="L3789" t="s">
        <v>3343</v>
      </c>
      <c r="M3789" t="s">
        <v>4328</v>
      </c>
      <c r="N3789" t="s">
        <v>11769</v>
      </c>
      <c r="O3789" t="s">
        <v>3343</v>
      </c>
      <c r="P3789" t="s">
        <v>3343</v>
      </c>
      <c r="Q3789" t="s">
        <v>3346</v>
      </c>
    </row>
    <row r="3790" spans="1:17" x14ac:dyDescent="0.25">
      <c r="A3790" t="s">
        <v>11753</v>
      </c>
      <c r="B3790" t="s">
        <v>11754</v>
      </c>
      <c r="C3790" t="s">
        <v>2774</v>
      </c>
      <c r="D3790" t="s">
        <v>12233</v>
      </c>
      <c r="E3790">
        <v>1906025</v>
      </c>
      <c r="F3790" t="s">
        <v>12314</v>
      </c>
      <c r="G3790" t="s">
        <v>12315</v>
      </c>
      <c r="H3790" t="s">
        <v>12316</v>
      </c>
      <c r="I3790" t="s">
        <v>12317</v>
      </c>
      <c r="J3790" t="s">
        <v>12318</v>
      </c>
      <c r="K3790" t="s">
        <v>110</v>
      </c>
      <c r="L3790" t="s">
        <v>3343</v>
      </c>
      <c r="M3790" t="s">
        <v>4328</v>
      </c>
      <c r="N3790" t="s">
        <v>11769</v>
      </c>
      <c r="O3790" t="s">
        <v>3343</v>
      </c>
      <c r="P3790" t="s">
        <v>3343</v>
      </c>
      <c r="Q3790" t="s">
        <v>3346</v>
      </c>
    </row>
    <row r="3791" spans="1:17" x14ac:dyDescent="0.25">
      <c r="A3791" t="s">
        <v>11753</v>
      </c>
      <c r="B3791" t="s">
        <v>11754</v>
      </c>
      <c r="C3791" t="s">
        <v>2774</v>
      </c>
      <c r="D3791" t="s">
        <v>12233</v>
      </c>
      <c r="E3791">
        <v>1906026</v>
      </c>
      <c r="F3791" t="s">
        <v>1168</v>
      </c>
      <c r="G3791" t="s">
        <v>12319</v>
      </c>
      <c r="H3791" t="s">
        <v>12320</v>
      </c>
      <c r="I3791" t="s">
        <v>1169</v>
      </c>
      <c r="J3791" t="s">
        <v>1170</v>
      </c>
      <c r="K3791" t="s">
        <v>110</v>
      </c>
      <c r="L3791" t="s">
        <v>3343</v>
      </c>
      <c r="M3791" t="s">
        <v>4328</v>
      </c>
      <c r="N3791" t="s">
        <v>4329</v>
      </c>
      <c r="O3791" t="s">
        <v>3343</v>
      </c>
      <c r="P3791" t="s">
        <v>3343</v>
      </c>
      <c r="Q3791" t="s">
        <v>3346</v>
      </c>
    </row>
    <row r="3792" spans="1:17" x14ac:dyDescent="0.25">
      <c r="A3792" t="s">
        <v>11753</v>
      </c>
      <c r="B3792" t="s">
        <v>11754</v>
      </c>
      <c r="C3792" t="s">
        <v>2774</v>
      </c>
      <c r="D3792" t="s">
        <v>12233</v>
      </c>
      <c r="E3792">
        <v>1906026</v>
      </c>
      <c r="F3792" t="s">
        <v>1168</v>
      </c>
      <c r="G3792" t="s">
        <v>12319</v>
      </c>
      <c r="H3792" t="s">
        <v>12320</v>
      </c>
      <c r="I3792" t="s">
        <v>12321</v>
      </c>
      <c r="J3792" t="s">
        <v>3522</v>
      </c>
      <c r="K3792" t="s">
        <v>110</v>
      </c>
      <c r="L3792" t="s">
        <v>3346</v>
      </c>
      <c r="M3792" t="s">
        <v>4328</v>
      </c>
      <c r="N3792" t="s">
        <v>4329</v>
      </c>
      <c r="O3792" t="s">
        <v>3343</v>
      </c>
      <c r="P3792" t="s">
        <v>3343</v>
      </c>
      <c r="Q3792" t="s">
        <v>3346</v>
      </c>
    </row>
    <row r="3793" spans="1:17" x14ac:dyDescent="0.25">
      <c r="A3793" t="s">
        <v>11753</v>
      </c>
      <c r="B3793" t="s">
        <v>11754</v>
      </c>
      <c r="C3793" t="s">
        <v>2774</v>
      </c>
      <c r="D3793" t="s">
        <v>12233</v>
      </c>
      <c r="E3793">
        <v>1906026</v>
      </c>
      <c r="F3793" t="s">
        <v>1168</v>
      </c>
      <c r="G3793" t="s">
        <v>12319</v>
      </c>
      <c r="H3793" t="s">
        <v>12320</v>
      </c>
      <c r="I3793" t="s">
        <v>12322</v>
      </c>
      <c r="J3793" t="s">
        <v>12323</v>
      </c>
      <c r="K3793" t="s">
        <v>110</v>
      </c>
      <c r="L3793" t="s">
        <v>3346</v>
      </c>
      <c r="M3793" t="s">
        <v>4328</v>
      </c>
      <c r="N3793" t="s">
        <v>4329</v>
      </c>
      <c r="O3793" t="s">
        <v>3343</v>
      </c>
      <c r="P3793" t="s">
        <v>3343</v>
      </c>
      <c r="Q3793" t="s">
        <v>3346</v>
      </c>
    </row>
    <row r="3794" spans="1:17" x14ac:dyDescent="0.25">
      <c r="A3794" t="s">
        <v>11753</v>
      </c>
      <c r="B3794" t="s">
        <v>11754</v>
      </c>
      <c r="C3794" t="s">
        <v>2774</v>
      </c>
      <c r="D3794" t="s">
        <v>12233</v>
      </c>
      <c r="E3794">
        <v>1906026</v>
      </c>
      <c r="F3794" t="s">
        <v>1168</v>
      </c>
      <c r="G3794" t="s">
        <v>12319</v>
      </c>
      <c r="H3794" t="s">
        <v>12320</v>
      </c>
      <c r="I3794" t="s">
        <v>12324</v>
      </c>
      <c r="J3794" t="s">
        <v>12325</v>
      </c>
      <c r="K3794" t="s">
        <v>110</v>
      </c>
      <c r="L3794" t="s">
        <v>3346</v>
      </c>
      <c r="M3794" t="s">
        <v>4328</v>
      </c>
      <c r="N3794" t="s">
        <v>4329</v>
      </c>
      <c r="O3794" t="s">
        <v>3343</v>
      </c>
      <c r="P3794" t="s">
        <v>3343</v>
      </c>
      <c r="Q3794" t="s">
        <v>3346</v>
      </c>
    </row>
    <row r="3795" spans="1:17" x14ac:dyDescent="0.25">
      <c r="A3795" t="s">
        <v>11753</v>
      </c>
      <c r="B3795" t="s">
        <v>11754</v>
      </c>
      <c r="C3795" t="s">
        <v>2774</v>
      </c>
      <c r="D3795" t="s">
        <v>12233</v>
      </c>
      <c r="E3795">
        <v>1906026</v>
      </c>
      <c r="F3795" t="s">
        <v>1168</v>
      </c>
      <c r="G3795" t="s">
        <v>12319</v>
      </c>
      <c r="H3795" t="s">
        <v>12320</v>
      </c>
      <c r="I3795" t="s">
        <v>12326</v>
      </c>
      <c r="J3795" t="s">
        <v>12327</v>
      </c>
      <c r="K3795" t="s">
        <v>110</v>
      </c>
      <c r="L3795" t="s">
        <v>3346</v>
      </c>
      <c r="M3795" t="s">
        <v>4328</v>
      </c>
      <c r="N3795" t="s">
        <v>4329</v>
      </c>
      <c r="O3795" t="s">
        <v>3343</v>
      </c>
      <c r="P3795" t="s">
        <v>3343</v>
      </c>
      <c r="Q3795" t="s">
        <v>3346</v>
      </c>
    </row>
    <row r="3796" spans="1:17" x14ac:dyDescent="0.25">
      <c r="A3796" t="s">
        <v>11753</v>
      </c>
      <c r="B3796" t="s">
        <v>11754</v>
      </c>
      <c r="C3796" t="s">
        <v>2774</v>
      </c>
      <c r="D3796" t="s">
        <v>12233</v>
      </c>
      <c r="E3796">
        <v>1906026</v>
      </c>
      <c r="F3796" t="s">
        <v>1168</v>
      </c>
      <c r="G3796" t="s">
        <v>12319</v>
      </c>
      <c r="H3796" t="s">
        <v>12320</v>
      </c>
      <c r="I3796" t="s">
        <v>12328</v>
      </c>
      <c r="J3796" t="s">
        <v>12329</v>
      </c>
      <c r="K3796" t="s">
        <v>110</v>
      </c>
      <c r="L3796" t="s">
        <v>3346</v>
      </c>
      <c r="M3796" t="s">
        <v>4328</v>
      </c>
      <c r="N3796" t="s">
        <v>4329</v>
      </c>
      <c r="O3796" t="s">
        <v>3343</v>
      </c>
      <c r="P3796" t="s">
        <v>3343</v>
      </c>
      <c r="Q3796" t="s">
        <v>3346</v>
      </c>
    </row>
    <row r="3797" spans="1:17" x14ac:dyDescent="0.25">
      <c r="A3797" t="s">
        <v>11753</v>
      </c>
      <c r="B3797" t="s">
        <v>11754</v>
      </c>
      <c r="C3797" t="s">
        <v>2774</v>
      </c>
      <c r="D3797" t="s">
        <v>12233</v>
      </c>
      <c r="E3797">
        <v>1906026</v>
      </c>
      <c r="F3797" t="s">
        <v>1168</v>
      </c>
      <c r="G3797" t="s">
        <v>12319</v>
      </c>
      <c r="H3797" t="s">
        <v>12320</v>
      </c>
      <c r="I3797" t="s">
        <v>12330</v>
      </c>
      <c r="J3797" t="s">
        <v>12331</v>
      </c>
      <c r="K3797" t="s">
        <v>110</v>
      </c>
      <c r="L3797" t="s">
        <v>3346</v>
      </c>
      <c r="M3797" t="s">
        <v>4328</v>
      </c>
      <c r="N3797" t="s">
        <v>4329</v>
      </c>
      <c r="O3797" t="s">
        <v>3343</v>
      </c>
      <c r="P3797" t="s">
        <v>3343</v>
      </c>
      <c r="Q3797" t="s">
        <v>3346</v>
      </c>
    </row>
    <row r="3798" spans="1:17" x14ac:dyDescent="0.25">
      <c r="A3798" t="s">
        <v>11753</v>
      </c>
      <c r="B3798" t="s">
        <v>11754</v>
      </c>
      <c r="C3798" t="s">
        <v>2774</v>
      </c>
      <c r="D3798" t="s">
        <v>12233</v>
      </c>
      <c r="E3798">
        <v>1906027</v>
      </c>
      <c r="F3798" t="s">
        <v>12332</v>
      </c>
      <c r="G3798" t="s">
        <v>12333</v>
      </c>
      <c r="H3798" t="s">
        <v>3394</v>
      </c>
      <c r="I3798" t="s">
        <v>12334</v>
      </c>
      <c r="J3798" t="s">
        <v>1132</v>
      </c>
      <c r="K3798" t="s">
        <v>110</v>
      </c>
      <c r="L3798" t="s">
        <v>3343</v>
      </c>
      <c r="M3798" t="s">
        <v>4328</v>
      </c>
      <c r="N3798" t="s">
        <v>11769</v>
      </c>
      <c r="O3798" t="s">
        <v>3343</v>
      </c>
      <c r="P3798" t="s">
        <v>3343</v>
      </c>
      <c r="Q3798" t="s">
        <v>3346</v>
      </c>
    </row>
    <row r="3799" spans="1:17" x14ac:dyDescent="0.25">
      <c r="A3799" t="s">
        <v>11753</v>
      </c>
      <c r="B3799" t="s">
        <v>11754</v>
      </c>
      <c r="C3799" t="s">
        <v>2774</v>
      </c>
      <c r="D3799" t="s">
        <v>12233</v>
      </c>
      <c r="E3799">
        <v>1906028</v>
      </c>
      <c r="F3799" t="s">
        <v>12335</v>
      </c>
      <c r="G3799" t="s">
        <v>12336</v>
      </c>
      <c r="H3799" t="s">
        <v>3394</v>
      </c>
      <c r="I3799" t="s">
        <v>12337</v>
      </c>
      <c r="J3799" t="s">
        <v>12338</v>
      </c>
      <c r="K3799" t="s">
        <v>110</v>
      </c>
      <c r="L3799" t="s">
        <v>3343</v>
      </c>
      <c r="M3799" t="s">
        <v>4011</v>
      </c>
      <c r="N3799" t="s">
        <v>12339</v>
      </c>
      <c r="O3799" t="s">
        <v>3343</v>
      </c>
      <c r="P3799" t="s">
        <v>3343</v>
      </c>
      <c r="Q3799" t="s">
        <v>3346</v>
      </c>
    </row>
    <row r="3800" spans="1:17" x14ac:dyDescent="0.25">
      <c r="A3800" t="s">
        <v>11753</v>
      </c>
      <c r="B3800" t="s">
        <v>11754</v>
      </c>
      <c r="C3800" t="s">
        <v>2774</v>
      </c>
      <c r="D3800" t="s">
        <v>12233</v>
      </c>
      <c r="E3800">
        <v>1906029</v>
      </c>
      <c r="F3800" t="s">
        <v>12340</v>
      </c>
      <c r="G3800" t="s">
        <v>12341</v>
      </c>
      <c r="H3800" t="s">
        <v>6374</v>
      </c>
      <c r="I3800" t="s">
        <v>12342</v>
      </c>
      <c r="J3800" t="s">
        <v>12343</v>
      </c>
      <c r="K3800" t="s">
        <v>110</v>
      </c>
      <c r="L3800" t="s">
        <v>3343</v>
      </c>
      <c r="M3800" t="s">
        <v>4328</v>
      </c>
      <c r="N3800" t="s">
        <v>11769</v>
      </c>
      <c r="O3800" t="s">
        <v>3343</v>
      </c>
      <c r="P3800" t="s">
        <v>3343</v>
      </c>
      <c r="Q3800" t="s">
        <v>3346</v>
      </c>
    </row>
    <row r="3801" spans="1:17" x14ac:dyDescent="0.25">
      <c r="A3801" t="s">
        <v>11753</v>
      </c>
      <c r="B3801" t="s">
        <v>11754</v>
      </c>
      <c r="C3801" t="s">
        <v>2774</v>
      </c>
      <c r="D3801" t="s">
        <v>12233</v>
      </c>
      <c r="E3801">
        <v>1906030</v>
      </c>
      <c r="F3801" t="s">
        <v>1174</v>
      </c>
      <c r="G3801" t="s">
        <v>12344</v>
      </c>
      <c r="H3801" t="s">
        <v>12236</v>
      </c>
      <c r="I3801" t="s">
        <v>1175</v>
      </c>
      <c r="J3801" t="s">
        <v>1174</v>
      </c>
      <c r="K3801" t="s">
        <v>110</v>
      </c>
      <c r="L3801" t="s">
        <v>3343</v>
      </c>
      <c r="M3801" t="s">
        <v>4328</v>
      </c>
      <c r="N3801" t="s">
        <v>4329</v>
      </c>
      <c r="O3801" t="s">
        <v>3343</v>
      </c>
      <c r="P3801" t="s">
        <v>3343</v>
      </c>
      <c r="Q3801" t="s">
        <v>3346</v>
      </c>
    </row>
    <row r="3802" spans="1:17" x14ac:dyDescent="0.25">
      <c r="A3802" t="s">
        <v>11753</v>
      </c>
      <c r="B3802" t="s">
        <v>11754</v>
      </c>
      <c r="C3802" t="s">
        <v>2774</v>
      </c>
      <c r="D3802" t="s">
        <v>12233</v>
      </c>
      <c r="E3802">
        <v>1906031</v>
      </c>
      <c r="F3802" t="s">
        <v>12345</v>
      </c>
      <c r="G3802" t="s">
        <v>12346</v>
      </c>
      <c r="H3802" t="s">
        <v>3498</v>
      </c>
      <c r="I3802" t="s">
        <v>12347</v>
      </c>
      <c r="J3802" t="s">
        <v>4052</v>
      </c>
      <c r="K3802" t="s">
        <v>110</v>
      </c>
      <c r="L3802" t="s">
        <v>3343</v>
      </c>
      <c r="M3802" t="s">
        <v>3344</v>
      </c>
      <c r="N3802" t="s">
        <v>3360</v>
      </c>
      <c r="O3802" t="s">
        <v>3343</v>
      </c>
      <c r="P3802" t="s">
        <v>3343</v>
      </c>
      <c r="Q3802" t="s">
        <v>3346</v>
      </c>
    </row>
    <row r="3803" spans="1:17" x14ac:dyDescent="0.25">
      <c r="A3803" t="s">
        <v>11753</v>
      </c>
      <c r="B3803" t="s">
        <v>11754</v>
      </c>
      <c r="C3803" t="s">
        <v>2774</v>
      </c>
      <c r="D3803" t="s">
        <v>12233</v>
      </c>
      <c r="E3803">
        <v>1906031</v>
      </c>
      <c r="F3803" t="s">
        <v>12345</v>
      </c>
      <c r="G3803" t="s">
        <v>12346</v>
      </c>
      <c r="H3803" t="s">
        <v>3498</v>
      </c>
      <c r="I3803" t="s">
        <v>12348</v>
      </c>
      <c r="J3803" t="s">
        <v>12349</v>
      </c>
      <c r="K3803" t="s">
        <v>110</v>
      </c>
      <c r="L3803" t="s">
        <v>3346</v>
      </c>
      <c r="M3803" t="s">
        <v>3344</v>
      </c>
      <c r="N3803" t="s">
        <v>3360</v>
      </c>
      <c r="O3803" t="s">
        <v>3343</v>
      </c>
      <c r="P3803" t="s">
        <v>3343</v>
      </c>
      <c r="Q3803" t="s">
        <v>3346</v>
      </c>
    </row>
    <row r="3804" spans="1:17" x14ac:dyDescent="0.25">
      <c r="A3804" t="s">
        <v>11753</v>
      </c>
      <c r="B3804" t="s">
        <v>11754</v>
      </c>
      <c r="C3804" t="s">
        <v>2774</v>
      </c>
      <c r="D3804" t="s">
        <v>12233</v>
      </c>
      <c r="E3804">
        <v>1906032</v>
      </c>
      <c r="F3804" t="s">
        <v>12350</v>
      </c>
      <c r="G3804" t="s">
        <v>12351</v>
      </c>
      <c r="H3804" t="s">
        <v>3394</v>
      </c>
      <c r="I3804" t="s">
        <v>12352</v>
      </c>
      <c r="J3804" t="s">
        <v>12353</v>
      </c>
      <c r="K3804" t="s">
        <v>110</v>
      </c>
      <c r="L3804" t="s">
        <v>3343</v>
      </c>
      <c r="M3804" t="s">
        <v>4328</v>
      </c>
      <c r="N3804" t="s">
        <v>4329</v>
      </c>
      <c r="O3804" t="s">
        <v>3343</v>
      </c>
      <c r="P3804" t="s">
        <v>3343</v>
      </c>
      <c r="Q3804" t="s">
        <v>3346</v>
      </c>
    </row>
    <row r="3805" spans="1:17" x14ac:dyDescent="0.25">
      <c r="A3805" t="s">
        <v>11753</v>
      </c>
      <c r="B3805" t="s">
        <v>11754</v>
      </c>
      <c r="C3805" t="s">
        <v>2774</v>
      </c>
      <c r="D3805" t="s">
        <v>12233</v>
      </c>
      <c r="E3805">
        <v>1906033</v>
      </c>
      <c r="F3805" t="s">
        <v>1178</v>
      </c>
      <c r="G3805" t="s">
        <v>1176</v>
      </c>
      <c r="H3805" t="s">
        <v>12354</v>
      </c>
      <c r="I3805" t="s">
        <v>1179</v>
      </c>
      <c r="J3805" t="s">
        <v>1178</v>
      </c>
      <c r="K3805" t="s">
        <v>110</v>
      </c>
      <c r="L3805" t="s">
        <v>3343</v>
      </c>
      <c r="M3805" t="s">
        <v>4328</v>
      </c>
      <c r="N3805" t="s">
        <v>4329</v>
      </c>
      <c r="O3805" t="s">
        <v>3343</v>
      </c>
      <c r="P3805" t="s">
        <v>3343</v>
      </c>
      <c r="Q3805" t="s">
        <v>3346</v>
      </c>
    </row>
    <row r="3806" spans="1:17" x14ac:dyDescent="0.25">
      <c r="A3806" t="s">
        <v>11753</v>
      </c>
      <c r="B3806" t="s">
        <v>11754</v>
      </c>
      <c r="C3806" t="s">
        <v>2774</v>
      </c>
      <c r="D3806" t="s">
        <v>12233</v>
      </c>
      <c r="E3806">
        <v>1906034</v>
      </c>
      <c r="F3806" t="s">
        <v>2347</v>
      </c>
      <c r="G3806" t="s">
        <v>12007</v>
      </c>
      <c r="H3806" t="s">
        <v>3515</v>
      </c>
      <c r="I3806" t="s">
        <v>12355</v>
      </c>
      <c r="J3806" t="s">
        <v>2348</v>
      </c>
      <c r="K3806" t="s">
        <v>110</v>
      </c>
      <c r="L3806" t="s">
        <v>3343</v>
      </c>
      <c r="M3806" t="s">
        <v>3477</v>
      </c>
      <c r="N3806" t="s">
        <v>3478</v>
      </c>
      <c r="O3806" t="s">
        <v>3343</v>
      </c>
      <c r="P3806" t="s">
        <v>3343</v>
      </c>
      <c r="Q3806" t="s">
        <v>3346</v>
      </c>
    </row>
    <row r="3807" spans="1:17" x14ac:dyDescent="0.25">
      <c r="A3807" t="s">
        <v>11753</v>
      </c>
      <c r="B3807" t="s">
        <v>11754</v>
      </c>
      <c r="C3807" t="s">
        <v>2774</v>
      </c>
      <c r="D3807" t="s">
        <v>12233</v>
      </c>
      <c r="E3807">
        <v>1906035</v>
      </c>
      <c r="F3807" t="s">
        <v>1106</v>
      </c>
      <c r="G3807" t="s">
        <v>12356</v>
      </c>
      <c r="H3807" t="s">
        <v>6374</v>
      </c>
      <c r="I3807" t="s">
        <v>12357</v>
      </c>
      <c r="J3807" t="s">
        <v>1107</v>
      </c>
      <c r="K3807" t="s">
        <v>110</v>
      </c>
      <c r="L3807" t="s">
        <v>3343</v>
      </c>
      <c r="M3807" t="s">
        <v>4328</v>
      </c>
      <c r="N3807" t="s">
        <v>4329</v>
      </c>
      <c r="O3807" t="s">
        <v>3343</v>
      </c>
      <c r="P3807" t="s">
        <v>3343</v>
      </c>
      <c r="Q3807" t="s">
        <v>3346</v>
      </c>
    </row>
    <row r="3808" spans="1:17" x14ac:dyDescent="0.25">
      <c r="A3808" t="s">
        <v>11753</v>
      </c>
      <c r="B3808" t="s">
        <v>11754</v>
      </c>
      <c r="C3808" t="s">
        <v>2774</v>
      </c>
      <c r="D3808" t="s">
        <v>12233</v>
      </c>
      <c r="E3808">
        <v>1906035</v>
      </c>
      <c r="F3808" t="s">
        <v>1106</v>
      </c>
      <c r="G3808" t="s">
        <v>12356</v>
      </c>
      <c r="H3808" t="s">
        <v>6374</v>
      </c>
      <c r="I3808" t="s">
        <v>12358</v>
      </c>
      <c r="J3808" t="s">
        <v>12359</v>
      </c>
      <c r="K3808" t="s">
        <v>110</v>
      </c>
      <c r="L3808" t="s">
        <v>3346</v>
      </c>
      <c r="M3808" t="s">
        <v>4328</v>
      </c>
      <c r="N3808" t="s">
        <v>4329</v>
      </c>
      <c r="O3808" t="s">
        <v>3343</v>
      </c>
      <c r="P3808" t="s">
        <v>3343</v>
      </c>
      <c r="Q3808" t="s">
        <v>3346</v>
      </c>
    </row>
    <row r="3809" spans="1:17" x14ac:dyDescent="0.25">
      <c r="A3809" t="s">
        <v>11753</v>
      </c>
      <c r="B3809" t="s">
        <v>11754</v>
      </c>
      <c r="C3809" t="s">
        <v>2774</v>
      </c>
      <c r="D3809" t="s">
        <v>12233</v>
      </c>
      <c r="E3809">
        <v>1906035</v>
      </c>
      <c r="F3809" t="s">
        <v>1106</v>
      </c>
      <c r="G3809" t="s">
        <v>12356</v>
      </c>
      <c r="H3809" t="s">
        <v>6374</v>
      </c>
      <c r="I3809" t="s">
        <v>12360</v>
      </c>
      <c r="J3809" t="s">
        <v>12361</v>
      </c>
      <c r="K3809" t="s">
        <v>110</v>
      </c>
      <c r="L3809" t="s">
        <v>3346</v>
      </c>
      <c r="M3809" t="s">
        <v>4328</v>
      </c>
      <c r="N3809" t="s">
        <v>4329</v>
      </c>
      <c r="O3809" t="s">
        <v>3343</v>
      </c>
      <c r="P3809" t="s">
        <v>3343</v>
      </c>
      <c r="Q3809" t="s">
        <v>3346</v>
      </c>
    </row>
    <row r="3810" spans="1:17" x14ac:dyDescent="0.25">
      <c r="A3810" t="s">
        <v>11753</v>
      </c>
      <c r="B3810" t="s">
        <v>11754</v>
      </c>
      <c r="C3810" t="s">
        <v>2774</v>
      </c>
      <c r="D3810" t="s">
        <v>12233</v>
      </c>
      <c r="E3810">
        <v>1906036</v>
      </c>
      <c r="F3810" t="s">
        <v>12362</v>
      </c>
      <c r="G3810" t="s">
        <v>12363</v>
      </c>
      <c r="H3810" t="s">
        <v>12364</v>
      </c>
      <c r="I3810" t="s">
        <v>12365</v>
      </c>
      <c r="J3810" t="s">
        <v>12366</v>
      </c>
      <c r="K3810" t="s">
        <v>110</v>
      </c>
      <c r="L3810" t="s">
        <v>3343</v>
      </c>
      <c r="M3810" t="s">
        <v>3344</v>
      </c>
      <c r="N3810" t="s">
        <v>3345</v>
      </c>
      <c r="O3810" t="s">
        <v>3343</v>
      </c>
      <c r="P3810" t="s">
        <v>3343</v>
      </c>
      <c r="Q3810" t="s">
        <v>3346</v>
      </c>
    </row>
    <row r="3811" spans="1:17" x14ac:dyDescent="0.25">
      <c r="A3811" t="s">
        <v>11753</v>
      </c>
      <c r="B3811" t="s">
        <v>11754</v>
      </c>
      <c r="C3811" t="s">
        <v>2774</v>
      </c>
      <c r="D3811" t="s">
        <v>12233</v>
      </c>
      <c r="E3811">
        <v>1906037</v>
      </c>
      <c r="F3811" t="s">
        <v>51</v>
      </c>
      <c r="G3811" t="s">
        <v>3655</v>
      </c>
      <c r="H3811" t="s">
        <v>3350</v>
      </c>
      <c r="I3811" t="s">
        <v>1143</v>
      </c>
      <c r="J3811" t="s">
        <v>52</v>
      </c>
      <c r="K3811" t="s">
        <v>110</v>
      </c>
      <c r="L3811" t="s">
        <v>3343</v>
      </c>
      <c r="M3811" t="s">
        <v>4328</v>
      </c>
      <c r="N3811" t="s">
        <v>4329</v>
      </c>
      <c r="O3811" t="s">
        <v>3343</v>
      </c>
      <c r="P3811" t="s">
        <v>3343</v>
      </c>
      <c r="Q3811" t="s">
        <v>3346</v>
      </c>
    </row>
    <row r="3812" spans="1:17" x14ac:dyDescent="0.25">
      <c r="A3812" t="s">
        <v>11753</v>
      </c>
      <c r="B3812" t="s">
        <v>11754</v>
      </c>
      <c r="C3812" t="s">
        <v>2774</v>
      </c>
      <c r="D3812" t="s">
        <v>12233</v>
      </c>
      <c r="E3812">
        <v>1906037</v>
      </c>
      <c r="F3812" t="s">
        <v>51</v>
      </c>
      <c r="G3812" t="s">
        <v>3655</v>
      </c>
      <c r="H3812" t="s">
        <v>3350</v>
      </c>
      <c r="I3812" t="s">
        <v>12367</v>
      </c>
      <c r="J3812" t="s">
        <v>216</v>
      </c>
      <c r="K3812" t="s">
        <v>110</v>
      </c>
      <c r="L3812" t="s">
        <v>3346</v>
      </c>
      <c r="M3812" t="s">
        <v>4328</v>
      </c>
      <c r="N3812" t="s">
        <v>4329</v>
      </c>
      <c r="O3812" t="s">
        <v>3343</v>
      </c>
      <c r="P3812" t="s">
        <v>3343</v>
      </c>
      <c r="Q3812" t="s">
        <v>3346</v>
      </c>
    </row>
    <row r="3813" spans="1:17" x14ac:dyDescent="0.25">
      <c r="A3813" t="s">
        <v>11753</v>
      </c>
      <c r="B3813" t="s">
        <v>11754</v>
      </c>
      <c r="C3813" t="s">
        <v>2774</v>
      </c>
      <c r="D3813" t="s">
        <v>12233</v>
      </c>
      <c r="E3813">
        <v>1906037</v>
      </c>
      <c r="F3813" t="s">
        <v>51</v>
      </c>
      <c r="G3813" t="s">
        <v>3655</v>
      </c>
      <c r="H3813" t="s">
        <v>3350</v>
      </c>
      <c r="I3813" t="s">
        <v>12368</v>
      </c>
      <c r="J3813" t="s">
        <v>908</v>
      </c>
      <c r="K3813" t="s">
        <v>110</v>
      </c>
      <c r="L3813" t="s">
        <v>3346</v>
      </c>
      <c r="M3813" t="s">
        <v>4328</v>
      </c>
      <c r="N3813" t="s">
        <v>4329</v>
      </c>
      <c r="O3813" t="s">
        <v>3343</v>
      </c>
      <c r="P3813" t="s">
        <v>3343</v>
      </c>
      <c r="Q3813" t="s">
        <v>3346</v>
      </c>
    </row>
    <row r="3814" spans="1:17" x14ac:dyDescent="0.25">
      <c r="A3814" t="s">
        <v>11753</v>
      </c>
      <c r="B3814" t="s">
        <v>11754</v>
      </c>
      <c r="C3814" t="s">
        <v>2774</v>
      </c>
      <c r="D3814" t="s">
        <v>12233</v>
      </c>
      <c r="E3814">
        <v>1906037</v>
      </c>
      <c r="F3814" t="s">
        <v>51</v>
      </c>
      <c r="G3814" t="s">
        <v>3655</v>
      </c>
      <c r="H3814" t="s">
        <v>3350</v>
      </c>
      <c r="I3814" t="s">
        <v>12369</v>
      </c>
      <c r="J3814" t="s">
        <v>12006</v>
      </c>
      <c r="K3814" t="s">
        <v>110</v>
      </c>
      <c r="L3814" t="s">
        <v>3346</v>
      </c>
      <c r="M3814" t="s">
        <v>4328</v>
      </c>
      <c r="N3814" t="s">
        <v>4329</v>
      </c>
      <c r="O3814" t="s">
        <v>3343</v>
      </c>
      <c r="P3814" t="s">
        <v>3343</v>
      </c>
      <c r="Q3814" t="s">
        <v>3346</v>
      </c>
    </row>
    <row r="3815" spans="1:17" x14ac:dyDescent="0.25">
      <c r="A3815" t="s">
        <v>11753</v>
      </c>
      <c r="B3815" t="s">
        <v>11754</v>
      </c>
      <c r="C3815" t="s">
        <v>2774</v>
      </c>
      <c r="D3815" t="s">
        <v>12233</v>
      </c>
      <c r="E3815">
        <v>1906038</v>
      </c>
      <c r="F3815" t="s">
        <v>867</v>
      </c>
      <c r="G3815" t="s">
        <v>3481</v>
      </c>
      <c r="H3815" t="s">
        <v>3350</v>
      </c>
      <c r="I3815" t="s">
        <v>12370</v>
      </c>
      <c r="J3815" t="s">
        <v>869</v>
      </c>
      <c r="K3815" t="s">
        <v>110</v>
      </c>
      <c r="L3815" t="s">
        <v>3343</v>
      </c>
      <c r="M3815" t="s">
        <v>4328</v>
      </c>
      <c r="N3815" t="s">
        <v>9711</v>
      </c>
      <c r="O3815" t="s">
        <v>3343</v>
      </c>
      <c r="P3815" t="s">
        <v>3343</v>
      </c>
      <c r="Q3815" t="s">
        <v>3346</v>
      </c>
    </row>
    <row r="3816" spans="1:17" x14ac:dyDescent="0.25">
      <c r="A3816" t="s">
        <v>11753</v>
      </c>
      <c r="B3816" t="s">
        <v>11754</v>
      </c>
      <c r="C3816" t="s">
        <v>2774</v>
      </c>
      <c r="D3816" t="s">
        <v>12233</v>
      </c>
      <c r="E3816">
        <v>1906039</v>
      </c>
      <c r="F3816" t="s">
        <v>8400</v>
      </c>
      <c r="G3816" t="s">
        <v>7578</v>
      </c>
      <c r="H3816" t="s">
        <v>3350</v>
      </c>
      <c r="I3816" t="s">
        <v>12371</v>
      </c>
      <c r="J3816" t="s">
        <v>103</v>
      </c>
      <c r="K3816" t="s">
        <v>110</v>
      </c>
      <c r="L3816" t="s">
        <v>3343</v>
      </c>
      <c r="M3816" t="s">
        <v>4328</v>
      </c>
      <c r="N3816" t="s">
        <v>9711</v>
      </c>
      <c r="O3816" t="s">
        <v>3343</v>
      </c>
      <c r="P3816" t="s">
        <v>3343</v>
      </c>
      <c r="Q3816" t="s">
        <v>3346</v>
      </c>
    </row>
    <row r="3817" spans="1:17" x14ac:dyDescent="0.25">
      <c r="A3817" t="s">
        <v>11753</v>
      </c>
      <c r="B3817" t="s">
        <v>11754</v>
      </c>
      <c r="C3817" t="s">
        <v>2774</v>
      </c>
      <c r="D3817" t="s">
        <v>12233</v>
      </c>
      <c r="E3817">
        <v>1906040</v>
      </c>
      <c r="F3817" t="s">
        <v>875</v>
      </c>
      <c r="G3817" t="s">
        <v>11941</v>
      </c>
      <c r="H3817" t="s">
        <v>3350</v>
      </c>
      <c r="I3817" t="s">
        <v>1137</v>
      </c>
      <c r="J3817" t="s">
        <v>876</v>
      </c>
      <c r="K3817" t="s">
        <v>110</v>
      </c>
      <c r="L3817" t="s">
        <v>3343</v>
      </c>
      <c r="M3817" t="s">
        <v>3477</v>
      </c>
      <c r="N3817" t="s">
        <v>3603</v>
      </c>
      <c r="O3817" t="s">
        <v>3343</v>
      </c>
      <c r="P3817" t="s">
        <v>3343</v>
      </c>
      <c r="Q3817" t="s">
        <v>3346</v>
      </c>
    </row>
    <row r="3818" spans="1:17" x14ac:dyDescent="0.25">
      <c r="A3818" t="s">
        <v>11753</v>
      </c>
      <c r="B3818" t="s">
        <v>11754</v>
      </c>
      <c r="C3818" t="s">
        <v>2774</v>
      </c>
      <c r="D3818" t="s">
        <v>12233</v>
      </c>
      <c r="E3818">
        <v>1906041</v>
      </c>
      <c r="F3818" t="s">
        <v>128</v>
      </c>
      <c r="G3818" t="s">
        <v>1065</v>
      </c>
      <c r="H3818" t="s">
        <v>3526</v>
      </c>
      <c r="I3818" t="s">
        <v>12372</v>
      </c>
      <c r="J3818" t="s">
        <v>935</v>
      </c>
      <c r="K3818" t="s">
        <v>110</v>
      </c>
      <c r="L3818" t="s">
        <v>3343</v>
      </c>
      <c r="M3818" t="s">
        <v>4328</v>
      </c>
      <c r="N3818" t="s">
        <v>9711</v>
      </c>
      <c r="O3818" t="s">
        <v>3343</v>
      </c>
      <c r="P3818" t="s">
        <v>3343</v>
      </c>
      <c r="Q3818" t="s">
        <v>3346</v>
      </c>
    </row>
    <row r="3819" spans="1:17" x14ac:dyDescent="0.25">
      <c r="A3819" t="s">
        <v>11753</v>
      </c>
      <c r="B3819" t="s">
        <v>11754</v>
      </c>
      <c r="C3819" t="s">
        <v>2774</v>
      </c>
      <c r="D3819" t="s">
        <v>12233</v>
      </c>
      <c r="E3819">
        <v>1906041</v>
      </c>
      <c r="F3819" t="s">
        <v>128</v>
      </c>
      <c r="G3819" t="s">
        <v>1065</v>
      </c>
      <c r="H3819" t="s">
        <v>3526</v>
      </c>
      <c r="I3819" t="s">
        <v>12373</v>
      </c>
      <c r="J3819" t="s">
        <v>1193</v>
      </c>
      <c r="K3819" t="s">
        <v>110</v>
      </c>
      <c r="L3819" t="s">
        <v>3346</v>
      </c>
      <c r="M3819" t="s">
        <v>4328</v>
      </c>
      <c r="N3819" t="s">
        <v>9711</v>
      </c>
      <c r="O3819" t="s">
        <v>3343</v>
      </c>
      <c r="P3819" t="s">
        <v>3343</v>
      </c>
      <c r="Q3819" t="s">
        <v>3346</v>
      </c>
    </row>
    <row r="3820" spans="1:17" x14ac:dyDescent="0.25">
      <c r="A3820" t="s">
        <v>11753</v>
      </c>
      <c r="B3820" t="s">
        <v>11754</v>
      </c>
      <c r="C3820" t="s">
        <v>2774</v>
      </c>
      <c r="D3820" t="s">
        <v>12233</v>
      </c>
      <c r="E3820">
        <v>1906041</v>
      </c>
      <c r="F3820" t="s">
        <v>128</v>
      </c>
      <c r="G3820" t="s">
        <v>1065</v>
      </c>
      <c r="H3820" t="s">
        <v>3526</v>
      </c>
      <c r="I3820" t="s">
        <v>12374</v>
      </c>
      <c r="J3820" t="s">
        <v>49</v>
      </c>
      <c r="K3820" t="s">
        <v>110</v>
      </c>
      <c r="L3820" t="s">
        <v>3346</v>
      </c>
      <c r="M3820" t="s">
        <v>4328</v>
      </c>
      <c r="N3820" t="s">
        <v>9711</v>
      </c>
      <c r="O3820" t="s">
        <v>3343</v>
      </c>
      <c r="P3820" t="s">
        <v>3343</v>
      </c>
      <c r="Q3820" t="s">
        <v>3346</v>
      </c>
    </row>
    <row r="3821" spans="1:17" x14ac:dyDescent="0.25">
      <c r="A3821" t="s">
        <v>11753</v>
      </c>
      <c r="B3821" t="s">
        <v>11754</v>
      </c>
      <c r="C3821" t="s">
        <v>2774</v>
      </c>
      <c r="D3821" t="s">
        <v>12233</v>
      </c>
      <c r="E3821">
        <v>1906041</v>
      </c>
      <c r="F3821" t="s">
        <v>128</v>
      </c>
      <c r="G3821" t="s">
        <v>1065</v>
      </c>
      <c r="H3821" t="s">
        <v>3526</v>
      </c>
      <c r="I3821" t="s">
        <v>12375</v>
      </c>
      <c r="J3821" t="s">
        <v>1132</v>
      </c>
      <c r="K3821" t="s">
        <v>110</v>
      </c>
      <c r="L3821" t="s">
        <v>3346</v>
      </c>
      <c r="M3821" t="s">
        <v>4328</v>
      </c>
      <c r="N3821" t="s">
        <v>9711</v>
      </c>
      <c r="O3821" t="s">
        <v>3343</v>
      </c>
      <c r="P3821" t="s">
        <v>3343</v>
      </c>
      <c r="Q3821" t="s">
        <v>3346</v>
      </c>
    </row>
    <row r="3822" spans="1:17" x14ac:dyDescent="0.25">
      <c r="A3822" t="s">
        <v>11753</v>
      </c>
      <c r="B3822" t="s">
        <v>11754</v>
      </c>
      <c r="C3822" t="s">
        <v>2774</v>
      </c>
      <c r="D3822" t="s">
        <v>12233</v>
      </c>
      <c r="E3822">
        <v>1906042</v>
      </c>
      <c r="F3822" t="s">
        <v>893</v>
      </c>
      <c r="G3822" t="s">
        <v>3497</v>
      </c>
      <c r="H3822" t="s">
        <v>3498</v>
      </c>
      <c r="I3822" t="s">
        <v>12376</v>
      </c>
      <c r="J3822" t="s">
        <v>895</v>
      </c>
      <c r="K3822" t="s">
        <v>110</v>
      </c>
      <c r="L3822" t="s">
        <v>3343</v>
      </c>
      <c r="M3822" t="s">
        <v>4328</v>
      </c>
      <c r="N3822" t="s">
        <v>9711</v>
      </c>
      <c r="O3822" t="s">
        <v>3343</v>
      </c>
      <c r="P3822" t="s">
        <v>3343</v>
      </c>
      <c r="Q3822" t="s">
        <v>3346</v>
      </c>
    </row>
    <row r="3823" spans="1:17" x14ac:dyDescent="0.25">
      <c r="A3823" t="s">
        <v>11753</v>
      </c>
      <c r="B3823" t="s">
        <v>11754</v>
      </c>
      <c r="C3823" t="s">
        <v>2774</v>
      </c>
      <c r="D3823" t="s">
        <v>12233</v>
      </c>
      <c r="E3823">
        <v>1906043</v>
      </c>
      <c r="F3823" t="s">
        <v>2185</v>
      </c>
      <c r="G3823" t="s">
        <v>3500</v>
      </c>
      <c r="H3823" t="s">
        <v>3498</v>
      </c>
      <c r="I3823" t="s">
        <v>12377</v>
      </c>
      <c r="J3823" t="s">
        <v>1579</v>
      </c>
      <c r="K3823" t="s">
        <v>110</v>
      </c>
      <c r="L3823" t="s">
        <v>3343</v>
      </c>
      <c r="M3823" t="s">
        <v>4328</v>
      </c>
      <c r="N3823" t="s">
        <v>9711</v>
      </c>
      <c r="O3823" t="s">
        <v>3343</v>
      </c>
      <c r="P3823" t="s">
        <v>3343</v>
      </c>
      <c r="Q3823" t="s">
        <v>3346</v>
      </c>
    </row>
    <row r="3824" spans="1:17" x14ac:dyDescent="0.25">
      <c r="A3824" t="s">
        <v>11753</v>
      </c>
      <c r="B3824" t="s">
        <v>11754</v>
      </c>
      <c r="C3824" t="s">
        <v>2774</v>
      </c>
      <c r="D3824" t="s">
        <v>12233</v>
      </c>
      <c r="E3824">
        <v>1906044</v>
      </c>
      <c r="F3824" t="s">
        <v>12378</v>
      </c>
      <c r="G3824" t="s">
        <v>12379</v>
      </c>
      <c r="H3824" t="s">
        <v>3394</v>
      </c>
      <c r="I3824" t="s">
        <v>12380</v>
      </c>
      <c r="J3824" t="s">
        <v>12381</v>
      </c>
      <c r="K3824" t="s">
        <v>110</v>
      </c>
      <c r="L3824" t="s">
        <v>3343</v>
      </c>
      <c r="M3824" t="s">
        <v>4328</v>
      </c>
      <c r="N3824" t="s">
        <v>9711</v>
      </c>
      <c r="O3824" t="s">
        <v>3343</v>
      </c>
      <c r="P3824" t="s">
        <v>3343</v>
      </c>
      <c r="Q3824" t="s">
        <v>3346</v>
      </c>
    </row>
    <row r="3825" spans="1:17" x14ac:dyDescent="0.25">
      <c r="A3825" t="s">
        <v>11753</v>
      </c>
      <c r="B3825" t="s">
        <v>11754</v>
      </c>
      <c r="C3825" t="s">
        <v>2774</v>
      </c>
      <c r="D3825" t="s">
        <v>12233</v>
      </c>
      <c r="E3825">
        <v>1906045</v>
      </c>
      <c r="F3825" t="s">
        <v>114</v>
      </c>
      <c r="G3825" t="s">
        <v>12382</v>
      </c>
      <c r="H3825" t="s">
        <v>3350</v>
      </c>
      <c r="I3825" t="s">
        <v>12383</v>
      </c>
      <c r="J3825" t="s">
        <v>116</v>
      </c>
      <c r="K3825" t="s">
        <v>110</v>
      </c>
      <c r="L3825" t="s">
        <v>3343</v>
      </c>
      <c r="M3825" t="s">
        <v>4328</v>
      </c>
      <c r="N3825" t="s">
        <v>9711</v>
      </c>
      <c r="O3825" t="s">
        <v>3346</v>
      </c>
      <c r="P3825" t="s">
        <v>3343</v>
      </c>
      <c r="Q3825" t="s">
        <v>3346</v>
      </c>
    </row>
    <row r="3826" spans="1:17" x14ac:dyDescent="0.25">
      <c r="A3826" t="s">
        <v>11753</v>
      </c>
      <c r="B3826" t="s">
        <v>11754</v>
      </c>
      <c r="C3826" t="s">
        <v>2774</v>
      </c>
      <c r="D3826" t="s">
        <v>12233</v>
      </c>
      <c r="E3826">
        <v>1906046</v>
      </c>
      <c r="F3826" t="s">
        <v>12384</v>
      </c>
      <c r="G3826" t="s">
        <v>12385</v>
      </c>
      <c r="H3826" t="s">
        <v>3634</v>
      </c>
      <c r="I3826" t="s">
        <v>12386</v>
      </c>
      <c r="J3826" t="s">
        <v>12231</v>
      </c>
      <c r="K3826" t="s">
        <v>110</v>
      </c>
      <c r="L3826" t="s">
        <v>3343</v>
      </c>
      <c r="M3826" t="s">
        <v>3344</v>
      </c>
      <c r="N3826" t="s">
        <v>3345</v>
      </c>
      <c r="O3826" t="s">
        <v>3346</v>
      </c>
      <c r="P3826" t="s">
        <v>3343</v>
      </c>
      <c r="Q3826" t="s">
        <v>3346</v>
      </c>
    </row>
    <row r="3827" spans="1:17" x14ac:dyDescent="0.25">
      <c r="A3827" t="s">
        <v>11753</v>
      </c>
      <c r="B3827" t="s">
        <v>11754</v>
      </c>
      <c r="C3827" t="s">
        <v>2774</v>
      </c>
      <c r="D3827" t="s">
        <v>12233</v>
      </c>
      <c r="E3827">
        <v>1906046</v>
      </c>
      <c r="F3827" t="s">
        <v>12384</v>
      </c>
      <c r="G3827" t="s">
        <v>12385</v>
      </c>
      <c r="H3827" t="s">
        <v>3634</v>
      </c>
      <c r="I3827" t="s">
        <v>12387</v>
      </c>
      <c r="J3827" t="s">
        <v>6877</v>
      </c>
      <c r="K3827" t="s">
        <v>110</v>
      </c>
      <c r="L3827" t="s">
        <v>3346</v>
      </c>
      <c r="M3827" t="s">
        <v>3344</v>
      </c>
      <c r="N3827" t="s">
        <v>3345</v>
      </c>
      <c r="O3827" t="s">
        <v>3346</v>
      </c>
      <c r="P3827" t="s">
        <v>3343</v>
      </c>
      <c r="Q3827" t="s">
        <v>3346</v>
      </c>
    </row>
    <row r="3828" spans="1:17" x14ac:dyDescent="0.25">
      <c r="A3828" t="s">
        <v>11753</v>
      </c>
      <c r="B3828" t="s">
        <v>11754</v>
      </c>
      <c r="C3828" t="s">
        <v>2774</v>
      </c>
      <c r="D3828" t="s">
        <v>12233</v>
      </c>
      <c r="E3828">
        <v>1906047</v>
      </c>
      <c r="F3828" t="s">
        <v>12388</v>
      </c>
      <c r="G3828" t="s">
        <v>12389</v>
      </c>
      <c r="H3828" t="s">
        <v>12236</v>
      </c>
      <c r="I3828" t="s">
        <v>12390</v>
      </c>
      <c r="J3828" t="s">
        <v>12388</v>
      </c>
      <c r="K3828" t="s">
        <v>110</v>
      </c>
      <c r="L3828" t="s">
        <v>3343</v>
      </c>
      <c r="M3828" t="s">
        <v>4328</v>
      </c>
      <c r="N3828" t="s">
        <v>4329</v>
      </c>
      <c r="O3828" t="s">
        <v>3343</v>
      </c>
      <c r="P3828" t="s">
        <v>3343</v>
      </c>
      <c r="Q3828" t="s">
        <v>3346</v>
      </c>
    </row>
    <row r="3829" spans="1:17" x14ac:dyDescent="0.25">
      <c r="A3829" t="s">
        <v>11753</v>
      </c>
      <c r="B3829" t="s">
        <v>11754</v>
      </c>
      <c r="C3829" t="s">
        <v>2774</v>
      </c>
      <c r="D3829" t="s">
        <v>12233</v>
      </c>
      <c r="E3829">
        <v>1906048</v>
      </c>
      <c r="F3829" t="s">
        <v>12391</v>
      </c>
      <c r="G3829" t="s">
        <v>12389</v>
      </c>
      <c r="H3829" t="s">
        <v>12236</v>
      </c>
      <c r="I3829" t="s">
        <v>12392</v>
      </c>
      <c r="J3829" t="s">
        <v>12391</v>
      </c>
      <c r="K3829" t="s">
        <v>110</v>
      </c>
      <c r="L3829" t="s">
        <v>3343</v>
      </c>
      <c r="M3829" t="s">
        <v>4328</v>
      </c>
      <c r="N3829" t="s">
        <v>4329</v>
      </c>
      <c r="O3829" t="s">
        <v>3343</v>
      </c>
      <c r="P3829" t="s">
        <v>3343</v>
      </c>
      <c r="Q3829" t="s">
        <v>3346</v>
      </c>
    </row>
    <row r="3830" spans="1:17" x14ac:dyDescent="0.25">
      <c r="A3830" t="s">
        <v>11753</v>
      </c>
      <c r="B3830" t="s">
        <v>11754</v>
      </c>
      <c r="C3830" t="s">
        <v>2774</v>
      </c>
      <c r="D3830" t="s">
        <v>12233</v>
      </c>
      <c r="E3830">
        <v>1906049</v>
      </c>
      <c r="F3830" t="s">
        <v>12393</v>
      </c>
      <c r="G3830" t="s">
        <v>12389</v>
      </c>
      <c r="H3830" t="s">
        <v>12236</v>
      </c>
      <c r="I3830" t="s">
        <v>12394</v>
      </c>
      <c r="J3830" t="s">
        <v>12393</v>
      </c>
      <c r="K3830" t="s">
        <v>110</v>
      </c>
      <c r="L3830" t="s">
        <v>3343</v>
      </c>
      <c r="M3830" t="s">
        <v>4328</v>
      </c>
      <c r="N3830" t="s">
        <v>4329</v>
      </c>
      <c r="O3830" t="s">
        <v>3343</v>
      </c>
      <c r="P3830" t="s">
        <v>3343</v>
      </c>
      <c r="Q3830" t="s">
        <v>3346</v>
      </c>
    </row>
    <row r="3831" spans="1:17" x14ac:dyDescent="0.25">
      <c r="A3831" t="s">
        <v>11753</v>
      </c>
      <c r="B3831" t="s">
        <v>11754</v>
      </c>
      <c r="C3831" t="s">
        <v>2774</v>
      </c>
      <c r="D3831" t="s">
        <v>12233</v>
      </c>
      <c r="E3831">
        <v>1906050</v>
      </c>
      <c r="F3831" t="s">
        <v>128</v>
      </c>
      <c r="G3831" t="s">
        <v>4583</v>
      </c>
      <c r="H3831" t="s">
        <v>3526</v>
      </c>
      <c r="I3831" t="s">
        <v>12395</v>
      </c>
      <c r="J3831" t="s">
        <v>935</v>
      </c>
      <c r="K3831" t="s">
        <v>110</v>
      </c>
      <c r="L3831" t="s">
        <v>3343</v>
      </c>
      <c r="M3831" t="s">
        <v>4328</v>
      </c>
      <c r="N3831" t="s">
        <v>9711</v>
      </c>
      <c r="O3831" t="s">
        <v>3346</v>
      </c>
      <c r="P3831" t="s">
        <v>3346</v>
      </c>
      <c r="Q3831" t="s">
        <v>3346</v>
      </c>
    </row>
    <row r="3832" spans="1:17" x14ac:dyDescent="0.25">
      <c r="A3832" t="s">
        <v>11753</v>
      </c>
      <c r="B3832" t="s">
        <v>11754</v>
      </c>
      <c r="C3832" t="s">
        <v>2774</v>
      </c>
      <c r="D3832" t="s">
        <v>12233</v>
      </c>
      <c r="E3832">
        <v>1906051</v>
      </c>
      <c r="F3832" t="s">
        <v>12396</v>
      </c>
      <c r="G3832" t="s">
        <v>12397</v>
      </c>
      <c r="H3832" t="s">
        <v>12398</v>
      </c>
      <c r="I3832" t="s">
        <v>12399</v>
      </c>
      <c r="J3832" t="s">
        <v>12400</v>
      </c>
      <c r="K3832" t="s">
        <v>110</v>
      </c>
      <c r="L3832" t="s">
        <v>3343</v>
      </c>
      <c r="M3832" t="s">
        <v>4328</v>
      </c>
      <c r="N3832" t="s">
        <v>4329</v>
      </c>
      <c r="O3832" t="s">
        <v>3346</v>
      </c>
      <c r="P3832" t="s">
        <v>3346</v>
      </c>
      <c r="Q3832" t="s">
        <v>3346</v>
      </c>
    </row>
    <row r="3833" spans="1:17" x14ac:dyDescent="0.25">
      <c r="A3833" t="s">
        <v>11753</v>
      </c>
      <c r="B3833" t="s">
        <v>11754</v>
      </c>
      <c r="C3833" t="s">
        <v>12401</v>
      </c>
      <c r="D3833" t="s">
        <v>12402</v>
      </c>
      <c r="E3833">
        <v>1999009</v>
      </c>
      <c r="F3833" t="s">
        <v>2483</v>
      </c>
      <c r="G3833" t="s">
        <v>4637</v>
      </c>
      <c r="H3833" t="s">
        <v>3429</v>
      </c>
      <c r="I3833" t="s">
        <v>12403</v>
      </c>
      <c r="J3833" t="s">
        <v>2483</v>
      </c>
      <c r="K3833" t="s">
        <v>110</v>
      </c>
      <c r="L3833" t="s">
        <v>3343</v>
      </c>
      <c r="M3833" t="s">
        <v>3344</v>
      </c>
      <c r="N3833" t="s">
        <v>3345</v>
      </c>
      <c r="O3833" t="s">
        <v>3346</v>
      </c>
      <c r="P3833" t="s">
        <v>3343</v>
      </c>
      <c r="Q3833" t="s">
        <v>3346</v>
      </c>
    </row>
    <row r="3834" spans="1:17" x14ac:dyDescent="0.25">
      <c r="A3834" t="s">
        <v>11753</v>
      </c>
      <c r="B3834" t="s">
        <v>11754</v>
      </c>
      <c r="C3834" t="s">
        <v>12401</v>
      </c>
      <c r="D3834" t="s">
        <v>12402</v>
      </c>
      <c r="E3834">
        <v>1999010</v>
      </c>
      <c r="F3834" t="s">
        <v>4639</v>
      </c>
      <c r="G3834" t="s">
        <v>4640</v>
      </c>
      <c r="H3834" t="s">
        <v>3429</v>
      </c>
      <c r="I3834" t="s">
        <v>12404</v>
      </c>
      <c r="J3834" t="s">
        <v>4639</v>
      </c>
      <c r="K3834" t="s">
        <v>110</v>
      </c>
      <c r="L3834" t="s">
        <v>3343</v>
      </c>
      <c r="M3834" t="s">
        <v>3344</v>
      </c>
      <c r="N3834" t="s">
        <v>3345</v>
      </c>
      <c r="O3834" t="s">
        <v>3346</v>
      </c>
      <c r="P3834" t="s">
        <v>3343</v>
      </c>
      <c r="Q3834" t="s">
        <v>3346</v>
      </c>
    </row>
    <row r="3835" spans="1:17" x14ac:dyDescent="0.25">
      <c r="A3835" t="s">
        <v>11753</v>
      </c>
      <c r="B3835" t="s">
        <v>11754</v>
      </c>
      <c r="C3835" t="s">
        <v>12401</v>
      </c>
      <c r="D3835" t="s">
        <v>12402</v>
      </c>
      <c r="E3835">
        <v>1999011</v>
      </c>
      <c r="F3835" t="s">
        <v>2475</v>
      </c>
      <c r="G3835" t="s">
        <v>3428</v>
      </c>
      <c r="H3835" t="s">
        <v>3429</v>
      </c>
      <c r="I3835" t="s">
        <v>12405</v>
      </c>
      <c r="J3835" t="s">
        <v>2475</v>
      </c>
      <c r="K3835" t="s">
        <v>110</v>
      </c>
      <c r="L3835" t="s">
        <v>3343</v>
      </c>
      <c r="M3835" t="s">
        <v>3344</v>
      </c>
      <c r="N3835" t="s">
        <v>3345</v>
      </c>
      <c r="O3835" t="s">
        <v>3346</v>
      </c>
      <c r="P3835" t="s">
        <v>3343</v>
      </c>
      <c r="Q3835" t="s">
        <v>3346</v>
      </c>
    </row>
    <row r="3836" spans="1:17" x14ac:dyDescent="0.25">
      <c r="A3836" t="s">
        <v>11753</v>
      </c>
      <c r="B3836" t="s">
        <v>11754</v>
      </c>
      <c r="C3836" t="s">
        <v>12401</v>
      </c>
      <c r="D3836" t="s">
        <v>12402</v>
      </c>
      <c r="E3836">
        <v>1999011</v>
      </c>
      <c r="F3836" t="s">
        <v>2475</v>
      </c>
      <c r="G3836" t="s">
        <v>3428</v>
      </c>
      <c r="H3836" t="s">
        <v>3429</v>
      </c>
      <c r="I3836" t="s">
        <v>12406</v>
      </c>
      <c r="J3836" t="s">
        <v>3432</v>
      </c>
      <c r="K3836" t="s">
        <v>3433</v>
      </c>
      <c r="L3836" t="s">
        <v>3346</v>
      </c>
      <c r="M3836" t="s">
        <v>3344</v>
      </c>
      <c r="N3836" t="s">
        <v>3345</v>
      </c>
      <c r="O3836" t="s">
        <v>3346</v>
      </c>
      <c r="P3836" t="s">
        <v>3343</v>
      </c>
      <c r="Q3836" t="s">
        <v>3346</v>
      </c>
    </row>
    <row r="3837" spans="1:17" x14ac:dyDescent="0.25">
      <c r="A3837" t="s">
        <v>11753</v>
      </c>
      <c r="B3837" t="s">
        <v>11754</v>
      </c>
      <c r="C3837" t="s">
        <v>12401</v>
      </c>
      <c r="D3837" t="s">
        <v>12402</v>
      </c>
      <c r="E3837">
        <v>1999012</v>
      </c>
      <c r="F3837" t="s">
        <v>3434</v>
      </c>
      <c r="G3837" t="s">
        <v>3435</v>
      </c>
      <c r="H3837" t="s">
        <v>3429</v>
      </c>
      <c r="I3837" t="s">
        <v>12407</v>
      </c>
      <c r="J3837" t="s">
        <v>3434</v>
      </c>
      <c r="K3837" t="s">
        <v>110</v>
      </c>
      <c r="L3837" t="s">
        <v>3343</v>
      </c>
      <c r="M3837" t="s">
        <v>3344</v>
      </c>
      <c r="N3837" t="s">
        <v>3345</v>
      </c>
      <c r="O3837" t="s">
        <v>3346</v>
      </c>
      <c r="P3837" t="s">
        <v>3343</v>
      </c>
      <c r="Q3837" t="s">
        <v>3346</v>
      </c>
    </row>
    <row r="3838" spans="1:17" x14ac:dyDescent="0.25">
      <c r="A3838" t="s">
        <v>11753</v>
      </c>
      <c r="B3838" t="s">
        <v>11754</v>
      </c>
      <c r="C3838" t="s">
        <v>12401</v>
      </c>
      <c r="D3838" t="s">
        <v>12402</v>
      </c>
      <c r="E3838">
        <v>1999013</v>
      </c>
      <c r="F3838" t="s">
        <v>3437</v>
      </c>
      <c r="G3838" t="s">
        <v>3438</v>
      </c>
      <c r="H3838" t="s">
        <v>3429</v>
      </c>
      <c r="I3838" t="s">
        <v>12408</v>
      </c>
      <c r="J3838" t="s">
        <v>3437</v>
      </c>
      <c r="K3838" t="s">
        <v>110</v>
      </c>
      <c r="L3838" t="s">
        <v>3343</v>
      </c>
      <c r="M3838" t="s">
        <v>3344</v>
      </c>
      <c r="N3838" t="s">
        <v>3345</v>
      </c>
      <c r="O3838" t="s">
        <v>3346</v>
      </c>
      <c r="P3838" t="s">
        <v>3343</v>
      </c>
      <c r="Q3838" t="s">
        <v>3346</v>
      </c>
    </row>
    <row r="3839" spans="1:17" x14ac:dyDescent="0.25">
      <c r="A3839" t="s">
        <v>11753</v>
      </c>
      <c r="B3839" t="s">
        <v>11754</v>
      </c>
      <c r="C3839" t="s">
        <v>12401</v>
      </c>
      <c r="D3839" t="s">
        <v>12402</v>
      </c>
      <c r="E3839">
        <v>1999014</v>
      </c>
      <c r="F3839" t="s">
        <v>3545</v>
      </c>
      <c r="G3839" t="s">
        <v>3546</v>
      </c>
      <c r="H3839" t="s">
        <v>3429</v>
      </c>
      <c r="I3839" t="s">
        <v>12409</v>
      </c>
      <c r="J3839" t="s">
        <v>3545</v>
      </c>
      <c r="K3839" t="s">
        <v>110</v>
      </c>
      <c r="L3839" t="s">
        <v>3343</v>
      </c>
      <c r="M3839" t="s">
        <v>3344</v>
      </c>
      <c r="N3839" t="s">
        <v>3345</v>
      </c>
      <c r="O3839" t="s">
        <v>3346</v>
      </c>
      <c r="P3839" t="s">
        <v>3343</v>
      </c>
      <c r="Q3839" t="s">
        <v>3346</v>
      </c>
    </row>
    <row r="3840" spans="1:17" x14ac:dyDescent="0.25">
      <c r="A3840" t="s">
        <v>11753</v>
      </c>
      <c r="B3840" t="s">
        <v>11754</v>
      </c>
      <c r="C3840" t="s">
        <v>12401</v>
      </c>
      <c r="D3840" t="s">
        <v>12402</v>
      </c>
      <c r="E3840">
        <v>1999015</v>
      </c>
      <c r="F3840" t="s">
        <v>2481</v>
      </c>
      <c r="G3840" t="s">
        <v>4647</v>
      </c>
      <c r="H3840" t="s">
        <v>3429</v>
      </c>
      <c r="I3840" t="s">
        <v>12410</v>
      </c>
      <c r="J3840" t="s">
        <v>2481</v>
      </c>
      <c r="K3840" t="s">
        <v>110</v>
      </c>
      <c r="L3840" t="s">
        <v>3343</v>
      </c>
      <c r="M3840" t="s">
        <v>3344</v>
      </c>
      <c r="N3840" t="s">
        <v>3345</v>
      </c>
      <c r="O3840" t="s">
        <v>3346</v>
      </c>
      <c r="P3840" t="s">
        <v>3343</v>
      </c>
      <c r="Q3840" t="s">
        <v>3346</v>
      </c>
    </row>
    <row r="3841" spans="1:17" x14ac:dyDescent="0.25">
      <c r="A3841" t="s">
        <v>11753</v>
      </c>
      <c r="B3841" t="s">
        <v>11754</v>
      </c>
      <c r="C3841" t="s">
        <v>12401</v>
      </c>
      <c r="D3841" t="s">
        <v>12402</v>
      </c>
      <c r="E3841">
        <v>1999016</v>
      </c>
      <c r="F3841" t="s">
        <v>4649</v>
      </c>
      <c r="G3841" t="s">
        <v>4650</v>
      </c>
      <c r="H3841" t="s">
        <v>3429</v>
      </c>
      <c r="I3841" t="s">
        <v>12411</v>
      </c>
      <c r="J3841" t="s">
        <v>4649</v>
      </c>
      <c r="K3841" t="s">
        <v>110</v>
      </c>
      <c r="L3841" t="s">
        <v>3343</v>
      </c>
      <c r="M3841" t="s">
        <v>3344</v>
      </c>
      <c r="N3841" t="s">
        <v>3345</v>
      </c>
      <c r="O3841" t="s">
        <v>3346</v>
      </c>
      <c r="P3841" t="s">
        <v>3343</v>
      </c>
      <c r="Q3841" t="s">
        <v>3346</v>
      </c>
    </row>
    <row r="3842" spans="1:17" x14ac:dyDescent="0.25">
      <c r="A3842" t="s">
        <v>11753</v>
      </c>
      <c r="B3842" t="s">
        <v>11754</v>
      </c>
      <c r="C3842" t="s">
        <v>12401</v>
      </c>
      <c r="D3842" t="s">
        <v>12402</v>
      </c>
      <c r="E3842">
        <v>1999044</v>
      </c>
      <c r="F3842" t="s">
        <v>4718</v>
      </c>
      <c r="G3842" t="s">
        <v>4719</v>
      </c>
      <c r="H3842" t="s">
        <v>4720</v>
      </c>
      <c r="I3842" t="s">
        <v>12412</v>
      </c>
      <c r="J3842" t="s">
        <v>4722</v>
      </c>
      <c r="K3842" t="s">
        <v>110</v>
      </c>
      <c r="L3842" t="s">
        <v>3343</v>
      </c>
      <c r="M3842" t="s">
        <v>3344</v>
      </c>
      <c r="N3842" t="s">
        <v>3345</v>
      </c>
      <c r="O3842" t="s">
        <v>3346</v>
      </c>
      <c r="P3842" t="s">
        <v>3343</v>
      </c>
      <c r="Q3842" t="s">
        <v>3346</v>
      </c>
    </row>
    <row r="3843" spans="1:17" x14ac:dyDescent="0.25">
      <c r="A3843" t="s">
        <v>11753</v>
      </c>
      <c r="B3843" t="s">
        <v>11754</v>
      </c>
      <c r="C3843" t="s">
        <v>12401</v>
      </c>
      <c r="D3843" t="s">
        <v>12402</v>
      </c>
      <c r="E3843">
        <v>1999044</v>
      </c>
      <c r="F3843" t="s">
        <v>4718</v>
      </c>
      <c r="G3843" t="s">
        <v>4719</v>
      </c>
      <c r="H3843" t="s">
        <v>4720</v>
      </c>
      <c r="I3843" t="s">
        <v>12413</v>
      </c>
      <c r="J3843" t="s">
        <v>4724</v>
      </c>
      <c r="K3843" t="s">
        <v>110</v>
      </c>
      <c r="L3843" t="s">
        <v>3346</v>
      </c>
      <c r="M3843" t="s">
        <v>3344</v>
      </c>
      <c r="N3843" t="s">
        <v>3345</v>
      </c>
      <c r="O3843" t="s">
        <v>3346</v>
      </c>
      <c r="P3843" t="s">
        <v>3343</v>
      </c>
      <c r="Q3843" t="s">
        <v>3346</v>
      </c>
    </row>
    <row r="3844" spans="1:17" x14ac:dyDescent="0.25">
      <c r="A3844" t="s">
        <v>11753</v>
      </c>
      <c r="B3844" t="s">
        <v>11754</v>
      </c>
      <c r="C3844" t="s">
        <v>12401</v>
      </c>
      <c r="D3844" t="s">
        <v>12402</v>
      </c>
      <c r="E3844">
        <v>1999044</v>
      </c>
      <c r="F3844" t="s">
        <v>4718</v>
      </c>
      <c r="G3844" t="s">
        <v>4719</v>
      </c>
      <c r="H3844" t="s">
        <v>4720</v>
      </c>
      <c r="I3844" t="s">
        <v>12414</v>
      </c>
      <c r="J3844" t="s">
        <v>4726</v>
      </c>
      <c r="K3844" t="s">
        <v>110</v>
      </c>
      <c r="L3844" t="s">
        <v>3346</v>
      </c>
      <c r="M3844" t="s">
        <v>3344</v>
      </c>
      <c r="N3844" t="s">
        <v>3345</v>
      </c>
      <c r="O3844" t="s">
        <v>3346</v>
      </c>
      <c r="P3844" t="s">
        <v>3343</v>
      </c>
      <c r="Q3844" t="s">
        <v>3346</v>
      </c>
    </row>
    <row r="3845" spans="1:17" x14ac:dyDescent="0.25">
      <c r="A3845" t="s">
        <v>11753</v>
      </c>
      <c r="B3845" t="s">
        <v>11754</v>
      </c>
      <c r="C3845" t="s">
        <v>12401</v>
      </c>
      <c r="D3845" t="s">
        <v>12402</v>
      </c>
      <c r="E3845">
        <v>1999053</v>
      </c>
      <c r="F3845" t="s">
        <v>2488</v>
      </c>
      <c r="G3845" t="s">
        <v>3441</v>
      </c>
      <c r="H3845" t="s">
        <v>2503</v>
      </c>
      <c r="I3845" t="s">
        <v>12415</v>
      </c>
      <c r="J3845" t="s">
        <v>2489</v>
      </c>
      <c r="K3845" t="s">
        <v>110</v>
      </c>
      <c r="L3845" t="s">
        <v>3343</v>
      </c>
      <c r="M3845" t="s">
        <v>3344</v>
      </c>
      <c r="N3845" t="s">
        <v>3345</v>
      </c>
      <c r="O3845" t="s">
        <v>3346</v>
      </c>
      <c r="P3845" t="s">
        <v>3343</v>
      </c>
      <c r="Q3845" t="s">
        <v>3346</v>
      </c>
    </row>
    <row r="3846" spans="1:17" x14ac:dyDescent="0.25">
      <c r="A3846" t="s">
        <v>11753</v>
      </c>
      <c r="B3846" t="s">
        <v>11754</v>
      </c>
      <c r="C3846" t="s">
        <v>12401</v>
      </c>
      <c r="D3846" t="s">
        <v>12402</v>
      </c>
      <c r="E3846">
        <v>1999053</v>
      </c>
      <c r="F3846" t="s">
        <v>2488</v>
      </c>
      <c r="G3846" t="s">
        <v>3441</v>
      </c>
      <c r="H3846" t="s">
        <v>2503</v>
      </c>
      <c r="I3846" t="s">
        <v>12416</v>
      </c>
      <c r="J3846" t="s">
        <v>3444</v>
      </c>
      <c r="K3846" t="s">
        <v>110</v>
      </c>
      <c r="L3846" t="s">
        <v>3346</v>
      </c>
      <c r="M3846" t="s">
        <v>3344</v>
      </c>
      <c r="N3846" t="s">
        <v>3345</v>
      </c>
      <c r="O3846" t="s">
        <v>3346</v>
      </c>
      <c r="P3846" t="s">
        <v>3343</v>
      </c>
      <c r="Q3846" t="s">
        <v>3346</v>
      </c>
    </row>
    <row r="3847" spans="1:17" x14ac:dyDescent="0.25">
      <c r="A3847" t="s">
        <v>11753</v>
      </c>
      <c r="B3847" t="s">
        <v>11754</v>
      </c>
      <c r="C3847" t="s">
        <v>12401</v>
      </c>
      <c r="D3847" t="s">
        <v>12402</v>
      </c>
      <c r="E3847">
        <v>1999053</v>
      </c>
      <c r="F3847" t="s">
        <v>2488</v>
      </c>
      <c r="G3847" t="s">
        <v>3441</v>
      </c>
      <c r="H3847" t="s">
        <v>2503</v>
      </c>
      <c r="I3847" t="s">
        <v>12417</v>
      </c>
      <c r="J3847" t="s">
        <v>3446</v>
      </c>
      <c r="K3847" t="s">
        <v>110</v>
      </c>
      <c r="L3847" t="s">
        <v>3346</v>
      </c>
      <c r="M3847" t="s">
        <v>3344</v>
      </c>
      <c r="N3847" t="s">
        <v>3345</v>
      </c>
      <c r="O3847" t="s">
        <v>3346</v>
      </c>
      <c r="P3847" t="s">
        <v>3343</v>
      </c>
      <c r="Q3847" t="s">
        <v>3346</v>
      </c>
    </row>
    <row r="3848" spans="1:17" x14ac:dyDescent="0.25">
      <c r="A3848" t="s">
        <v>11753</v>
      </c>
      <c r="B3848" t="s">
        <v>11754</v>
      </c>
      <c r="C3848" t="s">
        <v>12401</v>
      </c>
      <c r="D3848" t="s">
        <v>12402</v>
      </c>
      <c r="E3848">
        <v>1999053</v>
      </c>
      <c r="F3848" t="s">
        <v>2488</v>
      </c>
      <c r="G3848" t="s">
        <v>3441</v>
      </c>
      <c r="H3848" t="s">
        <v>2503</v>
      </c>
      <c r="I3848" t="s">
        <v>12418</v>
      </c>
      <c r="J3848" t="s">
        <v>3448</v>
      </c>
      <c r="K3848" t="s">
        <v>110</v>
      </c>
      <c r="L3848" t="s">
        <v>3346</v>
      </c>
      <c r="M3848" t="s">
        <v>3344</v>
      </c>
      <c r="N3848" t="s">
        <v>3345</v>
      </c>
      <c r="O3848" t="s">
        <v>3346</v>
      </c>
      <c r="P3848" t="s">
        <v>3343</v>
      </c>
      <c r="Q3848" t="s">
        <v>3346</v>
      </c>
    </row>
    <row r="3849" spans="1:17" x14ac:dyDescent="0.25">
      <c r="A3849" t="s">
        <v>11753</v>
      </c>
      <c r="B3849" t="s">
        <v>11754</v>
      </c>
      <c r="C3849" t="s">
        <v>12401</v>
      </c>
      <c r="D3849" t="s">
        <v>12402</v>
      </c>
      <c r="E3849">
        <v>1999053</v>
      </c>
      <c r="F3849" t="s">
        <v>2488</v>
      </c>
      <c r="G3849" t="s">
        <v>3441</v>
      </c>
      <c r="H3849" t="s">
        <v>2503</v>
      </c>
      <c r="I3849" t="s">
        <v>12419</v>
      </c>
      <c r="J3849" t="s">
        <v>3450</v>
      </c>
      <c r="K3849" t="s">
        <v>110</v>
      </c>
      <c r="L3849" t="s">
        <v>3346</v>
      </c>
      <c r="M3849" t="s">
        <v>3344</v>
      </c>
      <c r="N3849" t="s">
        <v>3345</v>
      </c>
      <c r="O3849" t="s">
        <v>3346</v>
      </c>
      <c r="P3849" t="s">
        <v>3343</v>
      </c>
      <c r="Q3849" t="s">
        <v>3346</v>
      </c>
    </row>
    <row r="3850" spans="1:17" x14ac:dyDescent="0.25">
      <c r="A3850" t="s">
        <v>11753</v>
      </c>
      <c r="B3850" t="s">
        <v>11754</v>
      </c>
      <c r="C3850" t="s">
        <v>12401</v>
      </c>
      <c r="D3850" t="s">
        <v>12402</v>
      </c>
      <c r="E3850">
        <v>1999053</v>
      </c>
      <c r="F3850" t="s">
        <v>2488</v>
      </c>
      <c r="G3850" t="s">
        <v>3441</v>
      </c>
      <c r="H3850" t="s">
        <v>2503</v>
      </c>
      <c r="I3850" t="s">
        <v>12420</v>
      </c>
      <c r="J3850" t="s">
        <v>3452</v>
      </c>
      <c r="K3850" t="s">
        <v>110</v>
      </c>
      <c r="L3850" t="s">
        <v>3346</v>
      </c>
      <c r="M3850" t="s">
        <v>3344</v>
      </c>
      <c r="N3850" t="s">
        <v>3345</v>
      </c>
      <c r="O3850" t="s">
        <v>3346</v>
      </c>
      <c r="P3850" t="s">
        <v>3343</v>
      </c>
      <c r="Q3850" t="s">
        <v>3346</v>
      </c>
    </row>
    <row r="3851" spans="1:17" x14ac:dyDescent="0.25">
      <c r="A3851" t="s">
        <v>11753</v>
      </c>
      <c r="B3851" t="s">
        <v>11754</v>
      </c>
      <c r="C3851" t="s">
        <v>12401</v>
      </c>
      <c r="D3851" t="s">
        <v>12402</v>
      </c>
      <c r="E3851">
        <v>1999053</v>
      </c>
      <c r="F3851" t="s">
        <v>2488</v>
      </c>
      <c r="G3851" t="s">
        <v>3441</v>
      </c>
      <c r="H3851" t="s">
        <v>2503</v>
      </c>
      <c r="I3851" t="s">
        <v>12421</v>
      </c>
      <c r="J3851" t="s">
        <v>3454</v>
      </c>
      <c r="K3851" t="s">
        <v>110</v>
      </c>
      <c r="L3851" t="s">
        <v>3346</v>
      </c>
      <c r="M3851" t="s">
        <v>3344</v>
      </c>
      <c r="N3851" t="s">
        <v>3345</v>
      </c>
      <c r="O3851" t="s">
        <v>3346</v>
      </c>
      <c r="P3851" t="s">
        <v>3343</v>
      </c>
      <c r="Q3851" t="s">
        <v>3346</v>
      </c>
    </row>
    <row r="3852" spans="1:17" x14ac:dyDescent="0.25">
      <c r="A3852" t="s">
        <v>11753</v>
      </c>
      <c r="B3852" t="s">
        <v>11754</v>
      </c>
      <c r="C3852" t="s">
        <v>12401</v>
      </c>
      <c r="D3852" t="s">
        <v>12402</v>
      </c>
      <c r="E3852">
        <v>1999053</v>
      </c>
      <c r="F3852" t="s">
        <v>2488</v>
      </c>
      <c r="G3852" t="s">
        <v>3441</v>
      </c>
      <c r="H3852" t="s">
        <v>2503</v>
      </c>
      <c r="I3852" t="s">
        <v>12422</v>
      </c>
      <c r="J3852" t="s">
        <v>3456</v>
      </c>
      <c r="K3852" t="s">
        <v>110</v>
      </c>
      <c r="L3852" t="s">
        <v>3346</v>
      </c>
      <c r="M3852" t="s">
        <v>3344</v>
      </c>
      <c r="N3852" t="s">
        <v>3345</v>
      </c>
      <c r="O3852" t="s">
        <v>3346</v>
      </c>
      <c r="P3852" t="s">
        <v>3343</v>
      </c>
      <c r="Q3852" t="s">
        <v>3346</v>
      </c>
    </row>
    <row r="3853" spans="1:17" x14ac:dyDescent="0.25">
      <c r="A3853" t="s">
        <v>11753</v>
      </c>
      <c r="B3853" t="s">
        <v>11754</v>
      </c>
      <c r="C3853" t="s">
        <v>12401</v>
      </c>
      <c r="D3853" t="s">
        <v>12402</v>
      </c>
      <c r="E3853">
        <v>1999053</v>
      </c>
      <c r="F3853" t="s">
        <v>2488</v>
      </c>
      <c r="G3853" t="s">
        <v>3441</v>
      </c>
      <c r="H3853" t="s">
        <v>2503</v>
      </c>
      <c r="I3853" t="s">
        <v>12423</v>
      </c>
      <c r="J3853" t="s">
        <v>3458</v>
      </c>
      <c r="K3853" t="s">
        <v>110</v>
      </c>
      <c r="L3853" t="s">
        <v>3346</v>
      </c>
      <c r="M3853" t="s">
        <v>3344</v>
      </c>
      <c r="N3853" t="s">
        <v>3345</v>
      </c>
      <c r="O3853" t="s">
        <v>3346</v>
      </c>
      <c r="P3853" t="s">
        <v>3343</v>
      </c>
      <c r="Q3853" t="s">
        <v>3346</v>
      </c>
    </row>
    <row r="3854" spans="1:17" x14ac:dyDescent="0.25">
      <c r="A3854" t="s">
        <v>11753</v>
      </c>
      <c r="B3854" t="s">
        <v>11754</v>
      </c>
      <c r="C3854" t="s">
        <v>12401</v>
      </c>
      <c r="D3854" t="s">
        <v>12402</v>
      </c>
      <c r="E3854">
        <v>1999053</v>
      </c>
      <c r="F3854" t="s">
        <v>2488</v>
      </c>
      <c r="G3854" t="s">
        <v>3441</v>
      </c>
      <c r="H3854" t="s">
        <v>2503</v>
      </c>
      <c r="I3854" t="s">
        <v>12424</v>
      </c>
      <c r="J3854" t="s">
        <v>3460</v>
      </c>
      <c r="K3854" t="s">
        <v>110</v>
      </c>
      <c r="L3854" t="s">
        <v>3346</v>
      </c>
      <c r="M3854" t="s">
        <v>3344</v>
      </c>
      <c r="N3854" t="s">
        <v>3345</v>
      </c>
      <c r="O3854" t="s">
        <v>3346</v>
      </c>
      <c r="P3854" t="s">
        <v>3343</v>
      </c>
      <c r="Q3854" t="s">
        <v>3346</v>
      </c>
    </row>
    <row r="3855" spans="1:17" x14ac:dyDescent="0.25">
      <c r="A3855" t="s">
        <v>11753</v>
      </c>
      <c r="B3855" t="s">
        <v>11754</v>
      </c>
      <c r="C3855" t="s">
        <v>12401</v>
      </c>
      <c r="D3855" t="s">
        <v>12402</v>
      </c>
      <c r="E3855">
        <v>1999053</v>
      </c>
      <c r="F3855" t="s">
        <v>2488</v>
      </c>
      <c r="G3855" t="s">
        <v>3441</v>
      </c>
      <c r="H3855" t="s">
        <v>2503</v>
      </c>
      <c r="I3855" t="s">
        <v>12425</v>
      </c>
      <c r="J3855" t="s">
        <v>3462</v>
      </c>
      <c r="K3855" t="s">
        <v>110</v>
      </c>
      <c r="L3855" t="s">
        <v>3346</v>
      </c>
      <c r="M3855" t="s">
        <v>3344</v>
      </c>
      <c r="N3855" t="s">
        <v>3345</v>
      </c>
      <c r="O3855" t="s">
        <v>3346</v>
      </c>
      <c r="P3855" t="s">
        <v>3343</v>
      </c>
      <c r="Q3855" t="s">
        <v>3346</v>
      </c>
    </row>
    <row r="3856" spans="1:17" x14ac:dyDescent="0.25">
      <c r="A3856" t="s">
        <v>11753</v>
      </c>
      <c r="B3856" t="s">
        <v>11754</v>
      </c>
      <c r="C3856" t="s">
        <v>12401</v>
      </c>
      <c r="D3856" t="s">
        <v>12402</v>
      </c>
      <c r="E3856">
        <v>1999053</v>
      </c>
      <c r="F3856" t="s">
        <v>2488</v>
      </c>
      <c r="G3856" t="s">
        <v>3441</v>
      </c>
      <c r="H3856" t="s">
        <v>2503</v>
      </c>
      <c r="I3856" t="s">
        <v>12426</v>
      </c>
      <c r="J3856" t="s">
        <v>3464</v>
      </c>
      <c r="K3856" t="s">
        <v>110</v>
      </c>
      <c r="L3856" t="s">
        <v>3346</v>
      </c>
      <c r="M3856" t="s">
        <v>3344</v>
      </c>
      <c r="N3856" t="s">
        <v>3345</v>
      </c>
      <c r="O3856" t="s">
        <v>3346</v>
      </c>
      <c r="P3856" t="s">
        <v>3343</v>
      </c>
      <c r="Q3856" t="s">
        <v>3346</v>
      </c>
    </row>
    <row r="3857" spans="1:17" x14ac:dyDescent="0.25">
      <c r="A3857" t="s">
        <v>11753</v>
      </c>
      <c r="B3857" t="s">
        <v>11754</v>
      </c>
      <c r="C3857" t="s">
        <v>12401</v>
      </c>
      <c r="D3857" t="s">
        <v>12402</v>
      </c>
      <c r="E3857">
        <v>1999053</v>
      </c>
      <c r="F3857" t="s">
        <v>2488</v>
      </c>
      <c r="G3857" t="s">
        <v>3441</v>
      </c>
      <c r="H3857" t="s">
        <v>2503</v>
      </c>
      <c r="I3857" t="s">
        <v>12427</v>
      </c>
      <c r="J3857" t="s">
        <v>3466</v>
      </c>
      <c r="K3857" t="s">
        <v>110</v>
      </c>
      <c r="L3857" t="s">
        <v>3346</v>
      </c>
      <c r="M3857" t="s">
        <v>3344</v>
      </c>
      <c r="N3857" t="s">
        <v>3345</v>
      </c>
      <c r="O3857" t="s">
        <v>3346</v>
      </c>
      <c r="P3857" t="s">
        <v>3343</v>
      </c>
      <c r="Q3857" t="s">
        <v>3346</v>
      </c>
    </row>
    <row r="3858" spans="1:17" x14ac:dyDescent="0.25">
      <c r="A3858" t="s">
        <v>11753</v>
      </c>
      <c r="B3858" t="s">
        <v>11754</v>
      </c>
      <c r="C3858" t="s">
        <v>12401</v>
      </c>
      <c r="D3858" t="s">
        <v>12402</v>
      </c>
      <c r="E3858">
        <v>1999053</v>
      </c>
      <c r="F3858" t="s">
        <v>2488</v>
      </c>
      <c r="G3858" t="s">
        <v>3441</v>
      </c>
      <c r="H3858" t="s">
        <v>2503</v>
      </c>
      <c r="I3858" t="s">
        <v>12428</v>
      </c>
      <c r="J3858" t="s">
        <v>4668</v>
      </c>
      <c r="K3858" t="s">
        <v>110</v>
      </c>
      <c r="L3858" t="s">
        <v>3346</v>
      </c>
      <c r="M3858" t="s">
        <v>3344</v>
      </c>
      <c r="N3858" t="s">
        <v>3345</v>
      </c>
      <c r="O3858" t="s">
        <v>3346</v>
      </c>
      <c r="P3858" t="s">
        <v>3343</v>
      </c>
      <c r="Q3858" t="s">
        <v>3346</v>
      </c>
    </row>
    <row r="3859" spans="1:17" x14ac:dyDescent="0.25">
      <c r="A3859" t="s">
        <v>11753</v>
      </c>
      <c r="B3859" t="s">
        <v>11754</v>
      </c>
      <c r="C3859" t="s">
        <v>12401</v>
      </c>
      <c r="D3859" t="s">
        <v>12402</v>
      </c>
      <c r="E3859">
        <v>1999053</v>
      </c>
      <c r="F3859" t="s">
        <v>2488</v>
      </c>
      <c r="G3859" t="s">
        <v>3441</v>
      </c>
      <c r="H3859" t="s">
        <v>2503</v>
      </c>
      <c r="I3859" t="s">
        <v>12429</v>
      </c>
      <c r="J3859" t="s">
        <v>4670</v>
      </c>
      <c r="K3859" t="s">
        <v>110</v>
      </c>
      <c r="L3859" t="s">
        <v>3346</v>
      </c>
      <c r="M3859" t="s">
        <v>3344</v>
      </c>
      <c r="N3859" t="s">
        <v>3345</v>
      </c>
      <c r="O3859" t="s">
        <v>3346</v>
      </c>
      <c r="P3859" t="s">
        <v>3343</v>
      </c>
      <c r="Q3859" t="s">
        <v>3346</v>
      </c>
    </row>
    <row r="3860" spans="1:17" x14ac:dyDescent="0.25">
      <c r="A3860" t="s">
        <v>11753</v>
      </c>
      <c r="B3860" t="s">
        <v>11754</v>
      </c>
      <c r="C3860" t="s">
        <v>12401</v>
      </c>
      <c r="D3860" t="s">
        <v>12402</v>
      </c>
      <c r="E3860">
        <v>1999053</v>
      </c>
      <c r="F3860" t="s">
        <v>2488</v>
      </c>
      <c r="G3860" t="s">
        <v>3441</v>
      </c>
      <c r="H3860" t="s">
        <v>2503</v>
      </c>
      <c r="I3860" t="s">
        <v>12430</v>
      </c>
      <c r="J3860" t="s">
        <v>3472</v>
      </c>
      <c r="K3860" t="s">
        <v>110</v>
      </c>
      <c r="L3860" t="s">
        <v>3346</v>
      </c>
      <c r="M3860" t="s">
        <v>3344</v>
      </c>
      <c r="N3860" t="s">
        <v>3345</v>
      </c>
      <c r="O3860" t="s">
        <v>3346</v>
      </c>
      <c r="P3860" t="s">
        <v>3343</v>
      </c>
      <c r="Q3860" t="s">
        <v>3346</v>
      </c>
    </row>
    <row r="3861" spans="1:17" x14ac:dyDescent="0.25">
      <c r="A3861" t="s">
        <v>11753</v>
      </c>
      <c r="B3861" t="s">
        <v>11754</v>
      </c>
      <c r="C3861" t="s">
        <v>12401</v>
      </c>
      <c r="D3861" t="s">
        <v>12402</v>
      </c>
      <c r="E3861">
        <v>1999054</v>
      </c>
      <c r="F3861" t="s">
        <v>102</v>
      </c>
      <c r="G3861" t="s">
        <v>11757</v>
      </c>
      <c r="H3861" t="s">
        <v>3350</v>
      </c>
      <c r="I3861" t="s">
        <v>12431</v>
      </c>
      <c r="J3861" t="s">
        <v>103</v>
      </c>
      <c r="K3861" t="s">
        <v>110</v>
      </c>
      <c r="L3861" t="s">
        <v>3343</v>
      </c>
      <c r="M3861" t="s">
        <v>3344</v>
      </c>
      <c r="N3861" t="s">
        <v>3345</v>
      </c>
      <c r="O3861" t="s">
        <v>3346</v>
      </c>
      <c r="P3861" t="s">
        <v>3343</v>
      </c>
      <c r="Q3861" t="s">
        <v>3346</v>
      </c>
    </row>
    <row r="3862" spans="1:17" x14ac:dyDescent="0.25">
      <c r="A3862" t="s">
        <v>11753</v>
      </c>
      <c r="B3862" t="s">
        <v>11754</v>
      </c>
      <c r="C3862" t="s">
        <v>12401</v>
      </c>
      <c r="D3862" t="s">
        <v>12402</v>
      </c>
      <c r="E3862">
        <v>1999054</v>
      </c>
      <c r="F3862" t="s">
        <v>102</v>
      </c>
      <c r="G3862" t="s">
        <v>11757</v>
      </c>
      <c r="H3862" t="s">
        <v>3350</v>
      </c>
      <c r="I3862" t="s">
        <v>12432</v>
      </c>
      <c r="J3862" t="s">
        <v>2454</v>
      </c>
      <c r="K3862" t="s">
        <v>110</v>
      </c>
      <c r="L3862" t="s">
        <v>3346</v>
      </c>
      <c r="M3862" t="s">
        <v>3344</v>
      </c>
      <c r="N3862" t="s">
        <v>3345</v>
      </c>
      <c r="O3862" t="s">
        <v>3346</v>
      </c>
      <c r="P3862" t="s">
        <v>3343</v>
      </c>
      <c r="Q3862" t="s">
        <v>3346</v>
      </c>
    </row>
    <row r="3863" spans="1:17" x14ac:dyDescent="0.25">
      <c r="A3863" t="s">
        <v>11753</v>
      </c>
      <c r="B3863" t="s">
        <v>11754</v>
      </c>
      <c r="C3863" t="s">
        <v>12401</v>
      </c>
      <c r="D3863" t="s">
        <v>12402</v>
      </c>
      <c r="E3863">
        <v>1999055</v>
      </c>
      <c r="F3863" t="s">
        <v>51</v>
      </c>
      <c r="G3863" t="s">
        <v>3475</v>
      </c>
      <c r="H3863" t="s">
        <v>3350</v>
      </c>
      <c r="I3863" t="s">
        <v>12433</v>
      </c>
      <c r="J3863" t="s">
        <v>52</v>
      </c>
      <c r="K3863" t="s">
        <v>110</v>
      </c>
      <c r="L3863" t="s">
        <v>3343</v>
      </c>
      <c r="M3863" t="s">
        <v>3477</v>
      </c>
      <c r="N3863" t="s">
        <v>3478</v>
      </c>
      <c r="O3863" t="s">
        <v>3346</v>
      </c>
      <c r="P3863" t="s">
        <v>3343</v>
      </c>
      <c r="Q3863" t="s">
        <v>3346</v>
      </c>
    </row>
    <row r="3864" spans="1:17" x14ac:dyDescent="0.25">
      <c r="A3864" t="s">
        <v>11753</v>
      </c>
      <c r="B3864" t="s">
        <v>11754</v>
      </c>
      <c r="C3864" t="s">
        <v>12401</v>
      </c>
      <c r="D3864" t="s">
        <v>12402</v>
      </c>
      <c r="E3864">
        <v>1999055</v>
      </c>
      <c r="F3864" t="s">
        <v>51</v>
      </c>
      <c r="G3864" t="s">
        <v>3475</v>
      </c>
      <c r="H3864" t="s">
        <v>3350</v>
      </c>
      <c r="I3864" t="s">
        <v>12434</v>
      </c>
      <c r="J3864" t="s">
        <v>216</v>
      </c>
      <c r="K3864" t="s">
        <v>110</v>
      </c>
      <c r="L3864" t="s">
        <v>3346</v>
      </c>
      <c r="M3864" t="s">
        <v>3477</v>
      </c>
      <c r="N3864" t="s">
        <v>3478</v>
      </c>
      <c r="O3864" t="s">
        <v>3346</v>
      </c>
      <c r="P3864" t="s">
        <v>3343</v>
      </c>
      <c r="Q3864" t="s">
        <v>3346</v>
      </c>
    </row>
    <row r="3865" spans="1:17" x14ac:dyDescent="0.25">
      <c r="A3865" t="s">
        <v>11753</v>
      </c>
      <c r="B3865" t="s">
        <v>11754</v>
      </c>
      <c r="C3865" t="s">
        <v>12401</v>
      </c>
      <c r="D3865" t="s">
        <v>12402</v>
      </c>
      <c r="E3865">
        <v>1999055</v>
      </c>
      <c r="F3865" t="s">
        <v>51</v>
      </c>
      <c r="G3865" t="s">
        <v>3475</v>
      </c>
      <c r="H3865" t="s">
        <v>3350</v>
      </c>
      <c r="I3865" t="s">
        <v>12435</v>
      </c>
      <c r="J3865" t="s">
        <v>908</v>
      </c>
      <c r="K3865" t="s">
        <v>110</v>
      </c>
      <c r="L3865" t="s">
        <v>3346</v>
      </c>
      <c r="M3865" t="s">
        <v>3477</v>
      </c>
      <c r="N3865" t="s">
        <v>3478</v>
      </c>
      <c r="O3865" t="s">
        <v>3346</v>
      </c>
      <c r="P3865" t="s">
        <v>3343</v>
      </c>
      <c r="Q3865" t="s">
        <v>3346</v>
      </c>
    </row>
    <row r="3866" spans="1:17" x14ac:dyDescent="0.25">
      <c r="A3866" t="s">
        <v>11753</v>
      </c>
      <c r="B3866" t="s">
        <v>11754</v>
      </c>
      <c r="C3866" t="s">
        <v>12401</v>
      </c>
      <c r="D3866" t="s">
        <v>12402</v>
      </c>
      <c r="E3866">
        <v>1999056</v>
      </c>
      <c r="F3866" t="s">
        <v>867</v>
      </c>
      <c r="G3866" t="s">
        <v>3481</v>
      </c>
      <c r="H3866" t="s">
        <v>3350</v>
      </c>
      <c r="I3866" t="s">
        <v>12436</v>
      </c>
      <c r="J3866" t="s">
        <v>869</v>
      </c>
      <c r="K3866" t="s">
        <v>110</v>
      </c>
      <c r="L3866" t="s">
        <v>3343</v>
      </c>
      <c r="M3866" t="s">
        <v>3344</v>
      </c>
      <c r="N3866" t="s">
        <v>3345</v>
      </c>
      <c r="O3866" t="s">
        <v>3346</v>
      </c>
      <c r="P3866" t="s">
        <v>3343</v>
      </c>
      <c r="Q3866" t="s">
        <v>3346</v>
      </c>
    </row>
    <row r="3867" spans="1:17" x14ac:dyDescent="0.25">
      <c r="A3867" t="s">
        <v>11753</v>
      </c>
      <c r="B3867" t="s">
        <v>11754</v>
      </c>
      <c r="C3867" t="s">
        <v>12401</v>
      </c>
      <c r="D3867" t="s">
        <v>12402</v>
      </c>
      <c r="E3867">
        <v>1999057</v>
      </c>
      <c r="F3867" t="s">
        <v>114</v>
      </c>
      <c r="G3867" t="s">
        <v>3483</v>
      </c>
      <c r="H3867" t="s">
        <v>3350</v>
      </c>
      <c r="I3867" t="s">
        <v>12437</v>
      </c>
      <c r="J3867" t="s">
        <v>116</v>
      </c>
      <c r="K3867" t="s">
        <v>110</v>
      </c>
      <c r="L3867" t="s">
        <v>3343</v>
      </c>
      <c r="M3867" t="s">
        <v>3344</v>
      </c>
      <c r="N3867" t="s">
        <v>3345</v>
      </c>
      <c r="O3867" t="s">
        <v>3346</v>
      </c>
      <c r="P3867" t="s">
        <v>3343</v>
      </c>
      <c r="Q3867" t="s">
        <v>3346</v>
      </c>
    </row>
    <row r="3868" spans="1:17" x14ac:dyDescent="0.25">
      <c r="A3868" t="s">
        <v>11753</v>
      </c>
      <c r="B3868" t="s">
        <v>11754</v>
      </c>
      <c r="C3868" t="s">
        <v>12401</v>
      </c>
      <c r="D3868" t="s">
        <v>12402</v>
      </c>
      <c r="E3868">
        <v>1999057</v>
      </c>
      <c r="F3868" t="s">
        <v>114</v>
      </c>
      <c r="G3868" t="s">
        <v>3483</v>
      </c>
      <c r="H3868" t="s">
        <v>3350</v>
      </c>
      <c r="I3868" t="s">
        <v>12438</v>
      </c>
      <c r="J3868" t="s">
        <v>2492</v>
      </c>
      <c r="K3868" t="s">
        <v>110</v>
      </c>
      <c r="L3868" t="s">
        <v>3346</v>
      </c>
      <c r="M3868" t="s">
        <v>3344</v>
      </c>
      <c r="N3868" t="s">
        <v>3345</v>
      </c>
      <c r="O3868" t="s">
        <v>3346</v>
      </c>
      <c r="P3868" t="s">
        <v>3343</v>
      </c>
      <c r="Q3868" t="s">
        <v>3346</v>
      </c>
    </row>
    <row r="3869" spans="1:17" x14ac:dyDescent="0.25">
      <c r="A3869" t="s">
        <v>11753</v>
      </c>
      <c r="B3869" t="s">
        <v>11754</v>
      </c>
      <c r="C3869" t="s">
        <v>12401</v>
      </c>
      <c r="D3869" t="s">
        <v>12402</v>
      </c>
      <c r="E3869">
        <v>1999057</v>
      </c>
      <c r="F3869" t="s">
        <v>114</v>
      </c>
      <c r="G3869" t="s">
        <v>3483</v>
      </c>
      <c r="H3869" t="s">
        <v>3350</v>
      </c>
      <c r="I3869" t="s">
        <v>12439</v>
      </c>
      <c r="J3869" t="s">
        <v>4682</v>
      </c>
      <c r="K3869" t="s">
        <v>110</v>
      </c>
      <c r="L3869" t="s">
        <v>3346</v>
      </c>
      <c r="M3869" t="s">
        <v>3344</v>
      </c>
      <c r="N3869" t="s">
        <v>3345</v>
      </c>
      <c r="O3869" t="s">
        <v>3346</v>
      </c>
      <c r="P3869" t="s">
        <v>3343</v>
      </c>
      <c r="Q3869" t="s">
        <v>3346</v>
      </c>
    </row>
    <row r="3870" spans="1:17" x14ac:dyDescent="0.25">
      <c r="A3870" t="s">
        <v>11753</v>
      </c>
      <c r="B3870" t="s">
        <v>11754</v>
      </c>
      <c r="C3870" t="s">
        <v>12401</v>
      </c>
      <c r="D3870" t="s">
        <v>12402</v>
      </c>
      <c r="E3870">
        <v>1999058</v>
      </c>
      <c r="F3870" t="s">
        <v>772</v>
      </c>
      <c r="G3870" t="s">
        <v>8161</v>
      </c>
      <c r="H3870" t="s">
        <v>8162</v>
      </c>
      <c r="I3870" t="s">
        <v>12440</v>
      </c>
      <c r="J3870" t="s">
        <v>773</v>
      </c>
      <c r="K3870" t="s">
        <v>110</v>
      </c>
      <c r="L3870" t="s">
        <v>3343</v>
      </c>
      <c r="M3870" t="s">
        <v>3344</v>
      </c>
      <c r="N3870" t="s">
        <v>3345</v>
      </c>
      <c r="O3870" t="s">
        <v>3346</v>
      </c>
      <c r="P3870" t="s">
        <v>3343</v>
      </c>
      <c r="Q3870" t="s">
        <v>3346</v>
      </c>
    </row>
    <row r="3871" spans="1:17" x14ac:dyDescent="0.25">
      <c r="A3871" t="s">
        <v>11753</v>
      </c>
      <c r="B3871" t="s">
        <v>11754</v>
      </c>
      <c r="C3871" t="s">
        <v>12401</v>
      </c>
      <c r="D3871" t="s">
        <v>12402</v>
      </c>
      <c r="E3871">
        <v>1999059</v>
      </c>
      <c r="F3871" t="s">
        <v>7641</v>
      </c>
      <c r="G3871" t="s">
        <v>4684</v>
      </c>
      <c r="H3871" t="s">
        <v>3394</v>
      </c>
      <c r="I3871" t="s">
        <v>12441</v>
      </c>
      <c r="J3871" t="s">
        <v>200</v>
      </c>
      <c r="K3871" t="s">
        <v>110</v>
      </c>
      <c r="L3871" t="s">
        <v>3343</v>
      </c>
      <c r="M3871" t="s">
        <v>3344</v>
      </c>
      <c r="N3871" t="s">
        <v>3345</v>
      </c>
      <c r="O3871" t="s">
        <v>3346</v>
      </c>
      <c r="P3871" t="s">
        <v>3343</v>
      </c>
      <c r="Q3871" t="s">
        <v>3346</v>
      </c>
    </row>
    <row r="3872" spans="1:17" x14ac:dyDescent="0.25">
      <c r="A3872" t="s">
        <v>11753</v>
      </c>
      <c r="B3872" t="s">
        <v>11754</v>
      </c>
      <c r="C3872" t="s">
        <v>12401</v>
      </c>
      <c r="D3872" t="s">
        <v>12402</v>
      </c>
      <c r="E3872">
        <v>1999059</v>
      </c>
      <c r="F3872" t="s">
        <v>7641</v>
      </c>
      <c r="G3872" t="s">
        <v>4684</v>
      </c>
      <c r="H3872" t="s">
        <v>3394</v>
      </c>
      <c r="I3872" t="s">
        <v>12442</v>
      </c>
      <c r="J3872" t="s">
        <v>2575</v>
      </c>
      <c r="K3872" t="s">
        <v>110</v>
      </c>
      <c r="L3872" t="s">
        <v>3346</v>
      </c>
      <c r="M3872" t="s">
        <v>3344</v>
      </c>
      <c r="N3872" t="s">
        <v>3345</v>
      </c>
      <c r="O3872" t="s">
        <v>3346</v>
      </c>
      <c r="P3872" t="s">
        <v>3343</v>
      </c>
      <c r="Q3872" t="s">
        <v>3346</v>
      </c>
    </row>
    <row r="3873" spans="1:17" x14ac:dyDescent="0.25">
      <c r="A3873" t="s">
        <v>11753</v>
      </c>
      <c r="B3873" t="s">
        <v>11754</v>
      </c>
      <c r="C3873" t="s">
        <v>12401</v>
      </c>
      <c r="D3873" t="s">
        <v>12402</v>
      </c>
      <c r="E3873">
        <v>1999061</v>
      </c>
      <c r="F3873" t="s">
        <v>2553</v>
      </c>
      <c r="G3873" t="s">
        <v>3487</v>
      </c>
      <c r="H3873" t="s">
        <v>2503</v>
      </c>
      <c r="I3873" t="s">
        <v>12443</v>
      </c>
      <c r="J3873" t="s">
        <v>2502</v>
      </c>
      <c r="K3873" t="s">
        <v>110</v>
      </c>
      <c r="L3873" t="s">
        <v>3343</v>
      </c>
      <c r="M3873" t="s">
        <v>3344</v>
      </c>
      <c r="N3873" t="s">
        <v>3345</v>
      </c>
      <c r="O3873" t="s">
        <v>3346</v>
      </c>
      <c r="P3873" t="s">
        <v>3343</v>
      </c>
      <c r="Q3873" t="s">
        <v>3346</v>
      </c>
    </row>
    <row r="3874" spans="1:17" x14ac:dyDescent="0.25">
      <c r="A3874" t="s">
        <v>11753</v>
      </c>
      <c r="B3874" t="s">
        <v>11754</v>
      </c>
      <c r="C3874" t="s">
        <v>12401</v>
      </c>
      <c r="D3874" t="s">
        <v>12402</v>
      </c>
      <c r="E3874">
        <v>1999061</v>
      </c>
      <c r="F3874" t="s">
        <v>2553</v>
      </c>
      <c r="G3874" t="s">
        <v>3487</v>
      </c>
      <c r="H3874" t="s">
        <v>2503</v>
      </c>
      <c r="I3874" t="s">
        <v>12444</v>
      </c>
      <c r="J3874" t="s">
        <v>3490</v>
      </c>
      <c r="K3874" t="s">
        <v>110</v>
      </c>
      <c r="L3874" t="s">
        <v>3346</v>
      </c>
      <c r="M3874" t="s">
        <v>3344</v>
      </c>
      <c r="N3874" t="s">
        <v>3345</v>
      </c>
      <c r="O3874" t="s">
        <v>3346</v>
      </c>
      <c r="P3874" t="s">
        <v>3343</v>
      </c>
      <c r="Q3874" t="s">
        <v>3346</v>
      </c>
    </row>
    <row r="3875" spans="1:17" x14ac:dyDescent="0.25">
      <c r="A3875" t="s">
        <v>11753</v>
      </c>
      <c r="B3875" t="s">
        <v>11754</v>
      </c>
      <c r="C3875" t="s">
        <v>12401</v>
      </c>
      <c r="D3875" t="s">
        <v>12402</v>
      </c>
      <c r="E3875">
        <v>1999061</v>
      </c>
      <c r="F3875" t="s">
        <v>2553</v>
      </c>
      <c r="G3875" t="s">
        <v>3487</v>
      </c>
      <c r="H3875" t="s">
        <v>2503</v>
      </c>
      <c r="I3875" t="s">
        <v>12445</v>
      </c>
      <c r="J3875" t="s">
        <v>3492</v>
      </c>
      <c r="K3875" t="s">
        <v>110</v>
      </c>
      <c r="L3875" t="s">
        <v>3346</v>
      </c>
      <c r="M3875" t="s">
        <v>3344</v>
      </c>
      <c r="N3875" t="s">
        <v>3345</v>
      </c>
      <c r="O3875" t="s">
        <v>3346</v>
      </c>
      <c r="P3875" t="s">
        <v>3343</v>
      </c>
      <c r="Q3875" t="s">
        <v>3346</v>
      </c>
    </row>
    <row r="3876" spans="1:17" x14ac:dyDescent="0.25">
      <c r="A3876" t="s">
        <v>11753</v>
      </c>
      <c r="B3876" t="s">
        <v>11754</v>
      </c>
      <c r="C3876" t="s">
        <v>12401</v>
      </c>
      <c r="D3876" t="s">
        <v>12402</v>
      </c>
      <c r="E3876">
        <v>1999061</v>
      </c>
      <c r="F3876" t="s">
        <v>2553</v>
      </c>
      <c r="G3876" t="s">
        <v>3487</v>
      </c>
      <c r="H3876" t="s">
        <v>2503</v>
      </c>
      <c r="I3876" t="s">
        <v>12446</v>
      </c>
      <c r="J3876" t="s">
        <v>3494</v>
      </c>
      <c r="K3876" t="s">
        <v>110</v>
      </c>
      <c r="L3876" t="s">
        <v>3346</v>
      </c>
      <c r="M3876" t="s">
        <v>3344</v>
      </c>
      <c r="N3876" t="s">
        <v>3345</v>
      </c>
      <c r="O3876" t="s">
        <v>3346</v>
      </c>
      <c r="P3876" t="s">
        <v>3343</v>
      </c>
      <c r="Q3876" t="s">
        <v>3346</v>
      </c>
    </row>
    <row r="3877" spans="1:17" x14ac:dyDescent="0.25">
      <c r="A3877" t="s">
        <v>11753</v>
      </c>
      <c r="B3877" t="s">
        <v>11754</v>
      </c>
      <c r="C3877" t="s">
        <v>12401</v>
      </c>
      <c r="D3877" t="s">
        <v>12402</v>
      </c>
      <c r="E3877">
        <v>1999061</v>
      </c>
      <c r="F3877" t="s">
        <v>2553</v>
      </c>
      <c r="G3877" t="s">
        <v>3487</v>
      </c>
      <c r="H3877" t="s">
        <v>2503</v>
      </c>
      <c r="I3877" t="s">
        <v>12447</v>
      </c>
      <c r="J3877" t="s">
        <v>3496</v>
      </c>
      <c r="K3877" t="s">
        <v>110</v>
      </c>
      <c r="L3877" t="s">
        <v>3346</v>
      </c>
      <c r="M3877" t="s">
        <v>3344</v>
      </c>
      <c r="N3877" t="s">
        <v>3345</v>
      </c>
      <c r="O3877" t="s">
        <v>3346</v>
      </c>
      <c r="P3877" t="s">
        <v>3343</v>
      </c>
      <c r="Q3877" t="s">
        <v>3346</v>
      </c>
    </row>
    <row r="3878" spans="1:17" x14ac:dyDescent="0.25">
      <c r="A3878" t="s">
        <v>11753</v>
      </c>
      <c r="B3878" t="s">
        <v>11754</v>
      </c>
      <c r="C3878" t="s">
        <v>12401</v>
      </c>
      <c r="D3878" t="s">
        <v>12402</v>
      </c>
      <c r="E3878">
        <v>1999062</v>
      </c>
      <c r="F3878" t="s">
        <v>4693</v>
      </c>
      <c r="G3878" t="s">
        <v>4694</v>
      </c>
      <c r="H3878" t="s">
        <v>3429</v>
      </c>
      <c r="I3878" t="s">
        <v>12448</v>
      </c>
      <c r="J3878" t="s">
        <v>4693</v>
      </c>
      <c r="K3878" t="s">
        <v>110</v>
      </c>
      <c r="L3878" t="s">
        <v>3343</v>
      </c>
      <c r="M3878" t="s">
        <v>3344</v>
      </c>
      <c r="N3878" t="s">
        <v>3345</v>
      </c>
      <c r="O3878" t="s">
        <v>3346</v>
      </c>
      <c r="P3878" t="s">
        <v>3343</v>
      </c>
      <c r="Q3878" t="s">
        <v>3346</v>
      </c>
    </row>
    <row r="3879" spans="1:17" x14ac:dyDescent="0.25">
      <c r="A3879" t="s">
        <v>11753</v>
      </c>
      <c r="B3879" t="s">
        <v>11754</v>
      </c>
      <c r="C3879" t="s">
        <v>12401</v>
      </c>
      <c r="D3879" t="s">
        <v>12402</v>
      </c>
      <c r="E3879">
        <v>1999062</v>
      </c>
      <c r="F3879" t="s">
        <v>4693</v>
      </c>
      <c r="G3879" t="s">
        <v>4694</v>
      </c>
      <c r="H3879" t="s">
        <v>3429</v>
      </c>
      <c r="I3879" t="s">
        <v>12449</v>
      </c>
      <c r="J3879" t="s">
        <v>4697</v>
      </c>
      <c r="K3879" t="s">
        <v>3433</v>
      </c>
      <c r="L3879" t="s">
        <v>3346</v>
      </c>
      <c r="M3879" t="s">
        <v>3344</v>
      </c>
      <c r="N3879" t="s">
        <v>3345</v>
      </c>
      <c r="O3879" t="s">
        <v>3346</v>
      </c>
      <c r="P3879" t="s">
        <v>3343</v>
      </c>
      <c r="Q3879" t="s">
        <v>3346</v>
      </c>
    </row>
    <row r="3880" spans="1:17" x14ac:dyDescent="0.25">
      <c r="A3880" t="s">
        <v>11753</v>
      </c>
      <c r="B3880" t="s">
        <v>11754</v>
      </c>
      <c r="C3880" t="s">
        <v>12401</v>
      </c>
      <c r="D3880" t="s">
        <v>12402</v>
      </c>
      <c r="E3880">
        <v>1999062</v>
      </c>
      <c r="F3880" t="s">
        <v>4693</v>
      </c>
      <c r="G3880" t="s">
        <v>4694</v>
      </c>
      <c r="H3880" t="s">
        <v>3429</v>
      </c>
      <c r="I3880" t="s">
        <v>12450</v>
      </c>
      <c r="J3880" t="s">
        <v>4699</v>
      </c>
      <c r="K3880" t="s">
        <v>110</v>
      </c>
      <c r="L3880" t="s">
        <v>3346</v>
      </c>
      <c r="M3880" t="s">
        <v>3344</v>
      </c>
      <c r="N3880" t="s">
        <v>3345</v>
      </c>
      <c r="O3880" t="s">
        <v>3346</v>
      </c>
      <c r="P3880" t="s">
        <v>3343</v>
      </c>
      <c r="Q3880" t="s">
        <v>3346</v>
      </c>
    </row>
    <row r="3881" spans="1:17" x14ac:dyDescent="0.25">
      <c r="A3881" t="s">
        <v>11753</v>
      </c>
      <c r="B3881" t="s">
        <v>11754</v>
      </c>
      <c r="C3881" t="s">
        <v>12401</v>
      </c>
      <c r="D3881" t="s">
        <v>12402</v>
      </c>
      <c r="E3881">
        <v>1999063</v>
      </c>
      <c r="F3881" t="s">
        <v>893</v>
      </c>
      <c r="G3881" t="s">
        <v>3497</v>
      </c>
      <c r="H3881" t="s">
        <v>3498</v>
      </c>
      <c r="I3881" t="s">
        <v>12451</v>
      </c>
      <c r="J3881" t="s">
        <v>895</v>
      </c>
      <c r="K3881" t="s">
        <v>110</v>
      </c>
      <c r="L3881" t="s">
        <v>3343</v>
      </c>
      <c r="M3881" t="s">
        <v>3344</v>
      </c>
      <c r="N3881" t="s">
        <v>3345</v>
      </c>
      <c r="O3881" t="s">
        <v>3346</v>
      </c>
      <c r="P3881" t="s">
        <v>3343</v>
      </c>
      <c r="Q3881" t="s">
        <v>3346</v>
      </c>
    </row>
    <row r="3882" spans="1:17" x14ac:dyDescent="0.25">
      <c r="A3882" t="s">
        <v>11753</v>
      </c>
      <c r="B3882" t="s">
        <v>11754</v>
      </c>
      <c r="C3882" t="s">
        <v>12401</v>
      </c>
      <c r="D3882" t="s">
        <v>12402</v>
      </c>
      <c r="E3882">
        <v>1999064</v>
      </c>
      <c r="F3882" t="s">
        <v>2185</v>
      </c>
      <c r="G3882" t="s">
        <v>3500</v>
      </c>
      <c r="H3882" t="s">
        <v>4700</v>
      </c>
      <c r="I3882" t="s">
        <v>12452</v>
      </c>
      <c r="J3882" t="s">
        <v>1579</v>
      </c>
      <c r="K3882" t="s">
        <v>110</v>
      </c>
      <c r="L3882" t="s">
        <v>3343</v>
      </c>
      <c r="M3882" t="s">
        <v>3344</v>
      </c>
      <c r="N3882" t="s">
        <v>3345</v>
      </c>
      <c r="O3882" t="s">
        <v>3346</v>
      </c>
      <c r="P3882" t="s">
        <v>3343</v>
      </c>
      <c r="Q3882" t="s">
        <v>3346</v>
      </c>
    </row>
    <row r="3883" spans="1:17" x14ac:dyDescent="0.25">
      <c r="A3883" t="s">
        <v>11753</v>
      </c>
      <c r="B3883" t="s">
        <v>11754</v>
      </c>
      <c r="C3883" t="s">
        <v>12401</v>
      </c>
      <c r="D3883" t="s">
        <v>12402</v>
      </c>
      <c r="E3883">
        <v>1999064</v>
      </c>
      <c r="F3883" t="s">
        <v>2185</v>
      </c>
      <c r="G3883" t="s">
        <v>3500</v>
      </c>
      <c r="H3883" t="s">
        <v>4700</v>
      </c>
      <c r="I3883" t="s">
        <v>12453</v>
      </c>
      <c r="J3883" t="s">
        <v>3503</v>
      </c>
      <c r="K3883" t="s">
        <v>38</v>
      </c>
      <c r="L3883" t="s">
        <v>3346</v>
      </c>
      <c r="M3883" t="s">
        <v>3344</v>
      </c>
      <c r="N3883" t="s">
        <v>3345</v>
      </c>
      <c r="O3883" t="s">
        <v>3346</v>
      </c>
      <c r="P3883" t="s">
        <v>3343</v>
      </c>
      <c r="Q3883" t="s">
        <v>3346</v>
      </c>
    </row>
    <row r="3884" spans="1:17" x14ac:dyDescent="0.25">
      <c r="A3884" t="s">
        <v>11753</v>
      </c>
      <c r="B3884" t="s">
        <v>11754</v>
      </c>
      <c r="C3884" t="s">
        <v>12401</v>
      </c>
      <c r="D3884" t="s">
        <v>12402</v>
      </c>
      <c r="E3884">
        <v>1999064</v>
      </c>
      <c r="F3884" t="s">
        <v>2185</v>
      </c>
      <c r="G3884" t="s">
        <v>3500</v>
      </c>
      <c r="H3884" t="s">
        <v>4700</v>
      </c>
      <c r="I3884" t="s">
        <v>12454</v>
      </c>
      <c r="J3884" t="s">
        <v>3505</v>
      </c>
      <c r="K3884" t="s">
        <v>110</v>
      </c>
      <c r="L3884" t="s">
        <v>3346</v>
      </c>
      <c r="M3884" t="s">
        <v>3344</v>
      </c>
      <c r="N3884" t="s">
        <v>3345</v>
      </c>
      <c r="O3884" t="s">
        <v>3346</v>
      </c>
      <c r="P3884" t="s">
        <v>3343</v>
      </c>
      <c r="Q3884" t="s">
        <v>3346</v>
      </c>
    </row>
    <row r="3885" spans="1:17" x14ac:dyDescent="0.25">
      <c r="A3885" t="s">
        <v>11753</v>
      </c>
      <c r="B3885" t="s">
        <v>11754</v>
      </c>
      <c r="C3885" t="s">
        <v>12401</v>
      </c>
      <c r="D3885" t="s">
        <v>12402</v>
      </c>
      <c r="E3885">
        <v>1999064</v>
      </c>
      <c r="F3885" t="s">
        <v>2185</v>
      </c>
      <c r="G3885" t="s">
        <v>3500</v>
      </c>
      <c r="H3885" t="s">
        <v>4700</v>
      </c>
      <c r="I3885" t="s">
        <v>12455</v>
      </c>
      <c r="J3885" t="s">
        <v>3507</v>
      </c>
      <c r="K3885" t="s">
        <v>110</v>
      </c>
      <c r="L3885" t="s">
        <v>3346</v>
      </c>
      <c r="M3885" t="s">
        <v>3344</v>
      </c>
      <c r="N3885" t="s">
        <v>3345</v>
      </c>
      <c r="O3885" t="s">
        <v>3346</v>
      </c>
      <c r="P3885" t="s">
        <v>3343</v>
      </c>
      <c r="Q3885" t="s">
        <v>3346</v>
      </c>
    </row>
    <row r="3886" spans="1:17" x14ac:dyDescent="0.25">
      <c r="A3886" t="s">
        <v>11753</v>
      </c>
      <c r="B3886" t="s">
        <v>11754</v>
      </c>
      <c r="C3886" t="s">
        <v>12401</v>
      </c>
      <c r="D3886" t="s">
        <v>12402</v>
      </c>
      <c r="E3886">
        <v>1999065</v>
      </c>
      <c r="F3886" t="s">
        <v>2542</v>
      </c>
      <c r="G3886" t="s">
        <v>5143</v>
      </c>
      <c r="H3886" t="s">
        <v>3350</v>
      </c>
      <c r="I3886" t="s">
        <v>12456</v>
      </c>
      <c r="J3886" t="s">
        <v>4080</v>
      </c>
      <c r="K3886" t="s">
        <v>110</v>
      </c>
      <c r="L3886" t="s">
        <v>3343</v>
      </c>
      <c r="M3886" t="s">
        <v>3477</v>
      </c>
      <c r="N3886" t="s">
        <v>3513</v>
      </c>
      <c r="O3886" t="s">
        <v>3346</v>
      </c>
      <c r="P3886" t="s">
        <v>3343</v>
      </c>
      <c r="Q3886" t="s">
        <v>3346</v>
      </c>
    </row>
    <row r="3887" spans="1:17" x14ac:dyDescent="0.25">
      <c r="A3887" t="s">
        <v>11753</v>
      </c>
      <c r="B3887" t="s">
        <v>11754</v>
      </c>
      <c r="C3887" t="s">
        <v>12401</v>
      </c>
      <c r="D3887" t="s">
        <v>12402</v>
      </c>
      <c r="E3887">
        <v>1999067</v>
      </c>
      <c r="F3887" t="s">
        <v>3508</v>
      </c>
      <c r="G3887" t="s">
        <v>3509</v>
      </c>
      <c r="H3887" t="s">
        <v>3510</v>
      </c>
      <c r="I3887" t="s">
        <v>12457</v>
      </c>
      <c r="J3887" t="s">
        <v>3512</v>
      </c>
      <c r="K3887" t="s">
        <v>38</v>
      </c>
      <c r="L3887" t="s">
        <v>3343</v>
      </c>
      <c r="M3887" t="s">
        <v>3477</v>
      </c>
      <c r="N3887" t="s">
        <v>3513</v>
      </c>
      <c r="O3887" t="s">
        <v>3346</v>
      </c>
      <c r="P3887" t="s">
        <v>3343</v>
      </c>
      <c r="Q3887" t="s">
        <v>3346</v>
      </c>
    </row>
    <row r="3888" spans="1:17" x14ac:dyDescent="0.25">
      <c r="A3888" t="s">
        <v>11753</v>
      </c>
      <c r="B3888" t="s">
        <v>11754</v>
      </c>
      <c r="C3888" t="s">
        <v>12401</v>
      </c>
      <c r="D3888" t="s">
        <v>12402</v>
      </c>
      <c r="E3888">
        <v>1999068</v>
      </c>
      <c r="F3888" t="s">
        <v>2347</v>
      </c>
      <c r="G3888" t="s">
        <v>3514</v>
      </c>
      <c r="H3888" t="s">
        <v>3515</v>
      </c>
      <c r="I3888" t="s">
        <v>12458</v>
      </c>
      <c r="J3888" t="s">
        <v>3517</v>
      </c>
      <c r="K3888" t="s">
        <v>110</v>
      </c>
      <c r="L3888" t="s">
        <v>3343</v>
      </c>
      <c r="M3888" t="s">
        <v>3344</v>
      </c>
      <c r="N3888" t="s">
        <v>3345</v>
      </c>
      <c r="O3888" t="s">
        <v>3346</v>
      </c>
      <c r="P3888" t="s">
        <v>3343</v>
      </c>
      <c r="Q3888" t="s">
        <v>3346</v>
      </c>
    </row>
    <row r="3889" spans="1:17" x14ac:dyDescent="0.25">
      <c r="A3889" t="s">
        <v>11753</v>
      </c>
      <c r="B3889" t="s">
        <v>11754</v>
      </c>
      <c r="C3889" t="s">
        <v>12401</v>
      </c>
      <c r="D3889" t="s">
        <v>12402</v>
      </c>
      <c r="E3889">
        <v>1999069</v>
      </c>
      <c r="F3889" t="s">
        <v>375</v>
      </c>
      <c r="G3889" t="s">
        <v>3518</v>
      </c>
      <c r="H3889" t="s">
        <v>3350</v>
      </c>
      <c r="I3889" t="s">
        <v>12459</v>
      </c>
      <c r="J3889" t="s">
        <v>154</v>
      </c>
      <c r="K3889" t="s">
        <v>110</v>
      </c>
      <c r="L3889" t="s">
        <v>3343</v>
      </c>
      <c r="M3889" t="s">
        <v>3344</v>
      </c>
      <c r="N3889" t="s">
        <v>3345</v>
      </c>
      <c r="O3889" t="s">
        <v>3346</v>
      </c>
      <c r="P3889" t="s">
        <v>3343</v>
      </c>
      <c r="Q3889" t="s">
        <v>3346</v>
      </c>
    </row>
    <row r="3890" spans="1:17" x14ac:dyDescent="0.25">
      <c r="A3890" t="s">
        <v>11753</v>
      </c>
      <c r="B3890" t="s">
        <v>11754</v>
      </c>
      <c r="C3890" t="s">
        <v>12401</v>
      </c>
      <c r="D3890" t="s">
        <v>12402</v>
      </c>
      <c r="E3890">
        <v>1999070</v>
      </c>
      <c r="F3890" t="s">
        <v>1896</v>
      </c>
      <c r="G3890" t="s">
        <v>3520</v>
      </c>
      <c r="H3890" t="s">
        <v>3350</v>
      </c>
      <c r="I3890" t="s">
        <v>12460</v>
      </c>
      <c r="J3890" t="s">
        <v>1898</v>
      </c>
      <c r="K3890" t="s">
        <v>110</v>
      </c>
      <c r="L3890" t="s">
        <v>3343</v>
      </c>
      <c r="M3890" t="s">
        <v>3344</v>
      </c>
      <c r="N3890" t="s">
        <v>3345</v>
      </c>
      <c r="O3890" t="s">
        <v>3346</v>
      </c>
      <c r="P3890" t="s">
        <v>3343</v>
      </c>
      <c r="Q3890" t="s">
        <v>3346</v>
      </c>
    </row>
    <row r="3891" spans="1:17" x14ac:dyDescent="0.25">
      <c r="A3891" t="s">
        <v>11753</v>
      </c>
      <c r="B3891" t="s">
        <v>11754</v>
      </c>
      <c r="C3891" t="s">
        <v>12401</v>
      </c>
      <c r="D3891" t="s">
        <v>12402</v>
      </c>
      <c r="E3891">
        <v>1999071</v>
      </c>
      <c r="F3891" t="s">
        <v>3522</v>
      </c>
      <c r="G3891" t="s">
        <v>3523</v>
      </c>
      <c r="H3891" t="s">
        <v>3429</v>
      </c>
      <c r="I3891" t="s">
        <v>12461</v>
      </c>
      <c r="J3891" t="s">
        <v>3522</v>
      </c>
      <c r="K3891" t="s">
        <v>110</v>
      </c>
      <c r="L3891" t="s">
        <v>3343</v>
      </c>
      <c r="M3891" t="s">
        <v>3344</v>
      </c>
      <c r="N3891" t="s">
        <v>3345</v>
      </c>
      <c r="O3891" t="s">
        <v>3346</v>
      </c>
      <c r="P3891" t="s">
        <v>3343</v>
      </c>
      <c r="Q3891" t="s">
        <v>3346</v>
      </c>
    </row>
    <row r="3892" spans="1:17" x14ac:dyDescent="0.25">
      <c r="A3892" t="s">
        <v>11753</v>
      </c>
      <c r="B3892" t="s">
        <v>11754</v>
      </c>
      <c r="C3892" t="s">
        <v>12401</v>
      </c>
      <c r="D3892" t="s">
        <v>12402</v>
      </c>
      <c r="E3892">
        <v>1999072</v>
      </c>
      <c r="F3892" t="s">
        <v>128</v>
      </c>
      <c r="G3892" t="s">
        <v>3525</v>
      </c>
      <c r="H3892" t="s">
        <v>3526</v>
      </c>
      <c r="I3892" t="s">
        <v>12462</v>
      </c>
      <c r="J3892" t="s">
        <v>935</v>
      </c>
      <c r="K3892" t="s">
        <v>110</v>
      </c>
      <c r="L3892" t="s">
        <v>3343</v>
      </c>
      <c r="M3892" t="s">
        <v>3344</v>
      </c>
      <c r="N3892" t="s">
        <v>3345</v>
      </c>
      <c r="O3892" t="s">
        <v>3346</v>
      </c>
      <c r="P3892" t="s">
        <v>3343</v>
      </c>
      <c r="Q3892" t="s">
        <v>3346</v>
      </c>
    </row>
    <row r="3893" spans="1:17" x14ac:dyDescent="0.25">
      <c r="A3893" t="s">
        <v>11753</v>
      </c>
      <c r="B3893" t="s">
        <v>11754</v>
      </c>
      <c r="C3893" t="s">
        <v>12401</v>
      </c>
      <c r="D3893" t="s">
        <v>12402</v>
      </c>
      <c r="E3893">
        <v>1999072</v>
      </c>
      <c r="F3893" t="s">
        <v>128</v>
      </c>
      <c r="G3893" t="s">
        <v>3525</v>
      </c>
      <c r="H3893" t="s">
        <v>3526</v>
      </c>
      <c r="I3893" t="s">
        <v>12463</v>
      </c>
      <c r="J3893" t="s">
        <v>1193</v>
      </c>
      <c r="K3893" t="s">
        <v>110</v>
      </c>
      <c r="L3893" t="s">
        <v>3346</v>
      </c>
      <c r="M3893" t="s">
        <v>3344</v>
      </c>
      <c r="N3893" t="s">
        <v>3345</v>
      </c>
      <c r="O3893" t="s">
        <v>3346</v>
      </c>
      <c r="P3893" t="s">
        <v>3343</v>
      </c>
      <c r="Q3893" t="s">
        <v>3346</v>
      </c>
    </row>
    <row r="3894" spans="1:17" x14ac:dyDescent="0.25">
      <c r="A3894" t="s">
        <v>11753</v>
      </c>
      <c r="B3894" t="s">
        <v>11754</v>
      </c>
      <c r="C3894" t="s">
        <v>12401</v>
      </c>
      <c r="D3894" t="s">
        <v>12402</v>
      </c>
      <c r="E3894">
        <v>1999073</v>
      </c>
      <c r="F3894" t="s">
        <v>3537</v>
      </c>
      <c r="G3894" t="s">
        <v>3538</v>
      </c>
      <c r="H3894" t="s">
        <v>2503</v>
      </c>
      <c r="I3894" t="s">
        <v>12464</v>
      </c>
      <c r="J3894" t="s">
        <v>3540</v>
      </c>
      <c r="K3894" t="s">
        <v>110</v>
      </c>
      <c r="L3894" t="s">
        <v>3343</v>
      </c>
      <c r="M3894" t="s">
        <v>3344</v>
      </c>
      <c r="N3894" t="s">
        <v>3345</v>
      </c>
      <c r="O3894" t="s">
        <v>3346</v>
      </c>
      <c r="P3894" t="s">
        <v>3343</v>
      </c>
      <c r="Q3894" t="s">
        <v>3346</v>
      </c>
    </row>
    <row r="3895" spans="1:17" x14ac:dyDescent="0.25">
      <c r="A3895" t="s">
        <v>11753</v>
      </c>
      <c r="B3895" t="s">
        <v>11754</v>
      </c>
      <c r="C3895" t="s">
        <v>12401</v>
      </c>
      <c r="D3895" t="s">
        <v>12402</v>
      </c>
      <c r="E3895">
        <v>1999074</v>
      </c>
      <c r="F3895" t="s">
        <v>3541</v>
      </c>
      <c r="G3895" t="s">
        <v>3542</v>
      </c>
      <c r="H3895" t="s">
        <v>2503</v>
      </c>
      <c r="I3895" t="s">
        <v>12465</v>
      </c>
      <c r="J3895" t="s">
        <v>3544</v>
      </c>
      <c r="K3895" t="s">
        <v>110</v>
      </c>
      <c r="L3895" t="s">
        <v>3343</v>
      </c>
      <c r="M3895" t="s">
        <v>3344</v>
      </c>
      <c r="N3895" t="s">
        <v>3345</v>
      </c>
      <c r="O3895" t="s">
        <v>3346</v>
      </c>
      <c r="P3895" t="s">
        <v>3343</v>
      </c>
      <c r="Q3895" t="s">
        <v>3346</v>
      </c>
    </row>
    <row r="3896" spans="1:17" x14ac:dyDescent="0.25">
      <c r="A3896" t="s">
        <v>12466</v>
      </c>
      <c r="B3896" t="s">
        <v>12467</v>
      </c>
      <c r="C3896" t="s">
        <v>12468</v>
      </c>
      <c r="D3896" t="s">
        <v>12469</v>
      </c>
      <c r="E3896">
        <v>2101002</v>
      </c>
      <c r="F3896" t="s">
        <v>9761</v>
      </c>
      <c r="G3896" t="s">
        <v>12470</v>
      </c>
      <c r="H3896" t="s">
        <v>4121</v>
      </c>
      <c r="I3896" t="s">
        <v>12471</v>
      </c>
      <c r="J3896" t="s">
        <v>9764</v>
      </c>
      <c r="K3896" t="s">
        <v>110</v>
      </c>
      <c r="L3896" t="s">
        <v>3343</v>
      </c>
      <c r="M3896" t="s">
        <v>8471</v>
      </c>
      <c r="N3896" t="s">
        <v>8472</v>
      </c>
      <c r="O3896" t="s">
        <v>3343</v>
      </c>
      <c r="P3896" t="s">
        <v>3343</v>
      </c>
      <c r="Q3896" t="s">
        <v>3346</v>
      </c>
    </row>
    <row r="3897" spans="1:17" x14ac:dyDescent="0.25">
      <c r="A3897" t="s">
        <v>12466</v>
      </c>
      <c r="B3897" t="s">
        <v>12467</v>
      </c>
      <c r="C3897" t="s">
        <v>12468</v>
      </c>
      <c r="D3897" t="s">
        <v>12469</v>
      </c>
      <c r="E3897">
        <v>2101003</v>
      </c>
      <c r="F3897" t="s">
        <v>12472</v>
      </c>
      <c r="G3897" t="s">
        <v>12473</v>
      </c>
      <c r="H3897" t="s">
        <v>12474</v>
      </c>
      <c r="I3897" t="s">
        <v>12475</v>
      </c>
      <c r="J3897" t="s">
        <v>12472</v>
      </c>
      <c r="K3897" t="s">
        <v>4107</v>
      </c>
      <c r="L3897" t="s">
        <v>3343</v>
      </c>
      <c r="M3897" t="s">
        <v>8471</v>
      </c>
      <c r="N3897" t="s">
        <v>12476</v>
      </c>
      <c r="O3897" t="s">
        <v>3343</v>
      </c>
      <c r="P3897" t="s">
        <v>3343</v>
      </c>
      <c r="Q3897" t="s">
        <v>3346</v>
      </c>
    </row>
    <row r="3898" spans="1:17" x14ac:dyDescent="0.25">
      <c r="A3898" t="s">
        <v>12466</v>
      </c>
      <c r="B3898" t="s">
        <v>12467</v>
      </c>
      <c r="C3898" t="s">
        <v>12468</v>
      </c>
      <c r="D3898" t="s">
        <v>12469</v>
      </c>
      <c r="E3898">
        <v>2101003</v>
      </c>
      <c r="F3898" t="s">
        <v>12472</v>
      </c>
      <c r="G3898" t="s">
        <v>12473</v>
      </c>
      <c r="H3898" t="s">
        <v>12474</v>
      </c>
      <c r="I3898" t="s">
        <v>12477</v>
      </c>
      <c r="J3898" t="s">
        <v>12478</v>
      </c>
      <c r="K3898" t="s">
        <v>9286</v>
      </c>
      <c r="L3898" t="s">
        <v>3346</v>
      </c>
      <c r="M3898" t="s">
        <v>8471</v>
      </c>
      <c r="N3898" t="s">
        <v>12476</v>
      </c>
      <c r="O3898" t="s">
        <v>3343</v>
      </c>
      <c r="P3898" t="s">
        <v>3343</v>
      </c>
      <c r="Q3898" t="s">
        <v>3346</v>
      </c>
    </row>
    <row r="3899" spans="1:17" x14ac:dyDescent="0.25">
      <c r="A3899" t="s">
        <v>12466</v>
      </c>
      <c r="B3899" t="s">
        <v>12467</v>
      </c>
      <c r="C3899" t="s">
        <v>12468</v>
      </c>
      <c r="D3899" t="s">
        <v>12469</v>
      </c>
      <c r="E3899">
        <v>2101004</v>
      </c>
      <c r="F3899" t="s">
        <v>12479</v>
      </c>
      <c r="G3899" t="s">
        <v>12480</v>
      </c>
      <c r="H3899" t="s">
        <v>12474</v>
      </c>
      <c r="I3899" t="s">
        <v>12481</v>
      </c>
      <c r="J3899" t="s">
        <v>12479</v>
      </c>
      <c r="K3899" t="s">
        <v>4107</v>
      </c>
      <c r="L3899" t="s">
        <v>3343</v>
      </c>
      <c r="M3899" t="s">
        <v>8471</v>
      </c>
      <c r="N3899" t="s">
        <v>12476</v>
      </c>
      <c r="O3899" t="s">
        <v>3343</v>
      </c>
      <c r="P3899" t="s">
        <v>3343</v>
      </c>
      <c r="Q3899" t="s">
        <v>3346</v>
      </c>
    </row>
    <row r="3900" spans="1:17" x14ac:dyDescent="0.25">
      <c r="A3900" t="s">
        <v>12466</v>
      </c>
      <c r="B3900" t="s">
        <v>12467</v>
      </c>
      <c r="C3900" t="s">
        <v>12468</v>
      </c>
      <c r="D3900" t="s">
        <v>12469</v>
      </c>
      <c r="E3900">
        <v>2101004</v>
      </c>
      <c r="F3900" t="s">
        <v>12479</v>
      </c>
      <c r="G3900" t="s">
        <v>12480</v>
      </c>
      <c r="H3900" t="s">
        <v>12474</v>
      </c>
      <c r="I3900" t="s">
        <v>12482</v>
      </c>
      <c r="J3900" t="s">
        <v>12478</v>
      </c>
      <c r="K3900" t="s">
        <v>9286</v>
      </c>
      <c r="L3900" t="s">
        <v>3346</v>
      </c>
      <c r="M3900" t="s">
        <v>8471</v>
      </c>
      <c r="N3900" t="s">
        <v>12476</v>
      </c>
      <c r="O3900" t="s">
        <v>3343</v>
      </c>
      <c r="P3900" t="s">
        <v>3343</v>
      </c>
      <c r="Q3900" t="s">
        <v>3346</v>
      </c>
    </row>
    <row r="3901" spans="1:17" x14ac:dyDescent="0.25">
      <c r="A3901" t="s">
        <v>12466</v>
      </c>
      <c r="B3901" t="s">
        <v>12467</v>
      </c>
      <c r="C3901" t="s">
        <v>12468</v>
      </c>
      <c r="D3901" t="s">
        <v>12469</v>
      </c>
      <c r="E3901">
        <v>2101005</v>
      </c>
      <c r="F3901" t="s">
        <v>12483</v>
      </c>
      <c r="G3901" t="s">
        <v>12484</v>
      </c>
      <c r="H3901" t="s">
        <v>12485</v>
      </c>
      <c r="I3901" t="s">
        <v>12486</v>
      </c>
      <c r="J3901" t="s">
        <v>12483</v>
      </c>
      <c r="K3901" t="s">
        <v>4107</v>
      </c>
      <c r="L3901" t="s">
        <v>3343</v>
      </c>
      <c r="M3901" t="s">
        <v>8471</v>
      </c>
      <c r="N3901" t="s">
        <v>12476</v>
      </c>
      <c r="O3901" t="s">
        <v>3343</v>
      </c>
      <c r="P3901" t="s">
        <v>3343</v>
      </c>
      <c r="Q3901" t="s">
        <v>3346</v>
      </c>
    </row>
    <row r="3902" spans="1:17" x14ac:dyDescent="0.25">
      <c r="A3902" t="s">
        <v>12466</v>
      </c>
      <c r="B3902" t="s">
        <v>12467</v>
      </c>
      <c r="C3902" t="s">
        <v>12468</v>
      </c>
      <c r="D3902" t="s">
        <v>12469</v>
      </c>
      <c r="E3902">
        <v>2101005</v>
      </c>
      <c r="F3902" t="s">
        <v>12483</v>
      </c>
      <c r="G3902" t="s">
        <v>12484</v>
      </c>
      <c r="H3902" t="s">
        <v>12485</v>
      </c>
      <c r="I3902" t="s">
        <v>12487</v>
      </c>
      <c r="J3902" t="s">
        <v>12488</v>
      </c>
      <c r="K3902" t="s">
        <v>9286</v>
      </c>
      <c r="L3902" t="s">
        <v>3346</v>
      </c>
      <c r="M3902" t="s">
        <v>8471</v>
      </c>
      <c r="N3902" t="s">
        <v>12476</v>
      </c>
      <c r="O3902" t="s">
        <v>3343</v>
      </c>
      <c r="P3902" t="s">
        <v>3343</v>
      </c>
      <c r="Q3902" t="s">
        <v>3346</v>
      </c>
    </row>
    <row r="3903" spans="1:17" x14ac:dyDescent="0.25">
      <c r="A3903" t="s">
        <v>12466</v>
      </c>
      <c r="B3903" t="s">
        <v>12467</v>
      </c>
      <c r="C3903" t="s">
        <v>12468</v>
      </c>
      <c r="D3903" t="s">
        <v>12469</v>
      </c>
      <c r="E3903">
        <v>2101006</v>
      </c>
      <c r="F3903" t="s">
        <v>12489</v>
      </c>
      <c r="G3903" t="s">
        <v>12490</v>
      </c>
      <c r="H3903" t="s">
        <v>12485</v>
      </c>
      <c r="I3903" t="s">
        <v>12491</v>
      </c>
      <c r="J3903" t="s">
        <v>12489</v>
      </c>
      <c r="K3903" t="s">
        <v>4107</v>
      </c>
      <c r="L3903" t="s">
        <v>3343</v>
      </c>
      <c r="M3903" t="s">
        <v>8471</v>
      </c>
      <c r="N3903" t="s">
        <v>12476</v>
      </c>
      <c r="O3903" t="s">
        <v>3343</v>
      </c>
      <c r="P3903" t="s">
        <v>3343</v>
      </c>
      <c r="Q3903" t="s">
        <v>3346</v>
      </c>
    </row>
    <row r="3904" spans="1:17" x14ac:dyDescent="0.25">
      <c r="A3904" t="s">
        <v>12466</v>
      </c>
      <c r="B3904" t="s">
        <v>12467</v>
      </c>
      <c r="C3904" t="s">
        <v>12468</v>
      </c>
      <c r="D3904" t="s">
        <v>12469</v>
      </c>
      <c r="E3904">
        <v>2101006</v>
      </c>
      <c r="F3904" t="s">
        <v>12489</v>
      </c>
      <c r="G3904" t="s">
        <v>12490</v>
      </c>
      <c r="H3904" t="s">
        <v>12485</v>
      </c>
      <c r="I3904" t="s">
        <v>12492</v>
      </c>
      <c r="J3904" t="s">
        <v>12488</v>
      </c>
      <c r="K3904" t="s">
        <v>9286</v>
      </c>
      <c r="L3904" t="s">
        <v>3346</v>
      </c>
      <c r="M3904" t="s">
        <v>8471</v>
      </c>
      <c r="N3904" t="s">
        <v>12476</v>
      </c>
      <c r="O3904" t="s">
        <v>3343</v>
      </c>
      <c r="P3904" t="s">
        <v>3343</v>
      </c>
      <c r="Q3904" t="s">
        <v>3346</v>
      </c>
    </row>
    <row r="3905" spans="1:17" x14ac:dyDescent="0.25">
      <c r="A3905" t="s">
        <v>12466</v>
      </c>
      <c r="B3905" t="s">
        <v>12467</v>
      </c>
      <c r="C3905" t="s">
        <v>12468</v>
      </c>
      <c r="D3905" t="s">
        <v>12469</v>
      </c>
      <c r="E3905">
        <v>2101007</v>
      </c>
      <c r="F3905" t="s">
        <v>12493</v>
      </c>
      <c r="G3905" t="s">
        <v>12494</v>
      </c>
      <c r="H3905" t="s">
        <v>12495</v>
      </c>
      <c r="I3905" t="s">
        <v>12496</v>
      </c>
      <c r="J3905" t="s">
        <v>12497</v>
      </c>
      <c r="K3905" t="s">
        <v>110</v>
      </c>
      <c r="L3905" t="s">
        <v>3343</v>
      </c>
      <c r="M3905" t="s">
        <v>8471</v>
      </c>
      <c r="N3905" t="s">
        <v>12476</v>
      </c>
      <c r="O3905" t="s">
        <v>3343</v>
      </c>
      <c r="P3905" t="s">
        <v>3343</v>
      </c>
      <c r="Q3905" t="s">
        <v>3346</v>
      </c>
    </row>
    <row r="3906" spans="1:17" x14ac:dyDescent="0.25">
      <c r="A3906" t="s">
        <v>12466</v>
      </c>
      <c r="B3906" t="s">
        <v>12467</v>
      </c>
      <c r="C3906" t="s">
        <v>12468</v>
      </c>
      <c r="D3906" t="s">
        <v>12469</v>
      </c>
      <c r="E3906">
        <v>2101007</v>
      </c>
      <c r="F3906" t="s">
        <v>12493</v>
      </c>
      <c r="G3906" t="s">
        <v>12494</v>
      </c>
      <c r="H3906" t="s">
        <v>12495</v>
      </c>
      <c r="I3906" t="s">
        <v>12498</v>
      </c>
      <c r="J3906" t="s">
        <v>12499</v>
      </c>
      <c r="K3906" t="s">
        <v>9286</v>
      </c>
      <c r="L3906" t="s">
        <v>3346</v>
      </c>
      <c r="M3906" t="s">
        <v>8471</v>
      </c>
      <c r="N3906" t="s">
        <v>12476</v>
      </c>
      <c r="O3906" t="s">
        <v>3343</v>
      </c>
      <c r="P3906" t="s">
        <v>3343</v>
      </c>
      <c r="Q3906" t="s">
        <v>3346</v>
      </c>
    </row>
    <row r="3907" spans="1:17" x14ac:dyDescent="0.25">
      <c r="A3907" t="s">
        <v>12466</v>
      </c>
      <c r="B3907" t="s">
        <v>12467</v>
      </c>
      <c r="C3907" t="s">
        <v>12468</v>
      </c>
      <c r="D3907" t="s">
        <v>12469</v>
      </c>
      <c r="E3907">
        <v>2101008</v>
      </c>
      <c r="F3907" t="s">
        <v>12500</v>
      </c>
      <c r="G3907" t="s">
        <v>12501</v>
      </c>
      <c r="H3907" t="s">
        <v>12495</v>
      </c>
      <c r="I3907" t="s">
        <v>12502</v>
      </c>
      <c r="J3907" t="s">
        <v>12503</v>
      </c>
      <c r="K3907" t="s">
        <v>110</v>
      </c>
      <c r="L3907" t="s">
        <v>3343</v>
      </c>
      <c r="M3907" t="s">
        <v>8471</v>
      </c>
      <c r="N3907" t="s">
        <v>12476</v>
      </c>
      <c r="O3907" t="s">
        <v>3343</v>
      </c>
      <c r="P3907" t="s">
        <v>3343</v>
      </c>
      <c r="Q3907" t="s">
        <v>3346</v>
      </c>
    </row>
    <row r="3908" spans="1:17" x14ac:dyDescent="0.25">
      <c r="A3908" t="s">
        <v>12466</v>
      </c>
      <c r="B3908" t="s">
        <v>12467</v>
      </c>
      <c r="C3908" t="s">
        <v>12468</v>
      </c>
      <c r="D3908" t="s">
        <v>12469</v>
      </c>
      <c r="E3908">
        <v>2101008</v>
      </c>
      <c r="F3908" t="s">
        <v>12500</v>
      </c>
      <c r="G3908" t="s">
        <v>12501</v>
      </c>
      <c r="H3908" t="s">
        <v>12495</v>
      </c>
      <c r="I3908" t="s">
        <v>12504</v>
      </c>
      <c r="J3908" t="s">
        <v>12499</v>
      </c>
      <c r="K3908" t="s">
        <v>9286</v>
      </c>
      <c r="L3908" t="s">
        <v>3346</v>
      </c>
      <c r="M3908" t="s">
        <v>8471</v>
      </c>
      <c r="N3908" t="s">
        <v>12476</v>
      </c>
      <c r="O3908" t="s">
        <v>3343</v>
      </c>
      <c r="P3908" t="s">
        <v>3343</v>
      </c>
      <c r="Q3908" t="s">
        <v>3346</v>
      </c>
    </row>
    <row r="3909" spans="1:17" x14ac:dyDescent="0.25">
      <c r="A3909" t="s">
        <v>12466</v>
      </c>
      <c r="B3909" t="s">
        <v>12467</v>
      </c>
      <c r="C3909" t="s">
        <v>12468</v>
      </c>
      <c r="D3909" t="s">
        <v>12469</v>
      </c>
      <c r="E3909">
        <v>2101009</v>
      </c>
      <c r="F3909" t="s">
        <v>12505</v>
      </c>
      <c r="G3909" t="s">
        <v>12506</v>
      </c>
      <c r="H3909" t="s">
        <v>12507</v>
      </c>
      <c r="I3909" t="s">
        <v>12508</v>
      </c>
      <c r="J3909" t="s">
        <v>12505</v>
      </c>
      <c r="K3909" t="s">
        <v>4107</v>
      </c>
      <c r="L3909" t="s">
        <v>3343</v>
      </c>
      <c r="M3909" t="s">
        <v>8471</v>
      </c>
      <c r="N3909" t="s">
        <v>12476</v>
      </c>
      <c r="O3909" t="s">
        <v>3343</v>
      </c>
      <c r="P3909" t="s">
        <v>3343</v>
      </c>
      <c r="Q3909" t="s">
        <v>3346</v>
      </c>
    </row>
    <row r="3910" spans="1:17" x14ac:dyDescent="0.25">
      <c r="A3910" t="s">
        <v>12466</v>
      </c>
      <c r="B3910" t="s">
        <v>12467</v>
      </c>
      <c r="C3910" t="s">
        <v>12468</v>
      </c>
      <c r="D3910" t="s">
        <v>12469</v>
      </c>
      <c r="E3910">
        <v>2101009</v>
      </c>
      <c r="F3910" t="s">
        <v>12505</v>
      </c>
      <c r="G3910" t="s">
        <v>12506</v>
      </c>
      <c r="H3910" t="s">
        <v>12507</v>
      </c>
      <c r="I3910" t="s">
        <v>12509</v>
      </c>
      <c r="J3910" t="s">
        <v>12510</v>
      </c>
      <c r="K3910" t="s">
        <v>9286</v>
      </c>
      <c r="L3910" t="s">
        <v>3346</v>
      </c>
      <c r="M3910" t="s">
        <v>8471</v>
      </c>
      <c r="N3910" t="s">
        <v>12476</v>
      </c>
      <c r="O3910" t="s">
        <v>3343</v>
      </c>
      <c r="P3910" t="s">
        <v>3343</v>
      </c>
      <c r="Q3910" t="s">
        <v>3346</v>
      </c>
    </row>
    <row r="3911" spans="1:17" x14ac:dyDescent="0.25">
      <c r="A3911" t="s">
        <v>12466</v>
      </c>
      <c r="B3911" t="s">
        <v>12467</v>
      </c>
      <c r="C3911" t="s">
        <v>12468</v>
      </c>
      <c r="D3911" t="s">
        <v>12469</v>
      </c>
      <c r="E3911">
        <v>2101010</v>
      </c>
      <c r="F3911" t="s">
        <v>12511</v>
      </c>
      <c r="G3911" t="s">
        <v>12512</v>
      </c>
      <c r="H3911" t="s">
        <v>12507</v>
      </c>
      <c r="I3911" t="s">
        <v>12513</v>
      </c>
      <c r="J3911" t="s">
        <v>12511</v>
      </c>
      <c r="K3911" t="s">
        <v>4107</v>
      </c>
      <c r="L3911" t="s">
        <v>3343</v>
      </c>
      <c r="M3911" t="s">
        <v>8471</v>
      </c>
      <c r="N3911" t="s">
        <v>12476</v>
      </c>
      <c r="O3911" t="s">
        <v>3343</v>
      </c>
      <c r="P3911" t="s">
        <v>3343</v>
      </c>
      <c r="Q3911" t="s">
        <v>3346</v>
      </c>
    </row>
    <row r="3912" spans="1:17" x14ac:dyDescent="0.25">
      <c r="A3912" t="s">
        <v>12466</v>
      </c>
      <c r="B3912" t="s">
        <v>12467</v>
      </c>
      <c r="C3912" t="s">
        <v>12468</v>
      </c>
      <c r="D3912" t="s">
        <v>12469</v>
      </c>
      <c r="E3912">
        <v>2101010</v>
      </c>
      <c r="F3912" t="s">
        <v>12511</v>
      </c>
      <c r="G3912" t="s">
        <v>12512</v>
      </c>
      <c r="H3912" t="s">
        <v>12507</v>
      </c>
      <c r="I3912" t="s">
        <v>12514</v>
      </c>
      <c r="J3912" t="s">
        <v>12510</v>
      </c>
      <c r="K3912" t="s">
        <v>9286</v>
      </c>
      <c r="L3912" t="s">
        <v>3346</v>
      </c>
      <c r="M3912" t="s">
        <v>8471</v>
      </c>
      <c r="N3912" t="s">
        <v>12476</v>
      </c>
      <c r="O3912" t="s">
        <v>3343</v>
      </c>
      <c r="P3912" t="s">
        <v>3343</v>
      </c>
      <c r="Q3912" t="s">
        <v>3346</v>
      </c>
    </row>
    <row r="3913" spans="1:17" x14ac:dyDescent="0.25">
      <c r="A3913" t="s">
        <v>12466</v>
      </c>
      <c r="B3913" t="s">
        <v>12467</v>
      </c>
      <c r="C3913" t="s">
        <v>12468</v>
      </c>
      <c r="D3913" t="s">
        <v>12469</v>
      </c>
      <c r="E3913">
        <v>2101011</v>
      </c>
      <c r="F3913" t="s">
        <v>12515</v>
      </c>
      <c r="G3913" t="s">
        <v>12516</v>
      </c>
      <c r="H3913" t="s">
        <v>3586</v>
      </c>
      <c r="I3913" t="s">
        <v>12517</v>
      </c>
      <c r="J3913" t="s">
        <v>2403</v>
      </c>
      <c r="K3913" t="s">
        <v>110</v>
      </c>
      <c r="L3913" t="s">
        <v>3343</v>
      </c>
      <c r="M3913" t="s">
        <v>8471</v>
      </c>
      <c r="N3913" t="s">
        <v>12476</v>
      </c>
      <c r="O3913" t="s">
        <v>3343</v>
      </c>
      <c r="P3913" t="s">
        <v>3343</v>
      </c>
      <c r="Q3913" t="s">
        <v>3346</v>
      </c>
    </row>
    <row r="3914" spans="1:17" x14ac:dyDescent="0.25">
      <c r="A3914" t="s">
        <v>12466</v>
      </c>
      <c r="B3914" t="s">
        <v>12467</v>
      </c>
      <c r="C3914" t="s">
        <v>12468</v>
      </c>
      <c r="D3914" t="s">
        <v>12469</v>
      </c>
      <c r="E3914">
        <v>2101011</v>
      </c>
      <c r="F3914" t="s">
        <v>12515</v>
      </c>
      <c r="G3914" t="s">
        <v>12516</v>
      </c>
      <c r="H3914" t="s">
        <v>3586</v>
      </c>
      <c r="I3914" t="s">
        <v>12518</v>
      </c>
      <c r="J3914" t="s">
        <v>12519</v>
      </c>
      <c r="K3914" t="s">
        <v>110</v>
      </c>
      <c r="L3914" t="s">
        <v>3346</v>
      </c>
      <c r="M3914" t="s">
        <v>8471</v>
      </c>
      <c r="N3914" t="s">
        <v>12476</v>
      </c>
      <c r="O3914" t="s">
        <v>3343</v>
      </c>
      <c r="P3914" t="s">
        <v>3343</v>
      </c>
      <c r="Q3914" t="s">
        <v>3346</v>
      </c>
    </row>
    <row r="3915" spans="1:17" x14ac:dyDescent="0.25">
      <c r="A3915" t="s">
        <v>12466</v>
      </c>
      <c r="B3915" t="s">
        <v>12467</v>
      </c>
      <c r="C3915" t="s">
        <v>12468</v>
      </c>
      <c r="D3915" t="s">
        <v>12469</v>
      </c>
      <c r="E3915">
        <v>2101012</v>
      </c>
      <c r="F3915" t="s">
        <v>12520</v>
      </c>
      <c r="G3915" t="s">
        <v>12521</v>
      </c>
      <c r="H3915" t="s">
        <v>3405</v>
      </c>
      <c r="I3915" t="s">
        <v>12522</v>
      </c>
      <c r="J3915" t="s">
        <v>12523</v>
      </c>
      <c r="K3915" t="s">
        <v>110</v>
      </c>
      <c r="L3915" t="s">
        <v>3343</v>
      </c>
      <c r="M3915" t="s">
        <v>8471</v>
      </c>
      <c r="N3915" t="s">
        <v>12524</v>
      </c>
      <c r="O3915" t="s">
        <v>3343</v>
      </c>
      <c r="P3915" t="s">
        <v>3343</v>
      </c>
      <c r="Q3915" t="s">
        <v>3346</v>
      </c>
    </row>
    <row r="3916" spans="1:17" x14ac:dyDescent="0.25">
      <c r="A3916" t="s">
        <v>12466</v>
      </c>
      <c r="B3916" t="s">
        <v>12467</v>
      </c>
      <c r="C3916" t="s">
        <v>12468</v>
      </c>
      <c r="D3916" t="s">
        <v>12469</v>
      </c>
      <c r="E3916">
        <v>2101012</v>
      </c>
      <c r="F3916" t="s">
        <v>12520</v>
      </c>
      <c r="G3916" t="s">
        <v>12521</v>
      </c>
      <c r="H3916" t="s">
        <v>3405</v>
      </c>
      <c r="I3916" t="s">
        <v>12525</v>
      </c>
      <c r="J3916" t="s">
        <v>12526</v>
      </c>
      <c r="K3916" t="s">
        <v>4045</v>
      </c>
      <c r="L3916" t="s">
        <v>3346</v>
      </c>
      <c r="M3916" t="s">
        <v>8471</v>
      </c>
      <c r="N3916" t="s">
        <v>12524</v>
      </c>
      <c r="O3916" t="s">
        <v>3343</v>
      </c>
      <c r="P3916" t="s">
        <v>3343</v>
      </c>
      <c r="Q3916" t="s">
        <v>3346</v>
      </c>
    </row>
    <row r="3917" spans="1:17" x14ac:dyDescent="0.25">
      <c r="A3917" t="s">
        <v>12466</v>
      </c>
      <c r="B3917" t="s">
        <v>12467</v>
      </c>
      <c r="C3917" t="s">
        <v>12468</v>
      </c>
      <c r="D3917" t="s">
        <v>12469</v>
      </c>
      <c r="E3917">
        <v>2101013</v>
      </c>
      <c r="F3917" t="s">
        <v>1966</v>
      </c>
      <c r="G3917" t="s">
        <v>12521</v>
      </c>
      <c r="H3917" t="s">
        <v>3405</v>
      </c>
      <c r="I3917" t="s">
        <v>1967</v>
      </c>
      <c r="J3917" t="s">
        <v>1968</v>
      </c>
      <c r="K3917" t="s">
        <v>110</v>
      </c>
      <c r="L3917" t="s">
        <v>3343</v>
      </c>
      <c r="M3917" t="s">
        <v>8471</v>
      </c>
      <c r="N3917" t="s">
        <v>12524</v>
      </c>
      <c r="O3917" t="s">
        <v>3343</v>
      </c>
      <c r="P3917" t="s">
        <v>3343</v>
      </c>
      <c r="Q3917" t="s">
        <v>3346</v>
      </c>
    </row>
    <row r="3918" spans="1:17" x14ac:dyDescent="0.25">
      <c r="A3918" t="s">
        <v>12466</v>
      </c>
      <c r="B3918" t="s">
        <v>12467</v>
      </c>
      <c r="C3918" t="s">
        <v>12468</v>
      </c>
      <c r="D3918" t="s">
        <v>12469</v>
      </c>
      <c r="E3918">
        <v>2101013</v>
      </c>
      <c r="F3918" t="s">
        <v>1966</v>
      </c>
      <c r="G3918" t="s">
        <v>12521</v>
      </c>
      <c r="H3918" t="s">
        <v>3405</v>
      </c>
      <c r="I3918" t="s">
        <v>12527</v>
      </c>
      <c r="J3918" t="s">
        <v>12528</v>
      </c>
      <c r="K3918" t="s">
        <v>4045</v>
      </c>
      <c r="L3918" t="s">
        <v>3346</v>
      </c>
      <c r="M3918" t="s">
        <v>8471</v>
      </c>
      <c r="N3918" t="s">
        <v>12524</v>
      </c>
      <c r="O3918" t="s">
        <v>3343</v>
      </c>
      <c r="P3918" t="s">
        <v>3343</v>
      </c>
      <c r="Q3918" t="s">
        <v>3346</v>
      </c>
    </row>
    <row r="3919" spans="1:17" x14ac:dyDescent="0.25">
      <c r="A3919" t="s">
        <v>12466</v>
      </c>
      <c r="B3919" t="s">
        <v>12467</v>
      </c>
      <c r="C3919" t="s">
        <v>12468</v>
      </c>
      <c r="D3919" t="s">
        <v>12469</v>
      </c>
      <c r="E3919">
        <v>2101014</v>
      </c>
      <c r="F3919" t="s">
        <v>1971</v>
      </c>
      <c r="G3919" t="s">
        <v>12529</v>
      </c>
      <c r="H3919" t="s">
        <v>12530</v>
      </c>
      <c r="I3919" t="s">
        <v>12531</v>
      </c>
      <c r="J3919" t="s">
        <v>1972</v>
      </c>
      <c r="K3919" t="s">
        <v>110</v>
      </c>
      <c r="L3919" t="s">
        <v>3343</v>
      </c>
      <c r="M3919" t="s">
        <v>8471</v>
      </c>
      <c r="N3919" t="s">
        <v>12476</v>
      </c>
      <c r="O3919" t="s">
        <v>3343</v>
      </c>
      <c r="P3919" t="s">
        <v>3343</v>
      </c>
      <c r="Q3919" t="s">
        <v>3346</v>
      </c>
    </row>
    <row r="3920" spans="1:17" x14ac:dyDescent="0.25">
      <c r="A3920" t="s">
        <v>12466</v>
      </c>
      <c r="B3920" t="s">
        <v>12467</v>
      </c>
      <c r="C3920" t="s">
        <v>12468</v>
      </c>
      <c r="D3920" t="s">
        <v>12469</v>
      </c>
      <c r="E3920">
        <v>2101014</v>
      </c>
      <c r="F3920" t="s">
        <v>1971</v>
      </c>
      <c r="G3920" t="s">
        <v>12529</v>
      </c>
      <c r="H3920" t="s">
        <v>12530</v>
      </c>
      <c r="I3920" t="s">
        <v>12532</v>
      </c>
      <c r="J3920" t="s">
        <v>12533</v>
      </c>
      <c r="K3920" t="s">
        <v>9286</v>
      </c>
      <c r="L3920" t="s">
        <v>3346</v>
      </c>
      <c r="M3920" t="s">
        <v>8471</v>
      </c>
      <c r="N3920" t="s">
        <v>12476</v>
      </c>
      <c r="O3920" t="s">
        <v>3343</v>
      </c>
      <c r="P3920" t="s">
        <v>3343</v>
      </c>
      <c r="Q3920" t="s">
        <v>3346</v>
      </c>
    </row>
    <row r="3921" spans="1:17" x14ac:dyDescent="0.25">
      <c r="A3921" t="s">
        <v>12466</v>
      </c>
      <c r="B3921" t="s">
        <v>12467</v>
      </c>
      <c r="C3921" t="s">
        <v>12468</v>
      </c>
      <c r="D3921" t="s">
        <v>12469</v>
      </c>
      <c r="E3921">
        <v>2101014</v>
      </c>
      <c r="F3921" t="s">
        <v>1971</v>
      </c>
      <c r="G3921" t="s">
        <v>12529</v>
      </c>
      <c r="H3921" t="s">
        <v>12530</v>
      </c>
      <c r="I3921" t="s">
        <v>12534</v>
      </c>
      <c r="J3921" t="s">
        <v>12535</v>
      </c>
      <c r="K3921" t="s">
        <v>9286</v>
      </c>
      <c r="L3921" t="s">
        <v>3346</v>
      </c>
      <c r="M3921" t="s">
        <v>8471</v>
      </c>
      <c r="N3921" t="s">
        <v>12476</v>
      </c>
      <c r="O3921" t="s">
        <v>3343</v>
      </c>
      <c r="P3921" t="s">
        <v>3343</v>
      </c>
      <c r="Q3921" t="s">
        <v>3346</v>
      </c>
    </row>
    <row r="3922" spans="1:17" x14ac:dyDescent="0.25">
      <c r="A3922" t="s">
        <v>12466</v>
      </c>
      <c r="B3922" t="s">
        <v>12467</v>
      </c>
      <c r="C3922" t="s">
        <v>12468</v>
      </c>
      <c r="D3922" t="s">
        <v>12469</v>
      </c>
      <c r="E3922">
        <v>2101014</v>
      </c>
      <c r="F3922" t="s">
        <v>1971</v>
      </c>
      <c r="G3922" t="s">
        <v>12529</v>
      </c>
      <c r="H3922" t="s">
        <v>12530</v>
      </c>
      <c r="I3922" t="s">
        <v>12536</v>
      </c>
      <c r="J3922" t="s">
        <v>12537</v>
      </c>
      <c r="K3922" t="s">
        <v>110</v>
      </c>
      <c r="L3922" t="s">
        <v>3346</v>
      </c>
      <c r="M3922" t="s">
        <v>8471</v>
      </c>
      <c r="N3922" t="s">
        <v>12476</v>
      </c>
      <c r="O3922" t="s">
        <v>3343</v>
      </c>
      <c r="P3922" t="s">
        <v>3343</v>
      </c>
      <c r="Q3922" t="s">
        <v>3346</v>
      </c>
    </row>
    <row r="3923" spans="1:17" x14ac:dyDescent="0.25">
      <c r="A3923" t="s">
        <v>12466</v>
      </c>
      <c r="B3923" t="s">
        <v>12467</v>
      </c>
      <c r="C3923" t="s">
        <v>12468</v>
      </c>
      <c r="D3923" t="s">
        <v>12469</v>
      </c>
      <c r="E3923">
        <v>2101014</v>
      </c>
      <c r="F3923" t="s">
        <v>1971</v>
      </c>
      <c r="G3923" t="s">
        <v>12529</v>
      </c>
      <c r="H3923" t="s">
        <v>12530</v>
      </c>
      <c r="I3923" t="s">
        <v>12538</v>
      </c>
      <c r="J3923" t="s">
        <v>12539</v>
      </c>
      <c r="K3923" t="s">
        <v>110</v>
      </c>
      <c r="L3923" t="s">
        <v>3346</v>
      </c>
      <c r="M3923" t="s">
        <v>8471</v>
      </c>
      <c r="N3923" t="s">
        <v>12476</v>
      </c>
      <c r="O3923" t="s">
        <v>3343</v>
      </c>
      <c r="P3923" t="s">
        <v>3343</v>
      </c>
      <c r="Q3923" t="s">
        <v>3346</v>
      </c>
    </row>
    <row r="3924" spans="1:17" x14ac:dyDescent="0.25">
      <c r="A3924" t="s">
        <v>12466</v>
      </c>
      <c r="B3924" t="s">
        <v>12467</v>
      </c>
      <c r="C3924" t="s">
        <v>12468</v>
      </c>
      <c r="D3924" t="s">
        <v>12469</v>
      </c>
      <c r="E3924">
        <v>2101015</v>
      </c>
      <c r="F3924" t="s">
        <v>12540</v>
      </c>
      <c r="G3924" t="s">
        <v>12541</v>
      </c>
      <c r="H3924" t="s">
        <v>7898</v>
      </c>
      <c r="I3924" t="s">
        <v>12542</v>
      </c>
      <c r="J3924" t="s">
        <v>12543</v>
      </c>
      <c r="K3924" t="s">
        <v>110</v>
      </c>
      <c r="L3924" t="s">
        <v>3343</v>
      </c>
      <c r="M3924" t="s">
        <v>8471</v>
      </c>
      <c r="N3924" t="s">
        <v>8472</v>
      </c>
      <c r="O3924" t="s">
        <v>3343</v>
      </c>
      <c r="P3924" t="s">
        <v>3343</v>
      </c>
      <c r="Q3924" t="s">
        <v>3346</v>
      </c>
    </row>
    <row r="3925" spans="1:17" x14ac:dyDescent="0.25">
      <c r="A3925" t="s">
        <v>12466</v>
      </c>
      <c r="B3925" t="s">
        <v>12467</v>
      </c>
      <c r="C3925" t="s">
        <v>12468</v>
      </c>
      <c r="D3925" t="s">
        <v>12469</v>
      </c>
      <c r="E3925">
        <v>2101016</v>
      </c>
      <c r="F3925" t="s">
        <v>1962</v>
      </c>
      <c r="G3925" t="s">
        <v>12544</v>
      </c>
      <c r="H3925" t="s">
        <v>7898</v>
      </c>
      <c r="I3925" t="s">
        <v>1963</v>
      </c>
      <c r="J3925" t="s">
        <v>1964</v>
      </c>
      <c r="K3925" t="s">
        <v>110</v>
      </c>
      <c r="L3925" t="s">
        <v>3343</v>
      </c>
      <c r="M3925" t="s">
        <v>8471</v>
      </c>
      <c r="N3925" t="s">
        <v>8472</v>
      </c>
      <c r="O3925" t="s">
        <v>3343</v>
      </c>
      <c r="P3925" t="s">
        <v>3343</v>
      </c>
      <c r="Q3925" t="s">
        <v>3346</v>
      </c>
    </row>
    <row r="3926" spans="1:17" x14ac:dyDescent="0.25">
      <c r="A3926" t="s">
        <v>12466</v>
      </c>
      <c r="B3926" t="s">
        <v>12467</v>
      </c>
      <c r="C3926" t="s">
        <v>12468</v>
      </c>
      <c r="D3926" t="s">
        <v>12469</v>
      </c>
      <c r="E3926">
        <v>2101017</v>
      </c>
      <c r="F3926" t="s">
        <v>12545</v>
      </c>
      <c r="G3926" t="s">
        <v>12546</v>
      </c>
      <c r="H3926" t="s">
        <v>7898</v>
      </c>
      <c r="I3926" t="s">
        <v>12547</v>
      </c>
      <c r="J3926" t="s">
        <v>12548</v>
      </c>
      <c r="K3926" t="s">
        <v>110</v>
      </c>
      <c r="L3926" t="s">
        <v>3343</v>
      </c>
      <c r="M3926" t="s">
        <v>8471</v>
      </c>
      <c r="N3926" t="s">
        <v>8472</v>
      </c>
      <c r="O3926" t="s">
        <v>3346</v>
      </c>
      <c r="P3926" t="s">
        <v>3343</v>
      </c>
      <c r="Q3926" t="s">
        <v>3346</v>
      </c>
    </row>
    <row r="3927" spans="1:17" x14ac:dyDescent="0.25">
      <c r="A3927" t="s">
        <v>12466</v>
      </c>
      <c r="B3927" t="s">
        <v>12467</v>
      </c>
      <c r="C3927" t="s">
        <v>12549</v>
      </c>
      <c r="D3927" t="s">
        <v>12550</v>
      </c>
      <c r="E3927">
        <v>2102001</v>
      </c>
      <c r="F3927" t="s">
        <v>12551</v>
      </c>
      <c r="G3927" t="s">
        <v>12552</v>
      </c>
      <c r="H3927" t="s">
        <v>12553</v>
      </c>
      <c r="I3927" t="s">
        <v>12554</v>
      </c>
      <c r="J3927" t="s">
        <v>12551</v>
      </c>
      <c r="K3927" t="s">
        <v>110</v>
      </c>
      <c r="L3927" t="s">
        <v>3343</v>
      </c>
      <c r="M3927" t="s">
        <v>8471</v>
      </c>
      <c r="N3927" t="s">
        <v>12476</v>
      </c>
      <c r="O3927" t="s">
        <v>3343</v>
      </c>
      <c r="P3927" t="s">
        <v>3343</v>
      </c>
      <c r="Q3927" t="s">
        <v>3346</v>
      </c>
    </row>
    <row r="3928" spans="1:17" x14ac:dyDescent="0.25">
      <c r="A3928" t="s">
        <v>12466</v>
      </c>
      <c r="B3928" t="s">
        <v>12467</v>
      </c>
      <c r="C3928" t="s">
        <v>12549</v>
      </c>
      <c r="D3928" t="s">
        <v>12550</v>
      </c>
      <c r="E3928">
        <v>2102002</v>
      </c>
      <c r="F3928" t="s">
        <v>12555</v>
      </c>
      <c r="G3928" t="s">
        <v>12556</v>
      </c>
      <c r="H3928" t="s">
        <v>12553</v>
      </c>
      <c r="I3928" t="s">
        <v>12557</v>
      </c>
      <c r="J3928" t="s">
        <v>1988</v>
      </c>
      <c r="K3928" t="s">
        <v>110</v>
      </c>
      <c r="L3928" t="s">
        <v>3343</v>
      </c>
      <c r="M3928" t="s">
        <v>8471</v>
      </c>
      <c r="N3928" t="s">
        <v>12476</v>
      </c>
      <c r="O3928" t="s">
        <v>3343</v>
      </c>
      <c r="P3928" t="s">
        <v>3343</v>
      </c>
      <c r="Q3928" t="s">
        <v>3346</v>
      </c>
    </row>
    <row r="3929" spans="1:17" x14ac:dyDescent="0.25">
      <c r="A3929" t="s">
        <v>12466</v>
      </c>
      <c r="B3929" t="s">
        <v>12467</v>
      </c>
      <c r="C3929" t="s">
        <v>12549</v>
      </c>
      <c r="D3929" t="s">
        <v>12550</v>
      </c>
      <c r="E3929">
        <v>2102003</v>
      </c>
      <c r="F3929" t="s">
        <v>12558</v>
      </c>
      <c r="G3929" t="s">
        <v>12559</v>
      </c>
      <c r="H3929" t="s">
        <v>12553</v>
      </c>
      <c r="I3929" t="s">
        <v>12560</v>
      </c>
      <c r="J3929" t="s">
        <v>12558</v>
      </c>
      <c r="K3929" t="s">
        <v>110</v>
      </c>
      <c r="L3929" t="s">
        <v>3343</v>
      </c>
      <c r="M3929" t="s">
        <v>8471</v>
      </c>
      <c r="N3929" t="s">
        <v>12476</v>
      </c>
      <c r="O3929" t="s">
        <v>3343</v>
      </c>
      <c r="P3929" t="s">
        <v>3343</v>
      </c>
      <c r="Q3929" t="s">
        <v>3346</v>
      </c>
    </row>
    <row r="3930" spans="1:17" x14ac:dyDescent="0.25">
      <c r="A3930" t="s">
        <v>12466</v>
      </c>
      <c r="B3930" t="s">
        <v>12467</v>
      </c>
      <c r="C3930" t="s">
        <v>12549</v>
      </c>
      <c r="D3930" t="s">
        <v>12550</v>
      </c>
      <c r="E3930">
        <v>2102004</v>
      </c>
      <c r="F3930" t="s">
        <v>12561</v>
      </c>
      <c r="G3930" t="s">
        <v>12562</v>
      </c>
      <c r="H3930" t="s">
        <v>12563</v>
      </c>
      <c r="I3930" t="s">
        <v>12564</v>
      </c>
      <c r="J3930" t="s">
        <v>12561</v>
      </c>
      <c r="K3930" t="s">
        <v>110</v>
      </c>
      <c r="L3930" t="s">
        <v>3343</v>
      </c>
      <c r="M3930" t="s">
        <v>8471</v>
      </c>
      <c r="N3930" t="s">
        <v>12476</v>
      </c>
      <c r="O3930" t="s">
        <v>3343</v>
      </c>
      <c r="P3930" t="s">
        <v>3343</v>
      </c>
      <c r="Q3930" t="s">
        <v>3346</v>
      </c>
    </row>
    <row r="3931" spans="1:17" x14ac:dyDescent="0.25">
      <c r="A3931" t="s">
        <v>12466</v>
      </c>
      <c r="B3931" t="s">
        <v>12467</v>
      </c>
      <c r="C3931" t="s">
        <v>12549</v>
      </c>
      <c r="D3931" t="s">
        <v>12550</v>
      </c>
      <c r="E3931">
        <v>2102005</v>
      </c>
      <c r="F3931" t="s">
        <v>12565</v>
      </c>
      <c r="G3931" t="s">
        <v>12566</v>
      </c>
      <c r="H3931" t="s">
        <v>12563</v>
      </c>
      <c r="I3931" t="s">
        <v>12567</v>
      </c>
      <c r="J3931" t="s">
        <v>12568</v>
      </c>
      <c r="K3931" t="s">
        <v>110</v>
      </c>
      <c r="L3931" t="s">
        <v>3343</v>
      </c>
      <c r="M3931" t="s">
        <v>8471</v>
      </c>
      <c r="N3931" t="s">
        <v>12476</v>
      </c>
      <c r="O3931" t="s">
        <v>3343</v>
      </c>
      <c r="P3931" t="s">
        <v>3343</v>
      </c>
      <c r="Q3931" t="s">
        <v>3346</v>
      </c>
    </row>
    <row r="3932" spans="1:17" x14ac:dyDescent="0.25">
      <c r="A3932" t="s">
        <v>12466</v>
      </c>
      <c r="B3932" t="s">
        <v>12467</v>
      </c>
      <c r="C3932" t="s">
        <v>12549</v>
      </c>
      <c r="D3932" t="s">
        <v>12550</v>
      </c>
      <c r="E3932">
        <v>2102006</v>
      </c>
      <c r="F3932" t="s">
        <v>12569</v>
      </c>
      <c r="G3932" t="s">
        <v>12570</v>
      </c>
      <c r="H3932" t="s">
        <v>12563</v>
      </c>
      <c r="I3932" t="s">
        <v>12571</v>
      </c>
      <c r="J3932" t="s">
        <v>12569</v>
      </c>
      <c r="K3932" t="s">
        <v>110</v>
      </c>
      <c r="L3932" t="s">
        <v>3343</v>
      </c>
      <c r="M3932" t="s">
        <v>8471</v>
      </c>
      <c r="N3932" t="s">
        <v>12476</v>
      </c>
      <c r="O3932" t="s">
        <v>3343</v>
      </c>
      <c r="P3932" t="s">
        <v>3343</v>
      </c>
      <c r="Q3932" t="s">
        <v>3346</v>
      </c>
    </row>
    <row r="3933" spans="1:17" x14ac:dyDescent="0.25">
      <c r="A3933" t="s">
        <v>12466</v>
      </c>
      <c r="B3933" t="s">
        <v>12467</v>
      </c>
      <c r="C3933" t="s">
        <v>12549</v>
      </c>
      <c r="D3933" t="s">
        <v>12550</v>
      </c>
      <c r="E3933">
        <v>2102008</v>
      </c>
      <c r="F3933" t="s">
        <v>102</v>
      </c>
      <c r="G3933" t="s">
        <v>3349</v>
      </c>
      <c r="H3933" t="s">
        <v>3350</v>
      </c>
      <c r="I3933" t="s">
        <v>12572</v>
      </c>
      <c r="J3933" t="s">
        <v>103</v>
      </c>
      <c r="K3933" t="s">
        <v>110</v>
      </c>
      <c r="L3933" t="s">
        <v>3343</v>
      </c>
      <c r="M3933" t="s">
        <v>8471</v>
      </c>
      <c r="N3933" t="s">
        <v>8472</v>
      </c>
      <c r="O3933" t="s">
        <v>3343</v>
      </c>
      <c r="P3933" t="s">
        <v>3343</v>
      </c>
      <c r="Q3933" t="s">
        <v>3346</v>
      </c>
    </row>
    <row r="3934" spans="1:17" x14ac:dyDescent="0.25">
      <c r="A3934" t="s">
        <v>12466</v>
      </c>
      <c r="B3934" t="s">
        <v>12467</v>
      </c>
      <c r="C3934" t="s">
        <v>12549</v>
      </c>
      <c r="D3934" t="s">
        <v>12550</v>
      </c>
      <c r="E3934">
        <v>2102008</v>
      </c>
      <c r="F3934" t="s">
        <v>102</v>
      </c>
      <c r="G3934" t="s">
        <v>3349</v>
      </c>
      <c r="H3934" t="s">
        <v>3350</v>
      </c>
      <c r="I3934" t="s">
        <v>12573</v>
      </c>
      <c r="J3934" t="s">
        <v>12574</v>
      </c>
      <c r="K3934" t="s">
        <v>110</v>
      </c>
      <c r="L3934" t="s">
        <v>3346</v>
      </c>
      <c r="M3934" t="s">
        <v>8471</v>
      </c>
      <c r="N3934" t="s">
        <v>8472</v>
      </c>
      <c r="O3934" t="s">
        <v>3343</v>
      </c>
      <c r="P3934" t="s">
        <v>3343</v>
      </c>
      <c r="Q3934" t="s">
        <v>3346</v>
      </c>
    </row>
    <row r="3935" spans="1:17" x14ac:dyDescent="0.25">
      <c r="A3935" t="s">
        <v>12466</v>
      </c>
      <c r="B3935" t="s">
        <v>12467</v>
      </c>
      <c r="C3935" t="s">
        <v>12549</v>
      </c>
      <c r="D3935" t="s">
        <v>12550</v>
      </c>
      <c r="E3935">
        <v>2102009</v>
      </c>
      <c r="F3935" t="s">
        <v>51</v>
      </c>
      <c r="G3935" t="s">
        <v>3716</v>
      </c>
      <c r="H3935" t="s">
        <v>3350</v>
      </c>
      <c r="I3935" t="s">
        <v>12575</v>
      </c>
      <c r="J3935" t="s">
        <v>52</v>
      </c>
      <c r="K3935" t="s">
        <v>110</v>
      </c>
      <c r="L3935" t="s">
        <v>3343</v>
      </c>
      <c r="M3935" t="s">
        <v>8471</v>
      </c>
      <c r="N3935" t="s">
        <v>8472</v>
      </c>
      <c r="O3935" t="s">
        <v>3343</v>
      </c>
      <c r="P3935" t="s">
        <v>3343</v>
      </c>
      <c r="Q3935" t="s">
        <v>3346</v>
      </c>
    </row>
    <row r="3936" spans="1:17" x14ac:dyDescent="0.25">
      <c r="A3936" t="s">
        <v>12466</v>
      </c>
      <c r="B3936" t="s">
        <v>12467</v>
      </c>
      <c r="C3936" t="s">
        <v>12549</v>
      </c>
      <c r="D3936" t="s">
        <v>12550</v>
      </c>
      <c r="E3936">
        <v>2102009</v>
      </c>
      <c r="F3936" t="s">
        <v>51</v>
      </c>
      <c r="G3936" t="s">
        <v>3716</v>
      </c>
      <c r="H3936" t="s">
        <v>3350</v>
      </c>
      <c r="I3936" t="s">
        <v>12576</v>
      </c>
      <c r="J3936" t="s">
        <v>12577</v>
      </c>
      <c r="K3936" t="s">
        <v>110</v>
      </c>
      <c r="L3936" t="s">
        <v>3346</v>
      </c>
      <c r="M3936" t="s">
        <v>8471</v>
      </c>
      <c r="N3936" t="s">
        <v>8472</v>
      </c>
      <c r="O3936" t="s">
        <v>3343</v>
      </c>
      <c r="P3936" t="s">
        <v>3343</v>
      </c>
      <c r="Q3936" t="s">
        <v>3346</v>
      </c>
    </row>
    <row r="3937" spans="1:17" x14ac:dyDescent="0.25">
      <c r="A3937" t="s">
        <v>12466</v>
      </c>
      <c r="B3937" t="s">
        <v>12467</v>
      </c>
      <c r="C3937" t="s">
        <v>12549</v>
      </c>
      <c r="D3937" t="s">
        <v>12550</v>
      </c>
      <c r="E3937">
        <v>2102009</v>
      </c>
      <c r="F3937" t="s">
        <v>51</v>
      </c>
      <c r="G3937" t="s">
        <v>3716</v>
      </c>
      <c r="H3937" t="s">
        <v>3350</v>
      </c>
      <c r="I3937" t="s">
        <v>12578</v>
      </c>
      <c r="J3937" t="s">
        <v>12579</v>
      </c>
      <c r="K3937" t="s">
        <v>110</v>
      </c>
      <c r="L3937" t="s">
        <v>3346</v>
      </c>
      <c r="M3937" t="s">
        <v>8471</v>
      </c>
      <c r="N3937" t="s">
        <v>8472</v>
      </c>
      <c r="O3937" t="s">
        <v>3343</v>
      </c>
      <c r="P3937" t="s">
        <v>3343</v>
      </c>
      <c r="Q3937" t="s">
        <v>3346</v>
      </c>
    </row>
    <row r="3938" spans="1:17" x14ac:dyDescent="0.25">
      <c r="A3938" t="s">
        <v>12466</v>
      </c>
      <c r="B3938" t="s">
        <v>12467</v>
      </c>
      <c r="C3938" t="s">
        <v>12549</v>
      </c>
      <c r="D3938" t="s">
        <v>12550</v>
      </c>
      <c r="E3938">
        <v>2102010</v>
      </c>
      <c r="F3938" t="s">
        <v>12580</v>
      </c>
      <c r="G3938" t="s">
        <v>12581</v>
      </c>
      <c r="H3938" t="s">
        <v>12582</v>
      </c>
      <c r="I3938" t="s">
        <v>12583</v>
      </c>
      <c r="J3938" t="s">
        <v>12580</v>
      </c>
      <c r="K3938" t="s">
        <v>9959</v>
      </c>
      <c r="L3938" t="s">
        <v>3343</v>
      </c>
      <c r="M3938" t="s">
        <v>8471</v>
      </c>
      <c r="N3938" t="s">
        <v>12476</v>
      </c>
      <c r="O3938" t="s">
        <v>3343</v>
      </c>
      <c r="P3938" t="s">
        <v>3343</v>
      </c>
      <c r="Q3938" t="s">
        <v>3346</v>
      </c>
    </row>
    <row r="3939" spans="1:17" x14ac:dyDescent="0.25">
      <c r="A3939" t="s">
        <v>12466</v>
      </c>
      <c r="B3939" t="s">
        <v>12467</v>
      </c>
      <c r="C3939" t="s">
        <v>12549</v>
      </c>
      <c r="D3939" t="s">
        <v>12550</v>
      </c>
      <c r="E3939">
        <v>2102011</v>
      </c>
      <c r="F3939" t="s">
        <v>12584</v>
      </c>
      <c r="G3939" t="s">
        <v>12585</v>
      </c>
      <c r="H3939" t="s">
        <v>12582</v>
      </c>
      <c r="I3939" t="s">
        <v>12586</v>
      </c>
      <c r="J3939" t="s">
        <v>12584</v>
      </c>
      <c r="K3939" t="s">
        <v>9959</v>
      </c>
      <c r="L3939" t="s">
        <v>3343</v>
      </c>
      <c r="M3939" t="s">
        <v>8471</v>
      </c>
      <c r="N3939" t="s">
        <v>12476</v>
      </c>
      <c r="O3939" t="s">
        <v>3343</v>
      </c>
      <c r="P3939" t="s">
        <v>3343</v>
      </c>
      <c r="Q3939" t="s">
        <v>3346</v>
      </c>
    </row>
    <row r="3940" spans="1:17" x14ac:dyDescent="0.25">
      <c r="A3940" t="s">
        <v>12466</v>
      </c>
      <c r="B3940" t="s">
        <v>12467</v>
      </c>
      <c r="C3940" t="s">
        <v>12549</v>
      </c>
      <c r="D3940" t="s">
        <v>12550</v>
      </c>
      <c r="E3940">
        <v>2102012</v>
      </c>
      <c r="F3940" t="s">
        <v>12587</v>
      </c>
      <c r="G3940" t="s">
        <v>12588</v>
      </c>
      <c r="H3940" t="s">
        <v>12582</v>
      </c>
      <c r="I3940" t="s">
        <v>12589</v>
      </c>
      <c r="J3940" t="s">
        <v>12587</v>
      </c>
      <c r="K3940" t="s">
        <v>9959</v>
      </c>
      <c r="L3940" t="s">
        <v>3343</v>
      </c>
      <c r="M3940" t="s">
        <v>8471</v>
      </c>
      <c r="N3940" t="s">
        <v>12476</v>
      </c>
      <c r="O3940" t="s">
        <v>3343</v>
      </c>
      <c r="P3940" t="s">
        <v>3343</v>
      </c>
      <c r="Q3940" t="s">
        <v>3346</v>
      </c>
    </row>
    <row r="3941" spans="1:17" x14ac:dyDescent="0.25">
      <c r="A3941" t="s">
        <v>12466</v>
      </c>
      <c r="B3941" t="s">
        <v>12467</v>
      </c>
      <c r="C3941" t="s">
        <v>12549</v>
      </c>
      <c r="D3941" t="s">
        <v>12550</v>
      </c>
      <c r="E3941">
        <v>2102013</v>
      </c>
      <c r="F3941" t="s">
        <v>12590</v>
      </c>
      <c r="G3941" t="s">
        <v>12591</v>
      </c>
      <c r="H3941" t="s">
        <v>12582</v>
      </c>
      <c r="I3941" t="s">
        <v>12592</v>
      </c>
      <c r="J3941" t="s">
        <v>12590</v>
      </c>
      <c r="K3941" t="s">
        <v>9959</v>
      </c>
      <c r="L3941" t="s">
        <v>3343</v>
      </c>
      <c r="M3941" t="s">
        <v>8471</v>
      </c>
      <c r="N3941" t="s">
        <v>12476</v>
      </c>
      <c r="O3941" t="s">
        <v>3343</v>
      </c>
      <c r="P3941" t="s">
        <v>3343</v>
      </c>
      <c r="Q3941" t="s">
        <v>3346</v>
      </c>
    </row>
    <row r="3942" spans="1:17" x14ac:dyDescent="0.25">
      <c r="A3942" t="s">
        <v>12466</v>
      </c>
      <c r="B3942" t="s">
        <v>12467</v>
      </c>
      <c r="C3942" t="s">
        <v>12549</v>
      </c>
      <c r="D3942" t="s">
        <v>12550</v>
      </c>
      <c r="E3942">
        <v>2102014</v>
      </c>
      <c r="F3942" t="s">
        <v>12593</v>
      </c>
      <c r="G3942" t="s">
        <v>12594</v>
      </c>
      <c r="H3942" t="s">
        <v>12595</v>
      </c>
      <c r="I3942" t="s">
        <v>12596</v>
      </c>
      <c r="J3942" t="s">
        <v>12593</v>
      </c>
      <c r="K3942" t="s">
        <v>4107</v>
      </c>
      <c r="L3942" t="s">
        <v>3343</v>
      </c>
      <c r="M3942" t="s">
        <v>8471</v>
      </c>
      <c r="N3942" t="s">
        <v>12476</v>
      </c>
      <c r="O3942" t="s">
        <v>3343</v>
      </c>
      <c r="P3942" t="s">
        <v>3343</v>
      </c>
      <c r="Q3942" t="s">
        <v>3346</v>
      </c>
    </row>
    <row r="3943" spans="1:17" x14ac:dyDescent="0.25">
      <c r="A3943" t="s">
        <v>12466</v>
      </c>
      <c r="B3943" t="s">
        <v>12467</v>
      </c>
      <c r="C3943" t="s">
        <v>12549</v>
      </c>
      <c r="D3943" t="s">
        <v>12550</v>
      </c>
      <c r="E3943">
        <v>2102015</v>
      </c>
      <c r="F3943" t="s">
        <v>12597</v>
      </c>
      <c r="G3943" t="s">
        <v>12598</v>
      </c>
      <c r="H3943" t="s">
        <v>12595</v>
      </c>
      <c r="I3943" t="s">
        <v>12599</v>
      </c>
      <c r="J3943" t="s">
        <v>12597</v>
      </c>
      <c r="K3943" t="s">
        <v>4107</v>
      </c>
      <c r="L3943" t="s">
        <v>3343</v>
      </c>
      <c r="M3943" t="s">
        <v>8471</v>
      </c>
      <c r="N3943" t="s">
        <v>12476</v>
      </c>
      <c r="O3943" t="s">
        <v>3343</v>
      </c>
      <c r="P3943" t="s">
        <v>3343</v>
      </c>
      <c r="Q3943" t="s">
        <v>3346</v>
      </c>
    </row>
    <row r="3944" spans="1:17" x14ac:dyDescent="0.25">
      <c r="A3944" t="s">
        <v>12466</v>
      </c>
      <c r="B3944" t="s">
        <v>12467</v>
      </c>
      <c r="C3944" t="s">
        <v>12549</v>
      </c>
      <c r="D3944" t="s">
        <v>12550</v>
      </c>
      <c r="E3944">
        <v>2102016</v>
      </c>
      <c r="F3944" t="s">
        <v>12600</v>
      </c>
      <c r="G3944" t="s">
        <v>12601</v>
      </c>
      <c r="H3944" t="s">
        <v>12595</v>
      </c>
      <c r="I3944" t="s">
        <v>12602</v>
      </c>
      <c r="J3944" t="s">
        <v>12600</v>
      </c>
      <c r="K3944" t="s">
        <v>4107</v>
      </c>
      <c r="L3944" t="s">
        <v>3343</v>
      </c>
      <c r="M3944" t="s">
        <v>8471</v>
      </c>
      <c r="N3944" t="s">
        <v>12476</v>
      </c>
      <c r="O3944" t="s">
        <v>3343</v>
      </c>
      <c r="P3944" t="s">
        <v>3343</v>
      </c>
      <c r="Q3944" t="s">
        <v>3346</v>
      </c>
    </row>
    <row r="3945" spans="1:17" x14ac:dyDescent="0.25">
      <c r="A3945" t="s">
        <v>12466</v>
      </c>
      <c r="B3945" t="s">
        <v>12467</v>
      </c>
      <c r="C3945" t="s">
        <v>12549</v>
      </c>
      <c r="D3945" t="s">
        <v>12550</v>
      </c>
      <c r="E3945">
        <v>2102017</v>
      </c>
      <c r="F3945" t="s">
        <v>12603</v>
      </c>
      <c r="G3945" t="s">
        <v>12604</v>
      </c>
      <c r="H3945" t="s">
        <v>12605</v>
      </c>
      <c r="I3945" t="s">
        <v>12606</v>
      </c>
      <c r="J3945" t="s">
        <v>12603</v>
      </c>
      <c r="K3945" t="s">
        <v>4107</v>
      </c>
      <c r="L3945" t="s">
        <v>3343</v>
      </c>
      <c r="M3945" t="s">
        <v>8471</v>
      </c>
      <c r="N3945" t="s">
        <v>12476</v>
      </c>
      <c r="O3945" t="s">
        <v>3343</v>
      </c>
      <c r="P3945" t="s">
        <v>3343</v>
      </c>
      <c r="Q3945" t="s">
        <v>3346</v>
      </c>
    </row>
    <row r="3946" spans="1:17" x14ac:dyDescent="0.25">
      <c r="A3946" t="s">
        <v>12466</v>
      </c>
      <c r="B3946" t="s">
        <v>12467</v>
      </c>
      <c r="C3946" t="s">
        <v>12549</v>
      </c>
      <c r="D3946" t="s">
        <v>12550</v>
      </c>
      <c r="E3946">
        <v>2102018</v>
      </c>
      <c r="F3946" t="s">
        <v>12607</v>
      </c>
      <c r="G3946" t="s">
        <v>12608</v>
      </c>
      <c r="H3946" t="s">
        <v>12605</v>
      </c>
      <c r="I3946" t="s">
        <v>12609</v>
      </c>
      <c r="J3946" t="s">
        <v>12607</v>
      </c>
      <c r="K3946" t="s">
        <v>4107</v>
      </c>
      <c r="L3946" t="s">
        <v>3343</v>
      </c>
      <c r="M3946" t="s">
        <v>8471</v>
      </c>
      <c r="N3946" t="s">
        <v>12476</v>
      </c>
      <c r="O3946" t="s">
        <v>3343</v>
      </c>
      <c r="P3946" t="s">
        <v>3343</v>
      </c>
      <c r="Q3946" t="s">
        <v>3346</v>
      </c>
    </row>
    <row r="3947" spans="1:17" x14ac:dyDescent="0.25">
      <c r="A3947" t="s">
        <v>12466</v>
      </c>
      <c r="B3947" t="s">
        <v>12467</v>
      </c>
      <c r="C3947" t="s">
        <v>12549</v>
      </c>
      <c r="D3947" t="s">
        <v>12550</v>
      </c>
      <c r="E3947">
        <v>2102019</v>
      </c>
      <c r="F3947" t="s">
        <v>12610</v>
      </c>
      <c r="G3947" t="s">
        <v>12611</v>
      </c>
      <c r="H3947" t="s">
        <v>12605</v>
      </c>
      <c r="I3947" t="s">
        <v>12612</v>
      </c>
      <c r="J3947" t="s">
        <v>12610</v>
      </c>
      <c r="K3947" t="s">
        <v>4107</v>
      </c>
      <c r="L3947" t="s">
        <v>3343</v>
      </c>
      <c r="M3947" t="s">
        <v>8471</v>
      </c>
      <c r="N3947" t="s">
        <v>12476</v>
      </c>
      <c r="O3947" t="s">
        <v>3343</v>
      </c>
      <c r="P3947" t="s">
        <v>3343</v>
      </c>
      <c r="Q3947" t="s">
        <v>3346</v>
      </c>
    </row>
    <row r="3948" spans="1:17" x14ac:dyDescent="0.25">
      <c r="A3948" t="s">
        <v>12466</v>
      </c>
      <c r="B3948" t="s">
        <v>12467</v>
      </c>
      <c r="C3948" t="s">
        <v>12549</v>
      </c>
      <c r="D3948" t="s">
        <v>12550</v>
      </c>
      <c r="E3948">
        <v>2102020</v>
      </c>
      <c r="F3948" t="s">
        <v>12613</v>
      </c>
      <c r="G3948" t="s">
        <v>12614</v>
      </c>
      <c r="H3948" t="s">
        <v>12615</v>
      </c>
      <c r="I3948" t="s">
        <v>12616</v>
      </c>
      <c r="J3948" t="s">
        <v>12613</v>
      </c>
      <c r="K3948" t="s">
        <v>4107</v>
      </c>
      <c r="L3948" t="s">
        <v>3343</v>
      </c>
      <c r="M3948" t="s">
        <v>8471</v>
      </c>
      <c r="N3948" t="s">
        <v>12476</v>
      </c>
      <c r="O3948" t="s">
        <v>3343</v>
      </c>
      <c r="P3948" t="s">
        <v>3343</v>
      </c>
      <c r="Q3948" t="s">
        <v>3346</v>
      </c>
    </row>
    <row r="3949" spans="1:17" x14ac:dyDescent="0.25">
      <c r="A3949" t="s">
        <v>12466</v>
      </c>
      <c r="B3949" t="s">
        <v>12467</v>
      </c>
      <c r="C3949" t="s">
        <v>12549</v>
      </c>
      <c r="D3949" t="s">
        <v>12550</v>
      </c>
      <c r="E3949">
        <v>2102021</v>
      </c>
      <c r="F3949" t="s">
        <v>1990</v>
      </c>
      <c r="G3949" t="s">
        <v>12617</v>
      </c>
      <c r="H3949" t="s">
        <v>12615</v>
      </c>
      <c r="I3949" t="s">
        <v>12618</v>
      </c>
      <c r="J3949" t="s">
        <v>1990</v>
      </c>
      <c r="K3949" t="s">
        <v>4107</v>
      </c>
      <c r="L3949" t="s">
        <v>3343</v>
      </c>
      <c r="M3949" t="s">
        <v>8471</v>
      </c>
      <c r="N3949" t="s">
        <v>12476</v>
      </c>
      <c r="O3949" t="s">
        <v>3343</v>
      </c>
      <c r="P3949" t="s">
        <v>3343</v>
      </c>
      <c r="Q3949" t="s">
        <v>3346</v>
      </c>
    </row>
    <row r="3950" spans="1:17" x14ac:dyDescent="0.25">
      <c r="A3950" t="s">
        <v>12466</v>
      </c>
      <c r="B3950" t="s">
        <v>12467</v>
      </c>
      <c r="C3950" t="s">
        <v>12549</v>
      </c>
      <c r="D3950" t="s">
        <v>12550</v>
      </c>
      <c r="E3950">
        <v>2102022</v>
      </c>
      <c r="F3950" t="s">
        <v>12619</v>
      </c>
      <c r="G3950" t="s">
        <v>12620</v>
      </c>
      <c r="H3950" t="s">
        <v>12615</v>
      </c>
      <c r="I3950" t="s">
        <v>12621</v>
      </c>
      <c r="J3950" t="s">
        <v>12619</v>
      </c>
      <c r="K3950" t="s">
        <v>4107</v>
      </c>
      <c r="L3950" t="s">
        <v>3343</v>
      </c>
      <c r="M3950" t="s">
        <v>8471</v>
      </c>
      <c r="N3950" t="s">
        <v>12476</v>
      </c>
      <c r="O3950" t="s">
        <v>3343</v>
      </c>
      <c r="P3950" t="s">
        <v>3343</v>
      </c>
      <c r="Q3950" t="s">
        <v>3346</v>
      </c>
    </row>
    <row r="3951" spans="1:17" x14ac:dyDescent="0.25">
      <c r="A3951" t="s">
        <v>12466</v>
      </c>
      <c r="B3951" t="s">
        <v>12467</v>
      </c>
      <c r="C3951" t="s">
        <v>12549</v>
      </c>
      <c r="D3951" t="s">
        <v>12550</v>
      </c>
      <c r="E3951">
        <v>2102023</v>
      </c>
      <c r="F3951" t="s">
        <v>12622</v>
      </c>
      <c r="G3951" t="s">
        <v>12623</v>
      </c>
      <c r="H3951" t="s">
        <v>12624</v>
      </c>
      <c r="I3951" t="s">
        <v>12625</v>
      </c>
      <c r="J3951" t="s">
        <v>12626</v>
      </c>
      <c r="K3951" t="s">
        <v>110</v>
      </c>
      <c r="L3951" t="s">
        <v>3343</v>
      </c>
      <c r="M3951" t="s">
        <v>3344</v>
      </c>
      <c r="N3951" t="s">
        <v>3345</v>
      </c>
      <c r="O3951" t="s">
        <v>3346</v>
      </c>
      <c r="P3951" t="s">
        <v>3343</v>
      </c>
      <c r="Q3951" t="s">
        <v>3346</v>
      </c>
    </row>
    <row r="3952" spans="1:17" x14ac:dyDescent="0.25">
      <c r="A3952" t="s">
        <v>12466</v>
      </c>
      <c r="B3952" t="s">
        <v>12467</v>
      </c>
      <c r="C3952" t="s">
        <v>12549</v>
      </c>
      <c r="D3952" t="s">
        <v>12550</v>
      </c>
      <c r="E3952">
        <v>2102024</v>
      </c>
      <c r="F3952" t="s">
        <v>12627</v>
      </c>
      <c r="G3952" t="s">
        <v>12628</v>
      </c>
      <c r="H3952" t="s">
        <v>3405</v>
      </c>
      <c r="I3952" t="s">
        <v>12629</v>
      </c>
      <c r="J3952" t="s">
        <v>12630</v>
      </c>
      <c r="K3952" t="s">
        <v>110</v>
      </c>
      <c r="L3952" t="s">
        <v>3343</v>
      </c>
      <c r="M3952" t="s">
        <v>8471</v>
      </c>
      <c r="N3952" t="s">
        <v>8472</v>
      </c>
      <c r="O3952" t="s">
        <v>3343</v>
      </c>
      <c r="P3952" t="s">
        <v>3343</v>
      </c>
      <c r="Q3952" t="s">
        <v>3346</v>
      </c>
    </row>
    <row r="3953" spans="1:17" x14ac:dyDescent="0.25">
      <c r="A3953" t="s">
        <v>12466</v>
      </c>
      <c r="B3953" t="s">
        <v>12467</v>
      </c>
      <c r="C3953" t="s">
        <v>12549</v>
      </c>
      <c r="D3953" t="s">
        <v>12550</v>
      </c>
      <c r="E3953">
        <v>2102024</v>
      </c>
      <c r="F3953" t="s">
        <v>12627</v>
      </c>
      <c r="G3953" t="s">
        <v>12628</v>
      </c>
      <c r="H3953" t="s">
        <v>3405</v>
      </c>
      <c r="I3953" t="s">
        <v>12631</v>
      </c>
      <c r="J3953" t="s">
        <v>12632</v>
      </c>
      <c r="K3953" t="s">
        <v>4045</v>
      </c>
      <c r="L3953" t="s">
        <v>3346</v>
      </c>
      <c r="M3953" t="s">
        <v>8471</v>
      </c>
      <c r="N3953" t="s">
        <v>8472</v>
      </c>
      <c r="O3953" t="s">
        <v>3343</v>
      </c>
      <c r="P3953" t="s">
        <v>3343</v>
      </c>
      <c r="Q3953" t="s">
        <v>3346</v>
      </c>
    </row>
    <row r="3954" spans="1:17" x14ac:dyDescent="0.25">
      <c r="A3954" t="s">
        <v>12466</v>
      </c>
      <c r="B3954" t="s">
        <v>12467</v>
      </c>
      <c r="C3954" t="s">
        <v>12549</v>
      </c>
      <c r="D3954" t="s">
        <v>12550</v>
      </c>
      <c r="E3954">
        <v>2102024</v>
      </c>
      <c r="F3954" t="s">
        <v>12627</v>
      </c>
      <c r="G3954" t="s">
        <v>12628</v>
      </c>
      <c r="H3954" t="s">
        <v>3405</v>
      </c>
      <c r="I3954" t="s">
        <v>12633</v>
      </c>
      <c r="J3954" t="s">
        <v>12634</v>
      </c>
      <c r="K3954" t="s">
        <v>110</v>
      </c>
      <c r="L3954" t="s">
        <v>3346</v>
      </c>
      <c r="M3954" t="s">
        <v>8471</v>
      </c>
      <c r="N3954" t="s">
        <v>8472</v>
      </c>
      <c r="O3954" t="s">
        <v>3343</v>
      </c>
      <c r="P3954" t="s">
        <v>3343</v>
      </c>
      <c r="Q3954" t="s">
        <v>3346</v>
      </c>
    </row>
    <row r="3955" spans="1:17" x14ac:dyDescent="0.25">
      <c r="A3955" t="s">
        <v>12466</v>
      </c>
      <c r="B3955" t="s">
        <v>12467</v>
      </c>
      <c r="C3955" t="s">
        <v>12549</v>
      </c>
      <c r="D3955" t="s">
        <v>12550</v>
      </c>
      <c r="E3955">
        <v>2102024</v>
      </c>
      <c r="F3955" t="s">
        <v>12627</v>
      </c>
      <c r="G3955" t="s">
        <v>12628</v>
      </c>
      <c r="H3955" t="s">
        <v>3405</v>
      </c>
      <c r="I3955" t="s">
        <v>12635</v>
      </c>
      <c r="J3955" t="s">
        <v>12636</v>
      </c>
      <c r="K3955" t="s">
        <v>110</v>
      </c>
      <c r="L3955" t="s">
        <v>3346</v>
      </c>
      <c r="M3955" t="s">
        <v>8471</v>
      </c>
      <c r="N3955" t="s">
        <v>8472</v>
      </c>
      <c r="O3955" t="s">
        <v>3343</v>
      </c>
      <c r="P3955" t="s">
        <v>3343</v>
      </c>
      <c r="Q3955" t="s">
        <v>3346</v>
      </c>
    </row>
    <row r="3956" spans="1:17" x14ac:dyDescent="0.25">
      <c r="A3956" t="s">
        <v>12466</v>
      </c>
      <c r="B3956" t="s">
        <v>12467</v>
      </c>
      <c r="C3956" t="s">
        <v>12549</v>
      </c>
      <c r="D3956" t="s">
        <v>12550</v>
      </c>
      <c r="E3956">
        <v>2102024</v>
      </c>
      <c r="F3956" t="s">
        <v>12627</v>
      </c>
      <c r="G3956" t="s">
        <v>12628</v>
      </c>
      <c r="H3956" t="s">
        <v>3405</v>
      </c>
      <c r="I3956" t="s">
        <v>12637</v>
      </c>
      <c r="J3956" t="s">
        <v>12638</v>
      </c>
      <c r="K3956" t="s">
        <v>110</v>
      </c>
      <c r="L3956" t="s">
        <v>3346</v>
      </c>
      <c r="M3956" t="s">
        <v>8471</v>
      </c>
      <c r="N3956" t="s">
        <v>8472</v>
      </c>
      <c r="O3956" t="s">
        <v>3343</v>
      </c>
      <c r="P3956" t="s">
        <v>3343</v>
      </c>
      <c r="Q3956" t="s">
        <v>3346</v>
      </c>
    </row>
    <row r="3957" spans="1:17" x14ac:dyDescent="0.25">
      <c r="A3957" t="s">
        <v>12466</v>
      </c>
      <c r="B3957" t="s">
        <v>12467</v>
      </c>
      <c r="C3957" t="s">
        <v>12549</v>
      </c>
      <c r="D3957" t="s">
        <v>12550</v>
      </c>
      <c r="E3957">
        <v>2102025</v>
      </c>
      <c r="F3957" t="s">
        <v>12639</v>
      </c>
      <c r="G3957" t="s">
        <v>12640</v>
      </c>
      <c r="H3957" t="s">
        <v>3405</v>
      </c>
      <c r="I3957" t="s">
        <v>12641</v>
      </c>
      <c r="J3957" t="s">
        <v>12630</v>
      </c>
      <c r="K3957" t="s">
        <v>110</v>
      </c>
      <c r="L3957" t="s">
        <v>3343</v>
      </c>
      <c r="M3957" t="s">
        <v>8471</v>
      </c>
      <c r="N3957" t="s">
        <v>8472</v>
      </c>
      <c r="O3957" t="s">
        <v>3343</v>
      </c>
      <c r="P3957" t="s">
        <v>3343</v>
      </c>
      <c r="Q3957" t="s">
        <v>3346</v>
      </c>
    </row>
    <row r="3958" spans="1:17" x14ac:dyDescent="0.25">
      <c r="A3958" t="s">
        <v>12466</v>
      </c>
      <c r="B3958" t="s">
        <v>12467</v>
      </c>
      <c r="C3958" t="s">
        <v>12549</v>
      </c>
      <c r="D3958" t="s">
        <v>12550</v>
      </c>
      <c r="E3958">
        <v>2102025</v>
      </c>
      <c r="F3958" t="s">
        <v>12639</v>
      </c>
      <c r="G3958" t="s">
        <v>12640</v>
      </c>
      <c r="H3958" t="s">
        <v>3405</v>
      </c>
      <c r="I3958" t="s">
        <v>12642</v>
      </c>
      <c r="J3958" t="s">
        <v>12643</v>
      </c>
      <c r="K3958" t="s">
        <v>4045</v>
      </c>
      <c r="L3958" t="s">
        <v>3346</v>
      </c>
      <c r="M3958" t="s">
        <v>8471</v>
      </c>
      <c r="N3958" t="s">
        <v>8472</v>
      </c>
      <c r="O3958" t="s">
        <v>3343</v>
      </c>
      <c r="P3958" t="s">
        <v>3343</v>
      </c>
      <c r="Q3958" t="s">
        <v>3346</v>
      </c>
    </row>
    <row r="3959" spans="1:17" x14ac:dyDescent="0.25">
      <c r="A3959" t="s">
        <v>12466</v>
      </c>
      <c r="B3959" t="s">
        <v>12467</v>
      </c>
      <c r="C3959" t="s">
        <v>12549</v>
      </c>
      <c r="D3959" t="s">
        <v>12550</v>
      </c>
      <c r="E3959">
        <v>2102029</v>
      </c>
      <c r="F3959" t="s">
        <v>12644</v>
      </c>
      <c r="G3959" t="s">
        <v>12645</v>
      </c>
      <c r="H3959" t="s">
        <v>12646</v>
      </c>
      <c r="I3959" t="s">
        <v>12647</v>
      </c>
      <c r="J3959" t="s">
        <v>12648</v>
      </c>
      <c r="K3959" t="s">
        <v>110</v>
      </c>
      <c r="L3959" t="s">
        <v>3343</v>
      </c>
      <c r="M3959" t="s">
        <v>8471</v>
      </c>
      <c r="N3959" t="s">
        <v>8472</v>
      </c>
      <c r="O3959" t="s">
        <v>3346</v>
      </c>
      <c r="P3959" t="s">
        <v>3343</v>
      </c>
      <c r="Q3959" t="s">
        <v>3346</v>
      </c>
    </row>
    <row r="3960" spans="1:17" x14ac:dyDescent="0.25">
      <c r="A3960" t="s">
        <v>12466</v>
      </c>
      <c r="B3960" t="s">
        <v>12467</v>
      </c>
      <c r="C3960" t="s">
        <v>12549</v>
      </c>
      <c r="D3960" t="s">
        <v>12550</v>
      </c>
      <c r="E3960">
        <v>2102029</v>
      </c>
      <c r="F3960" t="s">
        <v>12644</v>
      </c>
      <c r="G3960" t="s">
        <v>12645</v>
      </c>
      <c r="H3960" t="s">
        <v>12646</v>
      </c>
      <c r="I3960" t="s">
        <v>12649</v>
      </c>
      <c r="J3960" t="s">
        <v>12650</v>
      </c>
      <c r="K3960" t="s">
        <v>110</v>
      </c>
      <c r="L3960" t="s">
        <v>3346</v>
      </c>
      <c r="M3960" t="s">
        <v>8471</v>
      </c>
      <c r="N3960" t="s">
        <v>8472</v>
      </c>
      <c r="O3960" t="s">
        <v>3346</v>
      </c>
      <c r="P3960" t="s">
        <v>3343</v>
      </c>
      <c r="Q3960" t="s">
        <v>3346</v>
      </c>
    </row>
    <row r="3961" spans="1:17" x14ac:dyDescent="0.25">
      <c r="A3961" t="s">
        <v>12466</v>
      </c>
      <c r="B3961" t="s">
        <v>12467</v>
      </c>
      <c r="C3961" t="s">
        <v>12549</v>
      </c>
      <c r="D3961" t="s">
        <v>12550</v>
      </c>
      <c r="E3961">
        <v>2102029</v>
      </c>
      <c r="F3961" t="s">
        <v>12644</v>
      </c>
      <c r="G3961" t="s">
        <v>12645</v>
      </c>
      <c r="H3961" t="s">
        <v>12646</v>
      </c>
      <c r="I3961" t="s">
        <v>12651</v>
      </c>
      <c r="J3961" t="s">
        <v>12652</v>
      </c>
      <c r="K3961" t="s">
        <v>110</v>
      </c>
      <c r="L3961" t="s">
        <v>3346</v>
      </c>
      <c r="M3961" t="s">
        <v>8471</v>
      </c>
      <c r="N3961" t="s">
        <v>8472</v>
      </c>
      <c r="O3961" t="s">
        <v>3346</v>
      </c>
      <c r="P3961" t="s">
        <v>3343</v>
      </c>
      <c r="Q3961" t="s">
        <v>3346</v>
      </c>
    </row>
    <row r="3962" spans="1:17" x14ac:dyDescent="0.25">
      <c r="A3962" t="s">
        <v>12466</v>
      </c>
      <c r="B3962" t="s">
        <v>12467</v>
      </c>
      <c r="C3962" t="s">
        <v>12549</v>
      </c>
      <c r="D3962" t="s">
        <v>12550</v>
      </c>
      <c r="E3962">
        <v>2102030</v>
      </c>
      <c r="F3962" t="s">
        <v>12653</v>
      </c>
      <c r="G3962" t="s">
        <v>12654</v>
      </c>
      <c r="H3962" t="s">
        <v>3586</v>
      </c>
      <c r="I3962" t="s">
        <v>12655</v>
      </c>
      <c r="J3962" t="s">
        <v>12656</v>
      </c>
      <c r="K3962" t="s">
        <v>110</v>
      </c>
      <c r="L3962" t="s">
        <v>3343</v>
      </c>
      <c r="M3962" t="s">
        <v>3344</v>
      </c>
      <c r="N3962" t="s">
        <v>3345</v>
      </c>
      <c r="O3962" t="s">
        <v>3343</v>
      </c>
      <c r="P3962" t="s">
        <v>3343</v>
      </c>
      <c r="Q3962" t="s">
        <v>3346</v>
      </c>
    </row>
    <row r="3963" spans="1:17" x14ac:dyDescent="0.25">
      <c r="A3963" t="s">
        <v>12466</v>
      </c>
      <c r="B3963" t="s">
        <v>12467</v>
      </c>
      <c r="C3963" t="s">
        <v>12549</v>
      </c>
      <c r="D3963" t="s">
        <v>12550</v>
      </c>
      <c r="E3963">
        <v>2102030</v>
      </c>
      <c r="F3963" t="s">
        <v>12653</v>
      </c>
      <c r="G3963" t="s">
        <v>12654</v>
      </c>
      <c r="H3963" t="s">
        <v>3586</v>
      </c>
      <c r="I3963" t="s">
        <v>12657</v>
      </c>
      <c r="J3963" t="s">
        <v>12658</v>
      </c>
      <c r="K3963" t="s">
        <v>110</v>
      </c>
      <c r="L3963" t="s">
        <v>3346</v>
      </c>
      <c r="M3963" t="s">
        <v>3344</v>
      </c>
      <c r="N3963" t="s">
        <v>3345</v>
      </c>
      <c r="O3963" t="s">
        <v>3343</v>
      </c>
      <c r="P3963" t="s">
        <v>3343</v>
      </c>
      <c r="Q3963" t="s">
        <v>3346</v>
      </c>
    </row>
    <row r="3964" spans="1:17" x14ac:dyDescent="0.25">
      <c r="A3964" t="s">
        <v>12466</v>
      </c>
      <c r="B3964" t="s">
        <v>12467</v>
      </c>
      <c r="C3964" t="s">
        <v>12549</v>
      </c>
      <c r="D3964" t="s">
        <v>12550</v>
      </c>
      <c r="E3964">
        <v>2102031</v>
      </c>
      <c r="F3964" t="s">
        <v>12659</v>
      </c>
      <c r="G3964" t="s">
        <v>12660</v>
      </c>
      <c r="H3964" t="s">
        <v>3394</v>
      </c>
      <c r="I3964" t="s">
        <v>12661</v>
      </c>
      <c r="J3964" t="s">
        <v>1948</v>
      </c>
      <c r="K3964" t="s">
        <v>110</v>
      </c>
      <c r="L3964" t="s">
        <v>3343</v>
      </c>
      <c r="M3964" t="s">
        <v>3397</v>
      </c>
      <c r="N3964" t="s">
        <v>5920</v>
      </c>
      <c r="O3964" t="s">
        <v>3343</v>
      </c>
      <c r="P3964" t="s">
        <v>3343</v>
      </c>
      <c r="Q3964" t="s">
        <v>3346</v>
      </c>
    </row>
    <row r="3965" spans="1:17" x14ac:dyDescent="0.25">
      <c r="A3965" t="s">
        <v>12466</v>
      </c>
      <c r="B3965" t="s">
        <v>12467</v>
      </c>
      <c r="C3965" t="s">
        <v>12549</v>
      </c>
      <c r="D3965" t="s">
        <v>12550</v>
      </c>
      <c r="E3965">
        <v>2102033</v>
      </c>
      <c r="F3965" t="s">
        <v>9761</v>
      </c>
      <c r="G3965" t="s">
        <v>12662</v>
      </c>
      <c r="H3965" t="s">
        <v>11648</v>
      </c>
      <c r="I3965" t="s">
        <v>12663</v>
      </c>
      <c r="J3965" t="s">
        <v>9764</v>
      </c>
      <c r="K3965" t="s">
        <v>110</v>
      </c>
      <c r="L3965" t="s">
        <v>3343</v>
      </c>
      <c r="M3965" t="s">
        <v>8471</v>
      </c>
      <c r="N3965" t="s">
        <v>8472</v>
      </c>
      <c r="O3965" t="s">
        <v>3343</v>
      </c>
      <c r="P3965" t="s">
        <v>3343</v>
      </c>
      <c r="Q3965" t="s">
        <v>3346</v>
      </c>
    </row>
    <row r="3966" spans="1:17" x14ac:dyDescent="0.25">
      <c r="A3966" t="s">
        <v>12466</v>
      </c>
      <c r="B3966" t="s">
        <v>12467</v>
      </c>
      <c r="C3966" t="s">
        <v>12549</v>
      </c>
      <c r="D3966" t="s">
        <v>12550</v>
      </c>
      <c r="E3966">
        <v>2102034</v>
      </c>
      <c r="F3966" t="s">
        <v>12664</v>
      </c>
      <c r="G3966" t="s">
        <v>12665</v>
      </c>
      <c r="H3966" t="s">
        <v>4857</v>
      </c>
      <c r="I3966" t="s">
        <v>12666</v>
      </c>
      <c r="J3966" t="s">
        <v>12667</v>
      </c>
      <c r="K3966" t="s">
        <v>110</v>
      </c>
      <c r="L3966" t="s">
        <v>3343</v>
      </c>
      <c r="M3966" t="s">
        <v>3477</v>
      </c>
      <c r="N3966" t="s">
        <v>3603</v>
      </c>
      <c r="O3966" t="s">
        <v>3343</v>
      </c>
      <c r="P3966" t="s">
        <v>3343</v>
      </c>
      <c r="Q3966" t="s">
        <v>3346</v>
      </c>
    </row>
    <row r="3967" spans="1:17" x14ac:dyDescent="0.25">
      <c r="A3967" t="s">
        <v>12466</v>
      </c>
      <c r="B3967" t="s">
        <v>12467</v>
      </c>
      <c r="C3967" t="s">
        <v>12549</v>
      </c>
      <c r="D3967" t="s">
        <v>12550</v>
      </c>
      <c r="E3967">
        <v>2102035</v>
      </c>
      <c r="F3967" t="s">
        <v>12668</v>
      </c>
      <c r="G3967" t="s">
        <v>12669</v>
      </c>
      <c r="H3967" t="s">
        <v>3394</v>
      </c>
      <c r="I3967" t="s">
        <v>12670</v>
      </c>
      <c r="J3967" t="s">
        <v>3409</v>
      </c>
      <c r="K3967" t="s">
        <v>110</v>
      </c>
      <c r="L3967" t="s">
        <v>3343</v>
      </c>
      <c r="M3967" t="s">
        <v>3344</v>
      </c>
      <c r="N3967" t="s">
        <v>3345</v>
      </c>
      <c r="O3967" t="s">
        <v>3343</v>
      </c>
      <c r="P3967" t="s">
        <v>3343</v>
      </c>
      <c r="Q3967" t="s">
        <v>3346</v>
      </c>
    </row>
    <row r="3968" spans="1:17" x14ac:dyDescent="0.25">
      <c r="A3968" t="s">
        <v>12466</v>
      </c>
      <c r="B3968" t="s">
        <v>12467</v>
      </c>
      <c r="C3968" t="s">
        <v>12549</v>
      </c>
      <c r="D3968" t="s">
        <v>12550</v>
      </c>
      <c r="E3968">
        <v>2102036</v>
      </c>
      <c r="F3968" t="s">
        <v>12671</v>
      </c>
      <c r="G3968" t="s">
        <v>12672</v>
      </c>
      <c r="H3968" t="s">
        <v>3394</v>
      </c>
      <c r="I3968" t="s">
        <v>12673</v>
      </c>
      <c r="J3968" t="s">
        <v>200</v>
      </c>
      <c r="K3968" t="s">
        <v>110</v>
      </c>
      <c r="L3968" t="s">
        <v>3343</v>
      </c>
      <c r="M3968" t="s">
        <v>8471</v>
      </c>
      <c r="N3968" t="s">
        <v>12674</v>
      </c>
      <c r="O3968" t="s">
        <v>3343</v>
      </c>
      <c r="P3968" t="s">
        <v>3343</v>
      </c>
      <c r="Q3968" t="s">
        <v>3346</v>
      </c>
    </row>
    <row r="3969" spans="1:17" x14ac:dyDescent="0.25">
      <c r="A3969" t="s">
        <v>12466</v>
      </c>
      <c r="B3969" t="s">
        <v>12467</v>
      </c>
      <c r="C3969" t="s">
        <v>12549</v>
      </c>
      <c r="D3969" t="s">
        <v>12550</v>
      </c>
      <c r="E3969">
        <v>2102036</v>
      </c>
      <c r="F3969" t="s">
        <v>12671</v>
      </c>
      <c r="G3969" t="s">
        <v>12672</v>
      </c>
      <c r="H3969" t="s">
        <v>3394</v>
      </c>
      <c r="I3969" t="s">
        <v>12675</v>
      </c>
      <c r="J3969" t="s">
        <v>2575</v>
      </c>
      <c r="K3969" t="s">
        <v>110</v>
      </c>
      <c r="L3969" t="s">
        <v>3346</v>
      </c>
      <c r="M3969" t="s">
        <v>8471</v>
      </c>
      <c r="N3969" t="s">
        <v>12674</v>
      </c>
      <c r="O3969" t="s">
        <v>3343</v>
      </c>
      <c r="P3969" t="s">
        <v>3343</v>
      </c>
      <c r="Q3969" t="s">
        <v>3346</v>
      </c>
    </row>
    <row r="3970" spans="1:17" x14ac:dyDescent="0.25">
      <c r="A3970" t="s">
        <v>12466</v>
      </c>
      <c r="B3970" t="s">
        <v>12467</v>
      </c>
      <c r="C3970" t="s">
        <v>12549</v>
      </c>
      <c r="D3970" t="s">
        <v>12550</v>
      </c>
      <c r="E3970">
        <v>2102036</v>
      </c>
      <c r="F3970" t="s">
        <v>12671</v>
      </c>
      <c r="G3970" t="s">
        <v>12672</v>
      </c>
      <c r="H3970" t="s">
        <v>3394</v>
      </c>
      <c r="I3970" t="s">
        <v>12676</v>
      </c>
      <c r="J3970" t="s">
        <v>12677</v>
      </c>
      <c r="K3970" t="s">
        <v>110</v>
      </c>
      <c r="L3970" t="s">
        <v>3346</v>
      </c>
      <c r="M3970" t="s">
        <v>8471</v>
      </c>
      <c r="N3970" t="s">
        <v>12674</v>
      </c>
      <c r="O3970" t="s">
        <v>3343</v>
      </c>
      <c r="P3970" t="s">
        <v>3343</v>
      </c>
      <c r="Q3970" t="s">
        <v>3346</v>
      </c>
    </row>
    <row r="3971" spans="1:17" x14ac:dyDescent="0.25">
      <c r="A3971" t="s">
        <v>12466</v>
      </c>
      <c r="B3971" t="s">
        <v>12467</v>
      </c>
      <c r="C3971" t="s">
        <v>12549</v>
      </c>
      <c r="D3971" t="s">
        <v>12550</v>
      </c>
      <c r="E3971">
        <v>2102038</v>
      </c>
      <c r="F3971" t="s">
        <v>1985</v>
      </c>
      <c r="G3971" t="s">
        <v>12678</v>
      </c>
      <c r="H3971" t="s">
        <v>12679</v>
      </c>
      <c r="I3971" t="s">
        <v>12680</v>
      </c>
      <c r="J3971" t="s">
        <v>1985</v>
      </c>
      <c r="K3971" t="s">
        <v>110</v>
      </c>
      <c r="L3971" t="s">
        <v>3343</v>
      </c>
      <c r="M3971" t="s">
        <v>8471</v>
      </c>
      <c r="N3971" t="s">
        <v>12476</v>
      </c>
      <c r="O3971" t="s">
        <v>3343</v>
      </c>
      <c r="P3971" t="s">
        <v>3343</v>
      </c>
      <c r="Q3971" t="s">
        <v>3346</v>
      </c>
    </row>
    <row r="3972" spans="1:17" x14ac:dyDescent="0.25">
      <c r="A3972" t="s">
        <v>12466</v>
      </c>
      <c r="B3972" t="s">
        <v>12467</v>
      </c>
      <c r="C3972" t="s">
        <v>12549</v>
      </c>
      <c r="D3972" t="s">
        <v>12550</v>
      </c>
      <c r="E3972">
        <v>2102038</v>
      </c>
      <c r="F3972" t="s">
        <v>1985</v>
      </c>
      <c r="G3972" t="s">
        <v>12678</v>
      </c>
      <c r="H3972" t="s">
        <v>12679</v>
      </c>
      <c r="I3972" t="s">
        <v>12681</v>
      </c>
      <c r="J3972" t="s">
        <v>12682</v>
      </c>
      <c r="K3972" t="s">
        <v>8470</v>
      </c>
      <c r="L3972" t="s">
        <v>3346</v>
      </c>
      <c r="M3972" t="s">
        <v>8471</v>
      </c>
      <c r="N3972" t="s">
        <v>12476</v>
      </c>
      <c r="O3972" t="s">
        <v>3343</v>
      </c>
      <c r="P3972" t="s">
        <v>3343</v>
      </c>
      <c r="Q3972" t="s">
        <v>3346</v>
      </c>
    </row>
    <row r="3973" spans="1:17" x14ac:dyDescent="0.25">
      <c r="A3973" t="s">
        <v>12466</v>
      </c>
      <c r="B3973" t="s">
        <v>12467</v>
      </c>
      <c r="C3973" t="s">
        <v>12549</v>
      </c>
      <c r="D3973" t="s">
        <v>12550</v>
      </c>
      <c r="E3973">
        <v>2102039</v>
      </c>
      <c r="F3973" t="s">
        <v>12683</v>
      </c>
      <c r="G3973" t="s">
        <v>12684</v>
      </c>
      <c r="H3973" t="s">
        <v>12679</v>
      </c>
      <c r="I3973" t="s">
        <v>12685</v>
      </c>
      <c r="J3973" t="s">
        <v>12683</v>
      </c>
      <c r="K3973" t="s">
        <v>110</v>
      </c>
      <c r="L3973" t="s">
        <v>3343</v>
      </c>
      <c r="M3973" t="s">
        <v>8471</v>
      </c>
      <c r="N3973" t="s">
        <v>12476</v>
      </c>
      <c r="O3973" t="s">
        <v>3343</v>
      </c>
      <c r="P3973" t="s">
        <v>3343</v>
      </c>
      <c r="Q3973" t="s">
        <v>3346</v>
      </c>
    </row>
    <row r="3974" spans="1:17" x14ac:dyDescent="0.25">
      <c r="A3974" t="s">
        <v>12466</v>
      </c>
      <c r="B3974" t="s">
        <v>12467</v>
      </c>
      <c r="C3974" t="s">
        <v>12549</v>
      </c>
      <c r="D3974" t="s">
        <v>12550</v>
      </c>
      <c r="E3974">
        <v>2102039</v>
      </c>
      <c r="F3974" t="s">
        <v>12683</v>
      </c>
      <c r="G3974" t="s">
        <v>12684</v>
      </c>
      <c r="H3974" t="s">
        <v>12679</v>
      </c>
      <c r="I3974" t="s">
        <v>12686</v>
      </c>
      <c r="J3974" t="s">
        <v>12682</v>
      </c>
      <c r="K3974" t="s">
        <v>8470</v>
      </c>
      <c r="L3974" t="s">
        <v>3346</v>
      </c>
      <c r="M3974" t="s">
        <v>8471</v>
      </c>
      <c r="N3974" t="s">
        <v>12476</v>
      </c>
      <c r="O3974" t="s">
        <v>3343</v>
      </c>
      <c r="P3974" t="s">
        <v>3343</v>
      </c>
      <c r="Q3974" t="s">
        <v>3346</v>
      </c>
    </row>
    <row r="3975" spans="1:17" x14ac:dyDescent="0.25">
      <c r="A3975" t="s">
        <v>12466</v>
      </c>
      <c r="B3975" t="s">
        <v>12467</v>
      </c>
      <c r="C3975" t="s">
        <v>12549</v>
      </c>
      <c r="D3975" t="s">
        <v>12550</v>
      </c>
      <c r="E3975">
        <v>2102040</v>
      </c>
      <c r="F3975" t="s">
        <v>12687</v>
      </c>
      <c r="G3975" t="s">
        <v>12688</v>
      </c>
      <c r="H3975" t="s">
        <v>12689</v>
      </c>
      <c r="I3975" t="s">
        <v>12690</v>
      </c>
      <c r="J3975" t="s">
        <v>12687</v>
      </c>
      <c r="K3975" t="s">
        <v>110</v>
      </c>
      <c r="L3975" t="s">
        <v>3343</v>
      </c>
      <c r="M3975" t="s">
        <v>8471</v>
      </c>
      <c r="N3975" t="s">
        <v>12476</v>
      </c>
      <c r="O3975" t="s">
        <v>3343</v>
      </c>
      <c r="P3975" t="s">
        <v>3343</v>
      </c>
      <c r="Q3975" t="s">
        <v>3346</v>
      </c>
    </row>
    <row r="3976" spans="1:17" x14ac:dyDescent="0.25">
      <c r="A3976" t="s">
        <v>12466</v>
      </c>
      <c r="B3976" t="s">
        <v>12467</v>
      </c>
      <c r="C3976" t="s">
        <v>12549</v>
      </c>
      <c r="D3976" t="s">
        <v>12550</v>
      </c>
      <c r="E3976">
        <v>2102040</v>
      </c>
      <c r="F3976" t="s">
        <v>12687</v>
      </c>
      <c r="G3976" t="s">
        <v>12688</v>
      </c>
      <c r="H3976" t="s">
        <v>12689</v>
      </c>
      <c r="I3976" t="s">
        <v>12691</v>
      </c>
      <c r="J3976" t="s">
        <v>12682</v>
      </c>
      <c r="K3976" t="s">
        <v>8470</v>
      </c>
      <c r="L3976" t="s">
        <v>3346</v>
      </c>
      <c r="M3976" t="s">
        <v>8471</v>
      </c>
      <c r="N3976" t="s">
        <v>12476</v>
      </c>
      <c r="O3976" t="s">
        <v>3343</v>
      </c>
      <c r="P3976" t="s">
        <v>3343</v>
      </c>
      <c r="Q3976" t="s">
        <v>3346</v>
      </c>
    </row>
    <row r="3977" spans="1:17" x14ac:dyDescent="0.25">
      <c r="A3977" t="s">
        <v>12466</v>
      </c>
      <c r="B3977" t="s">
        <v>12467</v>
      </c>
      <c r="C3977" t="s">
        <v>12549</v>
      </c>
      <c r="D3977" t="s">
        <v>12550</v>
      </c>
      <c r="E3977">
        <v>2102041</v>
      </c>
      <c r="F3977" t="s">
        <v>12692</v>
      </c>
      <c r="G3977" t="s">
        <v>12693</v>
      </c>
      <c r="H3977" t="s">
        <v>12689</v>
      </c>
      <c r="I3977" t="s">
        <v>12694</v>
      </c>
      <c r="J3977" t="s">
        <v>12692</v>
      </c>
      <c r="K3977" t="s">
        <v>110</v>
      </c>
      <c r="L3977" t="s">
        <v>3343</v>
      </c>
      <c r="M3977" t="s">
        <v>8471</v>
      </c>
      <c r="N3977" t="s">
        <v>12476</v>
      </c>
      <c r="O3977" t="s">
        <v>3343</v>
      </c>
      <c r="P3977" t="s">
        <v>3343</v>
      </c>
      <c r="Q3977" t="s">
        <v>3346</v>
      </c>
    </row>
    <row r="3978" spans="1:17" x14ac:dyDescent="0.25">
      <c r="A3978" t="s">
        <v>12466</v>
      </c>
      <c r="B3978" t="s">
        <v>12467</v>
      </c>
      <c r="C3978" t="s">
        <v>12549</v>
      </c>
      <c r="D3978" t="s">
        <v>12550</v>
      </c>
      <c r="E3978">
        <v>2102041</v>
      </c>
      <c r="F3978" t="s">
        <v>12692</v>
      </c>
      <c r="G3978" t="s">
        <v>12693</v>
      </c>
      <c r="H3978" t="s">
        <v>12689</v>
      </c>
      <c r="I3978" t="s">
        <v>12695</v>
      </c>
      <c r="J3978" t="s">
        <v>12682</v>
      </c>
      <c r="K3978" t="s">
        <v>8470</v>
      </c>
      <c r="L3978" t="s">
        <v>3346</v>
      </c>
      <c r="M3978" t="s">
        <v>8471</v>
      </c>
      <c r="N3978" t="s">
        <v>12476</v>
      </c>
      <c r="O3978" t="s">
        <v>3343</v>
      </c>
      <c r="P3978" t="s">
        <v>3343</v>
      </c>
      <c r="Q3978" t="s">
        <v>3346</v>
      </c>
    </row>
    <row r="3979" spans="1:17" x14ac:dyDescent="0.25">
      <c r="A3979" t="s">
        <v>12466</v>
      </c>
      <c r="B3979" t="s">
        <v>12467</v>
      </c>
      <c r="C3979" t="s">
        <v>12549</v>
      </c>
      <c r="D3979" t="s">
        <v>12550</v>
      </c>
      <c r="E3979">
        <v>2102042</v>
      </c>
      <c r="F3979" t="s">
        <v>12696</v>
      </c>
      <c r="G3979" t="s">
        <v>12697</v>
      </c>
      <c r="H3979" t="s">
        <v>12698</v>
      </c>
      <c r="I3979" t="s">
        <v>12699</v>
      </c>
      <c r="J3979" t="s">
        <v>12696</v>
      </c>
      <c r="K3979" t="s">
        <v>110</v>
      </c>
      <c r="L3979" t="s">
        <v>3343</v>
      </c>
      <c r="M3979" t="s">
        <v>8471</v>
      </c>
      <c r="N3979" t="s">
        <v>12476</v>
      </c>
      <c r="O3979" t="s">
        <v>3343</v>
      </c>
      <c r="P3979" t="s">
        <v>3343</v>
      </c>
      <c r="Q3979" t="s">
        <v>3346</v>
      </c>
    </row>
    <row r="3980" spans="1:17" x14ac:dyDescent="0.25">
      <c r="A3980" t="s">
        <v>12466</v>
      </c>
      <c r="B3980" t="s">
        <v>12467</v>
      </c>
      <c r="C3980" t="s">
        <v>12549</v>
      </c>
      <c r="D3980" t="s">
        <v>12550</v>
      </c>
      <c r="E3980">
        <v>2102042</v>
      </c>
      <c r="F3980" t="s">
        <v>12696</v>
      </c>
      <c r="G3980" t="s">
        <v>12697</v>
      </c>
      <c r="H3980" t="s">
        <v>12698</v>
      </c>
      <c r="I3980" t="s">
        <v>12700</v>
      </c>
      <c r="J3980" t="s">
        <v>12701</v>
      </c>
      <c r="K3980" t="s">
        <v>8470</v>
      </c>
      <c r="L3980" t="s">
        <v>3346</v>
      </c>
      <c r="M3980" t="s">
        <v>8471</v>
      </c>
      <c r="N3980" t="s">
        <v>12476</v>
      </c>
      <c r="O3980" t="s">
        <v>3343</v>
      </c>
      <c r="P3980" t="s">
        <v>3343</v>
      </c>
      <c r="Q3980" t="s">
        <v>3346</v>
      </c>
    </row>
    <row r="3981" spans="1:17" x14ac:dyDescent="0.25">
      <c r="A3981" t="s">
        <v>12466</v>
      </c>
      <c r="B3981" t="s">
        <v>12467</v>
      </c>
      <c r="C3981" t="s">
        <v>12549</v>
      </c>
      <c r="D3981" t="s">
        <v>12550</v>
      </c>
      <c r="E3981">
        <v>2102043</v>
      </c>
      <c r="F3981" t="s">
        <v>12702</v>
      </c>
      <c r="G3981" t="s">
        <v>12703</v>
      </c>
      <c r="H3981" t="s">
        <v>12698</v>
      </c>
      <c r="I3981" t="s">
        <v>12704</v>
      </c>
      <c r="J3981" t="s">
        <v>12702</v>
      </c>
      <c r="K3981" t="s">
        <v>110</v>
      </c>
      <c r="L3981" t="s">
        <v>3343</v>
      </c>
      <c r="M3981" t="s">
        <v>8471</v>
      </c>
      <c r="N3981" t="s">
        <v>12476</v>
      </c>
      <c r="O3981" t="s">
        <v>3343</v>
      </c>
      <c r="P3981" t="s">
        <v>3343</v>
      </c>
      <c r="Q3981" t="s">
        <v>3346</v>
      </c>
    </row>
    <row r="3982" spans="1:17" x14ac:dyDescent="0.25">
      <c r="A3982" t="s">
        <v>12466</v>
      </c>
      <c r="B3982" t="s">
        <v>12467</v>
      </c>
      <c r="C3982" t="s">
        <v>12549</v>
      </c>
      <c r="D3982" t="s">
        <v>12550</v>
      </c>
      <c r="E3982">
        <v>2102043</v>
      </c>
      <c r="F3982" t="s">
        <v>12702</v>
      </c>
      <c r="G3982" t="s">
        <v>12703</v>
      </c>
      <c r="H3982" t="s">
        <v>12698</v>
      </c>
      <c r="I3982" t="s">
        <v>12705</v>
      </c>
      <c r="J3982" t="s">
        <v>12701</v>
      </c>
      <c r="K3982" t="s">
        <v>8470</v>
      </c>
      <c r="L3982" t="s">
        <v>3346</v>
      </c>
      <c r="M3982" t="s">
        <v>8471</v>
      </c>
      <c r="N3982" t="s">
        <v>12476</v>
      </c>
      <c r="O3982" t="s">
        <v>3343</v>
      </c>
      <c r="P3982" t="s">
        <v>3343</v>
      </c>
      <c r="Q3982" t="s">
        <v>3346</v>
      </c>
    </row>
    <row r="3983" spans="1:17" x14ac:dyDescent="0.25">
      <c r="A3983" t="s">
        <v>12466</v>
      </c>
      <c r="B3983" t="s">
        <v>12467</v>
      </c>
      <c r="C3983" t="s">
        <v>12549</v>
      </c>
      <c r="D3983" t="s">
        <v>12550</v>
      </c>
      <c r="E3983">
        <v>2102044</v>
      </c>
      <c r="F3983" t="s">
        <v>1992</v>
      </c>
      <c r="G3983" t="s">
        <v>12706</v>
      </c>
      <c r="H3983" t="s">
        <v>7898</v>
      </c>
      <c r="I3983" t="s">
        <v>12707</v>
      </c>
      <c r="J3983" t="s">
        <v>12708</v>
      </c>
      <c r="K3983" t="s">
        <v>110</v>
      </c>
      <c r="L3983" t="s">
        <v>3343</v>
      </c>
      <c r="M3983" t="s">
        <v>8471</v>
      </c>
      <c r="N3983" t="s">
        <v>8472</v>
      </c>
      <c r="O3983" t="s">
        <v>3343</v>
      </c>
      <c r="P3983" t="s">
        <v>3343</v>
      </c>
      <c r="Q3983" t="s">
        <v>3346</v>
      </c>
    </row>
    <row r="3984" spans="1:17" x14ac:dyDescent="0.25">
      <c r="A3984" t="s">
        <v>12466</v>
      </c>
      <c r="B3984" t="s">
        <v>12467</v>
      </c>
      <c r="C3984" t="s">
        <v>12549</v>
      </c>
      <c r="D3984" t="s">
        <v>12550</v>
      </c>
      <c r="E3984">
        <v>2102044</v>
      </c>
      <c r="F3984" t="s">
        <v>1992</v>
      </c>
      <c r="G3984" t="s">
        <v>12706</v>
      </c>
      <c r="H3984" t="s">
        <v>7898</v>
      </c>
      <c r="I3984" t="s">
        <v>12709</v>
      </c>
      <c r="J3984" t="s">
        <v>1993</v>
      </c>
      <c r="K3984" t="s">
        <v>110</v>
      </c>
      <c r="L3984" t="s">
        <v>3346</v>
      </c>
      <c r="M3984" t="s">
        <v>8471</v>
      </c>
      <c r="N3984" t="s">
        <v>8472</v>
      </c>
      <c r="O3984" t="s">
        <v>3343</v>
      </c>
      <c r="P3984" t="s">
        <v>3343</v>
      </c>
      <c r="Q3984" t="s">
        <v>3346</v>
      </c>
    </row>
    <row r="3985" spans="1:17" x14ac:dyDescent="0.25">
      <c r="A3985" t="s">
        <v>12466</v>
      </c>
      <c r="B3985" t="s">
        <v>12467</v>
      </c>
      <c r="C3985" t="s">
        <v>12549</v>
      </c>
      <c r="D3985" t="s">
        <v>12550</v>
      </c>
      <c r="E3985">
        <v>2102044</v>
      </c>
      <c r="F3985" t="s">
        <v>1992</v>
      </c>
      <c r="G3985" t="s">
        <v>12706</v>
      </c>
      <c r="H3985" t="s">
        <v>7898</v>
      </c>
      <c r="I3985" t="s">
        <v>12710</v>
      </c>
      <c r="J3985" t="s">
        <v>12711</v>
      </c>
      <c r="K3985" t="s">
        <v>110</v>
      </c>
      <c r="L3985" t="s">
        <v>3346</v>
      </c>
      <c r="M3985" t="s">
        <v>8471</v>
      </c>
      <c r="N3985" t="s">
        <v>8472</v>
      </c>
      <c r="O3985" t="s">
        <v>3343</v>
      </c>
      <c r="P3985" t="s">
        <v>3343</v>
      </c>
      <c r="Q3985" t="s">
        <v>3346</v>
      </c>
    </row>
    <row r="3986" spans="1:17" x14ac:dyDescent="0.25">
      <c r="A3986" t="s">
        <v>12466</v>
      </c>
      <c r="B3986" t="s">
        <v>12467</v>
      </c>
      <c r="C3986" t="s">
        <v>12549</v>
      </c>
      <c r="D3986" t="s">
        <v>12550</v>
      </c>
      <c r="E3986">
        <v>2102044</v>
      </c>
      <c r="F3986" t="s">
        <v>1992</v>
      </c>
      <c r="G3986" t="s">
        <v>12706</v>
      </c>
      <c r="H3986" t="s">
        <v>7898</v>
      </c>
      <c r="I3986" t="s">
        <v>12712</v>
      </c>
      <c r="J3986" t="s">
        <v>12713</v>
      </c>
      <c r="K3986" t="s">
        <v>110</v>
      </c>
      <c r="L3986" t="s">
        <v>3346</v>
      </c>
      <c r="M3986" t="s">
        <v>8471</v>
      </c>
      <c r="N3986" t="s">
        <v>8472</v>
      </c>
      <c r="O3986" t="s">
        <v>3343</v>
      </c>
      <c r="P3986" t="s">
        <v>3343</v>
      </c>
      <c r="Q3986" t="s">
        <v>3346</v>
      </c>
    </row>
    <row r="3987" spans="1:17" x14ac:dyDescent="0.25">
      <c r="A3987" t="s">
        <v>12466</v>
      </c>
      <c r="B3987" t="s">
        <v>12467</v>
      </c>
      <c r="C3987" t="s">
        <v>12549</v>
      </c>
      <c r="D3987" t="s">
        <v>12550</v>
      </c>
      <c r="E3987">
        <v>2102045</v>
      </c>
      <c r="F3987" t="s">
        <v>12714</v>
      </c>
      <c r="G3987" t="s">
        <v>12715</v>
      </c>
      <c r="H3987" t="s">
        <v>7898</v>
      </c>
      <c r="I3987" t="s">
        <v>12716</v>
      </c>
      <c r="J3987" t="s">
        <v>12717</v>
      </c>
      <c r="K3987" t="s">
        <v>110</v>
      </c>
      <c r="L3987" t="s">
        <v>3343</v>
      </c>
      <c r="M3987" t="s">
        <v>8471</v>
      </c>
      <c r="N3987" t="s">
        <v>8472</v>
      </c>
      <c r="O3987" t="s">
        <v>3343</v>
      </c>
      <c r="P3987" t="s">
        <v>3343</v>
      </c>
      <c r="Q3987" t="s">
        <v>3346</v>
      </c>
    </row>
    <row r="3988" spans="1:17" x14ac:dyDescent="0.25">
      <c r="A3988" t="s">
        <v>12466</v>
      </c>
      <c r="B3988" t="s">
        <v>12467</v>
      </c>
      <c r="C3988" t="s">
        <v>12549</v>
      </c>
      <c r="D3988" t="s">
        <v>12550</v>
      </c>
      <c r="E3988">
        <v>2102045</v>
      </c>
      <c r="F3988" t="s">
        <v>12714</v>
      </c>
      <c r="G3988" t="s">
        <v>12715</v>
      </c>
      <c r="H3988" t="s">
        <v>7898</v>
      </c>
      <c r="I3988" t="s">
        <v>12718</v>
      </c>
      <c r="J3988" t="s">
        <v>12719</v>
      </c>
      <c r="K3988" t="s">
        <v>110</v>
      </c>
      <c r="L3988" t="s">
        <v>3346</v>
      </c>
      <c r="M3988" t="s">
        <v>8471</v>
      </c>
      <c r="N3988" t="s">
        <v>8472</v>
      </c>
      <c r="O3988" t="s">
        <v>3343</v>
      </c>
      <c r="P3988" t="s">
        <v>3343</v>
      </c>
      <c r="Q3988" t="s">
        <v>3346</v>
      </c>
    </row>
    <row r="3989" spans="1:17" x14ac:dyDescent="0.25">
      <c r="A3989" t="s">
        <v>12466</v>
      </c>
      <c r="B3989" t="s">
        <v>12467</v>
      </c>
      <c r="C3989" t="s">
        <v>12549</v>
      </c>
      <c r="D3989" t="s">
        <v>12550</v>
      </c>
      <c r="E3989">
        <v>2102045</v>
      </c>
      <c r="F3989" t="s">
        <v>12714</v>
      </c>
      <c r="G3989" t="s">
        <v>12715</v>
      </c>
      <c r="H3989" t="s">
        <v>7898</v>
      </c>
      <c r="I3989" t="s">
        <v>12720</v>
      </c>
      <c r="J3989" t="s">
        <v>12721</v>
      </c>
      <c r="K3989" t="s">
        <v>110</v>
      </c>
      <c r="L3989" t="s">
        <v>3346</v>
      </c>
      <c r="M3989" t="s">
        <v>8471</v>
      </c>
      <c r="N3989" t="s">
        <v>8472</v>
      </c>
      <c r="O3989" t="s">
        <v>3343</v>
      </c>
      <c r="P3989" t="s">
        <v>3343</v>
      </c>
      <c r="Q3989" t="s">
        <v>3346</v>
      </c>
    </row>
    <row r="3990" spans="1:17" x14ac:dyDescent="0.25">
      <c r="A3990" t="s">
        <v>12466</v>
      </c>
      <c r="B3990" t="s">
        <v>12467</v>
      </c>
      <c r="C3990" t="s">
        <v>12549</v>
      </c>
      <c r="D3990" t="s">
        <v>12550</v>
      </c>
      <c r="E3990">
        <v>2102045</v>
      </c>
      <c r="F3990" t="s">
        <v>12714</v>
      </c>
      <c r="G3990" t="s">
        <v>12715</v>
      </c>
      <c r="H3990" t="s">
        <v>7898</v>
      </c>
      <c r="I3990" t="s">
        <v>12722</v>
      </c>
      <c r="J3990" t="s">
        <v>12723</v>
      </c>
      <c r="K3990" t="s">
        <v>110</v>
      </c>
      <c r="L3990" t="s">
        <v>3346</v>
      </c>
      <c r="M3990" t="s">
        <v>8471</v>
      </c>
      <c r="N3990" t="s">
        <v>8472</v>
      </c>
      <c r="O3990" t="s">
        <v>3343</v>
      </c>
      <c r="P3990" t="s">
        <v>3343</v>
      </c>
      <c r="Q3990" t="s">
        <v>3346</v>
      </c>
    </row>
    <row r="3991" spans="1:17" x14ac:dyDescent="0.25">
      <c r="A3991" t="s">
        <v>12466</v>
      </c>
      <c r="B3991" t="s">
        <v>12467</v>
      </c>
      <c r="C3991" t="s">
        <v>12549</v>
      </c>
      <c r="D3991" t="s">
        <v>12550</v>
      </c>
      <c r="E3991">
        <v>2102046</v>
      </c>
      <c r="F3991" t="s">
        <v>12724</v>
      </c>
      <c r="G3991" t="s">
        <v>12725</v>
      </c>
      <c r="H3991" t="s">
        <v>12726</v>
      </c>
      <c r="I3991" t="s">
        <v>12727</v>
      </c>
      <c r="J3991" t="s">
        <v>12728</v>
      </c>
      <c r="K3991" t="s">
        <v>110</v>
      </c>
      <c r="L3991" t="s">
        <v>3343</v>
      </c>
      <c r="M3991" t="s">
        <v>8471</v>
      </c>
      <c r="N3991" t="s">
        <v>12476</v>
      </c>
      <c r="O3991" t="s">
        <v>3343</v>
      </c>
      <c r="P3991" t="s">
        <v>3343</v>
      </c>
      <c r="Q3991" t="s">
        <v>3346</v>
      </c>
    </row>
    <row r="3992" spans="1:17" x14ac:dyDescent="0.25">
      <c r="A3992" t="s">
        <v>12466</v>
      </c>
      <c r="B3992" t="s">
        <v>12467</v>
      </c>
      <c r="C3992" t="s">
        <v>12549</v>
      </c>
      <c r="D3992" t="s">
        <v>12550</v>
      </c>
      <c r="E3992">
        <v>2102046</v>
      </c>
      <c r="F3992" t="s">
        <v>12724</v>
      </c>
      <c r="G3992" t="s">
        <v>12725</v>
      </c>
      <c r="H3992" t="s">
        <v>12726</v>
      </c>
      <c r="I3992" t="s">
        <v>12729</v>
      </c>
      <c r="J3992" t="s">
        <v>12701</v>
      </c>
      <c r="K3992" t="s">
        <v>8470</v>
      </c>
      <c r="L3992" t="s">
        <v>3346</v>
      </c>
      <c r="M3992" t="s">
        <v>8471</v>
      </c>
      <c r="N3992" t="s">
        <v>12476</v>
      </c>
      <c r="O3992" t="s">
        <v>3343</v>
      </c>
      <c r="P3992" t="s">
        <v>3343</v>
      </c>
      <c r="Q3992" t="s">
        <v>3346</v>
      </c>
    </row>
    <row r="3993" spans="1:17" x14ac:dyDescent="0.25">
      <c r="A3993" t="s">
        <v>12466</v>
      </c>
      <c r="B3993" t="s">
        <v>12467</v>
      </c>
      <c r="C3993" t="s">
        <v>12549</v>
      </c>
      <c r="D3993" t="s">
        <v>12550</v>
      </c>
      <c r="E3993">
        <v>2102047</v>
      </c>
      <c r="F3993" t="s">
        <v>12730</v>
      </c>
      <c r="G3993" t="s">
        <v>12731</v>
      </c>
      <c r="H3993" t="s">
        <v>12726</v>
      </c>
      <c r="I3993" t="s">
        <v>12732</v>
      </c>
      <c r="J3993" t="s">
        <v>12733</v>
      </c>
      <c r="K3993" t="s">
        <v>110</v>
      </c>
      <c r="L3993" t="s">
        <v>3343</v>
      </c>
      <c r="M3993" t="s">
        <v>8471</v>
      </c>
      <c r="N3993" t="s">
        <v>12476</v>
      </c>
      <c r="O3993" t="s">
        <v>3343</v>
      </c>
      <c r="P3993" t="s">
        <v>3343</v>
      </c>
      <c r="Q3993" t="s">
        <v>3346</v>
      </c>
    </row>
    <row r="3994" spans="1:17" x14ac:dyDescent="0.25">
      <c r="A3994" t="s">
        <v>12466</v>
      </c>
      <c r="B3994" t="s">
        <v>12467</v>
      </c>
      <c r="C3994" t="s">
        <v>12549</v>
      </c>
      <c r="D3994" t="s">
        <v>12550</v>
      </c>
      <c r="E3994">
        <v>2102047</v>
      </c>
      <c r="F3994" t="s">
        <v>12730</v>
      </c>
      <c r="G3994" t="s">
        <v>12731</v>
      </c>
      <c r="H3994" t="s">
        <v>12726</v>
      </c>
      <c r="I3994" t="s">
        <v>12734</v>
      </c>
      <c r="J3994" t="s">
        <v>12701</v>
      </c>
      <c r="K3994" t="s">
        <v>8470</v>
      </c>
      <c r="L3994" t="s">
        <v>3346</v>
      </c>
      <c r="M3994" t="s">
        <v>8471</v>
      </c>
      <c r="N3994" t="s">
        <v>12476</v>
      </c>
      <c r="O3994" t="s">
        <v>3343</v>
      </c>
      <c r="P3994" t="s">
        <v>3343</v>
      </c>
      <c r="Q3994" t="s">
        <v>3346</v>
      </c>
    </row>
    <row r="3995" spans="1:17" x14ac:dyDescent="0.25">
      <c r="A3995" t="s">
        <v>12466</v>
      </c>
      <c r="B3995" t="s">
        <v>12467</v>
      </c>
      <c r="C3995" t="s">
        <v>12549</v>
      </c>
      <c r="D3995" t="s">
        <v>12550</v>
      </c>
      <c r="E3995">
        <v>2102048</v>
      </c>
      <c r="F3995" t="s">
        <v>12735</v>
      </c>
      <c r="G3995" t="s">
        <v>12736</v>
      </c>
      <c r="H3995" t="s">
        <v>12726</v>
      </c>
      <c r="I3995" t="s">
        <v>12737</v>
      </c>
      <c r="J3995" t="s">
        <v>12738</v>
      </c>
      <c r="K3995" t="s">
        <v>110</v>
      </c>
      <c r="L3995" t="s">
        <v>3343</v>
      </c>
      <c r="M3995" t="s">
        <v>8471</v>
      </c>
      <c r="N3995" t="s">
        <v>12476</v>
      </c>
      <c r="O3995" t="s">
        <v>3343</v>
      </c>
      <c r="P3995" t="s">
        <v>3343</v>
      </c>
      <c r="Q3995" t="s">
        <v>3346</v>
      </c>
    </row>
    <row r="3996" spans="1:17" x14ac:dyDescent="0.25">
      <c r="A3996" t="s">
        <v>12466</v>
      </c>
      <c r="B3996" t="s">
        <v>12467</v>
      </c>
      <c r="C3996" t="s">
        <v>12549</v>
      </c>
      <c r="D3996" t="s">
        <v>12550</v>
      </c>
      <c r="E3996">
        <v>2102049</v>
      </c>
      <c r="F3996" t="s">
        <v>12739</v>
      </c>
      <c r="G3996" t="s">
        <v>12740</v>
      </c>
      <c r="H3996" t="s">
        <v>12679</v>
      </c>
      <c r="I3996" t="s">
        <v>12741</v>
      </c>
      <c r="J3996" t="s">
        <v>12739</v>
      </c>
      <c r="K3996" t="s">
        <v>110</v>
      </c>
      <c r="L3996" t="s">
        <v>3343</v>
      </c>
      <c r="M3996" t="s">
        <v>8471</v>
      </c>
      <c r="N3996" t="s">
        <v>12476</v>
      </c>
      <c r="O3996" t="s">
        <v>3343</v>
      </c>
      <c r="P3996" t="s">
        <v>3343</v>
      </c>
      <c r="Q3996" t="s">
        <v>3346</v>
      </c>
    </row>
    <row r="3997" spans="1:17" x14ac:dyDescent="0.25">
      <c r="A3997" t="s">
        <v>12466</v>
      </c>
      <c r="B3997" t="s">
        <v>12467</v>
      </c>
      <c r="C3997" t="s">
        <v>12549</v>
      </c>
      <c r="D3997" t="s">
        <v>12550</v>
      </c>
      <c r="E3997">
        <v>2102050</v>
      </c>
      <c r="F3997" t="s">
        <v>12742</v>
      </c>
      <c r="G3997" t="s">
        <v>12743</v>
      </c>
      <c r="H3997" t="s">
        <v>12744</v>
      </c>
      <c r="I3997" t="s">
        <v>12745</v>
      </c>
      <c r="J3997" t="s">
        <v>12742</v>
      </c>
      <c r="K3997" t="s">
        <v>110</v>
      </c>
      <c r="L3997" t="s">
        <v>3343</v>
      </c>
      <c r="M3997" t="s">
        <v>8471</v>
      </c>
      <c r="N3997" t="s">
        <v>12476</v>
      </c>
      <c r="O3997" t="s">
        <v>3343</v>
      </c>
      <c r="P3997" t="s">
        <v>3343</v>
      </c>
      <c r="Q3997" t="s">
        <v>3346</v>
      </c>
    </row>
    <row r="3998" spans="1:17" x14ac:dyDescent="0.25">
      <c r="A3998" t="s">
        <v>12466</v>
      </c>
      <c r="B3998" t="s">
        <v>12467</v>
      </c>
      <c r="C3998" t="s">
        <v>12549</v>
      </c>
      <c r="D3998" t="s">
        <v>12550</v>
      </c>
      <c r="E3998">
        <v>2102051</v>
      </c>
      <c r="F3998" t="s">
        <v>12746</v>
      </c>
      <c r="G3998" t="s">
        <v>12747</v>
      </c>
      <c r="H3998" t="s">
        <v>12698</v>
      </c>
      <c r="I3998" t="s">
        <v>12748</v>
      </c>
      <c r="J3998" t="s">
        <v>12746</v>
      </c>
      <c r="K3998" t="s">
        <v>110</v>
      </c>
      <c r="L3998" t="s">
        <v>3343</v>
      </c>
      <c r="M3998" t="s">
        <v>8471</v>
      </c>
      <c r="N3998" t="s">
        <v>12476</v>
      </c>
      <c r="O3998" t="s">
        <v>3343</v>
      </c>
      <c r="P3998" t="s">
        <v>3343</v>
      </c>
      <c r="Q3998" t="s">
        <v>3346</v>
      </c>
    </row>
    <row r="3999" spans="1:17" x14ac:dyDescent="0.25">
      <c r="A3999" t="s">
        <v>12466</v>
      </c>
      <c r="B3999" t="s">
        <v>12467</v>
      </c>
      <c r="C3999" t="s">
        <v>12549</v>
      </c>
      <c r="D3999" t="s">
        <v>12550</v>
      </c>
      <c r="E3999">
        <v>2102052</v>
      </c>
      <c r="F3999" t="s">
        <v>12749</v>
      </c>
      <c r="G3999" t="s">
        <v>12750</v>
      </c>
      <c r="H3999" t="s">
        <v>12751</v>
      </c>
      <c r="I3999" t="s">
        <v>12752</v>
      </c>
      <c r="J3999" t="s">
        <v>12749</v>
      </c>
      <c r="K3999" t="s">
        <v>110</v>
      </c>
      <c r="L3999" t="s">
        <v>3343</v>
      </c>
      <c r="M3999" t="s">
        <v>8471</v>
      </c>
      <c r="N3999" t="s">
        <v>12476</v>
      </c>
      <c r="O3999" t="s">
        <v>3343</v>
      </c>
      <c r="P3999" t="s">
        <v>3343</v>
      </c>
      <c r="Q3999" t="s">
        <v>3346</v>
      </c>
    </row>
    <row r="4000" spans="1:17" x14ac:dyDescent="0.25">
      <c r="A4000" t="s">
        <v>12466</v>
      </c>
      <c r="B4000" t="s">
        <v>12467</v>
      </c>
      <c r="C4000" t="s">
        <v>12549</v>
      </c>
      <c r="D4000" t="s">
        <v>12550</v>
      </c>
      <c r="E4000">
        <v>2102053</v>
      </c>
      <c r="F4000" t="s">
        <v>12753</v>
      </c>
      <c r="G4000" t="s">
        <v>12754</v>
      </c>
      <c r="H4000" t="s">
        <v>12726</v>
      </c>
      <c r="I4000" t="s">
        <v>12755</v>
      </c>
      <c r="J4000" t="s">
        <v>12753</v>
      </c>
      <c r="K4000" t="s">
        <v>110</v>
      </c>
      <c r="L4000" t="s">
        <v>3343</v>
      </c>
      <c r="M4000" t="s">
        <v>8471</v>
      </c>
      <c r="N4000" t="s">
        <v>12476</v>
      </c>
      <c r="O4000" t="s">
        <v>3343</v>
      </c>
      <c r="P4000" t="s">
        <v>3343</v>
      </c>
      <c r="Q4000" t="s">
        <v>3346</v>
      </c>
    </row>
    <row r="4001" spans="1:17" x14ac:dyDescent="0.25">
      <c r="A4001" t="s">
        <v>12466</v>
      </c>
      <c r="B4001" t="s">
        <v>12467</v>
      </c>
      <c r="C4001" t="s">
        <v>12549</v>
      </c>
      <c r="D4001" t="s">
        <v>12550</v>
      </c>
      <c r="E4001">
        <v>2102053</v>
      </c>
      <c r="F4001" t="s">
        <v>12753</v>
      </c>
      <c r="G4001" t="s">
        <v>12754</v>
      </c>
      <c r="H4001" t="s">
        <v>12726</v>
      </c>
      <c r="I4001" t="s">
        <v>12756</v>
      </c>
      <c r="J4001" t="s">
        <v>12701</v>
      </c>
      <c r="K4001" t="s">
        <v>8470</v>
      </c>
      <c r="L4001" t="s">
        <v>3346</v>
      </c>
      <c r="M4001" t="s">
        <v>8471</v>
      </c>
      <c r="N4001" t="s">
        <v>12476</v>
      </c>
      <c r="O4001" t="s">
        <v>3343</v>
      </c>
      <c r="P4001" t="s">
        <v>3343</v>
      </c>
      <c r="Q4001" t="s">
        <v>3346</v>
      </c>
    </row>
    <row r="4002" spans="1:17" x14ac:dyDescent="0.25">
      <c r="A4002" t="s">
        <v>12466</v>
      </c>
      <c r="B4002" t="s">
        <v>12467</v>
      </c>
      <c r="C4002" t="s">
        <v>12549</v>
      </c>
      <c r="D4002" t="s">
        <v>12550</v>
      </c>
      <c r="E4002">
        <v>2102054</v>
      </c>
      <c r="F4002" t="s">
        <v>12757</v>
      </c>
      <c r="G4002" t="s">
        <v>12758</v>
      </c>
      <c r="H4002" t="s">
        <v>12751</v>
      </c>
      <c r="I4002" t="s">
        <v>12759</v>
      </c>
      <c r="J4002" t="s">
        <v>12757</v>
      </c>
      <c r="K4002" t="s">
        <v>110</v>
      </c>
      <c r="L4002" t="s">
        <v>3343</v>
      </c>
      <c r="M4002" t="s">
        <v>8471</v>
      </c>
      <c r="N4002" t="s">
        <v>12476</v>
      </c>
      <c r="O4002" t="s">
        <v>3343</v>
      </c>
      <c r="P4002" t="s">
        <v>3343</v>
      </c>
      <c r="Q4002" t="s">
        <v>3346</v>
      </c>
    </row>
    <row r="4003" spans="1:17" x14ac:dyDescent="0.25">
      <c r="A4003" t="s">
        <v>12466</v>
      </c>
      <c r="B4003" t="s">
        <v>12467</v>
      </c>
      <c r="C4003" t="s">
        <v>12549</v>
      </c>
      <c r="D4003" t="s">
        <v>12550</v>
      </c>
      <c r="E4003">
        <v>2102054</v>
      </c>
      <c r="F4003" t="s">
        <v>12757</v>
      </c>
      <c r="G4003" t="s">
        <v>12758</v>
      </c>
      <c r="H4003" t="s">
        <v>12751</v>
      </c>
      <c r="I4003" t="s">
        <v>12760</v>
      </c>
      <c r="J4003" t="s">
        <v>12701</v>
      </c>
      <c r="K4003" t="s">
        <v>8470</v>
      </c>
      <c r="L4003" t="s">
        <v>3346</v>
      </c>
      <c r="M4003" t="s">
        <v>8471</v>
      </c>
      <c r="N4003" t="s">
        <v>12476</v>
      </c>
      <c r="O4003" t="s">
        <v>3343</v>
      </c>
      <c r="P4003" t="s">
        <v>3343</v>
      </c>
      <c r="Q4003" t="s">
        <v>3346</v>
      </c>
    </row>
    <row r="4004" spans="1:17" x14ac:dyDescent="0.25">
      <c r="A4004" t="s">
        <v>12466</v>
      </c>
      <c r="B4004" t="s">
        <v>12467</v>
      </c>
      <c r="C4004" t="s">
        <v>12549</v>
      </c>
      <c r="D4004" t="s">
        <v>12550</v>
      </c>
      <c r="E4004">
        <v>2102055</v>
      </c>
      <c r="F4004" t="s">
        <v>12761</v>
      </c>
      <c r="G4004" t="s">
        <v>12762</v>
      </c>
      <c r="H4004" t="s">
        <v>8245</v>
      </c>
      <c r="I4004" t="s">
        <v>12763</v>
      </c>
      <c r="J4004" t="s">
        <v>12761</v>
      </c>
      <c r="K4004" t="s">
        <v>110</v>
      </c>
      <c r="L4004" t="s">
        <v>3343</v>
      </c>
      <c r="M4004" t="s">
        <v>8471</v>
      </c>
      <c r="N4004" t="s">
        <v>12476</v>
      </c>
      <c r="O4004" t="s">
        <v>3343</v>
      </c>
      <c r="P4004" t="s">
        <v>3343</v>
      </c>
      <c r="Q4004" t="s">
        <v>3346</v>
      </c>
    </row>
    <row r="4005" spans="1:17" x14ac:dyDescent="0.25">
      <c r="A4005" t="s">
        <v>12466</v>
      </c>
      <c r="B4005" t="s">
        <v>12467</v>
      </c>
      <c r="C4005" t="s">
        <v>12549</v>
      </c>
      <c r="D4005" t="s">
        <v>12550</v>
      </c>
      <c r="E4005">
        <v>2102055</v>
      </c>
      <c r="F4005" t="s">
        <v>12761</v>
      </c>
      <c r="G4005" t="s">
        <v>12762</v>
      </c>
      <c r="H4005" t="s">
        <v>8245</v>
      </c>
      <c r="I4005" t="s">
        <v>12764</v>
      </c>
      <c r="J4005" t="s">
        <v>12701</v>
      </c>
      <c r="K4005" t="s">
        <v>8470</v>
      </c>
      <c r="L4005" t="s">
        <v>3346</v>
      </c>
      <c r="M4005" t="s">
        <v>8471</v>
      </c>
      <c r="N4005" t="s">
        <v>12476</v>
      </c>
      <c r="O4005" t="s">
        <v>3343</v>
      </c>
      <c r="P4005" t="s">
        <v>3343</v>
      </c>
      <c r="Q4005" t="s">
        <v>3346</v>
      </c>
    </row>
    <row r="4006" spans="1:17" x14ac:dyDescent="0.25">
      <c r="A4006" t="s">
        <v>12466</v>
      </c>
      <c r="B4006" t="s">
        <v>12467</v>
      </c>
      <c r="C4006" t="s">
        <v>12549</v>
      </c>
      <c r="D4006" t="s">
        <v>12550</v>
      </c>
      <c r="E4006">
        <v>2102056</v>
      </c>
      <c r="F4006" t="s">
        <v>12765</v>
      </c>
      <c r="G4006" t="s">
        <v>12766</v>
      </c>
      <c r="H4006" t="s">
        <v>8245</v>
      </c>
      <c r="I4006" t="s">
        <v>12767</v>
      </c>
      <c r="J4006" t="s">
        <v>12765</v>
      </c>
      <c r="K4006" t="s">
        <v>110</v>
      </c>
      <c r="L4006" t="s">
        <v>3343</v>
      </c>
      <c r="M4006" t="s">
        <v>8471</v>
      </c>
      <c r="N4006" t="s">
        <v>12476</v>
      </c>
      <c r="O4006" t="s">
        <v>3343</v>
      </c>
      <c r="P4006" t="s">
        <v>3343</v>
      </c>
      <c r="Q4006" t="s">
        <v>3346</v>
      </c>
    </row>
    <row r="4007" spans="1:17" x14ac:dyDescent="0.25">
      <c r="A4007" t="s">
        <v>12466</v>
      </c>
      <c r="B4007" t="s">
        <v>12467</v>
      </c>
      <c r="C4007" t="s">
        <v>12549</v>
      </c>
      <c r="D4007" t="s">
        <v>12550</v>
      </c>
      <c r="E4007">
        <v>2102057</v>
      </c>
      <c r="F4007" t="s">
        <v>12768</v>
      </c>
      <c r="G4007" t="s">
        <v>12769</v>
      </c>
      <c r="H4007" t="s">
        <v>8245</v>
      </c>
      <c r="I4007" t="s">
        <v>12770</v>
      </c>
      <c r="J4007" t="s">
        <v>12765</v>
      </c>
      <c r="K4007" t="s">
        <v>110</v>
      </c>
      <c r="L4007" t="s">
        <v>3343</v>
      </c>
      <c r="M4007" t="s">
        <v>8471</v>
      </c>
      <c r="N4007" t="s">
        <v>12476</v>
      </c>
      <c r="O4007" t="s">
        <v>3343</v>
      </c>
      <c r="P4007" t="s">
        <v>3343</v>
      </c>
      <c r="Q4007" t="s">
        <v>3346</v>
      </c>
    </row>
    <row r="4008" spans="1:17" x14ac:dyDescent="0.25">
      <c r="A4008" t="s">
        <v>12466</v>
      </c>
      <c r="B4008" t="s">
        <v>12467</v>
      </c>
      <c r="C4008" t="s">
        <v>12549</v>
      </c>
      <c r="D4008" t="s">
        <v>12550</v>
      </c>
      <c r="E4008">
        <v>2102058</v>
      </c>
      <c r="F4008" t="s">
        <v>1982</v>
      </c>
      <c r="G4008" t="s">
        <v>12771</v>
      </c>
      <c r="H4008" t="s">
        <v>8245</v>
      </c>
      <c r="I4008" t="s">
        <v>1981</v>
      </c>
      <c r="J4008" t="s">
        <v>1982</v>
      </c>
      <c r="K4008" t="s">
        <v>110</v>
      </c>
      <c r="L4008" t="s">
        <v>3343</v>
      </c>
      <c r="M4008" t="s">
        <v>8471</v>
      </c>
      <c r="N4008" t="s">
        <v>12476</v>
      </c>
      <c r="O4008" t="s">
        <v>3343</v>
      </c>
      <c r="P4008" t="s">
        <v>3343</v>
      </c>
      <c r="Q4008" t="s">
        <v>3346</v>
      </c>
    </row>
    <row r="4009" spans="1:17" x14ac:dyDescent="0.25">
      <c r="A4009" t="s">
        <v>12466</v>
      </c>
      <c r="B4009" t="s">
        <v>12467</v>
      </c>
      <c r="C4009" t="s">
        <v>12549</v>
      </c>
      <c r="D4009" t="s">
        <v>12550</v>
      </c>
      <c r="E4009">
        <v>2102058</v>
      </c>
      <c r="F4009" t="s">
        <v>1982</v>
      </c>
      <c r="G4009" t="s">
        <v>12771</v>
      </c>
      <c r="H4009" t="s">
        <v>8245</v>
      </c>
      <c r="I4009" t="s">
        <v>12772</v>
      </c>
      <c r="J4009" t="s">
        <v>12773</v>
      </c>
      <c r="K4009" t="s">
        <v>8470</v>
      </c>
      <c r="L4009" t="s">
        <v>3346</v>
      </c>
      <c r="M4009" t="s">
        <v>8471</v>
      </c>
      <c r="N4009" t="s">
        <v>12476</v>
      </c>
      <c r="O4009" t="s">
        <v>3343</v>
      </c>
      <c r="P4009" t="s">
        <v>3343</v>
      </c>
      <c r="Q4009" t="s">
        <v>3346</v>
      </c>
    </row>
    <row r="4010" spans="1:17" x14ac:dyDescent="0.25">
      <c r="A4010" t="s">
        <v>12466</v>
      </c>
      <c r="B4010" t="s">
        <v>12467</v>
      </c>
      <c r="C4010" t="s">
        <v>12549</v>
      </c>
      <c r="D4010" t="s">
        <v>12550</v>
      </c>
      <c r="E4010">
        <v>2102059</v>
      </c>
      <c r="F4010" t="s">
        <v>12774</v>
      </c>
      <c r="G4010" t="s">
        <v>12775</v>
      </c>
      <c r="H4010" t="s">
        <v>3405</v>
      </c>
      <c r="I4010" t="s">
        <v>12776</v>
      </c>
      <c r="J4010" t="s">
        <v>12777</v>
      </c>
      <c r="K4010" t="s">
        <v>110</v>
      </c>
      <c r="L4010" t="s">
        <v>3343</v>
      </c>
      <c r="M4010" t="s">
        <v>8471</v>
      </c>
      <c r="N4010" t="s">
        <v>8472</v>
      </c>
      <c r="O4010" t="s">
        <v>3343</v>
      </c>
      <c r="P4010" t="s">
        <v>3343</v>
      </c>
      <c r="Q4010" t="s">
        <v>3346</v>
      </c>
    </row>
    <row r="4011" spans="1:17" x14ac:dyDescent="0.25">
      <c r="A4011" t="s">
        <v>12466</v>
      </c>
      <c r="B4011" t="s">
        <v>12467</v>
      </c>
      <c r="C4011" t="s">
        <v>12549</v>
      </c>
      <c r="D4011" t="s">
        <v>12550</v>
      </c>
      <c r="E4011">
        <v>2102060</v>
      </c>
      <c r="F4011" t="s">
        <v>12778</v>
      </c>
      <c r="G4011" t="s">
        <v>12779</v>
      </c>
      <c r="H4011" t="s">
        <v>3405</v>
      </c>
      <c r="I4011" t="s">
        <v>12780</v>
      </c>
      <c r="J4011" t="s">
        <v>12781</v>
      </c>
      <c r="K4011" t="s">
        <v>110</v>
      </c>
      <c r="L4011" t="s">
        <v>3343</v>
      </c>
      <c r="M4011" t="s">
        <v>8471</v>
      </c>
      <c r="N4011" t="s">
        <v>8472</v>
      </c>
      <c r="O4011" t="s">
        <v>3343</v>
      </c>
      <c r="P4011" t="s">
        <v>3343</v>
      </c>
      <c r="Q4011" t="s">
        <v>3346</v>
      </c>
    </row>
    <row r="4012" spans="1:17" x14ac:dyDescent="0.25">
      <c r="A4012" t="s">
        <v>12466</v>
      </c>
      <c r="B4012" t="s">
        <v>12467</v>
      </c>
      <c r="C4012" t="s">
        <v>12549</v>
      </c>
      <c r="D4012" t="s">
        <v>12550</v>
      </c>
      <c r="E4012">
        <v>2102060</v>
      </c>
      <c r="F4012" t="s">
        <v>12778</v>
      </c>
      <c r="G4012" t="s">
        <v>12779</v>
      </c>
      <c r="H4012" t="s">
        <v>3405</v>
      </c>
      <c r="I4012" t="s">
        <v>12782</v>
      </c>
      <c r="J4012" t="s">
        <v>12783</v>
      </c>
      <c r="K4012" t="s">
        <v>110</v>
      </c>
      <c r="L4012" t="s">
        <v>3346</v>
      </c>
      <c r="M4012" t="s">
        <v>8471</v>
      </c>
      <c r="N4012" t="s">
        <v>8472</v>
      </c>
      <c r="O4012" t="s">
        <v>3343</v>
      </c>
      <c r="P4012" t="s">
        <v>3343</v>
      </c>
      <c r="Q4012" t="s">
        <v>3346</v>
      </c>
    </row>
    <row r="4013" spans="1:17" x14ac:dyDescent="0.25">
      <c r="A4013" t="s">
        <v>12466</v>
      </c>
      <c r="B4013" t="s">
        <v>12467</v>
      </c>
      <c r="C4013" t="s">
        <v>12549</v>
      </c>
      <c r="D4013" t="s">
        <v>12550</v>
      </c>
      <c r="E4013">
        <v>2102061</v>
      </c>
      <c r="F4013" t="s">
        <v>12784</v>
      </c>
      <c r="G4013" t="s">
        <v>12785</v>
      </c>
      <c r="H4013" t="s">
        <v>3405</v>
      </c>
      <c r="I4013" t="s">
        <v>12786</v>
      </c>
      <c r="J4013" t="s">
        <v>12781</v>
      </c>
      <c r="K4013" t="s">
        <v>110</v>
      </c>
      <c r="L4013" t="s">
        <v>3343</v>
      </c>
      <c r="M4013" t="s">
        <v>8471</v>
      </c>
      <c r="N4013" t="s">
        <v>8472</v>
      </c>
      <c r="O4013" t="s">
        <v>3343</v>
      </c>
      <c r="P4013" t="s">
        <v>3343</v>
      </c>
      <c r="Q4013" t="s">
        <v>3346</v>
      </c>
    </row>
    <row r="4014" spans="1:17" x14ac:dyDescent="0.25">
      <c r="A4014" t="s">
        <v>12466</v>
      </c>
      <c r="B4014" t="s">
        <v>12467</v>
      </c>
      <c r="C4014" t="s">
        <v>12549</v>
      </c>
      <c r="D4014" t="s">
        <v>12550</v>
      </c>
      <c r="E4014">
        <v>2102061</v>
      </c>
      <c r="F4014" t="s">
        <v>12784</v>
      </c>
      <c r="G4014" t="s">
        <v>12785</v>
      </c>
      <c r="H4014" t="s">
        <v>3405</v>
      </c>
      <c r="I4014" t="s">
        <v>12787</v>
      </c>
      <c r="J4014" t="s">
        <v>12788</v>
      </c>
      <c r="K4014" t="s">
        <v>110</v>
      </c>
      <c r="L4014" t="s">
        <v>3346</v>
      </c>
      <c r="M4014" t="s">
        <v>8471</v>
      </c>
      <c r="N4014" t="s">
        <v>8472</v>
      </c>
      <c r="O4014" t="s">
        <v>3343</v>
      </c>
      <c r="P4014" t="s">
        <v>3343</v>
      </c>
      <c r="Q4014" t="s">
        <v>3346</v>
      </c>
    </row>
    <row r="4015" spans="1:17" x14ac:dyDescent="0.25">
      <c r="A4015" t="s">
        <v>12466</v>
      </c>
      <c r="B4015" t="s">
        <v>12467</v>
      </c>
      <c r="C4015" t="s">
        <v>12549</v>
      </c>
      <c r="D4015" t="s">
        <v>12550</v>
      </c>
      <c r="E4015">
        <v>2102062</v>
      </c>
      <c r="F4015" t="s">
        <v>1978</v>
      </c>
      <c r="G4015" t="s">
        <v>12789</v>
      </c>
      <c r="H4015" t="s">
        <v>3405</v>
      </c>
      <c r="I4015" t="s">
        <v>12790</v>
      </c>
      <c r="J4015" t="s">
        <v>1979</v>
      </c>
      <c r="K4015" t="s">
        <v>110</v>
      </c>
      <c r="L4015" t="s">
        <v>3343</v>
      </c>
      <c r="M4015" t="s">
        <v>8471</v>
      </c>
      <c r="N4015" t="s">
        <v>8472</v>
      </c>
      <c r="O4015" t="s">
        <v>3343</v>
      </c>
      <c r="P4015" t="s">
        <v>3343</v>
      </c>
      <c r="Q4015" t="s">
        <v>3346</v>
      </c>
    </row>
    <row r="4016" spans="1:17" x14ac:dyDescent="0.25">
      <c r="A4016" t="s">
        <v>12466</v>
      </c>
      <c r="B4016" t="s">
        <v>12467</v>
      </c>
      <c r="C4016" t="s">
        <v>12549</v>
      </c>
      <c r="D4016" t="s">
        <v>12550</v>
      </c>
      <c r="E4016">
        <v>2102062</v>
      </c>
      <c r="F4016" t="s">
        <v>1978</v>
      </c>
      <c r="G4016" t="s">
        <v>12789</v>
      </c>
      <c r="H4016" t="s">
        <v>3405</v>
      </c>
      <c r="I4016" t="s">
        <v>12791</v>
      </c>
      <c r="J4016" t="s">
        <v>12792</v>
      </c>
      <c r="K4016" t="s">
        <v>8470</v>
      </c>
      <c r="L4016" t="s">
        <v>3346</v>
      </c>
      <c r="M4016" t="s">
        <v>8471</v>
      </c>
      <c r="N4016" t="s">
        <v>8472</v>
      </c>
      <c r="O4016" t="s">
        <v>3343</v>
      </c>
      <c r="P4016" t="s">
        <v>3343</v>
      </c>
      <c r="Q4016" t="s">
        <v>3346</v>
      </c>
    </row>
    <row r="4017" spans="1:17" x14ac:dyDescent="0.25">
      <c r="A4017" t="s">
        <v>12466</v>
      </c>
      <c r="B4017" t="s">
        <v>12467</v>
      </c>
      <c r="C4017" t="s">
        <v>12549</v>
      </c>
      <c r="D4017" t="s">
        <v>12550</v>
      </c>
      <c r="E4017">
        <v>2102063</v>
      </c>
      <c r="F4017" t="s">
        <v>12793</v>
      </c>
      <c r="G4017" t="s">
        <v>12794</v>
      </c>
      <c r="H4017" t="s">
        <v>3405</v>
      </c>
      <c r="I4017" t="s">
        <v>12795</v>
      </c>
      <c r="J4017" t="s">
        <v>1979</v>
      </c>
      <c r="K4017" t="s">
        <v>110</v>
      </c>
      <c r="L4017" t="s">
        <v>3343</v>
      </c>
      <c r="M4017" t="s">
        <v>8471</v>
      </c>
      <c r="N4017" t="s">
        <v>12674</v>
      </c>
      <c r="O4017" t="s">
        <v>3343</v>
      </c>
      <c r="P4017" t="s">
        <v>3343</v>
      </c>
      <c r="Q4017" t="s">
        <v>3346</v>
      </c>
    </row>
    <row r="4018" spans="1:17" x14ac:dyDescent="0.25">
      <c r="A4018" t="s">
        <v>12466</v>
      </c>
      <c r="B4018" t="s">
        <v>12467</v>
      </c>
      <c r="C4018" t="s">
        <v>12549</v>
      </c>
      <c r="D4018" t="s">
        <v>12550</v>
      </c>
      <c r="E4018">
        <v>2102063</v>
      </c>
      <c r="F4018" t="s">
        <v>12793</v>
      </c>
      <c r="G4018" t="s">
        <v>12794</v>
      </c>
      <c r="H4018" t="s">
        <v>3405</v>
      </c>
      <c r="I4018" t="s">
        <v>12796</v>
      </c>
      <c r="J4018" t="s">
        <v>12797</v>
      </c>
      <c r="K4018" t="s">
        <v>8470</v>
      </c>
      <c r="L4018" t="s">
        <v>3346</v>
      </c>
      <c r="M4018" t="s">
        <v>8471</v>
      </c>
      <c r="N4018" t="s">
        <v>12674</v>
      </c>
      <c r="O4018" t="s">
        <v>3343</v>
      </c>
      <c r="P4018" t="s">
        <v>3343</v>
      </c>
      <c r="Q4018" t="s">
        <v>3346</v>
      </c>
    </row>
    <row r="4019" spans="1:17" x14ac:dyDescent="0.25">
      <c r="A4019" t="s">
        <v>12466</v>
      </c>
      <c r="B4019" t="s">
        <v>12467</v>
      </c>
      <c r="C4019" t="s">
        <v>12549</v>
      </c>
      <c r="D4019" t="s">
        <v>12550</v>
      </c>
      <c r="E4019">
        <v>2102064</v>
      </c>
      <c r="F4019" t="s">
        <v>12798</v>
      </c>
      <c r="G4019" t="s">
        <v>12799</v>
      </c>
      <c r="H4019" t="s">
        <v>8202</v>
      </c>
      <c r="I4019" t="s">
        <v>12800</v>
      </c>
      <c r="J4019" t="s">
        <v>12801</v>
      </c>
      <c r="K4019" t="s">
        <v>110</v>
      </c>
      <c r="L4019" t="s">
        <v>3343</v>
      </c>
      <c r="M4019" t="s">
        <v>3477</v>
      </c>
      <c r="N4019" t="s">
        <v>3603</v>
      </c>
      <c r="O4019" t="s">
        <v>3343</v>
      </c>
      <c r="P4019" t="s">
        <v>3343</v>
      </c>
      <c r="Q4019" t="s">
        <v>3346</v>
      </c>
    </row>
    <row r="4020" spans="1:17" x14ac:dyDescent="0.25">
      <c r="A4020" t="s">
        <v>12466</v>
      </c>
      <c r="B4020" t="s">
        <v>12467</v>
      </c>
      <c r="C4020" t="s">
        <v>12549</v>
      </c>
      <c r="D4020" t="s">
        <v>12550</v>
      </c>
      <c r="E4020">
        <v>2102065</v>
      </c>
      <c r="F4020" t="s">
        <v>12802</v>
      </c>
      <c r="G4020" t="s">
        <v>12803</v>
      </c>
      <c r="H4020" t="s">
        <v>12563</v>
      </c>
      <c r="I4020" t="s">
        <v>12804</v>
      </c>
      <c r="J4020" t="s">
        <v>12802</v>
      </c>
      <c r="K4020" t="s">
        <v>110</v>
      </c>
      <c r="L4020" t="s">
        <v>3343</v>
      </c>
      <c r="M4020" t="s">
        <v>8471</v>
      </c>
      <c r="N4020" t="s">
        <v>12476</v>
      </c>
      <c r="O4020" t="s">
        <v>3343</v>
      </c>
      <c r="P4020" t="s">
        <v>3343</v>
      </c>
      <c r="Q4020" t="s">
        <v>3346</v>
      </c>
    </row>
    <row r="4021" spans="1:17" x14ac:dyDescent="0.25">
      <c r="A4021" t="s">
        <v>12466</v>
      </c>
      <c r="B4021" t="s">
        <v>12467</v>
      </c>
      <c r="C4021" t="s">
        <v>12549</v>
      </c>
      <c r="D4021" t="s">
        <v>12550</v>
      </c>
      <c r="E4021">
        <v>2102066</v>
      </c>
      <c r="F4021" t="s">
        <v>12805</v>
      </c>
      <c r="G4021" t="s">
        <v>12806</v>
      </c>
      <c r="H4021" t="s">
        <v>12553</v>
      </c>
      <c r="I4021" t="s">
        <v>12807</v>
      </c>
      <c r="J4021" t="s">
        <v>12805</v>
      </c>
      <c r="K4021" t="s">
        <v>110</v>
      </c>
      <c r="L4021" t="s">
        <v>3343</v>
      </c>
      <c r="M4021" t="s">
        <v>8471</v>
      </c>
      <c r="N4021" t="s">
        <v>12476</v>
      </c>
      <c r="O4021" t="s">
        <v>3343</v>
      </c>
      <c r="P4021" t="s">
        <v>3343</v>
      </c>
      <c r="Q4021" t="s">
        <v>3346</v>
      </c>
    </row>
    <row r="4022" spans="1:17" x14ac:dyDescent="0.25">
      <c r="A4022" t="s">
        <v>12466</v>
      </c>
      <c r="B4022" t="s">
        <v>12467</v>
      </c>
      <c r="C4022" t="s">
        <v>12549</v>
      </c>
      <c r="D4022" t="s">
        <v>12550</v>
      </c>
      <c r="E4022">
        <v>2102067</v>
      </c>
      <c r="F4022" t="s">
        <v>12808</v>
      </c>
      <c r="G4022" t="s">
        <v>12809</v>
      </c>
      <c r="H4022" t="s">
        <v>12810</v>
      </c>
      <c r="I4022" t="s">
        <v>12811</v>
      </c>
      <c r="J4022" t="s">
        <v>12812</v>
      </c>
      <c r="K4022" t="s">
        <v>8470</v>
      </c>
      <c r="L4022" t="s">
        <v>3343</v>
      </c>
      <c r="M4022" t="s">
        <v>8471</v>
      </c>
      <c r="N4022" t="s">
        <v>8472</v>
      </c>
      <c r="O4022" t="s">
        <v>3346</v>
      </c>
      <c r="P4022" t="s">
        <v>3343</v>
      </c>
      <c r="Q4022" t="s">
        <v>3346</v>
      </c>
    </row>
    <row r="4023" spans="1:17" x14ac:dyDescent="0.25">
      <c r="A4023" t="s">
        <v>12466</v>
      </c>
      <c r="B4023" t="s">
        <v>12467</v>
      </c>
      <c r="C4023" t="s">
        <v>12549</v>
      </c>
      <c r="D4023" t="s">
        <v>12550</v>
      </c>
      <c r="E4023">
        <v>2102068</v>
      </c>
      <c r="F4023" t="s">
        <v>12813</v>
      </c>
      <c r="G4023" t="s">
        <v>12814</v>
      </c>
      <c r="H4023" t="s">
        <v>12810</v>
      </c>
      <c r="I4023" t="s">
        <v>12815</v>
      </c>
      <c r="J4023" t="s">
        <v>12816</v>
      </c>
      <c r="K4023" t="s">
        <v>8470</v>
      </c>
      <c r="L4023" t="s">
        <v>3343</v>
      </c>
      <c r="M4023" t="s">
        <v>8471</v>
      </c>
      <c r="N4023" t="s">
        <v>8472</v>
      </c>
      <c r="O4023" t="s">
        <v>3346</v>
      </c>
      <c r="P4023" t="s">
        <v>3343</v>
      </c>
      <c r="Q4023" t="s">
        <v>3346</v>
      </c>
    </row>
    <row r="4024" spans="1:17" x14ac:dyDescent="0.25">
      <c r="A4024" t="s">
        <v>12466</v>
      </c>
      <c r="B4024" t="s">
        <v>12467</v>
      </c>
      <c r="C4024" t="s">
        <v>12549</v>
      </c>
      <c r="D4024" t="s">
        <v>12550</v>
      </c>
      <c r="E4024">
        <v>2102069</v>
      </c>
      <c r="F4024" t="s">
        <v>12817</v>
      </c>
      <c r="G4024" t="s">
        <v>12818</v>
      </c>
      <c r="H4024" t="s">
        <v>12819</v>
      </c>
      <c r="I4024" t="s">
        <v>12820</v>
      </c>
      <c r="J4024" t="s">
        <v>12821</v>
      </c>
      <c r="K4024" t="s">
        <v>110</v>
      </c>
      <c r="L4024" t="s">
        <v>3343</v>
      </c>
      <c r="M4024" t="s">
        <v>3707</v>
      </c>
      <c r="N4024" t="s">
        <v>9687</v>
      </c>
      <c r="O4024" t="s">
        <v>3343</v>
      </c>
      <c r="P4024" t="s">
        <v>3343</v>
      </c>
      <c r="Q4024" t="s">
        <v>3346</v>
      </c>
    </row>
    <row r="4025" spans="1:17" x14ac:dyDescent="0.25">
      <c r="A4025" t="s">
        <v>12466</v>
      </c>
      <c r="B4025" t="s">
        <v>12467</v>
      </c>
      <c r="C4025" t="s">
        <v>12549</v>
      </c>
      <c r="D4025" t="s">
        <v>12550</v>
      </c>
      <c r="E4025">
        <v>2102069</v>
      </c>
      <c r="F4025" t="s">
        <v>12817</v>
      </c>
      <c r="G4025" t="s">
        <v>12818</v>
      </c>
      <c r="H4025" t="s">
        <v>12819</v>
      </c>
      <c r="I4025" t="s">
        <v>12822</v>
      </c>
      <c r="J4025" t="s">
        <v>12823</v>
      </c>
      <c r="K4025" t="s">
        <v>110</v>
      </c>
      <c r="L4025" t="s">
        <v>3346</v>
      </c>
      <c r="M4025" t="s">
        <v>3707</v>
      </c>
      <c r="N4025" t="s">
        <v>9687</v>
      </c>
      <c r="O4025" t="s">
        <v>3343</v>
      </c>
      <c r="P4025" t="s">
        <v>3343</v>
      </c>
      <c r="Q4025" t="s">
        <v>3346</v>
      </c>
    </row>
    <row r="4026" spans="1:17" x14ac:dyDescent="0.25">
      <c r="A4026" t="s">
        <v>12466</v>
      </c>
      <c r="B4026" t="s">
        <v>12467</v>
      </c>
      <c r="C4026" t="s">
        <v>12549</v>
      </c>
      <c r="D4026" t="s">
        <v>12550</v>
      </c>
      <c r="E4026">
        <v>2102070</v>
      </c>
      <c r="F4026" t="s">
        <v>12824</v>
      </c>
      <c r="G4026" t="s">
        <v>12825</v>
      </c>
      <c r="H4026" t="s">
        <v>3405</v>
      </c>
      <c r="I4026" t="s">
        <v>12826</v>
      </c>
      <c r="J4026" t="s">
        <v>12827</v>
      </c>
      <c r="K4026" t="s">
        <v>110</v>
      </c>
      <c r="L4026" t="s">
        <v>3343</v>
      </c>
      <c r="M4026" t="s">
        <v>8471</v>
      </c>
      <c r="N4026" t="s">
        <v>8472</v>
      </c>
      <c r="O4026" t="s">
        <v>3343</v>
      </c>
      <c r="P4026" t="s">
        <v>3343</v>
      </c>
      <c r="Q4026" t="s">
        <v>3346</v>
      </c>
    </row>
    <row r="4027" spans="1:17" x14ac:dyDescent="0.25">
      <c r="A4027" t="s">
        <v>12466</v>
      </c>
      <c r="B4027" t="s">
        <v>12467</v>
      </c>
      <c r="C4027" t="s">
        <v>12549</v>
      </c>
      <c r="D4027" t="s">
        <v>12550</v>
      </c>
      <c r="E4027">
        <v>2102070</v>
      </c>
      <c r="F4027" t="s">
        <v>12824</v>
      </c>
      <c r="G4027" t="s">
        <v>12825</v>
      </c>
      <c r="H4027" t="s">
        <v>3405</v>
      </c>
      <c r="I4027" t="s">
        <v>12828</v>
      </c>
      <c r="J4027" t="s">
        <v>12829</v>
      </c>
      <c r="K4027" t="s">
        <v>110</v>
      </c>
      <c r="L4027" t="s">
        <v>3346</v>
      </c>
      <c r="M4027" t="s">
        <v>8471</v>
      </c>
      <c r="N4027" t="s">
        <v>8472</v>
      </c>
      <c r="O4027" t="s">
        <v>3343</v>
      </c>
      <c r="P4027" t="s">
        <v>3343</v>
      </c>
      <c r="Q4027" t="s">
        <v>3346</v>
      </c>
    </row>
    <row r="4028" spans="1:17" x14ac:dyDescent="0.25">
      <c r="A4028" t="s">
        <v>12466</v>
      </c>
      <c r="B4028" t="s">
        <v>12467</v>
      </c>
      <c r="C4028" t="s">
        <v>12549</v>
      </c>
      <c r="D4028" t="s">
        <v>12550</v>
      </c>
      <c r="E4028">
        <v>2102070</v>
      </c>
      <c r="F4028" t="s">
        <v>12824</v>
      </c>
      <c r="G4028" t="s">
        <v>12825</v>
      </c>
      <c r="H4028" t="s">
        <v>3405</v>
      </c>
      <c r="I4028" t="s">
        <v>12830</v>
      </c>
      <c r="J4028" t="s">
        <v>12831</v>
      </c>
      <c r="K4028" t="s">
        <v>110</v>
      </c>
      <c r="L4028" t="s">
        <v>3346</v>
      </c>
      <c r="M4028" t="s">
        <v>8471</v>
      </c>
      <c r="N4028" t="s">
        <v>8472</v>
      </c>
      <c r="O4028" t="s">
        <v>3343</v>
      </c>
      <c r="P4028" t="s">
        <v>3343</v>
      </c>
      <c r="Q4028" t="s">
        <v>3346</v>
      </c>
    </row>
    <row r="4029" spans="1:17" x14ac:dyDescent="0.25">
      <c r="A4029" t="s">
        <v>12466</v>
      </c>
      <c r="B4029" t="s">
        <v>12467</v>
      </c>
      <c r="C4029" t="s">
        <v>12549</v>
      </c>
      <c r="D4029" t="s">
        <v>12550</v>
      </c>
      <c r="E4029">
        <v>2102070</v>
      </c>
      <c r="F4029" t="s">
        <v>12824</v>
      </c>
      <c r="G4029" t="s">
        <v>12825</v>
      </c>
      <c r="H4029" t="s">
        <v>3405</v>
      </c>
      <c r="I4029" t="s">
        <v>12832</v>
      </c>
      <c r="J4029" t="s">
        <v>12833</v>
      </c>
      <c r="K4029" t="s">
        <v>110</v>
      </c>
      <c r="L4029" t="s">
        <v>3346</v>
      </c>
      <c r="M4029" t="s">
        <v>8471</v>
      </c>
      <c r="N4029" t="s">
        <v>8472</v>
      </c>
      <c r="O4029" t="s">
        <v>3343</v>
      </c>
      <c r="P4029" t="s">
        <v>3343</v>
      </c>
      <c r="Q4029" t="s">
        <v>3346</v>
      </c>
    </row>
    <row r="4030" spans="1:17" x14ac:dyDescent="0.25">
      <c r="A4030" t="s">
        <v>12466</v>
      </c>
      <c r="B4030" t="s">
        <v>12467</v>
      </c>
      <c r="C4030" t="s">
        <v>12549</v>
      </c>
      <c r="D4030" t="s">
        <v>12550</v>
      </c>
      <c r="E4030">
        <v>2102070</v>
      </c>
      <c r="F4030" t="s">
        <v>12824</v>
      </c>
      <c r="G4030" t="s">
        <v>12825</v>
      </c>
      <c r="H4030" t="s">
        <v>3405</v>
      </c>
      <c r="I4030" t="s">
        <v>12834</v>
      </c>
      <c r="J4030" t="s">
        <v>12783</v>
      </c>
      <c r="K4030" t="s">
        <v>110</v>
      </c>
      <c r="L4030" t="s">
        <v>3346</v>
      </c>
      <c r="M4030" t="s">
        <v>8471</v>
      </c>
      <c r="N4030" t="s">
        <v>8472</v>
      </c>
      <c r="O4030" t="s">
        <v>3343</v>
      </c>
      <c r="P4030" t="s">
        <v>3343</v>
      </c>
      <c r="Q4030" t="s">
        <v>3346</v>
      </c>
    </row>
    <row r="4031" spans="1:17" x14ac:dyDescent="0.25">
      <c r="A4031" t="s">
        <v>12466</v>
      </c>
      <c r="B4031" t="s">
        <v>12467</v>
      </c>
      <c r="C4031" t="s">
        <v>12549</v>
      </c>
      <c r="D4031" t="s">
        <v>12550</v>
      </c>
      <c r="E4031">
        <v>2102070</v>
      </c>
      <c r="F4031" t="s">
        <v>12824</v>
      </c>
      <c r="G4031" t="s">
        <v>12825</v>
      </c>
      <c r="H4031" t="s">
        <v>3405</v>
      </c>
      <c r="I4031" t="s">
        <v>12835</v>
      </c>
      <c r="J4031" t="s">
        <v>12781</v>
      </c>
      <c r="K4031" t="s">
        <v>110</v>
      </c>
      <c r="L4031" t="s">
        <v>3346</v>
      </c>
      <c r="M4031" t="s">
        <v>8471</v>
      </c>
      <c r="N4031" t="s">
        <v>8472</v>
      </c>
      <c r="O4031" t="s">
        <v>3343</v>
      </c>
      <c r="P4031" t="s">
        <v>3343</v>
      </c>
      <c r="Q4031" t="s">
        <v>3346</v>
      </c>
    </row>
    <row r="4032" spans="1:17" x14ac:dyDescent="0.25">
      <c r="A4032" t="s">
        <v>12466</v>
      </c>
      <c r="B4032" t="s">
        <v>12467</v>
      </c>
      <c r="C4032" t="s">
        <v>12549</v>
      </c>
      <c r="D4032" t="s">
        <v>12550</v>
      </c>
      <c r="E4032">
        <v>2102070</v>
      </c>
      <c r="F4032" t="s">
        <v>12824</v>
      </c>
      <c r="G4032" t="s">
        <v>12825</v>
      </c>
      <c r="H4032" t="s">
        <v>3405</v>
      </c>
      <c r="I4032" t="s">
        <v>12836</v>
      </c>
      <c r="J4032" t="s">
        <v>12837</v>
      </c>
      <c r="K4032" t="s">
        <v>110</v>
      </c>
      <c r="L4032" t="s">
        <v>3346</v>
      </c>
      <c r="M4032" t="s">
        <v>8471</v>
      </c>
      <c r="N4032" t="s">
        <v>8472</v>
      </c>
      <c r="O4032" t="s">
        <v>3343</v>
      </c>
      <c r="P4032" t="s">
        <v>3343</v>
      </c>
      <c r="Q4032" t="s">
        <v>3346</v>
      </c>
    </row>
    <row r="4033" spans="1:17" x14ac:dyDescent="0.25">
      <c r="A4033" t="s">
        <v>12466</v>
      </c>
      <c r="B4033" t="s">
        <v>12467</v>
      </c>
      <c r="C4033" t="s">
        <v>12549</v>
      </c>
      <c r="D4033" t="s">
        <v>12550</v>
      </c>
      <c r="E4033">
        <v>2102071</v>
      </c>
      <c r="F4033" t="s">
        <v>128</v>
      </c>
      <c r="G4033" t="s">
        <v>4583</v>
      </c>
      <c r="H4033" t="s">
        <v>3526</v>
      </c>
      <c r="I4033" t="s">
        <v>12838</v>
      </c>
      <c r="J4033" t="s">
        <v>5028</v>
      </c>
      <c r="K4033" t="s">
        <v>110</v>
      </c>
      <c r="L4033" t="s">
        <v>3343</v>
      </c>
      <c r="M4033" t="s">
        <v>8471</v>
      </c>
      <c r="N4033" t="s">
        <v>8472</v>
      </c>
      <c r="O4033" t="s">
        <v>3343</v>
      </c>
      <c r="P4033" t="s">
        <v>3343</v>
      </c>
      <c r="Q4033" t="s">
        <v>3346</v>
      </c>
    </row>
    <row r="4034" spans="1:17" x14ac:dyDescent="0.25">
      <c r="A4034" t="s">
        <v>12466</v>
      </c>
      <c r="B4034" t="s">
        <v>12467</v>
      </c>
      <c r="C4034" t="s">
        <v>12549</v>
      </c>
      <c r="D4034" t="s">
        <v>12550</v>
      </c>
      <c r="E4034">
        <v>2102071</v>
      </c>
      <c r="F4034" t="s">
        <v>128</v>
      </c>
      <c r="G4034" t="s">
        <v>4583</v>
      </c>
      <c r="H4034" t="s">
        <v>3526</v>
      </c>
      <c r="I4034" t="s">
        <v>12839</v>
      </c>
      <c r="J4034" t="s">
        <v>12840</v>
      </c>
      <c r="K4034" t="s">
        <v>110</v>
      </c>
      <c r="L4034" t="s">
        <v>3346</v>
      </c>
      <c r="M4034" t="s">
        <v>8471</v>
      </c>
      <c r="N4034" t="s">
        <v>8472</v>
      </c>
      <c r="O4034" t="s">
        <v>3343</v>
      </c>
      <c r="P4034" t="s">
        <v>3343</v>
      </c>
      <c r="Q4034" t="s">
        <v>3346</v>
      </c>
    </row>
    <row r="4035" spans="1:17" x14ac:dyDescent="0.25">
      <c r="A4035" t="s">
        <v>12466</v>
      </c>
      <c r="B4035" t="s">
        <v>12467</v>
      </c>
      <c r="C4035" t="s">
        <v>12549</v>
      </c>
      <c r="D4035" t="s">
        <v>12550</v>
      </c>
      <c r="E4035">
        <v>2102071</v>
      </c>
      <c r="F4035" t="s">
        <v>128</v>
      </c>
      <c r="G4035" t="s">
        <v>4583</v>
      </c>
      <c r="H4035" t="s">
        <v>3526</v>
      </c>
      <c r="I4035" t="s">
        <v>12841</v>
      </c>
      <c r="J4035" t="s">
        <v>12842</v>
      </c>
      <c r="K4035" t="s">
        <v>110</v>
      </c>
      <c r="L4035" t="s">
        <v>3346</v>
      </c>
      <c r="M4035" t="s">
        <v>8471</v>
      </c>
      <c r="N4035" t="s">
        <v>8472</v>
      </c>
      <c r="O4035" t="s">
        <v>3343</v>
      </c>
      <c r="P4035" t="s">
        <v>3343</v>
      </c>
      <c r="Q4035" t="s">
        <v>3346</v>
      </c>
    </row>
    <row r="4036" spans="1:17" x14ac:dyDescent="0.25">
      <c r="A4036" t="s">
        <v>12466</v>
      </c>
      <c r="B4036" t="s">
        <v>12467</v>
      </c>
      <c r="C4036" t="s">
        <v>12549</v>
      </c>
      <c r="D4036" t="s">
        <v>12550</v>
      </c>
      <c r="E4036">
        <v>2102071</v>
      </c>
      <c r="F4036" t="s">
        <v>128</v>
      </c>
      <c r="G4036" t="s">
        <v>4583</v>
      </c>
      <c r="H4036" t="s">
        <v>3526</v>
      </c>
      <c r="I4036" t="s">
        <v>12843</v>
      </c>
      <c r="J4036" t="s">
        <v>12844</v>
      </c>
      <c r="K4036" t="s">
        <v>110</v>
      </c>
      <c r="L4036" t="s">
        <v>3346</v>
      </c>
      <c r="M4036" t="s">
        <v>8471</v>
      </c>
      <c r="N4036" t="s">
        <v>8472</v>
      </c>
      <c r="O4036" t="s">
        <v>3343</v>
      </c>
      <c r="P4036" t="s">
        <v>3343</v>
      </c>
      <c r="Q4036" t="s">
        <v>3346</v>
      </c>
    </row>
    <row r="4037" spans="1:17" x14ac:dyDescent="0.25">
      <c r="A4037" t="s">
        <v>12466</v>
      </c>
      <c r="B4037" t="s">
        <v>12467</v>
      </c>
      <c r="C4037" t="s">
        <v>12549</v>
      </c>
      <c r="D4037" t="s">
        <v>12550</v>
      </c>
      <c r="E4037">
        <v>2102071</v>
      </c>
      <c r="F4037" t="s">
        <v>128</v>
      </c>
      <c r="G4037" t="s">
        <v>4583</v>
      </c>
      <c r="H4037" t="s">
        <v>3526</v>
      </c>
      <c r="I4037" t="s">
        <v>12845</v>
      </c>
      <c r="J4037" t="s">
        <v>12846</v>
      </c>
      <c r="K4037" t="s">
        <v>110</v>
      </c>
      <c r="L4037" t="s">
        <v>3346</v>
      </c>
      <c r="M4037" t="s">
        <v>8471</v>
      </c>
      <c r="N4037" t="s">
        <v>8472</v>
      </c>
      <c r="O4037" t="s">
        <v>3343</v>
      </c>
      <c r="P4037" t="s">
        <v>3343</v>
      </c>
      <c r="Q4037" t="s">
        <v>3346</v>
      </c>
    </row>
    <row r="4038" spans="1:17" x14ac:dyDescent="0.25">
      <c r="A4038" t="s">
        <v>12466</v>
      </c>
      <c r="B4038" t="s">
        <v>12467</v>
      </c>
      <c r="C4038" t="s">
        <v>12549</v>
      </c>
      <c r="D4038" t="s">
        <v>12550</v>
      </c>
      <c r="E4038">
        <v>2102072</v>
      </c>
      <c r="F4038" t="s">
        <v>6098</v>
      </c>
      <c r="G4038" t="s">
        <v>7282</v>
      </c>
      <c r="H4038" t="s">
        <v>3394</v>
      </c>
      <c r="I4038" t="s">
        <v>12847</v>
      </c>
      <c r="J4038" t="s">
        <v>6101</v>
      </c>
      <c r="K4038" t="s">
        <v>110</v>
      </c>
      <c r="L4038" t="s">
        <v>3343</v>
      </c>
      <c r="M4038" t="s">
        <v>3397</v>
      </c>
      <c r="N4038" t="s">
        <v>5920</v>
      </c>
      <c r="O4038" t="s">
        <v>3346</v>
      </c>
      <c r="P4038" t="s">
        <v>3346</v>
      </c>
      <c r="Q4038" t="s">
        <v>3346</v>
      </c>
    </row>
    <row r="4039" spans="1:17" x14ac:dyDescent="0.25">
      <c r="A4039" t="s">
        <v>12466</v>
      </c>
      <c r="B4039" t="s">
        <v>12467</v>
      </c>
      <c r="C4039" t="s">
        <v>12549</v>
      </c>
      <c r="D4039" t="s">
        <v>12550</v>
      </c>
      <c r="E4039">
        <v>2102072</v>
      </c>
      <c r="F4039" t="s">
        <v>6098</v>
      </c>
      <c r="G4039" t="s">
        <v>7282</v>
      </c>
      <c r="H4039" t="s">
        <v>3394</v>
      </c>
      <c r="I4039" t="s">
        <v>12848</v>
      </c>
      <c r="J4039" t="s">
        <v>12849</v>
      </c>
      <c r="K4039" t="s">
        <v>110</v>
      </c>
      <c r="L4039" t="s">
        <v>3346</v>
      </c>
      <c r="M4039" t="s">
        <v>3397</v>
      </c>
      <c r="N4039" t="s">
        <v>5920</v>
      </c>
      <c r="O4039" t="s">
        <v>3346</v>
      </c>
      <c r="P4039" t="s">
        <v>3346</v>
      </c>
      <c r="Q4039" t="s">
        <v>3346</v>
      </c>
    </row>
    <row r="4040" spans="1:17" x14ac:dyDescent="0.25">
      <c r="A4040" t="s">
        <v>12466</v>
      </c>
      <c r="B4040" t="s">
        <v>12467</v>
      </c>
      <c r="C4040" t="s">
        <v>12549</v>
      </c>
      <c r="D4040" t="s">
        <v>12550</v>
      </c>
      <c r="E4040">
        <v>2102073</v>
      </c>
      <c r="F4040" t="s">
        <v>156</v>
      </c>
      <c r="G4040" t="s">
        <v>3393</v>
      </c>
      <c r="H4040" t="s">
        <v>3394</v>
      </c>
      <c r="I4040" t="s">
        <v>12850</v>
      </c>
      <c r="J4040" t="s">
        <v>3396</v>
      </c>
      <c r="K4040" t="s">
        <v>110</v>
      </c>
      <c r="L4040" t="s">
        <v>3343</v>
      </c>
      <c r="M4040" t="s">
        <v>3397</v>
      </c>
      <c r="N4040" t="s">
        <v>5920</v>
      </c>
      <c r="O4040" t="s">
        <v>3343</v>
      </c>
      <c r="P4040" t="s">
        <v>3343</v>
      </c>
      <c r="Q4040" t="s">
        <v>3346</v>
      </c>
    </row>
    <row r="4041" spans="1:17" x14ac:dyDescent="0.25">
      <c r="A4041" t="s">
        <v>12466</v>
      </c>
      <c r="B4041" t="s">
        <v>12467</v>
      </c>
      <c r="C4041" t="s">
        <v>12549</v>
      </c>
      <c r="D4041" t="s">
        <v>12550</v>
      </c>
      <c r="E4041">
        <v>2102073</v>
      </c>
      <c r="F4041" t="s">
        <v>156</v>
      </c>
      <c r="G4041" t="s">
        <v>3393</v>
      </c>
      <c r="H4041" t="s">
        <v>3394</v>
      </c>
      <c r="I4041" t="s">
        <v>12851</v>
      </c>
      <c r="J4041" t="s">
        <v>12852</v>
      </c>
      <c r="K4041" t="s">
        <v>110</v>
      </c>
      <c r="L4041" t="s">
        <v>3346</v>
      </c>
      <c r="M4041" t="s">
        <v>3397</v>
      </c>
      <c r="N4041" t="s">
        <v>5920</v>
      </c>
      <c r="O4041" t="s">
        <v>3343</v>
      </c>
      <c r="P4041" t="s">
        <v>3343</v>
      </c>
      <c r="Q4041" t="s">
        <v>3346</v>
      </c>
    </row>
    <row r="4042" spans="1:17" x14ac:dyDescent="0.25">
      <c r="A4042" t="s">
        <v>12466</v>
      </c>
      <c r="B4042" t="s">
        <v>12467</v>
      </c>
      <c r="C4042" t="s">
        <v>12549</v>
      </c>
      <c r="D4042" t="s">
        <v>12550</v>
      </c>
      <c r="E4042">
        <v>2102074</v>
      </c>
      <c r="F4042" t="s">
        <v>12853</v>
      </c>
      <c r="G4042" t="s">
        <v>12854</v>
      </c>
      <c r="H4042" t="s">
        <v>12855</v>
      </c>
      <c r="I4042" t="s">
        <v>12856</v>
      </c>
      <c r="J4042" t="s">
        <v>4633</v>
      </c>
      <c r="K4042" t="s">
        <v>110</v>
      </c>
      <c r="L4042" t="s">
        <v>3343</v>
      </c>
      <c r="M4042" t="s">
        <v>8471</v>
      </c>
      <c r="N4042" t="s">
        <v>12857</v>
      </c>
      <c r="O4042" t="s">
        <v>3343</v>
      </c>
      <c r="P4042" t="s">
        <v>3343</v>
      </c>
      <c r="Q4042" t="s">
        <v>3346</v>
      </c>
    </row>
    <row r="4043" spans="1:17" x14ac:dyDescent="0.25">
      <c r="A4043" t="s">
        <v>12466</v>
      </c>
      <c r="B4043" t="s">
        <v>12467</v>
      </c>
      <c r="C4043" t="s">
        <v>12549</v>
      </c>
      <c r="D4043" t="s">
        <v>12550</v>
      </c>
      <c r="E4043">
        <v>2102074</v>
      </c>
      <c r="F4043" t="s">
        <v>12853</v>
      </c>
      <c r="G4043" t="s">
        <v>12854</v>
      </c>
      <c r="H4043" t="s">
        <v>12855</v>
      </c>
      <c r="I4043" t="s">
        <v>12858</v>
      </c>
      <c r="J4043" t="s">
        <v>12840</v>
      </c>
      <c r="K4043" t="s">
        <v>110</v>
      </c>
      <c r="L4043" t="s">
        <v>3346</v>
      </c>
      <c r="M4043" t="s">
        <v>8471</v>
      </c>
      <c r="N4043" t="s">
        <v>12857</v>
      </c>
      <c r="O4043" t="s">
        <v>3343</v>
      </c>
      <c r="P4043" t="s">
        <v>3343</v>
      </c>
      <c r="Q4043" t="s">
        <v>3346</v>
      </c>
    </row>
    <row r="4044" spans="1:17" x14ac:dyDescent="0.25">
      <c r="A4044" t="s">
        <v>12466</v>
      </c>
      <c r="B4044" t="s">
        <v>12467</v>
      </c>
      <c r="C4044" t="s">
        <v>12549</v>
      </c>
      <c r="D4044" t="s">
        <v>12550</v>
      </c>
      <c r="E4044">
        <v>2102074</v>
      </c>
      <c r="F4044" t="s">
        <v>12853</v>
      </c>
      <c r="G4044" t="s">
        <v>12854</v>
      </c>
      <c r="H4044" t="s">
        <v>12855</v>
      </c>
      <c r="I4044" t="s">
        <v>12859</v>
      </c>
      <c r="J4044" t="s">
        <v>12860</v>
      </c>
      <c r="K4044" t="s">
        <v>110</v>
      </c>
      <c r="L4044" t="s">
        <v>3346</v>
      </c>
      <c r="M4044" t="s">
        <v>8471</v>
      </c>
      <c r="N4044" t="s">
        <v>12857</v>
      </c>
      <c r="O4044" t="s">
        <v>3343</v>
      </c>
      <c r="P4044" t="s">
        <v>3343</v>
      </c>
      <c r="Q4044" t="s">
        <v>3346</v>
      </c>
    </row>
    <row r="4045" spans="1:17" x14ac:dyDescent="0.25">
      <c r="A4045" t="s">
        <v>12466</v>
      </c>
      <c r="B4045" t="s">
        <v>12467</v>
      </c>
      <c r="C4045" t="s">
        <v>12549</v>
      </c>
      <c r="D4045" t="s">
        <v>12550</v>
      </c>
      <c r="E4045">
        <v>2102074</v>
      </c>
      <c r="F4045" t="s">
        <v>12853</v>
      </c>
      <c r="G4045" t="s">
        <v>12854</v>
      </c>
      <c r="H4045" t="s">
        <v>12855</v>
      </c>
      <c r="I4045" t="s">
        <v>12861</v>
      </c>
      <c r="J4045" t="s">
        <v>12862</v>
      </c>
      <c r="K4045" t="s">
        <v>110</v>
      </c>
      <c r="L4045" t="s">
        <v>3346</v>
      </c>
      <c r="M4045" t="s">
        <v>8471</v>
      </c>
      <c r="N4045" t="s">
        <v>12857</v>
      </c>
      <c r="O4045" t="s">
        <v>3343</v>
      </c>
      <c r="P4045" t="s">
        <v>3343</v>
      </c>
      <c r="Q4045" t="s">
        <v>3346</v>
      </c>
    </row>
    <row r="4046" spans="1:17" x14ac:dyDescent="0.25">
      <c r="A4046" t="s">
        <v>12466</v>
      </c>
      <c r="B4046" t="s">
        <v>12467</v>
      </c>
      <c r="C4046" t="s">
        <v>12549</v>
      </c>
      <c r="D4046" t="s">
        <v>12550</v>
      </c>
      <c r="E4046">
        <v>2102075</v>
      </c>
      <c r="F4046" t="s">
        <v>12863</v>
      </c>
      <c r="G4046" t="s">
        <v>12864</v>
      </c>
      <c r="H4046" t="s">
        <v>12865</v>
      </c>
      <c r="I4046" t="s">
        <v>12866</v>
      </c>
      <c r="J4046" t="s">
        <v>12837</v>
      </c>
      <c r="K4046" t="s">
        <v>110</v>
      </c>
      <c r="L4046" t="s">
        <v>3343</v>
      </c>
      <c r="M4046" t="s">
        <v>8471</v>
      </c>
      <c r="N4046" t="s">
        <v>12867</v>
      </c>
      <c r="O4046" t="s">
        <v>3346</v>
      </c>
      <c r="P4046" t="s">
        <v>3346</v>
      </c>
      <c r="Q4046" t="s">
        <v>3346</v>
      </c>
    </row>
    <row r="4047" spans="1:17" x14ac:dyDescent="0.25">
      <c r="A4047" t="s">
        <v>12466</v>
      </c>
      <c r="B4047" t="s">
        <v>12467</v>
      </c>
      <c r="C4047" t="s">
        <v>12549</v>
      </c>
      <c r="D4047" t="s">
        <v>12550</v>
      </c>
      <c r="E4047">
        <v>2102075</v>
      </c>
      <c r="F4047" t="s">
        <v>12863</v>
      </c>
      <c r="G4047" t="s">
        <v>12864</v>
      </c>
      <c r="H4047" t="s">
        <v>12865</v>
      </c>
      <c r="I4047" t="s">
        <v>12868</v>
      </c>
      <c r="J4047" t="s">
        <v>12869</v>
      </c>
      <c r="K4047" t="s">
        <v>110</v>
      </c>
      <c r="L4047" t="s">
        <v>3346</v>
      </c>
      <c r="M4047" t="s">
        <v>8471</v>
      </c>
      <c r="N4047" t="s">
        <v>12867</v>
      </c>
      <c r="O4047" t="s">
        <v>3346</v>
      </c>
      <c r="P4047" t="s">
        <v>3346</v>
      </c>
      <c r="Q4047" t="s">
        <v>3346</v>
      </c>
    </row>
    <row r="4048" spans="1:17" x14ac:dyDescent="0.25">
      <c r="A4048" t="s">
        <v>12466</v>
      </c>
      <c r="B4048" t="s">
        <v>12467</v>
      </c>
      <c r="C4048" t="s">
        <v>12870</v>
      </c>
      <c r="D4048" t="s">
        <v>12871</v>
      </c>
      <c r="E4048">
        <v>2103009</v>
      </c>
      <c r="F4048" t="s">
        <v>12872</v>
      </c>
      <c r="G4048" t="s">
        <v>12873</v>
      </c>
      <c r="H4048" t="s">
        <v>12874</v>
      </c>
      <c r="I4048" t="s">
        <v>12875</v>
      </c>
      <c r="J4048" t="s">
        <v>12876</v>
      </c>
      <c r="K4048" t="s">
        <v>12877</v>
      </c>
      <c r="L4048" t="s">
        <v>3343</v>
      </c>
      <c r="M4048" t="s">
        <v>8471</v>
      </c>
      <c r="N4048" t="s">
        <v>8472</v>
      </c>
      <c r="O4048" t="s">
        <v>3346</v>
      </c>
      <c r="P4048" t="s">
        <v>3343</v>
      </c>
      <c r="Q4048" t="s">
        <v>3346</v>
      </c>
    </row>
    <row r="4049" spans="1:17" x14ac:dyDescent="0.25">
      <c r="A4049" t="s">
        <v>12466</v>
      </c>
      <c r="B4049" t="s">
        <v>12467</v>
      </c>
      <c r="C4049" t="s">
        <v>12870</v>
      </c>
      <c r="D4049" t="s">
        <v>12871</v>
      </c>
      <c r="E4049">
        <v>2103009</v>
      </c>
      <c r="F4049" t="s">
        <v>12872</v>
      </c>
      <c r="G4049" t="s">
        <v>12873</v>
      </c>
      <c r="H4049" t="s">
        <v>12874</v>
      </c>
      <c r="I4049" t="s">
        <v>12878</v>
      </c>
      <c r="J4049" t="s">
        <v>12879</v>
      </c>
      <c r="K4049" t="s">
        <v>4045</v>
      </c>
      <c r="L4049" t="s">
        <v>3346</v>
      </c>
      <c r="M4049" t="s">
        <v>8471</v>
      </c>
      <c r="N4049" t="s">
        <v>8472</v>
      </c>
      <c r="O4049" t="s">
        <v>3346</v>
      </c>
      <c r="P4049" t="s">
        <v>3343</v>
      </c>
      <c r="Q4049" t="s">
        <v>3346</v>
      </c>
    </row>
    <row r="4050" spans="1:17" x14ac:dyDescent="0.25">
      <c r="A4050" t="s">
        <v>12466</v>
      </c>
      <c r="B4050" t="s">
        <v>12467</v>
      </c>
      <c r="C4050" t="s">
        <v>12870</v>
      </c>
      <c r="D4050" t="s">
        <v>12871</v>
      </c>
      <c r="E4050">
        <v>2103009</v>
      </c>
      <c r="F4050" t="s">
        <v>12872</v>
      </c>
      <c r="G4050" t="s">
        <v>12873</v>
      </c>
      <c r="H4050" t="s">
        <v>12874</v>
      </c>
      <c r="I4050" t="s">
        <v>12880</v>
      </c>
      <c r="J4050" t="s">
        <v>12881</v>
      </c>
      <c r="K4050" t="s">
        <v>12877</v>
      </c>
      <c r="L4050" t="s">
        <v>3346</v>
      </c>
      <c r="M4050" t="s">
        <v>8471</v>
      </c>
      <c r="N4050" t="s">
        <v>8472</v>
      </c>
      <c r="O4050" t="s">
        <v>3346</v>
      </c>
      <c r="P4050" t="s">
        <v>3343</v>
      </c>
      <c r="Q4050" t="s">
        <v>3346</v>
      </c>
    </row>
    <row r="4051" spans="1:17" x14ac:dyDescent="0.25">
      <c r="A4051" t="s">
        <v>12466</v>
      </c>
      <c r="B4051" t="s">
        <v>12467</v>
      </c>
      <c r="C4051" t="s">
        <v>12870</v>
      </c>
      <c r="D4051" t="s">
        <v>12871</v>
      </c>
      <c r="E4051">
        <v>2103009</v>
      </c>
      <c r="F4051" t="s">
        <v>12872</v>
      </c>
      <c r="G4051" t="s">
        <v>12873</v>
      </c>
      <c r="H4051" t="s">
        <v>12874</v>
      </c>
      <c r="I4051" t="s">
        <v>12882</v>
      </c>
      <c r="J4051" t="s">
        <v>12883</v>
      </c>
      <c r="K4051" t="s">
        <v>4045</v>
      </c>
      <c r="L4051" t="s">
        <v>3346</v>
      </c>
      <c r="M4051" t="s">
        <v>8471</v>
      </c>
      <c r="N4051" t="s">
        <v>8472</v>
      </c>
      <c r="O4051" t="s">
        <v>3346</v>
      </c>
      <c r="P4051" t="s">
        <v>3343</v>
      </c>
      <c r="Q4051" t="s">
        <v>3346</v>
      </c>
    </row>
    <row r="4052" spans="1:17" x14ac:dyDescent="0.25">
      <c r="A4052" t="s">
        <v>12466</v>
      </c>
      <c r="B4052" t="s">
        <v>12467</v>
      </c>
      <c r="C4052" t="s">
        <v>12870</v>
      </c>
      <c r="D4052" t="s">
        <v>12871</v>
      </c>
      <c r="E4052">
        <v>2103010</v>
      </c>
      <c r="F4052" t="s">
        <v>12884</v>
      </c>
      <c r="G4052" t="s">
        <v>12885</v>
      </c>
      <c r="H4052" t="s">
        <v>3394</v>
      </c>
      <c r="I4052" t="s">
        <v>12886</v>
      </c>
      <c r="J4052" t="s">
        <v>12887</v>
      </c>
      <c r="K4052" t="s">
        <v>110</v>
      </c>
      <c r="L4052" t="s">
        <v>3343</v>
      </c>
      <c r="M4052" t="s">
        <v>4213</v>
      </c>
      <c r="N4052" t="s">
        <v>7265</v>
      </c>
      <c r="O4052" t="s">
        <v>3343</v>
      </c>
      <c r="P4052" t="s">
        <v>3343</v>
      </c>
      <c r="Q4052" t="s">
        <v>3346</v>
      </c>
    </row>
    <row r="4053" spans="1:17" x14ac:dyDescent="0.25">
      <c r="A4053" t="s">
        <v>12466</v>
      </c>
      <c r="B4053" t="s">
        <v>12467</v>
      </c>
      <c r="C4053" t="s">
        <v>12870</v>
      </c>
      <c r="D4053" t="s">
        <v>12871</v>
      </c>
      <c r="E4053">
        <v>2103011</v>
      </c>
      <c r="F4053" t="s">
        <v>12888</v>
      </c>
      <c r="G4053" t="s">
        <v>12889</v>
      </c>
      <c r="H4053" t="s">
        <v>3357</v>
      </c>
      <c r="I4053" t="s">
        <v>12890</v>
      </c>
      <c r="J4053" t="s">
        <v>3580</v>
      </c>
      <c r="K4053" t="s">
        <v>110</v>
      </c>
      <c r="L4053" t="s">
        <v>3343</v>
      </c>
      <c r="M4053" t="s">
        <v>3344</v>
      </c>
      <c r="N4053" t="s">
        <v>3360</v>
      </c>
      <c r="O4053" t="s">
        <v>3343</v>
      </c>
      <c r="P4053" t="s">
        <v>3343</v>
      </c>
      <c r="Q4053" t="s">
        <v>3346</v>
      </c>
    </row>
    <row r="4054" spans="1:17" x14ac:dyDescent="0.25">
      <c r="A4054" t="s">
        <v>12466</v>
      </c>
      <c r="B4054" t="s">
        <v>12467</v>
      </c>
      <c r="C4054" t="s">
        <v>12870</v>
      </c>
      <c r="D4054" t="s">
        <v>12871</v>
      </c>
      <c r="E4054">
        <v>2103011</v>
      </c>
      <c r="F4054" t="s">
        <v>12888</v>
      </c>
      <c r="G4054" t="s">
        <v>12889</v>
      </c>
      <c r="H4054" t="s">
        <v>3357</v>
      </c>
      <c r="I4054" t="s">
        <v>12891</v>
      </c>
      <c r="J4054" t="s">
        <v>12892</v>
      </c>
      <c r="K4054" t="s">
        <v>110</v>
      </c>
      <c r="L4054" t="s">
        <v>3346</v>
      </c>
      <c r="M4054" t="s">
        <v>3344</v>
      </c>
      <c r="N4054" t="s">
        <v>3360</v>
      </c>
      <c r="O4054" t="s">
        <v>3343</v>
      </c>
      <c r="P4054" t="s">
        <v>3343</v>
      </c>
      <c r="Q4054" t="s">
        <v>3346</v>
      </c>
    </row>
    <row r="4055" spans="1:17" x14ac:dyDescent="0.25">
      <c r="A4055" t="s">
        <v>12466</v>
      </c>
      <c r="B4055" t="s">
        <v>12467</v>
      </c>
      <c r="C4055" t="s">
        <v>12870</v>
      </c>
      <c r="D4055" t="s">
        <v>12871</v>
      </c>
      <c r="E4055">
        <v>2103012</v>
      </c>
      <c r="F4055" t="s">
        <v>12893</v>
      </c>
      <c r="G4055" t="s">
        <v>12894</v>
      </c>
      <c r="H4055" t="s">
        <v>3357</v>
      </c>
      <c r="I4055" t="s">
        <v>12895</v>
      </c>
      <c r="J4055" t="s">
        <v>3580</v>
      </c>
      <c r="K4055" t="s">
        <v>110</v>
      </c>
      <c r="L4055" t="s">
        <v>3343</v>
      </c>
      <c r="M4055" t="s">
        <v>3344</v>
      </c>
      <c r="N4055" t="s">
        <v>3360</v>
      </c>
      <c r="O4055" t="s">
        <v>3343</v>
      </c>
      <c r="P4055" t="s">
        <v>3343</v>
      </c>
      <c r="Q4055" t="s">
        <v>3346</v>
      </c>
    </row>
    <row r="4056" spans="1:17" x14ac:dyDescent="0.25">
      <c r="A4056" t="s">
        <v>12466</v>
      </c>
      <c r="B4056" t="s">
        <v>12467</v>
      </c>
      <c r="C4056" t="s">
        <v>12870</v>
      </c>
      <c r="D4056" t="s">
        <v>12871</v>
      </c>
      <c r="E4056">
        <v>2103017</v>
      </c>
      <c r="F4056" t="s">
        <v>9761</v>
      </c>
      <c r="G4056" t="s">
        <v>12896</v>
      </c>
      <c r="H4056" t="s">
        <v>11648</v>
      </c>
      <c r="I4056" t="s">
        <v>12897</v>
      </c>
      <c r="J4056" t="s">
        <v>9764</v>
      </c>
      <c r="K4056" t="s">
        <v>110</v>
      </c>
      <c r="L4056" t="s">
        <v>3343</v>
      </c>
      <c r="M4056" t="s">
        <v>8471</v>
      </c>
      <c r="N4056" t="s">
        <v>12476</v>
      </c>
      <c r="O4056" t="s">
        <v>3343</v>
      </c>
      <c r="P4056" t="s">
        <v>3343</v>
      </c>
      <c r="Q4056" t="s">
        <v>3346</v>
      </c>
    </row>
    <row r="4057" spans="1:17" x14ac:dyDescent="0.25">
      <c r="A4057" t="s">
        <v>12466</v>
      </c>
      <c r="B4057" t="s">
        <v>12467</v>
      </c>
      <c r="C4057" t="s">
        <v>12870</v>
      </c>
      <c r="D4057" t="s">
        <v>12871</v>
      </c>
      <c r="E4057">
        <v>2103018</v>
      </c>
      <c r="F4057" t="s">
        <v>375</v>
      </c>
      <c r="G4057" t="s">
        <v>12898</v>
      </c>
      <c r="H4057" t="s">
        <v>3350</v>
      </c>
      <c r="I4057" t="s">
        <v>12899</v>
      </c>
      <c r="J4057" t="s">
        <v>461</v>
      </c>
      <c r="K4057" t="s">
        <v>110</v>
      </c>
      <c r="L4057" t="s">
        <v>3343</v>
      </c>
      <c r="M4057" t="s">
        <v>4108</v>
      </c>
      <c r="N4057" t="s">
        <v>9900</v>
      </c>
      <c r="O4057" t="s">
        <v>3343</v>
      </c>
      <c r="P4057" t="s">
        <v>3343</v>
      </c>
      <c r="Q4057" t="s">
        <v>3346</v>
      </c>
    </row>
    <row r="4058" spans="1:17" x14ac:dyDescent="0.25">
      <c r="A4058" t="s">
        <v>12466</v>
      </c>
      <c r="B4058" t="s">
        <v>12467</v>
      </c>
      <c r="C4058" t="s">
        <v>12870</v>
      </c>
      <c r="D4058" t="s">
        <v>12871</v>
      </c>
      <c r="E4058">
        <v>2103018</v>
      </c>
      <c r="F4058" t="s">
        <v>375</v>
      </c>
      <c r="G4058" t="s">
        <v>12898</v>
      </c>
      <c r="H4058" t="s">
        <v>3350</v>
      </c>
      <c r="I4058" t="s">
        <v>12900</v>
      </c>
      <c r="J4058" t="s">
        <v>12901</v>
      </c>
      <c r="K4058" t="s">
        <v>110</v>
      </c>
      <c r="L4058" t="s">
        <v>3346</v>
      </c>
      <c r="M4058" t="s">
        <v>4108</v>
      </c>
      <c r="N4058" t="s">
        <v>9900</v>
      </c>
      <c r="O4058" t="s">
        <v>3343</v>
      </c>
      <c r="P4058" t="s">
        <v>3343</v>
      </c>
      <c r="Q4058" t="s">
        <v>3346</v>
      </c>
    </row>
    <row r="4059" spans="1:17" x14ac:dyDescent="0.25">
      <c r="A4059" t="s">
        <v>12466</v>
      </c>
      <c r="B4059" t="s">
        <v>12467</v>
      </c>
      <c r="C4059" t="s">
        <v>12870</v>
      </c>
      <c r="D4059" t="s">
        <v>12871</v>
      </c>
      <c r="E4059">
        <v>2103018</v>
      </c>
      <c r="F4059" t="s">
        <v>375</v>
      </c>
      <c r="G4059" t="s">
        <v>12898</v>
      </c>
      <c r="H4059" t="s">
        <v>3350</v>
      </c>
      <c r="I4059" t="s">
        <v>12902</v>
      </c>
      <c r="J4059" t="s">
        <v>12903</v>
      </c>
      <c r="K4059" t="s">
        <v>110</v>
      </c>
      <c r="L4059" t="s">
        <v>3346</v>
      </c>
      <c r="M4059" t="s">
        <v>4108</v>
      </c>
      <c r="N4059" t="s">
        <v>9900</v>
      </c>
      <c r="O4059" t="s">
        <v>3343</v>
      </c>
      <c r="P4059" t="s">
        <v>3343</v>
      </c>
      <c r="Q4059" t="s">
        <v>3346</v>
      </c>
    </row>
    <row r="4060" spans="1:17" x14ac:dyDescent="0.25">
      <c r="A4060" t="s">
        <v>12466</v>
      </c>
      <c r="B4060" t="s">
        <v>12467</v>
      </c>
      <c r="C4060" t="s">
        <v>12870</v>
      </c>
      <c r="D4060" t="s">
        <v>12871</v>
      </c>
      <c r="E4060">
        <v>2103019</v>
      </c>
      <c r="F4060" t="s">
        <v>12904</v>
      </c>
      <c r="G4060" t="s">
        <v>12905</v>
      </c>
      <c r="H4060" t="s">
        <v>3394</v>
      </c>
      <c r="I4060" t="s">
        <v>12906</v>
      </c>
      <c r="J4060" t="s">
        <v>543</v>
      </c>
      <c r="K4060" t="s">
        <v>110</v>
      </c>
      <c r="L4060" t="s">
        <v>3343</v>
      </c>
      <c r="M4060" t="s">
        <v>4213</v>
      </c>
      <c r="N4060" t="s">
        <v>7265</v>
      </c>
      <c r="O4060" t="s">
        <v>3343</v>
      </c>
      <c r="P4060" t="s">
        <v>3343</v>
      </c>
      <c r="Q4060" t="s">
        <v>3346</v>
      </c>
    </row>
    <row r="4061" spans="1:17" x14ac:dyDescent="0.25">
      <c r="A4061" t="s">
        <v>12466</v>
      </c>
      <c r="B4061" t="s">
        <v>12467</v>
      </c>
      <c r="C4061" t="s">
        <v>12870</v>
      </c>
      <c r="D4061" t="s">
        <v>12871</v>
      </c>
      <c r="E4061">
        <v>2103020</v>
      </c>
      <c r="F4061" t="s">
        <v>12907</v>
      </c>
      <c r="G4061" t="s">
        <v>12908</v>
      </c>
      <c r="H4061" t="s">
        <v>12909</v>
      </c>
      <c r="I4061" t="s">
        <v>12910</v>
      </c>
      <c r="J4061" t="s">
        <v>12911</v>
      </c>
      <c r="K4061" t="s">
        <v>110</v>
      </c>
      <c r="L4061" t="s">
        <v>3343</v>
      </c>
      <c r="M4061" t="s">
        <v>3344</v>
      </c>
      <c r="N4061" t="s">
        <v>3345</v>
      </c>
      <c r="O4061" t="s">
        <v>3343</v>
      </c>
      <c r="P4061" t="s">
        <v>3343</v>
      </c>
      <c r="Q4061" t="s">
        <v>3346</v>
      </c>
    </row>
    <row r="4062" spans="1:17" x14ac:dyDescent="0.25">
      <c r="A4062" t="s">
        <v>12466</v>
      </c>
      <c r="B4062" t="s">
        <v>12467</v>
      </c>
      <c r="C4062" t="s">
        <v>12870</v>
      </c>
      <c r="D4062" t="s">
        <v>12871</v>
      </c>
      <c r="E4062">
        <v>2103021</v>
      </c>
      <c r="F4062" t="s">
        <v>12912</v>
      </c>
      <c r="G4062" t="s">
        <v>12913</v>
      </c>
      <c r="H4062" t="s">
        <v>9626</v>
      </c>
      <c r="I4062" t="s">
        <v>12914</v>
      </c>
      <c r="J4062" t="s">
        <v>12915</v>
      </c>
      <c r="K4062" t="s">
        <v>110</v>
      </c>
      <c r="L4062" t="s">
        <v>3343</v>
      </c>
      <c r="M4062" t="s">
        <v>3344</v>
      </c>
      <c r="N4062" t="s">
        <v>4323</v>
      </c>
      <c r="O4062" t="s">
        <v>3343</v>
      </c>
      <c r="P4062" t="s">
        <v>3343</v>
      </c>
      <c r="Q4062" t="s">
        <v>3346</v>
      </c>
    </row>
    <row r="4063" spans="1:17" x14ac:dyDescent="0.25">
      <c r="A4063" t="s">
        <v>12466</v>
      </c>
      <c r="B4063" t="s">
        <v>12467</v>
      </c>
      <c r="C4063" t="s">
        <v>12870</v>
      </c>
      <c r="D4063" t="s">
        <v>12871</v>
      </c>
      <c r="E4063">
        <v>2103022</v>
      </c>
      <c r="F4063" t="s">
        <v>12916</v>
      </c>
      <c r="G4063" t="s">
        <v>12917</v>
      </c>
      <c r="H4063" t="s">
        <v>12874</v>
      </c>
      <c r="I4063" t="s">
        <v>12918</v>
      </c>
      <c r="J4063" t="s">
        <v>12919</v>
      </c>
      <c r="K4063" t="s">
        <v>12877</v>
      </c>
      <c r="L4063" t="s">
        <v>3343</v>
      </c>
      <c r="M4063" t="s">
        <v>8471</v>
      </c>
      <c r="N4063" t="s">
        <v>8472</v>
      </c>
      <c r="O4063" t="s">
        <v>3343</v>
      </c>
      <c r="P4063" t="s">
        <v>3343</v>
      </c>
      <c r="Q4063" t="s">
        <v>3346</v>
      </c>
    </row>
    <row r="4064" spans="1:17" x14ac:dyDescent="0.25">
      <c r="A4064" t="s">
        <v>12466</v>
      </c>
      <c r="B4064" t="s">
        <v>12467</v>
      </c>
      <c r="C4064" t="s">
        <v>12870</v>
      </c>
      <c r="D4064" t="s">
        <v>12871</v>
      </c>
      <c r="E4064">
        <v>2103022</v>
      </c>
      <c r="F4064" t="s">
        <v>12916</v>
      </c>
      <c r="G4064" t="s">
        <v>12917</v>
      </c>
      <c r="H4064" t="s">
        <v>12874</v>
      </c>
      <c r="I4064" t="s">
        <v>12920</v>
      </c>
      <c r="J4064" t="s">
        <v>12921</v>
      </c>
      <c r="K4064" t="s">
        <v>4045</v>
      </c>
      <c r="L4064" t="s">
        <v>3346</v>
      </c>
      <c r="M4064" t="s">
        <v>8471</v>
      </c>
      <c r="N4064" t="s">
        <v>8472</v>
      </c>
      <c r="O4064" t="s">
        <v>3343</v>
      </c>
      <c r="P4064" t="s">
        <v>3343</v>
      </c>
      <c r="Q4064" t="s">
        <v>3346</v>
      </c>
    </row>
    <row r="4065" spans="1:17" x14ac:dyDescent="0.25">
      <c r="A4065" t="s">
        <v>12466</v>
      </c>
      <c r="B4065" t="s">
        <v>12467</v>
      </c>
      <c r="C4065" t="s">
        <v>12870</v>
      </c>
      <c r="D4065" t="s">
        <v>12871</v>
      </c>
      <c r="E4065">
        <v>2103024</v>
      </c>
      <c r="F4065" t="s">
        <v>12922</v>
      </c>
      <c r="G4065" t="s">
        <v>12923</v>
      </c>
      <c r="H4065" t="s">
        <v>3357</v>
      </c>
      <c r="I4065" t="s">
        <v>12924</v>
      </c>
      <c r="J4065" t="s">
        <v>12925</v>
      </c>
      <c r="K4065" t="s">
        <v>110</v>
      </c>
      <c r="L4065" t="s">
        <v>3343</v>
      </c>
      <c r="M4065" t="s">
        <v>3397</v>
      </c>
      <c r="N4065" t="s">
        <v>5920</v>
      </c>
      <c r="O4065" t="s">
        <v>3343</v>
      </c>
      <c r="P4065" t="s">
        <v>3343</v>
      </c>
      <c r="Q4065" t="s">
        <v>3346</v>
      </c>
    </row>
    <row r="4066" spans="1:17" x14ac:dyDescent="0.25">
      <c r="A4066" t="s">
        <v>12466</v>
      </c>
      <c r="B4066" t="s">
        <v>12467</v>
      </c>
      <c r="C4066" t="s">
        <v>12870</v>
      </c>
      <c r="D4066" t="s">
        <v>12871</v>
      </c>
      <c r="E4066">
        <v>2103024</v>
      </c>
      <c r="F4066" t="s">
        <v>12922</v>
      </c>
      <c r="G4066" t="s">
        <v>12923</v>
      </c>
      <c r="H4066" t="s">
        <v>3357</v>
      </c>
      <c r="I4066" t="s">
        <v>12926</v>
      </c>
      <c r="J4066" t="s">
        <v>200</v>
      </c>
      <c r="K4066" t="s">
        <v>110</v>
      </c>
      <c r="L4066" t="s">
        <v>3346</v>
      </c>
      <c r="M4066" t="s">
        <v>3397</v>
      </c>
      <c r="N4066" t="s">
        <v>5920</v>
      </c>
      <c r="O4066" t="s">
        <v>3343</v>
      </c>
      <c r="P4066" t="s">
        <v>3343</v>
      </c>
      <c r="Q4066" t="s">
        <v>3346</v>
      </c>
    </row>
    <row r="4067" spans="1:17" x14ac:dyDescent="0.25">
      <c r="A4067" t="s">
        <v>12466</v>
      </c>
      <c r="B4067" t="s">
        <v>12467</v>
      </c>
      <c r="C4067" t="s">
        <v>12870</v>
      </c>
      <c r="D4067" t="s">
        <v>12871</v>
      </c>
      <c r="E4067">
        <v>2103024</v>
      </c>
      <c r="F4067" t="s">
        <v>12922</v>
      </c>
      <c r="G4067" t="s">
        <v>12923</v>
      </c>
      <c r="H4067" t="s">
        <v>3357</v>
      </c>
      <c r="I4067" t="s">
        <v>12927</v>
      </c>
      <c r="J4067" t="s">
        <v>2575</v>
      </c>
      <c r="K4067" t="s">
        <v>110</v>
      </c>
      <c r="L4067" t="s">
        <v>3346</v>
      </c>
      <c r="M4067" t="s">
        <v>3397</v>
      </c>
      <c r="N4067" t="s">
        <v>5920</v>
      </c>
      <c r="O4067" t="s">
        <v>3343</v>
      </c>
      <c r="P4067" t="s">
        <v>3343</v>
      </c>
      <c r="Q4067" t="s">
        <v>3346</v>
      </c>
    </row>
    <row r="4068" spans="1:17" x14ac:dyDescent="0.25">
      <c r="A4068" t="s">
        <v>12466</v>
      </c>
      <c r="B4068" t="s">
        <v>12467</v>
      </c>
      <c r="C4068" t="s">
        <v>12870</v>
      </c>
      <c r="D4068" t="s">
        <v>12871</v>
      </c>
      <c r="E4068">
        <v>2103025</v>
      </c>
      <c r="F4068" t="s">
        <v>102</v>
      </c>
      <c r="G4068" t="s">
        <v>7578</v>
      </c>
      <c r="H4068" t="s">
        <v>3350</v>
      </c>
      <c r="I4068" t="s">
        <v>2001</v>
      </c>
      <c r="J4068" t="s">
        <v>103</v>
      </c>
      <c r="K4068" t="s">
        <v>110</v>
      </c>
      <c r="L4068" t="s">
        <v>3343</v>
      </c>
      <c r="M4068" t="s">
        <v>4213</v>
      </c>
      <c r="N4068" t="s">
        <v>9872</v>
      </c>
      <c r="O4068" t="s">
        <v>3343</v>
      </c>
      <c r="P4068" t="s">
        <v>3343</v>
      </c>
      <c r="Q4068" t="s">
        <v>3346</v>
      </c>
    </row>
    <row r="4069" spans="1:17" x14ac:dyDescent="0.25">
      <c r="A4069" t="s">
        <v>12466</v>
      </c>
      <c r="B4069" t="s">
        <v>12467</v>
      </c>
      <c r="C4069" t="s">
        <v>12870</v>
      </c>
      <c r="D4069" t="s">
        <v>12871</v>
      </c>
      <c r="E4069">
        <v>2103026</v>
      </c>
      <c r="F4069" t="s">
        <v>51</v>
      </c>
      <c r="G4069" t="s">
        <v>3655</v>
      </c>
      <c r="H4069" t="s">
        <v>3350</v>
      </c>
      <c r="I4069" t="s">
        <v>12928</v>
      </c>
      <c r="J4069" t="s">
        <v>52</v>
      </c>
      <c r="K4069" t="s">
        <v>110</v>
      </c>
      <c r="L4069" t="s">
        <v>3343</v>
      </c>
      <c r="M4069" t="s">
        <v>4213</v>
      </c>
      <c r="N4069" t="s">
        <v>9872</v>
      </c>
      <c r="O4069" t="s">
        <v>3343</v>
      </c>
      <c r="P4069" t="s">
        <v>3343</v>
      </c>
      <c r="Q4069" t="s">
        <v>3346</v>
      </c>
    </row>
    <row r="4070" spans="1:17" x14ac:dyDescent="0.25">
      <c r="A4070" t="s">
        <v>12466</v>
      </c>
      <c r="B4070" t="s">
        <v>12467</v>
      </c>
      <c r="C4070" t="s">
        <v>12870</v>
      </c>
      <c r="D4070" t="s">
        <v>12871</v>
      </c>
      <c r="E4070">
        <v>2103027</v>
      </c>
      <c r="F4070" t="s">
        <v>12929</v>
      </c>
      <c r="G4070" t="s">
        <v>12930</v>
      </c>
      <c r="H4070" t="s">
        <v>3586</v>
      </c>
      <c r="I4070" t="s">
        <v>12931</v>
      </c>
      <c r="J4070" t="s">
        <v>1735</v>
      </c>
      <c r="K4070" t="s">
        <v>110</v>
      </c>
      <c r="L4070" t="s">
        <v>3343</v>
      </c>
      <c r="M4070" t="s">
        <v>3570</v>
      </c>
      <c r="N4070" t="s">
        <v>3571</v>
      </c>
      <c r="O4070" t="s">
        <v>3343</v>
      </c>
      <c r="P4070" t="s">
        <v>3343</v>
      </c>
      <c r="Q4070" t="s">
        <v>3346</v>
      </c>
    </row>
    <row r="4071" spans="1:17" x14ac:dyDescent="0.25">
      <c r="A4071" t="s">
        <v>12466</v>
      </c>
      <c r="B4071" t="s">
        <v>12467</v>
      </c>
      <c r="C4071" t="s">
        <v>12870</v>
      </c>
      <c r="D4071" t="s">
        <v>12871</v>
      </c>
      <c r="E4071">
        <v>2103027</v>
      </c>
      <c r="F4071" t="s">
        <v>12929</v>
      </c>
      <c r="G4071" t="s">
        <v>12930</v>
      </c>
      <c r="H4071" t="s">
        <v>3586</v>
      </c>
      <c r="I4071" t="s">
        <v>12932</v>
      </c>
      <c r="J4071" t="s">
        <v>12933</v>
      </c>
      <c r="K4071" t="s">
        <v>110</v>
      </c>
      <c r="L4071" t="s">
        <v>3346</v>
      </c>
      <c r="M4071" t="s">
        <v>3570</v>
      </c>
      <c r="N4071" t="s">
        <v>3571</v>
      </c>
      <c r="O4071" t="s">
        <v>3343</v>
      </c>
      <c r="P4071" t="s">
        <v>3343</v>
      </c>
      <c r="Q4071" t="s">
        <v>3346</v>
      </c>
    </row>
    <row r="4072" spans="1:17" x14ac:dyDescent="0.25">
      <c r="A4072" t="s">
        <v>12466</v>
      </c>
      <c r="B4072" t="s">
        <v>12467</v>
      </c>
      <c r="C4072" t="s">
        <v>12870</v>
      </c>
      <c r="D4072" t="s">
        <v>12871</v>
      </c>
      <c r="E4072">
        <v>2103027</v>
      </c>
      <c r="F4072" t="s">
        <v>12929</v>
      </c>
      <c r="G4072" t="s">
        <v>12930</v>
      </c>
      <c r="H4072" t="s">
        <v>3586</v>
      </c>
      <c r="I4072" t="s">
        <v>12934</v>
      </c>
      <c r="J4072" t="s">
        <v>12935</v>
      </c>
      <c r="K4072" t="s">
        <v>110</v>
      </c>
      <c r="L4072" t="s">
        <v>3346</v>
      </c>
      <c r="M4072" t="s">
        <v>3570</v>
      </c>
      <c r="N4072" t="s">
        <v>3571</v>
      </c>
      <c r="O4072" t="s">
        <v>3343</v>
      </c>
      <c r="P4072" t="s">
        <v>3343</v>
      </c>
      <c r="Q4072" t="s">
        <v>3346</v>
      </c>
    </row>
    <row r="4073" spans="1:17" x14ac:dyDescent="0.25">
      <c r="A4073" t="s">
        <v>12466</v>
      </c>
      <c r="B4073" t="s">
        <v>12467</v>
      </c>
      <c r="C4073" t="s">
        <v>12870</v>
      </c>
      <c r="D4073" t="s">
        <v>12871</v>
      </c>
      <c r="E4073">
        <v>2103028</v>
      </c>
      <c r="F4073" t="s">
        <v>12936</v>
      </c>
      <c r="G4073" t="s">
        <v>12937</v>
      </c>
      <c r="H4073" t="s">
        <v>3526</v>
      </c>
      <c r="I4073" t="s">
        <v>12938</v>
      </c>
      <c r="J4073" t="s">
        <v>935</v>
      </c>
      <c r="K4073" t="s">
        <v>110</v>
      </c>
      <c r="L4073" t="s">
        <v>3343</v>
      </c>
      <c r="M4073" t="s">
        <v>3344</v>
      </c>
      <c r="N4073" t="s">
        <v>3345</v>
      </c>
      <c r="O4073" t="s">
        <v>3346</v>
      </c>
      <c r="P4073" t="s">
        <v>3343</v>
      </c>
      <c r="Q4073" t="s">
        <v>3346</v>
      </c>
    </row>
    <row r="4074" spans="1:17" x14ac:dyDescent="0.25">
      <c r="A4074" t="s">
        <v>12466</v>
      </c>
      <c r="B4074" t="s">
        <v>12467</v>
      </c>
      <c r="C4074" t="s">
        <v>12870</v>
      </c>
      <c r="D4074" t="s">
        <v>12871</v>
      </c>
      <c r="E4074">
        <v>2103028</v>
      </c>
      <c r="F4074" t="s">
        <v>12936</v>
      </c>
      <c r="G4074" t="s">
        <v>12937</v>
      </c>
      <c r="H4074" t="s">
        <v>3526</v>
      </c>
      <c r="I4074" t="s">
        <v>12939</v>
      </c>
      <c r="J4074" t="s">
        <v>12940</v>
      </c>
      <c r="K4074" t="s">
        <v>110</v>
      </c>
      <c r="L4074" t="s">
        <v>3346</v>
      </c>
      <c r="M4074" t="s">
        <v>3344</v>
      </c>
      <c r="N4074" t="s">
        <v>3345</v>
      </c>
      <c r="O4074" t="s">
        <v>3346</v>
      </c>
      <c r="P4074" t="s">
        <v>3343</v>
      </c>
      <c r="Q4074" t="s">
        <v>3346</v>
      </c>
    </row>
    <row r="4075" spans="1:17" x14ac:dyDescent="0.25">
      <c r="A4075" t="s">
        <v>12466</v>
      </c>
      <c r="B4075" t="s">
        <v>12467</v>
      </c>
      <c r="C4075" t="s">
        <v>12870</v>
      </c>
      <c r="D4075" t="s">
        <v>12871</v>
      </c>
      <c r="E4075">
        <v>2103029</v>
      </c>
      <c r="F4075" t="s">
        <v>12941</v>
      </c>
      <c r="G4075" t="s">
        <v>12942</v>
      </c>
      <c r="H4075" t="s">
        <v>4883</v>
      </c>
      <c r="I4075" t="s">
        <v>12943</v>
      </c>
      <c r="J4075" t="s">
        <v>12944</v>
      </c>
      <c r="K4075" t="s">
        <v>110</v>
      </c>
      <c r="L4075" t="s">
        <v>3343</v>
      </c>
      <c r="M4075" t="s">
        <v>3344</v>
      </c>
      <c r="N4075" t="s">
        <v>3345</v>
      </c>
      <c r="O4075" t="s">
        <v>3346</v>
      </c>
      <c r="P4075" t="s">
        <v>3343</v>
      </c>
      <c r="Q4075" t="s">
        <v>3346</v>
      </c>
    </row>
    <row r="4076" spans="1:17" x14ac:dyDescent="0.25">
      <c r="A4076" t="s">
        <v>12466</v>
      </c>
      <c r="B4076" t="s">
        <v>12467</v>
      </c>
      <c r="C4076" t="s">
        <v>12870</v>
      </c>
      <c r="D4076" t="s">
        <v>12871</v>
      </c>
      <c r="E4076">
        <v>2103030</v>
      </c>
      <c r="F4076" t="s">
        <v>128</v>
      </c>
      <c r="G4076" t="s">
        <v>4583</v>
      </c>
      <c r="H4076" t="s">
        <v>3526</v>
      </c>
      <c r="I4076" t="s">
        <v>12945</v>
      </c>
      <c r="J4076" t="s">
        <v>935</v>
      </c>
      <c r="K4076" t="s">
        <v>110</v>
      </c>
      <c r="L4076" t="s">
        <v>3343</v>
      </c>
      <c r="M4076" t="s">
        <v>4108</v>
      </c>
      <c r="N4076" t="s">
        <v>9904</v>
      </c>
      <c r="O4076" t="s">
        <v>3346</v>
      </c>
      <c r="P4076" t="s">
        <v>3346</v>
      </c>
      <c r="Q4076" t="s">
        <v>3346</v>
      </c>
    </row>
    <row r="4077" spans="1:17" x14ac:dyDescent="0.25">
      <c r="A4077" t="s">
        <v>12466</v>
      </c>
      <c r="B4077" t="s">
        <v>12467</v>
      </c>
      <c r="C4077" t="s">
        <v>12870</v>
      </c>
      <c r="D4077" t="s">
        <v>12871</v>
      </c>
      <c r="E4077">
        <v>2103031</v>
      </c>
      <c r="F4077" t="s">
        <v>156</v>
      </c>
      <c r="G4077" t="s">
        <v>3393</v>
      </c>
      <c r="H4077" t="s">
        <v>3394</v>
      </c>
      <c r="I4077" t="s">
        <v>12946</v>
      </c>
      <c r="J4077" t="s">
        <v>3396</v>
      </c>
      <c r="K4077" t="s">
        <v>110</v>
      </c>
      <c r="L4077" t="s">
        <v>3343</v>
      </c>
      <c r="M4077" t="s">
        <v>3397</v>
      </c>
      <c r="N4077" t="s">
        <v>5920</v>
      </c>
      <c r="O4077" t="s">
        <v>3346</v>
      </c>
      <c r="P4077" t="s">
        <v>3346</v>
      </c>
      <c r="Q4077" t="s">
        <v>3346</v>
      </c>
    </row>
    <row r="4078" spans="1:17" x14ac:dyDescent="0.25">
      <c r="A4078" t="s">
        <v>12466</v>
      </c>
      <c r="B4078" t="s">
        <v>12467</v>
      </c>
      <c r="C4078" t="s">
        <v>2916</v>
      </c>
      <c r="D4078" t="s">
        <v>12947</v>
      </c>
      <c r="E4078">
        <v>2104001</v>
      </c>
      <c r="F4078" t="s">
        <v>102</v>
      </c>
      <c r="G4078" t="s">
        <v>3349</v>
      </c>
      <c r="H4078" t="s">
        <v>3350</v>
      </c>
      <c r="I4078" t="s">
        <v>1928</v>
      </c>
      <c r="J4078" t="s">
        <v>1929</v>
      </c>
      <c r="K4078" t="s">
        <v>110</v>
      </c>
      <c r="L4078" t="s">
        <v>3343</v>
      </c>
      <c r="M4078" t="s">
        <v>4213</v>
      </c>
      <c r="N4078" t="s">
        <v>9872</v>
      </c>
      <c r="O4078" t="s">
        <v>3343</v>
      </c>
      <c r="P4078" t="s">
        <v>3343</v>
      </c>
      <c r="Q4078" t="s">
        <v>3346</v>
      </c>
    </row>
    <row r="4079" spans="1:17" x14ac:dyDescent="0.25">
      <c r="A4079" t="s">
        <v>12466</v>
      </c>
      <c r="B4079" t="s">
        <v>12467</v>
      </c>
      <c r="C4079" t="s">
        <v>2916</v>
      </c>
      <c r="D4079" t="s">
        <v>12947</v>
      </c>
      <c r="E4079">
        <v>2104002</v>
      </c>
      <c r="F4079" t="s">
        <v>114</v>
      </c>
      <c r="G4079" t="s">
        <v>12948</v>
      </c>
      <c r="H4079" t="s">
        <v>366</v>
      </c>
      <c r="I4079" t="s">
        <v>1933</v>
      </c>
      <c r="J4079" t="s">
        <v>1934</v>
      </c>
      <c r="K4079" t="s">
        <v>110</v>
      </c>
      <c r="L4079" t="s">
        <v>3343</v>
      </c>
      <c r="M4079" t="s">
        <v>3477</v>
      </c>
      <c r="N4079" t="s">
        <v>7004</v>
      </c>
      <c r="O4079" t="s">
        <v>3343</v>
      </c>
      <c r="P4079" t="s">
        <v>3343</v>
      </c>
      <c r="Q4079" t="s">
        <v>3346</v>
      </c>
    </row>
    <row r="4080" spans="1:17" x14ac:dyDescent="0.25">
      <c r="A4080" t="s">
        <v>12466</v>
      </c>
      <c r="B4080" t="s">
        <v>12467</v>
      </c>
      <c r="C4080" t="s">
        <v>2916</v>
      </c>
      <c r="D4080" t="s">
        <v>12947</v>
      </c>
      <c r="E4080">
        <v>2104003</v>
      </c>
      <c r="F4080" t="s">
        <v>12949</v>
      </c>
      <c r="G4080" t="s">
        <v>12950</v>
      </c>
      <c r="H4080" t="s">
        <v>12951</v>
      </c>
      <c r="I4080" t="s">
        <v>12952</v>
      </c>
      <c r="J4080" t="s">
        <v>12953</v>
      </c>
      <c r="K4080" t="s">
        <v>110</v>
      </c>
      <c r="L4080" t="s">
        <v>3343</v>
      </c>
      <c r="M4080" t="s">
        <v>4213</v>
      </c>
      <c r="N4080" t="s">
        <v>7265</v>
      </c>
      <c r="O4080" t="s">
        <v>3343</v>
      </c>
      <c r="P4080" t="s">
        <v>3343</v>
      </c>
      <c r="Q4080" t="s">
        <v>3346</v>
      </c>
    </row>
    <row r="4081" spans="1:17" x14ac:dyDescent="0.25">
      <c r="A4081" t="s">
        <v>12466</v>
      </c>
      <c r="B4081" t="s">
        <v>12467</v>
      </c>
      <c r="C4081" t="s">
        <v>2916</v>
      </c>
      <c r="D4081" t="s">
        <v>12947</v>
      </c>
      <c r="E4081">
        <v>2104003</v>
      </c>
      <c r="F4081" t="s">
        <v>12949</v>
      </c>
      <c r="G4081" t="s">
        <v>12950</v>
      </c>
      <c r="H4081" t="s">
        <v>12951</v>
      </c>
      <c r="I4081" t="s">
        <v>12954</v>
      </c>
      <c r="J4081" t="s">
        <v>12955</v>
      </c>
      <c r="K4081" t="s">
        <v>4045</v>
      </c>
      <c r="L4081" t="s">
        <v>3346</v>
      </c>
      <c r="M4081" t="s">
        <v>4213</v>
      </c>
      <c r="N4081" t="s">
        <v>7265</v>
      </c>
      <c r="O4081" t="s">
        <v>3343</v>
      </c>
      <c r="P4081" t="s">
        <v>3343</v>
      </c>
      <c r="Q4081" t="s">
        <v>3346</v>
      </c>
    </row>
    <row r="4082" spans="1:17" x14ac:dyDescent="0.25">
      <c r="A4082" t="s">
        <v>12466</v>
      </c>
      <c r="B4082" t="s">
        <v>12467</v>
      </c>
      <c r="C4082" t="s">
        <v>2916</v>
      </c>
      <c r="D4082" t="s">
        <v>12947</v>
      </c>
      <c r="E4082">
        <v>2104004</v>
      </c>
      <c r="F4082" t="s">
        <v>12956</v>
      </c>
      <c r="G4082" t="s">
        <v>12957</v>
      </c>
      <c r="H4082" t="s">
        <v>12958</v>
      </c>
      <c r="I4082" t="s">
        <v>12959</v>
      </c>
      <c r="J4082" t="s">
        <v>12960</v>
      </c>
      <c r="K4082" t="s">
        <v>110</v>
      </c>
      <c r="L4082" t="s">
        <v>3343</v>
      </c>
      <c r="M4082" t="s">
        <v>4213</v>
      </c>
      <c r="N4082" t="s">
        <v>7265</v>
      </c>
      <c r="O4082" t="s">
        <v>3343</v>
      </c>
      <c r="P4082" t="s">
        <v>3343</v>
      </c>
      <c r="Q4082" t="s">
        <v>3346</v>
      </c>
    </row>
    <row r="4083" spans="1:17" x14ac:dyDescent="0.25">
      <c r="A4083" t="s">
        <v>12466</v>
      </c>
      <c r="B4083" t="s">
        <v>12467</v>
      </c>
      <c r="C4083" t="s">
        <v>2916</v>
      </c>
      <c r="D4083" t="s">
        <v>12947</v>
      </c>
      <c r="E4083">
        <v>2104004</v>
      </c>
      <c r="F4083" t="s">
        <v>12956</v>
      </c>
      <c r="G4083" t="s">
        <v>12957</v>
      </c>
      <c r="H4083" t="s">
        <v>12958</v>
      </c>
      <c r="I4083" t="s">
        <v>12961</v>
      </c>
      <c r="J4083" t="s">
        <v>12962</v>
      </c>
      <c r="K4083" t="s">
        <v>110</v>
      </c>
      <c r="L4083" t="s">
        <v>3346</v>
      </c>
      <c r="M4083" t="s">
        <v>4213</v>
      </c>
      <c r="N4083" t="s">
        <v>7265</v>
      </c>
      <c r="O4083" t="s">
        <v>3343</v>
      </c>
      <c r="P4083" t="s">
        <v>3343</v>
      </c>
      <c r="Q4083" t="s">
        <v>3346</v>
      </c>
    </row>
    <row r="4084" spans="1:17" x14ac:dyDescent="0.25">
      <c r="A4084" t="s">
        <v>12466</v>
      </c>
      <c r="B4084" t="s">
        <v>12467</v>
      </c>
      <c r="C4084" t="s">
        <v>2916</v>
      </c>
      <c r="D4084" t="s">
        <v>12947</v>
      </c>
      <c r="E4084">
        <v>2104005</v>
      </c>
      <c r="F4084" t="s">
        <v>12963</v>
      </c>
      <c r="G4084" t="s">
        <v>12964</v>
      </c>
      <c r="H4084" t="s">
        <v>9626</v>
      </c>
      <c r="I4084" t="s">
        <v>12965</v>
      </c>
      <c r="J4084" t="s">
        <v>12915</v>
      </c>
      <c r="K4084" t="s">
        <v>110</v>
      </c>
      <c r="L4084" t="s">
        <v>3343</v>
      </c>
      <c r="M4084" t="s">
        <v>4108</v>
      </c>
      <c r="N4084" t="s">
        <v>12966</v>
      </c>
      <c r="O4084" t="s">
        <v>3343</v>
      </c>
      <c r="P4084" t="s">
        <v>3343</v>
      </c>
      <c r="Q4084" t="s">
        <v>3346</v>
      </c>
    </row>
    <row r="4085" spans="1:17" x14ac:dyDescent="0.25">
      <c r="A4085" t="s">
        <v>12466</v>
      </c>
      <c r="B4085" t="s">
        <v>12467</v>
      </c>
      <c r="C4085" t="s">
        <v>2916</v>
      </c>
      <c r="D4085" t="s">
        <v>12947</v>
      </c>
      <c r="E4085">
        <v>2104008</v>
      </c>
      <c r="F4085" t="s">
        <v>1937</v>
      </c>
      <c r="G4085" t="s">
        <v>12967</v>
      </c>
      <c r="H4085" t="s">
        <v>3586</v>
      </c>
      <c r="I4085" t="s">
        <v>1938</v>
      </c>
      <c r="J4085" t="s">
        <v>1939</v>
      </c>
      <c r="K4085" t="s">
        <v>110</v>
      </c>
      <c r="L4085" t="s">
        <v>3343</v>
      </c>
      <c r="M4085" t="s">
        <v>4213</v>
      </c>
      <c r="N4085" t="s">
        <v>4214</v>
      </c>
      <c r="O4085" t="s">
        <v>3343</v>
      </c>
      <c r="P4085" t="s">
        <v>3343</v>
      </c>
      <c r="Q4085" t="s">
        <v>3346</v>
      </c>
    </row>
    <row r="4086" spans="1:17" x14ac:dyDescent="0.25">
      <c r="A4086" t="s">
        <v>12466</v>
      </c>
      <c r="B4086" t="s">
        <v>12467</v>
      </c>
      <c r="C4086" t="s">
        <v>2916</v>
      </c>
      <c r="D4086" t="s">
        <v>12947</v>
      </c>
      <c r="E4086">
        <v>2104009</v>
      </c>
      <c r="F4086" t="s">
        <v>12968</v>
      </c>
      <c r="G4086" t="s">
        <v>12969</v>
      </c>
      <c r="H4086" t="s">
        <v>3357</v>
      </c>
      <c r="I4086" t="s">
        <v>12970</v>
      </c>
      <c r="J4086" t="s">
        <v>3580</v>
      </c>
      <c r="K4086" t="s">
        <v>110</v>
      </c>
      <c r="L4086" t="s">
        <v>3343</v>
      </c>
      <c r="M4086" t="s">
        <v>3344</v>
      </c>
      <c r="N4086" t="s">
        <v>3360</v>
      </c>
      <c r="O4086" t="s">
        <v>3343</v>
      </c>
      <c r="P4086" t="s">
        <v>3343</v>
      </c>
      <c r="Q4086" t="s">
        <v>3346</v>
      </c>
    </row>
    <row r="4087" spans="1:17" x14ac:dyDescent="0.25">
      <c r="A4087" t="s">
        <v>12466</v>
      </c>
      <c r="B4087" t="s">
        <v>12467</v>
      </c>
      <c r="C4087" t="s">
        <v>2916</v>
      </c>
      <c r="D4087" t="s">
        <v>12947</v>
      </c>
      <c r="E4087">
        <v>2104009</v>
      </c>
      <c r="F4087" t="s">
        <v>12968</v>
      </c>
      <c r="G4087" t="s">
        <v>12969</v>
      </c>
      <c r="H4087" t="s">
        <v>3357</v>
      </c>
      <c r="I4087" t="s">
        <v>12971</v>
      </c>
      <c r="J4087" t="s">
        <v>3582</v>
      </c>
      <c r="K4087" t="s">
        <v>110</v>
      </c>
      <c r="L4087" t="s">
        <v>3346</v>
      </c>
      <c r="M4087" t="s">
        <v>3344</v>
      </c>
      <c r="N4087" t="s">
        <v>3360</v>
      </c>
      <c r="O4087" t="s">
        <v>3343</v>
      </c>
      <c r="P4087" t="s">
        <v>3343</v>
      </c>
      <c r="Q4087" t="s">
        <v>3346</v>
      </c>
    </row>
    <row r="4088" spans="1:17" x14ac:dyDescent="0.25">
      <c r="A4088" t="s">
        <v>12466</v>
      </c>
      <c r="B4088" t="s">
        <v>12467</v>
      </c>
      <c r="C4088" t="s">
        <v>2916</v>
      </c>
      <c r="D4088" t="s">
        <v>12947</v>
      </c>
      <c r="E4088">
        <v>2104009</v>
      </c>
      <c r="F4088" t="s">
        <v>12968</v>
      </c>
      <c r="G4088" t="s">
        <v>12969</v>
      </c>
      <c r="H4088" t="s">
        <v>3357</v>
      </c>
      <c r="I4088" t="s">
        <v>12972</v>
      </c>
      <c r="J4088" t="s">
        <v>12973</v>
      </c>
      <c r="K4088" t="s">
        <v>110</v>
      </c>
      <c r="L4088" t="s">
        <v>3346</v>
      </c>
      <c r="M4088" t="s">
        <v>3344</v>
      </c>
      <c r="N4088" t="s">
        <v>3360</v>
      </c>
      <c r="O4088" t="s">
        <v>3343</v>
      </c>
      <c r="P4088" t="s">
        <v>3343</v>
      </c>
      <c r="Q4088" t="s">
        <v>3346</v>
      </c>
    </row>
    <row r="4089" spans="1:17" x14ac:dyDescent="0.25">
      <c r="A4089" t="s">
        <v>12466</v>
      </c>
      <c r="B4089" t="s">
        <v>12467</v>
      </c>
      <c r="C4089" t="s">
        <v>2916</v>
      </c>
      <c r="D4089" t="s">
        <v>12947</v>
      </c>
      <c r="E4089">
        <v>2104009</v>
      </c>
      <c r="F4089" t="s">
        <v>12968</v>
      </c>
      <c r="G4089" t="s">
        <v>12969</v>
      </c>
      <c r="H4089" t="s">
        <v>3357</v>
      </c>
      <c r="I4089" t="s">
        <v>12974</v>
      </c>
      <c r="J4089" t="s">
        <v>12975</v>
      </c>
      <c r="K4089" t="s">
        <v>110</v>
      </c>
      <c r="L4089" t="s">
        <v>3346</v>
      </c>
      <c r="M4089" t="s">
        <v>3344</v>
      </c>
      <c r="N4089" t="s">
        <v>3360</v>
      </c>
      <c r="O4089" t="s">
        <v>3343</v>
      </c>
      <c r="P4089" t="s">
        <v>3343</v>
      </c>
      <c r="Q4089" t="s">
        <v>3346</v>
      </c>
    </row>
    <row r="4090" spans="1:17" x14ac:dyDescent="0.25">
      <c r="A4090" t="s">
        <v>12466</v>
      </c>
      <c r="B4090" t="s">
        <v>12467</v>
      </c>
      <c r="C4090" t="s">
        <v>2916</v>
      </c>
      <c r="D4090" t="s">
        <v>12947</v>
      </c>
      <c r="E4090">
        <v>2104009</v>
      </c>
      <c r="F4090" t="s">
        <v>12968</v>
      </c>
      <c r="G4090" t="s">
        <v>12969</v>
      </c>
      <c r="H4090" t="s">
        <v>3357</v>
      </c>
      <c r="I4090" t="s">
        <v>12976</v>
      </c>
      <c r="J4090" t="s">
        <v>12977</v>
      </c>
      <c r="K4090" t="s">
        <v>110</v>
      </c>
      <c r="L4090" t="s">
        <v>3346</v>
      </c>
      <c r="M4090" t="s">
        <v>3344</v>
      </c>
      <c r="N4090" t="s">
        <v>3360</v>
      </c>
      <c r="O4090" t="s">
        <v>3343</v>
      </c>
      <c r="P4090" t="s">
        <v>3343</v>
      </c>
      <c r="Q4090" t="s">
        <v>3346</v>
      </c>
    </row>
    <row r="4091" spans="1:17" x14ac:dyDescent="0.25">
      <c r="A4091" t="s">
        <v>12466</v>
      </c>
      <c r="B4091" t="s">
        <v>12467</v>
      </c>
      <c r="C4091" t="s">
        <v>2916</v>
      </c>
      <c r="D4091" t="s">
        <v>12947</v>
      </c>
      <c r="E4091">
        <v>2104009</v>
      </c>
      <c r="F4091" t="s">
        <v>12968</v>
      </c>
      <c r="G4091" t="s">
        <v>12969</v>
      </c>
      <c r="H4091" t="s">
        <v>3357</v>
      </c>
      <c r="I4091" t="s">
        <v>12978</v>
      </c>
      <c r="J4091" t="s">
        <v>12979</v>
      </c>
      <c r="K4091" t="s">
        <v>110</v>
      </c>
      <c r="L4091" t="s">
        <v>3346</v>
      </c>
      <c r="M4091" t="s">
        <v>3344</v>
      </c>
      <c r="N4091" t="s">
        <v>3360</v>
      </c>
      <c r="O4091" t="s">
        <v>3343</v>
      </c>
      <c r="P4091" t="s">
        <v>3343</v>
      </c>
      <c r="Q4091" t="s">
        <v>3346</v>
      </c>
    </row>
    <row r="4092" spans="1:17" x14ac:dyDescent="0.25">
      <c r="A4092" t="s">
        <v>12466</v>
      </c>
      <c r="B4092" t="s">
        <v>12467</v>
      </c>
      <c r="C4092" t="s">
        <v>2916</v>
      </c>
      <c r="D4092" t="s">
        <v>12947</v>
      </c>
      <c r="E4092">
        <v>2104010</v>
      </c>
      <c r="F4092" t="s">
        <v>1946</v>
      </c>
      <c r="G4092" t="s">
        <v>12980</v>
      </c>
      <c r="H4092" t="s">
        <v>3394</v>
      </c>
      <c r="I4092" t="s">
        <v>1947</v>
      </c>
      <c r="J4092" t="s">
        <v>1948</v>
      </c>
      <c r="K4092" t="s">
        <v>110</v>
      </c>
      <c r="L4092" t="s">
        <v>3343</v>
      </c>
      <c r="M4092" t="s">
        <v>3397</v>
      </c>
      <c r="N4092" t="s">
        <v>5920</v>
      </c>
      <c r="O4092" t="s">
        <v>3343</v>
      </c>
      <c r="P4092" t="s">
        <v>3343</v>
      </c>
      <c r="Q4092" t="s">
        <v>3346</v>
      </c>
    </row>
    <row r="4093" spans="1:17" x14ac:dyDescent="0.25">
      <c r="A4093" t="s">
        <v>12466</v>
      </c>
      <c r="B4093" t="s">
        <v>12467</v>
      </c>
      <c r="C4093" t="s">
        <v>2916</v>
      </c>
      <c r="D4093" t="s">
        <v>12947</v>
      </c>
      <c r="E4093">
        <v>2104010</v>
      </c>
      <c r="F4093" t="s">
        <v>1946</v>
      </c>
      <c r="G4093" t="s">
        <v>12980</v>
      </c>
      <c r="H4093" t="s">
        <v>3394</v>
      </c>
      <c r="I4093" t="s">
        <v>12981</v>
      </c>
      <c r="J4093" t="s">
        <v>2575</v>
      </c>
      <c r="K4093" t="s">
        <v>110</v>
      </c>
      <c r="L4093" t="s">
        <v>3346</v>
      </c>
      <c r="M4093" t="s">
        <v>3397</v>
      </c>
      <c r="N4093" t="s">
        <v>5920</v>
      </c>
      <c r="O4093" t="s">
        <v>3343</v>
      </c>
      <c r="P4093" t="s">
        <v>3343</v>
      </c>
      <c r="Q4093" t="s">
        <v>3346</v>
      </c>
    </row>
    <row r="4094" spans="1:17" x14ac:dyDescent="0.25">
      <c r="A4094" t="s">
        <v>12466</v>
      </c>
      <c r="B4094" t="s">
        <v>12467</v>
      </c>
      <c r="C4094" t="s">
        <v>2916</v>
      </c>
      <c r="D4094" t="s">
        <v>12947</v>
      </c>
      <c r="E4094">
        <v>2104010</v>
      </c>
      <c r="F4094" t="s">
        <v>1946</v>
      </c>
      <c r="G4094" t="s">
        <v>12980</v>
      </c>
      <c r="H4094" t="s">
        <v>3394</v>
      </c>
      <c r="I4094" t="s">
        <v>12982</v>
      </c>
      <c r="J4094" t="s">
        <v>12983</v>
      </c>
      <c r="K4094" t="s">
        <v>110</v>
      </c>
      <c r="L4094" t="s">
        <v>3346</v>
      </c>
      <c r="M4094" t="s">
        <v>3397</v>
      </c>
      <c r="N4094" t="s">
        <v>5920</v>
      </c>
      <c r="O4094" t="s">
        <v>3343</v>
      </c>
      <c r="P4094" t="s">
        <v>3343</v>
      </c>
      <c r="Q4094" t="s">
        <v>3346</v>
      </c>
    </row>
    <row r="4095" spans="1:17" x14ac:dyDescent="0.25">
      <c r="A4095" t="s">
        <v>12466</v>
      </c>
      <c r="B4095" t="s">
        <v>12467</v>
      </c>
      <c r="C4095" t="s">
        <v>2916</v>
      </c>
      <c r="D4095" t="s">
        <v>12947</v>
      </c>
      <c r="E4095">
        <v>2104010</v>
      </c>
      <c r="F4095" t="s">
        <v>1946</v>
      </c>
      <c r="G4095" t="s">
        <v>12980</v>
      </c>
      <c r="H4095" t="s">
        <v>3394</v>
      </c>
      <c r="I4095" t="s">
        <v>12984</v>
      </c>
      <c r="J4095" t="s">
        <v>12985</v>
      </c>
      <c r="K4095" t="s">
        <v>110</v>
      </c>
      <c r="L4095" t="s">
        <v>3346</v>
      </c>
      <c r="M4095" t="s">
        <v>3397</v>
      </c>
      <c r="N4095" t="s">
        <v>5920</v>
      </c>
      <c r="O4095" t="s">
        <v>3343</v>
      </c>
      <c r="P4095" t="s">
        <v>3343</v>
      </c>
      <c r="Q4095" t="s">
        <v>3346</v>
      </c>
    </row>
    <row r="4096" spans="1:17" x14ac:dyDescent="0.25">
      <c r="A4096" t="s">
        <v>12466</v>
      </c>
      <c r="B4096" t="s">
        <v>12467</v>
      </c>
      <c r="C4096" t="s">
        <v>2916</v>
      </c>
      <c r="D4096" t="s">
        <v>12947</v>
      </c>
      <c r="E4096">
        <v>2104010</v>
      </c>
      <c r="F4096" t="s">
        <v>1946</v>
      </c>
      <c r="G4096" t="s">
        <v>12980</v>
      </c>
      <c r="H4096" t="s">
        <v>3394</v>
      </c>
      <c r="I4096" t="s">
        <v>12986</v>
      </c>
      <c r="J4096" t="s">
        <v>12987</v>
      </c>
      <c r="K4096" t="s">
        <v>110</v>
      </c>
      <c r="L4096" t="s">
        <v>3346</v>
      </c>
      <c r="M4096" t="s">
        <v>3397</v>
      </c>
      <c r="N4096" t="s">
        <v>5920</v>
      </c>
      <c r="O4096" t="s">
        <v>3343</v>
      </c>
      <c r="P4096" t="s">
        <v>3343</v>
      </c>
      <c r="Q4096" t="s">
        <v>3346</v>
      </c>
    </row>
    <row r="4097" spans="1:17" x14ac:dyDescent="0.25">
      <c r="A4097" t="s">
        <v>12466</v>
      </c>
      <c r="B4097" t="s">
        <v>12467</v>
      </c>
      <c r="C4097" t="s">
        <v>2916</v>
      </c>
      <c r="D4097" t="s">
        <v>12947</v>
      </c>
      <c r="E4097">
        <v>2104010</v>
      </c>
      <c r="F4097" t="s">
        <v>1946</v>
      </c>
      <c r="G4097" t="s">
        <v>12980</v>
      </c>
      <c r="H4097" t="s">
        <v>3394</v>
      </c>
      <c r="I4097" t="s">
        <v>12988</v>
      </c>
      <c r="J4097" t="s">
        <v>12989</v>
      </c>
      <c r="K4097" t="s">
        <v>110</v>
      </c>
      <c r="L4097" t="s">
        <v>3346</v>
      </c>
      <c r="M4097" t="s">
        <v>3397</v>
      </c>
      <c r="N4097" t="s">
        <v>5920</v>
      </c>
      <c r="O4097" t="s">
        <v>3343</v>
      </c>
      <c r="P4097" t="s">
        <v>3343</v>
      </c>
      <c r="Q4097" t="s">
        <v>3346</v>
      </c>
    </row>
    <row r="4098" spans="1:17" x14ac:dyDescent="0.25">
      <c r="A4098" t="s">
        <v>12466</v>
      </c>
      <c r="B4098" t="s">
        <v>12467</v>
      </c>
      <c r="C4098" t="s">
        <v>2916</v>
      </c>
      <c r="D4098" t="s">
        <v>12947</v>
      </c>
      <c r="E4098">
        <v>2104010</v>
      </c>
      <c r="F4098" t="s">
        <v>1946</v>
      </c>
      <c r="G4098" t="s">
        <v>12980</v>
      </c>
      <c r="H4098" t="s">
        <v>3394</v>
      </c>
      <c r="I4098" t="s">
        <v>12990</v>
      </c>
      <c r="J4098" t="s">
        <v>12991</v>
      </c>
      <c r="K4098" t="s">
        <v>110</v>
      </c>
      <c r="L4098" t="s">
        <v>3346</v>
      </c>
      <c r="M4098" t="s">
        <v>3397</v>
      </c>
      <c r="N4098" t="s">
        <v>5920</v>
      </c>
      <c r="O4098" t="s">
        <v>3343</v>
      </c>
      <c r="P4098" t="s">
        <v>3343</v>
      </c>
      <c r="Q4098" t="s">
        <v>3346</v>
      </c>
    </row>
    <row r="4099" spans="1:17" x14ac:dyDescent="0.25">
      <c r="A4099" t="s">
        <v>12466</v>
      </c>
      <c r="B4099" t="s">
        <v>12467</v>
      </c>
      <c r="C4099" t="s">
        <v>2916</v>
      </c>
      <c r="D4099" t="s">
        <v>12947</v>
      </c>
      <c r="E4099">
        <v>2104010</v>
      </c>
      <c r="F4099" t="s">
        <v>1946</v>
      </c>
      <c r="G4099" t="s">
        <v>12980</v>
      </c>
      <c r="H4099" t="s">
        <v>3394</v>
      </c>
      <c r="I4099" t="s">
        <v>12992</v>
      </c>
      <c r="J4099" t="s">
        <v>285</v>
      </c>
      <c r="K4099" t="s">
        <v>110</v>
      </c>
      <c r="L4099" t="s">
        <v>3346</v>
      </c>
      <c r="M4099" t="s">
        <v>3397</v>
      </c>
      <c r="N4099" t="s">
        <v>5920</v>
      </c>
      <c r="O4099" t="s">
        <v>3343</v>
      </c>
      <c r="P4099" t="s">
        <v>3343</v>
      </c>
      <c r="Q4099" t="s">
        <v>3346</v>
      </c>
    </row>
    <row r="4100" spans="1:17" x14ac:dyDescent="0.25">
      <c r="A4100" t="s">
        <v>12466</v>
      </c>
      <c r="B4100" t="s">
        <v>12467</v>
      </c>
      <c r="C4100" t="s">
        <v>2916</v>
      </c>
      <c r="D4100" t="s">
        <v>12947</v>
      </c>
      <c r="E4100">
        <v>2104010</v>
      </c>
      <c r="F4100" t="s">
        <v>1946</v>
      </c>
      <c r="G4100" t="s">
        <v>12980</v>
      </c>
      <c r="H4100" t="s">
        <v>3394</v>
      </c>
      <c r="I4100" t="s">
        <v>12993</v>
      </c>
      <c r="J4100" t="s">
        <v>12994</v>
      </c>
      <c r="K4100" t="s">
        <v>110</v>
      </c>
      <c r="L4100" t="s">
        <v>3346</v>
      </c>
      <c r="M4100" t="s">
        <v>3397</v>
      </c>
      <c r="N4100" t="s">
        <v>5920</v>
      </c>
      <c r="O4100" t="s">
        <v>3343</v>
      </c>
      <c r="P4100" t="s">
        <v>3343</v>
      </c>
      <c r="Q4100" t="s">
        <v>3346</v>
      </c>
    </row>
    <row r="4101" spans="1:17" x14ac:dyDescent="0.25">
      <c r="A4101" t="s">
        <v>12466</v>
      </c>
      <c r="B4101" t="s">
        <v>12467</v>
      </c>
      <c r="C4101" t="s">
        <v>2916</v>
      </c>
      <c r="D4101" t="s">
        <v>12947</v>
      </c>
      <c r="E4101">
        <v>2104011</v>
      </c>
      <c r="F4101" t="s">
        <v>12995</v>
      </c>
      <c r="G4101" t="s">
        <v>12996</v>
      </c>
      <c r="H4101" t="s">
        <v>12997</v>
      </c>
      <c r="I4101" t="s">
        <v>12998</v>
      </c>
      <c r="J4101" t="s">
        <v>12999</v>
      </c>
      <c r="K4101" t="s">
        <v>110</v>
      </c>
      <c r="L4101" t="s">
        <v>3343</v>
      </c>
      <c r="M4101" t="s">
        <v>4213</v>
      </c>
      <c r="N4101" t="s">
        <v>13000</v>
      </c>
      <c r="O4101" t="s">
        <v>3343</v>
      </c>
      <c r="P4101" t="s">
        <v>3343</v>
      </c>
      <c r="Q4101" t="s">
        <v>3346</v>
      </c>
    </row>
    <row r="4102" spans="1:17" x14ac:dyDescent="0.25">
      <c r="A4102" t="s">
        <v>12466</v>
      </c>
      <c r="B4102" t="s">
        <v>12467</v>
      </c>
      <c r="C4102" t="s">
        <v>2916</v>
      </c>
      <c r="D4102" t="s">
        <v>12947</v>
      </c>
      <c r="E4102">
        <v>2104012</v>
      </c>
      <c r="F4102" t="s">
        <v>13001</v>
      </c>
      <c r="G4102" t="s">
        <v>13002</v>
      </c>
      <c r="H4102" t="s">
        <v>12958</v>
      </c>
      <c r="I4102" t="s">
        <v>13003</v>
      </c>
      <c r="J4102" t="s">
        <v>13004</v>
      </c>
      <c r="K4102" t="s">
        <v>110</v>
      </c>
      <c r="L4102" t="s">
        <v>3343</v>
      </c>
      <c r="M4102" t="s">
        <v>3344</v>
      </c>
      <c r="N4102" t="s">
        <v>3345</v>
      </c>
      <c r="O4102" t="s">
        <v>3343</v>
      </c>
      <c r="P4102" t="s">
        <v>3343</v>
      </c>
      <c r="Q4102" t="s">
        <v>3346</v>
      </c>
    </row>
    <row r="4103" spans="1:17" x14ac:dyDescent="0.25">
      <c r="A4103" t="s">
        <v>12466</v>
      </c>
      <c r="B4103" t="s">
        <v>12467</v>
      </c>
      <c r="C4103" t="s">
        <v>2916</v>
      </c>
      <c r="D4103" t="s">
        <v>12947</v>
      </c>
      <c r="E4103">
        <v>2104012</v>
      </c>
      <c r="F4103" t="s">
        <v>13001</v>
      </c>
      <c r="G4103" t="s">
        <v>13002</v>
      </c>
      <c r="H4103" t="s">
        <v>12958</v>
      </c>
      <c r="I4103" t="s">
        <v>13005</v>
      </c>
      <c r="J4103" t="s">
        <v>13006</v>
      </c>
      <c r="K4103" t="s">
        <v>110</v>
      </c>
      <c r="L4103" t="s">
        <v>3346</v>
      </c>
      <c r="M4103" t="s">
        <v>3344</v>
      </c>
      <c r="N4103" t="s">
        <v>3345</v>
      </c>
      <c r="O4103" t="s">
        <v>3343</v>
      </c>
      <c r="P4103" t="s">
        <v>3343</v>
      </c>
      <c r="Q4103" t="s">
        <v>3346</v>
      </c>
    </row>
    <row r="4104" spans="1:17" x14ac:dyDescent="0.25">
      <c r="A4104" t="s">
        <v>12466</v>
      </c>
      <c r="B4104" t="s">
        <v>12467</v>
      </c>
      <c r="C4104" t="s">
        <v>2916</v>
      </c>
      <c r="D4104" t="s">
        <v>12947</v>
      </c>
      <c r="E4104">
        <v>2104012</v>
      </c>
      <c r="F4104" t="s">
        <v>13001</v>
      </c>
      <c r="G4104" t="s">
        <v>13002</v>
      </c>
      <c r="H4104" t="s">
        <v>12958</v>
      </c>
      <c r="I4104" t="s">
        <v>13007</v>
      </c>
      <c r="J4104" t="s">
        <v>13008</v>
      </c>
      <c r="K4104" t="s">
        <v>2009</v>
      </c>
      <c r="L4104" t="s">
        <v>3346</v>
      </c>
      <c r="M4104" t="s">
        <v>3344</v>
      </c>
      <c r="N4104" t="s">
        <v>3345</v>
      </c>
      <c r="O4104" t="s">
        <v>3343</v>
      </c>
      <c r="P4104" t="s">
        <v>3343</v>
      </c>
      <c r="Q4104" t="s">
        <v>3346</v>
      </c>
    </row>
    <row r="4105" spans="1:17" x14ac:dyDescent="0.25">
      <c r="A4105" t="s">
        <v>12466</v>
      </c>
      <c r="B4105" t="s">
        <v>12467</v>
      </c>
      <c r="C4105" t="s">
        <v>2916</v>
      </c>
      <c r="D4105" t="s">
        <v>12947</v>
      </c>
      <c r="E4105">
        <v>2104012</v>
      </c>
      <c r="F4105" t="s">
        <v>13001</v>
      </c>
      <c r="G4105" t="s">
        <v>13002</v>
      </c>
      <c r="H4105" t="s">
        <v>12958</v>
      </c>
      <c r="I4105" t="s">
        <v>13009</v>
      </c>
      <c r="J4105" t="s">
        <v>13010</v>
      </c>
      <c r="K4105" t="s">
        <v>110</v>
      </c>
      <c r="L4105" t="s">
        <v>3346</v>
      </c>
      <c r="M4105" t="s">
        <v>3344</v>
      </c>
      <c r="N4105" t="s">
        <v>3345</v>
      </c>
      <c r="O4105" t="s">
        <v>3343</v>
      </c>
      <c r="P4105" t="s">
        <v>3343</v>
      </c>
      <c r="Q4105" t="s">
        <v>3346</v>
      </c>
    </row>
    <row r="4106" spans="1:17" x14ac:dyDescent="0.25">
      <c r="A4106" t="s">
        <v>12466</v>
      </c>
      <c r="B4106" t="s">
        <v>12467</v>
      </c>
      <c r="C4106" t="s">
        <v>2916</v>
      </c>
      <c r="D4106" t="s">
        <v>12947</v>
      </c>
      <c r="E4106">
        <v>2104012</v>
      </c>
      <c r="F4106" t="s">
        <v>13001</v>
      </c>
      <c r="G4106" t="s">
        <v>13002</v>
      </c>
      <c r="H4106" t="s">
        <v>12958</v>
      </c>
      <c r="I4106" t="s">
        <v>13011</v>
      </c>
      <c r="J4106" t="s">
        <v>13012</v>
      </c>
      <c r="K4106" t="s">
        <v>110</v>
      </c>
      <c r="L4106" t="s">
        <v>3346</v>
      </c>
      <c r="M4106" t="s">
        <v>3344</v>
      </c>
      <c r="N4106" t="s">
        <v>3345</v>
      </c>
      <c r="O4106" t="s">
        <v>3343</v>
      </c>
      <c r="P4106" t="s">
        <v>3343</v>
      </c>
      <c r="Q4106" t="s">
        <v>3346</v>
      </c>
    </row>
    <row r="4107" spans="1:17" x14ac:dyDescent="0.25">
      <c r="A4107" t="s">
        <v>12466</v>
      </c>
      <c r="B4107" t="s">
        <v>12467</v>
      </c>
      <c r="C4107" t="s">
        <v>2916</v>
      </c>
      <c r="D4107" t="s">
        <v>12947</v>
      </c>
      <c r="E4107">
        <v>2104012</v>
      </c>
      <c r="F4107" t="s">
        <v>13001</v>
      </c>
      <c r="G4107" t="s">
        <v>13002</v>
      </c>
      <c r="H4107" t="s">
        <v>12958</v>
      </c>
      <c r="I4107" t="s">
        <v>13013</v>
      </c>
      <c r="J4107" t="s">
        <v>13014</v>
      </c>
      <c r="K4107" t="s">
        <v>38</v>
      </c>
      <c r="L4107" t="s">
        <v>3346</v>
      </c>
      <c r="M4107" t="s">
        <v>3344</v>
      </c>
      <c r="N4107" t="s">
        <v>3345</v>
      </c>
      <c r="O4107" t="s">
        <v>3343</v>
      </c>
      <c r="P4107" t="s">
        <v>3343</v>
      </c>
      <c r="Q4107" t="s">
        <v>3346</v>
      </c>
    </row>
    <row r="4108" spans="1:17" x14ac:dyDescent="0.25">
      <c r="A4108" t="s">
        <v>12466</v>
      </c>
      <c r="B4108" t="s">
        <v>12467</v>
      </c>
      <c r="C4108" t="s">
        <v>2916</v>
      </c>
      <c r="D4108" t="s">
        <v>12947</v>
      </c>
      <c r="E4108">
        <v>2104012</v>
      </c>
      <c r="F4108" t="s">
        <v>13001</v>
      </c>
      <c r="G4108" t="s">
        <v>13002</v>
      </c>
      <c r="H4108" t="s">
        <v>12958</v>
      </c>
      <c r="I4108" t="s">
        <v>13015</v>
      </c>
      <c r="J4108" t="s">
        <v>13016</v>
      </c>
      <c r="K4108" t="s">
        <v>2009</v>
      </c>
      <c r="L4108" t="s">
        <v>3346</v>
      </c>
      <c r="M4108" t="s">
        <v>3344</v>
      </c>
      <c r="N4108" t="s">
        <v>3345</v>
      </c>
      <c r="O4108" t="s">
        <v>3343</v>
      </c>
      <c r="P4108" t="s">
        <v>3343</v>
      </c>
      <c r="Q4108" t="s">
        <v>3346</v>
      </c>
    </row>
    <row r="4109" spans="1:17" x14ac:dyDescent="0.25">
      <c r="A4109" t="s">
        <v>12466</v>
      </c>
      <c r="B4109" t="s">
        <v>12467</v>
      </c>
      <c r="C4109" t="s">
        <v>2916</v>
      </c>
      <c r="D4109" t="s">
        <v>12947</v>
      </c>
      <c r="E4109">
        <v>2104012</v>
      </c>
      <c r="F4109" t="s">
        <v>13001</v>
      </c>
      <c r="G4109" t="s">
        <v>13002</v>
      </c>
      <c r="H4109" t="s">
        <v>12958</v>
      </c>
      <c r="I4109" t="s">
        <v>13017</v>
      </c>
      <c r="J4109" t="s">
        <v>13018</v>
      </c>
      <c r="K4109" t="s">
        <v>110</v>
      </c>
      <c r="L4109" t="s">
        <v>3346</v>
      </c>
      <c r="M4109" t="s">
        <v>3344</v>
      </c>
      <c r="N4109" t="s">
        <v>3345</v>
      </c>
      <c r="O4109" t="s">
        <v>3343</v>
      </c>
      <c r="P4109" t="s">
        <v>3343</v>
      </c>
      <c r="Q4109" t="s">
        <v>3346</v>
      </c>
    </row>
    <row r="4110" spans="1:17" x14ac:dyDescent="0.25">
      <c r="A4110" t="s">
        <v>12466</v>
      </c>
      <c r="B4110" t="s">
        <v>12467</v>
      </c>
      <c r="C4110" t="s">
        <v>2916</v>
      </c>
      <c r="D4110" t="s">
        <v>12947</v>
      </c>
      <c r="E4110">
        <v>2104013</v>
      </c>
      <c r="F4110" t="s">
        <v>1941</v>
      </c>
      <c r="G4110" t="s">
        <v>13019</v>
      </c>
      <c r="H4110" t="s">
        <v>13020</v>
      </c>
      <c r="I4110" t="s">
        <v>13021</v>
      </c>
      <c r="J4110" t="s">
        <v>13022</v>
      </c>
      <c r="K4110" t="s">
        <v>110</v>
      </c>
      <c r="L4110" t="s">
        <v>3343</v>
      </c>
      <c r="M4110" t="s">
        <v>4213</v>
      </c>
      <c r="N4110" t="s">
        <v>4214</v>
      </c>
      <c r="O4110" t="s">
        <v>3343</v>
      </c>
      <c r="P4110" t="s">
        <v>3343</v>
      </c>
      <c r="Q4110" t="s">
        <v>3346</v>
      </c>
    </row>
    <row r="4111" spans="1:17" x14ac:dyDescent="0.25">
      <c r="A4111" t="s">
        <v>12466</v>
      </c>
      <c r="B4111" t="s">
        <v>12467</v>
      </c>
      <c r="C4111" t="s">
        <v>2916</v>
      </c>
      <c r="D4111" t="s">
        <v>12947</v>
      </c>
      <c r="E4111">
        <v>2104013</v>
      </c>
      <c r="F4111" t="s">
        <v>1941</v>
      </c>
      <c r="G4111" t="s">
        <v>13019</v>
      </c>
      <c r="H4111" t="s">
        <v>13020</v>
      </c>
      <c r="I4111" t="s">
        <v>13023</v>
      </c>
      <c r="J4111" t="s">
        <v>13024</v>
      </c>
      <c r="K4111" t="s">
        <v>110</v>
      </c>
      <c r="L4111" t="s">
        <v>3346</v>
      </c>
      <c r="M4111" t="s">
        <v>4213</v>
      </c>
      <c r="N4111" t="s">
        <v>4214</v>
      </c>
      <c r="O4111" t="s">
        <v>3343</v>
      </c>
      <c r="P4111" t="s">
        <v>3343</v>
      </c>
      <c r="Q4111" t="s">
        <v>3346</v>
      </c>
    </row>
    <row r="4112" spans="1:17" x14ac:dyDescent="0.25">
      <c r="A4112" t="s">
        <v>12466</v>
      </c>
      <c r="B4112" t="s">
        <v>12467</v>
      </c>
      <c r="C4112" t="s">
        <v>2916</v>
      </c>
      <c r="D4112" t="s">
        <v>12947</v>
      </c>
      <c r="E4112">
        <v>2104013</v>
      </c>
      <c r="F4112" t="s">
        <v>1941</v>
      </c>
      <c r="G4112" t="s">
        <v>13019</v>
      </c>
      <c r="H4112" t="s">
        <v>13020</v>
      </c>
      <c r="I4112" t="s">
        <v>13025</v>
      </c>
      <c r="J4112" t="s">
        <v>13026</v>
      </c>
      <c r="K4112" t="s">
        <v>110</v>
      </c>
      <c r="L4112" t="s">
        <v>3346</v>
      </c>
      <c r="M4112" t="s">
        <v>4213</v>
      </c>
      <c r="N4112" t="s">
        <v>4214</v>
      </c>
      <c r="O4112" t="s">
        <v>3343</v>
      </c>
      <c r="P4112" t="s">
        <v>3343</v>
      </c>
      <c r="Q4112" t="s">
        <v>3346</v>
      </c>
    </row>
    <row r="4113" spans="1:17" x14ac:dyDescent="0.25">
      <c r="A4113" t="s">
        <v>12466</v>
      </c>
      <c r="B4113" t="s">
        <v>12467</v>
      </c>
      <c r="C4113" t="s">
        <v>2916</v>
      </c>
      <c r="D4113" t="s">
        <v>12947</v>
      </c>
      <c r="E4113">
        <v>2104013</v>
      </c>
      <c r="F4113" t="s">
        <v>1941</v>
      </c>
      <c r="G4113" t="s">
        <v>13019</v>
      </c>
      <c r="H4113" t="s">
        <v>13020</v>
      </c>
      <c r="I4113" t="s">
        <v>1942</v>
      </c>
      <c r="J4113" t="s">
        <v>1943</v>
      </c>
      <c r="K4113" t="s">
        <v>110</v>
      </c>
      <c r="L4113" t="s">
        <v>3346</v>
      </c>
      <c r="M4113" t="s">
        <v>4213</v>
      </c>
      <c r="N4113" t="s">
        <v>4214</v>
      </c>
      <c r="O4113" t="s">
        <v>3343</v>
      </c>
      <c r="P4113" t="s">
        <v>3343</v>
      </c>
      <c r="Q4113" t="s">
        <v>3346</v>
      </c>
    </row>
    <row r="4114" spans="1:17" x14ac:dyDescent="0.25">
      <c r="A4114" t="s">
        <v>12466</v>
      </c>
      <c r="B4114" t="s">
        <v>12467</v>
      </c>
      <c r="C4114" t="s">
        <v>2916</v>
      </c>
      <c r="D4114" t="s">
        <v>12947</v>
      </c>
      <c r="E4114">
        <v>2104014</v>
      </c>
      <c r="F4114" t="s">
        <v>9761</v>
      </c>
      <c r="G4114" t="s">
        <v>13027</v>
      </c>
      <c r="H4114" t="s">
        <v>11648</v>
      </c>
      <c r="I4114" t="s">
        <v>13028</v>
      </c>
      <c r="J4114" t="s">
        <v>9764</v>
      </c>
      <c r="K4114" t="s">
        <v>110</v>
      </c>
      <c r="L4114" t="s">
        <v>3343</v>
      </c>
      <c r="M4114" t="s">
        <v>4108</v>
      </c>
      <c r="N4114" t="s">
        <v>12966</v>
      </c>
      <c r="O4114" t="s">
        <v>3343</v>
      </c>
      <c r="P4114" t="s">
        <v>3343</v>
      </c>
      <c r="Q4114" t="s">
        <v>3346</v>
      </c>
    </row>
    <row r="4115" spans="1:17" x14ac:dyDescent="0.25">
      <c r="A4115" t="s">
        <v>12466</v>
      </c>
      <c r="B4115" t="s">
        <v>12467</v>
      </c>
      <c r="C4115" t="s">
        <v>2916</v>
      </c>
      <c r="D4115" t="s">
        <v>12947</v>
      </c>
      <c r="E4115">
        <v>2104015</v>
      </c>
      <c r="F4115" t="s">
        <v>13029</v>
      </c>
      <c r="G4115" t="s">
        <v>13030</v>
      </c>
      <c r="H4115" t="s">
        <v>13031</v>
      </c>
      <c r="I4115" t="s">
        <v>13032</v>
      </c>
      <c r="J4115" t="s">
        <v>13033</v>
      </c>
      <c r="K4115" t="s">
        <v>110</v>
      </c>
      <c r="L4115" t="s">
        <v>3343</v>
      </c>
      <c r="M4115" t="s">
        <v>3707</v>
      </c>
      <c r="N4115" t="s">
        <v>7863</v>
      </c>
      <c r="O4115" t="s">
        <v>3343</v>
      </c>
      <c r="P4115" t="s">
        <v>3343</v>
      </c>
      <c r="Q4115" t="s">
        <v>3346</v>
      </c>
    </row>
    <row r="4116" spans="1:17" x14ac:dyDescent="0.25">
      <c r="A4116" t="s">
        <v>12466</v>
      </c>
      <c r="B4116" t="s">
        <v>12467</v>
      </c>
      <c r="C4116" t="s">
        <v>2916</v>
      </c>
      <c r="D4116" t="s">
        <v>12947</v>
      </c>
      <c r="E4116">
        <v>2104015</v>
      </c>
      <c r="F4116" t="s">
        <v>13029</v>
      </c>
      <c r="G4116" t="s">
        <v>13030</v>
      </c>
      <c r="H4116" t="s">
        <v>13031</v>
      </c>
      <c r="I4116" t="s">
        <v>13034</v>
      </c>
      <c r="J4116" t="s">
        <v>13035</v>
      </c>
      <c r="K4116" t="s">
        <v>110</v>
      </c>
      <c r="L4116" t="s">
        <v>3346</v>
      </c>
      <c r="M4116" t="s">
        <v>3707</v>
      </c>
      <c r="N4116" t="s">
        <v>7863</v>
      </c>
      <c r="O4116" t="s">
        <v>3343</v>
      </c>
      <c r="P4116" t="s">
        <v>3343</v>
      </c>
      <c r="Q4116" t="s">
        <v>3346</v>
      </c>
    </row>
    <row r="4117" spans="1:17" x14ac:dyDescent="0.25">
      <c r="A4117" t="s">
        <v>12466</v>
      </c>
      <c r="B4117" t="s">
        <v>12467</v>
      </c>
      <c r="C4117" t="s">
        <v>2916</v>
      </c>
      <c r="D4117" t="s">
        <v>12947</v>
      </c>
      <c r="E4117">
        <v>2104016</v>
      </c>
      <c r="F4117" t="s">
        <v>13036</v>
      </c>
      <c r="G4117" t="s">
        <v>13037</v>
      </c>
      <c r="H4117" t="s">
        <v>13038</v>
      </c>
      <c r="I4117" t="s">
        <v>13039</v>
      </c>
      <c r="J4117" t="s">
        <v>13040</v>
      </c>
      <c r="K4117" t="s">
        <v>38</v>
      </c>
      <c r="L4117" t="s">
        <v>3343</v>
      </c>
      <c r="M4117" t="s">
        <v>4213</v>
      </c>
      <c r="N4117" t="s">
        <v>9872</v>
      </c>
      <c r="O4117" t="s">
        <v>3343</v>
      </c>
      <c r="P4117" t="s">
        <v>3343</v>
      </c>
      <c r="Q4117" t="s">
        <v>3346</v>
      </c>
    </row>
    <row r="4118" spans="1:17" x14ac:dyDescent="0.25">
      <c r="A4118" t="s">
        <v>12466</v>
      </c>
      <c r="B4118" t="s">
        <v>12467</v>
      </c>
      <c r="C4118" t="s">
        <v>2916</v>
      </c>
      <c r="D4118" t="s">
        <v>12947</v>
      </c>
      <c r="E4118">
        <v>2104016</v>
      </c>
      <c r="F4118" t="s">
        <v>13036</v>
      </c>
      <c r="G4118" t="s">
        <v>13037</v>
      </c>
      <c r="H4118" t="s">
        <v>13038</v>
      </c>
      <c r="I4118" t="s">
        <v>13041</v>
      </c>
      <c r="J4118" t="s">
        <v>12915</v>
      </c>
      <c r="K4118" t="s">
        <v>110</v>
      </c>
      <c r="L4118" t="s">
        <v>3346</v>
      </c>
      <c r="M4118" t="s">
        <v>4213</v>
      </c>
      <c r="N4118" t="s">
        <v>9872</v>
      </c>
      <c r="O4118" t="s">
        <v>3343</v>
      </c>
      <c r="P4118" t="s">
        <v>3343</v>
      </c>
      <c r="Q4118" t="s">
        <v>3346</v>
      </c>
    </row>
    <row r="4119" spans="1:17" x14ac:dyDescent="0.25">
      <c r="A4119" t="s">
        <v>12466</v>
      </c>
      <c r="B4119" t="s">
        <v>12467</v>
      </c>
      <c r="C4119" t="s">
        <v>2916</v>
      </c>
      <c r="D4119" t="s">
        <v>12947</v>
      </c>
      <c r="E4119">
        <v>2104017</v>
      </c>
      <c r="F4119" t="s">
        <v>13042</v>
      </c>
      <c r="G4119" t="s">
        <v>13043</v>
      </c>
      <c r="H4119" t="s">
        <v>4883</v>
      </c>
      <c r="I4119" t="s">
        <v>13044</v>
      </c>
      <c r="J4119" t="s">
        <v>13045</v>
      </c>
      <c r="K4119" t="s">
        <v>110</v>
      </c>
      <c r="L4119" t="s">
        <v>3343</v>
      </c>
      <c r="M4119" t="s">
        <v>3707</v>
      </c>
      <c r="N4119" t="s">
        <v>7863</v>
      </c>
      <c r="O4119" t="s">
        <v>3343</v>
      </c>
      <c r="P4119" t="s">
        <v>3343</v>
      </c>
      <c r="Q4119" t="s">
        <v>3346</v>
      </c>
    </row>
    <row r="4120" spans="1:17" x14ac:dyDescent="0.25">
      <c r="A4120" t="s">
        <v>12466</v>
      </c>
      <c r="B4120" t="s">
        <v>12467</v>
      </c>
      <c r="C4120" t="s">
        <v>2916</v>
      </c>
      <c r="D4120" t="s">
        <v>12947</v>
      </c>
      <c r="E4120">
        <v>2104017</v>
      </c>
      <c r="F4120" t="s">
        <v>13042</v>
      </c>
      <c r="G4120" t="s">
        <v>13043</v>
      </c>
      <c r="H4120" t="s">
        <v>4883</v>
      </c>
      <c r="I4120" t="s">
        <v>13046</v>
      </c>
      <c r="J4120" t="s">
        <v>13047</v>
      </c>
      <c r="K4120" t="s">
        <v>110</v>
      </c>
      <c r="L4120" t="s">
        <v>3346</v>
      </c>
      <c r="M4120" t="s">
        <v>3707</v>
      </c>
      <c r="N4120" t="s">
        <v>7863</v>
      </c>
      <c r="O4120" t="s">
        <v>3343</v>
      </c>
      <c r="P4120" t="s">
        <v>3343</v>
      </c>
      <c r="Q4120" t="s">
        <v>3346</v>
      </c>
    </row>
    <row r="4121" spans="1:17" x14ac:dyDescent="0.25">
      <c r="A4121" t="s">
        <v>12466</v>
      </c>
      <c r="B4121" t="s">
        <v>12467</v>
      </c>
      <c r="C4121" t="s">
        <v>2916</v>
      </c>
      <c r="D4121" t="s">
        <v>12947</v>
      </c>
      <c r="E4121">
        <v>2104017</v>
      </c>
      <c r="F4121" t="s">
        <v>13042</v>
      </c>
      <c r="G4121" t="s">
        <v>13043</v>
      </c>
      <c r="H4121" t="s">
        <v>4883</v>
      </c>
      <c r="I4121" t="s">
        <v>13048</v>
      </c>
      <c r="J4121" t="s">
        <v>13049</v>
      </c>
      <c r="K4121" t="s">
        <v>110</v>
      </c>
      <c r="L4121" t="s">
        <v>3346</v>
      </c>
      <c r="M4121" t="s">
        <v>3707</v>
      </c>
      <c r="N4121" t="s">
        <v>7863</v>
      </c>
      <c r="O4121" t="s">
        <v>3343</v>
      </c>
      <c r="P4121" t="s">
        <v>3343</v>
      </c>
      <c r="Q4121" t="s">
        <v>3346</v>
      </c>
    </row>
    <row r="4122" spans="1:17" x14ac:dyDescent="0.25">
      <c r="A4122" t="s">
        <v>12466</v>
      </c>
      <c r="B4122" t="s">
        <v>12467</v>
      </c>
      <c r="C4122" t="s">
        <v>2916</v>
      </c>
      <c r="D4122" t="s">
        <v>12947</v>
      </c>
      <c r="E4122">
        <v>2104018</v>
      </c>
      <c r="F4122" t="s">
        <v>13050</v>
      </c>
      <c r="G4122" t="s">
        <v>13051</v>
      </c>
      <c r="H4122" t="s">
        <v>13052</v>
      </c>
      <c r="I4122" t="s">
        <v>13053</v>
      </c>
      <c r="J4122" t="s">
        <v>13054</v>
      </c>
      <c r="K4122" t="s">
        <v>110</v>
      </c>
      <c r="L4122" t="s">
        <v>3343</v>
      </c>
      <c r="M4122" t="s">
        <v>4213</v>
      </c>
      <c r="N4122" t="s">
        <v>13055</v>
      </c>
      <c r="O4122" t="s">
        <v>3343</v>
      </c>
      <c r="P4122" t="s">
        <v>3343</v>
      </c>
      <c r="Q4122" t="s">
        <v>3346</v>
      </c>
    </row>
    <row r="4123" spans="1:17" x14ac:dyDescent="0.25">
      <c r="A4123" t="s">
        <v>12466</v>
      </c>
      <c r="B4123" t="s">
        <v>12467</v>
      </c>
      <c r="C4123" t="s">
        <v>2916</v>
      </c>
      <c r="D4123" t="s">
        <v>12947</v>
      </c>
      <c r="E4123">
        <v>2104018</v>
      </c>
      <c r="F4123" t="s">
        <v>13050</v>
      </c>
      <c r="G4123" t="s">
        <v>13051</v>
      </c>
      <c r="H4123" t="s">
        <v>13052</v>
      </c>
      <c r="I4123" t="s">
        <v>13056</v>
      </c>
      <c r="J4123" t="s">
        <v>13057</v>
      </c>
      <c r="K4123" t="s">
        <v>110</v>
      </c>
      <c r="L4123" t="s">
        <v>3346</v>
      </c>
      <c r="M4123" t="s">
        <v>4213</v>
      </c>
      <c r="N4123" t="s">
        <v>13055</v>
      </c>
      <c r="O4123" t="s">
        <v>3343</v>
      </c>
      <c r="P4123" t="s">
        <v>3343</v>
      </c>
      <c r="Q4123" t="s">
        <v>3346</v>
      </c>
    </row>
    <row r="4124" spans="1:17" x14ac:dyDescent="0.25">
      <c r="A4124" t="s">
        <v>12466</v>
      </c>
      <c r="B4124" t="s">
        <v>12467</v>
      </c>
      <c r="C4124" t="s">
        <v>2916</v>
      </c>
      <c r="D4124" t="s">
        <v>12947</v>
      </c>
      <c r="E4124">
        <v>2104018</v>
      </c>
      <c r="F4124" t="s">
        <v>13050</v>
      </c>
      <c r="G4124" t="s">
        <v>13051</v>
      </c>
      <c r="H4124" t="s">
        <v>13052</v>
      </c>
      <c r="I4124" t="s">
        <v>13058</v>
      </c>
      <c r="J4124" t="s">
        <v>13059</v>
      </c>
      <c r="K4124" t="s">
        <v>110</v>
      </c>
      <c r="L4124" t="s">
        <v>3346</v>
      </c>
      <c r="M4124" t="s">
        <v>4213</v>
      </c>
      <c r="N4124" t="s">
        <v>13055</v>
      </c>
      <c r="O4124" t="s">
        <v>3343</v>
      </c>
      <c r="P4124" t="s">
        <v>3343</v>
      </c>
      <c r="Q4124" t="s">
        <v>3346</v>
      </c>
    </row>
    <row r="4125" spans="1:17" x14ac:dyDescent="0.25">
      <c r="A4125" t="s">
        <v>12466</v>
      </c>
      <c r="B4125" t="s">
        <v>12467</v>
      </c>
      <c r="C4125" t="s">
        <v>2916</v>
      </c>
      <c r="D4125" t="s">
        <v>12947</v>
      </c>
      <c r="E4125">
        <v>2104018</v>
      </c>
      <c r="F4125" t="s">
        <v>13050</v>
      </c>
      <c r="G4125" t="s">
        <v>13051</v>
      </c>
      <c r="H4125" t="s">
        <v>13052</v>
      </c>
      <c r="I4125" t="s">
        <v>13060</v>
      </c>
      <c r="J4125" t="s">
        <v>13061</v>
      </c>
      <c r="K4125" t="s">
        <v>110</v>
      </c>
      <c r="L4125" t="s">
        <v>3346</v>
      </c>
      <c r="M4125" t="s">
        <v>4213</v>
      </c>
      <c r="N4125" t="s">
        <v>13055</v>
      </c>
      <c r="O4125" t="s">
        <v>3343</v>
      </c>
      <c r="P4125" t="s">
        <v>3343</v>
      </c>
      <c r="Q4125" t="s">
        <v>3346</v>
      </c>
    </row>
    <row r="4126" spans="1:17" x14ac:dyDescent="0.25">
      <c r="A4126" t="s">
        <v>12466</v>
      </c>
      <c r="B4126" t="s">
        <v>12467</v>
      </c>
      <c r="C4126" t="s">
        <v>2916</v>
      </c>
      <c r="D4126" t="s">
        <v>12947</v>
      </c>
      <c r="E4126">
        <v>2104018</v>
      </c>
      <c r="F4126" t="s">
        <v>13050</v>
      </c>
      <c r="G4126" t="s">
        <v>13051</v>
      </c>
      <c r="H4126" t="s">
        <v>13052</v>
      </c>
      <c r="I4126" t="s">
        <v>13062</v>
      </c>
      <c r="J4126" t="s">
        <v>13063</v>
      </c>
      <c r="K4126" t="s">
        <v>110</v>
      </c>
      <c r="L4126" t="s">
        <v>3346</v>
      </c>
      <c r="M4126" t="s">
        <v>4213</v>
      </c>
      <c r="N4126" t="s">
        <v>13055</v>
      </c>
      <c r="O4126" t="s">
        <v>3343</v>
      </c>
      <c r="P4126" t="s">
        <v>3343</v>
      </c>
      <c r="Q4126" t="s">
        <v>3346</v>
      </c>
    </row>
    <row r="4127" spans="1:17" x14ac:dyDescent="0.25">
      <c r="A4127" t="s">
        <v>12466</v>
      </c>
      <c r="B4127" t="s">
        <v>12467</v>
      </c>
      <c r="C4127" t="s">
        <v>2916</v>
      </c>
      <c r="D4127" t="s">
        <v>12947</v>
      </c>
      <c r="E4127">
        <v>2104018</v>
      </c>
      <c r="F4127" t="s">
        <v>13050</v>
      </c>
      <c r="G4127" t="s">
        <v>13051</v>
      </c>
      <c r="H4127" t="s">
        <v>13052</v>
      </c>
      <c r="I4127" t="s">
        <v>13064</v>
      </c>
      <c r="J4127" t="s">
        <v>13065</v>
      </c>
      <c r="K4127" t="s">
        <v>110</v>
      </c>
      <c r="L4127" t="s">
        <v>3346</v>
      </c>
      <c r="M4127" t="s">
        <v>4213</v>
      </c>
      <c r="N4127" t="s">
        <v>13055</v>
      </c>
      <c r="O4127" t="s">
        <v>3343</v>
      </c>
      <c r="P4127" t="s">
        <v>3343</v>
      </c>
      <c r="Q4127" t="s">
        <v>3346</v>
      </c>
    </row>
    <row r="4128" spans="1:17" x14ac:dyDescent="0.25">
      <c r="A4128" t="s">
        <v>12466</v>
      </c>
      <c r="B4128" t="s">
        <v>12467</v>
      </c>
      <c r="C4128" t="s">
        <v>2916</v>
      </c>
      <c r="D4128" t="s">
        <v>12947</v>
      </c>
      <c r="E4128">
        <v>2104018</v>
      </c>
      <c r="F4128" t="s">
        <v>13050</v>
      </c>
      <c r="G4128" t="s">
        <v>13051</v>
      </c>
      <c r="H4128" t="s">
        <v>13052</v>
      </c>
      <c r="I4128" t="s">
        <v>13066</v>
      </c>
      <c r="J4128" t="s">
        <v>12962</v>
      </c>
      <c r="K4128" t="s">
        <v>110</v>
      </c>
      <c r="L4128" t="s">
        <v>3346</v>
      </c>
      <c r="M4128" t="s">
        <v>4213</v>
      </c>
      <c r="N4128" t="s">
        <v>13055</v>
      </c>
      <c r="O4128" t="s">
        <v>3343</v>
      </c>
      <c r="P4128" t="s">
        <v>3343</v>
      </c>
      <c r="Q4128" t="s">
        <v>3346</v>
      </c>
    </row>
    <row r="4129" spans="1:17" x14ac:dyDescent="0.25">
      <c r="A4129" t="s">
        <v>12466</v>
      </c>
      <c r="B4129" t="s">
        <v>12467</v>
      </c>
      <c r="C4129" t="s">
        <v>2916</v>
      </c>
      <c r="D4129" t="s">
        <v>12947</v>
      </c>
      <c r="E4129">
        <v>2104020</v>
      </c>
      <c r="F4129" t="s">
        <v>375</v>
      </c>
      <c r="G4129" t="s">
        <v>13067</v>
      </c>
      <c r="H4129" t="s">
        <v>3350</v>
      </c>
      <c r="I4129" t="s">
        <v>13068</v>
      </c>
      <c r="J4129" t="s">
        <v>461</v>
      </c>
      <c r="K4129" t="s">
        <v>110</v>
      </c>
      <c r="L4129" t="s">
        <v>3343</v>
      </c>
      <c r="M4129" t="s">
        <v>4108</v>
      </c>
      <c r="N4129" t="s">
        <v>9900</v>
      </c>
      <c r="O4129" t="s">
        <v>3343</v>
      </c>
      <c r="P4129" t="s">
        <v>3343</v>
      </c>
      <c r="Q4129" t="s">
        <v>3346</v>
      </c>
    </row>
    <row r="4130" spans="1:17" x14ac:dyDescent="0.25">
      <c r="A4130" t="s">
        <v>12466</v>
      </c>
      <c r="B4130" t="s">
        <v>12467</v>
      </c>
      <c r="C4130" t="s">
        <v>2916</v>
      </c>
      <c r="D4130" t="s">
        <v>12947</v>
      </c>
      <c r="E4130">
        <v>2104021</v>
      </c>
      <c r="F4130" t="s">
        <v>13069</v>
      </c>
      <c r="G4130" t="s">
        <v>13070</v>
      </c>
      <c r="H4130" t="s">
        <v>3394</v>
      </c>
      <c r="I4130" t="s">
        <v>13071</v>
      </c>
      <c r="J4130" t="s">
        <v>3409</v>
      </c>
      <c r="K4130" t="s">
        <v>110</v>
      </c>
      <c r="L4130" t="s">
        <v>3343</v>
      </c>
      <c r="M4130" t="s">
        <v>4213</v>
      </c>
      <c r="N4130" t="s">
        <v>9872</v>
      </c>
      <c r="O4130" t="s">
        <v>3343</v>
      </c>
      <c r="P4130" t="s">
        <v>3343</v>
      </c>
      <c r="Q4130" t="s">
        <v>3346</v>
      </c>
    </row>
    <row r="4131" spans="1:17" x14ac:dyDescent="0.25">
      <c r="A4131" t="s">
        <v>12466</v>
      </c>
      <c r="B4131" t="s">
        <v>12467</v>
      </c>
      <c r="C4131" t="s">
        <v>2916</v>
      </c>
      <c r="D4131" t="s">
        <v>12947</v>
      </c>
      <c r="E4131">
        <v>2104021</v>
      </c>
      <c r="F4131" t="s">
        <v>13069</v>
      </c>
      <c r="G4131" t="s">
        <v>13070</v>
      </c>
      <c r="H4131" t="s">
        <v>3394</v>
      </c>
      <c r="I4131" t="s">
        <v>13072</v>
      </c>
      <c r="J4131" t="s">
        <v>13073</v>
      </c>
      <c r="K4131" t="s">
        <v>110</v>
      </c>
      <c r="L4131" t="s">
        <v>3346</v>
      </c>
      <c r="M4131" t="s">
        <v>4213</v>
      </c>
      <c r="N4131" t="s">
        <v>9872</v>
      </c>
      <c r="O4131" t="s">
        <v>3343</v>
      </c>
      <c r="P4131" t="s">
        <v>3343</v>
      </c>
      <c r="Q4131" t="s">
        <v>3346</v>
      </c>
    </row>
    <row r="4132" spans="1:17" x14ac:dyDescent="0.25">
      <c r="A4132" t="s">
        <v>12466</v>
      </c>
      <c r="B4132" t="s">
        <v>12467</v>
      </c>
      <c r="C4132" t="s">
        <v>2916</v>
      </c>
      <c r="D4132" t="s">
        <v>12947</v>
      </c>
      <c r="E4132">
        <v>2104021</v>
      </c>
      <c r="F4132" t="s">
        <v>13069</v>
      </c>
      <c r="G4132" t="s">
        <v>13070</v>
      </c>
      <c r="H4132" t="s">
        <v>3394</v>
      </c>
      <c r="I4132" t="s">
        <v>13074</v>
      </c>
      <c r="J4132" t="s">
        <v>10603</v>
      </c>
      <c r="K4132" t="s">
        <v>110</v>
      </c>
      <c r="L4132" t="s">
        <v>3346</v>
      </c>
      <c r="M4132" t="s">
        <v>4213</v>
      </c>
      <c r="N4132" t="s">
        <v>9872</v>
      </c>
      <c r="O4132" t="s">
        <v>3343</v>
      </c>
      <c r="P4132" t="s">
        <v>3343</v>
      </c>
      <c r="Q4132" t="s">
        <v>3346</v>
      </c>
    </row>
    <row r="4133" spans="1:17" x14ac:dyDescent="0.25">
      <c r="A4133" t="s">
        <v>12466</v>
      </c>
      <c r="B4133" t="s">
        <v>12467</v>
      </c>
      <c r="C4133" t="s">
        <v>2916</v>
      </c>
      <c r="D4133" t="s">
        <v>12947</v>
      </c>
      <c r="E4133">
        <v>2104021</v>
      </c>
      <c r="F4133" t="s">
        <v>13069</v>
      </c>
      <c r="G4133" t="s">
        <v>13070</v>
      </c>
      <c r="H4133" t="s">
        <v>3394</v>
      </c>
      <c r="I4133" t="s">
        <v>13075</v>
      </c>
      <c r="J4133" t="s">
        <v>12962</v>
      </c>
      <c r="K4133" t="s">
        <v>110</v>
      </c>
      <c r="L4133" t="s">
        <v>3346</v>
      </c>
      <c r="M4133" t="s">
        <v>4213</v>
      </c>
      <c r="N4133" t="s">
        <v>9872</v>
      </c>
      <c r="O4133" t="s">
        <v>3343</v>
      </c>
      <c r="P4133" t="s">
        <v>3343</v>
      </c>
      <c r="Q4133" t="s">
        <v>3346</v>
      </c>
    </row>
    <row r="4134" spans="1:17" x14ac:dyDescent="0.25">
      <c r="A4134" t="s">
        <v>12466</v>
      </c>
      <c r="B4134" t="s">
        <v>12467</v>
      </c>
      <c r="C4134" t="s">
        <v>2916</v>
      </c>
      <c r="D4134" t="s">
        <v>12947</v>
      </c>
      <c r="E4134">
        <v>2104022</v>
      </c>
      <c r="F4134" t="s">
        <v>13076</v>
      </c>
      <c r="G4134" t="s">
        <v>13077</v>
      </c>
      <c r="H4134" t="s">
        <v>3394</v>
      </c>
      <c r="I4134" t="s">
        <v>13078</v>
      </c>
      <c r="J4134" t="s">
        <v>3409</v>
      </c>
      <c r="K4134" t="s">
        <v>110</v>
      </c>
      <c r="L4134" t="s">
        <v>3343</v>
      </c>
      <c r="M4134" t="s">
        <v>4108</v>
      </c>
      <c r="N4134" t="s">
        <v>9900</v>
      </c>
      <c r="O4134" t="s">
        <v>3343</v>
      </c>
      <c r="P4134" t="s">
        <v>3343</v>
      </c>
      <c r="Q4134" t="s">
        <v>3346</v>
      </c>
    </row>
    <row r="4135" spans="1:17" x14ac:dyDescent="0.25">
      <c r="A4135" t="s">
        <v>12466</v>
      </c>
      <c r="B4135" t="s">
        <v>12467</v>
      </c>
      <c r="C4135" t="s">
        <v>2916</v>
      </c>
      <c r="D4135" t="s">
        <v>12947</v>
      </c>
      <c r="E4135">
        <v>2104022</v>
      </c>
      <c r="F4135" t="s">
        <v>13076</v>
      </c>
      <c r="G4135" t="s">
        <v>13077</v>
      </c>
      <c r="H4135" t="s">
        <v>3394</v>
      </c>
      <c r="I4135" t="s">
        <v>13079</v>
      </c>
      <c r="J4135" t="s">
        <v>13080</v>
      </c>
      <c r="K4135" t="s">
        <v>110</v>
      </c>
      <c r="L4135" t="s">
        <v>3346</v>
      </c>
      <c r="M4135" t="s">
        <v>4108</v>
      </c>
      <c r="N4135" t="s">
        <v>9900</v>
      </c>
      <c r="O4135" t="s">
        <v>3343</v>
      </c>
      <c r="P4135" t="s">
        <v>3343</v>
      </c>
      <c r="Q4135" t="s">
        <v>3346</v>
      </c>
    </row>
    <row r="4136" spans="1:17" x14ac:dyDescent="0.25">
      <c r="A4136" t="s">
        <v>12466</v>
      </c>
      <c r="B4136" t="s">
        <v>12467</v>
      </c>
      <c r="C4136" t="s">
        <v>2916</v>
      </c>
      <c r="D4136" t="s">
        <v>12947</v>
      </c>
      <c r="E4136">
        <v>2104022</v>
      </c>
      <c r="F4136" t="s">
        <v>13076</v>
      </c>
      <c r="G4136" t="s">
        <v>13077</v>
      </c>
      <c r="H4136" t="s">
        <v>3394</v>
      </c>
      <c r="I4136" t="s">
        <v>13081</v>
      </c>
      <c r="J4136" t="s">
        <v>13082</v>
      </c>
      <c r="K4136" t="s">
        <v>110</v>
      </c>
      <c r="L4136" t="s">
        <v>3346</v>
      </c>
      <c r="M4136" t="s">
        <v>4108</v>
      </c>
      <c r="N4136" t="s">
        <v>9900</v>
      </c>
      <c r="O4136" t="s">
        <v>3343</v>
      </c>
      <c r="P4136" t="s">
        <v>3343</v>
      </c>
      <c r="Q4136" t="s">
        <v>3346</v>
      </c>
    </row>
    <row r="4137" spans="1:17" x14ac:dyDescent="0.25">
      <c r="A4137" t="s">
        <v>12466</v>
      </c>
      <c r="B4137" t="s">
        <v>12467</v>
      </c>
      <c r="C4137" t="s">
        <v>2916</v>
      </c>
      <c r="D4137" t="s">
        <v>12947</v>
      </c>
      <c r="E4137">
        <v>2104022</v>
      </c>
      <c r="F4137" t="s">
        <v>13076</v>
      </c>
      <c r="G4137" t="s">
        <v>13077</v>
      </c>
      <c r="H4137" t="s">
        <v>3394</v>
      </c>
      <c r="I4137" t="s">
        <v>13083</v>
      </c>
      <c r="J4137" t="s">
        <v>13084</v>
      </c>
      <c r="K4137" t="s">
        <v>110</v>
      </c>
      <c r="L4137" t="s">
        <v>3346</v>
      </c>
      <c r="M4137" t="s">
        <v>4108</v>
      </c>
      <c r="N4137" t="s">
        <v>9900</v>
      </c>
      <c r="O4137" t="s">
        <v>3343</v>
      </c>
      <c r="P4137" t="s">
        <v>3343</v>
      </c>
      <c r="Q4137" t="s">
        <v>3346</v>
      </c>
    </row>
    <row r="4138" spans="1:17" x14ac:dyDescent="0.25">
      <c r="A4138" t="s">
        <v>12466</v>
      </c>
      <c r="B4138" t="s">
        <v>12467</v>
      </c>
      <c r="C4138" t="s">
        <v>2916</v>
      </c>
      <c r="D4138" t="s">
        <v>12947</v>
      </c>
      <c r="E4138">
        <v>2104022</v>
      </c>
      <c r="F4138" t="s">
        <v>13076</v>
      </c>
      <c r="G4138" t="s">
        <v>13077</v>
      </c>
      <c r="H4138" t="s">
        <v>3394</v>
      </c>
      <c r="I4138" t="s">
        <v>13085</v>
      </c>
      <c r="J4138" t="s">
        <v>13086</v>
      </c>
      <c r="K4138" t="s">
        <v>110</v>
      </c>
      <c r="L4138" t="s">
        <v>3346</v>
      </c>
      <c r="M4138" t="s">
        <v>4108</v>
      </c>
      <c r="N4138" t="s">
        <v>9900</v>
      </c>
      <c r="O4138" t="s">
        <v>3343</v>
      </c>
      <c r="P4138" t="s">
        <v>3343</v>
      </c>
      <c r="Q4138" t="s">
        <v>3346</v>
      </c>
    </row>
    <row r="4139" spans="1:17" x14ac:dyDescent="0.25">
      <c r="A4139" t="s">
        <v>12466</v>
      </c>
      <c r="B4139" t="s">
        <v>12467</v>
      </c>
      <c r="C4139" t="s">
        <v>2916</v>
      </c>
      <c r="D4139" t="s">
        <v>12947</v>
      </c>
      <c r="E4139">
        <v>2104024</v>
      </c>
      <c r="F4139" t="s">
        <v>13087</v>
      </c>
      <c r="G4139" t="s">
        <v>13088</v>
      </c>
      <c r="H4139" t="s">
        <v>3394</v>
      </c>
      <c r="I4139" t="s">
        <v>13089</v>
      </c>
      <c r="J4139" t="s">
        <v>200</v>
      </c>
      <c r="K4139" t="s">
        <v>110</v>
      </c>
      <c r="L4139" t="s">
        <v>3343</v>
      </c>
      <c r="M4139" t="s">
        <v>3397</v>
      </c>
      <c r="N4139" t="s">
        <v>5920</v>
      </c>
      <c r="O4139" t="s">
        <v>3343</v>
      </c>
      <c r="P4139" t="s">
        <v>3343</v>
      </c>
      <c r="Q4139" t="s">
        <v>3346</v>
      </c>
    </row>
    <row r="4140" spans="1:17" x14ac:dyDescent="0.25">
      <c r="A4140" t="s">
        <v>12466</v>
      </c>
      <c r="B4140" t="s">
        <v>12467</v>
      </c>
      <c r="C4140" t="s">
        <v>2916</v>
      </c>
      <c r="D4140" t="s">
        <v>12947</v>
      </c>
      <c r="E4140">
        <v>2104024</v>
      </c>
      <c r="F4140" t="s">
        <v>13087</v>
      </c>
      <c r="G4140" t="s">
        <v>13088</v>
      </c>
      <c r="H4140" t="s">
        <v>3394</v>
      </c>
      <c r="I4140" t="s">
        <v>13090</v>
      </c>
      <c r="J4140" t="s">
        <v>13091</v>
      </c>
      <c r="K4140" t="s">
        <v>110</v>
      </c>
      <c r="L4140" t="s">
        <v>3346</v>
      </c>
      <c r="M4140" t="s">
        <v>3397</v>
      </c>
      <c r="N4140" t="s">
        <v>5920</v>
      </c>
      <c r="O4140" t="s">
        <v>3343</v>
      </c>
      <c r="P4140" t="s">
        <v>3343</v>
      </c>
      <c r="Q4140" t="s">
        <v>3346</v>
      </c>
    </row>
    <row r="4141" spans="1:17" x14ac:dyDescent="0.25">
      <c r="A4141" t="s">
        <v>12466</v>
      </c>
      <c r="B4141" t="s">
        <v>12467</v>
      </c>
      <c r="C4141" t="s">
        <v>2916</v>
      </c>
      <c r="D4141" t="s">
        <v>12947</v>
      </c>
      <c r="E4141">
        <v>2104024</v>
      </c>
      <c r="F4141" t="s">
        <v>13087</v>
      </c>
      <c r="G4141" t="s">
        <v>13088</v>
      </c>
      <c r="H4141" t="s">
        <v>3394</v>
      </c>
      <c r="I4141" t="s">
        <v>13092</v>
      </c>
      <c r="J4141" t="s">
        <v>13093</v>
      </c>
      <c r="K4141" t="s">
        <v>110</v>
      </c>
      <c r="L4141" t="s">
        <v>3346</v>
      </c>
      <c r="M4141" t="s">
        <v>3397</v>
      </c>
      <c r="N4141" t="s">
        <v>5920</v>
      </c>
      <c r="O4141" t="s">
        <v>3343</v>
      </c>
      <c r="P4141" t="s">
        <v>3343</v>
      </c>
      <c r="Q4141" t="s">
        <v>3346</v>
      </c>
    </row>
    <row r="4142" spans="1:17" x14ac:dyDescent="0.25">
      <c r="A4142" t="s">
        <v>12466</v>
      </c>
      <c r="B4142" t="s">
        <v>12467</v>
      </c>
      <c r="C4142" t="s">
        <v>2916</v>
      </c>
      <c r="D4142" t="s">
        <v>12947</v>
      </c>
      <c r="E4142">
        <v>2104024</v>
      </c>
      <c r="F4142" t="s">
        <v>13087</v>
      </c>
      <c r="G4142" t="s">
        <v>13088</v>
      </c>
      <c r="H4142" t="s">
        <v>3394</v>
      </c>
      <c r="I4142" t="s">
        <v>13094</v>
      </c>
      <c r="J4142" t="s">
        <v>13095</v>
      </c>
      <c r="K4142" t="s">
        <v>110</v>
      </c>
      <c r="L4142" t="s">
        <v>3346</v>
      </c>
      <c r="M4142" t="s">
        <v>3397</v>
      </c>
      <c r="N4142" t="s">
        <v>5920</v>
      </c>
      <c r="O4142" t="s">
        <v>3343</v>
      </c>
      <c r="P4142" t="s">
        <v>3343</v>
      </c>
      <c r="Q4142" t="s">
        <v>3346</v>
      </c>
    </row>
    <row r="4143" spans="1:17" x14ac:dyDescent="0.25">
      <c r="A4143" t="s">
        <v>12466</v>
      </c>
      <c r="B4143" t="s">
        <v>12467</v>
      </c>
      <c r="C4143" t="s">
        <v>2916</v>
      </c>
      <c r="D4143" t="s">
        <v>12947</v>
      </c>
      <c r="E4143">
        <v>2104024</v>
      </c>
      <c r="F4143" t="s">
        <v>13087</v>
      </c>
      <c r="G4143" t="s">
        <v>13088</v>
      </c>
      <c r="H4143" t="s">
        <v>3394</v>
      </c>
      <c r="I4143" t="s">
        <v>13096</v>
      </c>
      <c r="J4143" t="s">
        <v>13097</v>
      </c>
      <c r="K4143" t="s">
        <v>110</v>
      </c>
      <c r="L4143" t="s">
        <v>3346</v>
      </c>
      <c r="M4143" t="s">
        <v>3397</v>
      </c>
      <c r="N4143" t="s">
        <v>5920</v>
      </c>
      <c r="O4143" t="s">
        <v>3343</v>
      </c>
      <c r="P4143" t="s">
        <v>3343</v>
      </c>
      <c r="Q4143" t="s">
        <v>3346</v>
      </c>
    </row>
    <row r="4144" spans="1:17" x14ac:dyDescent="0.25">
      <c r="A4144" t="s">
        <v>12466</v>
      </c>
      <c r="B4144" t="s">
        <v>12467</v>
      </c>
      <c r="C4144" t="s">
        <v>2916</v>
      </c>
      <c r="D4144" t="s">
        <v>12947</v>
      </c>
      <c r="E4144">
        <v>2104026</v>
      </c>
      <c r="F4144" t="s">
        <v>13098</v>
      </c>
      <c r="G4144" t="s">
        <v>13099</v>
      </c>
      <c r="H4144" t="s">
        <v>11415</v>
      </c>
      <c r="I4144" t="s">
        <v>13100</v>
      </c>
      <c r="J4144" t="s">
        <v>13101</v>
      </c>
      <c r="K4144" t="s">
        <v>110</v>
      </c>
      <c r="L4144" t="s">
        <v>3343</v>
      </c>
      <c r="M4144" t="s">
        <v>4108</v>
      </c>
      <c r="N4144" t="s">
        <v>12966</v>
      </c>
      <c r="O4144" t="s">
        <v>3343</v>
      </c>
      <c r="P4144" t="s">
        <v>3343</v>
      </c>
      <c r="Q4144" t="s">
        <v>3346</v>
      </c>
    </row>
    <row r="4145" spans="1:17" x14ac:dyDescent="0.25">
      <c r="A4145" t="s">
        <v>12466</v>
      </c>
      <c r="B4145" t="s">
        <v>12467</v>
      </c>
      <c r="C4145" t="s">
        <v>2916</v>
      </c>
      <c r="D4145" t="s">
        <v>12947</v>
      </c>
      <c r="E4145">
        <v>2104027</v>
      </c>
      <c r="F4145" t="s">
        <v>10074</v>
      </c>
      <c r="G4145" t="s">
        <v>13102</v>
      </c>
      <c r="H4145" t="s">
        <v>4544</v>
      </c>
      <c r="I4145" t="s">
        <v>13103</v>
      </c>
      <c r="J4145" t="s">
        <v>10077</v>
      </c>
      <c r="K4145" t="s">
        <v>110</v>
      </c>
      <c r="L4145" t="s">
        <v>3343</v>
      </c>
      <c r="M4145" t="s">
        <v>3344</v>
      </c>
      <c r="N4145" t="s">
        <v>4357</v>
      </c>
      <c r="O4145" t="s">
        <v>3343</v>
      </c>
      <c r="P4145" t="s">
        <v>3343</v>
      </c>
      <c r="Q4145" t="s">
        <v>3346</v>
      </c>
    </row>
    <row r="4146" spans="1:17" x14ac:dyDescent="0.25">
      <c r="A4146" t="s">
        <v>12466</v>
      </c>
      <c r="B4146" t="s">
        <v>12467</v>
      </c>
      <c r="C4146" t="s">
        <v>2916</v>
      </c>
      <c r="D4146" t="s">
        <v>12947</v>
      </c>
      <c r="E4146">
        <v>2104027</v>
      </c>
      <c r="F4146" t="s">
        <v>10074</v>
      </c>
      <c r="G4146" t="s">
        <v>13102</v>
      </c>
      <c r="H4146" t="s">
        <v>4544</v>
      </c>
      <c r="I4146" t="s">
        <v>13104</v>
      </c>
      <c r="J4146" t="s">
        <v>13105</v>
      </c>
      <c r="K4146" t="s">
        <v>110</v>
      </c>
      <c r="L4146" t="s">
        <v>3346</v>
      </c>
      <c r="M4146" t="s">
        <v>3344</v>
      </c>
      <c r="N4146" t="s">
        <v>4357</v>
      </c>
      <c r="O4146" t="s">
        <v>3343</v>
      </c>
      <c r="P4146" t="s">
        <v>3343</v>
      </c>
      <c r="Q4146" t="s">
        <v>3346</v>
      </c>
    </row>
    <row r="4147" spans="1:17" x14ac:dyDescent="0.25">
      <c r="A4147" t="s">
        <v>12466</v>
      </c>
      <c r="B4147" t="s">
        <v>12467</v>
      </c>
      <c r="C4147" t="s">
        <v>2916</v>
      </c>
      <c r="D4147" t="s">
        <v>12947</v>
      </c>
      <c r="E4147">
        <v>2104028</v>
      </c>
      <c r="F4147" t="s">
        <v>13106</v>
      </c>
      <c r="G4147" t="s">
        <v>13107</v>
      </c>
      <c r="H4147" t="s">
        <v>11415</v>
      </c>
      <c r="I4147" t="s">
        <v>13108</v>
      </c>
      <c r="J4147" t="s">
        <v>13109</v>
      </c>
      <c r="K4147" t="s">
        <v>110</v>
      </c>
      <c r="L4147" t="s">
        <v>3343</v>
      </c>
      <c r="M4147" t="s">
        <v>4108</v>
      </c>
      <c r="N4147" t="s">
        <v>12966</v>
      </c>
      <c r="O4147" t="s">
        <v>3343</v>
      </c>
      <c r="P4147" t="s">
        <v>3343</v>
      </c>
      <c r="Q4147" t="s">
        <v>3346</v>
      </c>
    </row>
    <row r="4148" spans="1:17" x14ac:dyDescent="0.25">
      <c r="A4148" t="s">
        <v>12466</v>
      </c>
      <c r="B4148" t="s">
        <v>12467</v>
      </c>
      <c r="C4148" t="s">
        <v>2916</v>
      </c>
      <c r="D4148" t="s">
        <v>12947</v>
      </c>
      <c r="E4148">
        <v>2104029</v>
      </c>
      <c r="F4148" t="s">
        <v>13110</v>
      </c>
      <c r="G4148" t="s">
        <v>13111</v>
      </c>
      <c r="H4148" t="s">
        <v>13112</v>
      </c>
      <c r="I4148" t="s">
        <v>13113</v>
      </c>
      <c r="J4148" t="s">
        <v>13114</v>
      </c>
      <c r="K4148" t="s">
        <v>110</v>
      </c>
      <c r="L4148" t="s">
        <v>3343</v>
      </c>
      <c r="M4148" t="s">
        <v>3707</v>
      </c>
      <c r="N4148" t="s">
        <v>7863</v>
      </c>
      <c r="O4148" t="s">
        <v>3346</v>
      </c>
      <c r="P4148" t="s">
        <v>3343</v>
      </c>
      <c r="Q4148" t="s">
        <v>3346</v>
      </c>
    </row>
    <row r="4149" spans="1:17" x14ac:dyDescent="0.25">
      <c r="A4149" t="s">
        <v>12466</v>
      </c>
      <c r="B4149" t="s">
        <v>12467</v>
      </c>
      <c r="C4149" t="s">
        <v>2916</v>
      </c>
      <c r="D4149" t="s">
        <v>12947</v>
      </c>
      <c r="E4149">
        <v>2104030</v>
      </c>
      <c r="F4149" t="s">
        <v>13115</v>
      </c>
      <c r="G4149" t="s">
        <v>13116</v>
      </c>
      <c r="H4149" t="s">
        <v>3618</v>
      </c>
      <c r="I4149" t="s">
        <v>13117</v>
      </c>
      <c r="J4149" t="s">
        <v>13118</v>
      </c>
      <c r="K4149" t="s">
        <v>110</v>
      </c>
      <c r="L4149" t="s">
        <v>3343</v>
      </c>
      <c r="M4149" t="s">
        <v>4108</v>
      </c>
      <c r="N4149" t="s">
        <v>9904</v>
      </c>
      <c r="O4149" t="s">
        <v>3343</v>
      </c>
      <c r="P4149" t="s">
        <v>3343</v>
      </c>
      <c r="Q4149" t="s">
        <v>3346</v>
      </c>
    </row>
    <row r="4150" spans="1:17" x14ac:dyDescent="0.25">
      <c r="A4150" t="s">
        <v>12466</v>
      </c>
      <c r="B4150" t="s">
        <v>12467</v>
      </c>
      <c r="C4150" t="s">
        <v>2916</v>
      </c>
      <c r="D4150" t="s">
        <v>12947</v>
      </c>
      <c r="E4150">
        <v>2104030</v>
      </c>
      <c r="F4150" t="s">
        <v>13115</v>
      </c>
      <c r="G4150" t="s">
        <v>13116</v>
      </c>
      <c r="H4150" t="s">
        <v>3618</v>
      </c>
      <c r="I4150" t="s">
        <v>13119</v>
      </c>
      <c r="J4150" t="s">
        <v>13120</v>
      </c>
      <c r="K4150" t="s">
        <v>110</v>
      </c>
      <c r="L4150" t="s">
        <v>3346</v>
      </c>
      <c r="M4150" t="s">
        <v>4108</v>
      </c>
      <c r="N4150" t="s">
        <v>9904</v>
      </c>
      <c r="O4150" t="s">
        <v>3343</v>
      </c>
      <c r="P4150" t="s">
        <v>3343</v>
      </c>
      <c r="Q4150" t="s">
        <v>3346</v>
      </c>
    </row>
    <row r="4151" spans="1:17" x14ac:dyDescent="0.25">
      <c r="A4151" t="s">
        <v>12466</v>
      </c>
      <c r="B4151" t="s">
        <v>12467</v>
      </c>
      <c r="C4151" t="s">
        <v>2916</v>
      </c>
      <c r="D4151" t="s">
        <v>12947</v>
      </c>
      <c r="E4151">
        <v>2104030</v>
      </c>
      <c r="F4151" t="s">
        <v>13115</v>
      </c>
      <c r="G4151" t="s">
        <v>13116</v>
      </c>
      <c r="H4151" t="s">
        <v>3618</v>
      </c>
      <c r="I4151" t="s">
        <v>13121</v>
      </c>
      <c r="J4151" t="s">
        <v>13122</v>
      </c>
      <c r="K4151" t="s">
        <v>110</v>
      </c>
      <c r="L4151" t="s">
        <v>3346</v>
      </c>
      <c r="M4151" t="s">
        <v>4108</v>
      </c>
      <c r="N4151" t="s">
        <v>9904</v>
      </c>
      <c r="O4151" t="s">
        <v>3343</v>
      </c>
      <c r="P4151" t="s">
        <v>3343</v>
      </c>
      <c r="Q4151" t="s">
        <v>3346</v>
      </c>
    </row>
    <row r="4152" spans="1:17" x14ac:dyDescent="0.25">
      <c r="A4152" t="s">
        <v>12466</v>
      </c>
      <c r="B4152" t="s">
        <v>12467</v>
      </c>
      <c r="C4152" t="s">
        <v>2916</v>
      </c>
      <c r="D4152" t="s">
        <v>12947</v>
      </c>
      <c r="E4152">
        <v>2104030</v>
      </c>
      <c r="F4152" t="s">
        <v>13115</v>
      </c>
      <c r="G4152" t="s">
        <v>13116</v>
      </c>
      <c r="H4152" t="s">
        <v>3618</v>
      </c>
      <c r="I4152" t="s">
        <v>13123</v>
      </c>
      <c r="J4152" t="s">
        <v>13124</v>
      </c>
      <c r="K4152" t="s">
        <v>110</v>
      </c>
      <c r="L4152" t="s">
        <v>3346</v>
      </c>
      <c r="M4152" t="s">
        <v>4108</v>
      </c>
      <c r="N4152" t="s">
        <v>9904</v>
      </c>
      <c r="O4152" t="s">
        <v>3343</v>
      </c>
      <c r="P4152" t="s">
        <v>3343</v>
      </c>
      <c r="Q4152" t="s">
        <v>3346</v>
      </c>
    </row>
    <row r="4153" spans="1:17" x14ac:dyDescent="0.25">
      <c r="A4153" t="s">
        <v>12466</v>
      </c>
      <c r="B4153" t="s">
        <v>12467</v>
      </c>
      <c r="C4153" t="s">
        <v>2916</v>
      </c>
      <c r="D4153" t="s">
        <v>12947</v>
      </c>
      <c r="E4153">
        <v>2104031</v>
      </c>
      <c r="F4153" t="s">
        <v>128</v>
      </c>
      <c r="G4153" t="s">
        <v>4583</v>
      </c>
      <c r="H4153" t="s">
        <v>3526</v>
      </c>
      <c r="I4153" t="s">
        <v>13125</v>
      </c>
      <c r="J4153" t="s">
        <v>935</v>
      </c>
      <c r="K4153" t="s">
        <v>110</v>
      </c>
      <c r="L4153" t="s">
        <v>3343</v>
      </c>
      <c r="M4153" t="s">
        <v>5047</v>
      </c>
      <c r="N4153" t="s">
        <v>11249</v>
      </c>
      <c r="O4153" t="s">
        <v>3346</v>
      </c>
      <c r="P4153" t="s">
        <v>3346</v>
      </c>
      <c r="Q4153" t="s">
        <v>3346</v>
      </c>
    </row>
    <row r="4154" spans="1:17" x14ac:dyDescent="0.25">
      <c r="A4154" t="s">
        <v>12466</v>
      </c>
      <c r="B4154" t="s">
        <v>12467</v>
      </c>
      <c r="C4154" t="s">
        <v>2916</v>
      </c>
      <c r="D4154" t="s">
        <v>12947</v>
      </c>
      <c r="E4154">
        <v>2104031</v>
      </c>
      <c r="F4154" t="s">
        <v>128</v>
      </c>
      <c r="G4154" t="s">
        <v>4583</v>
      </c>
      <c r="H4154" t="s">
        <v>3526</v>
      </c>
      <c r="I4154" t="s">
        <v>13126</v>
      </c>
      <c r="J4154" t="s">
        <v>13127</v>
      </c>
      <c r="K4154" t="s">
        <v>110</v>
      </c>
      <c r="L4154" t="s">
        <v>3346</v>
      </c>
      <c r="M4154" t="s">
        <v>5047</v>
      </c>
      <c r="N4154" t="s">
        <v>11249</v>
      </c>
      <c r="O4154" t="s">
        <v>3346</v>
      </c>
      <c r="P4154" t="s">
        <v>3346</v>
      </c>
      <c r="Q4154" t="s">
        <v>3346</v>
      </c>
    </row>
    <row r="4155" spans="1:17" x14ac:dyDescent="0.25">
      <c r="A4155" t="s">
        <v>12466</v>
      </c>
      <c r="B4155" t="s">
        <v>12467</v>
      </c>
      <c r="C4155" t="s">
        <v>2916</v>
      </c>
      <c r="D4155" t="s">
        <v>12947</v>
      </c>
      <c r="E4155">
        <v>2104031</v>
      </c>
      <c r="F4155" t="s">
        <v>128</v>
      </c>
      <c r="G4155" t="s">
        <v>4583</v>
      </c>
      <c r="H4155" t="s">
        <v>3526</v>
      </c>
      <c r="I4155" t="s">
        <v>13128</v>
      </c>
      <c r="J4155" t="s">
        <v>12962</v>
      </c>
      <c r="K4155" t="s">
        <v>110</v>
      </c>
      <c r="L4155" t="s">
        <v>3346</v>
      </c>
      <c r="M4155" t="s">
        <v>5047</v>
      </c>
      <c r="N4155" t="s">
        <v>11249</v>
      </c>
      <c r="O4155" t="s">
        <v>3346</v>
      </c>
      <c r="P4155" t="s">
        <v>3346</v>
      </c>
      <c r="Q4155" t="s">
        <v>3346</v>
      </c>
    </row>
    <row r="4156" spans="1:17" x14ac:dyDescent="0.25">
      <c r="A4156" t="s">
        <v>12466</v>
      </c>
      <c r="B4156" t="s">
        <v>12467</v>
      </c>
      <c r="C4156" t="s">
        <v>2916</v>
      </c>
      <c r="D4156" t="s">
        <v>12947</v>
      </c>
      <c r="E4156">
        <v>2104031</v>
      </c>
      <c r="F4156" t="s">
        <v>128</v>
      </c>
      <c r="G4156" t="s">
        <v>4583</v>
      </c>
      <c r="H4156" t="s">
        <v>3526</v>
      </c>
      <c r="I4156" t="s">
        <v>13129</v>
      </c>
      <c r="J4156" t="s">
        <v>13130</v>
      </c>
      <c r="K4156" t="s">
        <v>110</v>
      </c>
      <c r="L4156" t="s">
        <v>3346</v>
      </c>
      <c r="M4156" t="s">
        <v>5047</v>
      </c>
      <c r="N4156" t="s">
        <v>11249</v>
      </c>
      <c r="O4156" t="s">
        <v>3346</v>
      </c>
      <c r="P4156" t="s">
        <v>3346</v>
      </c>
      <c r="Q4156" t="s">
        <v>3346</v>
      </c>
    </row>
    <row r="4157" spans="1:17" x14ac:dyDescent="0.25">
      <c r="A4157" t="s">
        <v>12466</v>
      </c>
      <c r="B4157" t="s">
        <v>12467</v>
      </c>
      <c r="C4157" t="s">
        <v>2916</v>
      </c>
      <c r="D4157" t="s">
        <v>12947</v>
      </c>
      <c r="E4157">
        <v>2104031</v>
      </c>
      <c r="F4157" t="s">
        <v>128</v>
      </c>
      <c r="G4157" t="s">
        <v>4583</v>
      </c>
      <c r="H4157" t="s">
        <v>3526</v>
      </c>
      <c r="I4157" t="s">
        <v>13131</v>
      </c>
      <c r="J4157" t="s">
        <v>13132</v>
      </c>
      <c r="K4157" t="s">
        <v>110</v>
      </c>
      <c r="L4157" t="s">
        <v>3346</v>
      </c>
      <c r="M4157" t="s">
        <v>5047</v>
      </c>
      <c r="N4157" t="s">
        <v>11249</v>
      </c>
      <c r="O4157" t="s">
        <v>3346</v>
      </c>
      <c r="P4157" t="s">
        <v>3346</v>
      </c>
      <c r="Q4157" t="s">
        <v>3346</v>
      </c>
    </row>
    <row r="4158" spans="1:17" x14ac:dyDescent="0.25">
      <c r="A4158" t="s">
        <v>12466</v>
      </c>
      <c r="B4158" t="s">
        <v>12467</v>
      </c>
      <c r="C4158" t="s">
        <v>2916</v>
      </c>
      <c r="D4158" t="s">
        <v>12947</v>
      </c>
      <c r="E4158">
        <v>2104031</v>
      </c>
      <c r="F4158" t="s">
        <v>128</v>
      </c>
      <c r="G4158" t="s">
        <v>4583</v>
      </c>
      <c r="H4158" t="s">
        <v>3526</v>
      </c>
      <c r="I4158" t="s">
        <v>13133</v>
      </c>
      <c r="J4158" t="s">
        <v>13134</v>
      </c>
      <c r="K4158" t="s">
        <v>110</v>
      </c>
      <c r="L4158" t="s">
        <v>3346</v>
      </c>
      <c r="M4158" t="s">
        <v>5047</v>
      </c>
      <c r="N4158" t="s">
        <v>11249</v>
      </c>
      <c r="O4158" t="s">
        <v>3346</v>
      </c>
      <c r="P4158" t="s">
        <v>3346</v>
      </c>
      <c r="Q4158" t="s">
        <v>3346</v>
      </c>
    </row>
    <row r="4159" spans="1:17" x14ac:dyDescent="0.25">
      <c r="A4159" t="s">
        <v>12466</v>
      </c>
      <c r="B4159" t="s">
        <v>12467</v>
      </c>
      <c r="C4159" t="s">
        <v>2916</v>
      </c>
      <c r="D4159" t="s">
        <v>12947</v>
      </c>
      <c r="E4159">
        <v>2104031</v>
      </c>
      <c r="F4159" t="s">
        <v>128</v>
      </c>
      <c r="G4159" t="s">
        <v>4583</v>
      </c>
      <c r="H4159" t="s">
        <v>3526</v>
      </c>
      <c r="I4159" t="s">
        <v>13135</v>
      </c>
      <c r="J4159" t="s">
        <v>13136</v>
      </c>
      <c r="K4159" t="s">
        <v>110</v>
      </c>
      <c r="L4159" t="s">
        <v>3346</v>
      </c>
      <c r="M4159" t="s">
        <v>5047</v>
      </c>
      <c r="N4159" t="s">
        <v>11249</v>
      </c>
      <c r="O4159" t="s">
        <v>3346</v>
      </c>
      <c r="P4159" t="s">
        <v>3346</v>
      </c>
      <c r="Q4159" t="s">
        <v>3346</v>
      </c>
    </row>
    <row r="4160" spans="1:17" x14ac:dyDescent="0.25">
      <c r="A4160" t="s">
        <v>12466</v>
      </c>
      <c r="B4160" t="s">
        <v>12467</v>
      </c>
      <c r="C4160" t="s">
        <v>2916</v>
      </c>
      <c r="D4160" t="s">
        <v>12947</v>
      </c>
      <c r="E4160">
        <v>2104031</v>
      </c>
      <c r="F4160" t="s">
        <v>128</v>
      </c>
      <c r="G4160" t="s">
        <v>4583</v>
      </c>
      <c r="H4160" t="s">
        <v>3526</v>
      </c>
      <c r="I4160" t="s">
        <v>13137</v>
      </c>
      <c r="J4160" t="s">
        <v>13138</v>
      </c>
      <c r="K4160" t="s">
        <v>110</v>
      </c>
      <c r="L4160" t="s">
        <v>3346</v>
      </c>
      <c r="M4160" t="s">
        <v>5047</v>
      </c>
      <c r="N4160" t="s">
        <v>11249</v>
      </c>
      <c r="O4160" t="s">
        <v>3346</v>
      </c>
      <c r="P4160" t="s">
        <v>3346</v>
      </c>
      <c r="Q4160" t="s">
        <v>3346</v>
      </c>
    </row>
    <row r="4161" spans="1:17" x14ac:dyDescent="0.25">
      <c r="A4161" t="s">
        <v>12466</v>
      </c>
      <c r="B4161" t="s">
        <v>12467</v>
      </c>
      <c r="C4161" t="s">
        <v>2916</v>
      </c>
      <c r="D4161" t="s">
        <v>12947</v>
      </c>
      <c r="E4161">
        <v>2104031</v>
      </c>
      <c r="F4161" t="s">
        <v>128</v>
      </c>
      <c r="G4161" t="s">
        <v>4583</v>
      </c>
      <c r="H4161" t="s">
        <v>3526</v>
      </c>
      <c r="I4161" t="s">
        <v>13139</v>
      </c>
      <c r="J4161" t="s">
        <v>13073</v>
      </c>
      <c r="K4161" t="s">
        <v>110</v>
      </c>
      <c r="L4161" t="s">
        <v>3346</v>
      </c>
      <c r="M4161" t="s">
        <v>5047</v>
      </c>
      <c r="N4161" t="s">
        <v>11249</v>
      </c>
      <c r="O4161" t="s">
        <v>3346</v>
      </c>
      <c r="P4161" t="s">
        <v>3346</v>
      </c>
      <c r="Q4161" t="s">
        <v>3346</v>
      </c>
    </row>
    <row r="4162" spans="1:17" x14ac:dyDescent="0.25">
      <c r="A4162" t="s">
        <v>12466</v>
      </c>
      <c r="B4162" t="s">
        <v>12467</v>
      </c>
      <c r="C4162" t="s">
        <v>2916</v>
      </c>
      <c r="D4162" t="s">
        <v>12947</v>
      </c>
      <c r="E4162">
        <v>2104032</v>
      </c>
      <c r="F4162" t="s">
        <v>6098</v>
      </c>
      <c r="G4162" t="s">
        <v>13140</v>
      </c>
      <c r="H4162" t="s">
        <v>3394</v>
      </c>
      <c r="I4162" t="s">
        <v>13141</v>
      </c>
      <c r="J4162" t="s">
        <v>6101</v>
      </c>
      <c r="K4162" t="s">
        <v>110</v>
      </c>
      <c r="L4162" t="s">
        <v>3343</v>
      </c>
      <c r="M4162" t="s">
        <v>3397</v>
      </c>
      <c r="N4162" t="s">
        <v>5920</v>
      </c>
      <c r="O4162" t="s">
        <v>3346</v>
      </c>
      <c r="P4162" t="s">
        <v>3346</v>
      </c>
      <c r="Q4162" t="s">
        <v>3346</v>
      </c>
    </row>
    <row r="4163" spans="1:17" x14ac:dyDescent="0.25">
      <c r="A4163" t="s">
        <v>12466</v>
      </c>
      <c r="B4163" t="s">
        <v>12467</v>
      </c>
      <c r="C4163" t="s">
        <v>2916</v>
      </c>
      <c r="D4163" t="s">
        <v>12947</v>
      </c>
      <c r="E4163">
        <v>2104032</v>
      </c>
      <c r="F4163" t="s">
        <v>6098</v>
      </c>
      <c r="G4163" t="s">
        <v>13140</v>
      </c>
      <c r="H4163" t="s">
        <v>3394</v>
      </c>
      <c r="I4163" t="s">
        <v>13142</v>
      </c>
      <c r="J4163" t="s">
        <v>13143</v>
      </c>
      <c r="K4163" t="s">
        <v>110</v>
      </c>
      <c r="L4163" t="s">
        <v>3346</v>
      </c>
      <c r="M4163" t="s">
        <v>3397</v>
      </c>
      <c r="N4163" t="s">
        <v>5920</v>
      </c>
      <c r="O4163" t="s">
        <v>3346</v>
      </c>
      <c r="P4163" t="s">
        <v>3346</v>
      </c>
      <c r="Q4163" t="s">
        <v>3346</v>
      </c>
    </row>
    <row r="4164" spans="1:17" x14ac:dyDescent="0.25">
      <c r="A4164" t="s">
        <v>12466</v>
      </c>
      <c r="B4164" t="s">
        <v>12467</v>
      </c>
      <c r="C4164" t="s">
        <v>2916</v>
      </c>
      <c r="D4164" t="s">
        <v>12947</v>
      </c>
      <c r="E4164">
        <v>2104033</v>
      </c>
      <c r="F4164" t="s">
        <v>13144</v>
      </c>
      <c r="G4164" t="s">
        <v>13145</v>
      </c>
      <c r="H4164" t="s">
        <v>4941</v>
      </c>
      <c r="I4164" t="s">
        <v>13146</v>
      </c>
      <c r="J4164" t="s">
        <v>13147</v>
      </c>
      <c r="K4164" t="s">
        <v>110</v>
      </c>
      <c r="L4164" t="s">
        <v>3343</v>
      </c>
      <c r="M4164" t="s">
        <v>4108</v>
      </c>
      <c r="N4164" t="s">
        <v>12966</v>
      </c>
      <c r="O4164" t="s">
        <v>3346</v>
      </c>
      <c r="P4164" t="s">
        <v>3346</v>
      </c>
      <c r="Q4164" t="s">
        <v>3346</v>
      </c>
    </row>
    <row r="4165" spans="1:17" x14ac:dyDescent="0.25">
      <c r="A4165" t="s">
        <v>12466</v>
      </c>
      <c r="B4165" t="s">
        <v>12467</v>
      </c>
      <c r="C4165" t="s">
        <v>2916</v>
      </c>
      <c r="D4165" t="s">
        <v>12947</v>
      </c>
      <c r="E4165">
        <v>2104033</v>
      </c>
      <c r="F4165" t="s">
        <v>13144</v>
      </c>
      <c r="G4165" t="s">
        <v>13145</v>
      </c>
      <c r="H4165" t="s">
        <v>4941</v>
      </c>
      <c r="I4165" t="s">
        <v>13148</v>
      </c>
      <c r="J4165" t="s">
        <v>13149</v>
      </c>
      <c r="K4165" t="s">
        <v>110</v>
      </c>
      <c r="L4165" t="s">
        <v>3346</v>
      </c>
      <c r="M4165" t="s">
        <v>4108</v>
      </c>
      <c r="N4165" t="s">
        <v>12966</v>
      </c>
      <c r="O4165" t="s">
        <v>3346</v>
      </c>
      <c r="P4165" t="s">
        <v>3346</v>
      </c>
      <c r="Q4165" t="s">
        <v>3346</v>
      </c>
    </row>
    <row r="4166" spans="1:17" x14ac:dyDescent="0.25">
      <c r="A4166" t="s">
        <v>12466</v>
      </c>
      <c r="B4166" t="s">
        <v>12467</v>
      </c>
      <c r="C4166" t="s">
        <v>2916</v>
      </c>
      <c r="D4166" t="s">
        <v>12947</v>
      </c>
      <c r="E4166">
        <v>2104033</v>
      </c>
      <c r="F4166" t="s">
        <v>13144</v>
      </c>
      <c r="G4166" t="s">
        <v>13145</v>
      </c>
      <c r="H4166" t="s">
        <v>4941</v>
      </c>
      <c r="I4166" t="s">
        <v>13150</v>
      </c>
      <c r="J4166" t="s">
        <v>13151</v>
      </c>
      <c r="K4166" t="s">
        <v>110</v>
      </c>
      <c r="L4166" t="s">
        <v>3346</v>
      </c>
      <c r="M4166" t="s">
        <v>4108</v>
      </c>
      <c r="N4166" t="s">
        <v>12966</v>
      </c>
      <c r="O4166" t="s">
        <v>3346</v>
      </c>
      <c r="P4166" t="s">
        <v>3346</v>
      </c>
      <c r="Q4166" t="s">
        <v>3346</v>
      </c>
    </row>
    <row r="4167" spans="1:17" x14ac:dyDescent="0.25">
      <c r="A4167" t="s">
        <v>12466</v>
      </c>
      <c r="B4167" t="s">
        <v>12467</v>
      </c>
      <c r="C4167" t="s">
        <v>2916</v>
      </c>
      <c r="D4167" t="s">
        <v>12947</v>
      </c>
      <c r="E4167">
        <v>2104034</v>
      </c>
      <c r="F4167" t="s">
        <v>13152</v>
      </c>
      <c r="G4167" t="s">
        <v>13153</v>
      </c>
      <c r="H4167" t="s">
        <v>12855</v>
      </c>
      <c r="I4167" t="s">
        <v>13154</v>
      </c>
      <c r="J4167" t="s">
        <v>13138</v>
      </c>
      <c r="K4167" t="s">
        <v>110</v>
      </c>
      <c r="L4167" t="s">
        <v>3343</v>
      </c>
      <c r="M4167" t="s">
        <v>4213</v>
      </c>
      <c r="N4167" t="s">
        <v>13155</v>
      </c>
      <c r="O4167" t="s">
        <v>3343</v>
      </c>
      <c r="P4167" t="s">
        <v>3343</v>
      </c>
      <c r="Q4167" t="s">
        <v>3346</v>
      </c>
    </row>
    <row r="4168" spans="1:17" x14ac:dyDescent="0.25">
      <c r="A4168" t="s">
        <v>12466</v>
      </c>
      <c r="B4168" t="s">
        <v>12467</v>
      </c>
      <c r="C4168" t="s">
        <v>2916</v>
      </c>
      <c r="D4168" t="s">
        <v>12947</v>
      </c>
      <c r="E4168">
        <v>2104034</v>
      </c>
      <c r="F4168" t="s">
        <v>13152</v>
      </c>
      <c r="G4168" t="s">
        <v>13153</v>
      </c>
      <c r="H4168" t="s">
        <v>12855</v>
      </c>
      <c r="I4168" t="s">
        <v>13156</v>
      </c>
      <c r="J4168" t="s">
        <v>13157</v>
      </c>
      <c r="K4168" t="s">
        <v>110</v>
      </c>
      <c r="L4168" t="s">
        <v>3346</v>
      </c>
      <c r="M4168" t="s">
        <v>4213</v>
      </c>
      <c r="N4168" t="s">
        <v>13155</v>
      </c>
      <c r="O4168" t="s">
        <v>3343</v>
      </c>
      <c r="P4168" t="s">
        <v>3343</v>
      </c>
      <c r="Q4168" t="s">
        <v>3346</v>
      </c>
    </row>
    <row r="4169" spans="1:17" x14ac:dyDescent="0.25">
      <c r="A4169" t="s">
        <v>12466</v>
      </c>
      <c r="B4169" t="s">
        <v>12467</v>
      </c>
      <c r="C4169" t="s">
        <v>2916</v>
      </c>
      <c r="D4169" t="s">
        <v>12947</v>
      </c>
      <c r="E4169">
        <v>2104034</v>
      </c>
      <c r="F4169" t="s">
        <v>13152</v>
      </c>
      <c r="G4169" t="s">
        <v>13153</v>
      </c>
      <c r="H4169" t="s">
        <v>12855</v>
      </c>
      <c r="I4169" t="s">
        <v>13158</v>
      </c>
      <c r="J4169" t="s">
        <v>13132</v>
      </c>
      <c r="K4169" t="s">
        <v>110</v>
      </c>
      <c r="L4169" t="s">
        <v>3346</v>
      </c>
      <c r="M4169" t="s">
        <v>4213</v>
      </c>
      <c r="N4169" t="s">
        <v>13155</v>
      </c>
      <c r="O4169" t="s">
        <v>3343</v>
      </c>
      <c r="P4169" t="s">
        <v>3343</v>
      </c>
      <c r="Q4169" t="s">
        <v>3346</v>
      </c>
    </row>
    <row r="4170" spans="1:17" x14ac:dyDescent="0.25">
      <c r="A4170" t="s">
        <v>12466</v>
      </c>
      <c r="B4170" t="s">
        <v>12467</v>
      </c>
      <c r="C4170" t="s">
        <v>2916</v>
      </c>
      <c r="D4170" t="s">
        <v>12947</v>
      </c>
      <c r="E4170">
        <v>2104034</v>
      </c>
      <c r="F4170" t="s">
        <v>13152</v>
      </c>
      <c r="G4170" t="s">
        <v>13153</v>
      </c>
      <c r="H4170" t="s">
        <v>12855</v>
      </c>
      <c r="I4170" t="s">
        <v>13159</v>
      </c>
      <c r="J4170" t="s">
        <v>13134</v>
      </c>
      <c r="K4170" t="s">
        <v>110</v>
      </c>
      <c r="L4170" t="s">
        <v>3346</v>
      </c>
      <c r="M4170" t="s">
        <v>4213</v>
      </c>
      <c r="N4170" t="s">
        <v>13155</v>
      </c>
      <c r="O4170" t="s">
        <v>3343</v>
      </c>
      <c r="P4170" t="s">
        <v>3343</v>
      </c>
      <c r="Q4170" t="s">
        <v>3346</v>
      </c>
    </row>
    <row r="4171" spans="1:17" x14ac:dyDescent="0.25">
      <c r="A4171" t="s">
        <v>12466</v>
      </c>
      <c r="B4171" t="s">
        <v>12467</v>
      </c>
      <c r="C4171" t="s">
        <v>2916</v>
      </c>
      <c r="D4171" t="s">
        <v>12947</v>
      </c>
      <c r="E4171">
        <v>2104034</v>
      </c>
      <c r="F4171" t="s">
        <v>13152</v>
      </c>
      <c r="G4171" t="s">
        <v>13153</v>
      </c>
      <c r="H4171" t="s">
        <v>12855</v>
      </c>
      <c r="I4171" t="s">
        <v>13160</v>
      </c>
      <c r="J4171" t="s">
        <v>13136</v>
      </c>
      <c r="K4171" t="s">
        <v>110</v>
      </c>
      <c r="L4171" t="s">
        <v>3346</v>
      </c>
      <c r="M4171" t="s">
        <v>4213</v>
      </c>
      <c r="N4171" t="s">
        <v>13155</v>
      </c>
      <c r="O4171" t="s">
        <v>3343</v>
      </c>
      <c r="P4171" t="s">
        <v>3343</v>
      </c>
      <c r="Q4171" t="s">
        <v>3346</v>
      </c>
    </row>
    <row r="4172" spans="1:17" x14ac:dyDescent="0.25">
      <c r="A4172" t="s">
        <v>12466</v>
      </c>
      <c r="B4172" t="s">
        <v>12467</v>
      </c>
      <c r="C4172" t="s">
        <v>2916</v>
      </c>
      <c r="D4172" t="s">
        <v>12947</v>
      </c>
      <c r="E4172">
        <v>2104034</v>
      </c>
      <c r="F4172" t="s">
        <v>13152</v>
      </c>
      <c r="G4172" t="s">
        <v>13153</v>
      </c>
      <c r="H4172" t="s">
        <v>12855</v>
      </c>
      <c r="I4172" t="s">
        <v>13161</v>
      </c>
      <c r="J4172" t="s">
        <v>13162</v>
      </c>
      <c r="K4172" t="s">
        <v>110</v>
      </c>
      <c r="L4172" t="s">
        <v>3346</v>
      </c>
      <c r="M4172" t="s">
        <v>4213</v>
      </c>
      <c r="N4172" t="s">
        <v>13155</v>
      </c>
      <c r="O4172" t="s">
        <v>3343</v>
      </c>
      <c r="P4172" t="s">
        <v>3343</v>
      </c>
      <c r="Q4172" t="s">
        <v>3346</v>
      </c>
    </row>
    <row r="4173" spans="1:17" x14ac:dyDescent="0.25">
      <c r="A4173" t="s">
        <v>12466</v>
      </c>
      <c r="B4173" t="s">
        <v>12467</v>
      </c>
      <c r="C4173" t="s">
        <v>2916</v>
      </c>
      <c r="D4173" t="s">
        <v>12947</v>
      </c>
      <c r="E4173">
        <v>2104035</v>
      </c>
      <c r="F4173" t="s">
        <v>13163</v>
      </c>
      <c r="G4173" t="s">
        <v>13164</v>
      </c>
      <c r="H4173" t="s">
        <v>3618</v>
      </c>
      <c r="I4173" t="s">
        <v>13165</v>
      </c>
      <c r="J4173" t="s">
        <v>13166</v>
      </c>
      <c r="K4173" t="s">
        <v>110</v>
      </c>
      <c r="L4173" t="s">
        <v>3343</v>
      </c>
      <c r="M4173" t="s">
        <v>4108</v>
      </c>
      <c r="N4173" t="s">
        <v>13167</v>
      </c>
      <c r="O4173" t="s">
        <v>3343</v>
      </c>
      <c r="P4173" t="s">
        <v>3343</v>
      </c>
      <c r="Q4173" t="s">
        <v>3346</v>
      </c>
    </row>
    <row r="4174" spans="1:17" x14ac:dyDescent="0.25">
      <c r="A4174" t="s">
        <v>12466</v>
      </c>
      <c r="B4174" t="s">
        <v>12467</v>
      </c>
      <c r="C4174" t="s">
        <v>2916</v>
      </c>
      <c r="D4174" t="s">
        <v>12947</v>
      </c>
      <c r="E4174">
        <v>2104035</v>
      </c>
      <c r="F4174" t="s">
        <v>13163</v>
      </c>
      <c r="G4174" t="s">
        <v>13164</v>
      </c>
      <c r="H4174" t="s">
        <v>3618</v>
      </c>
      <c r="I4174" t="s">
        <v>13168</v>
      </c>
      <c r="J4174" t="s">
        <v>13122</v>
      </c>
      <c r="K4174" t="s">
        <v>110</v>
      </c>
      <c r="L4174" t="s">
        <v>3346</v>
      </c>
      <c r="M4174" t="s">
        <v>4108</v>
      </c>
      <c r="N4174" t="s">
        <v>13167</v>
      </c>
      <c r="O4174" t="s">
        <v>3343</v>
      </c>
      <c r="P4174" t="s">
        <v>3343</v>
      </c>
      <c r="Q4174" t="s">
        <v>3346</v>
      </c>
    </row>
    <row r="4175" spans="1:17" x14ac:dyDescent="0.25">
      <c r="A4175" t="s">
        <v>12466</v>
      </c>
      <c r="B4175" t="s">
        <v>12467</v>
      </c>
      <c r="C4175" t="s">
        <v>2916</v>
      </c>
      <c r="D4175" t="s">
        <v>12947</v>
      </c>
      <c r="E4175">
        <v>2104035</v>
      </c>
      <c r="F4175" t="s">
        <v>13163</v>
      </c>
      <c r="G4175" t="s">
        <v>13164</v>
      </c>
      <c r="H4175" t="s">
        <v>3618</v>
      </c>
      <c r="I4175" t="s">
        <v>13169</v>
      </c>
      <c r="J4175" t="s">
        <v>13170</v>
      </c>
      <c r="K4175" t="s">
        <v>110</v>
      </c>
      <c r="L4175" t="s">
        <v>3346</v>
      </c>
      <c r="M4175" t="s">
        <v>4108</v>
      </c>
      <c r="N4175" t="s">
        <v>13167</v>
      </c>
      <c r="O4175" t="s">
        <v>3343</v>
      </c>
      <c r="P4175" t="s">
        <v>3343</v>
      </c>
      <c r="Q4175" t="s">
        <v>3346</v>
      </c>
    </row>
    <row r="4176" spans="1:17" x14ac:dyDescent="0.25">
      <c r="A4176" t="s">
        <v>12466</v>
      </c>
      <c r="B4176" t="s">
        <v>12467</v>
      </c>
      <c r="C4176" t="s">
        <v>2916</v>
      </c>
      <c r="D4176" t="s">
        <v>12947</v>
      </c>
      <c r="E4176">
        <v>2104035</v>
      </c>
      <c r="F4176" t="s">
        <v>13163</v>
      </c>
      <c r="G4176" t="s">
        <v>13164</v>
      </c>
      <c r="H4176" t="s">
        <v>3618</v>
      </c>
      <c r="I4176" t="s">
        <v>13171</v>
      </c>
      <c r="J4176" t="s">
        <v>13172</v>
      </c>
      <c r="K4176" t="s">
        <v>110</v>
      </c>
      <c r="L4176" t="s">
        <v>3346</v>
      </c>
      <c r="M4176" t="s">
        <v>4108</v>
      </c>
      <c r="N4176" t="s">
        <v>13167</v>
      </c>
      <c r="O4176" t="s">
        <v>3343</v>
      </c>
      <c r="P4176" t="s">
        <v>3343</v>
      </c>
      <c r="Q4176" t="s">
        <v>3346</v>
      </c>
    </row>
    <row r="4177" spans="1:17" x14ac:dyDescent="0.25">
      <c r="A4177" t="s">
        <v>12466</v>
      </c>
      <c r="B4177" t="s">
        <v>12467</v>
      </c>
      <c r="C4177" t="s">
        <v>2916</v>
      </c>
      <c r="D4177" t="s">
        <v>12947</v>
      </c>
      <c r="E4177">
        <v>2104035</v>
      </c>
      <c r="F4177" t="s">
        <v>13163</v>
      </c>
      <c r="G4177" t="s">
        <v>13164</v>
      </c>
      <c r="H4177" t="s">
        <v>3618</v>
      </c>
      <c r="I4177" t="s">
        <v>13173</v>
      </c>
      <c r="J4177" t="s">
        <v>13174</v>
      </c>
      <c r="K4177" t="s">
        <v>110</v>
      </c>
      <c r="L4177" t="s">
        <v>3346</v>
      </c>
      <c r="M4177" t="s">
        <v>4108</v>
      </c>
      <c r="N4177" t="s">
        <v>13167</v>
      </c>
      <c r="O4177" t="s">
        <v>3343</v>
      </c>
      <c r="P4177" t="s">
        <v>3343</v>
      </c>
      <c r="Q4177" t="s">
        <v>3346</v>
      </c>
    </row>
    <row r="4178" spans="1:17" x14ac:dyDescent="0.25">
      <c r="A4178" t="s">
        <v>12466</v>
      </c>
      <c r="B4178" t="s">
        <v>12467</v>
      </c>
      <c r="C4178" t="s">
        <v>2916</v>
      </c>
      <c r="D4178" t="s">
        <v>12947</v>
      </c>
      <c r="E4178">
        <v>2104035</v>
      </c>
      <c r="F4178" t="s">
        <v>13163</v>
      </c>
      <c r="G4178" t="s">
        <v>13164</v>
      </c>
      <c r="H4178" t="s">
        <v>3618</v>
      </c>
      <c r="I4178" t="s">
        <v>13175</v>
      </c>
      <c r="J4178" t="s">
        <v>13176</v>
      </c>
      <c r="K4178" t="s">
        <v>110</v>
      </c>
      <c r="L4178" t="s">
        <v>3346</v>
      </c>
      <c r="M4178" t="s">
        <v>4108</v>
      </c>
      <c r="N4178" t="s">
        <v>13167</v>
      </c>
      <c r="O4178" t="s">
        <v>3343</v>
      </c>
      <c r="P4178" t="s">
        <v>3343</v>
      </c>
      <c r="Q4178" t="s">
        <v>3346</v>
      </c>
    </row>
    <row r="4179" spans="1:17" x14ac:dyDescent="0.25">
      <c r="A4179" t="s">
        <v>12466</v>
      </c>
      <c r="B4179" t="s">
        <v>12467</v>
      </c>
      <c r="C4179" t="s">
        <v>2916</v>
      </c>
      <c r="D4179" t="s">
        <v>12947</v>
      </c>
      <c r="E4179">
        <v>2104035</v>
      </c>
      <c r="F4179" t="s">
        <v>13163</v>
      </c>
      <c r="G4179" t="s">
        <v>13164</v>
      </c>
      <c r="H4179" t="s">
        <v>3618</v>
      </c>
      <c r="I4179" t="s">
        <v>13177</v>
      </c>
      <c r="J4179" t="s">
        <v>13178</v>
      </c>
      <c r="K4179" t="s">
        <v>110</v>
      </c>
      <c r="L4179" t="s">
        <v>3346</v>
      </c>
      <c r="M4179" t="s">
        <v>4108</v>
      </c>
      <c r="N4179" t="s">
        <v>13167</v>
      </c>
      <c r="O4179" t="s">
        <v>3343</v>
      </c>
      <c r="P4179" t="s">
        <v>3343</v>
      </c>
      <c r="Q4179" t="s">
        <v>3346</v>
      </c>
    </row>
    <row r="4180" spans="1:17" x14ac:dyDescent="0.25">
      <c r="A4180" t="s">
        <v>12466</v>
      </c>
      <c r="B4180" t="s">
        <v>12467</v>
      </c>
      <c r="C4180" t="s">
        <v>2916</v>
      </c>
      <c r="D4180" t="s">
        <v>12947</v>
      </c>
      <c r="E4180">
        <v>2104035</v>
      </c>
      <c r="F4180" t="s">
        <v>13163</v>
      </c>
      <c r="G4180" t="s">
        <v>13164</v>
      </c>
      <c r="H4180" t="s">
        <v>3618</v>
      </c>
      <c r="I4180" t="s">
        <v>13179</v>
      </c>
      <c r="J4180" t="s">
        <v>13180</v>
      </c>
      <c r="K4180" t="s">
        <v>110</v>
      </c>
      <c r="L4180" t="s">
        <v>3346</v>
      </c>
      <c r="M4180" t="s">
        <v>4108</v>
      </c>
      <c r="N4180" t="s">
        <v>13167</v>
      </c>
      <c r="O4180" t="s">
        <v>3343</v>
      </c>
      <c r="P4180" t="s">
        <v>3343</v>
      </c>
      <c r="Q4180" t="s">
        <v>3346</v>
      </c>
    </row>
    <row r="4181" spans="1:17" x14ac:dyDescent="0.25">
      <c r="A4181" t="s">
        <v>12466</v>
      </c>
      <c r="B4181" t="s">
        <v>12467</v>
      </c>
      <c r="C4181" t="s">
        <v>13181</v>
      </c>
      <c r="D4181" t="s">
        <v>13182</v>
      </c>
      <c r="E4181">
        <v>2105003</v>
      </c>
      <c r="F4181" t="s">
        <v>375</v>
      </c>
      <c r="G4181" t="s">
        <v>13183</v>
      </c>
      <c r="H4181" t="s">
        <v>3350</v>
      </c>
      <c r="I4181" t="s">
        <v>13184</v>
      </c>
      <c r="J4181" t="s">
        <v>461</v>
      </c>
      <c r="K4181" t="s">
        <v>110</v>
      </c>
      <c r="L4181" t="s">
        <v>3343</v>
      </c>
      <c r="M4181" t="s">
        <v>4108</v>
      </c>
      <c r="N4181" t="s">
        <v>12966</v>
      </c>
      <c r="O4181" t="s">
        <v>3346</v>
      </c>
      <c r="P4181" t="s">
        <v>3343</v>
      </c>
      <c r="Q4181" t="s">
        <v>3346</v>
      </c>
    </row>
    <row r="4182" spans="1:17" x14ac:dyDescent="0.25">
      <c r="A4182" t="s">
        <v>12466</v>
      </c>
      <c r="B4182" t="s">
        <v>12467</v>
      </c>
      <c r="C4182" t="s">
        <v>13181</v>
      </c>
      <c r="D4182" t="s">
        <v>13182</v>
      </c>
      <c r="E4182">
        <v>2105003</v>
      </c>
      <c r="F4182" t="s">
        <v>375</v>
      </c>
      <c r="G4182" t="s">
        <v>13183</v>
      </c>
      <c r="H4182" t="s">
        <v>3350</v>
      </c>
      <c r="I4182" t="s">
        <v>13185</v>
      </c>
      <c r="J4182" t="s">
        <v>13186</v>
      </c>
      <c r="K4182" t="s">
        <v>110</v>
      </c>
      <c r="L4182" t="s">
        <v>3346</v>
      </c>
      <c r="M4182" t="s">
        <v>4108</v>
      </c>
      <c r="N4182" t="s">
        <v>12966</v>
      </c>
      <c r="O4182" t="s">
        <v>3346</v>
      </c>
      <c r="P4182" t="s">
        <v>3343</v>
      </c>
      <c r="Q4182" t="s">
        <v>3346</v>
      </c>
    </row>
    <row r="4183" spans="1:17" x14ac:dyDescent="0.25">
      <c r="A4183" t="s">
        <v>12466</v>
      </c>
      <c r="B4183" t="s">
        <v>12467</v>
      </c>
      <c r="C4183" t="s">
        <v>13181</v>
      </c>
      <c r="D4183" t="s">
        <v>13182</v>
      </c>
      <c r="E4183">
        <v>2105003</v>
      </c>
      <c r="F4183" t="s">
        <v>375</v>
      </c>
      <c r="G4183" t="s">
        <v>13183</v>
      </c>
      <c r="H4183" t="s">
        <v>3350</v>
      </c>
      <c r="I4183" t="s">
        <v>13187</v>
      </c>
      <c r="J4183" t="s">
        <v>13188</v>
      </c>
      <c r="K4183" t="s">
        <v>110</v>
      </c>
      <c r="L4183" t="s">
        <v>3346</v>
      </c>
      <c r="M4183" t="s">
        <v>4108</v>
      </c>
      <c r="N4183" t="s">
        <v>12966</v>
      </c>
      <c r="O4183" t="s">
        <v>3346</v>
      </c>
      <c r="P4183" t="s">
        <v>3343</v>
      </c>
      <c r="Q4183" t="s">
        <v>3346</v>
      </c>
    </row>
    <row r="4184" spans="1:17" x14ac:dyDescent="0.25">
      <c r="A4184" t="s">
        <v>12466</v>
      </c>
      <c r="B4184" t="s">
        <v>12467</v>
      </c>
      <c r="C4184" t="s">
        <v>13181</v>
      </c>
      <c r="D4184" t="s">
        <v>13182</v>
      </c>
      <c r="E4184">
        <v>2105004</v>
      </c>
      <c r="F4184" t="s">
        <v>102</v>
      </c>
      <c r="G4184" t="s">
        <v>3349</v>
      </c>
      <c r="H4184" t="s">
        <v>3350</v>
      </c>
      <c r="I4184" t="s">
        <v>13189</v>
      </c>
      <c r="J4184" t="s">
        <v>103</v>
      </c>
      <c r="K4184" t="s">
        <v>110</v>
      </c>
      <c r="L4184" t="s">
        <v>3343</v>
      </c>
      <c r="M4184" t="s">
        <v>5047</v>
      </c>
      <c r="N4184" t="s">
        <v>11249</v>
      </c>
      <c r="O4184" t="s">
        <v>3343</v>
      </c>
      <c r="P4184" t="s">
        <v>3343</v>
      </c>
      <c r="Q4184" t="s">
        <v>3346</v>
      </c>
    </row>
    <row r="4185" spans="1:17" x14ac:dyDescent="0.25">
      <c r="A4185" t="s">
        <v>12466</v>
      </c>
      <c r="B4185" t="s">
        <v>12467</v>
      </c>
      <c r="C4185" t="s">
        <v>13181</v>
      </c>
      <c r="D4185" t="s">
        <v>13182</v>
      </c>
      <c r="E4185">
        <v>2105004</v>
      </c>
      <c r="F4185" t="s">
        <v>102</v>
      </c>
      <c r="G4185" t="s">
        <v>3349</v>
      </c>
      <c r="H4185" t="s">
        <v>3350</v>
      </c>
      <c r="I4185" t="s">
        <v>13190</v>
      </c>
      <c r="J4185" t="s">
        <v>13191</v>
      </c>
      <c r="K4185" t="s">
        <v>110</v>
      </c>
      <c r="L4185" t="s">
        <v>3346</v>
      </c>
      <c r="M4185" t="s">
        <v>5047</v>
      </c>
      <c r="N4185" t="s">
        <v>11249</v>
      </c>
      <c r="O4185" t="s">
        <v>3343</v>
      </c>
      <c r="P4185" t="s">
        <v>3343</v>
      </c>
      <c r="Q4185" t="s">
        <v>3346</v>
      </c>
    </row>
    <row r="4186" spans="1:17" x14ac:dyDescent="0.25">
      <c r="A4186" t="s">
        <v>12466</v>
      </c>
      <c r="B4186" t="s">
        <v>12467</v>
      </c>
      <c r="C4186" t="s">
        <v>13181</v>
      </c>
      <c r="D4186" t="s">
        <v>13182</v>
      </c>
      <c r="E4186">
        <v>2105004</v>
      </c>
      <c r="F4186" t="s">
        <v>102</v>
      </c>
      <c r="G4186" t="s">
        <v>3349</v>
      </c>
      <c r="H4186" t="s">
        <v>3350</v>
      </c>
      <c r="I4186" t="s">
        <v>13192</v>
      </c>
      <c r="J4186" t="s">
        <v>13193</v>
      </c>
      <c r="K4186" t="s">
        <v>110</v>
      </c>
      <c r="L4186" t="s">
        <v>3346</v>
      </c>
      <c r="M4186" t="s">
        <v>5047</v>
      </c>
      <c r="N4186" t="s">
        <v>11249</v>
      </c>
      <c r="O4186" t="s">
        <v>3343</v>
      </c>
      <c r="P4186" t="s">
        <v>3343</v>
      </c>
      <c r="Q4186" t="s">
        <v>3346</v>
      </c>
    </row>
    <row r="4187" spans="1:17" x14ac:dyDescent="0.25">
      <c r="A4187" t="s">
        <v>12466</v>
      </c>
      <c r="B4187" t="s">
        <v>12467</v>
      </c>
      <c r="C4187" t="s">
        <v>13181</v>
      </c>
      <c r="D4187" t="s">
        <v>13182</v>
      </c>
      <c r="E4187">
        <v>2105005</v>
      </c>
      <c r="F4187" t="s">
        <v>114</v>
      </c>
      <c r="G4187" t="s">
        <v>13194</v>
      </c>
      <c r="H4187" t="s">
        <v>3350</v>
      </c>
      <c r="I4187" t="s">
        <v>13195</v>
      </c>
      <c r="J4187" t="s">
        <v>116</v>
      </c>
      <c r="K4187" t="s">
        <v>110</v>
      </c>
      <c r="L4187" t="s">
        <v>3343</v>
      </c>
      <c r="M4187" t="s">
        <v>5047</v>
      </c>
      <c r="N4187" t="s">
        <v>11249</v>
      </c>
      <c r="O4187" t="s">
        <v>3346</v>
      </c>
      <c r="P4187" t="s">
        <v>3343</v>
      </c>
      <c r="Q4187" t="s">
        <v>3346</v>
      </c>
    </row>
    <row r="4188" spans="1:17" x14ac:dyDescent="0.25">
      <c r="A4188" t="s">
        <v>12466</v>
      </c>
      <c r="B4188" t="s">
        <v>12467</v>
      </c>
      <c r="C4188" t="s">
        <v>13181</v>
      </c>
      <c r="D4188" t="s">
        <v>13182</v>
      </c>
      <c r="E4188">
        <v>2105005</v>
      </c>
      <c r="F4188" t="s">
        <v>114</v>
      </c>
      <c r="G4188" t="s">
        <v>13194</v>
      </c>
      <c r="H4188" t="s">
        <v>3350</v>
      </c>
      <c r="I4188" t="s">
        <v>13196</v>
      </c>
      <c r="J4188" t="s">
        <v>13197</v>
      </c>
      <c r="K4188" t="s">
        <v>110</v>
      </c>
      <c r="L4188" t="s">
        <v>3346</v>
      </c>
      <c r="M4188" t="s">
        <v>5047</v>
      </c>
      <c r="N4188" t="s">
        <v>11249</v>
      </c>
      <c r="O4188" t="s">
        <v>3346</v>
      </c>
      <c r="P4188" t="s">
        <v>3343</v>
      </c>
      <c r="Q4188" t="s">
        <v>3346</v>
      </c>
    </row>
    <row r="4189" spans="1:17" x14ac:dyDescent="0.25">
      <c r="A4189" t="s">
        <v>12466</v>
      </c>
      <c r="B4189" t="s">
        <v>12467</v>
      </c>
      <c r="C4189" t="s">
        <v>13181</v>
      </c>
      <c r="D4189" t="s">
        <v>13182</v>
      </c>
      <c r="E4189">
        <v>2105006</v>
      </c>
      <c r="F4189" t="s">
        <v>13198</v>
      </c>
      <c r="G4189" t="s">
        <v>13199</v>
      </c>
      <c r="H4189" t="s">
        <v>13200</v>
      </c>
      <c r="I4189" t="s">
        <v>13201</v>
      </c>
      <c r="J4189" t="s">
        <v>13202</v>
      </c>
      <c r="K4189" t="s">
        <v>110</v>
      </c>
      <c r="L4189" t="s">
        <v>3343</v>
      </c>
      <c r="M4189" t="s">
        <v>3477</v>
      </c>
      <c r="N4189" t="s">
        <v>3603</v>
      </c>
      <c r="O4189" t="s">
        <v>3346</v>
      </c>
      <c r="P4189" t="s">
        <v>3343</v>
      </c>
      <c r="Q4189" t="s">
        <v>3346</v>
      </c>
    </row>
    <row r="4190" spans="1:17" x14ac:dyDescent="0.25">
      <c r="A4190" t="s">
        <v>12466</v>
      </c>
      <c r="B4190" t="s">
        <v>12467</v>
      </c>
      <c r="C4190" t="s">
        <v>13181</v>
      </c>
      <c r="D4190" t="s">
        <v>13182</v>
      </c>
      <c r="E4190">
        <v>2105010</v>
      </c>
      <c r="F4190" t="s">
        <v>13203</v>
      </c>
      <c r="G4190" t="s">
        <v>13204</v>
      </c>
      <c r="H4190" t="s">
        <v>10817</v>
      </c>
      <c r="I4190" t="s">
        <v>13205</v>
      </c>
      <c r="J4190" t="s">
        <v>13206</v>
      </c>
      <c r="K4190" t="s">
        <v>110</v>
      </c>
      <c r="L4190" t="s">
        <v>3343</v>
      </c>
      <c r="M4190" t="s">
        <v>8471</v>
      </c>
      <c r="N4190" t="s">
        <v>12674</v>
      </c>
      <c r="O4190" t="s">
        <v>3343</v>
      </c>
      <c r="P4190" t="s">
        <v>3343</v>
      </c>
      <c r="Q4190" t="s">
        <v>3346</v>
      </c>
    </row>
    <row r="4191" spans="1:17" x14ac:dyDescent="0.25">
      <c r="A4191" t="s">
        <v>12466</v>
      </c>
      <c r="B4191" t="s">
        <v>12467</v>
      </c>
      <c r="C4191" t="s">
        <v>13181</v>
      </c>
      <c r="D4191" t="s">
        <v>13182</v>
      </c>
      <c r="E4191">
        <v>2105010</v>
      </c>
      <c r="F4191" t="s">
        <v>13203</v>
      </c>
      <c r="G4191" t="s">
        <v>13204</v>
      </c>
      <c r="H4191" t="s">
        <v>10817</v>
      </c>
      <c r="I4191" t="s">
        <v>13207</v>
      </c>
      <c r="J4191" t="s">
        <v>13208</v>
      </c>
      <c r="K4191" t="s">
        <v>4045</v>
      </c>
      <c r="L4191" t="s">
        <v>3346</v>
      </c>
      <c r="M4191" t="s">
        <v>8471</v>
      </c>
      <c r="N4191" t="s">
        <v>12674</v>
      </c>
      <c r="O4191" t="s">
        <v>3343</v>
      </c>
      <c r="P4191" t="s">
        <v>3343</v>
      </c>
      <c r="Q4191" t="s">
        <v>3346</v>
      </c>
    </row>
    <row r="4192" spans="1:17" x14ac:dyDescent="0.25">
      <c r="A4192" t="s">
        <v>12466</v>
      </c>
      <c r="B4192" t="s">
        <v>12467</v>
      </c>
      <c r="C4192" t="s">
        <v>13181</v>
      </c>
      <c r="D4192" t="s">
        <v>13182</v>
      </c>
      <c r="E4192">
        <v>2105012</v>
      </c>
      <c r="F4192" t="s">
        <v>13209</v>
      </c>
      <c r="G4192" t="s">
        <v>13210</v>
      </c>
      <c r="H4192" t="s">
        <v>3394</v>
      </c>
      <c r="I4192" t="s">
        <v>13211</v>
      </c>
      <c r="J4192" t="s">
        <v>3409</v>
      </c>
      <c r="K4192" t="s">
        <v>110</v>
      </c>
      <c r="L4192" t="s">
        <v>3343</v>
      </c>
      <c r="M4192" t="s">
        <v>8471</v>
      </c>
      <c r="N4192" t="s">
        <v>13212</v>
      </c>
      <c r="O4192" t="s">
        <v>3346</v>
      </c>
      <c r="P4192" t="s">
        <v>3343</v>
      </c>
      <c r="Q4192" t="s">
        <v>3346</v>
      </c>
    </row>
    <row r="4193" spans="1:17" x14ac:dyDescent="0.25">
      <c r="A4193" t="s">
        <v>12466</v>
      </c>
      <c r="B4193" t="s">
        <v>12467</v>
      </c>
      <c r="C4193" t="s">
        <v>13181</v>
      </c>
      <c r="D4193" t="s">
        <v>13182</v>
      </c>
      <c r="E4193">
        <v>2105012</v>
      </c>
      <c r="F4193" t="s">
        <v>13209</v>
      </c>
      <c r="G4193" t="s">
        <v>13210</v>
      </c>
      <c r="H4193" t="s">
        <v>3394</v>
      </c>
      <c r="I4193" t="s">
        <v>13213</v>
      </c>
      <c r="J4193" t="s">
        <v>13214</v>
      </c>
      <c r="K4193" t="s">
        <v>110</v>
      </c>
      <c r="L4193" t="s">
        <v>3346</v>
      </c>
      <c r="M4193" t="s">
        <v>8471</v>
      </c>
      <c r="N4193" t="s">
        <v>13212</v>
      </c>
      <c r="O4193" t="s">
        <v>3346</v>
      </c>
      <c r="P4193" t="s">
        <v>3343</v>
      </c>
      <c r="Q4193" t="s">
        <v>3346</v>
      </c>
    </row>
    <row r="4194" spans="1:17" x14ac:dyDescent="0.25">
      <c r="A4194" t="s">
        <v>12466</v>
      </c>
      <c r="B4194" t="s">
        <v>12467</v>
      </c>
      <c r="C4194" t="s">
        <v>13181</v>
      </c>
      <c r="D4194" t="s">
        <v>13182</v>
      </c>
      <c r="E4194">
        <v>2105013</v>
      </c>
      <c r="F4194" t="s">
        <v>13215</v>
      </c>
      <c r="G4194" t="s">
        <v>13216</v>
      </c>
      <c r="H4194" t="s">
        <v>9626</v>
      </c>
      <c r="I4194" t="s">
        <v>13217</v>
      </c>
      <c r="J4194" t="s">
        <v>13218</v>
      </c>
      <c r="K4194" t="s">
        <v>110</v>
      </c>
      <c r="L4194" t="s">
        <v>3343</v>
      </c>
      <c r="M4194" t="s">
        <v>3344</v>
      </c>
      <c r="N4194" t="s">
        <v>4440</v>
      </c>
      <c r="O4194" t="s">
        <v>3343</v>
      </c>
      <c r="P4194" t="s">
        <v>3343</v>
      </c>
      <c r="Q4194" t="s">
        <v>3346</v>
      </c>
    </row>
    <row r="4195" spans="1:17" x14ac:dyDescent="0.25">
      <c r="A4195" t="s">
        <v>12466</v>
      </c>
      <c r="B4195" t="s">
        <v>12467</v>
      </c>
      <c r="C4195" t="s">
        <v>13181</v>
      </c>
      <c r="D4195" t="s">
        <v>13182</v>
      </c>
      <c r="E4195">
        <v>2105013</v>
      </c>
      <c r="F4195" t="s">
        <v>13215</v>
      </c>
      <c r="G4195" t="s">
        <v>13216</v>
      </c>
      <c r="H4195" t="s">
        <v>9626</v>
      </c>
      <c r="I4195" t="s">
        <v>13219</v>
      </c>
      <c r="J4195" t="s">
        <v>13220</v>
      </c>
      <c r="K4195" t="s">
        <v>110</v>
      </c>
      <c r="L4195" t="s">
        <v>3346</v>
      </c>
      <c r="M4195" t="s">
        <v>3344</v>
      </c>
      <c r="N4195" t="s">
        <v>4440</v>
      </c>
      <c r="O4195" t="s">
        <v>3343</v>
      </c>
      <c r="P4195" t="s">
        <v>3343</v>
      </c>
      <c r="Q4195" t="s">
        <v>3346</v>
      </c>
    </row>
    <row r="4196" spans="1:17" x14ac:dyDescent="0.25">
      <c r="A4196" t="s">
        <v>12466</v>
      </c>
      <c r="B4196" t="s">
        <v>12467</v>
      </c>
      <c r="C4196" t="s">
        <v>13181</v>
      </c>
      <c r="D4196" t="s">
        <v>13182</v>
      </c>
      <c r="E4196">
        <v>2105013</v>
      </c>
      <c r="F4196" t="s">
        <v>13215</v>
      </c>
      <c r="G4196" t="s">
        <v>13216</v>
      </c>
      <c r="H4196" t="s">
        <v>9626</v>
      </c>
      <c r="I4196" t="s">
        <v>13221</v>
      </c>
      <c r="J4196" t="s">
        <v>13222</v>
      </c>
      <c r="K4196" t="s">
        <v>110</v>
      </c>
      <c r="L4196" t="s">
        <v>3346</v>
      </c>
      <c r="M4196" t="s">
        <v>3344</v>
      </c>
      <c r="N4196" t="s">
        <v>4440</v>
      </c>
      <c r="O4196" t="s">
        <v>3343</v>
      </c>
      <c r="P4196" t="s">
        <v>3343</v>
      </c>
      <c r="Q4196" t="s">
        <v>3346</v>
      </c>
    </row>
    <row r="4197" spans="1:17" x14ac:dyDescent="0.25">
      <c r="A4197" t="s">
        <v>12466</v>
      </c>
      <c r="B4197" t="s">
        <v>12467</v>
      </c>
      <c r="C4197" t="s">
        <v>13181</v>
      </c>
      <c r="D4197" t="s">
        <v>13182</v>
      </c>
      <c r="E4197">
        <v>2105014</v>
      </c>
      <c r="F4197" t="s">
        <v>13223</v>
      </c>
      <c r="G4197" t="s">
        <v>13224</v>
      </c>
      <c r="H4197" t="s">
        <v>3357</v>
      </c>
      <c r="I4197" t="s">
        <v>13225</v>
      </c>
      <c r="J4197" t="s">
        <v>3580</v>
      </c>
      <c r="K4197" t="s">
        <v>110</v>
      </c>
      <c r="L4197" t="s">
        <v>3343</v>
      </c>
      <c r="M4197" t="s">
        <v>3344</v>
      </c>
      <c r="N4197" t="s">
        <v>3360</v>
      </c>
      <c r="O4197" t="s">
        <v>3343</v>
      </c>
      <c r="P4197" t="s">
        <v>3343</v>
      </c>
      <c r="Q4197" t="s">
        <v>3346</v>
      </c>
    </row>
    <row r="4198" spans="1:17" x14ac:dyDescent="0.25">
      <c r="A4198" t="s">
        <v>12466</v>
      </c>
      <c r="B4198" t="s">
        <v>12467</v>
      </c>
      <c r="C4198" t="s">
        <v>13181</v>
      </c>
      <c r="D4198" t="s">
        <v>13182</v>
      </c>
      <c r="E4198">
        <v>2105015</v>
      </c>
      <c r="F4198" t="s">
        <v>13226</v>
      </c>
      <c r="G4198" t="s">
        <v>13227</v>
      </c>
      <c r="H4198" t="s">
        <v>4042</v>
      </c>
      <c r="I4198" t="s">
        <v>13228</v>
      </c>
      <c r="J4198" t="s">
        <v>13229</v>
      </c>
      <c r="K4198" t="s">
        <v>4045</v>
      </c>
      <c r="L4198" t="s">
        <v>3343</v>
      </c>
      <c r="M4198" t="s">
        <v>3477</v>
      </c>
      <c r="N4198" t="s">
        <v>4072</v>
      </c>
      <c r="O4198" t="s">
        <v>3343</v>
      </c>
      <c r="P4198" t="s">
        <v>3343</v>
      </c>
      <c r="Q4198" t="s">
        <v>3346</v>
      </c>
    </row>
    <row r="4199" spans="1:17" x14ac:dyDescent="0.25">
      <c r="A4199" t="s">
        <v>12466</v>
      </c>
      <c r="B4199" t="s">
        <v>12467</v>
      </c>
      <c r="C4199" t="s">
        <v>13181</v>
      </c>
      <c r="D4199" t="s">
        <v>13182</v>
      </c>
      <c r="E4199">
        <v>2105017</v>
      </c>
      <c r="F4199" t="s">
        <v>9761</v>
      </c>
      <c r="G4199" t="s">
        <v>13230</v>
      </c>
      <c r="H4199" t="s">
        <v>11648</v>
      </c>
      <c r="I4199" t="s">
        <v>13231</v>
      </c>
      <c r="J4199" t="s">
        <v>9764</v>
      </c>
      <c r="K4199" t="s">
        <v>110</v>
      </c>
      <c r="L4199" t="s">
        <v>3343</v>
      </c>
      <c r="M4199" t="s">
        <v>4108</v>
      </c>
      <c r="N4199" t="s">
        <v>12966</v>
      </c>
      <c r="O4199" t="s">
        <v>3343</v>
      </c>
      <c r="P4199" t="s">
        <v>3343</v>
      </c>
      <c r="Q4199" t="s">
        <v>3346</v>
      </c>
    </row>
    <row r="4200" spans="1:17" x14ac:dyDescent="0.25">
      <c r="A4200" t="s">
        <v>12466</v>
      </c>
      <c r="B4200" t="s">
        <v>12467</v>
      </c>
      <c r="C4200" t="s">
        <v>13181</v>
      </c>
      <c r="D4200" t="s">
        <v>13182</v>
      </c>
      <c r="E4200">
        <v>2105018</v>
      </c>
      <c r="F4200" t="s">
        <v>13232</v>
      </c>
      <c r="G4200" t="s">
        <v>13233</v>
      </c>
      <c r="H4200" t="s">
        <v>3357</v>
      </c>
      <c r="I4200" t="s">
        <v>13234</v>
      </c>
      <c r="J4200" t="s">
        <v>3580</v>
      </c>
      <c r="K4200" t="s">
        <v>110</v>
      </c>
      <c r="L4200" t="s">
        <v>3343</v>
      </c>
      <c r="M4200" t="s">
        <v>3344</v>
      </c>
      <c r="N4200" t="s">
        <v>3360</v>
      </c>
      <c r="O4200" t="s">
        <v>3343</v>
      </c>
      <c r="P4200" t="s">
        <v>3343</v>
      </c>
      <c r="Q4200" t="s">
        <v>3346</v>
      </c>
    </row>
    <row r="4201" spans="1:17" x14ac:dyDescent="0.25">
      <c r="A4201" t="s">
        <v>12466</v>
      </c>
      <c r="B4201" t="s">
        <v>12467</v>
      </c>
      <c r="C4201" t="s">
        <v>13181</v>
      </c>
      <c r="D4201" t="s">
        <v>13182</v>
      </c>
      <c r="E4201">
        <v>2105019</v>
      </c>
      <c r="F4201" t="s">
        <v>13235</v>
      </c>
      <c r="G4201" t="s">
        <v>13236</v>
      </c>
      <c r="H4201" t="s">
        <v>3394</v>
      </c>
      <c r="I4201" t="s">
        <v>13237</v>
      </c>
      <c r="J4201" t="s">
        <v>3409</v>
      </c>
      <c r="K4201" t="s">
        <v>110</v>
      </c>
      <c r="L4201" t="s">
        <v>3343</v>
      </c>
      <c r="M4201" t="s">
        <v>5047</v>
      </c>
      <c r="N4201" t="s">
        <v>11249</v>
      </c>
      <c r="O4201" t="s">
        <v>3343</v>
      </c>
      <c r="P4201" t="s">
        <v>3343</v>
      </c>
      <c r="Q4201" t="s">
        <v>3346</v>
      </c>
    </row>
    <row r="4202" spans="1:17" x14ac:dyDescent="0.25">
      <c r="A4202" t="s">
        <v>12466</v>
      </c>
      <c r="B4202" t="s">
        <v>12467</v>
      </c>
      <c r="C4202" t="s">
        <v>13181</v>
      </c>
      <c r="D4202" t="s">
        <v>13182</v>
      </c>
      <c r="E4202">
        <v>2105019</v>
      </c>
      <c r="F4202" t="s">
        <v>13235</v>
      </c>
      <c r="G4202" t="s">
        <v>13236</v>
      </c>
      <c r="H4202" t="s">
        <v>3394</v>
      </c>
      <c r="I4202" t="s">
        <v>13238</v>
      </c>
      <c r="J4202" t="s">
        <v>13239</v>
      </c>
      <c r="K4202" t="s">
        <v>110</v>
      </c>
      <c r="L4202" t="s">
        <v>3346</v>
      </c>
      <c r="M4202" t="s">
        <v>5047</v>
      </c>
      <c r="N4202" t="s">
        <v>11249</v>
      </c>
      <c r="O4202" t="s">
        <v>3343</v>
      </c>
      <c r="P4202" t="s">
        <v>3343</v>
      </c>
      <c r="Q4202" t="s">
        <v>3346</v>
      </c>
    </row>
    <row r="4203" spans="1:17" x14ac:dyDescent="0.25">
      <c r="A4203" t="s">
        <v>12466</v>
      </c>
      <c r="B4203" t="s">
        <v>12467</v>
      </c>
      <c r="C4203" t="s">
        <v>13181</v>
      </c>
      <c r="D4203" t="s">
        <v>13182</v>
      </c>
      <c r="E4203">
        <v>2105019</v>
      </c>
      <c r="F4203" t="s">
        <v>13235</v>
      </c>
      <c r="G4203" t="s">
        <v>13236</v>
      </c>
      <c r="H4203" t="s">
        <v>3394</v>
      </c>
      <c r="I4203" t="s">
        <v>13240</v>
      </c>
      <c r="J4203" t="s">
        <v>13241</v>
      </c>
      <c r="K4203" t="s">
        <v>110</v>
      </c>
      <c r="L4203" t="s">
        <v>3346</v>
      </c>
      <c r="M4203" t="s">
        <v>5047</v>
      </c>
      <c r="N4203" t="s">
        <v>11249</v>
      </c>
      <c r="O4203" t="s">
        <v>3343</v>
      </c>
      <c r="P4203" t="s">
        <v>3343</v>
      </c>
      <c r="Q4203" t="s">
        <v>3346</v>
      </c>
    </row>
    <row r="4204" spans="1:17" x14ac:dyDescent="0.25">
      <c r="A4204" t="s">
        <v>12466</v>
      </c>
      <c r="B4204" t="s">
        <v>12467</v>
      </c>
      <c r="C4204" t="s">
        <v>13181</v>
      </c>
      <c r="D4204" t="s">
        <v>13182</v>
      </c>
      <c r="E4204">
        <v>2105019</v>
      </c>
      <c r="F4204" t="s">
        <v>13235</v>
      </c>
      <c r="G4204" t="s">
        <v>13236</v>
      </c>
      <c r="H4204" t="s">
        <v>3394</v>
      </c>
      <c r="I4204" t="s">
        <v>13242</v>
      </c>
      <c r="J4204" t="s">
        <v>13243</v>
      </c>
      <c r="K4204" t="s">
        <v>110</v>
      </c>
      <c r="L4204" t="s">
        <v>3346</v>
      </c>
      <c r="M4204" t="s">
        <v>5047</v>
      </c>
      <c r="N4204" t="s">
        <v>11249</v>
      </c>
      <c r="O4204" t="s">
        <v>3343</v>
      </c>
      <c r="P4204" t="s">
        <v>3343</v>
      </c>
      <c r="Q4204" t="s">
        <v>3346</v>
      </c>
    </row>
    <row r="4205" spans="1:17" x14ac:dyDescent="0.25">
      <c r="A4205" t="s">
        <v>12466</v>
      </c>
      <c r="B4205" t="s">
        <v>12467</v>
      </c>
      <c r="C4205" t="s">
        <v>13181</v>
      </c>
      <c r="D4205" t="s">
        <v>13182</v>
      </c>
      <c r="E4205">
        <v>2105019</v>
      </c>
      <c r="F4205" t="s">
        <v>13235</v>
      </c>
      <c r="G4205" t="s">
        <v>13236</v>
      </c>
      <c r="H4205" t="s">
        <v>3394</v>
      </c>
      <c r="I4205" t="s">
        <v>13244</v>
      </c>
      <c r="J4205" t="s">
        <v>12962</v>
      </c>
      <c r="K4205" t="s">
        <v>110</v>
      </c>
      <c r="L4205" t="s">
        <v>3346</v>
      </c>
      <c r="M4205" t="s">
        <v>5047</v>
      </c>
      <c r="N4205" t="s">
        <v>11249</v>
      </c>
      <c r="O4205" t="s">
        <v>3343</v>
      </c>
      <c r="P4205" t="s">
        <v>3343</v>
      </c>
      <c r="Q4205" t="s">
        <v>3346</v>
      </c>
    </row>
    <row r="4206" spans="1:17" x14ac:dyDescent="0.25">
      <c r="A4206" t="s">
        <v>12466</v>
      </c>
      <c r="B4206" t="s">
        <v>12467</v>
      </c>
      <c r="C4206" t="s">
        <v>13181</v>
      </c>
      <c r="D4206" t="s">
        <v>13182</v>
      </c>
      <c r="E4206">
        <v>2105020</v>
      </c>
      <c r="F4206" t="s">
        <v>600</v>
      </c>
      <c r="G4206" t="s">
        <v>13245</v>
      </c>
      <c r="H4206" t="s">
        <v>4700</v>
      </c>
      <c r="I4206" t="s">
        <v>13246</v>
      </c>
      <c r="J4206" t="s">
        <v>1579</v>
      </c>
      <c r="K4206" t="s">
        <v>110</v>
      </c>
      <c r="L4206" t="s">
        <v>3343</v>
      </c>
      <c r="M4206" t="s">
        <v>3344</v>
      </c>
      <c r="N4206" t="s">
        <v>3360</v>
      </c>
      <c r="O4206" t="s">
        <v>3343</v>
      </c>
      <c r="P4206" t="s">
        <v>3343</v>
      </c>
      <c r="Q4206" t="s">
        <v>3346</v>
      </c>
    </row>
    <row r="4207" spans="1:17" x14ac:dyDescent="0.25">
      <c r="A4207" t="s">
        <v>12466</v>
      </c>
      <c r="B4207" t="s">
        <v>12467</v>
      </c>
      <c r="C4207" t="s">
        <v>13181</v>
      </c>
      <c r="D4207" t="s">
        <v>13182</v>
      </c>
      <c r="E4207">
        <v>2105020</v>
      </c>
      <c r="F4207" t="s">
        <v>600</v>
      </c>
      <c r="G4207" t="s">
        <v>13245</v>
      </c>
      <c r="H4207" t="s">
        <v>4700</v>
      </c>
      <c r="I4207" t="s">
        <v>13247</v>
      </c>
      <c r="J4207" t="s">
        <v>3503</v>
      </c>
      <c r="K4207" t="s">
        <v>38</v>
      </c>
      <c r="L4207" t="s">
        <v>3346</v>
      </c>
      <c r="M4207" t="s">
        <v>3344</v>
      </c>
      <c r="N4207" t="s">
        <v>3360</v>
      </c>
      <c r="O4207" t="s">
        <v>3343</v>
      </c>
      <c r="P4207" t="s">
        <v>3343</v>
      </c>
      <c r="Q4207" t="s">
        <v>3346</v>
      </c>
    </row>
    <row r="4208" spans="1:17" x14ac:dyDescent="0.25">
      <c r="A4208" t="s">
        <v>12466</v>
      </c>
      <c r="B4208" t="s">
        <v>12467</v>
      </c>
      <c r="C4208" t="s">
        <v>13181</v>
      </c>
      <c r="D4208" t="s">
        <v>13182</v>
      </c>
      <c r="E4208">
        <v>2105021</v>
      </c>
      <c r="F4208" t="s">
        <v>13248</v>
      </c>
      <c r="G4208" t="s">
        <v>13249</v>
      </c>
      <c r="H4208" t="s">
        <v>4612</v>
      </c>
      <c r="I4208" t="s">
        <v>13250</v>
      </c>
      <c r="J4208" t="s">
        <v>13251</v>
      </c>
      <c r="K4208" t="s">
        <v>110</v>
      </c>
      <c r="L4208" t="s">
        <v>3343</v>
      </c>
      <c r="M4208" t="s">
        <v>3344</v>
      </c>
      <c r="N4208" t="s">
        <v>4357</v>
      </c>
      <c r="O4208" t="s">
        <v>3343</v>
      </c>
      <c r="P4208" t="s">
        <v>3343</v>
      </c>
      <c r="Q4208" t="s">
        <v>3346</v>
      </c>
    </row>
    <row r="4209" spans="1:17" x14ac:dyDescent="0.25">
      <c r="A4209" t="s">
        <v>12466</v>
      </c>
      <c r="B4209" t="s">
        <v>12467</v>
      </c>
      <c r="C4209" t="s">
        <v>13181</v>
      </c>
      <c r="D4209" t="s">
        <v>13182</v>
      </c>
      <c r="E4209">
        <v>2105022</v>
      </c>
      <c r="F4209" t="s">
        <v>13252</v>
      </c>
      <c r="G4209" t="s">
        <v>13253</v>
      </c>
      <c r="H4209" t="s">
        <v>3770</v>
      </c>
      <c r="I4209" t="s">
        <v>13254</v>
      </c>
      <c r="J4209" t="s">
        <v>13255</v>
      </c>
      <c r="K4209" t="s">
        <v>110</v>
      </c>
      <c r="L4209" t="s">
        <v>3343</v>
      </c>
      <c r="M4209" t="s">
        <v>5047</v>
      </c>
      <c r="N4209" t="s">
        <v>11249</v>
      </c>
      <c r="O4209" t="s">
        <v>3346</v>
      </c>
      <c r="P4209" t="s">
        <v>3343</v>
      </c>
      <c r="Q4209" t="s">
        <v>3346</v>
      </c>
    </row>
    <row r="4210" spans="1:17" x14ac:dyDescent="0.25">
      <c r="A4210" t="s">
        <v>12466</v>
      </c>
      <c r="B4210" t="s">
        <v>12467</v>
      </c>
      <c r="C4210" t="s">
        <v>13181</v>
      </c>
      <c r="D4210" t="s">
        <v>13182</v>
      </c>
      <c r="E4210">
        <v>2105022</v>
      </c>
      <c r="F4210" t="s">
        <v>13252</v>
      </c>
      <c r="G4210" t="s">
        <v>13253</v>
      </c>
      <c r="H4210" t="s">
        <v>3770</v>
      </c>
      <c r="I4210" t="s">
        <v>13256</v>
      </c>
      <c r="J4210" t="s">
        <v>543</v>
      </c>
      <c r="K4210" t="s">
        <v>110</v>
      </c>
      <c r="L4210" t="s">
        <v>3346</v>
      </c>
      <c r="M4210" t="s">
        <v>5047</v>
      </c>
      <c r="N4210" t="s">
        <v>11249</v>
      </c>
      <c r="O4210" t="s">
        <v>3346</v>
      </c>
      <c r="P4210" t="s">
        <v>3343</v>
      </c>
      <c r="Q4210" t="s">
        <v>3346</v>
      </c>
    </row>
    <row r="4211" spans="1:17" x14ac:dyDescent="0.25">
      <c r="A4211" t="s">
        <v>12466</v>
      </c>
      <c r="B4211" t="s">
        <v>12467</v>
      </c>
      <c r="C4211" t="s">
        <v>13181</v>
      </c>
      <c r="D4211" t="s">
        <v>13182</v>
      </c>
      <c r="E4211">
        <v>2105023</v>
      </c>
      <c r="F4211" t="s">
        <v>13257</v>
      </c>
      <c r="G4211" t="s">
        <v>13258</v>
      </c>
      <c r="H4211" t="s">
        <v>11886</v>
      </c>
      <c r="I4211" t="s">
        <v>13259</v>
      </c>
      <c r="J4211" t="s">
        <v>13260</v>
      </c>
      <c r="K4211" t="s">
        <v>110</v>
      </c>
      <c r="L4211" t="s">
        <v>3343</v>
      </c>
      <c r="M4211" t="s">
        <v>8471</v>
      </c>
      <c r="N4211" t="s">
        <v>12524</v>
      </c>
      <c r="O4211" t="s">
        <v>3343</v>
      </c>
      <c r="P4211" t="s">
        <v>3343</v>
      </c>
      <c r="Q4211" t="s">
        <v>3346</v>
      </c>
    </row>
    <row r="4212" spans="1:17" x14ac:dyDescent="0.25">
      <c r="A4212" t="s">
        <v>12466</v>
      </c>
      <c r="B4212" t="s">
        <v>12467</v>
      </c>
      <c r="C4212" t="s">
        <v>13181</v>
      </c>
      <c r="D4212" t="s">
        <v>13182</v>
      </c>
      <c r="E4212">
        <v>2105024</v>
      </c>
      <c r="F4212" t="s">
        <v>128</v>
      </c>
      <c r="G4212" t="s">
        <v>4583</v>
      </c>
      <c r="H4212" t="s">
        <v>3526</v>
      </c>
      <c r="I4212" t="s">
        <v>13261</v>
      </c>
      <c r="J4212" t="s">
        <v>5028</v>
      </c>
      <c r="K4212" t="s">
        <v>110</v>
      </c>
      <c r="L4212" t="s">
        <v>3343</v>
      </c>
      <c r="M4212" t="s">
        <v>5047</v>
      </c>
      <c r="N4212" t="s">
        <v>11249</v>
      </c>
      <c r="O4212" t="s">
        <v>3346</v>
      </c>
      <c r="P4212" t="s">
        <v>3346</v>
      </c>
      <c r="Q4212" t="s">
        <v>3346</v>
      </c>
    </row>
    <row r="4213" spans="1:17" x14ac:dyDescent="0.25">
      <c r="A4213" t="s">
        <v>12466</v>
      </c>
      <c r="B4213" t="s">
        <v>12467</v>
      </c>
      <c r="C4213" t="s">
        <v>13181</v>
      </c>
      <c r="D4213" t="s">
        <v>13182</v>
      </c>
      <c r="E4213">
        <v>2105024</v>
      </c>
      <c r="F4213" t="s">
        <v>128</v>
      </c>
      <c r="G4213" t="s">
        <v>4583</v>
      </c>
      <c r="H4213" t="s">
        <v>3526</v>
      </c>
      <c r="I4213" t="s">
        <v>13262</v>
      </c>
      <c r="J4213" t="s">
        <v>12962</v>
      </c>
      <c r="K4213" t="s">
        <v>110</v>
      </c>
      <c r="L4213" t="s">
        <v>3346</v>
      </c>
      <c r="M4213" t="s">
        <v>5047</v>
      </c>
      <c r="N4213" t="s">
        <v>11249</v>
      </c>
      <c r="O4213" t="s">
        <v>3346</v>
      </c>
      <c r="P4213" t="s">
        <v>3346</v>
      </c>
      <c r="Q4213" t="s">
        <v>3346</v>
      </c>
    </row>
    <row r="4214" spans="1:17" x14ac:dyDescent="0.25">
      <c r="A4214" t="s">
        <v>12466</v>
      </c>
      <c r="B4214" t="s">
        <v>12467</v>
      </c>
      <c r="C4214" t="s">
        <v>13263</v>
      </c>
      <c r="D4214" t="s">
        <v>1949</v>
      </c>
      <c r="E4214">
        <v>2106001</v>
      </c>
      <c r="F4214" t="s">
        <v>13264</v>
      </c>
      <c r="G4214" t="s">
        <v>13265</v>
      </c>
      <c r="H4214" t="s">
        <v>5696</v>
      </c>
      <c r="I4214" t="s">
        <v>13266</v>
      </c>
      <c r="J4214" t="s">
        <v>13267</v>
      </c>
      <c r="K4214" t="s">
        <v>110</v>
      </c>
      <c r="L4214" t="s">
        <v>3343</v>
      </c>
      <c r="M4214" t="s">
        <v>3477</v>
      </c>
      <c r="N4214" t="s">
        <v>3603</v>
      </c>
      <c r="O4214" t="s">
        <v>3343</v>
      </c>
      <c r="P4214" t="s">
        <v>3343</v>
      </c>
      <c r="Q4214" t="s">
        <v>3346</v>
      </c>
    </row>
    <row r="4215" spans="1:17" x14ac:dyDescent="0.25">
      <c r="A4215" t="s">
        <v>12466</v>
      </c>
      <c r="B4215" t="s">
        <v>12467</v>
      </c>
      <c r="C4215" t="s">
        <v>13263</v>
      </c>
      <c r="D4215" t="s">
        <v>1949</v>
      </c>
      <c r="E4215">
        <v>2106001</v>
      </c>
      <c r="F4215" t="s">
        <v>13264</v>
      </c>
      <c r="G4215" t="s">
        <v>13265</v>
      </c>
      <c r="H4215" t="s">
        <v>5696</v>
      </c>
      <c r="I4215" t="s">
        <v>13268</v>
      </c>
      <c r="J4215" t="s">
        <v>13269</v>
      </c>
      <c r="K4215" t="s">
        <v>110</v>
      </c>
      <c r="L4215" t="s">
        <v>3346</v>
      </c>
      <c r="M4215" t="s">
        <v>3477</v>
      </c>
      <c r="N4215" t="s">
        <v>3603</v>
      </c>
      <c r="O4215" t="s">
        <v>3343</v>
      </c>
      <c r="P4215" t="s">
        <v>3343</v>
      </c>
      <c r="Q4215" t="s">
        <v>3346</v>
      </c>
    </row>
    <row r="4216" spans="1:17" x14ac:dyDescent="0.25">
      <c r="A4216" t="s">
        <v>12466</v>
      </c>
      <c r="B4216" t="s">
        <v>12467</v>
      </c>
      <c r="C4216" t="s">
        <v>13263</v>
      </c>
      <c r="D4216" t="s">
        <v>1949</v>
      </c>
      <c r="E4216">
        <v>2106001</v>
      </c>
      <c r="F4216" t="s">
        <v>13264</v>
      </c>
      <c r="G4216" t="s">
        <v>13265</v>
      </c>
      <c r="H4216" t="s">
        <v>5696</v>
      </c>
      <c r="I4216" t="s">
        <v>13270</v>
      </c>
      <c r="J4216" t="s">
        <v>13271</v>
      </c>
      <c r="K4216" t="s">
        <v>110</v>
      </c>
      <c r="L4216" t="s">
        <v>3346</v>
      </c>
      <c r="M4216" t="s">
        <v>3477</v>
      </c>
      <c r="N4216" t="s">
        <v>3603</v>
      </c>
      <c r="O4216" t="s">
        <v>3343</v>
      </c>
      <c r="P4216" t="s">
        <v>3343</v>
      </c>
      <c r="Q4216" t="s">
        <v>3346</v>
      </c>
    </row>
    <row r="4217" spans="1:17" x14ac:dyDescent="0.25">
      <c r="A4217" t="s">
        <v>12466</v>
      </c>
      <c r="B4217" t="s">
        <v>12467</v>
      </c>
      <c r="C4217" t="s">
        <v>13263</v>
      </c>
      <c r="D4217" t="s">
        <v>1949</v>
      </c>
      <c r="E4217">
        <v>2106001</v>
      </c>
      <c r="F4217" t="s">
        <v>13264</v>
      </c>
      <c r="G4217" t="s">
        <v>13265</v>
      </c>
      <c r="H4217" t="s">
        <v>5696</v>
      </c>
      <c r="I4217" t="s">
        <v>13272</v>
      </c>
      <c r="J4217" t="s">
        <v>13273</v>
      </c>
      <c r="K4217" t="s">
        <v>110</v>
      </c>
      <c r="L4217" t="s">
        <v>3346</v>
      </c>
      <c r="M4217" t="s">
        <v>3477</v>
      </c>
      <c r="N4217" t="s">
        <v>3603</v>
      </c>
      <c r="O4217" t="s">
        <v>3343</v>
      </c>
      <c r="P4217" t="s">
        <v>3343</v>
      </c>
      <c r="Q4217" t="s">
        <v>3346</v>
      </c>
    </row>
    <row r="4218" spans="1:17" x14ac:dyDescent="0.25">
      <c r="A4218" t="s">
        <v>12466</v>
      </c>
      <c r="B4218" t="s">
        <v>12467</v>
      </c>
      <c r="C4218" t="s">
        <v>13263</v>
      </c>
      <c r="D4218" t="s">
        <v>1949</v>
      </c>
      <c r="E4218">
        <v>2106001</v>
      </c>
      <c r="F4218" t="s">
        <v>13264</v>
      </c>
      <c r="G4218" t="s">
        <v>13265</v>
      </c>
      <c r="H4218" t="s">
        <v>5696</v>
      </c>
      <c r="I4218" t="s">
        <v>13274</v>
      </c>
      <c r="J4218" t="s">
        <v>13275</v>
      </c>
      <c r="K4218" t="s">
        <v>110</v>
      </c>
      <c r="L4218" t="s">
        <v>3346</v>
      </c>
      <c r="M4218" t="s">
        <v>3477</v>
      </c>
      <c r="N4218" t="s">
        <v>3603</v>
      </c>
      <c r="O4218" t="s">
        <v>3343</v>
      </c>
      <c r="P4218" t="s">
        <v>3343</v>
      </c>
      <c r="Q4218" t="s">
        <v>3346</v>
      </c>
    </row>
    <row r="4219" spans="1:17" x14ac:dyDescent="0.25">
      <c r="A4219" t="s">
        <v>12466</v>
      </c>
      <c r="B4219" t="s">
        <v>12467</v>
      </c>
      <c r="C4219" t="s">
        <v>13263</v>
      </c>
      <c r="D4219" t="s">
        <v>1949</v>
      </c>
      <c r="E4219">
        <v>2106002</v>
      </c>
      <c r="F4219" t="s">
        <v>375</v>
      </c>
      <c r="G4219" t="s">
        <v>13276</v>
      </c>
      <c r="H4219" t="s">
        <v>3350</v>
      </c>
      <c r="I4219" t="s">
        <v>13277</v>
      </c>
      <c r="J4219" t="s">
        <v>461</v>
      </c>
      <c r="K4219" t="s">
        <v>110</v>
      </c>
      <c r="L4219" t="s">
        <v>3343</v>
      </c>
      <c r="M4219" t="s">
        <v>8471</v>
      </c>
      <c r="N4219" t="s">
        <v>13212</v>
      </c>
      <c r="O4219" t="s">
        <v>3343</v>
      </c>
      <c r="P4219" t="s">
        <v>3343</v>
      </c>
      <c r="Q4219" t="s">
        <v>3346</v>
      </c>
    </row>
    <row r="4220" spans="1:17" x14ac:dyDescent="0.25">
      <c r="A4220" t="s">
        <v>12466</v>
      </c>
      <c r="B4220" t="s">
        <v>12467</v>
      </c>
      <c r="C4220" t="s">
        <v>13263</v>
      </c>
      <c r="D4220" t="s">
        <v>1949</v>
      </c>
      <c r="E4220">
        <v>2106002</v>
      </c>
      <c r="F4220" t="s">
        <v>375</v>
      </c>
      <c r="G4220" t="s">
        <v>13276</v>
      </c>
      <c r="H4220" t="s">
        <v>3350</v>
      </c>
      <c r="I4220" t="s">
        <v>13278</v>
      </c>
      <c r="J4220" t="s">
        <v>13279</v>
      </c>
      <c r="K4220" t="s">
        <v>110</v>
      </c>
      <c r="L4220" t="s">
        <v>3346</v>
      </c>
      <c r="M4220" t="s">
        <v>8471</v>
      </c>
      <c r="N4220" t="s">
        <v>13212</v>
      </c>
      <c r="O4220" t="s">
        <v>3343</v>
      </c>
      <c r="P4220" t="s">
        <v>3343</v>
      </c>
      <c r="Q4220" t="s">
        <v>3346</v>
      </c>
    </row>
    <row r="4221" spans="1:17" x14ac:dyDescent="0.25">
      <c r="A4221" t="s">
        <v>12466</v>
      </c>
      <c r="B4221" t="s">
        <v>12467</v>
      </c>
      <c r="C4221" t="s">
        <v>13263</v>
      </c>
      <c r="D4221" t="s">
        <v>1949</v>
      </c>
      <c r="E4221">
        <v>2106002</v>
      </c>
      <c r="F4221" t="s">
        <v>375</v>
      </c>
      <c r="G4221" t="s">
        <v>13276</v>
      </c>
      <c r="H4221" t="s">
        <v>3350</v>
      </c>
      <c r="I4221" t="s">
        <v>13280</v>
      </c>
      <c r="J4221" t="s">
        <v>13281</v>
      </c>
      <c r="K4221" t="s">
        <v>110</v>
      </c>
      <c r="L4221" t="s">
        <v>3346</v>
      </c>
      <c r="M4221" t="s">
        <v>8471</v>
      </c>
      <c r="N4221" t="s">
        <v>13212</v>
      </c>
      <c r="O4221" t="s">
        <v>3343</v>
      </c>
      <c r="P4221" t="s">
        <v>3343</v>
      </c>
      <c r="Q4221" t="s">
        <v>3346</v>
      </c>
    </row>
    <row r="4222" spans="1:17" x14ac:dyDescent="0.25">
      <c r="A4222" t="s">
        <v>12466</v>
      </c>
      <c r="B4222" t="s">
        <v>12467</v>
      </c>
      <c r="C4222" t="s">
        <v>13263</v>
      </c>
      <c r="D4222" t="s">
        <v>1949</v>
      </c>
      <c r="E4222">
        <v>2106002</v>
      </c>
      <c r="F4222" t="s">
        <v>375</v>
      </c>
      <c r="G4222" t="s">
        <v>13276</v>
      </c>
      <c r="H4222" t="s">
        <v>3350</v>
      </c>
      <c r="I4222" t="s">
        <v>13282</v>
      </c>
      <c r="J4222" t="s">
        <v>13283</v>
      </c>
      <c r="K4222" t="s">
        <v>110</v>
      </c>
      <c r="L4222" t="s">
        <v>3346</v>
      </c>
      <c r="M4222" t="s">
        <v>8471</v>
      </c>
      <c r="N4222" t="s">
        <v>13212</v>
      </c>
      <c r="O4222" t="s">
        <v>3343</v>
      </c>
      <c r="P4222" t="s">
        <v>3343</v>
      </c>
      <c r="Q4222" t="s">
        <v>3346</v>
      </c>
    </row>
    <row r="4223" spans="1:17" x14ac:dyDescent="0.25">
      <c r="A4223" t="s">
        <v>12466</v>
      </c>
      <c r="B4223" t="s">
        <v>12467</v>
      </c>
      <c r="C4223" t="s">
        <v>13263</v>
      </c>
      <c r="D4223" t="s">
        <v>1949</v>
      </c>
      <c r="E4223">
        <v>2106002</v>
      </c>
      <c r="F4223" t="s">
        <v>375</v>
      </c>
      <c r="G4223" t="s">
        <v>13276</v>
      </c>
      <c r="H4223" t="s">
        <v>3350</v>
      </c>
      <c r="I4223" t="s">
        <v>13284</v>
      </c>
      <c r="J4223" t="s">
        <v>13285</v>
      </c>
      <c r="K4223" t="s">
        <v>110</v>
      </c>
      <c r="L4223" t="s">
        <v>3346</v>
      </c>
      <c r="M4223" t="s">
        <v>8471</v>
      </c>
      <c r="N4223" t="s">
        <v>13212</v>
      </c>
      <c r="O4223" t="s">
        <v>3343</v>
      </c>
      <c r="P4223" t="s">
        <v>3343</v>
      </c>
      <c r="Q4223" t="s">
        <v>3346</v>
      </c>
    </row>
    <row r="4224" spans="1:17" x14ac:dyDescent="0.25">
      <c r="A4224" t="s">
        <v>12466</v>
      </c>
      <c r="B4224" t="s">
        <v>12467</v>
      </c>
      <c r="C4224" t="s">
        <v>13263</v>
      </c>
      <c r="D4224" t="s">
        <v>1949</v>
      </c>
      <c r="E4224">
        <v>2106002</v>
      </c>
      <c r="F4224" t="s">
        <v>375</v>
      </c>
      <c r="G4224" t="s">
        <v>13276</v>
      </c>
      <c r="H4224" t="s">
        <v>3350</v>
      </c>
      <c r="I4224" t="s">
        <v>13286</v>
      </c>
      <c r="J4224" t="s">
        <v>13287</v>
      </c>
      <c r="K4224" t="s">
        <v>110</v>
      </c>
      <c r="L4224" t="s">
        <v>3346</v>
      </c>
      <c r="M4224" t="s">
        <v>8471</v>
      </c>
      <c r="N4224" t="s">
        <v>13212</v>
      </c>
      <c r="O4224" t="s">
        <v>3343</v>
      </c>
      <c r="P4224" t="s">
        <v>3343</v>
      </c>
      <c r="Q4224" t="s">
        <v>3346</v>
      </c>
    </row>
    <row r="4225" spans="1:17" x14ac:dyDescent="0.25">
      <c r="A4225" t="s">
        <v>12466</v>
      </c>
      <c r="B4225" t="s">
        <v>12467</v>
      </c>
      <c r="C4225" t="s">
        <v>13263</v>
      </c>
      <c r="D4225" t="s">
        <v>1949</v>
      </c>
      <c r="E4225">
        <v>2106002</v>
      </c>
      <c r="F4225" t="s">
        <v>375</v>
      </c>
      <c r="G4225" t="s">
        <v>13276</v>
      </c>
      <c r="H4225" t="s">
        <v>3350</v>
      </c>
      <c r="I4225" t="s">
        <v>13288</v>
      </c>
      <c r="J4225" t="s">
        <v>13289</v>
      </c>
      <c r="K4225" t="s">
        <v>110</v>
      </c>
      <c r="L4225" t="s">
        <v>3346</v>
      </c>
      <c r="M4225" t="s">
        <v>8471</v>
      </c>
      <c r="N4225" t="s">
        <v>13212</v>
      </c>
      <c r="O4225" t="s">
        <v>3343</v>
      </c>
      <c r="P4225" t="s">
        <v>3343</v>
      </c>
      <c r="Q4225" t="s">
        <v>3346</v>
      </c>
    </row>
    <row r="4226" spans="1:17" x14ac:dyDescent="0.25">
      <c r="A4226" t="s">
        <v>12466</v>
      </c>
      <c r="B4226" t="s">
        <v>12467</v>
      </c>
      <c r="C4226" t="s">
        <v>13263</v>
      </c>
      <c r="D4226" t="s">
        <v>1949</v>
      </c>
      <c r="E4226">
        <v>2106002</v>
      </c>
      <c r="F4226" t="s">
        <v>375</v>
      </c>
      <c r="G4226" t="s">
        <v>13276</v>
      </c>
      <c r="H4226" t="s">
        <v>3350</v>
      </c>
      <c r="I4226" t="s">
        <v>13290</v>
      </c>
      <c r="J4226" t="s">
        <v>13291</v>
      </c>
      <c r="K4226" t="s">
        <v>110</v>
      </c>
      <c r="L4226" t="s">
        <v>3346</v>
      </c>
      <c r="M4226" t="s">
        <v>8471</v>
      </c>
      <c r="N4226" t="s">
        <v>13212</v>
      </c>
      <c r="O4226" t="s">
        <v>3343</v>
      </c>
      <c r="P4226" t="s">
        <v>3343</v>
      </c>
      <c r="Q4226" t="s">
        <v>3346</v>
      </c>
    </row>
    <row r="4227" spans="1:17" x14ac:dyDescent="0.25">
      <c r="A4227" t="s">
        <v>12466</v>
      </c>
      <c r="B4227" t="s">
        <v>12467</v>
      </c>
      <c r="C4227" t="s">
        <v>13263</v>
      </c>
      <c r="D4227" t="s">
        <v>1949</v>
      </c>
      <c r="E4227">
        <v>2106002</v>
      </c>
      <c r="F4227" t="s">
        <v>375</v>
      </c>
      <c r="G4227" t="s">
        <v>13276</v>
      </c>
      <c r="H4227" t="s">
        <v>3350</v>
      </c>
      <c r="I4227" t="s">
        <v>13292</v>
      </c>
      <c r="J4227" t="s">
        <v>13293</v>
      </c>
      <c r="K4227" t="s">
        <v>110</v>
      </c>
      <c r="L4227" t="s">
        <v>3346</v>
      </c>
      <c r="M4227" t="s">
        <v>8471</v>
      </c>
      <c r="N4227" t="s">
        <v>13212</v>
      </c>
      <c r="O4227" t="s">
        <v>3343</v>
      </c>
      <c r="P4227" t="s">
        <v>3343</v>
      </c>
      <c r="Q4227" t="s">
        <v>3346</v>
      </c>
    </row>
    <row r="4228" spans="1:17" x14ac:dyDescent="0.25">
      <c r="A4228" t="s">
        <v>12466</v>
      </c>
      <c r="B4228" t="s">
        <v>12467</v>
      </c>
      <c r="C4228" t="s">
        <v>13263</v>
      </c>
      <c r="D4228" t="s">
        <v>1949</v>
      </c>
      <c r="E4228">
        <v>2106002</v>
      </c>
      <c r="F4228" t="s">
        <v>375</v>
      </c>
      <c r="G4228" t="s">
        <v>13276</v>
      </c>
      <c r="H4228" t="s">
        <v>3350</v>
      </c>
      <c r="I4228" t="s">
        <v>13294</v>
      </c>
      <c r="J4228" t="s">
        <v>13295</v>
      </c>
      <c r="K4228" t="s">
        <v>110</v>
      </c>
      <c r="L4228" t="s">
        <v>3346</v>
      </c>
      <c r="M4228" t="s">
        <v>8471</v>
      </c>
      <c r="N4228" t="s">
        <v>13212</v>
      </c>
      <c r="O4228" t="s">
        <v>3343</v>
      </c>
      <c r="P4228" t="s">
        <v>3343</v>
      </c>
      <c r="Q4228" t="s">
        <v>3346</v>
      </c>
    </row>
    <row r="4229" spans="1:17" x14ac:dyDescent="0.25">
      <c r="A4229" t="s">
        <v>12466</v>
      </c>
      <c r="B4229" t="s">
        <v>12467</v>
      </c>
      <c r="C4229" t="s">
        <v>13263</v>
      </c>
      <c r="D4229" t="s">
        <v>1949</v>
      </c>
      <c r="E4229">
        <v>2106002</v>
      </c>
      <c r="F4229" t="s">
        <v>375</v>
      </c>
      <c r="G4229" t="s">
        <v>13276</v>
      </c>
      <c r="H4229" t="s">
        <v>3350</v>
      </c>
      <c r="I4229" t="s">
        <v>13296</v>
      </c>
      <c r="J4229" t="s">
        <v>13297</v>
      </c>
      <c r="K4229" t="s">
        <v>110</v>
      </c>
      <c r="L4229" t="s">
        <v>3346</v>
      </c>
      <c r="M4229" t="s">
        <v>8471</v>
      </c>
      <c r="N4229" t="s">
        <v>13212</v>
      </c>
      <c r="O4229" t="s">
        <v>3343</v>
      </c>
      <c r="P4229" t="s">
        <v>3343</v>
      </c>
      <c r="Q4229" t="s">
        <v>3346</v>
      </c>
    </row>
    <row r="4230" spans="1:17" x14ac:dyDescent="0.25">
      <c r="A4230" t="s">
        <v>12466</v>
      </c>
      <c r="B4230" t="s">
        <v>12467</v>
      </c>
      <c r="C4230" t="s">
        <v>13263</v>
      </c>
      <c r="D4230" t="s">
        <v>1949</v>
      </c>
      <c r="E4230">
        <v>2106002</v>
      </c>
      <c r="F4230" t="s">
        <v>375</v>
      </c>
      <c r="G4230" t="s">
        <v>13276</v>
      </c>
      <c r="H4230" t="s">
        <v>3350</v>
      </c>
      <c r="I4230" t="s">
        <v>13298</v>
      </c>
      <c r="J4230" t="s">
        <v>13299</v>
      </c>
      <c r="K4230" t="s">
        <v>110</v>
      </c>
      <c r="L4230" t="s">
        <v>3346</v>
      </c>
      <c r="M4230" t="s">
        <v>8471</v>
      </c>
      <c r="N4230" t="s">
        <v>13212</v>
      </c>
      <c r="O4230" t="s">
        <v>3343</v>
      </c>
      <c r="P4230" t="s">
        <v>3343</v>
      </c>
      <c r="Q4230" t="s">
        <v>3346</v>
      </c>
    </row>
    <row r="4231" spans="1:17" x14ac:dyDescent="0.25">
      <c r="A4231" t="s">
        <v>12466</v>
      </c>
      <c r="B4231" t="s">
        <v>12467</v>
      </c>
      <c r="C4231" t="s">
        <v>13263</v>
      </c>
      <c r="D4231" t="s">
        <v>1949</v>
      </c>
      <c r="E4231">
        <v>2106002</v>
      </c>
      <c r="F4231" t="s">
        <v>375</v>
      </c>
      <c r="G4231" t="s">
        <v>13276</v>
      </c>
      <c r="H4231" t="s">
        <v>3350</v>
      </c>
      <c r="I4231" t="s">
        <v>13300</v>
      </c>
      <c r="J4231" t="s">
        <v>13301</v>
      </c>
      <c r="K4231" t="s">
        <v>110</v>
      </c>
      <c r="L4231" t="s">
        <v>3346</v>
      </c>
      <c r="M4231" t="s">
        <v>8471</v>
      </c>
      <c r="N4231" t="s">
        <v>13212</v>
      </c>
      <c r="O4231" t="s">
        <v>3343</v>
      </c>
      <c r="P4231" t="s">
        <v>3343</v>
      </c>
      <c r="Q4231" t="s">
        <v>3346</v>
      </c>
    </row>
    <row r="4232" spans="1:17" x14ac:dyDescent="0.25">
      <c r="A4232" t="s">
        <v>12466</v>
      </c>
      <c r="B4232" t="s">
        <v>12467</v>
      </c>
      <c r="C4232" t="s">
        <v>13263</v>
      </c>
      <c r="D4232" t="s">
        <v>1949</v>
      </c>
      <c r="E4232">
        <v>2106002</v>
      </c>
      <c r="F4232" t="s">
        <v>375</v>
      </c>
      <c r="G4232" t="s">
        <v>13276</v>
      </c>
      <c r="H4232" t="s">
        <v>3350</v>
      </c>
      <c r="I4232" t="s">
        <v>13302</v>
      </c>
      <c r="J4232" t="s">
        <v>13303</v>
      </c>
      <c r="K4232" t="s">
        <v>110</v>
      </c>
      <c r="L4232" t="s">
        <v>3346</v>
      </c>
      <c r="M4232" t="s">
        <v>8471</v>
      </c>
      <c r="N4232" t="s">
        <v>13212</v>
      </c>
      <c r="O4232" t="s">
        <v>3343</v>
      </c>
      <c r="P4232" t="s">
        <v>3343</v>
      </c>
      <c r="Q4232" t="s">
        <v>3346</v>
      </c>
    </row>
    <row r="4233" spans="1:17" x14ac:dyDescent="0.25">
      <c r="A4233" t="s">
        <v>12466</v>
      </c>
      <c r="B4233" t="s">
        <v>12467</v>
      </c>
      <c r="C4233" t="s">
        <v>13263</v>
      </c>
      <c r="D4233" t="s">
        <v>1949</v>
      </c>
      <c r="E4233">
        <v>2106002</v>
      </c>
      <c r="F4233" t="s">
        <v>375</v>
      </c>
      <c r="G4233" t="s">
        <v>13276</v>
      </c>
      <c r="H4233" t="s">
        <v>3350</v>
      </c>
      <c r="I4233" t="s">
        <v>13304</v>
      </c>
      <c r="J4233" t="s">
        <v>13305</v>
      </c>
      <c r="K4233" t="s">
        <v>110</v>
      </c>
      <c r="L4233" t="s">
        <v>3346</v>
      </c>
      <c r="M4233" t="s">
        <v>8471</v>
      </c>
      <c r="N4233" t="s">
        <v>13212</v>
      </c>
      <c r="O4233" t="s">
        <v>3343</v>
      </c>
      <c r="P4233" t="s">
        <v>3343</v>
      </c>
      <c r="Q4233" t="s">
        <v>3346</v>
      </c>
    </row>
    <row r="4234" spans="1:17" x14ac:dyDescent="0.25">
      <c r="A4234" t="s">
        <v>12466</v>
      </c>
      <c r="B4234" t="s">
        <v>12467</v>
      </c>
      <c r="C4234" t="s">
        <v>13263</v>
      </c>
      <c r="D4234" t="s">
        <v>1949</v>
      </c>
      <c r="E4234">
        <v>2106002</v>
      </c>
      <c r="F4234" t="s">
        <v>375</v>
      </c>
      <c r="G4234" t="s">
        <v>13276</v>
      </c>
      <c r="H4234" t="s">
        <v>3350</v>
      </c>
      <c r="I4234" t="s">
        <v>13306</v>
      </c>
      <c r="J4234" t="s">
        <v>13307</v>
      </c>
      <c r="K4234" t="s">
        <v>110</v>
      </c>
      <c r="L4234" t="s">
        <v>3346</v>
      </c>
      <c r="M4234" t="s">
        <v>8471</v>
      </c>
      <c r="N4234" t="s">
        <v>13212</v>
      </c>
      <c r="O4234" t="s">
        <v>3343</v>
      </c>
      <c r="P4234" t="s">
        <v>3343</v>
      </c>
      <c r="Q4234" t="s">
        <v>3346</v>
      </c>
    </row>
    <row r="4235" spans="1:17" x14ac:dyDescent="0.25">
      <c r="A4235" t="s">
        <v>12466</v>
      </c>
      <c r="B4235" t="s">
        <v>12467</v>
      </c>
      <c r="C4235" t="s">
        <v>13263</v>
      </c>
      <c r="D4235" t="s">
        <v>1949</v>
      </c>
      <c r="E4235">
        <v>2106003</v>
      </c>
      <c r="F4235" t="s">
        <v>51</v>
      </c>
      <c r="G4235" t="s">
        <v>3716</v>
      </c>
      <c r="H4235" t="s">
        <v>3350</v>
      </c>
      <c r="I4235" t="s">
        <v>1955</v>
      </c>
      <c r="J4235" t="s">
        <v>52</v>
      </c>
      <c r="K4235" t="s">
        <v>110</v>
      </c>
      <c r="L4235" t="s">
        <v>3343</v>
      </c>
      <c r="M4235" t="s">
        <v>8471</v>
      </c>
      <c r="N4235" t="s">
        <v>8472</v>
      </c>
      <c r="O4235" t="s">
        <v>3343</v>
      </c>
      <c r="P4235" t="s">
        <v>3343</v>
      </c>
      <c r="Q4235" t="s">
        <v>3346</v>
      </c>
    </row>
    <row r="4236" spans="1:17" x14ac:dyDescent="0.25">
      <c r="A4236" t="s">
        <v>12466</v>
      </c>
      <c r="B4236" t="s">
        <v>12467</v>
      </c>
      <c r="C4236" t="s">
        <v>13263</v>
      </c>
      <c r="D4236" t="s">
        <v>1949</v>
      </c>
      <c r="E4236">
        <v>2106003</v>
      </c>
      <c r="F4236" t="s">
        <v>51</v>
      </c>
      <c r="G4236" t="s">
        <v>3716</v>
      </c>
      <c r="H4236" t="s">
        <v>3350</v>
      </c>
      <c r="I4236" t="s">
        <v>13308</v>
      </c>
      <c r="J4236" t="s">
        <v>13309</v>
      </c>
      <c r="K4236" t="s">
        <v>110</v>
      </c>
      <c r="L4236" t="s">
        <v>3346</v>
      </c>
      <c r="M4236" t="s">
        <v>8471</v>
      </c>
      <c r="N4236" t="s">
        <v>8472</v>
      </c>
      <c r="O4236" t="s">
        <v>3343</v>
      </c>
      <c r="P4236" t="s">
        <v>3343</v>
      </c>
      <c r="Q4236" t="s">
        <v>3346</v>
      </c>
    </row>
    <row r="4237" spans="1:17" x14ac:dyDescent="0.25">
      <c r="A4237" t="s">
        <v>12466</v>
      </c>
      <c r="B4237" t="s">
        <v>12467</v>
      </c>
      <c r="C4237" t="s">
        <v>13263</v>
      </c>
      <c r="D4237" t="s">
        <v>1949</v>
      </c>
      <c r="E4237">
        <v>2106004</v>
      </c>
      <c r="F4237" t="s">
        <v>13310</v>
      </c>
      <c r="G4237" t="s">
        <v>13311</v>
      </c>
      <c r="H4237" t="s">
        <v>3350</v>
      </c>
      <c r="I4237" t="s">
        <v>13312</v>
      </c>
      <c r="J4237" t="s">
        <v>13313</v>
      </c>
      <c r="K4237" t="s">
        <v>110</v>
      </c>
      <c r="L4237" t="s">
        <v>3343</v>
      </c>
      <c r="M4237" t="s">
        <v>3344</v>
      </c>
      <c r="N4237" t="s">
        <v>3345</v>
      </c>
      <c r="O4237" t="s">
        <v>3346</v>
      </c>
      <c r="P4237" t="s">
        <v>3343</v>
      </c>
      <c r="Q4237" t="s">
        <v>3346</v>
      </c>
    </row>
    <row r="4238" spans="1:17" x14ac:dyDescent="0.25">
      <c r="A4238" t="s">
        <v>12466</v>
      </c>
      <c r="B4238" t="s">
        <v>12467</v>
      </c>
      <c r="C4238" t="s">
        <v>13263</v>
      </c>
      <c r="D4238" t="s">
        <v>1949</v>
      </c>
      <c r="E4238">
        <v>2106005</v>
      </c>
      <c r="F4238" t="s">
        <v>867</v>
      </c>
      <c r="G4238" t="s">
        <v>5663</v>
      </c>
      <c r="H4238" t="s">
        <v>3350</v>
      </c>
      <c r="I4238" t="s">
        <v>13314</v>
      </c>
      <c r="J4238" t="s">
        <v>869</v>
      </c>
      <c r="K4238" t="s">
        <v>110</v>
      </c>
      <c r="L4238" t="s">
        <v>3343</v>
      </c>
      <c r="M4238" t="s">
        <v>8471</v>
      </c>
      <c r="N4238" t="s">
        <v>8472</v>
      </c>
      <c r="O4238" t="s">
        <v>3343</v>
      </c>
      <c r="P4238" t="s">
        <v>3343</v>
      </c>
      <c r="Q4238" t="s">
        <v>3346</v>
      </c>
    </row>
    <row r="4239" spans="1:17" x14ac:dyDescent="0.25">
      <c r="A4239" t="s">
        <v>12466</v>
      </c>
      <c r="B4239" t="s">
        <v>12467</v>
      </c>
      <c r="C4239" t="s">
        <v>13263</v>
      </c>
      <c r="D4239" t="s">
        <v>1949</v>
      </c>
      <c r="E4239">
        <v>2106005</v>
      </c>
      <c r="F4239" t="s">
        <v>867</v>
      </c>
      <c r="G4239" t="s">
        <v>5663</v>
      </c>
      <c r="H4239" t="s">
        <v>3350</v>
      </c>
      <c r="I4239" t="s">
        <v>13315</v>
      </c>
      <c r="J4239" t="s">
        <v>13316</v>
      </c>
      <c r="K4239" t="s">
        <v>110</v>
      </c>
      <c r="L4239" t="s">
        <v>3346</v>
      </c>
      <c r="M4239" t="s">
        <v>8471</v>
      </c>
      <c r="N4239" t="s">
        <v>8472</v>
      </c>
      <c r="O4239" t="s">
        <v>3343</v>
      </c>
      <c r="P4239" t="s">
        <v>3343</v>
      </c>
      <c r="Q4239" t="s">
        <v>3346</v>
      </c>
    </row>
    <row r="4240" spans="1:17" x14ac:dyDescent="0.25">
      <c r="A4240" t="s">
        <v>12466</v>
      </c>
      <c r="B4240" t="s">
        <v>12467</v>
      </c>
      <c r="C4240" t="s">
        <v>13263</v>
      </c>
      <c r="D4240" t="s">
        <v>1949</v>
      </c>
      <c r="E4240">
        <v>2106007</v>
      </c>
      <c r="F4240" t="s">
        <v>13317</v>
      </c>
      <c r="G4240" t="s">
        <v>13318</v>
      </c>
      <c r="H4240" t="s">
        <v>3357</v>
      </c>
      <c r="I4240" t="s">
        <v>13319</v>
      </c>
      <c r="J4240" t="s">
        <v>13320</v>
      </c>
      <c r="K4240" t="s">
        <v>110</v>
      </c>
      <c r="L4240" t="s">
        <v>3343</v>
      </c>
      <c r="M4240" t="s">
        <v>3344</v>
      </c>
      <c r="N4240" t="s">
        <v>3360</v>
      </c>
      <c r="O4240" t="s">
        <v>3343</v>
      </c>
      <c r="P4240" t="s">
        <v>3343</v>
      </c>
      <c r="Q4240" t="s">
        <v>3346</v>
      </c>
    </row>
    <row r="4241" spans="1:17" x14ac:dyDescent="0.25">
      <c r="A4241" t="s">
        <v>12466</v>
      </c>
      <c r="B4241" t="s">
        <v>12467</v>
      </c>
      <c r="C4241" t="s">
        <v>13263</v>
      </c>
      <c r="D4241" t="s">
        <v>1949</v>
      </c>
      <c r="E4241">
        <v>2106009</v>
      </c>
      <c r="F4241" t="s">
        <v>114</v>
      </c>
      <c r="G4241" t="s">
        <v>13321</v>
      </c>
      <c r="H4241" t="s">
        <v>13322</v>
      </c>
      <c r="I4241" t="s">
        <v>1952</v>
      </c>
      <c r="J4241" t="s">
        <v>116</v>
      </c>
      <c r="K4241" t="s">
        <v>110</v>
      </c>
      <c r="L4241" t="s">
        <v>3343</v>
      </c>
      <c r="M4241" t="s">
        <v>8471</v>
      </c>
      <c r="N4241" t="s">
        <v>12674</v>
      </c>
      <c r="O4241" t="s">
        <v>3346</v>
      </c>
      <c r="P4241" t="s">
        <v>3343</v>
      </c>
      <c r="Q4241" t="s">
        <v>3346</v>
      </c>
    </row>
    <row r="4242" spans="1:17" x14ac:dyDescent="0.25">
      <c r="A4242" t="s">
        <v>12466</v>
      </c>
      <c r="B4242" t="s">
        <v>12467</v>
      </c>
      <c r="C4242" t="s">
        <v>13263</v>
      </c>
      <c r="D4242" t="s">
        <v>1949</v>
      </c>
      <c r="E4242">
        <v>2106009</v>
      </c>
      <c r="F4242" t="s">
        <v>114</v>
      </c>
      <c r="G4242" t="s">
        <v>13321</v>
      </c>
      <c r="H4242" t="s">
        <v>13322</v>
      </c>
      <c r="I4242" t="s">
        <v>13323</v>
      </c>
      <c r="J4242" t="s">
        <v>1934</v>
      </c>
      <c r="K4242" t="s">
        <v>110</v>
      </c>
      <c r="L4242" t="s">
        <v>3346</v>
      </c>
      <c r="M4242" t="s">
        <v>8471</v>
      </c>
      <c r="N4242" t="s">
        <v>12674</v>
      </c>
      <c r="O4242" t="s">
        <v>3346</v>
      </c>
      <c r="P4242" t="s">
        <v>3343</v>
      </c>
      <c r="Q4242" t="s">
        <v>3346</v>
      </c>
    </row>
    <row r="4243" spans="1:17" x14ac:dyDescent="0.25">
      <c r="A4243" t="s">
        <v>12466</v>
      </c>
      <c r="B4243" t="s">
        <v>12467</v>
      </c>
      <c r="C4243" t="s">
        <v>13263</v>
      </c>
      <c r="D4243" t="s">
        <v>1949</v>
      </c>
      <c r="E4243">
        <v>2106010</v>
      </c>
      <c r="F4243" t="s">
        <v>102</v>
      </c>
      <c r="G4243" t="s">
        <v>13324</v>
      </c>
      <c r="H4243" t="s">
        <v>13325</v>
      </c>
      <c r="I4243" t="s">
        <v>13326</v>
      </c>
      <c r="J4243" t="s">
        <v>103</v>
      </c>
      <c r="K4243" t="s">
        <v>110</v>
      </c>
      <c r="L4243" t="s">
        <v>3343</v>
      </c>
      <c r="M4243" t="s">
        <v>8471</v>
      </c>
      <c r="N4243" t="s">
        <v>8472</v>
      </c>
      <c r="O4243" t="s">
        <v>3343</v>
      </c>
      <c r="P4243" t="s">
        <v>3343</v>
      </c>
      <c r="Q4243" t="s">
        <v>3346</v>
      </c>
    </row>
    <row r="4244" spans="1:17" x14ac:dyDescent="0.25">
      <c r="A4244" t="s">
        <v>12466</v>
      </c>
      <c r="B4244" t="s">
        <v>12467</v>
      </c>
      <c r="C4244" t="s">
        <v>13263</v>
      </c>
      <c r="D4244" t="s">
        <v>1949</v>
      </c>
      <c r="E4244">
        <v>2106010</v>
      </c>
      <c r="F4244" t="s">
        <v>102</v>
      </c>
      <c r="G4244" t="s">
        <v>13324</v>
      </c>
      <c r="H4244" t="s">
        <v>13325</v>
      </c>
      <c r="I4244" t="s">
        <v>13327</v>
      </c>
      <c r="J4244" t="s">
        <v>13328</v>
      </c>
      <c r="K4244" t="s">
        <v>110</v>
      </c>
      <c r="L4244" t="s">
        <v>3346</v>
      </c>
      <c r="M4244" t="s">
        <v>8471</v>
      </c>
      <c r="N4244" t="s">
        <v>8472</v>
      </c>
      <c r="O4244" t="s">
        <v>3343</v>
      </c>
      <c r="P4244" t="s">
        <v>3343</v>
      </c>
      <c r="Q4244" t="s">
        <v>3346</v>
      </c>
    </row>
    <row r="4245" spans="1:17" x14ac:dyDescent="0.25">
      <c r="A4245" t="s">
        <v>12466</v>
      </c>
      <c r="B4245" t="s">
        <v>12467</v>
      </c>
      <c r="C4245" t="s">
        <v>13263</v>
      </c>
      <c r="D4245" t="s">
        <v>1949</v>
      </c>
      <c r="E4245">
        <v>2106011</v>
      </c>
      <c r="F4245" t="s">
        <v>13329</v>
      </c>
      <c r="G4245" t="s">
        <v>13330</v>
      </c>
      <c r="H4245" t="s">
        <v>13331</v>
      </c>
      <c r="I4245" t="s">
        <v>13332</v>
      </c>
      <c r="J4245" t="s">
        <v>13333</v>
      </c>
      <c r="K4245" t="s">
        <v>110</v>
      </c>
      <c r="L4245" t="s">
        <v>3343</v>
      </c>
      <c r="M4245" t="s">
        <v>5047</v>
      </c>
      <c r="N4245" t="s">
        <v>13334</v>
      </c>
      <c r="O4245" t="s">
        <v>3346</v>
      </c>
      <c r="P4245" t="s">
        <v>3343</v>
      </c>
      <c r="Q4245" t="s">
        <v>3346</v>
      </c>
    </row>
    <row r="4246" spans="1:17" x14ac:dyDescent="0.25">
      <c r="A4246" t="s">
        <v>12466</v>
      </c>
      <c r="B4246" t="s">
        <v>12467</v>
      </c>
      <c r="C4246" t="s">
        <v>13263</v>
      </c>
      <c r="D4246" t="s">
        <v>1949</v>
      </c>
      <c r="E4246">
        <v>2106014</v>
      </c>
      <c r="F4246" t="s">
        <v>13335</v>
      </c>
      <c r="G4246" t="s">
        <v>13336</v>
      </c>
      <c r="H4246" t="s">
        <v>13337</v>
      </c>
      <c r="I4246" t="s">
        <v>13338</v>
      </c>
      <c r="J4246" t="s">
        <v>13339</v>
      </c>
      <c r="K4246" t="s">
        <v>110</v>
      </c>
      <c r="L4246" t="s">
        <v>3343</v>
      </c>
      <c r="M4246" t="s">
        <v>4213</v>
      </c>
      <c r="N4246" t="s">
        <v>13000</v>
      </c>
      <c r="O4246" t="s">
        <v>3343</v>
      </c>
      <c r="P4246" t="s">
        <v>3343</v>
      </c>
      <c r="Q4246" t="s">
        <v>3346</v>
      </c>
    </row>
    <row r="4247" spans="1:17" x14ac:dyDescent="0.25">
      <c r="A4247" t="s">
        <v>12466</v>
      </c>
      <c r="B4247" t="s">
        <v>12467</v>
      </c>
      <c r="C4247" t="s">
        <v>13263</v>
      </c>
      <c r="D4247" t="s">
        <v>1949</v>
      </c>
      <c r="E4247">
        <v>2106014</v>
      </c>
      <c r="F4247" t="s">
        <v>13335</v>
      </c>
      <c r="G4247" t="s">
        <v>13336</v>
      </c>
      <c r="H4247" t="s">
        <v>13337</v>
      </c>
      <c r="I4247" t="s">
        <v>13340</v>
      </c>
      <c r="J4247" t="s">
        <v>13341</v>
      </c>
      <c r="K4247" t="s">
        <v>110</v>
      </c>
      <c r="L4247" t="s">
        <v>3346</v>
      </c>
      <c r="M4247" t="s">
        <v>4213</v>
      </c>
      <c r="N4247" t="s">
        <v>13000</v>
      </c>
      <c r="O4247" t="s">
        <v>3343</v>
      </c>
      <c r="P4247" t="s">
        <v>3343</v>
      </c>
      <c r="Q4247" t="s">
        <v>3346</v>
      </c>
    </row>
    <row r="4248" spans="1:17" x14ac:dyDescent="0.25">
      <c r="A4248" t="s">
        <v>12466</v>
      </c>
      <c r="B4248" t="s">
        <v>12467</v>
      </c>
      <c r="C4248" t="s">
        <v>13263</v>
      </c>
      <c r="D4248" t="s">
        <v>1949</v>
      </c>
      <c r="E4248">
        <v>2106015</v>
      </c>
      <c r="F4248" t="s">
        <v>13342</v>
      </c>
      <c r="G4248" t="s">
        <v>13343</v>
      </c>
      <c r="H4248" t="s">
        <v>3498</v>
      </c>
      <c r="I4248" t="s">
        <v>13344</v>
      </c>
      <c r="J4248" t="s">
        <v>13345</v>
      </c>
      <c r="K4248" t="s">
        <v>110</v>
      </c>
      <c r="L4248" t="s">
        <v>3343</v>
      </c>
      <c r="M4248" t="s">
        <v>3344</v>
      </c>
      <c r="N4248" t="s">
        <v>3360</v>
      </c>
      <c r="O4248" t="s">
        <v>3343</v>
      </c>
      <c r="P4248" t="s">
        <v>3343</v>
      </c>
      <c r="Q4248" t="s">
        <v>3346</v>
      </c>
    </row>
    <row r="4249" spans="1:17" x14ac:dyDescent="0.25">
      <c r="A4249" t="s">
        <v>12466</v>
      </c>
      <c r="B4249" t="s">
        <v>12467</v>
      </c>
      <c r="C4249" t="s">
        <v>13263</v>
      </c>
      <c r="D4249" t="s">
        <v>1949</v>
      </c>
      <c r="E4249">
        <v>2106015</v>
      </c>
      <c r="F4249" t="s">
        <v>13342</v>
      </c>
      <c r="G4249" t="s">
        <v>13343</v>
      </c>
      <c r="H4249" t="s">
        <v>3498</v>
      </c>
      <c r="I4249" t="s">
        <v>13346</v>
      </c>
      <c r="J4249" t="s">
        <v>13347</v>
      </c>
      <c r="K4249" t="s">
        <v>110</v>
      </c>
      <c r="L4249" t="s">
        <v>3346</v>
      </c>
      <c r="M4249" t="s">
        <v>3344</v>
      </c>
      <c r="N4249" t="s">
        <v>3360</v>
      </c>
      <c r="O4249" t="s">
        <v>3343</v>
      </c>
      <c r="P4249" t="s">
        <v>3343</v>
      </c>
      <c r="Q4249" t="s">
        <v>3346</v>
      </c>
    </row>
    <row r="4250" spans="1:17" x14ac:dyDescent="0.25">
      <c r="A4250" t="s">
        <v>12466</v>
      </c>
      <c r="B4250" t="s">
        <v>12467</v>
      </c>
      <c r="C4250" t="s">
        <v>13263</v>
      </c>
      <c r="D4250" t="s">
        <v>1949</v>
      </c>
      <c r="E4250">
        <v>2106015</v>
      </c>
      <c r="F4250" t="s">
        <v>13342</v>
      </c>
      <c r="G4250" t="s">
        <v>13343</v>
      </c>
      <c r="H4250" t="s">
        <v>3498</v>
      </c>
      <c r="I4250" t="s">
        <v>13348</v>
      </c>
      <c r="J4250" t="s">
        <v>13349</v>
      </c>
      <c r="K4250" t="s">
        <v>110</v>
      </c>
      <c r="L4250" t="s">
        <v>3346</v>
      </c>
      <c r="M4250" t="s">
        <v>3344</v>
      </c>
      <c r="N4250" t="s">
        <v>3360</v>
      </c>
      <c r="O4250" t="s">
        <v>3343</v>
      </c>
      <c r="P4250" t="s">
        <v>3343</v>
      </c>
      <c r="Q4250" t="s">
        <v>3346</v>
      </c>
    </row>
    <row r="4251" spans="1:17" x14ac:dyDescent="0.25">
      <c r="A4251" t="s">
        <v>12466</v>
      </c>
      <c r="B4251" t="s">
        <v>12467</v>
      </c>
      <c r="C4251" t="s">
        <v>13263</v>
      </c>
      <c r="D4251" t="s">
        <v>1949</v>
      </c>
      <c r="E4251">
        <v>2106015</v>
      </c>
      <c r="F4251" t="s">
        <v>13342</v>
      </c>
      <c r="G4251" t="s">
        <v>13343</v>
      </c>
      <c r="H4251" t="s">
        <v>3498</v>
      </c>
      <c r="I4251" t="s">
        <v>13350</v>
      </c>
      <c r="J4251" t="s">
        <v>13351</v>
      </c>
      <c r="K4251" t="s">
        <v>110</v>
      </c>
      <c r="L4251" t="s">
        <v>3346</v>
      </c>
      <c r="M4251" t="s">
        <v>3344</v>
      </c>
      <c r="N4251" t="s">
        <v>3360</v>
      </c>
      <c r="O4251" t="s">
        <v>3343</v>
      </c>
      <c r="P4251" t="s">
        <v>3343</v>
      </c>
      <c r="Q4251" t="s">
        <v>3346</v>
      </c>
    </row>
    <row r="4252" spans="1:17" x14ac:dyDescent="0.25">
      <c r="A4252" t="s">
        <v>12466</v>
      </c>
      <c r="B4252" t="s">
        <v>12467</v>
      </c>
      <c r="C4252" t="s">
        <v>13263</v>
      </c>
      <c r="D4252" t="s">
        <v>1949</v>
      </c>
      <c r="E4252">
        <v>2106015</v>
      </c>
      <c r="F4252" t="s">
        <v>13342</v>
      </c>
      <c r="G4252" t="s">
        <v>13343</v>
      </c>
      <c r="H4252" t="s">
        <v>3498</v>
      </c>
      <c r="I4252" t="s">
        <v>13352</v>
      </c>
      <c r="J4252" t="s">
        <v>13353</v>
      </c>
      <c r="K4252" t="s">
        <v>110</v>
      </c>
      <c r="L4252" t="s">
        <v>3346</v>
      </c>
      <c r="M4252" t="s">
        <v>3344</v>
      </c>
      <c r="N4252" t="s">
        <v>3360</v>
      </c>
      <c r="O4252" t="s">
        <v>3343</v>
      </c>
      <c r="P4252" t="s">
        <v>3343</v>
      </c>
      <c r="Q4252" t="s">
        <v>3346</v>
      </c>
    </row>
    <row r="4253" spans="1:17" x14ac:dyDescent="0.25">
      <c r="A4253" t="s">
        <v>12466</v>
      </c>
      <c r="B4253" t="s">
        <v>12467</v>
      </c>
      <c r="C4253" t="s">
        <v>13263</v>
      </c>
      <c r="D4253" t="s">
        <v>1949</v>
      </c>
      <c r="E4253">
        <v>2106015</v>
      </c>
      <c r="F4253" t="s">
        <v>13342</v>
      </c>
      <c r="G4253" t="s">
        <v>13343</v>
      </c>
      <c r="H4253" t="s">
        <v>3498</v>
      </c>
      <c r="I4253" t="s">
        <v>13354</v>
      </c>
      <c r="J4253" t="s">
        <v>13355</v>
      </c>
      <c r="K4253" t="s">
        <v>110</v>
      </c>
      <c r="L4253" t="s">
        <v>3346</v>
      </c>
      <c r="M4253" t="s">
        <v>3344</v>
      </c>
      <c r="N4253" t="s">
        <v>3360</v>
      </c>
      <c r="O4253" t="s">
        <v>3343</v>
      </c>
      <c r="P4253" t="s">
        <v>3343</v>
      </c>
      <c r="Q4253" t="s">
        <v>3346</v>
      </c>
    </row>
    <row r="4254" spans="1:17" x14ac:dyDescent="0.25">
      <c r="A4254" t="s">
        <v>12466</v>
      </c>
      <c r="B4254" t="s">
        <v>12467</v>
      </c>
      <c r="C4254" t="s">
        <v>13263</v>
      </c>
      <c r="D4254" t="s">
        <v>1949</v>
      </c>
      <c r="E4254">
        <v>2106016</v>
      </c>
      <c r="F4254" t="s">
        <v>13356</v>
      </c>
      <c r="G4254" t="s">
        <v>13357</v>
      </c>
      <c r="H4254" t="s">
        <v>13358</v>
      </c>
      <c r="I4254" t="s">
        <v>13359</v>
      </c>
      <c r="J4254" t="s">
        <v>13360</v>
      </c>
      <c r="K4254" t="s">
        <v>110</v>
      </c>
      <c r="L4254" t="s">
        <v>3343</v>
      </c>
      <c r="M4254" t="s">
        <v>3748</v>
      </c>
      <c r="N4254" t="s">
        <v>4014</v>
      </c>
      <c r="O4254" t="s">
        <v>3346</v>
      </c>
      <c r="P4254" t="s">
        <v>3343</v>
      </c>
      <c r="Q4254" t="s">
        <v>3346</v>
      </c>
    </row>
    <row r="4255" spans="1:17" x14ac:dyDescent="0.25">
      <c r="A4255" t="s">
        <v>12466</v>
      </c>
      <c r="B4255" t="s">
        <v>12467</v>
      </c>
      <c r="C4255" t="s">
        <v>13263</v>
      </c>
      <c r="D4255" t="s">
        <v>1949</v>
      </c>
      <c r="E4255">
        <v>2106016</v>
      </c>
      <c r="F4255" t="s">
        <v>13356</v>
      </c>
      <c r="G4255" t="s">
        <v>13357</v>
      </c>
      <c r="H4255" t="s">
        <v>13358</v>
      </c>
      <c r="I4255" t="s">
        <v>13361</v>
      </c>
      <c r="J4255" t="s">
        <v>13362</v>
      </c>
      <c r="K4255" t="s">
        <v>110</v>
      </c>
      <c r="L4255" t="s">
        <v>3346</v>
      </c>
      <c r="M4255" t="s">
        <v>3748</v>
      </c>
      <c r="N4255" t="s">
        <v>4014</v>
      </c>
      <c r="O4255" t="s">
        <v>3346</v>
      </c>
      <c r="P4255" t="s">
        <v>3343</v>
      </c>
      <c r="Q4255" t="s">
        <v>3346</v>
      </c>
    </row>
    <row r="4256" spans="1:17" x14ac:dyDescent="0.25">
      <c r="A4256" t="s">
        <v>12466</v>
      </c>
      <c r="B4256" t="s">
        <v>12467</v>
      </c>
      <c r="C4256" t="s">
        <v>13263</v>
      </c>
      <c r="D4256" t="s">
        <v>1949</v>
      </c>
      <c r="E4256">
        <v>2106016</v>
      </c>
      <c r="F4256" t="s">
        <v>13356</v>
      </c>
      <c r="G4256" t="s">
        <v>13357</v>
      </c>
      <c r="H4256" t="s">
        <v>13358</v>
      </c>
      <c r="I4256" t="s">
        <v>13363</v>
      </c>
      <c r="J4256" t="s">
        <v>13364</v>
      </c>
      <c r="K4256" t="s">
        <v>110</v>
      </c>
      <c r="L4256" t="s">
        <v>3346</v>
      </c>
      <c r="M4256" t="s">
        <v>3748</v>
      </c>
      <c r="N4256" t="s">
        <v>4014</v>
      </c>
      <c r="O4256" t="s">
        <v>3346</v>
      </c>
      <c r="P4256" t="s">
        <v>3343</v>
      </c>
      <c r="Q4256" t="s">
        <v>3346</v>
      </c>
    </row>
    <row r="4257" spans="1:17" x14ac:dyDescent="0.25">
      <c r="A4257" t="s">
        <v>12466</v>
      </c>
      <c r="B4257" t="s">
        <v>12467</v>
      </c>
      <c r="C4257" t="s">
        <v>13263</v>
      </c>
      <c r="D4257" t="s">
        <v>1949</v>
      </c>
      <c r="E4257">
        <v>2106016</v>
      </c>
      <c r="F4257" t="s">
        <v>13356</v>
      </c>
      <c r="G4257" t="s">
        <v>13357</v>
      </c>
      <c r="H4257" t="s">
        <v>13358</v>
      </c>
      <c r="I4257" t="s">
        <v>13365</v>
      </c>
      <c r="J4257" t="s">
        <v>13366</v>
      </c>
      <c r="K4257" t="s">
        <v>110</v>
      </c>
      <c r="L4257" t="s">
        <v>3346</v>
      </c>
      <c r="M4257" t="s">
        <v>3748</v>
      </c>
      <c r="N4257" t="s">
        <v>4014</v>
      </c>
      <c r="O4257" t="s">
        <v>3346</v>
      </c>
      <c r="P4257" t="s">
        <v>3343</v>
      </c>
      <c r="Q4257" t="s">
        <v>3346</v>
      </c>
    </row>
    <row r="4258" spans="1:17" x14ac:dyDescent="0.25">
      <c r="A4258" t="s">
        <v>12466</v>
      </c>
      <c r="B4258" t="s">
        <v>12467</v>
      </c>
      <c r="C4258" t="s">
        <v>13263</v>
      </c>
      <c r="D4258" t="s">
        <v>1949</v>
      </c>
      <c r="E4258">
        <v>2106018</v>
      </c>
      <c r="F4258" t="s">
        <v>13367</v>
      </c>
      <c r="G4258" t="s">
        <v>13368</v>
      </c>
      <c r="H4258" t="s">
        <v>3394</v>
      </c>
      <c r="I4258" t="s">
        <v>13369</v>
      </c>
      <c r="J4258" t="s">
        <v>3409</v>
      </c>
      <c r="K4258" t="s">
        <v>110</v>
      </c>
      <c r="L4258" t="s">
        <v>3343</v>
      </c>
      <c r="M4258" t="s">
        <v>3477</v>
      </c>
      <c r="N4258" t="s">
        <v>10728</v>
      </c>
      <c r="O4258" t="s">
        <v>3346</v>
      </c>
      <c r="P4258" t="s">
        <v>3343</v>
      </c>
      <c r="Q4258" t="s">
        <v>3346</v>
      </c>
    </row>
    <row r="4259" spans="1:17" x14ac:dyDescent="0.25">
      <c r="A4259" t="s">
        <v>12466</v>
      </c>
      <c r="B4259" t="s">
        <v>12467</v>
      </c>
      <c r="C4259" t="s">
        <v>13263</v>
      </c>
      <c r="D4259" t="s">
        <v>1949</v>
      </c>
      <c r="E4259">
        <v>2106018</v>
      </c>
      <c r="F4259" t="s">
        <v>13367</v>
      </c>
      <c r="G4259" t="s">
        <v>13368</v>
      </c>
      <c r="H4259" t="s">
        <v>3394</v>
      </c>
      <c r="I4259" t="s">
        <v>13370</v>
      </c>
      <c r="J4259" t="s">
        <v>13371</v>
      </c>
      <c r="K4259" t="s">
        <v>110</v>
      </c>
      <c r="L4259" t="s">
        <v>3346</v>
      </c>
      <c r="M4259" t="s">
        <v>3477</v>
      </c>
      <c r="N4259" t="s">
        <v>10728</v>
      </c>
      <c r="O4259" t="s">
        <v>3346</v>
      </c>
      <c r="P4259" t="s">
        <v>3343</v>
      </c>
      <c r="Q4259" t="s">
        <v>3346</v>
      </c>
    </row>
    <row r="4260" spans="1:17" x14ac:dyDescent="0.25">
      <c r="A4260" t="s">
        <v>12466</v>
      </c>
      <c r="B4260" t="s">
        <v>12467</v>
      </c>
      <c r="C4260" t="s">
        <v>13263</v>
      </c>
      <c r="D4260" t="s">
        <v>1949</v>
      </c>
      <c r="E4260">
        <v>2106019</v>
      </c>
      <c r="F4260" t="s">
        <v>13372</v>
      </c>
      <c r="G4260" t="s">
        <v>13373</v>
      </c>
      <c r="H4260" t="s">
        <v>4883</v>
      </c>
      <c r="I4260" t="s">
        <v>13374</v>
      </c>
      <c r="J4260" t="s">
        <v>12979</v>
      </c>
      <c r="K4260" t="s">
        <v>110</v>
      </c>
      <c r="L4260" t="s">
        <v>3343</v>
      </c>
      <c r="M4260" t="s">
        <v>3344</v>
      </c>
      <c r="N4260" t="s">
        <v>3360</v>
      </c>
      <c r="O4260" t="s">
        <v>3343</v>
      </c>
      <c r="P4260" t="s">
        <v>3343</v>
      </c>
      <c r="Q4260" t="s">
        <v>3346</v>
      </c>
    </row>
    <row r="4261" spans="1:17" x14ac:dyDescent="0.25">
      <c r="A4261" t="s">
        <v>12466</v>
      </c>
      <c r="B4261" t="s">
        <v>12467</v>
      </c>
      <c r="C4261" t="s">
        <v>13263</v>
      </c>
      <c r="D4261" t="s">
        <v>1949</v>
      </c>
      <c r="E4261">
        <v>2106019</v>
      </c>
      <c r="F4261" t="s">
        <v>13372</v>
      </c>
      <c r="G4261" t="s">
        <v>13373</v>
      </c>
      <c r="H4261" t="s">
        <v>4883</v>
      </c>
      <c r="I4261" t="s">
        <v>13375</v>
      </c>
      <c r="J4261" t="s">
        <v>3580</v>
      </c>
      <c r="K4261" t="s">
        <v>110</v>
      </c>
      <c r="L4261" t="s">
        <v>3346</v>
      </c>
      <c r="M4261" t="s">
        <v>3344</v>
      </c>
      <c r="N4261" t="s">
        <v>3360</v>
      </c>
      <c r="O4261" t="s">
        <v>3343</v>
      </c>
      <c r="P4261" t="s">
        <v>3343</v>
      </c>
      <c r="Q4261" t="s">
        <v>3346</v>
      </c>
    </row>
    <row r="4262" spans="1:17" x14ac:dyDescent="0.25">
      <c r="A4262" t="s">
        <v>12466</v>
      </c>
      <c r="B4262" t="s">
        <v>12467</v>
      </c>
      <c r="C4262" t="s">
        <v>13263</v>
      </c>
      <c r="D4262" t="s">
        <v>1949</v>
      </c>
      <c r="E4262">
        <v>2106019</v>
      </c>
      <c r="F4262" t="s">
        <v>13372</v>
      </c>
      <c r="G4262" t="s">
        <v>13373</v>
      </c>
      <c r="H4262" t="s">
        <v>4883</v>
      </c>
      <c r="I4262" t="s">
        <v>13376</v>
      </c>
      <c r="J4262" t="s">
        <v>13377</v>
      </c>
      <c r="K4262" t="s">
        <v>110</v>
      </c>
      <c r="L4262" t="s">
        <v>3346</v>
      </c>
      <c r="M4262" t="s">
        <v>3344</v>
      </c>
      <c r="N4262" t="s">
        <v>3360</v>
      </c>
      <c r="O4262" t="s">
        <v>3343</v>
      </c>
      <c r="P4262" t="s">
        <v>3343</v>
      </c>
      <c r="Q4262" t="s">
        <v>3346</v>
      </c>
    </row>
    <row r="4263" spans="1:17" x14ac:dyDescent="0.25">
      <c r="A4263" t="s">
        <v>12466</v>
      </c>
      <c r="B4263" t="s">
        <v>12467</v>
      </c>
      <c r="C4263" t="s">
        <v>13263</v>
      </c>
      <c r="D4263" t="s">
        <v>1949</v>
      </c>
      <c r="E4263">
        <v>2106019</v>
      </c>
      <c r="F4263" t="s">
        <v>13372</v>
      </c>
      <c r="G4263" t="s">
        <v>13373</v>
      </c>
      <c r="H4263" t="s">
        <v>4883</v>
      </c>
      <c r="I4263" t="s">
        <v>13378</v>
      </c>
      <c r="J4263" t="s">
        <v>494</v>
      </c>
      <c r="K4263" t="s">
        <v>110</v>
      </c>
      <c r="L4263" t="s">
        <v>3346</v>
      </c>
      <c r="M4263" t="s">
        <v>3344</v>
      </c>
      <c r="N4263" t="s">
        <v>3360</v>
      </c>
      <c r="O4263" t="s">
        <v>3343</v>
      </c>
      <c r="P4263" t="s">
        <v>3343</v>
      </c>
      <c r="Q4263" t="s">
        <v>3346</v>
      </c>
    </row>
    <row r="4264" spans="1:17" x14ac:dyDescent="0.25">
      <c r="A4264" t="s">
        <v>12466</v>
      </c>
      <c r="B4264" t="s">
        <v>12467</v>
      </c>
      <c r="C4264" t="s">
        <v>13263</v>
      </c>
      <c r="D4264" t="s">
        <v>1949</v>
      </c>
      <c r="E4264">
        <v>2106019</v>
      </c>
      <c r="F4264" t="s">
        <v>13372</v>
      </c>
      <c r="G4264" t="s">
        <v>13373</v>
      </c>
      <c r="H4264" t="s">
        <v>4883</v>
      </c>
      <c r="I4264" t="s">
        <v>13379</v>
      </c>
      <c r="J4264" t="s">
        <v>13380</v>
      </c>
      <c r="K4264" t="s">
        <v>110</v>
      </c>
      <c r="L4264" t="s">
        <v>3346</v>
      </c>
      <c r="M4264" t="s">
        <v>3344</v>
      </c>
      <c r="N4264" t="s">
        <v>3360</v>
      </c>
      <c r="O4264" t="s">
        <v>3343</v>
      </c>
      <c r="P4264" t="s">
        <v>3343</v>
      </c>
      <c r="Q4264" t="s">
        <v>3346</v>
      </c>
    </row>
    <row r="4265" spans="1:17" x14ac:dyDescent="0.25">
      <c r="A4265" t="s">
        <v>12466</v>
      </c>
      <c r="B4265" t="s">
        <v>12467</v>
      </c>
      <c r="C4265" t="s">
        <v>13263</v>
      </c>
      <c r="D4265" t="s">
        <v>1949</v>
      </c>
      <c r="E4265">
        <v>2106019</v>
      </c>
      <c r="F4265" t="s">
        <v>13372</v>
      </c>
      <c r="G4265" t="s">
        <v>13373</v>
      </c>
      <c r="H4265" t="s">
        <v>4883</v>
      </c>
      <c r="I4265" t="s">
        <v>13381</v>
      </c>
      <c r="J4265" t="s">
        <v>13382</v>
      </c>
      <c r="K4265" t="s">
        <v>110</v>
      </c>
      <c r="L4265" t="s">
        <v>3346</v>
      </c>
      <c r="M4265" t="s">
        <v>3344</v>
      </c>
      <c r="N4265" t="s">
        <v>3360</v>
      </c>
      <c r="O4265" t="s">
        <v>3343</v>
      </c>
      <c r="P4265" t="s">
        <v>3343</v>
      </c>
      <c r="Q4265" t="s">
        <v>3346</v>
      </c>
    </row>
    <row r="4266" spans="1:17" x14ac:dyDescent="0.25">
      <c r="A4266" t="s">
        <v>12466</v>
      </c>
      <c r="B4266" t="s">
        <v>12467</v>
      </c>
      <c r="C4266" t="s">
        <v>13263</v>
      </c>
      <c r="D4266" t="s">
        <v>1949</v>
      </c>
      <c r="E4266">
        <v>2106019</v>
      </c>
      <c r="F4266" t="s">
        <v>13372</v>
      </c>
      <c r="G4266" t="s">
        <v>13373</v>
      </c>
      <c r="H4266" t="s">
        <v>4883</v>
      </c>
      <c r="I4266" t="s">
        <v>13383</v>
      </c>
      <c r="J4266" t="s">
        <v>13384</v>
      </c>
      <c r="K4266" t="s">
        <v>110</v>
      </c>
      <c r="L4266" t="s">
        <v>3346</v>
      </c>
      <c r="M4266" t="s">
        <v>3344</v>
      </c>
      <c r="N4266" t="s">
        <v>3360</v>
      </c>
      <c r="O4266" t="s">
        <v>3343</v>
      </c>
      <c r="P4266" t="s">
        <v>3343</v>
      </c>
      <c r="Q4266" t="s">
        <v>3346</v>
      </c>
    </row>
    <row r="4267" spans="1:17" x14ac:dyDescent="0.25">
      <c r="A4267" t="s">
        <v>12466</v>
      </c>
      <c r="B4267" t="s">
        <v>12467</v>
      </c>
      <c r="C4267" t="s">
        <v>13263</v>
      </c>
      <c r="D4267" t="s">
        <v>1949</v>
      </c>
      <c r="E4267">
        <v>2106019</v>
      </c>
      <c r="F4267" t="s">
        <v>13372</v>
      </c>
      <c r="G4267" t="s">
        <v>13373</v>
      </c>
      <c r="H4267" t="s">
        <v>4883</v>
      </c>
      <c r="I4267" t="s">
        <v>13385</v>
      </c>
      <c r="J4267" t="s">
        <v>13386</v>
      </c>
      <c r="K4267" t="s">
        <v>110</v>
      </c>
      <c r="L4267" t="s">
        <v>3346</v>
      </c>
      <c r="M4267" t="s">
        <v>3344</v>
      </c>
      <c r="N4267" t="s">
        <v>3360</v>
      </c>
      <c r="O4267" t="s">
        <v>3343</v>
      </c>
      <c r="P4267" t="s">
        <v>3343</v>
      </c>
      <c r="Q4267" t="s">
        <v>3346</v>
      </c>
    </row>
    <row r="4268" spans="1:17" x14ac:dyDescent="0.25">
      <c r="A4268" t="s">
        <v>12466</v>
      </c>
      <c r="B4268" t="s">
        <v>12467</v>
      </c>
      <c r="C4268" t="s">
        <v>13263</v>
      </c>
      <c r="D4268" t="s">
        <v>1949</v>
      </c>
      <c r="E4268">
        <v>2106020</v>
      </c>
      <c r="F4268" t="s">
        <v>13387</v>
      </c>
      <c r="G4268" t="s">
        <v>13388</v>
      </c>
      <c r="H4268" t="s">
        <v>4883</v>
      </c>
      <c r="I4268" t="s">
        <v>13389</v>
      </c>
      <c r="J4268" t="s">
        <v>13390</v>
      </c>
      <c r="K4268" t="s">
        <v>110</v>
      </c>
      <c r="L4268" t="s">
        <v>3343</v>
      </c>
      <c r="M4268" t="s">
        <v>3707</v>
      </c>
      <c r="N4268" t="s">
        <v>3708</v>
      </c>
      <c r="O4268" t="s">
        <v>3343</v>
      </c>
      <c r="P4268" t="s">
        <v>3343</v>
      </c>
      <c r="Q4268" t="s">
        <v>3346</v>
      </c>
    </row>
    <row r="4269" spans="1:17" x14ac:dyDescent="0.25">
      <c r="A4269" t="s">
        <v>12466</v>
      </c>
      <c r="B4269" t="s">
        <v>12467</v>
      </c>
      <c r="C4269" t="s">
        <v>13263</v>
      </c>
      <c r="D4269" t="s">
        <v>1949</v>
      </c>
      <c r="E4269">
        <v>2106020</v>
      </c>
      <c r="F4269" t="s">
        <v>13387</v>
      </c>
      <c r="G4269" t="s">
        <v>13388</v>
      </c>
      <c r="H4269" t="s">
        <v>4883</v>
      </c>
      <c r="I4269" t="s">
        <v>13391</v>
      </c>
      <c r="J4269" t="s">
        <v>13047</v>
      </c>
      <c r="K4269" t="s">
        <v>110</v>
      </c>
      <c r="L4269" t="s">
        <v>3346</v>
      </c>
      <c r="M4269" t="s">
        <v>3707</v>
      </c>
      <c r="N4269" t="s">
        <v>3708</v>
      </c>
      <c r="O4269" t="s">
        <v>3343</v>
      </c>
      <c r="P4269" t="s">
        <v>3343</v>
      </c>
      <c r="Q4269" t="s">
        <v>3346</v>
      </c>
    </row>
    <row r="4270" spans="1:17" x14ac:dyDescent="0.25">
      <c r="A4270" t="s">
        <v>12466</v>
      </c>
      <c r="B4270" t="s">
        <v>12467</v>
      </c>
      <c r="C4270" t="s">
        <v>13263</v>
      </c>
      <c r="D4270" t="s">
        <v>1949</v>
      </c>
      <c r="E4270">
        <v>2106022</v>
      </c>
      <c r="F4270" t="s">
        <v>13392</v>
      </c>
      <c r="G4270" t="s">
        <v>13393</v>
      </c>
      <c r="H4270" t="s">
        <v>3618</v>
      </c>
      <c r="I4270" t="s">
        <v>13394</v>
      </c>
      <c r="J4270" t="s">
        <v>13395</v>
      </c>
      <c r="K4270" t="s">
        <v>110</v>
      </c>
      <c r="L4270" t="s">
        <v>3343</v>
      </c>
      <c r="M4270" t="s">
        <v>3344</v>
      </c>
      <c r="N4270" t="s">
        <v>4357</v>
      </c>
      <c r="O4270" t="s">
        <v>3343</v>
      </c>
      <c r="P4270" t="s">
        <v>3343</v>
      </c>
      <c r="Q4270" t="s">
        <v>3346</v>
      </c>
    </row>
    <row r="4271" spans="1:17" x14ac:dyDescent="0.25">
      <c r="A4271" t="s">
        <v>12466</v>
      </c>
      <c r="B4271" t="s">
        <v>12467</v>
      </c>
      <c r="C4271" t="s">
        <v>13263</v>
      </c>
      <c r="D4271" t="s">
        <v>1949</v>
      </c>
      <c r="E4271">
        <v>2106022</v>
      </c>
      <c r="F4271" t="s">
        <v>13392</v>
      </c>
      <c r="G4271" t="s">
        <v>13393</v>
      </c>
      <c r="H4271" t="s">
        <v>3618</v>
      </c>
      <c r="I4271" t="s">
        <v>13396</v>
      </c>
      <c r="J4271" t="s">
        <v>13397</v>
      </c>
      <c r="K4271" t="s">
        <v>110</v>
      </c>
      <c r="L4271" t="s">
        <v>3346</v>
      </c>
      <c r="M4271" t="s">
        <v>3344</v>
      </c>
      <c r="N4271" t="s">
        <v>4357</v>
      </c>
      <c r="O4271" t="s">
        <v>3343</v>
      </c>
      <c r="P4271" t="s">
        <v>3343</v>
      </c>
      <c r="Q4271" t="s">
        <v>3346</v>
      </c>
    </row>
    <row r="4272" spans="1:17" x14ac:dyDescent="0.25">
      <c r="A4272" t="s">
        <v>12466</v>
      </c>
      <c r="B4272" t="s">
        <v>12467</v>
      </c>
      <c r="C4272" t="s">
        <v>13263</v>
      </c>
      <c r="D4272" t="s">
        <v>1949</v>
      </c>
      <c r="E4272">
        <v>2106022</v>
      </c>
      <c r="F4272" t="s">
        <v>13392</v>
      </c>
      <c r="G4272" t="s">
        <v>13393</v>
      </c>
      <c r="H4272" t="s">
        <v>3618</v>
      </c>
      <c r="I4272" t="s">
        <v>13398</v>
      </c>
      <c r="J4272" t="s">
        <v>13399</v>
      </c>
      <c r="K4272" t="s">
        <v>110</v>
      </c>
      <c r="L4272" t="s">
        <v>3346</v>
      </c>
      <c r="M4272" t="s">
        <v>3344</v>
      </c>
      <c r="N4272" t="s">
        <v>4357</v>
      </c>
      <c r="O4272" t="s">
        <v>3343</v>
      </c>
      <c r="P4272" t="s">
        <v>3343</v>
      </c>
      <c r="Q4272" t="s">
        <v>3346</v>
      </c>
    </row>
    <row r="4273" spans="1:17" x14ac:dyDescent="0.25">
      <c r="A4273" t="s">
        <v>12466</v>
      </c>
      <c r="B4273" t="s">
        <v>12467</v>
      </c>
      <c r="C4273" t="s">
        <v>13263</v>
      </c>
      <c r="D4273" t="s">
        <v>1949</v>
      </c>
      <c r="E4273">
        <v>2106023</v>
      </c>
      <c r="F4273" t="s">
        <v>13400</v>
      </c>
      <c r="G4273" t="s">
        <v>13401</v>
      </c>
      <c r="H4273" t="s">
        <v>8369</v>
      </c>
      <c r="I4273" t="s">
        <v>13402</v>
      </c>
      <c r="J4273" t="s">
        <v>13403</v>
      </c>
      <c r="K4273" t="s">
        <v>110</v>
      </c>
      <c r="L4273" t="s">
        <v>3343</v>
      </c>
      <c r="M4273" t="s">
        <v>4328</v>
      </c>
      <c r="N4273" t="s">
        <v>11783</v>
      </c>
      <c r="O4273" t="s">
        <v>3346</v>
      </c>
      <c r="P4273" t="s">
        <v>3343</v>
      </c>
      <c r="Q4273" t="s">
        <v>3346</v>
      </c>
    </row>
    <row r="4274" spans="1:17" x14ac:dyDescent="0.25">
      <c r="A4274" t="s">
        <v>12466</v>
      </c>
      <c r="B4274" t="s">
        <v>12467</v>
      </c>
      <c r="C4274" t="s">
        <v>13263</v>
      </c>
      <c r="D4274" t="s">
        <v>1949</v>
      </c>
      <c r="E4274">
        <v>2106023</v>
      </c>
      <c r="F4274" t="s">
        <v>13400</v>
      </c>
      <c r="G4274" t="s">
        <v>13401</v>
      </c>
      <c r="H4274" t="s">
        <v>8369</v>
      </c>
      <c r="I4274" t="s">
        <v>13404</v>
      </c>
      <c r="J4274" t="s">
        <v>13405</v>
      </c>
      <c r="K4274" t="s">
        <v>110</v>
      </c>
      <c r="L4274" t="s">
        <v>3346</v>
      </c>
      <c r="M4274" t="s">
        <v>4328</v>
      </c>
      <c r="N4274" t="s">
        <v>11783</v>
      </c>
      <c r="O4274" t="s">
        <v>3346</v>
      </c>
      <c r="P4274" t="s">
        <v>3343</v>
      </c>
      <c r="Q4274" t="s">
        <v>3346</v>
      </c>
    </row>
    <row r="4275" spans="1:17" x14ac:dyDescent="0.25">
      <c r="A4275" t="s">
        <v>12466</v>
      </c>
      <c r="B4275" t="s">
        <v>12467</v>
      </c>
      <c r="C4275" t="s">
        <v>13263</v>
      </c>
      <c r="D4275" t="s">
        <v>1949</v>
      </c>
      <c r="E4275">
        <v>2106023</v>
      </c>
      <c r="F4275" t="s">
        <v>13400</v>
      </c>
      <c r="G4275" t="s">
        <v>13401</v>
      </c>
      <c r="H4275" t="s">
        <v>8369</v>
      </c>
      <c r="I4275" t="s">
        <v>13406</v>
      </c>
      <c r="J4275" t="s">
        <v>13407</v>
      </c>
      <c r="K4275" t="s">
        <v>110</v>
      </c>
      <c r="L4275" t="s">
        <v>3346</v>
      </c>
      <c r="M4275" t="s">
        <v>4328</v>
      </c>
      <c r="N4275" t="s">
        <v>11783</v>
      </c>
      <c r="O4275" t="s">
        <v>3346</v>
      </c>
      <c r="P4275" t="s">
        <v>3343</v>
      </c>
      <c r="Q4275" t="s">
        <v>3346</v>
      </c>
    </row>
    <row r="4276" spans="1:17" x14ac:dyDescent="0.25">
      <c r="A4276" t="s">
        <v>12466</v>
      </c>
      <c r="B4276" t="s">
        <v>12467</v>
      </c>
      <c r="C4276" t="s">
        <v>13263</v>
      </c>
      <c r="D4276" t="s">
        <v>1949</v>
      </c>
      <c r="E4276">
        <v>2106024</v>
      </c>
      <c r="F4276" t="s">
        <v>13408</v>
      </c>
      <c r="G4276" t="s">
        <v>13409</v>
      </c>
      <c r="H4276" t="s">
        <v>13410</v>
      </c>
      <c r="I4276" t="s">
        <v>13411</v>
      </c>
      <c r="J4276" t="s">
        <v>13412</v>
      </c>
      <c r="K4276" t="s">
        <v>110</v>
      </c>
      <c r="L4276" t="s">
        <v>3343</v>
      </c>
      <c r="M4276" t="s">
        <v>8471</v>
      </c>
      <c r="N4276" t="s">
        <v>12674</v>
      </c>
      <c r="O4276" t="s">
        <v>3346</v>
      </c>
      <c r="P4276" t="s">
        <v>3343</v>
      </c>
      <c r="Q4276" t="s">
        <v>3346</v>
      </c>
    </row>
    <row r="4277" spans="1:17" x14ac:dyDescent="0.25">
      <c r="A4277" t="s">
        <v>12466</v>
      </c>
      <c r="B4277" t="s">
        <v>12467</v>
      </c>
      <c r="C4277" t="s">
        <v>13263</v>
      </c>
      <c r="D4277" t="s">
        <v>1949</v>
      </c>
      <c r="E4277">
        <v>2106024</v>
      </c>
      <c r="F4277" t="s">
        <v>13408</v>
      </c>
      <c r="G4277" t="s">
        <v>13409</v>
      </c>
      <c r="H4277" t="s">
        <v>13410</v>
      </c>
      <c r="I4277" t="s">
        <v>13413</v>
      </c>
      <c r="J4277" t="s">
        <v>13414</v>
      </c>
      <c r="K4277" t="s">
        <v>110</v>
      </c>
      <c r="L4277" t="s">
        <v>3346</v>
      </c>
      <c r="M4277" t="s">
        <v>8471</v>
      </c>
      <c r="N4277" t="s">
        <v>12674</v>
      </c>
      <c r="O4277" t="s">
        <v>3346</v>
      </c>
      <c r="P4277" t="s">
        <v>3343</v>
      </c>
      <c r="Q4277" t="s">
        <v>3346</v>
      </c>
    </row>
    <row r="4278" spans="1:17" x14ac:dyDescent="0.25">
      <c r="A4278" t="s">
        <v>12466</v>
      </c>
      <c r="B4278" t="s">
        <v>12467</v>
      </c>
      <c r="C4278" t="s">
        <v>13263</v>
      </c>
      <c r="D4278" t="s">
        <v>1949</v>
      </c>
      <c r="E4278">
        <v>2106024</v>
      </c>
      <c r="F4278" t="s">
        <v>13408</v>
      </c>
      <c r="G4278" t="s">
        <v>13409</v>
      </c>
      <c r="H4278" t="s">
        <v>13410</v>
      </c>
      <c r="I4278" t="s">
        <v>13415</v>
      </c>
      <c r="J4278" t="s">
        <v>13416</v>
      </c>
      <c r="K4278" t="s">
        <v>110</v>
      </c>
      <c r="L4278" t="s">
        <v>3346</v>
      </c>
      <c r="M4278" t="s">
        <v>8471</v>
      </c>
      <c r="N4278" t="s">
        <v>12674</v>
      </c>
      <c r="O4278" t="s">
        <v>3346</v>
      </c>
      <c r="P4278" t="s">
        <v>3343</v>
      </c>
      <c r="Q4278" t="s">
        <v>3346</v>
      </c>
    </row>
    <row r="4279" spans="1:17" x14ac:dyDescent="0.25">
      <c r="A4279" t="s">
        <v>12466</v>
      </c>
      <c r="B4279" t="s">
        <v>12467</v>
      </c>
      <c r="C4279" t="s">
        <v>13263</v>
      </c>
      <c r="D4279" t="s">
        <v>1949</v>
      </c>
      <c r="E4279">
        <v>2106024</v>
      </c>
      <c r="F4279" t="s">
        <v>13408</v>
      </c>
      <c r="G4279" t="s">
        <v>13409</v>
      </c>
      <c r="H4279" t="s">
        <v>13410</v>
      </c>
      <c r="I4279" t="s">
        <v>13417</v>
      </c>
      <c r="J4279" t="s">
        <v>13418</v>
      </c>
      <c r="K4279" t="s">
        <v>110</v>
      </c>
      <c r="L4279" t="s">
        <v>3346</v>
      </c>
      <c r="M4279" t="s">
        <v>8471</v>
      </c>
      <c r="N4279" t="s">
        <v>12674</v>
      </c>
      <c r="O4279" t="s">
        <v>3346</v>
      </c>
      <c r="P4279" t="s">
        <v>3343</v>
      </c>
      <c r="Q4279" t="s">
        <v>3346</v>
      </c>
    </row>
    <row r="4280" spans="1:17" x14ac:dyDescent="0.25">
      <c r="A4280" t="s">
        <v>12466</v>
      </c>
      <c r="B4280" t="s">
        <v>12467</v>
      </c>
      <c r="C4280" t="s">
        <v>13263</v>
      </c>
      <c r="D4280" t="s">
        <v>1949</v>
      </c>
      <c r="E4280">
        <v>2106025</v>
      </c>
      <c r="F4280" t="s">
        <v>13419</v>
      </c>
      <c r="G4280" t="s">
        <v>13420</v>
      </c>
      <c r="H4280" t="s">
        <v>8037</v>
      </c>
      <c r="I4280" t="s">
        <v>13421</v>
      </c>
      <c r="J4280" t="s">
        <v>13419</v>
      </c>
      <c r="K4280" t="s">
        <v>110</v>
      </c>
      <c r="L4280" t="s">
        <v>3343</v>
      </c>
      <c r="M4280" t="s">
        <v>4213</v>
      </c>
      <c r="N4280" t="s">
        <v>9872</v>
      </c>
      <c r="O4280" t="s">
        <v>3346</v>
      </c>
      <c r="P4280" t="s">
        <v>3343</v>
      </c>
      <c r="Q4280" t="s">
        <v>3346</v>
      </c>
    </row>
    <row r="4281" spans="1:17" x14ac:dyDescent="0.25">
      <c r="A4281" t="s">
        <v>12466</v>
      </c>
      <c r="B4281" t="s">
        <v>12467</v>
      </c>
      <c r="C4281" t="s">
        <v>13263</v>
      </c>
      <c r="D4281" t="s">
        <v>1949</v>
      </c>
      <c r="E4281">
        <v>2106027</v>
      </c>
      <c r="F4281" t="s">
        <v>13422</v>
      </c>
      <c r="G4281" t="s">
        <v>13423</v>
      </c>
      <c r="H4281" t="s">
        <v>13424</v>
      </c>
      <c r="I4281" t="s">
        <v>13425</v>
      </c>
      <c r="J4281" t="s">
        <v>13426</v>
      </c>
      <c r="K4281" t="s">
        <v>110</v>
      </c>
      <c r="L4281" t="s">
        <v>3343</v>
      </c>
      <c r="M4281" t="s">
        <v>3707</v>
      </c>
      <c r="N4281" t="s">
        <v>9242</v>
      </c>
      <c r="O4281" t="s">
        <v>3346</v>
      </c>
      <c r="P4281" t="s">
        <v>3343</v>
      </c>
      <c r="Q4281" t="s">
        <v>3346</v>
      </c>
    </row>
    <row r="4282" spans="1:17" x14ac:dyDescent="0.25">
      <c r="A4282" t="s">
        <v>12466</v>
      </c>
      <c r="B4282" t="s">
        <v>12467</v>
      </c>
      <c r="C4282" t="s">
        <v>13263</v>
      </c>
      <c r="D4282" t="s">
        <v>1949</v>
      </c>
      <c r="E4282">
        <v>2106028</v>
      </c>
      <c r="F4282" t="s">
        <v>13427</v>
      </c>
      <c r="G4282" t="s">
        <v>13428</v>
      </c>
      <c r="H4282" t="s">
        <v>9240</v>
      </c>
      <c r="I4282" t="s">
        <v>13429</v>
      </c>
      <c r="J4282" t="s">
        <v>13427</v>
      </c>
      <c r="K4282" t="s">
        <v>110</v>
      </c>
      <c r="L4282" t="s">
        <v>3343</v>
      </c>
      <c r="M4282" t="s">
        <v>3707</v>
      </c>
      <c r="N4282" t="s">
        <v>9242</v>
      </c>
      <c r="O4282" t="s">
        <v>3346</v>
      </c>
      <c r="P4282" t="s">
        <v>3343</v>
      </c>
      <c r="Q4282" t="s">
        <v>3346</v>
      </c>
    </row>
    <row r="4283" spans="1:17" x14ac:dyDescent="0.25">
      <c r="A4283" t="s">
        <v>12466</v>
      </c>
      <c r="B4283" t="s">
        <v>12467</v>
      </c>
      <c r="C4283" t="s">
        <v>13263</v>
      </c>
      <c r="D4283" t="s">
        <v>1949</v>
      </c>
      <c r="E4283">
        <v>2106030</v>
      </c>
      <c r="F4283" t="s">
        <v>4930</v>
      </c>
      <c r="G4283" t="s">
        <v>5689</v>
      </c>
      <c r="H4283" t="s">
        <v>4932</v>
      </c>
      <c r="I4283" t="s">
        <v>13430</v>
      </c>
      <c r="J4283" t="s">
        <v>6131</v>
      </c>
      <c r="K4283" t="s">
        <v>110</v>
      </c>
      <c r="L4283" t="s">
        <v>3343</v>
      </c>
      <c r="M4283" t="s">
        <v>8471</v>
      </c>
      <c r="N4283" t="s">
        <v>12524</v>
      </c>
      <c r="O4283" t="s">
        <v>3346</v>
      </c>
      <c r="P4283" t="s">
        <v>3346</v>
      </c>
      <c r="Q4283" t="s">
        <v>3346</v>
      </c>
    </row>
    <row r="4284" spans="1:17" x14ac:dyDescent="0.25">
      <c r="A4284" t="s">
        <v>12466</v>
      </c>
      <c r="B4284" t="s">
        <v>12467</v>
      </c>
      <c r="C4284" t="s">
        <v>13263</v>
      </c>
      <c r="D4284" t="s">
        <v>1949</v>
      </c>
      <c r="E4284">
        <v>2106031</v>
      </c>
      <c r="F4284" t="s">
        <v>128</v>
      </c>
      <c r="G4284" t="s">
        <v>4583</v>
      </c>
      <c r="H4284" t="s">
        <v>3526</v>
      </c>
      <c r="I4284" t="s">
        <v>13431</v>
      </c>
      <c r="J4284" t="s">
        <v>935</v>
      </c>
      <c r="K4284" t="s">
        <v>110</v>
      </c>
      <c r="L4284" t="s">
        <v>3343</v>
      </c>
      <c r="M4284" t="s">
        <v>5047</v>
      </c>
      <c r="N4284" t="s">
        <v>11249</v>
      </c>
      <c r="O4284" t="s">
        <v>3346</v>
      </c>
      <c r="P4284" t="s">
        <v>3346</v>
      </c>
      <c r="Q4284" t="s">
        <v>3346</v>
      </c>
    </row>
    <row r="4285" spans="1:17" x14ac:dyDescent="0.25">
      <c r="A4285" t="s">
        <v>12466</v>
      </c>
      <c r="B4285" t="s">
        <v>12467</v>
      </c>
      <c r="C4285" t="s">
        <v>13263</v>
      </c>
      <c r="D4285" t="s">
        <v>1949</v>
      </c>
      <c r="E4285">
        <v>2106032</v>
      </c>
      <c r="F4285" t="s">
        <v>9761</v>
      </c>
      <c r="G4285" t="s">
        <v>13230</v>
      </c>
      <c r="H4285" t="s">
        <v>3515</v>
      </c>
      <c r="I4285" t="s">
        <v>13432</v>
      </c>
      <c r="J4285" t="s">
        <v>9764</v>
      </c>
      <c r="K4285" t="s">
        <v>110</v>
      </c>
      <c r="L4285" t="s">
        <v>3343</v>
      </c>
      <c r="M4285" t="s">
        <v>4108</v>
      </c>
      <c r="N4285" t="s">
        <v>12966</v>
      </c>
      <c r="O4285" t="s">
        <v>3346</v>
      </c>
      <c r="P4285" t="s">
        <v>3346</v>
      </c>
      <c r="Q4285" t="s">
        <v>3346</v>
      </c>
    </row>
    <row r="4286" spans="1:17" x14ac:dyDescent="0.25">
      <c r="A4286" t="s">
        <v>12466</v>
      </c>
      <c r="B4286" t="s">
        <v>12467</v>
      </c>
      <c r="C4286" t="s">
        <v>13263</v>
      </c>
      <c r="D4286" t="s">
        <v>1949</v>
      </c>
      <c r="E4286">
        <v>2106033</v>
      </c>
      <c r="F4286" t="s">
        <v>1408</v>
      </c>
      <c r="G4286" t="s">
        <v>8003</v>
      </c>
      <c r="H4286" t="s">
        <v>3498</v>
      </c>
      <c r="I4286" t="s">
        <v>13433</v>
      </c>
      <c r="J4286" t="s">
        <v>895</v>
      </c>
      <c r="K4286" t="s">
        <v>110</v>
      </c>
      <c r="L4286" t="s">
        <v>3343</v>
      </c>
      <c r="M4286" t="s">
        <v>4108</v>
      </c>
      <c r="N4286" t="s">
        <v>13434</v>
      </c>
      <c r="O4286" t="s">
        <v>3343</v>
      </c>
      <c r="P4286" t="s">
        <v>3343</v>
      </c>
      <c r="Q4286" t="s">
        <v>3346</v>
      </c>
    </row>
    <row r="4287" spans="1:17" x14ac:dyDescent="0.25">
      <c r="A4287" t="s">
        <v>12466</v>
      </c>
      <c r="B4287" t="s">
        <v>12467</v>
      </c>
      <c r="C4287" t="s">
        <v>13263</v>
      </c>
      <c r="D4287" t="s">
        <v>1949</v>
      </c>
      <c r="E4287">
        <v>2106033</v>
      </c>
      <c r="F4287" t="s">
        <v>1408</v>
      </c>
      <c r="G4287" t="s">
        <v>8003</v>
      </c>
      <c r="H4287" t="s">
        <v>3498</v>
      </c>
      <c r="I4287" t="s">
        <v>13435</v>
      </c>
      <c r="J4287" t="s">
        <v>13436</v>
      </c>
      <c r="K4287" t="s">
        <v>110</v>
      </c>
      <c r="L4287" t="s">
        <v>3346</v>
      </c>
      <c r="M4287" t="s">
        <v>4108</v>
      </c>
      <c r="N4287" t="s">
        <v>13434</v>
      </c>
      <c r="O4287" t="s">
        <v>3343</v>
      </c>
      <c r="P4287" t="s">
        <v>3343</v>
      </c>
      <c r="Q4287" t="s">
        <v>3346</v>
      </c>
    </row>
    <row r="4288" spans="1:17" x14ac:dyDescent="0.25">
      <c r="A4288" t="s">
        <v>12466</v>
      </c>
      <c r="B4288" t="s">
        <v>12467</v>
      </c>
      <c r="C4288" t="s">
        <v>13263</v>
      </c>
      <c r="D4288" t="s">
        <v>1949</v>
      </c>
      <c r="E4288">
        <v>2106034</v>
      </c>
      <c r="F4288" t="s">
        <v>600</v>
      </c>
      <c r="G4288" t="s">
        <v>5819</v>
      </c>
      <c r="H4288" t="s">
        <v>3498</v>
      </c>
      <c r="I4288" t="s">
        <v>13437</v>
      </c>
      <c r="J4288" t="s">
        <v>1579</v>
      </c>
      <c r="K4288" t="s">
        <v>110</v>
      </c>
      <c r="L4288" t="s">
        <v>3343</v>
      </c>
      <c r="M4288" t="s">
        <v>4108</v>
      </c>
      <c r="N4288" t="s">
        <v>13434</v>
      </c>
      <c r="O4288" t="s">
        <v>3343</v>
      </c>
      <c r="P4288" t="s">
        <v>3343</v>
      </c>
      <c r="Q4288" t="s">
        <v>3346</v>
      </c>
    </row>
    <row r="4289" spans="1:17" x14ac:dyDescent="0.25">
      <c r="A4289" t="s">
        <v>12466</v>
      </c>
      <c r="B4289" t="s">
        <v>12467</v>
      </c>
      <c r="C4289" t="s">
        <v>13263</v>
      </c>
      <c r="D4289" t="s">
        <v>1949</v>
      </c>
      <c r="E4289">
        <v>2106034</v>
      </c>
      <c r="F4289" t="s">
        <v>600</v>
      </c>
      <c r="G4289" t="s">
        <v>5819</v>
      </c>
      <c r="H4289" t="s">
        <v>3498</v>
      </c>
      <c r="I4289" t="s">
        <v>13438</v>
      </c>
      <c r="J4289" t="s">
        <v>13439</v>
      </c>
      <c r="K4289" t="s">
        <v>110</v>
      </c>
      <c r="L4289" t="s">
        <v>3346</v>
      </c>
      <c r="M4289" t="s">
        <v>4108</v>
      </c>
      <c r="N4289" t="s">
        <v>13434</v>
      </c>
      <c r="O4289" t="s">
        <v>3343</v>
      </c>
      <c r="P4289" t="s">
        <v>3343</v>
      </c>
      <c r="Q4289" t="s">
        <v>3346</v>
      </c>
    </row>
    <row r="4290" spans="1:17" x14ac:dyDescent="0.25">
      <c r="A4290" t="s">
        <v>12466</v>
      </c>
      <c r="B4290" t="s">
        <v>12467</v>
      </c>
      <c r="C4290" t="s">
        <v>13440</v>
      </c>
      <c r="D4290" t="s">
        <v>13441</v>
      </c>
      <c r="E4290">
        <v>2199009</v>
      </c>
      <c r="F4290" t="s">
        <v>2483</v>
      </c>
      <c r="G4290" t="s">
        <v>4637</v>
      </c>
      <c r="H4290" t="s">
        <v>3429</v>
      </c>
      <c r="I4290" t="s">
        <v>13442</v>
      </c>
      <c r="J4290" t="s">
        <v>2483</v>
      </c>
      <c r="K4290" t="s">
        <v>110</v>
      </c>
      <c r="L4290" t="s">
        <v>3343</v>
      </c>
      <c r="M4290" t="s">
        <v>3344</v>
      </c>
      <c r="N4290" t="s">
        <v>3345</v>
      </c>
      <c r="O4290" t="s">
        <v>3346</v>
      </c>
      <c r="P4290" t="s">
        <v>3343</v>
      </c>
      <c r="Q4290" t="s">
        <v>3346</v>
      </c>
    </row>
    <row r="4291" spans="1:17" x14ac:dyDescent="0.25">
      <c r="A4291" t="s">
        <v>12466</v>
      </c>
      <c r="B4291" t="s">
        <v>12467</v>
      </c>
      <c r="C4291" t="s">
        <v>13440</v>
      </c>
      <c r="D4291" t="s">
        <v>13441</v>
      </c>
      <c r="E4291">
        <v>2199010</v>
      </c>
      <c r="F4291" t="s">
        <v>4639</v>
      </c>
      <c r="G4291" t="s">
        <v>4640</v>
      </c>
      <c r="H4291" t="s">
        <v>3429</v>
      </c>
      <c r="I4291" t="s">
        <v>13443</v>
      </c>
      <c r="J4291" t="s">
        <v>4639</v>
      </c>
      <c r="K4291" t="s">
        <v>110</v>
      </c>
      <c r="L4291" t="s">
        <v>3343</v>
      </c>
      <c r="M4291" t="s">
        <v>3344</v>
      </c>
      <c r="N4291" t="s">
        <v>3345</v>
      </c>
      <c r="O4291" t="s">
        <v>3346</v>
      </c>
      <c r="P4291" t="s">
        <v>3343</v>
      </c>
      <c r="Q4291" t="s">
        <v>3346</v>
      </c>
    </row>
    <row r="4292" spans="1:17" x14ac:dyDescent="0.25">
      <c r="A4292" t="s">
        <v>12466</v>
      </c>
      <c r="B4292" t="s">
        <v>12467</v>
      </c>
      <c r="C4292" t="s">
        <v>13440</v>
      </c>
      <c r="D4292" t="s">
        <v>13441</v>
      </c>
      <c r="E4292">
        <v>2199011</v>
      </c>
      <c r="F4292" t="s">
        <v>2475</v>
      </c>
      <c r="G4292" t="s">
        <v>3428</v>
      </c>
      <c r="H4292" t="s">
        <v>3429</v>
      </c>
      <c r="I4292" t="s">
        <v>13444</v>
      </c>
      <c r="J4292" t="s">
        <v>2475</v>
      </c>
      <c r="K4292" t="s">
        <v>110</v>
      </c>
      <c r="L4292" t="s">
        <v>3343</v>
      </c>
      <c r="M4292" t="s">
        <v>3344</v>
      </c>
      <c r="N4292" t="s">
        <v>3345</v>
      </c>
      <c r="O4292" t="s">
        <v>3346</v>
      </c>
      <c r="P4292" t="s">
        <v>3343</v>
      </c>
      <c r="Q4292" t="s">
        <v>3346</v>
      </c>
    </row>
    <row r="4293" spans="1:17" x14ac:dyDescent="0.25">
      <c r="A4293" t="s">
        <v>12466</v>
      </c>
      <c r="B4293" t="s">
        <v>12467</v>
      </c>
      <c r="C4293" t="s">
        <v>13440</v>
      </c>
      <c r="D4293" t="s">
        <v>13441</v>
      </c>
      <c r="E4293">
        <v>2199011</v>
      </c>
      <c r="F4293" t="s">
        <v>2475</v>
      </c>
      <c r="G4293" t="s">
        <v>3428</v>
      </c>
      <c r="H4293" t="s">
        <v>3429</v>
      </c>
      <c r="I4293" t="s">
        <v>13445</v>
      </c>
      <c r="J4293" t="s">
        <v>3432</v>
      </c>
      <c r="K4293" t="s">
        <v>3433</v>
      </c>
      <c r="L4293" t="s">
        <v>3346</v>
      </c>
      <c r="M4293" t="s">
        <v>3344</v>
      </c>
      <c r="N4293" t="s">
        <v>3345</v>
      </c>
      <c r="O4293" t="s">
        <v>3346</v>
      </c>
      <c r="P4293" t="s">
        <v>3343</v>
      </c>
      <c r="Q4293" t="s">
        <v>3346</v>
      </c>
    </row>
    <row r="4294" spans="1:17" x14ac:dyDescent="0.25">
      <c r="A4294" t="s">
        <v>12466</v>
      </c>
      <c r="B4294" t="s">
        <v>12467</v>
      </c>
      <c r="C4294" t="s">
        <v>13440</v>
      </c>
      <c r="D4294" t="s">
        <v>13441</v>
      </c>
      <c r="E4294">
        <v>2199012</v>
      </c>
      <c r="F4294" t="s">
        <v>3434</v>
      </c>
      <c r="G4294" t="s">
        <v>3435</v>
      </c>
      <c r="H4294" t="s">
        <v>3429</v>
      </c>
      <c r="I4294" t="s">
        <v>13446</v>
      </c>
      <c r="J4294" t="s">
        <v>3434</v>
      </c>
      <c r="K4294" t="s">
        <v>110</v>
      </c>
      <c r="L4294" t="s">
        <v>3343</v>
      </c>
      <c r="M4294" t="s">
        <v>3344</v>
      </c>
      <c r="N4294" t="s">
        <v>3345</v>
      </c>
      <c r="O4294" t="s">
        <v>3346</v>
      </c>
      <c r="P4294" t="s">
        <v>3343</v>
      </c>
      <c r="Q4294" t="s">
        <v>3346</v>
      </c>
    </row>
    <row r="4295" spans="1:17" x14ac:dyDescent="0.25">
      <c r="A4295" t="s">
        <v>12466</v>
      </c>
      <c r="B4295" t="s">
        <v>12467</v>
      </c>
      <c r="C4295" t="s">
        <v>13440</v>
      </c>
      <c r="D4295" t="s">
        <v>13441</v>
      </c>
      <c r="E4295">
        <v>2199013</v>
      </c>
      <c r="F4295" t="s">
        <v>3437</v>
      </c>
      <c r="G4295" t="s">
        <v>3438</v>
      </c>
      <c r="H4295" t="s">
        <v>3429</v>
      </c>
      <c r="I4295" t="s">
        <v>13447</v>
      </c>
      <c r="J4295" t="s">
        <v>3437</v>
      </c>
      <c r="K4295" t="s">
        <v>110</v>
      </c>
      <c r="L4295" t="s">
        <v>3343</v>
      </c>
      <c r="M4295" t="s">
        <v>3344</v>
      </c>
      <c r="N4295" t="s">
        <v>3345</v>
      </c>
      <c r="O4295" t="s">
        <v>3346</v>
      </c>
      <c r="P4295" t="s">
        <v>3343</v>
      </c>
      <c r="Q4295" t="s">
        <v>3346</v>
      </c>
    </row>
    <row r="4296" spans="1:17" x14ac:dyDescent="0.25">
      <c r="A4296" t="s">
        <v>12466</v>
      </c>
      <c r="B4296" t="s">
        <v>12467</v>
      </c>
      <c r="C4296" t="s">
        <v>13440</v>
      </c>
      <c r="D4296" t="s">
        <v>13441</v>
      </c>
      <c r="E4296">
        <v>2199015</v>
      </c>
      <c r="F4296" t="s">
        <v>2481</v>
      </c>
      <c r="G4296" t="s">
        <v>4647</v>
      </c>
      <c r="H4296" t="s">
        <v>3429</v>
      </c>
      <c r="I4296" t="s">
        <v>13448</v>
      </c>
      <c r="J4296" t="s">
        <v>2481</v>
      </c>
      <c r="K4296" t="s">
        <v>110</v>
      </c>
      <c r="L4296" t="s">
        <v>3343</v>
      </c>
      <c r="M4296" t="s">
        <v>3344</v>
      </c>
      <c r="N4296" t="s">
        <v>3345</v>
      </c>
      <c r="O4296" t="s">
        <v>3346</v>
      </c>
      <c r="P4296" t="s">
        <v>3343</v>
      </c>
      <c r="Q4296" t="s">
        <v>3346</v>
      </c>
    </row>
    <row r="4297" spans="1:17" x14ac:dyDescent="0.25">
      <c r="A4297" t="s">
        <v>12466</v>
      </c>
      <c r="B4297" t="s">
        <v>12467</v>
      </c>
      <c r="C4297" t="s">
        <v>13440</v>
      </c>
      <c r="D4297" t="s">
        <v>13441</v>
      </c>
      <c r="E4297">
        <v>2199016</v>
      </c>
      <c r="F4297" t="s">
        <v>4649</v>
      </c>
      <c r="G4297" t="s">
        <v>4650</v>
      </c>
      <c r="H4297" t="s">
        <v>3429</v>
      </c>
      <c r="I4297" t="s">
        <v>13449</v>
      </c>
      <c r="J4297" t="s">
        <v>4649</v>
      </c>
      <c r="K4297" t="s">
        <v>110</v>
      </c>
      <c r="L4297" t="s">
        <v>3343</v>
      </c>
      <c r="M4297" t="s">
        <v>3344</v>
      </c>
      <c r="N4297" t="s">
        <v>3345</v>
      </c>
      <c r="O4297" t="s">
        <v>3346</v>
      </c>
      <c r="P4297" t="s">
        <v>3343</v>
      </c>
      <c r="Q4297" t="s">
        <v>3346</v>
      </c>
    </row>
    <row r="4298" spans="1:17" x14ac:dyDescent="0.25">
      <c r="A4298" t="s">
        <v>12466</v>
      </c>
      <c r="B4298" t="s">
        <v>12467</v>
      </c>
      <c r="C4298" t="s">
        <v>13440</v>
      </c>
      <c r="D4298" t="s">
        <v>13441</v>
      </c>
      <c r="E4298">
        <v>2199016</v>
      </c>
      <c r="F4298" t="s">
        <v>4649</v>
      </c>
      <c r="G4298" t="s">
        <v>4650</v>
      </c>
      <c r="H4298" t="s">
        <v>3429</v>
      </c>
      <c r="I4298" t="s">
        <v>13450</v>
      </c>
      <c r="J4298" t="s">
        <v>13451</v>
      </c>
      <c r="K4298" t="s">
        <v>3433</v>
      </c>
      <c r="L4298" t="s">
        <v>3346</v>
      </c>
      <c r="M4298" t="s">
        <v>3344</v>
      </c>
      <c r="N4298" t="s">
        <v>3345</v>
      </c>
      <c r="O4298" t="s">
        <v>3346</v>
      </c>
      <c r="P4298" t="s">
        <v>3343</v>
      </c>
      <c r="Q4298" t="s">
        <v>3346</v>
      </c>
    </row>
    <row r="4299" spans="1:17" x14ac:dyDescent="0.25">
      <c r="A4299" t="s">
        <v>12466</v>
      </c>
      <c r="B4299" t="s">
        <v>12467</v>
      </c>
      <c r="C4299" t="s">
        <v>13440</v>
      </c>
      <c r="D4299" t="s">
        <v>13441</v>
      </c>
      <c r="E4299">
        <v>2199044</v>
      </c>
      <c r="F4299" t="s">
        <v>4718</v>
      </c>
      <c r="G4299" t="s">
        <v>4719</v>
      </c>
      <c r="H4299" t="s">
        <v>4720</v>
      </c>
      <c r="I4299" t="s">
        <v>13452</v>
      </c>
      <c r="J4299" t="s">
        <v>4722</v>
      </c>
      <c r="K4299" t="s">
        <v>110</v>
      </c>
      <c r="L4299" t="s">
        <v>3343</v>
      </c>
      <c r="M4299" t="s">
        <v>3344</v>
      </c>
      <c r="N4299" t="s">
        <v>3345</v>
      </c>
      <c r="O4299" t="s">
        <v>3346</v>
      </c>
      <c r="P4299" t="s">
        <v>3343</v>
      </c>
      <c r="Q4299" t="s">
        <v>3346</v>
      </c>
    </row>
    <row r="4300" spans="1:17" x14ac:dyDescent="0.25">
      <c r="A4300" t="s">
        <v>12466</v>
      </c>
      <c r="B4300" t="s">
        <v>12467</v>
      </c>
      <c r="C4300" t="s">
        <v>13440</v>
      </c>
      <c r="D4300" t="s">
        <v>13441</v>
      </c>
      <c r="E4300">
        <v>2199044</v>
      </c>
      <c r="F4300" t="s">
        <v>4718</v>
      </c>
      <c r="G4300" t="s">
        <v>4719</v>
      </c>
      <c r="H4300" t="s">
        <v>4720</v>
      </c>
      <c r="I4300" t="s">
        <v>13453</v>
      </c>
      <c r="J4300" t="s">
        <v>4724</v>
      </c>
      <c r="K4300" t="s">
        <v>110</v>
      </c>
      <c r="L4300" t="s">
        <v>3346</v>
      </c>
      <c r="M4300" t="s">
        <v>3344</v>
      </c>
      <c r="N4300" t="s">
        <v>3345</v>
      </c>
      <c r="O4300" t="s">
        <v>3346</v>
      </c>
      <c r="P4300" t="s">
        <v>3343</v>
      </c>
      <c r="Q4300" t="s">
        <v>3346</v>
      </c>
    </row>
    <row r="4301" spans="1:17" x14ac:dyDescent="0.25">
      <c r="A4301" t="s">
        <v>12466</v>
      </c>
      <c r="B4301" t="s">
        <v>12467</v>
      </c>
      <c r="C4301" t="s">
        <v>13440</v>
      </c>
      <c r="D4301" t="s">
        <v>13441</v>
      </c>
      <c r="E4301">
        <v>2199044</v>
      </c>
      <c r="F4301" t="s">
        <v>4718</v>
      </c>
      <c r="G4301" t="s">
        <v>4719</v>
      </c>
      <c r="H4301" t="s">
        <v>4720</v>
      </c>
      <c r="I4301" t="s">
        <v>13454</v>
      </c>
      <c r="J4301" t="s">
        <v>4726</v>
      </c>
      <c r="K4301" t="s">
        <v>110</v>
      </c>
      <c r="L4301" t="s">
        <v>3346</v>
      </c>
      <c r="M4301" t="s">
        <v>3344</v>
      </c>
      <c r="N4301" t="s">
        <v>3345</v>
      </c>
      <c r="O4301" t="s">
        <v>3346</v>
      </c>
      <c r="P4301" t="s">
        <v>3343</v>
      </c>
      <c r="Q4301" t="s">
        <v>3346</v>
      </c>
    </row>
    <row r="4302" spans="1:17" x14ac:dyDescent="0.25">
      <c r="A4302" t="s">
        <v>12466</v>
      </c>
      <c r="B4302" t="s">
        <v>12467</v>
      </c>
      <c r="C4302" t="s">
        <v>13440</v>
      </c>
      <c r="D4302" t="s">
        <v>13441</v>
      </c>
      <c r="E4302">
        <v>2199054</v>
      </c>
      <c r="F4302" t="s">
        <v>2488</v>
      </c>
      <c r="G4302" t="s">
        <v>3441</v>
      </c>
      <c r="H4302" t="s">
        <v>2503</v>
      </c>
      <c r="I4302" t="s">
        <v>13455</v>
      </c>
      <c r="J4302" t="s">
        <v>2489</v>
      </c>
      <c r="K4302" t="s">
        <v>110</v>
      </c>
      <c r="L4302" t="s">
        <v>3343</v>
      </c>
      <c r="M4302" t="s">
        <v>3344</v>
      </c>
      <c r="N4302" t="s">
        <v>3345</v>
      </c>
      <c r="O4302" t="s">
        <v>3346</v>
      </c>
      <c r="P4302" t="s">
        <v>3343</v>
      </c>
      <c r="Q4302" t="s">
        <v>3346</v>
      </c>
    </row>
    <row r="4303" spans="1:17" x14ac:dyDescent="0.25">
      <c r="A4303" t="s">
        <v>12466</v>
      </c>
      <c r="B4303" t="s">
        <v>12467</v>
      </c>
      <c r="C4303" t="s">
        <v>13440</v>
      </c>
      <c r="D4303" t="s">
        <v>13441</v>
      </c>
      <c r="E4303">
        <v>2199054</v>
      </c>
      <c r="F4303" t="s">
        <v>2488</v>
      </c>
      <c r="G4303" t="s">
        <v>3441</v>
      </c>
      <c r="H4303" t="s">
        <v>2503</v>
      </c>
      <c r="I4303" t="s">
        <v>13456</v>
      </c>
      <c r="J4303" t="s">
        <v>3444</v>
      </c>
      <c r="K4303" t="s">
        <v>110</v>
      </c>
      <c r="L4303" t="s">
        <v>3346</v>
      </c>
      <c r="M4303" t="s">
        <v>3344</v>
      </c>
      <c r="N4303" t="s">
        <v>3345</v>
      </c>
      <c r="O4303" t="s">
        <v>3346</v>
      </c>
      <c r="P4303" t="s">
        <v>3343</v>
      </c>
      <c r="Q4303" t="s">
        <v>3346</v>
      </c>
    </row>
    <row r="4304" spans="1:17" x14ac:dyDescent="0.25">
      <c r="A4304" t="s">
        <v>12466</v>
      </c>
      <c r="B4304" t="s">
        <v>12467</v>
      </c>
      <c r="C4304" t="s">
        <v>13440</v>
      </c>
      <c r="D4304" t="s">
        <v>13441</v>
      </c>
      <c r="E4304">
        <v>2199054</v>
      </c>
      <c r="F4304" t="s">
        <v>2488</v>
      </c>
      <c r="G4304" t="s">
        <v>3441</v>
      </c>
      <c r="H4304" t="s">
        <v>2503</v>
      </c>
      <c r="I4304" t="s">
        <v>13457</v>
      </c>
      <c r="J4304" t="s">
        <v>3446</v>
      </c>
      <c r="K4304" t="s">
        <v>110</v>
      </c>
      <c r="L4304" t="s">
        <v>3346</v>
      </c>
      <c r="M4304" t="s">
        <v>3344</v>
      </c>
      <c r="N4304" t="s">
        <v>3345</v>
      </c>
      <c r="O4304" t="s">
        <v>3346</v>
      </c>
      <c r="P4304" t="s">
        <v>3343</v>
      </c>
      <c r="Q4304" t="s">
        <v>3346</v>
      </c>
    </row>
    <row r="4305" spans="1:17" x14ac:dyDescent="0.25">
      <c r="A4305" t="s">
        <v>12466</v>
      </c>
      <c r="B4305" t="s">
        <v>12467</v>
      </c>
      <c r="C4305" t="s">
        <v>13440</v>
      </c>
      <c r="D4305" t="s">
        <v>13441</v>
      </c>
      <c r="E4305">
        <v>2199054</v>
      </c>
      <c r="F4305" t="s">
        <v>2488</v>
      </c>
      <c r="G4305" t="s">
        <v>3441</v>
      </c>
      <c r="H4305" t="s">
        <v>2503</v>
      </c>
      <c r="I4305" t="s">
        <v>13458</v>
      </c>
      <c r="J4305" t="s">
        <v>3448</v>
      </c>
      <c r="K4305" t="s">
        <v>110</v>
      </c>
      <c r="L4305" t="s">
        <v>3346</v>
      </c>
      <c r="M4305" t="s">
        <v>3344</v>
      </c>
      <c r="N4305" t="s">
        <v>3345</v>
      </c>
      <c r="O4305" t="s">
        <v>3346</v>
      </c>
      <c r="P4305" t="s">
        <v>3343</v>
      </c>
      <c r="Q4305" t="s">
        <v>3346</v>
      </c>
    </row>
    <row r="4306" spans="1:17" x14ac:dyDescent="0.25">
      <c r="A4306" t="s">
        <v>12466</v>
      </c>
      <c r="B4306" t="s">
        <v>12467</v>
      </c>
      <c r="C4306" t="s">
        <v>13440</v>
      </c>
      <c r="D4306" t="s">
        <v>13441</v>
      </c>
      <c r="E4306">
        <v>2199054</v>
      </c>
      <c r="F4306" t="s">
        <v>2488</v>
      </c>
      <c r="G4306" t="s">
        <v>3441</v>
      </c>
      <c r="H4306" t="s">
        <v>2503</v>
      </c>
      <c r="I4306" t="s">
        <v>13459</v>
      </c>
      <c r="J4306" t="s">
        <v>3450</v>
      </c>
      <c r="K4306" t="s">
        <v>110</v>
      </c>
      <c r="L4306" t="s">
        <v>3346</v>
      </c>
      <c r="M4306" t="s">
        <v>3344</v>
      </c>
      <c r="N4306" t="s">
        <v>3345</v>
      </c>
      <c r="O4306" t="s">
        <v>3346</v>
      </c>
      <c r="P4306" t="s">
        <v>3343</v>
      </c>
      <c r="Q4306" t="s">
        <v>3346</v>
      </c>
    </row>
    <row r="4307" spans="1:17" x14ac:dyDescent="0.25">
      <c r="A4307" t="s">
        <v>12466</v>
      </c>
      <c r="B4307" t="s">
        <v>12467</v>
      </c>
      <c r="C4307" t="s">
        <v>13440</v>
      </c>
      <c r="D4307" t="s">
        <v>13441</v>
      </c>
      <c r="E4307">
        <v>2199054</v>
      </c>
      <c r="F4307" t="s">
        <v>2488</v>
      </c>
      <c r="G4307" t="s">
        <v>3441</v>
      </c>
      <c r="H4307" t="s">
        <v>2503</v>
      </c>
      <c r="I4307" t="s">
        <v>13460</v>
      </c>
      <c r="J4307" t="s">
        <v>3452</v>
      </c>
      <c r="K4307" t="s">
        <v>110</v>
      </c>
      <c r="L4307" t="s">
        <v>3346</v>
      </c>
      <c r="M4307" t="s">
        <v>3344</v>
      </c>
      <c r="N4307" t="s">
        <v>3345</v>
      </c>
      <c r="O4307" t="s">
        <v>3346</v>
      </c>
      <c r="P4307" t="s">
        <v>3343</v>
      </c>
      <c r="Q4307" t="s">
        <v>3346</v>
      </c>
    </row>
    <row r="4308" spans="1:17" x14ac:dyDescent="0.25">
      <c r="A4308" t="s">
        <v>12466</v>
      </c>
      <c r="B4308" t="s">
        <v>12467</v>
      </c>
      <c r="C4308" t="s">
        <v>13440</v>
      </c>
      <c r="D4308" t="s">
        <v>13441</v>
      </c>
      <c r="E4308">
        <v>2199054</v>
      </c>
      <c r="F4308" t="s">
        <v>2488</v>
      </c>
      <c r="G4308" t="s">
        <v>3441</v>
      </c>
      <c r="H4308" t="s">
        <v>2503</v>
      </c>
      <c r="I4308" t="s">
        <v>13461</v>
      </c>
      <c r="J4308" t="s">
        <v>3454</v>
      </c>
      <c r="K4308" t="s">
        <v>110</v>
      </c>
      <c r="L4308" t="s">
        <v>3346</v>
      </c>
      <c r="M4308" t="s">
        <v>3344</v>
      </c>
      <c r="N4308" t="s">
        <v>3345</v>
      </c>
      <c r="O4308" t="s">
        <v>3346</v>
      </c>
      <c r="P4308" t="s">
        <v>3343</v>
      </c>
      <c r="Q4308" t="s">
        <v>3346</v>
      </c>
    </row>
    <row r="4309" spans="1:17" x14ac:dyDescent="0.25">
      <c r="A4309" t="s">
        <v>12466</v>
      </c>
      <c r="B4309" t="s">
        <v>12467</v>
      </c>
      <c r="C4309" t="s">
        <v>13440</v>
      </c>
      <c r="D4309" t="s">
        <v>13441</v>
      </c>
      <c r="E4309">
        <v>2199054</v>
      </c>
      <c r="F4309" t="s">
        <v>2488</v>
      </c>
      <c r="G4309" t="s">
        <v>3441</v>
      </c>
      <c r="H4309" t="s">
        <v>2503</v>
      </c>
      <c r="I4309" t="s">
        <v>13462</v>
      </c>
      <c r="J4309" t="s">
        <v>3456</v>
      </c>
      <c r="K4309" t="s">
        <v>110</v>
      </c>
      <c r="L4309" t="s">
        <v>3346</v>
      </c>
      <c r="M4309" t="s">
        <v>3344</v>
      </c>
      <c r="N4309" t="s">
        <v>3345</v>
      </c>
      <c r="O4309" t="s">
        <v>3346</v>
      </c>
      <c r="P4309" t="s">
        <v>3343</v>
      </c>
      <c r="Q4309" t="s">
        <v>3346</v>
      </c>
    </row>
    <row r="4310" spans="1:17" x14ac:dyDescent="0.25">
      <c r="A4310" t="s">
        <v>12466</v>
      </c>
      <c r="B4310" t="s">
        <v>12467</v>
      </c>
      <c r="C4310" t="s">
        <v>13440</v>
      </c>
      <c r="D4310" t="s">
        <v>13441</v>
      </c>
      <c r="E4310">
        <v>2199054</v>
      </c>
      <c r="F4310" t="s">
        <v>2488</v>
      </c>
      <c r="G4310" t="s">
        <v>3441</v>
      </c>
      <c r="H4310" t="s">
        <v>2503</v>
      </c>
      <c r="I4310" t="s">
        <v>13463</v>
      </c>
      <c r="J4310" t="s">
        <v>3458</v>
      </c>
      <c r="K4310" t="s">
        <v>110</v>
      </c>
      <c r="L4310" t="s">
        <v>3346</v>
      </c>
      <c r="M4310" t="s">
        <v>3344</v>
      </c>
      <c r="N4310" t="s">
        <v>3345</v>
      </c>
      <c r="O4310" t="s">
        <v>3346</v>
      </c>
      <c r="P4310" t="s">
        <v>3343</v>
      </c>
      <c r="Q4310" t="s">
        <v>3346</v>
      </c>
    </row>
    <row r="4311" spans="1:17" x14ac:dyDescent="0.25">
      <c r="A4311" t="s">
        <v>12466</v>
      </c>
      <c r="B4311" t="s">
        <v>12467</v>
      </c>
      <c r="C4311" t="s">
        <v>13440</v>
      </c>
      <c r="D4311" t="s">
        <v>13441</v>
      </c>
      <c r="E4311">
        <v>2199054</v>
      </c>
      <c r="F4311" t="s">
        <v>2488</v>
      </c>
      <c r="G4311" t="s">
        <v>3441</v>
      </c>
      <c r="H4311" t="s">
        <v>2503</v>
      </c>
      <c r="I4311" t="s">
        <v>13464</v>
      </c>
      <c r="J4311" t="s">
        <v>3460</v>
      </c>
      <c r="K4311" t="s">
        <v>110</v>
      </c>
      <c r="L4311" t="s">
        <v>3346</v>
      </c>
      <c r="M4311" t="s">
        <v>3344</v>
      </c>
      <c r="N4311" t="s">
        <v>3345</v>
      </c>
      <c r="O4311" t="s">
        <v>3346</v>
      </c>
      <c r="P4311" t="s">
        <v>3343</v>
      </c>
      <c r="Q4311" t="s">
        <v>3346</v>
      </c>
    </row>
    <row r="4312" spans="1:17" x14ac:dyDescent="0.25">
      <c r="A4312" t="s">
        <v>12466</v>
      </c>
      <c r="B4312" t="s">
        <v>12467</v>
      </c>
      <c r="C4312" t="s">
        <v>13440</v>
      </c>
      <c r="D4312" t="s">
        <v>13441</v>
      </c>
      <c r="E4312">
        <v>2199054</v>
      </c>
      <c r="F4312" t="s">
        <v>2488</v>
      </c>
      <c r="G4312" t="s">
        <v>3441</v>
      </c>
      <c r="H4312" t="s">
        <v>2503</v>
      </c>
      <c r="I4312" t="s">
        <v>13465</v>
      </c>
      <c r="J4312" t="s">
        <v>3462</v>
      </c>
      <c r="K4312" t="s">
        <v>110</v>
      </c>
      <c r="L4312" t="s">
        <v>3346</v>
      </c>
      <c r="M4312" t="s">
        <v>3344</v>
      </c>
      <c r="N4312" t="s">
        <v>3345</v>
      </c>
      <c r="O4312" t="s">
        <v>3346</v>
      </c>
      <c r="P4312" t="s">
        <v>3343</v>
      </c>
      <c r="Q4312" t="s">
        <v>3346</v>
      </c>
    </row>
    <row r="4313" spans="1:17" x14ac:dyDescent="0.25">
      <c r="A4313" t="s">
        <v>12466</v>
      </c>
      <c r="B4313" t="s">
        <v>12467</v>
      </c>
      <c r="C4313" t="s">
        <v>13440</v>
      </c>
      <c r="D4313" t="s">
        <v>13441</v>
      </c>
      <c r="E4313">
        <v>2199054</v>
      </c>
      <c r="F4313" t="s">
        <v>2488</v>
      </c>
      <c r="G4313" t="s">
        <v>3441</v>
      </c>
      <c r="H4313" t="s">
        <v>2503</v>
      </c>
      <c r="I4313" t="s">
        <v>13466</v>
      </c>
      <c r="J4313" t="s">
        <v>3464</v>
      </c>
      <c r="K4313" t="s">
        <v>110</v>
      </c>
      <c r="L4313" t="s">
        <v>3346</v>
      </c>
      <c r="M4313" t="s">
        <v>3344</v>
      </c>
      <c r="N4313" t="s">
        <v>3345</v>
      </c>
      <c r="O4313" t="s">
        <v>3346</v>
      </c>
      <c r="P4313" t="s">
        <v>3343</v>
      </c>
      <c r="Q4313" t="s">
        <v>3346</v>
      </c>
    </row>
    <row r="4314" spans="1:17" x14ac:dyDescent="0.25">
      <c r="A4314" t="s">
        <v>12466</v>
      </c>
      <c r="B4314" t="s">
        <v>12467</v>
      </c>
      <c r="C4314" t="s">
        <v>13440</v>
      </c>
      <c r="D4314" t="s">
        <v>13441</v>
      </c>
      <c r="E4314">
        <v>2199054</v>
      </c>
      <c r="F4314" t="s">
        <v>2488</v>
      </c>
      <c r="G4314" t="s">
        <v>3441</v>
      </c>
      <c r="H4314" t="s">
        <v>2503</v>
      </c>
      <c r="I4314" t="s">
        <v>13467</v>
      </c>
      <c r="J4314" t="s">
        <v>3466</v>
      </c>
      <c r="K4314" t="s">
        <v>110</v>
      </c>
      <c r="L4314" t="s">
        <v>3346</v>
      </c>
      <c r="M4314" t="s">
        <v>3344</v>
      </c>
      <c r="N4314" t="s">
        <v>3345</v>
      </c>
      <c r="O4314" t="s">
        <v>3346</v>
      </c>
      <c r="P4314" t="s">
        <v>3343</v>
      </c>
      <c r="Q4314" t="s">
        <v>3346</v>
      </c>
    </row>
    <row r="4315" spans="1:17" x14ac:dyDescent="0.25">
      <c r="A4315" t="s">
        <v>12466</v>
      </c>
      <c r="B4315" t="s">
        <v>12467</v>
      </c>
      <c r="C4315" t="s">
        <v>13440</v>
      </c>
      <c r="D4315" t="s">
        <v>13441</v>
      </c>
      <c r="E4315">
        <v>2199054</v>
      </c>
      <c r="F4315" t="s">
        <v>2488</v>
      </c>
      <c r="G4315" t="s">
        <v>3441</v>
      </c>
      <c r="H4315" t="s">
        <v>2503</v>
      </c>
      <c r="I4315" t="s">
        <v>13468</v>
      </c>
      <c r="J4315" t="s">
        <v>4668</v>
      </c>
      <c r="K4315" t="s">
        <v>110</v>
      </c>
      <c r="L4315" t="s">
        <v>3346</v>
      </c>
      <c r="M4315" t="s">
        <v>3344</v>
      </c>
      <c r="N4315" t="s">
        <v>3345</v>
      </c>
      <c r="O4315" t="s">
        <v>3346</v>
      </c>
      <c r="P4315" t="s">
        <v>3343</v>
      </c>
      <c r="Q4315" t="s">
        <v>3346</v>
      </c>
    </row>
    <row r="4316" spans="1:17" x14ac:dyDescent="0.25">
      <c r="A4316" t="s">
        <v>12466</v>
      </c>
      <c r="B4316" t="s">
        <v>12467</v>
      </c>
      <c r="C4316" t="s">
        <v>13440</v>
      </c>
      <c r="D4316" t="s">
        <v>13441</v>
      </c>
      <c r="E4316">
        <v>2199054</v>
      </c>
      <c r="F4316" t="s">
        <v>2488</v>
      </c>
      <c r="G4316" t="s">
        <v>3441</v>
      </c>
      <c r="H4316" t="s">
        <v>2503</v>
      </c>
      <c r="I4316" t="s">
        <v>13469</v>
      </c>
      <c r="J4316" t="s">
        <v>4670</v>
      </c>
      <c r="K4316" t="s">
        <v>110</v>
      </c>
      <c r="L4316" t="s">
        <v>3346</v>
      </c>
      <c r="M4316" t="s">
        <v>3344</v>
      </c>
      <c r="N4316" t="s">
        <v>3345</v>
      </c>
      <c r="O4316" t="s">
        <v>3346</v>
      </c>
      <c r="P4316" t="s">
        <v>3343</v>
      </c>
      <c r="Q4316" t="s">
        <v>3346</v>
      </c>
    </row>
    <row r="4317" spans="1:17" x14ac:dyDescent="0.25">
      <c r="A4317" t="s">
        <v>12466</v>
      </c>
      <c r="B4317" t="s">
        <v>12467</v>
      </c>
      <c r="C4317" t="s">
        <v>13440</v>
      </c>
      <c r="D4317" t="s">
        <v>13441</v>
      </c>
      <c r="E4317">
        <v>2199054</v>
      </c>
      <c r="F4317" t="s">
        <v>2488</v>
      </c>
      <c r="G4317" t="s">
        <v>3441</v>
      </c>
      <c r="H4317" t="s">
        <v>2503</v>
      </c>
      <c r="I4317" t="s">
        <v>13470</v>
      </c>
      <c r="J4317" t="s">
        <v>3472</v>
      </c>
      <c r="K4317" t="s">
        <v>110</v>
      </c>
      <c r="L4317" t="s">
        <v>3346</v>
      </c>
      <c r="M4317" t="s">
        <v>3344</v>
      </c>
      <c r="N4317" t="s">
        <v>3345</v>
      </c>
      <c r="O4317" t="s">
        <v>3346</v>
      </c>
      <c r="P4317" t="s">
        <v>3343</v>
      </c>
      <c r="Q4317" t="s">
        <v>3346</v>
      </c>
    </row>
    <row r="4318" spans="1:17" x14ac:dyDescent="0.25">
      <c r="A4318" t="s">
        <v>12466</v>
      </c>
      <c r="B4318" t="s">
        <v>12467</v>
      </c>
      <c r="C4318" t="s">
        <v>13440</v>
      </c>
      <c r="D4318" t="s">
        <v>13441</v>
      </c>
      <c r="E4318">
        <v>2199055</v>
      </c>
      <c r="F4318" t="s">
        <v>102</v>
      </c>
      <c r="G4318" t="s">
        <v>3349</v>
      </c>
      <c r="H4318" t="s">
        <v>3350</v>
      </c>
      <c r="I4318" t="s">
        <v>13471</v>
      </c>
      <c r="J4318" t="s">
        <v>103</v>
      </c>
      <c r="K4318" t="s">
        <v>110</v>
      </c>
      <c r="L4318" t="s">
        <v>3343</v>
      </c>
      <c r="M4318" t="s">
        <v>3344</v>
      </c>
      <c r="N4318" t="s">
        <v>3345</v>
      </c>
      <c r="O4318" t="s">
        <v>3346</v>
      </c>
      <c r="P4318" t="s">
        <v>3343</v>
      </c>
      <c r="Q4318" t="s">
        <v>3346</v>
      </c>
    </row>
    <row r="4319" spans="1:17" x14ac:dyDescent="0.25">
      <c r="A4319" t="s">
        <v>12466</v>
      </c>
      <c r="B4319" t="s">
        <v>12467</v>
      </c>
      <c r="C4319" t="s">
        <v>13440</v>
      </c>
      <c r="D4319" t="s">
        <v>13441</v>
      </c>
      <c r="E4319">
        <v>2199055</v>
      </c>
      <c r="F4319" t="s">
        <v>102</v>
      </c>
      <c r="G4319" t="s">
        <v>3349</v>
      </c>
      <c r="H4319" t="s">
        <v>3350</v>
      </c>
      <c r="I4319" t="s">
        <v>13472</v>
      </c>
      <c r="J4319" t="s">
        <v>2454</v>
      </c>
      <c r="K4319" t="s">
        <v>110</v>
      </c>
      <c r="L4319" t="s">
        <v>3346</v>
      </c>
      <c r="M4319" t="s">
        <v>3344</v>
      </c>
      <c r="N4319" t="s">
        <v>3345</v>
      </c>
      <c r="O4319" t="s">
        <v>3346</v>
      </c>
      <c r="P4319" t="s">
        <v>3343</v>
      </c>
      <c r="Q4319" t="s">
        <v>3346</v>
      </c>
    </row>
    <row r="4320" spans="1:17" x14ac:dyDescent="0.25">
      <c r="A4320" t="s">
        <v>12466</v>
      </c>
      <c r="B4320" t="s">
        <v>12467</v>
      </c>
      <c r="C4320" t="s">
        <v>13440</v>
      </c>
      <c r="D4320" t="s">
        <v>13441</v>
      </c>
      <c r="E4320">
        <v>2199056</v>
      </c>
      <c r="F4320" t="s">
        <v>51</v>
      </c>
      <c r="G4320" t="s">
        <v>3475</v>
      </c>
      <c r="H4320" t="s">
        <v>3350</v>
      </c>
      <c r="I4320" t="s">
        <v>13473</v>
      </c>
      <c r="J4320" t="s">
        <v>52</v>
      </c>
      <c r="K4320" t="s">
        <v>110</v>
      </c>
      <c r="L4320" t="s">
        <v>3343</v>
      </c>
      <c r="M4320" t="s">
        <v>3477</v>
      </c>
      <c r="N4320" t="s">
        <v>3478</v>
      </c>
      <c r="O4320" t="s">
        <v>3346</v>
      </c>
      <c r="P4320" t="s">
        <v>3343</v>
      </c>
      <c r="Q4320" t="s">
        <v>3346</v>
      </c>
    </row>
    <row r="4321" spans="1:17" x14ac:dyDescent="0.25">
      <c r="A4321" t="s">
        <v>12466</v>
      </c>
      <c r="B4321" t="s">
        <v>12467</v>
      </c>
      <c r="C4321" t="s">
        <v>13440</v>
      </c>
      <c r="D4321" t="s">
        <v>13441</v>
      </c>
      <c r="E4321">
        <v>2199056</v>
      </c>
      <c r="F4321" t="s">
        <v>51</v>
      </c>
      <c r="G4321" t="s">
        <v>3475</v>
      </c>
      <c r="H4321" t="s">
        <v>3350</v>
      </c>
      <c r="I4321" t="s">
        <v>13474</v>
      </c>
      <c r="J4321" t="s">
        <v>216</v>
      </c>
      <c r="K4321" t="s">
        <v>110</v>
      </c>
      <c r="L4321" t="s">
        <v>3346</v>
      </c>
      <c r="M4321" t="s">
        <v>3477</v>
      </c>
      <c r="N4321" t="s">
        <v>3478</v>
      </c>
      <c r="O4321" t="s">
        <v>3346</v>
      </c>
      <c r="P4321" t="s">
        <v>3343</v>
      </c>
      <c r="Q4321" t="s">
        <v>3346</v>
      </c>
    </row>
    <row r="4322" spans="1:17" x14ac:dyDescent="0.25">
      <c r="A4322" t="s">
        <v>12466</v>
      </c>
      <c r="B4322" t="s">
        <v>12467</v>
      </c>
      <c r="C4322" t="s">
        <v>13440</v>
      </c>
      <c r="D4322" t="s">
        <v>13441</v>
      </c>
      <c r="E4322">
        <v>2199056</v>
      </c>
      <c r="F4322" t="s">
        <v>51</v>
      </c>
      <c r="G4322" t="s">
        <v>3475</v>
      </c>
      <c r="H4322" t="s">
        <v>3350</v>
      </c>
      <c r="I4322" t="s">
        <v>13475</v>
      </c>
      <c r="J4322" t="s">
        <v>908</v>
      </c>
      <c r="K4322" t="s">
        <v>110</v>
      </c>
      <c r="L4322" t="s">
        <v>3346</v>
      </c>
      <c r="M4322" t="s">
        <v>3477</v>
      </c>
      <c r="N4322" t="s">
        <v>3478</v>
      </c>
      <c r="O4322" t="s">
        <v>3346</v>
      </c>
      <c r="P4322" t="s">
        <v>3343</v>
      </c>
      <c r="Q4322" t="s">
        <v>3346</v>
      </c>
    </row>
    <row r="4323" spans="1:17" x14ac:dyDescent="0.25">
      <c r="A4323" t="s">
        <v>12466</v>
      </c>
      <c r="B4323" t="s">
        <v>12467</v>
      </c>
      <c r="C4323" t="s">
        <v>13440</v>
      </c>
      <c r="D4323" t="s">
        <v>13441</v>
      </c>
      <c r="E4323">
        <v>2199057</v>
      </c>
      <c r="F4323" t="s">
        <v>867</v>
      </c>
      <c r="G4323" t="s">
        <v>3481</v>
      </c>
      <c r="H4323" t="s">
        <v>3350</v>
      </c>
      <c r="I4323" t="s">
        <v>13476</v>
      </c>
      <c r="J4323" t="s">
        <v>1217</v>
      </c>
      <c r="K4323" t="s">
        <v>110</v>
      </c>
      <c r="L4323" t="s">
        <v>3343</v>
      </c>
      <c r="M4323" t="s">
        <v>3344</v>
      </c>
      <c r="N4323" t="s">
        <v>3345</v>
      </c>
      <c r="O4323" t="s">
        <v>3346</v>
      </c>
      <c r="P4323" t="s">
        <v>3343</v>
      </c>
      <c r="Q4323" t="s">
        <v>3346</v>
      </c>
    </row>
    <row r="4324" spans="1:17" x14ac:dyDescent="0.25">
      <c r="A4324" t="s">
        <v>12466</v>
      </c>
      <c r="B4324" t="s">
        <v>12467</v>
      </c>
      <c r="C4324" t="s">
        <v>13440</v>
      </c>
      <c r="D4324" t="s">
        <v>13441</v>
      </c>
      <c r="E4324">
        <v>2199058</v>
      </c>
      <c r="F4324" t="s">
        <v>114</v>
      </c>
      <c r="G4324" t="s">
        <v>3483</v>
      </c>
      <c r="H4324" t="s">
        <v>3350</v>
      </c>
      <c r="I4324" t="s">
        <v>13477</v>
      </c>
      <c r="J4324" t="s">
        <v>116</v>
      </c>
      <c r="K4324" t="s">
        <v>110</v>
      </c>
      <c r="L4324" t="s">
        <v>3343</v>
      </c>
      <c r="M4324" t="s">
        <v>3344</v>
      </c>
      <c r="N4324" t="s">
        <v>3345</v>
      </c>
      <c r="O4324" t="s">
        <v>3346</v>
      </c>
      <c r="P4324" t="s">
        <v>3343</v>
      </c>
      <c r="Q4324" t="s">
        <v>3346</v>
      </c>
    </row>
    <row r="4325" spans="1:17" x14ac:dyDescent="0.25">
      <c r="A4325" t="s">
        <v>12466</v>
      </c>
      <c r="B4325" t="s">
        <v>12467</v>
      </c>
      <c r="C4325" t="s">
        <v>13440</v>
      </c>
      <c r="D4325" t="s">
        <v>13441</v>
      </c>
      <c r="E4325">
        <v>2199058</v>
      </c>
      <c r="F4325" t="s">
        <v>114</v>
      </c>
      <c r="G4325" t="s">
        <v>3483</v>
      </c>
      <c r="H4325" t="s">
        <v>3350</v>
      </c>
      <c r="I4325" t="s">
        <v>13478</v>
      </c>
      <c r="J4325" t="s">
        <v>2492</v>
      </c>
      <c r="K4325" t="s">
        <v>110</v>
      </c>
      <c r="L4325" t="s">
        <v>3346</v>
      </c>
      <c r="M4325" t="s">
        <v>3344</v>
      </c>
      <c r="N4325" t="s">
        <v>3345</v>
      </c>
      <c r="O4325" t="s">
        <v>3346</v>
      </c>
      <c r="P4325" t="s">
        <v>3343</v>
      </c>
      <c r="Q4325" t="s">
        <v>3346</v>
      </c>
    </row>
    <row r="4326" spans="1:17" x14ac:dyDescent="0.25">
      <c r="A4326" t="s">
        <v>12466</v>
      </c>
      <c r="B4326" t="s">
        <v>12467</v>
      </c>
      <c r="C4326" t="s">
        <v>13440</v>
      </c>
      <c r="D4326" t="s">
        <v>13441</v>
      </c>
      <c r="E4326">
        <v>2199058</v>
      </c>
      <c r="F4326" t="s">
        <v>114</v>
      </c>
      <c r="G4326" t="s">
        <v>3483</v>
      </c>
      <c r="H4326" t="s">
        <v>3350</v>
      </c>
      <c r="I4326" t="s">
        <v>13479</v>
      </c>
      <c r="J4326" t="s">
        <v>4682</v>
      </c>
      <c r="K4326" t="s">
        <v>110</v>
      </c>
      <c r="L4326" t="s">
        <v>3346</v>
      </c>
      <c r="M4326" t="s">
        <v>3344</v>
      </c>
      <c r="N4326" t="s">
        <v>3345</v>
      </c>
      <c r="O4326" t="s">
        <v>3346</v>
      </c>
      <c r="P4326" t="s">
        <v>3343</v>
      </c>
      <c r="Q4326" t="s">
        <v>3346</v>
      </c>
    </row>
    <row r="4327" spans="1:17" x14ac:dyDescent="0.25">
      <c r="A4327" t="s">
        <v>12466</v>
      </c>
      <c r="B4327" t="s">
        <v>12467</v>
      </c>
      <c r="C4327" t="s">
        <v>13440</v>
      </c>
      <c r="D4327" t="s">
        <v>13441</v>
      </c>
      <c r="E4327">
        <v>2199059</v>
      </c>
      <c r="F4327" t="s">
        <v>772</v>
      </c>
      <c r="G4327" t="s">
        <v>8161</v>
      </c>
      <c r="H4327" t="s">
        <v>8162</v>
      </c>
      <c r="I4327" t="s">
        <v>13480</v>
      </c>
      <c r="J4327" t="s">
        <v>773</v>
      </c>
      <c r="K4327" t="s">
        <v>110</v>
      </c>
      <c r="L4327" t="s">
        <v>3343</v>
      </c>
      <c r="M4327" t="s">
        <v>3344</v>
      </c>
      <c r="N4327" t="s">
        <v>3345</v>
      </c>
      <c r="O4327" t="s">
        <v>3346</v>
      </c>
      <c r="P4327" t="s">
        <v>3343</v>
      </c>
      <c r="Q4327" t="s">
        <v>3346</v>
      </c>
    </row>
    <row r="4328" spans="1:17" x14ac:dyDescent="0.25">
      <c r="A4328" t="s">
        <v>12466</v>
      </c>
      <c r="B4328" t="s">
        <v>12467</v>
      </c>
      <c r="C4328" t="s">
        <v>13440</v>
      </c>
      <c r="D4328" t="s">
        <v>13441</v>
      </c>
      <c r="E4328">
        <v>2199060</v>
      </c>
      <c r="F4328" t="s">
        <v>7641</v>
      </c>
      <c r="G4328" t="s">
        <v>4684</v>
      </c>
      <c r="H4328" t="s">
        <v>3394</v>
      </c>
      <c r="I4328" t="s">
        <v>13481</v>
      </c>
      <c r="J4328" t="s">
        <v>200</v>
      </c>
      <c r="K4328" t="s">
        <v>110</v>
      </c>
      <c r="L4328" t="s">
        <v>3343</v>
      </c>
      <c r="M4328" t="s">
        <v>3344</v>
      </c>
      <c r="N4328" t="s">
        <v>3345</v>
      </c>
      <c r="O4328" t="s">
        <v>3346</v>
      </c>
      <c r="P4328" t="s">
        <v>3343</v>
      </c>
      <c r="Q4328" t="s">
        <v>3346</v>
      </c>
    </row>
    <row r="4329" spans="1:17" x14ac:dyDescent="0.25">
      <c r="A4329" t="s">
        <v>12466</v>
      </c>
      <c r="B4329" t="s">
        <v>12467</v>
      </c>
      <c r="C4329" t="s">
        <v>13440</v>
      </c>
      <c r="D4329" t="s">
        <v>13441</v>
      </c>
      <c r="E4329">
        <v>2199060</v>
      </c>
      <c r="F4329" t="s">
        <v>7641</v>
      </c>
      <c r="G4329" t="s">
        <v>4684</v>
      </c>
      <c r="H4329" t="s">
        <v>3394</v>
      </c>
      <c r="I4329" t="s">
        <v>13482</v>
      </c>
      <c r="J4329" t="s">
        <v>2575</v>
      </c>
      <c r="K4329" t="s">
        <v>110</v>
      </c>
      <c r="L4329" t="s">
        <v>3346</v>
      </c>
      <c r="M4329" t="s">
        <v>3344</v>
      </c>
      <c r="N4329" t="s">
        <v>3345</v>
      </c>
      <c r="O4329" t="s">
        <v>3346</v>
      </c>
      <c r="P4329" t="s">
        <v>3343</v>
      </c>
      <c r="Q4329" t="s">
        <v>3346</v>
      </c>
    </row>
    <row r="4330" spans="1:17" x14ac:dyDescent="0.25">
      <c r="A4330" t="s">
        <v>12466</v>
      </c>
      <c r="B4330" t="s">
        <v>12467</v>
      </c>
      <c r="C4330" t="s">
        <v>13440</v>
      </c>
      <c r="D4330" t="s">
        <v>13441</v>
      </c>
      <c r="E4330">
        <v>2199062</v>
      </c>
      <c r="F4330" t="s">
        <v>2553</v>
      </c>
      <c r="G4330" t="s">
        <v>3487</v>
      </c>
      <c r="H4330" t="s">
        <v>2503</v>
      </c>
      <c r="I4330" t="s">
        <v>13483</v>
      </c>
      <c r="J4330" t="s">
        <v>2502</v>
      </c>
      <c r="K4330" t="s">
        <v>110</v>
      </c>
      <c r="L4330" t="s">
        <v>3343</v>
      </c>
      <c r="M4330" t="s">
        <v>3344</v>
      </c>
      <c r="N4330" t="s">
        <v>3345</v>
      </c>
      <c r="O4330" t="s">
        <v>3346</v>
      </c>
      <c r="P4330" t="s">
        <v>3343</v>
      </c>
      <c r="Q4330" t="s">
        <v>3346</v>
      </c>
    </row>
    <row r="4331" spans="1:17" x14ac:dyDescent="0.25">
      <c r="A4331" t="s">
        <v>12466</v>
      </c>
      <c r="B4331" t="s">
        <v>12467</v>
      </c>
      <c r="C4331" t="s">
        <v>13440</v>
      </c>
      <c r="D4331" t="s">
        <v>13441</v>
      </c>
      <c r="E4331">
        <v>2199062</v>
      </c>
      <c r="F4331" t="s">
        <v>2553</v>
      </c>
      <c r="G4331" t="s">
        <v>3487</v>
      </c>
      <c r="H4331" t="s">
        <v>2503</v>
      </c>
      <c r="I4331" t="s">
        <v>13484</v>
      </c>
      <c r="J4331" t="s">
        <v>3490</v>
      </c>
      <c r="K4331" t="s">
        <v>110</v>
      </c>
      <c r="L4331" t="s">
        <v>3346</v>
      </c>
      <c r="M4331" t="s">
        <v>3344</v>
      </c>
      <c r="N4331" t="s">
        <v>3345</v>
      </c>
      <c r="O4331" t="s">
        <v>3346</v>
      </c>
      <c r="P4331" t="s">
        <v>3343</v>
      </c>
      <c r="Q4331" t="s">
        <v>3346</v>
      </c>
    </row>
    <row r="4332" spans="1:17" x14ac:dyDescent="0.25">
      <c r="A4332" t="s">
        <v>12466</v>
      </c>
      <c r="B4332" t="s">
        <v>12467</v>
      </c>
      <c r="C4332" t="s">
        <v>13440</v>
      </c>
      <c r="D4332" t="s">
        <v>13441</v>
      </c>
      <c r="E4332">
        <v>2199062</v>
      </c>
      <c r="F4332" t="s">
        <v>2553</v>
      </c>
      <c r="G4332" t="s">
        <v>3487</v>
      </c>
      <c r="H4332" t="s">
        <v>2503</v>
      </c>
      <c r="I4332" t="s">
        <v>13485</v>
      </c>
      <c r="J4332" t="s">
        <v>3492</v>
      </c>
      <c r="K4332" t="s">
        <v>110</v>
      </c>
      <c r="L4332" t="s">
        <v>3346</v>
      </c>
      <c r="M4332" t="s">
        <v>3344</v>
      </c>
      <c r="N4332" t="s">
        <v>3345</v>
      </c>
      <c r="O4332" t="s">
        <v>3346</v>
      </c>
      <c r="P4332" t="s">
        <v>3343</v>
      </c>
      <c r="Q4332" t="s">
        <v>3346</v>
      </c>
    </row>
    <row r="4333" spans="1:17" x14ac:dyDescent="0.25">
      <c r="A4333" t="s">
        <v>12466</v>
      </c>
      <c r="B4333" t="s">
        <v>12467</v>
      </c>
      <c r="C4333" t="s">
        <v>13440</v>
      </c>
      <c r="D4333" t="s">
        <v>13441</v>
      </c>
      <c r="E4333">
        <v>2199062</v>
      </c>
      <c r="F4333" t="s">
        <v>2553</v>
      </c>
      <c r="G4333" t="s">
        <v>3487</v>
      </c>
      <c r="H4333" t="s">
        <v>2503</v>
      </c>
      <c r="I4333" t="s">
        <v>13486</v>
      </c>
      <c r="J4333" t="s">
        <v>3494</v>
      </c>
      <c r="K4333" t="s">
        <v>110</v>
      </c>
      <c r="L4333" t="s">
        <v>3346</v>
      </c>
      <c r="M4333" t="s">
        <v>3344</v>
      </c>
      <c r="N4333" t="s">
        <v>3345</v>
      </c>
      <c r="O4333" t="s">
        <v>3346</v>
      </c>
      <c r="P4333" t="s">
        <v>3343</v>
      </c>
      <c r="Q4333" t="s">
        <v>3346</v>
      </c>
    </row>
    <row r="4334" spans="1:17" x14ac:dyDescent="0.25">
      <c r="A4334" t="s">
        <v>12466</v>
      </c>
      <c r="B4334" t="s">
        <v>12467</v>
      </c>
      <c r="C4334" t="s">
        <v>13440</v>
      </c>
      <c r="D4334" t="s">
        <v>13441</v>
      </c>
      <c r="E4334">
        <v>2199062</v>
      </c>
      <c r="F4334" t="s">
        <v>2553</v>
      </c>
      <c r="G4334" t="s">
        <v>3487</v>
      </c>
      <c r="H4334" t="s">
        <v>2503</v>
      </c>
      <c r="I4334" t="s">
        <v>13487</v>
      </c>
      <c r="J4334" t="s">
        <v>3496</v>
      </c>
      <c r="K4334" t="s">
        <v>110</v>
      </c>
      <c r="L4334" t="s">
        <v>3346</v>
      </c>
      <c r="M4334" t="s">
        <v>3344</v>
      </c>
      <c r="N4334" t="s">
        <v>3345</v>
      </c>
      <c r="O4334" t="s">
        <v>3346</v>
      </c>
      <c r="P4334" t="s">
        <v>3343</v>
      </c>
      <c r="Q4334" t="s">
        <v>3346</v>
      </c>
    </row>
    <row r="4335" spans="1:17" x14ac:dyDescent="0.25">
      <c r="A4335" t="s">
        <v>12466</v>
      </c>
      <c r="B4335" t="s">
        <v>12467</v>
      </c>
      <c r="C4335" t="s">
        <v>13440</v>
      </c>
      <c r="D4335" t="s">
        <v>13441</v>
      </c>
      <c r="E4335">
        <v>2199063</v>
      </c>
      <c r="F4335" t="s">
        <v>4693</v>
      </c>
      <c r="G4335" t="s">
        <v>4694</v>
      </c>
      <c r="H4335" t="s">
        <v>3429</v>
      </c>
      <c r="I4335" t="s">
        <v>13488</v>
      </c>
      <c r="J4335" t="s">
        <v>4693</v>
      </c>
      <c r="K4335" t="s">
        <v>110</v>
      </c>
      <c r="L4335" t="s">
        <v>3343</v>
      </c>
      <c r="M4335" t="s">
        <v>3344</v>
      </c>
      <c r="N4335" t="s">
        <v>3345</v>
      </c>
      <c r="O4335" t="s">
        <v>3346</v>
      </c>
      <c r="P4335" t="s">
        <v>3343</v>
      </c>
      <c r="Q4335" t="s">
        <v>3346</v>
      </c>
    </row>
    <row r="4336" spans="1:17" x14ac:dyDescent="0.25">
      <c r="A4336" t="s">
        <v>12466</v>
      </c>
      <c r="B4336" t="s">
        <v>12467</v>
      </c>
      <c r="C4336" t="s">
        <v>13440</v>
      </c>
      <c r="D4336" t="s">
        <v>13441</v>
      </c>
      <c r="E4336">
        <v>2199063</v>
      </c>
      <c r="F4336" t="s">
        <v>4693</v>
      </c>
      <c r="G4336" t="s">
        <v>4694</v>
      </c>
      <c r="H4336" t="s">
        <v>3429</v>
      </c>
      <c r="I4336" t="s">
        <v>13489</v>
      </c>
      <c r="J4336" t="s">
        <v>4697</v>
      </c>
      <c r="K4336" t="s">
        <v>3433</v>
      </c>
      <c r="L4336" t="s">
        <v>3346</v>
      </c>
      <c r="M4336" t="s">
        <v>3344</v>
      </c>
      <c r="N4336" t="s">
        <v>3345</v>
      </c>
      <c r="O4336" t="s">
        <v>3346</v>
      </c>
      <c r="P4336" t="s">
        <v>3343</v>
      </c>
      <c r="Q4336" t="s">
        <v>3346</v>
      </c>
    </row>
    <row r="4337" spans="1:17" x14ac:dyDescent="0.25">
      <c r="A4337" t="s">
        <v>12466</v>
      </c>
      <c r="B4337" t="s">
        <v>12467</v>
      </c>
      <c r="C4337" t="s">
        <v>13440</v>
      </c>
      <c r="D4337" t="s">
        <v>13441</v>
      </c>
      <c r="E4337">
        <v>2199063</v>
      </c>
      <c r="F4337" t="s">
        <v>4693</v>
      </c>
      <c r="G4337" t="s">
        <v>4694</v>
      </c>
      <c r="H4337" t="s">
        <v>3429</v>
      </c>
      <c r="I4337" t="s">
        <v>13490</v>
      </c>
      <c r="J4337" t="s">
        <v>4699</v>
      </c>
      <c r="K4337" t="s">
        <v>110</v>
      </c>
      <c r="L4337" t="s">
        <v>3346</v>
      </c>
      <c r="M4337" t="s">
        <v>3344</v>
      </c>
      <c r="N4337" t="s">
        <v>3345</v>
      </c>
      <c r="O4337" t="s">
        <v>3346</v>
      </c>
      <c r="P4337" t="s">
        <v>3343</v>
      </c>
      <c r="Q4337" t="s">
        <v>3346</v>
      </c>
    </row>
    <row r="4338" spans="1:17" x14ac:dyDescent="0.25">
      <c r="A4338" t="s">
        <v>12466</v>
      </c>
      <c r="B4338" t="s">
        <v>12467</v>
      </c>
      <c r="C4338" t="s">
        <v>13440</v>
      </c>
      <c r="D4338" t="s">
        <v>13441</v>
      </c>
      <c r="E4338">
        <v>2199064</v>
      </c>
      <c r="F4338" t="s">
        <v>893</v>
      </c>
      <c r="G4338" t="s">
        <v>3497</v>
      </c>
      <c r="H4338" t="s">
        <v>3498</v>
      </c>
      <c r="I4338" t="s">
        <v>13491</v>
      </c>
      <c r="J4338" t="s">
        <v>895</v>
      </c>
      <c r="K4338" t="s">
        <v>110</v>
      </c>
      <c r="L4338" t="s">
        <v>3343</v>
      </c>
      <c r="M4338" t="s">
        <v>3344</v>
      </c>
      <c r="N4338" t="s">
        <v>3345</v>
      </c>
      <c r="O4338" t="s">
        <v>3346</v>
      </c>
      <c r="P4338" t="s">
        <v>3343</v>
      </c>
      <c r="Q4338" t="s">
        <v>3346</v>
      </c>
    </row>
    <row r="4339" spans="1:17" x14ac:dyDescent="0.25">
      <c r="A4339" t="s">
        <v>12466</v>
      </c>
      <c r="B4339" t="s">
        <v>12467</v>
      </c>
      <c r="C4339" t="s">
        <v>13440</v>
      </c>
      <c r="D4339" t="s">
        <v>13441</v>
      </c>
      <c r="E4339">
        <v>2199065</v>
      </c>
      <c r="F4339" t="s">
        <v>2185</v>
      </c>
      <c r="G4339" t="s">
        <v>3500</v>
      </c>
      <c r="H4339" t="s">
        <v>3498</v>
      </c>
      <c r="I4339" t="s">
        <v>13492</v>
      </c>
      <c r="J4339" t="s">
        <v>1579</v>
      </c>
      <c r="K4339" t="s">
        <v>110</v>
      </c>
      <c r="L4339" t="s">
        <v>3343</v>
      </c>
      <c r="M4339" t="s">
        <v>3344</v>
      </c>
      <c r="N4339" t="s">
        <v>3345</v>
      </c>
      <c r="O4339" t="s">
        <v>3346</v>
      </c>
      <c r="P4339" t="s">
        <v>3343</v>
      </c>
      <c r="Q4339" t="s">
        <v>3346</v>
      </c>
    </row>
    <row r="4340" spans="1:17" x14ac:dyDescent="0.25">
      <c r="A4340" t="s">
        <v>12466</v>
      </c>
      <c r="B4340" t="s">
        <v>12467</v>
      </c>
      <c r="C4340" t="s">
        <v>13440</v>
      </c>
      <c r="D4340" t="s">
        <v>13441</v>
      </c>
      <c r="E4340">
        <v>2199065</v>
      </c>
      <c r="F4340" t="s">
        <v>2185</v>
      </c>
      <c r="G4340" t="s">
        <v>3500</v>
      </c>
      <c r="H4340" t="s">
        <v>3498</v>
      </c>
      <c r="I4340" t="s">
        <v>13493</v>
      </c>
      <c r="J4340" t="s">
        <v>3503</v>
      </c>
      <c r="K4340" t="s">
        <v>38</v>
      </c>
      <c r="L4340" t="s">
        <v>3346</v>
      </c>
      <c r="M4340" t="s">
        <v>3344</v>
      </c>
      <c r="N4340" t="s">
        <v>3345</v>
      </c>
      <c r="O4340" t="s">
        <v>3346</v>
      </c>
      <c r="P4340" t="s">
        <v>3343</v>
      </c>
      <c r="Q4340" t="s">
        <v>3346</v>
      </c>
    </row>
    <row r="4341" spans="1:17" x14ac:dyDescent="0.25">
      <c r="A4341" t="s">
        <v>12466</v>
      </c>
      <c r="B4341" t="s">
        <v>12467</v>
      </c>
      <c r="C4341" t="s">
        <v>13440</v>
      </c>
      <c r="D4341" t="s">
        <v>13441</v>
      </c>
      <c r="E4341">
        <v>2199065</v>
      </c>
      <c r="F4341" t="s">
        <v>2185</v>
      </c>
      <c r="G4341" t="s">
        <v>3500</v>
      </c>
      <c r="H4341" t="s">
        <v>3498</v>
      </c>
      <c r="I4341" t="s">
        <v>13494</v>
      </c>
      <c r="J4341" t="s">
        <v>3505</v>
      </c>
      <c r="K4341" t="s">
        <v>110</v>
      </c>
      <c r="L4341" t="s">
        <v>3346</v>
      </c>
      <c r="M4341" t="s">
        <v>3344</v>
      </c>
      <c r="N4341" t="s">
        <v>3345</v>
      </c>
      <c r="O4341" t="s">
        <v>3346</v>
      </c>
      <c r="P4341" t="s">
        <v>3343</v>
      </c>
      <c r="Q4341" t="s">
        <v>3346</v>
      </c>
    </row>
    <row r="4342" spans="1:17" x14ac:dyDescent="0.25">
      <c r="A4342" t="s">
        <v>12466</v>
      </c>
      <c r="B4342" t="s">
        <v>12467</v>
      </c>
      <c r="C4342" t="s">
        <v>13440</v>
      </c>
      <c r="D4342" t="s">
        <v>13441</v>
      </c>
      <c r="E4342">
        <v>2199065</v>
      </c>
      <c r="F4342" t="s">
        <v>2185</v>
      </c>
      <c r="G4342" t="s">
        <v>3500</v>
      </c>
      <c r="H4342" t="s">
        <v>3498</v>
      </c>
      <c r="I4342" t="s">
        <v>13495</v>
      </c>
      <c r="J4342" t="s">
        <v>3507</v>
      </c>
      <c r="K4342" t="s">
        <v>110</v>
      </c>
      <c r="L4342" t="s">
        <v>3346</v>
      </c>
      <c r="M4342" t="s">
        <v>3344</v>
      </c>
      <c r="N4342" t="s">
        <v>3345</v>
      </c>
      <c r="O4342" t="s">
        <v>3346</v>
      </c>
      <c r="P4342" t="s">
        <v>3343</v>
      </c>
      <c r="Q4342" t="s">
        <v>3346</v>
      </c>
    </row>
    <row r="4343" spans="1:17" x14ac:dyDescent="0.25">
      <c r="A4343" t="s">
        <v>12466</v>
      </c>
      <c r="B4343" t="s">
        <v>12467</v>
      </c>
      <c r="C4343" t="s">
        <v>13440</v>
      </c>
      <c r="D4343" t="s">
        <v>13441</v>
      </c>
      <c r="E4343">
        <v>2199065</v>
      </c>
      <c r="F4343" t="s">
        <v>2185</v>
      </c>
      <c r="G4343" t="s">
        <v>3500</v>
      </c>
      <c r="H4343" t="s">
        <v>3498</v>
      </c>
      <c r="I4343" t="s">
        <v>13496</v>
      </c>
      <c r="J4343" t="s">
        <v>13497</v>
      </c>
      <c r="K4343" t="s">
        <v>110</v>
      </c>
      <c r="L4343" t="s">
        <v>3346</v>
      </c>
      <c r="M4343" t="s">
        <v>3344</v>
      </c>
      <c r="N4343" t="s">
        <v>3345</v>
      </c>
      <c r="O4343" t="s">
        <v>3346</v>
      </c>
      <c r="P4343" t="s">
        <v>3343</v>
      </c>
      <c r="Q4343" t="s">
        <v>3346</v>
      </c>
    </row>
    <row r="4344" spans="1:17" x14ac:dyDescent="0.25">
      <c r="A4344" t="s">
        <v>12466</v>
      </c>
      <c r="B4344" t="s">
        <v>12467</v>
      </c>
      <c r="C4344" t="s">
        <v>13440</v>
      </c>
      <c r="D4344" t="s">
        <v>13441</v>
      </c>
      <c r="E4344">
        <v>2199066</v>
      </c>
      <c r="F4344" t="s">
        <v>2542</v>
      </c>
      <c r="G4344" t="s">
        <v>5143</v>
      </c>
      <c r="H4344" t="s">
        <v>3350</v>
      </c>
      <c r="I4344" t="s">
        <v>13498</v>
      </c>
      <c r="J4344" t="s">
        <v>2544</v>
      </c>
      <c r="K4344" t="s">
        <v>110</v>
      </c>
      <c r="L4344" t="s">
        <v>3343</v>
      </c>
      <c r="M4344" t="s">
        <v>3477</v>
      </c>
      <c r="N4344" t="s">
        <v>3513</v>
      </c>
      <c r="O4344" t="s">
        <v>3346</v>
      </c>
      <c r="P4344" t="s">
        <v>3343</v>
      </c>
      <c r="Q4344" t="s">
        <v>3346</v>
      </c>
    </row>
    <row r="4345" spans="1:17" x14ac:dyDescent="0.25">
      <c r="A4345" t="s">
        <v>12466</v>
      </c>
      <c r="B4345" t="s">
        <v>12467</v>
      </c>
      <c r="C4345" t="s">
        <v>13440</v>
      </c>
      <c r="D4345" t="s">
        <v>13441</v>
      </c>
      <c r="E4345">
        <v>2199067</v>
      </c>
      <c r="F4345" t="s">
        <v>3508</v>
      </c>
      <c r="G4345" t="s">
        <v>3509</v>
      </c>
      <c r="H4345" t="s">
        <v>3510</v>
      </c>
      <c r="I4345" t="s">
        <v>13499</v>
      </c>
      <c r="J4345" t="s">
        <v>3512</v>
      </c>
      <c r="K4345" t="s">
        <v>38</v>
      </c>
      <c r="L4345" t="s">
        <v>3343</v>
      </c>
      <c r="M4345" t="s">
        <v>3477</v>
      </c>
      <c r="N4345" t="s">
        <v>3513</v>
      </c>
      <c r="O4345" t="s">
        <v>3346</v>
      </c>
      <c r="P4345" t="s">
        <v>3343</v>
      </c>
      <c r="Q4345" t="s">
        <v>3346</v>
      </c>
    </row>
    <row r="4346" spans="1:17" x14ac:dyDescent="0.25">
      <c r="A4346" t="s">
        <v>12466</v>
      </c>
      <c r="B4346" t="s">
        <v>12467</v>
      </c>
      <c r="C4346" t="s">
        <v>13440</v>
      </c>
      <c r="D4346" t="s">
        <v>13441</v>
      </c>
      <c r="E4346">
        <v>2199068</v>
      </c>
      <c r="F4346" t="s">
        <v>2347</v>
      </c>
      <c r="G4346" t="s">
        <v>3514</v>
      </c>
      <c r="H4346" t="s">
        <v>3515</v>
      </c>
      <c r="I4346" t="s">
        <v>13500</v>
      </c>
      <c r="J4346" t="s">
        <v>3517</v>
      </c>
      <c r="K4346" t="s">
        <v>110</v>
      </c>
      <c r="L4346" t="s">
        <v>3343</v>
      </c>
      <c r="M4346" t="s">
        <v>3344</v>
      </c>
      <c r="N4346" t="s">
        <v>3345</v>
      </c>
      <c r="O4346" t="s">
        <v>3346</v>
      </c>
      <c r="P4346" t="s">
        <v>3343</v>
      </c>
      <c r="Q4346" t="s">
        <v>3346</v>
      </c>
    </row>
    <row r="4347" spans="1:17" x14ac:dyDescent="0.25">
      <c r="A4347" t="s">
        <v>12466</v>
      </c>
      <c r="B4347" t="s">
        <v>12467</v>
      </c>
      <c r="C4347" t="s">
        <v>13440</v>
      </c>
      <c r="D4347" t="s">
        <v>13441</v>
      </c>
      <c r="E4347">
        <v>2199069</v>
      </c>
      <c r="F4347" t="s">
        <v>375</v>
      </c>
      <c r="G4347" t="s">
        <v>3518</v>
      </c>
      <c r="H4347" t="s">
        <v>3350</v>
      </c>
      <c r="I4347" t="s">
        <v>13501</v>
      </c>
      <c r="J4347" t="s">
        <v>154</v>
      </c>
      <c r="K4347" t="s">
        <v>110</v>
      </c>
      <c r="L4347" t="s">
        <v>3343</v>
      </c>
      <c r="M4347" t="s">
        <v>3344</v>
      </c>
      <c r="N4347" t="s">
        <v>3345</v>
      </c>
      <c r="O4347" t="s">
        <v>3346</v>
      </c>
      <c r="P4347" t="s">
        <v>3343</v>
      </c>
      <c r="Q4347" t="s">
        <v>3346</v>
      </c>
    </row>
    <row r="4348" spans="1:17" x14ac:dyDescent="0.25">
      <c r="A4348" t="s">
        <v>12466</v>
      </c>
      <c r="B4348" t="s">
        <v>12467</v>
      </c>
      <c r="C4348" t="s">
        <v>13440</v>
      </c>
      <c r="D4348" t="s">
        <v>13441</v>
      </c>
      <c r="E4348">
        <v>2199070</v>
      </c>
      <c r="F4348" t="s">
        <v>1896</v>
      </c>
      <c r="G4348" t="s">
        <v>3520</v>
      </c>
      <c r="H4348" t="s">
        <v>3350</v>
      </c>
      <c r="I4348" t="s">
        <v>13502</v>
      </c>
      <c r="J4348" t="s">
        <v>1898</v>
      </c>
      <c r="K4348" t="s">
        <v>110</v>
      </c>
      <c r="L4348" t="s">
        <v>3343</v>
      </c>
      <c r="M4348" t="s">
        <v>3344</v>
      </c>
      <c r="N4348" t="s">
        <v>3345</v>
      </c>
      <c r="O4348" t="s">
        <v>3346</v>
      </c>
      <c r="P4348" t="s">
        <v>3343</v>
      </c>
      <c r="Q4348" t="s">
        <v>3346</v>
      </c>
    </row>
    <row r="4349" spans="1:17" x14ac:dyDescent="0.25">
      <c r="A4349" t="s">
        <v>12466</v>
      </c>
      <c r="B4349" t="s">
        <v>12467</v>
      </c>
      <c r="C4349" t="s">
        <v>13440</v>
      </c>
      <c r="D4349" t="s">
        <v>13441</v>
      </c>
      <c r="E4349">
        <v>2199071</v>
      </c>
      <c r="F4349" t="s">
        <v>3522</v>
      </c>
      <c r="G4349" t="s">
        <v>3523</v>
      </c>
      <c r="H4349" t="s">
        <v>3429</v>
      </c>
      <c r="I4349" t="s">
        <v>13503</v>
      </c>
      <c r="J4349" t="s">
        <v>3522</v>
      </c>
      <c r="K4349" t="s">
        <v>110</v>
      </c>
      <c r="L4349" t="s">
        <v>3343</v>
      </c>
      <c r="M4349" t="s">
        <v>3344</v>
      </c>
      <c r="N4349" t="s">
        <v>3345</v>
      </c>
      <c r="O4349" t="s">
        <v>3346</v>
      </c>
      <c r="P4349" t="s">
        <v>3343</v>
      </c>
      <c r="Q4349" t="s">
        <v>3346</v>
      </c>
    </row>
    <row r="4350" spans="1:17" x14ac:dyDescent="0.25">
      <c r="A4350" t="s">
        <v>12466</v>
      </c>
      <c r="B4350" t="s">
        <v>12467</v>
      </c>
      <c r="C4350" t="s">
        <v>13440</v>
      </c>
      <c r="D4350" t="s">
        <v>13441</v>
      </c>
      <c r="E4350">
        <v>2199072</v>
      </c>
      <c r="F4350" t="s">
        <v>128</v>
      </c>
      <c r="G4350" t="s">
        <v>3525</v>
      </c>
      <c r="H4350" t="s">
        <v>3526</v>
      </c>
      <c r="I4350" t="s">
        <v>13504</v>
      </c>
      <c r="J4350" t="s">
        <v>935</v>
      </c>
      <c r="K4350" t="s">
        <v>110</v>
      </c>
      <c r="L4350" t="s">
        <v>3343</v>
      </c>
      <c r="M4350" t="s">
        <v>3344</v>
      </c>
      <c r="N4350" t="s">
        <v>3345</v>
      </c>
      <c r="O4350" t="s">
        <v>3346</v>
      </c>
      <c r="P4350" t="s">
        <v>3343</v>
      </c>
      <c r="Q4350" t="s">
        <v>3346</v>
      </c>
    </row>
    <row r="4351" spans="1:17" x14ac:dyDescent="0.25">
      <c r="A4351" t="s">
        <v>12466</v>
      </c>
      <c r="B4351" t="s">
        <v>12467</v>
      </c>
      <c r="C4351" t="s">
        <v>13440</v>
      </c>
      <c r="D4351" t="s">
        <v>13441</v>
      </c>
      <c r="E4351">
        <v>2199072</v>
      </c>
      <c r="F4351" t="s">
        <v>128</v>
      </c>
      <c r="G4351" t="s">
        <v>3525</v>
      </c>
      <c r="H4351" t="s">
        <v>3526</v>
      </c>
      <c r="I4351" t="s">
        <v>13505</v>
      </c>
      <c r="J4351" t="s">
        <v>1193</v>
      </c>
      <c r="K4351" t="s">
        <v>110</v>
      </c>
      <c r="L4351" t="s">
        <v>3346</v>
      </c>
      <c r="M4351" t="s">
        <v>3344</v>
      </c>
      <c r="N4351" t="s">
        <v>3345</v>
      </c>
      <c r="O4351" t="s">
        <v>3346</v>
      </c>
      <c r="P4351" t="s">
        <v>3343</v>
      </c>
      <c r="Q4351" t="s">
        <v>3346</v>
      </c>
    </row>
    <row r="4352" spans="1:17" x14ac:dyDescent="0.25">
      <c r="A4352" t="s">
        <v>12466</v>
      </c>
      <c r="B4352" t="s">
        <v>12467</v>
      </c>
      <c r="C4352" t="s">
        <v>13440</v>
      </c>
      <c r="D4352" t="s">
        <v>13441</v>
      </c>
      <c r="E4352">
        <v>2199072</v>
      </c>
      <c r="F4352" t="s">
        <v>128</v>
      </c>
      <c r="G4352" t="s">
        <v>3525</v>
      </c>
      <c r="H4352" t="s">
        <v>3526</v>
      </c>
      <c r="I4352" t="s">
        <v>13506</v>
      </c>
      <c r="J4352" t="s">
        <v>3409</v>
      </c>
      <c r="K4352" t="s">
        <v>110</v>
      </c>
      <c r="L4352" t="s">
        <v>3346</v>
      </c>
      <c r="M4352" t="s">
        <v>3344</v>
      </c>
      <c r="N4352" t="s">
        <v>3345</v>
      </c>
      <c r="O4352" t="s">
        <v>3346</v>
      </c>
      <c r="P4352" t="s">
        <v>3343</v>
      </c>
      <c r="Q4352" t="s">
        <v>3346</v>
      </c>
    </row>
    <row r="4353" spans="1:17" x14ac:dyDescent="0.25">
      <c r="A4353" t="s">
        <v>12466</v>
      </c>
      <c r="B4353" t="s">
        <v>12467</v>
      </c>
      <c r="C4353" t="s">
        <v>13440</v>
      </c>
      <c r="D4353" t="s">
        <v>13441</v>
      </c>
      <c r="E4353">
        <v>2199073</v>
      </c>
      <c r="F4353" t="s">
        <v>3537</v>
      </c>
      <c r="G4353" t="s">
        <v>3538</v>
      </c>
      <c r="H4353" t="s">
        <v>2503</v>
      </c>
      <c r="I4353" t="s">
        <v>13507</v>
      </c>
      <c r="J4353" t="s">
        <v>3540</v>
      </c>
      <c r="K4353" t="s">
        <v>110</v>
      </c>
      <c r="L4353" t="s">
        <v>3343</v>
      </c>
      <c r="M4353" t="s">
        <v>3344</v>
      </c>
      <c r="N4353" t="s">
        <v>3345</v>
      </c>
      <c r="O4353" t="s">
        <v>3346</v>
      </c>
      <c r="P4353" t="s">
        <v>3343</v>
      </c>
      <c r="Q4353" t="s">
        <v>3346</v>
      </c>
    </row>
    <row r="4354" spans="1:17" x14ac:dyDescent="0.25">
      <c r="A4354" t="s">
        <v>12466</v>
      </c>
      <c r="B4354" t="s">
        <v>12467</v>
      </c>
      <c r="C4354" t="s">
        <v>13440</v>
      </c>
      <c r="D4354" t="s">
        <v>13441</v>
      </c>
      <c r="E4354">
        <v>2199073</v>
      </c>
      <c r="F4354" t="s">
        <v>3537</v>
      </c>
      <c r="G4354" t="s">
        <v>3538</v>
      </c>
      <c r="H4354" t="s">
        <v>2503</v>
      </c>
      <c r="I4354" t="s">
        <v>13508</v>
      </c>
      <c r="J4354" t="s">
        <v>13509</v>
      </c>
      <c r="K4354" t="s">
        <v>110</v>
      </c>
      <c r="L4354" t="s">
        <v>3346</v>
      </c>
      <c r="M4354" t="s">
        <v>3344</v>
      </c>
      <c r="N4354" t="s">
        <v>3345</v>
      </c>
      <c r="O4354" t="s">
        <v>3346</v>
      </c>
      <c r="P4354" t="s">
        <v>3343</v>
      </c>
      <c r="Q4354" t="s">
        <v>3346</v>
      </c>
    </row>
    <row r="4355" spans="1:17" x14ac:dyDescent="0.25">
      <c r="A4355" t="s">
        <v>12466</v>
      </c>
      <c r="B4355" t="s">
        <v>12467</v>
      </c>
      <c r="C4355" t="s">
        <v>13440</v>
      </c>
      <c r="D4355" t="s">
        <v>13441</v>
      </c>
      <c r="E4355">
        <v>2199074</v>
      </c>
      <c r="F4355" t="s">
        <v>3541</v>
      </c>
      <c r="G4355" t="s">
        <v>3542</v>
      </c>
      <c r="H4355" t="s">
        <v>2503</v>
      </c>
      <c r="I4355" t="s">
        <v>13510</v>
      </c>
      <c r="J4355" t="s">
        <v>3544</v>
      </c>
      <c r="K4355" t="s">
        <v>110</v>
      </c>
      <c r="L4355" t="s">
        <v>3343</v>
      </c>
      <c r="M4355" t="s">
        <v>3344</v>
      </c>
      <c r="N4355" t="s">
        <v>3345</v>
      </c>
      <c r="O4355" t="s">
        <v>3346</v>
      </c>
      <c r="P4355" t="s">
        <v>3343</v>
      </c>
      <c r="Q4355" t="s">
        <v>3346</v>
      </c>
    </row>
    <row r="4356" spans="1:17" x14ac:dyDescent="0.25">
      <c r="A4356" t="s">
        <v>13511</v>
      </c>
      <c r="B4356" t="s">
        <v>619</v>
      </c>
      <c r="C4356" t="s">
        <v>13512</v>
      </c>
      <c r="D4356" t="s">
        <v>13513</v>
      </c>
      <c r="E4356">
        <v>2201001</v>
      </c>
      <c r="F4356" t="s">
        <v>51</v>
      </c>
      <c r="G4356" t="s">
        <v>13514</v>
      </c>
      <c r="H4356" t="s">
        <v>3350</v>
      </c>
      <c r="I4356" t="s">
        <v>13515</v>
      </c>
      <c r="J4356" t="s">
        <v>13516</v>
      </c>
      <c r="K4356" t="s">
        <v>110</v>
      </c>
      <c r="L4356" t="s">
        <v>3343</v>
      </c>
      <c r="M4356" t="s">
        <v>3397</v>
      </c>
      <c r="N4356" t="s">
        <v>4334</v>
      </c>
      <c r="O4356" t="s">
        <v>3343</v>
      </c>
      <c r="P4356" t="s">
        <v>3343</v>
      </c>
      <c r="Q4356" t="s">
        <v>3346</v>
      </c>
    </row>
    <row r="4357" spans="1:17" x14ac:dyDescent="0.25">
      <c r="A4357" t="s">
        <v>13511</v>
      </c>
      <c r="B4357" t="s">
        <v>619</v>
      </c>
      <c r="C4357" t="s">
        <v>13512</v>
      </c>
      <c r="D4357" t="s">
        <v>13513</v>
      </c>
      <c r="E4357">
        <v>2201001</v>
      </c>
      <c r="F4357" t="s">
        <v>51</v>
      </c>
      <c r="G4357" t="s">
        <v>13514</v>
      </c>
      <c r="H4357" t="s">
        <v>3350</v>
      </c>
      <c r="I4357" t="s">
        <v>13517</v>
      </c>
      <c r="J4357" t="s">
        <v>13518</v>
      </c>
      <c r="K4357" t="s">
        <v>110</v>
      </c>
      <c r="L4357" t="s">
        <v>3346</v>
      </c>
      <c r="M4357" t="s">
        <v>3397</v>
      </c>
      <c r="N4357" t="s">
        <v>4334</v>
      </c>
      <c r="O4357" t="s">
        <v>3343</v>
      </c>
      <c r="P4357" t="s">
        <v>3343</v>
      </c>
      <c r="Q4357" t="s">
        <v>3346</v>
      </c>
    </row>
    <row r="4358" spans="1:17" x14ac:dyDescent="0.25">
      <c r="A4358" t="s">
        <v>13511</v>
      </c>
      <c r="B4358" t="s">
        <v>619</v>
      </c>
      <c r="C4358" t="s">
        <v>13512</v>
      </c>
      <c r="D4358" t="s">
        <v>13513</v>
      </c>
      <c r="E4358">
        <v>2201001</v>
      </c>
      <c r="F4358" t="s">
        <v>51</v>
      </c>
      <c r="G4358" t="s">
        <v>13514</v>
      </c>
      <c r="H4358" t="s">
        <v>3350</v>
      </c>
      <c r="I4358" t="s">
        <v>13519</v>
      </c>
      <c r="J4358" t="s">
        <v>13520</v>
      </c>
      <c r="K4358" t="s">
        <v>110</v>
      </c>
      <c r="L4358" t="s">
        <v>3346</v>
      </c>
      <c r="M4358" t="s">
        <v>3397</v>
      </c>
      <c r="N4358" t="s">
        <v>4334</v>
      </c>
      <c r="O4358" t="s">
        <v>3343</v>
      </c>
      <c r="P4358" t="s">
        <v>3343</v>
      </c>
      <c r="Q4358" t="s">
        <v>3346</v>
      </c>
    </row>
    <row r="4359" spans="1:17" x14ac:dyDescent="0.25">
      <c r="A4359" t="s">
        <v>13511</v>
      </c>
      <c r="B4359" t="s">
        <v>619</v>
      </c>
      <c r="C4359" t="s">
        <v>13512</v>
      </c>
      <c r="D4359" t="s">
        <v>13513</v>
      </c>
      <c r="E4359">
        <v>2201001</v>
      </c>
      <c r="F4359" t="s">
        <v>51</v>
      </c>
      <c r="G4359" t="s">
        <v>13514</v>
      </c>
      <c r="H4359" t="s">
        <v>3350</v>
      </c>
      <c r="I4359" t="s">
        <v>13521</v>
      </c>
      <c r="J4359" t="s">
        <v>699</v>
      </c>
      <c r="K4359" t="s">
        <v>110</v>
      </c>
      <c r="L4359" t="s">
        <v>3346</v>
      </c>
      <c r="M4359" t="s">
        <v>3397</v>
      </c>
      <c r="N4359" t="s">
        <v>4334</v>
      </c>
      <c r="O4359" t="s">
        <v>3343</v>
      </c>
      <c r="P4359" t="s">
        <v>3343</v>
      </c>
      <c r="Q4359" t="s">
        <v>3346</v>
      </c>
    </row>
    <row r="4360" spans="1:17" x14ac:dyDescent="0.25">
      <c r="A4360" t="s">
        <v>13511</v>
      </c>
      <c r="B4360" t="s">
        <v>619</v>
      </c>
      <c r="C4360" t="s">
        <v>13512</v>
      </c>
      <c r="D4360" t="s">
        <v>13513</v>
      </c>
      <c r="E4360">
        <v>2201001</v>
      </c>
      <c r="F4360" t="s">
        <v>51</v>
      </c>
      <c r="G4360" t="s">
        <v>13514</v>
      </c>
      <c r="H4360" t="s">
        <v>3350</v>
      </c>
      <c r="I4360" t="s">
        <v>13522</v>
      </c>
      <c r="J4360" t="s">
        <v>13523</v>
      </c>
      <c r="K4360" t="s">
        <v>110</v>
      </c>
      <c r="L4360" t="s">
        <v>3346</v>
      </c>
      <c r="M4360" t="s">
        <v>3397</v>
      </c>
      <c r="N4360" t="s">
        <v>4334</v>
      </c>
      <c r="O4360" t="s">
        <v>3343</v>
      </c>
      <c r="P4360" t="s">
        <v>3343</v>
      </c>
      <c r="Q4360" t="s">
        <v>3346</v>
      </c>
    </row>
    <row r="4361" spans="1:17" x14ac:dyDescent="0.25">
      <c r="A4361" t="s">
        <v>13511</v>
      </c>
      <c r="B4361" t="s">
        <v>619</v>
      </c>
      <c r="C4361" t="s">
        <v>13512</v>
      </c>
      <c r="D4361" t="s">
        <v>13513</v>
      </c>
      <c r="E4361">
        <v>2201002</v>
      </c>
      <c r="F4361" t="s">
        <v>632</v>
      </c>
      <c r="G4361" t="s">
        <v>13524</v>
      </c>
      <c r="H4361" t="s">
        <v>13525</v>
      </c>
      <c r="I4361" t="s">
        <v>13526</v>
      </c>
      <c r="J4361" t="s">
        <v>633</v>
      </c>
      <c r="K4361" t="s">
        <v>110</v>
      </c>
      <c r="L4361" t="s">
        <v>3343</v>
      </c>
      <c r="M4361" t="s">
        <v>3344</v>
      </c>
      <c r="N4361" t="s">
        <v>3360</v>
      </c>
      <c r="O4361" t="s">
        <v>3343</v>
      </c>
      <c r="P4361" t="s">
        <v>3343</v>
      </c>
      <c r="Q4361" t="s">
        <v>3346</v>
      </c>
    </row>
    <row r="4362" spans="1:17" x14ac:dyDescent="0.25">
      <c r="A4362" t="s">
        <v>13511</v>
      </c>
      <c r="B4362" t="s">
        <v>619</v>
      </c>
      <c r="C4362" t="s">
        <v>13512</v>
      </c>
      <c r="D4362" t="s">
        <v>13513</v>
      </c>
      <c r="E4362">
        <v>2201003</v>
      </c>
      <c r="F4362" t="s">
        <v>13527</v>
      </c>
      <c r="G4362" t="s">
        <v>13528</v>
      </c>
      <c r="H4362" t="s">
        <v>3394</v>
      </c>
      <c r="I4362" t="s">
        <v>13529</v>
      </c>
      <c r="J4362" t="s">
        <v>200</v>
      </c>
      <c r="K4362" t="s">
        <v>110</v>
      </c>
      <c r="L4362" t="s">
        <v>3343</v>
      </c>
      <c r="M4362" t="s">
        <v>3344</v>
      </c>
      <c r="N4362" t="s">
        <v>3360</v>
      </c>
      <c r="O4362" t="s">
        <v>3343</v>
      </c>
      <c r="P4362" t="s">
        <v>3343</v>
      </c>
      <c r="Q4362" t="s">
        <v>3346</v>
      </c>
    </row>
    <row r="4363" spans="1:17" x14ac:dyDescent="0.25">
      <c r="A4363" t="s">
        <v>13511</v>
      </c>
      <c r="B4363" t="s">
        <v>619</v>
      </c>
      <c r="C4363" t="s">
        <v>13512</v>
      </c>
      <c r="D4363" t="s">
        <v>13513</v>
      </c>
      <c r="E4363">
        <v>2201003</v>
      </c>
      <c r="F4363" t="s">
        <v>13527</v>
      </c>
      <c r="G4363" t="s">
        <v>13528</v>
      </c>
      <c r="H4363" t="s">
        <v>3394</v>
      </c>
      <c r="I4363" t="s">
        <v>13530</v>
      </c>
      <c r="J4363" t="s">
        <v>13531</v>
      </c>
      <c r="K4363" t="s">
        <v>110</v>
      </c>
      <c r="L4363" t="s">
        <v>3346</v>
      </c>
      <c r="M4363" t="s">
        <v>3344</v>
      </c>
      <c r="N4363" t="s">
        <v>3360</v>
      </c>
      <c r="O4363" t="s">
        <v>3343</v>
      </c>
      <c r="P4363" t="s">
        <v>3343</v>
      </c>
      <c r="Q4363" t="s">
        <v>3346</v>
      </c>
    </row>
    <row r="4364" spans="1:17" x14ac:dyDescent="0.25">
      <c r="A4364" t="s">
        <v>13511</v>
      </c>
      <c r="B4364" t="s">
        <v>619</v>
      </c>
      <c r="C4364" t="s">
        <v>13512</v>
      </c>
      <c r="D4364" t="s">
        <v>13513</v>
      </c>
      <c r="E4364">
        <v>2201004</v>
      </c>
      <c r="F4364" t="s">
        <v>114</v>
      </c>
      <c r="G4364" t="s">
        <v>13532</v>
      </c>
      <c r="H4364" t="s">
        <v>3350</v>
      </c>
      <c r="I4364" t="s">
        <v>13533</v>
      </c>
      <c r="J4364" t="s">
        <v>775</v>
      </c>
      <c r="K4364" t="s">
        <v>110</v>
      </c>
      <c r="L4364" t="s">
        <v>3343</v>
      </c>
      <c r="M4364" t="s">
        <v>3397</v>
      </c>
      <c r="N4364" t="s">
        <v>4334</v>
      </c>
      <c r="O4364" t="s">
        <v>3343</v>
      </c>
      <c r="P4364" t="s">
        <v>3343</v>
      </c>
      <c r="Q4364" t="s">
        <v>3346</v>
      </c>
    </row>
    <row r="4365" spans="1:17" x14ac:dyDescent="0.25">
      <c r="A4365" t="s">
        <v>13511</v>
      </c>
      <c r="B4365" t="s">
        <v>619</v>
      </c>
      <c r="C4365" t="s">
        <v>13512</v>
      </c>
      <c r="D4365" t="s">
        <v>13513</v>
      </c>
      <c r="E4365">
        <v>2201004</v>
      </c>
      <c r="F4365" t="s">
        <v>114</v>
      </c>
      <c r="G4365" t="s">
        <v>13532</v>
      </c>
      <c r="H4365" t="s">
        <v>3350</v>
      </c>
      <c r="I4365" t="s">
        <v>13534</v>
      </c>
      <c r="J4365" t="s">
        <v>13535</v>
      </c>
      <c r="K4365" t="s">
        <v>110</v>
      </c>
      <c r="L4365" t="s">
        <v>3346</v>
      </c>
      <c r="M4365" t="s">
        <v>3397</v>
      </c>
      <c r="N4365" t="s">
        <v>4334</v>
      </c>
      <c r="O4365" t="s">
        <v>3343</v>
      </c>
      <c r="P4365" t="s">
        <v>3343</v>
      </c>
      <c r="Q4365" t="s">
        <v>3346</v>
      </c>
    </row>
    <row r="4366" spans="1:17" x14ac:dyDescent="0.25">
      <c r="A4366" t="s">
        <v>13511</v>
      </c>
      <c r="B4366" t="s">
        <v>619</v>
      </c>
      <c r="C4366" t="s">
        <v>13512</v>
      </c>
      <c r="D4366" t="s">
        <v>13513</v>
      </c>
      <c r="E4366">
        <v>2201004</v>
      </c>
      <c r="F4366" t="s">
        <v>114</v>
      </c>
      <c r="G4366" t="s">
        <v>13532</v>
      </c>
      <c r="H4366" t="s">
        <v>3350</v>
      </c>
      <c r="I4366" t="s">
        <v>13536</v>
      </c>
      <c r="J4366" t="s">
        <v>13537</v>
      </c>
      <c r="K4366" t="s">
        <v>110</v>
      </c>
      <c r="L4366" t="s">
        <v>3346</v>
      </c>
      <c r="M4366" t="s">
        <v>3397</v>
      </c>
      <c r="N4366" t="s">
        <v>4334</v>
      </c>
      <c r="O4366" t="s">
        <v>3343</v>
      </c>
      <c r="P4366" t="s">
        <v>3343</v>
      </c>
      <c r="Q4366" t="s">
        <v>3346</v>
      </c>
    </row>
    <row r="4367" spans="1:17" x14ac:dyDescent="0.25">
      <c r="A4367" t="s">
        <v>13511</v>
      </c>
      <c r="B4367" t="s">
        <v>619</v>
      </c>
      <c r="C4367" t="s">
        <v>13512</v>
      </c>
      <c r="D4367" t="s">
        <v>13513</v>
      </c>
      <c r="E4367">
        <v>2201005</v>
      </c>
      <c r="F4367" t="s">
        <v>102</v>
      </c>
      <c r="G4367" t="s">
        <v>3349</v>
      </c>
      <c r="H4367" t="s">
        <v>3350</v>
      </c>
      <c r="I4367" t="s">
        <v>731</v>
      </c>
      <c r="J4367" t="s">
        <v>701</v>
      </c>
      <c r="K4367" t="s">
        <v>110</v>
      </c>
      <c r="L4367" t="s">
        <v>3343</v>
      </c>
      <c r="M4367" t="s">
        <v>3397</v>
      </c>
      <c r="N4367" t="s">
        <v>4334</v>
      </c>
      <c r="O4367" t="s">
        <v>3343</v>
      </c>
      <c r="P4367" t="s">
        <v>3343</v>
      </c>
      <c r="Q4367" t="s">
        <v>3346</v>
      </c>
    </row>
    <row r="4368" spans="1:17" x14ac:dyDescent="0.25">
      <c r="A4368" t="s">
        <v>13511</v>
      </c>
      <c r="B4368" t="s">
        <v>619</v>
      </c>
      <c r="C4368" t="s">
        <v>13512</v>
      </c>
      <c r="D4368" t="s">
        <v>13513</v>
      </c>
      <c r="E4368">
        <v>2201005</v>
      </c>
      <c r="F4368" t="s">
        <v>102</v>
      </c>
      <c r="G4368" t="s">
        <v>3349</v>
      </c>
      <c r="H4368" t="s">
        <v>3350</v>
      </c>
      <c r="I4368" t="s">
        <v>13538</v>
      </c>
      <c r="J4368" t="s">
        <v>13539</v>
      </c>
      <c r="K4368" t="s">
        <v>110</v>
      </c>
      <c r="L4368" t="s">
        <v>3346</v>
      </c>
      <c r="M4368" t="s">
        <v>3397</v>
      </c>
      <c r="N4368" t="s">
        <v>4334</v>
      </c>
      <c r="O4368" t="s">
        <v>3343</v>
      </c>
      <c r="P4368" t="s">
        <v>3343</v>
      </c>
      <c r="Q4368" t="s">
        <v>3346</v>
      </c>
    </row>
    <row r="4369" spans="1:17" x14ac:dyDescent="0.25">
      <c r="A4369" t="s">
        <v>13511</v>
      </c>
      <c r="B4369" t="s">
        <v>619</v>
      </c>
      <c r="C4369" t="s">
        <v>13512</v>
      </c>
      <c r="D4369" t="s">
        <v>13513</v>
      </c>
      <c r="E4369">
        <v>2201005</v>
      </c>
      <c r="F4369" t="s">
        <v>102</v>
      </c>
      <c r="G4369" t="s">
        <v>3349</v>
      </c>
      <c r="H4369" t="s">
        <v>3350</v>
      </c>
      <c r="I4369" t="s">
        <v>13540</v>
      </c>
      <c r="J4369" t="s">
        <v>13541</v>
      </c>
      <c r="K4369" t="s">
        <v>110</v>
      </c>
      <c r="L4369" t="s">
        <v>3346</v>
      </c>
      <c r="M4369" t="s">
        <v>3397</v>
      </c>
      <c r="N4369" t="s">
        <v>4334</v>
      </c>
      <c r="O4369" t="s">
        <v>3343</v>
      </c>
      <c r="P4369" t="s">
        <v>3343</v>
      </c>
      <c r="Q4369" t="s">
        <v>3346</v>
      </c>
    </row>
    <row r="4370" spans="1:17" x14ac:dyDescent="0.25">
      <c r="A4370" t="s">
        <v>13511</v>
      </c>
      <c r="B4370" t="s">
        <v>619</v>
      </c>
      <c r="C4370" t="s">
        <v>13512</v>
      </c>
      <c r="D4370" t="s">
        <v>13513</v>
      </c>
      <c r="E4370">
        <v>2201006</v>
      </c>
      <c r="F4370" t="s">
        <v>720</v>
      </c>
      <c r="G4370" t="s">
        <v>13542</v>
      </c>
      <c r="H4370" t="s">
        <v>13543</v>
      </c>
      <c r="I4370" t="s">
        <v>13544</v>
      </c>
      <c r="J4370" t="s">
        <v>721</v>
      </c>
      <c r="K4370" t="s">
        <v>110</v>
      </c>
      <c r="L4370" t="s">
        <v>3343</v>
      </c>
      <c r="M4370" t="s">
        <v>3344</v>
      </c>
      <c r="N4370" t="s">
        <v>3345</v>
      </c>
      <c r="O4370" t="s">
        <v>3343</v>
      </c>
      <c r="P4370" t="s">
        <v>3343</v>
      </c>
      <c r="Q4370" t="s">
        <v>3346</v>
      </c>
    </row>
    <row r="4371" spans="1:17" x14ac:dyDescent="0.25">
      <c r="A4371" t="s">
        <v>13511</v>
      </c>
      <c r="B4371" t="s">
        <v>619</v>
      </c>
      <c r="C4371" t="s">
        <v>13512</v>
      </c>
      <c r="D4371" t="s">
        <v>13513</v>
      </c>
      <c r="E4371">
        <v>2201006</v>
      </c>
      <c r="F4371" t="s">
        <v>720</v>
      </c>
      <c r="G4371" t="s">
        <v>13542</v>
      </c>
      <c r="H4371" t="s">
        <v>13543</v>
      </c>
      <c r="I4371" t="s">
        <v>13545</v>
      </c>
      <c r="J4371" t="s">
        <v>13546</v>
      </c>
      <c r="K4371" t="s">
        <v>110</v>
      </c>
      <c r="L4371" t="s">
        <v>3346</v>
      </c>
      <c r="M4371" t="s">
        <v>3344</v>
      </c>
      <c r="N4371" t="s">
        <v>3345</v>
      </c>
      <c r="O4371" t="s">
        <v>3343</v>
      </c>
      <c r="P4371" t="s">
        <v>3343</v>
      </c>
      <c r="Q4371" t="s">
        <v>3346</v>
      </c>
    </row>
    <row r="4372" spans="1:17" x14ac:dyDescent="0.25">
      <c r="A4372" t="s">
        <v>13511</v>
      </c>
      <c r="B4372" t="s">
        <v>619</v>
      </c>
      <c r="C4372" t="s">
        <v>13512</v>
      </c>
      <c r="D4372" t="s">
        <v>13513</v>
      </c>
      <c r="E4372">
        <v>2201006</v>
      </c>
      <c r="F4372" t="s">
        <v>720</v>
      </c>
      <c r="G4372" t="s">
        <v>13542</v>
      </c>
      <c r="H4372" t="s">
        <v>13543</v>
      </c>
      <c r="I4372" t="s">
        <v>13547</v>
      </c>
      <c r="J4372" t="s">
        <v>13548</v>
      </c>
      <c r="K4372" t="s">
        <v>110</v>
      </c>
      <c r="L4372" t="s">
        <v>3346</v>
      </c>
      <c r="M4372" t="s">
        <v>3344</v>
      </c>
      <c r="N4372" t="s">
        <v>3345</v>
      </c>
      <c r="O4372" t="s">
        <v>3343</v>
      </c>
      <c r="P4372" t="s">
        <v>3343</v>
      </c>
      <c r="Q4372" t="s">
        <v>3346</v>
      </c>
    </row>
    <row r="4373" spans="1:17" x14ac:dyDescent="0.25">
      <c r="A4373" t="s">
        <v>13511</v>
      </c>
      <c r="B4373" t="s">
        <v>619</v>
      </c>
      <c r="C4373" t="s">
        <v>13512</v>
      </c>
      <c r="D4373" t="s">
        <v>13513</v>
      </c>
      <c r="E4373">
        <v>2201006</v>
      </c>
      <c r="F4373" t="s">
        <v>720</v>
      </c>
      <c r="G4373" t="s">
        <v>13542</v>
      </c>
      <c r="H4373" t="s">
        <v>13543</v>
      </c>
      <c r="I4373" t="s">
        <v>13549</v>
      </c>
      <c r="J4373" t="s">
        <v>13550</v>
      </c>
      <c r="K4373" t="s">
        <v>110</v>
      </c>
      <c r="L4373" t="s">
        <v>3346</v>
      </c>
      <c r="M4373" t="s">
        <v>3344</v>
      </c>
      <c r="N4373" t="s">
        <v>3345</v>
      </c>
      <c r="O4373" t="s">
        <v>3343</v>
      </c>
      <c r="P4373" t="s">
        <v>3343</v>
      </c>
      <c r="Q4373" t="s">
        <v>3346</v>
      </c>
    </row>
    <row r="4374" spans="1:17" x14ac:dyDescent="0.25">
      <c r="A4374" t="s">
        <v>13511</v>
      </c>
      <c r="B4374" t="s">
        <v>619</v>
      </c>
      <c r="C4374" t="s">
        <v>13512</v>
      </c>
      <c r="D4374" t="s">
        <v>13513</v>
      </c>
      <c r="E4374">
        <v>2201006</v>
      </c>
      <c r="F4374" t="s">
        <v>720</v>
      </c>
      <c r="G4374" t="s">
        <v>13542</v>
      </c>
      <c r="H4374" t="s">
        <v>13543</v>
      </c>
      <c r="I4374" t="s">
        <v>13551</v>
      </c>
      <c r="J4374" t="s">
        <v>13552</v>
      </c>
      <c r="K4374" t="s">
        <v>110</v>
      </c>
      <c r="L4374" t="s">
        <v>3346</v>
      </c>
      <c r="M4374" t="s">
        <v>3344</v>
      </c>
      <c r="N4374" t="s">
        <v>3345</v>
      </c>
      <c r="O4374" t="s">
        <v>3343</v>
      </c>
      <c r="P4374" t="s">
        <v>3343</v>
      </c>
      <c r="Q4374" t="s">
        <v>3346</v>
      </c>
    </row>
    <row r="4375" spans="1:17" x14ac:dyDescent="0.25">
      <c r="A4375" t="s">
        <v>13511</v>
      </c>
      <c r="B4375" t="s">
        <v>619</v>
      </c>
      <c r="C4375" t="s">
        <v>13512</v>
      </c>
      <c r="D4375" t="s">
        <v>13513</v>
      </c>
      <c r="E4375">
        <v>2201006</v>
      </c>
      <c r="F4375" t="s">
        <v>720</v>
      </c>
      <c r="G4375" t="s">
        <v>13542</v>
      </c>
      <c r="H4375" t="s">
        <v>13543</v>
      </c>
      <c r="I4375" t="s">
        <v>13553</v>
      </c>
      <c r="J4375" t="s">
        <v>13554</v>
      </c>
      <c r="K4375" t="s">
        <v>110</v>
      </c>
      <c r="L4375" t="s">
        <v>3346</v>
      </c>
      <c r="M4375" t="s">
        <v>3344</v>
      </c>
      <c r="N4375" t="s">
        <v>3345</v>
      </c>
      <c r="O4375" t="s">
        <v>3343</v>
      </c>
      <c r="P4375" t="s">
        <v>3343</v>
      </c>
      <c r="Q4375" t="s">
        <v>3346</v>
      </c>
    </row>
    <row r="4376" spans="1:17" x14ac:dyDescent="0.25">
      <c r="A4376" t="s">
        <v>13511</v>
      </c>
      <c r="B4376" t="s">
        <v>619</v>
      </c>
      <c r="C4376" t="s">
        <v>13512</v>
      </c>
      <c r="D4376" t="s">
        <v>13513</v>
      </c>
      <c r="E4376">
        <v>2201006</v>
      </c>
      <c r="F4376" t="s">
        <v>720</v>
      </c>
      <c r="G4376" t="s">
        <v>13542</v>
      </c>
      <c r="H4376" t="s">
        <v>13543</v>
      </c>
      <c r="I4376" t="s">
        <v>13555</v>
      </c>
      <c r="J4376" t="s">
        <v>13556</v>
      </c>
      <c r="K4376" t="s">
        <v>110</v>
      </c>
      <c r="L4376" t="s">
        <v>3346</v>
      </c>
      <c r="M4376" t="s">
        <v>3344</v>
      </c>
      <c r="N4376" t="s">
        <v>3345</v>
      </c>
      <c r="O4376" t="s">
        <v>3343</v>
      </c>
      <c r="P4376" t="s">
        <v>3343</v>
      </c>
      <c r="Q4376" t="s">
        <v>3346</v>
      </c>
    </row>
    <row r="4377" spans="1:17" x14ac:dyDescent="0.25">
      <c r="A4377" t="s">
        <v>13511</v>
      </c>
      <c r="B4377" t="s">
        <v>619</v>
      </c>
      <c r="C4377" t="s">
        <v>13512</v>
      </c>
      <c r="D4377" t="s">
        <v>13513</v>
      </c>
      <c r="E4377">
        <v>2201006</v>
      </c>
      <c r="F4377" t="s">
        <v>720</v>
      </c>
      <c r="G4377" t="s">
        <v>13542</v>
      </c>
      <c r="H4377" t="s">
        <v>13543</v>
      </c>
      <c r="I4377" t="s">
        <v>13557</v>
      </c>
      <c r="J4377" t="s">
        <v>13558</v>
      </c>
      <c r="K4377" t="s">
        <v>110</v>
      </c>
      <c r="L4377" t="s">
        <v>3346</v>
      </c>
      <c r="M4377" t="s">
        <v>3344</v>
      </c>
      <c r="N4377" t="s">
        <v>3345</v>
      </c>
      <c r="O4377" t="s">
        <v>3343</v>
      </c>
      <c r="P4377" t="s">
        <v>3343</v>
      </c>
      <c r="Q4377" t="s">
        <v>3346</v>
      </c>
    </row>
    <row r="4378" spans="1:17" x14ac:dyDescent="0.25">
      <c r="A4378" t="s">
        <v>13511</v>
      </c>
      <c r="B4378" t="s">
        <v>619</v>
      </c>
      <c r="C4378" t="s">
        <v>13512</v>
      </c>
      <c r="D4378" t="s">
        <v>13513</v>
      </c>
      <c r="E4378">
        <v>2201006</v>
      </c>
      <c r="F4378" t="s">
        <v>720</v>
      </c>
      <c r="G4378" t="s">
        <v>13542</v>
      </c>
      <c r="H4378" t="s">
        <v>13543</v>
      </c>
      <c r="I4378" t="s">
        <v>13559</v>
      </c>
      <c r="J4378" t="s">
        <v>13560</v>
      </c>
      <c r="K4378" t="s">
        <v>110</v>
      </c>
      <c r="L4378" t="s">
        <v>3346</v>
      </c>
      <c r="M4378" t="s">
        <v>3344</v>
      </c>
      <c r="N4378" t="s">
        <v>3345</v>
      </c>
      <c r="O4378" t="s">
        <v>3343</v>
      </c>
      <c r="P4378" t="s">
        <v>3343</v>
      </c>
      <c r="Q4378" t="s">
        <v>3346</v>
      </c>
    </row>
    <row r="4379" spans="1:17" x14ac:dyDescent="0.25">
      <c r="A4379" t="s">
        <v>13511</v>
      </c>
      <c r="B4379" t="s">
        <v>619</v>
      </c>
      <c r="C4379" t="s">
        <v>13512</v>
      </c>
      <c r="D4379" t="s">
        <v>13513</v>
      </c>
      <c r="E4379">
        <v>2201006</v>
      </c>
      <c r="F4379" t="s">
        <v>720</v>
      </c>
      <c r="G4379" t="s">
        <v>13542</v>
      </c>
      <c r="H4379" t="s">
        <v>13543</v>
      </c>
      <c r="I4379" t="s">
        <v>13561</v>
      </c>
      <c r="J4379" t="s">
        <v>13562</v>
      </c>
      <c r="K4379" t="s">
        <v>110</v>
      </c>
      <c r="L4379" t="s">
        <v>3346</v>
      </c>
      <c r="M4379" t="s">
        <v>3344</v>
      </c>
      <c r="N4379" t="s">
        <v>3345</v>
      </c>
      <c r="O4379" t="s">
        <v>3343</v>
      </c>
      <c r="P4379" t="s">
        <v>3343</v>
      </c>
      <c r="Q4379" t="s">
        <v>3346</v>
      </c>
    </row>
    <row r="4380" spans="1:17" x14ac:dyDescent="0.25">
      <c r="A4380" t="s">
        <v>13511</v>
      </c>
      <c r="B4380" t="s">
        <v>619</v>
      </c>
      <c r="C4380" t="s">
        <v>13512</v>
      </c>
      <c r="D4380" t="s">
        <v>13513</v>
      </c>
      <c r="E4380">
        <v>2201006</v>
      </c>
      <c r="F4380" t="s">
        <v>720</v>
      </c>
      <c r="G4380" t="s">
        <v>13542</v>
      </c>
      <c r="H4380" t="s">
        <v>13543</v>
      </c>
      <c r="I4380" t="s">
        <v>13563</v>
      </c>
      <c r="J4380" t="s">
        <v>13564</v>
      </c>
      <c r="K4380" t="s">
        <v>110</v>
      </c>
      <c r="L4380" t="s">
        <v>3346</v>
      </c>
      <c r="M4380" t="s">
        <v>3344</v>
      </c>
      <c r="N4380" t="s">
        <v>3345</v>
      </c>
      <c r="O4380" t="s">
        <v>3343</v>
      </c>
      <c r="P4380" t="s">
        <v>3343</v>
      </c>
      <c r="Q4380" t="s">
        <v>3346</v>
      </c>
    </row>
    <row r="4381" spans="1:17" x14ac:dyDescent="0.25">
      <c r="A4381" t="s">
        <v>13511</v>
      </c>
      <c r="B4381" t="s">
        <v>619</v>
      </c>
      <c r="C4381" t="s">
        <v>13512</v>
      </c>
      <c r="D4381" t="s">
        <v>13513</v>
      </c>
      <c r="E4381">
        <v>2201006</v>
      </c>
      <c r="F4381" t="s">
        <v>720</v>
      </c>
      <c r="G4381" t="s">
        <v>13542</v>
      </c>
      <c r="H4381" t="s">
        <v>13543</v>
      </c>
      <c r="I4381" t="s">
        <v>13565</v>
      </c>
      <c r="J4381" t="s">
        <v>13566</v>
      </c>
      <c r="K4381" t="s">
        <v>110</v>
      </c>
      <c r="L4381" t="s">
        <v>3346</v>
      </c>
      <c r="M4381" t="s">
        <v>3344</v>
      </c>
      <c r="N4381" t="s">
        <v>3345</v>
      </c>
      <c r="O4381" t="s">
        <v>3343</v>
      </c>
      <c r="P4381" t="s">
        <v>3343</v>
      </c>
      <c r="Q4381" t="s">
        <v>3346</v>
      </c>
    </row>
    <row r="4382" spans="1:17" x14ac:dyDescent="0.25">
      <c r="A4382" t="s">
        <v>13511</v>
      </c>
      <c r="B4382" t="s">
        <v>619</v>
      </c>
      <c r="C4382" t="s">
        <v>13512</v>
      </c>
      <c r="D4382" t="s">
        <v>13513</v>
      </c>
      <c r="E4382">
        <v>2201006</v>
      </c>
      <c r="F4382" t="s">
        <v>720</v>
      </c>
      <c r="G4382" t="s">
        <v>13542</v>
      </c>
      <c r="H4382" t="s">
        <v>13543</v>
      </c>
      <c r="I4382" t="s">
        <v>13567</v>
      </c>
      <c r="J4382" t="s">
        <v>13568</v>
      </c>
      <c r="K4382" t="s">
        <v>110</v>
      </c>
      <c r="L4382" t="s">
        <v>3346</v>
      </c>
      <c r="M4382" t="s">
        <v>3344</v>
      </c>
      <c r="N4382" t="s">
        <v>3345</v>
      </c>
      <c r="O4382" t="s">
        <v>3343</v>
      </c>
      <c r="P4382" t="s">
        <v>3343</v>
      </c>
      <c r="Q4382" t="s">
        <v>3346</v>
      </c>
    </row>
    <row r="4383" spans="1:17" x14ac:dyDescent="0.25">
      <c r="A4383" t="s">
        <v>13511</v>
      </c>
      <c r="B4383" t="s">
        <v>619</v>
      </c>
      <c r="C4383" t="s">
        <v>13512</v>
      </c>
      <c r="D4383" t="s">
        <v>13513</v>
      </c>
      <c r="E4383">
        <v>2201006</v>
      </c>
      <c r="F4383" t="s">
        <v>720</v>
      </c>
      <c r="G4383" t="s">
        <v>13542</v>
      </c>
      <c r="H4383" t="s">
        <v>13543</v>
      </c>
      <c r="I4383" t="s">
        <v>13569</v>
      </c>
      <c r="J4383" t="s">
        <v>13570</v>
      </c>
      <c r="K4383" t="s">
        <v>110</v>
      </c>
      <c r="L4383" t="s">
        <v>3346</v>
      </c>
      <c r="M4383" t="s">
        <v>3344</v>
      </c>
      <c r="N4383" t="s">
        <v>3345</v>
      </c>
      <c r="O4383" t="s">
        <v>3343</v>
      </c>
      <c r="P4383" t="s">
        <v>3343</v>
      </c>
      <c r="Q4383" t="s">
        <v>3346</v>
      </c>
    </row>
    <row r="4384" spans="1:17" x14ac:dyDescent="0.25">
      <c r="A4384" t="s">
        <v>13511</v>
      </c>
      <c r="B4384" t="s">
        <v>619</v>
      </c>
      <c r="C4384" t="s">
        <v>13512</v>
      </c>
      <c r="D4384" t="s">
        <v>13513</v>
      </c>
      <c r="E4384">
        <v>2201006</v>
      </c>
      <c r="F4384" t="s">
        <v>720</v>
      </c>
      <c r="G4384" t="s">
        <v>13542</v>
      </c>
      <c r="H4384" t="s">
        <v>13543</v>
      </c>
      <c r="I4384" t="s">
        <v>13571</v>
      </c>
      <c r="J4384" t="s">
        <v>13572</v>
      </c>
      <c r="K4384" t="s">
        <v>110</v>
      </c>
      <c r="L4384" t="s">
        <v>3346</v>
      </c>
      <c r="M4384" t="s">
        <v>3344</v>
      </c>
      <c r="N4384" t="s">
        <v>3345</v>
      </c>
      <c r="O4384" t="s">
        <v>3343</v>
      </c>
      <c r="P4384" t="s">
        <v>3343</v>
      </c>
      <c r="Q4384" t="s">
        <v>3346</v>
      </c>
    </row>
    <row r="4385" spans="1:17" x14ac:dyDescent="0.25">
      <c r="A4385" t="s">
        <v>13511</v>
      </c>
      <c r="B4385" t="s">
        <v>619</v>
      </c>
      <c r="C4385" t="s">
        <v>13512</v>
      </c>
      <c r="D4385" t="s">
        <v>13513</v>
      </c>
      <c r="E4385">
        <v>2201006</v>
      </c>
      <c r="F4385" t="s">
        <v>720</v>
      </c>
      <c r="G4385" t="s">
        <v>13542</v>
      </c>
      <c r="H4385" t="s">
        <v>13543</v>
      </c>
      <c r="I4385" t="s">
        <v>13573</v>
      </c>
      <c r="J4385" t="s">
        <v>13574</v>
      </c>
      <c r="K4385" t="s">
        <v>110</v>
      </c>
      <c r="L4385" t="s">
        <v>3346</v>
      </c>
      <c r="M4385" t="s">
        <v>3344</v>
      </c>
      <c r="N4385" t="s">
        <v>3345</v>
      </c>
      <c r="O4385" t="s">
        <v>3343</v>
      </c>
      <c r="P4385" t="s">
        <v>3343</v>
      </c>
      <c r="Q4385" t="s">
        <v>3346</v>
      </c>
    </row>
    <row r="4386" spans="1:17" x14ac:dyDescent="0.25">
      <c r="A4386" t="s">
        <v>13511</v>
      </c>
      <c r="B4386" t="s">
        <v>619</v>
      </c>
      <c r="C4386" t="s">
        <v>13512</v>
      </c>
      <c r="D4386" t="s">
        <v>13513</v>
      </c>
      <c r="E4386">
        <v>2201006</v>
      </c>
      <c r="F4386" t="s">
        <v>720</v>
      </c>
      <c r="G4386" t="s">
        <v>13542</v>
      </c>
      <c r="H4386" t="s">
        <v>13543</v>
      </c>
      <c r="I4386" t="s">
        <v>13575</v>
      </c>
      <c r="J4386" t="s">
        <v>13576</v>
      </c>
      <c r="K4386" t="s">
        <v>110</v>
      </c>
      <c r="L4386" t="s">
        <v>3346</v>
      </c>
      <c r="M4386" t="s">
        <v>3344</v>
      </c>
      <c r="N4386" t="s">
        <v>3345</v>
      </c>
      <c r="O4386" t="s">
        <v>3343</v>
      </c>
      <c r="P4386" t="s">
        <v>3343</v>
      </c>
      <c r="Q4386" t="s">
        <v>3346</v>
      </c>
    </row>
    <row r="4387" spans="1:17" x14ac:dyDescent="0.25">
      <c r="A4387" t="s">
        <v>13511</v>
      </c>
      <c r="B4387" t="s">
        <v>619</v>
      </c>
      <c r="C4387" t="s">
        <v>13512</v>
      </c>
      <c r="D4387" t="s">
        <v>13513</v>
      </c>
      <c r="E4387">
        <v>2201006</v>
      </c>
      <c r="F4387" t="s">
        <v>720</v>
      </c>
      <c r="G4387" t="s">
        <v>13542</v>
      </c>
      <c r="H4387" t="s">
        <v>13543</v>
      </c>
      <c r="I4387" t="s">
        <v>13577</v>
      </c>
      <c r="J4387" t="s">
        <v>13578</v>
      </c>
      <c r="K4387" t="s">
        <v>110</v>
      </c>
      <c r="L4387" t="s">
        <v>3346</v>
      </c>
      <c r="M4387" t="s">
        <v>3344</v>
      </c>
      <c r="N4387" t="s">
        <v>3345</v>
      </c>
      <c r="O4387" t="s">
        <v>3343</v>
      </c>
      <c r="P4387" t="s">
        <v>3343</v>
      </c>
      <c r="Q4387" t="s">
        <v>3346</v>
      </c>
    </row>
    <row r="4388" spans="1:17" x14ac:dyDescent="0.25">
      <c r="A4388" t="s">
        <v>13511</v>
      </c>
      <c r="B4388" t="s">
        <v>619</v>
      </c>
      <c r="C4388" t="s">
        <v>13512</v>
      </c>
      <c r="D4388" t="s">
        <v>13513</v>
      </c>
      <c r="E4388">
        <v>2201006</v>
      </c>
      <c r="F4388" t="s">
        <v>720</v>
      </c>
      <c r="G4388" t="s">
        <v>13542</v>
      </c>
      <c r="H4388" t="s">
        <v>13543</v>
      </c>
      <c r="I4388" t="s">
        <v>13579</v>
      </c>
      <c r="J4388" t="s">
        <v>13580</v>
      </c>
      <c r="K4388" t="s">
        <v>110</v>
      </c>
      <c r="L4388" t="s">
        <v>3346</v>
      </c>
      <c r="M4388" t="s">
        <v>3344</v>
      </c>
      <c r="N4388" t="s">
        <v>3345</v>
      </c>
      <c r="O4388" t="s">
        <v>3343</v>
      </c>
      <c r="P4388" t="s">
        <v>3343</v>
      </c>
      <c r="Q4388" t="s">
        <v>3346</v>
      </c>
    </row>
    <row r="4389" spans="1:17" x14ac:dyDescent="0.25">
      <c r="A4389" t="s">
        <v>13511</v>
      </c>
      <c r="B4389" t="s">
        <v>619</v>
      </c>
      <c r="C4389" t="s">
        <v>13512</v>
      </c>
      <c r="D4389" t="s">
        <v>13513</v>
      </c>
      <c r="E4389">
        <v>2201012</v>
      </c>
      <c r="F4389" t="s">
        <v>13581</v>
      </c>
      <c r="G4389" t="s">
        <v>13582</v>
      </c>
      <c r="H4389" t="s">
        <v>3350</v>
      </c>
      <c r="I4389" t="s">
        <v>13583</v>
      </c>
      <c r="J4389" t="s">
        <v>13584</v>
      </c>
      <c r="K4389" t="s">
        <v>110</v>
      </c>
      <c r="L4389" t="s">
        <v>3343</v>
      </c>
      <c r="M4389" t="s">
        <v>3477</v>
      </c>
      <c r="N4389" t="s">
        <v>3603</v>
      </c>
      <c r="O4389" t="s">
        <v>3343</v>
      </c>
      <c r="P4389" t="s">
        <v>3343</v>
      </c>
      <c r="Q4389" t="s">
        <v>3346</v>
      </c>
    </row>
    <row r="4390" spans="1:17" x14ac:dyDescent="0.25">
      <c r="A4390" t="s">
        <v>13511</v>
      </c>
      <c r="B4390" t="s">
        <v>619</v>
      </c>
      <c r="C4390" t="s">
        <v>13512</v>
      </c>
      <c r="D4390" t="s">
        <v>13513</v>
      </c>
      <c r="E4390">
        <v>2201012</v>
      </c>
      <c r="F4390" t="s">
        <v>13581</v>
      </c>
      <c r="G4390" t="s">
        <v>13582</v>
      </c>
      <c r="H4390" t="s">
        <v>3350</v>
      </c>
      <c r="I4390" t="s">
        <v>13585</v>
      </c>
      <c r="J4390" t="s">
        <v>13586</v>
      </c>
      <c r="K4390" t="s">
        <v>110</v>
      </c>
      <c r="L4390" t="s">
        <v>3346</v>
      </c>
      <c r="M4390" t="s">
        <v>3477</v>
      </c>
      <c r="N4390" t="s">
        <v>3603</v>
      </c>
      <c r="O4390" t="s">
        <v>3343</v>
      </c>
      <c r="P4390" t="s">
        <v>3343</v>
      </c>
      <c r="Q4390" t="s">
        <v>3346</v>
      </c>
    </row>
    <row r="4391" spans="1:17" x14ac:dyDescent="0.25">
      <c r="A4391" t="s">
        <v>13511</v>
      </c>
      <c r="B4391" t="s">
        <v>619</v>
      </c>
      <c r="C4391" t="s">
        <v>13512</v>
      </c>
      <c r="D4391" t="s">
        <v>13513</v>
      </c>
      <c r="E4391">
        <v>2201012</v>
      </c>
      <c r="F4391" t="s">
        <v>13581</v>
      </c>
      <c r="G4391" t="s">
        <v>13582</v>
      </c>
      <c r="H4391" t="s">
        <v>3350</v>
      </c>
      <c r="I4391" t="s">
        <v>13587</v>
      </c>
      <c r="J4391" t="s">
        <v>13588</v>
      </c>
      <c r="K4391" t="s">
        <v>110</v>
      </c>
      <c r="L4391" t="s">
        <v>3346</v>
      </c>
      <c r="M4391" t="s">
        <v>3477</v>
      </c>
      <c r="N4391" t="s">
        <v>3603</v>
      </c>
      <c r="O4391" t="s">
        <v>3343</v>
      </c>
      <c r="P4391" t="s">
        <v>3343</v>
      </c>
      <c r="Q4391" t="s">
        <v>3346</v>
      </c>
    </row>
    <row r="4392" spans="1:17" x14ac:dyDescent="0.25">
      <c r="A4392" t="s">
        <v>13511</v>
      </c>
      <c r="B4392" t="s">
        <v>619</v>
      </c>
      <c r="C4392" t="s">
        <v>13512</v>
      </c>
      <c r="D4392" t="s">
        <v>13513</v>
      </c>
      <c r="E4392">
        <v>2201012</v>
      </c>
      <c r="F4392" t="s">
        <v>13581</v>
      </c>
      <c r="G4392" t="s">
        <v>13582</v>
      </c>
      <c r="H4392" t="s">
        <v>3350</v>
      </c>
      <c r="I4392" t="s">
        <v>13589</v>
      </c>
      <c r="J4392" t="s">
        <v>13590</v>
      </c>
      <c r="K4392" t="s">
        <v>110</v>
      </c>
      <c r="L4392" t="s">
        <v>3346</v>
      </c>
      <c r="M4392" t="s">
        <v>3477</v>
      </c>
      <c r="N4392" t="s">
        <v>3603</v>
      </c>
      <c r="O4392" t="s">
        <v>3343</v>
      </c>
      <c r="P4392" t="s">
        <v>3343</v>
      </c>
      <c r="Q4392" t="s">
        <v>3346</v>
      </c>
    </row>
    <row r="4393" spans="1:17" x14ac:dyDescent="0.25">
      <c r="A4393" t="s">
        <v>13511</v>
      </c>
      <c r="B4393" t="s">
        <v>619</v>
      </c>
      <c r="C4393" t="s">
        <v>13512</v>
      </c>
      <c r="D4393" t="s">
        <v>13513</v>
      </c>
      <c r="E4393">
        <v>2201012</v>
      </c>
      <c r="F4393" t="s">
        <v>13581</v>
      </c>
      <c r="G4393" t="s">
        <v>13582</v>
      </c>
      <c r="H4393" t="s">
        <v>3350</v>
      </c>
      <c r="I4393" t="s">
        <v>13591</v>
      </c>
      <c r="J4393" t="s">
        <v>13592</v>
      </c>
      <c r="K4393" t="s">
        <v>110</v>
      </c>
      <c r="L4393" t="s">
        <v>3346</v>
      </c>
      <c r="M4393" t="s">
        <v>3477</v>
      </c>
      <c r="N4393" t="s">
        <v>3603</v>
      </c>
      <c r="O4393" t="s">
        <v>3343</v>
      </c>
      <c r="P4393" t="s">
        <v>3343</v>
      </c>
      <c r="Q4393" t="s">
        <v>3346</v>
      </c>
    </row>
    <row r="4394" spans="1:17" x14ac:dyDescent="0.25">
      <c r="A4394" t="s">
        <v>13511</v>
      </c>
      <c r="B4394" t="s">
        <v>619</v>
      </c>
      <c r="C4394" t="s">
        <v>13512</v>
      </c>
      <c r="D4394" t="s">
        <v>13513</v>
      </c>
      <c r="E4394">
        <v>2201012</v>
      </c>
      <c r="F4394" t="s">
        <v>13581</v>
      </c>
      <c r="G4394" t="s">
        <v>13582</v>
      </c>
      <c r="H4394" t="s">
        <v>3350</v>
      </c>
      <c r="I4394" t="s">
        <v>13593</v>
      </c>
      <c r="J4394" t="s">
        <v>13594</v>
      </c>
      <c r="K4394" t="s">
        <v>110</v>
      </c>
      <c r="L4394" t="s">
        <v>3346</v>
      </c>
      <c r="M4394" t="s">
        <v>3477</v>
      </c>
      <c r="N4394" t="s">
        <v>3603</v>
      </c>
      <c r="O4394" t="s">
        <v>3343</v>
      </c>
      <c r="P4394" t="s">
        <v>3343</v>
      </c>
      <c r="Q4394" t="s">
        <v>3346</v>
      </c>
    </row>
    <row r="4395" spans="1:17" x14ac:dyDescent="0.25">
      <c r="A4395" t="s">
        <v>13511</v>
      </c>
      <c r="B4395" t="s">
        <v>619</v>
      </c>
      <c r="C4395" t="s">
        <v>13512</v>
      </c>
      <c r="D4395" t="s">
        <v>13513</v>
      </c>
      <c r="E4395">
        <v>2201013</v>
      </c>
      <c r="F4395" t="s">
        <v>766</v>
      </c>
      <c r="G4395" t="s">
        <v>13595</v>
      </c>
      <c r="H4395" t="s">
        <v>3634</v>
      </c>
      <c r="I4395" t="s">
        <v>13596</v>
      </c>
      <c r="J4395" t="s">
        <v>605</v>
      </c>
      <c r="K4395" t="s">
        <v>110</v>
      </c>
      <c r="L4395" t="s">
        <v>3343</v>
      </c>
      <c r="M4395" t="s">
        <v>3344</v>
      </c>
      <c r="N4395" t="s">
        <v>3345</v>
      </c>
      <c r="O4395" t="s">
        <v>3343</v>
      </c>
      <c r="P4395" t="s">
        <v>3343</v>
      </c>
      <c r="Q4395" t="s">
        <v>3346</v>
      </c>
    </row>
    <row r="4396" spans="1:17" x14ac:dyDescent="0.25">
      <c r="A4396" t="s">
        <v>13511</v>
      </c>
      <c r="B4396" t="s">
        <v>619</v>
      </c>
      <c r="C4396" t="s">
        <v>13512</v>
      </c>
      <c r="D4396" t="s">
        <v>13513</v>
      </c>
      <c r="E4396">
        <v>2201014</v>
      </c>
      <c r="F4396" t="s">
        <v>769</v>
      </c>
      <c r="G4396" t="s">
        <v>13597</v>
      </c>
      <c r="H4396" t="s">
        <v>3634</v>
      </c>
      <c r="I4396" t="s">
        <v>13598</v>
      </c>
      <c r="J4396" t="s">
        <v>770</v>
      </c>
      <c r="K4396" t="s">
        <v>110</v>
      </c>
      <c r="L4396" t="s">
        <v>3343</v>
      </c>
      <c r="M4396" t="s">
        <v>3344</v>
      </c>
      <c r="N4396" t="s">
        <v>3345</v>
      </c>
      <c r="O4396" t="s">
        <v>3343</v>
      </c>
      <c r="P4396" t="s">
        <v>3343</v>
      </c>
      <c r="Q4396" t="s">
        <v>3346</v>
      </c>
    </row>
    <row r="4397" spans="1:17" x14ac:dyDescent="0.25">
      <c r="A4397" t="s">
        <v>13511</v>
      </c>
      <c r="B4397" t="s">
        <v>619</v>
      </c>
      <c r="C4397" t="s">
        <v>13512</v>
      </c>
      <c r="D4397" t="s">
        <v>13513</v>
      </c>
      <c r="E4397">
        <v>2201014</v>
      </c>
      <c r="F4397" t="s">
        <v>769</v>
      </c>
      <c r="G4397" t="s">
        <v>13597</v>
      </c>
      <c r="H4397" t="s">
        <v>3634</v>
      </c>
      <c r="I4397" t="s">
        <v>13599</v>
      </c>
      <c r="J4397" t="s">
        <v>13600</v>
      </c>
      <c r="K4397" t="s">
        <v>110</v>
      </c>
      <c r="L4397" t="s">
        <v>3346</v>
      </c>
      <c r="M4397" t="s">
        <v>3344</v>
      </c>
      <c r="N4397" t="s">
        <v>3345</v>
      </c>
      <c r="O4397" t="s">
        <v>3343</v>
      </c>
      <c r="P4397" t="s">
        <v>3343</v>
      </c>
      <c r="Q4397" t="s">
        <v>3346</v>
      </c>
    </row>
    <row r="4398" spans="1:17" x14ac:dyDescent="0.25">
      <c r="A4398" t="s">
        <v>13511</v>
      </c>
      <c r="B4398" t="s">
        <v>619</v>
      </c>
      <c r="C4398" t="s">
        <v>13512</v>
      </c>
      <c r="D4398" t="s">
        <v>13513</v>
      </c>
      <c r="E4398">
        <v>2201014</v>
      </c>
      <c r="F4398" t="s">
        <v>769</v>
      </c>
      <c r="G4398" t="s">
        <v>13597</v>
      </c>
      <c r="H4398" t="s">
        <v>3634</v>
      </c>
      <c r="I4398" t="s">
        <v>13601</v>
      </c>
      <c r="J4398" t="s">
        <v>13602</v>
      </c>
      <c r="K4398" t="s">
        <v>110</v>
      </c>
      <c r="L4398" t="s">
        <v>3346</v>
      </c>
      <c r="M4398" t="s">
        <v>3344</v>
      </c>
      <c r="N4398" t="s">
        <v>3345</v>
      </c>
      <c r="O4398" t="s">
        <v>3343</v>
      </c>
      <c r="P4398" t="s">
        <v>3343</v>
      </c>
      <c r="Q4398" t="s">
        <v>3346</v>
      </c>
    </row>
    <row r="4399" spans="1:17" x14ac:dyDescent="0.25">
      <c r="A4399" t="s">
        <v>13511</v>
      </c>
      <c r="B4399" t="s">
        <v>619</v>
      </c>
      <c r="C4399" t="s">
        <v>13512</v>
      </c>
      <c r="D4399" t="s">
        <v>13513</v>
      </c>
      <c r="E4399">
        <v>2201014</v>
      </c>
      <c r="F4399" t="s">
        <v>769</v>
      </c>
      <c r="G4399" t="s">
        <v>13597</v>
      </c>
      <c r="H4399" t="s">
        <v>3634</v>
      </c>
      <c r="I4399" t="s">
        <v>13603</v>
      </c>
      <c r="J4399" t="s">
        <v>13604</v>
      </c>
      <c r="K4399" t="s">
        <v>110</v>
      </c>
      <c r="L4399" t="s">
        <v>3346</v>
      </c>
      <c r="M4399" t="s">
        <v>3344</v>
      </c>
      <c r="N4399" t="s">
        <v>3345</v>
      </c>
      <c r="O4399" t="s">
        <v>3343</v>
      </c>
      <c r="P4399" t="s">
        <v>3343</v>
      </c>
      <c r="Q4399" t="s">
        <v>3346</v>
      </c>
    </row>
    <row r="4400" spans="1:17" x14ac:dyDescent="0.25">
      <c r="A4400" t="s">
        <v>13511</v>
      </c>
      <c r="B4400" t="s">
        <v>619</v>
      </c>
      <c r="C4400" t="s">
        <v>13512</v>
      </c>
      <c r="D4400" t="s">
        <v>13513</v>
      </c>
      <c r="E4400">
        <v>2201015</v>
      </c>
      <c r="F4400" t="s">
        <v>753</v>
      </c>
      <c r="G4400" t="s">
        <v>13605</v>
      </c>
      <c r="H4400" t="s">
        <v>3556</v>
      </c>
      <c r="I4400" t="s">
        <v>13606</v>
      </c>
      <c r="J4400" t="s">
        <v>13607</v>
      </c>
      <c r="K4400" t="s">
        <v>110</v>
      </c>
      <c r="L4400" t="s">
        <v>3343</v>
      </c>
      <c r="M4400" t="s">
        <v>3344</v>
      </c>
      <c r="N4400" t="s">
        <v>3345</v>
      </c>
      <c r="O4400" t="s">
        <v>3343</v>
      </c>
      <c r="P4400" t="s">
        <v>3343</v>
      </c>
      <c r="Q4400" t="s">
        <v>3346</v>
      </c>
    </row>
    <row r="4401" spans="1:17" x14ac:dyDescent="0.25">
      <c r="A4401" t="s">
        <v>13511</v>
      </c>
      <c r="B4401" t="s">
        <v>619</v>
      </c>
      <c r="C4401" t="s">
        <v>13512</v>
      </c>
      <c r="D4401" t="s">
        <v>13513</v>
      </c>
      <c r="E4401">
        <v>2201015</v>
      </c>
      <c r="F4401" t="s">
        <v>753</v>
      </c>
      <c r="G4401" t="s">
        <v>13605</v>
      </c>
      <c r="H4401" t="s">
        <v>3556</v>
      </c>
      <c r="I4401" t="s">
        <v>13608</v>
      </c>
      <c r="J4401" t="s">
        <v>13609</v>
      </c>
      <c r="K4401" t="s">
        <v>110</v>
      </c>
      <c r="L4401" t="s">
        <v>3346</v>
      </c>
      <c r="M4401" t="s">
        <v>3344</v>
      </c>
      <c r="N4401" t="s">
        <v>3345</v>
      </c>
      <c r="O4401" t="s">
        <v>3343</v>
      </c>
      <c r="P4401" t="s">
        <v>3343</v>
      </c>
      <c r="Q4401" t="s">
        <v>3346</v>
      </c>
    </row>
    <row r="4402" spans="1:17" x14ac:dyDescent="0.25">
      <c r="A4402" t="s">
        <v>13511</v>
      </c>
      <c r="B4402" t="s">
        <v>619</v>
      </c>
      <c r="C4402" t="s">
        <v>13512</v>
      </c>
      <c r="D4402" t="s">
        <v>13513</v>
      </c>
      <c r="E4402">
        <v>2201015</v>
      </c>
      <c r="F4402" t="s">
        <v>753</v>
      </c>
      <c r="G4402" t="s">
        <v>13605</v>
      </c>
      <c r="H4402" t="s">
        <v>3556</v>
      </c>
      <c r="I4402" t="s">
        <v>13610</v>
      </c>
      <c r="J4402" t="s">
        <v>13611</v>
      </c>
      <c r="K4402" t="s">
        <v>110</v>
      </c>
      <c r="L4402" t="s">
        <v>3346</v>
      </c>
      <c r="M4402" t="s">
        <v>3344</v>
      </c>
      <c r="N4402" t="s">
        <v>3345</v>
      </c>
      <c r="O4402" t="s">
        <v>3343</v>
      </c>
      <c r="P4402" t="s">
        <v>3343</v>
      </c>
      <c r="Q4402" t="s">
        <v>3346</v>
      </c>
    </row>
    <row r="4403" spans="1:17" x14ac:dyDescent="0.25">
      <c r="A4403" t="s">
        <v>13511</v>
      </c>
      <c r="B4403" t="s">
        <v>619</v>
      </c>
      <c r="C4403" t="s">
        <v>13512</v>
      </c>
      <c r="D4403" t="s">
        <v>13513</v>
      </c>
      <c r="E4403">
        <v>2201015</v>
      </c>
      <c r="F4403" t="s">
        <v>753</v>
      </c>
      <c r="G4403" t="s">
        <v>13605</v>
      </c>
      <c r="H4403" t="s">
        <v>3556</v>
      </c>
      <c r="I4403" t="s">
        <v>13612</v>
      </c>
      <c r="J4403" t="s">
        <v>13613</v>
      </c>
      <c r="K4403" t="s">
        <v>110</v>
      </c>
      <c r="L4403" t="s">
        <v>3346</v>
      </c>
      <c r="M4403" t="s">
        <v>3344</v>
      </c>
      <c r="N4403" t="s">
        <v>3345</v>
      </c>
      <c r="O4403" t="s">
        <v>3343</v>
      </c>
      <c r="P4403" t="s">
        <v>3343</v>
      </c>
      <c r="Q4403" t="s">
        <v>3346</v>
      </c>
    </row>
    <row r="4404" spans="1:17" x14ac:dyDescent="0.25">
      <c r="A4404" t="s">
        <v>13511</v>
      </c>
      <c r="B4404" t="s">
        <v>619</v>
      </c>
      <c r="C4404" t="s">
        <v>13512</v>
      </c>
      <c r="D4404" t="s">
        <v>13513</v>
      </c>
      <c r="E4404">
        <v>2201016</v>
      </c>
      <c r="F4404" t="s">
        <v>13614</v>
      </c>
      <c r="G4404" t="s">
        <v>13615</v>
      </c>
      <c r="H4404" t="s">
        <v>3556</v>
      </c>
      <c r="I4404" t="s">
        <v>13616</v>
      </c>
      <c r="J4404" t="s">
        <v>13617</v>
      </c>
      <c r="K4404" t="s">
        <v>110</v>
      </c>
      <c r="L4404" t="s">
        <v>3343</v>
      </c>
      <c r="M4404" t="s">
        <v>3397</v>
      </c>
      <c r="N4404" t="s">
        <v>13618</v>
      </c>
      <c r="O4404" t="s">
        <v>3343</v>
      </c>
      <c r="P4404" t="s">
        <v>3343</v>
      </c>
      <c r="Q4404" t="s">
        <v>3346</v>
      </c>
    </row>
    <row r="4405" spans="1:17" x14ac:dyDescent="0.25">
      <c r="A4405" t="s">
        <v>13511</v>
      </c>
      <c r="B4405" t="s">
        <v>619</v>
      </c>
      <c r="C4405" t="s">
        <v>13512</v>
      </c>
      <c r="D4405" t="s">
        <v>13513</v>
      </c>
      <c r="E4405">
        <v>2201017</v>
      </c>
      <c r="F4405" t="s">
        <v>13619</v>
      </c>
      <c r="G4405" t="s">
        <v>13620</v>
      </c>
      <c r="H4405" t="s">
        <v>3394</v>
      </c>
      <c r="I4405" t="s">
        <v>13621</v>
      </c>
      <c r="J4405" t="s">
        <v>13622</v>
      </c>
      <c r="K4405" t="s">
        <v>110</v>
      </c>
      <c r="L4405" t="s">
        <v>3343</v>
      </c>
      <c r="M4405" t="s">
        <v>3397</v>
      </c>
      <c r="N4405" t="s">
        <v>4334</v>
      </c>
      <c r="O4405" t="s">
        <v>3343</v>
      </c>
      <c r="P4405" t="s">
        <v>3343</v>
      </c>
      <c r="Q4405" t="s">
        <v>3346</v>
      </c>
    </row>
    <row r="4406" spans="1:17" x14ac:dyDescent="0.25">
      <c r="A4406" t="s">
        <v>13511</v>
      </c>
      <c r="B4406" t="s">
        <v>619</v>
      </c>
      <c r="C4406" t="s">
        <v>13512</v>
      </c>
      <c r="D4406" t="s">
        <v>13513</v>
      </c>
      <c r="E4406">
        <v>2201017</v>
      </c>
      <c r="F4406" t="s">
        <v>13619</v>
      </c>
      <c r="G4406" t="s">
        <v>13620</v>
      </c>
      <c r="H4406" t="s">
        <v>3394</v>
      </c>
      <c r="I4406" t="s">
        <v>13623</v>
      </c>
      <c r="J4406" t="s">
        <v>13624</v>
      </c>
      <c r="K4406" t="s">
        <v>110</v>
      </c>
      <c r="L4406" t="s">
        <v>3346</v>
      </c>
      <c r="M4406" t="s">
        <v>3397</v>
      </c>
      <c r="N4406" t="s">
        <v>4334</v>
      </c>
      <c r="O4406" t="s">
        <v>3343</v>
      </c>
      <c r="P4406" t="s">
        <v>3343</v>
      </c>
      <c r="Q4406" t="s">
        <v>3346</v>
      </c>
    </row>
    <row r="4407" spans="1:17" x14ac:dyDescent="0.25">
      <c r="A4407" t="s">
        <v>13511</v>
      </c>
      <c r="B4407" t="s">
        <v>619</v>
      </c>
      <c r="C4407" t="s">
        <v>13512</v>
      </c>
      <c r="D4407" t="s">
        <v>13513</v>
      </c>
      <c r="E4407">
        <v>2201017</v>
      </c>
      <c r="F4407" t="s">
        <v>13619</v>
      </c>
      <c r="G4407" t="s">
        <v>13620</v>
      </c>
      <c r="H4407" t="s">
        <v>3394</v>
      </c>
      <c r="I4407" t="s">
        <v>13625</v>
      </c>
      <c r="J4407" t="s">
        <v>13626</v>
      </c>
      <c r="K4407" t="s">
        <v>110</v>
      </c>
      <c r="L4407" t="s">
        <v>3346</v>
      </c>
      <c r="M4407" t="s">
        <v>3397</v>
      </c>
      <c r="N4407" t="s">
        <v>4334</v>
      </c>
      <c r="O4407" t="s">
        <v>3343</v>
      </c>
      <c r="P4407" t="s">
        <v>3343</v>
      </c>
      <c r="Q4407" t="s">
        <v>3346</v>
      </c>
    </row>
    <row r="4408" spans="1:17" x14ac:dyDescent="0.25">
      <c r="A4408" t="s">
        <v>13511</v>
      </c>
      <c r="B4408" t="s">
        <v>619</v>
      </c>
      <c r="C4408" t="s">
        <v>13512</v>
      </c>
      <c r="D4408" t="s">
        <v>13513</v>
      </c>
      <c r="E4408">
        <v>2201018</v>
      </c>
      <c r="F4408" t="s">
        <v>762</v>
      </c>
      <c r="G4408" t="s">
        <v>13627</v>
      </c>
      <c r="H4408" t="s">
        <v>13628</v>
      </c>
      <c r="I4408" t="s">
        <v>763</v>
      </c>
      <c r="J4408" t="s">
        <v>764</v>
      </c>
      <c r="K4408" t="s">
        <v>110</v>
      </c>
      <c r="L4408" t="s">
        <v>3343</v>
      </c>
      <c r="M4408" t="s">
        <v>3477</v>
      </c>
      <c r="N4408" t="s">
        <v>3603</v>
      </c>
      <c r="O4408" t="s">
        <v>3343</v>
      </c>
      <c r="P4408" t="s">
        <v>3343</v>
      </c>
      <c r="Q4408" t="s">
        <v>3346</v>
      </c>
    </row>
    <row r="4409" spans="1:17" x14ac:dyDescent="0.25">
      <c r="A4409" t="s">
        <v>13511</v>
      </c>
      <c r="B4409" t="s">
        <v>619</v>
      </c>
      <c r="C4409" t="s">
        <v>13512</v>
      </c>
      <c r="D4409" t="s">
        <v>13513</v>
      </c>
      <c r="E4409">
        <v>2201018</v>
      </c>
      <c r="F4409" t="s">
        <v>762</v>
      </c>
      <c r="G4409" t="s">
        <v>13627</v>
      </c>
      <c r="H4409" t="s">
        <v>13628</v>
      </c>
      <c r="I4409" t="s">
        <v>13629</v>
      </c>
      <c r="J4409" t="s">
        <v>13630</v>
      </c>
      <c r="K4409" t="s">
        <v>110</v>
      </c>
      <c r="L4409" t="s">
        <v>3346</v>
      </c>
      <c r="M4409" t="s">
        <v>3477</v>
      </c>
      <c r="N4409" t="s">
        <v>3603</v>
      </c>
      <c r="O4409" t="s">
        <v>3343</v>
      </c>
      <c r="P4409" t="s">
        <v>3343</v>
      </c>
      <c r="Q4409" t="s">
        <v>3346</v>
      </c>
    </row>
    <row r="4410" spans="1:17" x14ac:dyDescent="0.25">
      <c r="A4410" t="s">
        <v>13511</v>
      </c>
      <c r="B4410" t="s">
        <v>619</v>
      </c>
      <c r="C4410" t="s">
        <v>13512</v>
      </c>
      <c r="D4410" t="s">
        <v>13513</v>
      </c>
      <c r="E4410">
        <v>2201018</v>
      </c>
      <c r="F4410" t="s">
        <v>762</v>
      </c>
      <c r="G4410" t="s">
        <v>13627</v>
      </c>
      <c r="H4410" t="s">
        <v>13628</v>
      </c>
      <c r="I4410" t="s">
        <v>13631</v>
      </c>
      <c r="J4410" t="s">
        <v>13632</v>
      </c>
      <c r="K4410" t="s">
        <v>110</v>
      </c>
      <c r="L4410" t="s">
        <v>3346</v>
      </c>
      <c r="M4410" t="s">
        <v>3477</v>
      </c>
      <c r="N4410" t="s">
        <v>3603</v>
      </c>
      <c r="O4410" t="s">
        <v>3343</v>
      </c>
      <c r="P4410" t="s">
        <v>3343</v>
      </c>
      <c r="Q4410" t="s">
        <v>3346</v>
      </c>
    </row>
    <row r="4411" spans="1:17" x14ac:dyDescent="0.25">
      <c r="A4411" t="s">
        <v>13511</v>
      </c>
      <c r="B4411" t="s">
        <v>619</v>
      </c>
      <c r="C4411" t="s">
        <v>13512</v>
      </c>
      <c r="D4411" t="s">
        <v>13513</v>
      </c>
      <c r="E4411">
        <v>2201018</v>
      </c>
      <c r="F4411" t="s">
        <v>762</v>
      </c>
      <c r="G4411" t="s">
        <v>13627</v>
      </c>
      <c r="H4411" t="s">
        <v>13628</v>
      </c>
      <c r="I4411" t="s">
        <v>13633</v>
      </c>
      <c r="J4411" t="s">
        <v>13634</v>
      </c>
      <c r="K4411" t="s">
        <v>110</v>
      </c>
      <c r="L4411" t="s">
        <v>3346</v>
      </c>
      <c r="M4411" t="s">
        <v>3477</v>
      </c>
      <c r="N4411" t="s">
        <v>3603</v>
      </c>
      <c r="O4411" t="s">
        <v>3343</v>
      </c>
      <c r="P4411" t="s">
        <v>3343</v>
      </c>
      <c r="Q4411" t="s">
        <v>3346</v>
      </c>
    </row>
    <row r="4412" spans="1:17" x14ac:dyDescent="0.25">
      <c r="A4412" t="s">
        <v>13511</v>
      </c>
      <c r="B4412" t="s">
        <v>619</v>
      </c>
      <c r="C4412" t="s">
        <v>13512</v>
      </c>
      <c r="D4412" t="s">
        <v>13513</v>
      </c>
      <c r="E4412">
        <v>2201018</v>
      </c>
      <c r="F4412" t="s">
        <v>762</v>
      </c>
      <c r="G4412" t="s">
        <v>13627</v>
      </c>
      <c r="H4412" t="s">
        <v>13628</v>
      </c>
      <c r="I4412" t="s">
        <v>13635</v>
      </c>
      <c r="J4412" t="s">
        <v>13636</v>
      </c>
      <c r="K4412" t="s">
        <v>110</v>
      </c>
      <c r="L4412" t="s">
        <v>3346</v>
      </c>
      <c r="M4412" t="s">
        <v>3477</v>
      </c>
      <c r="N4412" t="s">
        <v>3603</v>
      </c>
      <c r="O4412" t="s">
        <v>3343</v>
      </c>
      <c r="P4412" t="s">
        <v>3343</v>
      </c>
      <c r="Q4412" t="s">
        <v>3346</v>
      </c>
    </row>
    <row r="4413" spans="1:17" x14ac:dyDescent="0.25">
      <c r="A4413" t="s">
        <v>13511</v>
      </c>
      <c r="B4413" t="s">
        <v>619</v>
      </c>
      <c r="C4413" t="s">
        <v>13512</v>
      </c>
      <c r="D4413" t="s">
        <v>13513</v>
      </c>
      <c r="E4413">
        <v>2201021</v>
      </c>
      <c r="F4413" t="s">
        <v>13637</v>
      </c>
      <c r="G4413" t="s">
        <v>13638</v>
      </c>
      <c r="H4413" t="s">
        <v>3429</v>
      </c>
      <c r="I4413" t="s">
        <v>13639</v>
      </c>
      <c r="J4413" t="s">
        <v>13640</v>
      </c>
      <c r="K4413" t="s">
        <v>110</v>
      </c>
      <c r="L4413" t="s">
        <v>3343</v>
      </c>
      <c r="M4413" t="s">
        <v>3397</v>
      </c>
      <c r="N4413" t="s">
        <v>5909</v>
      </c>
      <c r="O4413" t="s">
        <v>3343</v>
      </c>
      <c r="P4413" t="s">
        <v>3343</v>
      </c>
      <c r="Q4413" t="s">
        <v>3346</v>
      </c>
    </row>
    <row r="4414" spans="1:17" x14ac:dyDescent="0.25">
      <c r="A4414" t="s">
        <v>13511</v>
      </c>
      <c r="B4414" t="s">
        <v>619</v>
      </c>
      <c r="C4414" t="s">
        <v>13512</v>
      </c>
      <c r="D4414" t="s">
        <v>13513</v>
      </c>
      <c r="E4414">
        <v>2201022</v>
      </c>
      <c r="F4414" t="s">
        <v>636</v>
      </c>
      <c r="G4414" t="s">
        <v>13641</v>
      </c>
      <c r="H4414" t="s">
        <v>13642</v>
      </c>
      <c r="I4414" t="s">
        <v>13643</v>
      </c>
      <c r="J4414" t="s">
        <v>13644</v>
      </c>
      <c r="K4414" t="s">
        <v>110</v>
      </c>
      <c r="L4414" t="s">
        <v>3343</v>
      </c>
      <c r="M4414" t="s">
        <v>3397</v>
      </c>
      <c r="N4414" t="s">
        <v>5909</v>
      </c>
      <c r="O4414" t="s">
        <v>3343</v>
      </c>
      <c r="P4414" t="s">
        <v>3343</v>
      </c>
      <c r="Q4414" t="s">
        <v>3346</v>
      </c>
    </row>
    <row r="4415" spans="1:17" x14ac:dyDescent="0.25">
      <c r="A4415" t="s">
        <v>13511</v>
      </c>
      <c r="B4415" t="s">
        <v>619</v>
      </c>
      <c r="C4415" t="s">
        <v>13512</v>
      </c>
      <c r="D4415" t="s">
        <v>13513</v>
      </c>
      <c r="E4415">
        <v>2201022</v>
      </c>
      <c r="F4415" t="s">
        <v>636</v>
      </c>
      <c r="G4415" t="s">
        <v>13641</v>
      </c>
      <c r="H4415" t="s">
        <v>13642</v>
      </c>
      <c r="I4415" t="s">
        <v>13645</v>
      </c>
      <c r="J4415" t="s">
        <v>13646</v>
      </c>
      <c r="K4415" t="s">
        <v>110</v>
      </c>
      <c r="L4415" t="s">
        <v>3346</v>
      </c>
      <c r="M4415" t="s">
        <v>3397</v>
      </c>
      <c r="N4415" t="s">
        <v>5909</v>
      </c>
      <c r="O4415" t="s">
        <v>3343</v>
      </c>
      <c r="P4415" t="s">
        <v>3343</v>
      </c>
      <c r="Q4415" t="s">
        <v>3346</v>
      </c>
    </row>
    <row r="4416" spans="1:17" x14ac:dyDescent="0.25">
      <c r="A4416" t="s">
        <v>13511</v>
      </c>
      <c r="B4416" t="s">
        <v>619</v>
      </c>
      <c r="C4416" t="s">
        <v>13512</v>
      </c>
      <c r="D4416" t="s">
        <v>13513</v>
      </c>
      <c r="E4416">
        <v>2201023</v>
      </c>
      <c r="F4416" t="s">
        <v>639</v>
      </c>
      <c r="G4416" t="s">
        <v>13647</v>
      </c>
      <c r="H4416" t="s">
        <v>13642</v>
      </c>
      <c r="I4416" t="s">
        <v>13648</v>
      </c>
      <c r="J4416" t="s">
        <v>640</v>
      </c>
      <c r="K4416" t="s">
        <v>110</v>
      </c>
      <c r="L4416" t="s">
        <v>3343</v>
      </c>
      <c r="M4416" t="s">
        <v>3397</v>
      </c>
      <c r="N4416" t="s">
        <v>5909</v>
      </c>
      <c r="O4416" t="s">
        <v>3343</v>
      </c>
      <c r="P4416" t="s">
        <v>3343</v>
      </c>
      <c r="Q4416" t="s">
        <v>3346</v>
      </c>
    </row>
    <row r="4417" spans="1:17" x14ac:dyDescent="0.25">
      <c r="A4417" t="s">
        <v>13511</v>
      </c>
      <c r="B4417" t="s">
        <v>619</v>
      </c>
      <c r="C4417" t="s">
        <v>13512</v>
      </c>
      <c r="D4417" t="s">
        <v>13513</v>
      </c>
      <c r="E4417">
        <v>2201023</v>
      </c>
      <c r="F4417" t="s">
        <v>639</v>
      </c>
      <c r="G4417" t="s">
        <v>13647</v>
      </c>
      <c r="H4417" t="s">
        <v>13642</v>
      </c>
      <c r="I4417" t="s">
        <v>13649</v>
      </c>
      <c r="J4417" t="s">
        <v>13650</v>
      </c>
      <c r="K4417" t="s">
        <v>110</v>
      </c>
      <c r="L4417" t="s">
        <v>3346</v>
      </c>
      <c r="M4417" t="s">
        <v>3397</v>
      </c>
      <c r="N4417" t="s">
        <v>5909</v>
      </c>
      <c r="O4417" t="s">
        <v>3343</v>
      </c>
      <c r="P4417" t="s">
        <v>3343</v>
      </c>
      <c r="Q4417" t="s">
        <v>3346</v>
      </c>
    </row>
    <row r="4418" spans="1:17" x14ac:dyDescent="0.25">
      <c r="A4418" t="s">
        <v>13511</v>
      </c>
      <c r="B4418" t="s">
        <v>619</v>
      </c>
      <c r="C4418" t="s">
        <v>13512</v>
      </c>
      <c r="D4418" t="s">
        <v>13513</v>
      </c>
      <c r="E4418">
        <v>2201026</v>
      </c>
      <c r="F4418" t="s">
        <v>645</v>
      </c>
      <c r="G4418" t="s">
        <v>9316</v>
      </c>
      <c r="H4418" t="s">
        <v>9317</v>
      </c>
      <c r="I4418" t="s">
        <v>13651</v>
      </c>
      <c r="J4418" t="s">
        <v>646</v>
      </c>
      <c r="K4418" t="s">
        <v>110</v>
      </c>
      <c r="L4418" t="s">
        <v>3343</v>
      </c>
      <c r="M4418" t="s">
        <v>3397</v>
      </c>
      <c r="N4418" t="s">
        <v>5909</v>
      </c>
      <c r="O4418" t="s">
        <v>3343</v>
      </c>
      <c r="P4418" t="s">
        <v>3343</v>
      </c>
      <c r="Q4418" t="s">
        <v>3346</v>
      </c>
    </row>
    <row r="4419" spans="1:17" x14ac:dyDescent="0.25">
      <c r="A4419" t="s">
        <v>13511</v>
      </c>
      <c r="B4419" t="s">
        <v>619</v>
      </c>
      <c r="C4419" t="s">
        <v>13512</v>
      </c>
      <c r="D4419" t="s">
        <v>13513</v>
      </c>
      <c r="E4419">
        <v>2201028</v>
      </c>
      <c r="F4419" t="s">
        <v>659</v>
      </c>
      <c r="G4419" t="s">
        <v>13652</v>
      </c>
      <c r="H4419" t="s">
        <v>13653</v>
      </c>
      <c r="I4419" t="s">
        <v>13654</v>
      </c>
      <c r="J4419" t="s">
        <v>13655</v>
      </c>
      <c r="K4419" t="s">
        <v>110</v>
      </c>
      <c r="L4419" t="s">
        <v>3343</v>
      </c>
      <c r="M4419" t="s">
        <v>3397</v>
      </c>
      <c r="N4419" t="s">
        <v>4334</v>
      </c>
      <c r="O4419" t="s">
        <v>3343</v>
      </c>
      <c r="P4419" t="s">
        <v>3343</v>
      </c>
      <c r="Q4419" t="s">
        <v>3346</v>
      </c>
    </row>
    <row r="4420" spans="1:17" x14ac:dyDescent="0.25">
      <c r="A4420" t="s">
        <v>13511</v>
      </c>
      <c r="B4420" t="s">
        <v>619</v>
      </c>
      <c r="C4420" t="s">
        <v>13512</v>
      </c>
      <c r="D4420" t="s">
        <v>13513</v>
      </c>
      <c r="E4420">
        <v>2201028</v>
      </c>
      <c r="F4420" t="s">
        <v>659</v>
      </c>
      <c r="G4420" t="s">
        <v>13652</v>
      </c>
      <c r="H4420" t="s">
        <v>13653</v>
      </c>
      <c r="I4420" t="s">
        <v>13656</v>
      </c>
      <c r="J4420" t="s">
        <v>13657</v>
      </c>
      <c r="K4420" t="s">
        <v>110</v>
      </c>
      <c r="L4420" t="s">
        <v>3346</v>
      </c>
      <c r="M4420" t="s">
        <v>3397</v>
      </c>
      <c r="N4420" t="s">
        <v>4334</v>
      </c>
      <c r="O4420" t="s">
        <v>3343</v>
      </c>
      <c r="P4420" t="s">
        <v>3343</v>
      </c>
      <c r="Q4420" t="s">
        <v>3346</v>
      </c>
    </row>
    <row r="4421" spans="1:17" x14ac:dyDescent="0.25">
      <c r="A4421" t="s">
        <v>13511</v>
      </c>
      <c r="B4421" t="s">
        <v>619</v>
      </c>
      <c r="C4421" t="s">
        <v>13512</v>
      </c>
      <c r="D4421" t="s">
        <v>13513</v>
      </c>
      <c r="E4421">
        <v>2201028</v>
      </c>
      <c r="F4421" t="s">
        <v>659</v>
      </c>
      <c r="G4421" t="s">
        <v>13652</v>
      </c>
      <c r="H4421" t="s">
        <v>13653</v>
      </c>
      <c r="I4421" t="s">
        <v>13658</v>
      </c>
      <c r="J4421" t="s">
        <v>13659</v>
      </c>
      <c r="K4421" t="s">
        <v>110</v>
      </c>
      <c r="L4421" t="s">
        <v>3346</v>
      </c>
      <c r="M4421" t="s">
        <v>3397</v>
      </c>
      <c r="N4421" t="s">
        <v>4334</v>
      </c>
      <c r="O4421" t="s">
        <v>3343</v>
      </c>
      <c r="P4421" t="s">
        <v>3343</v>
      </c>
      <c r="Q4421" t="s">
        <v>3346</v>
      </c>
    </row>
    <row r="4422" spans="1:17" x14ac:dyDescent="0.25">
      <c r="A4422" t="s">
        <v>13511</v>
      </c>
      <c r="B4422" t="s">
        <v>619</v>
      </c>
      <c r="C4422" t="s">
        <v>13512</v>
      </c>
      <c r="D4422" t="s">
        <v>13513</v>
      </c>
      <c r="E4422">
        <v>2201028</v>
      </c>
      <c r="F4422" t="s">
        <v>659</v>
      </c>
      <c r="G4422" t="s">
        <v>13652</v>
      </c>
      <c r="H4422" t="s">
        <v>13653</v>
      </c>
      <c r="I4422" t="s">
        <v>13660</v>
      </c>
      <c r="J4422" t="s">
        <v>13661</v>
      </c>
      <c r="K4422" t="s">
        <v>110</v>
      </c>
      <c r="L4422" t="s">
        <v>3346</v>
      </c>
      <c r="M4422" t="s">
        <v>3397</v>
      </c>
      <c r="N4422" t="s">
        <v>4334</v>
      </c>
      <c r="O4422" t="s">
        <v>3343</v>
      </c>
      <c r="P4422" t="s">
        <v>3343</v>
      </c>
      <c r="Q4422" t="s">
        <v>3346</v>
      </c>
    </row>
    <row r="4423" spans="1:17" x14ac:dyDescent="0.25">
      <c r="A4423" t="s">
        <v>13511</v>
      </c>
      <c r="B4423" t="s">
        <v>619</v>
      </c>
      <c r="C4423" t="s">
        <v>13512</v>
      </c>
      <c r="D4423" t="s">
        <v>13513</v>
      </c>
      <c r="E4423">
        <v>2201028</v>
      </c>
      <c r="F4423" t="s">
        <v>659</v>
      </c>
      <c r="G4423" t="s">
        <v>13652</v>
      </c>
      <c r="H4423" t="s">
        <v>13653</v>
      </c>
      <c r="I4423" t="s">
        <v>13662</v>
      </c>
      <c r="J4423" t="s">
        <v>660</v>
      </c>
      <c r="K4423" t="s">
        <v>110</v>
      </c>
      <c r="L4423" t="s">
        <v>3346</v>
      </c>
      <c r="M4423" t="s">
        <v>3397</v>
      </c>
      <c r="N4423" t="s">
        <v>4334</v>
      </c>
      <c r="O4423" t="s">
        <v>3343</v>
      </c>
      <c r="P4423" t="s">
        <v>3343</v>
      </c>
      <c r="Q4423" t="s">
        <v>3346</v>
      </c>
    </row>
    <row r="4424" spans="1:17" x14ac:dyDescent="0.25">
      <c r="A4424" t="s">
        <v>13511</v>
      </c>
      <c r="B4424" t="s">
        <v>619</v>
      </c>
      <c r="C4424" t="s">
        <v>13512</v>
      </c>
      <c r="D4424" t="s">
        <v>13513</v>
      </c>
      <c r="E4424">
        <v>2201028</v>
      </c>
      <c r="F4424" t="s">
        <v>659</v>
      </c>
      <c r="G4424" t="s">
        <v>13652</v>
      </c>
      <c r="H4424" t="s">
        <v>13653</v>
      </c>
      <c r="I4424" t="s">
        <v>13663</v>
      </c>
      <c r="J4424" t="s">
        <v>13664</v>
      </c>
      <c r="K4424" t="s">
        <v>110</v>
      </c>
      <c r="L4424" t="s">
        <v>3346</v>
      </c>
      <c r="M4424" t="s">
        <v>3397</v>
      </c>
      <c r="N4424" t="s">
        <v>4334</v>
      </c>
      <c r="O4424" t="s">
        <v>3343</v>
      </c>
      <c r="P4424" t="s">
        <v>3343</v>
      </c>
      <c r="Q4424" t="s">
        <v>3346</v>
      </c>
    </row>
    <row r="4425" spans="1:17" x14ac:dyDescent="0.25">
      <c r="A4425" t="s">
        <v>13511</v>
      </c>
      <c r="B4425" t="s">
        <v>619</v>
      </c>
      <c r="C4425" t="s">
        <v>13512</v>
      </c>
      <c r="D4425" t="s">
        <v>13513</v>
      </c>
      <c r="E4425">
        <v>2201029</v>
      </c>
      <c r="F4425" t="s">
        <v>666</v>
      </c>
      <c r="G4425" t="s">
        <v>13665</v>
      </c>
      <c r="H4425" t="s">
        <v>6082</v>
      </c>
      <c r="I4425" t="s">
        <v>13666</v>
      </c>
      <c r="J4425" t="s">
        <v>13667</v>
      </c>
      <c r="K4425" t="s">
        <v>110</v>
      </c>
      <c r="L4425" t="s">
        <v>3343</v>
      </c>
      <c r="M4425" t="s">
        <v>3397</v>
      </c>
      <c r="N4425" t="s">
        <v>13668</v>
      </c>
      <c r="O4425" t="s">
        <v>3343</v>
      </c>
      <c r="P4425" t="s">
        <v>3343</v>
      </c>
      <c r="Q4425" t="s">
        <v>3346</v>
      </c>
    </row>
    <row r="4426" spans="1:17" x14ac:dyDescent="0.25">
      <c r="A4426" t="s">
        <v>13511</v>
      </c>
      <c r="B4426" t="s">
        <v>619</v>
      </c>
      <c r="C4426" t="s">
        <v>13512</v>
      </c>
      <c r="D4426" t="s">
        <v>13513</v>
      </c>
      <c r="E4426">
        <v>2201029</v>
      </c>
      <c r="F4426" t="s">
        <v>666</v>
      </c>
      <c r="G4426" t="s">
        <v>13665</v>
      </c>
      <c r="H4426" t="s">
        <v>6082</v>
      </c>
      <c r="I4426" t="s">
        <v>13669</v>
      </c>
      <c r="J4426" t="s">
        <v>13670</v>
      </c>
      <c r="K4426" t="s">
        <v>110</v>
      </c>
      <c r="L4426" t="s">
        <v>3346</v>
      </c>
      <c r="M4426" t="s">
        <v>3397</v>
      </c>
      <c r="N4426" t="s">
        <v>13668</v>
      </c>
      <c r="O4426" t="s">
        <v>3343</v>
      </c>
      <c r="P4426" t="s">
        <v>3343</v>
      </c>
      <c r="Q4426" t="s">
        <v>3346</v>
      </c>
    </row>
    <row r="4427" spans="1:17" x14ac:dyDescent="0.25">
      <c r="A4427" t="s">
        <v>13511</v>
      </c>
      <c r="B4427" t="s">
        <v>619</v>
      </c>
      <c r="C4427" t="s">
        <v>13512</v>
      </c>
      <c r="D4427" t="s">
        <v>13513</v>
      </c>
      <c r="E4427">
        <v>2201029</v>
      </c>
      <c r="F4427" t="s">
        <v>666</v>
      </c>
      <c r="G4427" t="s">
        <v>13665</v>
      </c>
      <c r="H4427" t="s">
        <v>6082</v>
      </c>
      <c r="I4427" t="s">
        <v>13671</v>
      </c>
      <c r="J4427" t="s">
        <v>667</v>
      </c>
      <c r="K4427" t="s">
        <v>110</v>
      </c>
      <c r="L4427" t="s">
        <v>3346</v>
      </c>
      <c r="M4427" t="s">
        <v>3397</v>
      </c>
      <c r="N4427" t="s">
        <v>13668</v>
      </c>
      <c r="O4427" t="s">
        <v>3343</v>
      </c>
      <c r="P4427" t="s">
        <v>3343</v>
      </c>
      <c r="Q4427" t="s">
        <v>3346</v>
      </c>
    </row>
    <row r="4428" spans="1:17" x14ac:dyDescent="0.25">
      <c r="A4428" t="s">
        <v>13511</v>
      </c>
      <c r="B4428" t="s">
        <v>619</v>
      </c>
      <c r="C4428" t="s">
        <v>13512</v>
      </c>
      <c r="D4428" t="s">
        <v>13513</v>
      </c>
      <c r="E4428">
        <v>2201029</v>
      </c>
      <c r="F4428" t="s">
        <v>666</v>
      </c>
      <c r="G4428" t="s">
        <v>13665</v>
      </c>
      <c r="H4428" t="s">
        <v>6082</v>
      </c>
      <c r="I4428" t="s">
        <v>13672</v>
      </c>
      <c r="J4428" t="s">
        <v>13673</v>
      </c>
      <c r="K4428" t="s">
        <v>110</v>
      </c>
      <c r="L4428" t="s">
        <v>3346</v>
      </c>
      <c r="M4428" t="s">
        <v>3397</v>
      </c>
      <c r="N4428" t="s">
        <v>13668</v>
      </c>
      <c r="O4428" t="s">
        <v>3343</v>
      </c>
      <c r="P4428" t="s">
        <v>3343</v>
      </c>
      <c r="Q4428" t="s">
        <v>3346</v>
      </c>
    </row>
    <row r="4429" spans="1:17" x14ac:dyDescent="0.25">
      <c r="A4429" t="s">
        <v>13511</v>
      </c>
      <c r="B4429" t="s">
        <v>619</v>
      </c>
      <c r="C4429" t="s">
        <v>13512</v>
      </c>
      <c r="D4429" t="s">
        <v>13513</v>
      </c>
      <c r="E4429">
        <v>2201030</v>
      </c>
      <c r="F4429" t="s">
        <v>13674</v>
      </c>
      <c r="G4429" t="s">
        <v>13675</v>
      </c>
      <c r="H4429" t="s">
        <v>6082</v>
      </c>
      <c r="I4429" t="s">
        <v>13676</v>
      </c>
      <c r="J4429" t="s">
        <v>13677</v>
      </c>
      <c r="K4429" t="s">
        <v>110</v>
      </c>
      <c r="L4429" t="s">
        <v>3343</v>
      </c>
      <c r="M4429" t="s">
        <v>3397</v>
      </c>
      <c r="N4429" t="s">
        <v>13668</v>
      </c>
      <c r="O4429" t="s">
        <v>3343</v>
      </c>
      <c r="P4429" t="s">
        <v>3343</v>
      </c>
      <c r="Q4429" t="s">
        <v>3346</v>
      </c>
    </row>
    <row r="4430" spans="1:17" x14ac:dyDescent="0.25">
      <c r="A4430" t="s">
        <v>13511</v>
      </c>
      <c r="B4430" t="s">
        <v>619</v>
      </c>
      <c r="C4430" t="s">
        <v>13512</v>
      </c>
      <c r="D4430" t="s">
        <v>13513</v>
      </c>
      <c r="E4430">
        <v>2201031</v>
      </c>
      <c r="F4430" t="s">
        <v>683</v>
      </c>
      <c r="G4430" t="s">
        <v>13678</v>
      </c>
      <c r="H4430" t="s">
        <v>3394</v>
      </c>
      <c r="I4430" t="s">
        <v>13679</v>
      </c>
      <c r="J4430" t="s">
        <v>684</v>
      </c>
      <c r="K4430" t="s">
        <v>110</v>
      </c>
      <c r="L4430" t="s">
        <v>3343</v>
      </c>
      <c r="M4430" t="s">
        <v>3397</v>
      </c>
      <c r="N4430" t="s">
        <v>13668</v>
      </c>
      <c r="O4430" t="s">
        <v>3343</v>
      </c>
      <c r="P4430" t="s">
        <v>3343</v>
      </c>
      <c r="Q4430" t="s">
        <v>3346</v>
      </c>
    </row>
    <row r="4431" spans="1:17" x14ac:dyDescent="0.25">
      <c r="A4431" t="s">
        <v>13511</v>
      </c>
      <c r="B4431" t="s">
        <v>619</v>
      </c>
      <c r="C4431" t="s">
        <v>13512</v>
      </c>
      <c r="D4431" t="s">
        <v>13513</v>
      </c>
      <c r="E4431">
        <v>2201031</v>
      </c>
      <c r="F4431" t="s">
        <v>683</v>
      </c>
      <c r="G4431" t="s">
        <v>13678</v>
      </c>
      <c r="H4431" t="s">
        <v>3394</v>
      </c>
      <c r="I4431" t="s">
        <v>13680</v>
      </c>
      <c r="J4431" t="s">
        <v>13681</v>
      </c>
      <c r="K4431" t="s">
        <v>110</v>
      </c>
      <c r="L4431" t="s">
        <v>3346</v>
      </c>
      <c r="M4431" t="s">
        <v>3397</v>
      </c>
      <c r="N4431" t="s">
        <v>13668</v>
      </c>
      <c r="O4431" t="s">
        <v>3343</v>
      </c>
      <c r="P4431" t="s">
        <v>3343</v>
      </c>
      <c r="Q4431" t="s">
        <v>3346</v>
      </c>
    </row>
    <row r="4432" spans="1:17" x14ac:dyDescent="0.25">
      <c r="A4432" t="s">
        <v>13511</v>
      </c>
      <c r="B4432" t="s">
        <v>619</v>
      </c>
      <c r="C4432" t="s">
        <v>13512</v>
      </c>
      <c r="D4432" t="s">
        <v>13513</v>
      </c>
      <c r="E4432">
        <v>2201031</v>
      </c>
      <c r="F4432" t="s">
        <v>683</v>
      </c>
      <c r="G4432" t="s">
        <v>13678</v>
      </c>
      <c r="H4432" t="s">
        <v>3394</v>
      </c>
      <c r="I4432" t="s">
        <v>13682</v>
      </c>
      <c r="J4432" t="s">
        <v>13683</v>
      </c>
      <c r="K4432" t="s">
        <v>110</v>
      </c>
      <c r="L4432" t="s">
        <v>3346</v>
      </c>
      <c r="M4432" t="s">
        <v>3397</v>
      </c>
      <c r="N4432" t="s">
        <v>13668</v>
      </c>
      <c r="O4432" t="s">
        <v>3343</v>
      </c>
      <c r="P4432" t="s">
        <v>3343</v>
      </c>
      <c r="Q4432" t="s">
        <v>3346</v>
      </c>
    </row>
    <row r="4433" spans="1:17" x14ac:dyDescent="0.25">
      <c r="A4433" t="s">
        <v>13511</v>
      </c>
      <c r="B4433" t="s">
        <v>619</v>
      </c>
      <c r="C4433" t="s">
        <v>13512</v>
      </c>
      <c r="D4433" t="s">
        <v>13513</v>
      </c>
      <c r="E4433">
        <v>2201032</v>
      </c>
      <c r="F4433" t="s">
        <v>13684</v>
      </c>
      <c r="G4433" t="s">
        <v>13685</v>
      </c>
      <c r="H4433" t="s">
        <v>3394</v>
      </c>
      <c r="I4433" t="s">
        <v>13686</v>
      </c>
      <c r="J4433" t="s">
        <v>13687</v>
      </c>
      <c r="K4433" t="s">
        <v>110</v>
      </c>
      <c r="L4433" t="s">
        <v>3343</v>
      </c>
      <c r="M4433" t="s">
        <v>3397</v>
      </c>
      <c r="N4433" t="s">
        <v>13688</v>
      </c>
      <c r="O4433" t="s">
        <v>3343</v>
      </c>
      <c r="P4433" t="s">
        <v>3343</v>
      </c>
      <c r="Q4433" t="s">
        <v>3346</v>
      </c>
    </row>
    <row r="4434" spans="1:17" x14ac:dyDescent="0.25">
      <c r="A4434" t="s">
        <v>13511</v>
      </c>
      <c r="B4434" t="s">
        <v>619</v>
      </c>
      <c r="C4434" t="s">
        <v>13512</v>
      </c>
      <c r="D4434" t="s">
        <v>13513</v>
      </c>
      <c r="E4434">
        <v>2201032</v>
      </c>
      <c r="F4434" t="s">
        <v>13684</v>
      </c>
      <c r="G4434" t="s">
        <v>13685</v>
      </c>
      <c r="H4434" t="s">
        <v>3394</v>
      </c>
      <c r="I4434" t="s">
        <v>13689</v>
      </c>
      <c r="J4434" t="s">
        <v>13690</v>
      </c>
      <c r="K4434" t="s">
        <v>110</v>
      </c>
      <c r="L4434" t="s">
        <v>3346</v>
      </c>
      <c r="M4434" t="s">
        <v>3397</v>
      </c>
      <c r="N4434" t="s">
        <v>13688</v>
      </c>
      <c r="O4434" t="s">
        <v>3343</v>
      </c>
      <c r="P4434" t="s">
        <v>3343</v>
      </c>
      <c r="Q4434" t="s">
        <v>3346</v>
      </c>
    </row>
    <row r="4435" spans="1:17" x14ac:dyDescent="0.25">
      <c r="A4435" t="s">
        <v>13511</v>
      </c>
      <c r="B4435" t="s">
        <v>619</v>
      </c>
      <c r="C4435" t="s">
        <v>13512</v>
      </c>
      <c r="D4435" t="s">
        <v>13513</v>
      </c>
      <c r="E4435">
        <v>2201032</v>
      </c>
      <c r="F4435" t="s">
        <v>13684</v>
      </c>
      <c r="G4435" t="s">
        <v>13685</v>
      </c>
      <c r="H4435" t="s">
        <v>3394</v>
      </c>
      <c r="I4435" t="s">
        <v>13691</v>
      </c>
      <c r="J4435" t="s">
        <v>13692</v>
      </c>
      <c r="K4435" t="s">
        <v>110</v>
      </c>
      <c r="L4435" t="s">
        <v>3346</v>
      </c>
      <c r="M4435" t="s">
        <v>3397</v>
      </c>
      <c r="N4435" t="s">
        <v>13688</v>
      </c>
      <c r="O4435" t="s">
        <v>3343</v>
      </c>
      <c r="P4435" t="s">
        <v>3343</v>
      </c>
      <c r="Q4435" t="s">
        <v>3346</v>
      </c>
    </row>
    <row r="4436" spans="1:17" x14ac:dyDescent="0.25">
      <c r="A4436" t="s">
        <v>13511</v>
      </c>
      <c r="B4436" t="s">
        <v>619</v>
      </c>
      <c r="C4436" t="s">
        <v>13512</v>
      </c>
      <c r="D4436" t="s">
        <v>13513</v>
      </c>
      <c r="E4436">
        <v>2201033</v>
      </c>
      <c r="F4436" t="s">
        <v>13693</v>
      </c>
      <c r="G4436" t="s">
        <v>13694</v>
      </c>
      <c r="H4436" t="s">
        <v>3394</v>
      </c>
      <c r="I4436" t="s">
        <v>13695</v>
      </c>
      <c r="J4436" t="s">
        <v>13696</v>
      </c>
      <c r="K4436" t="s">
        <v>110</v>
      </c>
      <c r="L4436" t="s">
        <v>3343</v>
      </c>
      <c r="M4436" t="s">
        <v>3397</v>
      </c>
      <c r="N4436" t="s">
        <v>4334</v>
      </c>
      <c r="O4436" t="s">
        <v>3343</v>
      </c>
      <c r="P4436" t="s">
        <v>3343</v>
      </c>
      <c r="Q4436" t="s">
        <v>3346</v>
      </c>
    </row>
    <row r="4437" spans="1:17" x14ac:dyDescent="0.25">
      <c r="A4437" t="s">
        <v>13511</v>
      </c>
      <c r="B4437" t="s">
        <v>619</v>
      </c>
      <c r="C4437" t="s">
        <v>13512</v>
      </c>
      <c r="D4437" t="s">
        <v>13513</v>
      </c>
      <c r="E4437">
        <v>2201033</v>
      </c>
      <c r="F4437" t="s">
        <v>13693</v>
      </c>
      <c r="G4437" t="s">
        <v>13694</v>
      </c>
      <c r="H4437" t="s">
        <v>3394</v>
      </c>
      <c r="I4437" t="s">
        <v>13697</v>
      </c>
      <c r="J4437" t="s">
        <v>13698</v>
      </c>
      <c r="K4437" t="s">
        <v>110</v>
      </c>
      <c r="L4437" t="s">
        <v>3346</v>
      </c>
      <c r="M4437" t="s">
        <v>3397</v>
      </c>
      <c r="N4437" t="s">
        <v>4334</v>
      </c>
      <c r="O4437" t="s">
        <v>3343</v>
      </c>
      <c r="P4437" t="s">
        <v>3343</v>
      </c>
      <c r="Q4437" t="s">
        <v>3346</v>
      </c>
    </row>
    <row r="4438" spans="1:17" x14ac:dyDescent="0.25">
      <c r="A4438" t="s">
        <v>13511</v>
      </c>
      <c r="B4438" t="s">
        <v>619</v>
      </c>
      <c r="C4438" t="s">
        <v>13512</v>
      </c>
      <c r="D4438" t="s">
        <v>13513</v>
      </c>
      <c r="E4438">
        <v>2201033</v>
      </c>
      <c r="F4438" t="s">
        <v>13693</v>
      </c>
      <c r="G4438" t="s">
        <v>13694</v>
      </c>
      <c r="H4438" t="s">
        <v>3394</v>
      </c>
      <c r="I4438" t="s">
        <v>13699</v>
      </c>
      <c r="J4438" t="s">
        <v>13700</v>
      </c>
      <c r="K4438" t="s">
        <v>110</v>
      </c>
      <c r="L4438" t="s">
        <v>3346</v>
      </c>
      <c r="M4438" t="s">
        <v>3397</v>
      </c>
      <c r="N4438" t="s">
        <v>4334</v>
      </c>
      <c r="O4438" t="s">
        <v>3343</v>
      </c>
      <c r="P4438" t="s">
        <v>3343</v>
      </c>
      <c r="Q4438" t="s">
        <v>3346</v>
      </c>
    </row>
    <row r="4439" spans="1:17" x14ac:dyDescent="0.25">
      <c r="A4439" t="s">
        <v>13511</v>
      </c>
      <c r="B4439" t="s">
        <v>619</v>
      </c>
      <c r="C4439" t="s">
        <v>13512</v>
      </c>
      <c r="D4439" t="s">
        <v>13513</v>
      </c>
      <c r="E4439">
        <v>2201033</v>
      </c>
      <c r="F4439" t="s">
        <v>13693</v>
      </c>
      <c r="G4439" t="s">
        <v>13694</v>
      </c>
      <c r="H4439" t="s">
        <v>3394</v>
      </c>
      <c r="I4439" t="s">
        <v>13701</v>
      </c>
      <c r="J4439" t="s">
        <v>13702</v>
      </c>
      <c r="K4439" t="s">
        <v>110</v>
      </c>
      <c r="L4439" t="s">
        <v>3346</v>
      </c>
      <c r="M4439" t="s">
        <v>3397</v>
      </c>
      <c r="N4439" t="s">
        <v>4334</v>
      </c>
      <c r="O4439" t="s">
        <v>3343</v>
      </c>
      <c r="P4439" t="s">
        <v>3343</v>
      </c>
      <c r="Q4439" t="s">
        <v>3346</v>
      </c>
    </row>
    <row r="4440" spans="1:17" x14ac:dyDescent="0.25">
      <c r="A4440" t="s">
        <v>13511</v>
      </c>
      <c r="B4440" t="s">
        <v>619</v>
      </c>
      <c r="C4440" t="s">
        <v>13512</v>
      </c>
      <c r="D4440" t="s">
        <v>13513</v>
      </c>
      <c r="E4440">
        <v>2201033</v>
      </c>
      <c r="F4440" t="s">
        <v>13693</v>
      </c>
      <c r="G4440" t="s">
        <v>13694</v>
      </c>
      <c r="H4440" t="s">
        <v>3394</v>
      </c>
      <c r="I4440" t="s">
        <v>13703</v>
      </c>
      <c r="J4440" t="s">
        <v>157</v>
      </c>
      <c r="K4440" t="s">
        <v>110</v>
      </c>
      <c r="L4440" t="s">
        <v>3346</v>
      </c>
      <c r="M4440" t="s">
        <v>3397</v>
      </c>
      <c r="N4440" t="s">
        <v>4334</v>
      </c>
      <c r="O4440" t="s">
        <v>3343</v>
      </c>
      <c r="P4440" t="s">
        <v>3343</v>
      </c>
      <c r="Q4440" t="s">
        <v>3346</v>
      </c>
    </row>
    <row r="4441" spans="1:17" x14ac:dyDescent="0.25">
      <c r="A4441" t="s">
        <v>13511</v>
      </c>
      <c r="B4441" t="s">
        <v>619</v>
      </c>
      <c r="C4441" t="s">
        <v>13512</v>
      </c>
      <c r="D4441" t="s">
        <v>13513</v>
      </c>
      <c r="E4441">
        <v>2201033</v>
      </c>
      <c r="F4441" t="s">
        <v>13693</v>
      </c>
      <c r="G4441" t="s">
        <v>13694</v>
      </c>
      <c r="H4441" t="s">
        <v>3394</v>
      </c>
      <c r="I4441" t="s">
        <v>13704</v>
      </c>
      <c r="J4441" t="s">
        <v>285</v>
      </c>
      <c r="K4441" t="s">
        <v>110</v>
      </c>
      <c r="L4441" t="s">
        <v>3346</v>
      </c>
      <c r="M4441" t="s">
        <v>3397</v>
      </c>
      <c r="N4441" t="s">
        <v>4334</v>
      </c>
      <c r="O4441" t="s">
        <v>3343</v>
      </c>
      <c r="P4441" t="s">
        <v>3343</v>
      </c>
      <c r="Q4441" t="s">
        <v>3346</v>
      </c>
    </row>
    <row r="4442" spans="1:17" x14ac:dyDescent="0.25">
      <c r="A4442" t="s">
        <v>13511</v>
      </c>
      <c r="B4442" t="s">
        <v>619</v>
      </c>
      <c r="C4442" t="s">
        <v>13512</v>
      </c>
      <c r="D4442" t="s">
        <v>13513</v>
      </c>
      <c r="E4442">
        <v>2201034</v>
      </c>
      <c r="F4442" t="s">
        <v>13705</v>
      </c>
      <c r="G4442" t="s">
        <v>13706</v>
      </c>
      <c r="H4442" t="s">
        <v>13707</v>
      </c>
      <c r="I4442" t="s">
        <v>13708</v>
      </c>
      <c r="J4442" t="s">
        <v>13709</v>
      </c>
      <c r="K4442" t="s">
        <v>110</v>
      </c>
      <c r="L4442" t="s">
        <v>3343</v>
      </c>
      <c r="M4442" t="s">
        <v>3397</v>
      </c>
      <c r="N4442" t="s">
        <v>3398</v>
      </c>
      <c r="O4442" t="s">
        <v>3343</v>
      </c>
      <c r="P4442" t="s">
        <v>3343</v>
      </c>
      <c r="Q4442" t="s">
        <v>3346</v>
      </c>
    </row>
    <row r="4443" spans="1:17" x14ac:dyDescent="0.25">
      <c r="A4443" t="s">
        <v>13511</v>
      </c>
      <c r="B4443" t="s">
        <v>619</v>
      </c>
      <c r="C4443" t="s">
        <v>13512</v>
      </c>
      <c r="D4443" t="s">
        <v>13513</v>
      </c>
      <c r="E4443">
        <v>2201034</v>
      </c>
      <c r="F4443" t="s">
        <v>13705</v>
      </c>
      <c r="G4443" t="s">
        <v>13706</v>
      </c>
      <c r="H4443" t="s">
        <v>13707</v>
      </c>
      <c r="I4443" t="s">
        <v>13710</v>
      </c>
      <c r="J4443" t="s">
        <v>13711</v>
      </c>
      <c r="K4443" t="s">
        <v>110</v>
      </c>
      <c r="L4443" t="s">
        <v>3346</v>
      </c>
      <c r="M4443" t="s">
        <v>3397</v>
      </c>
      <c r="N4443" t="s">
        <v>3398</v>
      </c>
      <c r="O4443" t="s">
        <v>3343</v>
      </c>
      <c r="P4443" t="s">
        <v>3343</v>
      </c>
      <c r="Q4443" t="s">
        <v>3346</v>
      </c>
    </row>
    <row r="4444" spans="1:17" x14ac:dyDescent="0.25">
      <c r="A4444" t="s">
        <v>13511</v>
      </c>
      <c r="B4444" t="s">
        <v>619</v>
      </c>
      <c r="C4444" t="s">
        <v>13512</v>
      </c>
      <c r="D4444" t="s">
        <v>13513</v>
      </c>
      <c r="E4444">
        <v>2201035</v>
      </c>
      <c r="F4444" t="s">
        <v>696</v>
      </c>
      <c r="G4444" t="s">
        <v>13712</v>
      </c>
      <c r="H4444" t="s">
        <v>13713</v>
      </c>
      <c r="I4444" t="s">
        <v>13714</v>
      </c>
      <c r="J4444" t="s">
        <v>13715</v>
      </c>
      <c r="K4444" t="s">
        <v>110</v>
      </c>
      <c r="L4444" t="s">
        <v>3343</v>
      </c>
      <c r="M4444" t="s">
        <v>3397</v>
      </c>
      <c r="N4444" t="s">
        <v>5920</v>
      </c>
      <c r="O4444" t="s">
        <v>3343</v>
      </c>
      <c r="P4444" t="s">
        <v>3343</v>
      </c>
      <c r="Q4444" t="s">
        <v>3346</v>
      </c>
    </row>
    <row r="4445" spans="1:17" x14ac:dyDescent="0.25">
      <c r="A4445" t="s">
        <v>13511</v>
      </c>
      <c r="B4445" t="s">
        <v>619</v>
      </c>
      <c r="C4445" t="s">
        <v>13512</v>
      </c>
      <c r="D4445" t="s">
        <v>13513</v>
      </c>
      <c r="E4445">
        <v>2201035</v>
      </c>
      <c r="F4445" t="s">
        <v>696</v>
      </c>
      <c r="G4445" t="s">
        <v>13712</v>
      </c>
      <c r="H4445" t="s">
        <v>13713</v>
      </c>
      <c r="I4445" t="s">
        <v>13716</v>
      </c>
      <c r="J4445" t="s">
        <v>13717</v>
      </c>
      <c r="K4445" t="s">
        <v>110</v>
      </c>
      <c r="L4445" t="s">
        <v>3346</v>
      </c>
      <c r="M4445" t="s">
        <v>3397</v>
      </c>
      <c r="N4445" t="s">
        <v>5920</v>
      </c>
      <c r="O4445" t="s">
        <v>3343</v>
      </c>
      <c r="P4445" t="s">
        <v>3343</v>
      </c>
      <c r="Q4445" t="s">
        <v>3346</v>
      </c>
    </row>
    <row r="4446" spans="1:17" x14ac:dyDescent="0.25">
      <c r="A4446" t="s">
        <v>13511</v>
      </c>
      <c r="B4446" t="s">
        <v>619</v>
      </c>
      <c r="C4446" t="s">
        <v>13512</v>
      </c>
      <c r="D4446" t="s">
        <v>13513</v>
      </c>
      <c r="E4446">
        <v>2201035</v>
      </c>
      <c r="F4446" t="s">
        <v>696</v>
      </c>
      <c r="G4446" t="s">
        <v>13712</v>
      </c>
      <c r="H4446" t="s">
        <v>13713</v>
      </c>
      <c r="I4446" t="s">
        <v>13718</v>
      </c>
      <c r="J4446" t="s">
        <v>13719</v>
      </c>
      <c r="K4446" t="s">
        <v>110</v>
      </c>
      <c r="L4446" t="s">
        <v>3346</v>
      </c>
      <c r="M4446" t="s">
        <v>3397</v>
      </c>
      <c r="N4446" t="s">
        <v>5920</v>
      </c>
      <c r="O4446" t="s">
        <v>3343</v>
      </c>
      <c r="P4446" t="s">
        <v>3343</v>
      </c>
      <c r="Q4446" t="s">
        <v>3346</v>
      </c>
    </row>
    <row r="4447" spans="1:17" x14ac:dyDescent="0.25">
      <c r="A4447" t="s">
        <v>13511</v>
      </c>
      <c r="B4447" t="s">
        <v>619</v>
      </c>
      <c r="C4447" t="s">
        <v>13512</v>
      </c>
      <c r="D4447" t="s">
        <v>13513</v>
      </c>
      <c r="E4447">
        <v>2201036</v>
      </c>
      <c r="F4447" t="s">
        <v>13720</v>
      </c>
      <c r="G4447" t="s">
        <v>13721</v>
      </c>
      <c r="H4447" t="s">
        <v>13722</v>
      </c>
      <c r="I4447" t="s">
        <v>13723</v>
      </c>
      <c r="J4447" t="s">
        <v>13724</v>
      </c>
      <c r="K4447" t="s">
        <v>110</v>
      </c>
      <c r="L4447" t="s">
        <v>3343</v>
      </c>
      <c r="M4447" t="s">
        <v>3397</v>
      </c>
      <c r="N4447" t="s">
        <v>4334</v>
      </c>
      <c r="O4447" t="s">
        <v>3343</v>
      </c>
      <c r="P4447" t="s">
        <v>3343</v>
      </c>
      <c r="Q4447" t="s">
        <v>3346</v>
      </c>
    </row>
    <row r="4448" spans="1:17" x14ac:dyDescent="0.25">
      <c r="A4448" t="s">
        <v>13511</v>
      </c>
      <c r="B4448" t="s">
        <v>619</v>
      </c>
      <c r="C4448" t="s">
        <v>13512</v>
      </c>
      <c r="D4448" t="s">
        <v>13513</v>
      </c>
      <c r="E4448">
        <v>2201037</v>
      </c>
      <c r="F4448" t="s">
        <v>648</v>
      </c>
      <c r="G4448" t="s">
        <v>13725</v>
      </c>
      <c r="H4448" t="s">
        <v>13726</v>
      </c>
      <c r="I4448" t="s">
        <v>13727</v>
      </c>
      <c r="J4448" t="s">
        <v>649</v>
      </c>
      <c r="K4448" t="s">
        <v>110</v>
      </c>
      <c r="L4448" t="s">
        <v>3343</v>
      </c>
      <c r="M4448" t="s">
        <v>3397</v>
      </c>
      <c r="N4448" t="s">
        <v>13668</v>
      </c>
      <c r="O4448" t="s">
        <v>3343</v>
      </c>
      <c r="P4448" t="s">
        <v>3343</v>
      </c>
      <c r="Q4448" t="s">
        <v>3346</v>
      </c>
    </row>
    <row r="4449" spans="1:17" x14ac:dyDescent="0.25">
      <c r="A4449" t="s">
        <v>13511</v>
      </c>
      <c r="B4449" t="s">
        <v>619</v>
      </c>
      <c r="C4449" t="s">
        <v>13512</v>
      </c>
      <c r="D4449" t="s">
        <v>13513</v>
      </c>
      <c r="E4449">
        <v>2201037</v>
      </c>
      <c r="F4449" t="s">
        <v>648</v>
      </c>
      <c r="G4449" t="s">
        <v>13725</v>
      </c>
      <c r="H4449" t="s">
        <v>13726</v>
      </c>
      <c r="I4449" t="s">
        <v>13728</v>
      </c>
      <c r="J4449" t="s">
        <v>13726</v>
      </c>
      <c r="K4449" t="s">
        <v>110</v>
      </c>
      <c r="L4449" t="s">
        <v>3346</v>
      </c>
      <c r="M4449" t="s">
        <v>3397</v>
      </c>
      <c r="N4449" t="s">
        <v>13668</v>
      </c>
      <c r="O4449" t="s">
        <v>3343</v>
      </c>
      <c r="P4449" t="s">
        <v>3343</v>
      </c>
      <c r="Q4449" t="s">
        <v>3346</v>
      </c>
    </row>
    <row r="4450" spans="1:17" x14ac:dyDescent="0.25">
      <c r="A4450" t="s">
        <v>13511</v>
      </c>
      <c r="B4450" t="s">
        <v>619</v>
      </c>
      <c r="C4450" t="s">
        <v>13512</v>
      </c>
      <c r="D4450" t="s">
        <v>13513</v>
      </c>
      <c r="E4450">
        <v>2201037</v>
      </c>
      <c r="F4450" t="s">
        <v>648</v>
      </c>
      <c r="G4450" t="s">
        <v>13725</v>
      </c>
      <c r="H4450" t="s">
        <v>13726</v>
      </c>
      <c r="I4450" t="s">
        <v>13729</v>
      </c>
      <c r="J4450" t="s">
        <v>13730</v>
      </c>
      <c r="K4450" t="s">
        <v>110</v>
      </c>
      <c r="L4450" t="s">
        <v>3346</v>
      </c>
      <c r="M4450" t="s">
        <v>3397</v>
      </c>
      <c r="N4450" t="s">
        <v>13668</v>
      </c>
      <c r="O4450" t="s">
        <v>3343</v>
      </c>
      <c r="P4450" t="s">
        <v>3343</v>
      </c>
      <c r="Q4450" t="s">
        <v>3346</v>
      </c>
    </row>
    <row r="4451" spans="1:17" x14ac:dyDescent="0.25">
      <c r="A4451" t="s">
        <v>13511</v>
      </c>
      <c r="B4451" t="s">
        <v>619</v>
      </c>
      <c r="C4451" t="s">
        <v>13512</v>
      </c>
      <c r="D4451" t="s">
        <v>13513</v>
      </c>
      <c r="E4451">
        <v>2201038</v>
      </c>
      <c r="F4451" t="s">
        <v>745</v>
      </c>
      <c r="G4451" t="s">
        <v>13731</v>
      </c>
      <c r="H4451" t="s">
        <v>13732</v>
      </c>
      <c r="I4451" t="s">
        <v>13733</v>
      </c>
      <c r="J4451" t="s">
        <v>13734</v>
      </c>
      <c r="K4451" t="s">
        <v>110</v>
      </c>
      <c r="L4451" t="s">
        <v>3343</v>
      </c>
      <c r="M4451" t="s">
        <v>3397</v>
      </c>
      <c r="N4451" t="s">
        <v>13618</v>
      </c>
      <c r="O4451" t="s">
        <v>3343</v>
      </c>
      <c r="P4451" t="s">
        <v>3343</v>
      </c>
      <c r="Q4451" t="s">
        <v>3346</v>
      </c>
    </row>
    <row r="4452" spans="1:17" x14ac:dyDescent="0.25">
      <c r="A4452" t="s">
        <v>13511</v>
      </c>
      <c r="B4452" t="s">
        <v>619</v>
      </c>
      <c r="C4452" t="s">
        <v>13512</v>
      </c>
      <c r="D4452" t="s">
        <v>13513</v>
      </c>
      <c r="E4452">
        <v>2201039</v>
      </c>
      <c r="F4452" t="s">
        <v>13735</v>
      </c>
      <c r="G4452" t="s">
        <v>13736</v>
      </c>
      <c r="H4452" t="s">
        <v>7580</v>
      </c>
      <c r="I4452" t="s">
        <v>13737</v>
      </c>
      <c r="J4452" t="s">
        <v>13738</v>
      </c>
      <c r="K4452" t="s">
        <v>110</v>
      </c>
      <c r="L4452" t="s">
        <v>3343</v>
      </c>
      <c r="M4452" t="s">
        <v>3397</v>
      </c>
      <c r="N4452" t="s">
        <v>5909</v>
      </c>
      <c r="O4452" t="s">
        <v>3343</v>
      </c>
      <c r="P4452" t="s">
        <v>3343</v>
      </c>
      <c r="Q4452" t="s">
        <v>3346</v>
      </c>
    </row>
    <row r="4453" spans="1:17" x14ac:dyDescent="0.25">
      <c r="A4453" t="s">
        <v>13511</v>
      </c>
      <c r="B4453" t="s">
        <v>619</v>
      </c>
      <c r="C4453" t="s">
        <v>13512</v>
      </c>
      <c r="D4453" t="s">
        <v>13513</v>
      </c>
      <c r="E4453">
        <v>2201041</v>
      </c>
      <c r="F4453" t="s">
        <v>13739</v>
      </c>
      <c r="G4453" t="s">
        <v>13740</v>
      </c>
      <c r="H4453" t="s">
        <v>3350</v>
      </c>
      <c r="I4453" t="s">
        <v>13741</v>
      </c>
      <c r="J4453" t="s">
        <v>13742</v>
      </c>
      <c r="K4453" t="s">
        <v>110</v>
      </c>
      <c r="L4453" t="s">
        <v>3343</v>
      </c>
      <c r="M4453" t="s">
        <v>3397</v>
      </c>
      <c r="N4453" t="s">
        <v>4334</v>
      </c>
      <c r="O4453" t="s">
        <v>3343</v>
      </c>
      <c r="P4453" t="s">
        <v>3343</v>
      </c>
      <c r="Q4453" t="s">
        <v>3346</v>
      </c>
    </row>
    <row r="4454" spans="1:17" x14ac:dyDescent="0.25">
      <c r="A4454" t="s">
        <v>13511</v>
      </c>
      <c r="B4454" t="s">
        <v>619</v>
      </c>
      <c r="C4454" t="s">
        <v>13512</v>
      </c>
      <c r="D4454" t="s">
        <v>13513</v>
      </c>
      <c r="E4454">
        <v>2201043</v>
      </c>
      <c r="F4454" t="s">
        <v>13743</v>
      </c>
      <c r="G4454" t="s">
        <v>13744</v>
      </c>
      <c r="H4454" t="s">
        <v>13745</v>
      </c>
      <c r="I4454" t="s">
        <v>13746</v>
      </c>
      <c r="J4454" t="s">
        <v>13747</v>
      </c>
      <c r="K4454" t="s">
        <v>110</v>
      </c>
      <c r="L4454" t="s">
        <v>3343</v>
      </c>
      <c r="M4454" t="s">
        <v>3707</v>
      </c>
      <c r="N4454" t="s">
        <v>7863</v>
      </c>
      <c r="O4454" t="s">
        <v>3343</v>
      </c>
      <c r="P4454" t="s">
        <v>3343</v>
      </c>
      <c r="Q4454" t="s">
        <v>3346</v>
      </c>
    </row>
    <row r="4455" spans="1:17" x14ac:dyDescent="0.25">
      <c r="A4455" t="s">
        <v>13511</v>
      </c>
      <c r="B4455" t="s">
        <v>619</v>
      </c>
      <c r="C4455" t="s">
        <v>13512</v>
      </c>
      <c r="D4455" t="s">
        <v>13513</v>
      </c>
      <c r="E4455">
        <v>2201043</v>
      </c>
      <c r="F4455" t="s">
        <v>13743</v>
      </c>
      <c r="G4455" t="s">
        <v>13744</v>
      </c>
      <c r="H4455" t="s">
        <v>13745</v>
      </c>
      <c r="I4455" t="s">
        <v>13748</v>
      </c>
      <c r="J4455" t="s">
        <v>13749</v>
      </c>
      <c r="K4455" t="s">
        <v>110</v>
      </c>
      <c r="L4455" t="s">
        <v>3346</v>
      </c>
      <c r="M4455" t="s">
        <v>3707</v>
      </c>
      <c r="N4455" t="s">
        <v>7863</v>
      </c>
      <c r="O4455" t="s">
        <v>3343</v>
      </c>
      <c r="P4455" t="s">
        <v>3343</v>
      </c>
      <c r="Q4455" t="s">
        <v>3346</v>
      </c>
    </row>
    <row r="4456" spans="1:17" x14ac:dyDescent="0.25">
      <c r="A4456" t="s">
        <v>13511</v>
      </c>
      <c r="B4456" t="s">
        <v>619</v>
      </c>
      <c r="C4456" t="s">
        <v>13512</v>
      </c>
      <c r="D4456" t="s">
        <v>13513</v>
      </c>
      <c r="E4456">
        <v>2201044</v>
      </c>
      <c r="F4456" t="s">
        <v>693</v>
      </c>
      <c r="G4456" t="s">
        <v>13750</v>
      </c>
      <c r="H4456" t="s">
        <v>13732</v>
      </c>
      <c r="I4456" t="s">
        <v>13751</v>
      </c>
      <c r="J4456" t="s">
        <v>13752</v>
      </c>
      <c r="K4456" t="s">
        <v>110</v>
      </c>
      <c r="L4456" t="s">
        <v>3343</v>
      </c>
      <c r="M4456" t="s">
        <v>3397</v>
      </c>
      <c r="N4456" t="s">
        <v>4334</v>
      </c>
      <c r="O4456" t="s">
        <v>3343</v>
      </c>
      <c r="P4456" t="s">
        <v>3343</v>
      </c>
      <c r="Q4456" t="s">
        <v>3346</v>
      </c>
    </row>
    <row r="4457" spans="1:17" x14ac:dyDescent="0.25">
      <c r="A4457" t="s">
        <v>13511</v>
      </c>
      <c r="B4457" t="s">
        <v>619</v>
      </c>
      <c r="C4457" t="s">
        <v>13512</v>
      </c>
      <c r="D4457" t="s">
        <v>13513</v>
      </c>
      <c r="E4457">
        <v>2201044</v>
      </c>
      <c r="F4457" t="s">
        <v>693</v>
      </c>
      <c r="G4457" t="s">
        <v>13750</v>
      </c>
      <c r="H4457" t="s">
        <v>13732</v>
      </c>
      <c r="I4457" t="s">
        <v>13753</v>
      </c>
      <c r="J4457" t="s">
        <v>13754</v>
      </c>
      <c r="K4457" t="s">
        <v>110</v>
      </c>
      <c r="L4457" t="s">
        <v>3346</v>
      </c>
      <c r="M4457" t="s">
        <v>3397</v>
      </c>
      <c r="N4457" t="s">
        <v>4334</v>
      </c>
      <c r="O4457" t="s">
        <v>3343</v>
      </c>
      <c r="P4457" t="s">
        <v>3343</v>
      </c>
      <c r="Q4457" t="s">
        <v>3346</v>
      </c>
    </row>
    <row r="4458" spans="1:17" x14ac:dyDescent="0.25">
      <c r="A4458" t="s">
        <v>13511</v>
      </c>
      <c r="B4458" t="s">
        <v>619</v>
      </c>
      <c r="C4458" t="s">
        <v>13512</v>
      </c>
      <c r="D4458" t="s">
        <v>13513</v>
      </c>
      <c r="E4458">
        <v>2201046</v>
      </c>
      <c r="F4458" t="s">
        <v>13755</v>
      </c>
      <c r="G4458" t="s">
        <v>13756</v>
      </c>
      <c r="H4458" t="s">
        <v>3634</v>
      </c>
      <c r="I4458" t="s">
        <v>13757</v>
      </c>
      <c r="J4458" t="s">
        <v>13758</v>
      </c>
      <c r="K4458" t="s">
        <v>110</v>
      </c>
      <c r="L4458" t="s">
        <v>3343</v>
      </c>
      <c r="M4458" t="s">
        <v>3397</v>
      </c>
      <c r="N4458" t="s">
        <v>4334</v>
      </c>
      <c r="O4458" t="s">
        <v>3343</v>
      </c>
      <c r="P4458" t="s">
        <v>3343</v>
      </c>
      <c r="Q4458" t="s">
        <v>3346</v>
      </c>
    </row>
    <row r="4459" spans="1:17" x14ac:dyDescent="0.25">
      <c r="A4459" t="s">
        <v>13511</v>
      </c>
      <c r="B4459" t="s">
        <v>619</v>
      </c>
      <c r="C4459" t="s">
        <v>13512</v>
      </c>
      <c r="D4459" t="s">
        <v>13513</v>
      </c>
      <c r="E4459">
        <v>2201046</v>
      </c>
      <c r="F4459" t="s">
        <v>13755</v>
      </c>
      <c r="G4459" t="s">
        <v>13756</v>
      </c>
      <c r="H4459" t="s">
        <v>3634</v>
      </c>
      <c r="I4459" t="s">
        <v>13759</v>
      </c>
      <c r="J4459" t="s">
        <v>13760</v>
      </c>
      <c r="K4459" t="s">
        <v>110</v>
      </c>
      <c r="L4459" t="s">
        <v>3346</v>
      </c>
      <c r="M4459" t="s">
        <v>3397</v>
      </c>
      <c r="N4459" t="s">
        <v>4334</v>
      </c>
      <c r="O4459" t="s">
        <v>3343</v>
      </c>
      <c r="P4459" t="s">
        <v>3343</v>
      </c>
      <c r="Q4459" t="s">
        <v>3346</v>
      </c>
    </row>
    <row r="4460" spans="1:17" x14ac:dyDescent="0.25">
      <c r="A4460" t="s">
        <v>13511</v>
      </c>
      <c r="B4460" t="s">
        <v>619</v>
      </c>
      <c r="C4460" t="s">
        <v>13512</v>
      </c>
      <c r="D4460" t="s">
        <v>13513</v>
      </c>
      <c r="E4460">
        <v>2201046</v>
      </c>
      <c r="F4460" t="s">
        <v>13755</v>
      </c>
      <c r="G4460" t="s">
        <v>13756</v>
      </c>
      <c r="H4460" t="s">
        <v>3634</v>
      </c>
      <c r="I4460" t="s">
        <v>13761</v>
      </c>
      <c r="J4460" t="s">
        <v>13762</v>
      </c>
      <c r="K4460" t="s">
        <v>110</v>
      </c>
      <c r="L4460" t="s">
        <v>3346</v>
      </c>
      <c r="M4460" t="s">
        <v>3397</v>
      </c>
      <c r="N4460" t="s">
        <v>4334</v>
      </c>
      <c r="O4460" t="s">
        <v>3343</v>
      </c>
      <c r="P4460" t="s">
        <v>3343</v>
      </c>
      <c r="Q4460" t="s">
        <v>3346</v>
      </c>
    </row>
    <row r="4461" spans="1:17" x14ac:dyDescent="0.25">
      <c r="A4461" t="s">
        <v>13511</v>
      </c>
      <c r="B4461" t="s">
        <v>619</v>
      </c>
      <c r="C4461" t="s">
        <v>13512</v>
      </c>
      <c r="D4461" t="s">
        <v>13513</v>
      </c>
      <c r="E4461">
        <v>2201047</v>
      </c>
      <c r="F4461" t="s">
        <v>717</v>
      </c>
      <c r="G4461" t="s">
        <v>13763</v>
      </c>
      <c r="H4461" t="s">
        <v>13764</v>
      </c>
      <c r="I4461" t="s">
        <v>13765</v>
      </c>
      <c r="J4461" t="s">
        <v>13766</v>
      </c>
      <c r="K4461" t="s">
        <v>110</v>
      </c>
      <c r="L4461" t="s">
        <v>3343</v>
      </c>
      <c r="M4461" t="s">
        <v>3397</v>
      </c>
      <c r="N4461" t="s">
        <v>4334</v>
      </c>
      <c r="O4461" t="s">
        <v>3343</v>
      </c>
      <c r="P4461" t="s">
        <v>3343</v>
      </c>
      <c r="Q4461" t="s">
        <v>3346</v>
      </c>
    </row>
    <row r="4462" spans="1:17" x14ac:dyDescent="0.25">
      <c r="A4462" t="s">
        <v>13511</v>
      </c>
      <c r="B4462" t="s">
        <v>619</v>
      </c>
      <c r="C4462" t="s">
        <v>13512</v>
      </c>
      <c r="D4462" t="s">
        <v>13513</v>
      </c>
      <c r="E4462">
        <v>2201047</v>
      </c>
      <c r="F4462" t="s">
        <v>717</v>
      </c>
      <c r="G4462" t="s">
        <v>13763</v>
      </c>
      <c r="H4462" t="s">
        <v>13764</v>
      </c>
      <c r="I4462" t="s">
        <v>13767</v>
      </c>
      <c r="J4462" t="s">
        <v>13768</v>
      </c>
      <c r="K4462" t="s">
        <v>110</v>
      </c>
      <c r="L4462" t="s">
        <v>3346</v>
      </c>
      <c r="M4462" t="s">
        <v>3397</v>
      </c>
      <c r="N4462" t="s">
        <v>4334</v>
      </c>
      <c r="O4462" t="s">
        <v>3343</v>
      </c>
      <c r="P4462" t="s">
        <v>3343</v>
      </c>
      <c r="Q4462" t="s">
        <v>3346</v>
      </c>
    </row>
    <row r="4463" spans="1:17" x14ac:dyDescent="0.25">
      <c r="A4463" t="s">
        <v>13511</v>
      </c>
      <c r="B4463" t="s">
        <v>619</v>
      </c>
      <c r="C4463" t="s">
        <v>13512</v>
      </c>
      <c r="D4463" t="s">
        <v>13513</v>
      </c>
      <c r="E4463">
        <v>2201047</v>
      </c>
      <c r="F4463" t="s">
        <v>717</v>
      </c>
      <c r="G4463" t="s">
        <v>13763</v>
      </c>
      <c r="H4463" t="s">
        <v>13764</v>
      </c>
      <c r="I4463" t="s">
        <v>13769</v>
      </c>
      <c r="J4463" t="s">
        <v>13770</v>
      </c>
      <c r="K4463" t="s">
        <v>110</v>
      </c>
      <c r="L4463" t="s">
        <v>3346</v>
      </c>
      <c r="M4463" t="s">
        <v>3397</v>
      </c>
      <c r="N4463" t="s">
        <v>4334</v>
      </c>
      <c r="O4463" t="s">
        <v>3343</v>
      </c>
      <c r="P4463" t="s">
        <v>3343</v>
      </c>
      <c r="Q4463" t="s">
        <v>3346</v>
      </c>
    </row>
    <row r="4464" spans="1:17" x14ac:dyDescent="0.25">
      <c r="A4464" t="s">
        <v>13511</v>
      </c>
      <c r="B4464" t="s">
        <v>619</v>
      </c>
      <c r="C4464" t="s">
        <v>13512</v>
      </c>
      <c r="D4464" t="s">
        <v>13513</v>
      </c>
      <c r="E4464">
        <v>2201048</v>
      </c>
      <c r="F4464" t="s">
        <v>733</v>
      </c>
      <c r="G4464" t="s">
        <v>13771</v>
      </c>
      <c r="H4464" t="s">
        <v>3350</v>
      </c>
      <c r="I4464" t="s">
        <v>13772</v>
      </c>
      <c r="J4464" t="s">
        <v>734</v>
      </c>
      <c r="K4464" t="s">
        <v>110</v>
      </c>
      <c r="L4464" t="s">
        <v>3343</v>
      </c>
      <c r="M4464" t="s">
        <v>3344</v>
      </c>
      <c r="N4464" t="s">
        <v>3360</v>
      </c>
      <c r="O4464" t="s">
        <v>3343</v>
      </c>
      <c r="P4464" t="s">
        <v>3343</v>
      </c>
      <c r="Q4464" t="s">
        <v>3346</v>
      </c>
    </row>
    <row r="4465" spans="1:17" x14ac:dyDescent="0.25">
      <c r="A4465" t="s">
        <v>13511</v>
      </c>
      <c r="B4465" t="s">
        <v>619</v>
      </c>
      <c r="C4465" t="s">
        <v>13512</v>
      </c>
      <c r="D4465" t="s">
        <v>13513</v>
      </c>
      <c r="E4465">
        <v>2201048</v>
      </c>
      <c r="F4465" t="s">
        <v>733</v>
      </c>
      <c r="G4465" t="s">
        <v>13771</v>
      </c>
      <c r="H4465" t="s">
        <v>3350</v>
      </c>
      <c r="I4465" t="s">
        <v>13773</v>
      </c>
      <c r="J4465" t="s">
        <v>4075</v>
      </c>
      <c r="K4465" t="s">
        <v>110</v>
      </c>
      <c r="L4465" t="s">
        <v>3346</v>
      </c>
      <c r="M4465" t="s">
        <v>3344</v>
      </c>
      <c r="N4465" t="s">
        <v>3360</v>
      </c>
      <c r="O4465" t="s">
        <v>3343</v>
      </c>
      <c r="P4465" t="s">
        <v>3343</v>
      </c>
      <c r="Q4465" t="s">
        <v>3346</v>
      </c>
    </row>
    <row r="4466" spans="1:17" x14ac:dyDescent="0.25">
      <c r="A4466" t="s">
        <v>13511</v>
      </c>
      <c r="B4466" t="s">
        <v>619</v>
      </c>
      <c r="C4466" t="s">
        <v>13512</v>
      </c>
      <c r="D4466" t="s">
        <v>13513</v>
      </c>
      <c r="E4466">
        <v>2201048</v>
      </c>
      <c r="F4466" t="s">
        <v>733</v>
      </c>
      <c r="G4466" t="s">
        <v>13771</v>
      </c>
      <c r="H4466" t="s">
        <v>3350</v>
      </c>
      <c r="I4466" t="s">
        <v>13774</v>
      </c>
      <c r="J4466" t="s">
        <v>13775</v>
      </c>
      <c r="K4466" t="s">
        <v>110</v>
      </c>
      <c r="L4466" t="s">
        <v>3346</v>
      </c>
      <c r="M4466" t="s">
        <v>3344</v>
      </c>
      <c r="N4466" t="s">
        <v>3360</v>
      </c>
      <c r="O4466" t="s">
        <v>3343</v>
      </c>
      <c r="P4466" t="s">
        <v>3343</v>
      </c>
      <c r="Q4466" t="s">
        <v>3346</v>
      </c>
    </row>
    <row r="4467" spans="1:17" x14ac:dyDescent="0.25">
      <c r="A4467" t="s">
        <v>13511</v>
      </c>
      <c r="B4467" t="s">
        <v>619</v>
      </c>
      <c r="C4467" t="s">
        <v>13512</v>
      </c>
      <c r="D4467" t="s">
        <v>13513</v>
      </c>
      <c r="E4467">
        <v>2201048</v>
      </c>
      <c r="F4467" t="s">
        <v>733</v>
      </c>
      <c r="G4467" t="s">
        <v>13771</v>
      </c>
      <c r="H4467" t="s">
        <v>3350</v>
      </c>
      <c r="I4467" t="s">
        <v>13776</v>
      </c>
      <c r="J4467" t="s">
        <v>13777</v>
      </c>
      <c r="K4467" t="s">
        <v>110</v>
      </c>
      <c r="L4467" t="s">
        <v>3346</v>
      </c>
      <c r="M4467" t="s">
        <v>3344</v>
      </c>
      <c r="N4467" t="s">
        <v>3360</v>
      </c>
      <c r="O4467" t="s">
        <v>3343</v>
      </c>
      <c r="P4467" t="s">
        <v>3343</v>
      </c>
      <c r="Q4467" t="s">
        <v>3346</v>
      </c>
    </row>
    <row r="4468" spans="1:17" x14ac:dyDescent="0.25">
      <c r="A4468" t="s">
        <v>13511</v>
      </c>
      <c r="B4468" t="s">
        <v>619</v>
      </c>
      <c r="C4468" t="s">
        <v>13512</v>
      </c>
      <c r="D4468" t="s">
        <v>13513</v>
      </c>
      <c r="E4468">
        <v>2201048</v>
      </c>
      <c r="F4468" t="s">
        <v>733</v>
      </c>
      <c r="G4468" t="s">
        <v>13771</v>
      </c>
      <c r="H4468" t="s">
        <v>3350</v>
      </c>
      <c r="I4468" t="s">
        <v>13778</v>
      </c>
      <c r="J4468" t="s">
        <v>3503</v>
      </c>
      <c r="K4468" t="s">
        <v>38</v>
      </c>
      <c r="L4468" t="s">
        <v>3346</v>
      </c>
      <c r="M4468" t="s">
        <v>3344</v>
      </c>
      <c r="N4468" t="s">
        <v>3360</v>
      </c>
      <c r="O4468" t="s">
        <v>3343</v>
      </c>
      <c r="P4468" t="s">
        <v>3343</v>
      </c>
      <c r="Q4468" t="s">
        <v>3346</v>
      </c>
    </row>
    <row r="4469" spans="1:17" x14ac:dyDescent="0.25">
      <c r="A4469" t="s">
        <v>13511</v>
      </c>
      <c r="B4469" t="s">
        <v>619</v>
      </c>
      <c r="C4469" t="s">
        <v>13512</v>
      </c>
      <c r="D4469" t="s">
        <v>13513</v>
      </c>
      <c r="E4469">
        <v>2201048</v>
      </c>
      <c r="F4469" t="s">
        <v>733</v>
      </c>
      <c r="G4469" t="s">
        <v>13771</v>
      </c>
      <c r="H4469" t="s">
        <v>3350</v>
      </c>
      <c r="I4469" t="s">
        <v>13779</v>
      </c>
      <c r="J4469" t="s">
        <v>3505</v>
      </c>
      <c r="K4469" t="s">
        <v>110</v>
      </c>
      <c r="L4469" t="s">
        <v>3346</v>
      </c>
      <c r="M4469" t="s">
        <v>3344</v>
      </c>
      <c r="N4469" t="s">
        <v>3360</v>
      </c>
      <c r="O4469" t="s">
        <v>3343</v>
      </c>
      <c r="P4469" t="s">
        <v>3343</v>
      </c>
      <c r="Q4469" t="s">
        <v>3346</v>
      </c>
    </row>
    <row r="4470" spans="1:17" x14ac:dyDescent="0.25">
      <c r="A4470" t="s">
        <v>13511</v>
      </c>
      <c r="B4470" t="s">
        <v>619</v>
      </c>
      <c r="C4470" t="s">
        <v>13512</v>
      </c>
      <c r="D4470" t="s">
        <v>13513</v>
      </c>
      <c r="E4470">
        <v>2201048</v>
      </c>
      <c r="F4470" t="s">
        <v>733</v>
      </c>
      <c r="G4470" t="s">
        <v>13771</v>
      </c>
      <c r="H4470" t="s">
        <v>3350</v>
      </c>
      <c r="I4470" t="s">
        <v>13780</v>
      </c>
      <c r="J4470" t="s">
        <v>3507</v>
      </c>
      <c r="K4470" t="s">
        <v>110</v>
      </c>
      <c r="L4470" t="s">
        <v>3346</v>
      </c>
      <c r="M4470" t="s">
        <v>3344</v>
      </c>
      <c r="N4470" t="s">
        <v>3360</v>
      </c>
      <c r="O4470" t="s">
        <v>3343</v>
      </c>
      <c r="P4470" t="s">
        <v>3343</v>
      </c>
      <c r="Q4470" t="s">
        <v>3346</v>
      </c>
    </row>
    <row r="4471" spans="1:17" x14ac:dyDescent="0.25">
      <c r="A4471" t="s">
        <v>13511</v>
      </c>
      <c r="B4471" t="s">
        <v>619</v>
      </c>
      <c r="C4471" t="s">
        <v>13512</v>
      </c>
      <c r="D4471" t="s">
        <v>13513</v>
      </c>
      <c r="E4471">
        <v>2201048</v>
      </c>
      <c r="F4471" t="s">
        <v>733</v>
      </c>
      <c r="G4471" t="s">
        <v>13771</v>
      </c>
      <c r="H4471" t="s">
        <v>3350</v>
      </c>
      <c r="I4471" t="s">
        <v>13781</v>
      </c>
      <c r="J4471" t="s">
        <v>1579</v>
      </c>
      <c r="K4471" t="s">
        <v>110</v>
      </c>
      <c r="L4471" t="s">
        <v>3346</v>
      </c>
      <c r="M4471" t="s">
        <v>3344</v>
      </c>
      <c r="N4471" t="s">
        <v>3360</v>
      </c>
      <c r="O4471" t="s">
        <v>3343</v>
      </c>
      <c r="P4471" t="s">
        <v>3343</v>
      </c>
      <c r="Q4471" t="s">
        <v>3346</v>
      </c>
    </row>
    <row r="4472" spans="1:17" x14ac:dyDescent="0.25">
      <c r="A4472" t="s">
        <v>13511</v>
      </c>
      <c r="B4472" t="s">
        <v>619</v>
      </c>
      <c r="C4472" t="s">
        <v>13512</v>
      </c>
      <c r="D4472" t="s">
        <v>13513</v>
      </c>
      <c r="E4472">
        <v>2201049</v>
      </c>
      <c r="F4472" t="s">
        <v>156</v>
      </c>
      <c r="G4472" t="s">
        <v>3548</v>
      </c>
      <c r="H4472" t="s">
        <v>3394</v>
      </c>
      <c r="I4472" t="s">
        <v>13782</v>
      </c>
      <c r="J4472" t="s">
        <v>13783</v>
      </c>
      <c r="K4472" t="s">
        <v>110</v>
      </c>
      <c r="L4472" t="s">
        <v>3343</v>
      </c>
      <c r="M4472" t="s">
        <v>3397</v>
      </c>
      <c r="N4472" t="s">
        <v>3398</v>
      </c>
      <c r="O4472" t="s">
        <v>3343</v>
      </c>
      <c r="P4472" t="s">
        <v>3343</v>
      </c>
      <c r="Q4472" t="s">
        <v>3346</v>
      </c>
    </row>
    <row r="4473" spans="1:17" x14ac:dyDescent="0.25">
      <c r="A4473" t="s">
        <v>13511</v>
      </c>
      <c r="B4473" t="s">
        <v>619</v>
      </c>
      <c r="C4473" t="s">
        <v>13512</v>
      </c>
      <c r="D4473" t="s">
        <v>13513</v>
      </c>
      <c r="E4473">
        <v>2201049</v>
      </c>
      <c r="F4473" t="s">
        <v>156</v>
      </c>
      <c r="G4473" t="s">
        <v>3548</v>
      </c>
      <c r="H4473" t="s">
        <v>3394</v>
      </c>
      <c r="I4473" t="s">
        <v>13784</v>
      </c>
      <c r="J4473" t="s">
        <v>13785</v>
      </c>
      <c r="K4473" t="s">
        <v>110</v>
      </c>
      <c r="L4473" t="s">
        <v>3346</v>
      </c>
      <c r="M4473" t="s">
        <v>3397</v>
      </c>
      <c r="N4473" t="s">
        <v>3398</v>
      </c>
      <c r="O4473" t="s">
        <v>3343</v>
      </c>
      <c r="P4473" t="s">
        <v>3343</v>
      </c>
      <c r="Q4473" t="s">
        <v>3346</v>
      </c>
    </row>
    <row r="4474" spans="1:17" x14ac:dyDescent="0.25">
      <c r="A4474" t="s">
        <v>13511</v>
      </c>
      <c r="B4474" t="s">
        <v>619</v>
      </c>
      <c r="C4474" t="s">
        <v>13512</v>
      </c>
      <c r="D4474" t="s">
        <v>13513</v>
      </c>
      <c r="E4474">
        <v>2201049</v>
      </c>
      <c r="F4474" t="s">
        <v>156</v>
      </c>
      <c r="G4474" t="s">
        <v>3548</v>
      </c>
      <c r="H4474" t="s">
        <v>3394</v>
      </c>
      <c r="I4474" t="s">
        <v>13786</v>
      </c>
      <c r="J4474" t="s">
        <v>13787</v>
      </c>
      <c r="K4474" t="s">
        <v>110</v>
      </c>
      <c r="L4474" t="s">
        <v>3346</v>
      </c>
      <c r="M4474" t="s">
        <v>3397</v>
      </c>
      <c r="N4474" t="s">
        <v>3398</v>
      </c>
      <c r="O4474" t="s">
        <v>3343</v>
      </c>
      <c r="P4474" t="s">
        <v>3343</v>
      </c>
      <c r="Q4474" t="s">
        <v>3346</v>
      </c>
    </row>
    <row r="4475" spans="1:17" x14ac:dyDescent="0.25">
      <c r="A4475" t="s">
        <v>13511</v>
      </c>
      <c r="B4475" t="s">
        <v>619</v>
      </c>
      <c r="C4475" t="s">
        <v>13512</v>
      </c>
      <c r="D4475" t="s">
        <v>13513</v>
      </c>
      <c r="E4475">
        <v>2201049</v>
      </c>
      <c r="F4475" t="s">
        <v>156</v>
      </c>
      <c r="G4475" t="s">
        <v>3548</v>
      </c>
      <c r="H4475" t="s">
        <v>3394</v>
      </c>
      <c r="I4475" t="s">
        <v>13788</v>
      </c>
      <c r="J4475" t="s">
        <v>13789</v>
      </c>
      <c r="K4475" t="s">
        <v>110</v>
      </c>
      <c r="L4475" t="s">
        <v>3346</v>
      </c>
      <c r="M4475" t="s">
        <v>3397</v>
      </c>
      <c r="N4475" t="s">
        <v>3398</v>
      </c>
      <c r="O4475" t="s">
        <v>3343</v>
      </c>
      <c r="P4475" t="s">
        <v>3343</v>
      </c>
      <c r="Q4475" t="s">
        <v>3346</v>
      </c>
    </row>
    <row r="4476" spans="1:17" x14ac:dyDescent="0.25">
      <c r="A4476" t="s">
        <v>13511</v>
      </c>
      <c r="B4476" t="s">
        <v>619</v>
      </c>
      <c r="C4476" t="s">
        <v>13512</v>
      </c>
      <c r="D4476" t="s">
        <v>13513</v>
      </c>
      <c r="E4476">
        <v>2201049</v>
      </c>
      <c r="F4476" t="s">
        <v>156</v>
      </c>
      <c r="G4476" t="s">
        <v>3548</v>
      </c>
      <c r="H4476" t="s">
        <v>3394</v>
      </c>
      <c r="I4476" t="s">
        <v>13790</v>
      </c>
      <c r="J4476" t="s">
        <v>13791</v>
      </c>
      <c r="K4476" t="s">
        <v>110</v>
      </c>
      <c r="L4476" t="s">
        <v>3346</v>
      </c>
      <c r="M4476" t="s">
        <v>3397</v>
      </c>
      <c r="N4476" t="s">
        <v>3398</v>
      </c>
      <c r="O4476" t="s">
        <v>3343</v>
      </c>
      <c r="P4476" t="s">
        <v>3343</v>
      </c>
      <c r="Q4476" t="s">
        <v>3346</v>
      </c>
    </row>
    <row r="4477" spans="1:17" x14ac:dyDescent="0.25">
      <c r="A4477" t="s">
        <v>13511</v>
      </c>
      <c r="B4477" t="s">
        <v>619</v>
      </c>
      <c r="C4477" t="s">
        <v>13512</v>
      </c>
      <c r="D4477" t="s">
        <v>13513</v>
      </c>
      <c r="E4477">
        <v>2201049</v>
      </c>
      <c r="F4477" t="s">
        <v>156</v>
      </c>
      <c r="G4477" t="s">
        <v>3548</v>
      </c>
      <c r="H4477" t="s">
        <v>3394</v>
      </c>
      <c r="I4477" t="s">
        <v>13792</v>
      </c>
      <c r="J4477" t="s">
        <v>2575</v>
      </c>
      <c r="K4477" t="s">
        <v>110</v>
      </c>
      <c r="L4477" t="s">
        <v>3346</v>
      </c>
      <c r="M4477" t="s">
        <v>3397</v>
      </c>
      <c r="N4477" t="s">
        <v>3398</v>
      </c>
      <c r="O4477" t="s">
        <v>3343</v>
      </c>
      <c r="P4477" t="s">
        <v>3343</v>
      </c>
      <c r="Q4477" t="s">
        <v>3346</v>
      </c>
    </row>
    <row r="4478" spans="1:17" x14ac:dyDescent="0.25">
      <c r="A4478" t="s">
        <v>13511</v>
      </c>
      <c r="B4478" t="s">
        <v>619</v>
      </c>
      <c r="C4478" t="s">
        <v>13512</v>
      </c>
      <c r="D4478" t="s">
        <v>13513</v>
      </c>
      <c r="E4478">
        <v>2201049</v>
      </c>
      <c r="F4478" t="s">
        <v>156</v>
      </c>
      <c r="G4478" t="s">
        <v>3548</v>
      </c>
      <c r="H4478" t="s">
        <v>3394</v>
      </c>
      <c r="I4478" t="s">
        <v>13793</v>
      </c>
      <c r="J4478" t="s">
        <v>13794</v>
      </c>
      <c r="K4478" t="s">
        <v>110</v>
      </c>
      <c r="L4478" t="s">
        <v>3346</v>
      </c>
      <c r="M4478" t="s">
        <v>3397</v>
      </c>
      <c r="N4478" t="s">
        <v>3398</v>
      </c>
      <c r="O4478" t="s">
        <v>3343</v>
      </c>
      <c r="P4478" t="s">
        <v>3343</v>
      </c>
      <c r="Q4478" t="s">
        <v>3346</v>
      </c>
    </row>
    <row r="4479" spans="1:17" x14ac:dyDescent="0.25">
      <c r="A4479" t="s">
        <v>13511</v>
      </c>
      <c r="B4479" t="s">
        <v>619</v>
      </c>
      <c r="C4479" t="s">
        <v>13512</v>
      </c>
      <c r="D4479" t="s">
        <v>13513</v>
      </c>
      <c r="E4479">
        <v>2201049</v>
      </c>
      <c r="F4479" t="s">
        <v>156</v>
      </c>
      <c r="G4479" t="s">
        <v>3548</v>
      </c>
      <c r="H4479" t="s">
        <v>3394</v>
      </c>
      <c r="I4479" t="s">
        <v>13795</v>
      </c>
      <c r="J4479" t="s">
        <v>13796</v>
      </c>
      <c r="K4479" t="s">
        <v>110</v>
      </c>
      <c r="L4479" t="s">
        <v>3346</v>
      </c>
      <c r="M4479" t="s">
        <v>3397</v>
      </c>
      <c r="N4479" t="s">
        <v>3398</v>
      </c>
      <c r="O4479" t="s">
        <v>3343</v>
      </c>
      <c r="P4479" t="s">
        <v>3343</v>
      </c>
      <c r="Q4479" t="s">
        <v>3346</v>
      </c>
    </row>
    <row r="4480" spans="1:17" x14ac:dyDescent="0.25">
      <c r="A4480" t="s">
        <v>13511</v>
      </c>
      <c r="B4480" t="s">
        <v>619</v>
      </c>
      <c r="C4480" t="s">
        <v>13512</v>
      </c>
      <c r="D4480" t="s">
        <v>13513</v>
      </c>
      <c r="E4480">
        <v>2201050</v>
      </c>
      <c r="F4480" t="s">
        <v>663</v>
      </c>
      <c r="G4480" t="s">
        <v>13797</v>
      </c>
      <c r="H4480" t="s">
        <v>13707</v>
      </c>
      <c r="I4480" t="s">
        <v>13798</v>
      </c>
      <c r="J4480" t="s">
        <v>13799</v>
      </c>
      <c r="K4480" t="s">
        <v>110</v>
      </c>
      <c r="L4480" t="s">
        <v>3343</v>
      </c>
      <c r="M4480" t="s">
        <v>4108</v>
      </c>
      <c r="N4480" t="s">
        <v>5796</v>
      </c>
      <c r="O4480" t="s">
        <v>3343</v>
      </c>
      <c r="P4480" t="s">
        <v>3343</v>
      </c>
      <c r="Q4480" t="s">
        <v>3346</v>
      </c>
    </row>
    <row r="4481" spans="1:17" x14ac:dyDescent="0.25">
      <c r="A4481" t="s">
        <v>13511</v>
      </c>
      <c r="B4481" t="s">
        <v>619</v>
      </c>
      <c r="C4481" t="s">
        <v>13512</v>
      </c>
      <c r="D4481" t="s">
        <v>13513</v>
      </c>
      <c r="E4481">
        <v>2201050</v>
      </c>
      <c r="F4481" t="s">
        <v>663</v>
      </c>
      <c r="G4481" t="s">
        <v>13797</v>
      </c>
      <c r="H4481" t="s">
        <v>13707</v>
      </c>
      <c r="I4481" t="s">
        <v>13800</v>
      </c>
      <c r="J4481" t="s">
        <v>664</v>
      </c>
      <c r="K4481" t="s">
        <v>110</v>
      </c>
      <c r="L4481" t="s">
        <v>3346</v>
      </c>
      <c r="M4481" t="s">
        <v>4108</v>
      </c>
      <c r="N4481" t="s">
        <v>5796</v>
      </c>
      <c r="O4481" t="s">
        <v>3343</v>
      </c>
      <c r="P4481" t="s">
        <v>3343</v>
      </c>
      <c r="Q4481" t="s">
        <v>3346</v>
      </c>
    </row>
    <row r="4482" spans="1:17" x14ac:dyDescent="0.25">
      <c r="A4482" t="s">
        <v>13511</v>
      </c>
      <c r="B4482" t="s">
        <v>619</v>
      </c>
      <c r="C4482" t="s">
        <v>13512</v>
      </c>
      <c r="D4482" t="s">
        <v>13513</v>
      </c>
      <c r="E4482">
        <v>2201051</v>
      </c>
      <c r="F4482" t="s">
        <v>783</v>
      </c>
      <c r="G4482" t="s">
        <v>13801</v>
      </c>
      <c r="H4482" t="s">
        <v>3429</v>
      </c>
      <c r="I4482" t="s">
        <v>13802</v>
      </c>
      <c r="J4482" t="s">
        <v>13803</v>
      </c>
      <c r="K4482" t="s">
        <v>110</v>
      </c>
      <c r="L4482" t="s">
        <v>3343</v>
      </c>
      <c r="M4482" t="s">
        <v>3397</v>
      </c>
      <c r="N4482" t="s">
        <v>5909</v>
      </c>
      <c r="O4482" t="s">
        <v>3343</v>
      </c>
      <c r="P4482" t="s">
        <v>3343</v>
      </c>
      <c r="Q4482" t="s">
        <v>3346</v>
      </c>
    </row>
    <row r="4483" spans="1:17" x14ac:dyDescent="0.25">
      <c r="A4483" t="s">
        <v>13511</v>
      </c>
      <c r="B4483" t="s">
        <v>619</v>
      </c>
      <c r="C4483" t="s">
        <v>13512</v>
      </c>
      <c r="D4483" t="s">
        <v>13513</v>
      </c>
      <c r="E4483">
        <v>2201051</v>
      </c>
      <c r="F4483" t="s">
        <v>783</v>
      </c>
      <c r="G4483" t="s">
        <v>13801</v>
      </c>
      <c r="H4483" t="s">
        <v>3429</v>
      </c>
      <c r="I4483" t="s">
        <v>13804</v>
      </c>
      <c r="J4483" t="s">
        <v>13805</v>
      </c>
      <c r="K4483" t="s">
        <v>110</v>
      </c>
      <c r="L4483" t="s">
        <v>3346</v>
      </c>
      <c r="M4483" t="s">
        <v>3397</v>
      </c>
      <c r="N4483" t="s">
        <v>5909</v>
      </c>
      <c r="O4483" t="s">
        <v>3343</v>
      </c>
      <c r="P4483" t="s">
        <v>3343</v>
      </c>
      <c r="Q4483" t="s">
        <v>3346</v>
      </c>
    </row>
    <row r="4484" spans="1:17" x14ac:dyDescent="0.25">
      <c r="A4484" t="s">
        <v>13511</v>
      </c>
      <c r="B4484" t="s">
        <v>619</v>
      </c>
      <c r="C4484" t="s">
        <v>13512</v>
      </c>
      <c r="D4484" t="s">
        <v>13513</v>
      </c>
      <c r="E4484">
        <v>2201051</v>
      </c>
      <c r="F4484" t="s">
        <v>783</v>
      </c>
      <c r="G4484" t="s">
        <v>13801</v>
      </c>
      <c r="H4484" t="s">
        <v>3429</v>
      </c>
      <c r="I4484" t="s">
        <v>13806</v>
      </c>
      <c r="J4484" t="s">
        <v>13807</v>
      </c>
      <c r="K4484" t="s">
        <v>110</v>
      </c>
      <c r="L4484" t="s">
        <v>3346</v>
      </c>
      <c r="M4484" t="s">
        <v>3397</v>
      </c>
      <c r="N4484" t="s">
        <v>5909</v>
      </c>
      <c r="O4484" t="s">
        <v>3343</v>
      </c>
      <c r="P4484" t="s">
        <v>3343</v>
      </c>
      <c r="Q4484" t="s">
        <v>3346</v>
      </c>
    </row>
    <row r="4485" spans="1:17" x14ac:dyDescent="0.25">
      <c r="A4485" t="s">
        <v>13511</v>
      </c>
      <c r="B4485" t="s">
        <v>619</v>
      </c>
      <c r="C4485" t="s">
        <v>13512</v>
      </c>
      <c r="D4485" t="s">
        <v>13513</v>
      </c>
      <c r="E4485">
        <v>2201051</v>
      </c>
      <c r="F4485" t="s">
        <v>783</v>
      </c>
      <c r="G4485" t="s">
        <v>13801</v>
      </c>
      <c r="H4485" t="s">
        <v>3429</v>
      </c>
      <c r="I4485" t="s">
        <v>13808</v>
      </c>
      <c r="J4485" t="s">
        <v>13809</v>
      </c>
      <c r="K4485" t="s">
        <v>110</v>
      </c>
      <c r="L4485" t="s">
        <v>3346</v>
      </c>
      <c r="M4485" t="s">
        <v>3397</v>
      </c>
      <c r="N4485" t="s">
        <v>5909</v>
      </c>
      <c r="O4485" t="s">
        <v>3343</v>
      </c>
      <c r="P4485" t="s">
        <v>3343</v>
      </c>
      <c r="Q4485" t="s">
        <v>3346</v>
      </c>
    </row>
    <row r="4486" spans="1:17" x14ac:dyDescent="0.25">
      <c r="A4486" t="s">
        <v>13511</v>
      </c>
      <c r="B4486" t="s">
        <v>619</v>
      </c>
      <c r="C4486" t="s">
        <v>13512</v>
      </c>
      <c r="D4486" t="s">
        <v>13513</v>
      </c>
      <c r="E4486">
        <v>2201051</v>
      </c>
      <c r="F4486" t="s">
        <v>783</v>
      </c>
      <c r="G4486" t="s">
        <v>13801</v>
      </c>
      <c r="H4486" t="s">
        <v>3429</v>
      </c>
      <c r="I4486" t="s">
        <v>13810</v>
      </c>
      <c r="J4486" t="s">
        <v>13811</v>
      </c>
      <c r="K4486" t="s">
        <v>110</v>
      </c>
      <c r="L4486" t="s">
        <v>3346</v>
      </c>
      <c r="M4486" t="s">
        <v>3397</v>
      </c>
      <c r="N4486" t="s">
        <v>5909</v>
      </c>
      <c r="O4486" t="s">
        <v>3343</v>
      </c>
      <c r="P4486" t="s">
        <v>3343</v>
      </c>
      <c r="Q4486" t="s">
        <v>3346</v>
      </c>
    </row>
    <row r="4487" spans="1:17" x14ac:dyDescent="0.25">
      <c r="A4487" t="s">
        <v>13511</v>
      </c>
      <c r="B4487" t="s">
        <v>619</v>
      </c>
      <c r="C4487" t="s">
        <v>13512</v>
      </c>
      <c r="D4487" t="s">
        <v>13513</v>
      </c>
      <c r="E4487">
        <v>2201051</v>
      </c>
      <c r="F4487" t="s">
        <v>783</v>
      </c>
      <c r="G4487" t="s">
        <v>13801</v>
      </c>
      <c r="H4487" t="s">
        <v>3429</v>
      </c>
      <c r="I4487" t="s">
        <v>13812</v>
      </c>
      <c r="J4487" t="s">
        <v>13813</v>
      </c>
      <c r="K4487" t="s">
        <v>110</v>
      </c>
      <c r="L4487" t="s">
        <v>3346</v>
      </c>
      <c r="M4487" t="s">
        <v>3397</v>
      </c>
      <c r="N4487" t="s">
        <v>5909</v>
      </c>
      <c r="O4487" t="s">
        <v>3343</v>
      </c>
      <c r="P4487" t="s">
        <v>3343</v>
      </c>
      <c r="Q4487" t="s">
        <v>3346</v>
      </c>
    </row>
    <row r="4488" spans="1:17" x14ac:dyDescent="0.25">
      <c r="A4488" t="s">
        <v>13511</v>
      </c>
      <c r="B4488" t="s">
        <v>619</v>
      </c>
      <c r="C4488" t="s">
        <v>13512</v>
      </c>
      <c r="D4488" t="s">
        <v>13513</v>
      </c>
      <c r="E4488">
        <v>2201051</v>
      </c>
      <c r="F4488" t="s">
        <v>783</v>
      </c>
      <c r="G4488" t="s">
        <v>13801</v>
      </c>
      <c r="H4488" t="s">
        <v>3429</v>
      </c>
      <c r="I4488" t="s">
        <v>13814</v>
      </c>
      <c r="J4488" t="s">
        <v>13815</v>
      </c>
      <c r="K4488" t="s">
        <v>110</v>
      </c>
      <c r="L4488" t="s">
        <v>3346</v>
      </c>
      <c r="M4488" t="s">
        <v>3397</v>
      </c>
      <c r="N4488" t="s">
        <v>5909</v>
      </c>
      <c r="O4488" t="s">
        <v>3343</v>
      </c>
      <c r="P4488" t="s">
        <v>3343</v>
      </c>
      <c r="Q4488" t="s">
        <v>3346</v>
      </c>
    </row>
    <row r="4489" spans="1:17" x14ac:dyDescent="0.25">
      <c r="A4489" t="s">
        <v>13511</v>
      </c>
      <c r="B4489" t="s">
        <v>619</v>
      </c>
      <c r="C4489" t="s">
        <v>13512</v>
      </c>
      <c r="D4489" t="s">
        <v>13513</v>
      </c>
      <c r="E4489">
        <v>2201051</v>
      </c>
      <c r="F4489" t="s">
        <v>783</v>
      </c>
      <c r="G4489" t="s">
        <v>13801</v>
      </c>
      <c r="H4489" t="s">
        <v>3429</v>
      </c>
      <c r="I4489" t="s">
        <v>13816</v>
      </c>
      <c r="J4489" t="s">
        <v>13817</v>
      </c>
      <c r="K4489" t="s">
        <v>110</v>
      </c>
      <c r="L4489" t="s">
        <v>3346</v>
      </c>
      <c r="M4489" t="s">
        <v>3397</v>
      </c>
      <c r="N4489" t="s">
        <v>5909</v>
      </c>
      <c r="O4489" t="s">
        <v>3343</v>
      </c>
      <c r="P4489" t="s">
        <v>3343</v>
      </c>
      <c r="Q4489" t="s">
        <v>3346</v>
      </c>
    </row>
    <row r="4490" spans="1:17" x14ac:dyDescent="0.25">
      <c r="A4490" t="s">
        <v>13511</v>
      </c>
      <c r="B4490" t="s">
        <v>619</v>
      </c>
      <c r="C4490" t="s">
        <v>13512</v>
      </c>
      <c r="D4490" t="s">
        <v>13513</v>
      </c>
      <c r="E4490">
        <v>2201051</v>
      </c>
      <c r="F4490" t="s">
        <v>783</v>
      </c>
      <c r="G4490" t="s">
        <v>13801</v>
      </c>
      <c r="H4490" t="s">
        <v>3429</v>
      </c>
      <c r="I4490" t="s">
        <v>13818</v>
      </c>
      <c r="J4490" t="s">
        <v>13819</v>
      </c>
      <c r="K4490" t="s">
        <v>110</v>
      </c>
      <c r="L4490" t="s">
        <v>3346</v>
      </c>
      <c r="M4490" t="s">
        <v>3397</v>
      </c>
      <c r="N4490" t="s">
        <v>5909</v>
      </c>
      <c r="O4490" t="s">
        <v>3343</v>
      </c>
      <c r="P4490" t="s">
        <v>3343</v>
      </c>
      <c r="Q4490" t="s">
        <v>3346</v>
      </c>
    </row>
    <row r="4491" spans="1:17" x14ac:dyDescent="0.25">
      <c r="A4491" t="s">
        <v>13511</v>
      </c>
      <c r="B4491" t="s">
        <v>619</v>
      </c>
      <c r="C4491" t="s">
        <v>13512</v>
      </c>
      <c r="D4491" t="s">
        <v>13513</v>
      </c>
      <c r="E4491">
        <v>2201051</v>
      </c>
      <c r="F4491" t="s">
        <v>783</v>
      </c>
      <c r="G4491" t="s">
        <v>13801</v>
      </c>
      <c r="H4491" t="s">
        <v>3429</v>
      </c>
      <c r="I4491" t="s">
        <v>13820</v>
      </c>
      <c r="J4491" t="s">
        <v>13821</v>
      </c>
      <c r="K4491" t="s">
        <v>110</v>
      </c>
      <c r="L4491" t="s">
        <v>3346</v>
      </c>
      <c r="M4491" t="s">
        <v>3397</v>
      </c>
      <c r="N4491" t="s">
        <v>5909</v>
      </c>
      <c r="O4491" t="s">
        <v>3343</v>
      </c>
      <c r="P4491" t="s">
        <v>3343</v>
      </c>
      <c r="Q4491" t="s">
        <v>3346</v>
      </c>
    </row>
    <row r="4492" spans="1:17" x14ac:dyDescent="0.25">
      <c r="A4492" t="s">
        <v>13511</v>
      </c>
      <c r="B4492" t="s">
        <v>619</v>
      </c>
      <c r="C4492" t="s">
        <v>13512</v>
      </c>
      <c r="D4492" t="s">
        <v>13513</v>
      </c>
      <c r="E4492">
        <v>2201051</v>
      </c>
      <c r="F4492" t="s">
        <v>783</v>
      </c>
      <c r="G4492" t="s">
        <v>13801</v>
      </c>
      <c r="H4492" t="s">
        <v>3429</v>
      </c>
      <c r="I4492" t="s">
        <v>13822</v>
      </c>
      <c r="J4492" t="s">
        <v>13823</v>
      </c>
      <c r="K4492" t="s">
        <v>110</v>
      </c>
      <c r="L4492" t="s">
        <v>3346</v>
      </c>
      <c r="M4492" t="s">
        <v>3397</v>
      </c>
      <c r="N4492" t="s">
        <v>5909</v>
      </c>
      <c r="O4492" t="s">
        <v>3343</v>
      </c>
      <c r="P4492" t="s">
        <v>3343</v>
      </c>
      <c r="Q4492" t="s">
        <v>3346</v>
      </c>
    </row>
    <row r="4493" spans="1:17" x14ac:dyDescent="0.25">
      <c r="A4493" t="s">
        <v>13511</v>
      </c>
      <c r="B4493" t="s">
        <v>619</v>
      </c>
      <c r="C4493" t="s">
        <v>13512</v>
      </c>
      <c r="D4493" t="s">
        <v>13513</v>
      </c>
      <c r="E4493">
        <v>2201051</v>
      </c>
      <c r="F4493" t="s">
        <v>783</v>
      </c>
      <c r="G4493" t="s">
        <v>13801</v>
      </c>
      <c r="H4493" t="s">
        <v>3429</v>
      </c>
      <c r="I4493" t="s">
        <v>13824</v>
      </c>
      <c r="J4493" t="s">
        <v>13825</v>
      </c>
      <c r="K4493" t="s">
        <v>110</v>
      </c>
      <c r="L4493" t="s">
        <v>3346</v>
      </c>
      <c r="M4493" t="s">
        <v>3397</v>
      </c>
      <c r="N4493" t="s">
        <v>5909</v>
      </c>
      <c r="O4493" t="s">
        <v>3343</v>
      </c>
      <c r="P4493" t="s">
        <v>3343</v>
      </c>
      <c r="Q4493" t="s">
        <v>3346</v>
      </c>
    </row>
    <row r="4494" spans="1:17" x14ac:dyDescent="0.25">
      <c r="A4494" t="s">
        <v>13511</v>
      </c>
      <c r="B4494" t="s">
        <v>619</v>
      </c>
      <c r="C4494" t="s">
        <v>13512</v>
      </c>
      <c r="D4494" t="s">
        <v>13513</v>
      </c>
      <c r="E4494">
        <v>2201051</v>
      </c>
      <c r="F4494" t="s">
        <v>783</v>
      </c>
      <c r="G4494" t="s">
        <v>13801</v>
      </c>
      <c r="H4494" t="s">
        <v>3429</v>
      </c>
      <c r="I4494" t="s">
        <v>13826</v>
      </c>
      <c r="J4494" t="s">
        <v>13809</v>
      </c>
      <c r="K4494" t="s">
        <v>3433</v>
      </c>
      <c r="L4494" t="s">
        <v>3346</v>
      </c>
      <c r="M4494" t="s">
        <v>3397</v>
      </c>
      <c r="N4494" t="s">
        <v>5909</v>
      </c>
      <c r="O4494" t="s">
        <v>3343</v>
      </c>
      <c r="P4494" t="s">
        <v>3343</v>
      </c>
      <c r="Q4494" t="s">
        <v>3346</v>
      </c>
    </row>
    <row r="4495" spans="1:17" x14ac:dyDescent="0.25">
      <c r="A4495" t="s">
        <v>13511</v>
      </c>
      <c r="B4495" t="s">
        <v>619</v>
      </c>
      <c r="C4495" t="s">
        <v>13512</v>
      </c>
      <c r="D4495" t="s">
        <v>13513</v>
      </c>
      <c r="E4495">
        <v>2201051</v>
      </c>
      <c r="F4495" t="s">
        <v>783</v>
      </c>
      <c r="G4495" t="s">
        <v>13801</v>
      </c>
      <c r="H4495" t="s">
        <v>3429</v>
      </c>
      <c r="I4495" t="s">
        <v>784</v>
      </c>
      <c r="J4495" t="s">
        <v>785</v>
      </c>
      <c r="K4495" t="s">
        <v>110</v>
      </c>
      <c r="L4495" t="s">
        <v>3346</v>
      </c>
      <c r="M4495" t="s">
        <v>3397</v>
      </c>
      <c r="N4495" t="s">
        <v>5909</v>
      </c>
      <c r="O4495" t="s">
        <v>3343</v>
      </c>
      <c r="P4495" t="s">
        <v>3343</v>
      </c>
      <c r="Q4495" t="s">
        <v>3346</v>
      </c>
    </row>
    <row r="4496" spans="1:17" x14ac:dyDescent="0.25">
      <c r="A4496" t="s">
        <v>13511</v>
      </c>
      <c r="B4496" t="s">
        <v>619</v>
      </c>
      <c r="C4496" t="s">
        <v>13512</v>
      </c>
      <c r="D4496" t="s">
        <v>13513</v>
      </c>
      <c r="E4496">
        <v>2201052</v>
      </c>
      <c r="F4496" t="s">
        <v>714</v>
      </c>
      <c r="G4496" t="s">
        <v>13827</v>
      </c>
      <c r="H4496" t="s">
        <v>3429</v>
      </c>
      <c r="I4496" t="s">
        <v>13828</v>
      </c>
      <c r="J4496" t="s">
        <v>715</v>
      </c>
      <c r="K4496" t="s">
        <v>110</v>
      </c>
      <c r="L4496" t="s">
        <v>3343</v>
      </c>
      <c r="M4496" t="s">
        <v>3397</v>
      </c>
      <c r="N4496" t="s">
        <v>5909</v>
      </c>
      <c r="O4496" t="s">
        <v>3343</v>
      </c>
      <c r="P4496" t="s">
        <v>3343</v>
      </c>
      <c r="Q4496" t="s">
        <v>3346</v>
      </c>
    </row>
    <row r="4497" spans="1:17" x14ac:dyDescent="0.25">
      <c r="A4497" t="s">
        <v>13511</v>
      </c>
      <c r="B4497" t="s">
        <v>619</v>
      </c>
      <c r="C4497" t="s">
        <v>13512</v>
      </c>
      <c r="D4497" t="s">
        <v>13513</v>
      </c>
      <c r="E4497">
        <v>2201052</v>
      </c>
      <c r="F4497" t="s">
        <v>714</v>
      </c>
      <c r="G4497" t="s">
        <v>13827</v>
      </c>
      <c r="H4497" t="s">
        <v>3429</v>
      </c>
      <c r="I4497" t="s">
        <v>13829</v>
      </c>
      <c r="J4497" t="s">
        <v>13830</v>
      </c>
      <c r="K4497" t="s">
        <v>110</v>
      </c>
      <c r="L4497" t="s">
        <v>3346</v>
      </c>
      <c r="M4497" t="s">
        <v>3397</v>
      </c>
      <c r="N4497" t="s">
        <v>5909</v>
      </c>
      <c r="O4497" t="s">
        <v>3343</v>
      </c>
      <c r="P4497" t="s">
        <v>3343</v>
      </c>
      <c r="Q4497" t="s">
        <v>3346</v>
      </c>
    </row>
    <row r="4498" spans="1:17" x14ac:dyDescent="0.25">
      <c r="A4498" t="s">
        <v>13511</v>
      </c>
      <c r="B4498" t="s">
        <v>619</v>
      </c>
      <c r="C4498" t="s">
        <v>13512</v>
      </c>
      <c r="D4498" t="s">
        <v>13513</v>
      </c>
      <c r="E4498">
        <v>2201052</v>
      </c>
      <c r="F4498" t="s">
        <v>714</v>
      </c>
      <c r="G4498" t="s">
        <v>13827</v>
      </c>
      <c r="H4498" t="s">
        <v>3429</v>
      </c>
      <c r="I4498" t="s">
        <v>13831</v>
      </c>
      <c r="J4498" t="s">
        <v>13832</v>
      </c>
      <c r="K4498" t="s">
        <v>110</v>
      </c>
      <c r="L4498" t="s">
        <v>3346</v>
      </c>
      <c r="M4498" t="s">
        <v>3397</v>
      </c>
      <c r="N4498" t="s">
        <v>5909</v>
      </c>
      <c r="O4498" t="s">
        <v>3343</v>
      </c>
      <c r="P4498" t="s">
        <v>3343</v>
      </c>
      <c r="Q4498" t="s">
        <v>3346</v>
      </c>
    </row>
    <row r="4499" spans="1:17" x14ac:dyDescent="0.25">
      <c r="A4499" t="s">
        <v>13511</v>
      </c>
      <c r="B4499" t="s">
        <v>619</v>
      </c>
      <c r="C4499" t="s">
        <v>13512</v>
      </c>
      <c r="D4499" t="s">
        <v>13513</v>
      </c>
      <c r="E4499">
        <v>2201052</v>
      </c>
      <c r="F4499" t="s">
        <v>714</v>
      </c>
      <c r="G4499" t="s">
        <v>13827</v>
      </c>
      <c r="H4499" t="s">
        <v>3429</v>
      </c>
      <c r="I4499" t="s">
        <v>13833</v>
      </c>
      <c r="J4499" t="s">
        <v>13834</v>
      </c>
      <c r="K4499" t="s">
        <v>110</v>
      </c>
      <c r="L4499" t="s">
        <v>3346</v>
      </c>
      <c r="M4499" t="s">
        <v>3397</v>
      </c>
      <c r="N4499" t="s">
        <v>5909</v>
      </c>
      <c r="O4499" t="s">
        <v>3343</v>
      </c>
      <c r="P4499" t="s">
        <v>3343</v>
      </c>
      <c r="Q4499" t="s">
        <v>3346</v>
      </c>
    </row>
    <row r="4500" spans="1:17" x14ac:dyDescent="0.25">
      <c r="A4500" t="s">
        <v>13511</v>
      </c>
      <c r="B4500" t="s">
        <v>619</v>
      </c>
      <c r="C4500" t="s">
        <v>13512</v>
      </c>
      <c r="D4500" t="s">
        <v>13513</v>
      </c>
      <c r="E4500">
        <v>2201052</v>
      </c>
      <c r="F4500" t="s">
        <v>714</v>
      </c>
      <c r="G4500" t="s">
        <v>13827</v>
      </c>
      <c r="H4500" t="s">
        <v>3429</v>
      </c>
      <c r="I4500" t="s">
        <v>13835</v>
      </c>
      <c r="J4500" t="s">
        <v>13836</v>
      </c>
      <c r="K4500" t="s">
        <v>110</v>
      </c>
      <c r="L4500" t="s">
        <v>3346</v>
      </c>
      <c r="M4500" t="s">
        <v>3397</v>
      </c>
      <c r="N4500" t="s">
        <v>5909</v>
      </c>
      <c r="O4500" t="s">
        <v>3343</v>
      </c>
      <c r="P4500" t="s">
        <v>3343</v>
      </c>
      <c r="Q4500" t="s">
        <v>3346</v>
      </c>
    </row>
    <row r="4501" spans="1:17" x14ac:dyDescent="0.25">
      <c r="A4501" t="s">
        <v>13511</v>
      </c>
      <c r="B4501" t="s">
        <v>619</v>
      </c>
      <c r="C4501" t="s">
        <v>13512</v>
      </c>
      <c r="D4501" t="s">
        <v>13513</v>
      </c>
      <c r="E4501">
        <v>2201052</v>
      </c>
      <c r="F4501" t="s">
        <v>714</v>
      </c>
      <c r="G4501" t="s">
        <v>13827</v>
      </c>
      <c r="H4501" t="s">
        <v>3429</v>
      </c>
      <c r="I4501" t="s">
        <v>13837</v>
      </c>
      <c r="J4501" t="s">
        <v>13838</v>
      </c>
      <c r="K4501" t="s">
        <v>110</v>
      </c>
      <c r="L4501" t="s">
        <v>3346</v>
      </c>
      <c r="M4501" t="s">
        <v>3397</v>
      </c>
      <c r="N4501" t="s">
        <v>5909</v>
      </c>
      <c r="O4501" t="s">
        <v>3343</v>
      </c>
      <c r="P4501" t="s">
        <v>3343</v>
      </c>
      <c r="Q4501" t="s">
        <v>3346</v>
      </c>
    </row>
    <row r="4502" spans="1:17" x14ac:dyDescent="0.25">
      <c r="A4502" t="s">
        <v>13511</v>
      </c>
      <c r="B4502" t="s">
        <v>619</v>
      </c>
      <c r="C4502" t="s">
        <v>13512</v>
      </c>
      <c r="D4502" t="s">
        <v>13513</v>
      </c>
      <c r="E4502">
        <v>2201052</v>
      </c>
      <c r="F4502" t="s">
        <v>714</v>
      </c>
      <c r="G4502" t="s">
        <v>13827</v>
      </c>
      <c r="H4502" t="s">
        <v>3429</v>
      </c>
      <c r="I4502" t="s">
        <v>13839</v>
      </c>
      <c r="J4502" t="s">
        <v>13840</v>
      </c>
      <c r="K4502" t="s">
        <v>110</v>
      </c>
      <c r="L4502" t="s">
        <v>3346</v>
      </c>
      <c r="M4502" t="s">
        <v>3397</v>
      </c>
      <c r="N4502" t="s">
        <v>5909</v>
      </c>
      <c r="O4502" t="s">
        <v>3343</v>
      </c>
      <c r="P4502" t="s">
        <v>3343</v>
      </c>
      <c r="Q4502" t="s">
        <v>3346</v>
      </c>
    </row>
    <row r="4503" spans="1:17" x14ac:dyDescent="0.25">
      <c r="A4503" t="s">
        <v>13511</v>
      </c>
      <c r="B4503" t="s">
        <v>619</v>
      </c>
      <c r="C4503" t="s">
        <v>13512</v>
      </c>
      <c r="D4503" t="s">
        <v>13513</v>
      </c>
      <c r="E4503">
        <v>2201052</v>
      </c>
      <c r="F4503" t="s">
        <v>714</v>
      </c>
      <c r="G4503" t="s">
        <v>13827</v>
      </c>
      <c r="H4503" t="s">
        <v>3429</v>
      </c>
      <c r="I4503" t="s">
        <v>13841</v>
      </c>
      <c r="J4503" t="s">
        <v>13842</v>
      </c>
      <c r="K4503" t="s">
        <v>110</v>
      </c>
      <c r="L4503" t="s">
        <v>3346</v>
      </c>
      <c r="M4503" t="s">
        <v>3397</v>
      </c>
      <c r="N4503" t="s">
        <v>5909</v>
      </c>
      <c r="O4503" t="s">
        <v>3343</v>
      </c>
      <c r="P4503" t="s">
        <v>3343</v>
      </c>
      <c r="Q4503" t="s">
        <v>3346</v>
      </c>
    </row>
    <row r="4504" spans="1:17" x14ac:dyDescent="0.25">
      <c r="A4504" t="s">
        <v>13511</v>
      </c>
      <c r="B4504" t="s">
        <v>619</v>
      </c>
      <c r="C4504" t="s">
        <v>13512</v>
      </c>
      <c r="D4504" t="s">
        <v>13513</v>
      </c>
      <c r="E4504">
        <v>2201052</v>
      </c>
      <c r="F4504" t="s">
        <v>714</v>
      </c>
      <c r="G4504" t="s">
        <v>13827</v>
      </c>
      <c r="H4504" t="s">
        <v>3429</v>
      </c>
      <c r="I4504" t="s">
        <v>13843</v>
      </c>
      <c r="J4504" t="s">
        <v>13844</v>
      </c>
      <c r="K4504" t="s">
        <v>110</v>
      </c>
      <c r="L4504" t="s">
        <v>3346</v>
      </c>
      <c r="M4504" t="s">
        <v>3397</v>
      </c>
      <c r="N4504" t="s">
        <v>5909</v>
      </c>
      <c r="O4504" t="s">
        <v>3343</v>
      </c>
      <c r="P4504" t="s">
        <v>3343</v>
      </c>
      <c r="Q4504" t="s">
        <v>3346</v>
      </c>
    </row>
    <row r="4505" spans="1:17" x14ac:dyDescent="0.25">
      <c r="A4505" t="s">
        <v>13511</v>
      </c>
      <c r="B4505" t="s">
        <v>619</v>
      </c>
      <c r="C4505" t="s">
        <v>13512</v>
      </c>
      <c r="D4505" t="s">
        <v>13513</v>
      </c>
      <c r="E4505">
        <v>2201052</v>
      </c>
      <c r="F4505" t="s">
        <v>714</v>
      </c>
      <c r="G4505" t="s">
        <v>13827</v>
      </c>
      <c r="H4505" t="s">
        <v>3429</v>
      </c>
      <c r="I4505" t="s">
        <v>13845</v>
      </c>
      <c r="J4505" t="s">
        <v>13846</v>
      </c>
      <c r="K4505" t="s">
        <v>110</v>
      </c>
      <c r="L4505" t="s">
        <v>3346</v>
      </c>
      <c r="M4505" t="s">
        <v>3397</v>
      </c>
      <c r="N4505" t="s">
        <v>5909</v>
      </c>
      <c r="O4505" t="s">
        <v>3343</v>
      </c>
      <c r="P4505" t="s">
        <v>3343</v>
      </c>
      <c r="Q4505" t="s">
        <v>3346</v>
      </c>
    </row>
    <row r="4506" spans="1:17" x14ac:dyDescent="0.25">
      <c r="A4506" t="s">
        <v>13511</v>
      </c>
      <c r="B4506" t="s">
        <v>619</v>
      </c>
      <c r="C4506" t="s">
        <v>13512</v>
      </c>
      <c r="D4506" t="s">
        <v>13513</v>
      </c>
      <c r="E4506">
        <v>2201052</v>
      </c>
      <c r="F4506" t="s">
        <v>714</v>
      </c>
      <c r="G4506" t="s">
        <v>13827</v>
      </c>
      <c r="H4506" t="s">
        <v>3429</v>
      </c>
      <c r="I4506" t="s">
        <v>13847</v>
      </c>
      <c r="J4506" t="s">
        <v>13848</v>
      </c>
      <c r="K4506" t="s">
        <v>110</v>
      </c>
      <c r="L4506" t="s">
        <v>3346</v>
      </c>
      <c r="M4506" t="s">
        <v>3397</v>
      </c>
      <c r="N4506" t="s">
        <v>5909</v>
      </c>
      <c r="O4506" t="s">
        <v>3343</v>
      </c>
      <c r="P4506" t="s">
        <v>3343</v>
      </c>
      <c r="Q4506" t="s">
        <v>3346</v>
      </c>
    </row>
    <row r="4507" spans="1:17" x14ac:dyDescent="0.25">
      <c r="A4507" t="s">
        <v>13511</v>
      </c>
      <c r="B4507" t="s">
        <v>619</v>
      </c>
      <c r="C4507" t="s">
        <v>13512</v>
      </c>
      <c r="D4507" t="s">
        <v>13513</v>
      </c>
      <c r="E4507">
        <v>2201052</v>
      </c>
      <c r="F4507" t="s">
        <v>714</v>
      </c>
      <c r="G4507" t="s">
        <v>13827</v>
      </c>
      <c r="H4507" t="s">
        <v>3429</v>
      </c>
      <c r="I4507" t="s">
        <v>13849</v>
      </c>
      <c r="J4507" t="s">
        <v>13850</v>
      </c>
      <c r="K4507" t="s">
        <v>110</v>
      </c>
      <c r="L4507" t="s">
        <v>3346</v>
      </c>
      <c r="M4507" t="s">
        <v>3397</v>
      </c>
      <c r="N4507" t="s">
        <v>5909</v>
      </c>
      <c r="O4507" t="s">
        <v>3343</v>
      </c>
      <c r="P4507" t="s">
        <v>3343</v>
      </c>
      <c r="Q4507" t="s">
        <v>3346</v>
      </c>
    </row>
    <row r="4508" spans="1:17" x14ac:dyDescent="0.25">
      <c r="A4508" t="s">
        <v>13511</v>
      </c>
      <c r="B4508" t="s">
        <v>619</v>
      </c>
      <c r="C4508" t="s">
        <v>13512</v>
      </c>
      <c r="D4508" t="s">
        <v>13513</v>
      </c>
      <c r="E4508">
        <v>2201052</v>
      </c>
      <c r="F4508" t="s">
        <v>714</v>
      </c>
      <c r="G4508" t="s">
        <v>13827</v>
      </c>
      <c r="H4508" t="s">
        <v>3429</v>
      </c>
      <c r="I4508" t="s">
        <v>13851</v>
      </c>
      <c r="J4508" t="s">
        <v>13852</v>
      </c>
      <c r="K4508" t="s">
        <v>110</v>
      </c>
      <c r="L4508" t="s">
        <v>3346</v>
      </c>
      <c r="M4508" t="s">
        <v>3397</v>
      </c>
      <c r="N4508" t="s">
        <v>5909</v>
      </c>
      <c r="O4508" t="s">
        <v>3343</v>
      </c>
      <c r="P4508" t="s">
        <v>3343</v>
      </c>
      <c r="Q4508" t="s">
        <v>3346</v>
      </c>
    </row>
    <row r="4509" spans="1:17" x14ac:dyDescent="0.25">
      <c r="A4509" t="s">
        <v>13511</v>
      </c>
      <c r="B4509" t="s">
        <v>619</v>
      </c>
      <c r="C4509" t="s">
        <v>13512</v>
      </c>
      <c r="D4509" t="s">
        <v>13513</v>
      </c>
      <c r="E4509">
        <v>2201054</v>
      </c>
      <c r="F4509" t="s">
        <v>13853</v>
      </c>
      <c r="G4509" t="s">
        <v>13854</v>
      </c>
      <c r="H4509" t="s">
        <v>3634</v>
      </c>
      <c r="I4509" t="s">
        <v>13855</v>
      </c>
      <c r="J4509" t="s">
        <v>13856</v>
      </c>
      <c r="K4509" t="s">
        <v>110</v>
      </c>
      <c r="L4509" t="s">
        <v>3343</v>
      </c>
      <c r="M4509" t="s">
        <v>3397</v>
      </c>
      <c r="N4509" t="s">
        <v>3398</v>
      </c>
      <c r="O4509" t="s">
        <v>3343</v>
      </c>
      <c r="P4509" t="s">
        <v>3343</v>
      </c>
      <c r="Q4509" t="s">
        <v>3346</v>
      </c>
    </row>
    <row r="4510" spans="1:17" x14ac:dyDescent="0.25">
      <c r="A4510" t="s">
        <v>13511</v>
      </c>
      <c r="B4510" t="s">
        <v>619</v>
      </c>
      <c r="C4510" t="s">
        <v>13512</v>
      </c>
      <c r="D4510" t="s">
        <v>13513</v>
      </c>
      <c r="E4510">
        <v>2201054</v>
      </c>
      <c r="F4510" t="s">
        <v>13853</v>
      </c>
      <c r="G4510" t="s">
        <v>13854</v>
      </c>
      <c r="H4510" t="s">
        <v>3634</v>
      </c>
      <c r="I4510" t="s">
        <v>13857</v>
      </c>
      <c r="J4510" t="s">
        <v>13858</v>
      </c>
      <c r="K4510" t="s">
        <v>110</v>
      </c>
      <c r="L4510" t="s">
        <v>3346</v>
      </c>
      <c r="M4510" t="s">
        <v>3397</v>
      </c>
      <c r="N4510" t="s">
        <v>3398</v>
      </c>
      <c r="O4510" t="s">
        <v>3343</v>
      </c>
      <c r="P4510" t="s">
        <v>3343</v>
      </c>
      <c r="Q4510" t="s">
        <v>3346</v>
      </c>
    </row>
    <row r="4511" spans="1:17" x14ac:dyDescent="0.25">
      <c r="A4511" t="s">
        <v>13511</v>
      </c>
      <c r="B4511" t="s">
        <v>619</v>
      </c>
      <c r="C4511" t="s">
        <v>13512</v>
      </c>
      <c r="D4511" t="s">
        <v>13513</v>
      </c>
      <c r="E4511">
        <v>2201055</v>
      </c>
      <c r="F4511" t="s">
        <v>13859</v>
      </c>
      <c r="G4511" t="s">
        <v>13860</v>
      </c>
      <c r="H4511" t="s">
        <v>3634</v>
      </c>
      <c r="I4511" t="s">
        <v>13861</v>
      </c>
      <c r="J4511" t="s">
        <v>13862</v>
      </c>
      <c r="K4511" t="s">
        <v>110</v>
      </c>
      <c r="L4511" t="s">
        <v>3343</v>
      </c>
      <c r="M4511" t="s">
        <v>3344</v>
      </c>
      <c r="N4511" t="s">
        <v>3627</v>
      </c>
      <c r="O4511" t="s">
        <v>3343</v>
      </c>
      <c r="P4511" t="s">
        <v>3343</v>
      </c>
      <c r="Q4511" t="s">
        <v>3346</v>
      </c>
    </row>
    <row r="4512" spans="1:17" x14ac:dyDescent="0.25">
      <c r="A4512" t="s">
        <v>13511</v>
      </c>
      <c r="B4512" t="s">
        <v>619</v>
      </c>
      <c r="C4512" t="s">
        <v>13512</v>
      </c>
      <c r="D4512" t="s">
        <v>13513</v>
      </c>
      <c r="E4512">
        <v>2201056</v>
      </c>
      <c r="F4512" t="s">
        <v>652</v>
      </c>
      <c r="G4512" t="s">
        <v>13863</v>
      </c>
      <c r="H4512" t="s">
        <v>7926</v>
      </c>
      <c r="I4512" t="s">
        <v>653</v>
      </c>
      <c r="J4512" t="s">
        <v>654</v>
      </c>
      <c r="K4512" t="s">
        <v>110</v>
      </c>
      <c r="L4512" t="s">
        <v>3343</v>
      </c>
      <c r="M4512" t="s">
        <v>3397</v>
      </c>
      <c r="N4512" t="s">
        <v>3398</v>
      </c>
      <c r="O4512" t="s">
        <v>3343</v>
      </c>
      <c r="P4512" t="s">
        <v>3343</v>
      </c>
      <c r="Q4512" t="s">
        <v>3346</v>
      </c>
    </row>
    <row r="4513" spans="1:17" x14ac:dyDescent="0.25">
      <c r="A4513" t="s">
        <v>13511</v>
      </c>
      <c r="B4513" t="s">
        <v>619</v>
      </c>
      <c r="C4513" t="s">
        <v>13512</v>
      </c>
      <c r="D4513" t="s">
        <v>13513</v>
      </c>
      <c r="E4513">
        <v>2201056</v>
      </c>
      <c r="F4513" t="s">
        <v>652</v>
      </c>
      <c r="G4513" t="s">
        <v>13863</v>
      </c>
      <c r="H4513" t="s">
        <v>7926</v>
      </c>
      <c r="I4513" t="s">
        <v>13864</v>
      </c>
      <c r="J4513" t="s">
        <v>13865</v>
      </c>
      <c r="K4513" t="s">
        <v>110</v>
      </c>
      <c r="L4513" t="s">
        <v>3346</v>
      </c>
      <c r="M4513" t="s">
        <v>3397</v>
      </c>
      <c r="N4513" t="s">
        <v>3398</v>
      </c>
      <c r="O4513" t="s">
        <v>3343</v>
      </c>
      <c r="P4513" t="s">
        <v>3343</v>
      </c>
      <c r="Q4513" t="s">
        <v>3346</v>
      </c>
    </row>
    <row r="4514" spans="1:17" x14ac:dyDescent="0.25">
      <c r="A4514" t="s">
        <v>13511</v>
      </c>
      <c r="B4514" t="s">
        <v>619</v>
      </c>
      <c r="C4514" t="s">
        <v>13512</v>
      </c>
      <c r="D4514" t="s">
        <v>13513</v>
      </c>
      <c r="E4514">
        <v>2201057</v>
      </c>
      <c r="F4514" t="s">
        <v>13866</v>
      </c>
      <c r="G4514" t="s">
        <v>13867</v>
      </c>
      <c r="H4514" t="s">
        <v>13868</v>
      </c>
      <c r="I4514" t="s">
        <v>13869</v>
      </c>
      <c r="J4514" t="s">
        <v>13870</v>
      </c>
      <c r="K4514" t="s">
        <v>38</v>
      </c>
      <c r="L4514" t="s">
        <v>3343</v>
      </c>
      <c r="M4514" t="s">
        <v>3570</v>
      </c>
      <c r="N4514" t="s">
        <v>3571</v>
      </c>
      <c r="O4514" t="s">
        <v>3343</v>
      </c>
      <c r="P4514" t="s">
        <v>3343</v>
      </c>
      <c r="Q4514" t="s">
        <v>3346</v>
      </c>
    </row>
    <row r="4515" spans="1:17" x14ac:dyDescent="0.25">
      <c r="A4515" t="s">
        <v>13511</v>
      </c>
      <c r="B4515" t="s">
        <v>619</v>
      </c>
      <c r="C4515" t="s">
        <v>13512</v>
      </c>
      <c r="D4515" t="s">
        <v>13513</v>
      </c>
      <c r="E4515">
        <v>2201058</v>
      </c>
      <c r="F4515" t="s">
        <v>13871</v>
      </c>
      <c r="G4515" t="s">
        <v>13872</v>
      </c>
      <c r="H4515" t="s">
        <v>13868</v>
      </c>
      <c r="I4515" t="s">
        <v>13873</v>
      </c>
      <c r="J4515" t="s">
        <v>13874</v>
      </c>
      <c r="K4515" t="s">
        <v>38</v>
      </c>
      <c r="L4515" t="s">
        <v>3343</v>
      </c>
      <c r="M4515" t="s">
        <v>3344</v>
      </c>
      <c r="N4515" t="s">
        <v>3345</v>
      </c>
      <c r="O4515" t="s">
        <v>3343</v>
      </c>
      <c r="P4515" t="s">
        <v>3343</v>
      </c>
      <c r="Q4515" t="s">
        <v>3346</v>
      </c>
    </row>
    <row r="4516" spans="1:17" x14ac:dyDescent="0.25">
      <c r="A4516" t="s">
        <v>13511</v>
      </c>
      <c r="B4516" t="s">
        <v>619</v>
      </c>
      <c r="C4516" t="s">
        <v>13512</v>
      </c>
      <c r="D4516" t="s">
        <v>13513</v>
      </c>
      <c r="E4516">
        <v>2201060</v>
      </c>
      <c r="F4516" t="s">
        <v>13875</v>
      </c>
      <c r="G4516" t="s">
        <v>13876</v>
      </c>
      <c r="H4516" t="s">
        <v>13732</v>
      </c>
      <c r="I4516" t="s">
        <v>13877</v>
      </c>
      <c r="J4516" t="s">
        <v>13878</v>
      </c>
      <c r="K4516" t="s">
        <v>110</v>
      </c>
      <c r="L4516" t="s">
        <v>3343</v>
      </c>
      <c r="M4516" t="s">
        <v>3397</v>
      </c>
      <c r="N4516" t="s">
        <v>13618</v>
      </c>
      <c r="O4516" t="s">
        <v>3343</v>
      </c>
      <c r="P4516" t="s">
        <v>3343</v>
      </c>
      <c r="Q4516" t="s">
        <v>3346</v>
      </c>
    </row>
    <row r="4517" spans="1:17" x14ac:dyDescent="0.25">
      <c r="A4517" t="s">
        <v>13511</v>
      </c>
      <c r="B4517" t="s">
        <v>619</v>
      </c>
      <c r="C4517" t="s">
        <v>13512</v>
      </c>
      <c r="D4517" t="s">
        <v>13513</v>
      </c>
      <c r="E4517">
        <v>2201061</v>
      </c>
      <c r="F4517" t="s">
        <v>703</v>
      </c>
      <c r="G4517" t="s">
        <v>13879</v>
      </c>
      <c r="H4517" t="s">
        <v>13764</v>
      </c>
      <c r="I4517" t="s">
        <v>13880</v>
      </c>
      <c r="J4517" t="s">
        <v>13881</v>
      </c>
      <c r="K4517" t="s">
        <v>110</v>
      </c>
      <c r="L4517" t="s">
        <v>3343</v>
      </c>
      <c r="M4517" t="s">
        <v>3397</v>
      </c>
      <c r="N4517" t="s">
        <v>5920</v>
      </c>
      <c r="O4517" t="s">
        <v>3343</v>
      </c>
      <c r="P4517" t="s">
        <v>3343</v>
      </c>
      <c r="Q4517" t="s">
        <v>3346</v>
      </c>
    </row>
    <row r="4518" spans="1:17" x14ac:dyDescent="0.25">
      <c r="A4518" t="s">
        <v>13511</v>
      </c>
      <c r="B4518" t="s">
        <v>619</v>
      </c>
      <c r="C4518" t="s">
        <v>13512</v>
      </c>
      <c r="D4518" t="s">
        <v>13513</v>
      </c>
      <c r="E4518">
        <v>2201061</v>
      </c>
      <c r="F4518" t="s">
        <v>703</v>
      </c>
      <c r="G4518" t="s">
        <v>13879</v>
      </c>
      <c r="H4518" t="s">
        <v>13764</v>
      </c>
      <c r="I4518" t="s">
        <v>13882</v>
      </c>
      <c r="J4518" t="s">
        <v>13883</v>
      </c>
      <c r="K4518" t="s">
        <v>110</v>
      </c>
      <c r="L4518" t="s">
        <v>3346</v>
      </c>
      <c r="M4518" t="s">
        <v>3397</v>
      </c>
      <c r="N4518" t="s">
        <v>5920</v>
      </c>
      <c r="O4518" t="s">
        <v>3343</v>
      </c>
      <c r="P4518" t="s">
        <v>3343</v>
      </c>
      <c r="Q4518" t="s">
        <v>3346</v>
      </c>
    </row>
    <row r="4519" spans="1:17" x14ac:dyDescent="0.25">
      <c r="A4519" t="s">
        <v>13511</v>
      </c>
      <c r="B4519" t="s">
        <v>619</v>
      </c>
      <c r="C4519" t="s">
        <v>13512</v>
      </c>
      <c r="D4519" t="s">
        <v>13513</v>
      </c>
      <c r="E4519">
        <v>2201061</v>
      </c>
      <c r="F4519" t="s">
        <v>703</v>
      </c>
      <c r="G4519" t="s">
        <v>13879</v>
      </c>
      <c r="H4519" t="s">
        <v>13764</v>
      </c>
      <c r="I4519" t="s">
        <v>13884</v>
      </c>
      <c r="J4519" t="s">
        <v>1735</v>
      </c>
      <c r="K4519" t="s">
        <v>110</v>
      </c>
      <c r="L4519" t="s">
        <v>3346</v>
      </c>
      <c r="M4519" t="s">
        <v>3397</v>
      </c>
      <c r="N4519" t="s">
        <v>5920</v>
      </c>
      <c r="O4519" t="s">
        <v>3343</v>
      </c>
      <c r="P4519" t="s">
        <v>3343</v>
      </c>
      <c r="Q4519" t="s">
        <v>3346</v>
      </c>
    </row>
    <row r="4520" spans="1:17" x14ac:dyDescent="0.25">
      <c r="A4520" t="s">
        <v>13511</v>
      </c>
      <c r="B4520" t="s">
        <v>619</v>
      </c>
      <c r="C4520" t="s">
        <v>13512</v>
      </c>
      <c r="D4520" t="s">
        <v>13513</v>
      </c>
      <c r="E4520">
        <v>2201062</v>
      </c>
      <c r="F4520" t="s">
        <v>13885</v>
      </c>
      <c r="G4520" t="s">
        <v>13886</v>
      </c>
      <c r="H4520" t="s">
        <v>3429</v>
      </c>
      <c r="I4520" t="s">
        <v>13887</v>
      </c>
      <c r="J4520" t="s">
        <v>4649</v>
      </c>
      <c r="K4520" t="s">
        <v>110</v>
      </c>
      <c r="L4520" t="s">
        <v>3343</v>
      </c>
      <c r="M4520" t="s">
        <v>3397</v>
      </c>
      <c r="N4520" t="s">
        <v>5909</v>
      </c>
      <c r="O4520" t="s">
        <v>3343</v>
      </c>
      <c r="P4520" t="s">
        <v>3343</v>
      </c>
      <c r="Q4520" t="s">
        <v>3346</v>
      </c>
    </row>
    <row r="4521" spans="1:17" x14ac:dyDescent="0.25">
      <c r="A4521" t="s">
        <v>13511</v>
      </c>
      <c r="B4521" t="s">
        <v>619</v>
      </c>
      <c r="C4521" t="s">
        <v>13512</v>
      </c>
      <c r="D4521" t="s">
        <v>13513</v>
      </c>
      <c r="E4521">
        <v>2201063</v>
      </c>
      <c r="F4521" t="s">
        <v>2347</v>
      </c>
      <c r="G4521" t="s">
        <v>6867</v>
      </c>
      <c r="H4521" t="s">
        <v>7580</v>
      </c>
      <c r="I4521" t="s">
        <v>13888</v>
      </c>
      <c r="J4521" t="s">
        <v>6869</v>
      </c>
      <c r="K4521" t="s">
        <v>110</v>
      </c>
      <c r="L4521" t="s">
        <v>3343</v>
      </c>
      <c r="M4521" t="s">
        <v>3397</v>
      </c>
      <c r="N4521" t="s">
        <v>5909</v>
      </c>
      <c r="O4521" t="s">
        <v>3343</v>
      </c>
      <c r="P4521" t="s">
        <v>3343</v>
      </c>
      <c r="Q4521" t="s">
        <v>3346</v>
      </c>
    </row>
    <row r="4522" spans="1:17" x14ac:dyDescent="0.25">
      <c r="A4522" t="s">
        <v>13511</v>
      </c>
      <c r="B4522" t="s">
        <v>619</v>
      </c>
      <c r="C4522" t="s">
        <v>13512</v>
      </c>
      <c r="D4522" t="s">
        <v>13513</v>
      </c>
      <c r="E4522">
        <v>2201063</v>
      </c>
      <c r="F4522" t="s">
        <v>2347</v>
      </c>
      <c r="G4522" t="s">
        <v>6867</v>
      </c>
      <c r="H4522" t="s">
        <v>7580</v>
      </c>
      <c r="I4522" t="s">
        <v>13889</v>
      </c>
      <c r="J4522" t="s">
        <v>9766</v>
      </c>
      <c r="K4522" t="s">
        <v>110</v>
      </c>
      <c r="L4522" t="s">
        <v>3346</v>
      </c>
      <c r="M4522" t="s">
        <v>3397</v>
      </c>
      <c r="N4522" t="s">
        <v>5909</v>
      </c>
      <c r="O4522" t="s">
        <v>3343</v>
      </c>
      <c r="P4522" t="s">
        <v>3343</v>
      </c>
      <c r="Q4522" t="s">
        <v>3346</v>
      </c>
    </row>
    <row r="4523" spans="1:17" x14ac:dyDescent="0.25">
      <c r="A4523" t="s">
        <v>13511</v>
      </c>
      <c r="B4523" t="s">
        <v>619</v>
      </c>
      <c r="C4523" t="s">
        <v>13512</v>
      </c>
      <c r="D4523" t="s">
        <v>13513</v>
      </c>
      <c r="E4523">
        <v>2201063</v>
      </c>
      <c r="F4523" t="s">
        <v>2347</v>
      </c>
      <c r="G4523" t="s">
        <v>6867</v>
      </c>
      <c r="H4523" t="s">
        <v>7580</v>
      </c>
      <c r="I4523" t="s">
        <v>13890</v>
      </c>
      <c r="J4523" t="s">
        <v>9768</v>
      </c>
      <c r="K4523" t="s">
        <v>110</v>
      </c>
      <c r="L4523" t="s">
        <v>3346</v>
      </c>
      <c r="M4523" t="s">
        <v>3397</v>
      </c>
      <c r="N4523" t="s">
        <v>5909</v>
      </c>
      <c r="O4523" t="s">
        <v>3343</v>
      </c>
      <c r="P4523" t="s">
        <v>3343</v>
      </c>
      <c r="Q4523" t="s">
        <v>3346</v>
      </c>
    </row>
    <row r="4524" spans="1:17" x14ac:dyDescent="0.25">
      <c r="A4524" t="s">
        <v>13511</v>
      </c>
      <c r="B4524" t="s">
        <v>619</v>
      </c>
      <c r="C4524" t="s">
        <v>13512</v>
      </c>
      <c r="D4524" t="s">
        <v>13513</v>
      </c>
      <c r="E4524">
        <v>2201064</v>
      </c>
      <c r="F4524" t="s">
        <v>737</v>
      </c>
      <c r="G4524" t="s">
        <v>13891</v>
      </c>
      <c r="H4524" t="s">
        <v>13732</v>
      </c>
      <c r="I4524" t="s">
        <v>13892</v>
      </c>
      <c r="J4524" t="s">
        <v>738</v>
      </c>
      <c r="K4524" t="s">
        <v>110</v>
      </c>
      <c r="L4524" t="s">
        <v>3343</v>
      </c>
      <c r="M4524" t="s">
        <v>3397</v>
      </c>
      <c r="N4524" t="s">
        <v>13618</v>
      </c>
      <c r="O4524" t="s">
        <v>3343</v>
      </c>
      <c r="P4524" t="s">
        <v>3343</v>
      </c>
      <c r="Q4524" t="s">
        <v>3346</v>
      </c>
    </row>
    <row r="4525" spans="1:17" x14ac:dyDescent="0.25">
      <c r="A4525" t="s">
        <v>13511</v>
      </c>
      <c r="B4525" t="s">
        <v>619</v>
      </c>
      <c r="C4525" t="s">
        <v>13512</v>
      </c>
      <c r="D4525" t="s">
        <v>13513</v>
      </c>
      <c r="E4525">
        <v>2201064</v>
      </c>
      <c r="F4525" t="s">
        <v>737</v>
      </c>
      <c r="G4525" t="s">
        <v>13891</v>
      </c>
      <c r="H4525" t="s">
        <v>13732</v>
      </c>
      <c r="I4525" t="s">
        <v>13893</v>
      </c>
      <c r="J4525" t="s">
        <v>13894</v>
      </c>
      <c r="K4525" t="s">
        <v>110</v>
      </c>
      <c r="L4525" t="s">
        <v>3346</v>
      </c>
      <c r="M4525" t="s">
        <v>3397</v>
      </c>
      <c r="N4525" t="s">
        <v>13618</v>
      </c>
      <c r="O4525" t="s">
        <v>3343</v>
      </c>
      <c r="P4525" t="s">
        <v>3343</v>
      </c>
      <c r="Q4525" t="s">
        <v>3346</v>
      </c>
    </row>
    <row r="4526" spans="1:17" x14ac:dyDescent="0.25">
      <c r="A4526" t="s">
        <v>13511</v>
      </c>
      <c r="B4526" t="s">
        <v>619</v>
      </c>
      <c r="C4526" t="s">
        <v>13512</v>
      </c>
      <c r="D4526" t="s">
        <v>13513</v>
      </c>
      <c r="E4526">
        <v>2201065</v>
      </c>
      <c r="F4526" t="s">
        <v>375</v>
      </c>
      <c r="G4526" t="s">
        <v>13895</v>
      </c>
      <c r="H4526" t="s">
        <v>3350</v>
      </c>
      <c r="I4526" t="s">
        <v>13896</v>
      </c>
      <c r="J4526" t="s">
        <v>154</v>
      </c>
      <c r="K4526" t="s">
        <v>110</v>
      </c>
      <c r="L4526" t="s">
        <v>3343</v>
      </c>
      <c r="M4526" t="s">
        <v>3344</v>
      </c>
      <c r="N4526" t="s">
        <v>3345</v>
      </c>
      <c r="O4526" t="s">
        <v>3343</v>
      </c>
      <c r="P4526" t="s">
        <v>3343</v>
      </c>
      <c r="Q4526" t="s">
        <v>3346</v>
      </c>
    </row>
    <row r="4527" spans="1:17" x14ac:dyDescent="0.25">
      <c r="A4527" t="s">
        <v>13511</v>
      </c>
      <c r="B4527" t="s">
        <v>619</v>
      </c>
      <c r="C4527" t="s">
        <v>13512</v>
      </c>
      <c r="D4527" t="s">
        <v>13513</v>
      </c>
      <c r="E4527">
        <v>2201067</v>
      </c>
      <c r="F4527" t="s">
        <v>13897</v>
      </c>
      <c r="G4527" t="s">
        <v>13898</v>
      </c>
      <c r="H4527" t="s">
        <v>13899</v>
      </c>
      <c r="I4527" t="s">
        <v>13900</v>
      </c>
      <c r="J4527" t="s">
        <v>13901</v>
      </c>
      <c r="K4527" t="s">
        <v>110</v>
      </c>
      <c r="L4527" t="s">
        <v>3343</v>
      </c>
      <c r="M4527" t="s">
        <v>3344</v>
      </c>
      <c r="N4527" t="s">
        <v>4357</v>
      </c>
      <c r="O4527" t="s">
        <v>3343</v>
      </c>
      <c r="P4527" t="s">
        <v>3343</v>
      </c>
      <c r="Q4527" t="s">
        <v>3346</v>
      </c>
    </row>
    <row r="4528" spans="1:17" x14ac:dyDescent="0.25">
      <c r="A4528" t="s">
        <v>13511</v>
      </c>
      <c r="B4528" t="s">
        <v>619</v>
      </c>
      <c r="C4528" t="s">
        <v>13512</v>
      </c>
      <c r="D4528" t="s">
        <v>13513</v>
      </c>
      <c r="E4528">
        <v>2201068</v>
      </c>
      <c r="F4528" t="s">
        <v>13902</v>
      </c>
      <c r="G4528" t="s">
        <v>13903</v>
      </c>
      <c r="H4528" t="s">
        <v>13764</v>
      </c>
      <c r="I4528" t="s">
        <v>13904</v>
      </c>
      <c r="J4528" t="s">
        <v>13905</v>
      </c>
      <c r="K4528" t="s">
        <v>110</v>
      </c>
      <c r="L4528" t="s">
        <v>3343</v>
      </c>
      <c r="M4528" t="s">
        <v>3707</v>
      </c>
      <c r="N4528" t="s">
        <v>7863</v>
      </c>
      <c r="O4528" t="s">
        <v>3343</v>
      </c>
      <c r="P4528" t="s">
        <v>3343</v>
      </c>
      <c r="Q4528" t="s">
        <v>3346</v>
      </c>
    </row>
    <row r="4529" spans="1:17" x14ac:dyDescent="0.25">
      <c r="A4529" t="s">
        <v>13511</v>
      </c>
      <c r="B4529" t="s">
        <v>619</v>
      </c>
      <c r="C4529" t="s">
        <v>13512</v>
      </c>
      <c r="D4529" t="s">
        <v>13513</v>
      </c>
      <c r="E4529">
        <v>2201068</v>
      </c>
      <c r="F4529" t="s">
        <v>13902</v>
      </c>
      <c r="G4529" t="s">
        <v>13903</v>
      </c>
      <c r="H4529" t="s">
        <v>13764</v>
      </c>
      <c r="I4529" t="s">
        <v>13906</v>
      </c>
      <c r="J4529" t="s">
        <v>707</v>
      </c>
      <c r="K4529" t="s">
        <v>110</v>
      </c>
      <c r="L4529" t="s">
        <v>3346</v>
      </c>
      <c r="M4529" t="s">
        <v>3707</v>
      </c>
      <c r="N4529" t="s">
        <v>7863</v>
      </c>
      <c r="O4529" t="s">
        <v>3343</v>
      </c>
      <c r="P4529" t="s">
        <v>3343</v>
      </c>
      <c r="Q4529" t="s">
        <v>3346</v>
      </c>
    </row>
    <row r="4530" spans="1:17" x14ac:dyDescent="0.25">
      <c r="A4530" t="s">
        <v>13511</v>
      </c>
      <c r="B4530" t="s">
        <v>619</v>
      </c>
      <c r="C4530" t="s">
        <v>13512</v>
      </c>
      <c r="D4530" t="s">
        <v>13513</v>
      </c>
      <c r="E4530">
        <v>2201068</v>
      </c>
      <c r="F4530" t="s">
        <v>13902</v>
      </c>
      <c r="G4530" t="s">
        <v>13903</v>
      </c>
      <c r="H4530" t="s">
        <v>13764</v>
      </c>
      <c r="I4530" t="s">
        <v>13907</v>
      </c>
      <c r="J4530" t="s">
        <v>13908</v>
      </c>
      <c r="K4530" t="s">
        <v>110</v>
      </c>
      <c r="L4530" t="s">
        <v>3346</v>
      </c>
      <c r="M4530" t="s">
        <v>3707</v>
      </c>
      <c r="N4530" t="s">
        <v>7863</v>
      </c>
      <c r="O4530" t="s">
        <v>3343</v>
      </c>
      <c r="P4530" t="s">
        <v>3343</v>
      </c>
      <c r="Q4530" t="s">
        <v>3346</v>
      </c>
    </row>
    <row r="4531" spans="1:17" x14ac:dyDescent="0.25">
      <c r="A4531" t="s">
        <v>13511</v>
      </c>
      <c r="B4531" t="s">
        <v>619</v>
      </c>
      <c r="C4531" t="s">
        <v>13512</v>
      </c>
      <c r="D4531" t="s">
        <v>13513</v>
      </c>
      <c r="E4531">
        <v>2201068</v>
      </c>
      <c r="F4531" t="s">
        <v>13902</v>
      </c>
      <c r="G4531" t="s">
        <v>13903</v>
      </c>
      <c r="H4531" t="s">
        <v>13764</v>
      </c>
      <c r="I4531" t="s">
        <v>13909</v>
      </c>
      <c r="J4531" t="s">
        <v>13910</v>
      </c>
      <c r="K4531" t="s">
        <v>110</v>
      </c>
      <c r="L4531" t="s">
        <v>3346</v>
      </c>
      <c r="M4531" t="s">
        <v>3707</v>
      </c>
      <c r="N4531" t="s">
        <v>7863</v>
      </c>
      <c r="O4531" t="s">
        <v>3343</v>
      </c>
      <c r="P4531" t="s">
        <v>3343</v>
      </c>
      <c r="Q4531" t="s">
        <v>3346</v>
      </c>
    </row>
    <row r="4532" spans="1:17" x14ac:dyDescent="0.25">
      <c r="A4532" t="s">
        <v>13511</v>
      </c>
      <c r="B4532" t="s">
        <v>619</v>
      </c>
      <c r="C4532" t="s">
        <v>13512</v>
      </c>
      <c r="D4532" t="s">
        <v>13513</v>
      </c>
      <c r="E4532">
        <v>2201069</v>
      </c>
      <c r="F4532" t="s">
        <v>778</v>
      </c>
      <c r="G4532" t="s">
        <v>13911</v>
      </c>
      <c r="H4532" t="s">
        <v>3429</v>
      </c>
      <c r="I4532" t="s">
        <v>13912</v>
      </c>
      <c r="J4532" t="s">
        <v>3522</v>
      </c>
      <c r="K4532" t="s">
        <v>110</v>
      </c>
      <c r="L4532" t="s">
        <v>3343</v>
      </c>
      <c r="M4532" t="s">
        <v>3397</v>
      </c>
      <c r="N4532" t="s">
        <v>5909</v>
      </c>
      <c r="O4532" t="s">
        <v>3343</v>
      </c>
      <c r="P4532" t="s">
        <v>3343</v>
      </c>
      <c r="Q4532" t="s">
        <v>3346</v>
      </c>
    </row>
    <row r="4533" spans="1:17" x14ac:dyDescent="0.25">
      <c r="A4533" t="s">
        <v>13511</v>
      </c>
      <c r="B4533" t="s">
        <v>619</v>
      </c>
      <c r="C4533" t="s">
        <v>13512</v>
      </c>
      <c r="D4533" t="s">
        <v>13513</v>
      </c>
      <c r="E4533">
        <v>2201069</v>
      </c>
      <c r="F4533" t="s">
        <v>778</v>
      </c>
      <c r="G4533" t="s">
        <v>13911</v>
      </c>
      <c r="H4533" t="s">
        <v>3429</v>
      </c>
      <c r="I4533" t="s">
        <v>13913</v>
      </c>
      <c r="J4533" t="s">
        <v>13914</v>
      </c>
      <c r="K4533" t="s">
        <v>110</v>
      </c>
      <c r="L4533" t="s">
        <v>3346</v>
      </c>
      <c r="M4533" t="s">
        <v>3397</v>
      </c>
      <c r="N4533" t="s">
        <v>5909</v>
      </c>
      <c r="O4533" t="s">
        <v>3343</v>
      </c>
      <c r="P4533" t="s">
        <v>3343</v>
      </c>
      <c r="Q4533" t="s">
        <v>3346</v>
      </c>
    </row>
    <row r="4534" spans="1:17" x14ac:dyDescent="0.25">
      <c r="A4534" t="s">
        <v>13511</v>
      </c>
      <c r="B4534" t="s">
        <v>619</v>
      </c>
      <c r="C4534" t="s">
        <v>13512</v>
      </c>
      <c r="D4534" t="s">
        <v>13513</v>
      </c>
      <c r="E4534">
        <v>2201069</v>
      </c>
      <c r="F4534" t="s">
        <v>778</v>
      </c>
      <c r="G4534" t="s">
        <v>13911</v>
      </c>
      <c r="H4534" t="s">
        <v>3429</v>
      </c>
      <c r="I4534" t="s">
        <v>13915</v>
      </c>
      <c r="J4534" t="s">
        <v>13916</v>
      </c>
      <c r="K4534" t="s">
        <v>110</v>
      </c>
      <c r="L4534" t="s">
        <v>3346</v>
      </c>
      <c r="M4534" t="s">
        <v>3397</v>
      </c>
      <c r="N4534" t="s">
        <v>5909</v>
      </c>
      <c r="O4534" t="s">
        <v>3343</v>
      </c>
      <c r="P4534" t="s">
        <v>3343</v>
      </c>
      <c r="Q4534" t="s">
        <v>3346</v>
      </c>
    </row>
    <row r="4535" spans="1:17" x14ac:dyDescent="0.25">
      <c r="A4535" t="s">
        <v>13511</v>
      </c>
      <c r="B4535" t="s">
        <v>619</v>
      </c>
      <c r="C4535" t="s">
        <v>13512</v>
      </c>
      <c r="D4535" t="s">
        <v>13513</v>
      </c>
      <c r="E4535">
        <v>2201069</v>
      </c>
      <c r="F4535" t="s">
        <v>778</v>
      </c>
      <c r="G4535" t="s">
        <v>13911</v>
      </c>
      <c r="H4535" t="s">
        <v>3429</v>
      </c>
      <c r="I4535" t="s">
        <v>779</v>
      </c>
      <c r="J4535" t="s">
        <v>780</v>
      </c>
      <c r="K4535" t="s">
        <v>110</v>
      </c>
      <c r="L4535" t="s">
        <v>3346</v>
      </c>
      <c r="M4535" t="s">
        <v>3397</v>
      </c>
      <c r="N4535" t="s">
        <v>5909</v>
      </c>
      <c r="O4535" t="s">
        <v>3343</v>
      </c>
      <c r="P4535" t="s">
        <v>3343</v>
      </c>
      <c r="Q4535" t="s">
        <v>3346</v>
      </c>
    </row>
    <row r="4536" spans="1:17" x14ac:dyDescent="0.25">
      <c r="A4536" t="s">
        <v>13511</v>
      </c>
      <c r="B4536" t="s">
        <v>619</v>
      </c>
      <c r="C4536" t="s">
        <v>13512</v>
      </c>
      <c r="D4536" t="s">
        <v>13513</v>
      </c>
      <c r="E4536">
        <v>2201069</v>
      </c>
      <c r="F4536" t="s">
        <v>778</v>
      </c>
      <c r="G4536" t="s">
        <v>13911</v>
      </c>
      <c r="H4536" t="s">
        <v>3429</v>
      </c>
      <c r="I4536" t="s">
        <v>13917</v>
      </c>
      <c r="J4536" t="s">
        <v>13918</v>
      </c>
      <c r="K4536" t="s">
        <v>110</v>
      </c>
      <c r="L4536" t="s">
        <v>3346</v>
      </c>
      <c r="M4536" t="s">
        <v>3397</v>
      </c>
      <c r="N4536" t="s">
        <v>5909</v>
      </c>
      <c r="O4536" t="s">
        <v>3343</v>
      </c>
      <c r="P4536" t="s">
        <v>3343</v>
      </c>
      <c r="Q4536" t="s">
        <v>3346</v>
      </c>
    </row>
    <row r="4537" spans="1:17" x14ac:dyDescent="0.25">
      <c r="A4537" t="s">
        <v>13511</v>
      </c>
      <c r="B4537" t="s">
        <v>619</v>
      </c>
      <c r="C4537" t="s">
        <v>13512</v>
      </c>
      <c r="D4537" t="s">
        <v>13513</v>
      </c>
      <c r="E4537">
        <v>2201069</v>
      </c>
      <c r="F4537" t="s">
        <v>778</v>
      </c>
      <c r="G4537" t="s">
        <v>13911</v>
      </c>
      <c r="H4537" t="s">
        <v>3429</v>
      </c>
      <c r="I4537" t="s">
        <v>13919</v>
      </c>
      <c r="J4537" t="s">
        <v>13920</v>
      </c>
      <c r="K4537" t="s">
        <v>110</v>
      </c>
      <c r="L4537" t="s">
        <v>3346</v>
      </c>
      <c r="M4537" t="s">
        <v>3397</v>
      </c>
      <c r="N4537" t="s">
        <v>5909</v>
      </c>
      <c r="O4537" t="s">
        <v>3343</v>
      </c>
      <c r="P4537" t="s">
        <v>3343</v>
      </c>
      <c r="Q4537" t="s">
        <v>3346</v>
      </c>
    </row>
    <row r="4538" spans="1:17" x14ac:dyDescent="0.25">
      <c r="A4538" t="s">
        <v>13511</v>
      </c>
      <c r="B4538" t="s">
        <v>619</v>
      </c>
      <c r="C4538" t="s">
        <v>13512</v>
      </c>
      <c r="D4538" t="s">
        <v>13513</v>
      </c>
      <c r="E4538">
        <v>2201069</v>
      </c>
      <c r="F4538" t="s">
        <v>778</v>
      </c>
      <c r="G4538" t="s">
        <v>13911</v>
      </c>
      <c r="H4538" t="s">
        <v>3429</v>
      </c>
      <c r="I4538" t="s">
        <v>13921</v>
      </c>
      <c r="J4538" t="s">
        <v>13922</v>
      </c>
      <c r="K4538" t="s">
        <v>110</v>
      </c>
      <c r="L4538" t="s">
        <v>3346</v>
      </c>
      <c r="M4538" t="s">
        <v>3397</v>
      </c>
      <c r="N4538" t="s">
        <v>5909</v>
      </c>
      <c r="O4538" t="s">
        <v>3343</v>
      </c>
      <c r="P4538" t="s">
        <v>3343</v>
      </c>
      <c r="Q4538" t="s">
        <v>3346</v>
      </c>
    </row>
    <row r="4539" spans="1:17" x14ac:dyDescent="0.25">
      <c r="A4539" t="s">
        <v>13511</v>
      </c>
      <c r="B4539" t="s">
        <v>619</v>
      </c>
      <c r="C4539" t="s">
        <v>13512</v>
      </c>
      <c r="D4539" t="s">
        <v>13513</v>
      </c>
      <c r="E4539">
        <v>2201069</v>
      </c>
      <c r="F4539" t="s">
        <v>778</v>
      </c>
      <c r="G4539" t="s">
        <v>13911</v>
      </c>
      <c r="H4539" t="s">
        <v>3429</v>
      </c>
      <c r="I4539" t="s">
        <v>13923</v>
      </c>
      <c r="J4539" t="s">
        <v>13924</v>
      </c>
      <c r="K4539" t="s">
        <v>110</v>
      </c>
      <c r="L4539" t="s">
        <v>3346</v>
      </c>
      <c r="M4539" t="s">
        <v>3397</v>
      </c>
      <c r="N4539" t="s">
        <v>5909</v>
      </c>
      <c r="O4539" t="s">
        <v>3343</v>
      </c>
      <c r="P4539" t="s">
        <v>3343</v>
      </c>
      <c r="Q4539" t="s">
        <v>3346</v>
      </c>
    </row>
    <row r="4540" spans="1:17" x14ac:dyDescent="0.25">
      <c r="A4540" t="s">
        <v>13511</v>
      </c>
      <c r="B4540" t="s">
        <v>619</v>
      </c>
      <c r="C4540" t="s">
        <v>13512</v>
      </c>
      <c r="D4540" t="s">
        <v>13513</v>
      </c>
      <c r="E4540">
        <v>2201069</v>
      </c>
      <c r="F4540" t="s">
        <v>778</v>
      </c>
      <c r="G4540" t="s">
        <v>13911</v>
      </c>
      <c r="H4540" t="s">
        <v>3429</v>
      </c>
      <c r="I4540" t="s">
        <v>13925</v>
      </c>
      <c r="J4540" t="s">
        <v>13926</v>
      </c>
      <c r="K4540" t="s">
        <v>110</v>
      </c>
      <c r="L4540" t="s">
        <v>3346</v>
      </c>
      <c r="M4540" t="s">
        <v>3397</v>
      </c>
      <c r="N4540" t="s">
        <v>5909</v>
      </c>
      <c r="O4540" t="s">
        <v>3343</v>
      </c>
      <c r="P4540" t="s">
        <v>3343</v>
      </c>
      <c r="Q4540" t="s">
        <v>3346</v>
      </c>
    </row>
    <row r="4541" spans="1:17" x14ac:dyDescent="0.25">
      <c r="A4541" t="s">
        <v>13511</v>
      </c>
      <c r="B4541" t="s">
        <v>619</v>
      </c>
      <c r="C4541" t="s">
        <v>13512</v>
      </c>
      <c r="D4541" t="s">
        <v>13513</v>
      </c>
      <c r="E4541">
        <v>2201069</v>
      </c>
      <c r="F4541" t="s">
        <v>778</v>
      </c>
      <c r="G4541" t="s">
        <v>13911</v>
      </c>
      <c r="H4541" t="s">
        <v>3429</v>
      </c>
      <c r="I4541" t="s">
        <v>13927</v>
      </c>
      <c r="J4541" t="s">
        <v>13928</v>
      </c>
      <c r="K4541" t="s">
        <v>110</v>
      </c>
      <c r="L4541" t="s">
        <v>3346</v>
      </c>
      <c r="M4541" t="s">
        <v>3397</v>
      </c>
      <c r="N4541" t="s">
        <v>5909</v>
      </c>
      <c r="O4541" t="s">
        <v>3343</v>
      </c>
      <c r="P4541" t="s">
        <v>3343</v>
      </c>
      <c r="Q4541" t="s">
        <v>3346</v>
      </c>
    </row>
    <row r="4542" spans="1:17" x14ac:dyDescent="0.25">
      <c r="A4542" t="s">
        <v>13511</v>
      </c>
      <c r="B4542" t="s">
        <v>619</v>
      </c>
      <c r="C4542" t="s">
        <v>13512</v>
      </c>
      <c r="D4542" t="s">
        <v>13513</v>
      </c>
      <c r="E4542">
        <v>2201069</v>
      </c>
      <c r="F4542" t="s">
        <v>778</v>
      </c>
      <c r="G4542" t="s">
        <v>13911</v>
      </c>
      <c r="H4542" t="s">
        <v>3429</v>
      </c>
      <c r="I4542" t="s">
        <v>13929</v>
      </c>
      <c r="J4542" t="s">
        <v>13930</v>
      </c>
      <c r="K4542" t="s">
        <v>110</v>
      </c>
      <c r="L4542" t="s">
        <v>3346</v>
      </c>
      <c r="M4542" t="s">
        <v>3397</v>
      </c>
      <c r="N4542" t="s">
        <v>5909</v>
      </c>
      <c r="O4542" t="s">
        <v>3343</v>
      </c>
      <c r="P4542" t="s">
        <v>3343</v>
      </c>
      <c r="Q4542" t="s">
        <v>3346</v>
      </c>
    </row>
    <row r="4543" spans="1:17" x14ac:dyDescent="0.25">
      <c r="A4543" t="s">
        <v>13511</v>
      </c>
      <c r="B4543" t="s">
        <v>619</v>
      </c>
      <c r="C4543" t="s">
        <v>13512</v>
      </c>
      <c r="D4543" t="s">
        <v>13513</v>
      </c>
      <c r="E4543">
        <v>2201069</v>
      </c>
      <c r="F4543" t="s">
        <v>778</v>
      </c>
      <c r="G4543" t="s">
        <v>13911</v>
      </c>
      <c r="H4543" t="s">
        <v>3429</v>
      </c>
      <c r="I4543" t="s">
        <v>13931</v>
      </c>
      <c r="J4543" t="s">
        <v>13932</v>
      </c>
      <c r="K4543" t="s">
        <v>110</v>
      </c>
      <c r="L4543" t="s">
        <v>3346</v>
      </c>
      <c r="M4543" t="s">
        <v>3397</v>
      </c>
      <c r="N4543" t="s">
        <v>5909</v>
      </c>
      <c r="O4543" t="s">
        <v>3343</v>
      </c>
      <c r="P4543" t="s">
        <v>3343</v>
      </c>
      <c r="Q4543" t="s">
        <v>3346</v>
      </c>
    </row>
    <row r="4544" spans="1:17" x14ac:dyDescent="0.25">
      <c r="A4544" t="s">
        <v>13511</v>
      </c>
      <c r="B4544" t="s">
        <v>619</v>
      </c>
      <c r="C4544" t="s">
        <v>13512</v>
      </c>
      <c r="D4544" t="s">
        <v>13513</v>
      </c>
      <c r="E4544">
        <v>2201069</v>
      </c>
      <c r="F4544" t="s">
        <v>778</v>
      </c>
      <c r="G4544" t="s">
        <v>13911</v>
      </c>
      <c r="H4544" t="s">
        <v>3429</v>
      </c>
      <c r="I4544" t="s">
        <v>13933</v>
      </c>
      <c r="J4544" t="s">
        <v>13934</v>
      </c>
      <c r="K4544" t="s">
        <v>110</v>
      </c>
      <c r="L4544" t="s">
        <v>3346</v>
      </c>
      <c r="M4544" t="s">
        <v>3397</v>
      </c>
      <c r="N4544" t="s">
        <v>5909</v>
      </c>
      <c r="O4544" t="s">
        <v>3343</v>
      </c>
      <c r="P4544" t="s">
        <v>3343</v>
      </c>
      <c r="Q4544" t="s">
        <v>3346</v>
      </c>
    </row>
    <row r="4545" spans="1:17" x14ac:dyDescent="0.25">
      <c r="A4545" t="s">
        <v>13511</v>
      </c>
      <c r="B4545" t="s">
        <v>619</v>
      </c>
      <c r="C4545" t="s">
        <v>13512</v>
      </c>
      <c r="D4545" t="s">
        <v>13513</v>
      </c>
      <c r="E4545">
        <v>2201069</v>
      </c>
      <c r="F4545" t="s">
        <v>778</v>
      </c>
      <c r="G4545" t="s">
        <v>13911</v>
      </c>
      <c r="H4545" t="s">
        <v>3429</v>
      </c>
      <c r="I4545" t="s">
        <v>13935</v>
      </c>
      <c r="J4545" t="s">
        <v>13936</v>
      </c>
      <c r="K4545" t="s">
        <v>110</v>
      </c>
      <c r="L4545" t="s">
        <v>3346</v>
      </c>
      <c r="M4545" t="s">
        <v>3397</v>
      </c>
      <c r="N4545" t="s">
        <v>5909</v>
      </c>
      <c r="O4545" t="s">
        <v>3343</v>
      </c>
      <c r="P4545" t="s">
        <v>3343</v>
      </c>
      <c r="Q4545" t="s">
        <v>3346</v>
      </c>
    </row>
    <row r="4546" spans="1:17" x14ac:dyDescent="0.25">
      <c r="A4546" t="s">
        <v>13511</v>
      </c>
      <c r="B4546" t="s">
        <v>619</v>
      </c>
      <c r="C4546" t="s">
        <v>13512</v>
      </c>
      <c r="D4546" t="s">
        <v>13513</v>
      </c>
      <c r="E4546">
        <v>2201070</v>
      </c>
      <c r="F4546" t="s">
        <v>642</v>
      </c>
      <c r="G4546" t="s">
        <v>9316</v>
      </c>
      <c r="H4546" t="s">
        <v>9317</v>
      </c>
      <c r="I4546" t="s">
        <v>13937</v>
      </c>
      <c r="J4546" t="s">
        <v>815</v>
      </c>
      <c r="K4546" t="s">
        <v>110</v>
      </c>
      <c r="L4546" t="s">
        <v>3343</v>
      </c>
      <c r="M4546" t="s">
        <v>3397</v>
      </c>
      <c r="N4546" t="s">
        <v>5909</v>
      </c>
      <c r="O4546" t="s">
        <v>3343</v>
      </c>
      <c r="P4546" t="s">
        <v>3343</v>
      </c>
      <c r="Q4546" t="s">
        <v>3346</v>
      </c>
    </row>
    <row r="4547" spans="1:17" x14ac:dyDescent="0.25">
      <c r="A4547" t="s">
        <v>13511</v>
      </c>
      <c r="B4547" t="s">
        <v>619</v>
      </c>
      <c r="C4547" t="s">
        <v>13512</v>
      </c>
      <c r="D4547" t="s">
        <v>13513</v>
      </c>
      <c r="E4547">
        <v>2201070</v>
      </c>
      <c r="F4547" t="s">
        <v>642</v>
      </c>
      <c r="G4547" t="s">
        <v>9316</v>
      </c>
      <c r="H4547" t="s">
        <v>9317</v>
      </c>
      <c r="I4547" t="s">
        <v>13938</v>
      </c>
      <c r="J4547" t="s">
        <v>13939</v>
      </c>
      <c r="K4547" t="s">
        <v>110</v>
      </c>
      <c r="L4547" t="s">
        <v>3346</v>
      </c>
      <c r="M4547" t="s">
        <v>3397</v>
      </c>
      <c r="N4547" t="s">
        <v>5909</v>
      </c>
      <c r="O4547" t="s">
        <v>3343</v>
      </c>
      <c r="P4547" t="s">
        <v>3343</v>
      </c>
      <c r="Q4547" t="s">
        <v>3346</v>
      </c>
    </row>
    <row r="4548" spans="1:17" x14ac:dyDescent="0.25">
      <c r="A4548" t="s">
        <v>13511</v>
      </c>
      <c r="B4548" t="s">
        <v>619</v>
      </c>
      <c r="C4548" t="s">
        <v>13512</v>
      </c>
      <c r="D4548" t="s">
        <v>13513</v>
      </c>
      <c r="E4548">
        <v>2201071</v>
      </c>
      <c r="F4548" t="s">
        <v>749</v>
      </c>
      <c r="G4548" t="s">
        <v>13940</v>
      </c>
      <c r="H4548" t="s">
        <v>13764</v>
      </c>
      <c r="I4548" t="s">
        <v>13941</v>
      </c>
      <c r="J4548" t="s">
        <v>13942</v>
      </c>
      <c r="K4548" t="s">
        <v>110</v>
      </c>
      <c r="L4548" t="s">
        <v>3343</v>
      </c>
      <c r="M4548" t="s">
        <v>3397</v>
      </c>
      <c r="N4548" t="s">
        <v>4334</v>
      </c>
      <c r="O4548" t="s">
        <v>3343</v>
      </c>
      <c r="P4548" t="s">
        <v>3343</v>
      </c>
      <c r="Q4548" t="s">
        <v>3346</v>
      </c>
    </row>
    <row r="4549" spans="1:17" x14ac:dyDescent="0.25">
      <c r="A4549" t="s">
        <v>13511</v>
      </c>
      <c r="B4549" t="s">
        <v>619</v>
      </c>
      <c r="C4549" t="s">
        <v>13512</v>
      </c>
      <c r="D4549" t="s">
        <v>13513</v>
      </c>
      <c r="E4549">
        <v>2201071</v>
      </c>
      <c r="F4549" t="s">
        <v>749</v>
      </c>
      <c r="G4549" t="s">
        <v>13940</v>
      </c>
      <c r="H4549" t="s">
        <v>13764</v>
      </c>
      <c r="I4549" t="s">
        <v>750</v>
      </c>
      <c r="J4549" t="s">
        <v>751</v>
      </c>
      <c r="K4549" t="s">
        <v>110</v>
      </c>
      <c r="L4549" t="s">
        <v>3346</v>
      </c>
      <c r="M4549" t="s">
        <v>3397</v>
      </c>
      <c r="N4549" t="s">
        <v>4334</v>
      </c>
      <c r="O4549" t="s">
        <v>3343</v>
      </c>
      <c r="P4549" t="s">
        <v>3343</v>
      </c>
      <c r="Q4549" t="s">
        <v>3346</v>
      </c>
    </row>
    <row r="4550" spans="1:17" x14ac:dyDescent="0.25">
      <c r="A4550" t="s">
        <v>13511</v>
      </c>
      <c r="B4550" t="s">
        <v>619</v>
      </c>
      <c r="C4550" t="s">
        <v>13512</v>
      </c>
      <c r="D4550" t="s">
        <v>13513</v>
      </c>
      <c r="E4550">
        <v>2201071</v>
      </c>
      <c r="F4550" t="s">
        <v>749</v>
      </c>
      <c r="G4550" t="s">
        <v>13940</v>
      </c>
      <c r="H4550" t="s">
        <v>13764</v>
      </c>
      <c r="I4550" t="s">
        <v>13943</v>
      </c>
      <c r="J4550" t="s">
        <v>13944</v>
      </c>
      <c r="K4550" t="s">
        <v>110</v>
      </c>
      <c r="L4550" t="s">
        <v>3346</v>
      </c>
      <c r="M4550" t="s">
        <v>3397</v>
      </c>
      <c r="N4550" t="s">
        <v>4334</v>
      </c>
      <c r="O4550" t="s">
        <v>3343</v>
      </c>
      <c r="P4550" t="s">
        <v>3343</v>
      </c>
      <c r="Q4550" t="s">
        <v>3346</v>
      </c>
    </row>
    <row r="4551" spans="1:17" x14ac:dyDescent="0.25">
      <c r="A4551" t="s">
        <v>13511</v>
      </c>
      <c r="B4551" t="s">
        <v>619</v>
      </c>
      <c r="C4551" t="s">
        <v>13512</v>
      </c>
      <c r="D4551" t="s">
        <v>13513</v>
      </c>
      <c r="E4551">
        <v>2201071</v>
      </c>
      <c r="F4551" t="s">
        <v>749</v>
      </c>
      <c r="G4551" t="s">
        <v>13940</v>
      </c>
      <c r="H4551" t="s">
        <v>13764</v>
      </c>
      <c r="I4551" t="s">
        <v>13945</v>
      </c>
      <c r="J4551" t="s">
        <v>13946</v>
      </c>
      <c r="K4551" t="s">
        <v>110</v>
      </c>
      <c r="L4551" t="s">
        <v>3346</v>
      </c>
      <c r="M4551" t="s">
        <v>3397</v>
      </c>
      <c r="N4551" t="s">
        <v>4334</v>
      </c>
      <c r="O4551" t="s">
        <v>3343</v>
      </c>
      <c r="P4551" t="s">
        <v>3343</v>
      </c>
      <c r="Q4551" t="s">
        <v>3346</v>
      </c>
    </row>
    <row r="4552" spans="1:17" x14ac:dyDescent="0.25">
      <c r="A4552" t="s">
        <v>13511</v>
      </c>
      <c r="B4552" t="s">
        <v>619</v>
      </c>
      <c r="C4552" t="s">
        <v>13512</v>
      </c>
      <c r="D4552" t="s">
        <v>13513</v>
      </c>
      <c r="E4552">
        <v>2201072</v>
      </c>
      <c r="F4552" t="s">
        <v>679</v>
      </c>
      <c r="G4552" t="s">
        <v>13947</v>
      </c>
      <c r="H4552" t="s">
        <v>13948</v>
      </c>
      <c r="I4552" t="s">
        <v>680</v>
      </c>
      <c r="J4552" t="s">
        <v>681</v>
      </c>
      <c r="K4552" t="s">
        <v>110</v>
      </c>
      <c r="L4552" t="s">
        <v>3343</v>
      </c>
      <c r="M4552" t="s">
        <v>3344</v>
      </c>
      <c r="N4552" t="s">
        <v>3345</v>
      </c>
      <c r="O4552" t="s">
        <v>3343</v>
      </c>
      <c r="P4552" t="s">
        <v>3343</v>
      </c>
      <c r="Q4552" t="s">
        <v>3346</v>
      </c>
    </row>
    <row r="4553" spans="1:17" x14ac:dyDescent="0.25">
      <c r="A4553" t="s">
        <v>13511</v>
      </c>
      <c r="B4553" t="s">
        <v>619</v>
      </c>
      <c r="C4553" t="s">
        <v>13512</v>
      </c>
      <c r="D4553" t="s">
        <v>13513</v>
      </c>
      <c r="E4553">
        <v>2201073</v>
      </c>
      <c r="F4553" t="s">
        <v>13949</v>
      </c>
      <c r="G4553" t="s">
        <v>13950</v>
      </c>
      <c r="H4553" t="s">
        <v>13707</v>
      </c>
      <c r="I4553" t="s">
        <v>13951</v>
      </c>
      <c r="J4553" t="s">
        <v>13952</v>
      </c>
      <c r="K4553" t="s">
        <v>110</v>
      </c>
      <c r="L4553" t="s">
        <v>3343</v>
      </c>
      <c r="M4553" t="s">
        <v>3344</v>
      </c>
      <c r="N4553" t="s">
        <v>3345</v>
      </c>
      <c r="O4553" t="s">
        <v>3343</v>
      </c>
      <c r="P4553" t="s">
        <v>3343</v>
      </c>
      <c r="Q4553" t="s">
        <v>3346</v>
      </c>
    </row>
    <row r="4554" spans="1:17" x14ac:dyDescent="0.25">
      <c r="A4554" t="s">
        <v>13511</v>
      </c>
      <c r="B4554" t="s">
        <v>619</v>
      </c>
      <c r="C4554" t="s">
        <v>13512</v>
      </c>
      <c r="D4554" t="s">
        <v>13513</v>
      </c>
      <c r="E4554">
        <v>2201073</v>
      </c>
      <c r="F4554" t="s">
        <v>13949</v>
      </c>
      <c r="G4554" t="s">
        <v>13950</v>
      </c>
      <c r="H4554" t="s">
        <v>13707</v>
      </c>
      <c r="I4554" t="s">
        <v>13953</v>
      </c>
      <c r="J4554" t="s">
        <v>13954</v>
      </c>
      <c r="K4554" t="s">
        <v>110</v>
      </c>
      <c r="L4554" t="s">
        <v>3346</v>
      </c>
      <c r="M4554" t="s">
        <v>3344</v>
      </c>
      <c r="N4554" t="s">
        <v>3345</v>
      </c>
      <c r="O4554" t="s">
        <v>3343</v>
      </c>
      <c r="P4554" t="s">
        <v>3343</v>
      </c>
      <c r="Q4554" t="s">
        <v>3346</v>
      </c>
    </row>
    <row r="4555" spans="1:17" x14ac:dyDescent="0.25">
      <c r="A4555" t="s">
        <v>13511</v>
      </c>
      <c r="B4555" t="s">
        <v>619</v>
      </c>
      <c r="C4555" t="s">
        <v>13512</v>
      </c>
      <c r="D4555" t="s">
        <v>13513</v>
      </c>
      <c r="E4555">
        <v>2201073</v>
      </c>
      <c r="F4555" t="s">
        <v>13949</v>
      </c>
      <c r="G4555" t="s">
        <v>13950</v>
      </c>
      <c r="H4555" t="s">
        <v>13707</v>
      </c>
      <c r="I4555" t="s">
        <v>13955</v>
      </c>
      <c r="J4555" t="s">
        <v>13956</v>
      </c>
      <c r="K4555" t="s">
        <v>110</v>
      </c>
      <c r="L4555" t="s">
        <v>3346</v>
      </c>
      <c r="M4555" t="s">
        <v>3344</v>
      </c>
      <c r="N4555" t="s">
        <v>3345</v>
      </c>
      <c r="O4555" t="s">
        <v>3343</v>
      </c>
      <c r="P4555" t="s">
        <v>3343</v>
      </c>
      <c r="Q4555" t="s">
        <v>3346</v>
      </c>
    </row>
    <row r="4556" spans="1:17" x14ac:dyDescent="0.25">
      <c r="A4556" t="s">
        <v>13511</v>
      </c>
      <c r="B4556" t="s">
        <v>619</v>
      </c>
      <c r="C4556" t="s">
        <v>13512</v>
      </c>
      <c r="D4556" t="s">
        <v>13513</v>
      </c>
      <c r="E4556">
        <v>2201073</v>
      </c>
      <c r="F4556" t="s">
        <v>13949</v>
      </c>
      <c r="G4556" t="s">
        <v>13950</v>
      </c>
      <c r="H4556" t="s">
        <v>13707</v>
      </c>
      <c r="I4556" t="s">
        <v>13957</v>
      </c>
      <c r="J4556" t="s">
        <v>13958</v>
      </c>
      <c r="K4556" t="s">
        <v>110</v>
      </c>
      <c r="L4556" t="s">
        <v>3346</v>
      </c>
      <c r="M4556" t="s">
        <v>3344</v>
      </c>
      <c r="N4556" t="s">
        <v>3345</v>
      </c>
      <c r="O4556" t="s">
        <v>3343</v>
      </c>
      <c r="P4556" t="s">
        <v>3343</v>
      </c>
      <c r="Q4556" t="s">
        <v>3346</v>
      </c>
    </row>
    <row r="4557" spans="1:17" x14ac:dyDescent="0.25">
      <c r="A4557" t="s">
        <v>13511</v>
      </c>
      <c r="B4557" t="s">
        <v>619</v>
      </c>
      <c r="C4557" t="s">
        <v>13512</v>
      </c>
      <c r="D4557" t="s">
        <v>13513</v>
      </c>
      <c r="E4557">
        <v>2201073</v>
      </c>
      <c r="F4557" t="s">
        <v>13949</v>
      </c>
      <c r="G4557" t="s">
        <v>13950</v>
      </c>
      <c r="H4557" t="s">
        <v>13707</v>
      </c>
      <c r="I4557" t="s">
        <v>13959</v>
      </c>
      <c r="J4557" t="s">
        <v>13960</v>
      </c>
      <c r="K4557" t="s">
        <v>110</v>
      </c>
      <c r="L4557" t="s">
        <v>3346</v>
      </c>
      <c r="M4557" t="s">
        <v>3344</v>
      </c>
      <c r="N4557" t="s">
        <v>3345</v>
      </c>
      <c r="O4557" t="s">
        <v>3343</v>
      </c>
      <c r="P4557" t="s">
        <v>3343</v>
      </c>
      <c r="Q4557" t="s">
        <v>3346</v>
      </c>
    </row>
    <row r="4558" spans="1:17" x14ac:dyDescent="0.25">
      <c r="A4558" t="s">
        <v>13511</v>
      </c>
      <c r="B4558" t="s">
        <v>619</v>
      </c>
      <c r="C4558" t="s">
        <v>13512</v>
      </c>
      <c r="D4558" t="s">
        <v>13513</v>
      </c>
      <c r="E4558">
        <v>2201073</v>
      </c>
      <c r="F4558" t="s">
        <v>13949</v>
      </c>
      <c r="G4558" t="s">
        <v>13950</v>
      </c>
      <c r="H4558" t="s">
        <v>13707</v>
      </c>
      <c r="I4558" t="s">
        <v>13961</v>
      </c>
      <c r="J4558" t="s">
        <v>13962</v>
      </c>
      <c r="K4558" t="s">
        <v>110</v>
      </c>
      <c r="L4558" t="s">
        <v>3346</v>
      </c>
      <c r="M4558" t="s">
        <v>3344</v>
      </c>
      <c r="N4558" t="s">
        <v>3345</v>
      </c>
      <c r="O4558" t="s">
        <v>3343</v>
      </c>
      <c r="P4558" t="s">
        <v>3343</v>
      </c>
      <c r="Q4558" t="s">
        <v>3346</v>
      </c>
    </row>
    <row r="4559" spans="1:17" x14ac:dyDescent="0.25">
      <c r="A4559" t="s">
        <v>13511</v>
      </c>
      <c r="B4559" t="s">
        <v>619</v>
      </c>
      <c r="C4559" t="s">
        <v>13512</v>
      </c>
      <c r="D4559" t="s">
        <v>13513</v>
      </c>
      <c r="E4559">
        <v>2201073</v>
      </c>
      <c r="F4559" t="s">
        <v>13949</v>
      </c>
      <c r="G4559" t="s">
        <v>13950</v>
      </c>
      <c r="H4559" t="s">
        <v>13707</v>
      </c>
      <c r="I4559" t="s">
        <v>13963</v>
      </c>
      <c r="J4559" t="s">
        <v>13964</v>
      </c>
      <c r="K4559" t="s">
        <v>110</v>
      </c>
      <c r="L4559" t="s">
        <v>3346</v>
      </c>
      <c r="M4559" t="s">
        <v>3344</v>
      </c>
      <c r="N4559" t="s">
        <v>3345</v>
      </c>
      <c r="O4559" t="s">
        <v>3343</v>
      </c>
      <c r="P4559" t="s">
        <v>3343</v>
      </c>
      <c r="Q4559" t="s">
        <v>3346</v>
      </c>
    </row>
    <row r="4560" spans="1:17" x14ac:dyDescent="0.25">
      <c r="A4560" t="s">
        <v>13511</v>
      </c>
      <c r="B4560" t="s">
        <v>619</v>
      </c>
      <c r="C4560" t="s">
        <v>13512</v>
      </c>
      <c r="D4560" t="s">
        <v>13513</v>
      </c>
      <c r="E4560">
        <v>2201073</v>
      </c>
      <c r="F4560" t="s">
        <v>13949</v>
      </c>
      <c r="G4560" t="s">
        <v>13950</v>
      </c>
      <c r="H4560" t="s">
        <v>13707</v>
      </c>
      <c r="I4560" t="s">
        <v>13965</v>
      </c>
      <c r="J4560" t="s">
        <v>13966</v>
      </c>
      <c r="K4560" t="s">
        <v>110</v>
      </c>
      <c r="L4560" t="s">
        <v>3346</v>
      </c>
      <c r="M4560" t="s">
        <v>3344</v>
      </c>
      <c r="N4560" t="s">
        <v>3345</v>
      </c>
      <c r="O4560" t="s">
        <v>3343</v>
      </c>
      <c r="P4560" t="s">
        <v>3343</v>
      </c>
      <c r="Q4560" t="s">
        <v>3346</v>
      </c>
    </row>
    <row r="4561" spans="1:17" x14ac:dyDescent="0.25">
      <c r="A4561" t="s">
        <v>13511</v>
      </c>
      <c r="B4561" t="s">
        <v>619</v>
      </c>
      <c r="C4561" t="s">
        <v>13512</v>
      </c>
      <c r="D4561" t="s">
        <v>13513</v>
      </c>
      <c r="E4561">
        <v>2201073</v>
      </c>
      <c r="F4561" t="s">
        <v>13949</v>
      </c>
      <c r="G4561" t="s">
        <v>13950</v>
      </c>
      <c r="H4561" t="s">
        <v>13707</v>
      </c>
      <c r="I4561" t="s">
        <v>13967</v>
      </c>
      <c r="J4561" t="s">
        <v>13968</v>
      </c>
      <c r="K4561" t="s">
        <v>110</v>
      </c>
      <c r="L4561" t="s">
        <v>3346</v>
      </c>
      <c r="M4561" t="s">
        <v>3344</v>
      </c>
      <c r="N4561" t="s">
        <v>3345</v>
      </c>
      <c r="O4561" t="s">
        <v>3343</v>
      </c>
      <c r="P4561" t="s">
        <v>3343</v>
      </c>
      <c r="Q4561" t="s">
        <v>3346</v>
      </c>
    </row>
    <row r="4562" spans="1:17" x14ac:dyDescent="0.25">
      <c r="A4562" t="s">
        <v>13511</v>
      </c>
      <c r="B4562" t="s">
        <v>619</v>
      </c>
      <c r="C4562" t="s">
        <v>13512</v>
      </c>
      <c r="D4562" t="s">
        <v>13513</v>
      </c>
      <c r="E4562">
        <v>2201073</v>
      </c>
      <c r="F4562" t="s">
        <v>13949</v>
      </c>
      <c r="G4562" t="s">
        <v>13950</v>
      </c>
      <c r="H4562" t="s">
        <v>13707</v>
      </c>
      <c r="I4562" t="s">
        <v>13969</v>
      </c>
      <c r="J4562" t="s">
        <v>13970</v>
      </c>
      <c r="K4562" t="s">
        <v>110</v>
      </c>
      <c r="L4562" t="s">
        <v>3346</v>
      </c>
      <c r="M4562" t="s">
        <v>3344</v>
      </c>
      <c r="N4562" t="s">
        <v>3345</v>
      </c>
      <c r="O4562" t="s">
        <v>3343</v>
      </c>
      <c r="P4562" t="s">
        <v>3343</v>
      </c>
      <c r="Q4562" t="s">
        <v>3346</v>
      </c>
    </row>
    <row r="4563" spans="1:17" x14ac:dyDescent="0.25">
      <c r="A4563" t="s">
        <v>13511</v>
      </c>
      <c r="B4563" t="s">
        <v>619</v>
      </c>
      <c r="C4563" t="s">
        <v>13512</v>
      </c>
      <c r="D4563" t="s">
        <v>13513</v>
      </c>
      <c r="E4563">
        <v>2201074</v>
      </c>
      <c r="F4563" t="s">
        <v>741</v>
      </c>
      <c r="G4563" t="s">
        <v>13971</v>
      </c>
      <c r="H4563" t="s">
        <v>13972</v>
      </c>
      <c r="I4563" t="s">
        <v>742</v>
      </c>
      <c r="J4563" t="s">
        <v>743</v>
      </c>
      <c r="K4563" t="s">
        <v>110</v>
      </c>
      <c r="L4563" t="s">
        <v>3343</v>
      </c>
      <c r="M4563" t="s">
        <v>3397</v>
      </c>
      <c r="N4563" t="s">
        <v>13618</v>
      </c>
      <c r="O4563" t="s">
        <v>3343</v>
      </c>
      <c r="P4563" t="s">
        <v>3343</v>
      </c>
      <c r="Q4563" t="s">
        <v>3346</v>
      </c>
    </row>
    <row r="4564" spans="1:17" x14ac:dyDescent="0.25">
      <c r="A4564" t="s">
        <v>13511</v>
      </c>
      <c r="B4564" t="s">
        <v>619</v>
      </c>
      <c r="C4564" t="s">
        <v>13512</v>
      </c>
      <c r="D4564" t="s">
        <v>13513</v>
      </c>
      <c r="E4564">
        <v>2201074</v>
      </c>
      <c r="F4564" t="s">
        <v>741</v>
      </c>
      <c r="G4564" t="s">
        <v>13971</v>
      </c>
      <c r="H4564" t="s">
        <v>13972</v>
      </c>
      <c r="I4564" t="s">
        <v>13973</v>
      </c>
      <c r="J4564" t="s">
        <v>13974</v>
      </c>
      <c r="K4564" t="s">
        <v>110</v>
      </c>
      <c r="L4564" t="s">
        <v>3346</v>
      </c>
      <c r="M4564" t="s">
        <v>3397</v>
      </c>
      <c r="N4564" t="s">
        <v>13618</v>
      </c>
      <c r="O4564" t="s">
        <v>3343</v>
      </c>
      <c r="P4564" t="s">
        <v>3343</v>
      </c>
      <c r="Q4564" t="s">
        <v>3346</v>
      </c>
    </row>
    <row r="4565" spans="1:17" x14ac:dyDescent="0.25">
      <c r="A4565" t="s">
        <v>13511</v>
      </c>
      <c r="B4565" t="s">
        <v>619</v>
      </c>
      <c r="C4565" t="s">
        <v>13512</v>
      </c>
      <c r="D4565" t="s">
        <v>13513</v>
      </c>
      <c r="E4565">
        <v>2201074</v>
      </c>
      <c r="F4565" t="s">
        <v>741</v>
      </c>
      <c r="G4565" t="s">
        <v>13971</v>
      </c>
      <c r="H4565" t="s">
        <v>13972</v>
      </c>
      <c r="I4565" t="s">
        <v>13975</v>
      </c>
      <c r="J4565" t="s">
        <v>13976</v>
      </c>
      <c r="K4565" t="s">
        <v>110</v>
      </c>
      <c r="L4565" t="s">
        <v>3346</v>
      </c>
      <c r="M4565" t="s">
        <v>3397</v>
      </c>
      <c r="N4565" t="s">
        <v>13618</v>
      </c>
      <c r="O4565" t="s">
        <v>3343</v>
      </c>
      <c r="P4565" t="s">
        <v>3343</v>
      </c>
      <c r="Q4565" t="s">
        <v>3346</v>
      </c>
    </row>
    <row r="4566" spans="1:17" x14ac:dyDescent="0.25">
      <c r="A4566" t="s">
        <v>13511</v>
      </c>
      <c r="B4566" t="s">
        <v>619</v>
      </c>
      <c r="C4566" t="s">
        <v>13512</v>
      </c>
      <c r="D4566" t="s">
        <v>13513</v>
      </c>
      <c r="E4566">
        <v>2201074</v>
      </c>
      <c r="F4566" t="s">
        <v>741</v>
      </c>
      <c r="G4566" t="s">
        <v>13971</v>
      </c>
      <c r="H4566" t="s">
        <v>13972</v>
      </c>
      <c r="I4566" t="s">
        <v>13977</v>
      </c>
      <c r="J4566" t="s">
        <v>13978</v>
      </c>
      <c r="K4566" t="s">
        <v>110</v>
      </c>
      <c r="L4566" t="s">
        <v>3346</v>
      </c>
      <c r="M4566" t="s">
        <v>3397</v>
      </c>
      <c r="N4566" t="s">
        <v>13618</v>
      </c>
      <c r="O4566" t="s">
        <v>3343</v>
      </c>
      <c r="P4566" t="s">
        <v>3343</v>
      </c>
      <c r="Q4566" t="s">
        <v>3346</v>
      </c>
    </row>
    <row r="4567" spans="1:17" x14ac:dyDescent="0.25">
      <c r="A4567" t="s">
        <v>13511</v>
      </c>
      <c r="B4567" t="s">
        <v>619</v>
      </c>
      <c r="C4567" t="s">
        <v>13512</v>
      </c>
      <c r="D4567" t="s">
        <v>13513</v>
      </c>
      <c r="E4567">
        <v>2201074</v>
      </c>
      <c r="F4567" t="s">
        <v>741</v>
      </c>
      <c r="G4567" t="s">
        <v>13971</v>
      </c>
      <c r="H4567" t="s">
        <v>13972</v>
      </c>
      <c r="I4567" t="s">
        <v>13979</v>
      </c>
      <c r="J4567" t="s">
        <v>13980</v>
      </c>
      <c r="K4567" t="s">
        <v>110</v>
      </c>
      <c r="L4567" t="s">
        <v>3346</v>
      </c>
      <c r="M4567" t="s">
        <v>3397</v>
      </c>
      <c r="N4567" t="s">
        <v>13618</v>
      </c>
      <c r="O4567" t="s">
        <v>3343</v>
      </c>
      <c r="P4567" t="s">
        <v>3343</v>
      </c>
      <c r="Q4567" t="s">
        <v>3346</v>
      </c>
    </row>
    <row r="4568" spans="1:17" x14ac:dyDescent="0.25">
      <c r="A4568" t="s">
        <v>13511</v>
      </c>
      <c r="B4568" t="s">
        <v>619</v>
      </c>
      <c r="C4568" t="s">
        <v>13512</v>
      </c>
      <c r="D4568" t="s">
        <v>13513</v>
      </c>
      <c r="E4568">
        <v>2201074</v>
      </c>
      <c r="F4568" t="s">
        <v>741</v>
      </c>
      <c r="G4568" t="s">
        <v>13971</v>
      </c>
      <c r="H4568" t="s">
        <v>13972</v>
      </c>
      <c r="I4568" t="s">
        <v>13981</v>
      </c>
      <c r="J4568" t="s">
        <v>13982</v>
      </c>
      <c r="K4568" t="s">
        <v>110</v>
      </c>
      <c r="L4568" t="s">
        <v>3346</v>
      </c>
      <c r="M4568" t="s">
        <v>3397</v>
      </c>
      <c r="N4568" t="s">
        <v>13618</v>
      </c>
      <c r="O4568" t="s">
        <v>3343</v>
      </c>
      <c r="P4568" t="s">
        <v>3343</v>
      </c>
      <c r="Q4568" t="s">
        <v>3346</v>
      </c>
    </row>
    <row r="4569" spans="1:17" x14ac:dyDescent="0.25">
      <c r="A4569" t="s">
        <v>13511</v>
      </c>
      <c r="B4569" t="s">
        <v>619</v>
      </c>
      <c r="C4569" t="s">
        <v>13512</v>
      </c>
      <c r="D4569" t="s">
        <v>13513</v>
      </c>
      <c r="E4569">
        <v>2201075</v>
      </c>
      <c r="F4569" t="s">
        <v>13983</v>
      </c>
      <c r="G4569" t="s">
        <v>13984</v>
      </c>
      <c r="H4569" t="s">
        <v>3357</v>
      </c>
      <c r="I4569" t="s">
        <v>13985</v>
      </c>
      <c r="J4569" t="s">
        <v>13986</v>
      </c>
      <c r="K4569" t="s">
        <v>110</v>
      </c>
      <c r="L4569" t="s">
        <v>3343</v>
      </c>
      <c r="M4569" t="s">
        <v>3344</v>
      </c>
      <c r="N4569" t="s">
        <v>6536</v>
      </c>
      <c r="O4569" t="s">
        <v>3343</v>
      </c>
      <c r="P4569" t="s">
        <v>3343</v>
      </c>
      <c r="Q4569" t="s">
        <v>3346</v>
      </c>
    </row>
    <row r="4570" spans="1:17" x14ac:dyDescent="0.25">
      <c r="A4570" t="s">
        <v>13511</v>
      </c>
      <c r="B4570" t="s">
        <v>619</v>
      </c>
      <c r="C4570" t="s">
        <v>13512</v>
      </c>
      <c r="D4570" t="s">
        <v>13513</v>
      </c>
      <c r="E4570">
        <v>2201075</v>
      </c>
      <c r="F4570" t="s">
        <v>13983</v>
      </c>
      <c r="G4570" t="s">
        <v>13984</v>
      </c>
      <c r="H4570" t="s">
        <v>3357</v>
      </c>
      <c r="I4570" t="s">
        <v>13987</v>
      </c>
      <c r="J4570" t="s">
        <v>200</v>
      </c>
      <c r="K4570" t="s">
        <v>110</v>
      </c>
      <c r="L4570" t="s">
        <v>3346</v>
      </c>
      <c r="M4570" t="s">
        <v>3344</v>
      </c>
      <c r="N4570" t="s">
        <v>6536</v>
      </c>
      <c r="O4570" t="s">
        <v>3343</v>
      </c>
      <c r="P4570" t="s">
        <v>3343</v>
      </c>
      <c r="Q4570" t="s">
        <v>3346</v>
      </c>
    </row>
    <row r="4571" spans="1:17" x14ac:dyDescent="0.25">
      <c r="A4571" t="s">
        <v>13511</v>
      </c>
      <c r="B4571" t="s">
        <v>619</v>
      </c>
      <c r="C4571" t="s">
        <v>13512</v>
      </c>
      <c r="D4571" t="s">
        <v>13513</v>
      </c>
      <c r="E4571">
        <v>2201075</v>
      </c>
      <c r="F4571" t="s">
        <v>13983</v>
      </c>
      <c r="G4571" t="s">
        <v>13984</v>
      </c>
      <c r="H4571" t="s">
        <v>3357</v>
      </c>
      <c r="I4571" t="s">
        <v>13988</v>
      </c>
      <c r="J4571" t="s">
        <v>13794</v>
      </c>
      <c r="K4571" t="s">
        <v>110</v>
      </c>
      <c r="L4571" t="s">
        <v>3346</v>
      </c>
      <c r="M4571" t="s">
        <v>3344</v>
      </c>
      <c r="N4571" t="s">
        <v>6536</v>
      </c>
      <c r="O4571" t="s">
        <v>3343</v>
      </c>
      <c r="P4571" t="s">
        <v>3343</v>
      </c>
      <c r="Q4571" t="s">
        <v>3346</v>
      </c>
    </row>
    <row r="4572" spans="1:17" x14ac:dyDescent="0.25">
      <c r="A4572" t="s">
        <v>13511</v>
      </c>
      <c r="B4572" t="s">
        <v>619</v>
      </c>
      <c r="C4572" t="s">
        <v>13512</v>
      </c>
      <c r="D4572" t="s">
        <v>13513</v>
      </c>
      <c r="E4572">
        <v>2201075</v>
      </c>
      <c r="F4572" t="s">
        <v>13983</v>
      </c>
      <c r="G4572" t="s">
        <v>13984</v>
      </c>
      <c r="H4572" t="s">
        <v>3357</v>
      </c>
      <c r="I4572" t="s">
        <v>13989</v>
      </c>
      <c r="J4572" t="s">
        <v>13796</v>
      </c>
      <c r="K4572" t="s">
        <v>110</v>
      </c>
      <c r="L4572" t="s">
        <v>3346</v>
      </c>
      <c r="M4572" t="s">
        <v>3344</v>
      </c>
      <c r="N4572" t="s">
        <v>6536</v>
      </c>
      <c r="O4572" t="s">
        <v>3343</v>
      </c>
      <c r="P4572" t="s">
        <v>3343</v>
      </c>
      <c r="Q4572" t="s">
        <v>3346</v>
      </c>
    </row>
    <row r="4573" spans="1:17" x14ac:dyDescent="0.25">
      <c r="A4573" t="s">
        <v>13511</v>
      </c>
      <c r="B4573" t="s">
        <v>619</v>
      </c>
      <c r="C4573" t="s">
        <v>13512</v>
      </c>
      <c r="D4573" t="s">
        <v>13513</v>
      </c>
      <c r="E4573">
        <v>2201075</v>
      </c>
      <c r="F4573" t="s">
        <v>13983</v>
      </c>
      <c r="G4573" t="s">
        <v>13984</v>
      </c>
      <c r="H4573" t="s">
        <v>3357</v>
      </c>
      <c r="I4573" t="s">
        <v>13990</v>
      </c>
      <c r="J4573" t="s">
        <v>13789</v>
      </c>
      <c r="K4573" t="s">
        <v>110</v>
      </c>
      <c r="L4573" t="s">
        <v>3346</v>
      </c>
      <c r="M4573" t="s">
        <v>3344</v>
      </c>
      <c r="N4573" t="s">
        <v>6536</v>
      </c>
      <c r="O4573" t="s">
        <v>3343</v>
      </c>
      <c r="P4573" t="s">
        <v>3343</v>
      </c>
      <c r="Q4573" t="s">
        <v>3346</v>
      </c>
    </row>
    <row r="4574" spans="1:17" x14ac:dyDescent="0.25">
      <c r="A4574" t="s">
        <v>13511</v>
      </c>
      <c r="B4574" t="s">
        <v>619</v>
      </c>
      <c r="C4574" t="s">
        <v>13512</v>
      </c>
      <c r="D4574" t="s">
        <v>13513</v>
      </c>
      <c r="E4574">
        <v>2201076</v>
      </c>
      <c r="F4574" t="s">
        <v>13991</v>
      </c>
      <c r="G4574" t="s">
        <v>13992</v>
      </c>
      <c r="H4574" t="s">
        <v>7508</v>
      </c>
      <c r="I4574" t="s">
        <v>13993</v>
      </c>
      <c r="J4574" t="s">
        <v>13994</v>
      </c>
      <c r="K4574" t="s">
        <v>110</v>
      </c>
      <c r="L4574" t="s">
        <v>3343</v>
      </c>
      <c r="M4574" t="s">
        <v>3344</v>
      </c>
      <c r="N4574" t="s">
        <v>3627</v>
      </c>
      <c r="O4574" t="s">
        <v>3343</v>
      </c>
      <c r="P4574" t="s">
        <v>3343</v>
      </c>
      <c r="Q4574" t="s">
        <v>3346</v>
      </c>
    </row>
    <row r="4575" spans="1:17" x14ac:dyDescent="0.25">
      <c r="A4575" t="s">
        <v>13511</v>
      </c>
      <c r="B4575" t="s">
        <v>619</v>
      </c>
      <c r="C4575" t="s">
        <v>13512</v>
      </c>
      <c r="D4575" t="s">
        <v>13513</v>
      </c>
      <c r="E4575">
        <v>2201076</v>
      </c>
      <c r="F4575" t="s">
        <v>13991</v>
      </c>
      <c r="G4575" t="s">
        <v>13992</v>
      </c>
      <c r="H4575" t="s">
        <v>7508</v>
      </c>
      <c r="I4575" t="s">
        <v>13995</v>
      </c>
      <c r="J4575" t="s">
        <v>9752</v>
      </c>
      <c r="K4575" t="s">
        <v>110</v>
      </c>
      <c r="L4575" t="s">
        <v>3346</v>
      </c>
      <c r="M4575" t="s">
        <v>3344</v>
      </c>
      <c r="N4575" t="s">
        <v>3627</v>
      </c>
      <c r="O4575" t="s">
        <v>3343</v>
      </c>
      <c r="P4575" t="s">
        <v>3343</v>
      </c>
      <c r="Q4575" t="s">
        <v>3346</v>
      </c>
    </row>
    <row r="4576" spans="1:17" x14ac:dyDescent="0.25">
      <c r="A4576" t="s">
        <v>13511</v>
      </c>
      <c r="B4576" t="s">
        <v>619</v>
      </c>
      <c r="C4576" t="s">
        <v>13512</v>
      </c>
      <c r="D4576" t="s">
        <v>13513</v>
      </c>
      <c r="E4576">
        <v>2201077</v>
      </c>
      <c r="F4576" t="s">
        <v>669</v>
      </c>
      <c r="G4576" t="s">
        <v>13996</v>
      </c>
      <c r="H4576" t="s">
        <v>3618</v>
      </c>
      <c r="I4576" t="s">
        <v>13997</v>
      </c>
      <c r="J4576" t="s">
        <v>670</v>
      </c>
      <c r="K4576" t="s">
        <v>110</v>
      </c>
      <c r="L4576" t="s">
        <v>3343</v>
      </c>
      <c r="M4576" t="s">
        <v>3344</v>
      </c>
      <c r="N4576" t="s">
        <v>3627</v>
      </c>
      <c r="O4576" t="s">
        <v>3343</v>
      </c>
      <c r="P4576" t="s">
        <v>3343</v>
      </c>
      <c r="Q4576" t="s">
        <v>3346</v>
      </c>
    </row>
    <row r="4577" spans="1:17" x14ac:dyDescent="0.25">
      <c r="A4577" t="s">
        <v>13511</v>
      </c>
      <c r="B4577" t="s">
        <v>619</v>
      </c>
      <c r="C4577" t="s">
        <v>13512</v>
      </c>
      <c r="D4577" t="s">
        <v>13513</v>
      </c>
      <c r="E4577">
        <v>2201077</v>
      </c>
      <c r="F4577" t="s">
        <v>669</v>
      </c>
      <c r="G4577" t="s">
        <v>13996</v>
      </c>
      <c r="H4577" t="s">
        <v>3618</v>
      </c>
      <c r="I4577" t="s">
        <v>13998</v>
      </c>
      <c r="J4577" t="s">
        <v>13999</v>
      </c>
      <c r="K4577" t="s">
        <v>110</v>
      </c>
      <c r="L4577" t="s">
        <v>3346</v>
      </c>
      <c r="M4577" t="s">
        <v>3344</v>
      </c>
      <c r="N4577" t="s">
        <v>3627</v>
      </c>
      <c r="O4577" t="s">
        <v>3343</v>
      </c>
      <c r="P4577" t="s">
        <v>3343</v>
      </c>
      <c r="Q4577" t="s">
        <v>3346</v>
      </c>
    </row>
    <row r="4578" spans="1:17" x14ac:dyDescent="0.25">
      <c r="A4578" t="s">
        <v>13511</v>
      </c>
      <c r="B4578" t="s">
        <v>619</v>
      </c>
      <c r="C4578" t="s">
        <v>13512</v>
      </c>
      <c r="D4578" t="s">
        <v>13513</v>
      </c>
      <c r="E4578">
        <v>2201078</v>
      </c>
      <c r="F4578" t="s">
        <v>14000</v>
      </c>
      <c r="G4578" t="s">
        <v>14001</v>
      </c>
      <c r="H4578" t="s">
        <v>13707</v>
      </c>
      <c r="I4578" t="s">
        <v>14002</v>
      </c>
      <c r="J4578" t="s">
        <v>660</v>
      </c>
      <c r="K4578" t="s">
        <v>110</v>
      </c>
      <c r="L4578" t="s">
        <v>3343</v>
      </c>
      <c r="M4578" t="s">
        <v>3397</v>
      </c>
      <c r="N4578" t="s">
        <v>4334</v>
      </c>
      <c r="O4578" t="s">
        <v>3346</v>
      </c>
      <c r="P4578" t="s">
        <v>3343</v>
      </c>
      <c r="Q4578" t="s">
        <v>3346</v>
      </c>
    </row>
    <row r="4579" spans="1:17" x14ac:dyDescent="0.25">
      <c r="A4579" t="s">
        <v>13511</v>
      </c>
      <c r="B4579" t="s">
        <v>619</v>
      </c>
      <c r="C4579" t="s">
        <v>13512</v>
      </c>
      <c r="D4579" t="s">
        <v>13513</v>
      </c>
      <c r="E4579">
        <v>2201079</v>
      </c>
      <c r="F4579" t="s">
        <v>14000</v>
      </c>
      <c r="G4579" t="s">
        <v>14003</v>
      </c>
      <c r="H4579" t="s">
        <v>13707</v>
      </c>
      <c r="I4579" t="s">
        <v>14004</v>
      </c>
      <c r="J4579" t="s">
        <v>660</v>
      </c>
      <c r="K4579" t="s">
        <v>110</v>
      </c>
      <c r="L4579" t="s">
        <v>3343</v>
      </c>
      <c r="M4579" t="s">
        <v>3397</v>
      </c>
      <c r="N4579" t="s">
        <v>4334</v>
      </c>
      <c r="O4579" t="s">
        <v>3343</v>
      </c>
      <c r="P4579" t="s">
        <v>3343</v>
      </c>
      <c r="Q4579" t="s">
        <v>3346</v>
      </c>
    </row>
    <row r="4580" spans="1:17" x14ac:dyDescent="0.25">
      <c r="A4580" t="s">
        <v>13511</v>
      </c>
      <c r="B4580" t="s">
        <v>619</v>
      </c>
      <c r="C4580" t="s">
        <v>13512</v>
      </c>
      <c r="D4580" t="s">
        <v>13513</v>
      </c>
      <c r="E4580">
        <v>2201079</v>
      </c>
      <c r="F4580" t="s">
        <v>14000</v>
      </c>
      <c r="G4580" t="s">
        <v>14003</v>
      </c>
      <c r="H4580" t="s">
        <v>13707</v>
      </c>
      <c r="I4580" t="s">
        <v>14005</v>
      </c>
      <c r="J4580" t="s">
        <v>14006</v>
      </c>
      <c r="K4580" t="s">
        <v>110</v>
      </c>
      <c r="L4580" t="s">
        <v>3346</v>
      </c>
      <c r="M4580" t="s">
        <v>3397</v>
      </c>
      <c r="N4580" t="s">
        <v>4334</v>
      </c>
      <c r="O4580" t="s">
        <v>3343</v>
      </c>
      <c r="P4580" t="s">
        <v>3343</v>
      </c>
      <c r="Q4580" t="s">
        <v>3346</v>
      </c>
    </row>
    <row r="4581" spans="1:17" x14ac:dyDescent="0.25">
      <c r="A4581" t="s">
        <v>13511</v>
      </c>
      <c r="B4581" t="s">
        <v>619</v>
      </c>
      <c r="C4581" t="s">
        <v>13512</v>
      </c>
      <c r="D4581" t="s">
        <v>13513</v>
      </c>
      <c r="E4581">
        <v>2201080</v>
      </c>
      <c r="F4581" t="s">
        <v>673</v>
      </c>
      <c r="G4581" t="s">
        <v>14007</v>
      </c>
      <c r="H4581" t="s">
        <v>3618</v>
      </c>
      <c r="I4581" t="s">
        <v>674</v>
      </c>
      <c r="J4581" t="s">
        <v>675</v>
      </c>
      <c r="K4581" t="s">
        <v>110</v>
      </c>
      <c r="L4581" t="s">
        <v>3343</v>
      </c>
      <c r="M4581" t="s">
        <v>3344</v>
      </c>
      <c r="N4581" t="s">
        <v>4357</v>
      </c>
      <c r="O4581" t="s">
        <v>3343</v>
      </c>
      <c r="P4581" t="s">
        <v>3343</v>
      </c>
      <c r="Q4581" t="s">
        <v>3346</v>
      </c>
    </row>
    <row r="4582" spans="1:17" x14ac:dyDescent="0.25">
      <c r="A4582" t="s">
        <v>13511</v>
      </c>
      <c r="B4582" t="s">
        <v>619</v>
      </c>
      <c r="C4582" t="s">
        <v>13512</v>
      </c>
      <c r="D4582" t="s">
        <v>13513</v>
      </c>
      <c r="E4582">
        <v>2201080</v>
      </c>
      <c r="F4582" t="s">
        <v>673</v>
      </c>
      <c r="G4582" t="s">
        <v>14007</v>
      </c>
      <c r="H4582" t="s">
        <v>3618</v>
      </c>
      <c r="I4582" t="s">
        <v>14008</v>
      </c>
      <c r="J4582" t="s">
        <v>14009</v>
      </c>
      <c r="K4582" t="s">
        <v>110</v>
      </c>
      <c r="L4582" t="s">
        <v>3346</v>
      </c>
      <c r="M4582" t="s">
        <v>3344</v>
      </c>
      <c r="N4582" t="s">
        <v>4357</v>
      </c>
      <c r="O4582" t="s">
        <v>3343</v>
      </c>
      <c r="P4582" t="s">
        <v>3343</v>
      </c>
      <c r="Q4582" t="s">
        <v>3346</v>
      </c>
    </row>
    <row r="4583" spans="1:17" x14ac:dyDescent="0.25">
      <c r="A4583" t="s">
        <v>13511</v>
      </c>
      <c r="B4583" t="s">
        <v>619</v>
      </c>
      <c r="C4583" t="s">
        <v>13512</v>
      </c>
      <c r="D4583" t="s">
        <v>13513</v>
      </c>
      <c r="E4583">
        <v>2201081</v>
      </c>
      <c r="F4583" t="s">
        <v>14010</v>
      </c>
      <c r="G4583" t="s">
        <v>14011</v>
      </c>
      <c r="H4583" t="s">
        <v>3429</v>
      </c>
      <c r="I4583" t="s">
        <v>14012</v>
      </c>
      <c r="J4583" t="s">
        <v>14013</v>
      </c>
      <c r="K4583" t="s">
        <v>110</v>
      </c>
      <c r="L4583" t="s">
        <v>3343</v>
      </c>
      <c r="M4583" t="s">
        <v>4328</v>
      </c>
      <c r="N4583" t="s">
        <v>12031</v>
      </c>
      <c r="O4583" t="s">
        <v>3343</v>
      </c>
      <c r="P4583" t="s">
        <v>3343</v>
      </c>
      <c r="Q4583" t="s">
        <v>3346</v>
      </c>
    </row>
    <row r="4584" spans="1:17" x14ac:dyDescent="0.25">
      <c r="A4584" t="s">
        <v>13511</v>
      </c>
      <c r="B4584" t="s">
        <v>619</v>
      </c>
      <c r="C4584" t="s">
        <v>13512</v>
      </c>
      <c r="D4584" t="s">
        <v>13513</v>
      </c>
      <c r="E4584">
        <v>2201081</v>
      </c>
      <c r="F4584" t="s">
        <v>14010</v>
      </c>
      <c r="G4584" t="s">
        <v>14011</v>
      </c>
      <c r="H4584" t="s">
        <v>3429</v>
      </c>
      <c r="I4584" t="s">
        <v>14014</v>
      </c>
      <c r="J4584" t="s">
        <v>14015</v>
      </c>
      <c r="K4584" t="s">
        <v>110</v>
      </c>
      <c r="L4584" t="s">
        <v>3346</v>
      </c>
      <c r="M4584" t="s">
        <v>4328</v>
      </c>
      <c r="N4584" t="s">
        <v>12031</v>
      </c>
      <c r="O4584" t="s">
        <v>3343</v>
      </c>
      <c r="P4584" t="s">
        <v>3343</v>
      </c>
      <c r="Q4584" t="s">
        <v>3346</v>
      </c>
    </row>
    <row r="4585" spans="1:17" x14ac:dyDescent="0.25">
      <c r="A4585" t="s">
        <v>13511</v>
      </c>
      <c r="B4585" t="s">
        <v>619</v>
      </c>
      <c r="C4585" t="s">
        <v>13512</v>
      </c>
      <c r="D4585" t="s">
        <v>13513</v>
      </c>
      <c r="E4585">
        <v>2201081</v>
      </c>
      <c r="F4585" t="s">
        <v>14010</v>
      </c>
      <c r="G4585" t="s">
        <v>14011</v>
      </c>
      <c r="H4585" t="s">
        <v>3429</v>
      </c>
      <c r="I4585" t="s">
        <v>14016</v>
      </c>
      <c r="J4585" t="s">
        <v>14017</v>
      </c>
      <c r="K4585" t="s">
        <v>110</v>
      </c>
      <c r="L4585" t="s">
        <v>3346</v>
      </c>
      <c r="M4585" t="s">
        <v>4328</v>
      </c>
      <c r="N4585" t="s">
        <v>12031</v>
      </c>
      <c r="O4585" t="s">
        <v>3343</v>
      </c>
      <c r="P4585" t="s">
        <v>3343</v>
      </c>
      <c r="Q4585" t="s">
        <v>3346</v>
      </c>
    </row>
    <row r="4586" spans="1:17" x14ac:dyDescent="0.25">
      <c r="A4586" t="s">
        <v>13511</v>
      </c>
      <c r="B4586" t="s">
        <v>619</v>
      </c>
      <c r="C4586" t="s">
        <v>13512</v>
      </c>
      <c r="D4586" t="s">
        <v>13513</v>
      </c>
      <c r="E4586">
        <v>2201082</v>
      </c>
      <c r="F4586" t="s">
        <v>14018</v>
      </c>
      <c r="G4586" t="s">
        <v>14019</v>
      </c>
      <c r="H4586" t="s">
        <v>3429</v>
      </c>
      <c r="I4586" t="s">
        <v>14020</v>
      </c>
      <c r="J4586" t="s">
        <v>14021</v>
      </c>
      <c r="K4586" t="s">
        <v>110</v>
      </c>
      <c r="L4586" t="s">
        <v>3343</v>
      </c>
      <c r="M4586" t="s">
        <v>3397</v>
      </c>
      <c r="N4586" t="s">
        <v>13668</v>
      </c>
      <c r="O4586" t="s">
        <v>3343</v>
      </c>
      <c r="P4586" t="s">
        <v>3343</v>
      </c>
      <c r="Q4586" t="s">
        <v>3346</v>
      </c>
    </row>
    <row r="4587" spans="1:17" x14ac:dyDescent="0.25">
      <c r="A4587" t="s">
        <v>13511</v>
      </c>
      <c r="B4587" t="s">
        <v>619</v>
      </c>
      <c r="C4587" t="s">
        <v>13512</v>
      </c>
      <c r="D4587" t="s">
        <v>13513</v>
      </c>
      <c r="E4587">
        <v>2201082</v>
      </c>
      <c r="F4587" t="s">
        <v>14018</v>
      </c>
      <c r="G4587" t="s">
        <v>14019</v>
      </c>
      <c r="H4587" t="s">
        <v>3429</v>
      </c>
      <c r="I4587" t="s">
        <v>14022</v>
      </c>
      <c r="J4587" t="s">
        <v>14023</v>
      </c>
      <c r="K4587" t="s">
        <v>110</v>
      </c>
      <c r="L4587" t="s">
        <v>3346</v>
      </c>
      <c r="M4587" t="s">
        <v>3397</v>
      </c>
      <c r="N4587" t="s">
        <v>13668</v>
      </c>
      <c r="O4587" t="s">
        <v>3343</v>
      </c>
      <c r="P4587" t="s">
        <v>3343</v>
      </c>
      <c r="Q4587" t="s">
        <v>3346</v>
      </c>
    </row>
    <row r="4588" spans="1:17" x14ac:dyDescent="0.25">
      <c r="A4588" t="s">
        <v>13511</v>
      </c>
      <c r="B4588" t="s">
        <v>619</v>
      </c>
      <c r="C4588" t="s">
        <v>13512</v>
      </c>
      <c r="D4588" t="s">
        <v>13513</v>
      </c>
      <c r="E4588">
        <v>2201082</v>
      </c>
      <c r="F4588" t="s">
        <v>14018</v>
      </c>
      <c r="G4588" t="s">
        <v>14019</v>
      </c>
      <c r="H4588" t="s">
        <v>3429</v>
      </c>
      <c r="I4588" t="s">
        <v>14024</v>
      </c>
      <c r="J4588" t="s">
        <v>14025</v>
      </c>
      <c r="K4588" t="s">
        <v>110</v>
      </c>
      <c r="L4588" t="s">
        <v>3346</v>
      </c>
      <c r="M4588" t="s">
        <v>3397</v>
      </c>
      <c r="N4588" t="s">
        <v>13668</v>
      </c>
      <c r="O4588" t="s">
        <v>3343</v>
      </c>
      <c r="P4588" t="s">
        <v>3343</v>
      </c>
      <c r="Q4588" t="s">
        <v>3346</v>
      </c>
    </row>
    <row r="4589" spans="1:17" x14ac:dyDescent="0.25">
      <c r="A4589" t="s">
        <v>13511</v>
      </c>
      <c r="B4589" t="s">
        <v>619</v>
      </c>
      <c r="C4589" t="s">
        <v>13512</v>
      </c>
      <c r="D4589" t="s">
        <v>13513</v>
      </c>
      <c r="E4589">
        <v>2201083</v>
      </c>
      <c r="F4589" t="s">
        <v>14026</v>
      </c>
      <c r="G4589" t="s">
        <v>14027</v>
      </c>
      <c r="H4589" t="s">
        <v>13707</v>
      </c>
      <c r="I4589" t="s">
        <v>14028</v>
      </c>
      <c r="J4589" t="s">
        <v>13883</v>
      </c>
      <c r="K4589" t="s">
        <v>110</v>
      </c>
      <c r="L4589" t="s">
        <v>3343</v>
      </c>
      <c r="M4589" t="s">
        <v>3397</v>
      </c>
      <c r="N4589" t="s">
        <v>4334</v>
      </c>
      <c r="O4589" t="s">
        <v>3343</v>
      </c>
      <c r="P4589" t="s">
        <v>3343</v>
      </c>
      <c r="Q4589" t="s">
        <v>3346</v>
      </c>
    </row>
    <row r="4590" spans="1:17" x14ac:dyDescent="0.25">
      <c r="A4590" t="s">
        <v>13511</v>
      </c>
      <c r="B4590" t="s">
        <v>619</v>
      </c>
      <c r="C4590" t="s">
        <v>13512</v>
      </c>
      <c r="D4590" t="s">
        <v>13513</v>
      </c>
      <c r="E4590">
        <v>2201084</v>
      </c>
      <c r="F4590" t="s">
        <v>626</v>
      </c>
      <c r="G4590" t="s">
        <v>14029</v>
      </c>
      <c r="H4590" t="s">
        <v>3429</v>
      </c>
      <c r="I4590" t="s">
        <v>14030</v>
      </c>
      <c r="J4590" t="s">
        <v>14031</v>
      </c>
      <c r="K4590" t="s">
        <v>110</v>
      </c>
      <c r="L4590" t="s">
        <v>3343</v>
      </c>
      <c r="M4590" t="s">
        <v>3397</v>
      </c>
      <c r="N4590" t="s">
        <v>4334</v>
      </c>
      <c r="O4590" t="s">
        <v>3343</v>
      </c>
      <c r="P4590" t="s">
        <v>3343</v>
      </c>
      <c r="Q4590" t="s">
        <v>3346</v>
      </c>
    </row>
    <row r="4591" spans="1:17" x14ac:dyDescent="0.25">
      <c r="A4591" t="s">
        <v>13511</v>
      </c>
      <c r="B4591" t="s">
        <v>619</v>
      </c>
      <c r="C4591" t="s">
        <v>13512</v>
      </c>
      <c r="D4591" t="s">
        <v>13513</v>
      </c>
      <c r="E4591">
        <v>2201084</v>
      </c>
      <c r="F4591" t="s">
        <v>626</v>
      </c>
      <c r="G4591" t="s">
        <v>14029</v>
      </c>
      <c r="H4591" t="s">
        <v>3429</v>
      </c>
      <c r="I4591" t="s">
        <v>14032</v>
      </c>
      <c r="J4591" t="s">
        <v>627</v>
      </c>
      <c r="K4591" t="s">
        <v>110</v>
      </c>
      <c r="L4591" t="s">
        <v>3346</v>
      </c>
      <c r="M4591" t="s">
        <v>3397</v>
      </c>
      <c r="N4591" t="s">
        <v>4334</v>
      </c>
      <c r="O4591" t="s">
        <v>3343</v>
      </c>
      <c r="P4591" t="s">
        <v>3343</v>
      </c>
      <c r="Q4591" t="s">
        <v>3346</v>
      </c>
    </row>
    <row r="4592" spans="1:17" x14ac:dyDescent="0.25">
      <c r="A4592" t="s">
        <v>13511</v>
      </c>
      <c r="B4592" t="s">
        <v>619</v>
      </c>
      <c r="C4592" t="s">
        <v>13512</v>
      </c>
      <c r="D4592" t="s">
        <v>13513</v>
      </c>
      <c r="E4592">
        <v>2201084</v>
      </c>
      <c r="F4592" t="s">
        <v>626</v>
      </c>
      <c r="G4592" t="s">
        <v>14029</v>
      </c>
      <c r="H4592" t="s">
        <v>3429</v>
      </c>
      <c r="I4592" t="s">
        <v>14033</v>
      </c>
      <c r="J4592" t="s">
        <v>14034</v>
      </c>
      <c r="K4592" t="s">
        <v>110</v>
      </c>
      <c r="L4592" t="s">
        <v>3346</v>
      </c>
      <c r="M4592" t="s">
        <v>3397</v>
      </c>
      <c r="N4592" t="s">
        <v>4334</v>
      </c>
      <c r="O4592" t="s">
        <v>3343</v>
      </c>
      <c r="P4592" t="s">
        <v>3343</v>
      </c>
      <c r="Q4592" t="s">
        <v>3346</v>
      </c>
    </row>
    <row r="4593" spans="1:17" x14ac:dyDescent="0.25">
      <c r="A4593" t="s">
        <v>13511</v>
      </c>
      <c r="B4593" t="s">
        <v>619</v>
      </c>
      <c r="C4593" t="s">
        <v>13512</v>
      </c>
      <c r="D4593" t="s">
        <v>13513</v>
      </c>
      <c r="E4593">
        <v>2201084</v>
      </c>
      <c r="F4593" t="s">
        <v>626</v>
      </c>
      <c r="G4593" t="s">
        <v>14029</v>
      </c>
      <c r="H4593" t="s">
        <v>3429</v>
      </c>
      <c r="I4593" t="s">
        <v>14035</v>
      </c>
      <c r="J4593" t="s">
        <v>14036</v>
      </c>
      <c r="K4593" t="s">
        <v>110</v>
      </c>
      <c r="L4593" t="s">
        <v>3346</v>
      </c>
      <c r="M4593" t="s">
        <v>3397</v>
      </c>
      <c r="N4593" t="s">
        <v>4334</v>
      </c>
      <c r="O4593" t="s">
        <v>3343</v>
      </c>
      <c r="P4593" t="s">
        <v>3343</v>
      </c>
      <c r="Q4593" t="s">
        <v>3346</v>
      </c>
    </row>
    <row r="4594" spans="1:17" x14ac:dyDescent="0.25">
      <c r="A4594" t="s">
        <v>13511</v>
      </c>
      <c r="B4594" t="s">
        <v>619</v>
      </c>
      <c r="C4594" t="s">
        <v>13512</v>
      </c>
      <c r="D4594" t="s">
        <v>13513</v>
      </c>
      <c r="E4594">
        <v>2201084</v>
      </c>
      <c r="F4594" t="s">
        <v>626</v>
      </c>
      <c r="G4594" t="s">
        <v>14029</v>
      </c>
      <c r="H4594" t="s">
        <v>3429</v>
      </c>
      <c r="I4594" t="s">
        <v>14037</v>
      </c>
      <c r="J4594" t="s">
        <v>14038</v>
      </c>
      <c r="K4594" t="s">
        <v>110</v>
      </c>
      <c r="L4594" t="s">
        <v>3346</v>
      </c>
      <c r="M4594" t="s">
        <v>3397</v>
      </c>
      <c r="N4594" t="s">
        <v>4334</v>
      </c>
      <c r="O4594" t="s">
        <v>3343</v>
      </c>
      <c r="P4594" t="s">
        <v>3343</v>
      </c>
      <c r="Q4594" t="s">
        <v>3346</v>
      </c>
    </row>
    <row r="4595" spans="1:17" x14ac:dyDescent="0.25">
      <c r="A4595" t="s">
        <v>13511</v>
      </c>
      <c r="B4595" t="s">
        <v>619</v>
      </c>
      <c r="C4595" t="s">
        <v>13512</v>
      </c>
      <c r="D4595" t="s">
        <v>13513</v>
      </c>
      <c r="E4595">
        <v>2201085</v>
      </c>
      <c r="F4595" t="s">
        <v>723</v>
      </c>
      <c r="G4595" t="s">
        <v>14039</v>
      </c>
      <c r="H4595" t="s">
        <v>4121</v>
      </c>
      <c r="I4595" t="s">
        <v>14040</v>
      </c>
      <c r="J4595" t="s">
        <v>724</v>
      </c>
      <c r="K4595" t="s">
        <v>110</v>
      </c>
      <c r="L4595" t="s">
        <v>3343</v>
      </c>
      <c r="M4595" t="s">
        <v>3397</v>
      </c>
      <c r="N4595" t="s">
        <v>5920</v>
      </c>
      <c r="O4595" t="s">
        <v>3343</v>
      </c>
      <c r="P4595" t="s">
        <v>3343</v>
      </c>
      <c r="Q4595" t="s">
        <v>3346</v>
      </c>
    </row>
    <row r="4596" spans="1:17" x14ac:dyDescent="0.25">
      <c r="A4596" t="s">
        <v>13511</v>
      </c>
      <c r="B4596" t="s">
        <v>619</v>
      </c>
      <c r="C4596" t="s">
        <v>13512</v>
      </c>
      <c r="D4596" t="s">
        <v>13513</v>
      </c>
      <c r="E4596">
        <v>2201086</v>
      </c>
      <c r="F4596" t="s">
        <v>14041</v>
      </c>
      <c r="G4596" t="s">
        <v>14042</v>
      </c>
      <c r="H4596" t="s">
        <v>9660</v>
      </c>
      <c r="I4596" t="s">
        <v>14043</v>
      </c>
      <c r="J4596" t="s">
        <v>14044</v>
      </c>
      <c r="K4596" t="s">
        <v>110</v>
      </c>
      <c r="L4596" t="s">
        <v>3343</v>
      </c>
      <c r="M4596" t="s">
        <v>3397</v>
      </c>
      <c r="N4596" t="s">
        <v>4334</v>
      </c>
      <c r="O4596" t="s">
        <v>3343</v>
      </c>
      <c r="P4596" t="s">
        <v>3343</v>
      </c>
      <c r="Q4596" t="s">
        <v>3346</v>
      </c>
    </row>
    <row r="4597" spans="1:17" x14ac:dyDescent="0.25">
      <c r="A4597" t="s">
        <v>13511</v>
      </c>
      <c r="B4597" t="s">
        <v>619</v>
      </c>
      <c r="C4597" t="s">
        <v>13512</v>
      </c>
      <c r="D4597" t="s">
        <v>13513</v>
      </c>
      <c r="E4597">
        <v>2201087</v>
      </c>
      <c r="F4597" t="s">
        <v>757</v>
      </c>
      <c r="G4597" t="s">
        <v>5022</v>
      </c>
      <c r="H4597" t="s">
        <v>3350</v>
      </c>
      <c r="I4597" t="s">
        <v>758</v>
      </c>
      <c r="J4597" t="s">
        <v>759</v>
      </c>
      <c r="K4597" t="s">
        <v>110</v>
      </c>
      <c r="L4597" t="s">
        <v>3343</v>
      </c>
      <c r="M4597" t="s">
        <v>3397</v>
      </c>
      <c r="N4597" t="s">
        <v>3398</v>
      </c>
      <c r="O4597" t="s">
        <v>3343</v>
      </c>
      <c r="P4597" t="s">
        <v>3343</v>
      </c>
      <c r="Q4597" t="s">
        <v>3346</v>
      </c>
    </row>
    <row r="4598" spans="1:17" x14ac:dyDescent="0.25">
      <c r="A4598" t="s">
        <v>13511</v>
      </c>
      <c r="B4598" t="s">
        <v>619</v>
      </c>
      <c r="C4598" t="s">
        <v>13512</v>
      </c>
      <c r="D4598" t="s">
        <v>13513</v>
      </c>
      <c r="E4598">
        <v>2201089</v>
      </c>
      <c r="F4598" t="s">
        <v>128</v>
      </c>
      <c r="G4598" t="s">
        <v>4583</v>
      </c>
      <c r="H4598" t="s">
        <v>3526</v>
      </c>
      <c r="I4598" t="s">
        <v>14045</v>
      </c>
      <c r="J4598" t="s">
        <v>5028</v>
      </c>
      <c r="K4598" t="s">
        <v>110</v>
      </c>
      <c r="L4598" t="s">
        <v>3343</v>
      </c>
      <c r="M4598" t="s">
        <v>3397</v>
      </c>
      <c r="N4598" t="s">
        <v>3398</v>
      </c>
      <c r="O4598" t="s">
        <v>3343</v>
      </c>
      <c r="P4598" t="s">
        <v>3343</v>
      </c>
      <c r="Q4598" t="s">
        <v>3346</v>
      </c>
    </row>
    <row r="4599" spans="1:17" x14ac:dyDescent="0.25">
      <c r="A4599" t="s">
        <v>13511</v>
      </c>
      <c r="B4599" t="s">
        <v>619</v>
      </c>
      <c r="C4599" t="s">
        <v>13512</v>
      </c>
      <c r="D4599" t="s">
        <v>13513</v>
      </c>
      <c r="E4599">
        <v>2201089</v>
      </c>
      <c r="F4599" t="s">
        <v>128</v>
      </c>
      <c r="G4599" t="s">
        <v>4583</v>
      </c>
      <c r="H4599" t="s">
        <v>3526</v>
      </c>
      <c r="I4599" t="s">
        <v>14046</v>
      </c>
      <c r="J4599" t="s">
        <v>14047</v>
      </c>
      <c r="K4599" t="s">
        <v>110</v>
      </c>
      <c r="L4599" t="s">
        <v>3346</v>
      </c>
      <c r="M4599" t="s">
        <v>3397</v>
      </c>
      <c r="N4599" t="s">
        <v>3398</v>
      </c>
      <c r="O4599" t="s">
        <v>3343</v>
      </c>
      <c r="P4599" t="s">
        <v>3343</v>
      </c>
      <c r="Q4599" t="s">
        <v>3346</v>
      </c>
    </row>
    <row r="4600" spans="1:17" x14ac:dyDescent="0.25">
      <c r="A4600" t="s">
        <v>13511</v>
      </c>
      <c r="B4600" t="s">
        <v>619</v>
      </c>
      <c r="C4600" t="s">
        <v>13512</v>
      </c>
      <c r="D4600" t="s">
        <v>13513</v>
      </c>
      <c r="E4600">
        <v>2201090</v>
      </c>
      <c r="F4600" t="s">
        <v>4930</v>
      </c>
      <c r="G4600" t="s">
        <v>5689</v>
      </c>
      <c r="H4600" t="s">
        <v>4932</v>
      </c>
      <c r="I4600" t="s">
        <v>14048</v>
      </c>
      <c r="J4600" t="s">
        <v>6131</v>
      </c>
      <c r="K4600" t="s">
        <v>110</v>
      </c>
      <c r="L4600" t="s">
        <v>3343</v>
      </c>
      <c r="M4600" t="s">
        <v>3397</v>
      </c>
      <c r="N4600" t="s">
        <v>5920</v>
      </c>
      <c r="O4600" t="s">
        <v>3346</v>
      </c>
      <c r="P4600" t="s">
        <v>3346</v>
      </c>
      <c r="Q4600" t="s">
        <v>3346</v>
      </c>
    </row>
    <row r="4601" spans="1:17" x14ac:dyDescent="0.25">
      <c r="A4601" t="s">
        <v>13511</v>
      </c>
      <c r="B4601" t="s">
        <v>619</v>
      </c>
      <c r="C4601" t="s">
        <v>13512</v>
      </c>
      <c r="D4601" t="s">
        <v>13513</v>
      </c>
      <c r="E4601">
        <v>2201091</v>
      </c>
      <c r="F4601" t="s">
        <v>937</v>
      </c>
      <c r="G4601" t="s">
        <v>11051</v>
      </c>
      <c r="H4601" t="s">
        <v>3691</v>
      </c>
      <c r="I4601" t="s">
        <v>14049</v>
      </c>
      <c r="J4601" t="s">
        <v>11053</v>
      </c>
      <c r="K4601" t="s">
        <v>110</v>
      </c>
      <c r="L4601" t="s">
        <v>3343</v>
      </c>
      <c r="M4601" t="s">
        <v>3344</v>
      </c>
      <c r="N4601" t="s">
        <v>3345</v>
      </c>
      <c r="O4601" t="s">
        <v>3346</v>
      </c>
      <c r="P4601" t="s">
        <v>3346</v>
      </c>
      <c r="Q4601" t="s">
        <v>3346</v>
      </c>
    </row>
    <row r="4602" spans="1:17" x14ac:dyDescent="0.25">
      <c r="A4602" t="s">
        <v>13511</v>
      </c>
      <c r="B4602" t="s">
        <v>619</v>
      </c>
      <c r="C4602" t="s">
        <v>13512</v>
      </c>
      <c r="D4602" t="s">
        <v>13513</v>
      </c>
      <c r="E4602">
        <v>2201092</v>
      </c>
      <c r="F4602" t="s">
        <v>3689</v>
      </c>
      <c r="G4602" t="s">
        <v>14050</v>
      </c>
      <c r="H4602" t="s">
        <v>3691</v>
      </c>
      <c r="I4602" t="s">
        <v>14051</v>
      </c>
      <c r="J4602" t="s">
        <v>14052</v>
      </c>
      <c r="K4602" t="s">
        <v>110</v>
      </c>
      <c r="L4602" t="s">
        <v>3343</v>
      </c>
      <c r="M4602" t="s">
        <v>3344</v>
      </c>
      <c r="N4602" t="s">
        <v>3345</v>
      </c>
      <c r="O4602" t="s">
        <v>3346</v>
      </c>
      <c r="P4602" t="s">
        <v>3346</v>
      </c>
      <c r="Q4602" t="s">
        <v>3346</v>
      </c>
    </row>
    <row r="4603" spans="1:17" x14ac:dyDescent="0.25">
      <c r="A4603" t="s">
        <v>13511</v>
      </c>
      <c r="B4603" t="s">
        <v>619</v>
      </c>
      <c r="C4603" t="s">
        <v>13512</v>
      </c>
      <c r="D4603" t="s">
        <v>13513</v>
      </c>
      <c r="E4603">
        <v>2201093</v>
      </c>
      <c r="F4603" t="s">
        <v>9761</v>
      </c>
      <c r="G4603" t="s">
        <v>9762</v>
      </c>
      <c r="H4603" t="s">
        <v>3515</v>
      </c>
      <c r="I4603" t="s">
        <v>14053</v>
      </c>
      <c r="J4603" t="s">
        <v>9764</v>
      </c>
      <c r="K4603" t="s">
        <v>110</v>
      </c>
      <c r="L4603" t="s">
        <v>3343</v>
      </c>
      <c r="M4603" t="s">
        <v>3397</v>
      </c>
      <c r="N4603" t="s">
        <v>5909</v>
      </c>
      <c r="O4603" t="s">
        <v>3346</v>
      </c>
      <c r="P4603" t="s">
        <v>3346</v>
      </c>
      <c r="Q4603" t="s">
        <v>3346</v>
      </c>
    </row>
    <row r="4604" spans="1:17" x14ac:dyDescent="0.25">
      <c r="A4604" t="s">
        <v>13511</v>
      </c>
      <c r="B4604" t="s">
        <v>619</v>
      </c>
      <c r="C4604" t="s">
        <v>13512</v>
      </c>
      <c r="D4604" t="s">
        <v>13513</v>
      </c>
      <c r="E4604">
        <v>2201094</v>
      </c>
      <c r="F4604" t="s">
        <v>3694</v>
      </c>
      <c r="G4604" t="s">
        <v>3500</v>
      </c>
      <c r="H4604" t="s">
        <v>2503</v>
      </c>
      <c r="I4604" t="s">
        <v>14054</v>
      </c>
      <c r="J4604" t="s">
        <v>3498</v>
      </c>
      <c r="K4604" t="s">
        <v>110</v>
      </c>
      <c r="L4604" t="s">
        <v>3343</v>
      </c>
      <c r="M4604" t="s">
        <v>3397</v>
      </c>
      <c r="N4604" t="s">
        <v>4334</v>
      </c>
      <c r="O4604" t="s">
        <v>3343</v>
      </c>
      <c r="P4604" t="s">
        <v>3343</v>
      </c>
      <c r="Q4604" t="s">
        <v>3346</v>
      </c>
    </row>
    <row r="4605" spans="1:17" x14ac:dyDescent="0.25">
      <c r="A4605" t="s">
        <v>13511</v>
      </c>
      <c r="B4605" t="s">
        <v>619</v>
      </c>
      <c r="C4605" t="s">
        <v>13512</v>
      </c>
      <c r="D4605" t="s">
        <v>13513</v>
      </c>
      <c r="E4605">
        <v>2201095</v>
      </c>
      <c r="F4605" t="s">
        <v>893</v>
      </c>
      <c r="G4605" t="s">
        <v>3497</v>
      </c>
      <c r="H4605" t="s">
        <v>2503</v>
      </c>
      <c r="I4605" t="s">
        <v>14055</v>
      </c>
      <c r="J4605" t="s">
        <v>895</v>
      </c>
      <c r="K4605" t="s">
        <v>110</v>
      </c>
      <c r="L4605" t="s">
        <v>3343</v>
      </c>
      <c r="M4605" t="s">
        <v>3397</v>
      </c>
      <c r="N4605" t="s">
        <v>4334</v>
      </c>
      <c r="O4605" t="s">
        <v>3346</v>
      </c>
      <c r="P4605" t="s">
        <v>3346</v>
      </c>
      <c r="Q4605" t="s">
        <v>3346</v>
      </c>
    </row>
    <row r="4606" spans="1:17" x14ac:dyDescent="0.25">
      <c r="A4606" t="s">
        <v>13511</v>
      </c>
      <c r="B4606" t="s">
        <v>619</v>
      </c>
      <c r="C4606" t="s">
        <v>14056</v>
      </c>
      <c r="D4606" t="s">
        <v>14057</v>
      </c>
      <c r="E4606">
        <v>2202011</v>
      </c>
      <c r="F4606" t="s">
        <v>14058</v>
      </c>
      <c r="G4606" t="s">
        <v>14059</v>
      </c>
      <c r="H4606" t="s">
        <v>4941</v>
      </c>
      <c r="I4606" t="s">
        <v>14060</v>
      </c>
      <c r="J4606" t="s">
        <v>14061</v>
      </c>
      <c r="K4606" t="s">
        <v>110</v>
      </c>
      <c r="L4606" t="s">
        <v>3343</v>
      </c>
      <c r="M4606" t="s">
        <v>3397</v>
      </c>
      <c r="N4606" t="s">
        <v>5920</v>
      </c>
      <c r="O4606" t="s">
        <v>3343</v>
      </c>
      <c r="P4606" t="s">
        <v>3343</v>
      </c>
      <c r="Q4606" t="s">
        <v>3346</v>
      </c>
    </row>
    <row r="4607" spans="1:17" x14ac:dyDescent="0.25">
      <c r="A4607" t="s">
        <v>13511</v>
      </c>
      <c r="B4607" t="s">
        <v>619</v>
      </c>
      <c r="C4607" t="s">
        <v>14056</v>
      </c>
      <c r="D4607" t="s">
        <v>14057</v>
      </c>
      <c r="E4607">
        <v>2202011</v>
      </c>
      <c r="F4607" t="s">
        <v>14058</v>
      </c>
      <c r="G4607" t="s">
        <v>14059</v>
      </c>
      <c r="H4607" t="s">
        <v>4941</v>
      </c>
      <c r="I4607" t="s">
        <v>14062</v>
      </c>
      <c r="J4607" t="s">
        <v>14063</v>
      </c>
      <c r="K4607" t="s">
        <v>110</v>
      </c>
      <c r="L4607" t="s">
        <v>3346</v>
      </c>
      <c r="M4607" t="s">
        <v>3397</v>
      </c>
      <c r="N4607" t="s">
        <v>5920</v>
      </c>
      <c r="O4607" t="s">
        <v>3343</v>
      </c>
      <c r="P4607" t="s">
        <v>3343</v>
      </c>
      <c r="Q4607" t="s">
        <v>3346</v>
      </c>
    </row>
    <row r="4608" spans="1:17" x14ac:dyDescent="0.25">
      <c r="A4608" t="s">
        <v>13511</v>
      </c>
      <c r="B4608" t="s">
        <v>619</v>
      </c>
      <c r="C4608" t="s">
        <v>14056</v>
      </c>
      <c r="D4608" t="s">
        <v>14057</v>
      </c>
      <c r="E4608">
        <v>2202011</v>
      </c>
      <c r="F4608" t="s">
        <v>14058</v>
      </c>
      <c r="G4608" t="s">
        <v>14059</v>
      </c>
      <c r="H4608" t="s">
        <v>4941</v>
      </c>
      <c r="I4608" t="s">
        <v>14064</v>
      </c>
      <c r="J4608" t="s">
        <v>14065</v>
      </c>
      <c r="K4608" t="s">
        <v>110</v>
      </c>
      <c r="L4608" t="s">
        <v>3346</v>
      </c>
      <c r="M4608" t="s">
        <v>3397</v>
      </c>
      <c r="N4608" t="s">
        <v>5920</v>
      </c>
      <c r="O4608" t="s">
        <v>3343</v>
      </c>
      <c r="P4608" t="s">
        <v>3343</v>
      </c>
      <c r="Q4608" t="s">
        <v>3346</v>
      </c>
    </row>
    <row r="4609" spans="1:17" x14ac:dyDescent="0.25">
      <c r="A4609" t="s">
        <v>13511</v>
      </c>
      <c r="B4609" t="s">
        <v>619</v>
      </c>
      <c r="C4609" t="s">
        <v>14056</v>
      </c>
      <c r="D4609" t="s">
        <v>14057</v>
      </c>
      <c r="E4609">
        <v>2202011</v>
      </c>
      <c r="F4609" t="s">
        <v>14058</v>
      </c>
      <c r="G4609" t="s">
        <v>14059</v>
      </c>
      <c r="H4609" t="s">
        <v>4941</v>
      </c>
      <c r="I4609" t="s">
        <v>14066</v>
      </c>
      <c r="J4609" t="s">
        <v>14067</v>
      </c>
      <c r="K4609" t="s">
        <v>110</v>
      </c>
      <c r="L4609" t="s">
        <v>3346</v>
      </c>
      <c r="M4609" t="s">
        <v>3397</v>
      </c>
      <c r="N4609" t="s">
        <v>5920</v>
      </c>
      <c r="O4609" t="s">
        <v>3343</v>
      </c>
      <c r="P4609" t="s">
        <v>3343</v>
      </c>
      <c r="Q4609" t="s">
        <v>3346</v>
      </c>
    </row>
    <row r="4610" spans="1:17" x14ac:dyDescent="0.25">
      <c r="A4610" t="s">
        <v>13511</v>
      </c>
      <c r="B4610" t="s">
        <v>619</v>
      </c>
      <c r="C4610" t="s">
        <v>14056</v>
      </c>
      <c r="D4610" t="s">
        <v>14057</v>
      </c>
      <c r="E4610">
        <v>2202011</v>
      </c>
      <c r="F4610" t="s">
        <v>14058</v>
      </c>
      <c r="G4610" t="s">
        <v>14059</v>
      </c>
      <c r="H4610" t="s">
        <v>4941</v>
      </c>
      <c r="I4610" t="s">
        <v>14068</v>
      </c>
      <c r="J4610" t="s">
        <v>14069</v>
      </c>
      <c r="K4610" t="s">
        <v>110</v>
      </c>
      <c r="L4610" t="s">
        <v>3346</v>
      </c>
      <c r="M4610" t="s">
        <v>3397</v>
      </c>
      <c r="N4610" t="s">
        <v>5920</v>
      </c>
      <c r="O4610" t="s">
        <v>3343</v>
      </c>
      <c r="P4610" t="s">
        <v>3343</v>
      </c>
      <c r="Q4610" t="s">
        <v>3346</v>
      </c>
    </row>
    <row r="4611" spans="1:17" x14ac:dyDescent="0.25">
      <c r="A4611" t="s">
        <v>13511</v>
      </c>
      <c r="B4611" t="s">
        <v>619</v>
      </c>
      <c r="C4611" t="s">
        <v>14056</v>
      </c>
      <c r="D4611" t="s">
        <v>14057</v>
      </c>
      <c r="E4611">
        <v>2202012</v>
      </c>
      <c r="F4611" t="s">
        <v>14070</v>
      </c>
      <c r="H4611" t="s">
        <v>14071</v>
      </c>
      <c r="I4611" t="s">
        <v>14072</v>
      </c>
      <c r="J4611" t="s">
        <v>14073</v>
      </c>
      <c r="K4611" t="s">
        <v>110</v>
      </c>
      <c r="L4611" t="s">
        <v>3343</v>
      </c>
      <c r="M4611" t="s">
        <v>3397</v>
      </c>
      <c r="N4611" t="s">
        <v>6090</v>
      </c>
      <c r="O4611" t="s">
        <v>3346</v>
      </c>
      <c r="P4611" t="s">
        <v>3343</v>
      </c>
      <c r="Q4611" t="s">
        <v>3346</v>
      </c>
    </row>
    <row r="4612" spans="1:17" x14ac:dyDescent="0.25">
      <c r="A4612" t="s">
        <v>13511</v>
      </c>
      <c r="B4612" t="s">
        <v>619</v>
      </c>
      <c r="C4612" t="s">
        <v>14056</v>
      </c>
      <c r="D4612" t="s">
        <v>14057</v>
      </c>
      <c r="E4612">
        <v>2202030</v>
      </c>
      <c r="F4612" t="s">
        <v>14074</v>
      </c>
      <c r="G4612" t="s">
        <v>14075</v>
      </c>
      <c r="H4612" t="s">
        <v>6374</v>
      </c>
      <c r="I4612" t="s">
        <v>14076</v>
      </c>
      <c r="J4612" t="s">
        <v>14077</v>
      </c>
      <c r="K4612" t="s">
        <v>110</v>
      </c>
      <c r="L4612" t="s">
        <v>3343</v>
      </c>
      <c r="M4612" t="s">
        <v>3397</v>
      </c>
      <c r="N4612" t="s">
        <v>5909</v>
      </c>
      <c r="O4612" t="s">
        <v>3346</v>
      </c>
      <c r="P4612" t="s">
        <v>3346</v>
      </c>
      <c r="Q4612" t="s">
        <v>3346</v>
      </c>
    </row>
    <row r="4613" spans="1:17" x14ac:dyDescent="0.25">
      <c r="A4613" t="s">
        <v>13511</v>
      </c>
      <c r="B4613" t="s">
        <v>619</v>
      </c>
      <c r="C4613" t="s">
        <v>14056</v>
      </c>
      <c r="D4613" t="s">
        <v>14057</v>
      </c>
      <c r="E4613">
        <v>2202030</v>
      </c>
      <c r="F4613" t="s">
        <v>14074</v>
      </c>
      <c r="G4613" t="s">
        <v>14075</v>
      </c>
      <c r="H4613" t="s">
        <v>6374</v>
      </c>
      <c r="I4613" t="s">
        <v>14078</v>
      </c>
      <c r="J4613" t="s">
        <v>14079</v>
      </c>
      <c r="K4613" t="s">
        <v>110</v>
      </c>
      <c r="L4613" t="s">
        <v>3346</v>
      </c>
      <c r="M4613" t="s">
        <v>3397</v>
      </c>
      <c r="N4613" t="s">
        <v>5909</v>
      </c>
      <c r="O4613" t="s">
        <v>3346</v>
      </c>
      <c r="P4613" t="s">
        <v>3346</v>
      </c>
      <c r="Q4613" t="s">
        <v>3346</v>
      </c>
    </row>
    <row r="4614" spans="1:17" x14ac:dyDescent="0.25">
      <c r="A4614" t="s">
        <v>13511</v>
      </c>
      <c r="B4614" t="s">
        <v>619</v>
      </c>
      <c r="C4614" t="s">
        <v>14056</v>
      </c>
      <c r="D4614" t="s">
        <v>14057</v>
      </c>
      <c r="E4614">
        <v>2202037</v>
      </c>
      <c r="F4614" t="s">
        <v>13743</v>
      </c>
      <c r="G4614" t="s">
        <v>14080</v>
      </c>
      <c r="H4614" t="s">
        <v>13745</v>
      </c>
      <c r="I4614" t="s">
        <v>14081</v>
      </c>
      <c r="J4614" t="s">
        <v>14082</v>
      </c>
      <c r="K4614" t="s">
        <v>110</v>
      </c>
      <c r="L4614" t="s">
        <v>3343</v>
      </c>
      <c r="M4614" t="s">
        <v>4328</v>
      </c>
      <c r="N4614" t="s">
        <v>9711</v>
      </c>
      <c r="O4614" t="s">
        <v>3343</v>
      </c>
      <c r="P4614" t="s">
        <v>3343</v>
      </c>
      <c r="Q4614" t="s">
        <v>3346</v>
      </c>
    </row>
    <row r="4615" spans="1:17" x14ac:dyDescent="0.25">
      <c r="A4615" t="s">
        <v>13511</v>
      </c>
      <c r="B4615" t="s">
        <v>619</v>
      </c>
      <c r="C4615" t="s">
        <v>14056</v>
      </c>
      <c r="D4615" t="s">
        <v>14057</v>
      </c>
      <c r="E4615">
        <v>2202039</v>
      </c>
      <c r="F4615" t="s">
        <v>14083</v>
      </c>
      <c r="G4615" t="s">
        <v>14084</v>
      </c>
      <c r="H4615" t="s">
        <v>14085</v>
      </c>
      <c r="I4615" t="s">
        <v>14086</v>
      </c>
      <c r="J4615" t="s">
        <v>14087</v>
      </c>
      <c r="K4615" t="s">
        <v>110</v>
      </c>
      <c r="L4615" t="s">
        <v>3343</v>
      </c>
      <c r="M4615" t="s">
        <v>3397</v>
      </c>
      <c r="N4615" t="s">
        <v>5920</v>
      </c>
      <c r="O4615" t="s">
        <v>3343</v>
      </c>
      <c r="P4615" t="s">
        <v>3343</v>
      </c>
      <c r="Q4615" t="s">
        <v>3346</v>
      </c>
    </row>
    <row r="4616" spans="1:17" x14ac:dyDescent="0.25">
      <c r="A4616" t="s">
        <v>13511</v>
      </c>
      <c r="B4616" t="s">
        <v>619</v>
      </c>
      <c r="C4616" t="s">
        <v>14056</v>
      </c>
      <c r="D4616" t="s">
        <v>14057</v>
      </c>
      <c r="E4616">
        <v>2202039</v>
      </c>
      <c r="F4616" t="s">
        <v>14083</v>
      </c>
      <c r="G4616" t="s">
        <v>14084</v>
      </c>
      <c r="H4616" t="s">
        <v>14085</v>
      </c>
      <c r="I4616" t="s">
        <v>14088</v>
      </c>
      <c r="J4616" t="s">
        <v>14089</v>
      </c>
      <c r="K4616" t="s">
        <v>110</v>
      </c>
      <c r="L4616" t="s">
        <v>3346</v>
      </c>
      <c r="M4616" t="s">
        <v>3397</v>
      </c>
      <c r="N4616" t="s">
        <v>5920</v>
      </c>
      <c r="O4616" t="s">
        <v>3343</v>
      </c>
      <c r="P4616" t="s">
        <v>3343</v>
      </c>
      <c r="Q4616" t="s">
        <v>3346</v>
      </c>
    </row>
    <row r="4617" spans="1:17" x14ac:dyDescent="0.25">
      <c r="A4617" t="s">
        <v>13511</v>
      </c>
      <c r="B4617" t="s">
        <v>619</v>
      </c>
      <c r="C4617" t="s">
        <v>14056</v>
      </c>
      <c r="D4617" t="s">
        <v>14057</v>
      </c>
      <c r="E4617">
        <v>2202039</v>
      </c>
      <c r="F4617" t="s">
        <v>14083</v>
      </c>
      <c r="G4617" t="s">
        <v>14084</v>
      </c>
      <c r="H4617" t="s">
        <v>14085</v>
      </c>
      <c r="I4617" t="s">
        <v>14090</v>
      </c>
      <c r="J4617" t="s">
        <v>14091</v>
      </c>
      <c r="K4617" t="s">
        <v>110</v>
      </c>
      <c r="L4617" t="s">
        <v>3346</v>
      </c>
      <c r="M4617" t="s">
        <v>3397</v>
      </c>
      <c r="N4617" t="s">
        <v>5920</v>
      </c>
      <c r="O4617" t="s">
        <v>3343</v>
      </c>
      <c r="P4617" t="s">
        <v>3343</v>
      </c>
      <c r="Q4617" t="s">
        <v>3346</v>
      </c>
    </row>
    <row r="4618" spans="1:17" x14ac:dyDescent="0.25">
      <c r="A4618" t="s">
        <v>13511</v>
      </c>
      <c r="B4618" t="s">
        <v>619</v>
      </c>
      <c r="C4618" t="s">
        <v>14056</v>
      </c>
      <c r="D4618" t="s">
        <v>14057</v>
      </c>
      <c r="E4618">
        <v>2202039</v>
      </c>
      <c r="F4618" t="s">
        <v>14083</v>
      </c>
      <c r="G4618" t="s">
        <v>14084</v>
      </c>
      <c r="H4618" t="s">
        <v>14085</v>
      </c>
      <c r="I4618" t="s">
        <v>14092</v>
      </c>
      <c r="J4618" t="s">
        <v>14093</v>
      </c>
      <c r="K4618" t="s">
        <v>110</v>
      </c>
      <c r="L4618" t="s">
        <v>3346</v>
      </c>
      <c r="M4618" t="s">
        <v>3397</v>
      </c>
      <c r="N4618" t="s">
        <v>5920</v>
      </c>
      <c r="O4618" t="s">
        <v>3343</v>
      </c>
      <c r="P4618" t="s">
        <v>3343</v>
      </c>
      <c r="Q4618" t="s">
        <v>3346</v>
      </c>
    </row>
    <row r="4619" spans="1:17" x14ac:dyDescent="0.25">
      <c r="A4619" t="s">
        <v>13511</v>
      </c>
      <c r="B4619" t="s">
        <v>619</v>
      </c>
      <c r="C4619" t="s">
        <v>14056</v>
      </c>
      <c r="D4619" t="s">
        <v>14057</v>
      </c>
      <c r="E4619">
        <v>2202039</v>
      </c>
      <c r="F4619" t="s">
        <v>14083</v>
      </c>
      <c r="G4619" t="s">
        <v>14084</v>
      </c>
      <c r="H4619" t="s">
        <v>14085</v>
      </c>
      <c r="I4619" t="s">
        <v>14094</v>
      </c>
      <c r="J4619" t="s">
        <v>14095</v>
      </c>
      <c r="K4619" t="s">
        <v>110</v>
      </c>
      <c r="L4619" t="s">
        <v>3346</v>
      </c>
      <c r="M4619" t="s">
        <v>3397</v>
      </c>
      <c r="N4619" t="s">
        <v>5920</v>
      </c>
      <c r="O4619" t="s">
        <v>3343</v>
      </c>
      <c r="P4619" t="s">
        <v>3343</v>
      </c>
      <c r="Q4619" t="s">
        <v>3346</v>
      </c>
    </row>
    <row r="4620" spans="1:17" x14ac:dyDescent="0.25">
      <c r="A4620" t="s">
        <v>13511</v>
      </c>
      <c r="B4620" t="s">
        <v>619</v>
      </c>
      <c r="C4620" t="s">
        <v>14056</v>
      </c>
      <c r="D4620" t="s">
        <v>14057</v>
      </c>
      <c r="E4620">
        <v>2202040</v>
      </c>
      <c r="F4620" t="s">
        <v>14096</v>
      </c>
      <c r="G4620" t="s">
        <v>14097</v>
      </c>
      <c r="H4620" t="s">
        <v>14085</v>
      </c>
      <c r="I4620" t="s">
        <v>14098</v>
      </c>
      <c r="J4620" t="s">
        <v>14099</v>
      </c>
      <c r="K4620" t="s">
        <v>110</v>
      </c>
      <c r="L4620" t="s">
        <v>3343</v>
      </c>
      <c r="M4620" t="s">
        <v>3344</v>
      </c>
      <c r="N4620" t="s">
        <v>3345</v>
      </c>
      <c r="O4620" t="s">
        <v>3343</v>
      </c>
      <c r="P4620" t="s">
        <v>3343</v>
      </c>
      <c r="Q4620" t="s">
        <v>3346</v>
      </c>
    </row>
    <row r="4621" spans="1:17" x14ac:dyDescent="0.25">
      <c r="A4621" t="s">
        <v>13511</v>
      </c>
      <c r="B4621" t="s">
        <v>619</v>
      </c>
      <c r="C4621" t="s">
        <v>14056</v>
      </c>
      <c r="D4621" t="s">
        <v>14057</v>
      </c>
      <c r="E4621">
        <v>2202040</v>
      </c>
      <c r="F4621" t="s">
        <v>14096</v>
      </c>
      <c r="G4621" t="s">
        <v>14097</v>
      </c>
      <c r="H4621" t="s">
        <v>14085</v>
      </c>
      <c r="I4621" t="s">
        <v>14100</v>
      </c>
      <c r="J4621" t="s">
        <v>14101</v>
      </c>
      <c r="K4621" t="s">
        <v>110</v>
      </c>
      <c r="L4621" t="s">
        <v>3346</v>
      </c>
      <c r="M4621" t="s">
        <v>3344</v>
      </c>
      <c r="N4621" t="s">
        <v>3345</v>
      </c>
      <c r="O4621" t="s">
        <v>3343</v>
      </c>
      <c r="P4621" t="s">
        <v>3343</v>
      </c>
      <c r="Q4621" t="s">
        <v>3346</v>
      </c>
    </row>
    <row r="4622" spans="1:17" x14ac:dyDescent="0.25">
      <c r="A4622" t="s">
        <v>13511</v>
      </c>
      <c r="B4622" t="s">
        <v>619</v>
      </c>
      <c r="C4622" t="s">
        <v>14056</v>
      </c>
      <c r="D4622" t="s">
        <v>14057</v>
      </c>
      <c r="E4622">
        <v>2202040</v>
      </c>
      <c r="F4622" t="s">
        <v>14096</v>
      </c>
      <c r="G4622" t="s">
        <v>14097</v>
      </c>
      <c r="H4622" t="s">
        <v>14085</v>
      </c>
      <c r="I4622" t="s">
        <v>14102</v>
      </c>
      <c r="J4622" t="s">
        <v>14103</v>
      </c>
      <c r="K4622" t="s">
        <v>110</v>
      </c>
      <c r="L4622" t="s">
        <v>3346</v>
      </c>
      <c r="M4622" t="s">
        <v>3344</v>
      </c>
      <c r="N4622" t="s">
        <v>3345</v>
      </c>
      <c r="O4622" t="s">
        <v>3343</v>
      </c>
      <c r="P4622" t="s">
        <v>3343</v>
      </c>
      <c r="Q4622" t="s">
        <v>3346</v>
      </c>
    </row>
    <row r="4623" spans="1:17" x14ac:dyDescent="0.25">
      <c r="A4623" t="s">
        <v>13511</v>
      </c>
      <c r="B4623" t="s">
        <v>619</v>
      </c>
      <c r="C4623" t="s">
        <v>14056</v>
      </c>
      <c r="D4623" t="s">
        <v>14057</v>
      </c>
      <c r="E4623">
        <v>2202041</v>
      </c>
      <c r="F4623" t="s">
        <v>14104</v>
      </c>
      <c r="G4623" t="s">
        <v>3497</v>
      </c>
      <c r="H4623" t="s">
        <v>2503</v>
      </c>
      <c r="I4623" t="s">
        <v>14105</v>
      </c>
      <c r="J4623" t="s">
        <v>14106</v>
      </c>
      <c r="K4623" t="s">
        <v>110</v>
      </c>
      <c r="L4623" t="s">
        <v>3343</v>
      </c>
      <c r="M4623" t="s">
        <v>3344</v>
      </c>
      <c r="N4623" t="s">
        <v>3360</v>
      </c>
      <c r="O4623" t="s">
        <v>3343</v>
      </c>
      <c r="P4623" t="s">
        <v>3343</v>
      </c>
      <c r="Q4623" t="s">
        <v>3346</v>
      </c>
    </row>
    <row r="4624" spans="1:17" x14ac:dyDescent="0.25">
      <c r="A4624" t="s">
        <v>13511</v>
      </c>
      <c r="B4624" t="s">
        <v>619</v>
      </c>
      <c r="C4624" t="s">
        <v>14056</v>
      </c>
      <c r="D4624" t="s">
        <v>14057</v>
      </c>
      <c r="E4624">
        <v>2202042</v>
      </c>
      <c r="F4624" t="s">
        <v>2542</v>
      </c>
      <c r="G4624" t="s">
        <v>14107</v>
      </c>
      <c r="H4624" t="s">
        <v>3350</v>
      </c>
      <c r="I4624" t="s">
        <v>14108</v>
      </c>
      <c r="J4624" t="s">
        <v>14109</v>
      </c>
      <c r="K4624" t="s">
        <v>110</v>
      </c>
      <c r="L4624" t="s">
        <v>3343</v>
      </c>
      <c r="M4624" t="s">
        <v>3344</v>
      </c>
      <c r="N4624" t="s">
        <v>3345</v>
      </c>
      <c r="O4624" t="s">
        <v>3343</v>
      </c>
      <c r="P4624" t="s">
        <v>3343</v>
      </c>
      <c r="Q4624" t="s">
        <v>3346</v>
      </c>
    </row>
    <row r="4625" spans="1:17" x14ac:dyDescent="0.25">
      <c r="A4625" t="s">
        <v>13511</v>
      </c>
      <c r="B4625" t="s">
        <v>619</v>
      </c>
      <c r="C4625" t="s">
        <v>14056</v>
      </c>
      <c r="D4625" t="s">
        <v>14057</v>
      </c>
      <c r="E4625">
        <v>2202042</v>
      </c>
      <c r="F4625" t="s">
        <v>2542</v>
      </c>
      <c r="G4625" t="s">
        <v>14107</v>
      </c>
      <c r="H4625" t="s">
        <v>3350</v>
      </c>
      <c r="I4625" t="s">
        <v>14110</v>
      </c>
      <c r="J4625" t="s">
        <v>14111</v>
      </c>
      <c r="K4625" t="s">
        <v>110</v>
      </c>
      <c r="L4625" t="s">
        <v>3346</v>
      </c>
      <c r="M4625" t="s">
        <v>3344</v>
      </c>
      <c r="N4625" t="s">
        <v>3345</v>
      </c>
      <c r="O4625" t="s">
        <v>3343</v>
      </c>
      <c r="P4625" t="s">
        <v>3343</v>
      </c>
      <c r="Q4625" t="s">
        <v>3346</v>
      </c>
    </row>
    <row r="4626" spans="1:17" x14ac:dyDescent="0.25">
      <c r="A4626" t="s">
        <v>13511</v>
      </c>
      <c r="B4626" t="s">
        <v>619</v>
      </c>
      <c r="C4626" t="s">
        <v>14056</v>
      </c>
      <c r="D4626" t="s">
        <v>14057</v>
      </c>
      <c r="E4626">
        <v>2202045</v>
      </c>
      <c r="F4626" t="s">
        <v>14112</v>
      </c>
      <c r="G4626" t="s">
        <v>13597</v>
      </c>
      <c r="H4626" t="s">
        <v>3634</v>
      </c>
      <c r="I4626" t="s">
        <v>14113</v>
      </c>
      <c r="J4626" t="s">
        <v>14114</v>
      </c>
      <c r="K4626" t="s">
        <v>110</v>
      </c>
      <c r="L4626" t="s">
        <v>3343</v>
      </c>
      <c r="M4626" t="s">
        <v>3344</v>
      </c>
      <c r="N4626" t="s">
        <v>3345</v>
      </c>
      <c r="O4626" t="s">
        <v>3343</v>
      </c>
      <c r="P4626" t="s">
        <v>3343</v>
      </c>
      <c r="Q4626" t="s">
        <v>3346</v>
      </c>
    </row>
    <row r="4627" spans="1:17" x14ac:dyDescent="0.25">
      <c r="A4627" t="s">
        <v>13511</v>
      </c>
      <c r="B4627" t="s">
        <v>619</v>
      </c>
      <c r="C4627" t="s">
        <v>14056</v>
      </c>
      <c r="D4627" t="s">
        <v>14057</v>
      </c>
      <c r="E4627">
        <v>2202045</v>
      </c>
      <c r="F4627" t="s">
        <v>14112</v>
      </c>
      <c r="G4627" t="s">
        <v>13597</v>
      </c>
      <c r="H4627" t="s">
        <v>3634</v>
      </c>
      <c r="I4627" t="s">
        <v>14115</v>
      </c>
      <c r="J4627" t="s">
        <v>3636</v>
      </c>
      <c r="K4627" t="s">
        <v>110</v>
      </c>
      <c r="L4627" t="s">
        <v>3346</v>
      </c>
      <c r="M4627" t="s">
        <v>3344</v>
      </c>
      <c r="N4627" t="s">
        <v>3345</v>
      </c>
      <c r="O4627" t="s">
        <v>3343</v>
      </c>
      <c r="P4627" t="s">
        <v>3343</v>
      </c>
      <c r="Q4627" t="s">
        <v>3346</v>
      </c>
    </row>
    <row r="4628" spans="1:17" x14ac:dyDescent="0.25">
      <c r="A4628" t="s">
        <v>13511</v>
      </c>
      <c r="B4628" t="s">
        <v>619</v>
      </c>
      <c r="C4628" t="s">
        <v>14056</v>
      </c>
      <c r="D4628" t="s">
        <v>14057</v>
      </c>
      <c r="E4628">
        <v>2202049</v>
      </c>
      <c r="F4628" t="s">
        <v>2347</v>
      </c>
      <c r="G4628" t="s">
        <v>6867</v>
      </c>
      <c r="H4628" t="s">
        <v>7580</v>
      </c>
      <c r="I4628" t="s">
        <v>14116</v>
      </c>
      <c r="J4628" t="s">
        <v>6869</v>
      </c>
      <c r="K4628" t="s">
        <v>110</v>
      </c>
      <c r="L4628" t="s">
        <v>3343</v>
      </c>
      <c r="M4628" t="s">
        <v>3397</v>
      </c>
      <c r="N4628" t="s">
        <v>5909</v>
      </c>
      <c r="O4628" t="s">
        <v>3343</v>
      </c>
      <c r="P4628" t="s">
        <v>3343</v>
      </c>
      <c r="Q4628" t="s">
        <v>3346</v>
      </c>
    </row>
    <row r="4629" spans="1:17" x14ac:dyDescent="0.25">
      <c r="A4629" t="s">
        <v>13511</v>
      </c>
      <c r="B4629" t="s">
        <v>619</v>
      </c>
      <c r="C4629" t="s">
        <v>14056</v>
      </c>
      <c r="D4629" t="s">
        <v>14057</v>
      </c>
      <c r="E4629">
        <v>2202049</v>
      </c>
      <c r="F4629" t="s">
        <v>2347</v>
      </c>
      <c r="G4629" t="s">
        <v>6867</v>
      </c>
      <c r="H4629" t="s">
        <v>7580</v>
      </c>
      <c r="I4629" t="s">
        <v>14117</v>
      </c>
      <c r="J4629" t="s">
        <v>9766</v>
      </c>
      <c r="K4629" t="s">
        <v>110</v>
      </c>
      <c r="L4629" t="s">
        <v>3346</v>
      </c>
      <c r="M4629" t="s">
        <v>3397</v>
      </c>
      <c r="N4629" t="s">
        <v>5909</v>
      </c>
      <c r="O4629" t="s">
        <v>3343</v>
      </c>
      <c r="P4629" t="s">
        <v>3343</v>
      </c>
      <c r="Q4629" t="s">
        <v>3346</v>
      </c>
    </row>
    <row r="4630" spans="1:17" x14ac:dyDescent="0.25">
      <c r="A4630" t="s">
        <v>13511</v>
      </c>
      <c r="B4630" t="s">
        <v>619</v>
      </c>
      <c r="C4630" t="s">
        <v>14056</v>
      </c>
      <c r="D4630" t="s">
        <v>14057</v>
      </c>
      <c r="E4630">
        <v>2202049</v>
      </c>
      <c r="F4630" t="s">
        <v>2347</v>
      </c>
      <c r="G4630" t="s">
        <v>6867</v>
      </c>
      <c r="H4630" t="s">
        <v>7580</v>
      </c>
      <c r="I4630" t="s">
        <v>14118</v>
      </c>
      <c r="J4630" t="s">
        <v>9768</v>
      </c>
      <c r="K4630" t="s">
        <v>110</v>
      </c>
      <c r="L4630" t="s">
        <v>3346</v>
      </c>
      <c r="M4630" t="s">
        <v>3397</v>
      </c>
      <c r="N4630" t="s">
        <v>5909</v>
      </c>
      <c r="O4630" t="s">
        <v>3343</v>
      </c>
      <c r="P4630" t="s">
        <v>3343</v>
      </c>
      <c r="Q4630" t="s">
        <v>3346</v>
      </c>
    </row>
    <row r="4631" spans="1:17" x14ac:dyDescent="0.25">
      <c r="A4631" t="s">
        <v>13511</v>
      </c>
      <c r="B4631" t="s">
        <v>619</v>
      </c>
      <c r="C4631" t="s">
        <v>14056</v>
      </c>
      <c r="D4631" t="s">
        <v>14057</v>
      </c>
      <c r="E4631">
        <v>2202050</v>
      </c>
      <c r="F4631" t="s">
        <v>815</v>
      </c>
      <c r="G4631" t="s">
        <v>9316</v>
      </c>
      <c r="H4631" t="s">
        <v>14119</v>
      </c>
      <c r="I4631" t="s">
        <v>816</v>
      </c>
      <c r="J4631" t="s">
        <v>815</v>
      </c>
      <c r="K4631" t="s">
        <v>110</v>
      </c>
      <c r="L4631" t="s">
        <v>3343</v>
      </c>
      <c r="M4631" t="s">
        <v>3397</v>
      </c>
      <c r="N4631" t="s">
        <v>5909</v>
      </c>
      <c r="O4631" t="s">
        <v>3343</v>
      </c>
      <c r="P4631" t="s">
        <v>3343</v>
      </c>
      <c r="Q4631" t="s">
        <v>3346</v>
      </c>
    </row>
    <row r="4632" spans="1:17" x14ac:dyDescent="0.25">
      <c r="A4632" t="s">
        <v>13511</v>
      </c>
      <c r="B4632" t="s">
        <v>619</v>
      </c>
      <c r="C4632" t="s">
        <v>14056</v>
      </c>
      <c r="D4632" t="s">
        <v>14057</v>
      </c>
      <c r="E4632">
        <v>2202051</v>
      </c>
      <c r="F4632" t="s">
        <v>14120</v>
      </c>
      <c r="G4632" t="s">
        <v>14121</v>
      </c>
      <c r="H4632" t="s">
        <v>3429</v>
      </c>
      <c r="I4632" t="s">
        <v>14122</v>
      </c>
      <c r="J4632" t="s">
        <v>14123</v>
      </c>
      <c r="K4632" t="s">
        <v>110</v>
      </c>
      <c r="L4632" t="s">
        <v>3343</v>
      </c>
      <c r="M4632" t="s">
        <v>3397</v>
      </c>
      <c r="N4632" t="s">
        <v>5909</v>
      </c>
      <c r="O4632" t="s">
        <v>3343</v>
      </c>
      <c r="P4632" t="s">
        <v>3343</v>
      </c>
      <c r="Q4632" t="s">
        <v>3346</v>
      </c>
    </row>
    <row r="4633" spans="1:17" x14ac:dyDescent="0.25">
      <c r="A4633" t="s">
        <v>13511</v>
      </c>
      <c r="B4633" t="s">
        <v>619</v>
      </c>
      <c r="C4633" t="s">
        <v>14056</v>
      </c>
      <c r="D4633" t="s">
        <v>14057</v>
      </c>
      <c r="E4633">
        <v>2202052</v>
      </c>
      <c r="F4633" t="s">
        <v>14124</v>
      </c>
      <c r="G4633" t="s">
        <v>14125</v>
      </c>
      <c r="H4633" t="s">
        <v>6374</v>
      </c>
      <c r="I4633" t="s">
        <v>14126</v>
      </c>
      <c r="J4633" t="s">
        <v>14127</v>
      </c>
      <c r="K4633" t="s">
        <v>110</v>
      </c>
      <c r="L4633" t="s">
        <v>3343</v>
      </c>
      <c r="M4633" t="s">
        <v>3397</v>
      </c>
      <c r="N4633" t="s">
        <v>5920</v>
      </c>
      <c r="O4633" t="s">
        <v>3346</v>
      </c>
      <c r="P4633" t="s">
        <v>3343</v>
      </c>
      <c r="Q4633" t="s">
        <v>3346</v>
      </c>
    </row>
    <row r="4634" spans="1:17" x14ac:dyDescent="0.25">
      <c r="A4634" t="s">
        <v>13511</v>
      </c>
      <c r="B4634" t="s">
        <v>619</v>
      </c>
      <c r="C4634" t="s">
        <v>14056</v>
      </c>
      <c r="D4634" t="s">
        <v>14057</v>
      </c>
      <c r="E4634">
        <v>2202053</v>
      </c>
      <c r="F4634" t="s">
        <v>14128</v>
      </c>
      <c r="G4634" t="s">
        <v>14129</v>
      </c>
      <c r="H4634" t="s">
        <v>6374</v>
      </c>
      <c r="I4634" t="s">
        <v>14130</v>
      </c>
      <c r="J4634" t="s">
        <v>14131</v>
      </c>
      <c r="K4634" t="s">
        <v>110</v>
      </c>
      <c r="L4634" t="s">
        <v>3343</v>
      </c>
      <c r="M4634" t="s">
        <v>3397</v>
      </c>
      <c r="N4634" t="s">
        <v>6090</v>
      </c>
      <c r="O4634" t="s">
        <v>3346</v>
      </c>
      <c r="P4634" t="s">
        <v>3343</v>
      </c>
      <c r="Q4634" t="s">
        <v>3346</v>
      </c>
    </row>
    <row r="4635" spans="1:17" x14ac:dyDescent="0.25">
      <c r="A4635" t="s">
        <v>13511</v>
      </c>
      <c r="B4635" t="s">
        <v>619</v>
      </c>
      <c r="C4635" t="s">
        <v>14056</v>
      </c>
      <c r="D4635" t="s">
        <v>14057</v>
      </c>
      <c r="E4635">
        <v>2202053</v>
      </c>
      <c r="F4635" t="s">
        <v>14128</v>
      </c>
      <c r="G4635" t="s">
        <v>14129</v>
      </c>
      <c r="H4635" t="s">
        <v>6374</v>
      </c>
      <c r="I4635" t="s">
        <v>14132</v>
      </c>
      <c r="J4635" t="s">
        <v>14133</v>
      </c>
      <c r="K4635" t="s">
        <v>110</v>
      </c>
      <c r="L4635" t="s">
        <v>3346</v>
      </c>
      <c r="M4635" t="s">
        <v>3397</v>
      </c>
      <c r="N4635" t="s">
        <v>6090</v>
      </c>
      <c r="O4635" t="s">
        <v>3346</v>
      </c>
      <c r="P4635" t="s">
        <v>3343</v>
      </c>
      <c r="Q4635" t="s">
        <v>3346</v>
      </c>
    </row>
    <row r="4636" spans="1:17" x14ac:dyDescent="0.25">
      <c r="A4636" t="s">
        <v>13511</v>
      </c>
      <c r="B4636" t="s">
        <v>619</v>
      </c>
      <c r="C4636" t="s">
        <v>14056</v>
      </c>
      <c r="D4636" t="s">
        <v>14057</v>
      </c>
      <c r="E4636">
        <v>2202054</v>
      </c>
      <c r="F4636" t="s">
        <v>600</v>
      </c>
      <c r="G4636" t="s">
        <v>3497</v>
      </c>
      <c r="H4636" t="s">
        <v>3498</v>
      </c>
      <c r="I4636" t="s">
        <v>14134</v>
      </c>
      <c r="J4636" t="s">
        <v>1579</v>
      </c>
      <c r="K4636" t="s">
        <v>110</v>
      </c>
      <c r="L4636" t="s">
        <v>3343</v>
      </c>
      <c r="M4636" t="s">
        <v>3344</v>
      </c>
      <c r="N4636" t="s">
        <v>3360</v>
      </c>
      <c r="O4636" t="s">
        <v>3343</v>
      </c>
      <c r="P4636" t="s">
        <v>3343</v>
      </c>
      <c r="Q4636" t="s">
        <v>3346</v>
      </c>
    </row>
    <row r="4637" spans="1:17" x14ac:dyDescent="0.25">
      <c r="A4637" t="s">
        <v>13511</v>
      </c>
      <c r="B4637" t="s">
        <v>619</v>
      </c>
      <c r="C4637" t="s">
        <v>14056</v>
      </c>
      <c r="D4637" t="s">
        <v>14057</v>
      </c>
      <c r="E4637">
        <v>2202055</v>
      </c>
      <c r="F4637" t="s">
        <v>14041</v>
      </c>
      <c r="G4637" t="s">
        <v>14135</v>
      </c>
      <c r="H4637" t="s">
        <v>9660</v>
      </c>
      <c r="I4637" t="s">
        <v>14136</v>
      </c>
      <c r="J4637" t="s">
        <v>14044</v>
      </c>
      <c r="K4637" t="s">
        <v>110</v>
      </c>
      <c r="L4637" t="s">
        <v>3343</v>
      </c>
      <c r="M4637" t="s">
        <v>4328</v>
      </c>
      <c r="N4637" t="s">
        <v>9655</v>
      </c>
      <c r="O4637" t="s">
        <v>3343</v>
      </c>
      <c r="P4637" t="s">
        <v>3343</v>
      </c>
      <c r="Q4637" t="s">
        <v>3346</v>
      </c>
    </row>
    <row r="4638" spans="1:17" x14ac:dyDescent="0.25">
      <c r="A4638" t="s">
        <v>13511</v>
      </c>
      <c r="B4638" t="s">
        <v>619</v>
      </c>
      <c r="C4638" t="s">
        <v>14056</v>
      </c>
      <c r="D4638" t="s">
        <v>14057</v>
      </c>
      <c r="E4638">
        <v>2202056</v>
      </c>
      <c r="F4638" t="s">
        <v>757</v>
      </c>
      <c r="G4638" t="s">
        <v>5022</v>
      </c>
      <c r="H4638" t="s">
        <v>3350</v>
      </c>
      <c r="I4638" t="s">
        <v>14137</v>
      </c>
      <c r="J4638" t="s">
        <v>759</v>
      </c>
      <c r="K4638" t="s">
        <v>110</v>
      </c>
      <c r="L4638" t="s">
        <v>3343</v>
      </c>
      <c r="M4638" t="s">
        <v>3397</v>
      </c>
      <c r="N4638" t="s">
        <v>5920</v>
      </c>
      <c r="O4638" t="s">
        <v>3343</v>
      </c>
      <c r="P4638" t="s">
        <v>3343</v>
      </c>
      <c r="Q4638" t="s">
        <v>3346</v>
      </c>
    </row>
    <row r="4639" spans="1:17" x14ac:dyDescent="0.25">
      <c r="A4639" t="s">
        <v>13511</v>
      </c>
      <c r="B4639" t="s">
        <v>619</v>
      </c>
      <c r="C4639" t="s">
        <v>14056</v>
      </c>
      <c r="D4639" t="s">
        <v>14057</v>
      </c>
      <c r="E4639">
        <v>2202057</v>
      </c>
      <c r="F4639" t="s">
        <v>14138</v>
      </c>
      <c r="G4639" t="s">
        <v>14139</v>
      </c>
      <c r="H4639" t="s">
        <v>3691</v>
      </c>
      <c r="I4639" t="s">
        <v>14140</v>
      </c>
      <c r="J4639" t="s">
        <v>14141</v>
      </c>
      <c r="K4639" t="s">
        <v>110</v>
      </c>
      <c r="L4639" t="s">
        <v>3343</v>
      </c>
      <c r="M4639" t="s">
        <v>3397</v>
      </c>
      <c r="N4639" t="s">
        <v>6090</v>
      </c>
      <c r="O4639" t="s">
        <v>3346</v>
      </c>
      <c r="P4639" t="s">
        <v>3346</v>
      </c>
      <c r="Q4639" t="s">
        <v>3346</v>
      </c>
    </row>
    <row r="4640" spans="1:17" x14ac:dyDescent="0.25">
      <c r="A4640" t="s">
        <v>13511</v>
      </c>
      <c r="B4640" t="s">
        <v>619</v>
      </c>
      <c r="C4640" t="s">
        <v>14056</v>
      </c>
      <c r="D4640" t="s">
        <v>14057</v>
      </c>
      <c r="E4640">
        <v>2202058</v>
      </c>
      <c r="F4640" t="s">
        <v>14142</v>
      </c>
      <c r="G4640" t="s">
        <v>14143</v>
      </c>
      <c r="H4640" t="s">
        <v>14144</v>
      </c>
      <c r="I4640" t="s">
        <v>14145</v>
      </c>
      <c r="J4640" t="s">
        <v>14146</v>
      </c>
      <c r="K4640" t="s">
        <v>110</v>
      </c>
      <c r="L4640" t="s">
        <v>3343</v>
      </c>
      <c r="M4640" t="s">
        <v>3397</v>
      </c>
      <c r="N4640" t="s">
        <v>5920</v>
      </c>
      <c r="O4640" t="s">
        <v>3346</v>
      </c>
      <c r="P4640" t="s">
        <v>3346</v>
      </c>
      <c r="Q4640" t="s">
        <v>3346</v>
      </c>
    </row>
    <row r="4641" spans="1:17" x14ac:dyDescent="0.25">
      <c r="A4641" t="s">
        <v>13511</v>
      </c>
      <c r="B4641" t="s">
        <v>619</v>
      </c>
      <c r="C4641" t="s">
        <v>14056</v>
      </c>
      <c r="D4641" t="s">
        <v>14057</v>
      </c>
      <c r="E4641">
        <v>2202059</v>
      </c>
      <c r="F4641" t="s">
        <v>128</v>
      </c>
      <c r="G4641" t="s">
        <v>4583</v>
      </c>
      <c r="H4641" t="s">
        <v>3526</v>
      </c>
      <c r="I4641" t="s">
        <v>14147</v>
      </c>
      <c r="J4641" t="s">
        <v>5028</v>
      </c>
      <c r="K4641" t="s">
        <v>110</v>
      </c>
      <c r="L4641" t="s">
        <v>3343</v>
      </c>
      <c r="M4641" t="s">
        <v>3397</v>
      </c>
      <c r="N4641" t="s">
        <v>5920</v>
      </c>
      <c r="O4641" t="s">
        <v>3346</v>
      </c>
      <c r="P4641" t="s">
        <v>3346</v>
      </c>
      <c r="Q4641" t="s">
        <v>3346</v>
      </c>
    </row>
    <row r="4642" spans="1:17" x14ac:dyDescent="0.25">
      <c r="A4642" t="s">
        <v>13511</v>
      </c>
      <c r="B4642" t="s">
        <v>619</v>
      </c>
      <c r="C4642" t="s">
        <v>14056</v>
      </c>
      <c r="D4642" t="s">
        <v>14057</v>
      </c>
      <c r="E4642">
        <v>2202059</v>
      </c>
      <c r="F4642" t="s">
        <v>128</v>
      </c>
      <c r="G4642" t="s">
        <v>4583</v>
      </c>
      <c r="H4642" t="s">
        <v>3526</v>
      </c>
      <c r="I4642" t="s">
        <v>14148</v>
      </c>
      <c r="J4642" t="s">
        <v>14047</v>
      </c>
      <c r="K4642" t="s">
        <v>110</v>
      </c>
      <c r="L4642" t="s">
        <v>3346</v>
      </c>
      <c r="M4642" t="s">
        <v>3397</v>
      </c>
      <c r="N4642" t="s">
        <v>5920</v>
      </c>
      <c r="O4642" t="s">
        <v>3346</v>
      </c>
      <c r="P4642" t="s">
        <v>3346</v>
      </c>
      <c r="Q4642" t="s">
        <v>3346</v>
      </c>
    </row>
    <row r="4643" spans="1:17" x14ac:dyDescent="0.25">
      <c r="A4643" t="s">
        <v>13511</v>
      </c>
      <c r="B4643" t="s">
        <v>619</v>
      </c>
      <c r="C4643" t="s">
        <v>14056</v>
      </c>
      <c r="D4643" t="s">
        <v>14057</v>
      </c>
      <c r="E4643">
        <v>2202059</v>
      </c>
      <c r="F4643" t="s">
        <v>128</v>
      </c>
      <c r="G4643" t="s">
        <v>4583</v>
      </c>
      <c r="H4643" t="s">
        <v>3526</v>
      </c>
      <c r="I4643" t="s">
        <v>14149</v>
      </c>
      <c r="J4643" t="s">
        <v>14127</v>
      </c>
      <c r="K4643" t="s">
        <v>110</v>
      </c>
      <c r="L4643" t="s">
        <v>3346</v>
      </c>
      <c r="M4643" t="s">
        <v>3397</v>
      </c>
      <c r="N4643" t="s">
        <v>5920</v>
      </c>
      <c r="O4643" t="s">
        <v>3346</v>
      </c>
      <c r="P4643" t="s">
        <v>3346</v>
      </c>
      <c r="Q4643" t="s">
        <v>3346</v>
      </c>
    </row>
    <row r="4644" spans="1:17" x14ac:dyDescent="0.25">
      <c r="A4644" t="s">
        <v>13511</v>
      </c>
      <c r="B4644" t="s">
        <v>619</v>
      </c>
      <c r="C4644" t="s">
        <v>14056</v>
      </c>
      <c r="D4644" t="s">
        <v>14057</v>
      </c>
      <c r="E4644">
        <v>2202061</v>
      </c>
      <c r="F4644" t="s">
        <v>14150</v>
      </c>
      <c r="G4644" t="s">
        <v>14151</v>
      </c>
      <c r="H4644" t="s">
        <v>6082</v>
      </c>
      <c r="I4644" t="s">
        <v>14152</v>
      </c>
      <c r="J4644" t="s">
        <v>14153</v>
      </c>
      <c r="K4644" t="s">
        <v>110</v>
      </c>
      <c r="L4644" t="s">
        <v>3343</v>
      </c>
      <c r="M4644" t="s">
        <v>3397</v>
      </c>
      <c r="N4644" t="s">
        <v>4061</v>
      </c>
      <c r="O4644" t="s">
        <v>3343</v>
      </c>
      <c r="P4644" t="s">
        <v>3343</v>
      </c>
      <c r="Q4644" t="s">
        <v>3346</v>
      </c>
    </row>
    <row r="4645" spans="1:17" x14ac:dyDescent="0.25">
      <c r="A4645" t="s">
        <v>13511</v>
      </c>
      <c r="B4645" t="s">
        <v>619</v>
      </c>
      <c r="C4645" t="s">
        <v>14056</v>
      </c>
      <c r="D4645" t="s">
        <v>14057</v>
      </c>
      <c r="E4645">
        <v>2202061</v>
      </c>
      <c r="F4645" t="s">
        <v>14150</v>
      </c>
      <c r="G4645" t="s">
        <v>14151</v>
      </c>
      <c r="H4645" t="s">
        <v>6082</v>
      </c>
      <c r="I4645" t="s">
        <v>14154</v>
      </c>
      <c r="J4645" t="s">
        <v>14155</v>
      </c>
      <c r="K4645" t="s">
        <v>110</v>
      </c>
      <c r="L4645" t="s">
        <v>3346</v>
      </c>
      <c r="M4645" t="s">
        <v>3397</v>
      </c>
      <c r="N4645" t="s">
        <v>4061</v>
      </c>
      <c r="O4645" t="s">
        <v>3343</v>
      </c>
      <c r="P4645" t="s">
        <v>3343</v>
      </c>
      <c r="Q4645" t="s">
        <v>3346</v>
      </c>
    </row>
    <row r="4646" spans="1:17" x14ac:dyDescent="0.25">
      <c r="A4646" t="s">
        <v>13511</v>
      </c>
      <c r="B4646" t="s">
        <v>619</v>
      </c>
      <c r="C4646" t="s">
        <v>14056</v>
      </c>
      <c r="D4646" t="s">
        <v>14057</v>
      </c>
      <c r="E4646">
        <v>2202061</v>
      </c>
      <c r="F4646" t="s">
        <v>14150</v>
      </c>
      <c r="G4646" t="s">
        <v>14151</v>
      </c>
      <c r="H4646" t="s">
        <v>6082</v>
      </c>
      <c r="I4646" t="s">
        <v>14156</v>
      </c>
      <c r="J4646" t="s">
        <v>14157</v>
      </c>
      <c r="K4646" t="s">
        <v>110</v>
      </c>
      <c r="L4646" t="s">
        <v>3346</v>
      </c>
      <c r="M4646" t="s">
        <v>3397</v>
      </c>
      <c r="N4646" t="s">
        <v>4061</v>
      </c>
      <c r="O4646" t="s">
        <v>3343</v>
      </c>
      <c r="P4646" t="s">
        <v>3343</v>
      </c>
      <c r="Q4646" t="s">
        <v>3346</v>
      </c>
    </row>
    <row r="4647" spans="1:17" x14ac:dyDescent="0.25">
      <c r="A4647" t="s">
        <v>13511</v>
      </c>
      <c r="B4647" t="s">
        <v>619</v>
      </c>
      <c r="C4647" t="s">
        <v>14056</v>
      </c>
      <c r="D4647" t="s">
        <v>14057</v>
      </c>
      <c r="E4647">
        <v>2202061</v>
      </c>
      <c r="F4647" t="s">
        <v>14150</v>
      </c>
      <c r="G4647" t="s">
        <v>14151</v>
      </c>
      <c r="H4647" t="s">
        <v>6082</v>
      </c>
      <c r="I4647" t="s">
        <v>14158</v>
      </c>
      <c r="J4647" t="s">
        <v>14159</v>
      </c>
      <c r="K4647" t="s">
        <v>110</v>
      </c>
      <c r="L4647" t="s">
        <v>3346</v>
      </c>
      <c r="M4647" t="s">
        <v>3397</v>
      </c>
      <c r="N4647" t="s">
        <v>4061</v>
      </c>
      <c r="O4647" t="s">
        <v>3343</v>
      </c>
      <c r="P4647" t="s">
        <v>3343</v>
      </c>
      <c r="Q4647" t="s">
        <v>3346</v>
      </c>
    </row>
    <row r="4648" spans="1:17" x14ac:dyDescent="0.25">
      <c r="A4648" t="s">
        <v>13511</v>
      </c>
      <c r="B4648" t="s">
        <v>619</v>
      </c>
      <c r="C4648" t="s">
        <v>14056</v>
      </c>
      <c r="D4648" t="s">
        <v>14057</v>
      </c>
      <c r="E4648">
        <v>2202061</v>
      </c>
      <c r="F4648" t="s">
        <v>14150</v>
      </c>
      <c r="G4648" t="s">
        <v>14151</v>
      </c>
      <c r="H4648" t="s">
        <v>6082</v>
      </c>
      <c r="I4648" t="s">
        <v>14160</v>
      </c>
      <c r="J4648" t="s">
        <v>14161</v>
      </c>
      <c r="K4648" t="s">
        <v>110</v>
      </c>
      <c r="L4648" t="s">
        <v>3346</v>
      </c>
      <c r="M4648" t="s">
        <v>3397</v>
      </c>
      <c r="N4648" t="s">
        <v>4061</v>
      </c>
      <c r="O4648" t="s">
        <v>3343</v>
      </c>
      <c r="P4648" t="s">
        <v>3343</v>
      </c>
      <c r="Q4648" t="s">
        <v>3346</v>
      </c>
    </row>
    <row r="4649" spans="1:17" x14ac:dyDescent="0.25">
      <c r="A4649" t="s">
        <v>13511</v>
      </c>
      <c r="B4649" t="s">
        <v>619</v>
      </c>
      <c r="C4649" t="s">
        <v>14056</v>
      </c>
      <c r="D4649" t="s">
        <v>14057</v>
      </c>
      <c r="E4649">
        <v>2202061</v>
      </c>
      <c r="F4649" t="s">
        <v>14150</v>
      </c>
      <c r="G4649" t="s">
        <v>14151</v>
      </c>
      <c r="H4649" t="s">
        <v>6082</v>
      </c>
      <c r="I4649" t="s">
        <v>14162</v>
      </c>
      <c r="J4649" t="s">
        <v>14163</v>
      </c>
      <c r="K4649" t="s">
        <v>110</v>
      </c>
      <c r="L4649" t="s">
        <v>3346</v>
      </c>
      <c r="M4649" t="s">
        <v>3397</v>
      </c>
      <c r="N4649" t="s">
        <v>4061</v>
      </c>
      <c r="O4649" t="s">
        <v>3343</v>
      </c>
      <c r="P4649" t="s">
        <v>3343</v>
      </c>
      <c r="Q4649" t="s">
        <v>3346</v>
      </c>
    </row>
    <row r="4650" spans="1:17" x14ac:dyDescent="0.25">
      <c r="A4650" t="s">
        <v>13511</v>
      </c>
      <c r="B4650" t="s">
        <v>619</v>
      </c>
      <c r="C4650" t="s">
        <v>14056</v>
      </c>
      <c r="D4650" t="s">
        <v>14057</v>
      </c>
      <c r="E4650">
        <v>2202061</v>
      </c>
      <c r="F4650" t="s">
        <v>14150</v>
      </c>
      <c r="G4650" t="s">
        <v>14151</v>
      </c>
      <c r="H4650" t="s">
        <v>6082</v>
      </c>
      <c r="I4650" t="s">
        <v>14164</v>
      </c>
      <c r="J4650" t="s">
        <v>14165</v>
      </c>
      <c r="K4650" t="s">
        <v>110</v>
      </c>
      <c r="L4650" t="s">
        <v>3346</v>
      </c>
      <c r="M4650" t="s">
        <v>3397</v>
      </c>
      <c r="N4650" t="s">
        <v>4061</v>
      </c>
      <c r="O4650" t="s">
        <v>3343</v>
      </c>
      <c r="P4650" t="s">
        <v>3343</v>
      </c>
      <c r="Q4650" t="s">
        <v>3346</v>
      </c>
    </row>
    <row r="4651" spans="1:17" x14ac:dyDescent="0.25">
      <c r="A4651" t="s">
        <v>13511</v>
      </c>
      <c r="B4651" t="s">
        <v>619</v>
      </c>
      <c r="C4651" t="s">
        <v>14056</v>
      </c>
      <c r="D4651" t="s">
        <v>14057</v>
      </c>
      <c r="E4651">
        <v>2202061</v>
      </c>
      <c r="F4651" t="s">
        <v>14150</v>
      </c>
      <c r="G4651" t="s">
        <v>14151</v>
      </c>
      <c r="H4651" t="s">
        <v>6082</v>
      </c>
      <c r="I4651" t="s">
        <v>14166</v>
      </c>
      <c r="J4651" t="s">
        <v>14167</v>
      </c>
      <c r="K4651" t="s">
        <v>110</v>
      </c>
      <c r="L4651" t="s">
        <v>3346</v>
      </c>
      <c r="M4651" t="s">
        <v>3397</v>
      </c>
      <c r="N4651" t="s">
        <v>4061</v>
      </c>
      <c r="O4651" t="s">
        <v>3343</v>
      </c>
      <c r="P4651" t="s">
        <v>3343</v>
      </c>
      <c r="Q4651" t="s">
        <v>3346</v>
      </c>
    </row>
    <row r="4652" spans="1:17" x14ac:dyDescent="0.25">
      <c r="A4652" t="s">
        <v>13511</v>
      </c>
      <c r="B4652" t="s">
        <v>619</v>
      </c>
      <c r="C4652" t="s">
        <v>14056</v>
      </c>
      <c r="D4652" t="s">
        <v>14057</v>
      </c>
      <c r="E4652">
        <v>2202061</v>
      </c>
      <c r="F4652" t="s">
        <v>14150</v>
      </c>
      <c r="G4652" t="s">
        <v>14151</v>
      </c>
      <c r="H4652" t="s">
        <v>6082</v>
      </c>
      <c r="I4652" t="s">
        <v>14168</v>
      </c>
      <c r="J4652" t="s">
        <v>14169</v>
      </c>
      <c r="K4652" t="s">
        <v>110</v>
      </c>
      <c r="L4652" t="s">
        <v>3346</v>
      </c>
      <c r="M4652" t="s">
        <v>3397</v>
      </c>
      <c r="N4652" t="s">
        <v>4061</v>
      </c>
      <c r="O4652" t="s">
        <v>3343</v>
      </c>
      <c r="P4652" t="s">
        <v>3343</v>
      </c>
      <c r="Q4652" t="s">
        <v>3346</v>
      </c>
    </row>
    <row r="4653" spans="1:17" x14ac:dyDescent="0.25">
      <c r="A4653" t="s">
        <v>13511</v>
      </c>
      <c r="B4653" t="s">
        <v>619</v>
      </c>
      <c r="C4653" t="s">
        <v>14056</v>
      </c>
      <c r="D4653" t="s">
        <v>14057</v>
      </c>
      <c r="E4653">
        <v>2202061</v>
      </c>
      <c r="F4653" t="s">
        <v>14150</v>
      </c>
      <c r="G4653" t="s">
        <v>14151</v>
      </c>
      <c r="H4653" t="s">
        <v>6082</v>
      </c>
      <c r="I4653" t="s">
        <v>14170</v>
      </c>
      <c r="J4653" t="s">
        <v>14171</v>
      </c>
      <c r="K4653" t="s">
        <v>110</v>
      </c>
      <c r="L4653" t="s">
        <v>3346</v>
      </c>
      <c r="M4653" t="s">
        <v>3397</v>
      </c>
      <c r="N4653" t="s">
        <v>4061</v>
      </c>
      <c r="O4653" t="s">
        <v>3343</v>
      </c>
      <c r="P4653" t="s">
        <v>3343</v>
      </c>
      <c r="Q4653" t="s">
        <v>3346</v>
      </c>
    </row>
    <row r="4654" spans="1:17" x14ac:dyDescent="0.25">
      <c r="A4654" t="s">
        <v>13511</v>
      </c>
      <c r="B4654" t="s">
        <v>619</v>
      </c>
      <c r="C4654" t="s">
        <v>14056</v>
      </c>
      <c r="D4654" t="s">
        <v>14057</v>
      </c>
      <c r="E4654">
        <v>2202061</v>
      </c>
      <c r="F4654" t="s">
        <v>14150</v>
      </c>
      <c r="G4654" t="s">
        <v>14151</v>
      </c>
      <c r="H4654" t="s">
        <v>6082</v>
      </c>
      <c r="I4654" t="s">
        <v>14172</v>
      </c>
      <c r="J4654" t="s">
        <v>14173</v>
      </c>
      <c r="K4654" t="s">
        <v>110</v>
      </c>
      <c r="L4654" t="s">
        <v>3346</v>
      </c>
      <c r="M4654" t="s">
        <v>3397</v>
      </c>
      <c r="N4654" t="s">
        <v>4061</v>
      </c>
      <c r="O4654" t="s">
        <v>3343</v>
      </c>
      <c r="P4654" t="s">
        <v>3343</v>
      </c>
      <c r="Q4654" t="s">
        <v>3346</v>
      </c>
    </row>
    <row r="4655" spans="1:17" x14ac:dyDescent="0.25">
      <c r="A4655" t="s">
        <v>13511</v>
      </c>
      <c r="B4655" t="s">
        <v>619</v>
      </c>
      <c r="C4655" t="s">
        <v>14056</v>
      </c>
      <c r="D4655" t="s">
        <v>14057</v>
      </c>
      <c r="E4655">
        <v>2202061</v>
      </c>
      <c r="F4655" t="s">
        <v>14150</v>
      </c>
      <c r="G4655" t="s">
        <v>14151</v>
      </c>
      <c r="H4655" t="s">
        <v>6082</v>
      </c>
      <c r="I4655" t="s">
        <v>14174</v>
      </c>
      <c r="J4655" t="s">
        <v>14175</v>
      </c>
      <c r="K4655" t="s">
        <v>110</v>
      </c>
      <c r="L4655" t="s">
        <v>3346</v>
      </c>
      <c r="M4655" t="s">
        <v>3397</v>
      </c>
      <c r="N4655" t="s">
        <v>4061</v>
      </c>
      <c r="O4655" t="s">
        <v>3343</v>
      </c>
      <c r="P4655" t="s">
        <v>3343</v>
      </c>
      <c r="Q4655" t="s">
        <v>3346</v>
      </c>
    </row>
    <row r="4656" spans="1:17" x14ac:dyDescent="0.25">
      <c r="A4656" t="s">
        <v>13511</v>
      </c>
      <c r="B4656" t="s">
        <v>619</v>
      </c>
      <c r="C4656" t="s">
        <v>14056</v>
      </c>
      <c r="D4656" t="s">
        <v>14057</v>
      </c>
      <c r="E4656">
        <v>2202061</v>
      </c>
      <c r="F4656" t="s">
        <v>14150</v>
      </c>
      <c r="G4656" t="s">
        <v>14151</v>
      </c>
      <c r="H4656" t="s">
        <v>6082</v>
      </c>
      <c r="I4656" t="s">
        <v>14176</v>
      </c>
      <c r="J4656" t="s">
        <v>14177</v>
      </c>
      <c r="K4656" t="s">
        <v>110</v>
      </c>
      <c r="L4656" t="s">
        <v>3346</v>
      </c>
      <c r="M4656" t="s">
        <v>3397</v>
      </c>
      <c r="N4656" t="s">
        <v>4061</v>
      </c>
      <c r="O4656" t="s">
        <v>3343</v>
      </c>
      <c r="P4656" t="s">
        <v>3343</v>
      </c>
      <c r="Q4656" t="s">
        <v>3346</v>
      </c>
    </row>
    <row r="4657" spans="1:17" x14ac:dyDescent="0.25">
      <c r="A4657" t="s">
        <v>13511</v>
      </c>
      <c r="B4657" t="s">
        <v>619</v>
      </c>
      <c r="C4657" t="s">
        <v>14056</v>
      </c>
      <c r="D4657" t="s">
        <v>14057</v>
      </c>
      <c r="E4657">
        <v>2202061</v>
      </c>
      <c r="F4657" t="s">
        <v>14150</v>
      </c>
      <c r="G4657" t="s">
        <v>14151</v>
      </c>
      <c r="H4657" t="s">
        <v>6082</v>
      </c>
      <c r="I4657" t="s">
        <v>14178</v>
      </c>
      <c r="J4657" t="s">
        <v>14179</v>
      </c>
      <c r="K4657" t="s">
        <v>110</v>
      </c>
      <c r="L4657" t="s">
        <v>3346</v>
      </c>
      <c r="M4657" t="s">
        <v>3397</v>
      </c>
      <c r="N4657" t="s">
        <v>4061</v>
      </c>
      <c r="O4657" t="s">
        <v>3343</v>
      </c>
      <c r="P4657" t="s">
        <v>3343</v>
      </c>
      <c r="Q4657" t="s">
        <v>3346</v>
      </c>
    </row>
    <row r="4658" spans="1:17" x14ac:dyDescent="0.25">
      <c r="A4658" t="s">
        <v>13511</v>
      </c>
      <c r="B4658" t="s">
        <v>619</v>
      </c>
      <c r="C4658" t="s">
        <v>14056</v>
      </c>
      <c r="D4658" t="s">
        <v>14057</v>
      </c>
      <c r="E4658">
        <v>2202061</v>
      </c>
      <c r="F4658" t="s">
        <v>14150</v>
      </c>
      <c r="G4658" t="s">
        <v>14151</v>
      </c>
      <c r="H4658" t="s">
        <v>6082</v>
      </c>
      <c r="I4658" t="s">
        <v>14180</v>
      </c>
      <c r="J4658" t="s">
        <v>14181</v>
      </c>
      <c r="K4658" t="s">
        <v>110</v>
      </c>
      <c r="L4658" t="s">
        <v>3346</v>
      </c>
      <c r="M4658" t="s">
        <v>3397</v>
      </c>
      <c r="N4658" t="s">
        <v>4061</v>
      </c>
      <c r="O4658" t="s">
        <v>3343</v>
      </c>
      <c r="P4658" t="s">
        <v>3343</v>
      </c>
      <c r="Q4658" t="s">
        <v>3346</v>
      </c>
    </row>
    <row r="4659" spans="1:17" x14ac:dyDescent="0.25">
      <c r="A4659" t="s">
        <v>13511</v>
      </c>
      <c r="B4659" t="s">
        <v>619</v>
      </c>
      <c r="C4659" t="s">
        <v>14056</v>
      </c>
      <c r="D4659" t="s">
        <v>14057</v>
      </c>
      <c r="E4659">
        <v>2202061</v>
      </c>
      <c r="F4659" t="s">
        <v>14150</v>
      </c>
      <c r="G4659" t="s">
        <v>14151</v>
      </c>
      <c r="H4659" t="s">
        <v>6082</v>
      </c>
      <c r="I4659" t="s">
        <v>14182</v>
      </c>
      <c r="J4659" t="s">
        <v>14183</v>
      </c>
      <c r="K4659" t="s">
        <v>110</v>
      </c>
      <c r="L4659" t="s">
        <v>3346</v>
      </c>
      <c r="M4659" t="s">
        <v>3397</v>
      </c>
      <c r="N4659" t="s">
        <v>4061</v>
      </c>
      <c r="O4659" t="s">
        <v>3343</v>
      </c>
      <c r="P4659" t="s">
        <v>3343</v>
      </c>
      <c r="Q4659" t="s">
        <v>3346</v>
      </c>
    </row>
    <row r="4660" spans="1:17" x14ac:dyDescent="0.25">
      <c r="A4660" t="s">
        <v>13511</v>
      </c>
      <c r="B4660" t="s">
        <v>619</v>
      </c>
      <c r="C4660" t="s">
        <v>14056</v>
      </c>
      <c r="D4660" t="s">
        <v>14057</v>
      </c>
      <c r="E4660">
        <v>2202061</v>
      </c>
      <c r="F4660" t="s">
        <v>14150</v>
      </c>
      <c r="G4660" t="s">
        <v>14151</v>
      </c>
      <c r="H4660" t="s">
        <v>6082</v>
      </c>
      <c r="I4660" t="s">
        <v>14184</v>
      </c>
      <c r="J4660" t="s">
        <v>14185</v>
      </c>
      <c r="K4660" t="s">
        <v>110</v>
      </c>
      <c r="L4660" t="s">
        <v>3346</v>
      </c>
      <c r="M4660" t="s">
        <v>3397</v>
      </c>
      <c r="N4660" t="s">
        <v>4061</v>
      </c>
      <c r="O4660" t="s">
        <v>3343</v>
      </c>
      <c r="P4660" t="s">
        <v>3343</v>
      </c>
      <c r="Q4660" t="s">
        <v>3346</v>
      </c>
    </row>
    <row r="4661" spans="1:17" x14ac:dyDescent="0.25">
      <c r="A4661" t="s">
        <v>13511</v>
      </c>
      <c r="B4661" t="s">
        <v>619</v>
      </c>
      <c r="C4661" t="s">
        <v>14056</v>
      </c>
      <c r="D4661" t="s">
        <v>14057</v>
      </c>
      <c r="E4661">
        <v>2202061</v>
      </c>
      <c r="F4661" t="s">
        <v>14150</v>
      </c>
      <c r="G4661" t="s">
        <v>14151</v>
      </c>
      <c r="H4661" t="s">
        <v>6082</v>
      </c>
      <c r="I4661" t="s">
        <v>14186</v>
      </c>
      <c r="J4661" t="s">
        <v>14187</v>
      </c>
      <c r="K4661" t="s">
        <v>110</v>
      </c>
      <c r="L4661" t="s">
        <v>3346</v>
      </c>
      <c r="M4661" t="s">
        <v>3397</v>
      </c>
      <c r="N4661" t="s">
        <v>4061</v>
      </c>
      <c r="O4661" t="s">
        <v>3343</v>
      </c>
      <c r="P4661" t="s">
        <v>3343</v>
      </c>
      <c r="Q4661" t="s">
        <v>3346</v>
      </c>
    </row>
    <row r="4662" spans="1:17" x14ac:dyDescent="0.25">
      <c r="A4662" t="s">
        <v>13511</v>
      </c>
      <c r="B4662" t="s">
        <v>619</v>
      </c>
      <c r="C4662" t="s">
        <v>14056</v>
      </c>
      <c r="D4662" t="s">
        <v>14057</v>
      </c>
      <c r="E4662">
        <v>2202061</v>
      </c>
      <c r="F4662" t="s">
        <v>14150</v>
      </c>
      <c r="G4662" t="s">
        <v>14151</v>
      </c>
      <c r="H4662" t="s">
        <v>6082</v>
      </c>
      <c r="I4662" t="s">
        <v>14188</v>
      </c>
      <c r="J4662" t="s">
        <v>14189</v>
      </c>
      <c r="K4662" t="s">
        <v>110</v>
      </c>
      <c r="L4662" t="s">
        <v>3346</v>
      </c>
      <c r="M4662" t="s">
        <v>3397</v>
      </c>
      <c r="N4662" t="s">
        <v>4061</v>
      </c>
      <c r="O4662" t="s">
        <v>3343</v>
      </c>
      <c r="P4662" t="s">
        <v>3343</v>
      </c>
      <c r="Q4662" t="s">
        <v>3346</v>
      </c>
    </row>
    <row r="4663" spans="1:17" x14ac:dyDescent="0.25">
      <c r="A4663" t="s">
        <v>13511</v>
      </c>
      <c r="B4663" t="s">
        <v>619</v>
      </c>
      <c r="C4663" t="s">
        <v>14056</v>
      </c>
      <c r="D4663" t="s">
        <v>14057</v>
      </c>
      <c r="E4663">
        <v>2202061</v>
      </c>
      <c r="F4663" t="s">
        <v>14150</v>
      </c>
      <c r="G4663" t="s">
        <v>14151</v>
      </c>
      <c r="H4663" t="s">
        <v>6082</v>
      </c>
      <c r="I4663" t="s">
        <v>14190</v>
      </c>
      <c r="J4663" t="s">
        <v>14191</v>
      </c>
      <c r="K4663" t="s">
        <v>110</v>
      </c>
      <c r="L4663" t="s">
        <v>3346</v>
      </c>
      <c r="M4663" t="s">
        <v>3397</v>
      </c>
      <c r="N4663" t="s">
        <v>4061</v>
      </c>
      <c r="O4663" t="s">
        <v>3343</v>
      </c>
      <c r="P4663" t="s">
        <v>3343</v>
      </c>
      <c r="Q4663" t="s">
        <v>3346</v>
      </c>
    </row>
    <row r="4664" spans="1:17" x14ac:dyDescent="0.25">
      <c r="A4664" t="s">
        <v>13511</v>
      </c>
      <c r="B4664" t="s">
        <v>619</v>
      </c>
      <c r="C4664" t="s">
        <v>14056</v>
      </c>
      <c r="D4664" t="s">
        <v>14057</v>
      </c>
      <c r="E4664">
        <v>2202061</v>
      </c>
      <c r="F4664" t="s">
        <v>14150</v>
      </c>
      <c r="G4664" t="s">
        <v>14151</v>
      </c>
      <c r="H4664" t="s">
        <v>6082</v>
      </c>
      <c r="I4664" t="s">
        <v>14192</v>
      </c>
      <c r="J4664" t="s">
        <v>14193</v>
      </c>
      <c r="K4664" t="s">
        <v>110</v>
      </c>
      <c r="L4664" t="s">
        <v>3346</v>
      </c>
      <c r="M4664" t="s">
        <v>3397</v>
      </c>
      <c r="N4664" t="s">
        <v>4061</v>
      </c>
      <c r="O4664" t="s">
        <v>3343</v>
      </c>
      <c r="P4664" t="s">
        <v>3343</v>
      </c>
      <c r="Q4664" t="s">
        <v>3346</v>
      </c>
    </row>
    <row r="4665" spans="1:17" x14ac:dyDescent="0.25">
      <c r="A4665" t="s">
        <v>13511</v>
      </c>
      <c r="B4665" t="s">
        <v>619</v>
      </c>
      <c r="C4665" t="s">
        <v>14056</v>
      </c>
      <c r="D4665" t="s">
        <v>14057</v>
      </c>
      <c r="E4665">
        <v>2202061</v>
      </c>
      <c r="F4665" t="s">
        <v>14150</v>
      </c>
      <c r="G4665" t="s">
        <v>14151</v>
      </c>
      <c r="H4665" t="s">
        <v>6082</v>
      </c>
      <c r="I4665" t="s">
        <v>14194</v>
      </c>
      <c r="J4665" t="s">
        <v>14195</v>
      </c>
      <c r="K4665" t="s">
        <v>110</v>
      </c>
      <c r="L4665" t="s">
        <v>3346</v>
      </c>
      <c r="M4665" t="s">
        <v>3397</v>
      </c>
      <c r="N4665" t="s">
        <v>4061</v>
      </c>
      <c r="O4665" t="s">
        <v>3343</v>
      </c>
      <c r="P4665" t="s">
        <v>3343</v>
      </c>
      <c r="Q4665" t="s">
        <v>3346</v>
      </c>
    </row>
    <row r="4666" spans="1:17" x14ac:dyDescent="0.25">
      <c r="A4666" t="s">
        <v>13511</v>
      </c>
      <c r="B4666" t="s">
        <v>619</v>
      </c>
      <c r="C4666" t="s">
        <v>14056</v>
      </c>
      <c r="D4666" t="s">
        <v>14057</v>
      </c>
      <c r="E4666">
        <v>2202061</v>
      </c>
      <c r="F4666" t="s">
        <v>14150</v>
      </c>
      <c r="G4666" t="s">
        <v>14151</v>
      </c>
      <c r="H4666" t="s">
        <v>6082</v>
      </c>
      <c r="I4666" t="s">
        <v>14196</v>
      </c>
      <c r="J4666" t="s">
        <v>14197</v>
      </c>
      <c r="K4666" t="s">
        <v>110</v>
      </c>
      <c r="L4666" t="s">
        <v>3346</v>
      </c>
      <c r="M4666" t="s">
        <v>3397</v>
      </c>
      <c r="N4666" t="s">
        <v>4061</v>
      </c>
      <c r="O4666" t="s">
        <v>3343</v>
      </c>
      <c r="P4666" t="s">
        <v>3343</v>
      </c>
      <c r="Q4666" t="s">
        <v>3346</v>
      </c>
    </row>
    <row r="4667" spans="1:17" x14ac:dyDescent="0.25">
      <c r="A4667" t="s">
        <v>13511</v>
      </c>
      <c r="B4667" t="s">
        <v>619</v>
      </c>
      <c r="C4667" t="s">
        <v>14056</v>
      </c>
      <c r="D4667" t="s">
        <v>14057</v>
      </c>
      <c r="E4667">
        <v>2202061</v>
      </c>
      <c r="F4667" t="s">
        <v>14150</v>
      </c>
      <c r="G4667" t="s">
        <v>14151</v>
      </c>
      <c r="H4667" t="s">
        <v>6082</v>
      </c>
      <c r="I4667" t="s">
        <v>14198</v>
      </c>
      <c r="J4667" t="s">
        <v>14199</v>
      </c>
      <c r="K4667" t="s">
        <v>110</v>
      </c>
      <c r="L4667" t="s">
        <v>3346</v>
      </c>
      <c r="M4667" t="s">
        <v>3397</v>
      </c>
      <c r="N4667" t="s">
        <v>4061</v>
      </c>
      <c r="O4667" t="s">
        <v>3343</v>
      </c>
      <c r="P4667" t="s">
        <v>3343</v>
      </c>
      <c r="Q4667" t="s">
        <v>3346</v>
      </c>
    </row>
    <row r="4668" spans="1:17" x14ac:dyDescent="0.25">
      <c r="A4668" t="s">
        <v>13511</v>
      </c>
      <c r="B4668" t="s">
        <v>619</v>
      </c>
      <c r="C4668" t="s">
        <v>14056</v>
      </c>
      <c r="D4668" t="s">
        <v>14057</v>
      </c>
      <c r="E4668">
        <v>2202061</v>
      </c>
      <c r="F4668" t="s">
        <v>14150</v>
      </c>
      <c r="G4668" t="s">
        <v>14151</v>
      </c>
      <c r="H4668" t="s">
        <v>6082</v>
      </c>
      <c r="I4668" t="s">
        <v>14200</v>
      </c>
      <c r="J4668" t="s">
        <v>14201</v>
      </c>
      <c r="K4668" t="s">
        <v>110</v>
      </c>
      <c r="L4668" t="s">
        <v>3346</v>
      </c>
      <c r="M4668" t="s">
        <v>3397</v>
      </c>
      <c r="N4668" t="s">
        <v>4061</v>
      </c>
      <c r="O4668" t="s">
        <v>3343</v>
      </c>
      <c r="P4668" t="s">
        <v>3343</v>
      </c>
      <c r="Q4668" t="s">
        <v>3346</v>
      </c>
    </row>
    <row r="4669" spans="1:17" x14ac:dyDescent="0.25">
      <c r="A4669" t="s">
        <v>13511</v>
      </c>
      <c r="B4669" t="s">
        <v>619</v>
      </c>
      <c r="C4669" t="s">
        <v>14056</v>
      </c>
      <c r="D4669" t="s">
        <v>14057</v>
      </c>
      <c r="E4669">
        <v>2202061</v>
      </c>
      <c r="F4669" t="s">
        <v>14150</v>
      </c>
      <c r="G4669" t="s">
        <v>14151</v>
      </c>
      <c r="H4669" t="s">
        <v>6082</v>
      </c>
      <c r="I4669" t="s">
        <v>14202</v>
      </c>
      <c r="J4669" t="s">
        <v>14203</v>
      </c>
      <c r="K4669" t="s">
        <v>110</v>
      </c>
      <c r="L4669" t="s">
        <v>3346</v>
      </c>
      <c r="M4669" t="s">
        <v>3397</v>
      </c>
      <c r="N4669" t="s">
        <v>4061</v>
      </c>
      <c r="O4669" t="s">
        <v>3343</v>
      </c>
      <c r="P4669" t="s">
        <v>3343</v>
      </c>
      <c r="Q4669" t="s">
        <v>3346</v>
      </c>
    </row>
    <row r="4670" spans="1:17" x14ac:dyDescent="0.25">
      <c r="A4670" t="s">
        <v>13511</v>
      </c>
      <c r="B4670" t="s">
        <v>619</v>
      </c>
      <c r="C4670" t="s">
        <v>14056</v>
      </c>
      <c r="D4670" t="s">
        <v>14057</v>
      </c>
      <c r="E4670">
        <v>2202061</v>
      </c>
      <c r="F4670" t="s">
        <v>14150</v>
      </c>
      <c r="G4670" t="s">
        <v>14151</v>
      </c>
      <c r="H4670" t="s">
        <v>6082</v>
      </c>
      <c r="I4670" t="s">
        <v>14204</v>
      </c>
      <c r="J4670" t="s">
        <v>14205</v>
      </c>
      <c r="K4670" t="s">
        <v>110</v>
      </c>
      <c r="L4670" t="s">
        <v>3346</v>
      </c>
      <c r="M4670" t="s">
        <v>3397</v>
      </c>
      <c r="N4670" t="s">
        <v>4061</v>
      </c>
      <c r="O4670" t="s">
        <v>3343</v>
      </c>
      <c r="P4670" t="s">
        <v>3343</v>
      </c>
      <c r="Q4670" t="s">
        <v>3346</v>
      </c>
    </row>
    <row r="4671" spans="1:17" x14ac:dyDescent="0.25">
      <c r="A4671" t="s">
        <v>13511</v>
      </c>
      <c r="B4671" t="s">
        <v>619</v>
      </c>
      <c r="C4671" t="s">
        <v>14056</v>
      </c>
      <c r="D4671" t="s">
        <v>14057</v>
      </c>
      <c r="E4671">
        <v>2202061</v>
      </c>
      <c r="F4671" t="s">
        <v>14150</v>
      </c>
      <c r="G4671" t="s">
        <v>14151</v>
      </c>
      <c r="H4671" t="s">
        <v>6082</v>
      </c>
      <c r="I4671" t="s">
        <v>14206</v>
      </c>
      <c r="J4671" t="s">
        <v>14207</v>
      </c>
      <c r="K4671" t="s">
        <v>110</v>
      </c>
      <c r="L4671" t="s">
        <v>3346</v>
      </c>
      <c r="M4671" t="s">
        <v>3397</v>
      </c>
      <c r="N4671" t="s">
        <v>4061</v>
      </c>
      <c r="O4671" t="s">
        <v>3343</v>
      </c>
      <c r="P4671" t="s">
        <v>3343</v>
      </c>
      <c r="Q4671" t="s">
        <v>3346</v>
      </c>
    </row>
    <row r="4672" spans="1:17" x14ac:dyDescent="0.25">
      <c r="A4672" t="s">
        <v>13511</v>
      </c>
      <c r="B4672" t="s">
        <v>619</v>
      </c>
      <c r="C4672" t="s">
        <v>14056</v>
      </c>
      <c r="D4672" t="s">
        <v>14057</v>
      </c>
      <c r="E4672">
        <v>2202061</v>
      </c>
      <c r="F4672" t="s">
        <v>14150</v>
      </c>
      <c r="G4672" t="s">
        <v>14151</v>
      </c>
      <c r="H4672" t="s">
        <v>6082</v>
      </c>
      <c r="I4672" t="s">
        <v>14208</v>
      </c>
      <c r="J4672" t="s">
        <v>14209</v>
      </c>
      <c r="K4672" t="s">
        <v>110</v>
      </c>
      <c r="L4672" t="s">
        <v>3346</v>
      </c>
      <c r="M4672" t="s">
        <v>3397</v>
      </c>
      <c r="N4672" t="s">
        <v>4061</v>
      </c>
      <c r="O4672" t="s">
        <v>3343</v>
      </c>
      <c r="P4672" t="s">
        <v>3343</v>
      </c>
      <c r="Q4672" t="s">
        <v>3346</v>
      </c>
    </row>
    <row r="4673" spans="1:17" x14ac:dyDescent="0.25">
      <c r="A4673" t="s">
        <v>13511</v>
      </c>
      <c r="B4673" t="s">
        <v>619</v>
      </c>
      <c r="C4673" t="s">
        <v>14056</v>
      </c>
      <c r="D4673" t="s">
        <v>14057</v>
      </c>
      <c r="E4673">
        <v>2202061</v>
      </c>
      <c r="F4673" t="s">
        <v>14150</v>
      </c>
      <c r="G4673" t="s">
        <v>14151</v>
      </c>
      <c r="H4673" t="s">
        <v>6082</v>
      </c>
      <c r="I4673" t="s">
        <v>14210</v>
      </c>
      <c r="J4673" t="s">
        <v>14211</v>
      </c>
      <c r="K4673" t="s">
        <v>110</v>
      </c>
      <c r="L4673" t="s">
        <v>3346</v>
      </c>
      <c r="M4673" t="s">
        <v>3397</v>
      </c>
      <c r="N4673" t="s">
        <v>4061</v>
      </c>
      <c r="O4673" t="s">
        <v>3343</v>
      </c>
      <c r="P4673" t="s">
        <v>3343</v>
      </c>
      <c r="Q4673" t="s">
        <v>3346</v>
      </c>
    </row>
    <row r="4674" spans="1:17" x14ac:dyDescent="0.25">
      <c r="A4674" t="s">
        <v>13511</v>
      </c>
      <c r="B4674" t="s">
        <v>619</v>
      </c>
      <c r="C4674" t="s">
        <v>14056</v>
      </c>
      <c r="D4674" t="s">
        <v>14057</v>
      </c>
      <c r="E4674">
        <v>2202062</v>
      </c>
      <c r="F4674" t="s">
        <v>14212</v>
      </c>
      <c r="G4674" t="s">
        <v>14213</v>
      </c>
      <c r="H4674" t="s">
        <v>6082</v>
      </c>
      <c r="I4674" t="s">
        <v>14214</v>
      </c>
      <c r="J4674" t="s">
        <v>14215</v>
      </c>
      <c r="K4674" t="s">
        <v>110</v>
      </c>
      <c r="L4674" t="s">
        <v>3343</v>
      </c>
      <c r="M4674" t="s">
        <v>3397</v>
      </c>
      <c r="N4674" t="s">
        <v>4061</v>
      </c>
      <c r="O4674" t="s">
        <v>3343</v>
      </c>
      <c r="P4674" t="s">
        <v>3343</v>
      </c>
      <c r="Q4674" t="s">
        <v>3346</v>
      </c>
    </row>
    <row r="4675" spans="1:17" x14ac:dyDescent="0.25">
      <c r="A4675" t="s">
        <v>13511</v>
      </c>
      <c r="B4675" t="s">
        <v>619</v>
      </c>
      <c r="C4675" t="s">
        <v>14056</v>
      </c>
      <c r="D4675" t="s">
        <v>14057</v>
      </c>
      <c r="E4675">
        <v>2202062</v>
      </c>
      <c r="F4675" t="s">
        <v>14212</v>
      </c>
      <c r="G4675" t="s">
        <v>14213</v>
      </c>
      <c r="H4675" t="s">
        <v>6082</v>
      </c>
      <c r="I4675" t="s">
        <v>14216</v>
      </c>
      <c r="J4675" t="s">
        <v>14217</v>
      </c>
      <c r="K4675" t="s">
        <v>110</v>
      </c>
      <c r="L4675" t="s">
        <v>3346</v>
      </c>
      <c r="M4675" t="s">
        <v>3397</v>
      </c>
      <c r="N4675" t="s">
        <v>4061</v>
      </c>
      <c r="O4675" t="s">
        <v>3343</v>
      </c>
      <c r="P4675" t="s">
        <v>3343</v>
      </c>
      <c r="Q4675" t="s">
        <v>3346</v>
      </c>
    </row>
    <row r="4676" spans="1:17" x14ac:dyDescent="0.25">
      <c r="A4676" t="s">
        <v>13511</v>
      </c>
      <c r="B4676" t="s">
        <v>619</v>
      </c>
      <c r="C4676" t="s">
        <v>14056</v>
      </c>
      <c r="D4676" t="s">
        <v>14057</v>
      </c>
      <c r="E4676">
        <v>2202062</v>
      </c>
      <c r="F4676" t="s">
        <v>14212</v>
      </c>
      <c r="G4676" t="s">
        <v>14213</v>
      </c>
      <c r="H4676" t="s">
        <v>6082</v>
      </c>
      <c r="I4676" t="s">
        <v>14218</v>
      </c>
      <c r="J4676" t="s">
        <v>14219</v>
      </c>
      <c r="K4676" t="s">
        <v>110</v>
      </c>
      <c r="L4676" t="s">
        <v>3346</v>
      </c>
      <c r="M4676" t="s">
        <v>3397</v>
      </c>
      <c r="N4676" t="s">
        <v>4061</v>
      </c>
      <c r="O4676" t="s">
        <v>3343</v>
      </c>
      <c r="P4676" t="s">
        <v>3343</v>
      </c>
      <c r="Q4676" t="s">
        <v>3346</v>
      </c>
    </row>
    <row r="4677" spans="1:17" x14ac:dyDescent="0.25">
      <c r="A4677" t="s">
        <v>13511</v>
      </c>
      <c r="B4677" t="s">
        <v>619</v>
      </c>
      <c r="C4677" t="s">
        <v>14056</v>
      </c>
      <c r="D4677" t="s">
        <v>14057</v>
      </c>
      <c r="E4677">
        <v>2202062</v>
      </c>
      <c r="F4677" t="s">
        <v>14212</v>
      </c>
      <c r="G4677" t="s">
        <v>14213</v>
      </c>
      <c r="H4677" t="s">
        <v>6082</v>
      </c>
      <c r="I4677" t="s">
        <v>14220</v>
      </c>
      <c r="J4677" t="s">
        <v>14221</v>
      </c>
      <c r="K4677" t="s">
        <v>110</v>
      </c>
      <c r="L4677" t="s">
        <v>3346</v>
      </c>
      <c r="M4677" t="s">
        <v>3397</v>
      </c>
      <c r="N4677" t="s">
        <v>4061</v>
      </c>
      <c r="O4677" t="s">
        <v>3343</v>
      </c>
      <c r="P4677" t="s">
        <v>3343</v>
      </c>
      <c r="Q4677" t="s">
        <v>3346</v>
      </c>
    </row>
    <row r="4678" spans="1:17" x14ac:dyDescent="0.25">
      <c r="A4678" t="s">
        <v>13511</v>
      </c>
      <c r="B4678" t="s">
        <v>619</v>
      </c>
      <c r="C4678" t="s">
        <v>14056</v>
      </c>
      <c r="D4678" t="s">
        <v>14057</v>
      </c>
      <c r="E4678">
        <v>2202062</v>
      </c>
      <c r="F4678" t="s">
        <v>14212</v>
      </c>
      <c r="G4678" t="s">
        <v>14213</v>
      </c>
      <c r="H4678" t="s">
        <v>6082</v>
      </c>
      <c r="I4678" t="s">
        <v>14222</v>
      </c>
      <c r="J4678" t="s">
        <v>14223</v>
      </c>
      <c r="K4678" t="s">
        <v>110</v>
      </c>
      <c r="L4678" t="s">
        <v>3346</v>
      </c>
      <c r="M4678" t="s">
        <v>3397</v>
      </c>
      <c r="N4678" t="s">
        <v>4061</v>
      </c>
      <c r="O4678" t="s">
        <v>3343</v>
      </c>
      <c r="P4678" t="s">
        <v>3343</v>
      </c>
      <c r="Q4678" t="s">
        <v>3346</v>
      </c>
    </row>
    <row r="4679" spans="1:17" x14ac:dyDescent="0.25">
      <c r="A4679" t="s">
        <v>13511</v>
      </c>
      <c r="B4679" t="s">
        <v>619</v>
      </c>
      <c r="C4679" t="s">
        <v>14056</v>
      </c>
      <c r="D4679" t="s">
        <v>14057</v>
      </c>
      <c r="E4679">
        <v>2202062</v>
      </c>
      <c r="F4679" t="s">
        <v>14212</v>
      </c>
      <c r="G4679" t="s">
        <v>14213</v>
      </c>
      <c r="H4679" t="s">
        <v>6082</v>
      </c>
      <c r="I4679" t="s">
        <v>14224</v>
      </c>
      <c r="J4679" t="s">
        <v>14225</v>
      </c>
      <c r="K4679" t="s">
        <v>110</v>
      </c>
      <c r="L4679" t="s">
        <v>3346</v>
      </c>
      <c r="M4679" t="s">
        <v>3397</v>
      </c>
      <c r="N4679" t="s">
        <v>4061</v>
      </c>
      <c r="O4679" t="s">
        <v>3343</v>
      </c>
      <c r="P4679" t="s">
        <v>3343</v>
      </c>
      <c r="Q4679" t="s">
        <v>3346</v>
      </c>
    </row>
    <row r="4680" spans="1:17" x14ac:dyDescent="0.25">
      <c r="A4680" t="s">
        <v>13511</v>
      </c>
      <c r="B4680" t="s">
        <v>619</v>
      </c>
      <c r="C4680" t="s">
        <v>14056</v>
      </c>
      <c r="D4680" t="s">
        <v>14057</v>
      </c>
      <c r="E4680">
        <v>2202062</v>
      </c>
      <c r="F4680" t="s">
        <v>14212</v>
      </c>
      <c r="G4680" t="s">
        <v>14213</v>
      </c>
      <c r="H4680" t="s">
        <v>6082</v>
      </c>
      <c r="I4680" t="s">
        <v>14226</v>
      </c>
      <c r="J4680" t="s">
        <v>14227</v>
      </c>
      <c r="K4680" t="s">
        <v>110</v>
      </c>
      <c r="L4680" t="s">
        <v>3346</v>
      </c>
      <c r="M4680" t="s">
        <v>3397</v>
      </c>
      <c r="N4680" t="s">
        <v>4061</v>
      </c>
      <c r="O4680" t="s">
        <v>3343</v>
      </c>
      <c r="P4680" t="s">
        <v>3343</v>
      </c>
      <c r="Q4680" t="s">
        <v>3346</v>
      </c>
    </row>
    <row r="4681" spans="1:17" x14ac:dyDescent="0.25">
      <c r="A4681" t="s">
        <v>13511</v>
      </c>
      <c r="B4681" t="s">
        <v>619</v>
      </c>
      <c r="C4681" t="s">
        <v>14056</v>
      </c>
      <c r="D4681" t="s">
        <v>14057</v>
      </c>
      <c r="E4681">
        <v>2202062</v>
      </c>
      <c r="F4681" t="s">
        <v>14212</v>
      </c>
      <c r="G4681" t="s">
        <v>14213</v>
      </c>
      <c r="H4681" t="s">
        <v>6082</v>
      </c>
      <c r="I4681" t="s">
        <v>14228</v>
      </c>
      <c r="J4681" t="s">
        <v>14229</v>
      </c>
      <c r="K4681" t="s">
        <v>110</v>
      </c>
      <c r="L4681" t="s">
        <v>3346</v>
      </c>
      <c r="M4681" t="s">
        <v>3397</v>
      </c>
      <c r="N4681" t="s">
        <v>4061</v>
      </c>
      <c r="O4681" t="s">
        <v>3343</v>
      </c>
      <c r="P4681" t="s">
        <v>3343</v>
      </c>
      <c r="Q4681" t="s">
        <v>3346</v>
      </c>
    </row>
    <row r="4682" spans="1:17" x14ac:dyDescent="0.25">
      <c r="A4682" t="s">
        <v>13511</v>
      </c>
      <c r="B4682" t="s">
        <v>619</v>
      </c>
      <c r="C4682" t="s">
        <v>14056</v>
      </c>
      <c r="D4682" t="s">
        <v>14057</v>
      </c>
      <c r="E4682">
        <v>2202063</v>
      </c>
      <c r="F4682" t="s">
        <v>14230</v>
      </c>
      <c r="G4682" t="s">
        <v>14231</v>
      </c>
      <c r="H4682" t="s">
        <v>6082</v>
      </c>
      <c r="I4682" t="s">
        <v>14232</v>
      </c>
      <c r="J4682" t="s">
        <v>14233</v>
      </c>
      <c r="K4682" t="s">
        <v>110</v>
      </c>
      <c r="L4682" t="s">
        <v>3343</v>
      </c>
      <c r="M4682" t="s">
        <v>3397</v>
      </c>
      <c r="N4682" t="s">
        <v>4061</v>
      </c>
      <c r="O4682" t="s">
        <v>3343</v>
      </c>
      <c r="P4682" t="s">
        <v>3343</v>
      </c>
      <c r="Q4682" t="s">
        <v>3346</v>
      </c>
    </row>
    <row r="4683" spans="1:17" x14ac:dyDescent="0.25">
      <c r="A4683" t="s">
        <v>13511</v>
      </c>
      <c r="B4683" t="s">
        <v>619</v>
      </c>
      <c r="C4683" t="s">
        <v>14056</v>
      </c>
      <c r="D4683" t="s">
        <v>14057</v>
      </c>
      <c r="E4683">
        <v>2202063</v>
      </c>
      <c r="F4683" t="s">
        <v>14230</v>
      </c>
      <c r="G4683" t="s">
        <v>14231</v>
      </c>
      <c r="H4683" t="s">
        <v>6082</v>
      </c>
      <c r="I4683" t="s">
        <v>14234</v>
      </c>
      <c r="J4683" t="s">
        <v>14235</v>
      </c>
      <c r="K4683" t="s">
        <v>110</v>
      </c>
      <c r="L4683" t="s">
        <v>3346</v>
      </c>
      <c r="M4683" t="s">
        <v>3397</v>
      </c>
      <c r="N4683" t="s">
        <v>4061</v>
      </c>
      <c r="O4683" t="s">
        <v>3343</v>
      </c>
      <c r="P4683" t="s">
        <v>3343</v>
      </c>
      <c r="Q4683" t="s">
        <v>3346</v>
      </c>
    </row>
    <row r="4684" spans="1:17" x14ac:dyDescent="0.25">
      <c r="A4684" t="s">
        <v>13511</v>
      </c>
      <c r="B4684" t="s">
        <v>619</v>
      </c>
      <c r="C4684" t="s">
        <v>14056</v>
      </c>
      <c r="D4684" t="s">
        <v>14057</v>
      </c>
      <c r="E4684">
        <v>2202063</v>
      </c>
      <c r="F4684" t="s">
        <v>14230</v>
      </c>
      <c r="G4684" t="s">
        <v>14231</v>
      </c>
      <c r="H4684" t="s">
        <v>6082</v>
      </c>
      <c r="I4684" t="s">
        <v>14236</v>
      </c>
      <c r="J4684" t="s">
        <v>14237</v>
      </c>
      <c r="K4684" t="s">
        <v>110</v>
      </c>
      <c r="L4684" t="s">
        <v>3346</v>
      </c>
      <c r="M4684" t="s">
        <v>3397</v>
      </c>
      <c r="N4684" t="s">
        <v>4061</v>
      </c>
      <c r="O4684" t="s">
        <v>3343</v>
      </c>
      <c r="P4684" t="s">
        <v>3343</v>
      </c>
      <c r="Q4684" t="s">
        <v>3346</v>
      </c>
    </row>
    <row r="4685" spans="1:17" x14ac:dyDescent="0.25">
      <c r="A4685" t="s">
        <v>13511</v>
      </c>
      <c r="B4685" t="s">
        <v>619</v>
      </c>
      <c r="C4685" t="s">
        <v>14056</v>
      </c>
      <c r="D4685" t="s">
        <v>14057</v>
      </c>
      <c r="E4685">
        <v>2202063</v>
      </c>
      <c r="F4685" t="s">
        <v>14230</v>
      </c>
      <c r="G4685" t="s">
        <v>14231</v>
      </c>
      <c r="H4685" t="s">
        <v>6082</v>
      </c>
      <c r="I4685" t="s">
        <v>14238</v>
      </c>
      <c r="J4685" t="s">
        <v>14239</v>
      </c>
      <c r="K4685" t="s">
        <v>110</v>
      </c>
      <c r="L4685" t="s">
        <v>3346</v>
      </c>
      <c r="M4685" t="s">
        <v>3397</v>
      </c>
      <c r="N4685" t="s">
        <v>4061</v>
      </c>
      <c r="O4685" t="s">
        <v>3343</v>
      </c>
      <c r="P4685" t="s">
        <v>3343</v>
      </c>
      <c r="Q4685" t="s">
        <v>3346</v>
      </c>
    </row>
    <row r="4686" spans="1:17" x14ac:dyDescent="0.25">
      <c r="A4686" t="s">
        <v>13511</v>
      </c>
      <c r="B4686" t="s">
        <v>619</v>
      </c>
      <c r="C4686" t="s">
        <v>14056</v>
      </c>
      <c r="D4686" t="s">
        <v>14057</v>
      </c>
      <c r="E4686">
        <v>2202063</v>
      </c>
      <c r="F4686" t="s">
        <v>14230</v>
      </c>
      <c r="G4686" t="s">
        <v>14231</v>
      </c>
      <c r="H4686" t="s">
        <v>6082</v>
      </c>
      <c r="I4686" t="s">
        <v>14240</v>
      </c>
      <c r="J4686" t="s">
        <v>14241</v>
      </c>
      <c r="K4686" t="s">
        <v>110</v>
      </c>
      <c r="L4686" t="s">
        <v>3346</v>
      </c>
      <c r="M4686" t="s">
        <v>3397</v>
      </c>
      <c r="N4686" t="s">
        <v>4061</v>
      </c>
      <c r="O4686" t="s">
        <v>3343</v>
      </c>
      <c r="P4686" t="s">
        <v>3343</v>
      </c>
      <c r="Q4686" t="s">
        <v>3346</v>
      </c>
    </row>
    <row r="4687" spans="1:17" x14ac:dyDescent="0.25">
      <c r="A4687" t="s">
        <v>13511</v>
      </c>
      <c r="B4687" t="s">
        <v>619</v>
      </c>
      <c r="C4687" t="s">
        <v>14056</v>
      </c>
      <c r="D4687" t="s">
        <v>14057</v>
      </c>
      <c r="E4687">
        <v>2202063</v>
      </c>
      <c r="F4687" t="s">
        <v>14230</v>
      </c>
      <c r="G4687" t="s">
        <v>14231</v>
      </c>
      <c r="H4687" t="s">
        <v>6082</v>
      </c>
      <c r="I4687" t="s">
        <v>14242</v>
      </c>
      <c r="J4687" t="s">
        <v>14243</v>
      </c>
      <c r="K4687" t="s">
        <v>110</v>
      </c>
      <c r="L4687" t="s">
        <v>3346</v>
      </c>
      <c r="M4687" t="s">
        <v>3397</v>
      </c>
      <c r="N4687" t="s">
        <v>4061</v>
      </c>
      <c r="O4687" t="s">
        <v>3343</v>
      </c>
      <c r="P4687" t="s">
        <v>3343</v>
      </c>
      <c r="Q4687" t="s">
        <v>3346</v>
      </c>
    </row>
    <row r="4688" spans="1:17" x14ac:dyDescent="0.25">
      <c r="A4688" t="s">
        <v>13511</v>
      </c>
      <c r="B4688" t="s">
        <v>619</v>
      </c>
      <c r="C4688" t="s">
        <v>14056</v>
      </c>
      <c r="D4688" t="s">
        <v>14057</v>
      </c>
      <c r="E4688">
        <v>2202063</v>
      </c>
      <c r="F4688" t="s">
        <v>14230</v>
      </c>
      <c r="G4688" t="s">
        <v>14231</v>
      </c>
      <c r="H4688" t="s">
        <v>6082</v>
      </c>
      <c r="I4688" t="s">
        <v>14244</v>
      </c>
      <c r="J4688" t="s">
        <v>14245</v>
      </c>
      <c r="K4688" t="s">
        <v>110</v>
      </c>
      <c r="L4688" t="s">
        <v>3346</v>
      </c>
      <c r="M4688" t="s">
        <v>3397</v>
      </c>
      <c r="N4688" t="s">
        <v>4061</v>
      </c>
      <c r="O4688" t="s">
        <v>3343</v>
      </c>
      <c r="P4688" t="s">
        <v>3343</v>
      </c>
      <c r="Q4688" t="s">
        <v>3346</v>
      </c>
    </row>
    <row r="4689" spans="1:17" x14ac:dyDescent="0.25">
      <c r="A4689" t="s">
        <v>13511</v>
      </c>
      <c r="B4689" t="s">
        <v>619</v>
      </c>
      <c r="C4689" t="s">
        <v>14056</v>
      </c>
      <c r="D4689" t="s">
        <v>14057</v>
      </c>
      <c r="E4689">
        <v>2202063</v>
      </c>
      <c r="F4689" t="s">
        <v>14230</v>
      </c>
      <c r="G4689" t="s">
        <v>14231</v>
      </c>
      <c r="H4689" t="s">
        <v>6082</v>
      </c>
      <c r="I4689" t="s">
        <v>14246</v>
      </c>
      <c r="J4689" t="s">
        <v>14247</v>
      </c>
      <c r="K4689" t="s">
        <v>110</v>
      </c>
      <c r="L4689" t="s">
        <v>3346</v>
      </c>
      <c r="M4689" t="s">
        <v>3397</v>
      </c>
      <c r="N4689" t="s">
        <v>4061</v>
      </c>
      <c r="O4689" t="s">
        <v>3343</v>
      </c>
      <c r="P4689" t="s">
        <v>3343</v>
      </c>
      <c r="Q4689" t="s">
        <v>3346</v>
      </c>
    </row>
    <row r="4690" spans="1:17" x14ac:dyDescent="0.25">
      <c r="A4690" t="s">
        <v>13511</v>
      </c>
      <c r="B4690" t="s">
        <v>619</v>
      </c>
      <c r="C4690" t="s">
        <v>14056</v>
      </c>
      <c r="D4690" t="s">
        <v>14057</v>
      </c>
      <c r="E4690">
        <v>2202063</v>
      </c>
      <c r="F4690" t="s">
        <v>14230</v>
      </c>
      <c r="G4690" t="s">
        <v>14231</v>
      </c>
      <c r="H4690" t="s">
        <v>6082</v>
      </c>
      <c r="I4690" t="s">
        <v>14248</v>
      </c>
      <c r="J4690" t="s">
        <v>14249</v>
      </c>
      <c r="K4690" t="s">
        <v>110</v>
      </c>
      <c r="L4690" t="s">
        <v>3346</v>
      </c>
      <c r="M4690" t="s">
        <v>3397</v>
      </c>
      <c r="N4690" t="s">
        <v>4061</v>
      </c>
      <c r="O4690" t="s">
        <v>3343</v>
      </c>
      <c r="P4690" t="s">
        <v>3343</v>
      </c>
      <c r="Q4690" t="s">
        <v>3346</v>
      </c>
    </row>
    <row r="4691" spans="1:17" x14ac:dyDescent="0.25">
      <c r="A4691" t="s">
        <v>13511</v>
      </c>
      <c r="B4691" t="s">
        <v>619</v>
      </c>
      <c r="C4691" t="s">
        <v>14056</v>
      </c>
      <c r="D4691" t="s">
        <v>14057</v>
      </c>
      <c r="E4691">
        <v>2202063</v>
      </c>
      <c r="F4691" t="s">
        <v>14230</v>
      </c>
      <c r="G4691" t="s">
        <v>14231</v>
      </c>
      <c r="H4691" t="s">
        <v>6082</v>
      </c>
      <c r="I4691" t="s">
        <v>14250</v>
      </c>
      <c r="J4691" t="s">
        <v>14251</v>
      </c>
      <c r="K4691" t="s">
        <v>110</v>
      </c>
      <c r="L4691" t="s">
        <v>3346</v>
      </c>
      <c r="M4691" t="s">
        <v>3397</v>
      </c>
      <c r="N4691" t="s">
        <v>4061</v>
      </c>
      <c r="O4691" t="s">
        <v>3343</v>
      </c>
      <c r="P4691" t="s">
        <v>3343</v>
      </c>
      <c r="Q4691" t="s">
        <v>3346</v>
      </c>
    </row>
    <row r="4692" spans="1:17" x14ac:dyDescent="0.25">
      <c r="A4692" t="s">
        <v>13511</v>
      </c>
      <c r="B4692" t="s">
        <v>619</v>
      </c>
      <c r="C4692" t="s">
        <v>14056</v>
      </c>
      <c r="D4692" t="s">
        <v>14057</v>
      </c>
      <c r="E4692">
        <v>2202063</v>
      </c>
      <c r="F4692" t="s">
        <v>14230</v>
      </c>
      <c r="G4692" t="s">
        <v>14231</v>
      </c>
      <c r="H4692" t="s">
        <v>6082</v>
      </c>
      <c r="I4692" t="s">
        <v>14252</v>
      </c>
      <c r="J4692" t="s">
        <v>14253</v>
      </c>
      <c r="K4692" t="s">
        <v>110</v>
      </c>
      <c r="L4692" t="s">
        <v>3346</v>
      </c>
      <c r="M4692" t="s">
        <v>3397</v>
      </c>
      <c r="N4692" t="s">
        <v>4061</v>
      </c>
      <c r="O4692" t="s">
        <v>3343</v>
      </c>
      <c r="P4692" t="s">
        <v>3343</v>
      </c>
      <c r="Q4692" t="s">
        <v>3346</v>
      </c>
    </row>
    <row r="4693" spans="1:17" x14ac:dyDescent="0.25">
      <c r="A4693" t="s">
        <v>13511</v>
      </c>
      <c r="B4693" t="s">
        <v>619</v>
      </c>
      <c r="C4693" t="s">
        <v>14056</v>
      </c>
      <c r="D4693" t="s">
        <v>14057</v>
      </c>
      <c r="E4693">
        <v>2202063</v>
      </c>
      <c r="F4693" t="s">
        <v>14230</v>
      </c>
      <c r="G4693" t="s">
        <v>14231</v>
      </c>
      <c r="H4693" t="s">
        <v>6082</v>
      </c>
      <c r="I4693" t="s">
        <v>14254</v>
      </c>
      <c r="J4693" t="s">
        <v>14255</v>
      </c>
      <c r="K4693" t="s">
        <v>110</v>
      </c>
      <c r="L4693" t="s">
        <v>3346</v>
      </c>
      <c r="M4693" t="s">
        <v>3397</v>
      </c>
      <c r="N4693" t="s">
        <v>4061</v>
      </c>
      <c r="O4693" t="s">
        <v>3343</v>
      </c>
      <c r="P4693" t="s">
        <v>3343</v>
      </c>
      <c r="Q4693" t="s">
        <v>3346</v>
      </c>
    </row>
    <row r="4694" spans="1:17" x14ac:dyDescent="0.25">
      <c r="A4694" t="s">
        <v>13511</v>
      </c>
      <c r="B4694" t="s">
        <v>619</v>
      </c>
      <c r="C4694" t="s">
        <v>14056</v>
      </c>
      <c r="D4694" t="s">
        <v>14057</v>
      </c>
      <c r="E4694">
        <v>2202063</v>
      </c>
      <c r="F4694" t="s">
        <v>14230</v>
      </c>
      <c r="G4694" t="s">
        <v>14231</v>
      </c>
      <c r="H4694" t="s">
        <v>6082</v>
      </c>
      <c r="I4694" t="s">
        <v>14256</v>
      </c>
      <c r="J4694" t="s">
        <v>14257</v>
      </c>
      <c r="K4694" t="s">
        <v>110</v>
      </c>
      <c r="L4694" t="s">
        <v>3346</v>
      </c>
      <c r="M4694" t="s">
        <v>3397</v>
      </c>
      <c r="N4694" t="s">
        <v>4061</v>
      </c>
      <c r="O4694" t="s">
        <v>3343</v>
      </c>
      <c r="P4694" t="s">
        <v>3343</v>
      </c>
      <c r="Q4694" t="s">
        <v>3346</v>
      </c>
    </row>
    <row r="4695" spans="1:17" x14ac:dyDescent="0.25">
      <c r="A4695" t="s">
        <v>13511</v>
      </c>
      <c r="B4695" t="s">
        <v>619</v>
      </c>
      <c r="C4695" t="s">
        <v>14056</v>
      </c>
      <c r="D4695" t="s">
        <v>14057</v>
      </c>
      <c r="E4695">
        <v>2202063</v>
      </c>
      <c r="F4695" t="s">
        <v>14230</v>
      </c>
      <c r="G4695" t="s">
        <v>14231</v>
      </c>
      <c r="H4695" t="s">
        <v>6082</v>
      </c>
      <c r="I4695" t="s">
        <v>14258</v>
      </c>
      <c r="J4695" t="s">
        <v>14259</v>
      </c>
      <c r="K4695" t="s">
        <v>110</v>
      </c>
      <c r="L4695" t="s">
        <v>3346</v>
      </c>
      <c r="M4695" t="s">
        <v>3397</v>
      </c>
      <c r="N4695" t="s">
        <v>4061</v>
      </c>
      <c r="O4695" t="s">
        <v>3343</v>
      </c>
      <c r="P4695" t="s">
        <v>3343</v>
      </c>
      <c r="Q4695" t="s">
        <v>3346</v>
      </c>
    </row>
    <row r="4696" spans="1:17" x14ac:dyDescent="0.25">
      <c r="A4696" t="s">
        <v>13511</v>
      </c>
      <c r="B4696" t="s">
        <v>619</v>
      </c>
      <c r="C4696" t="s">
        <v>14056</v>
      </c>
      <c r="D4696" t="s">
        <v>14057</v>
      </c>
      <c r="E4696">
        <v>2202063</v>
      </c>
      <c r="F4696" t="s">
        <v>14230</v>
      </c>
      <c r="G4696" t="s">
        <v>14231</v>
      </c>
      <c r="H4696" t="s">
        <v>6082</v>
      </c>
      <c r="I4696" t="s">
        <v>14260</v>
      </c>
      <c r="J4696" t="s">
        <v>14261</v>
      </c>
      <c r="K4696" t="s">
        <v>110</v>
      </c>
      <c r="L4696" t="s">
        <v>3346</v>
      </c>
      <c r="M4696" t="s">
        <v>3397</v>
      </c>
      <c r="N4696" t="s">
        <v>4061</v>
      </c>
      <c r="O4696" t="s">
        <v>3343</v>
      </c>
      <c r="P4696" t="s">
        <v>3343</v>
      </c>
      <c r="Q4696" t="s">
        <v>3346</v>
      </c>
    </row>
    <row r="4697" spans="1:17" x14ac:dyDescent="0.25">
      <c r="A4697" t="s">
        <v>13511</v>
      </c>
      <c r="B4697" t="s">
        <v>619</v>
      </c>
      <c r="C4697" t="s">
        <v>14056</v>
      </c>
      <c r="D4697" t="s">
        <v>14057</v>
      </c>
      <c r="E4697">
        <v>2202063</v>
      </c>
      <c r="F4697" t="s">
        <v>14230</v>
      </c>
      <c r="G4697" t="s">
        <v>14231</v>
      </c>
      <c r="H4697" t="s">
        <v>6082</v>
      </c>
      <c r="I4697" t="s">
        <v>14262</v>
      </c>
      <c r="J4697" t="s">
        <v>14263</v>
      </c>
      <c r="K4697" t="s">
        <v>110</v>
      </c>
      <c r="L4697" t="s">
        <v>3346</v>
      </c>
      <c r="M4697" t="s">
        <v>3397</v>
      </c>
      <c r="N4697" t="s">
        <v>4061</v>
      </c>
      <c r="O4697" t="s">
        <v>3343</v>
      </c>
      <c r="P4697" t="s">
        <v>3343</v>
      </c>
      <c r="Q4697" t="s">
        <v>3346</v>
      </c>
    </row>
    <row r="4698" spans="1:17" x14ac:dyDescent="0.25">
      <c r="A4698" t="s">
        <v>13511</v>
      </c>
      <c r="B4698" t="s">
        <v>619</v>
      </c>
      <c r="C4698" t="s">
        <v>14056</v>
      </c>
      <c r="D4698" t="s">
        <v>14057</v>
      </c>
      <c r="E4698">
        <v>2202063</v>
      </c>
      <c r="F4698" t="s">
        <v>14230</v>
      </c>
      <c r="G4698" t="s">
        <v>14231</v>
      </c>
      <c r="H4698" t="s">
        <v>6082</v>
      </c>
      <c r="I4698" t="s">
        <v>14264</v>
      </c>
      <c r="J4698" t="s">
        <v>14265</v>
      </c>
      <c r="K4698" t="s">
        <v>110</v>
      </c>
      <c r="L4698" t="s">
        <v>3346</v>
      </c>
      <c r="M4698" t="s">
        <v>3397</v>
      </c>
      <c r="N4698" t="s">
        <v>4061</v>
      </c>
      <c r="O4698" t="s">
        <v>3343</v>
      </c>
      <c r="P4698" t="s">
        <v>3343</v>
      </c>
      <c r="Q4698" t="s">
        <v>3346</v>
      </c>
    </row>
    <row r="4699" spans="1:17" x14ac:dyDescent="0.25">
      <c r="A4699" t="s">
        <v>13511</v>
      </c>
      <c r="B4699" t="s">
        <v>619</v>
      </c>
      <c r="C4699" t="s">
        <v>14056</v>
      </c>
      <c r="D4699" t="s">
        <v>14057</v>
      </c>
      <c r="E4699">
        <v>2202063</v>
      </c>
      <c r="F4699" t="s">
        <v>14230</v>
      </c>
      <c r="G4699" t="s">
        <v>14231</v>
      </c>
      <c r="H4699" t="s">
        <v>6082</v>
      </c>
      <c r="I4699" t="s">
        <v>14266</v>
      </c>
      <c r="J4699" t="s">
        <v>14267</v>
      </c>
      <c r="K4699" t="s">
        <v>110</v>
      </c>
      <c r="L4699" t="s">
        <v>3346</v>
      </c>
      <c r="M4699" t="s">
        <v>3397</v>
      </c>
      <c r="N4699" t="s">
        <v>4061</v>
      </c>
      <c r="O4699" t="s">
        <v>3343</v>
      </c>
      <c r="P4699" t="s">
        <v>3343</v>
      </c>
      <c r="Q4699" t="s">
        <v>3346</v>
      </c>
    </row>
    <row r="4700" spans="1:17" x14ac:dyDescent="0.25">
      <c r="A4700" t="s">
        <v>13511</v>
      </c>
      <c r="B4700" t="s">
        <v>619</v>
      </c>
      <c r="C4700" t="s">
        <v>14056</v>
      </c>
      <c r="D4700" t="s">
        <v>14057</v>
      </c>
      <c r="E4700">
        <v>2202063</v>
      </c>
      <c r="F4700" t="s">
        <v>14230</v>
      </c>
      <c r="G4700" t="s">
        <v>14231</v>
      </c>
      <c r="H4700" t="s">
        <v>6082</v>
      </c>
      <c r="I4700" t="s">
        <v>14268</v>
      </c>
      <c r="J4700" t="s">
        <v>14269</v>
      </c>
      <c r="K4700" t="s">
        <v>110</v>
      </c>
      <c r="L4700" t="s">
        <v>3346</v>
      </c>
      <c r="M4700" t="s">
        <v>3397</v>
      </c>
      <c r="N4700" t="s">
        <v>4061</v>
      </c>
      <c r="O4700" t="s">
        <v>3343</v>
      </c>
      <c r="P4700" t="s">
        <v>3343</v>
      </c>
      <c r="Q4700" t="s">
        <v>3346</v>
      </c>
    </row>
    <row r="4701" spans="1:17" x14ac:dyDescent="0.25">
      <c r="A4701" t="s">
        <v>13511</v>
      </c>
      <c r="B4701" t="s">
        <v>619</v>
      </c>
      <c r="C4701" t="s">
        <v>14056</v>
      </c>
      <c r="D4701" t="s">
        <v>14057</v>
      </c>
      <c r="E4701">
        <v>2202063</v>
      </c>
      <c r="F4701" t="s">
        <v>14230</v>
      </c>
      <c r="G4701" t="s">
        <v>14231</v>
      </c>
      <c r="H4701" t="s">
        <v>6082</v>
      </c>
      <c r="I4701" t="s">
        <v>14270</v>
      </c>
      <c r="J4701" t="s">
        <v>14271</v>
      </c>
      <c r="K4701" t="s">
        <v>110</v>
      </c>
      <c r="L4701" t="s">
        <v>3346</v>
      </c>
      <c r="M4701" t="s">
        <v>3397</v>
      </c>
      <c r="N4701" t="s">
        <v>4061</v>
      </c>
      <c r="O4701" t="s">
        <v>3343</v>
      </c>
      <c r="P4701" t="s">
        <v>3343</v>
      </c>
      <c r="Q4701" t="s">
        <v>3346</v>
      </c>
    </row>
    <row r="4702" spans="1:17" x14ac:dyDescent="0.25">
      <c r="A4702" t="s">
        <v>13511</v>
      </c>
      <c r="B4702" t="s">
        <v>619</v>
      </c>
      <c r="C4702" t="s">
        <v>14056</v>
      </c>
      <c r="D4702" t="s">
        <v>14057</v>
      </c>
      <c r="E4702">
        <v>2202063</v>
      </c>
      <c r="F4702" t="s">
        <v>14230</v>
      </c>
      <c r="G4702" t="s">
        <v>14231</v>
      </c>
      <c r="H4702" t="s">
        <v>6082</v>
      </c>
      <c r="I4702" t="s">
        <v>14272</v>
      </c>
      <c r="J4702" t="s">
        <v>14273</v>
      </c>
      <c r="K4702" t="s">
        <v>110</v>
      </c>
      <c r="L4702" t="s">
        <v>3346</v>
      </c>
      <c r="M4702" t="s">
        <v>3397</v>
      </c>
      <c r="N4702" t="s">
        <v>4061</v>
      </c>
      <c r="O4702" t="s">
        <v>3343</v>
      </c>
      <c r="P4702" t="s">
        <v>3343</v>
      </c>
      <c r="Q4702" t="s">
        <v>3346</v>
      </c>
    </row>
    <row r="4703" spans="1:17" x14ac:dyDescent="0.25">
      <c r="A4703" t="s">
        <v>13511</v>
      </c>
      <c r="B4703" t="s">
        <v>619</v>
      </c>
      <c r="C4703" t="s">
        <v>14056</v>
      </c>
      <c r="D4703" t="s">
        <v>14057</v>
      </c>
      <c r="E4703">
        <v>2202063</v>
      </c>
      <c r="F4703" t="s">
        <v>14230</v>
      </c>
      <c r="G4703" t="s">
        <v>14231</v>
      </c>
      <c r="H4703" t="s">
        <v>6082</v>
      </c>
      <c r="I4703" t="s">
        <v>14274</v>
      </c>
      <c r="J4703" t="s">
        <v>14275</v>
      </c>
      <c r="K4703" t="s">
        <v>110</v>
      </c>
      <c r="L4703" t="s">
        <v>3346</v>
      </c>
      <c r="M4703" t="s">
        <v>3397</v>
      </c>
      <c r="N4703" t="s">
        <v>4061</v>
      </c>
      <c r="O4703" t="s">
        <v>3343</v>
      </c>
      <c r="P4703" t="s">
        <v>3343</v>
      </c>
      <c r="Q4703" t="s">
        <v>3346</v>
      </c>
    </row>
    <row r="4704" spans="1:17" x14ac:dyDescent="0.25">
      <c r="A4704" t="s">
        <v>13511</v>
      </c>
      <c r="B4704" t="s">
        <v>619</v>
      </c>
      <c r="C4704" t="s">
        <v>14056</v>
      </c>
      <c r="D4704" t="s">
        <v>14057</v>
      </c>
      <c r="E4704">
        <v>2202063</v>
      </c>
      <c r="F4704" t="s">
        <v>14230</v>
      </c>
      <c r="G4704" t="s">
        <v>14231</v>
      </c>
      <c r="H4704" t="s">
        <v>6082</v>
      </c>
      <c r="I4704" t="s">
        <v>14276</v>
      </c>
      <c r="J4704" t="s">
        <v>14277</v>
      </c>
      <c r="K4704" t="s">
        <v>110</v>
      </c>
      <c r="L4704" t="s">
        <v>3346</v>
      </c>
      <c r="M4704" t="s">
        <v>3397</v>
      </c>
      <c r="N4704" t="s">
        <v>4061</v>
      </c>
      <c r="O4704" t="s">
        <v>3343</v>
      </c>
      <c r="P4704" t="s">
        <v>3343</v>
      </c>
      <c r="Q4704" t="s">
        <v>3346</v>
      </c>
    </row>
    <row r="4705" spans="1:17" x14ac:dyDescent="0.25">
      <c r="A4705" t="s">
        <v>13511</v>
      </c>
      <c r="B4705" t="s">
        <v>619</v>
      </c>
      <c r="C4705" t="s">
        <v>14056</v>
      </c>
      <c r="D4705" t="s">
        <v>14057</v>
      </c>
      <c r="E4705">
        <v>2202063</v>
      </c>
      <c r="F4705" t="s">
        <v>14230</v>
      </c>
      <c r="G4705" t="s">
        <v>14231</v>
      </c>
      <c r="H4705" t="s">
        <v>6082</v>
      </c>
      <c r="I4705" t="s">
        <v>14278</v>
      </c>
      <c r="J4705" t="s">
        <v>14279</v>
      </c>
      <c r="K4705" t="s">
        <v>110</v>
      </c>
      <c r="L4705" t="s">
        <v>3346</v>
      </c>
      <c r="M4705" t="s">
        <v>3397</v>
      </c>
      <c r="N4705" t="s">
        <v>4061</v>
      </c>
      <c r="O4705" t="s">
        <v>3343</v>
      </c>
      <c r="P4705" t="s">
        <v>3343</v>
      </c>
      <c r="Q4705" t="s">
        <v>3346</v>
      </c>
    </row>
    <row r="4706" spans="1:17" x14ac:dyDescent="0.25">
      <c r="A4706" t="s">
        <v>13511</v>
      </c>
      <c r="B4706" t="s">
        <v>619</v>
      </c>
      <c r="C4706" t="s">
        <v>14056</v>
      </c>
      <c r="D4706" t="s">
        <v>14057</v>
      </c>
      <c r="E4706">
        <v>2202063</v>
      </c>
      <c r="F4706" t="s">
        <v>14230</v>
      </c>
      <c r="G4706" t="s">
        <v>14231</v>
      </c>
      <c r="H4706" t="s">
        <v>6082</v>
      </c>
      <c r="I4706" t="s">
        <v>14280</v>
      </c>
      <c r="J4706" t="s">
        <v>14281</v>
      </c>
      <c r="K4706" t="s">
        <v>110</v>
      </c>
      <c r="L4706" t="s">
        <v>3346</v>
      </c>
      <c r="M4706" t="s">
        <v>3397</v>
      </c>
      <c r="N4706" t="s">
        <v>4061</v>
      </c>
      <c r="O4706" t="s">
        <v>3343</v>
      </c>
      <c r="P4706" t="s">
        <v>3343</v>
      </c>
      <c r="Q4706" t="s">
        <v>3346</v>
      </c>
    </row>
    <row r="4707" spans="1:17" x14ac:dyDescent="0.25">
      <c r="A4707" t="s">
        <v>13511</v>
      </c>
      <c r="B4707" t="s">
        <v>619</v>
      </c>
      <c r="C4707" t="s">
        <v>14056</v>
      </c>
      <c r="D4707" t="s">
        <v>14057</v>
      </c>
      <c r="E4707">
        <v>2202063</v>
      </c>
      <c r="F4707" t="s">
        <v>14230</v>
      </c>
      <c r="G4707" t="s">
        <v>14231</v>
      </c>
      <c r="H4707" t="s">
        <v>6082</v>
      </c>
      <c r="I4707" t="s">
        <v>14282</v>
      </c>
      <c r="J4707" t="s">
        <v>14283</v>
      </c>
      <c r="K4707" t="s">
        <v>110</v>
      </c>
      <c r="L4707" t="s">
        <v>3346</v>
      </c>
      <c r="M4707" t="s">
        <v>3397</v>
      </c>
      <c r="N4707" t="s">
        <v>4061</v>
      </c>
      <c r="O4707" t="s">
        <v>3343</v>
      </c>
      <c r="P4707" t="s">
        <v>3343</v>
      </c>
      <c r="Q4707" t="s">
        <v>3346</v>
      </c>
    </row>
    <row r="4708" spans="1:17" x14ac:dyDescent="0.25">
      <c r="A4708" t="s">
        <v>13511</v>
      </c>
      <c r="B4708" t="s">
        <v>619</v>
      </c>
      <c r="C4708" t="s">
        <v>14056</v>
      </c>
      <c r="D4708" t="s">
        <v>14057</v>
      </c>
      <c r="E4708">
        <v>2202063</v>
      </c>
      <c r="F4708" t="s">
        <v>14230</v>
      </c>
      <c r="G4708" t="s">
        <v>14231</v>
      </c>
      <c r="H4708" t="s">
        <v>6082</v>
      </c>
      <c r="I4708" t="s">
        <v>14284</v>
      </c>
      <c r="J4708" t="s">
        <v>14285</v>
      </c>
      <c r="K4708" t="s">
        <v>110</v>
      </c>
      <c r="L4708" t="s">
        <v>3346</v>
      </c>
      <c r="M4708" t="s">
        <v>3397</v>
      </c>
      <c r="N4708" t="s">
        <v>4061</v>
      </c>
      <c r="O4708" t="s">
        <v>3343</v>
      </c>
      <c r="P4708" t="s">
        <v>3343</v>
      </c>
      <c r="Q4708" t="s">
        <v>3346</v>
      </c>
    </row>
    <row r="4709" spans="1:17" x14ac:dyDescent="0.25">
      <c r="A4709" t="s">
        <v>13511</v>
      </c>
      <c r="B4709" t="s">
        <v>619</v>
      </c>
      <c r="C4709" t="s">
        <v>14056</v>
      </c>
      <c r="D4709" t="s">
        <v>14057</v>
      </c>
      <c r="E4709">
        <v>2202063</v>
      </c>
      <c r="F4709" t="s">
        <v>14230</v>
      </c>
      <c r="G4709" t="s">
        <v>14231</v>
      </c>
      <c r="H4709" t="s">
        <v>6082</v>
      </c>
      <c r="I4709" t="s">
        <v>14286</v>
      </c>
      <c r="J4709" t="s">
        <v>14287</v>
      </c>
      <c r="K4709" t="s">
        <v>110</v>
      </c>
      <c r="L4709" t="s">
        <v>3346</v>
      </c>
      <c r="M4709" t="s">
        <v>3397</v>
      </c>
      <c r="N4709" t="s">
        <v>4061</v>
      </c>
      <c r="O4709" t="s">
        <v>3343</v>
      </c>
      <c r="P4709" t="s">
        <v>3343</v>
      </c>
      <c r="Q4709" t="s">
        <v>3346</v>
      </c>
    </row>
    <row r="4710" spans="1:17" x14ac:dyDescent="0.25">
      <c r="A4710" t="s">
        <v>13511</v>
      </c>
      <c r="B4710" t="s">
        <v>619</v>
      </c>
      <c r="C4710" t="s">
        <v>14056</v>
      </c>
      <c r="D4710" t="s">
        <v>14057</v>
      </c>
      <c r="E4710">
        <v>2202063</v>
      </c>
      <c r="F4710" t="s">
        <v>14230</v>
      </c>
      <c r="G4710" t="s">
        <v>14231</v>
      </c>
      <c r="H4710" t="s">
        <v>6082</v>
      </c>
      <c r="I4710" t="s">
        <v>14288</v>
      </c>
      <c r="J4710" t="s">
        <v>14289</v>
      </c>
      <c r="K4710" t="s">
        <v>110</v>
      </c>
      <c r="L4710" t="s">
        <v>3346</v>
      </c>
      <c r="M4710" t="s">
        <v>3397</v>
      </c>
      <c r="N4710" t="s">
        <v>4061</v>
      </c>
      <c r="O4710" t="s">
        <v>3343</v>
      </c>
      <c r="P4710" t="s">
        <v>3343</v>
      </c>
      <c r="Q4710" t="s">
        <v>3346</v>
      </c>
    </row>
    <row r="4711" spans="1:17" x14ac:dyDescent="0.25">
      <c r="A4711" t="s">
        <v>13511</v>
      </c>
      <c r="B4711" t="s">
        <v>619</v>
      </c>
      <c r="C4711" t="s">
        <v>14056</v>
      </c>
      <c r="D4711" t="s">
        <v>14057</v>
      </c>
      <c r="E4711">
        <v>2202063</v>
      </c>
      <c r="F4711" t="s">
        <v>14230</v>
      </c>
      <c r="G4711" t="s">
        <v>14231</v>
      </c>
      <c r="H4711" t="s">
        <v>6082</v>
      </c>
      <c r="I4711" t="s">
        <v>14290</v>
      </c>
      <c r="J4711" t="s">
        <v>14291</v>
      </c>
      <c r="K4711" t="s">
        <v>110</v>
      </c>
      <c r="L4711" t="s">
        <v>3346</v>
      </c>
      <c r="M4711" t="s">
        <v>3397</v>
      </c>
      <c r="N4711" t="s">
        <v>4061</v>
      </c>
      <c r="O4711" t="s">
        <v>3343</v>
      </c>
      <c r="P4711" t="s">
        <v>3343</v>
      </c>
      <c r="Q4711" t="s">
        <v>3346</v>
      </c>
    </row>
    <row r="4712" spans="1:17" x14ac:dyDescent="0.25">
      <c r="A4712" t="s">
        <v>13511</v>
      </c>
      <c r="B4712" t="s">
        <v>619</v>
      </c>
      <c r="C4712" t="s">
        <v>14056</v>
      </c>
      <c r="D4712" t="s">
        <v>14057</v>
      </c>
      <c r="E4712">
        <v>2202063</v>
      </c>
      <c r="F4712" t="s">
        <v>14230</v>
      </c>
      <c r="G4712" t="s">
        <v>14231</v>
      </c>
      <c r="H4712" t="s">
        <v>6082</v>
      </c>
      <c r="I4712" t="s">
        <v>14292</v>
      </c>
      <c r="J4712" t="s">
        <v>14293</v>
      </c>
      <c r="K4712" t="s">
        <v>110</v>
      </c>
      <c r="L4712" t="s">
        <v>3346</v>
      </c>
      <c r="M4712" t="s">
        <v>3397</v>
      </c>
      <c r="N4712" t="s">
        <v>4061</v>
      </c>
      <c r="O4712" t="s">
        <v>3343</v>
      </c>
      <c r="P4712" t="s">
        <v>3343</v>
      </c>
      <c r="Q4712" t="s">
        <v>3346</v>
      </c>
    </row>
    <row r="4713" spans="1:17" x14ac:dyDescent="0.25">
      <c r="A4713" t="s">
        <v>13511</v>
      </c>
      <c r="B4713" t="s">
        <v>619</v>
      </c>
      <c r="C4713" t="s">
        <v>14056</v>
      </c>
      <c r="D4713" t="s">
        <v>14057</v>
      </c>
      <c r="E4713">
        <v>2202063</v>
      </c>
      <c r="F4713" t="s">
        <v>14230</v>
      </c>
      <c r="G4713" t="s">
        <v>14231</v>
      </c>
      <c r="H4713" t="s">
        <v>6082</v>
      </c>
      <c r="I4713" t="s">
        <v>14294</v>
      </c>
      <c r="J4713" t="s">
        <v>14295</v>
      </c>
      <c r="K4713" t="s">
        <v>110</v>
      </c>
      <c r="L4713" t="s">
        <v>3346</v>
      </c>
      <c r="M4713" t="s">
        <v>3397</v>
      </c>
      <c r="N4713" t="s">
        <v>4061</v>
      </c>
      <c r="O4713" t="s">
        <v>3343</v>
      </c>
      <c r="P4713" t="s">
        <v>3343</v>
      </c>
      <c r="Q4713" t="s">
        <v>3346</v>
      </c>
    </row>
    <row r="4714" spans="1:17" x14ac:dyDescent="0.25">
      <c r="A4714" t="s">
        <v>13511</v>
      </c>
      <c r="B4714" t="s">
        <v>619</v>
      </c>
      <c r="C4714" t="s">
        <v>14056</v>
      </c>
      <c r="D4714" t="s">
        <v>14057</v>
      </c>
      <c r="E4714">
        <v>2202063</v>
      </c>
      <c r="F4714" t="s">
        <v>14230</v>
      </c>
      <c r="G4714" t="s">
        <v>14231</v>
      </c>
      <c r="H4714" t="s">
        <v>6082</v>
      </c>
      <c r="I4714" t="s">
        <v>14296</v>
      </c>
      <c r="J4714" t="s">
        <v>14297</v>
      </c>
      <c r="K4714" t="s">
        <v>110</v>
      </c>
      <c r="L4714" t="s">
        <v>3346</v>
      </c>
      <c r="M4714" t="s">
        <v>3397</v>
      </c>
      <c r="N4714" t="s">
        <v>4061</v>
      </c>
      <c r="O4714" t="s">
        <v>3343</v>
      </c>
      <c r="P4714" t="s">
        <v>3343</v>
      </c>
      <c r="Q4714" t="s">
        <v>3346</v>
      </c>
    </row>
    <row r="4715" spans="1:17" x14ac:dyDescent="0.25">
      <c r="A4715" t="s">
        <v>13511</v>
      </c>
      <c r="B4715" t="s">
        <v>619</v>
      </c>
      <c r="C4715" t="s">
        <v>14056</v>
      </c>
      <c r="D4715" t="s">
        <v>14057</v>
      </c>
      <c r="E4715">
        <v>2202063</v>
      </c>
      <c r="F4715" t="s">
        <v>14230</v>
      </c>
      <c r="G4715" t="s">
        <v>14231</v>
      </c>
      <c r="H4715" t="s">
        <v>6082</v>
      </c>
      <c r="I4715" t="s">
        <v>14298</v>
      </c>
      <c r="J4715" t="s">
        <v>14299</v>
      </c>
      <c r="K4715" t="s">
        <v>110</v>
      </c>
      <c r="L4715" t="s">
        <v>3346</v>
      </c>
      <c r="M4715" t="s">
        <v>3397</v>
      </c>
      <c r="N4715" t="s">
        <v>4061</v>
      </c>
      <c r="O4715" t="s">
        <v>3343</v>
      </c>
      <c r="P4715" t="s">
        <v>3343</v>
      </c>
      <c r="Q4715" t="s">
        <v>3346</v>
      </c>
    </row>
    <row r="4716" spans="1:17" x14ac:dyDescent="0.25">
      <c r="A4716" t="s">
        <v>13511</v>
      </c>
      <c r="B4716" t="s">
        <v>619</v>
      </c>
      <c r="C4716" t="s">
        <v>14056</v>
      </c>
      <c r="D4716" t="s">
        <v>14057</v>
      </c>
      <c r="E4716">
        <v>2202063</v>
      </c>
      <c r="F4716" t="s">
        <v>14230</v>
      </c>
      <c r="G4716" t="s">
        <v>14231</v>
      </c>
      <c r="H4716" t="s">
        <v>6082</v>
      </c>
      <c r="I4716" t="s">
        <v>14300</v>
      </c>
      <c r="J4716" t="s">
        <v>14301</v>
      </c>
      <c r="K4716" t="s">
        <v>110</v>
      </c>
      <c r="L4716" t="s">
        <v>3346</v>
      </c>
      <c r="M4716" t="s">
        <v>3397</v>
      </c>
      <c r="N4716" t="s">
        <v>4061</v>
      </c>
      <c r="O4716" t="s">
        <v>3343</v>
      </c>
      <c r="P4716" t="s">
        <v>3343</v>
      </c>
      <c r="Q4716" t="s">
        <v>3346</v>
      </c>
    </row>
    <row r="4717" spans="1:17" x14ac:dyDescent="0.25">
      <c r="A4717" t="s">
        <v>13511</v>
      </c>
      <c r="B4717" t="s">
        <v>619</v>
      </c>
      <c r="C4717" t="s">
        <v>14056</v>
      </c>
      <c r="D4717" t="s">
        <v>14057</v>
      </c>
      <c r="E4717">
        <v>2202063</v>
      </c>
      <c r="F4717" t="s">
        <v>14230</v>
      </c>
      <c r="G4717" t="s">
        <v>14231</v>
      </c>
      <c r="H4717" t="s">
        <v>6082</v>
      </c>
      <c r="I4717" t="s">
        <v>14302</v>
      </c>
      <c r="J4717" t="s">
        <v>14303</v>
      </c>
      <c r="K4717" t="s">
        <v>110</v>
      </c>
      <c r="L4717" t="s">
        <v>3346</v>
      </c>
      <c r="M4717" t="s">
        <v>3397</v>
      </c>
      <c r="N4717" t="s">
        <v>4061</v>
      </c>
      <c r="O4717" t="s">
        <v>3343</v>
      </c>
      <c r="P4717" t="s">
        <v>3343</v>
      </c>
      <c r="Q4717" t="s">
        <v>3346</v>
      </c>
    </row>
    <row r="4718" spans="1:17" x14ac:dyDescent="0.25">
      <c r="A4718" t="s">
        <v>13511</v>
      </c>
      <c r="B4718" t="s">
        <v>619</v>
      </c>
      <c r="C4718" t="s">
        <v>14056</v>
      </c>
      <c r="D4718" t="s">
        <v>14057</v>
      </c>
      <c r="E4718">
        <v>2202063</v>
      </c>
      <c r="F4718" t="s">
        <v>14230</v>
      </c>
      <c r="G4718" t="s">
        <v>14231</v>
      </c>
      <c r="H4718" t="s">
        <v>6082</v>
      </c>
      <c r="I4718" t="s">
        <v>14304</v>
      </c>
      <c r="J4718" t="s">
        <v>14305</v>
      </c>
      <c r="K4718" t="s">
        <v>110</v>
      </c>
      <c r="L4718" t="s">
        <v>3346</v>
      </c>
      <c r="M4718" t="s">
        <v>3397</v>
      </c>
      <c r="N4718" t="s">
        <v>4061</v>
      </c>
      <c r="O4718" t="s">
        <v>3343</v>
      </c>
      <c r="P4718" t="s">
        <v>3343</v>
      </c>
      <c r="Q4718" t="s">
        <v>3346</v>
      </c>
    </row>
    <row r="4719" spans="1:17" x14ac:dyDescent="0.25">
      <c r="A4719" t="s">
        <v>13511</v>
      </c>
      <c r="B4719" t="s">
        <v>619</v>
      </c>
      <c r="C4719" t="s">
        <v>14056</v>
      </c>
      <c r="D4719" t="s">
        <v>14057</v>
      </c>
      <c r="E4719">
        <v>2202063</v>
      </c>
      <c r="F4719" t="s">
        <v>14230</v>
      </c>
      <c r="G4719" t="s">
        <v>14231</v>
      </c>
      <c r="H4719" t="s">
        <v>6082</v>
      </c>
      <c r="I4719" t="s">
        <v>14306</v>
      </c>
      <c r="J4719" t="s">
        <v>14307</v>
      </c>
      <c r="K4719" t="s">
        <v>110</v>
      </c>
      <c r="L4719" t="s">
        <v>3346</v>
      </c>
      <c r="M4719" t="s">
        <v>3397</v>
      </c>
      <c r="N4719" t="s">
        <v>4061</v>
      </c>
      <c r="O4719" t="s">
        <v>3343</v>
      </c>
      <c r="P4719" t="s">
        <v>3343</v>
      </c>
      <c r="Q4719" t="s">
        <v>3346</v>
      </c>
    </row>
    <row r="4720" spans="1:17" x14ac:dyDescent="0.25">
      <c r="A4720" t="s">
        <v>13511</v>
      </c>
      <c r="B4720" t="s">
        <v>619</v>
      </c>
      <c r="C4720" t="s">
        <v>14056</v>
      </c>
      <c r="D4720" t="s">
        <v>14057</v>
      </c>
      <c r="E4720">
        <v>2202063</v>
      </c>
      <c r="F4720" t="s">
        <v>14230</v>
      </c>
      <c r="G4720" t="s">
        <v>14231</v>
      </c>
      <c r="H4720" t="s">
        <v>6082</v>
      </c>
      <c r="I4720" t="s">
        <v>14308</v>
      </c>
      <c r="J4720" t="s">
        <v>14309</v>
      </c>
      <c r="K4720" t="s">
        <v>110</v>
      </c>
      <c r="L4720" t="s">
        <v>3346</v>
      </c>
      <c r="M4720" t="s">
        <v>3397</v>
      </c>
      <c r="N4720" t="s">
        <v>4061</v>
      </c>
      <c r="O4720" t="s">
        <v>3343</v>
      </c>
      <c r="P4720" t="s">
        <v>3343</v>
      </c>
      <c r="Q4720" t="s">
        <v>3346</v>
      </c>
    </row>
    <row r="4721" spans="1:17" x14ac:dyDescent="0.25">
      <c r="A4721" t="s">
        <v>13511</v>
      </c>
      <c r="B4721" t="s">
        <v>619</v>
      </c>
      <c r="C4721" t="s">
        <v>14056</v>
      </c>
      <c r="D4721" t="s">
        <v>14057</v>
      </c>
      <c r="E4721">
        <v>2202063</v>
      </c>
      <c r="F4721" t="s">
        <v>14230</v>
      </c>
      <c r="G4721" t="s">
        <v>14231</v>
      </c>
      <c r="H4721" t="s">
        <v>6082</v>
      </c>
      <c r="I4721" t="s">
        <v>14310</v>
      </c>
      <c r="J4721" t="s">
        <v>14311</v>
      </c>
      <c r="K4721" t="s">
        <v>110</v>
      </c>
      <c r="L4721" t="s">
        <v>3346</v>
      </c>
      <c r="M4721" t="s">
        <v>3397</v>
      </c>
      <c r="N4721" t="s">
        <v>4061</v>
      </c>
      <c r="O4721" t="s">
        <v>3343</v>
      </c>
      <c r="P4721" t="s">
        <v>3343</v>
      </c>
      <c r="Q4721" t="s">
        <v>3346</v>
      </c>
    </row>
    <row r="4722" spans="1:17" x14ac:dyDescent="0.25">
      <c r="A4722" t="s">
        <v>13511</v>
      </c>
      <c r="B4722" t="s">
        <v>619</v>
      </c>
      <c r="C4722" t="s">
        <v>14056</v>
      </c>
      <c r="D4722" t="s">
        <v>14057</v>
      </c>
      <c r="E4722">
        <v>2202064</v>
      </c>
      <c r="F4722" t="s">
        <v>14312</v>
      </c>
      <c r="G4722" t="s">
        <v>14151</v>
      </c>
      <c r="H4722" t="s">
        <v>6082</v>
      </c>
      <c r="I4722" t="s">
        <v>14313</v>
      </c>
      <c r="J4722" t="s">
        <v>14215</v>
      </c>
      <c r="K4722" t="s">
        <v>110</v>
      </c>
      <c r="L4722" t="s">
        <v>3343</v>
      </c>
      <c r="M4722" t="s">
        <v>3397</v>
      </c>
      <c r="N4722" t="s">
        <v>4061</v>
      </c>
      <c r="O4722" t="s">
        <v>3343</v>
      </c>
      <c r="P4722" t="s">
        <v>3343</v>
      </c>
      <c r="Q4722" t="s">
        <v>3346</v>
      </c>
    </row>
    <row r="4723" spans="1:17" x14ac:dyDescent="0.25">
      <c r="A4723" t="s">
        <v>13511</v>
      </c>
      <c r="B4723" t="s">
        <v>619</v>
      </c>
      <c r="C4723" t="s">
        <v>14056</v>
      </c>
      <c r="D4723" t="s">
        <v>14057</v>
      </c>
      <c r="E4723">
        <v>2202064</v>
      </c>
      <c r="F4723" t="s">
        <v>14312</v>
      </c>
      <c r="G4723" t="s">
        <v>14151</v>
      </c>
      <c r="H4723" t="s">
        <v>6082</v>
      </c>
      <c r="I4723" t="s">
        <v>14314</v>
      </c>
      <c r="J4723" t="s">
        <v>14217</v>
      </c>
      <c r="K4723" t="s">
        <v>110</v>
      </c>
      <c r="L4723" t="s">
        <v>3346</v>
      </c>
      <c r="M4723" t="s">
        <v>3397</v>
      </c>
      <c r="N4723" t="s">
        <v>4061</v>
      </c>
      <c r="O4723" t="s">
        <v>3343</v>
      </c>
      <c r="P4723" t="s">
        <v>3343</v>
      </c>
      <c r="Q4723" t="s">
        <v>3346</v>
      </c>
    </row>
    <row r="4724" spans="1:17" x14ac:dyDescent="0.25">
      <c r="A4724" t="s">
        <v>13511</v>
      </c>
      <c r="B4724" t="s">
        <v>619</v>
      </c>
      <c r="C4724" t="s">
        <v>14056</v>
      </c>
      <c r="D4724" t="s">
        <v>14057</v>
      </c>
      <c r="E4724">
        <v>2202064</v>
      </c>
      <c r="F4724" t="s">
        <v>14312</v>
      </c>
      <c r="G4724" t="s">
        <v>14151</v>
      </c>
      <c r="H4724" t="s">
        <v>6082</v>
      </c>
      <c r="I4724" t="s">
        <v>14315</v>
      </c>
      <c r="J4724" t="s">
        <v>14219</v>
      </c>
      <c r="K4724" t="s">
        <v>110</v>
      </c>
      <c r="L4724" t="s">
        <v>3346</v>
      </c>
      <c r="M4724" t="s">
        <v>3397</v>
      </c>
      <c r="N4724" t="s">
        <v>4061</v>
      </c>
      <c r="O4724" t="s">
        <v>3343</v>
      </c>
      <c r="P4724" t="s">
        <v>3343</v>
      </c>
      <c r="Q4724" t="s">
        <v>3346</v>
      </c>
    </row>
    <row r="4725" spans="1:17" x14ac:dyDescent="0.25">
      <c r="A4725" t="s">
        <v>13511</v>
      </c>
      <c r="B4725" t="s">
        <v>619</v>
      </c>
      <c r="C4725" t="s">
        <v>14056</v>
      </c>
      <c r="D4725" t="s">
        <v>14057</v>
      </c>
      <c r="E4725">
        <v>2202064</v>
      </c>
      <c r="F4725" t="s">
        <v>14312</v>
      </c>
      <c r="G4725" t="s">
        <v>14151</v>
      </c>
      <c r="H4725" t="s">
        <v>6082</v>
      </c>
      <c r="I4725" t="s">
        <v>14316</v>
      </c>
      <c r="J4725" t="s">
        <v>14221</v>
      </c>
      <c r="K4725" t="s">
        <v>110</v>
      </c>
      <c r="L4725" t="s">
        <v>3346</v>
      </c>
      <c r="M4725" t="s">
        <v>3397</v>
      </c>
      <c r="N4725" t="s">
        <v>4061</v>
      </c>
      <c r="O4725" t="s">
        <v>3343</v>
      </c>
      <c r="P4725" t="s">
        <v>3343</v>
      </c>
      <c r="Q4725" t="s">
        <v>3346</v>
      </c>
    </row>
    <row r="4726" spans="1:17" x14ac:dyDescent="0.25">
      <c r="A4726" t="s">
        <v>13511</v>
      </c>
      <c r="B4726" t="s">
        <v>619</v>
      </c>
      <c r="C4726" t="s">
        <v>14056</v>
      </c>
      <c r="D4726" t="s">
        <v>14057</v>
      </c>
      <c r="E4726">
        <v>2202064</v>
      </c>
      <c r="F4726" t="s">
        <v>14312</v>
      </c>
      <c r="G4726" t="s">
        <v>14151</v>
      </c>
      <c r="H4726" t="s">
        <v>6082</v>
      </c>
      <c r="I4726" t="s">
        <v>14317</v>
      </c>
      <c r="J4726" t="s">
        <v>14318</v>
      </c>
      <c r="K4726" t="s">
        <v>110</v>
      </c>
      <c r="L4726" t="s">
        <v>3346</v>
      </c>
      <c r="M4726" t="s">
        <v>3397</v>
      </c>
      <c r="N4726" t="s">
        <v>4061</v>
      </c>
      <c r="O4726" t="s">
        <v>3343</v>
      </c>
      <c r="P4726" t="s">
        <v>3343</v>
      </c>
      <c r="Q4726" t="s">
        <v>3346</v>
      </c>
    </row>
    <row r="4727" spans="1:17" x14ac:dyDescent="0.25">
      <c r="A4727" t="s">
        <v>13511</v>
      </c>
      <c r="B4727" t="s">
        <v>619</v>
      </c>
      <c r="C4727" t="s">
        <v>14056</v>
      </c>
      <c r="D4727" t="s">
        <v>14057</v>
      </c>
      <c r="E4727">
        <v>2202064</v>
      </c>
      <c r="F4727" t="s">
        <v>14312</v>
      </c>
      <c r="G4727" t="s">
        <v>14151</v>
      </c>
      <c r="H4727" t="s">
        <v>6082</v>
      </c>
      <c r="I4727" t="s">
        <v>14319</v>
      </c>
      <c r="J4727" t="s">
        <v>14225</v>
      </c>
      <c r="K4727" t="s">
        <v>110</v>
      </c>
      <c r="L4727" t="s">
        <v>3346</v>
      </c>
      <c r="M4727" t="s">
        <v>3397</v>
      </c>
      <c r="N4727" t="s">
        <v>4061</v>
      </c>
      <c r="O4727" t="s">
        <v>3343</v>
      </c>
      <c r="P4727" t="s">
        <v>3343</v>
      </c>
      <c r="Q4727" t="s">
        <v>3346</v>
      </c>
    </row>
    <row r="4728" spans="1:17" x14ac:dyDescent="0.25">
      <c r="A4728" t="s">
        <v>13511</v>
      </c>
      <c r="B4728" t="s">
        <v>619</v>
      </c>
      <c r="C4728" t="s">
        <v>14056</v>
      </c>
      <c r="D4728" t="s">
        <v>14057</v>
      </c>
      <c r="E4728">
        <v>2202064</v>
      </c>
      <c r="F4728" t="s">
        <v>14312</v>
      </c>
      <c r="G4728" t="s">
        <v>14151</v>
      </c>
      <c r="H4728" t="s">
        <v>6082</v>
      </c>
      <c r="I4728" t="s">
        <v>14320</v>
      </c>
      <c r="J4728" t="s">
        <v>14321</v>
      </c>
      <c r="K4728" t="s">
        <v>110</v>
      </c>
      <c r="L4728" t="s">
        <v>3346</v>
      </c>
      <c r="M4728" t="s">
        <v>3397</v>
      </c>
      <c r="N4728" t="s">
        <v>4061</v>
      </c>
      <c r="O4728" t="s">
        <v>3343</v>
      </c>
      <c r="P4728" t="s">
        <v>3343</v>
      </c>
      <c r="Q4728" t="s">
        <v>3346</v>
      </c>
    </row>
    <row r="4729" spans="1:17" x14ac:dyDescent="0.25">
      <c r="A4729" t="s">
        <v>13511</v>
      </c>
      <c r="B4729" t="s">
        <v>619</v>
      </c>
      <c r="C4729" t="s">
        <v>14056</v>
      </c>
      <c r="D4729" t="s">
        <v>14057</v>
      </c>
      <c r="E4729">
        <v>2202065</v>
      </c>
      <c r="F4729" t="s">
        <v>14322</v>
      </c>
      <c r="G4729" t="s">
        <v>14323</v>
      </c>
      <c r="H4729" t="s">
        <v>6082</v>
      </c>
      <c r="I4729" t="s">
        <v>14324</v>
      </c>
      <c r="J4729" t="s">
        <v>14325</v>
      </c>
      <c r="K4729" t="s">
        <v>110</v>
      </c>
      <c r="L4729" t="s">
        <v>3343</v>
      </c>
      <c r="M4729" t="s">
        <v>3397</v>
      </c>
      <c r="N4729" t="s">
        <v>4061</v>
      </c>
      <c r="O4729" t="s">
        <v>3343</v>
      </c>
      <c r="P4729" t="s">
        <v>3343</v>
      </c>
      <c r="Q4729" t="s">
        <v>3346</v>
      </c>
    </row>
    <row r="4730" spans="1:17" x14ac:dyDescent="0.25">
      <c r="A4730" t="s">
        <v>13511</v>
      </c>
      <c r="B4730" t="s">
        <v>619</v>
      </c>
      <c r="C4730" t="s">
        <v>14056</v>
      </c>
      <c r="D4730" t="s">
        <v>14057</v>
      </c>
      <c r="E4730">
        <v>2202065</v>
      </c>
      <c r="F4730" t="s">
        <v>14322</v>
      </c>
      <c r="G4730" t="s">
        <v>14323</v>
      </c>
      <c r="H4730" t="s">
        <v>6082</v>
      </c>
      <c r="I4730" t="s">
        <v>14326</v>
      </c>
      <c r="J4730" t="s">
        <v>14327</v>
      </c>
      <c r="K4730" t="s">
        <v>110</v>
      </c>
      <c r="L4730" t="s">
        <v>3346</v>
      </c>
      <c r="M4730" t="s">
        <v>3397</v>
      </c>
      <c r="N4730" t="s">
        <v>4061</v>
      </c>
      <c r="O4730" t="s">
        <v>3343</v>
      </c>
      <c r="P4730" t="s">
        <v>3343</v>
      </c>
      <c r="Q4730" t="s">
        <v>3346</v>
      </c>
    </row>
    <row r="4731" spans="1:17" x14ac:dyDescent="0.25">
      <c r="A4731" t="s">
        <v>13511</v>
      </c>
      <c r="B4731" t="s">
        <v>619</v>
      </c>
      <c r="C4731" t="s">
        <v>14056</v>
      </c>
      <c r="D4731" t="s">
        <v>14057</v>
      </c>
      <c r="E4731">
        <v>2202065</v>
      </c>
      <c r="F4731" t="s">
        <v>14322</v>
      </c>
      <c r="G4731" t="s">
        <v>14323</v>
      </c>
      <c r="H4731" t="s">
        <v>6082</v>
      </c>
      <c r="I4731" t="s">
        <v>14328</v>
      </c>
      <c r="J4731" t="s">
        <v>14329</v>
      </c>
      <c r="K4731" t="s">
        <v>110</v>
      </c>
      <c r="L4731" t="s">
        <v>3346</v>
      </c>
      <c r="M4731" t="s">
        <v>3397</v>
      </c>
      <c r="N4731" t="s">
        <v>4061</v>
      </c>
      <c r="O4731" t="s">
        <v>3343</v>
      </c>
      <c r="P4731" t="s">
        <v>3343</v>
      </c>
      <c r="Q4731" t="s">
        <v>3346</v>
      </c>
    </row>
    <row r="4732" spans="1:17" x14ac:dyDescent="0.25">
      <c r="A4732" t="s">
        <v>13511</v>
      </c>
      <c r="B4732" t="s">
        <v>619</v>
      </c>
      <c r="C4732" t="s">
        <v>14056</v>
      </c>
      <c r="D4732" t="s">
        <v>14057</v>
      </c>
      <c r="E4732">
        <v>2202065</v>
      </c>
      <c r="F4732" t="s">
        <v>14322</v>
      </c>
      <c r="G4732" t="s">
        <v>14323</v>
      </c>
      <c r="H4732" t="s">
        <v>6082</v>
      </c>
      <c r="I4732" t="s">
        <v>14330</v>
      </c>
      <c r="J4732" t="s">
        <v>14159</v>
      </c>
      <c r="K4732" t="s">
        <v>110</v>
      </c>
      <c r="L4732" t="s">
        <v>3346</v>
      </c>
      <c r="M4732" t="s">
        <v>3397</v>
      </c>
      <c r="N4732" t="s">
        <v>4061</v>
      </c>
      <c r="O4732" t="s">
        <v>3343</v>
      </c>
      <c r="P4732" t="s">
        <v>3343</v>
      </c>
      <c r="Q4732" t="s">
        <v>3346</v>
      </c>
    </row>
    <row r="4733" spans="1:17" x14ac:dyDescent="0.25">
      <c r="A4733" t="s">
        <v>13511</v>
      </c>
      <c r="B4733" t="s">
        <v>619</v>
      </c>
      <c r="C4733" t="s">
        <v>14056</v>
      </c>
      <c r="D4733" t="s">
        <v>14057</v>
      </c>
      <c r="E4733">
        <v>2202065</v>
      </c>
      <c r="F4733" t="s">
        <v>14322</v>
      </c>
      <c r="G4733" t="s">
        <v>14323</v>
      </c>
      <c r="H4733" t="s">
        <v>6082</v>
      </c>
      <c r="I4733" t="s">
        <v>14331</v>
      </c>
      <c r="J4733" t="s">
        <v>14332</v>
      </c>
      <c r="K4733" t="s">
        <v>110</v>
      </c>
      <c r="L4733" t="s">
        <v>3346</v>
      </c>
      <c r="M4733" t="s">
        <v>3397</v>
      </c>
      <c r="N4733" t="s">
        <v>4061</v>
      </c>
      <c r="O4733" t="s">
        <v>3343</v>
      </c>
      <c r="P4733" t="s">
        <v>3343</v>
      </c>
      <c r="Q4733" t="s">
        <v>3346</v>
      </c>
    </row>
    <row r="4734" spans="1:17" x14ac:dyDescent="0.25">
      <c r="A4734" t="s">
        <v>13511</v>
      </c>
      <c r="B4734" t="s">
        <v>619</v>
      </c>
      <c r="C4734" t="s">
        <v>14056</v>
      </c>
      <c r="D4734" t="s">
        <v>14057</v>
      </c>
      <c r="E4734">
        <v>2202065</v>
      </c>
      <c r="F4734" t="s">
        <v>14322</v>
      </c>
      <c r="G4734" t="s">
        <v>14323</v>
      </c>
      <c r="H4734" t="s">
        <v>6082</v>
      </c>
      <c r="I4734" t="s">
        <v>14333</v>
      </c>
      <c r="J4734" t="s">
        <v>14334</v>
      </c>
      <c r="K4734" t="s">
        <v>110</v>
      </c>
      <c r="L4734" t="s">
        <v>3346</v>
      </c>
      <c r="M4734" t="s">
        <v>3397</v>
      </c>
      <c r="N4734" t="s">
        <v>4061</v>
      </c>
      <c r="O4734" t="s">
        <v>3343</v>
      </c>
      <c r="P4734" t="s">
        <v>3343</v>
      </c>
      <c r="Q4734" t="s">
        <v>3346</v>
      </c>
    </row>
    <row r="4735" spans="1:17" x14ac:dyDescent="0.25">
      <c r="A4735" t="s">
        <v>13511</v>
      </c>
      <c r="B4735" t="s">
        <v>619</v>
      </c>
      <c r="C4735" t="s">
        <v>14056</v>
      </c>
      <c r="D4735" t="s">
        <v>14057</v>
      </c>
      <c r="E4735">
        <v>2202065</v>
      </c>
      <c r="F4735" t="s">
        <v>14322</v>
      </c>
      <c r="G4735" t="s">
        <v>14323</v>
      </c>
      <c r="H4735" t="s">
        <v>6082</v>
      </c>
      <c r="I4735" t="s">
        <v>14335</v>
      </c>
      <c r="J4735" t="s">
        <v>14336</v>
      </c>
      <c r="K4735" t="s">
        <v>110</v>
      </c>
      <c r="L4735" t="s">
        <v>3346</v>
      </c>
      <c r="M4735" t="s">
        <v>3397</v>
      </c>
      <c r="N4735" t="s">
        <v>4061</v>
      </c>
      <c r="O4735" t="s">
        <v>3343</v>
      </c>
      <c r="P4735" t="s">
        <v>3343</v>
      </c>
      <c r="Q4735" t="s">
        <v>3346</v>
      </c>
    </row>
    <row r="4736" spans="1:17" x14ac:dyDescent="0.25">
      <c r="A4736" t="s">
        <v>13511</v>
      </c>
      <c r="B4736" t="s">
        <v>619</v>
      </c>
      <c r="C4736" t="s">
        <v>14056</v>
      </c>
      <c r="D4736" t="s">
        <v>14057</v>
      </c>
      <c r="E4736">
        <v>2202065</v>
      </c>
      <c r="F4736" t="s">
        <v>14322</v>
      </c>
      <c r="G4736" t="s">
        <v>14323</v>
      </c>
      <c r="H4736" t="s">
        <v>6082</v>
      </c>
      <c r="I4736" t="s">
        <v>14337</v>
      </c>
      <c r="J4736" t="s">
        <v>14338</v>
      </c>
      <c r="K4736" t="s">
        <v>110</v>
      </c>
      <c r="L4736" t="s">
        <v>3346</v>
      </c>
      <c r="M4736" t="s">
        <v>3397</v>
      </c>
      <c r="N4736" t="s">
        <v>4061</v>
      </c>
      <c r="O4736" t="s">
        <v>3343</v>
      </c>
      <c r="P4736" t="s">
        <v>3343</v>
      </c>
      <c r="Q4736" t="s">
        <v>3346</v>
      </c>
    </row>
    <row r="4737" spans="1:17" x14ac:dyDescent="0.25">
      <c r="A4737" t="s">
        <v>13511</v>
      </c>
      <c r="B4737" t="s">
        <v>619</v>
      </c>
      <c r="C4737" t="s">
        <v>14056</v>
      </c>
      <c r="D4737" t="s">
        <v>14057</v>
      </c>
      <c r="E4737">
        <v>2202065</v>
      </c>
      <c r="F4737" t="s">
        <v>14322</v>
      </c>
      <c r="G4737" t="s">
        <v>14323</v>
      </c>
      <c r="H4737" t="s">
        <v>6082</v>
      </c>
      <c r="I4737" t="s">
        <v>14339</v>
      </c>
      <c r="J4737" t="s">
        <v>14340</v>
      </c>
      <c r="K4737" t="s">
        <v>110</v>
      </c>
      <c r="L4737" t="s">
        <v>3346</v>
      </c>
      <c r="M4737" t="s">
        <v>3397</v>
      </c>
      <c r="N4737" t="s">
        <v>4061</v>
      </c>
      <c r="O4737" t="s">
        <v>3343</v>
      </c>
      <c r="P4737" t="s">
        <v>3343</v>
      </c>
      <c r="Q4737" t="s">
        <v>3346</v>
      </c>
    </row>
    <row r="4738" spans="1:17" x14ac:dyDescent="0.25">
      <c r="A4738" t="s">
        <v>13511</v>
      </c>
      <c r="B4738" t="s">
        <v>619</v>
      </c>
      <c r="C4738" t="s">
        <v>14056</v>
      </c>
      <c r="D4738" t="s">
        <v>14057</v>
      </c>
      <c r="E4738">
        <v>2202065</v>
      </c>
      <c r="F4738" t="s">
        <v>14322</v>
      </c>
      <c r="G4738" t="s">
        <v>14323</v>
      </c>
      <c r="H4738" t="s">
        <v>6082</v>
      </c>
      <c r="I4738" t="s">
        <v>14341</v>
      </c>
      <c r="J4738" t="s">
        <v>14342</v>
      </c>
      <c r="K4738" t="s">
        <v>110</v>
      </c>
      <c r="L4738" t="s">
        <v>3346</v>
      </c>
      <c r="M4738" t="s">
        <v>3397</v>
      </c>
      <c r="N4738" t="s">
        <v>4061</v>
      </c>
      <c r="O4738" t="s">
        <v>3343</v>
      </c>
      <c r="P4738" t="s">
        <v>3343</v>
      </c>
      <c r="Q4738" t="s">
        <v>3346</v>
      </c>
    </row>
    <row r="4739" spans="1:17" x14ac:dyDescent="0.25">
      <c r="A4739" t="s">
        <v>13511</v>
      </c>
      <c r="B4739" t="s">
        <v>619</v>
      </c>
      <c r="C4739" t="s">
        <v>14056</v>
      </c>
      <c r="D4739" t="s">
        <v>14057</v>
      </c>
      <c r="E4739">
        <v>2202065</v>
      </c>
      <c r="F4739" t="s">
        <v>14322</v>
      </c>
      <c r="G4739" t="s">
        <v>14323</v>
      </c>
      <c r="H4739" t="s">
        <v>6082</v>
      </c>
      <c r="I4739" t="s">
        <v>14343</v>
      </c>
      <c r="J4739" t="s">
        <v>14344</v>
      </c>
      <c r="K4739" t="s">
        <v>110</v>
      </c>
      <c r="L4739" t="s">
        <v>3346</v>
      </c>
      <c r="M4739" t="s">
        <v>3397</v>
      </c>
      <c r="N4739" t="s">
        <v>4061</v>
      </c>
      <c r="O4739" t="s">
        <v>3343</v>
      </c>
      <c r="P4739" t="s">
        <v>3343</v>
      </c>
      <c r="Q4739" t="s">
        <v>3346</v>
      </c>
    </row>
    <row r="4740" spans="1:17" x14ac:dyDescent="0.25">
      <c r="A4740" t="s">
        <v>13511</v>
      </c>
      <c r="B4740" t="s">
        <v>619</v>
      </c>
      <c r="C4740" t="s">
        <v>14056</v>
      </c>
      <c r="D4740" t="s">
        <v>14057</v>
      </c>
      <c r="E4740">
        <v>2202065</v>
      </c>
      <c r="F4740" t="s">
        <v>14322</v>
      </c>
      <c r="G4740" t="s">
        <v>14323</v>
      </c>
      <c r="H4740" t="s">
        <v>6082</v>
      </c>
      <c r="I4740" t="s">
        <v>14345</v>
      </c>
      <c r="J4740" t="s">
        <v>14346</v>
      </c>
      <c r="K4740" t="s">
        <v>110</v>
      </c>
      <c r="L4740" t="s">
        <v>3346</v>
      </c>
      <c r="M4740" t="s">
        <v>3397</v>
      </c>
      <c r="N4740" t="s">
        <v>4061</v>
      </c>
      <c r="O4740" t="s">
        <v>3343</v>
      </c>
      <c r="P4740" t="s">
        <v>3343</v>
      </c>
      <c r="Q4740" t="s">
        <v>3346</v>
      </c>
    </row>
    <row r="4741" spans="1:17" x14ac:dyDescent="0.25">
      <c r="A4741" t="s">
        <v>13511</v>
      </c>
      <c r="B4741" t="s">
        <v>619</v>
      </c>
      <c r="C4741" t="s">
        <v>14056</v>
      </c>
      <c r="D4741" t="s">
        <v>14057</v>
      </c>
      <c r="E4741">
        <v>2202065</v>
      </c>
      <c r="F4741" t="s">
        <v>14322</v>
      </c>
      <c r="G4741" t="s">
        <v>14323</v>
      </c>
      <c r="H4741" t="s">
        <v>6082</v>
      </c>
      <c r="I4741" t="s">
        <v>14347</v>
      </c>
      <c r="J4741" t="s">
        <v>14348</v>
      </c>
      <c r="K4741" t="s">
        <v>110</v>
      </c>
      <c r="L4741" t="s">
        <v>3346</v>
      </c>
      <c r="M4741" t="s">
        <v>3397</v>
      </c>
      <c r="N4741" t="s">
        <v>4061</v>
      </c>
      <c r="O4741" t="s">
        <v>3343</v>
      </c>
      <c r="P4741" t="s">
        <v>3343</v>
      </c>
      <c r="Q4741" t="s">
        <v>3346</v>
      </c>
    </row>
    <row r="4742" spans="1:17" x14ac:dyDescent="0.25">
      <c r="A4742" t="s">
        <v>13511</v>
      </c>
      <c r="B4742" t="s">
        <v>619</v>
      </c>
      <c r="C4742" t="s">
        <v>14056</v>
      </c>
      <c r="D4742" t="s">
        <v>14057</v>
      </c>
      <c r="E4742">
        <v>2202065</v>
      </c>
      <c r="F4742" t="s">
        <v>14322</v>
      </c>
      <c r="G4742" t="s">
        <v>14323</v>
      </c>
      <c r="H4742" t="s">
        <v>6082</v>
      </c>
      <c r="I4742" t="s">
        <v>14349</v>
      </c>
      <c r="J4742" t="s">
        <v>14350</v>
      </c>
      <c r="K4742" t="s">
        <v>110</v>
      </c>
      <c r="L4742" t="s">
        <v>3346</v>
      </c>
      <c r="M4742" t="s">
        <v>3397</v>
      </c>
      <c r="N4742" t="s">
        <v>4061</v>
      </c>
      <c r="O4742" t="s">
        <v>3343</v>
      </c>
      <c r="P4742" t="s">
        <v>3343</v>
      </c>
      <c r="Q4742" t="s">
        <v>3346</v>
      </c>
    </row>
    <row r="4743" spans="1:17" x14ac:dyDescent="0.25">
      <c r="A4743" t="s">
        <v>13511</v>
      </c>
      <c r="B4743" t="s">
        <v>619</v>
      </c>
      <c r="C4743" t="s">
        <v>14056</v>
      </c>
      <c r="D4743" t="s">
        <v>14057</v>
      </c>
      <c r="E4743">
        <v>2202065</v>
      </c>
      <c r="F4743" t="s">
        <v>14322</v>
      </c>
      <c r="G4743" t="s">
        <v>14323</v>
      </c>
      <c r="H4743" t="s">
        <v>6082</v>
      </c>
      <c r="I4743" t="s">
        <v>14351</v>
      </c>
      <c r="J4743" t="s">
        <v>14352</v>
      </c>
      <c r="K4743" t="s">
        <v>110</v>
      </c>
      <c r="L4743" t="s">
        <v>3346</v>
      </c>
      <c r="M4743" t="s">
        <v>3397</v>
      </c>
      <c r="N4743" t="s">
        <v>4061</v>
      </c>
      <c r="O4743" t="s">
        <v>3343</v>
      </c>
      <c r="P4743" t="s">
        <v>3343</v>
      </c>
      <c r="Q4743" t="s">
        <v>3346</v>
      </c>
    </row>
    <row r="4744" spans="1:17" x14ac:dyDescent="0.25">
      <c r="A4744" t="s">
        <v>13511</v>
      </c>
      <c r="B4744" t="s">
        <v>619</v>
      </c>
      <c r="C4744" t="s">
        <v>14056</v>
      </c>
      <c r="D4744" t="s">
        <v>14057</v>
      </c>
      <c r="E4744">
        <v>2202065</v>
      </c>
      <c r="F4744" t="s">
        <v>14322</v>
      </c>
      <c r="G4744" t="s">
        <v>14323</v>
      </c>
      <c r="H4744" t="s">
        <v>6082</v>
      </c>
      <c r="I4744" t="s">
        <v>14353</v>
      </c>
      <c r="J4744" t="s">
        <v>14354</v>
      </c>
      <c r="K4744" t="s">
        <v>110</v>
      </c>
      <c r="L4744" t="s">
        <v>3346</v>
      </c>
      <c r="M4744" t="s">
        <v>3397</v>
      </c>
      <c r="N4744" t="s">
        <v>4061</v>
      </c>
      <c r="O4744" t="s">
        <v>3343</v>
      </c>
      <c r="P4744" t="s">
        <v>3343</v>
      </c>
      <c r="Q4744" t="s">
        <v>3346</v>
      </c>
    </row>
    <row r="4745" spans="1:17" x14ac:dyDescent="0.25">
      <c r="A4745" t="s">
        <v>13511</v>
      </c>
      <c r="B4745" t="s">
        <v>619</v>
      </c>
      <c r="C4745" t="s">
        <v>14056</v>
      </c>
      <c r="D4745" t="s">
        <v>14057</v>
      </c>
      <c r="E4745">
        <v>2202065</v>
      </c>
      <c r="F4745" t="s">
        <v>14322</v>
      </c>
      <c r="G4745" t="s">
        <v>14323</v>
      </c>
      <c r="H4745" t="s">
        <v>6082</v>
      </c>
      <c r="I4745" t="s">
        <v>14355</v>
      </c>
      <c r="J4745" t="s">
        <v>14356</v>
      </c>
      <c r="K4745" t="s">
        <v>110</v>
      </c>
      <c r="L4745" t="s">
        <v>3346</v>
      </c>
      <c r="M4745" t="s">
        <v>3397</v>
      </c>
      <c r="N4745" t="s">
        <v>4061</v>
      </c>
      <c r="O4745" t="s">
        <v>3343</v>
      </c>
      <c r="P4745" t="s">
        <v>3343</v>
      </c>
      <c r="Q4745" t="s">
        <v>3346</v>
      </c>
    </row>
    <row r="4746" spans="1:17" x14ac:dyDescent="0.25">
      <c r="A4746" t="s">
        <v>13511</v>
      </c>
      <c r="B4746" t="s">
        <v>619</v>
      </c>
      <c r="C4746" t="s">
        <v>14056</v>
      </c>
      <c r="D4746" t="s">
        <v>14057</v>
      </c>
      <c r="E4746">
        <v>2202066</v>
      </c>
      <c r="F4746" t="s">
        <v>14357</v>
      </c>
      <c r="G4746" t="s">
        <v>14358</v>
      </c>
      <c r="H4746" t="s">
        <v>4941</v>
      </c>
      <c r="I4746" t="s">
        <v>14359</v>
      </c>
      <c r="J4746" t="s">
        <v>14360</v>
      </c>
      <c r="K4746" t="s">
        <v>110</v>
      </c>
      <c r="L4746" t="s">
        <v>3343</v>
      </c>
      <c r="M4746" t="s">
        <v>3397</v>
      </c>
      <c r="N4746" t="s">
        <v>5920</v>
      </c>
      <c r="O4746" t="s">
        <v>3343</v>
      </c>
      <c r="P4746" t="s">
        <v>3343</v>
      </c>
      <c r="Q4746" t="s">
        <v>3346</v>
      </c>
    </row>
    <row r="4747" spans="1:17" x14ac:dyDescent="0.25">
      <c r="A4747" t="s">
        <v>13511</v>
      </c>
      <c r="B4747" t="s">
        <v>619</v>
      </c>
      <c r="C4747" t="s">
        <v>14056</v>
      </c>
      <c r="D4747" t="s">
        <v>14057</v>
      </c>
      <c r="E4747">
        <v>2202066</v>
      </c>
      <c r="F4747" t="s">
        <v>14357</v>
      </c>
      <c r="G4747" t="s">
        <v>14358</v>
      </c>
      <c r="H4747" t="s">
        <v>4941</v>
      </c>
      <c r="I4747" t="s">
        <v>14361</v>
      </c>
      <c r="J4747" t="s">
        <v>14362</v>
      </c>
      <c r="K4747" t="s">
        <v>110</v>
      </c>
      <c r="L4747" t="s">
        <v>3346</v>
      </c>
      <c r="M4747" t="s">
        <v>3397</v>
      </c>
      <c r="N4747" t="s">
        <v>5920</v>
      </c>
      <c r="O4747" t="s">
        <v>3343</v>
      </c>
      <c r="P4747" t="s">
        <v>3343</v>
      </c>
      <c r="Q4747" t="s">
        <v>3346</v>
      </c>
    </row>
    <row r="4748" spans="1:17" x14ac:dyDescent="0.25">
      <c r="A4748" t="s">
        <v>13511</v>
      </c>
      <c r="B4748" t="s">
        <v>619</v>
      </c>
      <c r="C4748" t="s">
        <v>14056</v>
      </c>
      <c r="D4748" t="s">
        <v>14057</v>
      </c>
      <c r="E4748">
        <v>2202066</v>
      </c>
      <c r="F4748" t="s">
        <v>14357</v>
      </c>
      <c r="G4748" t="s">
        <v>14358</v>
      </c>
      <c r="H4748" t="s">
        <v>4941</v>
      </c>
      <c r="I4748" t="s">
        <v>14363</v>
      </c>
      <c r="J4748" t="s">
        <v>14364</v>
      </c>
      <c r="K4748" t="s">
        <v>110</v>
      </c>
      <c r="L4748" t="s">
        <v>3346</v>
      </c>
      <c r="M4748" t="s">
        <v>3397</v>
      </c>
      <c r="N4748" t="s">
        <v>5920</v>
      </c>
      <c r="O4748" t="s">
        <v>3343</v>
      </c>
      <c r="P4748" t="s">
        <v>3343</v>
      </c>
      <c r="Q4748" t="s">
        <v>3346</v>
      </c>
    </row>
    <row r="4749" spans="1:17" x14ac:dyDescent="0.25">
      <c r="A4749" t="s">
        <v>13511</v>
      </c>
      <c r="B4749" t="s">
        <v>619</v>
      </c>
      <c r="C4749" t="s">
        <v>14056</v>
      </c>
      <c r="D4749" t="s">
        <v>14057</v>
      </c>
      <c r="E4749">
        <v>2202066</v>
      </c>
      <c r="F4749" t="s">
        <v>14357</v>
      </c>
      <c r="G4749" t="s">
        <v>14358</v>
      </c>
      <c r="H4749" t="s">
        <v>4941</v>
      </c>
      <c r="I4749" t="s">
        <v>14365</v>
      </c>
      <c r="J4749" t="s">
        <v>14366</v>
      </c>
      <c r="K4749" t="s">
        <v>110</v>
      </c>
      <c r="L4749" t="s">
        <v>3346</v>
      </c>
      <c r="M4749" t="s">
        <v>3397</v>
      </c>
      <c r="N4749" t="s">
        <v>5920</v>
      </c>
      <c r="O4749" t="s">
        <v>3343</v>
      </c>
      <c r="P4749" t="s">
        <v>3343</v>
      </c>
      <c r="Q4749" t="s">
        <v>3346</v>
      </c>
    </row>
    <row r="4750" spans="1:17" x14ac:dyDescent="0.25">
      <c r="A4750" t="s">
        <v>13511</v>
      </c>
      <c r="B4750" t="s">
        <v>619</v>
      </c>
      <c r="C4750" t="s">
        <v>14056</v>
      </c>
      <c r="D4750" t="s">
        <v>14057</v>
      </c>
      <c r="E4750">
        <v>2202066</v>
      </c>
      <c r="F4750" t="s">
        <v>14357</v>
      </c>
      <c r="G4750" t="s">
        <v>14358</v>
      </c>
      <c r="H4750" t="s">
        <v>4941</v>
      </c>
      <c r="I4750" t="s">
        <v>14367</v>
      </c>
      <c r="J4750" t="s">
        <v>14368</v>
      </c>
      <c r="K4750" t="s">
        <v>110</v>
      </c>
      <c r="L4750" t="s">
        <v>3346</v>
      </c>
      <c r="M4750" t="s">
        <v>3397</v>
      </c>
      <c r="N4750" t="s">
        <v>5920</v>
      </c>
      <c r="O4750" t="s">
        <v>3343</v>
      </c>
      <c r="P4750" t="s">
        <v>3343</v>
      </c>
      <c r="Q4750" t="s">
        <v>3346</v>
      </c>
    </row>
    <row r="4751" spans="1:17" x14ac:dyDescent="0.25">
      <c r="A4751" t="s">
        <v>13511</v>
      </c>
      <c r="B4751" t="s">
        <v>619</v>
      </c>
      <c r="C4751" t="s">
        <v>14056</v>
      </c>
      <c r="D4751" t="s">
        <v>14057</v>
      </c>
      <c r="E4751">
        <v>2202066</v>
      </c>
      <c r="F4751" t="s">
        <v>14357</v>
      </c>
      <c r="G4751" t="s">
        <v>14358</v>
      </c>
      <c r="H4751" t="s">
        <v>4941</v>
      </c>
      <c r="I4751" t="s">
        <v>14369</v>
      </c>
      <c r="J4751" t="s">
        <v>14370</v>
      </c>
      <c r="K4751" t="s">
        <v>110</v>
      </c>
      <c r="L4751" t="s">
        <v>3346</v>
      </c>
      <c r="M4751" t="s">
        <v>3397</v>
      </c>
      <c r="N4751" t="s">
        <v>5920</v>
      </c>
      <c r="O4751" t="s">
        <v>3343</v>
      </c>
      <c r="P4751" t="s">
        <v>3343</v>
      </c>
      <c r="Q4751" t="s">
        <v>3346</v>
      </c>
    </row>
    <row r="4752" spans="1:17" x14ac:dyDescent="0.25">
      <c r="A4752" t="s">
        <v>13511</v>
      </c>
      <c r="B4752" t="s">
        <v>619</v>
      </c>
      <c r="C4752" t="s">
        <v>14056</v>
      </c>
      <c r="D4752" t="s">
        <v>14057</v>
      </c>
      <c r="E4752">
        <v>2202066</v>
      </c>
      <c r="F4752" t="s">
        <v>14357</v>
      </c>
      <c r="G4752" t="s">
        <v>14358</v>
      </c>
      <c r="H4752" t="s">
        <v>4941</v>
      </c>
      <c r="I4752" t="s">
        <v>14371</v>
      </c>
      <c r="J4752" t="s">
        <v>14372</v>
      </c>
      <c r="K4752" t="s">
        <v>110</v>
      </c>
      <c r="L4752" t="s">
        <v>3346</v>
      </c>
      <c r="M4752" t="s">
        <v>3397</v>
      </c>
      <c r="N4752" t="s">
        <v>5920</v>
      </c>
      <c r="O4752" t="s">
        <v>3343</v>
      </c>
      <c r="P4752" t="s">
        <v>3343</v>
      </c>
      <c r="Q4752" t="s">
        <v>3346</v>
      </c>
    </row>
    <row r="4753" spans="1:17" x14ac:dyDescent="0.25">
      <c r="A4753" t="s">
        <v>13511</v>
      </c>
      <c r="B4753" t="s">
        <v>619</v>
      </c>
      <c r="C4753" t="s">
        <v>14056</v>
      </c>
      <c r="D4753" t="s">
        <v>14057</v>
      </c>
      <c r="E4753">
        <v>2202066</v>
      </c>
      <c r="F4753" t="s">
        <v>14357</v>
      </c>
      <c r="G4753" t="s">
        <v>14358</v>
      </c>
      <c r="H4753" t="s">
        <v>4941</v>
      </c>
      <c r="I4753" t="s">
        <v>14373</v>
      </c>
      <c r="J4753" t="s">
        <v>14374</v>
      </c>
      <c r="K4753" t="s">
        <v>110</v>
      </c>
      <c r="L4753" t="s">
        <v>3346</v>
      </c>
      <c r="M4753" t="s">
        <v>3397</v>
      </c>
      <c r="N4753" t="s">
        <v>5920</v>
      </c>
      <c r="O4753" t="s">
        <v>3343</v>
      </c>
      <c r="P4753" t="s">
        <v>3343</v>
      </c>
      <c r="Q4753" t="s">
        <v>3346</v>
      </c>
    </row>
    <row r="4754" spans="1:17" x14ac:dyDescent="0.25">
      <c r="A4754" t="s">
        <v>13511</v>
      </c>
      <c r="B4754" t="s">
        <v>619</v>
      </c>
      <c r="C4754" t="s">
        <v>14056</v>
      </c>
      <c r="D4754" t="s">
        <v>14057</v>
      </c>
      <c r="E4754">
        <v>2202066</v>
      </c>
      <c r="F4754" t="s">
        <v>14357</v>
      </c>
      <c r="G4754" t="s">
        <v>14358</v>
      </c>
      <c r="H4754" t="s">
        <v>4941</v>
      </c>
      <c r="I4754" t="s">
        <v>14375</v>
      </c>
      <c r="J4754" t="s">
        <v>14376</v>
      </c>
      <c r="K4754" t="s">
        <v>110</v>
      </c>
      <c r="L4754" t="s">
        <v>3346</v>
      </c>
      <c r="M4754" t="s">
        <v>3397</v>
      </c>
      <c r="N4754" t="s">
        <v>5920</v>
      </c>
      <c r="O4754" t="s">
        <v>3343</v>
      </c>
      <c r="P4754" t="s">
        <v>3343</v>
      </c>
      <c r="Q4754" t="s">
        <v>3346</v>
      </c>
    </row>
    <row r="4755" spans="1:17" x14ac:dyDescent="0.25">
      <c r="A4755" t="s">
        <v>13511</v>
      </c>
      <c r="B4755" t="s">
        <v>619</v>
      </c>
      <c r="C4755" t="s">
        <v>14056</v>
      </c>
      <c r="D4755" t="s">
        <v>14057</v>
      </c>
      <c r="E4755">
        <v>2202066</v>
      </c>
      <c r="F4755" t="s">
        <v>14357</v>
      </c>
      <c r="G4755" t="s">
        <v>14358</v>
      </c>
      <c r="H4755" t="s">
        <v>4941</v>
      </c>
      <c r="I4755" t="s">
        <v>14377</v>
      </c>
      <c r="J4755" t="s">
        <v>14378</v>
      </c>
      <c r="K4755" t="s">
        <v>110</v>
      </c>
      <c r="L4755" t="s">
        <v>3346</v>
      </c>
      <c r="M4755" t="s">
        <v>3397</v>
      </c>
      <c r="N4755" t="s">
        <v>5920</v>
      </c>
      <c r="O4755" t="s">
        <v>3343</v>
      </c>
      <c r="P4755" t="s">
        <v>3343</v>
      </c>
      <c r="Q4755" t="s">
        <v>3346</v>
      </c>
    </row>
    <row r="4756" spans="1:17" x14ac:dyDescent="0.25">
      <c r="A4756" t="s">
        <v>13511</v>
      </c>
      <c r="B4756" t="s">
        <v>619</v>
      </c>
      <c r="C4756" t="s">
        <v>14056</v>
      </c>
      <c r="D4756" t="s">
        <v>14057</v>
      </c>
      <c r="E4756">
        <v>2202066</v>
      </c>
      <c r="F4756" t="s">
        <v>14357</v>
      </c>
      <c r="G4756" t="s">
        <v>14358</v>
      </c>
      <c r="H4756" t="s">
        <v>4941</v>
      </c>
      <c r="I4756" t="s">
        <v>14379</v>
      </c>
      <c r="J4756" t="s">
        <v>14380</v>
      </c>
      <c r="K4756" t="s">
        <v>110</v>
      </c>
      <c r="L4756" t="s">
        <v>3346</v>
      </c>
      <c r="M4756" t="s">
        <v>3397</v>
      </c>
      <c r="N4756" t="s">
        <v>5920</v>
      </c>
      <c r="O4756" t="s">
        <v>3343</v>
      </c>
      <c r="P4756" t="s">
        <v>3343</v>
      </c>
      <c r="Q4756" t="s">
        <v>3346</v>
      </c>
    </row>
    <row r="4757" spans="1:17" x14ac:dyDescent="0.25">
      <c r="A4757" t="s">
        <v>13511</v>
      </c>
      <c r="B4757" t="s">
        <v>619</v>
      </c>
      <c r="C4757" t="s">
        <v>14056</v>
      </c>
      <c r="D4757" t="s">
        <v>14057</v>
      </c>
      <c r="E4757">
        <v>2202066</v>
      </c>
      <c r="F4757" t="s">
        <v>14357</v>
      </c>
      <c r="G4757" t="s">
        <v>14358</v>
      </c>
      <c r="H4757" t="s">
        <v>4941</v>
      </c>
      <c r="I4757" t="s">
        <v>14381</v>
      </c>
      <c r="J4757" t="s">
        <v>14382</v>
      </c>
      <c r="K4757" t="s">
        <v>110</v>
      </c>
      <c r="L4757" t="s">
        <v>3346</v>
      </c>
      <c r="M4757" t="s">
        <v>3397</v>
      </c>
      <c r="N4757" t="s">
        <v>5920</v>
      </c>
      <c r="O4757" t="s">
        <v>3343</v>
      </c>
      <c r="P4757" t="s">
        <v>3343</v>
      </c>
      <c r="Q4757" t="s">
        <v>3346</v>
      </c>
    </row>
    <row r="4758" spans="1:17" x14ac:dyDescent="0.25">
      <c r="A4758" t="s">
        <v>13511</v>
      </c>
      <c r="B4758" t="s">
        <v>619</v>
      </c>
      <c r="C4758" t="s">
        <v>14056</v>
      </c>
      <c r="D4758" t="s">
        <v>14057</v>
      </c>
      <c r="E4758">
        <v>2202066</v>
      </c>
      <c r="F4758" t="s">
        <v>14357</v>
      </c>
      <c r="G4758" t="s">
        <v>14358</v>
      </c>
      <c r="H4758" t="s">
        <v>4941</v>
      </c>
      <c r="I4758" t="s">
        <v>14383</v>
      </c>
      <c r="J4758" t="s">
        <v>14384</v>
      </c>
      <c r="K4758" t="s">
        <v>110</v>
      </c>
      <c r="L4758" t="s">
        <v>3346</v>
      </c>
      <c r="M4758" t="s">
        <v>3397</v>
      </c>
      <c r="N4758" t="s">
        <v>5920</v>
      </c>
      <c r="O4758" t="s">
        <v>3343</v>
      </c>
      <c r="P4758" t="s">
        <v>3343</v>
      </c>
      <c r="Q4758" t="s">
        <v>3346</v>
      </c>
    </row>
    <row r="4759" spans="1:17" x14ac:dyDescent="0.25">
      <c r="A4759" t="s">
        <v>13511</v>
      </c>
      <c r="B4759" t="s">
        <v>619</v>
      </c>
      <c r="C4759" t="s">
        <v>14056</v>
      </c>
      <c r="D4759" t="s">
        <v>14057</v>
      </c>
      <c r="E4759">
        <v>2202066</v>
      </c>
      <c r="F4759" t="s">
        <v>14357</v>
      </c>
      <c r="G4759" t="s">
        <v>14358</v>
      </c>
      <c r="H4759" t="s">
        <v>4941</v>
      </c>
      <c r="I4759" t="s">
        <v>14385</v>
      </c>
      <c r="J4759" t="s">
        <v>14386</v>
      </c>
      <c r="K4759" t="s">
        <v>110</v>
      </c>
      <c r="L4759" t="s">
        <v>3346</v>
      </c>
      <c r="M4759" t="s">
        <v>3397</v>
      </c>
      <c r="N4759" t="s">
        <v>5920</v>
      </c>
      <c r="O4759" t="s">
        <v>3343</v>
      </c>
      <c r="P4759" t="s">
        <v>3343</v>
      </c>
      <c r="Q4759" t="s">
        <v>3346</v>
      </c>
    </row>
    <row r="4760" spans="1:17" x14ac:dyDescent="0.25">
      <c r="A4760" t="s">
        <v>13511</v>
      </c>
      <c r="B4760" t="s">
        <v>619</v>
      </c>
      <c r="C4760" t="s">
        <v>14056</v>
      </c>
      <c r="D4760" t="s">
        <v>14057</v>
      </c>
      <c r="E4760">
        <v>2202067</v>
      </c>
      <c r="F4760" t="s">
        <v>14387</v>
      </c>
      <c r="G4760" t="s">
        <v>14388</v>
      </c>
      <c r="H4760" t="s">
        <v>13713</v>
      </c>
      <c r="I4760" t="s">
        <v>14389</v>
      </c>
      <c r="J4760" t="s">
        <v>14390</v>
      </c>
      <c r="K4760" t="s">
        <v>110</v>
      </c>
      <c r="L4760" t="s">
        <v>3343</v>
      </c>
      <c r="M4760" t="s">
        <v>3397</v>
      </c>
      <c r="N4760" t="s">
        <v>5920</v>
      </c>
      <c r="O4760" t="s">
        <v>3343</v>
      </c>
      <c r="P4760" t="s">
        <v>3343</v>
      </c>
      <c r="Q4760" t="s">
        <v>3346</v>
      </c>
    </row>
    <row r="4761" spans="1:17" x14ac:dyDescent="0.25">
      <c r="A4761" t="s">
        <v>13511</v>
      </c>
      <c r="B4761" t="s">
        <v>619</v>
      </c>
      <c r="C4761" t="s">
        <v>14056</v>
      </c>
      <c r="D4761" t="s">
        <v>14057</v>
      </c>
      <c r="E4761">
        <v>2202067</v>
      </c>
      <c r="F4761" t="s">
        <v>14387</v>
      </c>
      <c r="G4761" t="s">
        <v>14388</v>
      </c>
      <c r="H4761" t="s">
        <v>13713</v>
      </c>
      <c r="I4761" t="s">
        <v>14391</v>
      </c>
      <c r="J4761" t="s">
        <v>14392</v>
      </c>
      <c r="K4761" t="s">
        <v>110</v>
      </c>
      <c r="L4761" t="s">
        <v>3346</v>
      </c>
      <c r="M4761" t="s">
        <v>3397</v>
      </c>
      <c r="N4761" t="s">
        <v>5920</v>
      </c>
      <c r="O4761" t="s">
        <v>3343</v>
      </c>
      <c r="P4761" t="s">
        <v>3343</v>
      </c>
      <c r="Q4761" t="s">
        <v>3346</v>
      </c>
    </row>
    <row r="4762" spans="1:17" x14ac:dyDescent="0.25">
      <c r="A4762" t="s">
        <v>13511</v>
      </c>
      <c r="B4762" t="s">
        <v>619</v>
      </c>
      <c r="C4762" t="s">
        <v>14056</v>
      </c>
      <c r="D4762" t="s">
        <v>14057</v>
      </c>
      <c r="E4762">
        <v>2202067</v>
      </c>
      <c r="F4762" t="s">
        <v>14387</v>
      </c>
      <c r="G4762" t="s">
        <v>14388</v>
      </c>
      <c r="H4762" t="s">
        <v>13713</v>
      </c>
      <c r="I4762" t="s">
        <v>14393</v>
      </c>
      <c r="J4762" t="s">
        <v>14394</v>
      </c>
      <c r="K4762" t="s">
        <v>110</v>
      </c>
      <c r="L4762" t="s">
        <v>3346</v>
      </c>
      <c r="M4762" t="s">
        <v>3397</v>
      </c>
      <c r="N4762" t="s">
        <v>5920</v>
      </c>
      <c r="O4762" t="s">
        <v>3343</v>
      </c>
      <c r="P4762" t="s">
        <v>3343</v>
      </c>
      <c r="Q4762" t="s">
        <v>3346</v>
      </c>
    </row>
    <row r="4763" spans="1:17" x14ac:dyDescent="0.25">
      <c r="A4763" t="s">
        <v>13511</v>
      </c>
      <c r="B4763" t="s">
        <v>619</v>
      </c>
      <c r="C4763" t="s">
        <v>14056</v>
      </c>
      <c r="D4763" t="s">
        <v>14057</v>
      </c>
      <c r="E4763">
        <v>2202068</v>
      </c>
      <c r="F4763" t="s">
        <v>14395</v>
      </c>
      <c r="G4763" t="s">
        <v>14396</v>
      </c>
      <c r="H4763" t="s">
        <v>6374</v>
      </c>
      <c r="I4763" t="s">
        <v>14397</v>
      </c>
      <c r="J4763" t="s">
        <v>14398</v>
      </c>
      <c r="K4763" t="s">
        <v>110</v>
      </c>
      <c r="L4763" t="s">
        <v>3343</v>
      </c>
      <c r="M4763" t="s">
        <v>3397</v>
      </c>
      <c r="N4763" t="s">
        <v>5920</v>
      </c>
      <c r="O4763" t="s">
        <v>3343</v>
      </c>
      <c r="P4763" t="s">
        <v>3343</v>
      </c>
      <c r="Q4763" t="s">
        <v>3346</v>
      </c>
    </row>
    <row r="4764" spans="1:17" x14ac:dyDescent="0.25">
      <c r="A4764" t="s">
        <v>13511</v>
      </c>
      <c r="B4764" t="s">
        <v>619</v>
      </c>
      <c r="C4764" t="s">
        <v>14056</v>
      </c>
      <c r="D4764" t="s">
        <v>14057</v>
      </c>
      <c r="E4764">
        <v>2202068</v>
      </c>
      <c r="F4764" t="s">
        <v>14395</v>
      </c>
      <c r="G4764" t="s">
        <v>14396</v>
      </c>
      <c r="H4764" t="s">
        <v>6374</v>
      </c>
      <c r="I4764" t="s">
        <v>14399</v>
      </c>
      <c r="J4764" t="s">
        <v>14400</v>
      </c>
      <c r="K4764" t="s">
        <v>110</v>
      </c>
      <c r="L4764" t="s">
        <v>3346</v>
      </c>
      <c r="M4764" t="s">
        <v>3397</v>
      </c>
      <c r="N4764" t="s">
        <v>5920</v>
      </c>
      <c r="O4764" t="s">
        <v>3343</v>
      </c>
      <c r="P4764" t="s">
        <v>3343</v>
      </c>
      <c r="Q4764" t="s">
        <v>3346</v>
      </c>
    </row>
    <row r="4765" spans="1:17" x14ac:dyDescent="0.25">
      <c r="A4765" t="s">
        <v>13511</v>
      </c>
      <c r="B4765" t="s">
        <v>619</v>
      </c>
      <c r="C4765" t="s">
        <v>14056</v>
      </c>
      <c r="D4765" t="s">
        <v>14057</v>
      </c>
      <c r="E4765">
        <v>2202068</v>
      </c>
      <c r="F4765" t="s">
        <v>14395</v>
      </c>
      <c r="G4765" t="s">
        <v>14396</v>
      </c>
      <c r="H4765" t="s">
        <v>6374</v>
      </c>
      <c r="I4765" t="s">
        <v>14401</v>
      </c>
      <c r="J4765" t="s">
        <v>14402</v>
      </c>
      <c r="K4765" t="s">
        <v>110</v>
      </c>
      <c r="L4765" t="s">
        <v>3346</v>
      </c>
      <c r="M4765" t="s">
        <v>3397</v>
      </c>
      <c r="N4765" t="s">
        <v>5920</v>
      </c>
      <c r="O4765" t="s">
        <v>3343</v>
      </c>
      <c r="P4765" t="s">
        <v>3343</v>
      </c>
      <c r="Q4765" t="s">
        <v>3346</v>
      </c>
    </row>
    <row r="4766" spans="1:17" x14ac:dyDescent="0.25">
      <c r="A4766" t="s">
        <v>13511</v>
      </c>
      <c r="B4766" t="s">
        <v>619</v>
      </c>
      <c r="C4766" t="s">
        <v>14056</v>
      </c>
      <c r="D4766" t="s">
        <v>14057</v>
      </c>
      <c r="E4766">
        <v>2202069</v>
      </c>
      <c r="F4766" t="s">
        <v>14403</v>
      </c>
      <c r="G4766" t="s">
        <v>14404</v>
      </c>
      <c r="H4766" t="s">
        <v>13732</v>
      </c>
      <c r="I4766" t="s">
        <v>14405</v>
      </c>
      <c r="J4766" t="s">
        <v>14406</v>
      </c>
      <c r="K4766" t="s">
        <v>110</v>
      </c>
      <c r="L4766" t="s">
        <v>3343</v>
      </c>
      <c r="M4766" t="s">
        <v>3397</v>
      </c>
      <c r="N4766" t="s">
        <v>5920</v>
      </c>
      <c r="O4766" t="s">
        <v>3343</v>
      </c>
      <c r="P4766" t="s">
        <v>3343</v>
      </c>
      <c r="Q4766" t="s">
        <v>3346</v>
      </c>
    </row>
    <row r="4767" spans="1:17" x14ac:dyDescent="0.25">
      <c r="A4767" t="s">
        <v>13511</v>
      </c>
      <c r="B4767" t="s">
        <v>619</v>
      </c>
      <c r="C4767" t="s">
        <v>14056</v>
      </c>
      <c r="D4767" t="s">
        <v>14057</v>
      </c>
      <c r="E4767">
        <v>2202069</v>
      </c>
      <c r="F4767" t="s">
        <v>14403</v>
      </c>
      <c r="G4767" t="s">
        <v>14404</v>
      </c>
      <c r="H4767" t="s">
        <v>13732</v>
      </c>
      <c r="I4767" t="s">
        <v>14407</v>
      </c>
      <c r="J4767" t="s">
        <v>827</v>
      </c>
      <c r="K4767" t="s">
        <v>110</v>
      </c>
      <c r="L4767" t="s">
        <v>3346</v>
      </c>
      <c r="M4767" t="s">
        <v>3397</v>
      </c>
      <c r="N4767" t="s">
        <v>5920</v>
      </c>
      <c r="O4767" t="s">
        <v>3343</v>
      </c>
      <c r="P4767" t="s">
        <v>3343</v>
      </c>
      <c r="Q4767" t="s">
        <v>3346</v>
      </c>
    </row>
    <row r="4768" spans="1:17" x14ac:dyDescent="0.25">
      <c r="A4768" t="s">
        <v>13511</v>
      </c>
      <c r="B4768" t="s">
        <v>619</v>
      </c>
      <c r="C4768" t="s">
        <v>14056</v>
      </c>
      <c r="D4768" t="s">
        <v>14057</v>
      </c>
      <c r="E4768">
        <v>2202069</v>
      </c>
      <c r="F4768" t="s">
        <v>14403</v>
      </c>
      <c r="G4768" t="s">
        <v>14404</v>
      </c>
      <c r="H4768" t="s">
        <v>13732</v>
      </c>
      <c r="I4768" t="s">
        <v>14408</v>
      </c>
      <c r="J4768" t="s">
        <v>14409</v>
      </c>
      <c r="K4768" t="s">
        <v>110</v>
      </c>
      <c r="L4768" t="s">
        <v>3346</v>
      </c>
      <c r="M4768" t="s">
        <v>3397</v>
      </c>
      <c r="N4768" t="s">
        <v>5920</v>
      </c>
      <c r="O4768" t="s">
        <v>3343</v>
      </c>
      <c r="P4768" t="s">
        <v>3343</v>
      </c>
      <c r="Q4768" t="s">
        <v>3346</v>
      </c>
    </row>
    <row r="4769" spans="1:17" x14ac:dyDescent="0.25">
      <c r="A4769" t="s">
        <v>13511</v>
      </c>
      <c r="B4769" t="s">
        <v>619</v>
      </c>
      <c r="C4769" t="s">
        <v>14056</v>
      </c>
      <c r="D4769" t="s">
        <v>14057</v>
      </c>
      <c r="E4769">
        <v>2202069</v>
      </c>
      <c r="F4769" t="s">
        <v>14403</v>
      </c>
      <c r="G4769" t="s">
        <v>14404</v>
      </c>
      <c r="H4769" t="s">
        <v>13732</v>
      </c>
      <c r="I4769" t="s">
        <v>14410</v>
      </c>
      <c r="J4769" t="s">
        <v>14411</v>
      </c>
      <c r="K4769" t="s">
        <v>110</v>
      </c>
      <c r="L4769" t="s">
        <v>3346</v>
      </c>
      <c r="M4769" t="s">
        <v>3397</v>
      </c>
      <c r="N4769" t="s">
        <v>5920</v>
      </c>
      <c r="O4769" t="s">
        <v>3343</v>
      </c>
      <c r="P4769" t="s">
        <v>3343</v>
      </c>
      <c r="Q4769" t="s">
        <v>3346</v>
      </c>
    </row>
    <row r="4770" spans="1:17" x14ac:dyDescent="0.25">
      <c r="A4770" t="s">
        <v>13511</v>
      </c>
      <c r="B4770" t="s">
        <v>619</v>
      </c>
      <c r="C4770" t="s">
        <v>14056</v>
      </c>
      <c r="D4770" t="s">
        <v>14057</v>
      </c>
      <c r="E4770">
        <v>2202069</v>
      </c>
      <c r="F4770" t="s">
        <v>14403</v>
      </c>
      <c r="G4770" t="s">
        <v>14404</v>
      </c>
      <c r="H4770" t="s">
        <v>13732</v>
      </c>
      <c r="I4770" t="s">
        <v>14412</v>
      </c>
      <c r="J4770" t="s">
        <v>14413</v>
      </c>
      <c r="K4770" t="s">
        <v>110</v>
      </c>
      <c r="L4770" t="s">
        <v>3346</v>
      </c>
      <c r="M4770" t="s">
        <v>3397</v>
      </c>
      <c r="N4770" t="s">
        <v>5920</v>
      </c>
      <c r="O4770" t="s">
        <v>3343</v>
      </c>
      <c r="P4770" t="s">
        <v>3343</v>
      </c>
      <c r="Q4770" t="s">
        <v>3346</v>
      </c>
    </row>
    <row r="4771" spans="1:17" x14ac:dyDescent="0.25">
      <c r="A4771" t="s">
        <v>13511</v>
      </c>
      <c r="B4771" t="s">
        <v>619</v>
      </c>
      <c r="C4771" t="s">
        <v>14056</v>
      </c>
      <c r="D4771" t="s">
        <v>14057</v>
      </c>
      <c r="E4771">
        <v>2202070</v>
      </c>
      <c r="F4771" t="s">
        <v>14414</v>
      </c>
      <c r="G4771" t="s">
        <v>13721</v>
      </c>
      <c r="H4771" t="s">
        <v>13722</v>
      </c>
      <c r="I4771" t="s">
        <v>14415</v>
      </c>
      <c r="J4771" t="s">
        <v>14416</v>
      </c>
      <c r="K4771" t="s">
        <v>110</v>
      </c>
      <c r="L4771" t="s">
        <v>3343</v>
      </c>
      <c r="M4771" t="s">
        <v>3397</v>
      </c>
      <c r="N4771" t="s">
        <v>5920</v>
      </c>
      <c r="O4771" t="s">
        <v>3343</v>
      </c>
      <c r="P4771" t="s">
        <v>3343</v>
      </c>
      <c r="Q4771" t="s">
        <v>3346</v>
      </c>
    </row>
    <row r="4772" spans="1:17" x14ac:dyDescent="0.25">
      <c r="A4772" t="s">
        <v>13511</v>
      </c>
      <c r="B4772" t="s">
        <v>619</v>
      </c>
      <c r="C4772" t="s">
        <v>14056</v>
      </c>
      <c r="D4772" t="s">
        <v>14057</v>
      </c>
      <c r="E4772">
        <v>2202071</v>
      </c>
      <c r="F4772" t="s">
        <v>14417</v>
      </c>
      <c r="G4772" t="s">
        <v>14418</v>
      </c>
      <c r="H4772" t="s">
        <v>3429</v>
      </c>
      <c r="I4772" t="s">
        <v>14419</v>
      </c>
      <c r="J4772" t="s">
        <v>14420</v>
      </c>
      <c r="K4772" t="s">
        <v>110</v>
      </c>
      <c r="L4772" t="s">
        <v>3343</v>
      </c>
      <c r="M4772" t="s">
        <v>3397</v>
      </c>
      <c r="N4772" t="s">
        <v>5909</v>
      </c>
      <c r="O4772" t="s">
        <v>3343</v>
      </c>
      <c r="P4772" t="s">
        <v>3343</v>
      </c>
      <c r="Q4772" t="s">
        <v>3346</v>
      </c>
    </row>
    <row r="4773" spans="1:17" x14ac:dyDescent="0.25">
      <c r="A4773" t="s">
        <v>13511</v>
      </c>
      <c r="B4773" t="s">
        <v>619</v>
      </c>
      <c r="C4773" t="s">
        <v>14056</v>
      </c>
      <c r="D4773" t="s">
        <v>14057</v>
      </c>
      <c r="E4773">
        <v>2202072</v>
      </c>
      <c r="F4773" t="s">
        <v>809</v>
      </c>
      <c r="G4773" t="s">
        <v>14421</v>
      </c>
      <c r="H4773" t="s">
        <v>3429</v>
      </c>
      <c r="I4773" t="s">
        <v>14422</v>
      </c>
      <c r="J4773" t="s">
        <v>810</v>
      </c>
      <c r="K4773" t="s">
        <v>110</v>
      </c>
      <c r="L4773" t="s">
        <v>3343</v>
      </c>
      <c r="M4773" t="s">
        <v>3397</v>
      </c>
      <c r="N4773" t="s">
        <v>5909</v>
      </c>
      <c r="O4773" t="s">
        <v>3343</v>
      </c>
      <c r="P4773" t="s">
        <v>3343</v>
      </c>
      <c r="Q4773" t="s">
        <v>3346</v>
      </c>
    </row>
    <row r="4774" spans="1:17" x14ac:dyDescent="0.25">
      <c r="A4774" t="s">
        <v>13511</v>
      </c>
      <c r="B4774" t="s">
        <v>619</v>
      </c>
      <c r="C4774" t="s">
        <v>14056</v>
      </c>
      <c r="D4774" t="s">
        <v>14057</v>
      </c>
      <c r="E4774">
        <v>2202073</v>
      </c>
      <c r="F4774" t="s">
        <v>14423</v>
      </c>
      <c r="G4774" t="s">
        <v>14424</v>
      </c>
      <c r="H4774" t="s">
        <v>6374</v>
      </c>
      <c r="I4774" t="s">
        <v>14425</v>
      </c>
      <c r="J4774" t="s">
        <v>14426</v>
      </c>
      <c r="K4774" t="s">
        <v>110</v>
      </c>
      <c r="L4774" t="s">
        <v>3343</v>
      </c>
      <c r="M4774" t="s">
        <v>3397</v>
      </c>
      <c r="N4774" t="s">
        <v>6090</v>
      </c>
      <c r="O4774" t="s">
        <v>3343</v>
      </c>
      <c r="P4774" t="s">
        <v>3343</v>
      </c>
      <c r="Q4774" t="s">
        <v>3346</v>
      </c>
    </row>
    <row r="4775" spans="1:17" x14ac:dyDescent="0.25">
      <c r="A4775" t="s">
        <v>13511</v>
      </c>
      <c r="B4775" t="s">
        <v>619</v>
      </c>
      <c r="C4775" t="s">
        <v>14056</v>
      </c>
      <c r="D4775" t="s">
        <v>14057</v>
      </c>
      <c r="E4775">
        <v>2202073</v>
      </c>
      <c r="F4775" t="s">
        <v>14423</v>
      </c>
      <c r="G4775" t="s">
        <v>14424</v>
      </c>
      <c r="H4775" t="s">
        <v>6374</v>
      </c>
      <c r="I4775" t="s">
        <v>14427</v>
      </c>
      <c r="J4775" t="s">
        <v>14428</v>
      </c>
      <c r="K4775" t="s">
        <v>110</v>
      </c>
      <c r="L4775" t="s">
        <v>3346</v>
      </c>
      <c r="M4775" t="s">
        <v>3397</v>
      </c>
      <c r="N4775" t="s">
        <v>6090</v>
      </c>
      <c r="O4775" t="s">
        <v>3343</v>
      </c>
      <c r="P4775" t="s">
        <v>3343</v>
      </c>
      <c r="Q4775" t="s">
        <v>3346</v>
      </c>
    </row>
    <row r="4776" spans="1:17" x14ac:dyDescent="0.25">
      <c r="A4776" t="s">
        <v>13511</v>
      </c>
      <c r="B4776" t="s">
        <v>619</v>
      </c>
      <c r="C4776" t="s">
        <v>14056</v>
      </c>
      <c r="D4776" t="s">
        <v>14057</v>
      </c>
      <c r="E4776">
        <v>2202074</v>
      </c>
      <c r="F4776" t="s">
        <v>14429</v>
      </c>
      <c r="G4776" t="s">
        <v>14430</v>
      </c>
      <c r="H4776" t="s">
        <v>14431</v>
      </c>
      <c r="I4776" t="s">
        <v>14432</v>
      </c>
      <c r="J4776" t="s">
        <v>14433</v>
      </c>
      <c r="K4776" t="s">
        <v>110</v>
      </c>
      <c r="L4776" t="s">
        <v>3343</v>
      </c>
      <c r="M4776" t="s">
        <v>3397</v>
      </c>
      <c r="N4776" t="s">
        <v>5920</v>
      </c>
      <c r="O4776" t="s">
        <v>3343</v>
      </c>
      <c r="P4776" t="s">
        <v>3343</v>
      </c>
      <c r="Q4776" t="s">
        <v>3346</v>
      </c>
    </row>
    <row r="4777" spans="1:17" x14ac:dyDescent="0.25">
      <c r="A4777" t="s">
        <v>13511</v>
      </c>
      <c r="B4777" t="s">
        <v>619</v>
      </c>
      <c r="C4777" t="s">
        <v>14056</v>
      </c>
      <c r="D4777" t="s">
        <v>14057</v>
      </c>
      <c r="E4777">
        <v>2202074</v>
      </c>
      <c r="F4777" t="s">
        <v>14429</v>
      </c>
      <c r="G4777" t="s">
        <v>14430</v>
      </c>
      <c r="H4777" t="s">
        <v>14431</v>
      </c>
      <c r="I4777" t="s">
        <v>14434</v>
      </c>
      <c r="J4777" t="s">
        <v>14435</v>
      </c>
      <c r="K4777" t="s">
        <v>110</v>
      </c>
      <c r="L4777" t="s">
        <v>3346</v>
      </c>
      <c r="M4777" t="s">
        <v>3397</v>
      </c>
      <c r="N4777" t="s">
        <v>5920</v>
      </c>
      <c r="O4777" t="s">
        <v>3343</v>
      </c>
      <c r="P4777" t="s">
        <v>3343</v>
      </c>
      <c r="Q4777" t="s">
        <v>3346</v>
      </c>
    </row>
    <row r="4778" spans="1:17" x14ac:dyDescent="0.25">
      <c r="A4778" t="s">
        <v>13511</v>
      </c>
      <c r="B4778" t="s">
        <v>619</v>
      </c>
      <c r="C4778" t="s">
        <v>14056</v>
      </c>
      <c r="D4778" t="s">
        <v>14057</v>
      </c>
      <c r="E4778">
        <v>2202075</v>
      </c>
      <c r="F4778" t="s">
        <v>14112</v>
      </c>
      <c r="G4778" t="s">
        <v>13597</v>
      </c>
      <c r="H4778" t="s">
        <v>3634</v>
      </c>
      <c r="I4778" t="s">
        <v>14436</v>
      </c>
      <c r="J4778" t="s">
        <v>14114</v>
      </c>
      <c r="K4778" t="s">
        <v>110</v>
      </c>
      <c r="L4778" t="s">
        <v>3343</v>
      </c>
      <c r="M4778" t="s">
        <v>3397</v>
      </c>
      <c r="N4778" t="s">
        <v>5920</v>
      </c>
      <c r="O4778" t="s">
        <v>3343</v>
      </c>
      <c r="P4778" t="s">
        <v>3343</v>
      </c>
      <c r="Q4778" t="s">
        <v>3346</v>
      </c>
    </row>
    <row r="4779" spans="1:17" x14ac:dyDescent="0.25">
      <c r="A4779" t="s">
        <v>13511</v>
      </c>
      <c r="B4779" t="s">
        <v>619</v>
      </c>
      <c r="C4779" t="s">
        <v>14056</v>
      </c>
      <c r="D4779" t="s">
        <v>14057</v>
      </c>
      <c r="E4779">
        <v>2202076</v>
      </c>
      <c r="F4779" t="s">
        <v>14437</v>
      </c>
      <c r="G4779" t="s">
        <v>14438</v>
      </c>
      <c r="H4779" t="s">
        <v>6082</v>
      </c>
      <c r="I4779" t="s">
        <v>14439</v>
      </c>
      <c r="J4779" t="s">
        <v>14440</v>
      </c>
      <c r="K4779" t="s">
        <v>110</v>
      </c>
      <c r="L4779" t="s">
        <v>3343</v>
      </c>
      <c r="M4779" t="s">
        <v>3397</v>
      </c>
      <c r="N4779" t="s">
        <v>4061</v>
      </c>
      <c r="O4779" t="s">
        <v>3343</v>
      </c>
      <c r="P4779" t="s">
        <v>3343</v>
      </c>
      <c r="Q4779" t="s">
        <v>3346</v>
      </c>
    </row>
    <row r="4780" spans="1:17" x14ac:dyDescent="0.25">
      <c r="A4780" t="s">
        <v>13511</v>
      </c>
      <c r="B4780" t="s">
        <v>619</v>
      </c>
      <c r="C4780" t="s">
        <v>14056</v>
      </c>
      <c r="D4780" t="s">
        <v>14057</v>
      </c>
      <c r="E4780">
        <v>2202077</v>
      </c>
      <c r="F4780" t="s">
        <v>819</v>
      </c>
      <c r="G4780" t="s">
        <v>14441</v>
      </c>
      <c r="H4780" t="s">
        <v>6374</v>
      </c>
      <c r="I4780" t="s">
        <v>820</v>
      </c>
      <c r="J4780" t="s">
        <v>821</v>
      </c>
      <c r="K4780" t="s">
        <v>110</v>
      </c>
      <c r="L4780" t="s">
        <v>3343</v>
      </c>
      <c r="M4780" t="s">
        <v>3397</v>
      </c>
      <c r="N4780" t="s">
        <v>5920</v>
      </c>
      <c r="O4780" t="s">
        <v>3343</v>
      </c>
      <c r="P4780" t="s">
        <v>3343</v>
      </c>
      <c r="Q4780" t="s">
        <v>3346</v>
      </c>
    </row>
    <row r="4781" spans="1:17" x14ac:dyDescent="0.25">
      <c r="A4781" t="s">
        <v>13511</v>
      </c>
      <c r="B4781" t="s">
        <v>619</v>
      </c>
      <c r="C4781" t="s">
        <v>14056</v>
      </c>
      <c r="D4781" t="s">
        <v>14057</v>
      </c>
      <c r="E4781">
        <v>2202077</v>
      </c>
      <c r="F4781" t="s">
        <v>819</v>
      </c>
      <c r="G4781" t="s">
        <v>14441</v>
      </c>
      <c r="H4781" t="s">
        <v>6374</v>
      </c>
      <c r="I4781" t="s">
        <v>14442</v>
      </c>
      <c r="J4781" t="s">
        <v>14443</v>
      </c>
      <c r="K4781" t="s">
        <v>110</v>
      </c>
      <c r="L4781" t="s">
        <v>3346</v>
      </c>
      <c r="M4781" t="s">
        <v>3397</v>
      </c>
      <c r="N4781" t="s">
        <v>5920</v>
      </c>
      <c r="O4781" t="s">
        <v>3343</v>
      </c>
      <c r="P4781" t="s">
        <v>3343</v>
      </c>
      <c r="Q4781" t="s">
        <v>3346</v>
      </c>
    </row>
    <row r="4782" spans="1:17" x14ac:dyDescent="0.25">
      <c r="A4782" t="s">
        <v>13511</v>
      </c>
      <c r="B4782" t="s">
        <v>619</v>
      </c>
      <c r="C4782" t="s">
        <v>14056</v>
      </c>
      <c r="D4782" t="s">
        <v>14057</v>
      </c>
      <c r="E4782">
        <v>2202077</v>
      </c>
      <c r="F4782" t="s">
        <v>819</v>
      </c>
      <c r="G4782" t="s">
        <v>14441</v>
      </c>
      <c r="H4782" t="s">
        <v>6374</v>
      </c>
      <c r="I4782" t="s">
        <v>14444</v>
      </c>
      <c r="J4782" t="s">
        <v>14445</v>
      </c>
      <c r="K4782" t="s">
        <v>110</v>
      </c>
      <c r="L4782" t="s">
        <v>3346</v>
      </c>
      <c r="M4782" t="s">
        <v>3397</v>
      </c>
      <c r="N4782" t="s">
        <v>5920</v>
      </c>
      <c r="O4782" t="s">
        <v>3343</v>
      </c>
      <c r="P4782" t="s">
        <v>3343</v>
      </c>
      <c r="Q4782" t="s">
        <v>3346</v>
      </c>
    </row>
    <row r="4783" spans="1:17" x14ac:dyDescent="0.25">
      <c r="A4783" t="s">
        <v>13511</v>
      </c>
      <c r="B4783" t="s">
        <v>619</v>
      </c>
      <c r="C4783" t="s">
        <v>14056</v>
      </c>
      <c r="D4783" t="s">
        <v>14057</v>
      </c>
      <c r="E4783">
        <v>2202078</v>
      </c>
      <c r="F4783" t="s">
        <v>600</v>
      </c>
      <c r="G4783" t="s">
        <v>3497</v>
      </c>
      <c r="H4783" t="s">
        <v>3498</v>
      </c>
      <c r="I4783" t="s">
        <v>14446</v>
      </c>
      <c r="J4783" t="s">
        <v>1579</v>
      </c>
      <c r="K4783" t="s">
        <v>110</v>
      </c>
      <c r="L4783" t="s">
        <v>3343</v>
      </c>
      <c r="M4783" t="s">
        <v>3397</v>
      </c>
      <c r="N4783" t="s">
        <v>5920</v>
      </c>
      <c r="O4783" t="s">
        <v>3346</v>
      </c>
      <c r="P4783" t="s">
        <v>3343</v>
      </c>
      <c r="Q4783" t="s">
        <v>3346</v>
      </c>
    </row>
    <row r="4784" spans="1:17" x14ac:dyDescent="0.25">
      <c r="A4784" t="s">
        <v>13511</v>
      </c>
      <c r="B4784" t="s">
        <v>619</v>
      </c>
      <c r="C4784" t="s">
        <v>14056</v>
      </c>
      <c r="D4784" t="s">
        <v>14057</v>
      </c>
      <c r="E4784">
        <v>2202079</v>
      </c>
      <c r="F4784" t="s">
        <v>14447</v>
      </c>
      <c r="G4784" t="s">
        <v>14448</v>
      </c>
      <c r="H4784" t="s">
        <v>6082</v>
      </c>
      <c r="I4784" t="s">
        <v>14449</v>
      </c>
      <c r="J4784" t="s">
        <v>14450</v>
      </c>
      <c r="K4784" t="s">
        <v>110</v>
      </c>
      <c r="L4784" t="s">
        <v>3343</v>
      </c>
      <c r="M4784" t="s">
        <v>3397</v>
      </c>
      <c r="N4784" t="s">
        <v>4061</v>
      </c>
      <c r="O4784" t="s">
        <v>3343</v>
      </c>
      <c r="P4784" t="s">
        <v>3343</v>
      </c>
      <c r="Q4784" t="s">
        <v>3346</v>
      </c>
    </row>
    <row r="4785" spans="1:17" x14ac:dyDescent="0.25">
      <c r="A4785" t="s">
        <v>13511</v>
      </c>
      <c r="B4785" t="s">
        <v>619</v>
      </c>
      <c r="C4785" t="s">
        <v>14056</v>
      </c>
      <c r="D4785" t="s">
        <v>14057</v>
      </c>
      <c r="E4785">
        <v>2202079</v>
      </c>
      <c r="F4785" t="s">
        <v>14447</v>
      </c>
      <c r="G4785" t="s">
        <v>14448</v>
      </c>
      <c r="H4785" t="s">
        <v>6082</v>
      </c>
      <c r="I4785" t="s">
        <v>14451</v>
      </c>
      <c r="J4785" t="s">
        <v>14452</v>
      </c>
      <c r="K4785" t="s">
        <v>110</v>
      </c>
      <c r="L4785" t="s">
        <v>3346</v>
      </c>
      <c r="M4785" t="s">
        <v>3397</v>
      </c>
      <c r="N4785" t="s">
        <v>4061</v>
      </c>
      <c r="O4785" t="s">
        <v>3343</v>
      </c>
      <c r="P4785" t="s">
        <v>3343</v>
      </c>
      <c r="Q4785" t="s">
        <v>3346</v>
      </c>
    </row>
    <row r="4786" spans="1:17" x14ac:dyDescent="0.25">
      <c r="A4786" t="s">
        <v>13511</v>
      </c>
      <c r="B4786" t="s">
        <v>619</v>
      </c>
      <c r="C4786" t="s">
        <v>14056</v>
      </c>
      <c r="D4786" t="s">
        <v>14057</v>
      </c>
      <c r="E4786">
        <v>2202079</v>
      </c>
      <c r="F4786" t="s">
        <v>14447</v>
      </c>
      <c r="G4786" t="s">
        <v>14448</v>
      </c>
      <c r="H4786" t="s">
        <v>6082</v>
      </c>
      <c r="I4786" t="s">
        <v>14453</v>
      </c>
      <c r="J4786" t="s">
        <v>14454</v>
      </c>
      <c r="K4786" t="s">
        <v>110</v>
      </c>
      <c r="L4786" t="s">
        <v>3346</v>
      </c>
      <c r="M4786" t="s">
        <v>3397</v>
      </c>
      <c r="N4786" t="s">
        <v>4061</v>
      </c>
      <c r="O4786" t="s">
        <v>3343</v>
      </c>
      <c r="P4786" t="s">
        <v>3343</v>
      </c>
      <c r="Q4786" t="s">
        <v>3346</v>
      </c>
    </row>
    <row r="4787" spans="1:17" x14ac:dyDescent="0.25">
      <c r="A4787" t="s">
        <v>13511</v>
      </c>
      <c r="B4787" t="s">
        <v>619</v>
      </c>
      <c r="C4787" t="s">
        <v>14056</v>
      </c>
      <c r="D4787" t="s">
        <v>14057</v>
      </c>
      <c r="E4787">
        <v>2202079</v>
      </c>
      <c r="F4787" t="s">
        <v>14447</v>
      </c>
      <c r="G4787" t="s">
        <v>14448</v>
      </c>
      <c r="H4787" t="s">
        <v>6082</v>
      </c>
      <c r="I4787" t="s">
        <v>14455</v>
      </c>
      <c r="J4787" t="s">
        <v>14456</v>
      </c>
      <c r="K4787" t="s">
        <v>110</v>
      </c>
      <c r="L4787" t="s">
        <v>3346</v>
      </c>
      <c r="M4787" t="s">
        <v>3397</v>
      </c>
      <c r="N4787" t="s">
        <v>4061</v>
      </c>
      <c r="O4787" t="s">
        <v>3343</v>
      </c>
      <c r="P4787" t="s">
        <v>3343</v>
      </c>
      <c r="Q4787" t="s">
        <v>3346</v>
      </c>
    </row>
    <row r="4788" spans="1:17" x14ac:dyDescent="0.25">
      <c r="A4788" t="s">
        <v>13511</v>
      </c>
      <c r="B4788" t="s">
        <v>619</v>
      </c>
      <c r="C4788" t="s">
        <v>14056</v>
      </c>
      <c r="D4788" t="s">
        <v>14057</v>
      </c>
      <c r="E4788">
        <v>2202079</v>
      </c>
      <c r="F4788" t="s">
        <v>14447</v>
      </c>
      <c r="G4788" t="s">
        <v>14448</v>
      </c>
      <c r="H4788" t="s">
        <v>6082</v>
      </c>
      <c r="I4788" t="s">
        <v>14457</v>
      </c>
      <c r="J4788" t="s">
        <v>14458</v>
      </c>
      <c r="K4788" t="s">
        <v>110</v>
      </c>
      <c r="L4788" t="s">
        <v>3346</v>
      </c>
      <c r="M4788" t="s">
        <v>3397</v>
      </c>
      <c r="N4788" t="s">
        <v>4061</v>
      </c>
      <c r="O4788" t="s">
        <v>3343</v>
      </c>
      <c r="P4788" t="s">
        <v>3343</v>
      </c>
      <c r="Q4788" t="s">
        <v>3346</v>
      </c>
    </row>
    <row r="4789" spans="1:17" x14ac:dyDescent="0.25">
      <c r="A4789" t="s">
        <v>13511</v>
      </c>
      <c r="B4789" t="s">
        <v>619</v>
      </c>
      <c r="C4789" t="s">
        <v>14056</v>
      </c>
      <c r="D4789" t="s">
        <v>14057</v>
      </c>
      <c r="E4789">
        <v>2202080</v>
      </c>
      <c r="F4789" t="s">
        <v>375</v>
      </c>
      <c r="G4789" t="s">
        <v>14459</v>
      </c>
      <c r="H4789" t="s">
        <v>4593</v>
      </c>
      <c r="I4789" t="s">
        <v>14460</v>
      </c>
      <c r="J4789" t="s">
        <v>14461</v>
      </c>
      <c r="K4789" t="s">
        <v>110</v>
      </c>
      <c r="L4789" t="s">
        <v>3343</v>
      </c>
      <c r="M4789" t="s">
        <v>3397</v>
      </c>
      <c r="N4789" t="s">
        <v>5920</v>
      </c>
      <c r="O4789" t="s">
        <v>3343</v>
      </c>
      <c r="P4789" t="s">
        <v>3343</v>
      </c>
      <c r="Q4789" t="s">
        <v>3346</v>
      </c>
    </row>
    <row r="4790" spans="1:17" x14ac:dyDescent="0.25">
      <c r="A4790" t="s">
        <v>13511</v>
      </c>
      <c r="B4790" t="s">
        <v>619</v>
      </c>
      <c r="C4790" t="s">
        <v>14056</v>
      </c>
      <c r="D4790" t="s">
        <v>14057</v>
      </c>
      <c r="E4790">
        <v>2202081</v>
      </c>
      <c r="F4790" t="s">
        <v>102</v>
      </c>
      <c r="G4790" t="s">
        <v>14462</v>
      </c>
      <c r="H4790" t="s">
        <v>4593</v>
      </c>
      <c r="I4790" t="s">
        <v>14463</v>
      </c>
      <c r="J4790" t="s">
        <v>14464</v>
      </c>
      <c r="K4790" t="s">
        <v>110</v>
      </c>
      <c r="L4790" t="s">
        <v>3343</v>
      </c>
      <c r="M4790" t="s">
        <v>3397</v>
      </c>
      <c r="N4790" t="s">
        <v>5920</v>
      </c>
      <c r="O4790" t="s">
        <v>3343</v>
      </c>
      <c r="P4790" t="s">
        <v>3343</v>
      </c>
      <c r="Q4790" t="s">
        <v>3346</v>
      </c>
    </row>
    <row r="4791" spans="1:17" x14ac:dyDescent="0.25">
      <c r="A4791" t="s">
        <v>13511</v>
      </c>
      <c r="B4791" t="s">
        <v>619</v>
      </c>
      <c r="C4791" t="s">
        <v>14056</v>
      </c>
      <c r="D4791" t="s">
        <v>14057</v>
      </c>
      <c r="E4791">
        <v>2202082</v>
      </c>
      <c r="F4791" t="s">
        <v>114</v>
      </c>
      <c r="G4791" t="s">
        <v>14465</v>
      </c>
      <c r="H4791" t="s">
        <v>4593</v>
      </c>
      <c r="I4791" t="s">
        <v>14466</v>
      </c>
      <c r="J4791" t="s">
        <v>14467</v>
      </c>
      <c r="K4791" t="s">
        <v>110</v>
      </c>
      <c r="L4791" t="s">
        <v>3343</v>
      </c>
      <c r="M4791" t="s">
        <v>3397</v>
      </c>
      <c r="N4791" t="s">
        <v>14468</v>
      </c>
      <c r="O4791" t="s">
        <v>3346</v>
      </c>
      <c r="P4791" t="s">
        <v>3346</v>
      </c>
      <c r="Q4791" t="s">
        <v>3346</v>
      </c>
    </row>
    <row r="4792" spans="1:17" x14ac:dyDescent="0.25">
      <c r="A4792" t="s">
        <v>13511</v>
      </c>
      <c r="B4792" t="s">
        <v>619</v>
      </c>
      <c r="C4792" t="s">
        <v>14056</v>
      </c>
      <c r="D4792" t="s">
        <v>14057</v>
      </c>
      <c r="E4792">
        <v>2202083</v>
      </c>
      <c r="F4792" t="s">
        <v>14469</v>
      </c>
      <c r="G4792" t="s">
        <v>13638</v>
      </c>
      <c r="H4792" t="s">
        <v>3429</v>
      </c>
      <c r="I4792" t="s">
        <v>14470</v>
      </c>
      <c r="J4792" t="s">
        <v>14469</v>
      </c>
      <c r="K4792" t="s">
        <v>110</v>
      </c>
      <c r="L4792" t="s">
        <v>3343</v>
      </c>
      <c r="M4792" t="s">
        <v>3397</v>
      </c>
      <c r="N4792" t="s">
        <v>5909</v>
      </c>
      <c r="O4792" t="s">
        <v>3343</v>
      </c>
      <c r="P4792" t="s">
        <v>3343</v>
      </c>
      <c r="Q4792" t="s">
        <v>3346</v>
      </c>
    </row>
    <row r="4793" spans="1:17" x14ac:dyDescent="0.25">
      <c r="A4793" t="s">
        <v>13511</v>
      </c>
      <c r="B4793" t="s">
        <v>619</v>
      </c>
      <c r="C4793" t="s">
        <v>14056</v>
      </c>
      <c r="D4793" t="s">
        <v>14057</v>
      </c>
      <c r="E4793">
        <v>2202084</v>
      </c>
      <c r="F4793" t="s">
        <v>14471</v>
      </c>
      <c r="G4793" t="s">
        <v>14472</v>
      </c>
      <c r="H4793" t="s">
        <v>4941</v>
      </c>
      <c r="I4793" t="s">
        <v>14473</v>
      </c>
      <c r="J4793" t="s">
        <v>14474</v>
      </c>
      <c r="K4793" t="s">
        <v>110</v>
      </c>
      <c r="L4793" t="s">
        <v>3343</v>
      </c>
      <c r="M4793" t="s">
        <v>3397</v>
      </c>
      <c r="N4793" t="s">
        <v>5920</v>
      </c>
      <c r="O4793" t="s">
        <v>3343</v>
      </c>
      <c r="P4793" t="s">
        <v>3343</v>
      </c>
      <c r="Q4793" t="s">
        <v>3346</v>
      </c>
    </row>
    <row r="4794" spans="1:17" x14ac:dyDescent="0.25">
      <c r="A4794" t="s">
        <v>13511</v>
      </c>
      <c r="B4794" t="s">
        <v>619</v>
      </c>
      <c r="C4794" t="s">
        <v>14056</v>
      </c>
      <c r="D4794" t="s">
        <v>14057</v>
      </c>
      <c r="E4794">
        <v>2202085</v>
      </c>
      <c r="F4794" t="s">
        <v>14475</v>
      </c>
      <c r="G4794" t="s">
        <v>14476</v>
      </c>
      <c r="H4794" t="s">
        <v>6374</v>
      </c>
      <c r="I4794" t="s">
        <v>14477</v>
      </c>
      <c r="J4794" t="s">
        <v>14478</v>
      </c>
      <c r="K4794" t="s">
        <v>110</v>
      </c>
      <c r="L4794" t="s">
        <v>3343</v>
      </c>
      <c r="M4794" t="s">
        <v>3397</v>
      </c>
      <c r="N4794" t="s">
        <v>5920</v>
      </c>
      <c r="O4794" t="s">
        <v>3343</v>
      </c>
      <c r="P4794" t="s">
        <v>3343</v>
      </c>
      <c r="Q4794" t="s">
        <v>3346</v>
      </c>
    </row>
    <row r="4795" spans="1:17" x14ac:dyDescent="0.25">
      <c r="A4795" t="s">
        <v>13511</v>
      </c>
      <c r="B4795" t="s">
        <v>619</v>
      </c>
      <c r="C4795" t="s">
        <v>14056</v>
      </c>
      <c r="D4795" t="s">
        <v>14057</v>
      </c>
      <c r="E4795">
        <v>2202086</v>
      </c>
      <c r="F4795" t="s">
        <v>51</v>
      </c>
      <c r="G4795" t="s">
        <v>3655</v>
      </c>
      <c r="H4795" t="s">
        <v>4593</v>
      </c>
      <c r="I4795" t="s">
        <v>14479</v>
      </c>
      <c r="J4795" t="s">
        <v>224</v>
      </c>
      <c r="K4795" t="s">
        <v>110</v>
      </c>
      <c r="L4795" t="s">
        <v>3343</v>
      </c>
      <c r="M4795" t="s">
        <v>3397</v>
      </c>
      <c r="N4795" t="s">
        <v>5920</v>
      </c>
      <c r="O4795" t="s">
        <v>3343</v>
      </c>
      <c r="P4795" t="s">
        <v>3343</v>
      </c>
      <c r="Q4795" t="s">
        <v>3346</v>
      </c>
    </row>
    <row r="4796" spans="1:17" x14ac:dyDescent="0.25">
      <c r="A4796" t="s">
        <v>13511</v>
      </c>
      <c r="B4796" t="s">
        <v>619</v>
      </c>
      <c r="C4796" t="s">
        <v>14056</v>
      </c>
      <c r="D4796" t="s">
        <v>14057</v>
      </c>
      <c r="E4796">
        <v>2202087</v>
      </c>
      <c r="F4796" t="s">
        <v>4064</v>
      </c>
      <c r="G4796" t="s">
        <v>14480</v>
      </c>
      <c r="H4796" t="s">
        <v>3698</v>
      </c>
      <c r="I4796" t="s">
        <v>14481</v>
      </c>
      <c r="J4796" t="s">
        <v>6877</v>
      </c>
      <c r="K4796" t="s">
        <v>110</v>
      </c>
      <c r="L4796" t="s">
        <v>3343</v>
      </c>
      <c r="M4796" t="s">
        <v>3397</v>
      </c>
      <c r="N4796" t="s">
        <v>6090</v>
      </c>
      <c r="O4796" t="s">
        <v>3343</v>
      </c>
      <c r="P4796" t="s">
        <v>3343</v>
      </c>
      <c r="Q4796" t="s">
        <v>3346</v>
      </c>
    </row>
    <row r="4797" spans="1:17" x14ac:dyDescent="0.25">
      <c r="A4797" t="s">
        <v>13511</v>
      </c>
      <c r="B4797" t="s">
        <v>619</v>
      </c>
      <c r="C4797" t="s">
        <v>14056</v>
      </c>
      <c r="D4797" t="s">
        <v>14057</v>
      </c>
      <c r="E4797">
        <v>2202087</v>
      </c>
      <c r="F4797" t="s">
        <v>4064</v>
      </c>
      <c r="G4797" t="s">
        <v>14480</v>
      </c>
      <c r="H4797" t="s">
        <v>3698</v>
      </c>
      <c r="I4797" t="s">
        <v>14482</v>
      </c>
      <c r="J4797" t="s">
        <v>14483</v>
      </c>
      <c r="K4797" t="s">
        <v>110</v>
      </c>
      <c r="L4797" t="s">
        <v>3346</v>
      </c>
      <c r="M4797" t="s">
        <v>3397</v>
      </c>
      <c r="N4797" t="s">
        <v>6090</v>
      </c>
      <c r="O4797" t="s">
        <v>3343</v>
      </c>
      <c r="P4797" t="s">
        <v>3343</v>
      </c>
      <c r="Q4797" t="s">
        <v>3346</v>
      </c>
    </row>
    <row r="4798" spans="1:17" x14ac:dyDescent="0.25">
      <c r="A4798" t="s">
        <v>13511</v>
      </c>
      <c r="B4798" t="s">
        <v>619</v>
      </c>
      <c r="C4798" t="s">
        <v>14056</v>
      </c>
      <c r="D4798" t="s">
        <v>14057</v>
      </c>
      <c r="E4798">
        <v>2202087</v>
      </c>
      <c r="F4798" t="s">
        <v>4064</v>
      </c>
      <c r="G4798" t="s">
        <v>14480</v>
      </c>
      <c r="H4798" t="s">
        <v>3698</v>
      </c>
      <c r="I4798" t="s">
        <v>14484</v>
      </c>
      <c r="J4798" t="s">
        <v>14485</v>
      </c>
      <c r="K4798" t="s">
        <v>110</v>
      </c>
      <c r="L4798" t="s">
        <v>3346</v>
      </c>
      <c r="M4798" t="s">
        <v>3397</v>
      </c>
      <c r="N4798" t="s">
        <v>6090</v>
      </c>
      <c r="O4798" t="s">
        <v>3343</v>
      </c>
      <c r="P4798" t="s">
        <v>3343</v>
      </c>
      <c r="Q4798" t="s">
        <v>3346</v>
      </c>
    </row>
    <row r="4799" spans="1:17" x14ac:dyDescent="0.25">
      <c r="A4799" t="s">
        <v>13511</v>
      </c>
      <c r="B4799" t="s">
        <v>619</v>
      </c>
      <c r="C4799" t="s">
        <v>14056</v>
      </c>
      <c r="D4799" t="s">
        <v>14057</v>
      </c>
      <c r="E4799">
        <v>2202087</v>
      </c>
      <c r="F4799" t="s">
        <v>4064</v>
      </c>
      <c r="G4799" t="s">
        <v>14480</v>
      </c>
      <c r="H4799" t="s">
        <v>3698</v>
      </c>
      <c r="I4799" t="s">
        <v>14486</v>
      </c>
      <c r="J4799" t="s">
        <v>14487</v>
      </c>
      <c r="K4799" t="s">
        <v>110</v>
      </c>
      <c r="L4799" t="s">
        <v>3346</v>
      </c>
      <c r="M4799" t="s">
        <v>3397</v>
      </c>
      <c r="N4799" t="s">
        <v>6090</v>
      </c>
      <c r="O4799" t="s">
        <v>3343</v>
      </c>
      <c r="P4799" t="s">
        <v>3343</v>
      </c>
      <c r="Q4799" t="s">
        <v>3346</v>
      </c>
    </row>
    <row r="4800" spans="1:17" x14ac:dyDescent="0.25">
      <c r="A4800" t="s">
        <v>13511</v>
      </c>
      <c r="B4800" t="s">
        <v>619</v>
      </c>
      <c r="C4800" t="s">
        <v>14056</v>
      </c>
      <c r="D4800" t="s">
        <v>14057</v>
      </c>
      <c r="E4800">
        <v>2202087</v>
      </c>
      <c r="F4800" t="s">
        <v>4064</v>
      </c>
      <c r="G4800" t="s">
        <v>14480</v>
      </c>
      <c r="H4800" t="s">
        <v>3698</v>
      </c>
      <c r="I4800" t="s">
        <v>14488</v>
      </c>
      <c r="J4800" t="s">
        <v>14489</v>
      </c>
      <c r="K4800" t="s">
        <v>110</v>
      </c>
      <c r="L4800" t="s">
        <v>3346</v>
      </c>
      <c r="M4800" t="s">
        <v>3397</v>
      </c>
      <c r="N4800" t="s">
        <v>6090</v>
      </c>
      <c r="O4800" t="s">
        <v>3343</v>
      </c>
      <c r="P4800" t="s">
        <v>3343</v>
      </c>
      <c r="Q4800" t="s">
        <v>3346</v>
      </c>
    </row>
    <row r="4801" spans="1:17" x14ac:dyDescent="0.25">
      <c r="A4801" t="s">
        <v>13511</v>
      </c>
      <c r="B4801" t="s">
        <v>619</v>
      </c>
      <c r="C4801" t="s">
        <v>14056</v>
      </c>
      <c r="D4801" t="s">
        <v>14057</v>
      </c>
      <c r="E4801">
        <v>2202087</v>
      </c>
      <c r="F4801" t="s">
        <v>4064</v>
      </c>
      <c r="G4801" t="s">
        <v>14480</v>
      </c>
      <c r="H4801" t="s">
        <v>3698</v>
      </c>
      <c r="I4801" t="s">
        <v>14490</v>
      </c>
      <c r="J4801" t="s">
        <v>14491</v>
      </c>
      <c r="K4801" t="s">
        <v>110</v>
      </c>
      <c r="L4801" t="s">
        <v>3346</v>
      </c>
      <c r="M4801" t="s">
        <v>3397</v>
      </c>
      <c r="N4801" t="s">
        <v>6090</v>
      </c>
      <c r="O4801" t="s">
        <v>3343</v>
      </c>
      <c r="P4801" t="s">
        <v>3343</v>
      </c>
      <c r="Q4801" t="s">
        <v>3346</v>
      </c>
    </row>
    <row r="4802" spans="1:17" x14ac:dyDescent="0.25">
      <c r="A4802" t="s">
        <v>13511</v>
      </c>
      <c r="B4802" t="s">
        <v>619</v>
      </c>
      <c r="C4802" t="s">
        <v>14056</v>
      </c>
      <c r="D4802" t="s">
        <v>14057</v>
      </c>
      <c r="E4802">
        <v>2202088</v>
      </c>
      <c r="F4802" t="s">
        <v>14492</v>
      </c>
      <c r="G4802" t="s">
        <v>14493</v>
      </c>
      <c r="H4802" t="s">
        <v>6082</v>
      </c>
      <c r="I4802" t="s">
        <v>14494</v>
      </c>
      <c r="J4802" t="s">
        <v>14495</v>
      </c>
      <c r="K4802" t="s">
        <v>110</v>
      </c>
      <c r="L4802" t="s">
        <v>3343</v>
      </c>
      <c r="M4802" t="s">
        <v>3397</v>
      </c>
      <c r="N4802" t="s">
        <v>14468</v>
      </c>
      <c r="O4802" t="s">
        <v>3343</v>
      </c>
      <c r="P4802" t="s">
        <v>3343</v>
      </c>
      <c r="Q4802" t="s">
        <v>3346</v>
      </c>
    </row>
    <row r="4803" spans="1:17" x14ac:dyDescent="0.25">
      <c r="A4803" t="s">
        <v>13511</v>
      </c>
      <c r="B4803" t="s">
        <v>619</v>
      </c>
      <c r="C4803" t="s">
        <v>14056</v>
      </c>
      <c r="D4803" t="s">
        <v>14057</v>
      </c>
      <c r="E4803">
        <v>2202089</v>
      </c>
      <c r="F4803" t="s">
        <v>14496</v>
      </c>
      <c r="G4803" t="s">
        <v>14497</v>
      </c>
      <c r="H4803" t="s">
        <v>6082</v>
      </c>
      <c r="I4803" t="s">
        <v>14498</v>
      </c>
      <c r="J4803" t="s">
        <v>14499</v>
      </c>
      <c r="K4803" t="s">
        <v>110</v>
      </c>
      <c r="L4803" t="s">
        <v>3343</v>
      </c>
      <c r="M4803" t="s">
        <v>3397</v>
      </c>
      <c r="N4803" t="s">
        <v>14468</v>
      </c>
      <c r="O4803" t="s">
        <v>3343</v>
      </c>
      <c r="P4803" t="s">
        <v>3343</v>
      </c>
      <c r="Q4803" t="s">
        <v>3346</v>
      </c>
    </row>
    <row r="4804" spans="1:17" x14ac:dyDescent="0.25">
      <c r="A4804" t="s">
        <v>13511</v>
      </c>
      <c r="B4804" t="s">
        <v>619</v>
      </c>
      <c r="C4804" t="s">
        <v>14056</v>
      </c>
      <c r="D4804" t="s">
        <v>14057</v>
      </c>
      <c r="E4804">
        <v>2202090</v>
      </c>
      <c r="F4804" t="s">
        <v>14500</v>
      </c>
      <c r="G4804" t="s">
        <v>14501</v>
      </c>
      <c r="H4804" t="s">
        <v>6082</v>
      </c>
      <c r="I4804" t="s">
        <v>14502</v>
      </c>
      <c r="J4804" t="s">
        <v>14503</v>
      </c>
      <c r="K4804" t="s">
        <v>110</v>
      </c>
      <c r="L4804" t="s">
        <v>3343</v>
      </c>
      <c r="M4804" t="s">
        <v>3397</v>
      </c>
      <c r="N4804" t="s">
        <v>14468</v>
      </c>
      <c r="O4804" t="s">
        <v>3343</v>
      </c>
      <c r="P4804" t="s">
        <v>3343</v>
      </c>
      <c r="Q4804" t="s">
        <v>3346</v>
      </c>
    </row>
    <row r="4805" spans="1:17" x14ac:dyDescent="0.25">
      <c r="A4805" t="s">
        <v>13511</v>
      </c>
      <c r="B4805" t="s">
        <v>619</v>
      </c>
      <c r="C4805" t="s">
        <v>14056</v>
      </c>
      <c r="D4805" t="s">
        <v>14057</v>
      </c>
      <c r="E4805">
        <v>2202091</v>
      </c>
      <c r="F4805" t="s">
        <v>14504</v>
      </c>
      <c r="G4805" t="s">
        <v>14505</v>
      </c>
      <c r="H4805" t="s">
        <v>6082</v>
      </c>
      <c r="I4805" t="s">
        <v>14506</v>
      </c>
      <c r="J4805" t="s">
        <v>14507</v>
      </c>
      <c r="K4805" t="s">
        <v>110</v>
      </c>
      <c r="L4805" t="s">
        <v>3343</v>
      </c>
      <c r="M4805" t="s">
        <v>3397</v>
      </c>
      <c r="N4805" t="s">
        <v>14468</v>
      </c>
      <c r="O4805" t="s">
        <v>3343</v>
      </c>
      <c r="P4805" t="s">
        <v>3343</v>
      </c>
      <c r="Q4805" t="s">
        <v>3346</v>
      </c>
    </row>
    <row r="4806" spans="1:17" x14ac:dyDescent="0.25">
      <c r="A4806" t="s">
        <v>13511</v>
      </c>
      <c r="B4806" t="s">
        <v>619</v>
      </c>
      <c r="C4806" t="s">
        <v>14056</v>
      </c>
      <c r="D4806" t="s">
        <v>14057</v>
      </c>
      <c r="E4806">
        <v>2202092</v>
      </c>
      <c r="F4806" t="s">
        <v>14508</v>
      </c>
      <c r="G4806" t="s">
        <v>14509</v>
      </c>
      <c r="H4806" t="s">
        <v>6082</v>
      </c>
      <c r="I4806" t="s">
        <v>14510</v>
      </c>
      <c r="J4806" t="s">
        <v>14511</v>
      </c>
      <c r="K4806" t="s">
        <v>110</v>
      </c>
      <c r="L4806" t="s">
        <v>3343</v>
      </c>
      <c r="M4806" t="s">
        <v>3397</v>
      </c>
      <c r="N4806" t="s">
        <v>14468</v>
      </c>
      <c r="O4806" t="s">
        <v>3343</v>
      </c>
      <c r="P4806" t="s">
        <v>3343</v>
      </c>
      <c r="Q4806" t="s">
        <v>3346</v>
      </c>
    </row>
    <row r="4807" spans="1:17" x14ac:dyDescent="0.25">
      <c r="A4807" t="s">
        <v>13511</v>
      </c>
      <c r="B4807" t="s">
        <v>619</v>
      </c>
      <c r="C4807" t="s">
        <v>14056</v>
      </c>
      <c r="D4807" t="s">
        <v>14057</v>
      </c>
      <c r="E4807">
        <v>2202093</v>
      </c>
      <c r="F4807" t="s">
        <v>14512</v>
      </c>
      <c r="G4807" t="s">
        <v>14513</v>
      </c>
      <c r="H4807" t="s">
        <v>6082</v>
      </c>
      <c r="I4807" t="s">
        <v>14514</v>
      </c>
      <c r="J4807" t="s">
        <v>14515</v>
      </c>
      <c r="K4807" t="s">
        <v>110</v>
      </c>
      <c r="L4807" t="s">
        <v>3343</v>
      </c>
      <c r="M4807" t="s">
        <v>3397</v>
      </c>
      <c r="N4807" t="s">
        <v>14468</v>
      </c>
      <c r="O4807" t="s">
        <v>3343</v>
      </c>
      <c r="P4807" t="s">
        <v>3343</v>
      </c>
      <c r="Q4807" t="s">
        <v>3346</v>
      </c>
    </row>
    <row r="4808" spans="1:17" x14ac:dyDescent="0.25">
      <c r="A4808" t="s">
        <v>13511</v>
      </c>
      <c r="B4808" t="s">
        <v>619</v>
      </c>
      <c r="C4808" t="s">
        <v>14516</v>
      </c>
      <c r="D4808" t="s">
        <v>14517</v>
      </c>
      <c r="E4808">
        <v>2299009</v>
      </c>
      <c r="F4808" t="s">
        <v>2483</v>
      </c>
      <c r="G4808" t="s">
        <v>4637</v>
      </c>
      <c r="H4808" t="s">
        <v>3429</v>
      </c>
      <c r="I4808" t="s">
        <v>14518</v>
      </c>
      <c r="J4808" t="s">
        <v>2483</v>
      </c>
      <c r="K4808" t="s">
        <v>110</v>
      </c>
      <c r="L4808" t="s">
        <v>3343</v>
      </c>
      <c r="M4808" t="s">
        <v>3344</v>
      </c>
      <c r="N4808" t="s">
        <v>3345</v>
      </c>
      <c r="O4808" t="s">
        <v>3346</v>
      </c>
      <c r="P4808" t="s">
        <v>3343</v>
      </c>
      <c r="Q4808" t="s">
        <v>3346</v>
      </c>
    </row>
    <row r="4809" spans="1:17" x14ac:dyDescent="0.25">
      <c r="A4809" t="s">
        <v>13511</v>
      </c>
      <c r="B4809" t="s">
        <v>619</v>
      </c>
      <c r="C4809" t="s">
        <v>14516</v>
      </c>
      <c r="D4809" t="s">
        <v>14517</v>
      </c>
      <c r="E4809">
        <v>2299010</v>
      </c>
      <c r="F4809" t="s">
        <v>4639</v>
      </c>
      <c r="G4809" t="s">
        <v>4640</v>
      </c>
      <c r="H4809" t="s">
        <v>3429</v>
      </c>
      <c r="I4809" t="s">
        <v>14519</v>
      </c>
      <c r="J4809" t="s">
        <v>4639</v>
      </c>
      <c r="K4809" t="s">
        <v>110</v>
      </c>
      <c r="L4809" t="s">
        <v>3343</v>
      </c>
      <c r="M4809" t="s">
        <v>3344</v>
      </c>
      <c r="N4809" t="s">
        <v>3345</v>
      </c>
      <c r="O4809" t="s">
        <v>3346</v>
      </c>
      <c r="P4809" t="s">
        <v>3343</v>
      </c>
      <c r="Q4809" t="s">
        <v>3346</v>
      </c>
    </row>
    <row r="4810" spans="1:17" x14ac:dyDescent="0.25">
      <c r="A4810" t="s">
        <v>13511</v>
      </c>
      <c r="B4810" t="s">
        <v>619</v>
      </c>
      <c r="C4810" t="s">
        <v>14516</v>
      </c>
      <c r="D4810" t="s">
        <v>14517</v>
      </c>
      <c r="E4810">
        <v>2299011</v>
      </c>
      <c r="F4810" t="s">
        <v>2475</v>
      </c>
      <c r="G4810" t="s">
        <v>3428</v>
      </c>
      <c r="H4810" t="s">
        <v>3429</v>
      </c>
      <c r="I4810" t="s">
        <v>14520</v>
      </c>
      <c r="J4810" t="s">
        <v>2475</v>
      </c>
      <c r="K4810" t="s">
        <v>110</v>
      </c>
      <c r="L4810" t="s">
        <v>3343</v>
      </c>
      <c r="M4810" t="s">
        <v>3344</v>
      </c>
      <c r="N4810" t="s">
        <v>3345</v>
      </c>
      <c r="O4810" t="s">
        <v>3346</v>
      </c>
      <c r="P4810" t="s">
        <v>3343</v>
      </c>
      <c r="Q4810" t="s">
        <v>3346</v>
      </c>
    </row>
    <row r="4811" spans="1:17" x14ac:dyDescent="0.25">
      <c r="A4811" t="s">
        <v>13511</v>
      </c>
      <c r="B4811" t="s">
        <v>619</v>
      </c>
      <c r="C4811" t="s">
        <v>14516</v>
      </c>
      <c r="D4811" t="s">
        <v>14517</v>
      </c>
      <c r="E4811">
        <v>2299011</v>
      </c>
      <c r="F4811" t="s">
        <v>2475</v>
      </c>
      <c r="G4811" t="s">
        <v>3428</v>
      </c>
      <c r="H4811" t="s">
        <v>3429</v>
      </c>
      <c r="I4811" t="s">
        <v>14521</v>
      </c>
      <c r="J4811" t="s">
        <v>3432</v>
      </c>
      <c r="K4811" t="s">
        <v>3433</v>
      </c>
      <c r="L4811" t="s">
        <v>3346</v>
      </c>
      <c r="M4811" t="s">
        <v>3344</v>
      </c>
      <c r="N4811" t="s">
        <v>3345</v>
      </c>
      <c r="O4811" t="s">
        <v>3346</v>
      </c>
      <c r="P4811" t="s">
        <v>3343</v>
      </c>
      <c r="Q4811" t="s">
        <v>3346</v>
      </c>
    </row>
    <row r="4812" spans="1:17" x14ac:dyDescent="0.25">
      <c r="A4812" t="s">
        <v>13511</v>
      </c>
      <c r="B4812" t="s">
        <v>619</v>
      </c>
      <c r="C4812" t="s">
        <v>14516</v>
      </c>
      <c r="D4812" t="s">
        <v>14517</v>
      </c>
      <c r="E4812">
        <v>2299012</v>
      </c>
      <c r="F4812" t="s">
        <v>3434</v>
      </c>
      <c r="G4812" t="s">
        <v>3435</v>
      </c>
      <c r="H4812" t="s">
        <v>3429</v>
      </c>
      <c r="I4812" t="s">
        <v>14522</v>
      </c>
      <c r="J4812" t="s">
        <v>3434</v>
      </c>
      <c r="K4812" t="s">
        <v>110</v>
      </c>
      <c r="L4812" t="s">
        <v>3343</v>
      </c>
      <c r="M4812" t="s">
        <v>3344</v>
      </c>
      <c r="N4812" t="s">
        <v>3345</v>
      </c>
      <c r="O4812" t="s">
        <v>3346</v>
      </c>
      <c r="P4812" t="s">
        <v>3343</v>
      </c>
      <c r="Q4812" t="s">
        <v>3346</v>
      </c>
    </row>
    <row r="4813" spans="1:17" x14ac:dyDescent="0.25">
      <c r="A4813" t="s">
        <v>13511</v>
      </c>
      <c r="B4813" t="s">
        <v>619</v>
      </c>
      <c r="C4813" t="s">
        <v>14516</v>
      </c>
      <c r="D4813" t="s">
        <v>14517</v>
      </c>
      <c r="E4813">
        <v>2299013</v>
      </c>
      <c r="F4813" t="s">
        <v>3437</v>
      </c>
      <c r="G4813" t="s">
        <v>3438</v>
      </c>
      <c r="H4813" t="s">
        <v>3429</v>
      </c>
      <c r="I4813" t="s">
        <v>14523</v>
      </c>
      <c r="J4813" t="s">
        <v>3437</v>
      </c>
      <c r="K4813" t="s">
        <v>110</v>
      </c>
      <c r="L4813" t="s">
        <v>3343</v>
      </c>
      <c r="M4813" t="s">
        <v>3344</v>
      </c>
      <c r="N4813" t="s">
        <v>3345</v>
      </c>
      <c r="O4813" t="s">
        <v>3346</v>
      </c>
      <c r="P4813" t="s">
        <v>3343</v>
      </c>
      <c r="Q4813" t="s">
        <v>3346</v>
      </c>
    </row>
    <row r="4814" spans="1:17" x14ac:dyDescent="0.25">
      <c r="A4814" t="s">
        <v>13511</v>
      </c>
      <c r="B4814" t="s">
        <v>619</v>
      </c>
      <c r="C4814" t="s">
        <v>14516</v>
      </c>
      <c r="D4814" t="s">
        <v>14517</v>
      </c>
      <c r="E4814">
        <v>2299014</v>
      </c>
      <c r="F4814" t="s">
        <v>3545</v>
      </c>
      <c r="G4814" t="s">
        <v>3546</v>
      </c>
      <c r="H4814" t="s">
        <v>3429</v>
      </c>
      <c r="I4814" t="s">
        <v>14524</v>
      </c>
      <c r="J4814" t="s">
        <v>3545</v>
      </c>
      <c r="K4814" t="s">
        <v>110</v>
      </c>
      <c r="L4814" t="s">
        <v>3343</v>
      </c>
      <c r="M4814" t="s">
        <v>3344</v>
      </c>
      <c r="N4814" t="s">
        <v>3345</v>
      </c>
      <c r="O4814" t="s">
        <v>3346</v>
      </c>
      <c r="P4814" t="s">
        <v>3343</v>
      </c>
      <c r="Q4814" t="s">
        <v>3346</v>
      </c>
    </row>
    <row r="4815" spans="1:17" x14ac:dyDescent="0.25">
      <c r="A4815" t="s">
        <v>13511</v>
      </c>
      <c r="B4815" t="s">
        <v>619</v>
      </c>
      <c r="C4815" t="s">
        <v>14516</v>
      </c>
      <c r="D4815" t="s">
        <v>14517</v>
      </c>
      <c r="E4815">
        <v>2299015</v>
      </c>
      <c r="F4815" t="s">
        <v>2481</v>
      </c>
      <c r="G4815" t="s">
        <v>4647</v>
      </c>
      <c r="H4815" t="s">
        <v>3429</v>
      </c>
      <c r="I4815" t="s">
        <v>14525</v>
      </c>
      <c r="J4815" t="s">
        <v>2481</v>
      </c>
      <c r="K4815" t="s">
        <v>110</v>
      </c>
      <c r="L4815" t="s">
        <v>3343</v>
      </c>
      <c r="M4815" t="s">
        <v>3344</v>
      </c>
      <c r="N4815" t="s">
        <v>3345</v>
      </c>
      <c r="O4815" t="s">
        <v>3346</v>
      </c>
      <c r="P4815" t="s">
        <v>3343</v>
      </c>
      <c r="Q4815" t="s">
        <v>3346</v>
      </c>
    </row>
    <row r="4816" spans="1:17" x14ac:dyDescent="0.25">
      <c r="A4816" t="s">
        <v>13511</v>
      </c>
      <c r="B4816" t="s">
        <v>619</v>
      </c>
      <c r="C4816" t="s">
        <v>14516</v>
      </c>
      <c r="D4816" t="s">
        <v>14517</v>
      </c>
      <c r="E4816">
        <v>2299016</v>
      </c>
      <c r="F4816" t="s">
        <v>4649</v>
      </c>
      <c r="G4816" t="s">
        <v>4650</v>
      </c>
      <c r="H4816" t="s">
        <v>3429</v>
      </c>
      <c r="I4816" t="s">
        <v>14526</v>
      </c>
      <c r="J4816" t="s">
        <v>4649</v>
      </c>
      <c r="K4816" t="s">
        <v>110</v>
      </c>
      <c r="L4816" t="s">
        <v>3343</v>
      </c>
      <c r="M4816" t="s">
        <v>3344</v>
      </c>
      <c r="N4816" t="s">
        <v>3345</v>
      </c>
      <c r="O4816" t="s">
        <v>3346</v>
      </c>
      <c r="P4816" t="s">
        <v>3343</v>
      </c>
      <c r="Q4816" t="s">
        <v>3346</v>
      </c>
    </row>
    <row r="4817" spans="1:17" x14ac:dyDescent="0.25">
      <c r="A4817" t="s">
        <v>13511</v>
      </c>
      <c r="B4817" t="s">
        <v>619</v>
      </c>
      <c r="C4817" t="s">
        <v>14516</v>
      </c>
      <c r="D4817" t="s">
        <v>14517</v>
      </c>
      <c r="E4817">
        <v>2299044</v>
      </c>
      <c r="F4817" t="s">
        <v>4718</v>
      </c>
      <c r="G4817" t="s">
        <v>4719</v>
      </c>
      <c r="H4817" t="s">
        <v>4720</v>
      </c>
      <c r="I4817" t="s">
        <v>14527</v>
      </c>
      <c r="J4817" t="s">
        <v>4722</v>
      </c>
      <c r="K4817" t="s">
        <v>110</v>
      </c>
      <c r="L4817" t="s">
        <v>3343</v>
      </c>
      <c r="M4817" t="s">
        <v>3344</v>
      </c>
      <c r="N4817" t="s">
        <v>3345</v>
      </c>
      <c r="O4817" t="s">
        <v>3346</v>
      </c>
      <c r="P4817" t="s">
        <v>3343</v>
      </c>
      <c r="Q4817" t="s">
        <v>3346</v>
      </c>
    </row>
    <row r="4818" spans="1:17" x14ac:dyDescent="0.25">
      <c r="A4818" t="s">
        <v>13511</v>
      </c>
      <c r="B4818" t="s">
        <v>619</v>
      </c>
      <c r="C4818" t="s">
        <v>14516</v>
      </c>
      <c r="D4818" t="s">
        <v>14517</v>
      </c>
      <c r="E4818">
        <v>2299044</v>
      </c>
      <c r="F4818" t="s">
        <v>4718</v>
      </c>
      <c r="G4818" t="s">
        <v>4719</v>
      </c>
      <c r="H4818" t="s">
        <v>4720</v>
      </c>
      <c r="I4818" t="s">
        <v>14528</v>
      </c>
      <c r="J4818" t="s">
        <v>4724</v>
      </c>
      <c r="K4818" t="s">
        <v>110</v>
      </c>
      <c r="L4818" t="s">
        <v>3346</v>
      </c>
      <c r="M4818" t="s">
        <v>3344</v>
      </c>
      <c r="N4818" t="s">
        <v>3345</v>
      </c>
      <c r="O4818" t="s">
        <v>3346</v>
      </c>
      <c r="P4818" t="s">
        <v>3343</v>
      </c>
      <c r="Q4818" t="s">
        <v>3346</v>
      </c>
    </row>
    <row r="4819" spans="1:17" x14ac:dyDescent="0.25">
      <c r="A4819" t="s">
        <v>13511</v>
      </c>
      <c r="B4819" t="s">
        <v>619</v>
      </c>
      <c r="C4819" t="s">
        <v>14516</v>
      </c>
      <c r="D4819" t="s">
        <v>14517</v>
      </c>
      <c r="E4819">
        <v>2299044</v>
      </c>
      <c r="F4819" t="s">
        <v>4718</v>
      </c>
      <c r="G4819" t="s">
        <v>4719</v>
      </c>
      <c r="H4819" t="s">
        <v>4720</v>
      </c>
      <c r="I4819" t="s">
        <v>14529</v>
      </c>
      <c r="J4819" t="s">
        <v>4726</v>
      </c>
      <c r="K4819" t="s">
        <v>110</v>
      </c>
      <c r="L4819" t="s">
        <v>3346</v>
      </c>
      <c r="M4819" t="s">
        <v>3344</v>
      </c>
      <c r="N4819" t="s">
        <v>3345</v>
      </c>
      <c r="O4819" t="s">
        <v>3346</v>
      </c>
      <c r="P4819" t="s">
        <v>3343</v>
      </c>
      <c r="Q4819" t="s">
        <v>3346</v>
      </c>
    </row>
    <row r="4820" spans="1:17" x14ac:dyDescent="0.25">
      <c r="A4820" t="s">
        <v>13511</v>
      </c>
      <c r="B4820" t="s">
        <v>619</v>
      </c>
      <c r="C4820" t="s">
        <v>14516</v>
      </c>
      <c r="D4820" t="s">
        <v>14517</v>
      </c>
      <c r="E4820">
        <v>2299052</v>
      </c>
      <c r="F4820" t="s">
        <v>2488</v>
      </c>
      <c r="G4820" t="s">
        <v>3441</v>
      </c>
      <c r="H4820" t="s">
        <v>2503</v>
      </c>
      <c r="I4820" t="s">
        <v>14530</v>
      </c>
      <c r="J4820" t="s">
        <v>2489</v>
      </c>
      <c r="K4820" t="s">
        <v>110</v>
      </c>
      <c r="L4820" t="s">
        <v>3343</v>
      </c>
      <c r="M4820" t="s">
        <v>3344</v>
      </c>
      <c r="N4820" t="s">
        <v>3345</v>
      </c>
      <c r="O4820" t="s">
        <v>3346</v>
      </c>
      <c r="P4820" t="s">
        <v>3343</v>
      </c>
      <c r="Q4820" t="s">
        <v>3346</v>
      </c>
    </row>
    <row r="4821" spans="1:17" x14ac:dyDescent="0.25">
      <c r="A4821" t="s">
        <v>13511</v>
      </c>
      <c r="B4821" t="s">
        <v>619</v>
      </c>
      <c r="C4821" t="s">
        <v>14516</v>
      </c>
      <c r="D4821" t="s">
        <v>14517</v>
      </c>
      <c r="E4821">
        <v>2299052</v>
      </c>
      <c r="F4821" t="s">
        <v>2488</v>
      </c>
      <c r="G4821" t="s">
        <v>3441</v>
      </c>
      <c r="H4821" t="s">
        <v>2503</v>
      </c>
      <c r="I4821" t="s">
        <v>14531</v>
      </c>
      <c r="J4821" t="s">
        <v>3444</v>
      </c>
      <c r="K4821" t="s">
        <v>110</v>
      </c>
      <c r="L4821" t="s">
        <v>3346</v>
      </c>
      <c r="M4821" t="s">
        <v>3344</v>
      </c>
      <c r="N4821" t="s">
        <v>3345</v>
      </c>
      <c r="O4821" t="s">
        <v>3346</v>
      </c>
      <c r="P4821" t="s">
        <v>3343</v>
      </c>
      <c r="Q4821" t="s">
        <v>3346</v>
      </c>
    </row>
    <row r="4822" spans="1:17" x14ac:dyDescent="0.25">
      <c r="A4822" t="s">
        <v>13511</v>
      </c>
      <c r="B4822" t="s">
        <v>619</v>
      </c>
      <c r="C4822" t="s">
        <v>14516</v>
      </c>
      <c r="D4822" t="s">
        <v>14517</v>
      </c>
      <c r="E4822">
        <v>2299052</v>
      </c>
      <c r="F4822" t="s">
        <v>2488</v>
      </c>
      <c r="G4822" t="s">
        <v>3441</v>
      </c>
      <c r="H4822" t="s">
        <v>2503</v>
      </c>
      <c r="I4822" t="s">
        <v>14532</v>
      </c>
      <c r="J4822" t="s">
        <v>3446</v>
      </c>
      <c r="K4822" t="s">
        <v>110</v>
      </c>
      <c r="L4822" t="s">
        <v>3346</v>
      </c>
      <c r="M4822" t="s">
        <v>3344</v>
      </c>
      <c r="N4822" t="s">
        <v>3345</v>
      </c>
      <c r="O4822" t="s">
        <v>3346</v>
      </c>
      <c r="P4822" t="s">
        <v>3343</v>
      </c>
      <c r="Q4822" t="s">
        <v>3346</v>
      </c>
    </row>
    <row r="4823" spans="1:17" x14ac:dyDescent="0.25">
      <c r="A4823" t="s">
        <v>13511</v>
      </c>
      <c r="B4823" t="s">
        <v>619</v>
      </c>
      <c r="C4823" t="s">
        <v>14516</v>
      </c>
      <c r="D4823" t="s">
        <v>14517</v>
      </c>
      <c r="E4823">
        <v>2299052</v>
      </c>
      <c r="F4823" t="s">
        <v>2488</v>
      </c>
      <c r="G4823" t="s">
        <v>3441</v>
      </c>
      <c r="H4823" t="s">
        <v>2503</v>
      </c>
      <c r="I4823" t="s">
        <v>14533</v>
      </c>
      <c r="J4823" t="s">
        <v>3448</v>
      </c>
      <c r="K4823" t="s">
        <v>110</v>
      </c>
      <c r="L4823" t="s">
        <v>3346</v>
      </c>
      <c r="M4823" t="s">
        <v>3344</v>
      </c>
      <c r="N4823" t="s">
        <v>3345</v>
      </c>
      <c r="O4823" t="s">
        <v>3346</v>
      </c>
      <c r="P4823" t="s">
        <v>3343</v>
      </c>
      <c r="Q4823" t="s">
        <v>3346</v>
      </c>
    </row>
    <row r="4824" spans="1:17" x14ac:dyDescent="0.25">
      <c r="A4824" t="s">
        <v>13511</v>
      </c>
      <c r="B4824" t="s">
        <v>619</v>
      </c>
      <c r="C4824" t="s">
        <v>14516</v>
      </c>
      <c r="D4824" t="s">
        <v>14517</v>
      </c>
      <c r="E4824">
        <v>2299052</v>
      </c>
      <c r="F4824" t="s">
        <v>2488</v>
      </c>
      <c r="G4824" t="s">
        <v>3441</v>
      </c>
      <c r="H4824" t="s">
        <v>2503</v>
      </c>
      <c r="I4824" t="s">
        <v>14534</v>
      </c>
      <c r="J4824" t="s">
        <v>3450</v>
      </c>
      <c r="K4824" t="s">
        <v>110</v>
      </c>
      <c r="L4824" t="s">
        <v>3346</v>
      </c>
      <c r="M4824" t="s">
        <v>3344</v>
      </c>
      <c r="N4824" t="s">
        <v>3345</v>
      </c>
      <c r="O4824" t="s">
        <v>3346</v>
      </c>
      <c r="P4824" t="s">
        <v>3343</v>
      </c>
      <c r="Q4824" t="s">
        <v>3346</v>
      </c>
    </row>
    <row r="4825" spans="1:17" x14ac:dyDescent="0.25">
      <c r="A4825" t="s">
        <v>13511</v>
      </c>
      <c r="B4825" t="s">
        <v>619</v>
      </c>
      <c r="C4825" t="s">
        <v>14516</v>
      </c>
      <c r="D4825" t="s">
        <v>14517</v>
      </c>
      <c r="E4825">
        <v>2299052</v>
      </c>
      <c r="F4825" t="s">
        <v>2488</v>
      </c>
      <c r="G4825" t="s">
        <v>3441</v>
      </c>
      <c r="H4825" t="s">
        <v>2503</v>
      </c>
      <c r="I4825" t="s">
        <v>14535</v>
      </c>
      <c r="J4825" t="s">
        <v>3452</v>
      </c>
      <c r="K4825" t="s">
        <v>110</v>
      </c>
      <c r="L4825" t="s">
        <v>3346</v>
      </c>
      <c r="M4825" t="s">
        <v>3344</v>
      </c>
      <c r="N4825" t="s">
        <v>3345</v>
      </c>
      <c r="O4825" t="s">
        <v>3346</v>
      </c>
      <c r="P4825" t="s">
        <v>3343</v>
      </c>
      <c r="Q4825" t="s">
        <v>3346</v>
      </c>
    </row>
    <row r="4826" spans="1:17" x14ac:dyDescent="0.25">
      <c r="A4826" t="s">
        <v>13511</v>
      </c>
      <c r="B4826" t="s">
        <v>619</v>
      </c>
      <c r="C4826" t="s">
        <v>14516</v>
      </c>
      <c r="D4826" t="s">
        <v>14517</v>
      </c>
      <c r="E4826">
        <v>2299052</v>
      </c>
      <c r="F4826" t="s">
        <v>2488</v>
      </c>
      <c r="G4826" t="s">
        <v>3441</v>
      </c>
      <c r="H4826" t="s">
        <v>2503</v>
      </c>
      <c r="I4826" t="s">
        <v>14536</v>
      </c>
      <c r="J4826" t="s">
        <v>3454</v>
      </c>
      <c r="K4826" t="s">
        <v>110</v>
      </c>
      <c r="L4826" t="s">
        <v>3346</v>
      </c>
      <c r="M4826" t="s">
        <v>3344</v>
      </c>
      <c r="N4826" t="s">
        <v>3345</v>
      </c>
      <c r="O4826" t="s">
        <v>3346</v>
      </c>
      <c r="P4826" t="s">
        <v>3343</v>
      </c>
      <c r="Q4826" t="s">
        <v>3346</v>
      </c>
    </row>
    <row r="4827" spans="1:17" x14ac:dyDescent="0.25">
      <c r="A4827" t="s">
        <v>13511</v>
      </c>
      <c r="B4827" t="s">
        <v>619</v>
      </c>
      <c r="C4827" t="s">
        <v>14516</v>
      </c>
      <c r="D4827" t="s">
        <v>14517</v>
      </c>
      <c r="E4827">
        <v>2299052</v>
      </c>
      <c r="F4827" t="s">
        <v>2488</v>
      </c>
      <c r="G4827" t="s">
        <v>3441</v>
      </c>
      <c r="H4827" t="s">
        <v>2503</v>
      </c>
      <c r="I4827" t="s">
        <v>14537</v>
      </c>
      <c r="J4827" t="s">
        <v>3456</v>
      </c>
      <c r="K4827" t="s">
        <v>110</v>
      </c>
      <c r="L4827" t="s">
        <v>3346</v>
      </c>
      <c r="M4827" t="s">
        <v>3344</v>
      </c>
      <c r="N4827" t="s">
        <v>3345</v>
      </c>
      <c r="O4827" t="s">
        <v>3346</v>
      </c>
      <c r="P4827" t="s">
        <v>3343</v>
      </c>
      <c r="Q4827" t="s">
        <v>3346</v>
      </c>
    </row>
    <row r="4828" spans="1:17" x14ac:dyDescent="0.25">
      <c r="A4828" t="s">
        <v>13511</v>
      </c>
      <c r="B4828" t="s">
        <v>619</v>
      </c>
      <c r="C4828" t="s">
        <v>14516</v>
      </c>
      <c r="D4828" t="s">
        <v>14517</v>
      </c>
      <c r="E4828">
        <v>2299052</v>
      </c>
      <c r="F4828" t="s">
        <v>2488</v>
      </c>
      <c r="G4828" t="s">
        <v>3441</v>
      </c>
      <c r="H4828" t="s">
        <v>2503</v>
      </c>
      <c r="I4828" t="s">
        <v>14538</v>
      </c>
      <c r="J4828" t="s">
        <v>3458</v>
      </c>
      <c r="K4828" t="s">
        <v>110</v>
      </c>
      <c r="L4828" t="s">
        <v>3346</v>
      </c>
      <c r="M4828" t="s">
        <v>3344</v>
      </c>
      <c r="N4828" t="s">
        <v>3345</v>
      </c>
      <c r="O4828" t="s">
        <v>3346</v>
      </c>
      <c r="P4828" t="s">
        <v>3343</v>
      </c>
      <c r="Q4828" t="s">
        <v>3346</v>
      </c>
    </row>
    <row r="4829" spans="1:17" x14ac:dyDescent="0.25">
      <c r="A4829" t="s">
        <v>13511</v>
      </c>
      <c r="B4829" t="s">
        <v>619</v>
      </c>
      <c r="C4829" t="s">
        <v>14516</v>
      </c>
      <c r="D4829" t="s">
        <v>14517</v>
      </c>
      <c r="E4829">
        <v>2299052</v>
      </c>
      <c r="F4829" t="s">
        <v>2488</v>
      </c>
      <c r="G4829" t="s">
        <v>3441</v>
      </c>
      <c r="H4829" t="s">
        <v>2503</v>
      </c>
      <c r="I4829" t="s">
        <v>14539</v>
      </c>
      <c r="J4829" t="s">
        <v>3460</v>
      </c>
      <c r="K4829" t="s">
        <v>110</v>
      </c>
      <c r="L4829" t="s">
        <v>3346</v>
      </c>
      <c r="M4829" t="s">
        <v>3344</v>
      </c>
      <c r="N4829" t="s">
        <v>3345</v>
      </c>
      <c r="O4829" t="s">
        <v>3346</v>
      </c>
      <c r="P4829" t="s">
        <v>3343</v>
      </c>
      <c r="Q4829" t="s">
        <v>3346</v>
      </c>
    </row>
    <row r="4830" spans="1:17" x14ac:dyDescent="0.25">
      <c r="A4830" t="s">
        <v>13511</v>
      </c>
      <c r="B4830" t="s">
        <v>619</v>
      </c>
      <c r="C4830" t="s">
        <v>14516</v>
      </c>
      <c r="D4830" t="s">
        <v>14517</v>
      </c>
      <c r="E4830">
        <v>2299052</v>
      </c>
      <c r="F4830" t="s">
        <v>2488</v>
      </c>
      <c r="G4830" t="s">
        <v>3441</v>
      </c>
      <c r="H4830" t="s">
        <v>2503</v>
      </c>
      <c r="I4830" t="s">
        <v>14540</v>
      </c>
      <c r="J4830" t="s">
        <v>3462</v>
      </c>
      <c r="K4830" t="s">
        <v>110</v>
      </c>
      <c r="L4830" t="s">
        <v>3346</v>
      </c>
      <c r="M4830" t="s">
        <v>3344</v>
      </c>
      <c r="N4830" t="s">
        <v>3345</v>
      </c>
      <c r="O4830" t="s">
        <v>3346</v>
      </c>
      <c r="P4830" t="s">
        <v>3343</v>
      </c>
      <c r="Q4830" t="s">
        <v>3346</v>
      </c>
    </row>
    <row r="4831" spans="1:17" x14ac:dyDescent="0.25">
      <c r="A4831" t="s">
        <v>13511</v>
      </c>
      <c r="B4831" t="s">
        <v>619</v>
      </c>
      <c r="C4831" t="s">
        <v>14516</v>
      </c>
      <c r="D4831" t="s">
        <v>14517</v>
      </c>
      <c r="E4831">
        <v>2299052</v>
      </c>
      <c r="F4831" t="s">
        <v>2488</v>
      </c>
      <c r="G4831" t="s">
        <v>3441</v>
      </c>
      <c r="H4831" t="s">
        <v>2503</v>
      </c>
      <c r="I4831" t="s">
        <v>14541</v>
      </c>
      <c r="J4831" t="s">
        <v>3464</v>
      </c>
      <c r="K4831" t="s">
        <v>110</v>
      </c>
      <c r="L4831" t="s">
        <v>3346</v>
      </c>
      <c r="M4831" t="s">
        <v>3344</v>
      </c>
      <c r="N4831" t="s">
        <v>3345</v>
      </c>
      <c r="O4831" t="s">
        <v>3346</v>
      </c>
      <c r="P4831" t="s">
        <v>3343</v>
      </c>
      <c r="Q4831" t="s">
        <v>3346</v>
      </c>
    </row>
    <row r="4832" spans="1:17" x14ac:dyDescent="0.25">
      <c r="A4832" t="s">
        <v>13511</v>
      </c>
      <c r="B4832" t="s">
        <v>619</v>
      </c>
      <c r="C4832" t="s">
        <v>14516</v>
      </c>
      <c r="D4832" t="s">
        <v>14517</v>
      </c>
      <c r="E4832">
        <v>2299052</v>
      </c>
      <c r="F4832" t="s">
        <v>2488</v>
      </c>
      <c r="G4832" t="s">
        <v>3441</v>
      </c>
      <c r="H4832" t="s">
        <v>2503</v>
      </c>
      <c r="I4832" t="s">
        <v>14542</v>
      </c>
      <c r="J4832" t="s">
        <v>3466</v>
      </c>
      <c r="K4832" t="s">
        <v>110</v>
      </c>
      <c r="L4832" t="s">
        <v>3346</v>
      </c>
      <c r="M4832" t="s">
        <v>3344</v>
      </c>
      <c r="N4832" t="s">
        <v>3345</v>
      </c>
      <c r="O4832" t="s">
        <v>3346</v>
      </c>
      <c r="P4832" t="s">
        <v>3343</v>
      </c>
      <c r="Q4832" t="s">
        <v>3346</v>
      </c>
    </row>
    <row r="4833" spans="1:17" x14ac:dyDescent="0.25">
      <c r="A4833" t="s">
        <v>13511</v>
      </c>
      <c r="B4833" t="s">
        <v>619</v>
      </c>
      <c r="C4833" t="s">
        <v>14516</v>
      </c>
      <c r="D4833" t="s">
        <v>14517</v>
      </c>
      <c r="E4833">
        <v>2299052</v>
      </c>
      <c r="F4833" t="s">
        <v>2488</v>
      </c>
      <c r="G4833" t="s">
        <v>3441</v>
      </c>
      <c r="H4833" t="s">
        <v>2503</v>
      </c>
      <c r="I4833" t="s">
        <v>14543</v>
      </c>
      <c r="J4833" t="s">
        <v>4668</v>
      </c>
      <c r="K4833" t="s">
        <v>110</v>
      </c>
      <c r="L4833" t="s">
        <v>3346</v>
      </c>
      <c r="M4833" t="s">
        <v>3344</v>
      </c>
      <c r="N4833" t="s">
        <v>3345</v>
      </c>
      <c r="O4833" t="s">
        <v>3346</v>
      </c>
      <c r="P4833" t="s">
        <v>3343</v>
      </c>
      <c r="Q4833" t="s">
        <v>3346</v>
      </c>
    </row>
    <row r="4834" spans="1:17" x14ac:dyDescent="0.25">
      <c r="A4834" t="s">
        <v>13511</v>
      </c>
      <c r="B4834" t="s">
        <v>619</v>
      </c>
      <c r="C4834" t="s">
        <v>14516</v>
      </c>
      <c r="D4834" t="s">
        <v>14517</v>
      </c>
      <c r="E4834">
        <v>2299052</v>
      </c>
      <c r="F4834" t="s">
        <v>2488</v>
      </c>
      <c r="G4834" t="s">
        <v>3441</v>
      </c>
      <c r="H4834" t="s">
        <v>2503</v>
      </c>
      <c r="I4834" t="s">
        <v>14544</v>
      </c>
      <c r="J4834" t="s">
        <v>4670</v>
      </c>
      <c r="K4834" t="s">
        <v>110</v>
      </c>
      <c r="L4834" t="s">
        <v>3346</v>
      </c>
      <c r="M4834" t="s">
        <v>3344</v>
      </c>
      <c r="N4834" t="s">
        <v>3345</v>
      </c>
      <c r="O4834" t="s">
        <v>3346</v>
      </c>
      <c r="P4834" t="s">
        <v>3343</v>
      </c>
      <c r="Q4834" t="s">
        <v>3346</v>
      </c>
    </row>
    <row r="4835" spans="1:17" x14ac:dyDescent="0.25">
      <c r="A4835" t="s">
        <v>13511</v>
      </c>
      <c r="B4835" t="s">
        <v>619</v>
      </c>
      <c r="C4835" t="s">
        <v>14516</v>
      </c>
      <c r="D4835" t="s">
        <v>14517</v>
      </c>
      <c r="E4835">
        <v>2299052</v>
      </c>
      <c r="F4835" t="s">
        <v>2488</v>
      </c>
      <c r="G4835" t="s">
        <v>3441</v>
      </c>
      <c r="H4835" t="s">
        <v>2503</v>
      </c>
      <c r="I4835" t="s">
        <v>14545</v>
      </c>
      <c r="J4835" t="s">
        <v>3472</v>
      </c>
      <c r="K4835" t="s">
        <v>110</v>
      </c>
      <c r="L4835" t="s">
        <v>3346</v>
      </c>
      <c r="M4835" t="s">
        <v>3344</v>
      </c>
      <c r="N4835" t="s">
        <v>3345</v>
      </c>
      <c r="O4835" t="s">
        <v>3346</v>
      </c>
      <c r="P4835" t="s">
        <v>3343</v>
      </c>
      <c r="Q4835" t="s">
        <v>3346</v>
      </c>
    </row>
    <row r="4836" spans="1:17" x14ac:dyDescent="0.25">
      <c r="A4836" t="s">
        <v>13511</v>
      </c>
      <c r="B4836" t="s">
        <v>619</v>
      </c>
      <c r="C4836" t="s">
        <v>14516</v>
      </c>
      <c r="D4836" t="s">
        <v>14517</v>
      </c>
      <c r="E4836">
        <v>2299053</v>
      </c>
      <c r="F4836" t="s">
        <v>102</v>
      </c>
      <c r="G4836" t="s">
        <v>3349</v>
      </c>
      <c r="H4836" t="s">
        <v>3350</v>
      </c>
      <c r="I4836" t="s">
        <v>14546</v>
      </c>
      <c r="J4836" t="s">
        <v>103</v>
      </c>
      <c r="K4836" t="s">
        <v>110</v>
      </c>
      <c r="L4836" t="s">
        <v>3343</v>
      </c>
      <c r="M4836" t="s">
        <v>3344</v>
      </c>
      <c r="N4836" t="s">
        <v>3345</v>
      </c>
      <c r="O4836" t="s">
        <v>3346</v>
      </c>
      <c r="P4836" t="s">
        <v>3343</v>
      </c>
      <c r="Q4836" t="s">
        <v>3346</v>
      </c>
    </row>
    <row r="4837" spans="1:17" x14ac:dyDescent="0.25">
      <c r="A4837" t="s">
        <v>13511</v>
      </c>
      <c r="B4837" t="s">
        <v>619</v>
      </c>
      <c r="C4837" t="s">
        <v>14516</v>
      </c>
      <c r="D4837" t="s">
        <v>14517</v>
      </c>
      <c r="E4837">
        <v>2299053</v>
      </c>
      <c r="F4837" t="s">
        <v>102</v>
      </c>
      <c r="G4837" t="s">
        <v>3349</v>
      </c>
      <c r="H4837" t="s">
        <v>3350</v>
      </c>
      <c r="I4837" t="s">
        <v>14547</v>
      </c>
      <c r="J4837" t="s">
        <v>2454</v>
      </c>
      <c r="K4837" t="s">
        <v>110</v>
      </c>
      <c r="L4837" t="s">
        <v>3346</v>
      </c>
      <c r="M4837" t="s">
        <v>3344</v>
      </c>
      <c r="N4837" t="s">
        <v>3345</v>
      </c>
      <c r="O4837" t="s">
        <v>3346</v>
      </c>
      <c r="P4837" t="s">
        <v>3343</v>
      </c>
      <c r="Q4837" t="s">
        <v>3346</v>
      </c>
    </row>
    <row r="4838" spans="1:17" x14ac:dyDescent="0.25">
      <c r="A4838" t="s">
        <v>13511</v>
      </c>
      <c r="B4838" t="s">
        <v>619</v>
      </c>
      <c r="C4838" t="s">
        <v>14516</v>
      </c>
      <c r="D4838" t="s">
        <v>14517</v>
      </c>
      <c r="E4838">
        <v>2299054</v>
      </c>
      <c r="F4838" t="s">
        <v>51</v>
      </c>
      <c r="G4838" t="s">
        <v>3475</v>
      </c>
      <c r="H4838" t="s">
        <v>3350</v>
      </c>
      <c r="I4838" t="s">
        <v>14548</v>
      </c>
      <c r="J4838" t="s">
        <v>52</v>
      </c>
      <c r="K4838" t="s">
        <v>110</v>
      </c>
      <c r="L4838" t="s">
        <v>3343</v>
      </c>
      <c r="M4838" t="s">
        <v>3477</v>
      </c>
      <c r="N4838" t="s">
        <v>3478</v>
      </c>
      <c r="O4838" t="s">
        <v>3346</v>
      </c>
      <c r="P4838" t="s">
        <v>3343</v>
      </c>
      <c r="Q4838" t="s">
        <v>3346</v>
      </c>
    </row>
    <row r="4839" spans="1:17" x14ac:dyDescent="0.25">
      <c r="A4839" t="s">
        <v>13511</v>
      </c>
      <c r="B4839" t="s">
        <v>619</v>
      </c>
      <c r="C4839" t="s">
        <v>14516</v>
      </c>
      <c r="D4839" t="s">
        <v>14517</v>
      </c>
      <c r="E4839">
        <v>2299054</v>
      </c>
      <c r="F4839" t="s">
        <v>51</v>
      </c>
      <c r="G4839" t="s">
        <v>3475</v>
      </c>
      <c r="H4839" t="s">
        <v>3350</v>
      </c>
      <c r="I4839" t="s">
        <v>14549</v>
      </c>
      <c r="J4839" t="s">
        <v>216</v>
      </c>
      <c r="K4839" t="s">
        <v>110</v>
      </c>
      <c r="L4839" t="s">
        <v>3346</v>
      </c>
      <c r="M4839" t="s">
        <v>3477</v>
      </c>
      <c r="N4839" t="s">
        <v>3478</v>
      </c>
      <c r="O4839" t="s">
        <v>3346</v>
      </c>
      <c r="P4839" t="s">
        <v>3343</v>
      </c>
      <c r="Q4839" t="s">
        <v>3346</v>
      </c>
    </row>
    <row r="4840" spans="1:17" x14ac:dyDescent="0.25">
      <c r="A4840" t="s">
        <v>13511</v>
      </c>
      <c r="B4840" t="s">
        <v>619</v>
      </c>
      <c r="C4840" t="s">
        <v>14516</v>
      </c>
      <c r="D4840" t="s">
        <v>14517</v>
      </c>
      <c r="E4840">
        <v>2299054</v>
      </c>
      <c r="F4840" t="s">
        <v>51</v>
      </c>
      <c r="G4840" t="s">
        <v>3475</v>
      </c>
      <c r="H4840" t="s">
        <v>3350</v>
      </c>
      <c r="I4840" t="s">
        <v>14550</v>
      </c>
      <c r="J4840" t="s">
        <v>908</v>
      </c>
      <c r="K4840" t="s">
        <v>110</v>
      </c>
      <c r="L4840" t="s">
        <v>3346</v>
      </c>
      <c r="M4840" t="s">
        <v>3477</v>
      </c>
      <c r="N4840" t="s">
        <v>3478</v>
      </c>
      <c r="O4840" t="s">
        <v>3346</v>
      </c>
      <c r="P4840" t="s">
        <v>3343</v>
      </c>
      <c r="Q4840" t="s">
        <v>3346</v>
      </c>
    </row>
    <row r="4841" spans="1:17" x14ac:dyDescent="0.25">
      <c r="A4841" t="s">
        <v>13511</v>
      </c>
      <c r="B4841" t="s">
        <v>619</v>
      </c>
      <c r="C4841" t="s">
        <v>14516</v>
      </c>
      <c r="D4841" t="s">
        <v>14517</v>
      </c>
      <c r="E4841">
        <v>2299055</v>
      </c>
      <c r="F4841" t="s">
        <v>867</v>
      </c>
      <c r="G4841" t="s">
        <v>3481</v>
      </c>
      <c r="H4841" t="s">
        <v>3350</v>
      </c>
      <c r="I4841" t="s">
        <v>14551</v>
      </c>
      <c r="J4841" t="s">
        <v>869</v>
      </c>
      <c r="K4841" t="s">
        <v>110</v>
      </c>
      <c r="L4841" t="s">
        <v>3343</v>
      </c>
      <c r="M4841" t="s">
        <v>3344</v>
      </c>
      <c r="N4841" t="s">
        <v>3345</v>
      </c>
      <c r="O4841" t="s">
        <v>3346</v>
      </c>
      <c r="P4841" t="s">
        <v>3343</v>
      </c>
      <c r="Q4841" t="s">
        <v>3346</v>
      </c>
    </row>
    <row r="4842" spans="1:17" x14ac:dyDescent="0.25">
      <c r="A4842" t="s">
        <v>13511</v>
      </c>
      <c r="B4842" t="s">
        <v>619</v>
      </c>
      <c r="C4842" t="s">
        <v>14516</v>
      </c>
      <c r="D4842" t="s">
        <v>14517</v>
      </c>
      <c r="E4842">
        <v>2299056</v>
      </c>
      <c r="F4842" t="s">
        <v>114</v>
      </c>
      <c r="G4842" t="s">
        <v>3483</v>
      </c>
      <c r="H4842" t="s">
        <v>3350</v>
      </c>
      <c r="I4842" t="s">
        <v>14552</v>
      </c>
      <c r="J4842" t="s">
        <v>116</v>
      </c>
      <c r="K4842" t="s">
        <v>110</v>
      </c>
      <c r="L4842" t="s">
        <v>3343</v>
      </c>
      <c r="M4842" t="s">
        <v>3344</v>
      </c>
      <c r="N4842" t="s">
        <v>3345</v>
      </c>
      <c r="O4842" t="s">
        <v>3346</v>
      </c>
      <c r="P4842" t="s">
        <v>3343</v>
      </c>
      <c r="Q4842" t="s">
        <v>3346</v>
      </c>
    </row>
    <row r="4843" spans="1:17" x14ac:dyDescent="0.25">
      <c r="A4843" t="s">
        <v>13511</v>
      </c>
      <c r="B4843" t="s">
        <v>619</v>
      </c>
      <c r="C4843" t="s">
        <v>14516</v>
      </c>
      <c r="D4843" t="s">
        <v>14517</v>
      </c>
      <c r="E4843">
        <v>2299056</v>
      </c>
      <c r="F4843" t="s">
        <v>114</v>
      </c>
      <c r="G4843" t="s">
        <v>3483</v>
      </c>
      <c r="H4843" t="s">
        <v>3350</v>
      </c>
      <c r="I4843" t="s">
        <v>14553</v>
      </c>
      <c r="J4843" t="s">
        <v>2492</v>
      </c>
      <c r="K4843" t="s">
        <v>110</v>
      </c>
      <c r="L4843" t="s">
        <v>3346</v>
      </c>
      <c r="M4843" t="s">
        <v>3344</v>
      </c>
      <c r="N4843" t="s">
        <v>3345</v>
      </c>
      <c r="O4843" t="s">
        <v>3346</v>
      </c>
      <c r="P4843" t="s">
        <v>3343</v>
      </c>
      <c r="Q4843" t="s">
        <v>3346</v>
      </c>
    </row>
    <row r="4844" spans="1:17" x14ac:dyDescent="0.25">
      <c r="A4844" t="s">
        <v>13511</v>
      </c>
      <c r="B4844" t="s">
        <v>619</v>
      </c>
      <c r="C4844" t="s">
        <v>14516</v>
      </c>
      <c r="D4844" t="s">
        <v>14517</v>
      </c>
      <c r="E4844">
        <v>2299056</v>
      </c>
      <c r="F4844" t="s">
        <v>114</v>
      </c>
      <c r="G4844" t="s">
        <v>3483</v>
      </c>
      <c r="H4844" t="s">
        <v>3350</v>
      </c>
      <c r="I4844" t="s">
        <v>14554</v>
      </c>
      <c r="J4844" t="s">
        <v>4682</v>
      </c>
      <c r="K4844" t="s">
        <v>110</v>
      </c>
      <c r="L4844" t="s">
        <v>3346</v>
      </c>
      <c r="M4844" t="s">
        <v>3344</v>
      </c>
      <c r="N4844" t="s">
        <v>3345</v>
      </c>
      <c r="O4844" t="s">
        <v>3346</v>
      </c>
      <c r="P4844" t="s">
        <v>3343</v>
      </c>
      <c r="Q4844" t="s">
        <v>3346</v>
      </c>
    </row>
    <row r="4845" spans="1:17" x14ac:dyDescent="0.25">
      <c r="A4845" t="s">
        <v>13511</v>
      </c>
      <c r="B4845" t="s">
        <v>619</v>
      </c>
      <c r="C4845" t="s">
        <v>14516</v>
      </c>
      <c r="D4845" t="s">
        <v>14517</v>
      </c>
      <c r="E4845">
        <v>2299057</v>
      </c>
      <c r="F4845" t="s">
        <v>772</v>
      </c>
      <c r="G4845" t="s">
        <v>8161</v>
      </c>
      <c r="H4845" t="s">
        <v>8162</v>
      </c>
      <c r="I4845" t="s">
        <v>14555</v>
      </c>
      <c r="J4845" t="s">
        <v>773</v>
      </c>
      <c r="K4845" t="s">
        <v>110</v>
      </c>
      <c r="L4845" t="s">
        <v>3343</v>
      </c>
      <c r="M4845" t="s">
        <v>3344</v>
      </c>
      <c r="N4845" t="s">
        <v>3345</v>
      </c>
      <c r="O4845" t="s">
        <v>3346</v>
      </c>
      <c r="P4845" t="s">
        <v>3343</v>
      </c>
      <c r="Q4845" t="s">
        <v>3346</v>
      </c>
    </row>
    <row r="4846" spans="1:17" x14ac:dyDescent="0.25">
      <c r="A4846" t="s">
        <v>13511</v>
      </c>
      <c r="B4846" t="s">
        <v>619</v>
      </c>
      <c r="C4846" t="s">
        <v>14516</v>
      </c>
      <c r="D4846" t="s">
        <v>14517</v>
      </c>
      <c r="E4846">
        <v>2299058</v>
      </c>
      <c r="F4846" t="s">
        <v>7641</v>
      </c>
      <c r="G4846" t="s">
        <v>4684</v>
      </c>
      <c r="H4846" t="s">
        <v>3394</v>
      </c>
      <c r="I4846" t="s">
        <v>14556</v>
      </c>
      <c r="J4846" t="s">
        <v>200</v>
      </c>
      <c r="K4846" t="s">
        <v>110</v>
      </c>
      <c r="L4846" t="s">
        <v>3343</v>
      </c>
      <c r="M4846" t="s">
        <v>3344</v>
      </c>
      <c r="N4846" t="s">
        <v>3345</v>
      </c>
      <c r="O4846" t="s">
        <v>3346</v>
      </c>
      <c r="P4846" t="s">
        <v>3343</v>
      </c>
      <c r="Q4846" t="s">
        <v>3346</v>
      </c>
    </row>
    <row r="4847" spans="1:17" x14ac:dyDescent="0.25">
      <c r="A4847" t="s">
        <v>13511</v>
      </c>
      <c r="B4847" t="s">
        <v>619</v>
      </c>
      <c r="C4847" t="s">
        <v>14516</v>
      </c>
      <c r="D4847" t="s">
        <v>14517</v>
      </c>
      <c r="E4847">
        <v>2299058</v>
      </c>
      <c r="F4847" t="s">
        <v>7641</v>
      </c>
      <c r="G4847" t="s">
        <v>4684</v>
      </c>
      <c r="H4847" t="s">
        <v>3394</v>
      </c>
      <c r="I4847" t="s">
        <v>14557</v>
      </c>
      <c r="J4847" t="s">
        <v>2575</v>
      </c>
      <c r="K4847" t="s">
        <v>110</v>
      </c>
      <c r="L4847" t="s">
        <v>3346</v>
      </c>
      <c r="M4847" t="s">
        <v>3344</v>
      </c>
      <c r="N4847" t="s">
        <v>3345</v>
      </c>
      <c r="O4847" t="s">
        <v>3346</v>
      </c>
      <c r="P4847" t="s">
        <v>3343</v>
      </c>
      <c r="Q4847" t="s">
        <v>3346</v>
      </c>
    </row>
    <row r="4848" spans="1:17" x14ac:dyDescent="0.25">
      <c r="A4848" t="s">
        <v>13511</v>
      </c>
      <c r="B4848" t="s">
        <v>619</v>
      </c>
      <c r="C4848" t="s">
        <v>14516</v>
      </c>
      <c r="D4848" t="s">
        <v>14517</v>
      </c>
      <c r="E4848">
        <v>2299060</v>
      </c>
      <c r="F4848" t="s">
        <v>2553</v>
      </c>
      <c r="G4848" t="s">
        <v>3487</v>
      </c>
      <c r="H4848" t="s">
        <v>2503</v>
      </c>
      <c r="I4848" t="s">
        <v>14558</v>
      </c>
      <c r="J4848" t="s">
        <v>2502</v>
      </c>
      <c r="K4848" t="s">
        <v>110</v>
      </c>
      <c r="L4848" t="s">
        <v>3343</v>
      </c>
      <c r="M4848" t="s">
        <v>3344</v>
      </c>
      <c r="N4848" t="s">
        <v>3345</v>
      </c>
      <c r="O4848" t="s">
        <v>3346</v>
      </c>
      <c r="P4848" t="s">
        <v>3343</v>
      </c>
      <c r="Q4848" t="s">
        <v>3346</v>
      </c>
    </row>
    <row r="4849" spans="1:17" x14ac:dyDescent="0.25">
      <c r="A4849" t="s">
        <v>13511</v>
      </c>
      <c r="B4849" t="s">
        <v>619</v>
      </c>
      <c r="C4849" t="s">
        <v>14516</v>
      </c>
      <c r="D4849" t="s">
        <v>14517</v>
      </c>
      <c r="E4849">
        <v>2299060</v>
      </c>
      <c r="F4849" t="s">
        <v>2553</v>
      </c>
      <c r="G4849" t="s">
        <v>3487</v>
      </c>
      <c r="H4849" t="s">
        <v>2503</v>
      </c>
      <c r="I4849" t="s">
        <v>14559</v>
      </c>
      <c r="J4849" t="s">
        <v>3490</v>
      </c>
      <c r="K4849" t="s">
        <v>110</v>
      </c>
      <c r="L4849" t="s">
        <v>3346</v>
      </c>
      <c r="M4849" t="s">
        <v>3344</v>
      </c>
      <c r="N4849" t="s">
        <v>3345</v>
      </c>
      <c r="O4849" t="s">
        <v>3346</v>
      </c>
      <c r="P4849" t="s">
        <v>3343</v>
      </c>
      <c r="Q4849" t="s">
        <v>3346</v>
      </c>
    </row>
    <row r="4850" spans="1:17" x14ac:dyDescent="0.25">
      <c r="A4850" t="s">
        <v>13511</v>
      </c>
      <c r="B4850" t="s">
        <v>619</v>
      </c>
      <c r="C4850" t="s">
        <v>14516</v>
      </c>
      <c r="D4850" t="s">
        <v>14517</v>
      </c>
      <c r="E4850">
        <v>2299060</v>
      </c>
      <c r="F4850" t="s">
        <v>2553</v>
      </c>
      <c r="G4850" t="s">
        <v>3487</v>
      </c>
      <c r="H4850" t="s">
        <v>2503</v>
      </c>
      <c r="I4850" t="s">
        <v>14560</v>
      </c>
      <c r="J4850" t="s">
        <v>3492</v>
      </c>
      <c r="K4850" t="s">
        <v>110</v>
      </c>
      <c r="L4850" t="s">
        <v>3346</v>
      </c>
      <c r="M4850" t="s">
        <v>3344</v>
      </c>
      <c r="N4850" t="s">
        <v>3345</v>
      </c>
      <c r="O4850" t="s">
        <v>3346</v>
      </c>
      <c r="P4850" t="s">
        <v>3343</v>
      </c>
      <c r="Q4850" t="s">
        <v>3346</v>
      </c>
    </row>
    <row r="4851" spans="1:17" x14ac:dyDescent="0.25">
      <c r="A4851" t="s">
        <v>13511</v>
      </c>
      <c r="B4851" t="s">
        <v>619</v>
      </c>
      <c r="C4851" t="s">
        <v>14516</v>
      </c>
      <c r="D4851" t="s">
        <v>14517</v>
      </c>
      <c r="E4851">
        <v>2299060</v>
      </c>
      <c r="F4851" t="s">
        <v>2553</v>
      </c>
      <c r="G4851" t="s">
        <v>3487</v>
      </c>
      <c r="H4851" t="s">
        <v>2503</v>
      </c>
      <c r="I4851" t="s">
        <v>14561</v>
      </c>
      <c r="J4851" t="s">
        <v>3494</v>
      </c>
      <c r="K4851" t="s">
        <v>110</v>
      </c>
      <c r="L4851" t="s">
        <v>3346</v>
      </c>
      <c r="M4851" t="s">
        <v>3344</v>
      </c>
      <c r="N4851" t="s">
        <v>3345</v>
      </c>
      <c r="O4851" t="s">
        <v>3346</v>
      </c>
      <c r="P4851" t="s">
        <v>3343</v>
      </c>
      <c r="Q4851" t="s">
        <v>3346</v>
      </c>
    </row>
    <row r="4852" spans="1:17" x14ac:dyDescent="0.25">
      <c r="A4852" t="s">
        <v>13511</v>
      </c>
      <c r="B4852" t="s">
        <v>619</v>
      </c>
      <c r="C4852" t="s">
        <v>14516</v>
      </c>
      <c r="D4852" t="s">
        <v>14517</v>
      </c>
      <c r="E4852">
        <v>2299060</v>
      </c>
      <c r="F4852" t="s">
        <v>2553</v>
      </c>
      <c r="G4852" t="s">
        <v>3487</v>
      </c>
      <c r="H4852" t="s">
        <v>2503</v>
      </c>
      <c r="I4852" t="s">
        <v>14562</v>
      </c>
      <c r="J4852" t="s">
        <v>3496</v>
      </c>
      <c r="K4852" t="s">
        <v>110</v>
      </c>
      <c r="L4852" t="s">
        <v>3346</v>
      </c>
      <c r="M4852" t="s">
        <v>3344</v>
      </c>
      <c r="N4852" t="s">
        <v>3345</v>
      </c>
      <c r="O4852" t="s">
        <v>3346</v>
      </c>
      <c r="P4852" t="s">
        <v>3343</v>
      </c>
      <c r="Q4852" t="s">
        <v>3346</v>
      </c>
    </row>
    <row r="4853" spans="1:17" x14ac:dyDescent="0.25">
      <c r="A4853" t="s">
        <v>13511</v>
      </c>
      <c r="B4853" t="s">
        <v>619</v>
      </c>
      <c r="C4853" t="s">
        <v>14516</v>
      </c>
      <c r="D4853" t="s">
        <v>14517</v>
      </c>
      <c r="E4853">
        <v>2299062</v>
      </c>
      <c r="F4853" t="s">
        <v>893</v>
      </c>
      <c r="G4853" t="s">
        <v>3497</v>
      </c>
      <c r="H4853" t="s">
        <v>3498</v>
      </c>
      <c r="I4853" t="s">
        <v>14563</v>
      </c>
      <c r="J4853" t="s">
        <v>895</v>
      </c>
      <c r="K4853" t="s">
        <v>110</v>
      </c>
      <c r="L4853" t="s">
        <v>3343</v>
      </c>
      <c r="M4853" t="s">
        <v>3344</v>
      </c>
      <c r="N4853" t="s">
        <v>3345</v>
      </c>
      <c r="O4853" t="s">
        <v>3346</v>
      </c>
      <c r="P4853" t="s">
        <v>3343</v>
      </c>
      <c r="Q4853" t="s">
        <v>3346</v>
      </c>
    </row>
    <row r="4854" spans="1:17" x14ac:dyDescent="0.25">
      <c r="A4854" t="s">
        <v>13511</v>
      </c>
      <c r="B4854" t="s">
        <v>619</v>
      </c>
      <c r="C4854" t="s">
        <v>14516</v>
      </c>
      <c r="D4854" t="s">
        <v>14517</v>
      </c>
      <c r="E4854">
        <v>2299063</v>
      </c>
      <c r="F4854" t="s">
        <v>2185</v>
      </c>
      <c r="G4854" t="s">
        <v>3500</v>
      </c>
      <c r="H4854" t="s">
        <v>4700</v>
      </c>
      <c r="I4854" t="s">
        <v>14564</v>
      </c>
      <c r="J4854" t="s">
        <v>1579</v>
      </c>
      <c r="K4854" t="s">
        <v>110</v>
      </c>
      <c r="L4854" t="s">
        <v>3343</v>
      </c>
      <c r="M4854" t="s">
        <v>3344</v>
      </c>
      <c r="N4854" t="s">
        <v>3345</v>
      </c>
      <c r="O4854" t="s">
        <v>3346</v>
      </c>
      <c r="P4854" t="s">
        <v>3343</v>
      </c>
      <c r="Q4854" t="s">
        <v>3346</v>
      </c>
    </row>
    <row r="4855" spans="1:17" x14ac:dyDescent="0.25">
      <c r="A4855" t="s">
        <v>13511</v>
      </c>
      <c r="B4855" t="s">
        <v>619</v>
      </c>
      <c r="C4855" t="s">
        <v>14516</v>
      </c>
      <c r="D4855" t="s">
        <v>14517</v>
      </c>
      <c r="E4855">
        <v>2299063</v>
      </c>
      <c r="F4855" t="s">
        <v>2185</v>
      </c>
      <c r="G4855" t="s">
        <v>3500</v>
      </c>
      <c r="H4855" t="s">
        <v>4700</v>
      </c>
      <c r="I4855" t="s">
        <v>14565</v>
      </c>
      <c r="J4855" t="s">
        <v>3503</v>
      </c>
      <c r="K4855" t="s">
        <v>38</v>
      </c>
      <c r="L4855" t="s">
        <v>3346</v>
      </c>
      <c r="M4855" t="s">
        <v>3344</v>
      </c>
      <c r="N4855" t="s">
        <v>3345</v>
      </c>
      <c r="O4855" t="s">
        <v>3346</v>
      </c>
      <c r="P4855" t="s">
        <v>3343</v>
      </c>
      <c r="Q4855" t="s">
        <v>3346</v>
      </c>
    </row>
    <row r="4856" spans="1:17" x14ac:dyDescent="0.25">
      <c r="A4856" t="s">
        <v>13511</v>
      </c>
      <c r="B4856" t="s">
        <v>619</v>
      </c>
      <c r="C4856" t="s">
        <v>14516</v>
      </c>
      <c r="D4856" t="s">
        <v>14517</v>
      </c>
      <c r="E4856">
        <v>2299063</v>
      </c>
      <c r="F4856" t="s">
        <v>2185</v>
      </c>
      <c r="G4856" t="s">
        <v>3500</v>
      </c>
      <c r="H4856" t="s">
        <v>4700</v>
      </c>
      <c r="I4856" t="s">
        <v>14566</v>
      </c>
      <c r="J4856" t="s">
        <v>3505</v>
      </c>
      <c r="K4856" t="s">
        <v>110</v>
      </c>
      <c r="L4856" t="s">
        <v>3346</v>
      </c>
      <c r="M4856" t="s">
        <v>3344</v>
      </c>
      <c r="N4856" t="s">
        <v>3345</v>
      </c>
      <c r="O4856" t="s">
        <v>3346</v>
      </c>
      <c r="P4856" t="s">
        <v>3343</v>
      </c>
      <c r="Q4856" t="s">
        <v>3346</v>
      </c>
    </row>
    <row r="4857" spans="1:17" x14ac:dyDescent="0.25">
      <c r="A4857" t="s">
        <v>13511</v>
      </c>
      <c r="B4857" t="s">
        <v>619</v>
      </c>
      <c r="C4857" t="s">
        <v>14516</v>
      </c>
      <c r="D4857" t="s">
        <v>14517</v>
      </c>
      <c r="E4857">
        <v>2299063</v>
      </c>
      <c r="F4857" t="s">
        <v>2185</v>
      </c>
      <c r="G4857" t="s">
        <v>3500</v>
      </c>
      <c r="H4857" t="s">
        <v>4700</v>
      </c>
      <c r="I4857" t="s">
        <v>14567</v>
      </c>
      <c r="J4857" t="s">
        <v>3507</v>
      </c>
      <c r="K4857" t="s">
        <v>110</v>
      </c>
      <c r="L4857" t="s">
        <v>3346</v>
      </c>
      <c r="M4857" t="s">
        <v>3344</v>
      </c>
      <c r="N4857" t="s">
        <v>3345</v>
      </c>
      <c r="O4857" t="s">
        <v>3346</v>
      </c>
      <c r="P4857" t="s">
        <v>3343</v>
      </c>
      <c r="Q4857" t="s">
        <v>3346</v>
      </c>
    </row>
    <row r="4858" spans="1:17" x14ac:dyDescent="0.25">
      <c r="A4858" t="s">
        <v>13511</v>
      </c>
      <c r="B4858" t="s">
        <v>619</v>
      </c>
      <c r="C4858" t="s">
        <v>14516</v>
      </c>
      <c r="D4858" t="s">
        <v>14517</v>
      </c>
      <c r="E4858">
        <v>2299065</v>
      </c>
      <c r="F4858" t="s">
        <v>2542</v>
      </c>
      <c r="G4858" t="s">
        <v>5143</v>
      </c>
      <c r="H4858" t="s">
        <v>3350</v>
      </c>
      <c r="I4858" t="s">
        <v>14568</v>
      </c>
      <c r="J4858" t="s">
        <v>4080</v>
      </c>
      <c r="K4858" t="s">
        <v>110</v>
      </c>
      <c r="L4858" t="s">
        <v>3343</v>
      </c>
      <c r="M4858" t="s">
        <v>3477</v>
      </c>
      <c r="N4858" t="s">
        <v>3513</v>
      </c>
      <c r="O4858" t="s">
        <v>3346</v>
      </c>
      <c r="P4858" t="s">
        <v>3343</v>
      </c>
      <c r="Q4858" t="s">
        <v>3346</v>
      </c>
    </row>
    <row r="4859" spans="1:17" x14ac:dyDescent="0.25">
      <c r="A4859" t="s">
        <v>13511</v>
      </c>
      <c r="B4859" t="s">
        <v>619</v>
      </c>
      <c r="C4859" t="s">
        <v>14516</v>
      </c>
      <c r="D4859" t="s">
        <v>14517</v>
      </c>
      <c r="E4859">
        <v>2299066</v>
      </c>
      <c r="F4859" t="s">
        <v>3508</v>
      </c>
      <c r="G4859" t="s">
        <v>3509</v>
      </c>
      <c r="H4859" t="s">
        <v>3510</v>
      </c>
      <c r="I4859" t="s">
        <v>14569</v>
      </c>
      <c r="J4859" t="s">
        <v>3512</v>
      </c>
      <c r="K4859" t="s">
        <v>38</v>
      </c>
      <c r="L4859" t="s">
        <v>3343</v>
      </c>
      <c r="M4859" t="s">
        <v>3477</v>
      </c>
      <c r="N4859" t="s">
        <v>3513</v>
      </c>
      <c r="O4859" t="s">
        <v>3346</v>
      </c>
      <c r="P4859" t="s">
        <v>3343</v>
      </c>
      <c r="Q4859" t="s">
        <v>3346</v>
      </c>
    </row>
    <row r="4860" spans="1:17" x14ac:dyDescent="0.25">
      <c r="A4860" t="s">
        <v>13511</v>
      </c>
      <c r="B4860" t="s">
        <v>619</v>
      </c>
      <c r="C4860" t="s">
        <v>14516</v>
      </c>
      <c r="D4860" t="s">
        <v>14517</v>
      </c>
      <c r="E4860">
        <v>2299067</v>
      </c>
      <c r="F4860" t="s">
        <v>2347</v>
      </c>
      <c r="G4860" t="s">
        <v>3514</v>
      </c>
      <c r="H4860" t="s">
        <v>3515</v>
      </c>
      <c r="I4860" t="s">
        <v>14570</v>
      </c>
      <c r="J4860" t="s">
        <v>3517</v>
      </c>
      <c r="K4860" t="s">
        <v>110</v>
      </c>
      <c r="L4860" t="s">
        <v>3343</v>
      </c>
      <c r="M4860" t="s">
        <v>3344</v>
      </c>
      <c r="N4860" t="s">
        <v>3345</v>
      </c>
      <c r="O4860" t="s">
        <v>3346</v>
      </c>
      <c r="P4860" t="s">
        <v>3343</v>
      </c>
      <c r="Q4860" t="s">
        <v>3346</v>
      </c>
    </row>
    <row r="4861" spans="1:17" x14ac:dyDescent="0.25">
      <c r="A4861" t="s">
        <v>13511</v>
      </c>
      <c r="B4861" t="s">
        <v>619</v>
      </c>
      <c r="C4861" t="s">
        <v>14516</v>
      </c>
      <c r="D4861" t="s">
        <v>14517</v>
      </c>
      <c r="E4861">
        <v>2299068</v>
      </c>
      <c r="F4861" t="s">
        <v>375</v>
      </c>
      <c r="G4861" t="s">
        <v>3518</v>
      </c>
      <c r="H4861" t="s">
        <v>3350</v>
      </c>
      <c r="I4861" t="s">
        <v>14571</v>
      </c>
      <c r="J4861" t="s">
        <v>154</v>
      </c>
      <c r="K4861" t="s">
        <v>110</v>
      </c>
      <c r="L4861" t="s">
        <v>3343</v>
      </c>
      <c r="M4861" t="s">
        <v>3344</v>
      </c>
      <c r="N4861" t="s">
        <v>3345</v>
      </c>
      <c r="O4861" t="s">
        <v>3346</v>
      </c>
      <c r="P4861" t="s">
        <v>3343</v>
      </c>
      <c r="Q4861" t="s">
        <v>3346</v>
      </c>
    </row>
    <row r="4862" spans="1:17" x14ac:dyDescent="0.25">
      <c r="A4862" t="s">
        <v>13511</v>
      </c>
      <c r="B4862" t="s">
        <v>619</v>
      </c>
      <c r="C4862" t="s">
        <v>14516</v>
      </c>
      <c r="D4862" t="s">
        <v>14517</v>
      </c>
      <c r="E4862">
        <v>2299069</v>
      </c>
      <c r="F4862" t="s">
        <v>1896</v>
      </c>
      <c r="G4862" t="s">
        <v>3520</v>
      </c>
      <c r="H4862" t="s">
        <v>3350</v>
      </c>
      <c r="I4862" t="s">
        <v>14572</v>
      </c>
      <c r="J4862" t="s">
        <v>1898</v>
      </c>
      <c r="K4862" t="s">
        <v>110</v>
      </c>
      <c r="L4862" t="s">
        <v>3343</v>
      </c>
      <c r="M4862" t="s">
        <v>3344</v>
      </c>
      <c r="N4862" t="s">
        <v>3345</v>
      </c>
      <c r="O4862" t="s">
        <v>3346</v>
      </c>
      <c r="P4862" t="s">
        <v>3343</v>
      </c>
      <c r="Q4862" t="s">
        <v>3346</v>
      </c>
    </row>
    <row r="4863" spans="1:17" x14ac:dyDescent="0.25">
      <c r="A4863" t="s">
        <v>13511</v>
      </c>
      <c r="B4863" t="s">
        <v>619</v>
      </c>
      <c r="C4863" t="s">
        <v>14516</v>
      </c>
      <c r="D4863" t="s">
        <v>14517</v>
      </c>
      <c r="E4863">
        <v>2299070</v>
      </c>
      <c r="F4863" t="s">
        <v>875</v>
      </c>
      <c r="G4863" t="s">
        <v>14573</v>
      </c>
      <c r="H4863" t="s">
        <v>3350</v>
      </c>
      <c r="I4863" t="s">
        <v>14574</v>
      </c>
      <c r="J4863" t="s">
        <v>876</v>
      </c>
      <c r="K4863" t="s">
        <v>110</v>
      </c>
      <c r="L4863" t="s">
        <v>3343</v>
      </c>
      <c r="M4863" t="s">
        <v>3344</v>
      </c>
      <c r="N4863" t="s">
        <v>3345</v>
      </c>
      <c r="O4863" t="s">
        <v>3346</v>
      </c>
      <c r="P4863" t="s">
        <v>3343</v>
      </c>
      <c r="Q4863" t="s">
        <v>3346</v>
      </c>
    </row>
    <row r="4864" spans="1:17" x14ac:dyDescent="0.25">
      <c r="A4864" t="s">
        <v>13511</v>
      </c>
      <c r="B4864" t="s">
        <v>619</v>
      </c>
      <c r="C4864" t="s">
        <v>14516</v>
      </c>
      <c r="D4864" t="s">
        <v>14517</v>
      </c>
      <c r="E4864">
        <v>2299071</v>
      </c>
      <c r="F4864" t="s">
        <v>3522</v>
      </c>
      <c r="G4864" t="s">
        <v>3523</v>
      </c>
      <c r="H4864" t="s">
        <v>3429</v>
      </c>
      <c r="I4864" t="s">
        <v>14575</v>
      </c>
      <c r="J4864" t="s">
        <v>3522</v>
      </c>
      <c r="K4864" t="s">
        <v>110</v>
      </c>
      <c r="L4864" t="s">
        <v>3343</v>
      </c>
      <c r="M4864" t="s">
        <v>3344</v>
      </c>
      <c r="N4864" t="s">
        <v>3345</v>
      </c>
      <c r="O4864" t="s">
        <v>3346</v>
      </c>
      <c r="P4864" t="s">
        <v>3343</v>
      </c>
      <c r="Q4864" t="s">
        <v>3346</v>
      </c>
    </row>
    <row r="4865" spans="1:17" x14ac:dyDescent="0.25">
      <c r="A4865" t="s">
        <v>13511</v>
      </c>
      <c r="B4865" t="s">
        <v>619</v>
      </c>
      <c r="C4865" t="s">
        <v>14516</v>
      </c>
      <c r="D4865" t="s">
        <v>14517</v>
      </c>
      <c r="E4865">
        <v>2299072</v>
      </c>
      <c r="F4865" t="s">
        <v>128</v>
      </c>
      <c r="G4865" t="s">
        <v>3525</v>
      </c>
      <c r="H4865" t="s">
        <v>3526</v>
      </c>
      <c r="I4865" t="s">
        <v>14576</v>
      </c>
      <c r="J4865" t="s">
        <v>935</v>
      </c>
      <c r="K4865" t="s">
        <v>110</v>
      </c>
      <c r="L4865" t="s">
        <v>3343</v>
      </c>
      <c r="M4865" t="s">
        <v>3344</v>
      </c>
      <c r="N4865" t="s">
        <v>3345</v>
      </c>
      <c r="O4865" t="s">
        <v>3346</v>
      </c>
      <c r="P4865" t="s">
        <v>3343</v>
      </c>
      <c r="Q4865" t="s">
        <v>3346</v>
      </c>
    </row>
    <row r="4866" spans="1:17" x14ac:dyDescent="0.25">
      <c r="A4866" t="s">
        <v>13511</v>
      </c>
      <c r="B4866" t="s">
        <v>619</v>
      </c>
      <c r="C4866" t="s">
        <v>14516</v>
      </c>
      <c r="D4866" t="s">
        <v>14517</v>
      </c>
      <c r="E4866">
        <v>2299072</v>
      </c>
      <c r="F4866" t="s">
        <v>128</v>
      </c>
      <c r="G4866" t="s">
        <v>3525</v>
      </c>
      <c r="H4866" t="s">
        <v>3526</v>
      </c>
      <c r="I4866" t="s">
        <v>14577</v>
      </c>
      <c r="J4866" t="s">
        <v>1193</v>
      </c>
      <c r="K4866" t="s">
        <v>110</v>
      </c>
      <c r="L4866" t="s">
        <v>3346</v>
      </c>
      <c r="M4866" t="s">
        <v>3344</v>
      </c>
      <c r="N4866" t="s">
        <v>3345</v>
      </c>
      <c r="O4866" t="s">
        <v>3346</v>
      </c>
      <c r="P4866" t="s">
        <v>3343</v>
      </c>
      <c r="Q4866" t="s">
        <v>3346</v>
      </c>
    </row>
    <row r="4867" spans="1:17" x14ac:dyDescent="0.25">
      <c r="A4867" t="s">
        <v>13511</v>
      </c>
      <c r="B4867" t="s">
        <v>619</v>
      </c>
      <c r="C4867" t="s">
        <v>14516</v>
      </c>
      <c r="D4867" t="s">
        <v>14517</v>
      </c>
      <c r="E4867">
        <v>2299073</v>
      </c>
      <c r="F4867" t="s">
        <v>3537</v>
      </c>
      <c r="G4867" t="s">
        <v>3538</v>
      </c>
      <c r="H4867" t="s">
        <v>2503</v>
      </c>
      <c r="I4867" t="s">
        <v>14578</v>
      </c>
      <c r="J4867" t="s">
        <v>3540</v>
      </c>
      <c r="K4867" t="s">
        <v>110</v>
      </c>
      <c r="L4867" t="s">
        <v>3343</v>
      </c>
      <c r="M4867" t="s">
        <v>3344</v>
      </c>
      <c r="N4867" t="s">
        <v>3345</v>
      </c>
      <c r="O4867" t="s">
        <v>3346</v>
      </c>
      <c r="P4867" t="s">
        <v>3343</v>
      </c>
      <c r="Q4867" t="s">
        <v>3346</v>
      </c>
    </row>
    <row r="4868" spans="1:17" x14ac:dyDescent="0.25">
      <c r="A4868" t="s">
        <v>13511</v>
      </c>
      <c r="B4868" t="s">
        <v>619</v>
      </c>
      <c r="C4868" t="s">
        <v>14516</v>
      </c>
      <c r="D4868" t="s">
        <v>14517</v>
      </c>
      <c r="E4868">
        <v>2299074</v>
      </c>
      <c r="F4868" t="s">
        <v>3541</v>
      </c>
      <c r="G4868" t="s">
        <v>3542</v>
      </c>
      <c r="H4868" t="s">
        <v>2503</v>
      </c>
      <c r="I4868" t="s">
        <v>14579</v>
      </c>
      <c r="J4868" t="s">
        <v>3544</v>
      </c>
      <c r="K4868" t="s">
        <v>110</v>
      </c>
      <c r="L4868" t="s">
        <v>3343</v>
      </c>
      <c r="M4868" t="s">
        <v>3344</v>
      </c>
      <c r="N4868" t="s">
        <v>3345</v>
      </c>
      <c r="O4868" t="s">
        <v>3346</v>
      </c>
      <c r="P4868" t="s">
        <v>3343</v>
      </c>
      <c r="Q4868" t="s">
        <v>3346</v>
      </c>
    </row>
    <row r="4869" spans="1:17" x14ac:dyDescent="0.25">
      <c r="A4869" t="s">
        <v>14580</v>
      </c>
      <c r="B4869" t="s">
        <v>14581</v>
      </c>
      <c r="C4869" t="s">
        <v>2848</v>
      </c>
      <c r="D4869" t="s">
        <v>14582</v>
      </c>
      <c r="E4869">
        <v>2301002</v>
      </c>
      <c r="F4869" t="s">
        <v>875</v>
      </c>
      <c r="G4869" t="s">
        <v>4376</v>
      </c>
      <c r="H4869" t="s">
        <v>3350</v>
      </c>
      <c r="I4869" t="s">
        <v>14583</v>
      </c>
      <c r="J4869" t="s">
        <v>2496</v>
      </c>
      <c r="K4869" t="s">
        <v>110</v>
      </c>
      <c r="L4869" t="s">
        <v>3343</v>
      </c>
      <c r="M4869" t="s">
        <v>3344</v>
      </c>
      <c r="N4869" t="s">
        <v>3345</v>
      </c>
      <c r="O4869" t="s">
        <v>3346</v>
      </c>
      <c r="P4869" t="s">
        <v>3343</v>
      </c>
      <c r="Q4869" t="s">
        <v>3346</v>
      </c>
    </row>
    <row r="4870" spans="1:17" x14ac:dyDescent="0.25">
      <c r="A4870" t="s">
        <v>14580</v>
      </c>
      <c r="B4870" t="s">
        <v>14581</v>
      </c>
      <c r="C4870" t="s">
        <v>2848</v>
      </c>
      <c r="D4870" t="s">
        <v>14582</v>
      </c>
      <c r="E4870">
        <v>2301002</v>
      </c>
      <c r="F4870" t="s">
        <v>875</v>
      </c>
      <c r="G4870" t="s">
        <v>4376</v>
      </c>
      <c r="H4870" t="s">
        <v>3350</v>
      </c>
      <c r="I4870" t="s">
        <v>14584</v>
      </c>
      <c r="J4870" t="s">
        <v>14585</v>
      </c>
      <c r="K4870" t="s">
        <v>110</v>
      </c>
      <c r="L4870" t="s">
        <v>3346</v>
      </c>
      <c r="M4870" t="s">
        <v>3344</v>
      </c>
      <c r="N4870" t="s">
        <v>3345</v>
      </c>
      <c r="O4870" t="s">
        <v>3346</v>
      </c>
      <c r="P4870" t="s">
        <v>3343</v>
      </c>
      <c r="Q4870" t="s">
        <v>3346</v>
      </c>
    </row>
    <row r="4871" spans="1:17" x14ac:dyDescent="0.25">
      <c r="A4871" t="s">
        <v>14580</v>
      </c>
      <c r="B4871" t="s">
        <v>14581</v>
      </c>
      <c r="C4871" t="s">
        <v>2848</v>
      </c>
      <c r="D4871" t="s">
        <v>14582</v>
      </c>
      <c r="E4871">
        <v>2301003</v>
      </c>
      <c r="F4871" t="s">
        <v>102</v>
      </c>
      <c r="G4871" t="s">
        <v>3349</v>
      </c>
      <c r="H4871" t="s">
        <v>3350</v>
      </c>
      <c r="I4871" t="s">
        <v>14586</v>
      </c>
      <c r="J4871" t="s">
        <v>864</v>
      </c>
      <c r="K4871" t="s">
        <v>110</v>
      </c>
      <c r="L4871" t="s">
        <v>3343</v>
      </c>
      <c r="M4871" t="s">
        <v>4108</v>
      </c>
      <c r="N4871" t="s">
        <v>5796</v>
      </c>
      <c r="O4871" t="s">
        <v>3346</v>
      </c>
      <c r="P4871" t="s">
        <v>3343</v>
      </c>
      <c r="Q4871" t="s">
        <v>3346</v>
      </c>
    </row>
    <row r="4872" spans="1:17" x14ac:dyDescent="0.25">
      <c r="A4872" t="s">
        <v>14580</v>
      </c>
      <c r="B4872" t="s">
        <v>14581</v>
      </c>
      <c r="C4872" t="s">
        <v>2848</v>
      </c>
      <c r="D4872" t="s">
        <v>14582</v>
      </c>
      <c r="E4872">
        <v>2301003</v>
      </c>
      <c r="F4872" t="s">
        <v>102</v>
      </c>
      <c r="G4872" t="s">
        <v>3349</v>
      </c>
      <c r="H4872" t="s">
        <v>3350</v>
      </c>
      <c r="I4872" t="s">
        <v>14587</v>
      </c>
      <c r="J4872" t="s">
        <v>14588</v>
      </c>
      <c r="K4872" t="s">
        <v>110</v>
      </c>
      <c r="L4872" t="s">
        <v>3346</v>
      </c>
      <c r="M4872" t="s">
        <v>4108</v>
      </c>
      <c r="N4872" t="s">
        <v>5796</v>
      </c>
      <c r="O4872" t="s">
        <v>3346</v>
      </c>
      <c r="P4872" t="s">
        <v>3343</v>
      </c>
      <c r="Q4872" t="s">
        <v>3346</v>
      </c>
    </row>
    <row r="4873" spans="1:17" x14ac:dyDescent="0.25">
      <c r="A4873" t="s">
        <v>14580</v>
      </c>
      <c r="B4873" t="s">
        <v>14581</v>
      </c>
      <c r="C4873" t="s">
        <v>2848</v>
      </c>
      <c r="D4873" t="s">
        <v>14582</v>
      </c>
      <c r="E4873">
        <v>2301003</v>
      </c>
      <c r="F4873" t="s">
        <v>102</v>
      </c>
      <c r="G4873" t="s">
        <v>3349</v>
      </c>
      <c r="H4873" t="s">
        <v>3350</v>
      </c>
      <c r="I4873" t="s">
        <v>14589</v>
      </c>
      <c r="J4873" t="s">
        <v>14590</v>
      </c>
      <c r="K4873" t="s">
        <v>110</v>
      </c>
      <c r="L4873" t="s">
        <v>3346</v>
      </c>
      <c r="M4873" t="s">
        <v>4108</v>
      </c>
      <c r="N4873" t="s">
        <v>5796</v>
      </c>
      <c r="O4873" t="s">
        <v>3346</v>
      </c>
      <c r="P4873" t="s">
        <v>3343</v>
      </c>
      <c r="Q4873" t="s">
        <v>3346</v>
      </c>
    </row>
    <row r="4874" spans="1:17" x14ac:dyDescent="0.25">
      <c r="A4874" t="s">
        <v>14580</v>
      </c>
      <c r="B4874" t="s">
        <v>14581</v>
      </c>
      <c r="C4874" t="s">
        <v>2848</v>
      </c>
      <c r="D4874" t="s">
        <v>14582</v>
      </c>
      <c r="E4874">
        <v>2301003</v>
      </c>
      <c r="F4874" t="s">
        <v>102</v>
      </c>
      <c r="G4874" t="s">
        <v>3349</v>
      </c>
      <c r="H4874" t="s">
        <v>3350</v>
      </c>
      <c r="I4874" t="s">
        <v>14591</v>
      </c>
      <c r="J4874" t="s">
        <v>14592</v>
      </c>
      <c r="K4874" t="s">
        <v>110</v>
      </c>
      <c r="L4874" t="s">
        <v>3346</v>
      </c>
      <c r="M4874" t="s">
        <v>4108</v>
      </c>
      <c r="N4874" t="s">
        <v>5796</v>
      </c>
      <c r="O4874" t="s">
        <v>3346</v>
      </c>
      <c r="P4874" t="s">
        <v>3343</v>
      </c>
      <c r="Q4874" t="s">
        <v>3346</v>
      </c>
    </row>
    <row r="4875" spans="1:17" x14ac:dyDescent="0.25">
      <c r="A4875" t="s">
        <v>14580</v>
      </c>
      <c r="B4875" t="s">
        <v>14581</v>
      </c>
      <c r="C4875" t="s">
        <v>2848</v>
      </c>
      <c r="D4875" t="s">
        <v>14582</v>
      </c>
      <c r="E4875">
        <v>2301003</v>
      </c>
      <c r="F4875" t="s">
        <v>102</v>
      </c>
      <c r="G4875" t="s">
        <v>3349</v>
      </c>
      <c r="H4875" t="s">
        <v>3350</v>
      </c>
      <c r="I4875" t="s">
        <v>14593</v>
      </c>
      <c r="J4875" t="s">
        <v>14594</v>
      </c>
      <c r="K4875" t="s">
        <v>110</v>
      </c>
      <c r="L4875" t="s">
        <v>3346</v>
      </c>
      <c r="M4875" t="s">
        <v>4108</v>
      </c>
      <c r="N4875" t="s">
        <v>5796</v>
      </c>
      <c r="O4875" t="s">
        <v>3346</v>
      </c>
      <c r="P4875" t="s">
        <v>3343</v>
      </c>
      <c r="Q4875" t="s">
        <v>3346</v>
      </c>
    </row>
    <row r="4876" spans="1:17" x14ac:dyDescent="0.25">
      <c r="A4876" t="s">
        <v>14580</v>
      </c>
      <c r="B4876" t="s">
        <v>14581</v>
      </c>
      <c r="C4876" t="s">
        <v>2848</v>
      </c>
      <c r="D4876" t="s">
        <v>14582</v>
      </c>
      <c r="E4876">
        <v>2301003</v>
      </c>
      <c r="F4876" t="s">
        <v>102</v>
      </c>
      <c r="G4876" t="s">
        <v>3349</v>
      </c>
      <c r="H4876" t="s">
        <v>3350</v>
      </c>
      <c r="I4876" t="s">
        <v>14595</v>
      </c>
      <c r="J4876" t="s">
        <v>14596</v>
      </c>
      <c r="K4876" t="s">
        <v>110</v>
      </c>
      <c r="L4876" t="s">
        <v>3346</v>
      </c>
      <c r="M4876" t="s">
        <v>4108</v>
      </c>
      <c r="N4876" t="s">
        <v>5796</v>
      </c>
      <c r="O4876" t="s">
        <v>3346</v>
      </c>
      <c r="P4876" t="s">
        <v>3343</v>
      </c>
      <c r="Q4876" t="s">
        <v>3346</v>
      </c>
    </row>
    <row r="4877" spans="1:17" x14ac:dyDescent="0.25">
      <c r="A4877" t="s">
        <v>14580</v>
      </c>
      <c r="B4877" t="s">
        <v>14581</v>
      </c>
      <c r="C4877" t="s">
        <v>2848</v>
      </c>
      <c r="D4877" t="s">
        <v>14582</v>
      </c>
      <c r="E4877">
        <v>2301003</v>
      </c>
      <c r="F4877" t="s">
        <v>102</v>
      </c>
      <c r="G4877" t="s">
        <v>3349</v>
      </c>
      <c r="H4877" t="s">
        <v>3350</v>
      </c>
      <c r="I4877" t="s">
        <v>14597</v>
      </c>
      <c r="J4877" t="s">
        <v>14598</v>
      </c>
      <c r="K4877" t="s">
        <v>110</v>
      </c>
      <c r="L4877" t="s">
        <v>3346</v>
      </c>
      <c r="M4877" t="s">
        <v>4108</v>
      </c>
      <c r="N4877" t="s">
        <v>5796</v>
      </c>
      <c r="O4877" t="s">
        <v>3346</v>
      </c>
      <c r="P4877" t="s">
        <v>3343</v>
      </c>
      <c r="Q4877" t="s">
        <v>3346</v>
      </c>
    </row>
    <row r="4878" spans="1:17" x14ac:dyDescent="0.25">
      <c r="A4878" t="s">
        <v>14580</v>
      </c>
      <c r="B4878" t="s">
        <v>14581</v>
      </c>
      <c r="C4878" t="s">
        <v>2848</v>
      </c>
      <c r="D4878" t="s">
        <v>14582</v>
      </c>
      <c r="E4878">
        <v>2301003</v>
      </c>
      <c r="F4878" t="s">
        <v>102</v>
      </c>
      <c r="G4878" t="s">
        <v>3349</v>
      </c>
      <c r="H4878" t="s">
        <v>3350</v>
      </c>
      <c r="I4878" t="s">
        <v>14599</v>
      </c>
      <c r="J4878" t="s">
        <v>14600</v>
      </c>
      <c r="K4878" t="s">
        <v>110</v>
      </c>
      <c r="L4878" t="s">
        <v>3346</v>
      </c>
      <c r="M4878" t="s">
        <v>4108</v>
      </c>
      <c r="N4878" t="s">
        <v>5796</v>
      </c>
      <c r="O4878" t="s">
        <v>3346</v>
      </c>
      <c r="P4878" t="s">
        <v>3343</v>
      </c>
      <c r="Q4878" t="s">
        <v>3346</v>
      </c>
    </row>
    <row r="4879" spans="1:17" x14ac:dyDescent="0.25">
      <c r="A4879" t="s">
        <v>14580</v>
      </c>
      <c r="B4879" t="s">
        <v>14581</v>
      </c>
      <c r="C4879" t="s">
        <v>2848</v>
      </c>
      <c r="D4879" t="s">
        <v>14582</v>
      </c>
      <c r="E4879">
        <v>2301004</v>
      </c>
      <c r="F4879" t="s">
        <v>51</v>
      </c>
      <c r="G4879" t="s">
        <v>14601</v>
      </c>
      <c r="H4879" t="s">
        <v>3350</v>
      </c>
      <c r="I4879" t="s">
        <v>2359</v>
      </c>
      <c r="J4879" t="s">
        <v>224</v>
      </c>
      <c r="K4879" t="s">
        <v>110</v>
      </c>
      <c r="L4879" t="s">
        <v>3343</v>
      </c>
      <c r="M4879" t="s">
        <v>4108</v>
      </c>
      <c r="N4879" t="s">
        <v>5796</v>
      </c>
      <c r="O4879" t="s">
        <v>3343</v>
      </c>
      <c r="P4879" t="s">
        <v>3343</v>
      </c>
      <c r="Q4879" t="s">
        <v>3346</v>
      </c>
    </row>
    <row r="4880" spans="1:17" x14ac:dyDescent="0.25">
      <c r="A4880" t="s">
        <v>14580</v>
      </c>
      <c r="B4880" t="s">
        <v>14581</v>
      </c>
      <c r="C4880" t="s">
        <v>2848</v>
      </c>
      <c r="D4880" t="s">
        <v>14582</v>
      </c>
      <c r="E4880">
        <v>2301004</v>
      </c>
      <c r="F4880" t="s">
        <v>51</v>
      </c>
      <c r="G4880" t="s">
        <v>14601</v>
      </c>
      <c r="H4880" t="s">
        <v>3350</v>
      </c>
      <c r="I4880" t="s">
        <v>14602</v>
      </c>
      <c r="J4880" t="s">
        <v>14603</v>
      </c>
      <c r="K4880" t="s">
        <v>110</v>
      </c>
      <c r="L4880" t="s">
        <v>3346</v>
      </c>
      <c r="M4880" t="s">
        <v>4108</v>
      </c>
      <c r="N4880" t="s">
        <v>5796</v>
      </c>
      <c r="O4880" t="s">
        <v>3343</v>
      </c>
      <c r="P4880" t="s">
        <v>3343</v>
      </c>
      <c r="Q4880" t="s">
        <v>3346</v>
      </c>
    </row>
    <row r="4881" spans="1:17" x14ac:dyDescent="0.25">
      <c r="A4881" t="s">
        <v>14580</v>
      </c>
      <c r="B4881" t="s">
        <v>14581</v>
      </c>
      <c r="C4881" t="s">
        <v>2848</v>
      </c>
      <c r="D4881" t="s">
        <v>14582</v>
      </c>
      <c r="E4881">
        <v>2301005</v>
      </c>
      <c r="F4881" t="s">
        <v>14604</v>
      </c>
      <c r="G4881" t="s">
        <v>14605</v>
      </c>
      <c r="H4881" t="s">
        <v>3350</v>
      </c>
      <c r="I4881" t="s">
        <v>14606</v>
      </c>
      <c r="J4881" t="s">
        <v>14607</v>
      </c>
      <c r="K4881" t="s">
        <v>110</v>
      </c>
      <c r="L4881" t="s">
        <v>3343</v>
      </c>
      <c r="M4881" t="s">
        <v>4108</v>
      </c>
      <c r="N4881" t="s">
        <v>5796</v>
      </c>
      <c r="O4881" t="s">
        <v>3343</v>
      </c>
      <c r="P4881" t="s">
        <v>3343</v>
      </c>
      <c r="Q4881" t="s">
        <v>3346</v>
      </c>
    </row>
    <row r="4882" spans="1:17" x14ac:dyDescent="0.25">
      <c r="A4882" t="s">
        <v>14580</v>
      </c>
      <c r="B4882" t="s">
        <v>14581</v>
      </c>
      <c r="C4882" t="s">
        <v>2848</v>
      </c>
      <c r="D4882" t="s">
        <v>14582</v>
      </c>
      <c r="E4882">
        <v>2301005</v>
      </c>
      <c r="F4882" t="s">
        <v>14604</v>
      </c>
      <c r="G4882" t="s">
        <v>14605</v>
      </c>
      <c r="H4882" t="s">
        <v>3350</v>
      </c>
      <c r="I4882" t="s">
        <v>14608</v>
      </c>
      <c r="J4882" t="s">
        <v>14609</v>
      </c>
      <c r="K4882" t="s">
        <v>110</v>
      </c>
      <c r="L4882" t="s">
        <v>3346</v>
      </c>
      <c r="M4882" t="s">
        <v>4108</v>
      </c>
      <c r="N4882" t="s">
        <v>5796</v>
      </c>
      <c r="O4882" t="s">
        <v>3343</v>
      </c>
      <c r="P4882" t="s">
        <v>3343</v>
      </c>
      <c r="Q4882" t="s">
        <v>3346</v>
      </c>
    </row>
    <row r="4883" spans="1:17" x14ac:dyDescent="0.25">
      <c r="A4883" t="s">
        <v>14580</v>
      </c>
      <c r="B4883" t="s">
        <v>14581</v>
      </c>
      <c r="C4883" t="s">
        <v>2848</v>
      </c>
      <c r="D4883" t="s">
        <v>14582</v>
      </c>
      <c r="E4883">
        <v>2301006</v>
      </c>
      <c r="F4883" t="s">
        <v>114</v>
      </c>
      <c r="G4883" t="s">
        <v>14610</v>
      </c>
      <c r="H4883" t="s">
        <v>3350</v>
      </c>
      <c r="I4883" t="s">
        <v>14611</v>
      </c>
      <c r="J4883" t="s">
        <v>4774</v>
      </c>
      <c r="K4883" t="s">
        <v>110</v>
      </c>
      <c r="L4883" t="s">
        <v>3343</v>
      </c>
      <c r="M4883" t="s">
        <v>4108</v>
      </c>
      <c r="N4883" t="s">
        <v>5796</v>
      </c>
      <c r="O4883" t="s">
        <v>3346</v>
      </c>
      <c r="P4883" t="s">
        <v>3343</v>
      </c>
      <c r="Q4883" t="s">
        <v>3346</v>
      </c>
    </row>
    <row r="4884" spans="1:17" x14ac:dyDescent="0.25">
      <c r="A4884" t="s">
        <v>14580</v>
      </c>
      <c r="B4884" t="s">
        <v>14581</v>
      </c>
      <c r="C4884" t="s">
        <v>2848</v>
      </c>
      <c r="D4884" t="s">
        <v>14582</v>
      </c>
      <c r="E4884">
        <v>2301006</v>
      </c>
      <c r="F4884" t="s">
        <v>114</v>
      </c>
      <c r="G4884" t="s">
        <v>14610</v>
      </c>
      <c r="H4884" t="s">
        <v>3350</v>
      </c>
      <c r="I4884" t="s">
        <v>14612</v>
      </c>
      <c r="J4884" t="s">
        <v>14613</v>
      </c>
      <c r="K4884" t="s">
        <v>110</v>
      </c>
      <c r="L4884" t="s">
        <v>3346</v>
      </c>
      <c r="M4884" t="s">
        <v>4108</v>
      </c>
      <c r="N4884" t="s">
        <v>5796</v>
      </c>
      <c r="O4884" t="s">
        <v>3346</v>
      </c>
      <c r="P4884" t="s">
        <v>3343</v>
      </c>
      <c r="Q4884" t="s">
        <v>3346</v>
      </c>
    </row>
    <row r="4885" spans="1:17" x14ac:dyDescent="0.25">
      <c r="A4885" t="s">
        <v>14580</v>
      </c>
      <c r="B4885" t="s">
        <v>14581</v>
      </c>
      <c r="C4885" t="s">
        <v>2848</v>
      </c>
      <c r="D4885" t="s">
        <v>14582</v>
      </c>
      <c r="E4885">
        <v>2301006</v>
      </c>
      <c r="F4885" t="s">
        <v>114</v>
      </c>
      <c r="G4885" t="s">
        <v>14610</v>
      </c>
      <c r="H4885" t="s">
        <v>3350</v>
      </c>
      <c r="I4885" t="s">
        <v>14614</v>
      </c>
      <c r="J4885" t="s">
        <v>14615</v>
      </c>
      <c r="K4885" t="s">
        <v>110</v>
      </c>
      <c r="L4885" t="s">
        <v>3346</v>
      </c>
      <c r="M4885" t="s">
        <v>4108</v>
      </c>
      <c r="N4885" t="s">
        <v>5796</v>
      </c>
      <c r="O4885" t="s">
        <v>3346</v>
      </c>
      <c r="P4885" t="s">
        <v>3343</v>
      </c>
      <c r="Q4885" t="s">
        <v>3346</v>
      </c>
    </row>
    <row r="4886" spans="1:17" x14ac:dyDescent="0.25">
      <c r="A4886" t="s">
        <v>14580</v>
      </c>
      <c r="B4886" t="s">
        <v>14581</v>
      </c>
      <c r="C4886" t="s">
        <v>2848</v>
      </c>
      <c r="D4886" t="s">
        <v>14582</v>
      </c>
      <c r="E4886">
        <v>2301006</v>
      </c>
      <c r="F4886" t="s">
        <v>114</v>
      </c>
      <c r="G4886" t="s">
        <v>14610</v>
      </c>
      <c r="H4886" t="s">
        <v>3350</v>
      </c>
      <c r="I4886" t="s">
        <v>14616</v>
      </c>
      <c r="J4886" t="s">
        <v>14617</v>
      </c>
      <c r="K4886" t="s">
        <v>110</v>
      </c>
      <c r="L4886" t="s">
        <v>3346</v>
      </c>
      <c r="M4886" t="s">
        <v>4108</v>
      </c>
      <c r="N4886" t="s">
        <v>5796</v>
      </c>
      <c r="O4886" t="s">
        <v>3346</v>
      </c>
      <c r="P4886" t="s">
        <v>3343</v>
      </c>
      <c r="Q4886" t="s">
        <v>3346</v>
      </c>
    </row>
    <row r="4887" spans="1:17" x14ac:dyDescent="0.25">
      <c r="A4887" t="s">
        <v>14580</v>
      </c>
      <c r="B4887" t="s">
        <v>14581</v>
      </c>
      <c r="C4887" t="s">
        <v>2848</v>
      </c>
      <c r="D4887" t="s">
        <v>14582</v>
      </c>
      <c r="E4887">
        <v>2301006</v>
      </c>
      <c r="F4887" t="s">
        <v>114</v>
      </c>
      <c r="G4887" t="s">
        <v>14610</v>
      </c>
      <c r="H4887" t="s">
        <v>3350</v>
      </c>
      <c r="I4887" t="s">
        <v>14618</v>
      </c>
      <c r="J4887" t="s">
        <v>14619</v>
      </c>
      <c r="K4887" t="s">
        <v>110</v>
      </c>
      <c r="L4887" t="s">
        <v>3346</v>
      </c>
      <c r="M4887" t="s">
        <v>4108</v>
      </c>
      <c r="N4887" t="s">
        <v>5796</v>
      </c>
      <c r="O4887" t="s">
        <v>3346</v>
      </c>
      <c r="P4887" t="s">
        <v>3343</v>
      </c>
      <c r="Q4887" t="s">
        <v>3346</v>
      </c>
    </row>
    <row r="4888" spans="1:17" x14ac:dyDescent="0.25">
      <c r="A4888" t="s">
        <v>14580</v>
      </c>
      <c r="B4888" t="s">
        <v>14581</v>
      </c>
      <c r="C4888" t="s">
        <v>2848</v>
      </c>
      <c r="D4888" t="s">
        <v>14582</v>
      </c>
      <c r="E4888">
        <v>2301007</v>
      </c>
      <c r="F4888" t="s">
        <v>14620</v>
      </c>
      <c r="G4888" t="s">
        <v>14621</v>
      </c>
      <c r="H4888" t="s">
        <v>8202</v>
      </c>
      <c r="I4888" t="s">
        <v>14622</v>
      </c>
      <c r="J4888" t="s">
        <v>14623</v>
      </c>
      <c r="K4888" t="s">
        <v>110</v>
      </c>
      <c r="L4888" t="s">
        <v>3343</v>
      </c>
      <c r="M4888" t="s">
        <v>4108</v>
      </c>
      <c r="N4888" t="s">
        <v>5796</v>
      </c>
      <c r="O4888" t="s">
        <v>3343</v>
      </c>
      <c r="P4888" t="s">
        <v>3343</v>
      </c>
      <c r="Q4888" t="s">
        <v>3346</v>
      </c>
    </row>
    <row r="4889" spans="1:17" x14ac:dyDescent="0.25">
      <c r="A4889" t="s">
        <v>14580</v>
      </c>
      <c r="B4889" t="s">
        <v>14581</v>
      </c>
      <c r="C4889" t="s">
        <v>2848</v>
      </c>
      <c r="D4889" t="s">
        <v>14582</v>
      </c>
      <c r="E4889">
        <v>2301008</v>
      </c>
      <c r="F4889" t="s">
        <v>14624</v>
      </c>
      <c r="G4889" t="s">
        <v>14625</v>
      </c>
      <c r="H4889" t="s">
        <v>8202</v>
      </c>
      <c r="I4889" t="s">
        <v>14626</v>
      </c>
      <c r="J4889" t="s">
        <v>14627</v>
      </c>
      <c r="K4889" t="s">
        <v>110</v>
      </c>
      <c r="L4889" t="s">
        <v>3343</v>
      </c>
      <c r="M4889" t="s">
        <v>4108</v>
      </c>
      <c r="N4889" t="s">
        <v>5796</v>
      </c>
      <c r="O4889" t="s">
        <v>3343</v>
      </c>
      <c r="P4889" t="s">
        <v>3343</v>
      </c>
      <c r="Q4889" t="s">
        <v>3346</v>
      </c>
    </row>
    <row r="4890" spans="1:17" x14ac:dyDescent="0.25">
      <c r="A4890" t="s">
        <v>14580</v>
      </c>
      <c r="B4890" t="s">
        <v>14581</v>
      </c>
      <c r="C4890" t="s">
        <v>2848</v>
      </c>
      <c r="D4890" t="s">
        <v>14582</v>
      </c>
      <c r="E4890">
        <v>2301008</v>
      </c>
      <c r="F4890" t="s">
        <v>14624</v>
      </c>
      <c r="G4890" t="s">
        <v>14625</v>
      </c>
      <c r="H4890" t="s">
        <v>8202</v>
      </c>
      <c r="I4890" t="s">
        <v>14628</v>
      </c>
      <c r="J4890" t="s">
        <v>14629</v>
      </c>
      <c r="K4890" t="s">
        <v>110</v>
      </c>
      <c r="L4890" t="s">
        <v>3346</v>
      </c>
      <c r="M4890" t="s">
        <v>4108</v>
      </c>
      <c r="N4890" t="s">
        <v>5796</v>
      </c>
      <c r="O4890" t="s">
        <v>3343</v>
      </c>
      <c r="P4890" t="s">
        <v>3343</v>
      </c>
      <c r="Q4890" t="s">
        <v>3346</v>
      </c>
    </row>
    <row r="4891" spans="1:17" x14ac:dyDescent="0.25">
      <c r="A4891" t="s">
        <v>14580</v>
      </c>
      <c r="B4891" t="s">
        <v>14581</v>
      </c>
      <c r="C4891" t="s">
        <v>2848</v>
      </c>
      <c r="D4891" t="s">
        <v>14582</v>
      </c>
      <c r="E4891">
        <v>2301008</v>
      </c>
      <c r="F4891" t="s">
        <v>14624</v>
      </c>
      <c r="G4891" t="s">
        <v>14625</v>
      </c>
      <c r="H4891" t="s">
        <v>8202</v>
      </c>
      <c r="I4891" t="s">
        <v>14630</v>
      </c>
      <c r="J4891" t="s">
        <v>14631</v>
      </c>
      <c r="K4891" t="s">
        <v>110</v>
      </c>
      <c r="L4891" t="s">
        <v>3346</v>
      </c>
      <c r="M4891" t="s">
        <v>4108</v>
      </c>
      <c r="N4891" t="s">
        <v>5796</v>
      </c>
      <c r="O4891" t="s">
        <v>3343</v>
      </c>
      <c r="P4891" t="s">
        <v>3343</v>
      </c>
      <c r="Q4891" t="s">
        <v>3346</v>
      </c>
    </row>
    <row r="4892" spans="1:17" x14ac:dyDescent="0.25">
      <c r="A4892" t="s">
        <v>14580</v>
      </c>
      <c r="B4892" t="s">
        <v>14581</v>
      </c>
      <c r="C4892" t="s">
        <v>2848</v>
      </c>
      <c r="D4892" t="s">
        <v>14582</v>
      </c>
      <c r="E4892">
        <v>2301009</v>
      </c>
      <c r="F4892" t="s">
        <v>14632</v>
      </c>
      <c r="G4892" t="s">
        <v>14633</v>
      </c>
      <c r="H4892" t="s">
        <v>4121</v>
      </c>
      <c r="I4892" t="s">
        <v>14634</v>
      </c>
      <c r="J4892" t="s">
        <v>14635</v>
      </c>
      <c r="K4892" t="s">
        <v>110</v>
      </c>
      <c r="L4892" t="s">
        <v>3343</v>
      </c>
      <c r="M4892" t="s">
        <v>4108</v>
      </c>
      <c r="N4892" t="s">
        <v>5796</v>
      </c>
      <c r="O4892" t="s">
        <v>3346</v>
      </c>
      <c r="P4892" t="s">
        <v>3343</v>
      </c>
      <c r="Q4892" t="s">
        <v>3346</v>
      </c>
    </row>
    <row r="4893" spans="1:17" x14ac:dyDescent="0.25">
      <c r="A4893" t="s">
        <v>14580</v>
      </c>
      <c r="B4893" t="s">
        <v>14581</v>
      </c>
      <c r="C4893" t="s">
        <v>2848</v>
      </c>
      <c r="D4893" t="s">
        <v>14582</v>
      </c>
      <c r="E4893">
        <v>2301009</v>
      </c>
      <c r="F4893" t="s">
        <v>14632</v>
      </c>
      <c r="G4893" t="s">
        <v>14633</v>
      </c>
      <c r="H4893" t="s">
        <v>4121</v>
      </c>
      <c r="I4893" t="s">
        <v>14636</v>
      </c>
      <c r="J4893" t="s">
        <v>14637</v>
      </c>
      <c r="K4893" t="s">
        <v>110</v>
      </c>
      <c r="L4893" t="s">
        <v>3346</v>
      </c>
      <c r="M4893" t="s">
        <v>4108</v>
      </c>
      <c r="N4893" t="s">
        <v>5796</v>
      </c>
      <c r="O4893" t="s">
        <v>3346</v>
      </c>
      <c r="P4893" t="s">
        <v>3343</v>
      </c>
      <c r="Q4893" t="s">
        <v>3346</v>
      </c>
    </row>
    <row r="4894" spans="1:17" x14ac:dyDescent="0.25">
      <c r="A4894" t="s">
        <v>14580</v>
      </c>
      <c r="B4894" t="s">
        <v>14581</v>
      </c>
      <c r="C4894" t="s">
        <v>2848</v>
      </c>
      <c r="D4894" t="s">
        <v>14582</v>
      </c>
      <c r="E4894">
        <v>2301010</v>
      </c>
      <c r="F4894" t="s">
        <v>14638</v>
      </c>
      <c r="G4894" t="s">
        <v>14639</v>
      </c>
      <c r="H4894" t="s">
        <v>4121</v>
      </c>
      <c r="I4894" t="s">
        <v>14640</v>
      </c>
      <c r="J4894" t="s">
        <v>14641</v>
      </c>
      <c r="K4894" t="s">
        <v>110</v>
      </c>
      <c r="L4894" t="s">
        <v>3343</v>
      </c>
      <c r="M4894" t="s">
        <v>4108</v>
      </c>
      <c r="N4894" t="s">
        <v>5796</v>
      </c>
      <c r="O4894" t="s">
        <v>3343</v>
      </c>
      <c r="P4894" t="s">
        <v>3343</v>
      </c>
      <c r="Q4894" t="s">
        <v>3346</v>
      </c>
    </row>
    <row r="4895" spans="1:17" x14ac:dyDescent="0.25">
      <c r="A4895" t="s">
        <v>14580</v>
      </c>
      <c r="B4895" t="s">
        <v>14581</v>
      </c>
      <c r="C4895" t="s">
        <v>2848</v>
      </c>
      <c r="D4895" t="s">
        <v>14582</v>
      </c>
      <c r="E4895">
        <v>2301010</v>
      </c>
      <c r="F4895" t="s">
        <v>14638</v>
      </c>
      <c r="G4895" t="s">
        <v>14639</v>
      </c>
      <c r="H4895" t="s">
        <v>4121</v>
      </c>
      <c r="I4895" t="s">
        <v>14642</v>
      </c>
      <c r="J4895" t="s">
        <v>14643</v>
      </c>
      <c r="K4895" t="s">
        <v>110</v>
      </c>
      <c r="L4895" t="s">
        <v>3346</v>
      </c>
      <c r="M4895" t="s">
        <v>4108</v>
      </c>
      <c r="N4895" t="s">
        <v>5796</v>
      </c>
      <c r="O4895" t="s">
        <v>3343</v>
      </c>
      <c r="P4895" t="s">
        <v>3343</v>
      </c>
      <c r="Q4895" t="s">
        <v>3346</v>
      </c>
    </row>
    <row r="4896" spans="1:17" x14ac:dyDescent="0.25">
      <c r="A4896" t="s">
        <v>14580</v>
      </c>
      <c r="B4896" t="s">
        <v>14581</v>
      </c>
      <c r="C4896" t="s">
        <v>2848</v>
      </c>
      <c r="D4896" t="s">
        <v>14582</v>
      </c>
      <c r="E4896">
        <v>2301011</v>
      </c>
      <c r="F4896" t="s">
        <v>14644</v>
      </c>
      <c r="G4896" t="s">
        <v>14645</v>
      </c>
      <c r="H4896" t="s">
        <v>14646</v>
      </c>
      <c r="I4896" t="s">
        <v>14647</v>
      </c>
      <c r="J4896" t="s">
        <v>14648</v>
      </c>
      <c r="K4896" t="s">
        <v>110</v>
      </c>
      <c r="L4896" t="s">
        <v>3343</v>
      </c>
      <c r="M4896" t="s">
        <v>4108</v>
      </c>
      <c r="N4896" t="s">
        <v>5796</v>
      </c>
      <c r="O4896" t="s">
        <v>3343</v>
      </c>
      <c r="P4896" t="s">
        <v>3343</v>
      </c>
      <c r="Q4896" t="s">
        <v>3346</v>
      </c>
    </row>
    <row r="4897" spans="1:17" x14ac:dyDescent="0.25">
      <c r="A4897" t="s">
        <v>14580</v>
      </c>
      <c r="B4897" t="s">
        <v>14581</v>
      </c>
      <c r="C4897" t="s">
        <v>2848</v>
      </c>
      <c r="D4897" t="s">
        <v>14582</v>
      </c>
      <c r="E4897">
        <v>2301011</v>
      </c>
      <c r="F4897" t="s">
        <v>14644</v>
      </c>
      <c r="G4897" t="s">
        <v>14645</v>
      </c>
      <c r="H4897" t="s">
        <v>14646</v>
      </c>
      <c r="I4897" t="s">
        <v>14649</v>
      </c>
      <c r="J4897" t="s">
        <v>14650</v>
      </c>
      <c r="K4897" t="s">
        <v>110</v>
      </c>
      <c r="L4897" t="s">
        <v>3346</v>
      </c>
      <c r="M4897" t="s">
        <v>4108</v>
      </c>
      <c r="N4897" t="s">
        <v>5796</v>
      </c>
      <c r="O4897" t="s">
        <v>3343</v>
      </c>
      <c r="P4897" t="s">
        <v>3343</v>
      </c>
      <c r="Q4897" t="s">
        <v>3346</v>
      </c>
    </row>
    <row r="4898" spans="1:17" x14ac:dyDescent="0.25">
      <c r="A4898" t="s">
        <v>14580</v>
      </c>
      <c r="B4898" t="s">
        <v>14581</v>
      </c>
      <c r="C4898" t="s">
        <v>2848</v>
      </c>
      <c r="D4898" t="s">
        <v>14582</v>
      </c>
      <c r="E4898">
        <v>2301013</v>
      </c>
      <c r="F4898" t="s">
        <v>14651</v>
      </c>
      <c r="G4898" t="s">
        <v>14652</v>
      </c>
      <c r="H4898" t="s">
        <v>4509</v>
      </c>
      <c r="I4898" t="s">
        <v>14653</v>
      </c>
      <c r="J4898" t="s">
        <v>14654</v>
      </c>
      <c r="K4898" t="s">
        <v>110</v>
      </c>
      <c r="L4898" t="s">
        <v>3343</v>
      </c>
      <c r="M4898" t="s">
        <v>3344</v>
      </c>
      <c r="N4898" t="s">
        <v>3345</v>
      </c>
      <c r="O4898" t="s">
        <v>3343</v>
      </c>
      <c r="P4898" t="s">
        <v>3343</v>
      </c>
      <c r="Q4898" t="s">
        <v>3346</v>
      </c>
    </row>
    <row r="4899" spans="1:17" x14ac:dyDescent="0.25">
      <c r="A4899" t="s">
        <v>14580</v>
      </c>
      <c r="B4899" t="s">
        <v>14581</v>
      </c>
      <c r="C4899" t="s">
        <v>2848</v>
      </c>
      <c r="D4899" t="s">
        <v>14582</v>
      </c>
      <c r="E4899">
        <v>2301014</v>
      </c>
      <c r="F4899" t="s">
        <v>14655</v>
      </c>
      <c r="G4899" t="s">
        <v>14656</v>
      </c>
      <c r="H4899" t="s">
        <v>4509</v>
      </c>
      <c r="I4899" t="s">
        <v>14657</v>
      </c>
      <c r="J4899" t="s">
        <v>14658</v>
      </c>
      <c r="K4899" t="s">
        <v>110</v>
      </c>
      <c r="L4899" t="s">
        <v>3343</v>
      </c>
      <c r="M4899" t="s">
        <v>3344</v>
      </c>
      <c r="N4899" t="s">
        <v>3345</v>
      </c>
      <c r="O4899" t="s">
        <v>3343</v>
      </c>
      <c r="P4899" t="s">
        <v>3343</v>
      </c>
      <c r="Q4899" t="s">
        <v>3346</v>
      </c>
    </row>
    <row r="4900" spans="1:17" x14ac:dyDescent="0.25">
      <c r="A4900" t="s">
        <v>14580</v>
      </c>
      <c r="B4900" t="s">
        <v>14581</v>
      </c>
      <c r="C4900" t="s">
        <v>2848</v>
      </c>
      <c r="D4900" t="s">
        <v>14582</v>
      </c>
      <c r="E4900">
        <v>2301015</v>
      </c>
      <c r="F4900" t="s">
        <v>14659</v>
      </c>
      <c r="G4900" t="s">
        <v>14660</v>
      </c>
      <c r="H4900" t="s">
        <v>4509</v>
      </c>
      <c r="I4900" t="s">
        <v>14661</v>
      </c>
      <c r="J4900" t="s">
        <v>14662</v>
      </c>
      <c r="K4900" t="s">
        <v>110</v>
      </c>
      <c r="L4900" t="s">
        <v>3343</v>
      </c>
      <c r="M4900" t="s">
        <v>3344</v>
      </c>
      <c r="N4900" t="s">
        <v>3345</v>
      </c>
      <c r="O4900" t="s">
        <v>3346</v>
      </c>
      <c r="P4900" t="s">
        <v>3343</v>
      </c>
      <c r="Q4900" t="s">
        <v>3346</v>
      </c>
    </row>
    <row r="4901" spans="1:17" x14ac:dyDescent="0.25">
      <c r="A4901" t="s">
        <v>14580</v>
      </c>
      <c r="B4901" t="s">
        <v>14581</v>
      </c>
      <c r="C4901" t="s">
        <v>2848</v>
      </c>
      <c r="D4901" t="s">
        <v>14582</v>
      </c>
      <c r="E4901">
        <v>2301015</v>
      </c>
      <c r="F4901" t="s">
        <v>14659</v>
      </c>
      <c r="G4901" t="s">
        <v>14660</v>
      </c>
      <c r="H4901" t="s">
        <v>4509</v>
      </c>
      <c r="I4901" t="s">
        <v>14663</v>
      </c>
      <c r="J4901" t="s">
        <v>14664</v>
      </c>
      <c r="K4901" t="s">
        <v>110</v>
      </c>
      <c r="L4901" t="s">
        <v>3346</v>
      </c>
      <c r="M4901" t="s">
        <v>3344</v>
      </c>
      <c r="N4901" t="s">
        <v>3345</v>
      </c>
      <c r="O4901" t="s">
        <v>3346</v>
      </c>
      <c r="P4901" t="s">
        <v>3343</v>
      </c>
      <c r="Q4901" t="s">
        <v>3346</v>
      </c>
    </row>
    <row r="4902" spans="1:17" x14ac:dyDescent="0.25">
      <c r="A4902" t="s">
        <v>14580</v>
      </c>
      <c r="B4902" t="s">
        <v>14581</v>
      </c>
      <c r="C4902" t="s">
        <v>2848</v>
      </c>
      <c r="D4902" t="s">
        <v>14582</v>
      </c>
      <c r="E4902">
        <v>2301016</v>
      </c>
      <c r="F4902" t="s">
        <v>14665</v>
      </c>
      <c r="G4902" t="s">
        <v>14666</v>
      </c>
      <c r="H4902" t="s">
        <v>3405</v>
      </c>
      <c r="I4902" t="s">
        <v>14667</v>
      </c>
      <c r="J4902" t="s">
        <v>14668</v>
      </c>
      <c r="K4902" t="s">
        <v>110</v>
      </c>
      <c r="L4902" t="s">
        <v>3343</v>
      </c>
      <c r="M4902" t="s">
        <v>3344</v>
      </c>
      <c r="N4902" t="s">
        <v>3360</v>
      </c>
      <c r="O4902" t="s">
        <v>3346</v>
      </c>
      <c r="P4902" t="s">
        <v>3343</v>
      </c>
      <c r="Q4902" t="s">
        <v>3346</v>
      </c>
    </row>
    <row r="4903" spans="1:17" x14ac:dyDescent="0.25">
      <c r="A4903" t="s">
        <v>14580</v>
      </c>
      <c r="B4903" t="s">
        <v>14581</v>
      </c>
      <c r="C4903" t="s">
        <v>2848</v>
      </c>
      <c r="D4903" t="s">
        <v>14582</v>
      </c>
      <c r="E4903">
        <v>2301016</v>
      </c>
      <c r="F4903" t="s">
        <v>14665</v>
      </c>
      <c r="G4903" t="s">
        <v>14666</v>
      </c>
      <c r="H4903" t="s">
        <v>3405</v>
      </c>
      <c r="I4903" t="s">
        <v>14669</v>
      </c>
      <c r="J4903" t="s">
        <v>14670</v>
      </c>
      <c r="K4903" t="s">
        <v>110</v>
      </c>
      <c r="L4903" t="s">
        <v>3346</v>
      </c>
      <c r="M4903" t="s">
        <v>3344</v>
      </c>
      <c r="N4903" t="s">
        <v>3360</v>
      </c>
      <c r="O4903" t="s">
        <v>3346</v>
      </c>
      <c r="P4903" t="s">
        <v>3343</v>
      </c>
      <c r="Q4903" t="s">
        <v>3346</v>
      </c>
    </row>
    <row r="4904" spans="1:17" x14ac:dyDescent="0.25">
      <c r="A4904" t="s">
        <v>14580</v>
      </c>
      <c r="B4904" t="s">
        <v>14581</v>
      </c>
      <c r="C4904" t="s">
        <v>2848</v>
      </c>
      <c r="D4904" t="s">
        <v>14582</v>
      </c>
      <c r="E4904">
        <v>2301016</v>
      </c>
      <c r="F4904" t="s">
        <v>14665</v>
      </c>
      <c r="G4904" t="s">
        <v>14666</v>
      </c>
      <c r="H4904" t="s">
        <v>3405</v>
      </c>
      <c r="I4904" t="s">
        <v>14671</v>
      </c>
      <c r="J4904" t="s">
        <v>14672</v>
      </c>
      <c r="K4904" t="s">
        <v>110</v>
      </c>
      <c r="L4904" t="s">
        <v>3346</v>
      </c>
      <c r="M4904" t="s">
        <v>3344</v>
      </c>
      <c r="N4904" t="s">
        <v>3360</v>
      </c>
      <c r="O4904" t="s">
        <v>3346</v>
      </c>
      <c r="P4904" t="s">
        <v>3343</v>
      </c>
      <c r="Q4904" t="s">
        <v>3346</v>
      </c>
    </row>
    <row r="4905" spans="1:17" x14ac:dyDescent="0.25">
      <c r="A4905" t="s">
        <v>14580</v>
      </c>
      <c r="B4905" t="s">
        <v>14581</v>
      </c>
      <c r="C4905" t="s">
        <v>2848</v>
      </c>
      <c r="D4905" t="s">
        <v>14582</v>
      </c>
      <c r="E4905">
        <v>2301016</v>
      </c>
      <c r="F4905" t="s">
        <v>14665</v>
      </c>
      <c r="G4905" t="s">
        <v>14666</v>
      </c>
      <c r="H4905" t="s">
        <v>3405</v>
      </c>
      <c r="I4905" t="s">
        <v>14673</v>
      </c>
      <c r="J4905" t="s">
        <v>14674</v>
      </c>
      <c r="K4905" t="s">
        <v>110</v>
      </c>
      <c r="L4905" t="s">
        <v>3346</v>
      </c>
      <c r="M4905" t="s">
        <v>3344</v>
      </c>
      <c r="N4905" t="s">
        <v>3360</v>
      </c>
      <c r="O4905" t="s">
        <v>3346</v>
      </c>
      <c r="P4905" t="s">
        <v>3343</v>
      </c>
      <c r="Q4905" t="s">
        <v>3346</v>
      </c>
    </row>
    <row r="4906" spans="1:17" x14ac:dyDescent="0.25">
      <c r="A4906" t="s">
        <v>14580</v>
      </c>
      <c r="B4906" t="s">
        <v>14581</v>
      </c>
      <c r="C4906" t="s">
        <v>2848</v>
      </c>
      <c r="D4906" t="s">
        <v>14582</v>
      </c>
      <c r="E4906">
        <v>2301019</v>
      </c>
      <c r="F4906" t="s">
        <v>14675</v>
      </c>
      <c r="G4906" t="s">
        <v>14676</v>
      </c>
      <c r="H4906" t="s">
        <v>5888</v>
      </c>
      <c r="I4906" t="s">
        <v>14677</v>
      </c>
      <c r="J4906" t="s">
        <v>14678</v>
      </c>
      <c r="K4906" t="s">
        <v>110</v>
      </c>
      <c r="L4906" t="s">
        <v>3343</v>
      </c>
      <c r="M4906" t="s">
        <v>3344</v>
      </c>
      <c r="N4906" t="s">
        <v>3360</v>
      </c>
      <c r="O4906" t="s">
        <v>3346</v>
      </c>
      <c r="P4906" t="s">
        <v>3343</v>
      </c>
      <c r="Q4906" t="s">
        <v>3346</v>
      </c>
    </row>
    <row r="4907" spans="1:17" x14ac:dyDescent="0.25">
      <c r="A4907" t="s">
        <v>14580</v>
      </c>
      <c r="B4907" t="s">
        <v>14581</v>
      </c>
      <c r="C4907" t="s">
        <v>2848</v>
      </c>
      <c r="D4907" t="s">
        <v>14582</v>
      </c>
      <c r="E4907">
        <v>2301020</v>
      </c>
      <c r="F4907" t="s">
        <v>14679</v>
      </c>
      <c r="G4907" t="s">
        <v>14680</v>
      </c>
      <c r="H4907" t="s">
        <v>14681</v>
      </c>
      <c r="I4907" t="s">
        <v>14682</v>
      </c>
      <c r="J4907" t="s">
        <v>14683</v>
      </c>
      <c r="K4907" t="s">
        <v>110</v>
      </c>
      <c r="L4907" t="s">
        <v>3343</v>
      </c>
      <c r="M4907" t="s">
        <v>3344</v>
      </c>
      <c r="N4907" t="s">
        <v>3360</v>
      </c>
      <c r="O4907" t="s">
        <v>3346</v>
      </c>
      <c r="P4907" t="s">
        <v>3346</v>
      </c>
      <c r="Q4907" t="s">
        <v>3346</v>
      </c>
    </row>
    <row r="4908" spans="1:17" x14ac:dyDescent="0.25">
      <c r="A4908" t="s">
        <v>14580</v>
      </c>
      <c r="B4908" t="s">
        <v>14581</v>
      </c>
      <c r="C4908" t="s">
        <v>2848</v>
      </c>
      <c r="D4908" t="s">
        <v>14582</v>
      </c>
      <c r="E4908">
        <v>2301020</v>
      </c>
      <c r="F4908" t="s">
        <v>14679</v>
      </c>
      <c r="G4908" t="s">
        <v>14680</v>
      </c>
      <c r="H4908" t="s">
        <v>14681</v>
      </c>
      <c r="I4908" t="s">
        <v>14684</v>
      </c>
      <c r="J4908" t="s">
        <v>14685</v>
      </c>
      <c r="K4908" t="s">
        <v>110</v>
      </c>
      <c r="L4908" t="s">
        <v>3346</v>
      </c>
      <c r="M4908" t="s">
        <v>3344</v>
      </c>
      <c r="N4908" t="s">
        <v>3360</v>
      </c>
      <c r="O4908" t="s">
        <v>3346</v>
      </c>
      <c r="P4908" t="s">
        <v>3346</v>
      </c>
      <c r="Q4908" t="s">
        <v>3346</v>
      </c>
    </row>
    <row r="4909" spans="1:17" x14ac:dyDescent="0.25">
      <c r="A4909" t="s">
        <v>14580</v>
      </c>
      <c r="B4909" t="s">
        <v>14581</v>
      </c>
      <c r="C4909" t="s">
        <v>2848</v>
      </c>
      <c r="D4909" t="s">
        <v>14582</v>
      </c>
      <c r="E4909">
        <v>2301021</v>
      </c>
      <c r="F4909" t="s">
        <v>14686</v>
      </c>
      <c r="G4909" t="s">
        <v>14687</v>
      </c>
      <c r="H4909" t="s">
        <v>8369</v>
      </c>
      <c r="I4909" t="s">
        <v>14688</v>
      </c>
      <c r="J4909" t="s">
        <v>14689</v>
      </c>
      <c r="K4909" t="s">
        <v>110</v>
      </c>
      <c r="L4909" t="s">
        <v>3343</v>
      </c>
      <c r="M4909" t="s">
        <v>3707</v>
      </c>
      <c r="N4909" t="s">
        <v>7863</v>
      </c>
      <c r="O4909" t="s">
        <v>3346</v>
      </c>
      <c r="P4909" t="s">
        <v>3343</v>
      </c>
      <c r="Q4909" t="s">
        <v>3346</v>
      </c>
    </row>
    <row r="4910" spans="1:17" x14ac:dyDescent="0.25">
      <c r="A4910" t="s">
        <v>14580</v>
      </c>
      <c r="B4910" t="s">
        <v>14581</v>
      </c>
      <c r="C4910" t="s">
        <v>2848</v>
      </c>
      <c r="D4910" t="s">
        <v>14582</v>
      </c>
      <c r="E4910">
        <v>2301021</v>
      </c>
      <c r="F4910" t="s">
        <v>14686</v>
      </c>
      <c r="G4910" t="s">
        <v>14687</v>
      </c>
      <c r="H4910" t="s">
        <v>8369</v>
      </c>
      <c r="I4910" t="s">
        <v>14690</v>
      </c>
      <c r="J4910" t="s">
        <v>14691</v>
      </c>
      <c r="K4910" t="s">
        <v>110</v>
      </c>
      <c r="L4910" t="s">
        <v>3346</v>
      </c>
      <c r="M4910" t="s">
        <v>3707</v>
      </c>
      <c r="N4910" t="s">
        <v>7863</v>
      </c>
      <c r="O4910" t="s">
        <v>3346</v>
      </c>
      <c r="P4910" t="s">
        <v>3343</v>
      </c>
      <c r="Q4910" t="s">
        <v>3346</v>
      </c>
    </row>
    <row r="4911" spans="1:17" x14ac:dyDescent="0.25">
      <c r="A4911" t="s">
        <v>14580</v>
      </c>
      <c r="B4911" t="s">
        <v>14581</v>
      </c>
      <c r="C4911" t="s">
        <v>2848</v>
      </c>
      <c r="D4911" t="s">
        <v>14582</v>
      </c>
      <c r="E4911">
        <v>2301022</v>
      </c>
      <c r="F4911" t="s">
        <v>14692</v>
      </c>
      <c r="G4911" t="s">
        <v>14693</v>
      </c>
      <c r="H4911" t="s">
        <v>14694</v>
      </c>
      <c r="I4911" t="s">
        <v>14695</v>
      </c>
      <c r="J4911" t="s">
        <v>14696</v>
      </c>
      <c r="K4911" t="s">
        <v>38</v>
      </c>
      <c r="L4911" t="s">
        <v>3343</v>
      </c>
      <c r="M4911" t="s">
        <v>4108</v>
      </c>
      <c r="N4911" t="s">
        <v>5796</v>
      </c>
      <c r="O4911" t="s">
        <v>3346</v>
      </c>
      <c r="P4911" t="s">
        <v>3343</v>
      </c>
      <c r="Q4911" t="s">
        <v>3346</v>
      </c>
    </row>
    <row r="4912" spans="1:17" x14ac:dyDescent="0.25">
      <c r="A4912" t="s">
        <v>14580</v>
      </c>
      <c r="B4912" t="s">
        <v>14581</v>
      </c>
      <c r="C4912" t="s">
        <v>2848</v>
      </c>
      <c r="D4912" t="s">
        <v>14582</v>
      </c>
      <c r="E4912">
        <v>2301024</v>
      </c>
      <c r="F4912" t="s">
        <v>14697</v>
      </c>
      <c r="G4912" t="s">
        <v>14698</v>
      </c>
      <c r="H4912" t="s">
        <v>9138</v>
      </c>
      <c r="I4912" t="s">
        <v>14699</v>
      </c>
      <c r="J4912" t="s">
        <v>14700</v>
      </c>
      <c r="K4912" t="s">
        <v>110</v>
      </c>
      <c r="L4912" t="s">
        <v>3343</v>
      </c>
      <c r="M4912" t="s">
        <v>4108</v>
      </c>
      <c r="N4912" t="s">
        <v>5796</v>
      </c>
      <c r="O4912" t="s">
        <v>3343</v>
      </c>
      <c r="P4912" t="s">
        <v>3343</v>
      </c>
      <c r="Q4912" t="s">
        <v>3346</v>
      </c>
    </row>
    <row r="4913" spans="1:17" x14ac:dyDescent="0.25">
      <c r="A4913" t="s">
        <v>14580</v>
      </c>
      <c r="B4913" t="s">
        <v>14581</v>
      </c>
      <c r="C4913" t="s">
        <v>2848</v>
      </c>
      <c r="D4913" t="s">
        <v>14582</v>
      </c>
      <c r="E4913">
        <v>2301024</v>
      </c>
      <c r="F4913" t="s">
        <v>14697</v>
      </c>
      <c r="G4913" t="s">
        <v>14698</v>
      </c>
      <c r="H4913" t="s">
        <v>9138</v>
      </c>
      <c r="I4913" t="s">
        <v>14701</v>
      </c>
      <c r="J4913" t="s">
        <v>14702</v>
      </c>
      <c r="K4913" t="s">
        <v>110</v>
      </c>
      <c r="L4913" t="s">
        <v>3346</v>
      </c>
      <c r="M4913" t="s">
        <v>4108</v>
      </c>
      <c r="N4913" t="s">
        <v>5796</v>
      </c>
      <c r="O4913" t="s">
        <v>3343</v>
      </c>
      <c r="P4913" t="s">
        <v>3343</v>
      </c>
      <c r="Q4913" t="s">
        <v>3346</v>
      </c>
    </row>
    <row r="4914" spans="1:17" x14ac:dyDescent="0.25">
      <c r="A4914" t="s">
        <v>14580</v>
      </c>
      <c r="B4914" t="s">
        <v>14581</v>
      </c>
      <c r="C4914" t="s">
        <v>2848</v>
      </c>
      <c r="D4914" t="s">
        <v>14582</v>
      </c>
      <c r="E4914">
        <v>2301024</v>
      </c>
      <c r="F4914" t="s">
        <v>14697</v>
      </c>
      <c r="G4914" t="s">
        <v>14698</v>
      </c>
      <c r="H4914" t="s">
        <v>9138</v>
      </c>
      <c r="I4914" t="s">
        <v>14703</v>
      </c>
      <c r="J4914" t="s">
        <v>14704</v>
      </c>
      <c r="K4914" t="s">
        <v>110</v>
      </c>
      <c r="L4914" t="s">
        <v>3346</v>
      </c>
      <c r="M4914" t="s">
        <v>4108</v>
      </c>
      <c r="N4914" t="s">
        <v>5796</v>
      </c>
      <c r="O4914" t="s">
        <v>3343</v>
      </c>
      <c r="P4914" t="s">
        <v>3343</v>
      </c>
      <c r="Q4914" t="s">
        <v>3346</v>
      </c>
    </row>
    <row r="4915" spans="1:17" x14ac:dyDescent="0.25">
      <c r="A4915" t="s">
        <v>14580</v>
      </c>
      <c r="B4915" t="s">
        <v>14581</v>
      </c>
      <c r="C4915" t="s">
        <v>2848</v>
      </c>
      <c r="D4915" t="s">
        <v>14582</v>
      </c>
      <c r="E4915">
        <v>2301024</v>
      </c>
      <c r="F4915" t="s">
        <v>14697</v>
      </c>
      <c r="G4915" t="s">
        <v>14698</v>
      </c>
      <c r="H4915" t="s">
        <v>9138</v>
      </c>
      <c r="I4915" t="s">
        <v>14705</v>
      </c>
      <c r="J4915" t="s">
        <v>14706</v>
      </c>
      <c r="K4915" t="s">
        <v>110</v>
      </c>
      <c r="L4915" t="s">
        <v>3346</v>
      </c>
      <c r="M4915" t="s">
        <v>4108</v>
      </c>
      <c r="N4915" t="s">
        <v>5796</v>
      </c>
      <c r="O4915" t="s">
        <v>3343</v>
      </c>
      <c r="P4915" t="s">
        <v>3343</v>
      </c>
      <c r="Q4915" t="s">
        <v>3346</v>
      </c>
    </row>
    <row r="4916" spans="1:17" x14ac:dyDescent="0.25">
      <c r="A4916" t="s">
        <v>14580</v>
      </c>
      <c r="B4916" t="s">
        <v>14581</v>
      </c>
      <c r="C4916" t="s">
        <v>2848</v>
      </c>
      <c r="D4916" t="s">
        <v>14582</v>
      </c>
      <c r="E4916">
        <v>2301024</v>
      </c>
      <c r="F4916" t="s">
        <v>14697</v>
      </c>
      <c r="G4916" t="s">
        <v>14698</v>
      </c>
      <c r="H4916" t="s">
        <v>9138</v>
      </c>
      <c r="I4916" t="s">
        <v>14707</v>
      </c>
      <c r="J4916" t="s">
        <v>14708</v>
      </c>
      <c r="K4916" t="s">
        <v>110</v>
      </c>
      <c r="L4916" t="s">
        <v>3346</v>
      </c>
      <c r="M4916" t="s">
        <v>4108</v>
      </c>
      <c r="N4916" t="s">
        <v>5796</v>
      </c>
      <c r="O4916" t="s">
        <v>3343</v>
      </c>
      <c r="P4916" t="s">
        <v>3343</v>
      </c>
      <c r="Q4916" t="s">
        <v>3346</v>
      </c>
    </row>
    <row r="4917" spans="1:17" x14ac:dyDescent="0.25">
      <c r="A4917" t="s">
        <v>14580</v>
      </c>
      <c r="B4917" t="s">
        <v>14581</v>
      </c>
      <c r="C4917" t="s">
        <v>2848</v>
      </c>
      <c r="D4917" t="s">
        <v>14582</v>
      </c>
      <c r="E4917">
        <v>2301025</v>
      </c>
      <c r="F4917" t="s">
        <v>14709</v>
      </c>
      <c r="G4917" t="s">
        <v>14710</v>
      </c>
      <c r="H4917" t="s">
        <v>14711</v>
      </c>
      <c r="I4917" t="s">
        <v>14712</v>
      </c>
      <c r="J4917" t="s">
        <v>14713</v>
      </c>
      <c r="K4917" t="s">
        <v>110</v>
      </c>
      <c r="L4917" t="s">
        <v>3343</v>
      </c>
      <c r="M4917" t="s">
        <v>3344</v>
      </c>
      <c r="N4917" t="s">
        <v>3345</v>
      </c>
      <c r="O4917" t="s">
        <v>3346</v>
      </c>
      <c r="P4917" t="s">
        <v>3343</v>
      </c>
      <c r="Q4917" t="s">
        <v>3346</v>
      </c>
    </row>
    <row r="4918" spans="1:17" x14ac:dyDescent="0.25">
      <c r="A4918" t="s">
        <v>14580</v>
      </c>
      <c r="B4918" t="s">
        <v>14581</v>
      </c>
      <c r="C4918" t="s">
        <v>2848</v>
      </c>
      <c r="D4918" t="s">
        <v>14582</v>
      </c>
      <c r="E4918">
        <v>2301026</v>
      </c>
      <c r="F4918" t="s">
        <v>14714</v>
      </c>
      <c r="G4918" t="s">
        <v>14715</v>
      </c>
      <c r="H4918" t="s">
        <v>3701</v>
      </c>
      <c r="I4918" t="s">
        <v>14716</v>
      </c>
      <c r="J4918" t="s">
        <v>14717</v>
      </c>
      <c r="K4918" t="s">
        <v>110</v>
      </c>
      <c r="L4918" t="s">
        <v>3343</v>
      </c>
      <c r="M4918" t="s">
        <v>3344</v>
      </c>
      <c r="N4918" t="s">
        <v>3345</v>
      </c>
      <c r="O4918" t="s">
        <v>3346</v>
      </c>
      <c r="P4918" t="s">
        <v>3343</v>
      </c>
      <c r="Q4918" t="s">
        <v>3346</v>
      </c>
    </row>
    <row r="4919" spans="1:17" x14ac:dyDescent="0.25">
      <c r="A4919" t="s">
        <v>14580</v>
      </c>
      <c r="B4919" t="s">
        <v>14581</v>
      </c>
      <c r="C4919" t="s">
        <v>2848</v>
      </c>
      <c r="D4919" t="s">
        <v>14582</v>
      </c>
      <c r="E4919">
        <v>2301027</v>
      </c>
      <c r="F4919" t="s">
        <v>2366</v>
      </c>
      <c r="G4919" t="s">
        <v>14718</v>
      </c>
      <c r="H4919" t="s">
        <v>14719</v>
      </c>
      <c r="I4919" t="s">
        <v>2367</v>
      </c>
      <c r="J4919" t="s">
        <v>14720</v>
      </c>
      <c r="K4919" t="s">
        <v>110</v>
      </c>
      <c r="L4919" t="s">
        <v>3343</v>
      </c>
      <c r="M4919" t="s">
        <v>4108</v>
      </c>
      <c r="N4919" t="s">
        <v>5796</v>
      </c>
      <c r="O4919" t="s">
        <v>3343</v>
      </c>
      <c r="P4919" t="s">
        <v>3343</v>
      </c>
      <c r="Q4919" t="s">
        <v>3346</v>
      </c>
    </row>
    <row r="4920" spans="1:17" x14ac:dyDescent="0.25">
      <c r="A4920" t="s">
        <v>14580</v>
      </c>
      <c r="B4920" t="s">
        <v>14581</v>
      </c>
      <c r="C4920" t="s">
        <v>2848</v>
      </c>
      <c r="D4920" t="s">
        <v>14582</v>
      </c>
      <c r="E4920">
        <v>2301027</v>
      </c>
      <c r="F4920" t="s">
        <v>2366</v>
      </c>
      <c r="G4920" t="s">
        <v>14718</v>
      </c>
      <c r="H4920" t="s">
        <v>14719</v>
      </c>
      <c r="I4920" t="s">
        <v>14721</v>
      </c>
      <c r="J4920" t="s">
        <v>14722</v>
      </c>
      <c r="K4920" t="s">
        <v>110</v>
      </c>
      <c r="L4920" t="s">
        <v>3346</v>
      </c>
      <c r="M4920" t="s">
        <v>4108</v>
      </c>
      <c r="N4920" t="s">
        <v>5796</v>
      </c>
      <c r="O4920" t="s">
        <v>3343</v>
      </c>
      <c r="P4920" t="s">
        <v>3343</v>
      </c>
      <c r="Q4920" t="s">
        <v>3346</v>
      </c>
    </row>
    <row r="4921" spans="1:17" x14ac:dyDescent="0.25">
      <c r="A4921" t="s">
        <v>14580</v>
      </c>
      <c r="B4921" t="s">
        <v>14581</v>
      </c>
      <c r="C4921" t="s">
        <v>2848</v>
      </c>
      <c r="D4921" t="s">
        <v>14582</v>
      </c>
      <c r="E4921">
        <v>2301027</v>
      </c>
      <c r="F4921" t="s">
        <v>2366</v>
      </c>
      <c r="G4921" t="s">
        <v>14718</v>
      </c>
      <c r="H4921" t="s">
        <v>14719</v>
      </c>
      <c r="I4921" t="s">
        <v>14723</v>
      </c>
      <c r="J4921" t="s">
        <v>14724</v>
      </c>
      <c r="K4921" t="s">
        <v>110</v>
      </c>
      <c r="L4921" t="s">
        <v>3346</v>
      </c>
      <c r="M4921" t="s">
        <v>4108</v>
      </c>
      <c r="N4921" t="s">
        <v>5796</v>
      </c>
      <c r="O4921" t="s">
        <v>3343</v>
      </c>
      <c r="P4921" t="s">
        <v>3343</v>
      </c>
      <c r="Q4921" t="s">
        <v>3346</v>
      </c>
    </row>
    <row r="4922" spans="1:17" x14ac:dyDescent="0.25">
      <c r="A4922" t="s">
        <v>14580</v>
      </c>
      <c r="B4922" t="s">
        <v>14581</v>
      </c>
      <c r="C4922" t="s">
        <v>2848</v>
      </c>
      <c r="D4922" t="s">
        <v>14582</v>
      </c>
      <c r="E4922">
        <v>2301027</v>
      </c>
      <c r="F4922" t="s">
        <v>2366</v>
      </c>
      <c r="G4922" t="s">
        <v>14718</v>
      </c>
      <c r="H4922" t="s">
        <v>14719</v>
      </c>
      <c r="I4922" t="s">
        <v>14725</v>
      </c>
      <c r="J4922" t="s">
        <v>14726</v>
      </c>
      <c r="K4922" t="s">
        <v>110</v>
      </c>
      <c r="L4922" t="s">
        <v>3346</v>
      </c>
      <c r="M4922" t="s">
        <v>4108</v>
      </c>
      <c r="N4922" t="s">
        <v>5796</v>
      </c>
      <c r="O4922" t="s">
        <v>3343</v>
      </c>
      <c r="P4922" t="s">
        <v>3343</v>
      </c>
      <c r="Q4922" t="s">
        <v>3346</v>
      </c>
    </row>
    <row r="4923" spans="1:17" x14ac:dyDescent="0.25">
      <c r="A4923" t="s">
        <v>14580</v>
      </c>
      <c r="B4923" t="s">
        <v>14581</v>
      </c>
      <c r="C4923" t="s">
        <v>2848</v>
      </c>
      <c r="D4923" t="s">
        <v>14582</v>
      </c>
      <c r="E4923">
        <v>2301027</v>
      </c>
      <c r="F4923" t="s">
        <v>2366</v>
      </c>
      <c r="G4923" t="s">
        <v>14718</v>
      </c>
      <c r="H4923" t="s">
        <v>14719</v>
      </c>
      <c r="I4923" t="s">
        <v>14727</v>
      </c>
      <c r="J4923" t="s">
        <v>14728</v>
      </c>
      <c r="K4923" t="s">
        <v>110</v>
      </c>
      <c r="L4923" t="s">
        <v>3346</v>
      </c>
      <c r="M4923" t="s">
        <v>4108</v>
      </c>
      <c r="N4923" t="s">
        <v>5796</v>
      </c>
      <c r="O4923" t="s">
        <v>3343</v>
      </c>
      <c r="P4923" t="s">
        <v>3343</v>
      </c>
      <c r="Q4923" t="s">
        <v>3346</v>
      </c>
    </row>
    <row r="4924" spans="1:17" x14ac:dyDescent="0.25">
      <c r="A4924" t="s">
        <v>14580</v>
      </c>
      <c r="B4924" t="s">
        <v>14581</v>
      </c>
      <c r="C4924" t="s">
        <v>2848</v>
      </c>
      <c r="D4924" t="s">
        <v>14582</v>
      </c>
      <c r="E4924">
        <v>2301027</v>
      </c>
      <c r="F4924" t="s">
        <v>2366</v>
      </c>
      <c r="G4924" t="s">
        <v>14718</v>
      </c>
      <c r="H4924" t="s">
        <v>14719</v>
      </c>
      <c r="I4924" t="s">
        <v>14729</v>
      </c>
      <c r="J4924" t="s">
        <v>14730</v>
      </c>
      <c r="K4924" t="s">
        <v>110</v>
      </c>
      <c r="L4924" t="s">
        <v>3346</v>
      </c>
      <c r="M4924" t="s">
        <v>4108</v>
      </c>
      <c r="N4924" t="s">
        <v>5796</v>
      </c>
      <c r="O4924" t="s">
        <v>3343</v>
      </c>
      <c r="P4924" t="s">
        <v>3343</v>
      </c>
      <c r="Q4924" t="s">
        <v>3346</v>
      </c>
    </row>
    <row r="4925" spans="1:17" x14ac:dyDescent="0.25">
      <c r="A4925" t="s">
        <v>14580</v>
      </c>
      <c r="B4925" t="s">
        <v>14581</v>
      </c>
      <c r="C4925" t="s">
        <v>2848</v>
      </c>
      <c r="D4925" t="s">
        <v>14582</v>
      </c>
      <c r="E4925">
        <v>2301027</v>
      </c>
      <c r="F4925" t="s">
        <v>2366</v>
      </c>
      <c r="G4925" t="s">
        <v>14718</v>
      </c>
      <c r="H4925" t="s">
        <v>14719</v>
      </c>
      <c r="I4925" t="s">
        <v>14731</v>
      </c>
      <c r="J4925" t="s">
        <v>2368</v>
      </c>
      <c r="K4925" t="s">
        <v>110</v>
      </c>
      <c r="L4925" t="s">
        <v>3346</v>
      </c>
      <c r="M4925" t="s">
        <v>4108</v>
      </c>
      <c r="N4925" t="s">
        <v>5796</v>
      </c>
      <c r="O4925" t="s">
        <v>3343</v>
      </c>
      <c r="P4925" t="s">
        <v>3343</v>
      </c>
      <c r="Q4925" t="s">
        <v>3346</v>
      </c>
    </row>
    <row r="4926" spans="1:17" x14ac:dyDescent="0.25">
      <c r="A4926" t="s">
        <v>14580</v>
      </c>
      <c r="B4926" t="s">
        <v>14581</v>
      </c>
      <c r="C4926" t="s">
        <v>2848</v>
      </c>
      <c r="D4926" t="s">
        <v>14582</v>
      </c>
      <c r="E4926">
        <v>2301028</v>
      </c>
      <c r="F4926" t="s">
        <v>2363</v>
      </c>
      <c r="G4926" t="s">
        <v>14732</v>
      </c>
      <c r="H4926" t="s">
        <v>4509</v>
      </c>
      <c r="I4926" t="s">
        <v>14733</v>
      </c>
      <c r="J4926" t="s">
        <v>14734</v>
      </c>
      <c r="K4926" t="s">
        <v>110</v>
      </c>
      <c r="L4926" t="s">
        <v>3343</v>
      </c>
      <c r="M4926" t="s">
        <v>4108</v>
      </c>
      <c r="N4926" t="s">
        <v>5796</v>
      </c>
      <c r="O4926" t="s">
        <v>3343</v>
      </c>
      <c r="P4926" t="s">
        <v>3343</v>
      </c>
      <c r="Q4926" t="s">
        <v>3346</v>
      </c>
    </row>
    <row r="4927" spans="1:17" x14ac:dyDescent="0.25">
      <c r="A4927" t="s">
        <v>14580</v>
      </c>
      <c r="B4927" t="s">
        <v>14581</v>
      </c>
      <c r="C4927" t="s">
        <v>2848</v>
      </c>
      <c r="D4927" t="s">
        <v>14582</v>
      </c>
      <c r="E4927">
        <v>2301028</v>
      </c>
      <c r="F4927" t="s">
        <v>2363</v>
      </c>
      <c r="G4927" t="s">
        <v>14732</v>
      </c>
      <c r="H4927" t="s">
        <v>4509</v>
      </c>
      <c r="I4927" t="s">
        <v>14735</v>
      </c>
      <c r="J4927" t="s">
        <v>14736</v>
      </c>
      <c r="K4927" t="s">
        <v>110</v>
      </c>
      <c r="L4927" t="s">
        <v>3346</v>
      </c>
      <c r="M4927" t="s">
        <v>4108</v>
      </c>
      <c r="N4927" t="s">
        <v>5796</v>
      </c>
      <c r="O4927" t="s">
        <v>3343</v>
      </c>
      <c r="P4927" t="s">
        <v>3343</v>
      </c>
      <c r="Q4927" t="s">
        <v>3346</v>
      </c>
    </row>
    <row r="4928" spans="1:17" x14ac:dyDescent="0.25">
      <c r="A4928" t="s">
        <v>14580</v>
      </c>
      <c r="B4928" t="s">
        <v>14581</v>
      </c>
      <c r="C4928" t="s">
        <v>2848</v>
      </c>
      <c r="D4928" t="s">
        <v>14582</v>
      </c>
      <c r="E4928">
        <v>2301028</v>
      </c>
      <c r="F4928" t="s">
        <v>2363</v>
      </c>
      <c r="G4928" t="s">
        <v>14732</v>
      </c>
      <c r="H4928" t="s">
        <v>4509</v>
      </c>
      <c r="I4928" t="s">
        <v>14737</v>
      </c>
      <c r="J4928" t="s">
        <v>14738</v>
      </c>
      <c r="K4928" t="s">
        <v>110</v>
      </c>
      <c r="L4928" t="s">
        <v>3346</v>
      </c>
      <c r="M4928" t="s">
        <v>4108</v>
      </c>
      <c r="N4928" t="s">
        <v>5796</v>
      </c>
      <c r="O4928" t="s">
        <v>3343</v>
      </c>
      <c r="P4928" t="s">
        <v>3343</v>
      </c>
      <c r="Q4928" t="s">
        <v>3346</v>
      </c>
    </row>
    <row r="4929" spans="1:17" x14ac:dyDescent="0.25">
      <c r="A4929" t="s">
        <v>14580</v>
      </c>
      <c r="B4929" t="s">
        <v>14581</v>
      </c>
      <c r="C4929" t="s">
        <v>2848</v>
      </c>
      <c r="D4929" t="s">
        <v>14582</v>
      </c>
      <c r="E4929">
        <v>2301028</v>
      </c>
      <c r="F4929" t="s">
        <v>2363</v>
      </c>
      <c r="G4929" t="s">
        <v>14732</v>
      </c>
      <c r="H4929" t="s">
        <v>4509</v>
      </c>
      <c r="I4929" t="s">
        <v>14739</v>
      </c>
      <c r="J4929" t="s">
        <v>14740</v>
      </c>
      <c r="K4929" t="s">
        <v>110</v>
      </c>
      <c r="L4929" t="s">
        <v>3346</v>
      </c>
      <c r="M4929" t="s">
        <v>4108</v>
      </c>
      <c r="N4929" t="s">
        <v>5796</v>
      </c>
      <c r="O4929" t="s">
        <v>3343</v>
      </c>
      <c r="P4929" t="s">
        <v>3343</v>
      </c>
      <c r="Q4929" t="s">
        <v>3346</v>
      </c>
    </row>
    <row r="4930" spans="1:17" x14ac:dyDescent="0.25">
      <c r="A4930" t="s">
        <v>14580</v>
      </c>
      <c r="B4930" t="s">
        <v>14581</v>
      </c>
      <c r="C4930" t="s">
        <v>2848</v>
      </c>
      <c r="D4930" t="s">
        <v>14582</v>
      </c>
      <c r="E4930">
        <v>2301029</v>
      </c>
      <c r="F4930" t="s">
        <v>14741</v>
      </c>
      <c r="G4930" t="s">
        <v>14742</v>
      </c>
      <c r="H4930" t="s">
        <v>3357</v>
      </c>
      <c r="I4930" t="s">
        <v>14743</v>
      </c>
      <c r="J4930" t="s">
        <v>14744</v>
      </c>
      <c r="K4930" t="s">
        <v>110</v>
      </c>
      <c r="L4930" t="s">
        <v>3343</v>
      </c>
      <c r="M4930" t="s">
        <v>3344</v>
      </c>
      <c r="N4930" t="s">
        <v>3360</v>
      </c>
      <c r="O4930" t="s">
        <v>3343</v>
      </c>
      <c r="P4930" t="s">
        <v>3343</v>
      </c>
      <c r="Q4930" t="s">
        <v>3346</v>
      </c>
    </row>
    <row r="4931" spans="1:17" x14ac:dyDescent="0.25">
      <c r="A4931" t="s">
        <v>14580</v>
      </c>
      <c r="B4931" t="s">
        <v>14581</v>
      </c>
      <c r="C4931" t="s">
        <v>2848</v>
      </c>
      <c r="D4931" t="s">
        <v>14582</v>
      </c>
      <c r="E4931">
        <v>2301029</v>
      </c>
      <c r="F4931" t="s">
        <v>14741</v>
      </c>
      <c r="G4931" t="s">
        <v>14742</v>
      </c>
      <c r="H4931" t="s">
        <v>3357</v>
      </c>
      <c r="I4931" t="s">
        <v>14745</v>
      </c>
      <c r="J4931" t="s">
        <v>14746</v>
      </c>
      <c r="K4931" t="s">
        <v>110</v>
      </c>
      <c r="L4931" t="s">
        <v>3346</v>
      </c>
      <c r="M4931" t="s">
        <v>3344</v>
      </c>
      <c r="N4931" t="s">
        <v>3360</v>
      </c>
      <c r="O4931" t="s">
        <v>3343</v>
      </c>
      <c r="P4931" t="s">
        <v>3343</v>
      </c>
      <c r="Q4931" t="s">
        <v>3346</v>
      </c>
    </row>
    <row r="4932" spans="1:17" x14ac:dyDescent="0.25">
      <c r="A4932" t="s">
        <v>14580</v>
      </c>
      <c r="B4932" t="s">
        <v>14581</v>
      </c>
      <c r="C4932" t="s">
        <v>2848</v>
      </c>
      <c r="D4932" t="s">
        <v>14582</v>
      </c>
      <c r="E4932">
        <v>2301029</v>
      </c>
      <c r="F4932" t="s">
        <v>14741</v>
      </c>
      <c r="G4932" t="s">
        <v>14742</v>
      </c>
      <c r="H4932" t="s">
        <v>3357</v>
      </c>
      <c r="I4932" t="s">
        <v>14747</v>
      </c>
      <c r="J4932" t="s">
        <v>14748</v>
      </c>
      <c r="K4932" t="s">
        <v>110</v>
      </c>
      <c r="L4932" t="s">
        <v>3346</v>
      </c>
      <c r="M4932" t="s">
        <v>3344</v>
      </c>
      <c r="N4932" t="s">
        <v>3360</v>
      </c>
      <c r="O4932" t="s">
        <v>3343</v>
      </c>
      <c r="P4932" t="s">
        <v>3343</v>
      </c>
      <c r="Q4932" t="s">
        <v>3346</v>
      </c>
    </row>
    <row r="4933" spans="1:17" x14ac:dyDescent="0.25">
      <c r="A4933" t="s">
        <v>14580</v>
      </c>
      <c r="B4933" t="s">
        <v>14581</v>
      </c>
      <c r="C4933" t="s">
        <v>2848</v>
      </c>
      <c r="D4933" t="s">
        <v>14582</v>
      </c>
      <c r="E4933">
        <v>2301029</v>
      </c>
      <c r="F4933" t="s">
        <v>14741</v>
      </c>
      <c r="G4933" t="s">
        <v>14742</v>
      </c>
      <c r="H4933" t="s">
        <v>3357</v>
      </c>
      <c r="I4933" t="s">
        <v>14749</v>
      </c>
      <c r="J4933" t="s">
        <v>14750</v>
      </c>
      <c r="K4933" t="s">
        <v>110</v>
      </c>
      <c r="L4933" t="s">
        <v>3346</v>
      </c>
      <c r="M4933" t="s">
        <v>3344</v>
      </c>
      <c r="N4933" t="s">
        <v>3360</v>
      </c>
      <c r="O4933" t="s">
        <v>3343</v>
      </c>
      <c r="P4933" t="s">
        <v>3343</v>
      </c>
      <c r="Q4933" t="s">
        <v>3346</v>
      </c>
    </row>
    <row r="4934" spans="1:17" x14ac:dyDescent="0.25">
      <c r="A4934" t="s">
        <v>14580</v>
      </c>
      <c r="B4934" t="s">
        <v>14581</v>
      </c>
      <c r="C4934" t="s">
        <v>2848</v>
      </c>
      <c r="D4934" t="s">
        <v>14582</v>
      </c>
      <c r="E4934">
        <v>2301030</v>
      </c>
      <c r="F4934" t="s">
        <v>14751</v>
      </c>
      <c r="G4934" t="s">
        <v>14752</v>
      </c>
      <c r="H4934" t="s">
        <v>3394</v>
      </c>
      <c r="I4934" t="s">
        <v>14753</v>
      </c>
      <c r="J4934" t="s">
        <v>14754</v>
      </c>
      <c r="K4934" t="s">
        <v>110</v>
      </c>
      <c r="L4934" t="s">
        <v>3343</v>
      </c>
      <c r="M4934" t="s">
        <v>4108</v>
      </c>
      <c r="N4934" t="s">
        <v>5796</v>
      </c>
      <c r="O4934" t="s">
        <v>3343</v>
      </c>
      <c r="P4934" t="s">
        <v>3343</v>
      </c>
      <c r="Q4934" t="s">
        <v>3346</v>
      </c>
    </row>
    <row r="4935" spans="1:17" x14ac:dyDescent="0.25">
      <c r="A4935" t="s">
        <v>14580</v>
      </c>
      <c r="B4935" t="s">
        <v>14581</v>
      </c>
      <c r="C4935" t="s">
        <v>2848</v>
      </c>
      <c r="D4935" t="s">
        <v>14582</v>
      </c>
      <c r="E4935">
        <v>2301030</v>
      </c>
      <c r="F4935" t="s">
        <v>14751</v>
      </c>
      <c r="G4935" t="s">
        <v>14752</v>
      </c>
      <c r="H4935" t="s">
        <v>3394</v>
      </c>
      <c r="I4935" t="s">
        <v>14755</v>
      </c>
      <c r="J4935" t="s">
        <v>14756</v>
      </c>
      <c r="K4935" t="s">
        <v>110</v>
      </c>
      <c r="L4935" t="s">
        <v>3346</v>
      </c>
      <c r="M4935" t="s">
        <v>4108</v>
      </c>
      <c r="N4935" t="s">
        <v>5796</v>
      </c>
      <c r="O4935" t="s">
        <v>3343</v>
      </c>
      <c r="P4935" t="s">
        <v>3343</v>
      </c>
      <c r="Q4935" t="s">
        <v>3346</v>
      </c>
    </row>
    <row r="4936" spans="1:17" x14ac:dyDescent="0.25">
      <c r="A4936" t="s">
        <v>14580</v>
      </c>
      <c r="B4936" t="s">
        <v>14581</v>
      </c>
      <c r="C4936" t="s">
        <v>2848</v>
      </c>
      <c r="D4936" t="s">
        <v>14582</v>
      </c>
      <c r="E4936">
        <v>2301031</v>
      </c>
      <c r="F4936" t="s">
        <v>14757</v>
      </c>
      <c r="G4936" t="s">
        <v>14758</v>
      </c>
      <c r="H4936" t="s">
        <v>3394</v>
      </c>
      <c r="I4936" t="s">
        <v>14759</v>
      </c>
      <c r="J4936" t="s">
        <v>14760</v>
      </c>
      <c r="K4936" t="s">
        <v>110</v>
      </c>
      <c r="L4936" t="s">
        <v>3343</v>
      </c>
      <c r="M4936" t="s">
        <v>4108</v>
      </c>
      <c r="N4936" t="s">
        <v>5796</v>
      </c>
      <c r="O4936" t="s">
        <v>3343</v>
      </c>
      <c r="P4936" t="s">
        <v>3343</v>
      </c>
      <c r="Q4936" t="s">
        <v>3346</v>
      </c>
    </row>
    <row r="4937" spans="1:17" x14ac:dyDescent="0.25">
      <c r="A4937" t="s">
        <v>14580</v>
      </c>
      <c r="B4937" t="s">
        <v>14581</v>
      </c>
      <c r="C4937" t="s">
        <v>2848</v>
      </c>
      <c r="D4937" t="s">
        <v>14582</v>
      </c>
      <c r="E4937">
        <v>2301031</v>
      </c>
      <c r="F4937" t="s">
        <v>14757</v>
      </c>
      <c r="G4937" t="s">
        <v>14758</v>
      </c>
      <c r="H4937" t="s">
        <v>3394</v>
      </c>
      <c r="I4937" t="s">
        <v>14761</v>
      </c>
      <c r="J4937" t="s">
        <v>14762</v>
      </c>
      <c r="K4937" t="s">
        <v>110</v>
      </c>
      <c r="L4937" t="s">
        <v>3346</v>
      </c>
      <c r="M4937" t="s">
        <v>4108</v>
      </c>
      <c r="N4937" t="s">
        <v>5796</v>
      </c>
      <c r="O4937" t="s">
        <v>3343</v>
      </c>
      <c r="P4937" t="s">
        <v>3343</v>
      </c>
      <c r="Q4937" t="s">
        <v>3346</v>
      </c>
    </row>
    <row r="4938" spans="1:17" x14ac:dyDescent="0.25">
      <c r="A4938" t="s">
        <v>14580</v>
      </c>
      <c r="B4938" t="s">
        <v>14581</v>
      </c>
      <c r="C4938" t="s">
        <v>2848</v>
      </c>
      <c r="D4938" t="s">
        <v>14582</v>
      </c>
      <c r="E4938">
        <v>2301031</v>
      </c>
      <c r="F4938" t="s">
        <v>14757</v>
      </c>
      <c r="G4938" t="s">
        <v>14758</v>
      </c>
      <c r="H4938" t="s">
        <v>3394</v>
      </c>
      <c r="I4938" t="s">
        <v>14763</v>
      </c>
      <c r="J4938" t="s">
        <v>6077</v>
      </c>
      <c r="K4938" t="s">
        <v>110</v>
      </c>
      <c r="L4938" t="s">
        <v>3346</v>
      </c>
      <c r="M4938" t="s">
        <v>4108</v>
      </c>
      <c r="N4938" t="s">
        <v>5796</v>
      </c>
      <c r="O4938" t="s">
        <v>3343</v>
      </c>
      <c r="P4938" t="s">
        <v>3343</v>
      </c>
      <c r="Q4938" t="s">
        <v>3346</v>
      </c>
    </row>
    <row r="4939" spans="1:17" x14ac:dyDescent="0.25">
      <c r="A4939" t="s">
        <v>14580</v>
      </c>
      <c r="B4939" t="s">
        <v>14581</v>
      </c>
      <c r="C4939" t="s">
        <v>2848</v>
      </c>
      <c r="D4939" t="s">
        <v>14582</v>
      </c>
      <c r="E4939">
        <v>2301033</v>
      </c>
      <c r="F4939" t="s">
        <v>14764</v>
      </c>
      <c r="G4939" t="s">
        <v>14765</v>
      </c>
      <c r="H4939" t="s">
        <v>3394</v>
      </c>
      <c r="I4939" t="s">
        <v>14766</v>
      </c>
      <c r="J4939" t="s">
        <v>14767</v>
      </c>
      <c r="K4939" t="s">
        <v>110</v>
      </c>
      <c r="L4939" t="s">
        <v>3343</v>
      </c>
      <c r="M4939" t="s">
        <v>3397</v>
      </c>
      <c r="N4939" t="s">
        <v>5920</v>
      </c>
      <c r="O4939" t="s">
        <v>3346</v>
      </c>
      <c r="P4939" t="s">
        <v>3343</v>
      </c>
      <c r="Q4939" t="s">
        <v>3346</v>
      </c>
    </row>
    <row r="4940" spans="1:17" x14ac:dyDescent="0.25">
      <c r="A4940" t="s">
        <v>14580</v>
      </c>
      <c r="B4940" t="s">
        <v>14581</v>
      </c>
      <c r="C4940" t="s">
        <v>2848</v>
      </c>
      <c r="D4940" t="s">
        <v>14582</v>
      </c>
      <c r="E4940">
        <v>2301034</v>
      </c>
      <c r="F4940" t="s">
        <v>14768</v>
      </c>
      <c r="G4940" t="s">
        <v>14769</v>
      </c>
      <c r="H4940" t="s">
        <v>3394</v>
      </c>
      <c r="I4940" t="s">
        <v>14770</v>
      </c>
      <c r="J4940" t="s">
        <v>14771</v>
      </c>
      <c r="K4940" t="s">
        <v>110</v>
      </c>
      <c r="L4940" t="s">
        <v>3343</v>
      </c>
      <c r="M4940" t="s">
        <v>3397</v>
      </c>
      <c r="N4940" t="s">
        <v>5920</v>
      </c>
      <c r="O4940" t="s">
        <v>3343</v>
      </c>
      <c r="P4940" t="s">
        <v>3343</v>
      </c>
      <c r="Q4940" t="s">
        <v>3346</v>
      </c>
    </row>
    <row r="4941" spans="1:17" x14ac:dyDescent="0.25">
      <c r="A4941" t="s">
        <v>14580</v>
      </c>
      <c r="B4941" t="s">
        <v>14581</v>
      </c>
      <c r="C4941" t="s">
        <v>2848</v>
      </c>
      <c r="D4941" t="s">
        <v>14582</v>
      </c>
      <c r="E4941">
        <v>2301035</v>
      </c>
      <c r="F4941" t="s">
        <v>14772</v>
      </c>
      <c r="G4941" t="s">
        <v>14773</v>
      </c>
      <c r="H4941" t="s">
        <v>13732</v>
      </c>
      <c r="I4941" t="s">
        <v>14774</v>
      </c>
      <c r="J4941" t="s">
        <v>14775</v>
      </c>
      <c r="K4941" t="s">
        <v>110</v>
      </c>
      <c r="L4941" t="s">
        <v>3343</v>
      </c>
      <c r="M4941" t="s">
        <v>3397</v>
      </c>
      <c r="N4941" t="s">
        <v>5920</v>
      </c>
      <c r="O4941" t="s">
        <v>3343</v>
      </c>
      <c r="P4941" t="s">
        <v>3343</v>
      </c>
      <c r="Q4941" t="s">
        <v>3346</v>
      </c>
    </row>
    <row r="4942" spans="1:17" x14ac:dyDescent="0.25">
      <c r="A4942" t="s">
        <v>14580</v>
      </c>
      <c r="B4942" t="s">
        <v>14581</v>
      </c>
      <c r="C4942" t="s">
        <v>2848</v>
      </c>
      <c r="D4942" t="s">
        <v>14582</v>
      </c>
      <c r="E4942">
        <v>2301035</v>
      </c>
      <c r="F4942" t="s">
        <v>14772</v>
      </c>
      <c r="G4942" t="s">
        <v>14773</v>
      </c>
      <c r="H4942" t="s">
        <v>13732</v>
      </c>
      <c r="I4942" t="s">
        <v>14776</v>
      </c>
      <c r="J4942" t="s">
        <v>14777</v>
      </c>
      <c r="K4942" t="s">
        <v>110</v>
      </c>
      <c r="L4942" t="s">
        <v>3346</v>
      </c>
      <c r="M4942" t="s">
        <v>3397</v>
      </c>
      <c r="N4942" t="s">
        <v>5920</v>
      </c>
      <c r="O4942" t="s">
        <v>3343</v>
      </c>
      <c r="P4942" t="s">
        <v>3343</v>
      </c>
      <c r="Q4942" t="s">
        <v>3346</v>
      </c>
    </row>
    <row r="4943" spans="1:17" x14ac:dyDescent="0.25">
      <c r="A4943" t="s">
        <v>14580</v>
      </c>
      <c r="B4943" t="s">
        <v>14581</v>
      </c>
      <c r="C4943" t="s">
        <v>2848</v>
      </c>
      <c r="D4943" t="s">
        <v>14582</v>
      </c>
      <c r="E4943">
        <v>2301035</v>
      </c>
      <c r="F4943" t="s">
        <v>14772</v>
      </c>
      <c r="G4943" t="s">
        <v>14773</v>
      </c>
      <c r="H4943" t="s">
        <v>13732</v>
      </c>
      <c r="I4943" t="s">
        <v>14778</v>
      </c>
      <c r="J4943" t="s">
        <v>14779</v>
      </c>
      <c r="K4943" t="s">
        <v>110</v>
      </c>
      <c r="L4943" t="s">
        <v>3346</v>
      </c>
      <c r="M4943" t="s">
        <v>3397</v>
      </c>
      <c r="N4943" t="s">
        <v>5920</v>
      </c>
      <c r="O4943" t="s">
        <v>3343</v>
      </c>
      <c r="P4943" t="s">
        <v>3343</v>
      </c>
      <c r="Q4943" t="s">
        <v>3346</v>
      </c>
    </row>
    <row r="4944" spans="1:17" x14ac:dyDescent="0.25">
      <c r="A4944" t="s">
        <v>14580</v>
      </c>
      <c r="B4944" t="s">
        <v>14581</v>
      </c>
      <c r="C4944" t="s">
        <v>2848</v>
      </c>
      <c r="D4944" t="s">
        <v>14582</v>
      </c>
      <c r="E4944">
        <v>2301035</v>
      </c>
      <c r="F4944" t="s">
        <v>14772</v>
      </c>
      <c r="G4944" t="s">
        <v>14773</v>
      </c>
      <c r="H4944" t="s">
        <v>13732</v>
      </c>
      <c r="I4944" t="s">
        <v>14780</v>
      </c>
      <c r="J4944" t="s">
        <v>14781</v>
      </c>
      <c r="K4944" t="s">
        <v>110</v>
      </c>
      <c r="L4944" t="s">
        <v>3346</v>
      </c>
      <c r="M4944" t="s">
        <v>3397</v>
      </c>
      <c r="N4944" t="s">
        <v>5920</v>
      </c>
      <c r="O4944" t="s">
        <v>3343</v>
      </c>
      <c r="P4944" t="s">
        <v>3343</v>
      </c>
      <c r="Q4944" t="s">
        <v>3346</v>
      </c>
    </row>
    <row r="4945" spans="1:17" x14ac:dyDescent="0.25">
      <c r="A4945" t="s">
        <v>14580</v>
      </c>
      <c r="B4945" t="s">
        <v>14581</v>
      </c>
      <c r="C4945" t="s">
        <v>2848</v>
      </c>
      <c r="D4945" t="s">
        <v>14582</v>
      </c>
      <c r="E4945">
        <v>2301035</v>
      </c>
      <c r="F4945" t="s">
        <v>14772</v>
      </c>
      <c r="G4945" t="s">
        <v>14773</v>
      </c>
      <c r="H4945" t="s">
        <v>13732</v>
      </c>
      <c r="I4945" t="s">
        <v>14782</v>
      </c>
      <c r="J4945" t="s">
        <v>200</v>
      </c>
      <c r="K4945" t="s">
        <v>110</v>
      </c>
      <c r="L4945" t="s">
        <v>3346</v>
      </c>
      <c r="M4945" t="s">
        <v>3397</v>
      </c>
      <c r="N4945" t="s">
        <v>5920</v>
      </c>
      <c r="O4945" t="s">
        <v>3343</v>
      </c>
      <c r="P4945" t="s">
        <v>3343</v>
      </c>
      <c r="Q4945" t="s">
        <v>3346</v>
      </c>
    </row>
    <row r="4946" spans="1:17" x14ac:dyDescent="0.25">
      <c r="A4946" t="s">
        <v>14580</v>
      </c>
      <c r="B4946" t="s">
        <v>14581</v>
      </c>
      <c r="C4946" t="s">
        <v>2848</v>
      </c>
      <c r="D4946" t="s">
        <v>14582</v>
      </c>
      <c r="E4946">
        <v>2301036</v>
      </c>
      <c r="F4946" t="s">
        <v>14783</v>
      </c>
      <c r="G4946" t="s">
        <v>14784</v>
      </c>
      <c r="H4946" t="s">
        <v>14785</v>
      </c>
      <c r="I4946" t="s">
        <v>14786</v>
      </c>
      <c r="J4946" t="s">
        <v>14787</v>
      </c>
      <c r="K4946" t="s">
        <v>110</v>
      </c>
      <c r="L4946" t="s">
        <v>3343</v>
      </c>
      <c r="M4946" t="s">
        <v>3397</v>
      </c>
      <c r="N4946" t="s">
        <v>5920</v>
      </c>
      <c r="O4946" t="s">
        <v>3346</v>
      </c>
      <c r="P4946" t="s">
        <v>3343</v>
      </c>
      <c r="Q4946" t="s">
        <v>3346</v>
      </c>
    </row>
    <row r="4947" spans="1:17" x14ac:dyDescent="0.25">
      <c r="A4947" t="s">
        <v>14580</v>
      </c>
      <c r="B4947" t="s">
        <v>14581</v>
      </c>
      <c r="C4947" t="s">
        <v>2848</v>
      </c>
      <c r="D4947" t="s">
        <v>14582</v>
      </c>
      <c r="E4947">
        <v>2301037</v>
      </c>
      <c r="F4947" t="s">
        <v>14788</v>
      </c>
      <c r="G4947" t="s">
        <v>14789</v>
      </c>
      <c r="H4947" t="s">
        <v>14790</v>
      </c>
      <c r="I4947" t="s">
        <v>14791</v>
      </c>
      <c r="J4947" t="s">
        <v>14792</v>
      </c>
      <c r="K4947" t="s">
        <v>110</v>
      </c>
      <c r="L4947" t="s">
        <v>3343</v>
      </c>
      <c r="M4947" t="s">
        <v>3344</v>
      </c>
      <c r="N4947" t="s">
        <v>3345</v>
      </c>
      <c r="O4947" t="s">
        <v>3346</v>
      </c>
      <c r="P4947" t="s">
        <v>3343</v>
      </c>
      <c r="Q4947" t="s">
        <v>3346</v>
      </c>
    </row>
    <row r="4948" spans="1:17" x14ac:dyDescent="0.25">
      <c r="A4948" t="s">
        <v>14580</v>
      </c>
      <c r="B4948" t="s">
        <v>14581</v>
      </c>
      <c r="C4948" t="s">
        <v>2848</v>
      </c>
      <c r="D4948" t="s">
        <v>14582</v>
      </c>
      <c r="E4948">
        <v>2301037</v>
      </c>
      <c r="F4948" t="s">
        <v>14788</v>
      </c>
      <c r="G4948" t="s">
        <v>14789</v>
      </c>
      <c r="H4948" t="s">
        <v>14790</v>
      </c>
      <c r="I4948" t="s">
        <v>14793</v>
      </c>
      <c r="J4948" t="s">
        <v>14794</v>
      </c>
      <c r="K4948" t="s">
        <v>110</v>
      </c>
      <c r="L4948" t="s">
        <v>3346</v>
      </c>
      <c r="M4948" t="s">
        <v>3344</v>
      </c>
      <c r="N4948" t="s">
        <v>3345</v>
      </c>
      <c r="O4948" t="s">
        <v>3346</v>
      </c>
      <c r="P4948" t="s">
        <v>3343</v>
      </c>
      <c r="Q4948" t="s">
        <v>3346</v>
      </c>
    </row>
    <row r="4949" spans="1:17" x14ac:dyDescent="0.25">
      <c r="A4949" t="s">
        <v>14580</v>
      </c>
      <c r="B4949" t="s">
        <v>14581</v>
      </c>
      <c r="C4949" t="s">
        <v>2848</v>
      </c>
      <c r="D4949" t="s">
        <v>14582</v>
      </c>
      <c r="E4949">
        <v>2301038</v>
      </c>
      <c r="F4949" t="s">
        <v>14795</v>
      </c>
      <c r="G4949" t="s">
        <v>14796</v>
      </c>
      <c r="H4949" t="s">
        <v>14797</v>
      </c>
      <c r="I4949" t="s">
        <v>14798</v>
      </c>
      <c r="J4949" t="s">
        <v>14799</v>
      </c>
      <c r="K4949" t="s">
        <v>110</v>
      </c>
      <c r="L4949" t="s">
        <v>3343</v>
      </c>
      <c r="M4949" t="s">
        <v>3344</v>
      </c>
      <c r="N4949" t="s">
        <v>3345</v>
      </c>
      <c r="O4949" t="s">
        <v>3346</v>
      </c>
      <c r="P4949" t="s">
        <v>3343</v>
      </c>
      <c r="Q4949" t="s">
        <v>3346</v>
      </c>
    </row>
    <row r="4950" spans="1:17" x14ac:dyDescent="0.25">
      <c r="A4950" t="s">
        <v>14580</v>
      </c>
      <c r="B4950" t="s">
        <v>14581</v>
      </c>
      <c r="C4950" t="s">
        <v>2848</v>
      </c>
      <c r="D4950" t="s">
        <v>14582</v>
      </c>
      <c r="E4950">
        <v>2301040</v>
      </c>
      <c r="F4950" t="s">
        <v>14800</v>
      </c>
      <c r="G4950" t="s">
        <v>14801</v>
      </c>
      <c r="H4950" t="s">
        <v>4883</v>
      </c>
      <c r="I4950" t="s">
        <v>14802</v>
      </c>
      <c r="J4950" t="s">
        <v>14803</v>
      </c>
      <c r="K4950" t="s">
        <v>110</v>
      </c>
      <c r="L4950" t="s">
        <v>3343</v>
      </c>
      <c r="M4950" t="s">
        <v>3344</v>
      </c>
      <c r="N4950" t="s">
        <v>3345</v>
      </c>
      <c r="O4950" t="s">
        <v>3346</v>
      </c>
      <c r="P4950" t="s">
        <v>3343</v>
      </c>
      <c r="Q4950" t="s">
        <v>3346</v>
      </c>
    </row>
    <row r="4951" spans="1:17" x14ac:dyDescent="0.25">
      <c r="A4951" t="s">
        <v>14580</v>
      </c>
      <c r="B4951" t="s">
        <v>14581</v>
      </c>
      <c r="C4951" t="s">
        <v>2848</v>
      </c>
      <c r="D4951" t="s">
        <v>14582</v>
      </c>
      <c r="E4951">
        <v>2301040</v>
      </c>
      <c r="F4951" t="s">
        <v>14800</v>
      </c>
      <c r="G4951" t="s">
        <v>14801</v>
      </c>
      <c r="H4951" t="s">
        <v>4883</v>
      </c>
      <c r="I4951" t="s">
        <v>14804</v>
      </c>
      <c r="J4951" t="s">
        <v>14805</v>
      </c>
      <c r="K4951" t="s">
        <v>110</v>
      </c>
      <c r="L4951" t="s">
        <v>3346</v>
      </c>
      <c r="M4951" t="s">
        <v>3344</v>
      </c>
      <c r="N4951" t="s">
        <v>3345</v>
      </c>
      <c r="O4951" t="s">
        <v>3346</v>
      </c>
      <c r="P4951" t="s">
        <v>3343</v>
      </c>
      <c r="Q4951" t="s">
        <v>3346</v>
      </c>
    </row>
    <row r="4952" spans="1:17" x14ac:dyDescent="0.25">
      <c r="A4952" t="s">
        <v>14580</v>
      </c>
      <c r="B4952" t="s">
        <v>14581</v>
      </c>
      <c r="C4952" t="s">
        <v>2848</v>
      </c>
      <c r="D4952" t="s">
        <v>14582</v>
      </c>
      <c r="E4952">
        <v>2301041</v>
      </c>
      <c r="F4952" t="s">
        <v>14806</v>
      </c>
      <c r="G4952" t="s">
        <v>14807</v>
      </c>
      <c r="H4952" t="s">
        <v>6526</v>
      </c>
      <c r="I4952" t="s">
        <v>14808</v>
      </c>
      <c r="J4952" t="s">
        <v>14809</v>
      </c>
      <c r="K4952" t="s">
        <v>110</v>
      </c>
      <c r="L4952" t="s">
        <v>3343</v>
      </c>
      <c r="M4952" t="s">
        <v>3344</v>
      </c>
      <c r="N4952" t="s">
        <v>3345</v>
      </c>
      <c r="O4952" t="s">
        <v>3346</v>
      </c>
      <c r="P4952" t="s">
        <v>3343</v>
      </c>
      <c r="Q4952" t="s">
        <v>3346</v>
      </c>
    </row>
    <row r="4953" spans="1:17" x14ac:dyDescent="0.25">
      <c r="A4953" t="s">
        <v>14580</v>
      </c>
      <c r="B4953" t="s">
        <v>14581</v>
      </c>
      <c r="C4953" t="s">
        <v>2848</v>
      </c>
      <c r="D4953" t="s">
        <v>14582</v>
      </c>
      <c r="E4953">
        <v>2301041</v>
      </c>
      <c r="F4953" t="s">
        <v>14806</v>
      </c>
      <c r="G4953" t="s">
        <v>14807</v>
      </c>
      <c r="H4953" t="s">
        <v>6526</v>
      </c>
      <c r="I4953" t="s">
        <v>14810</v>
      </c>
      <c r="J4953" t="s">
        <v>14811</v>
      </c>
      <c r="K4953" t="s">
        <v>110</v>
      </c>
      <c r="L4953" t="s">
        <v>3346</v>
      </c>
      <c r="M4953" t="s">
        <v>3344</v>
      </c>
      <c r="N4953" t="s">
        <v>3345</v>
      </c>
      <c r="O4953" t="s">
        <v>3346</v>
      </c>
      <c r="P4953" t="s">
        <v>3343</v>
      </c>
      <c r="Q4953" t="s">
        <v>3346</v>
      </c>
    </row>
    <row r="4954" spans="1:17" x14ac:dyDescent="0.25">
      <c r="A4954" t="s">
        <v>14580</v>
      </c>
      <c r="B4954" t="s">
        <v>14581</v>
      </c>
      <c r="C4954" t="s">
        <v>2848</v>
      </c>
      <c r="D4954" t="s">
        <v>14582</v>
      </c>
      <c r="E4954">
        <v>2301041</v>
      </c>
      <c r="F4954" t="s">
        <v>14806</v>
      </c>
      <c r="G4954" t="s">
        <v>14807</v>
      </c>
      <c r="H4954" t="s">
        <v>6526</v>
      </c>
      <c r="I4954" t="s">
        <v>14812</v>
      </c>
      <c r="J4954" t="s">
        <v>14813</v>
      </c>
      <c r="K4954" t="s">
        <v>110</v>
      </c>
      <c r="L4954" t="s">
        <v>3346</v>
      </c>
      <c r="M4954" t="s">
        <v>3344</v>
      </c>
      <c r="N4954" t="s">
        <v>3345</v>
      </c>
      <c r="O4954" t="s">
        <v>3346</v>
      </c>
      <c r="P4954" t="s">
        <v>3343</v>
      </c>
      <c r="Q4954" t="s">
        <v>3346</v>
      </c>
    </row>
    <row r="4955" spans="1:17" x14ac:dyDescent="0.25">
      <c r="A4955" t="s">
        <v>14580</v>
      </c>
      <c r="B4955" t="s">
        <v>14581</v>
      </c>
      <c r="C4955" t="s">
        <v>2848</v>
      </c>
      <c r="D4955" t="s">
        <v>14582</v>
      </c>
      <c r="E4955">
        <v>2301042</v>
      </c>
      <c r="F4955" t="s">
        <v>14814</v>
      </c>
      <c r="G4955" t="s">
        <v>14815</v>
      </c>
      <c r="H4955" t="s">
        <v>14816</v>
      </c>
      <c r="I4955" t="s">
        <v>14817</v>
      </c>
      <c r="J4955" t="s">
        <v>14818</v>
      </c>
      <c r="K4955" t="s">
        <v>110</v>
      </c>
      <c r="L4955" t="s">
        <v>3343</v>
      </c>
      <c r="M4955" t="s">
        <v>3707</v>
      </c>
      <c r="N4955" t="s">
        <v>7863</v>
      </c>
      <c r="O4955" t="s">
        <v>3343</v>
      </c>
      <c r="P4955" t="s">
        <v>3343</v>
      </c>
      <c r="Q4955" t="s">
        <v>3346</v>
      </c>
    </row>
    <row r="4956" spans="1:17" x14ac:dyDescent="0.25">
      <c r="A4956" t="s">
        <v>14580</v>
      </c>
      <c r="B4956" t="s">
        <v>14581</v>
      </c>
      <c r="C4956" t="s">
        <v>2848</v>
      </c>
      <c r="D4956" t="s">
        <v>14582</v>
      </c>
      <c r="E4956">
        <v>2301042</v>
      </c>
      <c r="F4956" t="s">
        <v>14814</v>
      </c>
      <c r="G4956" t="s">
        <v>14815</v>
      </c>
      <c r="H4956" t="s">
        <v>14816</v>
      </c>
      <c r="I4956" t="s">
        <v>14819</v>
      </c>
      <c r="J4956" t="s">
        <v>14820</v>
      </c>
      <c r="K4956" t="s">
        <v>38</v>
      </c>
      <c r="L4956" t="s">
        <v>3346</v>
      </c>
      <c r="M4956" t="s">
        <v>3707</v>
      </c>
      <c r="N4956" t="s">
        <v>7863</v>
      </c>
      <c r="O4956" t="s">
        <v>3343</v>
      </c>
      <c r="P4956" t="s">
        <v>3343</v>
      </c>
      <c r="Q4956" t="s">
        <v>3346</v>
      </c>
    </row>
    <row r="4957" spans="1:17" x14ac:dyDescent="0.25">
      <c r="A4957" t="s">
        <v>14580</v>
      </c>
      <c r="B4957" t="s">
        <v>14581</v>
      </c>
      <c r="C4957" t="s">
        <v>2848</v>
      </c>
      <c r="D4957" t="s">
        <v>14582</v>
      </c>
      <c r="E4957">
        <v>2301043</v>
      </c>
      <c r="F4957" t="s">
        <v>14821</v>
      </c>
      <c r="G4957" t="s">
        <v>14822</v>
      </c>
      <c r="H4957" t="s">
        <v>14823</v>
      </c>
      <c r="I4957" t="s">
        <v>14824</v>
      </c>
      <c r="J4957" t="s">
        <v>14825</v>
      </c>
      <c r="K4957" t="s">
        <v>110</v>
      </c>
      <c r="L4957" t="s">
        <v>3343</v>
      </c>
      <c r="M4957" t="s">
        <v>3344</v>
      </c>
      <c r="N4957" t="s">
        <v>3345</v>
      </c>
      <c r="O4957" t="s">
        <v>3346</v>
      </c>
      <c r="P4957" t="s">
        <v>3343</v>
      </c>
      <c r="Q4957" t="s">
        <v>3346</v>
      </c>
    </row>
    <row r="4958" spans="1:17" x14ac:dyDescent="0.25">
      <c r="A4958" t="s">
        <v>14580</v>
      </c>
      <c r="B4958" t="s">
        <v>14581</v>
      </c>
      <c r="C4958" t="s">
        <v>2848</v>
      </c>
      <c r="D4958" t="s">
        <v>14582</v>
      </c>
      <c r="E4958">
        <v>2301044</v>
      </c>
      <c r="F4958" t="s">
        <v>14826</v>
      </c>
      <c r="G4958" t="s">
        <v>14827</v>
      </c>
      <c r="H4958" t="s">
        <v>4883</v>
      </c>
      <c r="I4958" t="s">
        <v>14828</v>
      </c>
      <c r="J4958" t="s">
        <v>14829</v>
      </c>
      <c r="K4958" t="s">
        <v>110</v>
      </c>
      <c r="L4958" t="s">
        <v>3343</v>
      </c>
      <c r="M4958" t="s">
        <v>3344</v>
      </c>
      <c r="N4958" t="s">
        <v>3345</v>
      </c>
      <c r="O4958" t="s">
        <v>3346</v>
      </c>
      <c r="P4958" t="s">
        <v>3343</v>
      </c>
      <c r="Q4958" t="s">
        <v>3346</v>
      </c>
    </row>
    <row r="4959" spans="1:17" x14ac:dyDescent="0.25">
      <c r="A4959" t="s">
        <v>14580</v>
      </c>
      <c r="B4959" t="s">
        <v>14581</v>
      </c>
      <c r="C4959" t="s">
        <v>2848</v>
      </c>
      <c r="D4959" t="s">
        <v>14582</v>
      </c>
      <c r="E4959">
        <v>2301044</v>
      </c>
      <c r="F4959" t="s">
        <v>14826</v>
      </c>
      <c r="G4959" t="s">
        <v>14827</v>
      </c>
      <c r="H4959" t="s">
        <v>4883</v>
      </c>
      <c r="I4959" t="s">
        <v>14830</v>
      </c>
      <c r="J4959" t="s">
        <v>14831</v>
      </c>
      <c r="K4959" t="s">
        <v>110</v>
      </c>
      <c r="L4959" t="s">
        <v>3346</v>
      </c>
      <c r="M4959" t="s">
        <v>3344</v>
      </c>
      <c r="N4959" t="s">
        <v>3345</v>
      </c>
      <c r="O4959" t="s">
        <v>3346</v>
      </c>
      <c r="P4959" t="s">
        <v>3343</v>
      </c>
      <c r="Q4959" t="s">
        <v>3346</v>
      </c>
    </row>
    <row r="4960" spans="1:17" x14ac:dyDescent="0.25">
      <c r="A4960" t="s">
        <v>14580</v>
      </c>
      <c r="B4960" t="s">
        <v>14581</v>
      </c>
      <c r="C4960" t="s">
        <v>2848</v>
      </c>
      <c r="D4960" t="s">
        <v>14582</v>
      </c>
      <c r="E4960">
        <v>2301047</v>
      </c>
      <c r="F4960" t="s">
        <v>2396</v>
      </c>
      <c r="G4960" t="s">
        <v>14832</v>
      </c>
      <c r="H4960" t="s">
        <v>3394</v>
      </c>
      <c r="I4960" t="s">
        <v>14833</v>
      </c>
      <c r="J4960" t="s">
        <v>14834</v>
      </c>
      <c r="K4960" t="s">
        <v>110</v>
      </c>
      <c r="L4960" t="s">
        <v>3343</v>
      </c>
      <c r="M4960" t="s">
        <v>3344</v>
      </c>
      <c r="N4960" t="s">
        <v>3360</v>
      </c>
      <c r="O4960" t="s">
        <v>3343</v>
      </c>
      <c r="P4960" t="s">
        <v>3343</v>
      </c>
      <c r="Q4960" t="s">
        <v>3346</v>
      </c>
    </row>
    <row r="4961" spans="1:17" x14ac:dyDescent="0.25">
      <c r="A4961" t="s">
        <v>14580</v>
      </c>
      <c r="B4961" t="s">
        <v>14581</v>
      </c>
      <c r="C4961" t="s">
        <v>2848</v>
      </c>
      <c r="D4961" t="s">
        <v>14582</v>
      </c>
      <c r="E4961">
        <v>2301047</v>
      </c>
      <c r="F4961" t="s">
        <v>2396</v>
      </c>
      <c r="G4961" t="s">
        <v>14832</v>
      </c>
      <c r="H4961" t="s">
        <v>3394</v>
      </c>
      <c r="I4961" t="s">
        <v>14835</v>
      </c>
      <c r="J4961" t="s">
        <v>14836</v>
      </c>
      <c r="K4961" t="s">
        <v>110</v>
      </c>
      <c r="L4961" t="s">
        <v>3346</v>
      </c>
      <c r="M4961" t="s">
        <v>3344</v>
      </c>
      <c r="N4961" t="s">
        <v>3360</v>
      </c>
      <c r="O4961" t="s">
        <v>3343</v>
      </c>
      <c r="P4961" t="s">
        <v>3343</v>
      </c>
      <c r="Q4961" t="s">
        <v>3346</v>
      </c>
    </row>
    <row r="4962" spans="1:17" x14ac:dyDescent="0.25">
      <c r="A4962" t="s">
        <v>14580</v>
      </c>
      <c r="B4962" t="s">
        <v>14581</v>
      </c>
      <c r="C4962" t="s">
        <v>2848</v>
      </c>
      <c r="D4962" t="s">
        <v>14582</v>
      </c>
      <c r="E4962">
        <v>2301061</v>
      </c>
      <c r="F4962" t="s">
        <v>14837</v>
      </c>
      <c r="H4962" t="s">
        <v>9138</v>
      </c>
      <c r="I4962" t="s">
        <v>14838</v>
      </c>
      <c r="J4962" t="s">
        <v>14837</v>
      </c>
      <c r="K4962" t="s">
        <v>110</v>
      </c>
      <c r="L4962" t="s">
        <v>3343</v>
      </c>
      <c r="M4962" t="s">
        <v>3344</v>
      </c>
      <c r="N4962" t="s">
        <v>3360</v>
      </c>
      <c r="O4962" t="s">
        <v>3343</v>
      </c>
      <c r="P4962" t="s">
        <v>3343</v>
      </c>
      <c r="Q4962" t="s">
        <v>3346</v>
      </c>
    </row>
    <row r="4963" spans="1:17" x14ac:dyDescent="0.25">
      <c r="A4963" t="s">
        <v>14580</v>
      </c>
      <c r="B4963" t="s">
        <v>14581</v>
      </c>
      <c r="C4963" t="s">
        <v>2848</v>
      </c>
      <c r="D4963" t="s">
        <v>14582</v>
      </c>
      <c r="E4963">
        <v>2301062</v>
      </c>
      <c r="F4963" t="s">
        <v>14839</v>
      </c>
      <c r="G4963" t="s">
        <v>14840</v>
      </c>
      <c r="H4963" t="s">
        <v>13707</v>
      </c>
      <c r="I4963" t="s">
        <v>14841</v>
      </c>
      <c r="J4963" t="s">
        <v>14842</v>
      </c>
      <c r="K4963" t="s">
        <v>110</v>
      </c>
      <c r="L4963" t="s">
        <v>3343</v>
      </c>
      <c r="M4963" t="s">
        <v>3397</v>
      </c>
      <c r="N4963" t="s">
        <v>4334</v>
      </c>
      <c r="O4963" t="s">
        <v>3343</v>
      </c>
      <c r="P4963" t="s">
        <v>3343</v>
      </c>
      <c r="Q4963" t="s">
        <v>3346</v>
      </c>
    </row>
    <row r="4964" spans="1:17" x14ac:dyDescent="0.25">
      <c r="A4964" t="s">
        <v>14580</v>
      </c>
      <c r="B4964" t="s">
        <v>14581</v>
      </c>
      <c r="C4964" t="s">
        <v>2848</v>
      </c>
      <c r="D4964" t="s">
        <v>14582</v>
      </c>
      <c r="E4964">
        <v>2301062</v>
      </c>
      <c r="F4964" t="s">
        <v>14839</v>
      </c>
      <c r="G4964" t="s">
        <v>14840</v>
      </c>
      <c r="H4964" t="s">
        <v>13707</v>
      </c>
      <c r="I4964" t="s">
        <v>14843</v>
      </c>
      <c r="J4964" t="s">
        <v>14844</v>
      </c>
      <c r="K4964" t="s">
        <v>110</v>
      </c>
      <c r="L4964" t="s">
        <v>3346</v>
      </c>
      <c r="M4964" t="s">
        <v>3397</v>
      </c>
      <c r="N4964" t="s">
        <v>4334</v>
      </c>
      <c r="O4964" t="s">
        <v>3343</v>
      </c>
      <c r="P4964" t="s">
        <v>3343</v>
      </c>
      <c r="Q4964" t="s">
        <v>3346</v>
      </c>
    </row>
    <row r="4965" spans="1:17" x14ac:dyDescent="0.25">
      <c r="A4965" t="s">
        <v>14580</v>
      </c>
      <c r="B4965" t="s">
        <v>14581</v>
      </c>
      <c r="C4965" t="s">
        <v>2848</v>
      </c>
      <c r="D4965" t="s">
        <v>14582</v>
      </c>
      <c r="E4965">
        <v>2301062</v>
      </c>
      <c r="F4965" t="s">
        <v>14839</v>
      </c>
      <c r="G4965" t="s">
        <v>14840</v>
      </c>
      <c r="H4965" t="s">
        <v>13707</v>
      </c>
      <c r="I4965" t="s">
        <v>14845</v>
      </c>
      <c r="J4965" t="s">
        <v>14846</v>
      </c>
      <c r="K4965" t="s">
        <v>110</v>
      </c>
      <c r="L4965" t="s">
        <v>3346</v>
      </c>
      <c r="M4965" t="s">
        <v>3397</v>
      </c>
      <c r="N4965" t="s">
        <v>4334</v>
      </c>
      <c r="O4965" t="s">
        <v>3343</v>
      </c>
      <c r="P4965" t="s">
        <v>3343</v>
      </c>
      <c r="Q4965" t="s">
        <v>3346</v>
      </c>
    </row>
    <row r="4966" spans="1:17" x14ac:dyDescent="0.25">
      <c r="A4966" t="s">
        <v>14580</v>
      </c>
      <c r="B4966" t="s">
        <v>14581</v>
      </c>
      <c r="C4966" t="s">
        <v>2848</v>
      </c>
      <c r="D4966" t="s">
        <v>14582</v>
      </c>
      <c r="E4966">
        <v>2301062</v>
      </c>
      <c r="F4966" t="s">
        <v>14839</v>
      </c>
      <c r="G4966" t="s">
        <v>14840</v>
      </c>
      <c r="H4966" t="s">
        <v>13707</v>
      </c>
      <c r="I4966" t="s">
        <v>14847</v>
      </c>
      <c r="J4966" t="s">
        <v>14848</v>
      </c>
      <c r="K4966" t="s">
        <v>110</v>
      </c>
      <c r="L4966" t="s">
        <v>3346</v>
      </c>
      <c r="M4966" t="s">
        <v>3397</v>
      </c>
      <c r="N4966" t="s">
        <v>4334</v>
      </c>
      <c r="O4966" t="s">
        <v>3343</v>
      </c>
      <c r="P4966" t="s">
        <v>3343</v>
      </c>
      <c r="Q4966" t="s">
        <v>3346</v>
      </c>
    </row>
    <row r="4967" spans="1:17" x14ac:dyDescent="0.25">
      <c r="A4967" t="s">
        <v>14580</v>
      </c>
      <c r="B4967" t="s">
        <v>14581</v>
      </c>
      <c r="C4967" t="s">
        <v>2848</v>
      </c>
      <c r="D4967" t="s">
        <v>14582</v>
      </c>
      <c r="E4967">
        <v>2301062</v>
      </c>
      <c r="F4967" t="s">
        <v>14839</v>
      </c>
      <c r="G4967" t="s">
        <v>14840</v>
      </c>
      <c r="H4967" t="s">
        <v>13707</v>
      </c>
      <c r="I4967" t="s">
        <v>14849</v>
      </c>
      <c r="J4967" t="s">
        <v>14850</v>
      </c>
      <c r="K4967" t="s">
        <v>110</v>
      </c>
      <c r="L4967" t="s">
        <v>3346</v>
      </c>
      <c r="M4967" t="s">
        <v>3397</v>
      </c>
      <c r="N4967" t="s">
        <v>4334</v>
      </c>
      <c r="O4967" t="s">
        <v>3343</v>
      </c>
      <c r="P4967" t="s">
        <v>3343</v>
      </c>
      <c r="Q4967" t="s">
        <v>3346</v>
      </c>
    </row>
    <row r="4968" spans="1:17" x14ac:dyDescent="0.25">
      <c r="A4968" t="s">
        <v>14580</v>
      </c>
      <c r="B4968" t="s">
        <v>14581</v>
      </c>
      <c r="C4968" t="s">
        <v>2848</v>
      </c>
      <c r="D4968" t="s">
        <v>14582</v>
      </c>
      <c r="E4968">
        <v>2301062</v>
      </c>
      <c r="F4968" t="s">
        <v>14839</v>
      </c>
      <c r="G4968" t="s">
        <v>14840</v>
      </c>
      <c r="H4968" t="s">
        <v>13707</v>
      </c>
      <c r="I4968" t="s">
        <v>14851</v>
      </c>
      <c r="J4968" t="s">
        <v>14852</v>
      </c>
      <c r="K4968" t="s">
        <v>38</v>
      </c>
      <c r="L4968" t="s">
        <v>3346</v>
      </c>
      <c r="M4968" t="s">
        <v>3397</v>
      </c>
      <c r="N4968" t="s">
        <v>4334</v>
      </c>
      <c r="O4968" t="s">
        <v>3343</v>
      </c>
      <c r="P4968" t="s">
        <v>3343</v>
      </c>
      <c r="Q4968" t="s">
        <v>3346</v>
      </c>
    </row>
    <row r="4969" spans="1:17" x14ac:dyDescent="0.25">
      <c r="A4969" t="s">
        <v>14580</v>
      </c>
      <c r="B4969" t="s">
        <v>14581</v>
      </c>
      <c r="C4969" t="s">
        <v>2848</v>
      </c>
      <c r="D4969" t="s">
        <v>14582</v>
      </c>
      <c r="E4969">
        <v>2301062</v>
      </c>
      <c r="F4969" t="s">
        <v>14839</v>
      </c>
      <c r="G4969" t="s">
        <v>14840</v>
      </c>
      <c r="H4969" t="s">
        <v>13707</v>
      </c>
      <c r="I4969" t="s">
        <v>14853</v>
      </c>
      <c r="J4969" t="s">
        <v>14854</v>
      </c>
      <c r="K4969" t="s">
        <v>110</v>
      </c>
      <c r="L4969" t="s">
        <v>3346</v>
      </c>
      <c r="M4969" t="s">
        <v>3397</v>
      </c>
      <c r="N4969" t="s">
        <v>4334</v>
      </c>
      <c r="O4969" t="s">
        <v>3343</v>
      </c>
      <c r="P4969" t="s">
        <v>3343</v>
      </c>
      <c r="Q4969" t="s">
        <v>3346</v>
      </c>
    </row>
    <row r="4970" spans="1:17" x14ac:dyDescent="0.25">
      <c r="A4970" t="s">
        <v>14580</v>
      </c>
      <c r="B4970" t="s">
        <v>14581</v>
      </c>
      <c r="C4970" t="s">
        <v>2848</v>
      </c>
      <c r="D4970" t="s">
        <v>14582</v>
      </c>
      <c r="E4970">
        <v>2301063</v>
      </c>
      <c r="F4970" t="s">
        <v>14855</v>
      </c>
      <c r="G4970" t="s">
        <v>14856</v>
      </c>
      <c r="H4970" t="s">
        <v>3394</v>
      </c>
      <c r="I4970" t="s">
        <v>14857</v>
      </c>
      <c r="J4970" t="s">
        <v>14858</v>
      </c>
      <c r="K4970" t="s">
        <v>110</v>
      </c>
      <c r="L4970" t="s">
        <v>3343</v>
      </c>
      <c r="M4970" t="s">
        <v>5047</v>
      </c>
      <c r="N4970" t="s">
        <v>14859</v>
      </c>
      <c r="O4970" t="s">
        <v>3343</v>
      </c>
      <c r="P4970" t="s">
        <v>3343</v>
      </c>
      <c r="Q4970" t="s">
        <v>3346</v>
      </c>
    </row>
    <row r="4971" spans="1:17" x14ac:dyDescent="0.25">
      <c r="A4971" t="s">
        <v>14580</v>
      </c>
      <c r="B4971" t="s">
        <v>14581</v>
      </c>
      <c r="C4971" t="s">
        <v>2848</v>
      </c>
      <c r="D4971" t="s">
        <v>14582</v>
      </c>
      <c r="E4971">
        <v>2301063</v>
      </c>
      <c r="F4971" t="s">
        <v>14855</v>
      </c>
      <c r="G4971" t="s">
        <v>14856</v>
      </c>
      <c r="H4971" t="s">
        <v>3394</v>
      </c>
      <c r="I4971" t="s">
        <v>14860</v>
      </c>
      <c r="J4971" t="s">
        <v>14861</v>
      </c>
      <c r="K4971" t="s">
        <v>110</v>
      </c>
      <c r="L4971" t="s">
        <v>3346</v>
      </c>
      <c r="M4971" t="s">
        <v>5047</v>
      </c>
      <c r="N4971" t="s">
        <v>14859</v>
      </c>
      <c r="O4971" t="s">
        <v>3343</v>
      </c>
      <c r="P4971" t="s">
        <v>3343</v>
      </c>
      <c r="Q4971" t="s">
        <v>3346</v>
      </c>
    </row>
    <row r="4972" spans="1:17" x14ac:dyDescent="0.25">
      <c r="A4972" t="s">
        <v>14580</v>
      </c>
      <c r="B4972" t="s">
        <v>14581</v>
      </c>
      <c r="C4972" t="s">
        <v>2848</v>
      </c>
      <c r="D4972" t="s">
        <v>14582</v>
      </c>
      <c r="E4972">
        <v>2301064</v>
      </c>
      <c r="F4972" t="s">
        <v>14862</v>
      </c>
      <c r="G4972" t="s">
        <v>14863</v>
      </c>
      <c r="H4972" t="s">
        <v>14864</v>
      </c>
      <c r="I4972" t="s">
        <v>14865</v>
      </c>
      <c r="J4972" t="s">
        <v>14866</v>
      </c>
      <c r="K4972" t="s">
        <v>8361</v>
      </c>
      <c r="L4972" t="s">
        <v>3343</v>
      </c>
      <c r="M4972" t="s">
        <v>5047</v>
      </c>
      <c r="N4972" t="s">
        <v>14859</v>
      </c>
      <c r="O4972" t="s">
        <v>3343</v>
      </c>
      <c r="P4972" t="s">
        <v>3343</v>
      </c>
      <c r="Q4972" t="s">
        <v>3346</v>
      </c>
    </row>
    <row r="4973" spans="1:17" x14ac:dyDescent="0.25">
      <c r="A4973" t="s">
        <v>14580</v>
      </c>
      <c r="B4973" t="s">
        <v>14581</v>
      </c>
      <c r="C4973" t="s">
        <v>2848</v>
      </c>
      <c r="D4973" t="s">
        <v>14582</v>
      </c>
      <c r="E4973">
        <v>2301064</v>
      </c>
      <c r="F4973" t="s">
        <v>14862</v>
      </c>
      <c r="G4973" t="s">
        <v>14863</v>
      </c>
      <c r="H4973" t="s">
        <v>14864</v>
      </c>
      <c r="I4973" t="s">
        <v>14867</v>
      </c>
      <c r="J4973" t="s">
        <v>14868</v>
      </c>
      <c r="K4973" t="s">
        <v>110</v>
      </c>
      <c r="L4973" t="s">
        <v>3346</v>
      </c>
      <c r="M4973" t="s">
        <v>5047</v>
      </c>
      <c r="N4973" t="s">
        <v>14859</v>
      </c>
      <c r="O4973" t="s">
        <v>3343</v>
      </c>
      <c r="P4973" t="s">
        <v>3343</v>
      </c>
      <c r="Q4973" t="s">
        <v>3346</v>
      </c>
    </row>
    <row r="4974" spans="1:17" x14ac:dyDescent="0.25">
      <c r="A4974" t="s">
        <v>14580</v>
      </c>
      <c r="B4974" t="s">
        <v>14581</v>
      </c>
      <c r="C4974" t="s">
        <v>2848</v>
      </c>
      <c r="D4974" t="s">
        <v>14582</v>
      </c>
      <c r="E4974">
        <v>2301064</v>
      </c>
      <c r="F4974" t="s">
        <v>14862</v>
      </c>
      <c r="G4974" t="s">
        <v>14863</v>
      </c>
      <c r="H4974" t="s">
        <v>14864</v>
      </c>
      <c r="I4974" t="s">
        <v>14869</v>
      </c>
      <c r="J4974" t="s">
        <v>14870</v>
      </c>
      <c r="K4974" t="s">
        <v>110</v>
      </c>
      <c r="L4974" t="s">
        <v>3346</v>
      </c>
      <c r="M4974" t="s">
        <v>5047</v>
      </c>
      <c r="N4974" t="s">
        <v>14859</v>
      </c>
      <c r="O4974" t="s">
        <v>3343</v>
      </c>
      <c r="P4974" t="s">
        <v>3343</v>
      </c>
      <c r="Q4974" t="s">
        <v>3346</v>
      </c>
    </row>
    <row r="4975" spans="1:17" x14ac:dyDescent="0.25">
      <c r="A4975" t="s">
        <v>14580</v>
      </c>
      <c r="B4975" t="s">
        <v>14581</v>
      </c>
      <c r="C4975" t="s">
        <v>2848</v>
      </c>
      <c r="D4975" t="s">
        <v>14582</v>
      </c>
      <c r="E4975">
        <v>2301065</v>
      </c>
      <c r="F4975" t="s">
        <v>14871</v>
      </c>
      <c r="G4975" t="s">
        <v>14872</v>
      </c>
      <c r="H4975" t="s">
        <v>3586</v>
      </c>
      <c r="I4975" t="s">
        <v>14873</v>
      </c>
      <c r="J4975" t="s">
        <v>14874</v>
      </c>
      <c r="K4975" t="s">
        <v>110</v>
      </c>
      <c r="L4975" t="s">
        <v>3343</v>
      </c>
      <c r="M4975" t="s">
        <v>5047</v>
      </c>
      <c r="N4975" t="s">
        <v>14859</v>
      </c>
      <c r="O4975" t="s">
        <v>3343</v>
      </c>
      <c r="P4975" t="s">
        <v>3343</v>
      </c>
      <c r="Q4975" t="s">
        <v>3346</v>
      </c>
    </row>
    <row r="4976" spans="1:17" x14ac:dyDescent="0.25">
      <c r="A4976" t="s">
        <v>14580</v>
      </c>
      <c r="B4976" t="s">
        <v>14581</v>
      </c>
      <c r="C4976" t="s">
        <v>2848</v>
      </c>
      <c r="D4976" t="s">
        <v>14582</v>
      </c>
      <c r="E4976">
        <v>2301066</v>
      </c>
      <c r="F4976" t="s">
        <v>14875</v>
      </c>
      <c r="G4976" t="s">
        <v>14876</v>
      </c>
      <c r="H4976" t="s">
        <v>3586</v>
      </c>
      <c r="I4976" t="s">
        <v>2402</v>
      </c>
      <c r="J4976" t="s">
        <v>2403</v>
      </c>
      <c r="K4976" t="s">
        <v>110</v>
      </c>
      <c r="L4976" t="s">
        <v>3343</v>
      </c>
      <c r="M4976" t="s">
        <v>3397</v>
      </c>
      <c r="N4976" t="s">
        <v>4334</v>
      </c>
      <c r="O4976" t="s">
        <v>3343</v>
      </c>
      <c r="P4976" t="s">
        <v>3343</v>
      </c>
      <c r="Q4976" t="s">
        <v>3346</v>
      </c>
    </row>
    <row r="4977" spans="1:17" x14ac:dyDescent="0.25">
      <c r="A4977" t="s">
        <v>14580</v>
      </c>
      <c r="B4977" t="s">
        <v>14581</v>
      </c>
      <c r="C4977" t="s">
        <v>2848</v>
      </c>
      <c r="D4977" t="s">
        <v>14582</v>
      </c>
      <c r="E4977">
        <v>2301067</v>
      </c>
      <c r="F4977" t="s">
        <v>2389</v>
      </c>
      <c r="G4977" t="s">
        <v>14877</v>
      </c>
      <c r="H4977" t="s">
        <v>3586</v>
      </c>
      <c r="I4977" t="s">
        <v>14878</v>
      </c>
      <c r="J4977" t="s">
        <v>2390</v>
      </c>
      <c r="K4977" t="s">
        <v>110</v>
      </c>
      <c r="L4977" t="s">
        <v>3343</v>
      </c>
      <c r="M4977" t="s">
        <v>4108</v>
      </c>
      <c r="N4977" t="s">
        <v>5796</v>
      </c>
      <c r="O4977" t="s">
        <v>3346</v>
      </c>
      <c r="P4977" t="s">
        <v>3343</v>
      </c>
      <c r="Q4977" t="s">
        <v>3346</v>
      </c>
    </row>
    <row r="4978" spans="1:17" x14ac:dyDescent="0.25">
      <c r="A4978" t="s">
        <v>14580</v>
      </c>
      <c r="B4978" t="s">
        <v>14581</v>
      </c>
      <c r="C4978" t="s">
        <v>2848</v>
      </c>
      <c r="D4978" t="s">
        <v>14582</v>
      </c>
      <c r="E4978">
        <v>2301068</v>
      </c>
      <c r="F4978" t="s">
        <v>14879</v>
      </c>
      <c r="G4978" t="s">
        <v>14880</v>
      </c>
      <c r="H4978" t="s">
        <v>3405</v>
      </c>
      <c r="I4978" t="s">
        <v>14881</v>
      </c>
      <c r="J4978" t="s">
        <v>14882</v>
      </c>
      <c r="K4978" t="s">
        <v>110</v>
      </c>
      <c r="L4978" t="s">
        <v>3343</v>
      </c>
      <c r="M4978" t="s">
        <v>4108</v>
      </c>
      <c r="N4978" t="s">
        <v>5796</v>
      </c>
      <c r="O4978" t="s">
        <v>3346</v>
      </c>
      <c r="P4978" t="s">
        <v>3343</v>
      </c>
      <c r="Q4978" t="s">
        <v>3346</v>
      </c>
    </row>
    <row r="4979" spans="1:17" x14ac:dyDescent="0.25">
      <c r="A4979" t="s">
        <v>14580</v>
      </c>
      <c r="B4979" t="s">
        <v>14581</v>
      </c>
      <c r="C4979" t="s">
        <v>2848</v>
      </c>
      <c r="D4979" t="s">
        <v>14582</v>
      </c>
      <c r="E4979">
        <v>2301068</v>
      </c>
      <c r="F4979" t="s">
        <v>14879</v>
      </c>
      <c r="G4979" t="s">
        <v>14880</v>
      </c>
      <c r="H4979" t="s">
        <v>3405</v>
      </c>
      <c r="I4979" t="s">
        <v>14883</v>
      </c>
      <c r="J4979" t="s">
        <v>14884</v>
      </c>
      <c r="K4979" t="s">
        <v>110</v>
      </c>
      <c r="L4979" t="s">
        <v>3346</v>
      </c>
      <c r="M4979" t="s">
        <v>4108</v>
      </c>
      <c r="N4979" t="s">
        <v>5796</v>
      </c>
      <c r="O4979" t="s">
        <v>3346</v>
      </c>
      <c r="P4979" t="s">
        <v>3343</v>
      </c>
      <c r="Q4979" t="s">
        <v>3346</v>
      </c>
    </row>
    <row r="4980" spans="1:17" x14ac:dyDescent="0.25">
      <c r="A4980" t="s">
        <v>14580</v>
      </c>
      <c r="B4980" t="s">
        <v>14581</v>
      </c>
      <c r="C4980" t="s">
        <v>2848</v>
      </c>
      <c r="D4980" t="s">
        <v>14582</v>
      </c>
      <c r="E4980">
        <v>2301069</v>
      </c>
      <c r="F4980" t="s">
        <v>14885</v>
      </c>
      <c r="G4980" t="s">
        <v>14886</v>
      </c>
      <c r="H4980" t="s">
        <v>3350</v>
      </c>
      <c r="I4980" t="s">
        <v>14887</v>
      </c>
      <c r="J4980" t="s">
        <v>14888</v>
      </c>
      <c r="K4980" t="s">
        <v>110</v>
      </c>
      <c r="L4980" t="s">
        <v>3343</v>
      </c>
      <c r="M4980" t="s">
        <v>3344</v>
      </c>
      <c r="N4980" t="s">
        <v>3345</v>
      </c>
      <c r="O4980" t="s">
        <v>3346</v>
      </c>
      <c r="P4980" t="s">
        <v>3343</v>
      </c>
      <c r="Q4980" t="s">
        <v>3346</v>
      </c>
    </row>
    <row r="4981" spans="1:17" x14ac:dyDescent="0.25">
      <c r="A4981" t="s">
        <v>14580</v>
      </c>
      <c r="B4981" t="s">
        <v>14581</v>
      </c>
      <c r="C4981" t="s">
        <v>2848</v>
      </c>
      <c r="D4981" t="s">
        <v>14582</v>
      </c>
      <c r="E4981">
        <v>2301070</v>
      </c>
      <c r="F4981" t="s">
        <v>14889</v>
      </c>
      <c r="G4981" t="s">
        <v>14890</v>
      </c>
      <c r="H4981" t="s">
        <v>6963</v>
      </c>
      <c r="I4981" t="s">
        <v>14891</v>
      </c>
      <c r="J4981" t="s">
        <v>14892</v>
      </c>
      <c r="K4981" t="s">
        <v>110</v>
      </c>
      <c r="L4981" t="s">
        <v>3343</v>
      </c>
      <c r="M4981" t="s">
        <v>4108</v>
      </c>
      <c r="N4981" t="s">
        <v>5796</v>
      </c>
      <c r="O4981" t="s">
        <v>3346</v>
      </c>
      <c r="P4981" t="s">
        <v>3343</v>
      </c>
      <c r="Q4981" t="s">
        <v>3346</v>
      </c>
    </row>
    <row r="4982" spans="1:17" x14ac:dyDescent="0.25">
      <c r="A4982" t="s">
        <v>14580</v>
      </c>
      <c r="B4982" t="s">
        <v>14581</v>
      </c>
      <c r="C4982" t="s">
        <v>2848</v>
      </c>
      <c r="D4982" t="s">
        <v>14582</v>
      </c>
      <c r="E4982">
        <v>2301071</v>
      </c>
      <c r="F4982" t="s">
        <v>14893</v>
      </c>
      <c r="G4982" t="s">
        <v>14894</v>
      </c>
      <c r="H4982" t="s">
        <v>3634</v>
      </c>
      <c r="I4982" t="s">
        <v>14895</v>
      </c>
      <c r="J4982" t="s">
        <v>14691</v>
      </c>
      <c r="K4982" t="s">
        <v>110</v>
      </c>
      <c r="L4982" t="s">
        <v>3343</v>
      </c>
      <c r="M4982" t="s">
        <v>3707</v>
      </c>
      <c r="N4982" t="s">
        <v>3708</v>
      </c>
      <c r="O4982" t="s">
        <v>3346</v>
      </c>
      <c r="P4982" t="s">
        <v>3343</v>
      </c>
      <c r="Q4982" t="s">
        <v>3346</v>
      </c>
    </row>
    <row r="4983" spans="1:17" x14ac:dyDescent="0.25">
      <c r="A4983" t="s">
        <v>14580</v>
      </c>
      <c r="B4983" t="s">
        <v>14581</v>
      </c>
      <c r="C4983" t="s">
        <v>2848</v>
      </c>
      <c r="D4983" t="s">
        <v>14582</v>
      </c>
      <c r="E4983">
        <v>2301073</v>
      </c>
      <c r="F4983" t="s">
        <v>14896</v>
      </c>
      <c r="G4983" t="s">
        <v>14897</v>
      </c>
      <c r="H4983" t="s">
        <v>3586</v>
      </c>
      <c r="I4983" t="s">
        <v>14898</v>
      </c>
      <c r="J4983" t="s">
        <v>2403</v>
      </c>
      <c r="K4983" t="s">
        <v>110</v>
      </c>
      <c r="L4983" t="s">
        <v>3343</v>
      </c>
      <c r="M4983" t="s">
        <v>3707</v>
      </c>
      <c r="N4983" t="s">
        <v>7863</v>
      </c>
      <c r="O4983" t="s">
        <v>3346</v>
      </c>
      <c r="P4983" t="s">
        <v>3343</v>
      </c>
      <c r="Q4983" t="s">
        <v>3346</v>
      </c>
    </row>
    <row r="4984" spans="1:17" x14ac:dyDescent="0.25">
      <c r="A4984" t="s">
        <v>14580</v>
      </c>
      <c r="B4984" t="s">
        <v>14581</v>
      </c>
      <c r="C4984" t="s">
        <v>2848</v>
      </c>
      <c r="D4984" t="s">
        <v>14582</v>
      </c>
      <c r="E4984">
        <v>2301074</v>
      </c>
      <c r="F4984" t="s">
        <v>14899</v>
      </c>
      <c r="G4984" t="s">
        <v>14900</v>
      </c>
      <c r="H4984" t="s">
        <v>4883</v>
      </c>
      <c r="I4984" t="s">
        <v>14901</v>
      </c>
      <c r="J4984" t="s">
        <v>14902</v>
      </c>
      <c r="K4984" t="s">
        <v>110</v>
      </c>
      <c r="L4984" t="s">
        <v>3343</v>
      </c>
      <c r="M4984" t="s">
        <v>3344</v>
      </c>
      <c r="N4984" t="s">
        <v>3345</v>
      </c>
      <c r="O4984" t="s">
        <v>3346</v>
      </c>
      <c r="P4984" t="s">
        <v>3343</v>
      </c>
      <c r="Q4984" t="s">
        <v>3346</v>
      </c>
    </row>
    <row r="4985" spans="1:17" x14ac:dyDescent="0.25">
      <c r="A4985" t="s">
        <v>14580</v>
      </c>
      <c r="B4985" t="s">
        <v>14581</v>
      </c>
      <c r="C4985" t="s">
        <v>2848</v>
      </c>
      <c r="D4985" t="s">
        <v>14582</v>
      </c>
      <c r="E4985">
        <v>2301075</v>
      </c>
      <c r="F4985" t="s">
        <v>14903</v>
      </c>
      <c r="G4985" t="s">
        <v>3500</v>
      </c>
      <c r="H4985" t="s">
        <v>4700</v>
      </c>
      <c r="I4985" t="s">
        <v>14904</v>
      </c>
      <c r="J4985" t="s">
        <v>1579</v>
      </c>
      <c r="K4985" t="s">
        <v>110</v>
      </c>
      <c r="L4985" t="s">
        <v>3343</v>
      </c>
      <c r="M4985" t="s">
        <v>3344</v>
      </c>
      <c r="N4985" t="s">
        <v>3360</v>
      </c>
      <c r="O4985" t="s">
        <v>3343</v>
      </c>
      <c r="P4985" t="s">
        <v>3343</v>
      </c>
      <c r="Q4985" t="s">
        <v>3346</v>
      </c>
    </row>
    <row r="4986" spans="1:17" x14ac:dyDescent="0.25">
      <c r="A4986" t="s">
        <v>14580</v>
      </c>
      <c r="B4986" t="s">
        <v>14581</v>
      </c>
      <c r="C4986" t="s">
        <v>2848</v>
      </c>
      <c r="D4986" t="s">
        <v>14582</v>
      </c>
      <c r="E4986">
        <v>2301076</v>
      </c>
      <c r="F4986" t="s">
        <v>14905</v>
      </c>
      <c r="G4986" t="s">
        <v>14906</v>
      </c>
      <c r="H4986" t="s">
        <v>4612</v>
      </c>
      <c r="I4986" t="s">
        <v>14907</v>
      </c>
      <c r="J4986" t="s">
        <v>14908</v>
      </c>
      <c r="K4986" t="s">
        <v>110</v>
      </c>
      <c r="L4986" t="s">
        <v>3343</v>
      </c>
      <c r="M4986" t="s">
        <v>4108</v>
      </c>
      <c r="N4986" t="s">
        <v>5796</v>
      </c>
      <c r="O4986" t="s">
        <v>3343</v>
      </c>
      <c r="P4986" t="s">
        <v>3343</v>
      </c>
      <c r="Q4986" t="s">
        <v>3346</v>
      </c>
    </row>
    <row r="4987" spans="1:17" x14ac:dyDescent="0.25">
      <c r="A4987" t="s">
        <v>14580</v>
      </c>
      <c r="B4987" t="s">
        <v>14581</v>
      </c>
      <c r="C4987" t="s">
        <v>2848</v>
      </c>
      <c r="D4987" t="s">
        <v>14582</v>
      </c>
      <c r="E4987">
        <v>2301077</v>
      </c>
      <c r="F4987" t="s">
        <v>1408</v>
      </c>
      <c r="G4987" t="s">
        <v>3497</v>
      </c>
      <c r="H4987" t="s">
        <v>3498</v>
      </c>
      <c r="I4987" t="s">
        <v>14909</v>
      </c>
      <c r="J4987" t="s">
        <v>895</v>
      </c>
      <c r="K4987" t="s">
        <v>110</v>
      </c>
      <c r="L4987" t="s">
        <v>3343</v>
      </c>
      <c r="M4987" t="s">
        <v>3344</v>
      </c>
      <c r="N4987" t="s">
        <v>3360</v>
      </c>
      <c r="O4987" t="s">
        <v>3343</v>
      </c>
      <c r="P4987" t="s">
        <v>3343</v>
      </c>
      <c r="Q4987" t="s">
        <v>3346</v>
      </c>
    </row>
    <row r="4988" spans="1:17" x14ac:dyDescent="0.25">
      <c r="A4988" t="s">
        <v>14580</v>
      </c>
      <c r="B4988" t="s">
        <v>14581</v>
      </c>
      <c r="C4988" t="s">
        <v>2848</v>
      </c>
      <c r="D4988" t="s">
        <v>14582</v>
      </c>
      <c r="E4988">
        <v>2301078</v>
      </c>
      <c r="F4988" t="s">
        <v>14910</v>
      </c>
      <c r="G4988" t="s">
        <v>14911</v>
      </c>
      <c r="H4988" t="s">
        <v>4883</v>
      </c>
      <c r="I4988" t="s">
        <v>14912</v>
      </c>
      <c r="J4988" t="s">
        <v>14913</v>
      </c>
      <c r="K4988" t="s">
        <v>110</v>
      </c>
      <c r="L4988" t="s">
        <v>3343</v>
      </c>
      <c r="M4988" t="s">
        <v>3344</v>
      </c>
      <c r="N4988" t="s">
        <v>3345</v>
      </c>
      <c r="O4988" t="s">
        <v>3346</v>
      </c>
      <c r="P4988" t="s">
        <v>3343</v>
      </c>
      <c r="Q4988" t="s">
        <v>3346</v>
      </c>
    </row>
    <row r="4989" spans="1:17" x14ac:dyDescent="0.25">
      <c r="A4989" t="s">
        <v>14580</v>
      </c>
      <c r="B4989" t="s">
        <v>14581</v>
      </c>
      <c r="C4989" t="s">
        <v>2848</v>
      </c>
      <c r="D4989" t="s">
        <v>14582</v>
      </c>
      <c r="E4989">
        <v>2301079</v>
      </c>
      <c r="F4989" t="s">
        <v>14914</v>
      </c>
      <c r="G4989" t="s">
        <v>14915</v>
      </c>
      <c r="H4989" t="s">
        <v>14916</v>
      </c>
      <c r="I4989" t="s">
        <v>14917</v>
      </c>
      <c r="J4989" t="s">
        <v>14918</v>
      </c>
      <c r="K4989" t="s">
        <v>110</v>
      </c>
      <c r="L4989" t="s">
        <v>3343</v>
      </c>
      <c r="M4989" t="s">
        <v>4108</v>
      </c>
      <c r="N4989" t="s">
        <v>5796</v>
      </c>
      <c r="O4989" t="s">
        <v>3343</v>
      </c>
      <c r="P4989" t="s">
        <v>3343</v>
      </c>
      <c r="Q4989" t="s">
        <v>3346</v>
      </c>
    </row>
    <row r="4990" spans="1:17" x14ac:dyDescent="0.25">
      <c r="A4990" t="s">
        <v>14580</v>
      </c>
      <c r="B4990" t="s">
        <v>14581</v>
      </c>
      <c r="C4990" t="s">
        <v>2848</v>
      </c>
      <c r="D4990" t="s">
        <v>14582</v>
      </c>
      <c r="E4990">
        <v>2301079</v>
      </c>
      <c r="F4990" t="s">
        <v>14914</v>
      </c>
      <c r="G4990" t="s">
        <v>14915</v>
      </c>
      <c r="H4990" t="s">
        <v>14916</v>
      </c>
      <c r="I4990" t="s">
        <v>14919</v>
      </c>
      <c r="J4990" t="s">
        <v>14920</v>
      </c>
      <c r="K4990" t="s">
        <v>110</v>
      </c>
      <c r="L4990" t="s">
        <v>3346</v>
      </c>
      <c r="M4990" t="s">
        <v>4108</v>
      </c>
      <c r="N4990" t="s">
        <v>5796</v>
      </c>
      <c r="O4990" t="s">
        <v>3343</v>
      </c>
      <c r="P4990" t="s">
        <v>3343</v>
      </c>
      <c r="Q4990" t="s">
        <v>3346</v>
      </c>
    </row>
    <row r="4991" spans="1:17" x14ac:dyDescent="0.25">
      <c r="A4991" t="s">
        <v>14580</v>
      </c>
      <c r="B4991" t="s">
        <v>14581</v>
      </c>
      <c r="C4991" t="s">
        <v>2848</v>
      </c>
      <c r="D4991" t="s">
        <v>14582</v>
      </c>
      <c r="E4991">
        <v>2301079</v>
      </c>
      <c r="F4991" t="s">
        <v>14914</v>
      </c>
      <c r="G4991" t="s">
        <v>14915</v>
      </c>
      <c r="H4991" t="s">
        <v>14916</v>
      </c>
      <c r="I4991" t="s">
        <v>14921</v>
      </c>
      <c r="J4991" t="s">
        <v>14922</v>
      </c>
      <c r="K4991" t="s">
        <v>110</v>
      </c>
      <c r="L4991" t="s">
        <v>3346</v>
      </c>
      <c r="M4991" t="s">
        <v>4108</v>
      </c>
      <c r="N4991" t="s">
        <v>5796</v>
      </c>
      <c r="O4991" t="s">
        <v>3343</v>
      </c>
      <c r="P4991" t="s">
        <v>3343</v>
      </c>
      <c r="Q4991" t="s">
        <v>3346</v>
      </c>
    </row>
    <row r="4992" spans="1:17" x14ac:dyDescent="0.25">
      <c r="A4992" t="s">
        <v>14580</v>
      </c>
      <c r="B4992" t="s">
        <v>14581</v>
      </c>
      <c r="C4992" t="s">
        <v>2848</v>
      </c>
      <c r="D4992" t="s">
        <v>14582</v>
      </c>
      <c r="E4992">
        <v>2301079</v>
      </c>
      <c r="F4992" t="s">
        <v>14914</v>
      </c>
      <c r="G4992" t="s">
        <v>14915</v>
      </c>
      <c r="H4992" t="s">
        <v>14916</v>
      </c>
      <c r="I4992" t="s">
        <v>14923</v>
      </c>
      <c r="J4992" t="s">
        <v>14924</v>
      </c>
      <c r="K4992" t="s">
        <v>110</v>
      </c>
      <c r="L4992" t="s">
        <v>3346</v>
      </c>
      <c r="M4992" t="s">
        <v>4108</v>
      </c>
      <c r="N4992" t="s">
        <v>5796</v>
      </c>
      <c r="O4992" t="s">
        <v>3343</v>
      </c>
      <c r="P4992" t="s">
        <v>3343</v>
      </c>
      <c r="Q4992" t="s">
        <v>3346</v>
      </c>
    </row>
    <row r="4993" spans="1:17" x14ac:dyDescent="0.25">
      <c r="A4993" t="s">
        <v>14580</v>
      </c>
      <c r="B4993" t="s">
        <v>14581</v>
      </c>
      <c r="C4993" t="s">
        <v>2848</v>
      </c>
      <c r="D4993" t="s">
        <v>14582</v>
      </c>
      <c r="E4993">
        <v>2301079</v>
      </c>
      <c r="F4993" t="s">
        <v>14914</v>
      </c>
      <c r="G4993" t="s">
        <v>14915</v>
      </c>
      <c r="H4993" t="s">
        <v>14916</v>
      </c>
      <c r="I4993" t="s">
        <v>14925</v>
      </c>
      <c r="J4993" t="s">
        <v>14926</v>
      </c>
      <c r="K4993" t="s">
        <v>110</v>
      </c>
      <c r="L4993" t="s">
        <v>3346</v>
      </c>
      <c r="M4993" t="s">
        <v>4108</v>
      </c>
      <c r="N4993" t="s">
        <v>5796</v>
      </c>
      <c r="O4993" t="s">
        <v>3343</v>
      </c>
      <c r="P4993" t="s">
        <v>3343</v>
      </c>
      <c r="Q4993" t="s">
        <v>3346</v>
      </c>
    </row>
    <row r="4994" spans="1:17" x14ac:dyDescent="0.25">
      <c r="A4994" t="s">
        <v>14580</v>
      </c>
      <c r="B4994" t="s">
        <v>14581</v>
      </c>
      <c r="C4994" t="s">
        <v>2848</v>
      </c>
      <c r="D4994" t="s">
        <v>14582</v>
      </c>
      <c r="E4994">
        <v>2301080</v>
      </c>
      <c r="F4994" t="s">
        <v>2347</v>
      </c>
      <c r="G4994" t="s">
        <v>3514</v>
      </c>
      <c r="H4994" t="s">
        <v>3515</v>
      </c>
      <c r="I4994" t="s">
        <v>14927</v>
      </c>
      <c r="J4994" t="s">
        <v>3517</v>
      </c>
      <c r="K4994" t="s">
        <v>110</v>
      </c>
      <c r="L4994" t="s">
        <v>3343</v>
      </c>
      <c r="M4994" t="s">
        <v>4108</v>
      </c>
      <c r="N4994" t="s">
        <v>7712</v>
      </c>
      <c r="O4994" t="s">
        <v>3343</v>
      </c>
      <c r="P4994" t="s">
        <v>3343</v>
      </c>
      <c r="Q4994" t="s">
        <v>3346</v>
      </c>
    </row>
    <row r="4995" spans="1:17" x14ac:dyDescent="0.25">
      <c r="A4995" t="s">
        <v>14580</v>
      </c>
      <c r="B4995" t="s">
        <v>14581</v>
      </c>
      <c r="C4995" t="s">
        <v>2848</v>
      </c>
      <c r="D4995" t="s">
        <v>14582</v>
      </c>
      <c r="E4995">
        <v>2301081</v>
      </c>
      <c r="F4995" t="s">
        <v>14928</v>
      </c>
      <c r="G4995" t="s">
        <v>14929</v>
      </c>
      <c r="H4995" t="s">
        <v>14930</v>
      </c>
      <c r="I4995" t="s">
        <v>14931</v>
      </c>
      <c r="J4995" t="s">
        <v>14932</v>
      </c>
      <c r="K4995" t="s">
        <v>110</v>
      </c>
      <c r="L4995" t="s">
        <v>3343</v>
      </c>
      <c r="M4995" t="s">
        <v>4108</v>
      </c>
      <c r="N4995" t="s">
        <v>5796</v>
      </c>
      <c r="O4995" t="s">
        <v>3343</v>
      </c>
      <c r="P4995" t="s">
        <v>3343</v>
      </c>
      <c r="Q4995" t="s">
        <v>3346</v>
      </c>
    </row>
    <row r="4996" spans="1:17" x14ac:dyDescent="0.25">
      <c r="A4996" t="s">
        <v>14580</v>
      </c>
      <c r="B4996" t="s">
        <v>14581</v>
      </c>
      <c r="C4996" t="s">
        <v>2848</v>
      </c>
      <c r="D4996" t="s">
        <v>14582</v>
      </c>
      <c r="E4996">
        <v>2301081</v>
      </c>
      <c r="F4996" t="s">
        <v>14928</v>
      </c>
      <c r="G4996" t="s">
        <v>14929</v>
      </c>
      <c r="H4996" t="s">
        <v>14930</v>
      </c>
      <c r="I4996" t="s">
        <v>14933</v>
      </c>
      <c r="J4996" t="s">
        <v>14934</v>
      </c>
      <c r="K4996" t="s">
        <v>110</v>
      </c>
      <c r="L4996" t="s">
        <v>3346</v>
      </c>
      <c r="M4996" t="s">
        <v>4108</v>
      </c>
      <c r="N4996" t="s">
        <v>5796</v>
      </c>
      <c r="O4996" t="s">
        <v>3343</v>
      </c>
      <c r="P4996" t="s">
        <v>3343</v>
      </c>
      <c r="Q4996" t="s">
        <v>3346</v>
      </c>
    </row>
    <row r="4997" spans="1:17" x14ac:dyDescent="0.25">
      <c r="A4997" t="s">
        <v>14580</v>
      </c>
      <c r="B4997" t="s">
        <v>14581</v>
      </c>
      <c r="C4997" t="s">
        <v>2848</v>
      </c>
      <c r="D4997" t="s">
        <v>14582</v>
      </c>
      <c r="E4997">
        <v>2301082</v>
      </c>
      <c r="F4997" t="s">
        <v>11945</v>
      </c>
      <c r="G4997" t="s">
        <v>11946</v>
      </c>
      <c r="H4997" t="s">
        <v>3691</v>
      </c>
      <c r="I4997" t="s">
        <v>14935</v>
      </c>
      <c r="J4997" t="s">
        <v>14936</v>
      </c>
      <c r="K4997" t="s">
        <v>110</v>
      </c>
      <c r="L4997" t="s">
        <v>3343</v>
      </c>
      <c r="M4997" t="s">
        <v>4108</v>
      </c>
      <c r="N4997" t="s">
        <v>7712</v>
      </c>
      <c r="O4997" t="s">
        <v>3346</v>
      </c>
      <c r="P4997" t="s">
        <v>3346</v>
      </c>
      <c r="Q4997" t="s">
        <v>3346</v>
      </c>
    </row>
    <row r="4998" spans="1:17" x14ac:dyDescent="0.25">
      <c r="A4998" t="s">
        <v>14580</v>
      </c>
      <c r="B4998" t="s">
        <v>14581</v>
      </c>
      <c r="C4998" t="s">
        <v>2848</v>
      </c>
      <c r="D4998" t="s">
        <v>14582</v>
      </c>
      <c r="E4998">
        <v>2301083</v>
      </c>
      <c r="F4998" t="s">
        <v>14937</v>
      </c>
      <c r="G4998" t="s">
        <v>7282</v>
      </c>
      <c r="H4998" t="s">
        <v>3394</v>
      </c>
      <c r="I4998" t="s">
        <v>14938</v>
      </c>
      <c r="J4998" t="s">
        <v>6101</v>
      </c>
      <c r="K4998" t="s">
        <v>110</v>
      </c>
      <c r="L4998" t="s">
        <v>3343</v>
      </c>
      <c r="M4998" t="s">
        <v>4108</v>
      </c>
      <c r="N4998" t="s">
        <v>5796</v>
      </c>
      <c r="O4998" t="s">
        <v>3346</v>
      </c>
      <c r="P4998" t="s">
        <v>3346</v>
      </c>
      <c r="Q4998" t="s">
        <v>3346</v>
      </c>
    </row>
    <row r="4999" spans="1:17" x14ac:dyDescent="0.25">
      <c r="A4999" t="s">
        <v>14580</v>
      </c>
      <c r="B4999" t="s">
        <v>14581</v>
      </c>
      <c r="C4999" t="s">
        <v>2848</v>
      </c>
      <c r="D4999" t="s">
        <v>14582</v>
      </c>
      <c r="E4999">
        <v>2301084</v>
      </c>
      <c r="F4999" t="s">
        <v>156</v>
      </c>
      <c r="G4999" t="s">
        <v>3393</v>
      </c>
      <c r="H4999" t="s">
        <v>3394</v>
      </c>
      <c r="I4999" t="s">
        <v>14939</v>
      </c>
      <c r="J4999" t="s">
        <v>3396</v>
      </c>
      <c r="K4999" t="s">
        <v>110</v>
      </c>
      <c r="L4999" t="s">
        <v>3343</v>
      </c>
      <c r="M4999" t="s">
        <v>4108</v>
      </c>
      <c r="N4999" t="s">
        <v>5796</v>
      </c>
      <c r="O4999" t="s">
        <v>3346</v>
      </c>
      <c r="P4999" t="s">
        <v>3346</v>
      </c>
      <c r="Q4999" t="s">
        <v>3346</v>
      </c>
    </row>
    <row r="5000" spans="1:17" x14ac:dyDescent="0.25">
      <c r="A5000" t="s">
        <v>14580</v>
      </c>
      <c r="B5000" t="s">
        <v>14581</v>
      </c>
      <c r="C5000" t="s">
        <v>2848</v>
      </c>
      <c r="D5000" t="s">
        <v>14582</v>
      </c>
      <c r="E5000">
        <v>2301085</v>
      </c>
      <c r="F5000" t="s">
        <v>128</v>
      </c>
      <c r="G5000" t="s">
        <v>4583</v>
      </c>
      <c r="H5000" t="s">
        <v>3526</v>
      </c>
      <c r="I5000" t="s">
        <v>14940</v>
      </c>
      <c r="J5000" t="s">
        <v>5028</v>
      </c>
      <c r="K5000" t="s">
        <v>110</v>
      </c>
      <c r="L5000" t="s">
        <v>3343</v>
      </c>
      <c r="M5000" t="s">
        <v>4108</v>
      </c>
      <c r="N5000" t="s">
        <v>5796</v>
      </c>
      <c r="O5000" t="s">
        <v>3346</v>
      </c>
      <c r="P5000" t="s">
        <v>3346</v>
      </c>
      <c r="Q5000" t="s">
        <v>3346</v>
      </c>
    </row>
    <row r="5001" spans="1:17" x14ac:dyDescent="0.25">
      <c r="A5001" t="s">
        <v>14580</v>
      </c>
      <c r="B5001" t="s">
        <v>14581</v>
      </c>
      <c r="C5001" t="s">
        <v>2848</v>
      </c>
      <c r="D5001" t="s">
        <v>14582</v>
      </c>
      <c r="E5001">
        <v>2301086</v>
      </c>
      <c r="F5001" t="s">
        <v>14941</v>
      </c>
      <c r="G5001" t="s">
        <v>14942</v>
      </c>
      <c r="H5001" t="s">
        <v>13038</v>
      </c>
      <c r="I5001" t="s">
        <v>14943</v>
      </c>
      <c r="J5001" t="s">
        <v>14944</v>
      </c>
      <c r="K5001" t="s">
        <v>110</v>
      </c>
      <c r="L5001" t="s">
        <v>3343</v>
      </c>
      <c r="M5001" t="s">
        <v>4108</v>
      </c>
      <c r="N5001" t="s">
        <v>5796</v>
      </c>
      <c r="O5001" t="s">
        <v>3343</v>
      </c>
      <c r="P5001" t="s">
        <v>3343</v>
      </c>
      <c r="Q5001" t="s">
        <v>3346</v>
      </c>
    </row>
    <row r="5002" spans="1:17" x14ac:dyDescent="0.25">
      <c r="A5002" t="s">
        <v>14580</v>
      </c>
      <c r="B5002" t="s">
        <v>14581</v>
      </c>
      <c r="C5002" t="s">
        <v>2372</v>
      </c>
      <c r="D5002" t="s">
        <v>14945</v>
      </c>
      <c r="E5002">
        <v>2302002</v>
      </c>
      <c r="F5002" t="s">
        <v>14946</v>
      </c>
      <c r="G5002" t="s">
        <v>14947</v>
      </c>
      <c r="H5002" t="s">
        <v>14948</v>
      </c>
      <c r="I5002" t="s">
        <v>14949</v>
      </c>
      <c r="J5002" t="s">
        <v>14950</v>
      </c>
      <c r="K5002" t="s">
        <v>110</v>
      </c>
      <c r="L5002" t="s">
        <v>3343</v>
      </c>
      <c r="M5002" t="s">
        <v>3344</v>
      </c>
      <c r="N5002" t="s">
        <v>3360</v>
      </c>
      <c r="O5002" t="s">
        <v>3343</v>
      </c>
      <c r="P5002" t="s">
        <v>3343</v>
      </c>
      <c r="Q5002" t="s">
        <v>3346</v>
      </c>
    </row>
    <row r="5003" spans="1:17" x14ac:dyDescent="0.25">
      <c r="A5003" t="s">
        <v>14580</v>
      </c>
      <c r="B5003" t="s">
        <v>14581</v>
      </c>
      <c r="C5003" t="s">
        <v>2372</v>
      </c>
      <c r="D5003" t="s">
        <v>14945</v>
      </c>
      <c r="E5003">
        <v>2302002</v>
      </c>
      <c r="F5003" t="s">
        <v>14946</v>
      </c>
      <c r="G5003" t="s">
        <v>14947</v>
      </c>
      <c r="H5003" t="s">
        <v>14948</v>
      </c>
      <c r="I5003" t="s">
        <v>14951</v>
      </c>
      <c r="J5003" t="s">
        <v>14952</v>
      </c>
      <c r="K5003" t="s">
        <v>110</v>
      </c>
      <c r="L5003" t="s">
        <v>3346</v>
      </c>
      <c r="M5003" t="s">
        <v>3344</v>
      </c>
      <c r="N5003" t="s">
        <v>3360</v>
      </c>
      <c r="O5003" t="s">
        <v>3343</v>
      </c>
      <c r="P5003" t="s">
        <v>3343</v>
      </c>
      <c r="Q5003" t="s">
        <v>3346</v>
      </c>
    </row>
    <row r="5004" spans="1:17" x14ac:dyDescent="0.25">
      <c r="A5004" t="s">
        <v>14580</v>
      </c>
      <c r="B5004" t="s">
        <v>14581</v>
      </c>
      <c r="C5004" t="s">
        <v>2372</v>
      </c>
      <c r="D5004" t="s">
        <v>14945</v>
      </c>
      <c r="E5004">
        <v>2302002</v>
      </c>
      <c r="F5004" t="s">
        <v>14946</v>
      </c>
      <c r="G5004" t="s">
        <v>14947</v>
      </c>
      <c r="H5004" t="s">
        <v>14948</v>
      </c>
      <c r="I5004" t="s">
        <v>14953</v>
      </c>
      <c r="J5004" t="s">
        <v>14954</v>
      </c>
      <c r="K5004" t="s">
        <v>110</v>
      </c>
      <c r="L5004" t="s">
        <v>3346</v>
      </c>
      <c r="M5004" t="s">
        <v>3344</v>
      </c>
      <c r="N5004" t="s">
        <v>3360</v>
      </c>
      <c r="O5004" t="s">
        <v>3343</v>
      </c>
      <c r="P5004" t="s">
        <v>3343</v>
      </c>
      <c r="Q5004" t="s">
        <v>3346</v>
      </c>
    </row>
    <row r="5005" spans="1:17" x14ac:dyDescent="0.25">
      <c r="A5005" t="s">
        <v>14580</v>
      </c>
      <c r="B5005" t="s">
        <v>14581</v>
      </c>
      <c r="C5005" t="s">
        <v>2372</v>
      </c>
      <c r="D5005" t="s">
        <v>14945</v>
      </c>
      <c r="E5005">
        <v>2302002</v>
      </c>
      <c r="F5005" t="s">
        <v>14946</v>
      </c>
      <c r="G5005" t="s">
        <v>14947</v>
      </c>
      <c r="H5005" t="s">
        <v>14948</v>
      </c>
      <c r="I5005" t="s">
        <v>14955</v>
      </c>
      <c r="J5005" t="s">
        <v>14956</v>
      </c>
      <c r="K5005" t="s">
        <v>110</v>
      </c>
      <c r="L5005" t="s">
        <v>3346</v>
      </c>
      <c r="M5005" t="s">
        <v>3344</v>
      </c>
      <c r="N5005" t="s">
        <v>3360</v>
      </c>
      <c r="O5005" t="s">
        <v>3343</v>
      </c>
      <c r="P5005" t="s">
        <v>3343</v>
      </c>
      <c r="Q5005" t="s">
        <v>3346</v>
      </c>
    </row>
    <row r="5006" spans="1:17" x14ac:dyDescent="0.25">
      <c r="A5006" t="s">
        <v>14580</v>
      </c>
      <c r="B5006" t="s">
        <v>14581</v>
      </c>
      <c r="C5006" t="s">
        <v>2372</v>
      </c>
      <c r="D5006" t="s">
        <v>14945</v>
      </c>
      <c r="E5006">
        <v>2302002</v>
      </c>
      <c r="F5006" t="s">
        <v>14946</v>
      </c>
      <c r="G5006" t="s">
        <v>14947</v>
      </c>
      <c r="H5006" t="s">
        <v>14948</v>
      </c>
      <c r="I5006" t="s">
        <v>14957</v>
      </c>
      <c r="J5006" t="s">
        <v>14958</v>
      </c>
      <c r="K5006" t="s">
        <v>110</v>
      </c>
      <c r="L5006" t="s">
        <v>3346</v>
      </c>
      <c r="M5006" t="s">
        <v>3344</v>
      </c>
      <c r="N5006" t="s">
        <v>3360</v>
      </c>
      <c r="O5006" t="s">
        <v>3343</v>
      </c>
      <c r="P5006" t="s">
        <v>3343</v>
      </c>
      <c r="Q5006" t="s">
        <v>3346</v>
      </c>
    </row>
    <row r="5007" spans="1:17" x14ac:dyDescent="0.25">
      <c r="A5007" t="s">
        <v>14580</v>
      </c>
      <c r="B5007" t="s">
        <v>14581</v>
      </c>
      <c r="C5007" t="s">
        <v>2372</v>
      </c>
      <c r="D5007" t="s">
        <v>14945</v>
      </c>
      <c r="E5007">
        <v>2302002</v>
      </c>
      <c r="F5007" t="s">
        <v>14946</v>
      </c>
      <c r="G5007" t="s">
        <v>14947</v>
      </c>
      <c r="H5007" t="s">
        <v>14948</v>
      </c>
      <c r="I5007" t="s">
        <v>14959</v>
      </c>
      <c r="J5007" t="s">
        <v>14960</v>
      </c>
      <c r="K5007" t="s">
        <v>110</v>
      </c>
      <c r="L5007" t="s">
        <v>3346</v>
      </c>
      <c r="M5007" t="s">
        <v>3344</v>
      </c>
      <c r="N5007" t="s">
        <v>3360</v>
      </c>
      <c r="O5007" t="s">
        <v>3343</v>
      </c>
      <c r="P5007" t="s">
        <v>3343</v>
      </c>
      <c r="Q5007" t="s">
        <v>3346</v>
      </c>
    </row>
    <row r="5008" spans="1:17" x14ac:dyDescent="0.25">
      <c r="A5008" t="s">
        <v>14580</v>
      </c>
      <c r="B5008" t="s">
        <v>14581</v>
      </c>
      <c r="C5008" t="s">
        <v>2372</v>
      </c>
      <c r="D5008" t="s">
        <v>14945</v>
      </c>
      <c r="E5008">
        <v>2302002</v>
      </c>
      <c r="F5008" t="s">
        <v>14946</v>
      </c>
      <c r="G5008" t="s">
        <v>14947</v>
      </c>
      <c r="H5008" t="s">
        <v>14948</v>
      </c>
      <c r="I5008" t="s">
        <v>14961</v>
      </c>
      <c r="J5008" t="s">
        <v>14962</v>
      </c>
      <c r="K5008" t="s">
        <v>110</v>
      </c>
      <c r="L5008" t="s">
        <v>3346</v>
      </c>
      <c r="M5008" t="s">
        <v>3344</v>
      </c>
      <c r="N5008" t="s">
        <v>3360</v>
      </c>
      <c r="O5008" t="s">
        <v>3343</v>
      </c>
      <c r="P5008" t="s">
        <v>3343</v>
      </c>
      <c r="Q5008" t="s">
        <v>3346</v>
      </c>
    </row>
    <row r="5009" spans="1:17" x14ac:dyDescent="0.25">
      <c r="A5009" t="s">
        <v>14580</v>
      </c>
      <c r="B5009" t="s">
        <v>14581</v>
      </c>
      <c r="C5009" t="s">
        <v>2372</v>
      </c>
      <c r="D5009" t="s">
        <v>14945</v>
      </c>
      <c r="E5009">
        <v>2302002</v>
      </c>
      <c r="F5009" t="s">
        <v>14946</v>
      </c>
      <c r="G5009" t="s">
        <v>14947</v>
      </c>
      <c r="H5009" t="s">
        <v>14948</v>
      </c>
      <c r="I5009" t="s">
        <v>14963</v>
      </c>
      <c r="J5009" t="s">
        <v>14964</v>
      </c>
      <c r="K5009" t="s">
        <v>110</v>
      </c>
      <c r="L5009" t="s">
        <v>3346</v>
      </c>
      <c r="M5009" t="s">
        <v>3344</v>
      </c>
      <c r="N5009" t="s">
        <v>3360</v>
      </c>
      <c r="O5009" t="s">
        <v>3343</v>
      </c>
      <c r="P5009" t="s">
        <v>3343</v>
      </c>
      <c r="Q5009" t="s">
        <v>3346</v>
      </c>
    </row>
    <row r="5010" spans="1:17" x14ac:dyDescent="0.25">
      <c r="A5010" t="s">
        <v>14580</v>
      </c>
      <c r="B5010" t="s">
        <v>14581</v>
      </c>
      <c r="C5010" t="s">
        <v>2372</v>
      </c>
      <c r="D5010" t="s">
        <v>14945</v>
      </c>
      <c r="E5010">
        <v>2302002</v>
      </c>
      <c r="F5010" t="s">
        <v>14946</v>
      </c>
      <c r="G5010" t="s">
        <v>14947</v>
      </c>
      <c r="H5010" t="s">
        <v>14948</v>
      </c>
      <c r="I5010" t="s">
        <v>14965</v>
      </c>
      <c r="J5010" t="s">
        <v>14966</v>
      </c>
      <c r="K5010" t="s">
        <v>110</v>
      </c>
      <c r="L5010" t="s">
        <v>3346</v>
      </c>
      <c r="M5010" t="s">
        <v>3344</v>
      </c>
      <c r="N5010" t="s">
        <v>3360</v>
      </c>
      <c r="O5010" t="s">
        <v>3343</v>
      </c>
      <c r="P5010" t="s">
        <v>3343</v>
      </c>
      <c r="Q5010" t="s">
        <v>3346</v>
      </c>
    </row>
    <row r="5011" spans="1:17" x14ac:dyDescent="0.25">
      <c r="A5011" t="s">
        <v>14580</v>
      </c>
      <c r="B5011" t="s">
        <v>14581</v>
      </c>
      <c r="C5011" t="s">
        <v>2372</v>
      </c>
      <c r="D5011" t="s">
        <v>14945</v>
      </c>
      <c r="E5011">
        <v>2302002</v>
      </c>
      <c r="F5011" t="s">
        <v>14946</v>
      </c>
      <c r="G5011" t="s">
        <v>14947</v>
      </c>
      <c r="H5011" t="s">
        <v>14948</v>
      </c>
      <c r="I5011" t="s">
        <v>14967</v>
      </c>
      <c r="J5011" t="s">
        <v>14968</v>
      </c>
      <c r="K5011" t="s">
        <v>110</v>
      </c>
      <c r="L5011" t="s">
        <v>3346</v>
      </c>
      <c r="M5011" t="s">
        <v>3344</v>
      </c>
      <c r="N5011" t="s">
        <v>3360</v>
      </c>
      <c r="O5011" t="s">
        <v>3343</v>
      </c>
      <c r="P5011" t="s">
        <v>3343</v>
      </c>
      <c r="Q5011" t="s">
        <v>3346</v>
      </c>
    </row>
    <row r="5012" spans="1:17" x14ac:dyDescent="0.25">
      <c r="A5012" t="s">
        <v>14580</v>
      </c>
      <c r="B5012" t="s">
        <v>14581</v>
      </c>
      <c r="C5012" t="s">
        <v>2372</v>
      </c>
      <c r="D5012" t="s">
        <v>14945</v>
      </c>
      <c r="E5012">
        <v>2302003</v>
      </c>
      <c r="F5012" t="s">
        <v>14969</v>
      </c>
      <c r="G5012" t="s">
        <v>14970</v>
      </c>
      <c r="H5012" t="s">
        <v>14971</v>
      </c>
      <c r="I5012" t="s">
        <v>14972</v>
      </c>
      <c r="J5012" t="s">
        <v>14973</v>
      </c>
      <c r="K5012" t="s">
        <v>110</v>
      </c>
      <c r="L5012" t="s">
        <v>3343</v>
      </c>
      <c r="M5012" t="s">
        <v>4108</v>
      </c>
      <c r="N5012" t="s">
        <v>5796</v>
      </c>
      <c r="O5012" t="s">
        <v>3343</v>
      </c>
      <c r="P5012" t="s">
        <v>3343</v>
      </c>
      <c r="Q5012" t="s">
        <v>3346</v>
      </c>
    </row>
    <row r="5013" spans="1:17" x14ac:dyDescent="0.25">
      <c r="A5013" t="s">
        <v>14580</v>
      </c>
      <c r="B5013" t="s">
        <v>14581</v>
      </c>
      <c r="C5013" t="s">
        <v>2372</v>
      </c>
      <c r="D5013" t="s">
        <v>14945</v>
      </c>
      <c r="E5013">
        <v>2302003</v>
      </c>
      <c r="F5013" t="s">
        <v>14969</v>
      </c>
      <c r="G5013" t="s">
        <v>14970</v>
      </c>
      <c r="H5013" t="s">
        <v>14971</v>
      </c>
      <c r="I5013" t="s">
        <v>14974</v>
      </c>
      <c r="J5013" t="s">
        <v>14975</v>
      </c>
      <c r="K5013" t="s">
        <v>110</v>
      </c>
      <c r="L5013" t="s">
        <v>3346</v>
      </c>
      <c r="M5013" t="s">
        <v>4108</v>
      </c>
      <c r="N5013" t="s">
        <v>5796</v>
      </c>
      <c r="O5013" t="s">
        <v>3343</v>
      </c>
      <c r="P5013" t="s">
        <v>3343</v>
      </c>
      <c r="Q5013" t="s">
        <v>3346</v>
      </c>
    </row>
    <row r="5014" spans="1:17" x14ac:dyDescent="0.25">
      <c r="A5014" t="s">
        <v>14580</v>
      </c>
      <c r="B5014" t="s">
        <v>14581</v>
      </c>
      <c r="C5014" t="s">
        <v>2372</v>
      </c>
      <c r="D5014" t="s">
        <v>14945</v>
      </c>
      <c r="E5014">
        <v>2302003</v>
      </c>
      <c r="F5014" t="s">
        <v>14969</v>
      </c>
      <c r="G5014" t="s">
        <v>14970</v>
      </c>
      <c r="H5014" t="s">
        <v>14971</v>
      </c>
      <c r="I5014" t="s">
        <v>14976</v>
      </c>
      <c r="J5014" t="s">
        <v>14977</v>
      </c>
      <c r="K5014" t="s">
        <v>110</v>
      </c>
      <c r="L5014" t="s">
        <v>3346</v>
      </c>
      <c r="M5014" t="s">
        <v>4108</v>
      </c>
      <c r="N5014" t="s">
        <v>5796</v>
      </c>
      <c r="O5014" t="s">
        <v>3343</v>
      </c>
      <c r="P5014" t="s">
        <v>3343</v>
      </c>
      <c r="Q5014" t="s">
        <v>3346</v>
      </c>
    </row>
    <row r="5015" spans="1:17" x14ac:dyDescent="0.25">
      <c r="A5015" t="s">
        <v>14580</v>
      </c>
      <c r="B5015" t="s">
        <v>14581</v>
      </c>
      <c r="C5015" t="s">
        <v>2372</v>
      </c>
      <c r="D5015" t="s">
        <v>14945</v>
      </c>
      <c r="E5015">
        <v>2302004</v>
      </c>
      <c r="F5015" t="s">
        <v>875</v>
      </c>
      <c r="G5015" t="s">
        <v>14978</v>
      </c>
      <c r="H5015" t="s">
        <v>3350</v>
      </c>
      <c r="I5015" t="s">
        <v>14979</v>
      </c>
      <c r="J5015" t="s">
        <v>876</v>
      </c>
      <c r="K5015" t="s">
        <v>110</v>
      </c>
      <c r="L5015" t="s">
        <v>3343</v>
      </c>
      <c r="M5015" t="s">
        <v>3344</v>
      </c>
      <c r="N5015" t="s">
        <v>3345</v>
      </c>
      <c r="O5015" t="s">
        <v>3343</v>
      </c>
      <c r="P5015" t="s">
        <v>3343</v>
      </c>
      <c r="Q5015" t="s">
        <v>3346</v>
      </c>
    </row>
    <row r="5016" spans="1:17" x14ac:dyDescent="0.25">
      <c r="A5016" t="s">
        <v>14580</v>
      </c>
      <c r="B5016" t="s">
        <v>14581</v>
      </c>
      <c r="C5016" t="s">
        <v>2372</v>
      </c>
      <c r="D5016" t="s">
        <v>14945</v>
      </c>
      <c r="E5016">
        <v>2302004</v>
      </c>
      <c r="F5016" t="s">
        <v>875</v>
      </c>
      <c r="G5016" t="s">
        <v>14978</v>
      </c>
      <c r="H5016" t="s">
        <v>3350</v>
      </c>
      <c r="I5016" t="s">
        <v>14980</v>
      </c>
      <c r="J5016" t="s">
        <v>14981</v>
      </c>
      <c r="K5016" t="s">
        <v>110</v>
      </c>
      <c r="L5016" t="s">
        <v>3346</v>
      </c>
      <c r="M5016" t="s">
        <v>3344</v>
      </c>
      <c r="N5016" t="s">
        <v>3345</v>
      </c>
      <c r="O5016" t="s">
        <v>3343</v>
      </c>
      <c r="P5016" t="s">
        <v>3343</v>
      </c>
      <c r="Q5016" t="s">
        <v>3346</v>
      </c>
    </row>
    <row r="5017" spans="1:17" x14ac:dyDescent="0.25">
      <c r="A5017" t="s">
        <v>14580</v>
      </c>
      <c r="B5017" t="s">
        <v>14581</v>
      </c>
      <c r="C5017" t="s">
        <v>2372</v>
      </c>
      <c r="D5017" t="s">
        <v>14945</v>
      </c>
      <c r="E5017">
        <v>2302004</v>
      </c>
      <c r="F5017" t="s">
        <v>875</v>
      </c>
      <c r="G5017" t="s">
        <v>14978</v>
      </c>
      <c r="H5017" t="s">
        <v>3350</v>
      </c>
      <c r="I5017" t="s">
        <v>14982</v>
      </c>
      <c r="J5017" t="s">
        <v>14983</v>
      </c>
      <c r="K5017" t="s">
        <v>110</v>
      </c>
      <c r="L5017" t="s">
        <v>3346</v>
      </c>
      <c r="M5017" t="s">
        <v>3344</v>
      </c>
      <c r="N5017" t="s">
        <v>3345</v>
      </c>
      <c r="O5017" t="s">
        <v>3343</v>
      </c>
      <c r="P5017" t="s">
        <v>3343</v>
      </c>
      <c r="Q5017" t="s">
        <v>3346</v>
      </c>
    </row>
    <row r="5018" spans="1:17" x14ac:dyDescent="0.25">
      <c r="A5018" t="s">
        <v>14580</v>
      </c>
      <c r="B5018" t="s">
        <v>14581</v>
      </c>
      <c r="C5018" t="s">
        <v>2372</v>
      </c>
      <c r="D5018" t="s">
        <v>14945</v>
      </c>
      <c r="E5018">
        <v>2302004</v>
      </c>
      <c r="F5018" t="s">
        <v>875</v>
      </c>
      <c r="G5018" t="s">
        <v>14978</v>
      </c>
      <c r="H5018" t="s">
        <v>3350</v>
      </c>
      <c r="I5018" t="s">
        <v>14984</v>
      </c>
      <c r="J5018" t="s">
        <v>14985</v>
      </c>
      <c r="K5018" t="s">
        <v>110</v>
      </c>
      <c r="L5018" t="s">
        <v>3346</v>
      </c>
      <c r="M5018" t="s">
        <v>3344</v>
      </c>
      <c r="N5018" t="s">
        <v>3345</v>
      </c>
      <c r="O5018" t="s">
        <v>3343</v>
      </c>
      <c r="P5018" t="s">
        <v>3343</v>
      </c>
      <c r="Q5018" t="s">
        <v>3346</v>
      </c>
    </row>
    <row r="5019" spans="1:17" x14ac:dyDescent="0.25">
      <c r="A5019" t="s">
        <v>14580</v>
      </c>
      <c r="B5019" t="s">
        <v>14581</v>
      </c>
      <c r="C5019" t="s">
        <v>2372</v>
      </c>
      <c r="D5019" t="s">
        <v>14945</v>
      </c>
      <c r="E5019">
        <v>2302004</v>
      </c>
      <c r="F5019" t="s">
        <v>875</v>
      </c>
      <c r="G5019" t="s">
        <v>14978</v>
      </c>
      <c r="H5019" t="s">
        <v>3350</v>
      </c>
      <c r="I5019" t="s">
        <v>14986</v>
      </c>
      <c r="J5019" t="s">
        <v>14987</v>
      </c>
      <c r="K5019" t="s">
        <v>110</v>
      </c>
      <c r="L5019" t="s">
        <v>3346</v>
      </c>
      <c r="M5019" t="s">
        <v>3344</v>
      </c>
      <c r="N5019" t="s">
        <v>3345</v>
      </c>
      <c r="O5019" t="s">
        <v>3343</v>
      </c>
      <c r="P5019" t="s">
        <v>3343</v>
      </c>
      <c r="Q5019" t="s">
        <v>3346</v>
      </c>
    </row>
    <row r="5020" spans="1:17" x14ac:dyDescent="0.25">
      <c r="A5020" t="s">
        <v>14580</v>
      </c>
      <c r="B5020" t="s">
        <v>14581</v>
      </c>
      <c r="C5020" t="s">
        <v>2372</v>
      </c>
      <c r="D5020" t="s">
        <v>14945</v>
      </c>
      <c r="E5020">
        <v>2302004</v>
      </c>
      <c r="F5020" t="s">
        <v>875</v>
      </c>
      <c r="G5020" t="s">
        <v>14978</v>
      </c>
      <c r="H5020" t="s">
        <v>3350</v>
      </c>
      <c r="I5020" t="s">
        <v>14988</v>
      </c>
      <c r="J5020" t="s">
        <v>14989</v>
      </c>
      <c r="K5020" t="s">
        <v>110</v>
      </c>
      <c r="L5020" t="s">
        <v>3346</v>
      </c>
      <c r="M5020" t="s">
        <v>3344</v>
      </c>
      <c r="N5020" t="s">
        <v>3345</v>
      </c>
      <c r="O5020" t="s">
        <v>3343</v>
      </c>
      <c r="P5020" t="s">
        <v>3343</v>
      </c>
      <c r="Q5020" t="s">
        <v>3346</v>
      </c>
    </row>
    <row r="5021" spans="1:17" x14ac:dyDescent="0.25">
      <c r="A5021" t="s">
        <v>14580</v>
      </c>
      <c r="B5021" t="s">
        <v>14581</v>
      </c>
      <c r="C5021" t="s">
        <v>2372</v>
      </c>
      <c r="D5021" t="s">
        <v>14945</v>
      </c>
      <c r="E5021">
        <v>2302004</v>
      </c>
      <c r="F5021" t="s">
        <v>875</v>
      </c>
      <c r="G5021" t="s">
        <v>14978</v>
      </c>
      <c r="H5021" t="s">
        <v>3350</v>
      </c>
      <c r="I5021" t="s">
        <v>14990</v>
      </c>
      <c r="J5021" t="s">
        <v>14991</v>
      </c>
      <c r="K5021" t="s">
        <v>110</v>
      </c>
      <c r="L5021" t="s">
        <v>3346</v>
      </c>
      <c r="M5021" t="s">
        <v>3344</v>
      </c>
      <c r="N5021" t="s">
        <v>3345</v>
      </c>
      <c r="O5021" t="s">
        <v>3343</v>
      </c>
      <c r="P5021" t="s">
        <v>3343</v>
      </c>
      <c r="Q5021" t="s">
        <v>3346</v>
      </c>
    </row>
    <row r="5022" spans="1:17" x14ac:dyDescent="0.25">
      <c r="A5022" t="s">
        <v>14580</v>
      </c>
      <c r="B5022" t="s">
        <v>14581</v>
      </c>
      <c r="C5022" t="s">
        <v>2372</v>
      </c>
      <c r="D5022" t="s">
        <v>14945</v>
      </c>
      <c r="E5022">
        <v>2302004</v>
      </c>
      <c r="F5022" t="s">
        <v>875</v>
      </c>
      <c r="G5022" t="s">
        <v>14978</v>
      </c>
      <c r="H5022" t="s">
        <v>3350</v>
      </c>
      <c r="I5022" t="s">
        <v>14992</v>
      </c>
      <c r="J5022" t="s">
        <v>14993</v>
      </c>
      <c r="K5022" t="s">
        <v>110</v>
      </c>
      <c r="L5022" t="s">
        <v>3346</v>
      </c>
      <c r="M5022" t="s">
        <v>3344</v>
      </c>
      <c r="N5022" t="s">
        <v>3345</v>
      </c>
      <c r="O5022" t="s">
        <v>3343</v>
      </c>
      <c r="P5022" t="s">
        <v>3343</v>
      </c>
      <c r="Q5022" t="s">
        <v>3346</v>
      </c>
    </row>
    <row r="5023" spans="1:17" x14ac:dyDescent="0.25">
      <c r="A5023" t="s">
        <v>14580</v>
      </c>
      <c r="B5023" t="s">
        <v>14581</v>
      </c>
      <c r="C5023" t="s">
        <v>2372</v>
      </c>
      <c r="D5023" t="s">
        <v>14945</v>
      </c>
      <c r="E5023">
        <v>2302006</v>
      </c>
      <c r="F5023" t="s">
        <v>51</v>
      </c>
      <c r="G5023" t="s">
        <v>3716</v>
      </c>
      <c r="H5023" t="s">
        <v>3350</v>
      </c>
      <c r="I5023" t="s">
        <v>14994</v>
      </c>
      <c r="J5023" t="s">
        <v>14995</v>
      </c>
      <c r="K5023" t="s">
        <v>110</v>
      </c>
      <c r="L5023" t="s">
        <v>3343</v>
      </c>
      <c r="M5023" t="s">
        <v>4108</v>
      </c>
      <c r="N5023" t="s">
        <v>5796</v>
      </c>
      <c r="O5023" t="s">
        <v>3343</v>
      </c>
      <c r="P5023" t="s">
        <v>3343</v>
      </c>
      <c r="Q5023" t="s">
        <v>3346</v>
      </c>
    </row>
    <row r="5024" spans="1:17" x14ac:dyDescent="0.25">
      <c r="A5024" t="s">
        <v>14580</v>
      </c>
      <c r="B5024" t="s">
        <v>14581</v>
      </c>
      <c r="C5024" t="s">
        <v>2372</v>
      </c>
      <c r="D5024" t="s">
        <v>14945</v>
      </c>
      <c r="E5024">
        <v>2302006</v>
      </c>
      <c r="F5024" t="s">
        <v>51</v>
      </c>
      <c r="G5024" t="s">
        <v>3716</v>
      </c>
      <c r="H5024" t="s">
        <v>3350</v>
      </c>
      <c r="I5024" t="s">
        <v>14996</v>
      </c>
      <c r="J5024" t="s">
        <v>14997</v>
      </c>
      <c r="K5024" t="s">
        <v>110</v>
      </c>
      <c r="L5024" t="s">
        <v>3346</v>
      </c>
      <c r="M5024" t="s">
        <v>4108</v>
      </c>
      <c r="N5024" t="s">
        <v>5796</v>
      </c>
      <c r="O5024" t="s">
        <v>3343</v>
      </c>
      <c r="P5024" t="s">
        <v>3343</v>
      </c>
      <c r="Q5024" t="s">
        <v>3346</v>
      </c>
    </row>
    <row r="5025" spans="1:17" x14ac:dyDescent="0.25">
      <c r="A5025" t="s">
        <v>14580</v>
      </c>
      <c r="B5025" t="s">
        <v>14581</v>
      </c>
      <c r="C5025" t="s">
        <v>2372</v>
      </c>
      <c r="D5025" t="s">
        <v>14945</v>
      </c>
      <c r="E5025">
        <v>2302007</v>
      </c>
      <c r="F5025" t="s">
        <v>867</v>
      </c>
      <c r="G5025" t="s">
        <v>14998</v>
      </c>
      <c r="H5025" t="s">
        <v>3350</v>
      </c>
      <c r="I5025" t="s">
        <v>14999</v>
      </c>
      <c r="J5025" t="s">
        <v>869</v>
      </c>
      <c r="K5025" t="s">
        <v>110</v>
      </c>
      <c r="L5025" t="s">
        <v>3343</v>
      </c>
      <c r="M5025" t="s">
        <v>4108</v>
      </c>
      <c r="N5025" t="s">
        <v>5796</v>
      </c>
      <c r="O5025" t="s">
        <v>3343</v>
      </c>
      <c r="P5025" t="s">
        <v>3343</v>
      </c>
      <c r="Q5025" t="s">
        <v>3346</v>
      </c>
    </row>
    <row r="5026" spans="1:17" x14ac:dyDescent="0.25">
      <c r="A5026" t="s">
        <v>14580</v>
      </c>
      <c r="B5026" t="s">
        <v>14581</v>
      </c>
      <c r="C5026" t="s">
        <v>2372</v>
      </c>
      <c r="D5026" t="s">
        <v>14945</v>
      </c>
      <c r="E5026">
        <v>2302007</v>
      </c>
      <c r="F5026" t="s">
        <v>867</v>
      </c>
      <c r="G5026" t="s">
        <v>14998</v>
      </c>
      <c r="H5026" t="s">
        <v>3350</v>
      </c>
      <c r="I5026" t="s">
        <v>15000</v>
      </c>
      <c r="J5026" t="s">
        <v>15001</v>
      </c>
      <c r="K5026" t="s">
        <v>110</v>
      </c>
      <c r="L5026" t="s">
        <v>3346</v>
      </c>
      <c r="M5026" t="s">
        <v>4108</v>
      </c>
      <c r="N5026" t="s">
        <v>5796</v>
      </c>
      <c r="O5026" t="s">
        <v>3343</v>
      </c>
      <c r="P5026" t="s">
        <v>3343</v>
      </c>
      <c r="Q5026" t="s">
        <v>3346</v>
      </c>
    </row>
    <row r="5027" spans="1:17" x14ac:dyDescent="0.25">
      <c r="A5027" t="s">
        <v>14580</v>
      </c>
      <c r="B5027" t="s">
        <v>14581</v>
      </c>
      <c r="C5027" t="s">
        <v>2372</v>
      </c>
      <c r="D5027" t="s">
        <v>14945</v>
      </c>
      <c r="E5027">
        <v>2302007</v>
      </c>
      <c r="F5027" t="s">
        <v>867</v>
      </c>
      <c r="G5027" t="s">
        <v>14998</v>
      </c>
      <c r="H5027" t="s">
        <v>3350</v>
      </c>
      <c r="I5027" t="s">
        <v>15002</v>
      </c>
      <c r="J5027" t="s">
        <v>15003</v>
      </c>
      <c r="K5027" t="s">
        <v>110</v>
      </c>
      <c r="L5027" t="s">
        <v>3346</v>
      </c>
      <c r="M5027" t="s">
        <v>4108</v>
      </c>
      <c r="N5027" t="s">
        <v>5796</v>
      </c>
      <c r="O5027" t="s">
        <v>3343</v>
      </c>
      <c r="P5027" t="s">
        <v>3343</v>
      </c>
      <c r="Q5027" t="s">
        <v>3346</v>
      </c>
    </row>
    <row r="5028" spans="1:17" x14ac:dyDescent="0.25">
      <c r="A5028" t="s">
        <v>14580</v>
      </c>
      <c r="B5028" t="s">
        <v>14581</v>
      </c>
      <c r="C5028" t="s">
        <v>2372</v>
      </c>
      <c r="D5028" t="s">
        <v>14945</v>
      </c>
      <c r="E5028">
        <v>2302007</v>
      </c>
      <c r="F5028" t="s">
        <v>867</v>
      </c>
      <c r="G5028" t="s">
        <v>14998</v>
      </c>
      <c r="H5028" t="s">
        <v>3350</v>
      </c>
      <c r="I5028" t="s">
        <v>15004</v>
      </c>
      <c r="J5028" t="s">
        <v>15005</v>
      </c>
      <c r="K5028" t="s">
        <v>110</v>
      </c>
      <c r="L5028" t="s">
        <v>3346</v>
      </c>
      <c r="M5028" t="s">
        <v>4108</v>
      </c>
      <c r="N5028" t="s">
        <v>5796</v>
      </c>
      <c r="O5028" t="s">
        <v>3343</v>
      </c>
      <c r="P5028" t="s">
        <v>3343</v>
      </c>
      <c r="Q5028" t="s">
        <v>3346</v>
      </c>
    </row>
    <row r="5029" spans="1:17" x14ac:dyDescent="0.25">
      <c r="A5029" t="s">
        <v>14580</v>
      </c>
      <c r="B5029" t="s">
        <v>14581</v>
      </c>
      <c r="C5029" t="s">
        <v>2372</v>
      </c>
      <c r="D5029" t="s">
        <v>14945</v>
      </c>
      <c r="E5029">
        <v>2302008</v>
      </c>
      <c r="F5029" t="s">
        <v>114</v>
      </c>
      <c r="G5029" t="s">
        <v>3705</v>
      </c>
      <c r="H5029" t="s">
        <v>3350</v>
      </c>
      <c r="I5029" t="s">
        <v>15006</v>
      </c>
      <c r="J5029" t="s">
        <v>116</v>
      </c>
      <c r="K5029" t="s">
        <v>110</v>
      </c>
      <c r="L5029" t="s">
        <v>3343</v>
      </c>
      <c r="M5029" t="s">
        <v>4108</v>
      </c>
      <c r="N5029" t="s">
        <v>5796</v>
      </c>
      <c r="O5029" t="s">
        <v>3346</v>
      </c>
      <c r="P5029" t="s">
        <v>3343</v>
      </c>
      <c r="Q5029" t="s">
        <v>3346</v>
      </c>
    </row>
    <row r="5030" spans="1:17" x14ac:dyDescent="0.25">
      <c r="A5030" t="s">
        <v>14580</v>
      </c>
      <c r="B5030" t="s">
        <v>14581</v>
      </c>
      <c r="C5030" t="s">
        <v>2372</v>
      </c>
      <c r="D5030" t="s">
        <v>14945</v>
      </c>
      <c r="E5030">
        <v>2302008</v>
      </c>
      <c r="F5030" t="s">
        <v>114</v>
      </c>
      <c r="G5030" t="s">
        <v>3705</v>
      </c>
      <c r="H5030" t="s">
        <v>3350</v>
      </c>
      <c r="I5030" t="s">
        <v>15007</v>
      </c>
      <c r="J5030" t="s">
        <v>15008</v>
      </c>
      <c r="K5030" t="s">
        <v>110</v>
      </c>
      <c r="L5030" t="s">
        <v>3346</v>
      </c>
      <c r="M5030" t="s">
        <v>4108</v>
      </c>
      <c r="N5030" t="s">
        <v>5796</v>
      </c>
      <c r="O5030" t="s">
        <v>3346</v>
      </c>
      <c r="P5030" t="s">
        <v>3343</v>
      </c>
      <c r="Q5030" t="s">
        <v>3346</v>
      </c>
    </row>
    <row r="5031" spans="1:17" x14ac:dyDescent="0.25">
      <c r="A5031" t="s">
        <v>14580</v>
      </c>
      <c r="B5031" t="s">
        <v>14581</v>
      </c>
      <c r="C5031" t="s">
        <v>2372</v>
      </c>
      <c r="D5031" t="s">
        <v>14945</v>
      </c>
      <c r="E5031">
        <v>2302008</v>
      </c>
      <c r="F5031" t="s">
        <v>114</v>
      </c>
      <c r="G5031" t="s">
        <v>3705</v>
      </c>
      <c r="H5031" t="s">
        <v>3350</v>
      </c>
      <c r="I5031" t="s">
        <v>15009</v>
      </c>
      <c r="J5031" t="s">
        <v>15010</v>
      </c>
      <c r="K5031" t="s">
        <v>110</v>
      </c>
      <c r="L5031" t="s">
        <v>3346</v>
      </c>
      <c r="M5031" t="s">
        <v>4108</v>
      </c>
      <c r="N5031" t="s">
        <v>5796</v>
      </c>
      <c r="O5031" t="s">
        <v>3346</v>
      </c>
      <c r="P5031" t="s">
        <v>3343</v>
      </c>
      <c r="Q5031" t="s">
        <v>3346</v>
      </c>
    </row>
    <row r="5032" spans="1:17" x14ac:dyDescent="0.25">
      <c r="A5032" t="s">
        <v>14580</v>
      </c>
      <c r="B5032" t="s">
        <v>14581</v>
      </c>
      <c r="C5032" t="s">
        <v>2372</v>
      </c>
      <c r="D5032" t="s">
        <v>14945</v>
      </c>
      <c r="E5032">
        <v>2302008</v>
      </c>
      <c r="F5032" t="s">
        <v>114</v>
      </c>
      <c r="G5032" t="s">
        <v>3705</v>
      </c>
      <c r="H5032" t="s">
        <v>3350</v>
      </c>
      <c r="I5032" t="s">
        <v>15011</v>
      </c>
      <c r="J5032" t="s">
        <v>15012</v>
      </c>
      <c r="K5032" t="s">
        <v>110</v>
      </c>
      <c r="L5032" t="s">
        <v>3346</v>
      </c>
      <c r="M5032" t="s">
        <v>4108</v>
      </c>
      <c r="N5032" t="s">
        <v>5796</v>
      </c>
      <c r="O5032" t="s">
        <v>3346</v>
      </c>
      <c r="P5032" t="s">
        <v>3343</v>
      </c>
      <c r="Q5032" t="s">
        <v>3346</v>
      </c>
    </row>
    <row r="5033" spans="1:17" x14ac:dyDescent="0.25">
      <c r="A5033" t="s">
        <v>14580</v>
      </c>
      <c r="B5033" t="s">
        <v>14581</v>
      </c>
      <c r="C5033" t="s">
        <v>2372</v>
      </c>
      <c r="D5033" t="s">
        <v>14945</v>
      </c>
      <c r="E5033">
        <v>2302008</v>
      </c>
      <c r="F5033" t="s">
        <v>114</v>
      </c>
      <c r="G5033" t="s">
        <v>3705</v>
      </c>
      <c r="H5033" t="s">
        <v>3350</v>
      </c>
      <c r="I5033" t="s">
        <v>15013</v>
      </c>
      <c r="J5033" t="s">
        <v>15014</v>
      </c>
      <c r="K5033" t="s">
        <v>110</v>
      </c>
      <c r="L5033" t="s">
        <v>3346</v>
      </c>
      <c r="M5033" t="s">
        <v>4108</v>
      </c>
      <c r="N5033" t="s">
        <v>5796</v>
      </c>
      <c r="O5033" t="s">
        <v>3346</v>
      </c>
      <c r="P5033" t="s">
        <v>3343</v>
      </c>
      <c r="Q5033" t="s">
        <v>3346</v>
      </c>
    </row>
    <row r="5034" spans="1:17" x14ac:dyDescent="0.25">
      <c r="A5034" t="s">
        <v>14580</v>
      </c>
      <c r="B5034" t="s">
        <v>14581</v>
      </c>
      <c r="C5034" t="s">
        <v>2372</v>
      </c>
      <c r="D5034" t="s">
        <v>14945</v>
      </c>
      <c r="E5034">
        <v>2302008</v>
      </c>
      <c r="F5034" t="s">
        <v>114</v>
      </c>
      <c r="G5034" t="s">
        <v>3705</v>
      </c>
      <c r="H5034" t="s">
        <v>3350</v>
      </c>
      <c r="I5034" t="s">
        <v>15015</v>
      </c>
      <c r="J5034" t="s">
        <v>15016</v>
      </c>
      <c r="K5034" t="s">
        <v>110</v>
      </c>
      <c r="L5034" t="s">
        <v>3346</v>
      </c>
      <c r="M5034" t="s">
        <v>4108</v>
      </c>
      <c r="N5034" t="s">
        <v>5796</v>
      </c>
      <c r="O5034" t="s">
        <v>3346</v>
      </c>
      <c r="P5034" t="s">
        <v>3343</v>
      </c>
      <c r="Q5034" t="s">
        <v>3346</v>
      </c>
    </row>
    <row r="5035" spans="1:17" x14ac:dyDescent="0.25">
      <c r="A5035" t="s">
        <v>14580</v>
      </c>
      <c r="B5035" t="s">
        <v>14581</v>
      </c>
      <c r="C5035" t="s">
        <v>2372</v>
      </c>
      <c r="D5035" t="s">
        <v>14945</v>
      </c>
      <c r="E5035">
        <v>2302008</v>
      </c>
      <c r="F5035" t="s">
        <v>114</v>
      </c>
      <c r="G5035" t="s">
        <v>3705</v>
      </c>
      <c r="H5035" t="s">
        <v>3350</v>
      </c>
      <c r="I5035" t="s">
        <v>15017</v>
      </c>
      <c r="J5035" t="s">
        <v>15018</v>
      </c>
      <c r="K5035" t="s">
        <v>110</v>
      </c>
      <c r="L5035" t="s">
        <v>3346</v>
      </c>
      <c r="M5035" t="s">
        <v>4108</v>
      </c>
      <c r="N5035" t="s">
        <v>5796</v>
      </c>
      <c r="O5035" t="s">
        <v>3346</v>
      </c>
      <c r="P5035" t="s">
        <v>3343</v>
      </c>
      <c r="Q5035" t="s">
        <v>3346</v>
      </c>
    </row>
    <row r="5036" spans="1:17" x14ac:dyDescent="0.25">
      <c r="A5036" t="s">
        <v>14580</v>
      </c>
      <c r="B5036" t="s">
        <v>14581</v>
      </c>
      <c r="C5036" t="s">
        <v>2372</v>
      </c>
      <c r="D5036" t="s">
        <v>14945</v>
      </c>
      <c r="E5036">
        <v>2302008</v>
      </c>
      <c r="F5036" t="s">
        <v>114</v>
      </c>
      <c r="G5036" t="s">
        <v>3705</v>
      </c>
      <c r="H5036" t="s">
        <v>3350</v>
      </c>
      <c r="I5036" t="s">
        <v>15019</v>
      </c>
      <c r="J5036" t="s">
        <v>15020</v>
      </c>
      <c r="K5036" t="s">
        <v>110</v>
      </c>
      <c r="L5036" t="s">
        <v>3346</v>
      </c>
      <c r="M5036" t="s">
        <v>4108</v>
      </c>
      <c r="N5036" t="s">
        <v>5796</v>
      </c>
      <c r="O5036" t="s">
        <v>3346</v>
      </c>
      <c r="P5036" t="s">
        <v>3343</v>
      </c>
      <c r="Q5036" t="s">
        <v>3346</v>
      </c>
    </row>
    <row r="5037" spans="1:17" x14ac:dyDescent="0.25">
      <c r="A5037" t="s">
        <v>14580</v>
      </c>
      <c r="B5037" t="s">
        <v>14581</v>
      </c>
      <c r="C5037" t="s">
        <v>2372</v>
      </c>
      <c r="D5037" t="s">
        <v>14945</v>
      </c>
      <c r="E5037">
        <v>2302008</v>
      </c>
      <c r="F5037" t="s">
        <v>114</v>
      </c>
      <c r="G5037" t="s">
        <v>3705</v>
      </c>
      <c r="H5037" t="s">
        <v>3350</v>
      </c>
      <c r="I5037" t="s">
        <v>15021</v>
      </c>
      <c r="J5037" t="s">
        <v>15020</v>
      </c>
      <c r="K5037" t="s">
        <v>110</v>
      </c>
      <c r="L5037" t="s">
        <v>3346</v>
      </c>
      <c r="M5037" t="s">
        <v>4108</v>
      </c>
      <c r="N5037" t="s">
        <v>5796</v>
      </c>
      <c r="O5037" t="s">
        <v>3346</v>
      </c>
      <c r="P5037" t="s">
        <v>3343</v>
      </c>
      <c r="Q5037" t="s">
        <v>3346</v>
      </c>
    </row>
    <row r="5038" spans="1:17" x14ac:dyDescent="0.25">
      <c r="A5038" t="s">
        <v>14580</v>
      </c>
      <c r="B5038" t="s">
        <v>14581</v>
      </c>
      <c r="C5038" t="s">
        <v>2372</v>
      </c>
      <c r="D5038" t="s">
        <v>14945</v>
      </c>
      <c r="E5038">
        <v>2302009</v>
      </c>
      <c r="F5038" t="s">
        <v>15022</v>
      </c>
      <c r="G5038" t="s">
        <v>15023</v>
      </c>
      <c r="H5038" t="s">
        <v>5917</v>
      </c>
      <c r="I5038" t="s">
        <v>15024</v>
      </c>
      <c r="J5038" t="s">
        <v>15025</v>
      </c>
      <c r="K5038" t="s">
        <v>110</v>
      </c>
      <c r="L5038" t="s">
        <v>3343</v>
      </c>
      <c r="M5038" t="s">
        <v>3477</v>
      </c>
      <c r="N5038" t="s">
        <v>3615</v>
      </c>
      <c r="O5038" t="s">
        <v>3346</v>
      </c>
      <c r="P5038" t="s">
        <v>3343</v>
      </c>
      <c r="Q5038" t="s">
        <v>3346</v>
      </c>
    </row>
    <row r="5039" spans="1:17" x14ac:dyDescent="0.25">
      <c r="A5039" t="s">
        <v>14580</v>
      </c>
      <c r="B5039" t="s">
        <v>14581</v>
      </c>
      <c r="C5039" t="s">
        <v>2372</v>
      </c>
      <c r="D5039" t="s">
        <v>14945</v>
      </c>
      <c r="E5039">
        <v>2302010</v>
      </c>
      <c r="F5039" t="s">
        <v>15026</v>
      </c>
      <c r="G5039" t="s">
        <v>15027</v>
      </c>
      <c r="H5039" t="s">
        <v>15028</v>
      </c>
      <c r="I5039" t="s">
        <v>15029</v>
      </c>
      <c r="J5039" t="s">
        <v>15030</v>
      </c>
      <c r="K5039" t="s">
        <v>110</v>
      </c>
      <c r="L5039" t="s">
        <v>3343</v>
      </c>
      <c r="M5039" t="s">
        <v>3477</v>
      </c>
      <c r="N5039" t="s">
        <v>3603</v>
      </c>
      <c r="O5039" t="s">
        <v>3343</v>
      </c>
      <c r="P5039" t="s">
        <v>3343</v>
      </c>
      <c r="Q5039" t="s">
        <v>3346</v>
      </c>
    </row>
    <row r="5040" spans="1:17" x14ac:dyDescent="0.25">
      <c r="A5040" t="s">
        <v>14580</v>
      </c>
      <c r="B5040" t="s">
        <v>14581</v>
      </c>
      <c r="C5040" t="s">
        <v>2372</v>
      </c>
      <c r="D5040" t="s">
        <v>14945</v>
      </c>
      <c r="E5040">
        <v>2302010</v>
      </c>
      <c r="F5040" t="s">
        <v>15026</v>
      </c>
      <c r="G5040" t="s">
        <v>15027</v>
      </c>
      <c r="H5040" t="s">
        <v>15028</v>
      </c>
      <c r="I5040" t="s">
        <v>15031</v>
      </c>
      <c r="J5040" t="s">
        <v>15032</v>
      </c>
      <c r="K5040" t="s">
        <v>110</v>
      </c>
      <c r="L5040" t="s">
        <v>3346</v>
      </c>
      <c r="M5040" t="s">
        <v>3477</v>
      </c>
      <c r="N5040" t="s">
        <v>3603</v>
      </c>
      <c r="O5040" t="s">
        <v>3343</v>
      </c>
      <c r="P5040" t="s">
        <v>3343</v>
      </c>
      <c r="Q5040" t="s">
        <v>3346</v>
      </c>
    </row>
    <row r="5041" spans="1:17" x14ac:dyDescent="0.25">
      <c r="A5041" t="s">
        <v>14580</v>
      </c>
      <c r="B5041" t="s">
        <v>14581</v>
      </c>
      <c r="C5041" t="s">
        <v>2372</v>
      </c>
      <c r="D5041" t="s">
        <v>14945</v>
      </c>
      <c r="E5041">
        <v>2302011</v>
      </c>
      <c r="F5041" t="s">
        <v>15033</v>
      </c>
      <c r="G5041" t="s">
        <v>15034</v>
      </c>
      <c r="H5041" t="s">
        <v>10817</v>
      </c>
      <c r="I5041" t="s">
        <v>15035</v>
      </c>
      <c r="J5041" t="s">
        <v>15036</v>
      </c>
      <c r="K5041" t="s">
        <v>110</v>
      </c>
      <c r="L5041" t="s">
        <v>3343</v>
      </c>
      <c r="M5041" t="s">
        <v>4108</v>
      </c>
      <c r="N5041" t="s">
        <v>7712</v>
      </c>
      <c r="O5041" t="s">
        <v>3343</v>
      </c>
      <c r="P5041" t="s">
        <v>3343</v>
      </c>
      <c r="Q5041" t="s">
        <v>3346</v>
      </c>
    </row>
    <row r="5042" spans="1:17" x14ac:dyDescent="0.25">
      <c r="A5042" t="s">
        <v>14580</v>
      </c>
      <c r="B5042" t="s">
        <v>14581</v>
      </c>
      <c r="C5042" t="s">
        <v>2372</v>
      </c>
      <c r="D5042" t="s">
        <v>14945</v>
      </c>
      <c r="E5042">
        <v>2302012</v>
      </c>
      <c r="F5042" t="s">
        <v>15037</v>
      </c>
      <c r="G5042" t="s">
        <v>15038</v>
      </c>
      <c r="H5042" t="s">
        <v>15039</v>
      </c>
      <c r="I5042" t="s">
        <v>15040</v>
      </c>
      <c r="J5042" t="s">
        <v>15041</v>
      </c>
      <c r="K5042" t="s">
        <v>110</v>
      </c>
      <c r="L5042" t="s">
        <v>3343</v>
      </c>
      <c r="M5042" t="s">
        <v>4108</v>
      </c>
      <c r="N5042" t="s">
        <v>9900</v>
      </c>
      <c r="O5042" t="s">
        <v>3343</v>
      </c>
      <c r="P5042" t="s">
        <v>3343</v>
      </c>
      <c r="Q5042" t="s">
        <v>3346</v>
      </c>
    </row>
    <row r="5043" spans="1:17" x14ac:dyDescent="0.25">
      <c r="A5043" t="s">
        <v>14580</v>
      </c>
      <c r="B5043" t="s">
        <v>14581</v>
      </c>
      <c r="C5043" t="s">
        <v>2372</v>
      </c>
      <c r="D5043" t="s">
        <v>14945</v>
      </c>
      <c r="E5043">
        <v>2302013</v>
      </c>
      <c r="F5043" t="s">
        <v>15042</v>
      </c>
      <c r="G5043" t="s">
        <v>15043</v>
      </c>
      <c r="H5043" t="s">
        <v>15044</v>
      </c>
      <c r="I5043" t="s">
        <v>15045</v>
      </c>
      <c r="J5043" t="s">
        <v>15046</v>
      </c>
      <c r="K5043" t="s">
        <v>110</v>
      </c>
      <c r="L5043" t="s">
        <v>3343</v>
      </c>
      <c r="M5043" t="s">
        <v>3397</v>
      </c>
      <c r="N5043" t="s">
        <v>4061</v>
      </c>
      <c r="O5043" t="s">
        <v>3343</v>
      </c>
      <c r="P5043" t="s">
        <v>3343</v>
      </c>
      <c r="Q5043" t="s">
        <v>3346</v>
      </c>
    </row>
    <row r="5044" spans="1:17" x14ac:dyDescent="0.25">
      <c r="A5044" t="s">
        <v>14580</v>
      </c>
      <c r="B5044" t="s">
        <v>14581</v>
      </c>
      <c r="C5044" t="s">
        <v>2372</v>
      </c>
      <c r="D5044" t="s">
        <v>14945</v>
      </c>
      <c r="E5044">
        <v>2302013</v>
      </c>
      <c r="F5044" t="s">
        <v>15042</v>
      </c>
      <c r="G5044" t="s">
        <v>15043</v>
      </c>
      <c r="H5044" t="s">
        <v>15044</v>
      </c>
      <c r="I5044" t="s">
        <v>15047</v>
      </c>
      <c r="J5044" t="s">
        <v>15048</v>
      </c>
      <c r="K5044" t="s">
        <v>110</v>
      </c>
      <c r="L5044" t="s">
        <v>3346</v>
      </c>
      <c r="M5044" t="s">
        <v>3397</v>
      </c>
      <c r="N5044" t="s">
        <v>4061</v>
      </c>
      <c r="O5044" t="s">
        <v>3343</v>
      </c>
      <c r="P5044" t="s">
        <v>3343</v>
      </c>
      <c r="Q5044" t="s">
        <v>3346</v>
      </c>
    </row>
    <row r="5045" spans="1:17" x14ac:dyDescent="0.25">
      <c r="A5045" t="s">
        <v>14580</v>
      </c>
      <c r="B5045" t="s">
        <v>14581</v>
      </c>
      <c r="C5045" t="s">
        <v>2372</v>
      </c>
      <c r="D5045" t="s">
        <v>14945</v>
      </c>
      <c r="E5045">
        <v>2302013</v>
      </c>
      <c r="F5045" t="s">
        <v>15042</v>
      </c>
      <c r="G5045" t="s">
        <v>15043</v>
      </c>
      <c r="H5045" t="s">
        <v>15044</v>
      </c>
      <c r="I5045" t="s">
        <v>15049</v>
      </c>
      <c r="J5045" t="s">
        <v>15050</v>
      </c>
      <c r="K5045" t="s">
        <v>110</v>
      </c>
      <c r="L5045" t="s">
        <v>3346</v>
      </c>
      <c r="M5045" t="s">
        <v>3397</v>
      </c>
      <c r="N5045" t="s">
        <v>4061</v>
      </c>
      <c r="O5045" t="s">
        <v>3343</v>
      </c>
      <c r="P5045" t="s">
        <v>3343</v>
      </c>
      <c r="Q5045" t="s">
        <v>3346</v>
      </c>
    </row>
    <row r="5046" spans="1:17" x14ac:dyDescent="0.25">
      <c r="A5046" t="s">
        <v>14580</v>
      </c>
      <c r="B5046" t="s">
        <v>14581</v>
      </c>
      <c r="C5046" t="s">
        <v>2372</v>
      </c>
      <c r="D5046" t="s">
        <v>14945</v>
      </c>
      <c r="E5046">
        <v>2302013</v>
      </c>
      <c r="F5046" t="s">
        <v>15042</v>
      </c>
      <c r="G5046" t="s">
        <v>15043</v>
      </c>
      <c r="H5046" t="s">
        <v>15044</v>
      </c>
      <c r="I5046" t="s">
        <v>15051</v>
      </c>
      <c r="J5046" t="s">
        <v>15052</v>
      </c>
      <c r="K5046" t="s">
        <v>110</v>
      </c>
      <c r="L5046" t="s">
        <v>3346</v>
      </c>
      <c r="M5046" t="s">
        <v>3397</v>
      </c>
      <c r="N5046" t="s">
        <v>4061</v>
      </c>
      <c r="O5046" t="s">
        <v>3343</v>
      </c>
      <c r="P5046" t="s">
        <v>3343</v>
      </c>
      <c r="Q5046" t="s">
        <v>3346</v>
      </c>
    </row>
    <row r="5047" spans="1:17" x14ac:dyDescent="0.25">
      <c r="A5047" t="s">
        <v>14580</v>
      </c>
      <c r="B5047" t="s">
        <v>14581</v>
      </c>
      <c r="C5047" t="s">
        <v>2372</v>
      </c>
      <c r="D5047" t="s">
        <v>14945</v>
      </c>
      <c r="E5047">
        <v>2302014</v>
      </c>
      <c r="F5047" t="s">
        <v>2381</v>
      </c>
      <c r="G5047" t="s">
        <v>15053</v>
      </c>
      <c r="H5047" t="s">
        <v>3586</v>
      </c>
      <c r="I5047" t="s">
        <v>15054</v>
      </c>
      <c r="J5047" t="s">
        <v>1735</v>
      </c>
      <c r="K5047" t="s">
        <v>110</v>
      </c>
      <c r="L5047" t="s">
        <v>3343</v>
      </c>
      <c r="M5047" t="s">
        <v>4108</v>
      </c>
      <c r="N5047" t="s">
        <v>9900</v>
      </c>
      <c r="O5047" t="s">
        <v>3343</v>
      </c>
      <c r="P5047" t="s">
        <v>3343</v>
      </c>
      <c r="Q5047" t="s">
        <v>3346</v>
      </c>
    </row>
    <row r="5048" spans="1:17" x14ac:dyDescent="0.25">
      <c r="A5048" t="s">
        <v>14580</v>
      </c>
      <c r="B5048" t="s">
        <v>14581</v>
      </c>
      <c r="C5048" t="s">
        <v>2372</v>
      </c>
      <c r="D5048" t="s">
        <v>14945</v>
      </c>
      <c r="E5048">
        <v>2302014</v>
      </c>
      <c r="F5048" t="s">
        <v>2381</v>
      </c>
      <c r="G5048" t="s">
        <v>15053</v>
      </c>
      <c r="H5048" t="s">
        <v>3586</v>
      </c>
      <c r="I5048" t="s">
        <v>15055</v>
      </c>
      <c r="J5048" t="s">
        <v>15056</v>
      </c>
      <c r="K5048" t="s">
        <v>110</v>
      </c>
      <c r="L5048" t="s">
        <v>3346</v>
      </c>
      <c r="M5048" t="s">
        <v>4108</v>
      </c>
      <c r="N5048" t="s">
        <v>9900</v>
      </c>
      <c r="O5048" t="s">
        <v>3343</v>
      </c>
      <c r="P5048" t="s">
        <v>3343</v>
      </c>
      <c r="Q5048" t="s">
        <v>3346</v>
      </c>
    </row>
    <row r="5049" spans="1:17" x14ac:dyDescent="0.25">
      <c r="A5049" t="s">
        <v>14580</v>
      </c>
      <c r="B5049" t="s">
        <v>14581</v>
      </c>
      <c r="C5049" t="s">
        <v>2372</v>
      </c>
      <c r="D5049" t="s">
        <v>14945</v>
      </c>
      <c r="E5049">
        <v>2302014</v>
      </c>
      <c r="F5049" t="s">
        <v>2381</v>
      </c>
      <c r="G5049" t="s">
        <v>15053</v>
      </c>
      <c r="H5049" t="s">
        <v>3586</v>
      </c>
      <c r="I5049" t="s">
        <v>15057</v>
      </c>
      <c r="J5049" t="s">
        <v>15058</v>
      </c>
      <c r="K5049" t="s">
        <v>110</v>
      </c>
      <c r="L5049" t="s">
        <v>3346</v>
      </c>
      <c r="M5049" t="s">
        <v>4108</v>
      </c>
      <c r="N5049" t="s">
        <v>9900</v>
      </c>
      <c r="O5049" t="s">
        <v>3343</v>
      </c>
      <c r="P5049" t="s">
        <v>3343</v>
      </c>
      <c r="Q5049" t="s">
        <v>3346</v>
      </c>
    </row>
    <row r="5050" spans="1:17" x14ac:dyDescent="0.25">
      <c r="A5050" t="s">
        <v>14580</v>
      </c>
      <c r="B5050" t="s">
        <v>14581</v>
      </c>
      <c r="C5050" t="s">
        <v>2372</v>
      </c>
      <c r="D5050" t="s">
        <v>14945</v>
      </c>
      <c r="E5050">
        <v>2302014</v>
      </c>
      <c r="F5050" t="s">
        <v>2381</v>
      </c>
      <c r="G5050" t="s">
        <v>15053</v>
      </c>
      <c r="H5050" t="s">
        <v>3586</v>
      </c>
      <c r="I5050" t="s">
        <v>15059</v>
      </c>
      <c r="J5050" t="s">
        <v>15060</v>
      </c>
      <c r="K5050" t="s">
        <v>110</v>
      </c>
      <c r="L5050" t="s">
        <v>3346</v>
      </c>
      <c r="M5050" t="s">
        <v>4108</v>
      </c>
      <c r="N5050" t="s">
        <v>9900</v>
      </c>
      <c r="O5050" t="s">
        <v>3343</v>
      </c>
      <c r="P5050" t="s">
        <v>3343</v>
      </c>
      <c r="Q5050" t="s">
        <v>3346</v>
      </c>
    </row>
    <row r="5051" spans="1:17" x14ac:dyDescent="0.25">
      <c r="A5051" t="s">
        <v>14580</v>
      </c>
      <c r="B5051" t="s">
        <v>14581</v>
      </c>
      <c r="C5051" t="s">
        <v>2372</v>
      </c>
      <c r="D5051" t="s">
        <v>14945</v>
      </c>
      <c r="E5051">
        <v>2302015</v>
      </c>
      <c r="F5051" t="s">
        <v>15061</v>
      </c>
      <c r="G5051" t="s">
        <v>15062</v>
      </c>
      <c r="H5051" t="s">
        <v>3586</v>
      </c>
      <c r="I5051" t="s">
        <v>15063</v>
      </c>
      <c r="J5051" t="s">
        <v>1735</v>
      </c>
      <c r="K5051" t="s">
        <v>110</v>
      </c>
      <c r="L5051" t="s">
        <v>3343</v>
      </c>
      <c r="M5051" t="s">
        <v>4213</v>
      </c>
      <c r="N5051" t="s">
        <v>9872</v>
      </c>
      <c r="O5051" t="s">
        <v>3343</v>
      </c>
      <c r="P5051" t="s">
        <v>3343</v>
      </c>
      <c r="Q5051" t="s">
        <v>3346</v>
      </c>
    </row>
    <row r="5052" spans="1:17" x14ac:dyDescent="0.25">
      <c r="A5052" t="s">
        <v>14580</v>
      </c>
      <c r="B5052" t="s">
        <v>14581</v>
      </c>
      <c r="C5052" t="s">
        <v>2372</v>
      </c>
      <c r="D5052" t="s">
        <v>14945</v>
      </c>
      <c r="E5052">
        <v>2302015</v>
      </c>
      <c r="F5052" t="s">
        <v>15061</v>
      </c>
      <c r="G5052" t="s">
        <v>15062</v>
      </c>
      <c r="H5052" t="s">
        <v>3586</v>
      </c>
      <c r="I5052" t="s">
        <v>15064</v>
      </c>
      <c r="J5052" t="s">
        <v>15065</v>
      </c>
      <c r="K5052" t="s">
        <v>110</v>
      </c>
      <c r="L5052" t="s">
        <v>3346</v>
      </c>
      <c r="M5052" t="s">
        <v>4213</v>
      </c>
      <c r="N5052" t="s">
        <v>9872</v>
      </c>
      <c r="O5052" t="s">
        <v>3343</v>
      </c>
      <c r="P5052" t="s">
        <v>3343</v>
      </c>
      <c r="Q5052" t="s">
        <v>3346</v>
      </c>
    </row>
    <row r="5053" spans="1:17" x14ac:dyDescent="0.25">
      <c r="A5053" t="s">
        <v>14580</v>
      </c>
      <c r="B5053" t="s">
        <v>14581</v>
      </c>
      <c r="C5053" t="s">
        <v>2372</v>
      </c>
      <c r="D5053" t="s">
        <v>14945</v>
      </c>
      <c r="E5053">
        <v>2302015</v>
      </c>
      <c r="F5053" t="s">
        <v>15061</v>
      </c>
      <c r="G5053" t="s">
        <v>15062</v>
      </c>
      <c r="H5053" t="s">
        <v>3586</v>
      </c>
      <c r="I5053" t="s">
        <v>15066</v>
      </c>
      <c r="J5053" t="s">
        <v>15067</v>
      </c>
      <c r="K5053" t="s">
        <v>110</v>
      </c>
      <c r="L5053" t="s">
        <v>3346</v>
      </c>
      <c r="M5053" t="s">
        <v>4213</v>
      </c>
      <c r="N5053" t="s">
        <v>9872</v>
      </c>
      <c r="O5053" t="s">
        <v>3343</v>
      </c>
      <c r="P5053" t="s">
        <v>3343</v>
      </c>
      <c r="Q5053" t="s">
        <v>3346</v>
      </c>
    </row>
    <row r="5054" spans="1:17" x14ac:dyDescent="0.25">
      <c r="A5054" t="s">
        <v>14580</v>
      </c>
      <c r="B5054" t="s">
        <v>14581</v>
      </c>
      <c r="C5054" t="s">
        <v>2372</v>
      </c>
      <c r="D5054" t="s">
        <v>14945</v>
      </c>
      <c r="E5054">
        <v>2302016</v>
      </c>
      <c r="F5054" t="s">
        <v>15068</v>
      </c>
      <c r="G5054" t="s">
        <v>15069</v>
      </c>
      <c r="H5054" t="s">
        <v>3394</v>
      </c>
      <c r="I5054" t="s">
        <v>15070</v>
      </c>
      <c r="J5054" t="s">
        <v>15071</v>
      </c>
      <c r="K5054" t="s">
        <v>110</v>
      </c>
      <c r="L5054" t="s">
        <v>3343</v>
      </c>
      <c r="M5054" t="s">
        <v>3397</v>
      </c>
      <c r="N5054" t="s">
        <v>4061</v>
      </c>
      <c r="O5054" t="s">
        <v>3343</v>
      </c>
      <c r="P5054" t="s">
        <v>3343</v>
      </c>
      <c r="Q5054" t="s">
        <v>3346</v>
      </c>
    </row>
    <row r="5055" spans="1:17" x14ac:dyDescent="0.25">
      <c r="A5055" t="s">
        <v>14580</v>
      </c>
      <c r="B5055" t="s">
        <v>14581</v>
      </c>
      <c r="C5055" t="s">
        <v>2372</v>
      </c>
      <c r="D5055" t="s">
        <v>14945</v>
      </c>
      <c r="E5055">
        <v>2302017</v>
      </c>
      <c r="F5055" t="s">
        <v>15072</v>
      </c>
      <c r="G5055" t="s">
        <v>15073</v>
      </c>
      <c r="H5055" t="s">
        <v>3394</v>
      </c>
      <c r="I5055" t="s">
        <v>15074</v>
      </c>
      <c r="J5055" t="s">
        <v>15075</v>
      </c>
      <c r="K5055" t="s">
        <v>110</v>
      </c>
      <c r="L5055" t="s">
        <v>3343</v>
      </c>
      <c r="M5055" t="s">
        <v>3397</v>
      </c>
      <c r="N5055" t="s">
        <v>4061</v>
      </c>
      <c r="O5055" t="s">
        <v>3343</v>
      </c>
      <c r="P5055" t="s">
        <v>3343</v>
      </c>
      <c r="Q5055" t="s">
        <v>3346</v>
      </c>
    </row>
    <row r="5056" spans="1:17" x14ac:dyDescent="0.25">
      <c r="A5056" t="s">
        <v>14580</v>
      </c>
      <c r="B5056" t="s">
        <v>14581</v>
      </c>
      <c r="C5056" t="s">
        <v>2372</v>
      </c>
      <c r="D5056" t="s">
        <v>14945</v>
      </c>
      <c r="E5056">
        <v>2302017</v>
      </c>
      <c r="F5056" t="s">
        <v>15072</v>
      </c>
      <c r="G5056" t="s">
        <v>15073</v>
      </c>
      <c r="H5056" t="s">
        <v>3394</v>
      </c>
      <c r="I5056" t="s">
        <v>15076</v>
      </c>
      <c r="J5056" t="s">
        <v>15077</v>
      </c>
      <c r="K5056" t="s">
        <v>110</v>
      </c>
      <c r="L5056" t="s">
        <v>3346</v>
      </c>
      <c r="M5056" t="s">
        <v>3397</v>
      </c>
      <c r="N5056" t="s">
        <v>4061</v>
      </c>
      <c r="O5056" t="s">
        <v>3343</v>
      </c>
      <c r="P5056" t="s">
        <v>3343</v>
      </c>
      <c r="Q5056" t="s">
        <v>3346</v>
      </c>
    </row>
    <row r="5057" spans="1:17" x14ac:dyDescent="0.25">
      <c r="A5057" t="s">
        <v>14580</v>
      </c>
      <c r="B5057" t="s">
        <v>14581</v>
      </c>
      <c r="C5057" t="s">
        <v>2372</v>
      </c>
      <c r="D5057" t="s">
        <v>14945</v>
      </c>
      <c r="E5057">
        <v>2302017</v>
      </c>
      <c r="F5057" t="s">
        <v>15072</v>
      </c>
      <c r="G5057" t="s">
        <v>15073</v>
      </c>
      <c r="H5057" t="s">
        <v>3394</v>
      </c>
      <c r="I5057" t="s">
        <v>15078</v>
      </c>
      <c r="J5057" t="s">
        <v>15079</v>
      </c>
      <c r="K5057" t="s">
        <v>110</v>
      </c>
      <c r="L5057" t="s">
        <v>3346</v>
      </c>
      <c r="M5057" t="s">
        <v>3397</v>
      </c>
      <c r="N5057" t="s">
        <v>4061</v>
      </c>
      <c r="O5057" t="s">
        <v>3343</v>
      </c>
      <c r="P5057" t="s">
        <v>3343</v>
      </c>
      <c r="Q5057" t="s">
        <v>3346</v>
      </c>
    </row>
    <row r="5058" spans="1:17" x14ac:dyDescent="0.25">
      <c r="A5058" t="s">
        <v>14580</v>
      </c>
      <c r="B5058" t="s">
        <v>14581</v>
      </c>
      <c r="C5058" t="s">
        <v>2372</v>
      </c>
      <c r="D5058" t="s">
        <v>14945</v>
      </c>
      <c r="E5058">
        <v>2302019</v>
      </c>
      <c r="F5058" t="s">
        <v>15080</v>
      </c>
      <c r="G5058" t="s">
        <v>15081</v>
      </c>
      <c r="H5058" t="s">
        <v>3586</v>
      </c>
      <c r="I5058" t="s">
        <v>15082</v>
      </c>
      <c r="J5058" t="s">
        <v>2420</v>
      </c>
      <c r="K5058" t="s">
        <v>110</v>
      </c>
      <c r="L5058" t="s">
        <v>3343</v>
      </c>
      <c r="M5058" t="s">
        <v>4213</v>
      </c>
      <c r="N5058" t="s">
        <v>9872</v>
      </c>
      <c r="O5058" t="s">
        <v>3343</v>
      </c>
      <c r="P5058" t="s">
        <v>3343</v>
      </c>
      <c r="Q5058" t="s">
        <v>3346</v>
      </c>
    </row>
    <row r="5059" spans="1:17" x14ac:dyDescent="0.25">
      <c r="A5059" t="s">
        <v>14580</v>
      </c>
      <c r="B5059" t="s">
        <v>14581</v>
      </c>
      <c r="C5059" t="s">
        <v>2372</v>
      </c>
      <c r="D5059" t="s">
        <v>14945</v>
      </c>
      <c r="E5059">
        <v>2302019</v>
      </c>
      <c r="F5059" t="s">
        <v>15080</v>
      </c>
      <c r="G5059" t="s">
        <v>15081</v>
      </c>
      <c r="H5059" t="s">
        <v>3586</v>
      </c>
      <c r="I5059" t="s">
        <v>15083</v>
      </c>
      <c r="J5059" t="s">
        <v>15084</v>
      </c>
      <c r="K5059" t="s">
        <v>110</v>
      </c>
      <c r="L5059" t="s">
        <v>3346</v>
      </c>
      <c r="M5059" t="s">
        <v>4213</v>
      </c>
      <c r="N5059" t="s">
        <v>9872</v>
      </c>
      <c r="O5059" t="s">
        <v>3343</v>
      </c>
      <c r="P5059" t="s">
        <v>3343</v>
      </c>
      <c r="Q5059" t="s">
        <v>3346</v>
      </c>
    </row>
    <row r="5060" spans="1:17" x14ac:dyDescent="0.25">
      <c r="A5060" t="s">
        <v>14580</v>
      </c>
      <c r="B5060" t="s">
        <v>14581</v>
      </c>
      <c r="C5060" t="s">
        <v>2372</v>
      </c>
      <c r="D5060" t="s">
        <v>14945</v>
      </c>
      <c r="E5060">
        <v>2302019</v>
      </c>
      <c r="F5060" t="s">
        <v>15080</v>
      </c>
      <c r="G5060" t="s">
        <v>15081</v>
      </c>
      <c r="H5060" t="s">
        <v>3586</v>
      </c>
      <c r="I5060" t="s">
        <v>15085</v>
      </c>
      <c r="J5060" t="s">
        <v>15086</v>
      </c>
      <c r="K5060" t="s">
        <v>110</v>
      </c>
      <c r="L5060" t="s">
        <v>3346</v>
      </c>
      <c r="M5060" t="s">
        <v>4213</v>
      </c>
      <c r="N5060" t="s">
        <v>9872</v>
      </c>
      <c r="O5060" t="s">
        <v>3343</v>
      </c>
      <c r="P5060" t="s">
        <v>3343</v>
      </c>
      <c r="Q5060" t="s">
        <v>3346</v>
      </c>
    </row>
    <row r="5061" spans="1:17" x14ac:dyDescent="0.25">
      <c r="A5061" t="s">
        <v>14580</v>
      </c>
      <c r="B5061" t="s">
        <v>14581</v>
      </c>
      <c r="C5061" t="s">
        <v>2372</v>
      </c>
      <c r="D5061" t="s">
        <v>14945</v>
      </c>
      <c r="E5061">
        <v>2302020</v>
      </c>
      <c r="F5061" t="s">
        <v>15087</v>
      </c>
      <c r="G5061" t="s">
        <v>15088</v>
      </c>
      <c r="H5061" t="s">
        <v>15089</v>
      </c>
      <c r="I5061" t="s">
        <v>15090</v>
      </c>
      <c r="J5061" t="s">
        <v>15091</v>
      </c>
      <c r="K5061" t="s">
        <v>110</v>
      </c>
      <c r="L5061" t="s">
        <v>3343</v>
      </c>
      <c r="M5061" t="s">
        <v>4213</v>
      </c>
      <c r="N5061" t="s">
        <v>7265</v>
      </c>
      <c r="O5061" t="s">
        <v>3343</v>
      </c>
      <c r="P5061" t="s">
        <v>3343</v>
      </c>
      <c r="Q5061" t="s">
        <v>3346</v>
      </c>
    </row>
    <row r="5062" spans="1:17" x14ac:dyDescent="0.25">
      <c r="A5062" t="s">
        <v>14580</v>
      </c>
      <c r="B5062" t="s">
        <v>14581</v>
      </c>
      <c r="C5062" t="s">
        <v>2372</v>
      </c>
      <c r="D5062" t="s">
        <v>14945</v>
      </c>
      <c r="E5062">
        <v>2302021</v>
      </c>
      <c r="F5062" t="s">
        <v>15092</v>
      </c>
      <c r="G5062" t="s">
        <v>15093</v>
      </c>
      <c r="H5062" t="s">
        <v>15094</v>
      </c>
      <c r="I5062" t="s">
        <v>15095</v>
      </c>
      <c r="J5062" t="s">
        <v>15096</v>
      </c>
      <c r="K5062" t="s">
        <v>110</v>
      </c>
      <c r="L5062" t="s">
        <v>3343</v>
      </c>
      <c r="M5062" t="s">
        <v>4213</v>
      </c>
      <c r="N5062" t="s">
        <v>7265</v>
      </c>
      <c r="O5062" t="s">
        <v>3343</v>
      </c>
      <c r="P5062" t="s">
        <v>3343</v>
      </c>
      <c r="Q5062" t="s">
        <v>3346</v>
      </c>
    </row>
    <row r="5063" spans="1:17" x14ac:dyDescent="0.25">
      <c r="A5063" t="s">
        <v>14580</v>
      </c>
      <c r="B5063" t="s">
        <v>14581</v>
      </c>
      <c r="C5063" t="s">
        <v>2372</v>
      </c>
      <c r="D5063" t="s">
        <v>14945</v>
      </c>
      <c r="E5063">
        <v>2302021</v>
      </c>
      <c r="F5063" t="s">
        <v>15092</v>
      </c>
      <c r="G5063" t="s">
        <v>15093</v>
      </c>
      <c r="H5063" t="s">
        <v>15094</v>
      </c>
      <c r="I5063" t="s">
        <v>15097</v>
      </c>
      <c r="J5063" t="s">
        <v>15098</v>
      </c>
      <c r="K5063" t="s">
        <v>110</v>
      </c>
      <c r="L5063" t="s">
        <v>3346</v>
      </c>
      <c r="M5063" t="s">
        <v>4213</v>
      </c>
      <c r="N5063" t="s">
        <v>7265</v>
      </c>
      <c r="O5063" t="s">
        <v>3343</v>
      </c>
      <c r="P5063" t="s">
        <v>3343</v>
      </c>
      <c r="Q5063" t="s">
        <v>3346</v>
      </c>
    </row>
    <row r="5064" spans="1:17" x14ac:dyDescent="0.25">
      <c r="A5064" t="s">
        <v>14580</v>
      </c>
      <c r="B5064" t="s">
        <v>14581</v>
      </c>
      <c r="C5064" t="s">
        <v>2372</v>
      </c>
      <c r="D5064" t="s">
        <v>14945</v>
      </c>
      <c r="E5064">
        <v>2302021</v>
      </c>
      <c r="F5064" t="s">
        <v>15092</v>
      </c>
      <c r="G5064" t="s">
        <v>15093</v>
      </c>
      <c r="H5064" t="s">
        <v>15094</v>
      </c>
      <c r="I5064" t="s">
        <v>15099</v>
      </c>
      <c r="J5064" t="s">
        <v>15100</v>
      </c>
      <c r="K5064" t="s">
        <v>110</v>
      </c>
      <c r="L5064" t="s">
        <v>3346</v>
      </c>
      <c r="M5064" t="s">
        <v>4213</v>
      </c>
      <c r="N5064" t="s">
        <v>7265</v>
      </c>
      <c r="O5064" t="s">
        <v>3343</v>
      </c>
      <c r="P5064" t="s">
        <v>3343</v>
      </c>
      <c r="Q5064" t="s">
        <v>3346</v>
      </c>
    </row>
    <row r="5065" spans="1:17" x14ac:dyDescent="0.25">
      <c r="A5065" t="s">
        <v>14580</v>
      </c>
      <c r="B5065" t="s">
        <v>14581</v>
      </c>
      <c r="C5065" t="s">
        <v>2372</v>
      </c>
      <c r="D5065" t="s">
        <v>14945</v>
      </c>
      <c r="E5065">
        <v>2302021</v>
      </c>
      <c r="F5065" t="s">
        <v>15092</v>
      </c>
      <c r="G5065" t="s">
        <v>15093</v>
      </c>
      <c r="H5065" t="s">
        <v>15094</v>
      </c>
      <c r="I5065" t="s">
        <v>15101</v>
      </c>
      <c r="J5065" t="s">
        <v>15102</v>
      </c>
      <c r="K5065" t="s">
        <v>110</v>
      </c>
      <c r="L5065" t="s">
        <v>3346</v>
      </c>
      <c r="M5065" t="s">
        <v>4213</v>
      </c>
      <c r="N5065" t="s">
        <v>7265</v>
      </c>
      <c r="O5065" t="s">
        <v>3343</v>
      </c>
      <c r="P5065" t="s">
        <v>3343</v>
      </c>
      <c r="Q5065" t="s">
        <v>3346</v>
      </c>
    </row>
    <row r="5066" spans="1:17" x14ac:dyDescent="0.25">
      <c r="A5066" t="s">
        <v>14580</v>
      </c>
      <c r="B5066" t="s">
        <v>14581</v>
      </c>
      <c r="C5066" t="s">
        <v>2372</v>
      </c>
      <c r="D5066" t="s">
        <v>14945</v>
      </c>
      <c r="E5066">
        <v>2302021</v>
      </c>
      <c r="F5066" t="s">
        <v>15092</v>
      </c>
      <c r="G5066" t="s">
        <v>15093</v>
      </c>
      <c r="H5066" t="s">
        <v>15094</v>
      </c>
      <c r="I5066" t="s">
        <v>15103</v>
      </c>
      <c r="J5066" t="s">
        <v>15104</v>
      </c>
      <c r="K5066" t="s">
        <v>110</v>
      </c>
      <c r="L5066" t="s">
        <v>3346</v>
      </c>
      <c r="M5066" t="s">
        <v>4213</v>
      </c>
      <c r="N5066" t="s">
        <v>7265</v>
      </c>
      <c r="O5066" t="s">
        <v>3343</v>
      </c>
      <c r="P5066" t="s">
        <v>3343</v>
      </c>
      <c r="Q5066" t="s">
        <v>3346</v>
      </c>
    </row>
    <row r="5067" spans="1:17" x14ac:dyDescent="0.25">
      <c r="A5067" t="s">
        <v>14580</v>
      </c>
      <c r="B5067" t="s">
        <v>14581</v>
      </c>
      <c r="C5067" t="s">
        <v>2372</v>
      </c>
      <c r="D5067" t="s">
        <v>14945</v>
      </c>
      <c r="E5067">
        <v>2302021</v>
      </c>
      <c r="F5067" t="s">
        <v>15092</v>
      </c>
      <c r="G5067" t="s">
        <v>15093</v>
      </c>
      <c r="H5067" t="s">
        <v>15094</v>
      </c>
      <c r="I5067" t="s">
        <v>15105</v>
      </c>
      <c r="J5067" t="s">
        <v>15106</v>
      </c>
      <c r="K5067" t="s">
        <v>110</v>
      </c>
      <c r="L5067" t="s">
        <v>3346</v>
      </c>
      <c r="M5067" t="s">
        <v>4213</v>
      </c>
      <c r="N5067" t="s">
        <v>7265</v>
      </c>
      <c r="O5067" t="s">
        <v>3343</v>
      </c>
      <c r="P5067" t="s">
        <v>3343</v>
      </c>
      <c r="Q5067" t="s">
        <v>3346</v>
      </c>
    </row>
    <row r="5068" spans="1:17" x14ac:dyDescent="0.25">
      <c r="A5068" t="s">
        <v>14580</v>
      </c>
      <c r="B5068" t="s">
        <v>14581</v>
      </c>
      <c r="C5068" t="s">
        <v>2372</v>
      </c>
      <c r="D5068" t="s">
        <v>14945</v>
      </c>
      <c r="E5068">
        <v>2302022</v>
      </c>
      <c r="F5068" t="s">
        <v>15107</v>
      </c>
      <c r="G5068" t="s">
        <v>15108</v>
      </c>
      <c r="H5068" t="s">
        <v>10817</v>
      </c>
      <c r="I5068" t="s">
        <v>15109</v>
      </c>
      <c r="J5068" t="s">
        <v>15110</v>
      </c>
      <c r="K5068" t="s">
        <v>110</v>
      </c>
      <c r="L5068" t="s">
        <v>3343</v>
      </c>
      <c r="M5068" t="s">
        <v>4213</v>
      </c>
      <c r="N5068" t="s">
        <v>13000</v>
      </c>
      <c r="O5068" t="s">
        <v>3343</v>
      </c>
      <c r="P5068" t="s">
        <v>3343</v>
      </c>
      <c r="Q5068" t="s">
        <v>3346</v>
      </c>
    </row>
    <row r="5069" spans="1:17" x14ac:dyDescent="0.25">
      <c r="A5069" t="s">
        <v>14580</v>
      </c>
      <c r="B5069" t="s">
        <v>14581</v>
      </c>
      <c r="C5069" t="s">
        <v>2372</v>
      </c>
      <c r="D5069" t="s">
        <v>14945</v>
      </c>
      <c r="E5069">
        <v>2302022</v>
      </c>
      <c r="F5069" t="s">
        <v>15107</v>
      </c>
      <c r="G5069" t="s">
        <v>15108</v>
      </c>
      <c r="H5069" t="s">
        <v>10817</v>
      </c>
      <c r="I5069" t="s">
        <v>15111</v>
      </c>
      <c r="J5069" t="s">
        <v>15112</v>
      </c>
      <c r="K5069" t="s">
        <v>110</v>
      </c>
      <c r="L5069" t="s">
        <v>3346</v>
      </c>
      <c r="M5069" t="s">
        <v>4213</v>
      </c>
      <c r="N5069" t="s">
        <v>13000</v>
      </c>
      <c r="O5069" t="s">
        <v>3343</v>
      </c>
      <c r="P5069" t="s">
        <v>3343</v>
      </c>
      <c r="Q5069" t="s">
        <v>3346</v>
      </c>
    </row>
    <row r="5070" spans="1:17" x14ac:dyDescent="0.25">
      <c r="A5070" t="s">
        <v>14580</v>
      </c>
      <c r="B5070" t="s">
        <v>14581</v>
      </c>
      <c r="C5070" t="s">
        <v>2372</v>
      </c>
      <c r="D5070" t="s">
        <v>14945</v>
      </c>
      <c r="E5070">
        <v>2302022</v>
      </c>
      <c r="F5070" t="s">
        <v>15107</v>
      </c>
      <c r="G5070" t="s">
        <v>15108</v>
      </c>
      <c r="H5070" t="s">
        <v>10817</v>
      </c>
      <c r="I5070" t="s">
        <v>15113</v>
      </c>
      <c r="J5070" t="s">
        <v>15114</v>
      </c>
      <c r="K5070" t="s">
        <v>110</v>
      </c>
      <c r="L5070" t="s">
        <v>3346</v>
      </c>
      <c r="M5070" t="s">
        <v>4213</v>
      </c>
      <c r="N5070" t="s">
        <v>13000</v>
      </c>
      <c r="O5070" t="s">
        <v>3343</v>
      </c>
      <c r="P5070" t="s">
        <v>3343</v>
      </c>
      <c r="Q5070" t="s">
        <v>3346</v>
      </c>
    </row>
    <row r="5071" spans="1:17" x14ac:dyDescent="0.25">
      <c r="A5071" t="s">
        <v>14580</v>
      </c>
      <c r="B5071" t="s">
        <v>14581</v>
      </c>
      <c r="C5071" t="s">
        <v>2372</v>
      </c>
      <c r="D5071" t="s">
        <v>14945</v>
      </c>
      <c r="E5071">
        <v>2302022</v>
      </c>
      <c r="F5071" t="s">
        <v>15107</v>
      </c>
      <c r="G5071" t="s">
        <v>15108</v>
      </c>
      <c r="H5071" t="s">
        <v>10817</v>
      </c>
      <c r="I5071" t="s">
        <v>15115</v>
      </c>
      <c r="J5071" t="s">
        <v>15116</v>
      </c>
      <c r="K5071" t="s">
        <v>110</v>
      </c>
      <c r="L5071" t="s">
        <v>3346</v>
      </c>
      <c r="M5071" t="s">
        <v>4213</v>
      </c>
      <c r="N5071" t="s">
        <v>13000</v>
      </c>
      <c r="O5071" t="s">
        <v>3343</v>
      </c>
      <c r="P5071" t="s">
        <v>3343</v>
      </c>
      <c r="Q5071" t="s">
        <v>3346</v>
      </c>
    </row>
    <row r="5072" spans="1:17" x14ac:dyDescent="0.25">
      <c r="A5072" t="s">
        <v>14580</v>
      </c>
      <c r="B5072" t="s">
        <v>14581</v>
      </c>
      <c r="C5072" t="s">
        <v>2372</v>
      </c>
      <c r="D5072" t="s">
        <v>14945</v>
      </c>
      <c r="E5072">
        <v>2302022</v>
      </c>
      <c r="F5072" t="s">
        <v>15107</v>
      </c>
      <c r="G5072" t="s">
        <v>15108</v>
      </c>
      <c r="H5072" t="s">
        <v>10817</v>
      </c>
      <c r="I5072" t="s">
        <v>15117</v>
      </c>
      <c r="J5072" t="s">
        <v>15118</v>
      </c>
      <c r="K5072" t="s">
        <v>110</v>
      </c>
      <c r="L5072" t="s">
        <v>3346</v>
      </c>
      <c r="M5072" t="s">
        <v>4213</v>
      </c>
      <c r="N5072" t="s">
        <v>13000</v>
      </c>
      <c r="O5072" t="s">
        <v>3343</v>
      </c>
      <c r="P5072" t="s">
        <v>3343</v>
      </c>
      <c r="Q5072" t="s">
        <v>3346</v>
      </c>
    </row>
    <row r="5073" spans="1:17" x14ac:dyDescent="0.25">
      <c r="A5073" t="s">
        <v>14580</v>
      </c>
      <c r="B5073" t="s">
        <v>14581</v>
      </c>
      <c r="C5073" t="s">
        <v>2372</v>
      </c>
      <c r="D5073" t="s">
        <v>14945</v>
      </c>
      <c r="E5073">
        <v>2302022</v>
      </c>
      <c r="F5073" t="s">
        <v>15107</v>
      </c>
      <c r="G5073" t="s">
        <v>15108</v>
      </c>
      <c r="H5073" t="s">
        <v>10817</v>
      </c>
      <c r="I5073" t="s">
        <v>15119</v>
      </c>
      <c r="J5073" t="s">
        <v>15120</v>
      </c>
      <c r="K5073" t="s">
        <v>110</v>
      </c>
      <c r="L5073" t="s">
        <v>3346</v>
      </c>
      <c r="M5073" t="s">
        <v>4213</v>
      </c>
      <c r="N5073" t="s">
        <v>13000</v>
      </c>
      <c r="O5073" t="s">
        <v>3343</v>
      </c>
      <c r="P5073" t="s">
        <v>3343</v>
      </c>
      <c r="Q5073" t="s">
        <v>3346</v>
      </c>
    </row>
    <row r="5074" spans="1:17" x14ac:dyDescent="0.25">
      <c r="A5074" t="s">
        <v>14580</v>
      </c>
      <c r="B5074" t="s">
        <v>14581</v>
      </c>
      <c r="C5074" t="s">
        <v>2372</v>
      </c>
      <c r="D5074" t="s">
        <v>14945</v>
      </c>
      <c r="E5074">
        <v>2302023</v>
      </c>
      <c r="F5074" t="s">
        <v>15121</v>
      </c>
      <c r="G5074" t="s">
        <v>15122</v>
      </c>
      <c r="H5074" t="s">
        <v>15089</v>
      </c>
      <c r="I5074" t="s">
        <v>15123</v>
      </c>
      <c r="J5074" t="s">
        <v>15091</v>
      </c>
      <c r="K5074" t="s">
        <v>110</v>
      </c>
      <c r="L5074" t="s">
        <v>3343</v>
      </c>
      <c r="M5074" t="s">
        <v>4213</v>
      </c>
      <c r="N5074" t="s">
        <v>7265</v>
      </c>
      <c r="O5074" t="s">
        <v>3343</v>
      </c>
      <c r="P5074" t="s">
        <v>3343</v>
      </c>
      <c r="Q5074" t="s">
        <v>3346</v>
      </c>
    </row>
    <row r="5075" spans="1:17" x14ac:dyDescent="0.25">
      <c r="A5075" t="s">
        <v>14580</v>
      </c>
      <c r="B5075" t="s">
        <v>14581</v>
      </c>
      <c r="C5075" t="s">
        <v>2372</v>
      </c>
      <c r="D5075" t="s">
        <v>14945</v>
      </c>
      <c r="E5075">
        <v>2302024</v>
      </c>
      <c r="F5075" t="s">
        <v>15124</v>
      </c>
      <c r="G5075" t="s">
        <v>15125</v>
      </c>
      <c r="H5075" t="s">
        <v>3634</v>
      </c>
      <c r="I5075" t="s">
        <v>15126</v>
      </c>
      <c r="J5075" t="s">
        <v>605</v>
      </c>
      <c r="K5075" t="s">
        <v>110</v>
      </c>
      <c r="L5075" t="s">
        <v>3343</v>
      </c>
      <c r="M5075" t="s">
        <v>3344</v>
      </c>
      <c r="N5075" t="s">
        <v>3345</v>
      </c>
      <c r="O5075" t="s">
        <v>3343</v>
      </c>
      <c r="P5075" t="s">
        <v>3343</v>
      </c>
      <c r="Q5075" t="s">
        <v>3346</v>
      </c>
    </row>
    <row r="5076" spans="1:17" x14ac:dyDescent="0.25">
      <c r="A5076" t="s">
        <v>14580</v>
      </c>
      <c r="B5076" t="s">
        <v>14581</v>
      </c>
      <c r="C5076" t="s">
        <v>2372</v>
      </c>
      <c r="D5076" t="s">
        <v>14945</v>
      </c>
      <c r="E5076">
        <v>2302024</v>
      </c>
      <c r="F5076" t="s">
        <v>15124</v>
      </c>
      <c r="G5076" t="s">
        <v>15125</v>
      </c>
      <c r="H5076" t="s">
        <v>3634</v>
      </c>
      <c r="I5076" t="s">
        <v>15127</v>
      </c>
      <c r="J5076" t="s">
        <v>15128</v>
      </c>
      <c r="K5076" t="s">
        <v>110</v>
      </c>
      <c r="L5076" t="s">
        <v>3346</v>
      </c>
      <c r="M5076" t="s">
        <v>3344</v>
      </c>
      <c r="N5076" t="s">
        <v>3345</v>
      </c>
      <c r="O5076" t="s">
        <v>3343</v>
      </c>
      <c r="P5076" t="s">
        <v>3343</v>
      </c>
      <c r="Q5076" t="s">
        <v>3346</v>
      </c>
    </row>
    <row r="5077" spans="1:17" x14ac:dyDescent="0.25">
      <c r="A5077" t="s">
        <v>14580</v>
      </c>
      <c r="B5077" t="s">
        <v>14581</v>
      </c>
      <c r="C5077" t="s">
        <v>2372</v>
      </c>
      <c r="D5077" t="s">
        <v>14945</v>
      </c>
      <c r="E5077">
        <v>2302024</v>
      </c>
      <c r="F5077" t="s">
        <v>15124</v>
      </c>
      <c r="G5077" t="s">
        <v>15125</v>
      </c>
      <c r="H5077" t="s">
        <v>3634</v>
      </c>
      <c r="I5077" t="s">
        <v>15129</v>
      </c>
      <c r="J5077" t="s">
        <v>15130</v>
      </c>
      <c r="K5077" t="s">
        <v>110</v>
      </c>
      <c r="L5077" t="s">
        <v>3346</v>
      </c>
      <c r="M5077" t="s">
        <v>3344</v>
      </c>
      <c r="N5077" t="s">
        <v>3345</v>
      </c>
      <c r="O5077" t="s">
        <v>3343</v>
      </c>
      <c r="P5077" t="s">
        <v>3343</v>
      </c>
      <c r="Q5077" t="s">
        <v>3346</v>
      </c>
    </row>
    <row r="5078" spans="1:17" x14ac:dyDescent="0.25">
      <c r="A5078" t="s">
        <v>14580</v>
      </c>
      <c r="B5078" t="s">
        <v>14581</v>
      </c>
      <c r="C5078" t="s">
        <v>2372</v>
      </c>
      <c r="D5078" t="s">
        <v>14945</v>
      </c>
      <c r="E5078">
        <v>2302024</v>
      </c>
      <c r="F5078" t="s">
        <v>15124</v>
      </c>
      <c r="G5078" t="s">
        <v>15125</v>
      </c>
      <c r="H5078" t="s">
        <v>3634</v>
      </c>
      <c r="I5078" t="s">
        <v>15131</v>
      </c>
      <c r="J5078" t="s">
        <v>15132</v>
      </c>
      <c r="K5078" t="s">
        <v>110</v>
      </c>
      <c r="L5078" t="s">
        <v>3346</v>
      </c>
      <c r="M5078" t="s">
        <v>3344</v>
      </c>
      <c r="N5078" t="s">
        <v>3345</v>
      </c>
      <c r="O5078" t="s">
        <v>3343</v>
      </c>
      <c r="P5078" t="s">
        <v>3343</v>
      </c>
      <c r="Q5078" t="s">
        <v>3346</v>
      </c>
    </row>
    <row r="5079" spans="1:17" x14ac:dyDescent="0.25">
      <c r="A5079" t="s">
        <v>14580</v>
      </c>
      <c r="B5079" t="s">
        <v>14581</v>
      </c>
      <c r="C5079" t="s">
        <v>2372</v>
      </c>
      <c r="D5079" t="s">
        <v>14945</v>
      </c>
      <c r="E5079">
        <v>2302025</v>
      </c>
      <c r="F5079" t="s">
        <v>15133</v>
      </c>
      <c r="G5079" t="s">
        <v>15134</v>
      </c>
      <c r="H5079" t="s">
        <v>3405</v>
      </c>
      <c r="I5079" t="s">
        <v>15135</v>
      </c>
      <c r="J5079" t="s">
        <v>15136</v>
      </c>
      <c r="K5079" t="s">
        <v>110</v>
      </c>
      <c r="L5079" t="s">
        <v>3343</v>
      </c>
      <c r="M5079" t="s">
        <v>3344</v>
      </c>
      <c r="N5079" t="s">
        <v>3360</v>
      </c>
      <c r="O5079" t="s">
        <v>3346</v>
      </c>
      <c r="P5079" t="s">
        <v>3343</v>
      </c>
      <c r="Q5079" t="s">
        <v>3346</v>
      </c>
    </row>
    <row r="5080" spans="1:17" x14ac:dyDescent="0.25">
      <c r="A5080" t="s">
        <v>14580</v>
      </c>
      <c r="B5080" t="s">
        <v>14581</v>
      </c>
      <c r="C5080" t="s">
        <v>2372</v>
      </c>
      <c r="D5080" t="s">
        <v>14945</v>
      </c>
      <c r="E5080">
        <v>2302025</v>
      </c>
      <c r="F5080" t="s">
        <v>15133</v>
      </c>
      <c r="G5080" t="s">
        <v>15134</v>
      </c>
      <c r="H5080" t="s">
        <v>3405</v>
      </c>
      <c r="I5080" t="s">
        <v>15137</v>
      </c>
      <c r="J5080" t="s">
        <v>15138</v>
      </c>
      <c r="K5080" t="s">
        <v>110</v>
      </c>
      <c r="L5080" t="s">
        <v>3346</v>
      </c>
      <c r="M5080" t="s">
        <v>3344</v>
      </c>
      <c r="N5080" t="s">
        <v>3360</v>
      </c>
      <c r="O5080" t="s">
        <v>3346</v>
      </c>
      <c r="P5080" t="s">
        <v>3343</v>
      </c>
      <c r="Q5080" t="s">
        <v>3346</v>
      </c>
    </row>
    <row r="5081" spans="1:17" x14ac:dyDescent="0.25">
      <c r="A5081" t="s">
        <v>14580</v>
      </c>
      <c r="B5081" t="s">
        <v>14581</v>
      </c>
      <c r="C5081" t="s">
        <v>2372</v>
      </c>
      <c r="D5081" t="s">
        <v>14945</v>
      </c>
      <c r="E5081">
        <v>2302026</v>
      </c>
      <c r="F5081" t="s">
        <v>15139</v>
      </c>
      <c r="G5081" t="s">
        <v>15140</v>
      </c>
      <c r="H5081" t="s">
        <v>3350</v>
      </c>
      <c r="I5081" t="s">
        <v>15141</v>
      </c>
      <c r="J5081" t="s">
        <v>15142</v>
      </c>
      <c r="K5081" t="s">
        <v>110</v>
      </c>
      <c r="L5081" t="s">
        <v>3343</v>
      </c>
      <c r="M5081" t="s">
        <v>3344</v>
      </c>
      <c r="N5081" t="s">
        <v>3345</v>
      </c>
      <c r="O5081" t="s">
        <v>3346</v>
      </c>
      <c r="P5081" t="s">
        <v>3343</v>
      </c>
      <c r="Q5081" t="s">
        <v>3346</v>
      </c>
    </row>
    <row r="5082" spans="1:17" x14ac:dyDescent="0.25">
      <c r="A5082" t="s">
        <v>14580</v>
      </c>
      <c r="B5082" t="s">
        <v>14581</v>
      </c>
      <c r="C5082" t="s">
        <v>2372</v>
      </c>
      <c r="D5082" t="s">
        <v>14945</v>
      </c>
      <c r="E5082">
        <v>2302026</v>
      </c>
      <c r="F5082" t="s">
        <v>15139</v>
      </c>
      <c r="G5082" t="s">
        <v>15140</v>
      </c>
      <c r="H5082" t="s">
        <v>3350</v>
      </c>
      <c r="I5082" t="s">
        <v>15143</v>
      </c>
      <c r="J5082" t="s">
        <v>15144</v>
      </c>
      <c r="K5082" t="s">
        <v>110</v>
      </c>
      <c r="L5082" t="s">
        <v>3346</v>
      </c>
      <c r="M5082" t="s">
        <v>3344</v>
      </c>
      <c r="N5082" t="s">
        <v>3345</v>
      </c>
      <c r="O5082" t="s">
        <v>3346</v>
      </c>
      <c r="P5082" t="s">
        <v>3343</v>
      </c>
      <c r="Q5082" t="s">
        <v>3346</v>
      </c>
    </row>
    <row r="5083" spans="1:17" x14ac:dyDescent="0.25">
      <c r="A5083" t="s">
        <v>14580</v>
      </c>
      <c r="B5083" t="s">
        <v>14581</v>
      </c>
      <c r="C5083" t="s">
        <v>2372</v>
      </c>
      <c r="D5083" t="s">
        <v>14945</v>
      </c>
      <c r="E5083">
        <v>2302026</v>
      </c>
      <c r="F5083" t="s">
        <v>15139</v>
      </c>
      <c r="G5083" t="s">
        <v>15140</v>
      </c>
      <c r="H5083" t="s">
        <v>3350</v>
      </c>
      <c r="I5083" t="s">
        <v>15145</v>
      </c>
      <c r="J5083" t="s">
        <v>15146</v>
      </c>
      <c r="K5083" t="s">
        <v>110</v>
      </c>
      <c r="L5083" t="s">
        <v>3346</v>
      </c>
      <c r="M5083" t="s">
        <v>3344</v>
      </c>
      <c r="N5083" t="s">
        <v>3345</v>
      </c>
      <c r="O5083" t="s">
        <v>3346</v>
      </c>
      <c r="P5083" t="s">
        <v>3343</v>
      </c>
      <c r="Q5083" t="s">
        <v>3346</v>
      </c>
    </row>
    <row r="5084" spans="1:17" x14ac:dyDescent="0.25">
      <c r="A5084" t="s">
        <v>14580</v>
      </c>
      <c r="B5084" t="s">
        <v>14581</v>
      </c>
      <c r="C5084" t="s">
        <v>2372</v>
      </c>
      <c r="D5084" t="s">
        <v>14945</v>
      </c>
      <c r="E5084">
        <v>2302029</v>
      </c>
      <c r="F5084" t="s">
        <v>15147</v>
      </c>
      <c r="G5084" t="s">
        <v>15148</v>
      </c>
      <c r="H5084" t="s">
        <v>3394</v>
      </c>
      <c r="I5084" t="s">
        <v>15149</v>
      </c>
      <c r="J5084" t="s">
        <v>15150</v>
      </c>
      <c r="K5084" t="s">
        <v>110</v>
      </c>
      <c r="L5084" t="s">
        <v>3343</v>
      </c>
      <c r="M5084" t="s">
        <v>3344</v>
      </c>
      <c r="N5084" t="s">
        <v>3360</v>
      </c>
      <c r="O5084" t="s">
        <v>3343</v>
      </c>
      <c r="P5084" t="s">
        <v>3343</v>
      </c>
      <c r="Q5084" t="s">
        <v>3346</v>
      </c>
    </row>
    <row r="5085" spans="1:17" x14ac:dyDescent="0.25">
      <c r="A5085" t="s">
        <v>14580</v>
      </c>
      <c r="B5085" t="s">
        <v>14581</v>
      </c>
      <c r="C5085" t="s">
        <v>2372</v>
      </c>
      <c r="D5085" t="s">
        <v>14945</v>
      </c>
      <c r="E5085">
        <v>2302033</v>
      </c>
      <c r="F5085" t="s">
        <v>15151</v>
      </c>
      <c r="G5085" t="s">
        <v>15152</v>
      </c>
      <c r="H5085" t="s">
        <v>3394</v>
      </c>
      <c r="I5085" t="s">
        <v>15153</v>
      </c>
      <c r="J5085" t="s">
        <v>15154</v>
      </c>
      <c r="K5085" t="s">
        <v>110</v>
      </c>
      <c r="L5085" t="s">
        <v>3343</v>
      </c>
      <c r="M5085" t="s">
        <v>3344</v>
      </c>
      <c r="N5085" t="s">
        <v>3360</v>
      </c>
      <c r="O5085" t="s">
        <v>3343</v>
      </c>
      <c r="P5085" t="s">
        <v>3343</v>
      </c>
      <c r="Q5085" t="s">
        <v>3346</v>
      </c>
    </row>
    <row r="5086" spans="1:17" x14ac:dyDescent="0.25">
      <c r="A5086" t="s">
        <v>14580</v>
      </c>
      <c r="B5086" t="s">
        <v>14581</v>
      </c>
      <c r="C5086" t="s">
        <v>2372</v>
      </c>
      <c r="D5086" t="s">
        <v>14945</v>
      </c>
      <c r="E5086">
        <v>2302034</v>
      </c>
      <c r="F5086" t="s">
        <v>15155</v>
      </c>
      <c r="G5086" t="s">
        <v>15156</v>
      </c>
      <c r="H5086" t="s">
        <v>3394</v>
      </c>
      <c r="I5086" t="s">
        <v>15157</v>
      </c>
      <c r="J5086" t="s">
        <v>15150</v>
      </c>
      <c r="K5086" t="s">
        <v>110</v>
      </c>
      <c r="L5086" t="s">
        <v>3343</v>
      </c>
      <c r="M5086" t="s">
        <v>3344</v>
      </c>
      <c r="N5086" t="s">
        <v>3360</v>
      </c>
      <c r="O5086" t="s">
        <v>3343</v>
      </c>
      <c r="P5086" t="s">
        <v>3343</v>
      </c>
      <c r="Q5086" t="s">
        <v>3346</v>
      </c>
    </row>
    <row r="5087" spans="1:17" x14ac:dyDescent="0.25">
      <c r="A5087" t="s">
        <v>14580</v>
      </c>
      <c r="B5087" t="s">
        <v>14581</v>
      </c>
      <c r="C5087" t="s">
        <v>2372</v>
      </c>
      <c r="D5087" t="s">
        <v>14945</v>
      </c>
      <c r="E5087">
        <v>2302035</v>
      </c>
      <c r="F5087" t="s">
        <v>15158</v>
      </c>
      <c r="G5087" t="s">
        <v>15159</v>
      </c>
      <c r="H5087" t="s">
        <v>15160</v>
      </c>
      <c r="I5087" t="s">
        <v>15161</v>
      </c>
      <c r="J5087" t="s">
        <v>15162</v>
      </c>
      <c r="K5087" t="s">
        <v>110</v>
      </c>
      <c r="L5087" t="s">
        <v>3343</v>
      </c>
      <c r="M5087" t="s">
        <v>3397</v>
      </c>
      <c r="N5087" t="s">
        <v>5920</v>
      </c>
      <c r="O5087" t="s">
        <v>3343</v>
      </c>
      <c r="P5087" t="s">
        <v>3343</v>
      </c>
      <c r="Q5087" t="s">
        <v>3346</v>
      </c>
    </row>
    <row r="5088" spans="1:17" x14ac:dyDescent="0.25">
      <c r="A5088" t="s">
        <v>14580</v>
      </c>
      <c r="B5088" t="s">
        <v>14581</v>
      </c>
      <c r="C5088" t="s">
        <v>2372</v>
      </c>
      <c r="D5088" t="s">
        <v>14945</v>
      </c>
      <c r="E5088">
        <v>2302036</v>
      </c>
      <c r="F5088" t="s">
        <v>15163</v>
      </c>
      <c r="G5088" t="s">
        <v>15164</v>
      </c>
      <c r="H5088" t="s">
        <v>3586</v>
      </c>
      <c r="I5088" t="s">
        <v>15165</v>
      </c>
      <c r="J5088" t="s">
        <v>15166</v>
      </c>
      <c r="K5088" t="s">
        <v>110</v>
      </c>
      <c r="L5088" t="s">
        <v>3343</v>
      </c>
      <c r="M5088" t="s">
        <v>3477</v>
      </c>
      <c r="N5088" t="s">
        <v>3615</v>
      </c>
      <c r="O5088" t="s">
        <v>3343</v>
      </c>
      <c r="P5088" t="s">
        <v>3343</v>
      </c>
      <c r="Q5088" t="s">
        <v>3346</v>
      </c>
    </row>
    <row r="5089" spans="1:17" x14ac:dyDescent="0.25">
      <c r="A5089" t="s">
        <v>14580</v>
      </c>
      <c r="B5089" t="s">
        <v>14581</v>
      </c>
      <c r="C5089" t="s">
        <v>2372</v>
      </c>
      <c r="D5089" t="s">
        <v>14945</v>
      </c>
      <c r="E5089">
        <v>2302037</v>
      </c>
      <c r="F5089" t="s">
        <v>15167</v>
      </c>
      <c r="G5089" t="s">
        <v>15168</v>
      </c>
      <c r="H5089" t="s">
        <v>3612</v>
      </c>
      <c r="I5089" t="s">
        <v>15169</v>
      </c>
      <c r="J5089" t="s">
        <v>15170</v>
      </c>
      <c r="K5089" t="s">
        <v>110</v>
      </c>
      <c r="L5089" t="s">
        <v>3343</v>
      </c>
      <c r="M5089" t="s">
        <v>3477</v>
      </c>
      <c r="N5089" t="s">
        <v>3615</v>
      </c>
      <c r="O5089" t="s">
        <v>3343</v>
      </c>
      <c r="P5089" t="s">
        <v>3343</v>
      </c>
      <c r="Q5089" t="s">
        <v>3346</v>
      </c>
    </row>
    <row r="5090" spans="1:17" x14ac:dyDescent="0.25">
      <c r="A5090" t="s">
        <v>14580</v>
      </c>
      <c r="B5090" t="s">
        <v>14581</v>
      </c>
      <c r="C5090" t="s">
        <v>2372</v>
      </c>
      <c r="D5090" t="s">
        <v>14945</v>
      </c>
      <c r="E5090">
        <v>2302039</v>
      </c>
      <c r="F5090" t="s">
        <v>15171</v>
      </c>
      <c r="G5090" t="s">
        <v>15172</v>
      </c>
      <c r="H5090" t="s">
        <v>7926</v>
      </c>
      <c r="I5090" t="s">
        <v>15173</v>
      </c>
      <c r="J5090" t="s">
        <v>2412</v>
      </c>
      <c r="K5090" t="s">
        <v>110</v>
      </c>
      <c r="L5090" t="s">
        <v>3343</v>
      </c>
      <c r="M5090" t="s">
        <v>4108</v>
      </c>
      <c r="N5090" t="s">
        <v>9900</v>
      </c>
      <c r="O5090" t="s">
        <v>3343</v>
      </c>
      <c r="P5090" t="s">
        <v>3343</v>
      </c>
      <c r="Q5090" t="s">
        <v>3346</v>
      </c>
    </row>
    <row r="5091" spans="1:17" x14ac:dyDescent="0.25">
      <c r="A5091" t="s">
        <v>14580</v>
      </c>
      <c r="B5091" t="s">
        <v>14581</v>
      </c>
      <c r="C5091" t="s">
        <v>2372</v>
      </c>
      <c r="D5091" t="s">
        <v>14945</v>
      </c>
      <c r="E5091">
        <v>2302040</v>
      </c>
      <c r="F5091" t="s">
        <v>15174</v>
      </c>
      <c r="G5091" t="s">
        <v>15175</v>
      </c>
      <c r="H5091" t="s">
        <v>4883</v>
      </c>
      <c r="I5091" t="s">
        <v>15176</v>
      </c>
      <c r="J5091" t="s">
        <v>15177</v>
      </c>
      <c r="K5091" t="s">
        <v>110</v>
      </c>
      <c r="L5091" t="s">
        <v>3343</v>
      </c>
      <c r="M5091" t="s">
        <v>3344</v>
      </c>
      <c r="N5091" t="s">
        <v>3345</v>
      </c>
      <c r="O5091" t="s">
        <v>3346</v>
      </c>
      <c r="P5091" t="s">
        <v>3343</v>
      </c>
      <c r="Q5091" t="s">
        <v>3346</v>
      </c>
    </row>
    <row r="5092" spans="1:17" x14ac:dyDescent="0.25">
      <c r="A5092" t="s">
        <v>14580</v>
      </c>
      <c r="B5092" t="s">
        <v>14581</v>
      </c>
      <c r="C5092" t="s">
        <v>2372</v>
      </c>
      <c r="D5092" t="s">
        <v>14945</v>
      </c>
      <c r="E5092">
        <v>2302040</v>
      </c>
      <c r="F5092" t="s">
        <v>15174</v>
      </c>
      <c r="G5092" t="s">
        <v>15175</v>
      </c>
      <c r="H5092" t="s">
        <v>4883</v>
      </c>
      <c r="I5092" t="s">
        <v>15178</v>
      </c>
      <c r="J5092" t="s">
        <v>15179</v>
      </c>
      <c r="K5092" t="s">
        <v>110</v>
      </c>
      <c r="L5092" t="s">
        <v>3346</v>
      </c>
      <c r="M5092" t="s">
        <v>3344</v>
      </c>
      <c r="N5092" t="s">
        <v>3345</v>
      </c>
      <c r="O5092" t="s">
        <v>3346</v>
      </c>
      <c r="P5092" t="s">
        <v>3343</v>
      </c>
      <c r="Q5092" t="s">
        <v>3346</v>
      </c>
    </row>
    <row r="5093" spans="1:17" x14ac:dyDescent="0.25">
      <c r="A5093" t="s">
        <v>14580</v>
      </c>
      <c r="B5093" t="s">
        <v>14581</v>
      </c>
      <c r="C5093" t="s">
        <v>2372</v>
      </c>
      <c r="D5093" t="s">
        <v>14945</v>
      </c>
      <c r="E5093">
        <v>2302041</v>
      </c>
      <c r="F5093" t="s">
        <v>2425</v>
      </c>
      <c r="G5093" t="s">
        <v>15180</v>
      </c>
      <c r="H5093" t="s">
        <v>15181</v>
      </c>
      <c r="I5093" t="s">
        <v>15182</v>
      </c>
      <c r="J5093" t="s">
        <v>15183</v>
      </c>
      <c r="K5093" t="s">
        <v>110</v>
      </c>
      <c r="L5093" t="s">
        <v>3343</v>
      </c>
      <c r="M5093" t="s">
        <v>3344</v>
      </c>
      <c r="N5093" t="s">
        <v>4357</v>
      </c>
      <c r="O5093" t="s">
        <v>3343</v>
      </c>
      <c r="P5093" t="s">
        <v>3343</v>
      </c>
      <c r="Q5093" t="s">
        <v>3346</v>
      </c>
    </row>
    <row r="5094" spans="1:17" x14ac:dyDescent="0.25">
      <c r="A5094" t="s">
        <v>14580</v>
      </c>
      <c r="B5094" t="s">
        <v>14581</v>
      </c>
      <c r="C5094" t="s">
        <v>2372</v>
      </c>
      <c r="D5094" t="s">
        <v>14945</v>
      </c>
      <c r="E5094">
        <v>2302042</v>
      </c>
      <c r="F5094" t="s">
        <v>15184</v>
      </c>
      <c r="G5094" t="s">
        <v>15185</v>
      </c>
      <c r="H5094" t="s">
        <v>3357</v>
      </c>
      <c r="I5094" t="s">
        <v>15186</v>
      </c>
      <c r="J5094" t="s">
        <v>15187</v>
      </c>
      <c r="K5094" t="s">
        <v>110</v>
      </c>
      <c r="L5094" t="s">
        <v>3343</v>
      </c>
      <c r="M5094" t="s">
        <v>3344</v>
      </c>
      <c r="N5094" t="s">
        <v>3360</v>
      </c>
      <c r="O5094" t="s">
        <v>3343</v>
      </c>
      <c r="P5094" t="s">
        <v>3343</v>
      </c>
      <c r="Q5094" t="s">
        <v>3346</v>
      </c>
    </row>
    <row r="5095" spans="1:17" x14ac:dyDescent="0.25">
      <c r="A5095" t="s">
        <v>14580</v>
      </c>
      <c r="B5095" t="s">
        <v>14581</v>
      </c>
      <c r="C5095" t="s">
        <v>2372</v>
      </c>
      <c r="D5095" t="s">
        <v>14945</v>
      </c>
      <c r="E5095">
        <v>2302043</v>
      </c>
      <c r="F5095" t="s">
        <v>2422</v>
      </c>
      <c r="G5095" t="s">
        <v>15188</v>
      </c>
      <c r="H5095" t="s">
        <v>3618</v>
      </c>
      <c r="I5095" t="s">
        <v>15189</v>
      </c>
      <c r="J5095" t="s">
        <v>15190</v>
      </c>
      <c r="K5095" t="s">
        <v>110</v>
      </c>
      <c r="L5095" t="s">
        <v>3343</v>
      </c>
      <c r="M5095" t="s">
        <v>3344</v>
      </c>
      <c r="N5095" t="s">
        <v>3360</v>
      </c>
      <c r="O5095" t="s">
        <v>3343</v>
      </c>
      <c r="P5095" t="s">
        <v>3343</v>
      </c>
      <c r="Q5095" t="s">
        <v>3346</v>
      </c>
    </row>
    <row r="5096" spans="1:17" x14ac:dyDescent="0.25">
      <c r="A5096" t="s">
        <v>14580</v>
      </c>
      <c r="B5096" t="s">
        <v>14581</v>
      </c>
      <c r="C5096" t="s">
        <v>2372</v>
      </c>
      <c r="D5096" t="s">
        <v>14945</v>
      </c>
      <c r="E5096">
        <v>2302044</v>
      </c>
      <c r="F5096" t="s">
        <v>15191</v>
      </c>
      <c r="G5096" t="s">
        <v>15192</v>
      </c>
      <c r="H5096" t="s">
        <v>3357</v>
      </c>
      <c r="I5096" t="s">
        <v>15193</v>
      </c>
      <c r="J5096" t="s">
        <v>15194</v>
      </c>
      <c r="K5096" t="s">
        <v>110</v>
      </c>
      <c r="L5096" t="s">
        <v>3343</v>
      </c>
      <c r="M5096" t="s">
        <v>3344</v>
      </c>
      <c r="N5096" t="s">
        <v>3360</v>
      </c>
      <c r="O5096" t="s">
        <v>3346</v>
      </c>
      <c r="P5096" t="s">
        <v>3343</v>
      </c>
      <c r="Q5096" t="s">
        <v>3346</v>
      </c>
    </row>
    <row r="5097" spans="1:17" x14ac:dyDescent="0.25">
      <c r="A5097" t="s">
        <v>14580</v>
      </c>
      <c r="B5097" t="s">
        <v>14581</v>
      </c>
      <c r="C5097" t="s">
        <v>2372</v>
      </c>
      <c r="D5097" t="s">
        <v>14945</v>
      </c>
      <c r="E5097">
        <v>2302047</v>
      </c>
      <c r="F5097" t="s">
        <v>15195</v>
      </c>
      <c r="G5097" t="s">
        <v>15196</v>
      </c>
      <c r="H5097" t="s">
        <v>3357</v>
      </c>
      <c r="I5097" t="s">
        <v>15197</v>
      </c>
      <c r="J5097" t="s">
        <v>15198</v>
      </c>
      <c r="K5097" t="s">
        <v>110</v>
      </c>
      <c r="L5097" t="s">
        <v>3343</v>
      </c>
      <c r="M5097" t="s">
        <v>3344</v>
      </c>
      <c r="N5097" t="s">
        <v>3360</v>
      </c>
      <c r="O5097" t="s">
        <v>3346</v>
      </c>
      <c r="P5097" t="s">
        <v>3343</v>
      </c>
      <c r="Q5097" t="s">
        <v>3346</v>
      </c>
    </row>
    <row r="5098" spans="1:17" x14ac:dyDescent="0.25">
      <c r="A5098" t="s">
        <v>14580</v>
      </c>
      <c r="B5098" t="s">
        <v>14581</v>
      </c>
      <c r="C5098" t="s">
        <v>2372</v>
      </c>
      <c r="D5098" t="s">
        <v>14945</v>
      </c>
      <c r="E5098">
        <v>2302048</v>
      </c>
      <c r="F5098" t="s">
        <v>15199</v>
      </c>
      <c r="G5098" t="s">
        <v>15200</v>
      </c>
      <c r="H5098" t="s">
        <v>3394</v>
      </c>
      <c r="I5098" t="s">
        <v>15201</v>
      </c>
      <c r="J5098" t="s">
        <v>15202</v>
      </c>
      <c r="K5098" t="s">
        <v>110</v>
      </c>
      <c r="L5098" t="s">
        <v>3343</v>
      </c>
      <c r="M5098" t="s">
        <v>3397</v>
      </c>
      <c r="N5098" t="s">
        <v>5920</v>
      </c>
      <c r="O5098" t="s">
        <v>3346</v>
      </c>
      <c r="P5098" t="s">
        <v>3343</v>
      </c>
      <c r="Q5098" t="s">
        <v>3346</v>
      </c>
    </row>
    <row r="5099" spans="1:17" x14ac:dyDescent="0.25">
      <c r="A5099" t="s">
        <v>14580</v>
      </c>
      <c r="B5099" t="s">
        <v>14581</v>
      </c>
      <c r="C5099" t="s">
        <v>2372</v>
      </c>
      <c r="D5099" t="s">
        <v>14945</v>
      </c>
      <c r="E5099">
        <v>2302048</v>
      </c>
      <c r="F5099" t="s">
        <v>15199</v>
      </c>
      <c r="G5099" t="s">
        <v>15200</v>
      </c>
      <c r="H5099" t="s">
        <v>3394</v>
      </c>
      <c r="I5099" t="s">
        <v>15203</v>
      </c>
      <c r="J5099" t="s">
        <v>15204</v>
      </c>
      <c r="K5099" t="s">
        <v>110</v>
      </c>
      <c r="L5099" t="s">
        <v>3346</v>
      </c>
      <c r="M5099" t="s">
        <v>3397</v>
      </c>
      <c r="N5099" t="s">
        <v>5920</v>
      </c>
      <c r="O5099" t="s">
        <v>3346</v>
      </c>
      <c r="P5099" t="s">
        <v>3343</v>
      </c>
      <c r="Q5099" t="s">
        <v>3346</v>
      </c>
    </row>
    <row r="5100" spans="1:17" x14ac:dyDescent="0.25">
      <c r="A5100" t="s">
        <v>14580</v>
      </c>
      <c r="B5100" t="s">
        <v>14581</v>
      </c>
      <c r="C5100" t="s">
        <v>2372</v>
      </c>
      <c r="D5100" t="s">
        <v>14945</v>
      </c>
      <c r="E5100">
        <v>2302049</v>
      </c>
      <c r="F5100" t="s">
        <v>15205</v>
      </c>
      <c r="G5100" t="s">
        <v>15206</v>
      </c>
      <c r="H5100" t="s">
        <v>3634</v>
      </c>
      <c r="I5100" t="s">
        <v>15207</v>
      </c>
      <c r="J5100" t="s">
        <v>15208</v>
      </c>
      <c r="K5100" t="s">
        <v>110</v>
      </c>
      <c r="L5100" t="s">
        <v>3343</v>
      </c>
      <c r="M5100" t="s">
        <v>3344</v>
      </c>
      <c r="N5100" t="s">
        <v>3345</v>
      </c>
      <c r="O5100" t="s">
        <v>3346</v>
      </c>
      <c r="P5100" t="s">
        <v>3343</v>
      </c>
      <c r="Q5100" t="s">
        <v>3346</v>
      </c>
    </row>
    <row r="5101" spans="1:17" x14ac:dyDescent="0.25">
      <c r="A5101" t="s">
        <v>14580</v>
      </c>
      <c r="B5101" t="s">
        <v>14581</v>
      </c>
      <c r="C5101" t="s">
        <v>2372</v>
      </c>
      <c r="D5101" t="s">
        <v>14945</v>
      </c>
      <c r="E5101">
        <v>2302050</v>
      </c>
      <c r="F5101" t="s">
        <v>15209</v>
      </c>
      <c r="G5101" t="s">
        <v>15210</v>
      </c>
      <c r="H5101" t="s">
        <v>3357</v>
      </c>
      <c r="I5101" t="s">
        <v>15211</v>
      </c>
      <c r="J5101" t="s">
        <v>14861</v>
      </c>
      <c r="K5101" t="s">
        <v>110</v>
      </c>
      <c r="L5101" t="s">
        <v>3343</v>
      </c>
      <c r="M5101" t="s">
        <v>3344</v>
      </c>
      <c r="N5101" t="s">
        <v>3360</v>
      </c>
      <c r="O5101" t="s">
        <v>3343</v>
      </c>
      <c r="P5101" t="s">
        <v>3343</v>
      </c>
      <c r="Q5101" t="s">
        <v>3346</v>
      </c>
    </row>
    <row r="5102" spans="1:17" x14ac:dyDescent="0.25">
      <c r="A5102" t="s">
        <v>14580</v>
      </c>
      <c r="B5102" t="s">
        <v>14581</v>
      </c>
      <c r="C5102" t="s">
        <v>2372</v>
      </c>
      <c r="D5102" t="s">
        <v>14945</v>
      </c>
      <c r="E5102">
        <v>2302051</v>
      </c>
      <c r="F5102" t="s">
        <v>15212</v>
      </c>
      <c r="G5102" t="s">
        <v>15213</v>
      </c>
      <c r="H5102" t="s">
        <v>3357</v>
      </c>
      <c r="I5102" t="s">
        <v>15214</v>
      </c>
      <c r="J5102" t="s">
        <v>15215</v>
      </c>
      <c r="K5102" t="s">
        <v>110</v>
      </c>
      <c r="L5102" t="s">
        <v>3343</v>
      </c>
      <c r="M5102" t="s">
        <v>3344</v>
      </c>
      <c r="N5102" t="s">
        <v>3360</v>
      </c>
      <c r="O5102" t="s">
        <v>3343</v>
      </c>
      <c r="P5102" t="s">
        <v>3343</v>
      </c>
      <c r="Q5102" t="s">
        <v>3346</v>
      </c>
    </row>
    <row r="5103" spans="1:17" x14ac:dyDescent="0.25">
      <c r="A5103" t="s">
        <v>14580</v>
      </c>
      <c r="B5103" t="s">
        <v>14581</v>
      </c>
      <c r="C5103" t="s">
        <v>2372</v>
      </c>
      <c r="D5103" t="s">
        <v>14945</v>
      </c>
      <c r="E5103">
        <v>2302052</v>
      </c>
      <c r="F5103" t="s">
        <v>15216</v>
      </c>
      <c r="G5103" t="s">
        <v>15217</v>
      </c>
      <c r="H5103" t="s">
        <v>3357</v>
      </c>
      <c r="I5103" t="s">
        <v>15218</v>
      </c>
      <c r="J5103" t="s">
        <v>15219</v>
      </c>
      <c r="K5103" t="s">
        <v>110</v>
      </c>
      <c r="L5103" t="s">
        <v>3343</v>
      </c>
      <c r="M5103" t="s">
        <v>3344</v>
      </c>
      <c r="N5103" t="s">
        <v>3360</v>
      </c>
      <c r="O5103" t="s">
        <v>3343</v>
      </c>
      <c r="P5103" t="s">
        <v>3343</v>
      </c>
      <c r="Q5103" t="s">
        <v>3346</v>
      </c>
    </row>
    <row r="5104" spans="1:17" x14ac:dyDescent="0.25">
      <c r="A5104" t="s">
        <v>14580</v>
      </c>
      <c r="B5104" t="s">
        <v>14581</v>
      </c>
      <c r="C5104" t="s">
        <v>2372</v>
      </c>
      <c r="D5104" t="s">
        <v>14945</v>
      </c>
      <c r="E5104">
        <v>2302053</v>
      </c>
      <c r="F5104" t="s">
        <v>15220</v>
      </c>
      <c r="G5104" t="s">
        <v>15221</v>
      </c>
      <c r="H5104" t="s">
        <v>3357</v>
      </c>
      <c r="I5104" t="s">
        <v>15222</v>
      </c>
      <c r="J5104" t="s">
        <v>15223</v>
      </c>
      <c r="K5104" t="s">
        <v>110</v>
      </c>
      <c r="L5104" t="s">
        <v>3343</v>
      </c>
      <c r="M5104" t="s">
        <v>4011</v>
      </c>
      <c r="N5104" t="s">
        <v>4186</v>
      </c>
      <c r="O5104" t="s">
        <v>3343</v>
      </c>
      <c r="P5104" t="s">
        <v>3343</v>
      </c>
      <c r="Q5104" t="s">
        <v>3346</v>
      </c>
    </row>
    <row r="5105" spans="1:17" x14ac:dyDescent="0.25">
      <c r="A5105" t="s">
        <v>14580</v>
      </c>
      <c r="B5105" t="s">
        <v>14581</v>
      </c>
      <c r="C5105" t="s">
        <v>2372</v>
      </c>
      <c r="D5105" t="s">
        <v>14945</v>
      </c>
      <c r="E5105">
        <v>2302054</v>
      </c>
      <c r="F5105" t="s">
        <v>2396</v>
      </c>
      <c r="G5105" t="s">
        <v>15224</v>
      </c>
      <c r="H5105" t="s">
        <v>3357</v>
      </c>
      <c r="I5105" t="s">
        <v>15225</v>
      </c>
      <c r="J5105" t="s">
        <v>15226</v>
      </c>
      <c r="K5105" t="s">
        <v>110</v>
      </c>
      <c r="L5105" t="s">
        <v>3343</v>
      </c>
      <c r="M5105" t="s">
        <v>3344</v>
      </c>
      <c r="N5105" t="s">
        <v>3360</v>
      </c>
      <c r="O5105" t="s">
        <v>3343</v>
      </c>
      <c r="P5105" t="s">
        <v>3343</v>
      </c>
      <c r="Q5105" t="s">
        <v>3346</v>
      </c>
    </row>
    <row r="5106" spans="1:17" x14ac:dyDescent="0.25">
      <c r="A5106" t="s">
        <v>14580</v>
      </c>
      <c r="B5106" t="s">
        <v>14581</v>
      </c>
      <c r="C5106" t="s">
        <v>2372</v>
      </c>
      <c r="D5106" t="s">
        <v>14945</v>
      </c>
      <c r="E5106">
        <v>2302055</v>
      </c>
      <c r="F5106" t="s">
        <v>15227</v>
      </c>
      <c r="G5106" t="s">
        <v>15228</v>
      </c>
      <c r="H5106" t="s">
        <v>3357</v>
      </c>
      <c r="I5106" t="s">
        <v>15229</v>
      </c>
      <c r="J5106" t="s">
        <v>15230</v>
      </c>
      <c r="K5106" t="s">
        <v>110</v>
      </c>
      <c r="L5106" t="s">
        <v>3343</v>
      </c>
      <c r="M5106" t="s">
        <v>3570</v>
      </c>
      <c r="N5106" t="s">
        <v>3571</v>
      </c>
      <c r="O5106" t="s">
        <v>3343</v>
      </c>
      <c r="P5106" t="s">
        <v>3343</v>
      </c>
      <c r="Q5106" t="s">
        <v>3346</v>
      </c>
    </row>
    <row r="5107" spans="1:17" x14ac:dyDescent="0.25">
      <c r="A5107" t="s">
        <v>14580</v>
      </c>
      <c r="B5107" t="s">
        <v>14581</v>
      </c>
      <c r="C5107" t="s">
        <v>2372</v>
      </c>
      <c r="D5107" t="s">
        <v>14945</v>
      </c>
      <c r="E5107">
        <v>2302056</v>
      </c>
      <c r="F5107" t="s">
        <v>15231</v>
      </c>
      <c r="G5107" t="s">
        <v>15232</v>
      </c>
      <c r="H5107" t="s">
        <v>3357</v>
      </c>
      <c r="I5107" t="s">
        <v>15233</v>
      </c>
      <c r="J5107" t="s">
        <v>15234</v>
      </c>
      <c r="K5107" t="s">
        <v>110</v>
      </c>
      <c r="L5107" t="s">
        <v>3343</v>
      </c>
      <c r="M5107" t="s">
        <v>3344</v>
      </c>
      <c r="N5107" t="s">
        <v>3360</v>
      </c>
      <c r="O5107" t="s">
        <v>3343</v>
      </c>
      <c r="P5107" t="s">
        <v>3343</v>
      </c>
      <c r="Q5107" t="s">
        <v>3346</v>
      </c>
    </row>
    <row r="5108" spans="1:17" x14ac:dyDescent="0.25">
      <c r="A5108" t="s">
        <v>14580</v>
      </c>
      <c r="B5108" t="s">
        <v>14581</v>
      </c>
      <c r="C5108" t="s">
        <v>2372</v>
      </c>
      <c r="D5108" t="s">
        <v>14945</v>
      </c>
      <c r="E5108">
        <v>2302057</v>
      </c>
      <c r="F5108" t="s">
        <v>15235</v>
      </c>
      <c r="G5108" t="s">
        <v>15236</v>
      </c>
      <c r="H5108" t="s">
        <v>3357</v>
      </c>
      <c r="I5108" t="s">
        <v>15237</v>
      </c>
      <c r="J5108" t="s">
        <v>15238</v>
      </c>
      <c r="K5108" t="s">
        <v>110</v>
      </c>
      <c r="L5108" t="s">
        <v>3343</v>
      </c>
      <c r="M5108" t="s">
        <v>3344</v>
      </c>
      <c r="N5108" t="s">
        <v>3360</v>
      </c>
      <c r="O5108" t="s">
        <v>3343</v>
      </c>
      <c r="P5108" t="s">
        <v>3343</v>
      </c>
      <c r="Q5108" t="s">
        <v>3346</v>
      </c>
    </row>
    <row r="5109" spans="1:17" x14ac:dyDescent="0.25">
      <c r="A5109" t="s">
        <v>14580</v>
      </c>
      <c r="B5109" t="s">
        <v>14581</v>
      </c>
      <c r="C5109" t="s">
        <v>2372</v>
      </c>
      <c r="D5109" t="s">
        <v>14945</v>
      </c>
      <c r="E5109">
        <v>2302058</v>
      </c>
      <c r="F5109" t="s">
        <v>15239</v>
      </c>
      <c r="G5109" t="s">
        <v>15240</v>
      </c>
      <c r="H5109" t="s">
        <v>15241</v>
      </c>
      <c r="I5109" t="s">
        <v>15242</v>
      </c>
      <c r="J5109" t="s">
        <v>15243</v>
      </c>
      <c r="K5109" t="s">
        <v>110</v>
      </c>
      <c r="L5109" t="s">
        <v>3343</v>
      </c>
      <c r="M5109" t="s">
        <v>3344</v>
      </c>
      <c r="N5109" t="s">
        <v>3360</v>
      </c>
      <c r="O5109" t="s">
        <v>3343</v>
      </c>
      <c r="P5109" t="s">
        <v>3343</v>
      </c>
      <c r="Q5109" t="s">
        <v>3346</v>
      </c>
    </row>
    <row r="5110" spans="1:17" x14ac:dyDescent="0.25">
      <c r="A5110" t="s">
        <v>14580</v>
      </c>
      <c r="B5110" t="s">
        <v>14581</v>
      </c>
      <c r="C5110" t="s">
        <v>2372</v>
      </c>
      <c r="D5110" t="s">
        <v>14945</v>
      </c>
      <c r="E5110">
        <v>2302058</v>
      </c>
      <c r="F5110" t="s">
        <v>15239</v>
      </c>
      <c r="G5110" t="s">
        <v>15240</v>
      </c>
      <c r="H5110" t="s">
        <v>15241</v>
      </c>
      <c r="I5110" t="s">
        <v>15244</v>
      </c>
      <c r="J5110" t="s">
        <v>15245</v>
      </c>
      <c r="K5110" t="s">
        <v>110</v>
      </c>
      <c r="L5110" t="s">
        <v>3346</v>
      </c>
      <c r="M5110" t="s">
        <v>3344</v>
      </c>
      <c r="N5110" t="s">
        <v>3360</v>
      </c>
      <c r="O5110" t="s">
        <v>3343</v>
      </c>
      <c r="P5110" t="s">
        <v>3343</v>
      </c>
      <c r="Q5110" t="s">
        <v>3346</v>
      </c>
    </row>
    <row r="5111" spans="1:17" x14ac:dyDescent="0.25">
      <c r="A5111" t="s">
        <v>14580</v>
      </c>
      <c r="B5111" t="s">
        <v>14581</v>
      </c>
      <c r="C5111" t="s">
        <v>2372</v>
      </c>
      <c r="D5111" t="s">
        <v>14945</v>
      </c>
      <c r="E5111">
        <v>2302058</v>
      </c>
      <c r="F5111" t="s">
        <v>15239</v>
      </c>
      <c r="G5111" t="s">
        <v>15240</v>
      </c>
      <c r="H5111" t="s">
        <v>15241</v>
      </c>
      <c r="I5111" t="s">
        <v>15246</v>
      </c>
      <c r="J5111" t="s">
        <v>15247</v>
      </c>
      <c r="K5111" t="s">
        <v>110</v>
      </c>
      <c r="L5111" t="s">
        <v>3346</v>
      </c>
      <c r="M5111" t="s">
        <v>3344</v>
      </c>
      <c r="N5111" t="s">
        <v>3360</v>
      </c>
      <c r="O5111" t="s">
        <v>3343</v>
      </c>
      <c r="P5111" t="s">
        <v>3343</v>
      </c>
      <c r="Q5111" t="s">
        <v>3346</v>
      </c>
    </row>
    <row r="5112" spans="1:17" x14ac:dyDescent="0.25">
      <c r="A5112" t="s">
        <v>14580</v>
      </c>
      <c r="B5112" t="s">
        <v>14581</v>
      </c>
      <c r="C5112" t="s">
        <v>2372</v>
      </c>
      <c r="D5112" t="s">
        <v>14945</v>
      </c>
      <c r="E5112">
        <v>2302059</v>
      </c>
      <c r="F5112" t="s">
        <v>15248</v>
      </c>
      <c r="G5112" t="s">
        <v>15249</v>
      </c>
      <c r="H5112" t="s">
        <v>3394</v>
      </c>
      <c r="I5112" t="s">
        <v>15250</v>
      </c>
      <c r="J5112" t="s">
        <v>15251</v>
      </c>
      <c r="K5112" t="s">
        <v>110</v>
      </c>
      <c r="L5112" t="s">
        <v>3343</v>
      </c>
      <c r="M5112" t="s">
        <v>3344</v>
      </c>
      <c r="N5112" t="s">
        <v>3360</v>
      </c>
      <c r="O5112" t="s">
        <v>3343</v>
      </c>
      <c r="P5112" t="s">
        <v>3343</v>
      </c>
      <c r="Q5112" t="s">
        <v>3346</v>
      </c>
    </row>
    <row r="5113" spans="1:17" x14ac:dyDescent="0.25">
      <c r="A5113" t="s">
        <v>14580</v>
      </c>
      <c r="B5113" t="s">
        <v>14581</v>
      </c>
      <c r="C5113" t="s">
        <v>2372</v>
      </c>
      <c r="D5113" t="s">
        <v>14945</v>
      </c>
      <c r="E5113">
        <v>2302059</v>
      </c>
      <c r="F5113" t="s">
        <v>15248</v>
      </c>
      <c r="G5113" t="s">
        <v>15249</v>
      </c>
      <c r="H5113" t="s">
        <v>3394</v>
      </c>
      <c r="I5113" t="s">
        <v>15252</v>
      </c>
      <c r="J5113" t="s">
        <v>15253</v>
      </c>
      <c r="K5113" t="s">
        <v>110</v>
      </c>
      <c r="L5113" t="s">
        <v>3346</v>
      </c>
      <c r="M5113" t="s">
        <v>3344</v>
      </c>
      <c r="N5113" t="s">
        <v>3360</v>
      </c>
      <c r="O5113" t="s">
        <v>3343</v>
      </c>
      <c r="P5113" t="s">
        <v>3343</v>
      </c>
      <c r="Q5113" t="s">
        <v>3346</v>
      </c>
    </row>
    <row r="5114" spans="1:17" x14ac:dyDescent="0.25">
      <c r="A5114" t="s">
        <v>14580</v>
      </c>
      <c r="B5114" t="s">
        <v>14581</v>
      </c>
      <c r="C5114" t="s">
        <v>2372</v>
      </c>
      <c r="D5114" t="s">
        <v>14945</v>
      </c>
      <c r="E5114">
        <v>2302061</v>
      </c>
      <c r="F5114" t="s">
        <v>15254</v>
      </c>
      <c r="G5114" t="s">
        <v>15255</v>
      </c>
      <c r="H5114" t="s">
        <v>3394</v>
      </c>
      <c r="I5114" t="s">
        <v>15256</v>
      </c>
      <c r="J5114" t="s">
        <v>15257</v>
      </c>
      <c r="K5114" t="s">
        <v>110</v>
      </c>
      <c r="L5114" t="s">
        <v>3343</v>
      </c>
      <c r="M5114" t="s">
        <v>3570</v>
      </c>
      <c r="N5114" t="s">
        <v>3571</v>
      </c>
      <c r="O5114" t="s">
        <v>3343</v>
      </c>
      <c r="P5114" t="s">
        <v>3343</v>
      </c>
      <c r="Q5114" t="s">
        <v>3346</v>
      </c>
    </row>
    <row r="5115" spans="1:17" x14ac:dyDescent="0.25">
      <c r="A5115" t="s">
        <v>14580</v>
      </c>
      <c r="B5115" t="s">
        <v>14581</v>
      </c>
      <c r="C5115" t="s">
        <v>2372</v>
      </c>
      <c r="D5115" t="s">
        <v>14945</v>
      </c>
      <c r="E5115">
        <v>2302061</v>
      </c>
      <c r="F5115" t="s">
        <v>15254</v>
      </c>
      <c r="G5115" t="s">
        <v>15255</v>
      </c>
      <c r="H5115" t="s">
        <v>3394</v>
      </c>
      <c r="I5115" t="s">
        <v>15258</v>
      </c>
      <c r="J5115" t="s">
        <v>15259</v>
      </c>
      <c r="K5115" t="s">
        <v>110</v>
      </c>
      <c r="L5115" t="s">
        <v>3346</v>
      </c>
      <c r="M5115" t="s">
        <v>3570</v>
      </c>
      <c r="N5115" t="s">
        <v>3571</v>
      </c>
      <c r="O5115" t="s">
        <v>3343</v>
      </c>
      <c r="P5115" t="s">
        <v>3343</v>
      </c>
      <c r="Q5115" t="s">
        <v>3346</v>
      </c>
    </row>
    <row r="5116" spans="1:17" x14ac:dyDescent="0.25">
      <c r="A5116" t="s">
        <v>14580</v>
      </c>
      <c r="B5116" t="s">
        <v>14581</v>
      </c>
      <c r="C5116" t="s">
        <v>2372</v>
      </c>
      <c r="D5116" t="s">
        <v>14945</v>
      </c>
      <c r="E5116">
        <v>2302062</v>
      </c>
      <c r="F5116" t="s">
        <v>15260</v>
      </c>
      <c r="G5116" t="s">
        <v>15261</v>
      </c>
      <c r="H5116" t="s">
        <v>3394</v>
      </c>
      <c r="I5116" t="s">
        <v>15262</v>
      </c>
      <c r="J5116" t="s">
        <v>15263</v>
      </c>
      <c r="K5116" t="s">
        <v>110</v>
      </c>
      <c r="L5116" t="s">
        <v>3343</v>
      </c>
      <c r="M5116" t="s">
        <v>4108</v>
      </c>
      <c r="N5116" t="s">
        <v>5796</v>
      </c>
      <c r="O5116" t="s">
        <v>3343</v>
      </c>
      <c r="P5116" t="s">
        <v>3343</v>
      </c>
      <c r="Q5116" t="s">
        <v>3346</v>
      </c>
    </row>
    <row r="5117" spans="1:17" x14ac:dyDescent="0.25">
      <c r="A5117" t="s">
        <v>14580</v>
      </c>
      <c r="B5117" t="s">
        <v>14581</v>
      </c>
      <c r="C5117" t="s">
        <v>2372</v>
      </c>
      <c r="D5117" t="s">
        <v>14945</v>
      </c>
      <c r="E5117">
        <v>2302065</v>
      </c>
      <c r="F5117" t="s">
        <v>15264</v>
      </c>
      <c r="G5117" t="s">
        <v>15265</v>
      </c>
      <c r="H5117" t="s">
        <v>3394</v>
      </c>
      <c r="I5117" t="s">
        <v>15266</v>
      </c>
      <c r="J5117" t="s">
        <v>15267</v>
      </c>
      <c r="K5117" t="s">
        <v>110</v>
      </c>
      <c r="L5117" t="s">
        <v>3343</v>
      </c>
      <c r="M5117" t="s">
        <v>3570</v>
      </c>
      <c r="N5117" t="s">
        <v>3571</v>
      </c>
      <c r="O5117" t="s">
        <v>3343</v>
      </c>
      <c r="P5117" t="s">
        <v>3343</v>
      </c>
      <c r="Q5117" t="s">
        <v>3346</v>
      </c>
    </row>
    <row r="5118" spans="1:17" x14ac:dyDescent="0.25">
      <c r="A5118" t="s">
        <v>14580</v>
      </c>
      <c r="B5118" t="s">
        <v>14581</v>
      </c>
      <c r="C5118" t="s">
        <v>2372</v>
      </c>
      <c r="D5118" t="s">
        <v>14945</v>
      </c>
      <c r="E5118">
        <v>2302065</v>
      </c>
      <c r="F5118" t="s">
        <v>15264</v>
      </c>
      <c r="G5118" t="s">
        <v>15265</v>
      </c>
      <c r="H5118" t="s">
        <v>3394</v>
      </c>
      <c r="I5118" t="s">
        <v>15268</v>
      </c>
      <c r="J5118" t="s">
        <v>15269</v>
      </c>
      <c r="K5118" t="s">
        <v>110</v>
      </c>
      <c r="L5118" t="s">
        <v>3346</v>
      </c>
      <c r="M5118" t="s">
        <v>3570</v>
      </c>
      <c r="N5118" t="s">
        <v>3571</v>
      </c>
      <c r="O5118" t="s">
        <v>3343</v>
      </c>
      <c r="P5118" t="s">
        <v>3343</v>
      </c>
      <c r="Q5118" t="s">
        <v>3346</v>
      </c>
    </row>
    <row r="5119" spans="1:17" x14ac:dyDescent="0.25">
      <c r="A5119" t="s">
        <v>14580</v>
      </c>
      <c r="B5119" t="s">
        <v>14581</v>
      </c>
      <c r="C5119" t="s">
        <v>2372</v>
      </c>
      <c r="D5119" t="s">
        <v>14945</v>
      </c>
      <c r="E5119">
        <v>2302066</v>
      </c>
      <c r="F5119" t="s">
        <v>15270</v>
      </c>
      <c r="G5119" t="s">
        <v>15271</v>
      </c>
      <c r="H5119" t="s">
        <v>3394</v>
      </c>
      <c r="I5119" t="s">
        <v>15272</v>
      </c>
      <c r="J5119" t="s">
        <v>15273</v>
      </c>
      <c r="K5119" t="s">
        <v>110</v>
      </c>
      <c r="L5119" t="s">
        <v>3343</v>
      </c>
      <c r="M5119" t="s">
        <v>3344</v>
      </c>
      <c r="N5119" t="s">
        <v>3360</v>
      </c>
      <c r="O5119" t="s">
        <v>3343</v>
      </c>
      <c r="P5119" t="s">
        <v>3343</v>
      </c>
      <c r="Q5119" t="s">
        <v>3346</v>
      </c>
    </row>
    <row r="5120" spans="1:17" x14ac:dyDescent="0.25">
      <c r="A5120" t="s">
        <v>14580</v>
      </c>
      <c r="B5120" t="s">
        <v>14581</v>
      </c>
      <c r="C5120" t="s">
        <v>2372</v>
      </c>
      <c r="D5120" t="s">
        <v>14945</v>
      </c>
      <c r="E5120">
        <v>2302067</v>
      </c>
      <c r="F5120" t="s">
        <v>15274</v>
      </c>
      <c r="G5120" t="s">
        <v>15275</v>
      </c>
      <c r="H5120" t="s">
        <v>11225</v>
      </c>
      <c r="I5120" t="s">
        <v>15276</v>
      </c>
      <c r="J5120" t="s">
        <v>15277</v>
      </c>
      <c r="K5120" t="s">
        <v>110</v>
      </c>
      <c r="L5120" t="s">
        <v>3343</v>
      </c>
      <c r="M5120" t="s">
        <v>3344</v>
      </c>
      <c r="N5120" t="s">
        <v>3360</v>
      </c>
      <c r="O5120" t="s">
        <v>3346</v>
      </c>
      <c r="P5120" t="s">
        <v>3343</v>
      </c>
      <c r="Q5120" t="s">
        <v>3346</v>
      </c>
    </row>
    <row r="5121" spans="1:17" x14ac:dyDescent="0.25">
      <c r="A5121" t="s">
        <v>14580</v>
      </c>
      <c r="B5121" t="s">
        <v>14581</v>
      </c>
      <c r="C5121" t="s">
        <v>2372</v>
      </c>
      <c r="D5121" t="s">
        <v>14945</v>
      </c>
      <c r="E5121">
        <v>2302068</v>
      </c>
      <c r="F5121" t="s">
        <v>15278</v>
      </c>
      <c r="G5121" t="s">
        <v>15279</v>
      </c>
      <c r="H5121" t="s">
        <v>3394</v>
      </c>
      <c r="I5121" t="s">
        <v>15280</v>
      </c>
      <c r="J5121" t="s">
        <v>15281</v>
      </c>
      <c r="K5121" t="s">
        <v>110</v>
      </c>
      <c r="L5121" t="s">
        <v>3343</v>
      </c>
      <c r="M5121" t="s">
        <v>3397</v>
      </c>
      <c r="N5121" t="s">
        <v>5920</v>
      </c>
      <c r="O5121" t="s">
        <v>3343</v>
      </c>
      <c r="P5121" t="s">
        <v>3343</v>
      </c>
      <c r="Q5121" t="s">
        <v>3346</v>
      </c>
    </row>
    <row r="5122" spans="1:17" x14ac:dyDescent="0.25">
      <c r="A5122" t="s">
        <v>14580</v>
      </c>
      <c r="B5122" t="s">
        <v>14581</v>
      </c>
      <c r="C5122" t="s">
        <v>2372</v>
      </c>
      <c r="D5122" t="s">
        <v>14945</v>
      </c>
      <c r="E5122">
        <v>2302071</v>
      </c>
      <c r="F5122" t="s">
        <v>15282</v>
      </c>
      <c r="G5122" t="s">
        <v>15283</v>
      </c>
      <c r="H5122" t="s">
        <v>15284</v>
      </c>
      <c r="I5122" t="s">
        <v>15285</v>
      </c>
      <c r="J5122" t="s">
        <v>15286</v>
      </c>
      <c r="K5122" t="s">
        <v>110</v>
      </c>
      <c r="L5122" t="s">
        <v>3343</v>
      </c>
      <c r="M5122" t="s">
        <v>3344</v>
      </c>
      <c r="N5122" t="s">
        <v>3345</v>
      </c>
      <c r="O5122" t="s">
        <v>3346</v>
      </c>
      <c r="P5122" t="s">
        <v>3343</v>
      </c>
      <c r="Q5122" t="s">
        <v>3346</v>
      </c>
    </row>
    <row r="5123" spans="1:17" x14ac:dyDescent="0.25">
      <c r="A5123" t="s">
        <v>14580</v>
      </c>
      <c r="B5123" t="s">
        <v>14581</v>
      </c>
      <c r="C5123" t="s">
        <v>2372</v>
      </c>
      <c r="D5123" t="s">
        <v>14945</v>
      </c>
      <c r="E5123">
        <v>2302072</v>
      </c>
      <c r="F5123" t="s">
        <v>15287</v>
      </c>
      <c r="G5123" t="s">
        <v>15288</v>
      </c>
      <c r="H5123" t="s">
        <v>4883</v>
      </c>
      <c r="I5123" t="s">
        <v>15289</v>
      </c>
      <c r="J5123" t="s">
        <v>15290</v>
      </c>
      <c r="K5123" t="s">
        <v>110</v>
      </c>
      <c r="L5123" t="s">
        <v>3343</v>
      </c>
      <c r="M5123" t="s">
        <v>3344</v>
      </c>
      <c r="N5123" t="s">
        <v>3345</v>
      </c>
      <c r="O5123" t="s">
        <v>3346</v>
      </c>
      <c r="P5123" t="s">
        <v>3343</v>
      </c>
      <c r="Q5123" t="s">
        <v>3346</v>
      </c>
    </row>
    <row r="5124" spans="1:17" x14ac:dyDescent="0.25">
      <c r="A5124" t="s">
        <v>14580</v>
      </c>
      <c r="B5124" t="s">
        <v>14581</v>
      </c>
      <c r="C5124" t="s">
        <v>2372</v>
      </c>
      <c r="D5124" t="s">
        <v>14945</v>
      </c>
      <c r="E5124">
        <v>2302072</v>
      </c>
      <c r="F5124" t="s">
        <v>15287</v>
      </c>
      <c r="G5124" t="s">
        <v>15288</v>
      </c>
      <c r="H5124" t="s">
        <v>4883</v>
      </c>
      <c r="I5124" t="s">
        <v>15291</v>
      </c>
      <c r="J5124" t="s">
        <v>15292</v>
      </c>
      <c r="K5124" t="s">
        <v>110</v>
      </c>
      <c r="L5124" t="s">
        <v>3346</v>
      </c>
      <c r="M5124" t="s">
        <v>3344</v>
      </c>
      <c r="N5124" t="s">
        <v>3345</v>
      </c>
      <c r="O5124" t="s">
        <v>3346</v>
      </c>
      <c r="P5124" t="s">
        <v>3343</v>
      </c>
      <c r="Q5124" t="s">
        <v>3346</v>
      </c>
    </row>
    <row r="5125" spans="1:17" x14ac:dyDescent="0.25">
      <c r="A5125" t="s">
        <v>14580</v>
      </c>
      <c r="B5125" t="s">
        <v>14581</v>
      </c>
      <c r="C5125" t="s">
        <v>2372</v>
      </c>
      <c r="D5125" t="s">
        <v>14945</v>
      </c>
      <c r="E5125">
        <v>2302073</v>
      </c>
      <c r="F5125" t="s">
        <v>15293</v>
      </c>
      <c r="G5125" t="s">
        <v>15294</v>
      </c>
      <c r="H5125" t="s">
        <v>3350</v>
      </c>
      <c r="I5125" t="s">
        <v>15295</v>
      </c>
      <c r="J5125" t="s">
        <v>15296</v>
      </c>
      <c r="K5125" t="s">
        <v>110</v>
      </c>
      <c r="L5125" t="s">
        <v>3343</v>
      </c>
      <c r="M5125" t="s">
        <v>3344</v>
      </c>
      <c r="N5125" t="s">
        <v>3360</v>
      </c>
      <c r="O5125" t="s">
        <v>3343</v>
      </c>
      <c r="P5125" t="s">
        <v>3343</v>
      </c>
      <c r="Q5125" t="s">
        <v>3346</v>
      </c>
    </row>
    <row r="5126" spans="1:17" x14ac:dyDescent="0.25">
      <c r="A5126" t="s">
        <v>14580</v>
      </c>
      <c r="B5126" t="s">
        <v>14581</v>
      </c>
      <c r="C5126" t="s">
        <v>2372</v>
      </c>
      <c r="D5126" t="s">
        <v>14945</v>
      </c>
      <c r="E5126">
        <v>2302073</v>
      </c>
      <c r="F5126" t="s">
        <v>15293</v>
      </c>
      <c r="G5126" t="s">
        <v>15294</v>
      </c>
      <c r="H5126" t="s">
        <v>3350</v>
      </c>
      <c r="I5126" t="s">
        <v>15297</v>
      </c>
      <c r="J5126" t="s">
        <v>15298</v>
      </c>
      <c r="K5126" t="s">
        <v>3417</v>
      </c>
      <c r="L5126" t="s">
        <v>3346</v>
      </c>
      <c r="M5126" t="s">
        <v>3344</v>
      </c>
      <c r="N5126" t="s">
        <v>3360</v>
      </c>
      <c r="O5126" t="s">
        <v>3343</v>
      </c>
      <c r="P5126" t="s">
        <v>3343</v>
      </c>
      <c r="Q5126" t="s">
        <v>3346</v>
      </c>
    </row>
    <row r="5127" spans="1:17" x14ac:dyDescent="0.25">
      <c r="A5127" t="s">
        <v>14580</v>
      </c>
      <c r="B5127" t="s">
        <v>14581</v>
      </c>
      <c r="C5127" t="s">
        <v>2372</v>
      </c>
      <c r="D5127" t="s">
        <v>14945</v>
      </c>
      <c r="E5127">
        <v>2302073</v>
      </c>
      <c r="F5127" t="s">
        <v>15293</v>
      </c>
      <c r="G5127" t="s">
        <v>15294</v>
      </c>
      <c r="H5127" t="s">
        <v>3350</v>
      </c>
      <c r="I5127" t="s">
        <v>15299</v>
      </c>
      <c r="J5127" t="s">
        <v>15300</v>
      </c>
      <c r="K5127" t="s">
        <v>3417</v>
      </c>
      <c r="L5127" t="s">
        <v>3346</v>
      </c>
      <c r="M5127" t="s">
        <v>3344</v>
      </c>
      <c r="N5127" t="s">
        <v>3360</v>
      </c>
      <c r="O5127" t="s">
        <v>3343</v>
      </c>
      <c r="P5127" t="s">
        <v>3343</v>
      </c>
      <c r="Q5127" t="s">
        <v>3346</v>
      </c>
    </row>
    <row r="5128" spans="1:17" x14ac:dyDescent="0.25">
      <c r="A5128" t="s">
        <v>14580</v>
      </c>
      <c r="B5128" t="s">
        <v>14581</v>
      </c>
      <c r="C5128" t="s">
        <v>2372</v>
      </c>
      <c r="D5128" t="s">
        <v>14945</v>
      </c>
      <c r="E5128">
        <v>2302074</v>
      </c>
      <c r="F5128" t="s">
        <v>15301</v>
      </c>
      <c r="G5128" t="s">
        <v>15302</v>
      </c>
      <c r="H5128" t="s">
        <v>6087</v>
      </c>
      <c r="I5128" t="s">
        <v>15303</v>
      </c>
      <c r="J5128" t="s">
        <v>15304</v>
      </c>
      <c r="K5128" t="s">
        <v>110</v>
      </c>
      <c r="L5128" t="s">
        <v>3343</v>
      </c>
      <c r="M5128" t="s">
        <v>4108</v>
      </c>
      <c r="N5128" t="s">
        <v>5796</v>
      </c>
      <c r="O5128" t="s">
        <v>3343</v>
      </c>
      <c r="P5128" t="s">
        <v>3343</v>
      </c>
      <c r="Q5128" t="s">
        <v>3346</v>
      </c>
    </row>
    <row r="5129" spans="1:17" x14ac:dyDescent="0.25">
      <c r="A5129" t="s">
        <v>14580</v>
      </c>
      <c r="B5129" t="s">
        <v>14581</v>
      </c>
      <c r="C5129" t="s">
        <v>2372</v>
      </c>
      <c r="D5129" t="s">
        <v>14945</v>
      </c>
      <c r="E5129">
        <v>2302075</v>
      </c>
      <c r="F5129" t="s">
        <v>15305</v>
      </c>
      <c r="G5129" t="s">
        <v>15306</v>
      </c>
      <c r="H5129" t="s">
        <v>3357</v>
      </c>
      <c r="I5129" t="s">
        <v>15307</v>
      </c>
      <c r="J5129" t="s">
        <v>15308</v>
      </c>
      <c r="K5129" t="s">
        <v>110</v>
      </c>
      <c r="L5129" t="s">
        <v>3343</v>
      </c>
      <c r="M5129" t="s">
        <v>3344</v>
      </c>
      <c r="N5129" t="s">
        <v>3360</v>
      </c>
      <c r="O5129" t="s">
        <v>3346</v>
      </c>
      <c r="P5129" t="s">
        <v>3343</v>
      </c>
      <c r="Q5129" t="s">
        <v>3346</v>
      </c>
    </row>
    <row r="5130" spans="1:17" x14ac:dyDescent="0.25">
      <c r="A5130" t="s">
        <v>14580</v>
      </c>
      <c r="B5130" t="s">
        <v>14581</v>
      </c>
      <c r="C5130" t="s">
        <v>2372</v>
      </c>
      <c r="D5130" t="s">
        <v>14945</v>
      </c>
      <c r="E5130">
        <v>2302075</v>
      </c>
      <c r="F5130" t="s">
        <v>15305</v>
      </c>
      <c r="G5130" t="s">
        <v>15306</v>
      </c>
      <c r="H5130" t="s">
        <v>3357</v>
      </c>
      <c r="I5130" t="s">
        <v>15309</v>
      </c>
      <c r="J5130" t="s">
        <v>15310</v>
      </c>
      <c r="K5130" t="s">
        <v>110</v>
      </c>
      <c r="L5130" t="s">
        <v>3346</v>
      </c>
      <c r="M5130" t="s">
        <v>3344</v>
      </c>
      <c r="N5130" t="s">
        <v>3360</v>
      </c>
      <c r="O5130" t="s">
        <v>3346</v>
      </c>
      <c r="P5130" t="s">
        <v>3343</v>
      </c>
      <c r="Q5130" t="s">
        <v>3346</v>
      </c>
    </row>
    <row r="5131" spans="1:17" x14ac:dyDescent="0.25">
      <c r="A5131" t="s">
        <v>14580</v>
      </c>
      <c r="B5131" t="s">
        <v>14581</v>
      </c>
      <c r="C5131" t="s">
        <v>2372</v>
      </c>
      <c r="D5131" t="s">
        <v>14945</v>
      </c>
      <c r="E5131">
        <v>2302076</v>
      </c>
      <c r="F5131" t="s">
        <v>15311</v>
      </c>
      <c r="G5131" t="s">
        <v>15312</v>
      </c>
      <c r="H5131" t="s">
        <v>7988</v>
      </c>
      <c r="I5131" t="s">
        <v>15313</v>
      </c>
      <c r="J5131" t="s">
        <v>15314</v>
      </c>
      <c r="K5131" t="s">
        <v>110</v>
      </c>
      <c r="L5131" t="s">
        <v>3343</v>
      </c>
      <c r="M5131" t="s">
        <v>3344</v>
      </c>
      <c r="N5131" t="s">
        <v>3360</v>
      </c>
      <c r="O5131" t="s">
        <v>3343</v>
      </c>
      <c r="P5131" t="s">
        <v>3343</v>
      </c>
      <c r="Q5131" t="s">
        <v>3346</v>
      </c>
    </row>
    <row r="5132" spans="1:17" x14ac:dyDescent="0.25">
      <c r="A5132" t="s">
        <v>14580</v>
      </c>
      <c r="B5132" t="s">
        <v>14581</v>
      </c>
      <c r="C5132" t="s">
        <v>2372</v>
      </c>
      <c r="D5132" t="s">
        <v>14945</v>
      </c>
      <c r="E5132">
        <v>2302078</v>
      </c>
      <c r="F5132" t="s">
        <v>15315</v>
      </c>
      <c r="G5132" t="s">
        <v>15316</v>
      </c>
      <c r="H5132" t="s">
        <v>15317</v>
      </c>
      <c r="I5132" t="s">
        <v>15318</v>
      </c>
      <c r="J5132" t="s">
        <v>15316</v>
      </c>
      <c r="K5132" t="s">
        <v>110</v>
      </c>
      <c r="L5132" t="s">
        <v>3343</v>
      </c>
      <c r="M5132" t="s">
        <v>3570</v>
      </c>
      <c r="N5132" t="s">
        <v>3571</v>
      </c>
      <c r="O5132" t="s">
        <v>3343</v>
      </c>
      <c r="P5132" t="s">
        <v>3343</v>
      </c>
      <c r="Q5132" t="s">
        <v>3346</v>
      </c>
    </row>
    <row r="5133" spans="1:17" x14ac:dyDescent="0.25">
      <c r="A5133" t="s">
        <v>14580</v>
      </c>
      <c r="B5133" t="s">
        <v>14581</v>
      </c>
      <c r="C5133" t="s">
        <v>2372</v>
      </c>
      <c r="D5133" t="s">
        <v>14945</v>
      </c>
      <c r="E5133">
        <v>2302079</v>
      </c>
      <c r="F5133" t="s">
        <v>15319</v>
      </c>
      <c r="G5133" t="s">
        <v>15320</v>
      </c>
      <c r="H5133" t="s">
        <v>3357</v>
      </c>
      <c r="I5133" t="s">
        <v>15321</v>
      </c>
      <c r="J5133" t="s">
        <v>1804</v>
      </c>
      <c r="K5133" t="s">
        <v>110</v>
      </c>
      <c r="L5133" t="s">
        <v>3343</v>
      </c>
      <c r="M5133" t="s">
        <v>3344</v>
      </c>
      <c r="N5133" t="s">
        <v>3360</v>
      </c>
      <c r="O5133" t="s">
        <v>3343</v>
      </c>
      <c r="P5133" t="s">
        <v>3343</v>
      </c>
      <c r="Q5133" t="s">
        <v>3346</v>
      </c>
    </row>
    <row r="5134" spans="1:17" x14ac:dyDescent="0.25">
      <c r="A5134" t="s">
        <v>14580</v>
      </c>
      <c r="B5134" t="s">
        <v>14581</v>
      </c>
      <c r="C5134" t="s">
        <v>2372</v>
      </c>
      <c r="D5134" t="s">
        <v>14945</v>
      </c>
      <c r="E5134">
        <v>2302081</v>
      </c>
      <c r="F5134" t="s">
        <v>15322</v>
      </c>
      <c r="G5134" t="s">
        <v>15323</v>
      </c>
      <c r="H5134" t="s">
        <v>3526</v>
      </c>
      <c r="I5134" t="s">
        <v>15324</v>
      </c>
      <c r="J5134" t="s">
        <v>935</v>
      </c>
      <c r="K5134" t="s">
        <v>110</v>
      </c>
      <c r="L5134" t="s">
        <v>3343</v>
      </c>
      <c r="M5134" t="s">
        <v>3344</v>
      </c>
      <c r="N5134" t="s">
        <v>3345</v>
      </c>
      <c r="O5134" t="s">
        <v>3343</v>
      </c>
      <c r="P5134" t="s">
        <v>3343</v>
      </c>
      <c r="Q5134" t="s">
        <v>3346</v>
      </c>
    </row>
    <row r="5135" spans="1:17" x14ac:dyDescent="0.25">
      <c r="A5135" t="s">
        <v>14580</v>
      </c>
      <c r="B5135" t="s">
        <v>14581</v>
      </c>
      <c r="C5135" t="s">
        <v>2372</v>
      </c>
      <c r="D5135" t="s">
        <v>14945</v>
      </c>
      <c r="E5135">
        <v>2302082</v>
      </c>
      <c r="F5135" t="s">
        <v>15325</v>
      </c>
      <c r="G5135" t="s">
        <v>15326</v>
      </c>
      <c r="H5135" t="s">
        <v>3586</v>
      </c>
      <c r="I5135" t="s">
        <v>15327</v>
      </c>
      <c r="J5135" t="s">
        <v>2403</v>
      </c>
      <c r="K5135" t="s">
        <v>110</v>
      </c>
      <c r="L5135" t="s">
        <v>3343</v>
      </c>
      <c r="M5135" t="s">
        <v>3344</v>
      </c>
      <c r="N5135" t="s">
        <v>3345</v>
      </c>
      <c r="O5135" t="s">
        <v>3346</v>
      </c>
      <c r="P5135" t="s">
        <v>3343</v>
      </c>
      <c r="Q5135" t="s">
        <v>3346</v>
      </c>
    </row>
    <row r="5136" spans="1:17" x14ac:dyDescent="0.25">
      <c r="A5136" t="s">
        <v>14580</v>
      </c>
      <c r="B5136" t="s">
        <v>14581</v>
      </c>
      <c r="C5136" t="s">
        <v>2372</v>
      </c>
      <c r="D5136" t="s">
        <v>14945</v>
      </c>
      <c r="E5136">
        <v>2302083</v>
      </c>
      <c r="F5136" t="s">
        <v>102</v>
      </c>
      <c r="G5136" t="s">
        <v>3349</v>
      </c>
      <c r="H5136" t="s">
        <v>3350</v>
      </c>
      <c r="I5136" t="s">
        <v>15328</v>
      </c>
      <c r="J5136" t="s">
        <v>864</v>
      </c>
      <c r="K5136" t="s">
        <v>110</v>
      </c>
      <c r="L5136" t="s">
        <v>3343</v>
      </c>
      <c r="M5136" t="s">
        <v>4108</v>
      </c>
      <c r="N5136" t="s">
        <v>5796</v>
      </c>
      <c r="O5136" t="s">
        <v>3343</v>
      </c>
      <c r="P5136" t="s">
        <v>3343</v>
      </c>
      <c r="Q5136" t="s">
        <v>3346</v>
      </c>
    </row>
    <row r="5137" spans="1:17" x14ac:dyDescent="0.25">
      <c r="A5137" t="s">
        <v>14580</v>
      </c>
      <c r="B5137" t="s">
        <v>14581</v>
      </c>
      <c r="C5137" t="s">
        <v>2372</v>
      </c>
      <c r="D5137" t="s">
        <v>14945</v>
      </c>
      <c r="E5137">
        <v>2302083</v>
      </c>
      <c r="F5137" t="s">
        <v>102</v>
      </c>
      <c r="G5137" t="s">
        <v>3349</v>
      </c>
      <c r="H5137" t="s">
        <v>3350</v>
      </c>
      <c r="I5137" t="s">
        <v>15329</v>
      </c>
      <c r="J5137" t="s">
        <v>15330</v>
      </c>
      <c r="K5137" t="s">
        <v>110</v>
      </c>
      <c r="L5137" t="s">
        <v>3346</v>
      </c>
      <c r="M5137" t="s">
        <v>4108</v>
      </c>
      <c r="N5137" t="s">
        <v>5796</v>
      </c>
      <c r="O5137" t="s">
        <v>3343</v>
      </c>
      <c r="P5137" t="s">
        <v>3343</v>
      </c>
      <c r="Q5137" t="s">
        <v>3346</v>
      </c>
    </row>
    <row r="5138" spans="1:17" x14ac:dyDescent="0.25">
      <c r="A5138" t="s">
        <v>14580</v>
      </c>
      <c r="B5138" t="s">
        <v>14581</v>
      </c>
      <c r="C5138" t="s">
        <v>2372</v>
      </c>
      <c r="D5138" t="s">
        <v>14945</v>
      </c>
      <c r="E5138">
        <v>2302083</v>
      </c>
      <c r="F5138" t="s">
        <v>102</v>
      </c>
      <c r="G5138" t="s">
        <v>3349</v>
      </c>
      <c r="H5138" t="s">
        <v>3350</v>
      </c>
      <c r="I5138" t="s">
        <v>15331</v>
      </c>
      <c r="J5138" t="s">
        <v>15332</v>
      </c>
      <c r="K5138" t="s">
        <v>110</v>
      </c>
      <c r="L5138" t="s">
        <v>3346</v>
      </c>
      <c r="M5138" t="s">
        <v>4108</v>
      </c>
      <c r="N5138" t="s">
        <v>5796</v>
      </c>
      <c r="O5138" t="s">
        <v>3343</v>
      </c>
      <c r="P5138" t="s">
        <v>3343</v>
      </c>
      <c r="Q5138" t="s">
        <v>3346</v>
      </c>
    </row>
    <row r="5139" spans="1:17" x14ac:dyDescent="0.25">
      <c r="A5139" t="s">
        <v>14580</v>
      </c>
      <c r="B5139" t="s">
        <v>14581</v>
      </c>
      <c r="C5139" t="s">
        <v>2372</v>
      </c>
      <c r="D5139" t="s">
        <v>14945</v>
      </c>
      <c r="E5139">
        <v>2302084</v>
      </c>
      <c r="F5139" t="s">
        <v>15333</v>
      </c>
      <c r="G5139" t="s">
        <v>15334</v>
      </c>
      <c r="H5139" t="s">
        <v>3350</v>
      </c>
      <c r="I5139" t="s">
        <v>15335</v>
      </c>
      <c r="J5139" t="s">
        <v>15336</v>
      </c>
      <c r="K5139" t="s">
        <v>110</v>
      </c>
      <c r="L5139" t="s">
        <v>3343</v>
      </c>
      <c r="M5139" t="s">
        <v>3707</v>
      </c>
      <c r="N5139" t="s">
        <v>9242</v>
      </c>
      <c r="O5139" t="s">
        <v>3343</v>
      </c>
      <c r="P5139" t="s">
        <v>3343</v>
      </c>
      <c r="Q5139" t="s">
        <v>3346</v>
      </c>
    </row>
    <row r="5140" spans="1:17" x14ac:dyDescent="0.25">
      <c r="A5140" t="s">
        <v>14580</v>
      </c>
      <c r="B5140" t="s">
        <v>14581</v>
      </c>
      <c r="C5140" t="s">
        <v>2372</v>
      </c>
      <c r="D5140" t="s">
        <v>14945</v>
      </c>
      <c r="E5140">
        <v>2302084</v>
      </c>
      <c r="F5140" t="s">
        <v>15333</v>
      </c>
      <c r="G5140" t="s">
        <v>15334</v>
      </c>
      <c r="H5140" t="s">
        <v>3350</v>
      </c>
      <c r="I5140" t="s">
        <v>15337</v>
      </c>
      <c r="J5140" t="s">
        <v>15338</v>
      </c>
      <c r="K5140" t="s">
        <v>110</v>
      </c>
      <c r="L5140" t="s">
        <v>3346</v>
      </c>
      <c r="M5140" t="s">
        <v>3707</v>
      </c>
      <c r="N5140" t="s">
        <v>9242</v>
      </c>
      <c r="O5140" t="s">
        <v>3343</v>
      </c>
      <c r="P5140" t="s">
        <v>3343</v>
      </c>
      <c r="Q5140" t="s">
        <v>3346</v>
      </c>
    </row>
    <row r="5141" spans="1:17" x14ac:dyDescent="0.25">
      <c r="A5141" t="s">
        <v>14580</v>
      </c>
      <c r="B5141" t="s">
        <v>14581</v>
      </c>
      <c r="C5141" t="s">
        <v>2372</v>
      </c>
      <c r="D5141" t="s">
        <v>14945</v>
      </c>
      <c r="E5141">
        <v>2302084</v>
      </c>
      <c r="F5141" t="s">
        <v>15333</v>
      </c>
      <c r="G5141" t="s">
        <v>15334</v>
      </c>
      <c r="H5141" t="s">
        <v>3350</v>
      </c>
      <c r="I5141" t="s">
        <v>15339</v>
      </c>
      <c r="J5141" t="s">
        <v>15340</v>
      </c>
      <c r="K5141" t="s">
        <v>110</v>
      </c>
      <c r="L5141" t="s">
        <v>3346</v>
      </c>
      <c r="M5141" t="s">
        <v>3707</v>
      </c>
      <c r="N5141" t="s">
        <v>9242</v>
      </c>
      <c r="O5141" t="s">
        <v>3343</v>
      </c>
      <c r="P5141" t="s">
        <v>3343</v>
      </c>
      <c r="Q5141" t="s">
        <v>3346</v>
      </c>
    </row>
    <row r="5142" spans="1:17" x14ac:dyDescent="0.25">
      <c r="A5142" t="s">
        <v>14580</v>
      </c>
      <c r="B5142" t="s">
        <v>14581</v>
      </c>
      <c r="C5142" t="s">
        <v>2372</v>
      </c>
      <c r="D5142" t="s">
        <v>14945</v>
      </c>
      <c r="E5142">
        <v>2302085</v>
      </c>
      <c r="F5142" t="s">
        <v>15341</v>
      </c>
      <c r="G5142" t="s">
        <v>15342</v>
      </c>
      <c r="H5142" t="s">
        <v>15343</v>
      </c>
      <c r="I5142" t="s">
        <v>15344</v>
      </c>
      <c r="J5142" t="s">
        <v>15345</v>
      </c>
      <c r="K5142" t="s">
        <v>110</v>
      </c>
      <c r="L5142" t="s">
        <v>3343</v>
      </c>
      <c r="M5142" t="s">
        <v>3707</v>
      </c>
      <c r="N5142" t="s">
        <v>9242</v>
      </c>
      <c r="O5142" t="s">
        <v>3346</v>
      </c>
      <c r="P5142" t="s">
        <v>3343</v>
      </c>
      <c r="Q5142" t="s">
        <v>3346</v>
      </c>
    </row>
    <row r="5143" spans="1:17" x14ac:dyDescent="0.25">
      <c r="A5143" t="s">
        <v>14580</v>
      </c>
      <c r="B5143" t="s">
        <v>14581</v>
      </c>
      <c r="C5143" t="s">
        <v>2372</v>
      </c>
      <c r="D5143" t="s">
        <v>14945</v>
      </c>
      <c r="E5143">
        <v>2302085</v>
      </c>
      <c r="F5143" t="s">
        <v>15341</v>
      </c>
      <c r="G5143" t="s">
        <v>15342</v>
      </c>
      <c r="H5143" t="s">
        <v>15343</v>
      </c>
      <c r="I5143" t="s">
        <v>15346</v>
      </c>
      <c r="J5143" t="s">
        <v>15347</v>
      </c>
      <c r="K5143" t="s">
        <v>110</v>
      </c>
      <c r="L5143" t="s">
        <v>3346</v>
      </c>
      <c r="M5143" t="s">
        <v>3707</v>
      </c>
      <c r="N5143" t="s">
        <v>9242</v>
      </c>
      <c r="O5143" t="s">
        <v>3346</v>
      </c>
      <c r="P5143" t="s">
        <v>3343</v>
      </c>
      <c r="Q5143" t="s">
        <v>3346</v>
      </c>
    </row>
    <row r="5144" spans="1:17" x14ac:dyDescent="0.25">
      <c r="A5144" t="s">
        <v>14580</v>
      </c>
      <c r="B5144" t="s">
        <v>14581</v>
      </c>
      <c r="C5144" t="s">
        <v>2372</v>
      </c>
      <c r="D5144" t="s">
        <v>14945</v>
      </c>
      <c r="E5144">
        <v>2302085</v>
      </c>
      <c r="F5144" t="s">
        <v>15341</v>
      </c>
      <c r="G5144" t="s">
        <v>15342</v>
      </c>
      <c r="H5144" t="s">
        <v>15343</v>
      </c>
      <c r="I5144" t="s">
        <v>15348</v>
      </c>
      <c r="J5144" t="s">
        <v>15349</v>
      </c>
      <c r="K5144" t="s">
        <v>110</v>
      </c>
      <c r="L5144" t="s">
        <v>3346</v>
      </c>
      <c r="M5144" t="s">
        <v>3707</v>
      </c>
      <c r="N5144" t="s">
        <v>9242</v>
      </c>
      <c r="O5144" t="s">
        <v>3346</v>
      </c>
      <c r="P5144" t="s">
        <v>3343</v>
      </c>
      <c r="Q5144" t="s">
        <v>3346</v>
      </c>
    </row>
    <row r="5145" spans="1:17" x14ac:dyDescent="0.25">
      <c r="A5145" t="s">
        <v>14580</v>
      </c>
      <c r="B5145" t="s">
        <v>14581</v>
      </c>
      <c r="C5145" t="s">
        <v>2372</v>
      </c>
      <c r="D5145" t="s">
        <v>14945</v>
      </c>
      <c r="E5145">
        <v>2302086</v>
      </c>
      <c r="F5145" t="s">
        <v>2376</v>
      </c>
      <c r="G5145" t="s">
        <v>15350</v>
      </c>
      <c r="H5145" t="s">
        <v>15351</v>
      </c>
      <c r="I5145" t="s">
        <v>15352</v>
      </c>
      <c r="J5145" t="s">
        <v>15353</v>
      </c>
      <c r="K5145" t="s">
        <v>110</v>
      </c>
      <c r="L5145" t="s">
        <v>3343</v>
      </c>
      <c r="M5145" t="s">
        <v>3344</v>
      </c>
      <c r="N5145" t="s">
        <v>3345</v>
      </c>
      <c r="O5145" t="s">
        <v>3343</v>
      </c>
      <c r="P5145" t="s">
        <v>3343</v>
      </c>
      <c r="Q5145" t="s">
        <v>3346</v>
      </c>
    </row>
    <row r="5146" spans="1:17" x14ac:dyDescent="0.25">
      <c r="A5146" t="s">
        <v>14580</v>
      </c>
      <c r="B5146" t="s">
        <v>14581</v>
      </c>
      <c r="C5146" t="s">
        <v>2372</v>
      </c>
      <c r="D5146" t="s">
        <v>14945</v>
      </c>
      <c r="E5146">
        <v>2302086</v>
      </c>
      <c r="F5146" t="s">
        <v>2376</v>
      </c>
      <c r="G5146" t="s">
        <v>15350</v>
      </c>
      <c r="H5146" t="s">
        <v>15351</v>
      </c>
      <c r="I5146" t="s">
        <v>15354</v>
      </c>
      <c r="J5146" t="s">
        <v>15355</v>
      </c>
      <c r="K5146" t="s">
        <v>110</v>
      </c>
      <c r="L5146" t="s">
        <v>3346</v>
      </c>
      <c r="M5146" t="s">
        <v>3344</v>
      </c>
      <c r="N5146" t="s">
        <v>3345</v>
      </c>
      <c r="O5146" t="s">
        <v>3343</v>
      </c>
      <c r="P5146" t="s">
        <v>3343</v>
      </c>
      <c r="Q5146" t="s">
        <v>3346</v>
      </c>
    </row>
    <row r="5147" spans="1:17" x14ac:dyDescent="0.25">
      <c r="A5147" t="s">
        <v>14580</v>
      </c>
      <c r="B5147" t="s">
        <v>14581</v>
      </c>
      <c r="C5147" t="s">
        <v>2372</v>
      </c>
      <c r="D5147" t="s">
        <v>14945</v>
      </c>
      <c r="E5147">
        <v>2302086</v>
      </c>
      <c r="F5147" t="s">
        <v>2376</v>
      </c>
      <c r="G5147" t="s">
        <v>15350</v>
      </c>
      <c r="H5147" t="s">
        <v>15351</v>
      </c>
      <c r="I5147" t="s">
        <v>15356</v>
      </c>
      <c r="J5147" t="s">
        <v>15357</v>
      </c>
      <c r="K5147" t="s">
        <v>110</v>
      </c>
      <c r="L5147" t="s">
        <v>3346</v>
      </c>
      <c r="M5147" t="s">
        <v>3344</v>
      </c>
      <c r="N5147" t="s">
        <v>3345</v>
      </c>
      <c r="O5147" t="s">
        <v>3343</v>
      </c>
      <c r="P5147" t="s">
        <v>3343</v>
      </c>
      <c r="Q5147" t="s">
        <v>3346</v>
      </c>
    </row>
    <row r="5148" spans="1:17" x14ac:dyDescent="0.25">
      <c r="A5148" t="s">
        <v>14580</v>
      </c>
      <c r="B5148" t="s">
        <v>14581</v>
      </c>
      <c r="C5148" t="s">
        <v>2372</v>
      </c>
      <c r="D5148" t="s">
        <v>14945</v>
      </c>
      <c r="E5148">
        <v>2302086</v>
      </c>
      <c r="F5148" t="s">
        <v>2376</v>
      </c>
      <c r="G5148" t="s">
        <v>15350</v>
      </c>
      <c r="H5148" t="s">
        <v>15351</v>
      </c>
      <c r="I5148" t="s">
        <v>15358</v>
      </c>
      <c r="J5148" t="s">
        <v>15359</v>
      </c>
      <c r="K5148" t="s">
        <v>110</v>
      </c>
      <c r="L5148" t="s">
        <v>3346</v>
      </c>
      <c r="M5148" t="s">
        <v>3344</v>
      </c>
      <c r="N5148" t="s">
        <v>3345</v>
      </c>
      <c r="O5148" t="s">
        <v>3343</v>
      </c>
      <c r="P5148" t="s">
        <v>3343</v>
      </c>
      <c r="Q5148" t="s">
        <v>3346</v>
      </c>
    </row>
    <row r="5149" spans="1:17" x14ac:dyDescent="0.25">
      <c r="A5149" t="s">
        <v>14580</v>
      </c>
      <c r="B5149" t="s">
        <v>14581</v>
      </c>
      <c r="C5149" t="s">
        <v>2372</v>
      </c>
      <c r="D5149" t="s">
        <v>14945</v>
      </c>
      <c r="E5149">
        <v>2302086</v>
      </c>
      <c r="F5149" t="s">
        <v>2376</v>
      </c>
      <c r="G5149" t="s">
        <v>15350</v>
      </c>
      <c r="H5149" t="s">
        <v>15351</v>
      </c>
      <c r="I5149" t="s">
        <v>15360</v>
      </c>
      <c r="J5149" t="s">
        <v>15361</v>
      </c>
      <c r="K5149" t="s">
        <v>110</v>
      </c>
      <c r="L5149" t="s">
        <v>3346</v>
      </c>
      <c r="M5149" t="s">
        <v>3344</v>
      </c>
      <c r="N5149" t="s">
        <v>3345</v>
      </c>
      <c r="O5149" t="s">
        <v>3343</v>
      </c>
      <c r="P5149" t="s">
        <v>3343</v>
      </c>
      <c r="Q5149" t="s">
        <v>3346</v>
      </c>
    </row>
    <row r="5150" spans="1:17" x14ac:dyDescent="0.25">
      <c r="A5150" t="s">
        <v>14580</v>
      </c>
      <c r="B5150" t="s">
        <v>14581</v>
      </c>
      <c r="C5150" t="s">
        <v>2372</v>
      </c>
      <c r="D5150" t="s">
        <v>14945</v>
      </c>
      <c r="E5150">
        <v>2302087</v>
      </c>
      <c r="F5150" t="s">
        <v>15362</v>
      </c>
      <c r="G5150" t="s">
        <v>15363</v>
      </c>
      <c r="H5150" t="s">
        <v>15364</v>
      </c>
      <c r="I5150" t="s">
        <v>15365</v>
      </c>
      <c r="J5150" t="s">
        <v>15366</v>
      </c>
      <c r="K5150" t="s">
        <v>110</v>
      </c>
      <c r="L5150" t="s">
        <v>3343</v>
      </c>
      <c r="M5150" t="s">
        <v>4108</v>
      </c>
      <c r="N5150" t="s">
        <v>7712</v>
      </c>
      <c r="O5150" t="s">
        <v>3343</v>
      </c>
      <c r="P5150" t="s">
        <v>3343</v>
      </c>
      <c r="Q5150" t="s">
        <v>3346</v>
      </c>
    </row>
    <row r="5151" spans="1:17" x14ac:dyDescent="0.25">
      <c r="A5151" t="s">
        <v>14580</v>
      </c>
      <c r="B5151" t="s">
        <v>14581</v>
      </c>
      <c r="C5151" t="s">
        <v>2372</v>
      </c>
      <c r="D5151" t="s">
        <v>14945</v>
      </c>
      <c r="E5151">
        <v>2302088</v>
      </c>
      <c r="F5151" t="s">
        <v>15367</v>
      </c>
      <c r="G5151" t="s">
        <v>3655</v>
      </c>
      <c r="H5151" t="s">
        <v>3350</v>
      </c>
      <c r="I5151" t="s">
        <v>15368</v>
      </c>
      <c r="J5151" t="s">
        <v>15369</v>
      </c>
      <c r="K5151" t="s">
        <v>110</v>
      </c>
      <c r="L5151" t="s">
        <v>3343</v>
      </c>
      <c r="M5151" t="s">
        <v>4108</v>
      </c>
      <c r="N5151" t="s">
        <v>5796</v>
      </c>
      <c r="O5151" t="s">
        <v>3346</v>
      </c>
      <c r="P5151" t="s">
        <v>3343</v>
      </c>
      <c r="Q5151" t="s">
        <v>3346</v>
      </c>
    </row>
    <row r="5152" spans="1:17" x14ac:dyDescent="0.25">
      <c r="A5152" t="s">
        <v>14580</v>
      </c>
      <c r="B5152" t="s">
        <v>14581</v>
      </c>
      <c r="C5152" t="s">
        <v>2372</v>
      </c>
      <c r="D5152" t="s">
        <v>14945</v>
      </c>
      <c r="E5152">
        <v>2302088</v>
      </c>
      <c r="F5152" t="s">
        <v>15367</v>
      </c>
      <c r="G5152" t="s">
        <v>3655</v>
      </c>
      <c r="H5152" t="s">
        <v>3350</v>
      </c>
      <c r="I5152" t="s">
        <v>15370</v>
      </c>
      <c r="J5152" t="s">
        <v>14997</v>
      </c>
      <c r="K5152" t="s">
        <v>110</v>
      </c>
      <c r="L5152" t="s">
        <v>3346</v>
      </c>
      <c r="M5152" t="s">
        <v>4108</v>
      </c>
      <c r="N5152" t="s">
        <v>5796</v>
      </c>
      <c r="O5152" t="s">
        <v>3346</v>
      </c>
      <c r="P5152" t="s">
        <v>3343</v>
      </c>
      <c r="Q5152" t="s">
        <v>3346</v>
      </c>
    </row>
    <row r="5153" spans="1:17" x14ac:dyDescent="0.25">
      <c r="A5153" t="s">
        <v>14580</v>
      </c>
      <c r="B5153" t="s">
        <v>14581</v>
      </c>
      <c r="C5153" t="s">
        <v>2372</v>
      </c>
      <c r="D5153" t="s">
        <v>14945</v>
      </c>
      <c r="E5153">
        <v>2302088</v>
      </c>
      <c r="F5153" t="s">
        <v>15367</v>
      </c>
      <c r="G5153" t="s">
        <v>3655</v>
      </c>
      <c r="H5153" t="s">
        <v>3350</v>
      </c>
      <c r="I5153" t="s">
        <v>15371</v>
      </c>
      <c r="J5153" t="s">
        <v>15372</v>
      </c>
      <c r="K5153" t="s">
        <v>110</v>
      </c>
      <c r="L5153" t="s">
        <v>3346</v>
      </c>
      <c r="M5153" t="s">
        <v>4108</v>
      </c>
      <c r="N5153" t="s">
        <v>5796</v>
      </c>
      <c r="O5153" t="s">
        <v>3346</v>
      </c>
      <c r="P5153" t="s">
        <v>3343</v>
      </c>
      <c r="Q5153" t="s">
        <v>3346</v>
      </c>
    </row>
    <row r="5154" spans="1:17" x14ac:dyDescent="0.25">
      <c r="A5154" t="s">
        <v>14580</v>
      </c>
      <c r="B5154" t="s">
        <v>14581</v>
      </c>
      <c r="C5154" t="s">
        <v>2372</v>
      </c>
      <c r="D5154" t="s">
        <v>14945</v>
      </c>
      <c r="E5154">
        <v>2302089</v>
      </c>
      <c r="F5154" t="s">
        <v>15373</v>
      </c>
      <c r="G5154" t="s">
        <v>15374</v>
      </c>
      <c r="H5154" t="s">
        <v>6087</v>
      </c>
      <c r="I5154" t="s">
        <v>15375</v>
      </c>
      <c r="J5154" t="s">
        <v>15376</v>
      </c>
      <c r="K5154" t="s">
        <v>110</v>
      </c>
      <c r="L5154" t="s">
        <v>3343</v>
      </c>
      <c r="M5154" t="s">
        <v>3344</v>
      </c>
      <c r="N5154" t="s">
        <v>3360</v>
      </c>
      <c r="O5154" t="s">
        <v>3343</v>
      </c>
      <c r="P5154" t="s">
        <v>3343</v>
      </c>
      <c r="Q5154" t="s">
        <v>3346</v>
      </c>
    </row>
    <row r="5155" spans="1:17" x14ac:dyDescent="0.25">
      <c r="A5155" t="s">
        <v>14580</v>
      </c>
      <c r="B5155" t="s">
        <v>14581</v>
      </c>
      <c r="C5155" t="s">
        <v>2372</v>
      </c>
      <c r="D5155" t="s">
        <v>14945</v>
      </c>
      <c r="E5155">
        <v>2302089</v>
      </c>
      <c r="F5155" t="s">
        <v>15373</v>
      </c>
      <c r="G5155" t="s">
        <v>15374</v>
      </c>
      <c r="H5155" t="s">
        <v>6087</v>
      </c>
      <c r="I5155" t="s">
        <v>15377</v>
      </c>
      <c r="J5155" t="s">
        <v>15378</v>
      </c>
      <c r="K5155" t="s">
        <v>110</v>
      </c>
      <c r="L5155" t="s">
        <v>3346</v>
      </c>
      <c r="M5155" t="s">
        <v>3344</v>
      </c>
      <c r="N5155" t="s">
        <v>3360</v>
      </c>
      <c r="O5155" t="s">
        <v>3343</v>
      </c>
      <c r="P5155" t="s">
        <v>3343</v>
      </c>
      <c r="Q5155" t="s">
        <v>3346</v>
      </c>
    </row>
    <row r="5156" spans="1:17" x14ac:dyDescent="0.25">
      <c r="A5156" t="s">
        <v>14580</v>
      </c>
      <c r="B5156" t="s">
        <v>14581</v>
      </c>
      <c r="C5156" t="s">
        <v>2372</v>
      </c>
      <c r="D5156" t="s">
        <v>14945</v>
      </c>
      <c r="E5156">
        <v>2302090</v>
      </c>
      <c r="F5156" t="s">
        <v>15379</v>
      </c>
      <c r="G5156" t="s">
        <v>15380</v>
      </c>
      <c r="H5156" t="s">
        <v>15381</v>
      </c>
      <c r="I5156" t="s">
        <v>15382</v>
      </c>
      <c r="J5156" t="s">
        <v>15383</v>
      </c>
      <c r="K5156" t="s">
        <v>110</v>
      </c>
      <c r="L5156" t="s">
        <v>3343</v>
      </c>
      <c r="M5156" t="s">
        <v>3344</v>
      </c>
      <c r="N5156" t="s">
        <v>3360</v>
      </c>
      <c r="O5156" t="s">
        <v>3343</v>
      </c>
      <c r="P5156" t="s">
        <v>3343</v>
      </c>
      <c r="Q5156" t="s">
        <v>3346</v>
      </c>
    </row>
    <row r="5157" spans="1:17" x14ac:dyDescent="0.25">
      <c r="A5157" t="s">
        <v>14580</v>
      </c>
      <c r="B5157" t="s">
        <v>14581</v>
      </c>
      <c r="C5157" t="s">
        <v>2372</v>
      </c>
      <c r="D5157" t="s">
        <v>14945</v>
      </c>
      <c r="E5157">
        <v>2302090</v>
      </c>
      <c r="F5157" t="s">
        <v>15379</v>
      </c>
      <c r="G5157" t="s">
        <v>15380</v>
      </c>
      <c r="H5157" t="s">
        <v>15381</v>
      </c>
      <c r="I5157" t="s">
        <v>15384</v>
      </c>
      <c r="J5157" t="s">
        <v>15385</v>
      </c>
      <c r="K5157" t="s">
        <v>110</v>
      </c>
      <c r="L5157" t="s">
        <v>3346</v>
      </c>
      <c r="M5157" t="s">
        <v>3344</v>
      </c>
      <c r="N5157" t="s">
        <v>3360</v>
      </c>
      <c r="O5157" t="s">
        <v>3343</v>
      </c>
      <c r="P5157" t="s">
        <v>3343</v>
      </c>
      <c r="Q5157" t="s">
        <v>3346</v>
      </c>
    </row>
    <row r="5158" spans="1:17" x14ac:dyDescent="0.25">
      <c r="A5158" t="s">
        <v>14580</v>
      </c>
      <c r="B5158" t="s">
        <v>14581</v>
      </c>
      <c r="C5158" t="s">
        <v>2372</v>
      </c>
      <c r="D5158" t="s">
        <v>14945</v>
      </c>
      <c r="E5158">
        <v>2302091</v>
      </c>
      <c r="F5158" t="s">
        <v>600</v>
      </c>
      <c r="G5158" t="s">
        <v>3500</v>
      </c>
      <c r="H5158" t="s">
        <v>3498</v>
      </c>
      <c r="I5158" t="s">
        <v>15386</v>
      </c>
      <c r="J5158" t="s">
        <v>15387</v>
      </c>
      <c r="K5158" t="s">
        <v>110</v>
      </c>
      <c r="L5158" t="s">
        <v>3343</v>
      </c>
      <c r="M5158" t="s">
        <v>4108</v>
      </c>
      <c r="N5158" t="s">
        <v>7712</v>
      </c>
      <c r="O5158" t="s">
        <v>3346</v>
      </c>
      <c r="P5158" t="s">
        <v>3343</v>
      </c>
      <c r="Q5158" t="s">
        <v>3346</v>
      </c>
    </row>
    <row r="5159" spans="1:17" x14ac:dyDescent="0.25">
      <c r="A5159" t="s">
        <v>14580</v>
      </c>
      <c r="B5159" t="s">
        <v>14581</v>
      </c>
      <c r="C5159" t="s">
        <v>2372</v>
      </c>
      <c r="D5159" t="s">
        <v>14945</v>
      </c>
      <c r="E5159">
        <v>2302092</v>
      </c>
      <c r="F5159" t="s">
        <v>15388</v>
      </c>
      <c r="G5159" t="s">
        <v>15389</v>
      </c>
      <c r="H5159" t="s">
        <v>10406</v>
      </c>
      <c r="I5159" t="s">
        <v>15390</v>
      </c>
      <c r="J5159" t="s">
        <v>15391</v>
      </c>
      <c r="K5159" t="s">
        <v>110</v>
      </c>
      <c r="L5159" t="s">
        <v>3343</v>
      </c>
      <c r="M5159" t="s">
        <v>4108</v>
      </c>
      <c r="N5159" t="s">
        <v>7712</v>
      </c>
      <c r="O5159" t="s">
        <v>3346</v>
      </c>
      <c r="P5159" t="s">
        <v>3343</v>
      </c>
      <c r="Q5159" t="s">
        <v>3346</v>
      </c>
    </row>
    <row r="5160" spans="1:17" x14ac:dyDescent="0.25">
      <c r="A5160" t="s">
        <v>14580</v>
      </c>
      <c r="B5160" t="s">
        <v>14581</v>
      </c>
      <c r="C5160" t="s">
        <v>2372</v>
      </c>
      <c r="D5160" t="s">
        <v>14945</v>
      </c>
      <c r="E5160">
        <v>2302093</v>
      </c>
      <c r="F5160" t="s">
        <v>15392</v>
      </c>
      <c r="G5160" t="s">
        <v>15393</v>
      </c>
      <c r="H5160" t="s">
        <v>15394</v>
      </c>
      <c r="I5160" t="s">
        <v>15395</v>
      </c>
      <c r="J5160" t="s">
        <v>15396</v>
      </c>
      <c r="K5160" t="s">
        <v>110</v>
      </c>
      <c r="L5160" t="s">
        <v>3343</v>
      </c>
      <c r="M5160" t="s">
        <v>4108</v>
      </c>
      <c r="N5160" t="s">
        <v>7712</v>
      </c>
      <c r="O5160" t="s">
        <v>3346</v>
      </c>
      <c r="P5160" t="s">
        <v>3343</v>
      </c>
      <c r="Q5160" t="s">
        <v>3346</v>
      </c>
    </row>
    <row r="5161" spans="1:17" x14ac:dyDescent="0.25">
      <c r="A5161" t="s">
        <v>14580</v>
      </c>
      <c r="B5161" t="s">
        <v>14581</v>
      </c>
      <c r="C5161" t="s">
        <v>2372</v>
      </c>
      <c r="D5161" t="s">
        <v>14945</v>
      </c>
      <c r="E5161">
        <v>2302094</v>
      </c>
      <c r="F5161" t="s">
        <v>15397</v>
      </c>
      <c r="G5161" t="s">
        <v>15398</v>
      </c>
      <c r="H5161" t="s">
        <v>6087</v>
      </c>
      <c r="I5161" t="s">
        <v>15399</v>
      </c>
      <c r="J5161" t="s">
        <v>15400</v>
      </c>
      <c r="K5161" t="s">
        <v>110</v>
      </c>
      <c r="L5161" t="s">
        <v>3343</v>
      </c>
      <c r="M5161" t="s">
        <v>4108</v>
      </c>
      <c r="N5161" t="s">
        <v>7712</v>
      </c>
      <c r="O5161" t="s">
        <v>3343</v>
      </c>
      <c r="P5161" t="s">
        <v>3343</v>
      </c>
      <c r="Q5161" t="s">
        <v>3346</v>
      </c>
    </row>
    <row r="5162" spans="1:17" x14ac:dyDescent="0.25">
      <c r="A5162" t="s">
        <v>14580</v>
      </c>
      <c r="B5162" t="s">
        <v>14581</v>
      </c>
      <c r="C5162" t="s">
        <v>2372</v>
      </c>
      <c r="D5162" t="s">
        <v>14945</v>
      </c>
      <c r="E5162">
        <v>2302095</v>
      </c>
      <c r="F5162" t="s">
        <v>6421</v>
      </c>
      <c r="G5162" t="s">
        <v>15401</v>
      </c>
      <c r="H5162" t="s">
        <v>3691</v>
      </c>
      <c r="I5162" t="s">
        <v>15402</v>
      </c>
      <c r="J5162" t="s">
        <v>6424</v>
      </c>
      <c r="K5162" t="s">
        <v>110</v>
      </c>
      <c r="L5162" t="s">
        <v>3343</v>
      </c>
      <c r="M5162" t="s">
        <v>4108</v>
      </c>
      <c r="N5162" t="s">
        <v>7712</v>
      </c>
      <c r="O5162" t="s">
        <v>3346</v>
      </c>
      <c r="P5162" t="s">
        <v>3346</v>
      </c>
      <c r="Q5162" t="s">
        <v>3346</v>
      </c>
    </row>
    <row r="5163" spans="1:17" x14ac:dyDescent="0.25">
      <c r="A5163" t="s">
        <v>14580</v>
      </c>
      <c r="B5163" t="s">
        <v>14581</v>
      </c>
      <c r="C5163" t="s">
        <v>2372</v>
      </c>
      <c r="D5163" t="s">
        <v>14945</v>
      </c>
      <c r="E5163">
        <v>2302096</v>
      </c>
      <c r="F5163" t="s">
        <v>6098</v>
      </c>
      <c r="G5163" t="s">
        <v>7282</v>
      </c>
      <c r="H5163" t="s">
        <v>3394</v>
      </c>
      <c r="I5163" t="s">
        <v>15403</v>
      </c>
      <c r="J5163" t="s">
        <v>6101</v>
      </c>
      <c r="K5163" t="s">
        <v>110</v>
      </c>
      <c r="L5163" t="s">
        <v>3343</v>
      </c>
      <c r="M5163" t="s">
        <v>4108</v>
      </c>
      <c r="N5163" t="s">
        <v>5796</v>
      </c>
      <c r="O5163" t="s">
        <v>3346</v>
      </c>
      <c r="P5163" t="s">
        <v>3346</v>
      </c>
      <c r="Q5163" t="s">
        <v>3346</v>
      </c>
    </row>
    <row r="5164" spans="1:17" x14ac:dyDescent="0.25">
      <c r="A5164" t="s">
        <v>14580</v>
      </c>
      <c r="B5164" t="s">
        <v>14581</v>
      </c>
      <c r="C5164" t="s">
        <v>2372</v>
      </c>
      <c r="D5164" t="s">
        <v>14945</v>
      </c>
      <c r="E5164">
        <v>2302097</v>
      </c>
      <c r="F5164" t="s">
        <v>156</v>
      </c>
      <c r="G5164" t="s">
        <v>3393</v>
      </c>
      <c r="H5164" t="s">
        <v>3394</v>
      </c>
      <c r="I5164" t="s">
        <v>15404</v>
      </c>
      <c r="J5164" t="s">
        <v>3396</v>
      </c>
      <c r="K5164" t="s">
        <v>110</v>
      </c>
      <c r="L5164" t="s">
        <v>3343</v>
      </c>
      <c r="M5164" t="s">
        <v>4108</v>
      </c>
      <c r="N5164" t="s">
        <v>5796</v>
      </c>
      <c r="O5164" t="s">
        <v>3346</v>
      </c>
      <c r="P5164" t="s">
        <v>3346</v>
      </c>
      <c r="Q5164" t="s">
        <v>3346</v>
      </c>
    </row>
    <row r="5165" spans="1:17" x14ac:dyDescent="0.25">
      <c r="A5165" t="s">
        <v>14580</v>
      </c>
      <c r="B5165" t="s">
        <v>14581</v>
      </c>
      <c r="C5165" t="s">
        <v>2372</v>
      </c>
      <c r="D5165" t="s">
        <v>14945</v>
      </c>
      <c r="E5165">
        <v>2302097</v>
      </c>
      <c r="F5165" t="s">
        <v>156</v>
      </c>
      <c r="G5165" t="s">
        <v>3393</v>
      </c>
      <c r="H5165" t="s">
        <v>3394</v>
      </c>
      <c r="I5165" t="s">
        <v>15405</v>
      </c>
      <c r="J5165" t="s">
        <v>14756</v>
      </c>
      <c r="K5165" t="s">
        <v>110</v>
      </c>
      <c r="L5165" t="s">
        <v>3346</v>
      </c>
      <c r="M5165" t="s">
        <v>4108</v>
      </c>
      <c r="N5165" t="s">
        <v>5796</v>
      </c>
      <c r="O5165" t="s">
        <v>3346</v>
      </c>
      <c r="P5165" t="s">
        <v>3346</v>
      </c>
      <c r="Q5165" t="s">
        <v>3346</v>
      </c>
    </row>
    <row r="5166" spans="1:17" x14ac:dyDescent="0.25">
      <c r="A5166" t="s">
        <v>14580</v>
      </c>
      <c r="B5166" t="s">
        <v>14581</v>
      </c>
      <c r="C5166" t="s">
        <v>2372</v>
      </c>
      <c r="D5166" t="s">
        <v>14945</v>
      </c>
      <c r="E5166">
        <v>2302098</v>
      </c>
      <c r="F5166" t="s">
        <v>6095</v>
      </c>
      <c r="G5166" t="s">
        <v>6096</v>
      </c>
      <c r="H5166" t="s">
        <v>3394</v>
      </c>
      <c r="I5166" t="s">
        <v>15406</v>
      </c>
      <c r="J5166" t="s">
        <v>5078</v>
      </c>
      <c r="K5166" t="s">
        <v>110</v>
      </c>
      <c r="L5166" t="s">
        <v>3343</v>
      </c>
      <c r="M5166" t="s">
        <v>4108</v>
      </c>
      <c r="N5166" t="s">
        <v>5796</v>
      </c>
      <c r="O5166" t="s">
        <v>3346</v>
      </c>
      <c r="P5166" t="s">
        <v>3346</v>
      </c>
      <c r="Q5166" t="s">
        <v>3346</v>
      </c>
    </row>
    <row r="5167" spans="1:17" x14ac:dyDescent="0.25">
      <c r="A5167" t="s">
        <v>14580</v>
      </c>
      <c r="B5167" t="s">
        <v>14581</v>
      </c>
      <c r="C5167" t="s">
        <v>2372</v>
      </c>
      <c r="D5167" t="s">
        <v>14945</v>
      </c>
      <c r="E5167">
        <v>2302099</v>
      </c>
      <c r="F5167" t="s">
        <v>128</v>
      </c>
      <c r="G5167" t="s">
        <v>4583</v>
      </c>
      <c r="H5167" t="s">
        <v>3526</v>
      </c>
      <c r="I5167" t="s">
        <v>15407</v>
      </c>
      <c r="J5167" t="s">
        <v>935</v>
      </c>
      <c r="K5167" t="s">
        <v>110</v>
      </c>
      <c r="L5167" t="s">
        <v>3343</v>
      </c>
      <c r="M5167" t="s">
        <v>4108</v>
      </c>
      <c r="N5167" t="s">
        <v>5796</v>
      </c>
      <c r="O5167" t="s">
        <v>3346</v>
      </c>
      <c r="P5167" t="s">
        <v>3346</v>
      </c>
      <c r="Q5167" t="s">
        <v>3346</v>
      </c>
    </row>
    <row r="5168" spans="1:17" x14ac:dyDescent="0.25">
      <c r="A5168" t="s">
        <v>14580</v>
      </c>
      <c r="B5168" t="s">
        <v>14581</v>
      </c>
      <c r="C5168" t="s">
        <v>2372</v>
      </c>
      <c r="D5168" t="s">
        <v>14945</v>
      </c>
      <c r="E5168">
        <v>2302100</v>
      </c>
      <c r="F5168" t="s">
        <v>14837</v>
      </c>
      <c r="G5168" t="s">
        <v>15408</v>
      </c>
      <c r="H5168" t="s">
        <v>9138</v>
      </c>
      <c r="I5168" t="s">
        <v>15409</v>
      </c>
      <c r="J5168" t="s">
        <v>14837</v>
      </c>
      <c r="K5168" t="s">
        <v>110</v>
      </c>
      <c r="L5168" t="s">
        <v>3343</v>
      </c>
      <c r="M5168" t="s">
        <v>4108</v>
      </c>
      <c r="N5168" t="s">
        <v>5796</v>
      </c>
      <c r="O5168" t="s">
        <v>3346</v>
      </c>
      <c r="P5168" t="s">
        <v>3346</v>
      </c>
      <c r="Q5168" t="s">
        <v>3346</v>
      </c>
    </row>
    <row r="5169" spans="1:17" x14ac:dyDescent="0.25">
      <c r="A5169" t="s">
        <v>14580</v>
      </c>
      <c r="B5169" t="s">
        <v>14581</v>
      </c>
      <c r="C5169" t="s">
        <v>2372</v>
      </c>
      <c r="D5169" t="s">
        <v>14945</v>
      </c>
      <c r="E5169">
        <v>2302101</v>
      </c>
      <c r="F5169" t="s">
        <v>3508</v>
      </c>
      <c r="G5169" t="s">
        <v>15410</v>
      </c>
      <c r="H5169" t="s">
        <v>3510</v>
      </c>
      <c r="I5169" t="s">
        <v>15411</v>
      </c>
      <c r="J5169" t="s">
        <v>3512</v>
      </c>
      <c r="K5169" t="s">
        <v>38</v>
      </c>
      <c r="L5169" t="s">
        <v>3343</v>
      </c>
      <c r="M5169" t="s">
        <v>3477</v>
      </c>
      <c r="N5169" t="s">
        <v>15412</v>
      </c>
      <c r="O5169" t="s">
        <v>3343</v>
      </c>
      <c r="P5169" t="s">
        <v>3343</v>
      </c>
      <c r="Q5169" t="s">
        <v>3346</v>
      </c>
    </row>
    <row r="5170" spans="1:17" x14ac:dyDescent="0.25">
      <c r="A5170" t="s">
        <v>14580</v>
      </c>
      <c r="B5170" t="s">
        <v>14581</v>
      </c>
      <c r="C5170" t="s">
        <v>2372</v>
      </c>
      <c r="D5170" t="s">
        <v>14945</v>
      </c>
      <c r="E5170">
        <v>2302101</v>
      </c>
      <c r="F5170" t="s">
        <v>3508</v>
      </c>
      <c r="G5170" t="s">
        <v>15410</v>
      </c>
      <c r="H5170" t="s">
        <v>3510</v>
      </c>
      <c r="I5170" t="s">
        <v>15413</v>
      </c>
      <c r="J5170" t="s">
        <v>15414</v>
      </c>
      <c r="K5170" t="s">
        <v>110</v>
      </c>
      <c r="L5170" t="s">
        <v>3346</v>
      </c>
      <c r="M5170" t="s">
        <v>3477</v>
      </c>
      <c r="N5170" t="s">
        <v>15412</v>
      </c>
      <c r="O5170" t="s">
        <v>3343</v>
      </c>
      <c r="P5170" t="s">
        <v>3343</v>
      </c>
      <c r="Q5170" t="s">
        <v>3346</v>
      </c>
    </row>
    <row r="5171" spans="1:17" x14ac:dyDescent="0.25">
      <c r="A5171" t="s">
        <v>14580</v>
      </c>
      <c r="B5171" t="s">
        <v>14581</v>
      </c>
      <c r="C5171" t="s">
        <v>15415</v>
      </c>
      <c r="D5171" t="s">
        <v>15416</v>
      </c>
      <c r="E5171">
        <v>2399009</v>
      </c>
      <c r="F5171" t="s">
        <v>2483</v>
      </c>
      <c r="G5171" t="s">
        <v>4637</v>
      </c>
      <c r="H5171" t="s">
        <v>3429</v>
      </c>
      <c r="I5171" t="s">
        <v>15417</v>
      </c>
      <c r="J5171" t="s">
        <v>2483</v>
      </c>
      <c r="K5171" t="s">
        <v>110</v>
      </c>
      <c r="L5171" t="s">
        <v>3343</v>
      </c>
      <c r="M5171" t="s">
        <v>3344</v>
      </c>
      <c r="N5171" t="s">
        <v>3345</v>
      </c>
      <c r="O5171" t="s">
        <v>3346</v>
      </c>
      <c r="P5171" t="s">
        <v>3343</v>
      </c>
      <c r="Q5171" t="s">
        <v>3346</v>
      </c>
    </row>
    <row r="5172" spans="1:17" x14ac:dyDescent="0.25">
      <c r="A5172" t="s">
        <v>14580</v>
      </c>
      <c r="B5172" t="s">
        <v>14581</v>
      </c>
      <c r="C5172" t="s">
        <v>15415</v>
      </c>
      <c r="D5172" t="s">
        <v>15416</v>
      </c>
      <c r="E5172">
        <v>2399010</v>
      </c>
      <c r="F5172" t="s">
        <v>4639</v>
      </c>
      <c r="G5172" t="s">
        <v>4640</v>
      </c>
      <c r="H5172" t="s">
        <v>3429</v>
      </c>
      <c r="I5172" t="s">
        <v>15418</v>
      </c>
      <c r="J5172" t="s">
        <v>4639</v>
      </c>
      <c r="K5172" t="s">
        <v>110</v>
      </c>
      <c r="L5172" t="s">
        <v>3343</v>
      </c>
      <c r="M5172" t="s">
        <v>3344</v>
      </c>
      <c r="N5172" t="s">
        <v>3345</v>
      </c>
      <c r="O5172" t="s">
        <v>3346</v>
      </c>
      <c r="P5172" t="s">
        <v>3343</v>
      </c>
      <c r="Q5172" t="s">
        <v>3346</v>
      </c>
    </row>
    <row r="5173" spans="1:17" x14ac:dyDescent="0.25">
      <c r="A5173" t="s">
        <v>14580</v>
      </c>
      <c r="B5173" t="s">
        <v>14581</v>
      </c>
      <c r="C5173" t="s">
        <v>15415</v>
      </c>
      <c r="D5173" t="s">
        <v>15416</v>
      </c>
      <c r="E5173">
        <v>2399011</v>
      </c>
      <c r="F5173" t="s">
        <v>2475</v>
      </c>
      <c r="G5173" t="s">
        <v>3428</v>
      </c>
      <c r="H5173" t="s">
        <v>3429</v>
      </c>
      <c r="I5173" t="s">
        <v>15419</v>
      </c>
      <c r="J5173" t="s">
        <v>2475</v>
      </c>
      <c r="K5173" t="s">
        <v>110</v>
      </c>
      <c r="L5173" t="s">
        <v>3343</v>
      </c>
      <c r="M5173" t="s">
        <v>3344</v>
      </c>
      <c r="N5173" t="s">
        <v>3345</v>
      </c>
      <c r="O5173" t="s">
        <v>3346</v>
      </c>
      <c r="P5173" t="s">
        <v>3343</v>
      </c>
      <c r="Q5173" t="s">
        <v>3346</v>
      </c>
    </row>
    <row r="5174" spans="1:17" x14ac:dyDescent="0.25">
      <c r="A5174" t="s">
        <v>14580</v>
      </c>
      <c r="B5174" t="s">
        <v>14581</v>
      </c>
      <c r="C5174" t="s">
        <v>15415</v>
      </c>
      <c r="D5174" t="s">
        <v>15416</v>
      </c>
      <c r="E5174">
        <v>2399011</v>
      </c>
      <c r="F5174" t="s">
        <v>2475</v>
      </c>
      <c r="G5174" t="s">
        <v>3428</v>
      </c>
      <c r="H5174" t="s">
        <v>3429</v>
      </c>
      <c r="I5174" t="s">
        <v>15420</v>
      </c>
      <c r="J5174" t="s">
        <v>3432</v>
      </c>
      <c r="K5174" t="s">
        <v>3433</v>
      </c>
      <c r="L5174" t="s">
        <v>3346</v>
      </c>
      <c r="M5174" t="s">
        <v>3344</v>
      </c>
      <c r="N5174" t="s">
        <v>3345</v>
      </c>
      <c r="O5174" t="s">
        <v>3346</v>
      </c>
      <c r="P5174" t="s">
        <v>3343</v>
      </c>
      <c r="Q5174" t="s">
        <v>3346</v>
      </c>
    </row>
    <row r="5175" spans="1:17" x14ac:dyDescent="0.25">
      <c r="A5175" t="s">
        <v>14580</v>
      </c>
      <c r="B5175" t="s">
        <v>14581</v>
      </c>
      <c r="C5175" t="s">
        <v>15415</v>
      </c>
      <c r="D5175" t="s">
        <v>15416</v>
      </c>
      <c r="E5175">
        <v>2399012</v>
      </c>
      <c r="F5175" t="s">
        <v>3434</v>
      </c>
      <c r="G5175" t="s">
        <v>3435</v>
      </c>
      <c r="H5175" t="s">
        <v>3429</v>
      </c>
      <c r="I5175" t="s">
        <v>15421</v>
      </c>
      <c r="J5175" t="s">
        <v>3434</v>
      </c>
      <c r="K5175" t="s">
        <v>110</v>
      </c>
      <c r="L5175" t="s">
        <v>3343</v>
      </c>
      <c r="M5175" t="s">
        <v>3344</v>
      </c>
      <c r="N5175" t="s">
        <v>3345</v>
      </c>
      <c r="O5175" t="s">
        <v>3346</v>
      </c>
      <c r="P5175" t="s">
        <v>3343</v>
      </c>
      <c r="Q5175" t="s">
        <v>3346</v>
      </c>
    </row>
    <row r="5176" spans="1:17" x14ac:dyDescent="0.25">
      <c r="A5176" t="s">
        <v>14580</v>
      </c>
      <c r="B5176" t="s">
        <v>14581</v>
      </c>
      <c r="C5176" t="s">
        <v>15415</v>
      </c>
      <c r="D5176" t="s">
        <v>15416</v>
      </c>
      <c r="E5176">
        <v>2399013</v>
      </c>
      <c r="F5176" t="s">
        <v>3437</v>
      </c>
      <c r="G5176" t="s">
        <v>3438</v>
      </c>
      <c r="H5176" t="s">
        <v>3429</v>
      </c>
      <c r="I5176" t="s">
        <v>15422</v>
      </c>
      <c r="J5176" t="s">
        <v>3437</v>
      </c>
      <c r="K5176" t="s">
        <v>110</v>
      </c>
      <c r="L5176" t="s">
        <v>3343</v>
      </c>
      <c r="M5176" t="s">
        <v>3344</v>
      </c>
      <c r="N5176" t="s">
        <v>3345</v>
      </c>
      <c r="O5176" t="s">
        <v>3346</v>
      </c>
      <c r="P5176" t="s">
        <v>3343</v>
      </c>
      <c r="Q5176" t="s">
        <v>3346</v>
      </c>
    </row>
    <row r="5177" spans="1:17" x14ac:dyDescent="0.25">
      <c r="A5177" t="s">
        <v>14580</v>
      </c>
      <c r="B5177" t="s">
        <v>14581</v>
      </c>
      <c r="C5177" t="s">
        <v>15415</v>
      </c>
      <c r="D5177" t="s">
        <v>15416</v>
      </c>
      <c r="E5177">
        <v>2399013</v>
      </c>
      <c r="F5177" t="s">
        <v>3437</v>
      </c>
      <c r="G5177" t="s">
        <v>3438</v>
      </c>
      <c r="H5177" t="s">
        <v>3429</v>
      </c>
      <c r="I5177" t="s">
        <v>15423</v>
      </c>
      <c r="J5177" t="s">
        <v>15424</v>
      </c>
      <c r="K5177" t="s">
        <v>3433</v>
      </c>
      <c r="L5177" t="s">
        <v>3346</v>
      </c>
      <c r="M5177" t="s">
        <v>3344</v>
      </c>
      <c r="N5177" t="s">
        <v>3345</v>
      </c>
      <c r="O5177" t="s">
        <v>3346</v>
      </c>
      <c r="P5177" t="s">
        <v>3343</v>
      </c>
      <c r="Q5177" t="s">
        <v>3346</v>
      </c>
    </row>
    <row r="5178" spans="1:17" x14ac:dyDescent="0.25">
      <c r="A5178" t="s">
        <v>14580</v>
      </c>
      <c r="B5178" t="s">
        <v>14581</v>
      </c>
      <c r="C5178" t="s">
        <v>15415</v>
      </c>
      <c r="D5178" t="s">
        <v>15416</v>
      </c>
      <c r="E5178">
        <v>2399015</v>
      </c>
      <c r="F5178" t="s">
        <v>2481</v>
      </c>
      <c r="G5178" t="s">
        <v>4647</v>
      </c>
      <c r="H5178" t="s">
        <v>3429</v>
      </c>
      <c r="I5178" t="s">
        <v>15425</v>
      </c>
      <c r="J5178" t="s">
        <v>2481</v>
      </c>
      <c r="K5178" t="s">
        <v>110</v>
      </c>
      <c r="L5178" t="s">
        <v>3343</v>
      </c>
      <c r="M5178" t="s">
        <v>3344</v>
      </c>
      <c r="N5178" t="s">
        <v>3345</v>
      </c>
      <c r="O5178" t="s">
        <v>3346</v>
      </c>
      <c r="P5178" t="s">
        <v>3343</v>
      </c>
      <c r="Q5178" t="s">
        <v>3346</v>
      </c>
    </row>
    <row r="5179" spans="1:17" x14ac:dyDescent="0.25">
      <c r="A5179" t="s">
        <v>14580</v>
      </c>
      <c r="B5179" t="s">
        <v>14581</v>
      </c>
      <c r="C5179" t="s">
        <v>15415</v>
      </c>
      <c r="D5179" t="s">
        <v>15416</v>
      </c>
      <c r="E5179">
        <v>2399016</v>
      </c>
      <c r="F5179" t="s">
        <v>4649</v>
      </c>
      <c r="G5179" t="s">
        <v>4650</v>
      </c>
      <c r="H5179" t="s">
        <v>3429</v>
      </c>
      <c r="I5179" t="s">
        <v>15426</v>
      </c>
      <c r="J5179" t="s">
        <v>4649</v>
      </c>
      <c r="K5179" t="s">
        <v>110</v>
      </c>
      <c r="L5179" t="s">
        <v>3343</v>
      </c>
      <c r="M5179" t="s">
        <v>3344</v>
      </c>
      <c r="N5179" t="s">
        <v>3345</v>
      </c>
      <c r="O5179" t="s">
        <v>3346</v>
      </c>
      <c r="P5179" t="s">
        <v>3343</v>
      </c>
      <c r="Q5179" t="s">
        <v>3346</v>
      </c>
    </row>
    <row r="5180" spans="1:17" x14ac:dyDescent="0.25">
      <c r="A5180" t="s">
        <v>14580</v>
      </c>
      <c r="B5180" t="s">
        <v>14581</v>
      </c>
      <c r="C5180" t="s">
        <v>15415</v>
      </c>
      <c r="D5180" t="s">
        <v>15416</v>
      </c>
      <c r="E5180">
        <v>2399052</v>
      </c>
      <c r="F5180" t="s">
        <v>2488</v>
      </c>
      <c r="G5180" t="s">
        <v>3441</v>
      </c>
      <c r="H5180" t="s">
        <v>2503</v>
      </c>
      <c r="I5180" t="s">
        <v>15427</v>
      </c>
      <c r="J5180" t="s">
        <v>2489</v>
      </c>
      <c r="K5180" t="s">
        <v>110</v>
      </c>
      <c r="L5180" t="s">
        <v>3343</v>
      </c>
      <c r="M5180" t="s">
        <v>3344</v>
      </c>
      <c r="N5180" t="s">
        <v>3345</v>
      </c>
      <c r="O5180" t="s">
        <v>3346</v>
      </c>
      <c r="P5180" t="s">
        <v>3343</v>
      </c>
      <c r="Q5180" t="s">
        <v>3346</v>
      </c>
    </row>
    <row r="5181" spans="1:17" x14ac:dyDescent="0.25">
      <c r="A5181" t="s">
        <v>14580</v>
      </c>
      <c r="B5181" t="s">
        <v>14581</v>
      </c>
      <c r="C5181" t="s">
        <v>15415</v>
      </c>
      <c r="D5181" t="s">
        <v>15416</v>
      </c>
      <c r="E5181">
        <v>2399052</v>
      </c>
      <c r="F5181" t="s">
        <v>2488</v>
      </c>
      <c r="G5181" t="s">
        <v>3441</v>
      </c>
      <c r="H5181" t="s">
        <v>2503</v>
      </c>
      <c r="I5181" t="s">
        <v>15428</v>
      </c>
      <c r="J5181" t="s">
        <v>3444</v>
      </c>
      <c r="K5181" t="s">
        <v>110</v>
      </c>
      <c r="L5181" t="s">
        <v>3346</v>
      </c>
      <c r="M5181" t="s">
        <v>3344</v>
      </c>
      <c r="N5181" t="s">
        <v>3345</v>
      </c>
      <c r="O5181" t="s">
        <v>3346</v>
      </c>
      <c r="P5181" t="s">
        <v>3343</v>
      </c>
      <c r="Q5181" t="s">
        <v>3346</v>
      </c>
    </row>
    <row r="5182" spans="1:17" x14ac:dyDescent="0.25">
      <c r="A5182" t="s">
        <v>14580</v>
      </c>
      <c r="B5182" t="s">
        <v>14581</v>
      </c>
      <c r="C5182" t="s">
        <v>15415</v>
      </c>
      <c r="D5182" t="s">
        <v>15416</v>
      </c>
      <c r="E5182">
        <v>2399052</v>
      </c>
      <c r="F5182" t="s">
        <v>2488</v>
      </c>
      <c r="G5182" t="s">
        <v>3441</v>
      </c>
      <c r="H5182" t="s">
        <v>2503</v>
      </c>
      <c r="I5182" t="s">
        <v>15429</v>
      </c>
      <c r="J5182" t="s">
        <v>3446</v>
      </c>
      <c r="K5182" t="s">
        <v>110</v>
      </c>
      <c r="L5182" t="s">
        <v>3346</v>
      </c>
      <c r="M5182" t="s">
        <v>3344</v>
      </c>
      <c r="N5182" t="s">
        <v>3345</v>
      </c>
      <c r="O5182" t="s">
        <v>3346</v>
      </c>
      <c r="P5182" t="s">
        <v>3343</v>
      </c>
      <c r="Q5182" t="s">
        <v>3346</v>
      </c>
    </row>
    <row r="5183" spans="1:17" x14ac:dyDescent="0.25">
      <c r="A5183" t="s">
        <v>14580</v>
      </c>
      <c r="B5183" t="s">
        <v>14581</v>
      </c>
      <c r="C5183" t="s">
        <v>15415</v>
      </c>
      <c r="D5183" t="s">
        <v>15416</v>
      </c>
      <c r="E5183">
        <v>2399052</v>
      </c>
      <c r="F5183" t="s">
        <v>2488</v>
      </c>
      <c r="G5183" t="s">
        <v>3441</v>
      </c>
      <c r="H5183" t="s">
        <v>2503</v>
      </c>
      <c r="I5183" t="s">
        <v>15430</v>
      </c>
      <c r="J5183" t="s">
        <v>3448</v>
      </c>
      <c r="K5183" t="s">
        <v>110</v>
      </c>
      <c r="L5183" t="s">
        <v>3346</v>
      </c>
      <c r="M5183" t="s">
        <v>3344</v>
      </c>
      <c r="N5183" t="s">
        <v>3345</v>
      </c>
      <c r="O5183" t="s">
        <v>3346</v>
      </c>
      <c r="P5183" t="s">
        <v>3343</v>
      </c>
      <c r="Q5183" t="s">
        <v>3346</v>
      </c>
    </row>
    <row r="5184" spans="1:17" x14ac:dyDescent="0.25">
      <c r="A5184" t="s">
        <v>14580</v>
      </c>
      <c r="B5184" t="s">
        <v>14581</v>
      </c>
      <c r="C5184" t="s">
        <v>15415</v>
      </c>
      <c r="D5184" t="s">
        <v>15416</v>
      </c>
      <c r="E5184">
        <v>2399052</v>
      </c>
      <c r="F5184" t="s">
        <v>2488</v>
      </c>
      <c r="G5184" t="s">
        <v>3441</v>
      </c>
      <c r="H5184" t="s">
        <v>2503</v>
      </c>
      <c r="I5184" t="s">
        <v>15431</v>
      </c>
      <c r="J5184" t="s">
        <v>3450</v>
      </c>
      <c r="K5184" t="s">
        <v>110</v>
      </c>
      <c r="L5184" t="s">
        <v>3346</v>
      </c>
      <c r="M5184" t="s">
        <v>3344</v>
      </c>
      <c r="N5184" t="s">
        <v>3345</v>
      </c>
      <c r="O5184" t="s">
        <v>3346</v>
      </c>
      <c r="P5184" t="s">
        <v>3343</v>
      </c>
      <c r="Q5184" t="s">
        <v>3346</v>
      </c>
    </row>
    <row r="5185" spans="1:17" x14ac:dyDescent="0.25">
      <c r="A5185" t="s">
        <v>14580</v>
      </c>
      <c r="B5185" t="s">
        <v>14581</v>
      </c>
      <c r="C5185" t="s">
        <v>15415</v>
      </c>
      <c r="D5185" t="s">
        <v>15416</v>
      </c>
      <c r="E5185">
        <v>2399052</v>
      </c>
      <c r="F5185" t="s">
        <v>2488</v>
      </c>
      <c r="G5185" t="s">
        <v>3441</v>
      </c>
      <c r="H5185" t="s">
        <v>2503</v>
      </c>
      <c r="I5185" t="s">
        <v>15432</v>
      </c>
      <c r="J5185" t="s">
        <v>3452</v>
      </c>
      <c r="K5185" t="s">
        <v>110</v>
      </c>
      <c r="L5185" t="s">
        <v>3346</v>
      </c>
      <c r="M5185" t="s">
        <v>3344</v>
      </c>
      <c r="N5185" t="s">
        <v>3345</v>
      </c>
      <c r="O5185" t="s">
        <v>3346</v>
      </c>
      <c r="P5185" t="s">
        <v>3343</v>
      </c>
      <c r="Q5185" t="s">
        <v>3346</v>
      </c>
    </row>
    <row r="5186" spans="1:17" x14ac:dyDescent="0.25">
      <c r="A5186" t="s">
        <v>14580</v>
      </c>
      <c r="B5186" t="s">
        <v>14581</v>
      </c>
      <c r="C5186" t="s">
        <v>15415</v>
      </c>
      <c r="D5186" t="s">
        <v>15416</v>
      </c>
      <c r="E5186">
        <v>2399052</v>
      </c>
      <c r="F5186" t="s">
        <v>2488</v>
      </c>
      <c r="G5186" t="s">
        <v>3441</v>
      </c>
      <c r="H5186" t="s">
        <v>2503</v>
      </c>
      <c r="I5186" t="s">
        <v>15433</v>
      </c>
      <c r="J5186" t="s">
        <v>3454</v>
      </c>
      <c r="K5186" t="s">
        <v>110</v>
      </c>
      <c r="L5186" t="s">
        <v>3346</v>
      </c>
      <c r="M5186" t="s">
        <v>3344</v>
      </c>
      <c r="N5186" t="s">
        <v>3345</v>
      </c>
      <c r="O5186" t="s">
        <v>3346</v>
      </c>
      <c r="P5186" t="s">
        <v>3343</v>
      </c>
      <c r="Q5186" t="s">
        <v>3346</v>
      </c>
    </row>
    <row r="5187" spans="1:17" x14ac:dyDescent="0.25">
      <c r="A5187" t="s">
        <v>14580</v>
      </c>
      <c r="B5187" t="s">
        <v>14581</v>
      </c>
      <c r="C5187" t="s">
        <v>15415</v>
      </c>
      <c r="D5187" t="s">
        <v>15416</v>
      </c>
      <c r="E5187">
        <v>2399052</v>
      </c>
      <c r="F5187" t="s">
        <v>2488</v>
      </c>
      <c r="G5187" t="s">
        <v>3441</v>
      </c>
      <c r="H5187" t="s">
        <v>2503</v>
      </c>
      <c r="I5187" t="s">
        <v>15434</v>
      </c>
      <c r="J5187" t="s">
        <v>3456</v>
      </c>
      <c r="K5187" t="s">
        <v>110</v>
      </c>
      <c r="L5187" t="s">
        <v>3346</v>
      </c>
      <c r="M5187" t="s">
        <v>3344</v>
      </c>
      <c r="N5187" t="s">
        <v>3345</v>
      </c>
      <c r="O5187" t="s">
        <v>3346</v>
      </c>
      <c r="P5187" t="s">
        <v>3343</v>
      </c>
      <c r="Q5187" t="s">
        <v>3346</v>
      </c>
    </row>
    <row r="5188" spans="1:17" x14ac:dyDescent="0.25">
      <c r="A5188" t="s">
        <v>14580</v>
      </c>
      <c r="B5188" t="s">
        <v>14581</v>
      </c>
      <c r="C5188" t="s">
        <v>15415</v>
      </c>
      <c r="D5188" t="s">
        <v>15416</v>
      </c>
      <c r="E5188">
        <v>2399052</v>
      </c>
      <c r="F5188" t="s">
        <v>2488</v>
      </c>
      <c r="G5188" t="s">
        <v>3441</v>
      </c>
      <c r="H5188" t="s">
        <v>2503</v>
      </c>
      <c r="I5188" t="s">
        <v>15435</v>
      </c>
      <c r="J5188" t="s">
        <v>3458</v>
      </c>
      <c r="K5188" t="s">
        <v>110</v>
      </c>
      <c r="L5188" t="s">
        <v>3346</v>
      </c>
      <c r="M5188" t="s">
        <v>3344</v>
      </c>
      <c r="N5188" t="s">
        <v>3345</v>
      </c>
      <c r="O5188" t="s">
        <v>3346</v>
      </c>
      <c r="P5188" t="s">
        <v>3343</v>
      </c>
      <c r="Q5188" t="s">
        <v>3346</v>
      </c>
    </row>
    <row r="5189" spans="1:17" x14ac:dyDescent="0.25">
      <c r="A5189" t="s">
        <v>14580</v>
      </c>
      <c r="B5189" t="s">
        <v>14581</v>
      </c>
      <c r="C5189" t="s">
        <v>15415</v>
      </c>
      <c r="D5189" t="s">
        <v>15416</v>
      </c>
      <c r="E5189">
        <v>2399052</v>
      </c>
      <c r="F5189" t="s">
        <v>2488</v>
      </c>
      <c r="G5189" t="s">
        <v>3441</v>
      </c>
      <c r="H5189" t="s">
        <v>2503</v>
      </c>
      <c r="I5189" t="s">
        <v>15436</v>
      </c>
      <c r="J5189" t="s">
        <v>3460</v>
      </c>
      <c r="K5189" t="s">
        <v>110</v>
      </c>
      <c r="L5189" t="s">
        <v>3346</v>
      </c>
      <c r="M5189" t="s">
        <v>3344</v>
      </c>
      <c r="N5189" t="s">
        <v>3345</v>
      </c>
      <c r="O5189" t="s">
        <v>3346</v>
      </c>
      <c r="P5189" t="s">
        <v>3343</v>
      </c>
      <c r="Q5189" t="s">
        <v>3346</v>
      </c>
    </row>
    <row r="5190" spans="1:17" x14ac:dyDescent="0.25">
      <c r="A5190" t="s">
        <v>14580</v>
      </c>
      <c r="B5190" t="s">
        <v>14581</v>
      </c>
      <c r="C5190" t="s">
        <v>15415</v>
      </c>
      <c r="D5190" t="s">
        <v>15416</v>
      </c>
      <c r="E5190">
        <v>2399052</v>
      </c>
      <c r="F5190" t="s">
        <v>2488</v>
      </c>
      <c r="G5190" t="s">
        <v>3441</v>
      </c>
      <c r="H5190" t="s">
        <v>2503</v>
      </c>
      <c r="I5190" t="s">
        <v>15437</v>
      </c>
      <c r="J5190" t="s">
        <v>3462</v>
      </c>
      <c r="K5190" t="s">
        <v>110</v>
      </c>
      <c r="L5190" t="s">
        <v>3346</v>
      </c>
      <c r="M5190" t="s">
        <v>3344</v>
      </c>
      <c r="N5190" t="s">
        <v>3345</v>
      </c>
      <c r="O5190" t="s">
        <v>3346</v>
      </c>
      <c r="P5190" t="s">
        <v>3343</v>
      </c>
      <c r="Q5190" t="s">
        <v>3346</v>
      </c>
    </row>
    <row r="5191" spans="1:17" x14ac:dyDescent="0.25">
      <c r="A5191" t="s">
        <v>14580</v>
      </c>
      <c r="B5191" t="s">
        <v>14581</v>
      </c>
      <c r="C5191" t="s">
        <v>15415</v>
      </c>
      <c r="D5191" t="s">
        <v>15416</v>
      </c>
      <c r="E5191">
        <v>2399052</v>
      </c>
      <c r="F5191" t="s">
        <v>2488</v>
      </c>
      <c r="G5191" t="s">
        <v>3441</v>
      </c>
      <c r="H5191" t="s">
        <v>2503</v>
      </c>
      <c r="I5191" t="s">
        <v>15438</v>
      </c>
      <c r="J5191" t="s">
        <v>3464</v>
      </c>
      <c r="K5191" t="s">
        <v>110</v>
      </c>
      <c r="L5191" t="s">
        <v>3346</v>
      </c>
      <c r="M5191" t="s">
        <v>3344</v>
      </c>
      <c r="N5191" t="s">
        <v>3345</v>
      </c>
      <c r="O5191" t="s">
        <v>3346</v>
      </c>
      <c r="P5191" t="s">
        <v>3343</v>
      </c>
      <c r="Q5191" t="s">
        <v>3346</v>
      </c>
    </row>
    <row r="5192" spans="1:17" x14ac:dyDescent="0.25">
      <c r="A5192" t="s">
        <v>14580</v>
      </c>
      <c r="B5192" t="s">
        <v>14581</v>
      </c>
      <c r="C5192" t="s">
        <v>15415</v>
      </c>
      <c r="D5192" t="s">
        <v>15416</v>
      </c>
      <c r="E5192">
        <v>2399052</v>
      </c>
      <c r="F5192" t="s">
        <v>2488</v>
      </c>
      <c r="G5192" t="s">
        <v>3441</v>
      </c>
      <c r="H5192" t="s">
        <v>2503</v>
      </c>
      <c r="I5192" t="s">
        <v>15439</v>
      </c>
      <c r="J5192" t="s">
        <v>3466</v>
      </c>
      <c r="K5192" t="s">
        <v>110</v>
      </c>
      <c r="L5192" t="s">
        <v>3346</v>
      </c>
      <c r="M5192" t="s">
        <v>3344</v>
      </c>
      <c r="N5192" t="s">
        <v>3345</v>
      </c>
      <c r="O5192" t="s">
        <v>3346</v>
      </c>
      <c r="P5192" t="s">
        <v>3343</v>
      </c>
      <c r="Q5192" t="s">
        <v>3346</v>
      </c>
    </row>
    <row r="5193" spans="1:17" x14ac:dyDescent="0.25">
      <c r="A5193" t="s">
        <v>14580</v>
      </c>
      <c r="B5193" t="s">
        <v>14581</v>
      </c>
      <c r="C5193" t="s">
        <v>15415</v>
      </c>
      <c r="D5193" t="s">
        <v>15416</v>
      </c>
      <c r="E5193">
        <v>2399052</v>
      </c>
      <c r="F5193" t="s">
        <v>2488</v>
      </c>
      <c r="G5193" t="s">
        <v>3441</v>
      </c>
      <c r="H5193" t="s">
        <v>2503</v>
      </c>
      <c r="I5193" t="s">
        <v>15440</v>
      </c>
      <c r="J5193" t="s">
        <v>4668</v>
      </c>
      <c r="K5193" t="s">
        <v>110</v>
      </c>
      <c r="L5193" t="s">
        <v>3346</v>
      </c>
      <c r="M5193" t="s">
        <v>3344</v>
      </c>
      <c r="N5193" t="s">
        <v>3345</v>
      </c>
      <c r="O5193" t="s">
        <v>3346</v>
      </c>
      <c r="P5193" t="s">
        <v>3343</v>
      </c>
      <c r="Q5193" t="s">
        <v>3346</v>
      </c>
    </row>
    <row r="5194" spans="1:17" x14ac:dyDescent="0.25">
      <c r="A5194" t="s">
        <v>14580</v>
      </c>
      <c r="B5194" t="s">
        <v>14581</v>
      </c>
      <c r="C5194" t="s">
        <v>15415</v>
      </c>
      <c r="D5194" t="s">
        <v>15416</v>
      </c>
      <c r="E5194">
        <v>2399052</v>
      </c>
      <c r="F5194" t="s">
        <v>2488</v>
      </c>
      <c r="G5194" t="s">
        <v>3441</v>
      </c>
      <c r="H5194" t="s">
        <v>2503</v>
      </c>
      <c r="I5194" t="s">
        <v>15441</v>
      </c>
      <c r="J5194" t="s">
        <v>5110</v>
      </c>
      <c r="K5194" t="s">
        <v>110</v>
      </c>
      <c r="L5194" t="s">
        <v>3346</v>
      </c>
      <c r="M5194" t="s">
        <v>3344</v>
      </c>
      <c r="N5194" t="s">
        <v>3345</v>
      </c>
      <c r="O5194" t="s">
        <v>3346</v>
      </c>
      <c r="P5194" t="s">
        <v>3343</v>
      </c>
      <c r="Q5194" t="s">
        <v>3346</v>
      </c>
    </row>
    <row r="5195" spans="1:17" x14ac:dyDescent="0.25">
      <c r="A5195" t="s">
        <v>14580</v>
      </c>
      <c r="B5195" t="s">
        <v>14581</v>
      </c>
      <c r="C5195" t="s">
        <v>15415</v>
      </c>
      <c r="D5195" t="s">
        <v>15416</v>
      </c>
      <c r="E5195">
        <v>2399052</v>
      </c>
      <c r="F5195" t="s">
        <v>2488</v>
      </c>
      <c r="G5195" t="s">
        <v>3441</v>
      </c>
      <c r="H5195" t="s">
        <v>2503</v>
      </c>
      <c r="I5195" t="s">
        <v>15442</v>
      </c>
      <c r="J5195" t="s">
        <v>3472</v>
      </c>
      <c r="K5195" t="s">
        <v>110</v>
      </c>
      <c r="L5195" t="s">
        <v>3346</v>
      </c>
      <c r="M5195" t="s">
        <v>3344</v>
      </c>
      <c r="N5195" t="s">
        <v>3345</v>
      </c>
      <c r="O5195" t="s">
        <v>3346</v>
      </c>
      <c r="P5195" t="s">
        <v>3343</v>
      </c>
      <c r="Q5195" t="s">
        <v>3346</v>
      </c>
    </row>
    <row r="5196" spans="1:17" x14ac:dyDescent="0.25">
      <c r="A5196" t="s">
        <v>14580</v>
      </c>
      <c r="B5196" t="s">
        <v>14581</v>
      </c>
      <c r="C5196" t="s">
        <v>15415</v>
      </c>
      <c r="D5196" t="s">
        <v>15416</v>
      </c>
      <c r="E5196">
        <v>2399053</v>
      </c>
      <c r="F5196" t="s">
        <v>102</v>
      </c>
      <c r="G5196" t="s">
        <v>3349</v>
      </c>
      <c r="H5196" t="s">
        <v>3350</v>
      </c>
      <c r="I5196" t="s">
        <v>15443</v>
      </c>
      <c r="J5196" t="s">
        <v>103</v>
      </c>
      <c r="K5196" t="s">
        <v>110</v>
      </c>
      <c r="L5196" t="s">
        <v>3343</v>
      </c>
      <c r="M5196" t="s">
        <v>3344</v>
      </c>
      <c r="N5196" t="s">
        <v>3345</v>
      </c>
      <c r="O5196" t="s">
        <v>3346</v>
      </c>
      <c r="P5196" t="s">
        <v>3343</v>
      </c>
      <c r="Q5196" t="s">
        <v>3346</v>
      </c>
    </row>
    <row r="5197" spans="1:17" x14ac:dyDescent="0.25">
      <c r="A5197" t="s">
        <v>14580</v>
      </c>
      <c r="B5197" t="s">
        <v>14581</v>
      </c>
      <c r="C5197" t="s">
        <v>15415</v>
      </c>
      <c r="D5197" t="s">
        <v>15416</v>
      </c>
      <c r="E5197">
        <v>2399053</v>
      </c>
      <c r="F5197" t="s">
        <v>102</v>
      </c>
      <c r="G5197" t="s">
        <v>3349</v>
      </c>
      <c r="H5197" t="s">
        <v>3350</v>
      </c>
      <c r="I5197" t="s">
        <v>15444</v>
      </c>
      <c r="J5197" t="s">
        <v>2454</v>
      </c>
      <c r="K5197" t="s">
        <v>110</v>
      </c>
      <c r="L5197" t="s">
        <v>3346</v>
      </c>
      <c r="M5197" t="s">
        <v>3344</v>
      </c>
      <c r="N5197" t="s">
        <v>3345</v>
      </c>
      <c r="O5197" t="s">
        <v>3346</v>
      </c>
      <c r="P5197" t="s">
        <v>3343</v>
      </c>
      <c r="Q5197" t="s">
        <v>3346</v>
      </c>
    </row>
    <row r="5198" spans="1:17" x14ac:dyDescent="0.25">
      <c r="A5198" t="s">
        <v>14580</v>
      </c>
      <c r="B5198" t="s">
        <v>14581</v>
      </c>
      <c r="C5198" t="s">
        <v>15415</v>
      </c>
      <c r="D5198" t="s">
        <v>15416</v>
      </c>
      <c r="E5198">
        <v>2399054</v>
      </c>
      <c r="F5198" t="s">
        <v>51</v>
      </c>
      <c r="G5198" t="s">
        <v>3475</v>
      </c>
      <c r="H5198" t="s">
        <v>3350</v>
      </c>
      <c r="I5198" t="s">
        <v>15445</v>
      </c>
      <c r="J5198" t="s">
        <v>52</v>
      </c>
      <c r="K5198" t="s">
        <v>110</v>
      </c>
      <c r="L5198" t="s">
        <v>3343</v>
      </c>
      <c r="M5198" t="s">
        <v>3477</v>
      </c>
      <c r="N5198" t="s">
        <v>3478</v>
      </c>
      <c r="O5198" t="s">
        <v>3346</v>
      </c>
      <c r="P5198" t="s">
        <v>3343</v>
      </c>
      <c r="Q5198" t="s">
        <v>3346</v>
      </c>
    </row>
    <row r="5199" spans="1:17" x14ac:dyDescent="0.25">
      <c r="A5199" t="s">
        <v>14580</v>
      </c>
      <c r="B5199" t="s">
        <v>14581</v>
      </c>
      <c r="C5199" t="s">
        <v>15415</v>
      </c>
      <c r="D5199" t="s">
        <v>15416</v>
      </c>
      <c r="E5199">
        <v>2399054</v>
      </c>
      <c r="F5199" t="s">
        <v>51</v>
      </c>
      <c r="G5199" t="s">
        <v>3475</v>
      </c>
      <c r="H5199" t="s">
        <v>3350</v>
      </c>
      <c r="I5199" t="s">
        <v>15446</v>
      </c>
      <c r="J5199" t="s">
        <v>216</v>
      </c>
      <c r="K5199" t="s">
        <v>110</v>
      </c>
      <c r="L5199" t="s">
        <v>3346</v>
      </c>
      <c r="M5199" t="s">
        <v>3477</v>
      </c>
      <c r="N5199" t="s">
        <v>3478</v>
      </c>
      <c r="O5199" t="s">
        <v>3346</v>
      </c>
      <c r="P5199" t="s">
        <v>3343</v>
      </c>
      <c r="Q5199" t="s">
        <v>3346</v>
      </c>
    </row>
    <row r="5200" spans="1:17" x14ac:dyDescent="0.25">
      <c r="A5200" t="s">
        <v>14580</v>
      </c>
      <c r="B5200" t="s">
        <v>14581</v>
      </c>
      <c r="C5200" t="s">
        <v>15415</v>
      </c>
      <c r="D5200" t="s">
        <v>15416</v>
      </c>
      <c r="E5200">
        <v>2399054</v>
      </c>
      <c r="F5200" t="s">
        <v>51</v>
      </c>
      <c r="G5200" t="s">
        <v>3475</v>
      </c>
      <c r="H5200" t="s">
        <v>3350</v>
      </c>
      <c r="I5200" t="s">
        <v>15447</v>
      </c>
      <c r="J5200" t="s">
        <v>908</v>
      </c>
      <c r="K5200" t="s">
        <v>110</v>
      </c>
      <c r="L5200" t="s">
        <v>3346</v>
      </c>
      <c r="M5200" t="s">
        <v>3477</v>
      </c>
      <c r="N5200" t="s">
        <v>3478</v>
      </c>
      <c r="O5200" t="s">
        <v>3346</v>
      </c>
      <c r="P5200" t="s">
        <v>3343</v>
      </c>
      <c r="Q5200" t="s">
        <v>3346</v>
      </c>
    </row>
    <row r="5201" spans="1:17" x14ac:dyDescent="0.25">
      <c r="A5201" t="s">
        <v>14580</v>
      </c>
      <c r="B5201" t="s">
        <v>14581</v>
      </c>
      <c r="C5201" t="s">
        <v>15415</v>
      </c>
      <c r="D5201" t="s">
        <v>15416</v>
      </c>
      <c r="E5201">
        <v>2399055</v>
      </c>
      <c r="F5201" t="s">
        <v>867</v>
      </c>
      <c r="G5201" t="s">
        <v>3481</v>
      </c>
      <c r="H5201" t="s">
        <v>3350</v>
      </c>
      <c r="I5201" t="s">
        <v>15448</v>
      </c>
      <c r="J5201" t="s">
        <v>869</v>
      </c>
      <c r="K5201" t="s">
        <v>110</v>
      </c>
      <c r="L5201" t="s">
        <v>3343</v>
      </c>
      <c r="M5201" t="s">
        <v>3344</v>
      </c>
      <c r="N5201" t="s">
        <v>3345</v>
      </c>
      <c r="O5201" t="s">
        <v>3346</v>
      </c>
      <c r="P5201" t="s">
        <v>3343</v>
      </c>
      <c r="Q5201" t="s">
        <v>3346</v>
      </c>
    </row>
    <row r="5202" spans="1:17" x14ac:dyDescent="0.25">
      <c r="A5202" t="s">
        <v>14580</v>
      </c>
      <c r="B5202" t="s">
        <v>14581</v>
      </c>
      <c r="C5202" t="s">
        <v>15415</v>
      </c>
      <c r="D5202" t="s">
        <v>15416</v>
      </c>
      <c r="E5202">
        <v>2399056</v>
      </c>
      <c r="F5202" t="s">
        <v>114</v>
      </c>
      <c r="G5202" t="s">
        <v>3483</v>
      </c>
      <c r="H5202" t="s">
        <v>3350</v>
      </c>
      <c r="I5202" t="s">
        <v>15449</v>
      </c>
      <c r="J5202" t="s">
        <v>116</v>
      </c>
      <c r="K5202" t="s">
        <v>110</v>
      </c>
      <c r="L5202" t="s">
        <v>3343</v>
      </c>
      <c r="M5202" t="s">
        <v>3344</v>
      </c>
      <c r="N5202" t="s">
        <v>3345</v>
      </c>
      <c r="O5202" t="s">
        <v>3346</v>
      </c>
      <c r="P5202" t="s">
        <v>3343</v>
      </c>
      <c r="Q5202" t="s">
        <v>3346</v>
      </c>
    </row>
    <row r="5203" spans="1:17" x14ac:dyDescent="0.25">
      <c r="A5203" t="s">
        <v>14580</v>
      </c>
      <c r="B5203" t="s">
        <v>14581</v>
      </c>
      <c r="C5203" t="s">
        <v>15415</v>
      </c>
      <c r="D5203" t="s">
        <v>15416</v>
      </c>
      <c r="E5203">
        <v>2399056</v>
      </c>
      <c r="F5203" t="s">
        <v>114</v>
      </c>
      <c r="G5203" t="s">
        <v>3483</v>
      </c>
      <c r="H5203" t="s">
        <v>3350</v>
      </c>
      <c r="I5203" t="s">
        <v>15450</v>
      </c>
      <c r="J5203" t="s">
        <v>2492</v>
      </c>
      <c r="K5203" t="s">
        <v>110</v>
      </c>
      <c r="L5203" t="s">
        <v>3346</v>
      </c>
      <c r="M5203" t="s">
        <v>3344</v>
      </c>
      <c r="N5203" t="s">
        <v>3345</v>
      </c>
      <c r="O5203" t="s">
        <v>3346</v>
      </c>
      <c r="P5203" t="s">
        <v>3343</v>
      </c>
      <c r="Q5203" t="s">
        <v>3346</v>
      </c>
    </row>
    <row r="5204" spans="1:17" x14ac:dyDescent="0.25">
      <c r="A5204" t="s">
        <v>14580</v>
      </c>
      <c r="B5204" t="s">
        <v>14581</v>
      </c>
      <c r="C5204" t="s">
        <v>15415</v>
      </c>
      <c r="D5204" t="s">
        <v>15416</v>
      </c>
      <c r="E5204">
        <v>2399056</v>
      </c>
      <c r="F5204" t="s">
        <v>114</v>
      </c>
      <c r="G5204" t="s">
        <v>3483</v>
      </c>
      <c r="H5204" t="s">
        <v>3350</v>
      </c>
      <c r="I5204" t="s">
        <v>15451</v>
      </c>
      <c r="J5204" t="s">
        <v>4682</v>
      </c>
      <c r="K5204" t="s">
        <v>110</v>
      </c>
      <c r="L5204" t="s">
        <v>3346</v>
      </c>
      <c r="M5204" t="s">
        <v>3344</v>
      </c>
      <c r="N5204" t="s">
        <v>3345</v>
      </c>
      <c r="O5204" t="s">
        <v>3346</v>
      </c>
      <c r="P5204" t="s">
        <v>3343</v>
      </c>
      <c r="Q5204" t="s">
        <v>3346</v>
      </c>
    </row>
    <row r="5205" spans="1:17" x14ac:dyDescent="0.25">
      <c r="A5205" t="s">
        <v>14580</v>
      </c>
      <c r="B5205" t="s">
        <v>14581</v>
      </c>
      <c r="C5205" t="s">
        <v>15415</v>
      </c>
      <c r="D5205" t="s">
        <v>15416</v>
      </c>
      <c r="E5205">
        <v>2399058</v>
      </c>
      <c r="F5205" t="s">
        <v>7641</v>
      </c>
      <c r="G5205" t="s">
        <v>4684</v>
      </c>
      <c r="H5205" t="s">
        <v>3394</v>
      </c>
      <c r="I5205" t="s">
        <v>15452</v>
      </c>
      <c r="J5205" t="s">
        <v>200</v>
      </c>
      <c r="K5205" t="s">
        <v>110</v>
      </c>
      <c r="L5205" t="s">
        <v>3343</v>
      </c>
      <c r="M5205" t="s">
        <v>3344</v>
      </c>
      <c r="N5205" t="s">
        <v>3345</v>
      </c>
      <c r="O5205" t="s">
        <v>3346</v>
      </c>
      <c r="P5205" t="s">
        <v>3343</v>
      </c>
      <c r="Q5205" t="s">
        <v>3346</v>
      </c>
    </row>
    <row r="5206" spans="1:17" x14ac:dyDescent="0.25">
      <c r="A5206" t="s">
        <v>14580</v>
      </c>
      <c r="B5206" t="s">
        <v>14581</v>
      </c>
      <c r="C5206" t="s">
        <v>15415</v>
      </c>
      <c r="D5206" t="s">
        <v>15416</v>
      </c>
      <c r="E5206">
        <v>2399058</v>
      </c>
      <c r="F5206" t="s">
        <v>7641</v>
      </c>
      <c r="G5206" t="s">
        <v>4684</v>
      </c>
      <c r="H5206" t="s">
        <v>3394</v>
      </c>
      <c r="I5206" t="s">
        <v>15453</v>
      </c>
      <c r="J5206" t="s">
        <v>2575</v>
      </c>
      <c r="K5206" t="s">
        <v>110</v>
      </c>
      <c r="L5206" t="s">
        <v>3346</v>
      </c>
      <c r="M5206" t="s">
        <v>3344</v>
      </c>
      <c r="N5206" t="s">
        <v>3345</v>
      </c>
      <c r="O5206" t="s">
        <v>3346</v>
      </c>
      <c r="P5206" t="s">
        <v>3343</v>
      </c>
      <c r="Q5206" t="s">
        <v>3346</v>
      </c>
    </row>
    <row r="5207" spans="1:17" x14ac:dyDescent="0.25">
      <c r="A5207" t="s">
        <v>14580</v>
      </c>
      <c r="B5207" t="s">
        <v>14581</v>
      </c>
      <c r="C5207" t="s">
        <v>15415</v>
      </c>
      <c r="D5207" t="s">
        <v>15416</v>
      </c>
      <c r="E5207">
        <v>2399060</v>
      </c>
      <c r="F5207" t="s">
        <v>2553</v>
      </c>
      <c r="G5207" t="s">
        <v>3487</v>
      </c>
      <c r="H5207" t="s">
        <v>2503</v>
      </c>
      <c r="I5207" t="s">
        <v>15454</v>
      </c>
      <c r="J5207" t="s">
        <v>2502</v>
      </c>
      <c r="K5207" t="s">
        <v>110</v>
      </c>
      <c r="L5207" t="s">
        <v>3343</v>
      </c>
      <c r="M5207" t="s">
        <v>3344</v>
      </c>
      <c r="N5207" t="s">
        <v>3345</v>
      </c>
      <c r="O5207" t="s">
        <v>3346</v>
      </c>
      <c r="P5207" t="s">
        <v>3343</v>
      </c>
      <c r="Q5207" t="s">
        <v>3346</v>
      </c>
    </row>
    <row r="5208" spans="1:17" x14ac:dyDescent="0.25">
      <c r="A5208" t="s">
        <v>14580</v>
      </c>
      <c r="B5208" t="s">
        <v>14581</v>
      </c>
      <c r="C5208" t="s">
        <v>15415</v>
      </c>
      <c r="D5208" t="s">
        <v>15416</v>
      </c>
      <c r="E5208">
        <v>2399060</v>
      </c>
      <c r="F5208" t="s">
        <v>2553</v>
      </c>
      <c r="G5208" t="s">
        <v>3487</v>
      </c>
      <c r="H5208" t="s">
        <v>2503</v>
      </c>
      <c r="I5208" t="s">
        <v>15455</v>
      </c>
      <c r="J5208" t="s">
        <v>3490</v>
      </c>
      <c r="K5208" t="s">
        <v>110</v>
      </c>
      <c r="L5208" t="s">
        <v>3346</v>
      </c>
      <c r="M5208" t="s">
        <v>3344</v>
      </c>
      <c r="N5208" t="s">
        <v>3345</v>
      </c>
      <c r="O5208" t="s">
        <v>3346</v>
      </c>
      <c r="P5208" t="s">
        <v>3343</v>
      </c>
      <c r="Q5208" t="s">
        <v>3346</v>
      </c>
    </row>
    <row r="5209" spans="1:17" x14ac:dyDescent="0.25">
      <c r="A5209" t="s">
        <v>14580</v>
      </c>
      <c r="B5209" t="s">
        <v>14581</v>
      </c>
      <c r="C5209" t="s">
        <v>15415</v>
      </c>
      <c r="D5209" t="s">
        <v>15416</v>
      </c>
      <c r="E5209">
        <v>2399060</v>
      </c>
      <c r="F5209" t="s">
        <v>2553</v>
      </c>
      <c r="G5209" t="s">
        <v>3487</v>
      </c>
      <c r="H5209" t="s">
        <v>2503</v>
      </c>
      <c r="I5209" t="s">
        <v>15456</v>
      </c>
      <c r="J5209" t="s">
        <v>3492</v>
      </c>
      <c r="K5209" t="s">
        <v>110</v>
      </c>
      <c r="L5209" t="s">
        <v>3346</v>
      </c>
      <c r="M5209" t="s">
        <v>3344</v>
      </c>
      <c r="N5209" t="s">
        <v>3345</v>
      </c>
      <c r="O5209" t="s">
        <v>3346</v>
      </c>
      <c r="P5209" t="s">
        <v>3343</v>
      </c>
      <c r="Q5209" t="s">
        <v>3346</v>
      </c>
    </row>
    <row r="5210" spans="1:17" x14ac:dyDescent="0.25">
      <c r="A5210" t="s">
        <v>14580</v>
      </c>
      <c r="B5210" t="s">
        <v>14581</v>
      </c>
      <c r="C5210" t="s">
        <v>15415</v>
      </c>
      <c r="D5210" t="s">
        <v>15416</v>
      </c>
      <c r="E5210">
        <v>2399060</v>
      </c>
      <c r="F5210" t="s">
        <v>2553</v>
      </c>
      <c r="G5210" t="s">
        <v>3487</v>
      </c>
      <c r="H5210" t="s">
        <v>2503</v>
      </c>
      <c r="I5210" t="s">
        <v>15457</v>
      </c>
      <c r="J5210" t="s">
        <v>3494</v>
      </c>
      <c r="K5210" t="s">
        <v>110</v>
      </c>
      <c r="L5210" t="s">
        <v>3346</v>
      </c>
      <c r="M5210" t="s">
        <v>3344</v>
      </c>
      <c r="N5210" t="s">
        <v>3345</v>
      </c>
      <c r="O5210" t="s">
        <v>3346</v>
      </c>
      <c r="P5210" t="s">
        <v>3343</v>
      </c>
      <c r="Q5210" t="s">
        <v>3346</v>
      </c>
    </row>
    <row r="5211" spans="1:17" x14ac:dyDescent="0.25">
      <c r="A5211" t="s">
        <v>14580</v>
      </c>
      <c r="B5211" t="s">
        <v>14581</v>
      </c>
      <c r="C5211" t="s">
        <v>15415</v>
      </c>
      <c r="D5211" t="s">
        <v>15416</v>
      </c>
      <c r="E5211">
        <v>2399060</v>
      </c>
      <c r="F5211" t="s">
        <v>2553</v>
      </c>
      <c r="G5211" t="s">
        <v>3487</v>
      </c>
      <c r="H5211" t="s">
        <v>2503</v>
      </c>
      <c r="I5211" t="s">
        <v>15458</v>
      </c>
      <c r="J5211" t="s">
        <v>3496</v>
      </c>
      <c r="K5211" t="s">
        <v>110</v>
      </c>
      <c r="L5211" t="s">
        <v>3346</v>
      </c>
      <c r="M5211" t="s">
        <v>3344</v>
      </c>
      <c r="N5211" t="s">
        <v>3345</v>
      </c>
      <c r="O5211" t="s">
        <v>3346</v>
      </c>
      <c r="P5211" t="s">
        <v>3343</v>
      </c>
      <c r="Q5211" t="s">
        <v>3346</v>
      </c>
    </row>
    <row r="5212" spans="1:17" x14ac:dyDescent="0.25">
      <c r="A5212" t="s">
        <v>14580</v>
      </c>
      <c r="B5212" t="s">
        <v>14581</v>
      </c>
      <c r="C5212" t="s">
        <v>15415</v>
      </c>
      <c r="D5212" t="s">
        <v>15416</v>
      </c>
      <c r="E5212">
        <v>2399061</v>
      </c>
      <c r="F5212" t="s">
        <v>4693</v>
      </c>
      <c r="G5212" t="s">
        <v>4694</v>
      </c>
      <c r="H5212" t="s">
        <v>3429</v>
      </c>
      <c r="I5212" t="s">
        <v>15459</v>
      </c>
      <c r="J5212" t="s">
        <v>4693</v>
      </c>
      <c r="K5212" t="s">
        <v>110</v>
      </c>
      <c r="L5212" t="s">
        <v>3343</v>
      </c>
      <c r="M5212" t="s">
        <v>3344</v>
      </c>
      <c r="N5212" t="s">
        <v>3345</v>
      </c>
      <c r="O5212" t="s">
        <v>3346</v>
      </c>
      <c r="P5212" t="s">
        <v>3343</v>
      </c>
      <c r="Q5212" t="s">
        <v>3346</v>
      </c>
    </row>
    <row r="5213" spans="1:17" x14ac:dyDescent="0.25">
      <c r="A5213" t="s">
        <v>14580</v>
      </c>
      <c r="B5213" t="s">
        <v>14581</v>
      </c>
      <c r="C5213" t="s">
        <v>15415</v>
      </c>
      <c r="D5213" t="s">
        <v>15416</v>
      </c>
      <c r="E5213">
        <v>2399061</v>
      </c>
      <c r="F5213" t="s">
        <v>4693</v>
      </c>
      <c r="G5213" t="s">
        <v>4694</v>
      </c>
      <c r="H5213" t="s">
        <v>3429</v>
      </c>
      <c r="I5213" t="s">
        <v>15460</v>
      </c>
      <c r="J5213" t="s">
        <v>4697</v>
      </c>
      <c r="K5213" t="s">
        <v>3433</v>
      </c>
      <c r="L5213" t="s">
        <v>3346</v>
      </c>
      <c r="M5213" t="s">
        <v>3344</v>
      </c>
      <c r="N5213" t="s">
        <v>3345</v>
      </c>
      <c r="O5213" t="s">
        <v>3346</v>
      </c>
      <c r="P5213" t="s">
        <v>3343</v>
      </c>
      <c r="Q5213" t="s">
        <v>3346</v>
      </c>
    </row>
    <row r="5214" spans="1:17" x14ac:dyDescent="0.25">
      <c r="A5214" t="s">
        <v>14580</v>
      </c>
      <c r="B5214" t="s">
        <v>14581</v>
      </c>
      <c r="C5214" t="s">
        <v>15415</v>
      </c>
      <c r="D5214" t="s">
        <v>15416</v>
      </c>
      <c r="E5214">
        <v>2399061</v>
      </c>
      <c r="F5214" t="s">
        <v>4693</v>
      </c>
      <c r="G5214" t="s">
        <v>4694</v>
      </c>
      <c r="H5214" t="s">
        <v>3429</v>
      </c>
      <c r="I5214" t="s">
        <v>15461</v>
      </c>
      <c r="J5214" t="s">
        <v>4699</v>
      </c>
      <c r="K5214" t="s">
        <v>110</v>
      </c>
      <c r="L5214" t="s">
        <v>3346</v>
      </c>
      <c r="M5214" t="s">
        <v>3344</v>
      </c>
      <c r="N5214" t="s">
        <v>3345</v>
      </c>
      <c r="O5214" t="s">
        <v>3346</v>
      </c>
      <c r="P5214" t="s">
        <v>3343</v>
      </c>
      <c r="Q5214" t="s">
        <v>3346</v>
      </c>
    </row>
    <row r="5215" spans="1:17" x14ac:dyDescent="0.25">
      <c r="A5215" t="s">
        <v>14580</v>
      </c>
      <c r="B5215" t="s">
        <v>14581</v>
      </c>
      <c r="C5215" t="s">
        <v>15415</v>
      </c>
      <c r="D5215" t="s">
        <v>15416</v>
      </c>
      <c r="E5215">
        <v>2399062</v>
      </c>
      <c r="F5215" t="s">
        <v>893</v>
      </c>
      <c r="G5215" t="s">
        <v>3497</v>
      </c>
      <c r="H5215" t="s">
        <v>3498</v>
      </c>
      <c r="I5215" t="s">
        <v>15462</v>
      </c>
      <c r="J5215" t="s">
        <v>895</v>
      </c>
      <c r="K5215" t="s">
        <v>110</v>
      </c>
      <c r="L5215" t="s">
        <v>3343</v>
      </c>
      <c r="M5215" t="s">
        <v>3344</v>
      </c>
      <c r="N5215" t="s">
        <v>3345</v>
      </c>
      <c r="O5215" t="s">
        <v>3346</v>
      </c>
      <c r="P5215" t="s">
        <v>3343</v>
      </c>
      <c r="Q5215" t="s">
        <v>3346</v>
      </c>
    </row>
    <row r="5216" spans="1:17" x14ac:dyDescent="0.25">
      <c r="A5216" t="s">
        <v>14580</v>
      </c>
      <c r="B5216" t="s">
        <v>14581</v>
      </c>
      <c r="C5216" t="s">
        <v>15415</v>
      </c>
      <c r="D5216" t="s">
        <v>15416</v>
      </c>
      <c r="E5216">
        <v>2399063</v>
      </c>
      <c r="F5216" t="s">
        <v>2185</v>
      </c>
      <c r="G5216" t="s">
        <v>3500</v>
      </c>
      <c r="H5216" t="s">
        <v>3498</v>
      </c>
      <c r="I5216" t="s">
        <v>15463</v>
      </c>
      <c r="J5216" t="s">
        <v>1579</v>
      </c>
      <c r="K5216" t="s">
        <v>110</v>
      </c>
      <c r="L5216" t="s">
        <v>3343</v>
      </c>
      <c r="M5216" t="s">
        <v>3344</v>
      </c>
      <c r="N5216" t="s">
        <v>3345</v>
      </c>
      <c r="O5216" t="s">
        <v>3346</v>
      </c>
      <c r="P5216" t="s">
        <v>3343</v>
      </c>
      <c r="Q5216" t="s">
        <v>3346</v>
      </c>
    </row>
    <row r="5217" spans="1:17" x14ac:dyDescent="0.25">
      <c r="A5217" t="s">
        <v>14580</v>
      </c>
      <c r="B5217" t="s">
        <v>14581</v>
      </c>
      <c r="C5217" t="s">
        <v>15415</v>
      </c>
      <c r="D5217" t="s">
        <v>15416</v>
      </c>
      <c r="E5217">
        <v>2399063</v>
      </c>
      <c r="F5217" t="s">
        <v>2185</v>
      </c>
      <c r="G5217" t="s">
        <v>3500</v>
      </c>
      <c r="H5217" t="s">
        <v>3498</v>
      </c>
      <c r="I5217" t="s">
        <v>15464</v>
      </c>
      <c r="J5217" t="s">
        <v>3503</v>
      </c>
      <c r="K5217" t="s">
        <v>38</v>
      </c>
      <c r="L5217" t="s">
        <v>3346</v>
      </c>
      <c r="M5217" t="s">
        <v>3344</v>
      </c>
      <c r="N5217" t="s">
        <v>3345</v>
      </c>
      <c r="O5217" t="s">
        <v>3346</v>
      </c>
      <c r="P5217" t="s">
        <v>3343</v>
      </c>
      <c r="Q5217" t="s">
        <v>3346</v>
      </c>
    </row>
    <row r="5218" spans="1:17" x14ac:dyDescent="0.25">
      <c r="A5218" t="s">
        <v>14580</v>
      </c>
      <c r="B5218" t="s">
        <v>14581</v>
      </c>
      <c r="C5218" t="s">
        <v>15415</v>
      </c>
      <c r="D5218" t="s">
        <v>15416</v>
      </c>
      <c r="E5218">
        <v>2399063</v>
      </c>
      <c r="F5218" t="s">
        <v>2185</v>
      </c>
      <c r="G5218" t="s">
        <v>3500</v>
      </c>
      <c r="H5218" t="s">
        <v>3498</v>
      </c>
      <c r="I5218" t="s">
        <v>15465</v>
      </c>
      <c r="J5218" t="s">
        <v>3505</v>
      </c>
      <c r="K5218" t="s">
        <v>110</v>
      </c>
      <c r="L5218" t="s">
        <v>3346</v>
      </c>
      <c r="M5218" t="s">
        <v>3344</v>
      </c>
      <c r="N5218" t="s">
        <v>3345</v>
      </c>
      <c r="O5218" t="s">
        <v>3346</v>
      </c>
      <c r="P5218" t="s">
        <v>3343</v>
      </c>
      <c r="Q5218" t="s">
        <v>3346</v>
      </c>
    </row>
    <row r="5219" spans="1:17" x14ac:dyDescent="0.25">
      <c r="A5219" t="s">
        <v>14580</v>
      </c>
      <c r="B5219" t="s">
        <v>14581</v>
      </c>
      <c r="C5219" t="s">
        <v>15415</v>
      </c>
      <c r="D5219" t="s">
        <v>15416</v>
      </c>
      <c r="E5219">
        <v>2399063</v>
      </c>
      <c r="F5219" t="s">
        <v>2185</v>
      </c>
      <c r="G5219" t="s">
        <v>3500</v>
      </c>
      <c r="H5219" t="s">
        <v>3498</v>
      </c>
      <c r="I5219" t="s">
        <v>15466</v>
      </c>
      <c r="J5219" t="s">
        <v>3507</v>
      </c>
      <c r="K5219" t="s">
        <v>110</v>
      </c>
      <c r="L5219" t="s">
        <v>3346</v>
      </c>
      <c r="M5219" t="s">
        <v>3344</v>
      </c>
      <c r="N5219" t="s">
        <v>3345</v>
      </c>
      <c r="O5219" t="s">
        <v>3346</v>
      </c>
      <c r="P5219" t="s">
        <v>3343</v>
      </c>
      <c r="Q5219" t="s">
        <v>3346</v>
      </c>
    </row>
    <row r="5220" spans="1:17" x14ac:dyDescent="0.25">
      <c r="A5220" t="s">
        <v>14580</v>
      </c>
      <c r="B5220" t="s">
        <v>14581</v>
      </c>
      <c r="C5220" t="s">
        <v>15415</v>
      </c>
      <c r="D5220" t="s">
        <v>15416</v>
      </c>
      <c r="E5220">
        <v>2399064</v>
      </c>
      <c r="F5220" t="s">
        <v>2542</v>
      </c>
      <c r="G5220" t="s">
        <v>15467</v>
      </c>
      <c r="H5220" t="s">
        <v>3350</v>
      </c>
      <c r="I5220" t="s">
        <v>15468</v>
      </c>
      <c r="J5220" t="s">
        <v>4080</v>
      </c>
      <c r="K5220" t="s">
        <v>110</v>
      </c>
      <c r="L5220" t="s">
        <v>3343</v>
      </c>
      <c r="M5220" t="s">
        <v>3477</v>
      </c>
      <c r="N5220" t="s">
        <v>3513</v>
      </c>
      <c r="O5220" t="s">
        <v>3346</v>
      </c>
      <c r="P5220" t="s">
        <v>3343</v>
      </c>
      <c r="Q5220" t="s">
        <v>3346</v>
      </c>
    </row>
    <row r="5221" spans="1:17" x14ac:dyDescent="0.25">
      <c r="A5221" t="s">
        <v>14580</v>
      </c>
      <c r="B5221" t="s">
        <v>14581</v>
      </c>
      <c r="C5221" t="s">
        <v>15415</v>
      </c>
      <c r="D5221" t="s">
        <v>15416</v>
      </c>
      <c r="E5221">
        <v>2399065</v>
      </c>
      <c r="F5221" t="s">
        <v>3508</v>
      </c>
      <c r="G5221" t="s">
        <v>15469</v>
      </c>
      <c r="H5221" t="s">
        <v>3510</v>
      </c>
      <c r="I5221" t="s">
        <v>15470</v>
      </c>
      <c r="J5221" t="s">
        <v>3512</v>
      </c>
      <c r="K5221" t="s">
        <v>38</v>
      </c>
      <c r="L5221" t="s">
        <v>3343</v>
      </c>
      <c r="M5221" t="s">
        <v>3477</v>
      </c>
      <c r="N5221" t="s">
        <v>3513</v>
      </c>
      <c r="O5221" t="s">
        <v>3346</v>
      </c>
      <c r="P5221" t="s">
        <v>3346</v>
      </c>
      <c r="Q5221" t="s">
        <v>3346</v>
      </c>
    </row>
    <row r="5222" spans="1:17" x14ac:dyDescent="0.25">
      <c r="A5222" t="s">
        <v>14580</v>
      </c>
      <c r="B5222" t="s">
        <v>14581</v>
      </c>
      <c r="C5222" t="s">
        <v>15415</v>
      </c>
      <c r="D5222" t="s">
        <v>15416</v>
      </c>
      <c r="E5222">
        <v>2399066</v>
      </c>
      <c r="F5222" t="s">
        <v>2347</v>
      </c>
      <c r="G5222" t="s">
        <v>3514</v>
      </c>
      <c r="H5222" t="s">
        <v>3515</v>
      </c>
      <c r="I5222" t="s">
        <v>15471</v>
      </c>
      <c r="J5222" t="s">
        <v>3517</v>
      </c>
      <c r="K5222" t="s">
        <v>110</v>
      </c>
      <c r="L5222" t="s">
        <v>3343</v>
      </c>
      <c r="M5222" t="s">
        <v>3344</v>
      </c>
      <c r="N5222" t="s">
        <v>3345</v>
      </c>
      <c r="O5222" t="s">
        <v>3346</v>
      </c>
      <c r="P5222" t="s">
        <v>3343</v>
      </c>
      <c r="Q5222" t="s">
        <v>3346</v>
      </c>
    </row>
    <row r="5223" spans="1:17" x14ac:dyDescent="0.25">
      <c r="A5223" t="s">
        <v>14580</v>
      </c>
      <c r="B5223" t="s">
        <v>14581</v>
      </c>
      <c r="C5223" t="s">
        <v>15415</v>
      </c>
      <c r="D5223" t="s">
        <v>15416</v>
      </c>
      <c r="E5223">
        <v>2399067</v>
      </c>
      <c r="F5223" t="s">
        <v>375</v>
      </c>
      <c r="G5223" t="s">
        <v>3518</v>
      </c>
      <c r="H5223" t="s">
        <v>3350</v>
      </c>
      <c r="I5223" t="s">
        <v>15472</v>
      </c>
      <c r="J5223" t="s">
        <v>154</v>
      </c>
      <c r="K5223" t="s">
        <v>110</v>
      </c>
      <c r="L5223" t="s">
        <v>3343</v>
      </c>
      <c r="M5223" t="s">
        <v>3344</v>
      </c>
      <c r="N5223" t="s">
        <v>3345</v>
      </c>
      <c r="O5223" t="s">
        <v>3346</v>
      </c>
      <c r="P5223" t="s">
        <v>3343</v>
      </c>
      <c r="Q5223" t="s">
        <v>3346</v>
      </c>
    </row>
    <row r="5224" spans="1:17" x14ac:dyDescent="0.25">
      <c r="A5224" t="s">
        <v>14580</v>
      </c>
      <c r="B5224" t="s">
        <v>14581</v>
      </c>
      <c r="C5224" t="s">
        <v>15415</v>
      </c>
      <c r="D5224" t="s">
        <v>15416</v>
      </c>
      <c r="E5224">
        <v>2399068</v>
      </c>
      <c r="F5224" t="s">
        <v>1896</v>
      </c>
      <c r="G5224" t="s">
        <v>3520</v>
      </c>
      <c r="H5224" t="s">
        <v>3350</v>
      </c>
      <c r="I5224" t="s">
        <v>15473</v>
      </c>
      <c r="J5224" t="s">
        <v>1898</v>
      </c>
      <c r="K5224" t="s">
        <v>110</v>
      </c>
      <c r="L5224" t="s">
        <v>3343</v>
      </c>
      <c r="M5224" t="s">
        <v>3344</v>
      </c>
      <c r="N5224" t="s">
        <v>3345</v>
      </c>
      <c r="O5224" t="s">
        <v>3346</v>
      </c>
      <c r="P5224" t="s">
        <v>3343</v>
      </c>
      <c r="Q5224" t="s">
        <v>3346</v>
      </c>
    </row>
    <row r="5225" spans="1:17" x14ac:dyDescent="0.25">
      <c r="A5225" t="s">
        <v>14580</v>
      </c>
      <c r="B5225" t="s">
        <v>14581</v>
      </c>
      <c r="C5225" t="s">
        <v>15415</v>
      </c>
      <c r="D5225" t="s">
        <v>15416</v>
      </c>
      <c r="E5225">
        <v>2399069</v>
      </c>
      <c r="F5225" t="s">
        <v>3522</v>
      </c>
      <c r="G5225" t="s">
        <v>15474</v>
      </c>
      <c r="H5225" t="s">
        <v>3429</v>
      </c>
      <c r="I5225" t="s">
        <v>15475</v>
      </c>
      <c r="J5225" t="s">
        <v>2483</v>
      </c>
      <c r="K5225" t="s">
        <v>110</v>
      </c>
      <c r="L5225" t="s">
        <v>3343</v>
      </c>
      <c r="M5225" t="s">
        <v>3344</v>
      </c>
      <c r="N5225" t="s">
        <v>3345</v>
      </c>
      <c r="O5225" t="s">
        <v>3346</v>
      </c>
      <c r="P5225" t="s">
        <v>3343</v>
      </c>
      <c r="Q5225" t="s">
        <v>3346</v>
      </c>
    </row>
    <row r="5226" spans="1:17" x14ac:dyDescent="0.25">
      <c r="A5226" t="s">
        <v>14580</v>
      </c>
      <c r="B5226" t="s">
        <v>14581</v>
      </c>
      <c r="C5226" t="s">
        <v>15415</v>
      </c>
      <c r="D5226" t="s">
        <v>15416</v>
      </c>
      <c r="E5226">
        <v>2399070</v>
      </c>
      <c r="F5226" t="s">
        <v>128</v>
      </c>
      <c r="G5226" t="s">
        <v>3525</v>
      </c>
      <c r="H5226" t="s">
        <v>3526</v>
      </c>
      <c r="I5226" t="s">
        <v>15476</v>
      </c>
      <c r="J5226" t="s">
        <v>935</v>
      </c>
      <c r="K5226" t="s">
        <v>110</v>
      </c>
      <c r="L5226" t="s">
        <v>3343</v>
      </c>
      <c r="M5226" t="s">
        <v>3344</v>
      </c>
      <c r="N5226" t="s">
        <v>3345</v>
      </c>
      <c r="O5226" t="s">
        <v>3346</v>
      </c>
      <c r="P5226" t="s">
        <v>3343</v>
      </c>
      <c r="Q5226" t="s">
        <v>3346</v>
      </c>
    </row>
    <row r="5227" spans="1:17" x14ac:dyDescent="0.25">
      <c r="A5227" t="s">
        <v>14580</v>
      </c>
      <c r="B5227" t="s">
        <v>14581</v>
      </c>
      <c r="C5227" t="s">
        <v>15415</v>
      </c>
      <c r="D5227" t="s">
        <v>15416</v>
      </c>
      <c r="E5227">
        <v>2399070</v>
      </c>
      <c r="F5227" t="s">
        <v>128</v>
      </c>
      <c r="G5227" t="s">
        <v>3525</v>
      </c>
      <c r="H5227" t="s">
        <v>3526</v>
      </c>
      <c r="I5227" t="s">
        <v>15477</v>
      </c>
      <c r="J5227" t="s">
        <v>1193</v>
      </c>
      <c r="K5227" t="s">
        <v>110</v>
      </c>
      <c r="L5227" t="s">
        <v>3346</v>
      </c>
      <c r="M5227" t="s">
        <v>3344</v>
      </c>
      <c r="N5227" t="s">
        <v>3345</v>
      </c>
      <c r="O5227" t="s">
        <v>3346</v>
      </c>
      <c r="P5227" t="s">
        <v>3343</v>
      </c>
      <c r="Q5227" t="s">
        <v>3346</v>
      </c>
    </row>
    <row r="5228" spans="1:17" x14ac:dyDescent="0.25">
      <c r="A5228" t="s">
        <v>14580</v>
      </c>
      <c r="B5228" t="s">
        <v>14581</v>
      </c>
      <c r="C5228" t="s">
        <v>15415</v>
      </c>
      <c r="D5228" t="s">
        <v>15416</v>
      </c>
      <c r="E5228">
        <v>2399071</v>
      </c>
      <c r="F5228" t="s">
        <v>15478</v>
      </c>
      <c r="G5228" t="s">
        <v>3542</v>
      </c>
      <c r="H5228" t="s">
        <v>2503</v>
      </c>
      <c r="I5228" t="s">
        <v>15479</v>
      </c>
      <c r="J5228" t="s">
        <v>3544</v>
      </c>
      <c r="K5228" t="s">
        <v>110</v>
      </c>
      <c r="L5228" t="s">
        <v>3343</v>
      </c>
      <c r="M5228" t="s">
        <v>3344</v>
      </c>
      <c r="N5228" t="s">
        <v>3345</v>
      </c>
      <c r="O5228" t="s">
        <v>3346</v>
      </c>
      <c r="P5228" t="s">
        <v>3343</v>
      </c>
      <c r="Q5228" t="s">
        <v>3346</v>
      </c>
    </row>
    <row r="5229" spans="1:17" x14ac:dyDescent="0.25">
      <c r="A5229" t="s">
        <v>14580</v>
      </c>
      <c r="B5229" t="s">
        <v>14581</v>
      </c>
      <c r="C5229" t="s">
        <v>15415</v>
      </c>
      <c r="D5229" t="s">
        <v>15416</v>
      </c>
      <c r="E5229">
        <v>2399072</v>
      </c>
      <c r="F5229" t="s">
        <v>3537</v>
      </c>
      <c r="G5229" t="s">
        <v>3538</v>
      </c>
      <c r="H5229" t="s">
        <v>2503</v>
      </c>
      <c r="I5229" t="s">
        <v>15480</v>
      </c>
      <c r="J5229" t="s">
        <v>3540</v>
      </c>
      <c r="K5229" t="s">
        <v>110</v>
      </c>
      <c r="L5229" t="s">
        <v>3343</v>
      </c>
      <c r="M5229" t="s">
        <v>3344</v>
      </c>
      <c r="N5229" t="s">
        <v>3345</v>
      </c>
      <c r="O5229" t="s">
        <v>3346</v>
      </c>
      <c r="P5229" t="s">
        <v>3343</v>
      </c>
      <c r="Q5229" t="s">
        <v>3346</v>
      </c>
    </row>
    <row r="5230" spans="1:17" x14ac:dyDescent="0.25">
      <c r="A5230" t="s">
        <v>1736</v>
      </c>
      <c r="B5230" t="s">
        <v>585</v>
      </c>
      <c r="C5230" t="s">
        <v>15481</v>
      </c>
      <c r="D5230" t="s">
        <v>15482</v>
      </c>
      <c r="E5230">
        <v>2401001</v>
      </c>
      <c r="F5230" t="s">
        <v>15483</v>
      </c>
      <c r="G5230" t="s">
        <v>15484</v>
      </c>
      <c r="H5230" t="s">
        <v>15485</v>
      </c>
      <c r="I5230" t="s">
        <v>15486</v>
      </c>
      <c r="J5230" t="s">
        <v>15487</v>
      </c>
      <c r="K5230" t="s">
        <v>4107</v>
      </c>
      <c r="L5230" t="s">
        <v>3343</v>
      </c>
      <c r="M5230" t="s">
        <v>4108</v>
      </c>
      <c r="N5230" t="s">
        <v>4109</v>
      </c>
      <c r="O5230" t="s">
        <v>3346</v>
      </c>
      <c r="P5230" t="s">
        <v>3343</v>
      </c>
      <c r="Q5230" t="s">
        <v>3346</v>
      </c>
    </row>
    <row r="5231" spans="1:17" x14ac:dyDescent="0.25">
      <c r="A5231" t="s">
        <v>1736</v>
      </c>
      <c r="B5231" t="s">
        <v>585</v>
      </c>
      <c r="C5231" t="s">
        <v>15481</v>
      </c>
      <c r="D5231" t="s">
        <v>15482</v>
      </c>
      <c r="E5231">
        <v>2401001</v>
      </c>
      <c r="F5231" t="s">
        <v>15483</v>
      </c>
      <c r="G5231" t="s">
        <v>15484</v>
      </c>
      <c r="H5231" t="s">
        <v>15485</v>
      </c>
      <c r="I5231" t="s">
        <v>15488</v>
      </c>
      <c r="J5231" t="s">
        <v>15489</v>
      </c>
      <c r="K5231" t="s">
        <v>110</v>
      </c>
      <c r="L5231" t="s">
        <v>3346</v>
      </c>
      <c r="M5231" t="s">
        <v>4108</v>
      </c>
      <c r="N5231" t="s">
        <v>4109</v>
      </c>
      <c r="O5231" t="s">
        <v>3346</v>
      </c>
      <c r="P5231" t="s">
        <v>3343</v>
      </c>
      <c r="Q5231" t="s">
        <v>3346</v>
      </c>
    </row>
    <row r="5232" spans="1:17" x14ac:dyDescent="0.25">
      <c r="A5232" t="s">
        <v>1736</v>
      </c>
      <c r="B5232" t="s">
        <v>585</v>
      </c>
      <c r="C5232" t="s">
        <v>15481</v>
      </c>
      <c r="D5232" t="s">
        <v>15482</v>
      </c>
      <c r="E5232">
        <v>2401001</v>
      </c>
      <c r="F5232" t="s">
        <v>15483</v>
      </c>
      <c r="G5232" t="s">
        <v>15484</v>
      </c>
      <c r="H5232" t="s">
        <v>15485</v>
      </c>
      <c r="I5232" t="s">
        <v>15490</v>
      </c>
      <c r="J5232" t="s">
        <v>15491</v>
      </c>
      <c r="K5232" t="s">
        <v>110</v>
      </c>
      <c r="L5232" t="s">
        <v>3346</v>
      </c>
      <c r="M5232" t="s">
        <v>4108</v>
      </c>
      <c r="N5232" t="s">
        <v>4109</v>
      </c>
      <c r="O5232" t="s">
        <v>3346</v>
      </c>
      <c r="P5232" t="s">
        <v>3343</v>
      </c>
      <c r="Q5232" t="s">
        <v>3346</v>
      </c>
    </row>
    <row r="5233" spans="1:17" x14ac:dyDescent="0.25">
      <c r="A5233" t="s">
        <v>1736</v>
      </c>
      <c r="B5233" t="s">
        <v>585</v>
      </c>
      <c r="C5233" t="s">
        <v>15481</v>
      </c>
      <c r="D5233" t="s">
        <v>15482</v>
      </c>
      <c r="E5233">
        <v>2401001</v>
      </c>
      <c r="F5233" t="s">
        <v>15483</v>
      </c>
      <c r="G5233" t="s">
        <v>15484</v>
      </c>
      <c r="H5233" t="s">
        <v>15485</v>
      </c>
      <c r="I5233" t="s">
        <v>15492</v>
      </c>
      <c r="J5233" t="s">
        <v>15493</v>
      </c>
      <c r="K5233" t="s">
        <v>4107</v>
      </c>
      <c r="L5233" t="s">
        <v>3346</v>
      </c>
      <c r="M5233" t="s">
        <v>4108</v>
      </c>
      <c r="N5233" t="s">
        <v>4109</v>
      </c>
      <c r="O5233" t="s">
        <v>3346</v>
      </c>
      <c r="P5233" t="s">
        <v>3343</v>
      </c>
      <c r="Q5233" t="s">
        <v>3346</v>
      </c>
    </row>
    <row r="5234" spans="1:17" x14ac:dyDescent="0.25">
      <c r="A5234" t="s">
        <v>1736</v>
      </c>
      <c r="B5234" t="s">
        <v>585</v>
      </c>
      <c r="C5234" t="s">
        <v>15481</v>
      </c>
      <c r="D5234" t="s">
        <v>15482</v>
      </c>
      <c r="E5234">
        <v>2401001</v>
      </c>
      <c r="F5234" t="s">
        <v>15483</v>
      </c>
      <c r="G5234" t="s">
        <v>15484</v>
      </c>
      <c r="H5234" t="s">
        <v>15485</v>
      </c>
      <c r="I5234" t="s">
        <v>15494</v>
      </c>
      <c r="J5234" t="s">
        <v>15495</v>
      </c>
      <c r="K5234" t="s">
        <v>110</v>
      </c>
      <c r="L5234" t="s">
        <v>3346</v>
      </c>
      <c r="M5234" t="s">
        <v>4108</v>
      </c>
      <c r="N5234" t="s">
        <v>4109</v>
      </c>
      <c r="O5234" t="s">
        <v>3346</v>
      </c>
      <c r="P5234" t="s">
        <v>3343</v>
      </c>
      <c r="Q5234" t="s">
        <v>3346</v>
      </c>
    </row>
    <row r="5235" spans="1:17" x14ac:dyDescent="0.25">
      <c r="A5235" t="s">
        <v>1736</v>
      </c>
      <c r="B5235" t="s">
        <v>585</v>
      </c>
      <c r="C5235" t="s">
        <v>15481</v>
      </c>
      <c r="D5235" t="s">
        <v>15482</v>
      </c>
      <c r="E5235">
        <v>2401001</v>
      </c>
      <c r="F5235" t="s">
        <v>15483</v>
      </c>
      <c r="G5235" t="s">
        <v>15484</v>
      </c>
      <c r="H5235" t="s">
        <v>15485</v>
      </c>
      <c r="I5235" t="s">
        <v>15496</v>
      </c>
      <c r="J5235" t="s">
        <v>15497</v>
      </c>
      <c r="K5235" t="s">
        <v>110</v>
      </c>
      <c r="L5235" t="s">
        <v>3346</v>
      </c>
      <c r="M5235" t="s">
        <v>4108</v>
      </c>
      <c r="N5235" t="s">
        <v>4109</v>
      </c>
      <c r="O5235" t="s">
        <v>3346</v>
      </c>
      <c r="P5235" t="s">
        <v>3343</v>
      </c>
      <c r="Q5235" t="s">
        <v>3346</v>
      </c>
    </row>
    <row r="5236" spans="1:17" x14ac:dyDescent="0.25">
      <c r="A5236" t="s">
        <v>1736</v>
      </c>
      <c r="B5236" t="s">
        <v>585</v>
      </c>
      <c r="C5236" t="s">
        <v>15481</v>
      </c>
      <c r="D5236" t="s">
        <v>15482</v>
      </c>
      <c r="E5236">
        <v>2401001</v>
      </c>
      <c r="F5236" t="s">
        <v>15483</v>
      </c>
      <c r="G5236" t="s">
        <v>15484</v>
      </c>
      <c r="H5236" t="s">
        <v>15485</v>
      </c>
      <c r="I5236" t="s">
        <v>15498</v>
      </c>
      <c r="J5236" t="s">
        <v>15499</v>
      </c>
      <c r="K5236" t="s">
        <v>110</v>
      </c>
      <c r="L5236" t="s">
        <v>3346</v>
      </c>
      <c r="M5236" t="s">
        <v>4108</v>
      </c>
      <c r="N5236" t="s">
        <v>4109</v>
      </c>
      <c r="O5236" t="s">
        <v>3346</v>
      </c>
      <c r="P5236" t="s">
        <v>3343</v>
      </c>
      <c r="Q5236" t="s">
        <v>3346</v>
      </c>
    </row>
    <row r="5237" spans="1:17" x14ac:dyDescent="0.25">
      <c r="A5237" t="s">
        <v>1736</v>
      </c>
      <c r="B5237" t="s">
        <v>585</v>
      </c>
      <c r="C5237" t="s">
        <v>15481</v>
      </c>
      <c r="D5237" t="s">
        <v>15482</v>
      </c>
      <c r="E5237">
        <v>2401001</v>
      </c>
      <c r="F5237" t="s">
        <v>15483</v>
      </c>
      <c r="G5237" t="s">
        <v>15484</v>
      </c>
      <c r="H5237" t="s">
        <v>15485</v>
      </c>
      <c r="I5237" t="s">
        <v>15500</v>
      </c>
      <c r="J5237" t="s">
        <v>15501</v>
      </c>
      <c r="K5237" t="s">
        <v>110</v>
      </c>
      <c r="L5237" t="s">
        <v>3346</v>
      </c>
      <c r="M5237" t="s">
        <v>4108</v>
      </c>
      <c r="N5237" t="s">
        <v>4109</v>
      </c>
      <c r="O5237" t="s">
        <v>3346</v>
      </c>
      <c r="P5237" t="s">
        <v>3343</v>
      </c>
      <c r="Q5237" t="s">
        <v>3346</v>
      </c>
    </row>
    <row r="5238" spans="1:17" x14ac:dyDescent="0.25">
      <c r="A5238" t="s">
        <v>1736</v>
      </c>
      <c r="B5238" t="s">
        <v>585</v>
      </c>
      <c r="C5238" t="s">
        <v>15481</v>
      </c>
      <c r="D5238" t="s">
        <v>15482</v>
      </c>
      <c r="E5238">
        <v>2401001</v>
      </c>
      <c r="F5238" t="s">
        <v>15483</v>
      </c>
      <c r="G5238" t="s">
        <v>15484</v>
      </c>
      <c r="H5238" t="s">
        <v>15485</v>
      </c>
      <c r="I5238" t="s">
        <v>15502</v>
      </c>
      <c r="J5238" t="s">
        <v>15503</v>
      </c>
      <c r="K5238" t="s">
        <v>4107</v>
      </c>
      <c r="L5238" t="s">
        <v>3346</v>
      </c>
      <c r="M5238" t="s">
        <v>4108</v>
      </c>
      <c r="N5238" t="s">
        <v>4109</v>
      </c>
      <c r="O5238" t="s">
        <v>3346</v>
      </c>
      <c r="P5238" t="s">
        <v>3343</v>
      </c>
      <c r="Q5238" t="s">
        <v>3346</v>
      </c>
    </row>
    <row r="5239" spans="1:17" x14ac:dyDescent="0.25">
      <c r="A5239" t="s">
        <v>1736</v>
      </c>
      <c r="B5239" t="s">
        <v>585</v>
      </c>
      <c r="C5239" t="s">
        <v>15481</v>
      </c>
      <c r="D5239" t="s">
        <v>15482</v>
      </c>
      <c r="E5239">
        <v>2401001</v>
      </c>
      <c r="F5239" t="s">
        <v>15483</v>
      </c>
      <c r="G5239" t="s">
        <v>15484</v>
      </c>
      <c r="H5239" t="s">
        <v>15485</v>
      </c>
      <c r="I5239" t="s">
        <v>15504</v>
      </c>
      <c r="J5239" t="s">
        <v>15505</v>
      </c>
      <c r="K5239" t="s">
        <v>3433</v>
      </c>
      <c r="L5239" t="s">
        <v>3346</v>
      </c>
      <c r="M5239" t="s">
        <v>4108</v>
      </c>
      <c r="N5239" t="s">
        <v>4109</v>
      </c>
      <c r="O5239" t="s">
        <v>3346</v>
      </c>
      <c r="P5239" t="s">
        <v>3343</v>
      </c>
      <c r="Q5239" t="s">
        <v>3346</v>
      </c>
    </row>
    <row r="5240" spans="1:17" x14ac:dyDescent="0.25">
      <c r="A5240" t="s">
        <v>1736</v>
      </c>
      <c r="B5240" t="s">
        <v>585</v>
      </c>
      <c r="C5240" t="s">
        <v>15481</v>
      </c>
      <c r="D5240" t="s">
        <v>15482</v>
      </c>
      <c r="E5240">
        <v>2401001</v>
      </c>
      <c r="F5240" t="s">
        <v>15483</v>
      </c>
      <c r="G5240" t="s">
        <v>15484</v>
      </c>
      <c r="H5240" t="s">
        <v>15485</v>
      </c>
      <c r="I5240" t="s">
        <v>15506</v>
      </c>
      <c r="J5240" t="s">
        <v>15507</v>
      </c>
      <c r="K5240" t="s">
        <v>4107</v>
      </c>
      <c r="L5240" t="s">
        <v>3346</v>
      </c>
      <c r="M5240" t="s">
        <v>4108</v>
      </c>
      <c r="N5240" t="s">
        <v>4109</v>
      </c>
      <c r="O5240" t="s">
        <v>3346</v>
      </c>
      <c r="P5240" t="s">
        <v>3343</v>
      </c>
      <c r="Q5240" t="s">
        <v>3346</v>
      </c>
    </row>
    <row r="5241" spans="1:17" x14ac:dyDescent="0.25">
      <c r="A5241" t="s">
        <v>1736</v>
      </c>
      <c r="B5241" t="s">
        <v>585</v>
      </c>
      <c r="C5241" t="s">
        <v>15481</v>
      </c>
      <c r="D5241" t="s">
        <v>15482</v>
      </c>
      <c r="E5241">
        <v>2401002</v>
      </c>
      <c r="F5241" t="s">
        <v>15508</v>
      </c>
      <c r="G5241" t="s">
        <v>15509</v>
      </c>
      <c r="H5241" t="s">
        <v>15510</v>
      </c>
      <c r="I5241" t="s">
        <v>15511</v>
      </c>
      <c r="J5241" t="s">
        <v>15512</v>
      </c>
      <c r="K5241" t="s">
        <v>110</v>
      </c>
      <c r="L5241" t="s">
        <v>3343</v>
      </c>
      <c r="M5241" t="s">
        <v>4108</v>
      </c>
      <c r="N5241" t="s">
        <v>4109</v>
      </c>
      <c r="O5241" t="s">
        <v>3346</v>
      </c>
      <c r="P5241" t="s">
        <v>3343</v>
      </c>
      <c r="Q5241" t="s">
        <v>3346</v>
      </c>
    </row>
    <row r="5242" spans="1:17" x14ac:dyDescent="0.25">
      <c r="A5242" t="s">
        <v>1736</v>
      </c>
      <c r="B5242" t="s">
        <v>585</v>
      </c>
      <c r="C5242" t="s">
        <v>15481</v>
      </c>
      <c r="D5242" t="s">
        <v>15482</v>
      </c>
      <c r="E5242">
        <v>2401002</v>
      </c>
      <c r="F5242" t="s">
        <v>15508</v>
      </c>
      <c r="G5242" t="s">
        <v>15509</v>
      </c>
      <c r="H5242" t="s">
        <v>15510</v>
      </c>
      <c r="I5242" t="s">
        <v>15513</v>
      </c>
      <c r="J5242" t="s">
        <v>15514</v>
      </c>
      <c r="K5242" t="s">
        <v>4107</v>
      </c>
      <c r="L5242" t="s">
        <v>3346</v>
      </c>
      <c r="M5242" t="s">
        <v>4108</v>
      </c>
      <c r="N5242" t="s">
        <v>4109</v>
      </c>
      <c r="O5242" t="s">
        <v>3346</v>
      </c>
      <c r="P5242" t="s">
        <v>3343</v>
      </c>
      <c r="Q5242" t="s">
        <v>3346</v>
      </c>
    </row>
    <row r="5243" spans="1:17" x14ac:dyDescent="0.25">
      <c r="A5243" t="s">
        <v>1736</v>
      </c>
      <c r="B5243" t="s">
        <v>585</v>
      </c>
      <c r="C5243" t="s">
        <v>15481</v>
      </c>
      <c r="D5243" t="s">
        <v>15482</v>
      </c>
      <c r="E5243">
        <v>2401003</v>
      </c>
      <c r="F5243" t="s">
        <v>15515</v>
      </c>
      <c r="G5243" t="s">
        <v>15516</v>
      </c>
      <c r="H5243" t="s">
        <v>15517</v>
      </c>
      <c r="I5243" t="s">
        <v>15518</v>
      </c>
      <c r="J5243" t="s">
        <v>15519</v>
      </c>
      <c r="K5243" t="s">
        <v>110</v>
      </c>
      <c r="L5243" t="s">
        <v>3343</v>
      </c>
      <c r="M5243" t="s">
        <v>4108</v>
      </c>
      <c r="N5243" t="s">
        <v>4109</v>
      </c>
      <c r="O5243" t="s">
        <v>3343</v>
      </c>
      <c r="P5243" t="s">
        <v>3343</v>
      </c>
      <c r="Q5243" t="s">
        <v>3346</v>
      </c>
    </row>
    <row r="5244" spans="1:17" x14ac:dyDescent="0.25">
      <c r="A5244" t="s">
        <v>1736</v>
      </c>
      <c r="B5244" t="s">
        <v>585</v>
      </c>
      <c r="C5244" t="s">
        <v>15481</v>
      </c>
      <c r="D5244" t="s">
        <v>15482</v>
      </c>
      <c r="E5244">
        <v>2401003</v>
      </c>
      <c r="F5244" t="s">
        <v>15515</v>
      </c>
      <c r="G5244" t="s">
        <v>15516</v>
      </c>
      <c r="H5244" t="s">
        <v>15517</v>
      </c>
      <c r="I5244" t="s">
        <v>15520</v>
      </c>
      <c r="J5244" t="s">
        <v>15519</v>
      </c>
      <c r="K5244" t="s">
        <v>4107</v>
      </c>
      <c r="L5244" t="s">
        <v>3346</v>
      </c>
      <c r="M5244" t="s">
        <v>4108</v>
      </c>
      <c r="N5244" t="s">
        <v>4109</v>
      </c>
      <c r="O5244" t="s">
        <v>3343</v>
      </c>
      <c r="P5244" t="s">
        <v>3343</v>
      </c>
      <c r="Q5244" t="s">
        <v>3346</v>
      </c>
    </row>
    <row r="5245" spans="1:17" x14ac:dyDescent="0.25">
      <c r="A5245" t="s">
        <v>1736</v>
      </c>
      <c r="B5245" t="s">
        <v>585</v>
      </c>
      <c r="C5245" t="s">
        <v>15481</v>
      </c>
      <c r="D5245" t="s">
        <v>15482</v>
      </c>
      <c r="E5245">
        <v>2401004</v>
      </c>
      <c r="F5245" t="s">
        <v>15521</v>
      </c>
      <c r="G5245" t="s">
        <v>15522</v>
      </c>
      <c r="H5245" t="s">
        <v>15523</v>
      </c>
      <c r="I5245" t="s">
        <v>15524</v>
      </c>
      <c r="J5245" t="s">
        <v>15525</v>
      </c>
      <c r="K5245" t="s">
        <v>110</v>
      </c>
      <c r="L5245" t="s">
        <v>3343</v>
      </c>
      <c r="M5245" t="s">
        <v>4108</v>
      </c>
      <c r="N5245" t="s">
        <v>4109</v>
      </c>
      <c r="O5245" t="s">
        <v>3346</v>
      </c>
      <c r="P5245" t="s">
        <v>3343</v>
      </c>
      <c r="Q5245" t="s">
        <v>3346</v>
      </c>
    </row>
    <row r="5246" spans="1:17" x14ac:dyDescent="0.25">
      <c r="A5246" t="s">
        <v>1736</v>
      </c>
      <c r="B5246" t="s">
        <v>585</v>
      </c>
      <c r="C5246" t="s">
        <v>15481</v>
      </c>
      <c r="D5246" t="s">
        <v>15482</v>
      </c>
      <c r="E5246">
        <v>2401004</v>
      </c>
      <c r="F5246" t="s">
        <v>15521</v>
      </c>
      <c r="G5246" t="s">
        <v>15522</v>
      </c>
      <c r="H5246" t="s">
        <v>15523</v>
      </c>
      <c r="I5246" t="s">
        <v>15526</v>
      </c>
      <c r="J5246" t="s">
        <v>15527</v>
      </c>
      <c r="K5246" t="s">
        <v>110</v>
      </c>
      <c r="L5246" t="s">
        <v>3346</v>
      </c>
      <c r="M5246" t="s">
        <v>4108</v>
      </c>
      <c r="N5246" t="s">
        <v>4109</v>
      </c>
      <c r="O5246" t="s">
        <v>3346</v>
      </c>
      <c r="P5246" t="s">
        <v>3343</v>
      </c>
      <c r="Q5246" t="s">
        <v>3346</v>
      </c>
    </row>
    <row r="5247" spans="1:17" x14ac:dyDescent="0.25">
      <c r="A5247" t="s">
        <v>1736</v>
      </c>
      <c r="B5247" t="s">
        <v>585</v>
      </c>
      <c r="C5247" t="s">
        <v>15481</v>
      </c>
      <c r="D5247" t="s">
        <v>15482</v>
      </c>
      <c r="E5247">
        <v>2401004</v>
      </c>
      <c r="F5247" t="s">
        <v>15521</v>
      </c>
      <c r="G5247" t="s">
        <v>15522</v>
      </c>
      <c r="H5247" t="s">
        <v>15523</v>
      </c>
      <c r="I5247" t="s">
        <v>15528</v>
      </c>
      <c r="J5247" t="s">
        <v>15525</v>
      </c>
      <c r="K5247" t="s">
        <v>4107</v>
      </c>
      <c r="L5247" t="s">
        <v>3346</v>
      </c>
      <c r="M5247" t="s">
        <v>4108</v>
      </c>
      <c r="N5247" t="s">
        <v>4109</v>
      </c>
      <c r="O5247" t="s">
        <v>3346</v>
      </c>
      <c r="P5247" t="s">
        <v>3343</v>
      </c>
      <c r="Q5247" t="s">
        <v>3346</v>
      </c>
    </row>
    <row r="5248" spans="1:17" x14ac:dyDescent="0.25">
      <c r="A5248" t="s">
        <v>1736</v>
      </c>
      <c r="B5248" t="s">
        <v>585</v>
      </c>
      <c r="C5248" t="s">
        <v>15481</v>
      </c>
      <c r="D5248" t="s">
        <v>15482</v>
      </c>
      <c r="E5248">
        <v>2401005</v>
      </c>
      <c r="F5248" t="s">
        <v>15529</v>
      </c>
      <c r="G5248" t="s">
        <v>15530</v>
      </c>
      <c r="H5248" t="s">
        <v>15531</v>
      </c>
      <c r="I5248" t="s">
        <v>15532</v>
      </c>
      <c r="J5248" t="s">
        <v>15533</v>
      </c>
      <c r="K5248" t="s">
        <v>110</v>
      </c>
      <c r="L5248" t="s">
        <v>3343</v>
      </c>
      <c r="M5248" t="s">
        <v>4108</v>
      </c>
      <c r="N5248" t="s">
        <v>4109</v>
      </c>
      <c r="O5248" t="s">
        <v>3346</v>
      </c>
      <c r="P5248" t="s">
        <v>3343</v>
      </c>
      <c r="Q5248" t="s">
        <v>3346</v>
      </c>
    </row>
    <row r="5249" spans="1:17" x14ac:dyDescent="0.25">
      <c r="A5249" t="s">
        <v>1736</v>
      </c>
      <c r="B5249" t="s">
        <v>585</v>
      </c>
      <c r="C5249" t="s">
        <v>15481</v>
      </c>
      <c r="D5249" t="s">
        <v>15482</v>
      </c>
      <c r="E5249">
        <v>2401005</v>
      </c>
      <c r="F5249" t="s">
        <v>15529</v>
      </c>
      <c r="G5249" t="s">
        <v>15530</v>
      </c>
      <c r="H5249" t="s">
        <v>15531</v>
      </c>
      <c r="I5249" t="s">
        <v>15534</v>
      </c>
      <c r="J5249" t="s">
        <v>15533</v>
      </c>
      <c r="K5249" t="s">
        <v>15535</v>
      </c>
      <c r="L5249" t="s">
        <v>3346</v>
      </c>
      <c r="M5249" t="s">
        <v>4108</v>
      </c>
      <c r="N5249" t="s">
        <v>4109</v>
      </c>
      <c r="O5249" t="s">
        <v>3346</v>
      </c>
      <c r="P5249" t="s">
        <v>3343</v>
      </c>
      <c r="Q5249" t="s">
        <v>3346</v>
      </c>
    </row>
    <row r="5250" spans="1:17" x14ac:dyDescent="0.25">
      <c r="A5250" t="s">
        <v>1736</v>
      </c>
      <c r="B5250" t="s">
        <v>585</v>
      </c>
      <c r="C5250" t="s">
        <v>15481</v>
      </c>
      <c r="D5250" t="s">
        <v>15482</v>
      </c>
      <c r="E5250">
        <v>2401007</v>
      </c>
      <c r="F5250" t="s">
        <v>15536</v>
      </c>
      <c r="G5250" t="s">
        <v>15537</v>
      </c>
      <c r="H5250" t="s">
        <v>15538</v>
      </c>
      <c r="I5250" t="s">
        <v>15539</v>
      </c>
      <c r="J5250" t="s">
        <v>15487</v>
      </c>
      <c r="K5250" t="s">
        <v>110</v>
      </c>
      <c r="L5250" t="s">
        <v>3343</v>
      </c>
      <c r="M5250" t="s">
        <v>4108</v>
      </c>
      <c r="N5250" t="s">
        <v>4109</v>
      </c>
      <c r="O5250" t="s">
        <v>3346</v>
      </c>
      <c r="P5250" t="s">
        <v>3343</v>
      </c>
      <c r="Q5250" t="s">
        <v>3346</v>
      </c>
    </row>
    <row r="5251" spans="1:17" x14ac:dyDescent="0.25">
      <c r="A5251" t="s">
        <v>1736</v>
      </c>
      <c r="B5251" t="s">
        <v>585</v>
      </c>
      <c r="C5251" t="s">
        <v>15481</v>
      </c>
      <c r="D5251" t="s">
        <v>15482</v>
      </c>
      <c r="E5251">
        <v>2401008</v>
      </c>
      <c r="F5251" t="s">
        <v>15540</v>
      </c>
      <c r="G5251" t="s">
        <v>15541</v>
      </c>
      <c r="H5251" t="s">
        <v>15485</v>
      </c>
      <c r="I5251" t="s">
        <v>15542</v>
      </c>
      <c r="J5251" t="s">
        <v>15543</v>
      </c>
      <c r="K5251" t="s">
        <v>4107</v>
      </c>
      <c r="L5251" t="s">
        <v>3343</v>
      </c>
      <c r="M5251" t="s">
        <v>4108</v>
      </c>
      <c r="N5251" t="s">
        <v>4109</v>
      </c>
      <c r="O5251" t="s">
        <v>3343</v>
      </c>
      <c r="P5251" t="s">
        <v>3343</v>
      </c>
      <c r="Q5251" t="s">
        <v>3346</v>
      </c>
    </row>
    <row r="5252" spans="1:17" x14ac:dyDescent="0.25">
      <c r="A5252" t="s">
        <v>1736</v>
      </c>
      <c r="B5252" t="s">
        <v>585</v>
      </c>
      <c r="C5252" t="s">
        <v>15481</v>
      </c>
      <c r="D5252" t="s">
        <v>15482</v>
      </c>
      <c r="E5252">
        <v>2401008</v>
      </c>
      <c r="F5252" t="s">
        <v>15540</v>
      </c>
      <c r="G5252" t="s">
        <v>15541</v>
      </c>
      <c r="H5252" t="s">
        <v>15485</v>
      </c>
      <c r="I5252" t="s">
        <v>15544</v>
      </c>
      <c r="J5252" t="s">
        <v>15545</v>
      </c>
      <c r="K5252" t="s">
        <v>4107</v>
      </c>
      <c r="L5252" t="s">
        <v>3346</v>
      </c>
      <c r="M5252" t="s">
        <v>4108</v>
      </c>
      <c r="N5252" t="s">
        <v>4109</v>
      </c>
      <c r="O5252" t="s">
        <v>3343</v>
      </c>
      <c r="P5252" t="s">
        <v>3343</v>
      </c>
      <c r="Q5252" t="s">
        <v>3346</v>
      </c>
    </row>
    <row r="5253" spans="1:17" x14ac:dyDescent="0.25">
      <c r="A5253" t="s">
        <v>1736</v>
      </c>
      <c r="B5253" t="s">
        <v>585</v>
      </c>
      <c r="C5253" t="s">
        <v>15481</v>
      </c>
      <c r="D5253" t="s">
        <v>15482</v>
      </c>
      <c r="E5253">
        <v>2401008</v>
      </c>
      <c r="F5253" t="s">
        <v>15540</v>
      </c>
      <c r="G5253" t="s">
        <v>15541</v>
      </c>
      <c r="H5253" t="s">
        <v>15485</v>
      </c>
      <c r="I5253" t="s">
        <v>15546</v>
      </c>
      <c r="J5253" t="s">
        <v>15547</v>
      </c>
      <c r="K5253" t="s">
        <v>4107</v>
      </c>
      <c r="L5253" t="s">
        <v>3346</v>
      </c>
      <c r="M5253" t="s">
        <v>4108</v>
      </c>
      <c r="N5253" t="s">
        <v>4109</v>
      </c>
      <c r="O5253" t="s">
        <v>3343</v>
      </c>
      <c r="P5253" t="s">
        <v>3343</v>
      </c>
      <c r="Q5253" t="s">
        <v>3346</v>
      </c>
    </row>
    <row r="5254" spans="1:17" x14ac:dyDescent="0.25">
      <c r="A5254" t="s">
        <v>1736</v>
      </c>
      <c r="B5254" t="s">
        <v>585</v>
      </c>
      <c r="C5254" t="s">
        <v>15481</v>
      </c>
      <c r="D5254" t="s">
        <v>15482</v>
      </c>
      <c r="E5254">
        <v>2401008</v>
      </c>
      <c r="F5254" t="s">
        <v>15540</v>
      </c>
      <c r="G5254" t="s">
        <v>15541</v>
      </c>
      <c r="H5254" t="s">
        <v>15485</v>
      </c>
      <c r="I5254" t="s">
        <v>15548</v>
      </c>
      <c r="J5254" t="s">
        <v>15549</v>
      </c>
      <c r="K5254" t="s">
        <v>4107</v>
      </c>
      <c r="L5254" t="s">
        <v>3346</v>
      </c>
      <c r="M5254" t="s">
        <v>4108</v>
      </c>
      <c r="N5254" t="s">
        <v>4109</v>
      </c>
      <c r="O5254" t="s">
        <v>3343</v>
      </c>
      <c r="P5254" t="s">
        <v>3343</v>
      </c>
      <c r="Q5254" t="s">
        <v>3346</v>
      </c>
    </row>
    <row r="5255" spans="1:17" x14ac:dyDescent="0.25">
      <c r="A5255" t="s">
        <v>1736</v>
      </c>
      <c r="B5255" t="s">
        <v>585</v>
      </c>
      <c r="C5255" t="s">
        <v>15481</v>
      </c>
      <c r="D5255" t="s">
        <v>15482</v>
      </c>
      <c r="E5255">
        <v>2401008</v>
      </c>
      <c r="F5255" t="s">
        <v>15540</v>
      </c>
      <c r="G5255" t="s">
        <v>15541</v>
      </c>
      <c r="H5255" t="s">
        <v>15485</v>
      </c>
      <c r="I5255" t="s">
        <v>15550</v>
      </c>
      <c r="J5255" t="s">
        <v>15551</v>
      </c>
      <c r="K5255" t="s">
        <v>4107</v>
      </c>
      <c r="L5255" t="s">
        <v>3346</v>
      </c>
      <c r="M5255" t="s">
        <v>4108</v>
      </c>
      <c r="N5255" t="s">
        <v>4109</v>
      </c>
      <c r="O5255" t="s">
        <v>3343</v>
      </c>
      <c r="P5255" t="s">
        <v>3343</v>
      </c>
      <c r="Q5255" t="s">
        <v>3346</v>
      </c>
    </row>
    <row r="5256" spans="1:17" x14ac:dyDescent="0.25">
      <c r="A5256" t="s">
        <v>1736</v>
      </c>
      <c r="B5256" t="s">
        <v>585</v>
      </c>
      <c r="C5256" t="s">
        <v>15481</v>
      </c>
      <c r="D5256" t="s">
        <v>15482</v>
      </c>
      <c r="E5256">
        <v>2401008</v>
      </c>
      <c r="F5256" t="s">
        <v>15540</v>
      </c>
      <c r="G5256" t="s">
        <v>15541</v>
      </c>
      <c r="H5256" t="s">
        <v>15485</v>
      </c>
      <c r="I5256" t="s">
        <v>15552</v>
      </c>
      <c r="J5256" t="s">
        <v>15553</v>
      </c>
      <c r="K5256" t="s">
        <v>4107</v>
      </c>
      <c r="L5256" t="s">
        <v>3346</v>
      </c>
      <c r="M5256" t="s">
        <v>4108</v>
      </c>
      <c r="N5256" t="s">
        <v>4109</v>
      </c>
      <c r="O5256" t="s">
        <v>3343</v>
      </c>
      <c r="P5256" t="s">
        <v>3343</v>
      </c>
      <c r="Q5256" t="s">
        <v>3346</v>
      </c>
    </row>
    <row r="5257" spans="1:17" x14ac:dyDescent="0.25">
      <c r="A5257" t="s">
        <v>1736</v>
      </c>
      <c r="B5257" t="s">
        <v>585</v>
      </c>
      <c r="C5257" t="s">
        <v>15481</v>
      </c>
      <c r="D5257" t="s">
        <v>15482</v>
      </c>
      <c r="E5257">
        <v>2401008</v>
      </c>
      <c r="F5257" t="s">
        <v>15540</v>
      </c>
      <c r="G5257" t="s">
        <v>15541</v>
      </c>
      <c r="H5257" t="s">
        <v>15485</v>
      </c>
      <c r="I5257" t="s">
        <v>15554</v>
      </c>
      <c r="J5257" t="s">
        <v>15499</v>
      </c>
      <c r="K5257" t="s">
        <v>110</v>
      </c>
      <c r="L5257" t="s">
        <v>3346</v>
      </c>
      <c r="M5257" t="s">
        <v>4108</v>
      </c>
      <c r="N5257" t="s">
        <v>4109</v>
      </c>
      <c r="O5257" t="s">
        <v>3343</v>
      </c>
      <c r="P5257" t="s">
        <v>3343</v>
      </c>
      <c r="Q5257" t="s">
        <v>3346</v>
      </c>
    </row>
    <row r="5258" spans="1:17" x14ac:dyDescent="0.25">
      <c r="A5258" t="s">
        <v>1736</v>
      </c>
      <c r="B5258" t="s">
        <v>585</v>
      </c>
      <c r="C5258" t="s">
        <v>15481</v>
      </c>
      <c r="D5258" t="s">
        <v>15482</v>
      </c>
      <c r="E5258">
        <v>2401008</v>
      </c>
      <c r="F5258" t="s">
        <v>15540</v>
      </c>
      <c r="G5258" t="s">
        <v>15541</v>
      </c>
      <c r="H5258" t="s">
        <v>15485</v>
      </c>
      <c r="I5258" t="s">
        <v>15555</v>
      </c>
      <c r="J5258" t="s">
        <v>15501</v>
      </c>
      <c r="K5258" t="s">
        <v>110</v>
      </c>
      <c r="L5258" t="s">
        <v>3346</v>
      </c>
      <c r="M5258" t="s">
        <v>4108</v>
      </c>
      <c r="N5258" t="s">
        <v>4109</v>
      </c>
      <c r="O5258" t="s">
        <v>3343</v>
      </c>
      <c r="P5258" t="s">
        <v>3343</v>
      </c>
      <c r="Q5258" t="s">
        <v>3346</v>
      </c>
    </row>
    <row r="5259" spans="1:17" x14ac:dyDescent="0.25">
      <c r="A5259" t="s">
        <v>1736</v>
      </c>
      <c r="B5259" t="s">
        <v>585</v>
      </c>
      <c r="C5259" t="s">
        <v>15481</v>
      </c>
      <c r="D5259" t="s">
        <v>15482</v>
      </c>
      <c r="E5259">
        <v>2401008</v>
      </c>
      <c r="F5259" t="s">
        <v>15540</v>
      </c>
      <c r="G5259" t="s">
        <v>15541</v>
      </c>
      <c r="H5259" t="s">
        <v>15485</v>
      </c>
      <c r="I5259" t="s">
        <v>15556</v>
      </c>
      <c r="J5259" t="s">
        <v>15495</v>
      </c>
      <c r="K5259" t="s">
        <v>110</v>
      </c>
      <c r="L5259" t="s">
        <v>3346</v>
      </c>
      <c r="M5259" t="s">
        <v>4108</v>
      </c>
      <c r="N5259" t="s">
        <v>4109</v>
      </c>
      <c r="O5259" t="s">
        <v>3343</v>
      </c>
      <c r="P5259" t="s">
        <v>3343</v>
      </c>
      <c r="Q5259" t="s">
        <v>3346</v>
      </c>
    </row>
    <row r="5260" spans="1:17" x14ac:dyDescent="0.25">
      <c r="A5260" t="s">
        <v>1736</v>
      </c>
      <c r="B5260" t="s">
        <v>585</v>
      </c>
      <c r="C5260" t="s">
        <v>15481</v>
      </c>
      <c r="D5260" t="s">
        <v>15482</v>
      </c>
      <c r="E5260">
        <v>2401008</v>
      </c>
      <c r="F5260" t="s">
        <v>15540</v>
      </c>
      <c r="G5260" t="s">
        <v>15541</v>
      </c>
      <c r="H5260" t="s">
        <v>15485</v>
      </c>
      <c r="I5260" t="s">
        <v>15557</v>
      </c>
      <c r="J5260" t="s">
        <v>15558</v>
      </c>
      <c r="K5260" t="s">
        <v>110</v>
      </c>
      <c r="L5260" t="s">
        <v>3346</v>
      </c>
      <c r="M5260" t="s">
        <v>4108</v>
      </c>
      <c r="N5260" t="s">
        <v>4109</v>
      </c>
      <c r="O5260" t="s">
        <v>3343</v>
      </c>
      <c r="P5260" t="s">
        <v>3343</v>
      </c>
      <c r="Q5260" t="s">
        <v>3346</v>
      </c>
    </row>
    <row r="5261" spans="1:17" x14ac:dyDescent="0.25">
      <c r="A5261" t="s">
        <v>1736</v>
      </c>
      <c r="B5261" t="s">
        <v>585</v>
      </c>
      <c r="C5261" t="s">
        <v>15481</v>
      </c>
      <c r="D5261" t="s">
        <v>15482</v>
      </c>
      <c r="E5261">
        <v>2401008</v>
      </c>
      <c r="F5261" t="s">
        <v>15540</v>
      </c>
      <c r="G5261" t="s">
        <v>15541</v>
      </c>
      <c r="H5261" t="s">
        <v>15485</v>
      </c>
      <c r="I5261" t="s">
        <v>15559</v>
      </c>
      <c r="J5261" t="s">
        <v>15497</v>
      </c>
      <c r="K5261" t="s">
        <v>110</v>
      </c>
      <c r="L5261" t="s">
        <v>3346</v>
      </c>
      <c r="M5261" t="s">
        <v>4108</v>
      </c>
      <c r="N5261" t="s">
        <v>4109</v>
      </c>
      <c r="O5261" t="s">
        <v>3343</v>
      </c>
      <c r="P5261" t="s">
        <v>3343</v>
      </c>
      <c r="Q5261" t="s">
        <v>3346</v>
      </c>
    </row>
    <row r="5262" spans="1:17" x14ac:dyDescent="0.25">
      <c r="A5262" t="s">
        <v>1736</v>
      </c>
      <c r="B5262" t="s">
        <v>585</v>
      </c>
      <c r="C5262" t="s">
        <v>15481</v>
      </c>
      <c r="D5262" t="s">
        <v>15482</v>
      </c>
      <c r="E5262">
        <v>2401008</v>
      </c>
      <c r="F5262" t="s">
        <v>15540</v>
      </c>
      <c r="G5262" t="s">
        <v>15541</v>
      </c>
      <c r="H5262" t="s">
        <v>15485</v>
      </c>
      <c r="I5262" t="s">
        <v>15560</v>
      </c>
      <c r="J5262" t="s">
        <v>15489</v>
      </c>
      <c r="K5262" t="s">
        <v>110</v>
      </c>
      <c r="L5262" t="s">
        <v>3346</v>
      </c>
      <c r="M5262" t="s">
        <v>4108</v>
      </c>
      <c r="N5262" t="s">
        <v>4109</v>
      </c>
      <c r="O5262" t="s">
        <v>3343</v>
      </c>
      <c r="P5262" t="s">
        <v>3343</v>
      </c>
      <c r="Q5262" t="s">
        <v>3346</v>
      </c>
    </row>
    <row r="5263" spans="1:17" x14ac:dyDescent="0.25">
      <c r="A5263" t="s">
        <v>1736</v>
      </c>
      <c r="B5263" t="s">
        <v>585</v>
      </c>
      <c r="C5263" t="s">
        <v>15481</v>
      </c>
      <c r="D5263" t="s">
        <v>15482</v>
      </c>
      <c r="E5263">
        <v>2401008</v>
      </c>
      <c r="F5263" t="s">
        <v>15540</v>
      </c>
      <c r="G5263" t="s">
        <v>15541</v>
      </c>
      <c r="H5263" t="s">
        <v>15485</v>
      </c>
      <c r="I5263" t="s">
        <v>15561</v>
      </c>
      <c r="J5263" t="s">
        <v>15491</v>
      </c>
      <c r="K5263" t="s">
        <v>110</v>
      </c>
      <c r="L5263" t="s">
        <v>3346</v>
      </c>
      <c r="M5263" t="s">
        <v>4108</v>
      </c>
      <c r="N5263" t="s">
        <v>4109</v>
      </c>
      <c r="O5263" t="s">
        <v>3343</v>
      </c>
      <c r="P5263" t="s">
        <v>3343</v>
      </c>
      <c r="Q5263" t="s">
        <v>3346</v>
      </c>
    </row>
    <row r="5264" spans="1:17" x14ac:dyDescent="0.25">
      <c r="A5264" t="s">
        <v>1736</v>
      </c>
      <c r="B5264" t="s">
        <v>585</v>
      </c>
      <c r="C5264" t="s">
        <v>15481</v>
      </c>
      <c r="D5264" t="s">
        <v>15482</v>
      </c>
      <c r="E5264">
        <v>2401008</v>
      </c>
      <c r="F5264" t="s">
        <v>15540</v>
      </c>
      <c r="G5264" t="s">
        <v>15541</v>
      </c>
      <c r="H5264" t="s">
        <v>15485</v>
      </c>
      <c r="I5264" t="s">
        <v>15562</v>
      </c>
      <c r="J5264" t="s">
        <v>15563</v>
      </c>
      <c r="K5264" t="s">
        <v>4107</v>
      </c>
      <c r="L5264" t="s">
        <v>3346</v>
      </c>
      <c r="M5264" t="s">
        <v>4108</v>
      </c>
      <c r="N5264" t="s">
        <v>4109</v>
      </c>
      <c r="O5264" t="s">
        <v>3343</v>
      </c>
      <c r="P5264" t="s">
        <v>3343</v>
      </c>
      <c r="Q5264" t="s">
        <v>3346</v>
      </c>
    </row>
    <row r="5265" spans="1:17" x14ac:dyDescent="0.25">
      <c r="A5265" t="s">
        <v>1736</v>
      </c>
      <c r="B5265" t="s">
        <v>585</v>
      </c>
      <c r="C5265" t="s">
        <v>15481</v>
      </c>
      <c r="D5265" t="s">
        <v>15482</v>
      </c>
      <c r="E5265">
        <v>2401008</v>
      </c>
      <c r="F5265" t="s">
        <v>15540</v>
      </c>
      <c r="G5265" t="s">
        <v>15541</v>
      </c>
      <c r="H5265" t="s">
        <v>15485</v>
      </c>
      <c r="I5265" t="s">
        <v>15564</v>
      </c>
      <c r="J5265" t="s">
        <v>15503</v>
      </c>
      <c r="K5265" t="s">
        <v>4107</v>
      </c>
      <c r="L5265" t="s">
        <v>3346</v>
      </c>
      <c r="M5265" t="s">
        <v>4108</v>
      </c>
      <c r="N5265" t="s">
        <v>4109</v>
      </c>
      <c r="O5265" t="s">
        <v>3343</v>
      </c>
      <c r="P5265" t="s">
        <v>3343</v>
      </c>
      <c r="Q5265" t="s">
        <v>3346</v>
      </c>
    </row>
    <row r="5266" spans="1:17" x14ac:dyDescent="0.25">
      <c r="A5266" t="s">
        <v>1736</v>
      </c>
      <c r="B5266" t="s">
        <v>585</v>
      </c>
      <c r="C5266" t="s">
        <v>15481</v>
      </c>
      <c r="D5266" t="s">
        <v>15482</v>
      </c>
      <c r="E5266">
        <v>2401008</v>
      </c>
      <c r="F5266" t="s">
        <v>15540</v>
      </c>
      <c r="G5266" t="s">
        <v>15541</v>
      </c>
      <c r="H5266" t="s">
        <v>15485</v>
      </c>
      <c r="I5266" t="s">
        <v>15565</v>
      </c>
      <c r="J5266" t="s">
        <v>15505</v>
      </c>
      <c r="K5266" t="s">
        <v>3433</v>
      </c>
      <c r="L5266" t="s">
        <v>3346</v>
      </c>
      <c r="M5266" t="s">
        <v>4108</v>
      </c>
      <c r="N5266" t="s">
        <v>4109</v>
      </c>
      <c r="O5266" t="s">
        <v>3343</v>
      </c>
      <c r="P5266" t="s">
        <v>3343</v>
      </c>
      <c r="Q5266" t="s">
        <v>3346</v>
      </c>
    </row>
    <row r="5267" spans="1:17" x14ac:dyDescent="0.25">
      <c r="A5267" t="s">
        <v>1736</v>
      </c>
      <c r="B5267" t="s">
        <v>585</v>
      </c>
      <c r="C5267" t="s">
        <v>15481</v>
      </c>
      <c r="D5267" t="s">
        <v>15482</v>
      </c>
      <c r="E5267">
        <v>2401008</v>
      </c>
      <c r="F5267" t="s">
        <v>15540</v>
      </c>
      <c r="G5267" t="s">
        <v>15541</v>
      </c>
      <c r="H5267" t="s">
        <v>15485</v>
      </c>
      <c r="I5267" t="s">
        <v>15566</v>
      </c>
      <c r="J5267" t="s">
        <v>15507</v>
      </c>
      <c r="K5267" t="s">
        <v>4107</v>
      </c>
      <c r="L5267" t="s">
        <v>3346</v>
      </c>
      <c r="M5267" t="s">
        <v>4108</v>
      </c>
      <c r="N5267" t="s">
        <v>4109</v>
      </c>
      <c r="O5267" t="s">
        <v>3343</v>
      </c>
      <c r="P5267" t="s">
        <v>3343</v>
      </c>
      <c r="Q5267" t="s">
        <v>3346</v>
      </c>
    </row>
    <row r="5268" spans="1:17" x14ac:dyDescent="0.25">
      <c r="A5268" t="s">
        <v>1736</v>
      </c>
      <c r="B5268" t="s">
        <v>585</v>
      </c>
      <c r="C5268" t="s">
        <v>15481</v>
      </c>
      <c r="D5268" t="s">
        <v>15482</v>
      </c>
      <c r="E5268">
        <v>2401008</v>
      </c>
      <c r="F5268" t="s">
        <v>15540</v>
      </c>
      <c r="G5268" t="s">
        <v>15541</v>
      </c>
      <c r="H5268" t="s">
        <v>15485</v>
      </c>
      <c r="I5268" t="s">
        <v>15567</v>
      </c>
      <c r="J5268" t="s">
        <v>15568</v>
      </c>
      <c r="K5268" t="s">
        <v>110</v>
      </c>
      <c r="L5268" t="s">
        <v>3346</v>
      </c>
      <c r="M5268" t="s">
        <v>4108</v>
      </c>
      <c r="N5268" t="s">
        <v>4109</v>
      </c>
      <c r="O5268" t="s">
        <v>3343</v>
      </c>
      <c r="P5268" t="s">
        <v>3343</v>
      </c>
      <c r="Q5268" t="s">
        <v>3346</v>
      </c>
    </row>
    <row r="5269" spans="1:17" x14ac:dyDescent="0.25">
      <c r="A5269" t="s">
        <v>1736</v>
      </c>
      <c r="B5269" t="s">
        <v>585</v>
      </c>
      <c r="C5269" t="s">
        <v>15481</v>
      </c>
      <c r="D5269" t="s">
        <v>15482</v>
      </c>
      <c r="E5269">
        <v>2401008</v>
      </c>
      <c r="F5269" t="s">
        <v>15540</v>
      </c>
      <c r="G5269" t="s">
        <v>15541</v>
      </c>
      <c r="H5269" t="s">
        <v>15485</v>
      </c>
      <c r="I5269" t="s">
        <v>15569</v>
      </c>
      <c r="J5269" t="s">
        <v>15570</v>
      </c>
      <c r="K5269" t="s">
        <v>4107</v>
      </c>
      <c r="L5269" t="s">
        <v>3346</v>
      </c>
      <c r="M5269" t="s">
        <v>4108</v>
      </c>
      <c r="N5269" t="s">
        <v>4109</v>
      </c>
      <c r="O5269" t="s">
        <v>3343</v>
      </c>
      <c r="P5269" t="s">
        <v>3343</v>
      </c>
      <c r="Q5269" t="s">
        <v>3346</v>
      </c>
    </row>
    <row r="5270" spans="1:17" x14ac:dyDescent="0.25">
      <c r="A5270" t="s">
        <v>1736</v>
      </c>
      <c r="B5270" t="s">
        <v>585</v>
      </c>
      <c r="C5270" t="s">
        <v>15481</v>
      </c>
      <c r="D5270" t="s">
        <v>15482</v>
      </c>
      <c r="E5270">
        <v>2401009</v>
      </c>
      <c r="F5270" t="s">
        <v>15547</v>
      </c>
      <c r="G5270" t="s">
        <v>15571</v>
      </c>
      <c r="H5270" t="s">
        <v>15485</v>
      </c>
      <c r="I5270" t="s">
        <v>15572</v>
      </c>
      <c r="J5270" t="s">
        <v>15543</v>
      </c>
      <c r="K5270" t="s">
        <v>4107</v>
      </c>
      <c r="L5270" t="s">
        <v>3343</v>
      </c>
      <c r="M5270" t="s">
        <v>4108</v>
      </c>
      <c r="N5270" t="s">
        <v>4109</v>
      </c>
      <c r="O5270" t="s">
        <v>3343</v>
      </c>
      <c r="P5270" t="s">
        <v>3343</v>
      </c>
      <c r="Q5270" t="s">
        <v>3346</v>
      </c>
    </row>
    <row r="5271" spans="1:17" x14ac:dyDescent="0.25">
      <c r="A5271" t="s">
        <v>1736</v>
      </c>
      <c r="B5271" t="s">
        <v>585</v>
      </c>
      <c r="C5271" t="s">
        <v>15481</v>
      </c>
      <c r="D5271" t="s">
        <v>15482</v>
      </c>
      <c r="E5271">
        <v>2401010</v>
      </c>
      <c r="F5271" t="s">
        <v>15549</v>
      </c>
      <c r="G5271" t="s">
        <v>15573</v>
      </c>
      <c r="H5271" t="s">
        <v>15485</v>
      </c>
      <c r="I5271" t="s">
        <v>15574</v>
      </c>
      <c r="J5271" t="s">
        <v>15543</v>
      </c>
      <c r="K5271" t="s">
        <v>4107</v>
      </c>
      <c r="L5271" t="s">
        <v>3343</v>
      </c>
      <c r="M5271" t="s">
        <v>4108</v>
      </c>
      <c r="N5271" t="s">
        <v>4109</v>
      </c>
      <c r="O5271" t="s">
        <v>3343</v>
      </c>
      <c r="P5271" t="s">
        <v>3343</v>
      </c>
      <c r="Q5271" t="s">
        <v>3346</v>
      </c>
    </row>
    <row r="5272" spans="1:17" x14ac:dyDescent="0.25">
      <c r="A5272" t="s">
        <v>1736</v>
      </c>
      <c r="B5272" t="s">
        <v>585</v>
      </c>
      <c r="C5272" t="s">
        <v>15481</v>
      </c>
      <c r="D5272" t="s">
        <v>15482</v>
      </c>
      <c r="E5272">
        <v>2401011</v>
      </c>
      <c r="F5272" t="s">
        <v>15575</v>
      </c>
      <c r="G5272" t="s">
        <v>15576</v>
      </c>
      <c r="H5272" t="s">
        <v>15485</v>
      </c>
      <c r="I5272" t="s">
        <v>15577</v>
      </c>
      <c r="J5272" t="s">
        <v>15543</v>
      </c>
      <c r="K5272" t="s">
        <v>4107</v>
      </c>
      <c r="L5272" t="s">
        <v>3343</v>
      </c>
      <c r="M5272" t="s">
        <v>4108</v>
      </c>
      <c r="N5272" t="s">
        <v>4109</v>
      </c>
      <c r="O5272" t="s">
        <v>3343</v>
      </c>
      <c r="P5272" t="s">
        <v>3343</v>
      </c>
      <c r="Q5272" t="s">
        <v>3346</v>
      </c>
    </row>
    <row r="5273" spans="1:17" x14ac:dyDescent="0.25">
      <c r="A5273" t="s">
        <v>1736</v>
      </c>
      <c r="B5273" t="s">
        <v>585</v>
      </c>
      <c r="C5273" t="s">
        <v>15481</v>
      </c>
      <c r="D5273" t="s">
        <v>15482</v>
      </c>
      <c r="E5273">
        <v>2401012</v>
      </c>
      <c r="F5273" t="s">
        <v>15578</v>
      </c>
      <c r="G5273" t="s">
        <v>15579</v>
      </c>
      <c r="H5273" t="s">
        <v>15485</v>
      </c>
      <c r="I5273" t="s">
        <v>15580</v>
      </c>
      <c r="J5273" t="s">
        <v>15543</v>
      </c>
      <c r="K5273" t="s">
        <v>4107</v>
      </c>
      <c r="L5273" t="s">
        <v>3343</v>
      </c>
      <c r="M5273" t="s">
        <v>4108</v>
      </c>
      <c r="N5273" t="s">
        <v>4109</v>
      </c>
      <c r="O5273" t="s">
        <v>3343</v>
      </c>
      <c r="P5273" t="s">
        <v>3343</v>
      </c>
      <c r="Q5273" t="s">
        <v>3346</v>
      </c>
    </row>
    <row r="5274" spans="1:17" x14ac:dyDescent="0.25">
      <c r="A5274" t="s">
        <v>1736</v>
      </c>
      <c r="B5274" t="s">
        <v>585</v>
      </c>
      <c r="C5274" t="s">
        <v>15481</v>
      </c>
      <c r="D5274" t="s">
        <v>15482</v>
      </c>
      <c r="E5274">
        <v>2401013</v>
      </c>
      <c r="F5274" t="s">
        <v>15558</v>
      </c>
      <c r="G5274" t="s">
        <v>15581</v>
      </c>
      <c r="H5274" t="s">
        <v>15510</v>
      </c>
      <c r="I5274" t="s">
        <v>15582</v>
      </c>
      <c r="J5274" t="s">
        <v>15583</v>
      </c>
      <c r="K5274" t="s">
        <v>110</v>
      </c>
      <c r="L5274" t="s">
        <v>3343</v>
      </c>
      <c r="M5274" t="s">
        <v>4108</v>
      </c>
      <c r="N5274" t="s">
        <v>4109</v>
      </c>
      <c r="O5274" t="s">
        <v>3346</v>
      </c>
      <c r="P5274" t="s">
        <v>3343</v>
      </c>
      <c r="Q5274" t="s">
        <v>3346</v>
      </c>
    </row>
    <row r="5275" spans="1:17" x14ac:dyDescent="0.25">
      <c r="A5275" t="s">
        <v>1736</v>
      </c>
      <c r="B5275" t="s">
        <v>585</v>
      </c>
      <c r="C5275" t="s">
        <v>15481</v>
      </c>
      <c r="D5275" t="s">
        <v>15482</v>
      </c>
      <c r="E5275">
        <v>2401013</v>
      </c>
      <c r="F5275" t="s">
        <v>15558</v>
      </c>
      <c r="G5275" t="s">
        <v>15581</v>
      </c>
      <c r="H5275" t="s">
        <v>15510</v>
      </c>
      <c r="I5275" t="s">
        <v>15584</v>
      </c>
      <c r="J5275" t="s">
        <v>15527</v>
      </c>
      <c r="K5275" t="s">
        <v>110</v>
      </c>
      <c r="L5275" t="s">
        <v>3346</v>
      </c>
      <c r="M5275" t="s">
        <v>4108</v>
      </c>
      <c r="N5275" t="s">
        <v>4109</v>
      </c>
      <c r="O5275" t="s">
        <v>3346</v>
      </c>
      <c r="P5275" t="s">
        <v>3343</v>
      </c>
      <c r="Q5275" t="s">
        <v>3346</v>
      </c>
    </row>
    <row r="5276" spans="1:17" x14ac:dyDescent="0.25">
      <c r="A5276" t="s">
        <v>1736</v>
      </c>
      <c r="B5276" t="s">
        <v>585</v>
      </c>
      <c r="C5276" t="s">
        <v>15481</v>
      </c>
      <c r="D5276" t="s">
        <v>15482</v>
      </c>
      <c r="E5276">
        <v>2401013</v>
      </c>
      <c r="F5276" t="s">
        <v>15558</v>
      </c>
      <c r="G5276" t="s">
        <v>15581</v>
      </c>
      <c r="H5276" t="s">
        <v>15510</v>
      </c>
      <c r="I5276" t="s">
        <v>15585</v>
      </c>
      <c r="J5276" t="s">
        <v>15586</v>
      </c>
      <c r="K5276" t="s">
        <v>4107</v>
      </c>
      <c r="L5276" t="s">
        <v>3346</v>
      </c>
      <c r="M5276" t="s">
        <v>4108</v>
      </c>
      <c r="N5276" t="s">
        <v>4109</v>
      </c>
      <c r="O5276" t="s">
        <v>3346</v>
      </c>
      <c r="P5276" t="s">
        <v>3343</v>
      </c>
      <c r="Q5276" t="s">
        <v>3346</v>
      </c>
    </row>
    <row r="5277" spans="1:17" x14ac:dyDescent="0.25">
      <c r="A5277" t="s">
        <v>1736</v>
      </c>
      <c r="B5277" t="s">
        <v>585</v>
      </c>
      <c r="C5277" t="s">
        <v>15481</v>
      </c>
      <c r="D5277" t="s">
        <v>15482</v>
      </c>
      <c r="E5277">
        <v>2401014</v>
      </c>
      <c r="F5277" t="s">
        <v>15587</v>
      </c>
      <c r="G5277" t="s">
        <v>15588</v>
      </c>
      <c r="H5277" t="s">
        <v>15510</v>
      </c>
      <c r="I5277" t="s">
        <v>15589</v>
      </c>
      <c r="J5277" t="s">
        <v>15590</v>
      </c>
      <c r="K5277" t="s">
        <v>110</v>
      </c>
      <c r="L5277" t="s">
        <v>3343</v>
      </c>
      <c r="M5277" t="s">
        <v>4108</v>
      </c>
      <c r="N5277" t="s">
        <v>4109</v>
      </c>
      <c r="O5277" t="s">
        <v>3346</v>
      </c>
      <c r="P5277" t="s">
        <v>3343</v>
      </c>
      <c r="Q5277" t="s">
        <v>3346</v>
      </c>
    </row>
    <row r="5278" spans="1:17" x14ac:dyDescent="0.25">
      <c r="A5278" t="s">
        <v>1736</v>
      </c>
      <c r="B5278" t="s">
        <v>585</v>
      </c>
      <c r="C5278" t="s">
        <v>15481</v>
      </c>
      <c r="D5278" t="s">
        <v>15482</v>
      </c>
      <c r="E5278">
        <v>2401014</v>
      </c>
      <c r="F5278" t="s">
        <v>15587</v>
      </c>
      <c r="G5278" t="s">
        <v>15588</v>
      </c>
      <c r="H5278" t="s">
        <v>15510</v>
      </c>
      <c r="I5278" t="s">
        <v>15591</v>
      </c>
      <c r="J5278" t="s">
        <v>15590</v>
      </c>
      <c r="K5278" t="s">
        <v>4107</v>
      </c>
      <c r="L5278" t="s">
        <v>3346</v>
      </c>
      <c r="M5278" t="s">
        <v>4108</v>
      </c>
      <c r="N5278" t="s">
        <v>4109</v>
      </c>
      <c r="O5278" t="s">
        <v>3346</v>
      </c>
      <c r="P5278" t="s">
        <v>3343</v>
      </c>
      <c r="Q5278" t="s">
        <v>3346</v>
      </c>
    </row>
    <row r="5279" spans="1:17" x14ac:dyDescent="0.25">
      <c r="A5279" t="s">
        <v>1736</v>
      </c>
      <c r="B5279" t="s">
        <v>585</v>
      </c>
      <c r="C5279" t="s">
        <v>15481</v>
      </c>
      <c r="D5279" t="s">
        <v>15482</v>
      </c>
      <c r="E5279">
        <v>2401015</v>
      </c>
      <c r="F5279" t="s">
        <v>15497</v>
      </c>
      <c r="G5279" t="s">
        <v>15592</v>
      </c>
      <c r="H5279" t="s">
        <v>15517</v>
      </c>
      <c r="I5279" t="s">
        <v>15593</v>
      </c>
      <c r="J5279" t="s">
        <v>15594</v>
      </c>
      <c r="K5279" t="s">
        <v>110</v>
      </c>
      <c r="L5279" t="s">
        <v>3343</v>
      </c>
      <c r="M5279" t="s">
        <v>4108</v>
      </c>
      <c r="N5279" t="s">
        <v>4109</v>
      </c>
      <c r="O5279" t="s">
        <v>3346</v>
      </c>
      <c r="P5279" t="s">
        <v>3343</v>
      </c>
      <c r="Q5279" t="s">
        <v>3346</v>
      </c>
    </row>
    <row r="5280" spans="1:17" x14ac:dyDescent="0.25">
      <c r="A5280" t="s">
        <v>1736</v>
      </c>
      <c r="B5280" t="s">
        <v>585</v>
      </c>
      <c r="C5280" t="s">
        <v>15481</v>
      </c>
      <c r="D5280" t="s">
        <v>15482</v>
      </c>
      <c r="E5280">
        <v>2401015</v>
      </c>
      <c r="F5280" t="s">
        <v>15497</v>
      </c>
      <c r="G5280" t="s">
        <v>15592</v>
      </c>
      <c r="H5280" t="s">
        <v>15517</v>
      </c>
      <c r="I5280" t="s">
        <v>15595</v>
      </c>
      <c r="J5280" t="s">
        <v>15594</v>
      </c>
      <c r="K5280" t="s">
        <v>4107</v>
      </c>
      <c r="L5280" t="s">
        <v>3346</v>
      </c>
      <c r="M5280" t="s">
        <v>4108</v>
      </c>
      <c r="N5280" t="s">
        <v>4109</v>
      </c>
      <c r="O5280" t="s">
        <v>3346</v>
      </c>
      <c r="P5280" t="s">
        <v>3343</v>
      </c>
      <c r="Q5280" t="s">
        <v>3346</v>
      </c>
    </row>
    <row r="5281" spans="1:17" x14ac:dyDescent="0.25">
      <c r="A5281" t="s">
        <v>1736</v>
      </c>
      <c r="B5281" t="s">
        <v>585</v>
      </c>
      <c r="C5281" t="s">
        <v>15481</v>
      </c>
      <c r="D5281" t="s">
        <v>15482</v>
      </c>
      <c r="E5281">
        <v>2401015</v>
      </c>
      <c r="F5281" t="s">
        <v>15497</v>
      </c>
      <c r="G5281" t="s">
        <v>15592</v>
      </c>
      <c r="H5281" t="s">
        <v>15517</v>
      </c>
      <c r="I5281" t="s">
        <v>15596</v>
      </c>
      <c r="J5281" t="s">
        <v>15597</v>
      </c>
      <c r="K5281" t="s">
        <v>110</v>
      </c>
      <c r="L5281" t="s">
        <v>3346</v>
      </c>
      <c r="M5281" t="s">
        <v>4108</v>
      </c>
      <c r="N5281" t="s">
        <v>4109</v>
      </c>
      <c r="O5281" t="s">
        <v>3346</v>
      </c>
      <c r="P5281" t="s">
        <v>3343</v>
      </c>
      <c r="Q5281" t="s">
        <v>3346</v>
      </c>
    </row>
    <row r="5282" spans="1:17" x14ac:dyDescent="0.25">
      <c r="A5282" t="s">
        <v>1736</v>
      </c>
      <c r="B5282" t="s">
        <v>585</v>
      </c>
      <c r="C5282" t="s">
        <v>15481</v>
      </c>
      <c r="D5282" t="s">
        <v>15482</v>
      </c>
      <c r="E5282">
        <v>2401016</v>
      </c>
      <c r="F5282" t="s">
        <v>15598</v>
      </c>
      <c r="G5282" t="s">
        <v>15599</v>
      </c>
      <c r="H5282" t="s">
        <v>15517</v>
      </c>
      <c r="I5282" t="s">
        <v>15600</v>
      </c>
      <c r="J5282" t="s">
        <v>15601</v>
      </c>
      <c r="K5282" t="s">
        <v>110</v>
      </c>
      <c r="L5282" t="s">
        <v>3343</v>
      </c>
      <c r="M5282" t="s">
        <v>4108</v>
      </c>
      <c r="N5282" t="s">
        <v>4109</v>
      </c>
      <c r="O5282" t="s">
        <v>3346</v>
      </c>
      <c r="P5282" t="s">
        <v>3343</v>
      </c>
      <c r="Q5282" t="s">
        <v>3346</v>
      </c>
    </row>
    <row r="5283" spans="1:17" x14ac:dyDescent="0.25">
      <c r="A5283" t="s">
        <v>1736</v>
      </c>
      <c r="B5283" t="s">
        <v>585</v>
      </c>
      <c r="C5283" t="s">
        <v>15481</v>
      </c>
      <c r="D5283" t="s">
        <v>15482</v>
      </c>
      <c r="E5283">
        <v>2401016</v>
      </c>
      <c r="F5283" t="s">
        <v>15598</v>
      </c>
      <c r="G5283" t="s">
        <v>15599</v>
      </c>
      <c r="H5283" t="s">
        <v>15517</v>
      </c>
      <c r="I5283" t="s">
        <v>15602</v>
      </c>
      <c r="J5283" t="s">
        <v>15601</v>
      </c>
      <c r="K5283" t="s">
        <v>4107</v>
      </c>
      <c r="L5283" t="s">
        <v>3346</v>
      </c>
      <c r="M5283" t="s">
        <v>4108</v>
      </c>
      <c r="N5283" t="s">
        <v>4109</v>
      </c>
      <c r="O5283" t="s">
        <v>3346</v>
      </c>
      <c r="P5283" t="s">
        <v>3343</v>
      </c>
      <c r="Q5283" t="s">
        <v>3346</v>
      </c>
    </row>
    <row r="5284" spans="1:17" x14ac:dyDescent="0.25">
      <c r="A5284" t="s">
        <v>1736</v>
      </c>
      <c r="B5284" t="s">
        <v>585</v>
      </c>
      <c r="C5284" t="s">
        <v>15481</v>
      </c>
      <c r="D5284" t="s">
        <v>15482</v>
      </c>
      <c r="E5284">
        <v>2401017</v>
      </c>
      <c r="F5284" t="s">
        <v>15495</v>
      </c>
      <c r="G5284" t="s">
        <v>15603</v>
      </c>
      <c r="H5284" t="s">
        <v>15523</v>
      </c>
      <c r="I5284" t="s">
        <v>15604</v>
      </c>
      <c r="J5284" t="s">
        <v>15605</v>
      </c>
      <c r="K5284" t="s">
        <v>110</v>
      </c>
      <c r="L5284" t="s">
        <v>3343</v>
      </c>
      <c r="M5284" t="s">
        <v>4108</v>
      </c>
      <c r="N5284" t="s">
        <v>4109</v>
      </c>
      <c r="O5284" t="s">
        <v>3343</v>
      </c>
      <c r="P5284" t="s">
        <v>3343</v>
      </c>
      <c r="Q5284" t="s">
        <v>3346</v>
      </c>
    </row>
    <row r="5285" spans="1:17" x14ac:dyDescent="0.25">
      <c r="A5285" t="s">
        <v>1736</v>
      </c>
      <c r="B5285" t="s">
        <v>585</v>
      </c>
      <c r="C5285" t="s">
        <v>15481</v>
      </c>
      <c r="D5285" t="s">
        <v>15482</v>
      </c>
      <c r="E5285">
        <v>2401017</v>
      </c>
      <c r="F5285" t="s">
        <v>15495</v>
      </c>
      <c r="G5285" t="s">
        <v>15603</v>
      </c>
      <c r="H5285" t="s">
        <v>15523</v>
      </c>
      <c r="I5285" t="s">
        <v>15606</v>
      </c>
      <c r="J5285" t="s">
        <v>15527</v>
      </c>
      <c r="K5285" t="s">
        <v>110</v>
      </c>
      <c r="L5285" t="s">
        <v>3346</v>
      </c>
      <c r="M5285" t="s">
        <v>4108</v>
      </c>
      <c r="N5285" t="s">
        <v>4109</v>
      </c>
      <c r="O5285" t="s">
        <v>3343</v>
      </c>
      <c r="P5285" t="s">
        <v>3343</v>
      </c>
      <c r="Q5285" t="s">
        <v>3346</v>
      </c>
    </row>
    <row r="5286" spans="1:17" x14ac:dyDescent="0.25">
      <c r="A5286" t="s">
        <v>1736</v>
      </c>
      <c r="B5286" t="s">
        <v>585</v>
      </c>
      <c r="C5286" t="s">
        <v>15481</v>
      </c>
      <c r="D5286" t="s">
        <v>15482</v>
      </c>
      <c r="E5286">
        <v>2401017</v>
      </c>
      <c r="F5286" t="s">
        <v>15495</v>
      </c>
      <c r="G5286" t="s">
        <v>15603</v>
      </c>
      <c r="H5286" t="s">
        <v>15523</v>
      </c>
      <c r="I5286" t="s">
        <v>15607</v>
      </c>
      <c r="J5286" t="s">
        <v>15608</v>
      </c>
      <c r="K5286" t="s">
        <v>4107</v>
      </c>
      <c r="L5286" t="s">
        <v>3346</v>
      </c>
      <c r="M5286" t="s">
        <v>4108</v>
      </c>
      <c r="N5286" t="s">
        <v>4109</v>
      </c>
      <c r="O5286" t="s">
        <v>3343</v>
      </c>
      <c r="P5286" t="s">
        <v>3343</v>
      </c>
      <c r="Q5286" t="s">
        <v>3346</v>
      </c>
    </row>
    <row r="5287" spans="1:17" x14ac:dyDescent="0.25">
      <c r="A5287" t="s">
        <v>1736</v>
      </c>
      <c r="B5287" t="s">
        <v>585</v>
      </c>
      <c r="C5287" t="s">
        <v>15481</v>
      </c>
      <c r="D5287" t="s">
        <v>15482</v>
      </c>
      <c r="E5287">
        <v>2401019</v>
      </c>
      <c r="F5287" t="s">
        <v>15609</v>
      </c>
      <c r="G5287" t="s">
        <v>15610</v>
      </c>
      <c r="H5287" t="s">
        <v>15538</v>
      </c>
      <c r="I5287" t="s">
        <v>15611</v>
      </c>
      <c r="J5287" t="s">
        <v>15609</v>
      </c>
      <c r="K5287" t="s">
        <v>110</v>
      </c>
      <c r="L5287" t="s">
        <v>3343</v>
      </c>
      <c r="M5287" t="s">
        <v>4108</v>
      </c>
      <c r="N5287" t="s">
        <v>4109</v>
      </c>
      <c r="O5287" t="s">
        <v>3343</v>
      </c>
      <c r="P5287" t="s">
        <v>3343</v>
      </c>
      <c r="Q5287" t="s">
        <v>3346</v>
      </c>
    </row>
    <row r="5288" spans="1:17" x14ac:dyDescent="0.25">
      <c r="A5288" t="s">
        <v>1736</v>
      </c>
      <c r="B5288" t="s">
        <v>585</v>
      </c>
      <c r="C5288" t="s">
        <v>15481</v>
      </c>
      <c r="D5288" t="s">
        <v>15482</v>
      </c>
      <c r="E5288">
        <v>2401020</v>
      </c>
      <c r="F5288" t="s">
        <v>15612</v>
      </c>
      <c r="G5288" t="s">
        <v>15613</v>
      </c>
      <c r="H5288" t="s">
        <v>15485</v>
      </c>
      <c r="I5288" t="s">
        <v>15614</v>
      </c>
      <c r="J5288" t="s">
        <v>15615</v>
      </c>
      <c r="K5288" t="s">
        <v>4107</v>
      </c>
      <c r="L5288" t="s">
        <v>3343</v>
      </c>
      <c r="M5288" t="s">
        <v>4108</v>
      </c>
      <c r="N5288" t="s">
        <v>4109</v>
      </c>
      <c r="O5288" t="s">
        <v>3343</v>
      </c>
      <c r="P5288" t="s">
        <v>3343</v>
      </c>
      <c r="Q5288" t="s">
        <v>3346</v>
      </c>
    </row>
    <row r="5289" spans="1:17" x14ac:dyDescent="0.25">
      <c r="A5289" t="s">
        <v>1736</v>
      </c>
      <c r="B5289" t="s">
        <v>585</v>
      </c>
      <c r="C5289" t="s">
        <v>15481</v>
      </c>
      <c r="D5289" t="s">
        <v>15482</v>
      </c>
      <c r="E5289">
        <v>2401020</v>
      </c>
      <c r="F5289" t="s">
        <v>15612</v>
      </c>
      <c r="G5289" t="s">
        <v>15613</v>
      </c>
      <c r="H5289" t="s">
        <v>15485</v>
      </c>
      <c r="I5289" t="s">
        <v>15616</v>
      </c>
      <c r="J5289" t="s">
        <v>15617</v>
      </c>
      <c r="K5289" t="s">
        <v>110</v>
      </c>
      <c r="L5289" t="s">
        <v>3346</v>
      </c>
      <c r="M5289" t="s">
        <v>4108</v>
      </c>
      <c r="N5289" t="s">
        <v>4109</v>
      </c>
      <c r="O5289" t="s">
        <v>3343</v>
      </c>
      <c r="P5289" t="s">
        <v>3343</v>
      </c>
      <c r="Q5289" t="s">
        <v>3346</v>
      </c>
    </row>
    <row r="5290" spans="1:17" x14ac:dyDescent="0.25">
      <c r="A5290" t="s">
        <v>1736</v>
      </c>
      <c r="B5290" t="s">
        <v>585</v>
      </c>
      <c r="C5290" t="s">
        <v>15481</v>
      </c>
      <c r="D5290" t="s">
        <v>15482</v>
      </c>
      <c r="E5290">
        <v>2401020</v>
      </c>
      <c r="F5290" t="s">
        <v>15612</v>
      </c>
      <c r="G5290" t="s">
        <v>15613</v>
      </c>
      <c r="H5290" t="s">
        <v>15485</v>
      </c>
      <c r="I5290" t="s">
        <v>15618</v>
      </c>
      <c r="J5290" t="s">
        <v>15493</v>
      </c>
      <c r="K5290" t="s">
        <v>4107</v>
      </c>
      <c r="L5290" t="s">
        <v>3346</v>
      </c>
      <c r="M5290" t="s">
        <v>4108</v>
      </c>
      <c r="N5290" t="s">
        <v>4109</v>
      </c>
      <c r="O5290" t="s">
        <v>3343</v>
      </c>
      <c r="P5290" t="s">
        <v>3343</v>
      </c>
      <c r="Q5290" t="s">
        <v>3346</v>
      </c>
    </row>
    <row r="5291" spans="1:17" x14ac:dyDescent="0.25">
      <c r="A5291" t="s">
        <v>1736</v>
      </c>
      <c r="B5291" t="s">
        <v>585</v>
      </c>
      <c r="C5291" t="s">
        <v>15481</v>
      </c>
      <c r="D5291" t="s">
        <v>15482</v>
      </c>
      <c r="E5291">
        <v>2401020</v>
      </c>
      <c r="F5291" t="s">
        <v>15612</v>
      </c>
      <c r="G5291" t="s">
        <v>15613</v>
      </c>
      <c r="H5291" t="s">
        <v>15485</v>
      </c>
      <c r="I5291" t="s">
        <v>15619</v>
      </c>
      <c r="J5291" t="s">
        <v>15503</v>
      </c>
      <c r="K5291" t="s">
        <v>4107</v>
      </c>
      <c r="L5291" t="s">
        <v>3346</v>
      </c>
      <c r="M5291" t="s">
        <v>4108</v>
      </c>
      <c r="N5291" t="s">
        <v>4109</v>
      </c>
      <c r="O5291" t="s">
        <v>3343</v>
      </c>
      <c r="P5291" t="s">
        <v>3343</v>
      </c>
      <c r="Q5291" t="s">
        <v>3346</v>
      </c>
    </row>
    <row r="5292" spans="1:17" x14ac:dyDescent="0.25">
      <c r="A5292" t="s">
        <v>1736</v>
      </c>
      <c r="B5292" t="s">
        <v>585</v>
      </c>
      <c r="C5292" t="s">
        <v>15481</v>
      </c>
      <c r="D5292" t="s">
        <v>15482</v>
      </c>
      <c r="E5292">
        <v>2401020</v>
      </c>
      <c r="F5292" t="s">
        <v>15612</v>
      </c>
      <c r="G5292" t="s">
        <v>15613</v>
      </c>
      <c r="H5292" t="s">
        <v>15485</v>
      </c>
      <c r="I5292" t="s">
        <v>15620</v>
      </c>
      <c r="J5292" t="s">
        <v>15505</v>
      </c>
      <c r="K5292" t="s">
        <v>3433</v>
      </c>
      <c r="L5292" t="s">
        <v>3346</v>
      </c>
      <c r="M5292" t="s">
        <v>4108</v>
      </c>
      <c r="N5292" t="s">
        <v>4109</v>
      </c>
      <c r="O5292" t="s">
        <v>3343</v>
      </c>
      <c r="P5292" t="s">
        <v>3343</v>
      </c>
      <c r="Q5292" t="s">
        <v>3346</v>
      </c>
    </row>
    <row r="5293" spans="1:17" x14ac:dyDescent="0.25">
      <c r="A5293" t="s">
        <v>1736</v>
      </c>
      <c r="B5293" t="s">
        <v>585</v>
      </c>
      <c r="C5293" t="s">
        <v>15481</v>
      </c>
      <c r="D5293" t="s">
        <v>15482</v>
      </c>
      <c r="E5293">
        <v>2401020</v>
      </c>
      <c r="F5293" t="s">
        <v>15612</v>
      </c>
      <c r="G5293" t="s">
        <v>15613</v>
      </c>
      <c r="H5293" t="s">
        <v>15485</v>
      </c>
      <c r="I5293" t="s">
        <v>15621</v>
      </c>
      <c r="J5293" t="s">
        <v>15507</v>
      </c>
      <c r="K5293" t="s">
        <v>4107</v>
      </c>
      <c r="L5293" t="s">
        <v>3346</v>
      </c>
      <c r="M5293" t="s">
        <v>4108</v>
      </c>
      <c r="N5293" t="s">
        <v>4109</v>
      </c>
      <c r="O5293" t="s">
        <v>3343</v>
      </c>
      <c r="P5293" t="s">
        <v>3343</v>
      </c>
      <c r="Q5293" t="s">
        <v>3346</v>
      </c>
    </row>
    <row r="5294" spans="1:17" x14ac:dyDescent="0.25">
      <c r="A5294" t="s">
        <v>1736</v>
      </c>
      <c r="B5294" t="s">
        <v>585</v>
      </c>
      <c r="C5294" t="s">
        <v>15481</v>
      </c>
      <c r="D5294" t="s">
        <v>15482</v>
      </c>
      <c r="E5294">
        <v>2401021</v>
      </c>
      <c r="F5294" t="s">
        <v>15622</v>
      </c>
      <c r="G5294" t="s">
        <v>15623</v>
      </c>
      <c r="H5294" t="s">
        <v>15523</v>
      </c>
      <c r="I5294" t="s">
        <v>15624</v>
      </c>
      <c r="J5294" t="s">
        <v>15625</v>
      </c>
      <c r="K5294" t="s">
        <v>110</v>
      </c>
      <c r="L5294" t="s">
        <v>3343</v>
      </c>
      <c r="M5294" t="s">
        <v>4108</v>
      </c>
      <c r="N5294" t="s">
        <v>4109</v>
      </c>
      <c r="O5294" t="s">
        <v>3343</v>
      </c>
      <c r="P5294" t="s">
        <v>3343</v>
      </c>
      <c r="Q5294" t="s">
        <v>3346</v>
      </c>
    </row>
    <row r="5295" spans="1:17" x14ac:dyDescent="0.25">
      <c r="A5295" t="s">
        <v>1736</v>
      </c>
      <c r="B5295" t="s">
        <v>585</v>
      </c>
      <c r="C5295" t="s">
        <v>15481</v>
      </c>
      <c r="D5295" t="s">
        <v>15482</v>
      </c>
      <c r="E5295">
        <v>2401021</v>
      </c>
      <c r="F5295" t="s">
        <v>15622</v>
      </c>
      <c r="G5295" t="s">
        <v>15623</v>
      </c>
      <c r="H5295" t="s">
        <v>15523</v>
      </c>
      <c r="I5295" t="s">
        <v>15626</v>
      </c>
      <c r="J5295" t="s">
        <v>15625</v>
      </c>
      <c r="K5295" t="s">
        <v>4107</v>
      </c>
      <c r="L5295" t="s">
        <v>3346</v>
      </c>
      <c r="M5295" t="s">
        <v>4108</v>
      </c>
      <c r="N5295" t="s">
        <v>4109</v>
      </c>
      <c r="O5295" t="s">
        <v>3343</v>
      </c>
      <c r="P5295" t="s">
        <v>3343</v>
      </c>
      <c r="Q5295" t="s">
        <v>3346</v>
      </c>
    </row>
    <row r="5296" spans="1:17" x14ac:dyDescent="0.25">
      <c r="A5296" t="s">
        <v>1736</v>
      </c>
      <c r="B5296" t="s">
        <v>585</v>
      </c>
      <c r="C5296" t="s">
        <v>15481</v>
      </c>
      <c r="D5296" t="s">
        <v>15482</v>
      </c>
      <c r="E5296">
        <v>2401022</v>
      </c>
      <c r="F5296" t="s">
        <v>15627</v>
      </c>
      <c r="G5296" t="s">
        <v>15628</v>
      </c>
      <c r="H5296" t="s">
        <v>15517</v>
      </c>
      <c r="I5296" t="s">
        <v>15629</v>
      </c>
      <c r="J5296" t="s">
        <v>15630</v>
      </c>
      <c r="K5296" t="s">
        <v>110</v>
      </c>
      <c r="L5296" t="s">
        <v>3343</v>
      </c>
      <c r="M5296" t="s">
        <v>4108</v>
      </c>
      <c r="N5296" t="s">
        <v>4109</v>
      </c>
      <c r="O5296" t="s">
        <v>3346</v>
      </c>
      <c r="P5296" t="s">
        <v>3343</v>
      </c>
      <c r="Q5296" t="s">
        <v>3346</v>
      </c>
    </row>
    <row r="5297" spans="1:17" x14ac:dyDescent="0.25">
      <c r="A5297" t="s">
        <v>1736</v>
      </c>
      <c r="B5297" t="s">
        <v>585</v>
      </c>
      <c r="C5297" t="s">
        <v>15481</v>
      </c>
      <c r="D5297" t="s">
        <v>15482</v>
      </c>
      <c r="E5297">
        <v>2401022</v>
      </c>
      <c r="F5297" t="s">
        <v>15627</v>
      </c>
      <c r="G5297" t="s">
        <v>15628</v>
      </c>
      <c r="H5297" t="s">
        <v>15517</v>
      </c>
      <c r="I5297" t="s">
        <v>15631</v>
      </c>
      <c r="J5297" t="s">
        <v>15630</v>
      </c>
      <c r="K5297" t="s">
        <v>4107</v>
      </c>
      <c r="L5297" t="s">
        <v>3346</v>
      </c>
      <c r="M5297" t="s">
        <v>4108</v>
      </c>
      <c r="N5297" t="s">
        <v>4109</v>
      </c>
      <c r="O5297" t="s">
        <v>3346</v>
      </c>
      <c r="P5297" t="s">
        <v>3343</v>
      </c>
      <c r="Q5297" t="s">
        <v>3346</v>
      </c>
    </row>
    <row r="5298" spans="1:17" x14ac:dyDescent="0.25">
      <c r="A5298" t="s">
        <v>1736</v>
      </c>
      <c r="B5298" t="s">
        <v>585</v>
      </c>
      <c r="C5298" t="s">
        <v>15481</v>
      </c>
      <c r="D5298" t="s">
        <v>15482</v>
      </c>
      <c r="E5298">
        <v>2401023</v>
      </c>
      <c r="F5298" t="s">
        <v>15632</v>
      </c>
      <c r="G5298" t="s">
        <v>15633</v>
      </c>
      <c r="H5298" t="s">
        <v>15485</v>
      </c>
      <c r="I5298" t="s">
        <v>15634</v>
      </c>
      <c r="J5298" t="s">
        <v>15635</v>
      </c>
      <c r="K5298" t="s">
        <v>4107</v>
      </c>
      <c r="L5298" t="s">
        <v>3343</v>
      </c>
      <c r="M5298" t="s">
        <v>4108</v>
      </c>
      <c r="N5298" t="s">
        <v>4109</v>
      </c>
      <c r="O5298" t="s">
        <v>3343</v>
      </c>
      <c r="P5298" t="s">
        <v>3343</v>
      </c>
      <c r="Q5298" t="s">
        <v>3346</v>
      </c>
    </row>
    <row r="5299" spans="1:17" x14ac:dyDescent="0.25">
      <c r="A5299" t="s">
        <v>1736</v>
      </c>
      <c r="B5299" t="s">
        <v>585</v>
      </c>
      <c r="C5299" t="s">
        <v>15481</v>
      </c>
      <c r="D5299" t="s">
        <v>15482</v>
      </c>
      <c r="E5299">
        <v>2401023</v>
      </c>
      <c r="F5299" t="s">
        <v>15632</v>
      </c>
      <c r="G5299" t="s">
        <v>15633</v>
      </c>
      <c r="H5299" t="s">
        <v>15485</v>
      </c>
      <c r="I5299" t="s">
        <v>15636</v>
      </c>
      <c r="J5299" t="s">
        <v>15637</v>
      </c>
      <c r="K5299" t="s">
        <v>4107</v>
      </c>
      <c r="L5299" t="s">
        <v>3346</v>
      </c>
      <c r="M5299" t="s">
        <v>4108</v>
      </c>
      <c r="N5299" t="s">
        <v>4109</v>
      </c>
      <c r="O5299" t="s">
        <v>3343</v>
      </c>
      <c r="P5299" t="s">
        <v>3343</v>
      </c>
      <c r="Q5299" t="s">
        <v>3346</v>
      </c>
    </row>
    <row r="5300" spans="1:17" x14ac:dyDescent="0.25">
      <c r="A5300" t="s">
        <v>1736</v>
      </c>
      <c r="B5300" t="s">
        <v>585</v>
      </c>
      <c r="C5300" t="s">
        <v>15481</v>
      </c>
      <c r="D5300" t="s">
        <v>15482</v>
      </c>
      <c r="E5300">
        <v>2401023</v>
      </c>
      <c r="F5300" t="s">
        <v>15632</v>
      </c>
      <c r="G5300" t="s">
        <v>15633</v>
      </c>
      <c r="H5300" t="s">
        <v>15485</v>
      </c>
      <c r="I5300" t="s">
        <v>15638</v>
      </c>
      <c r="J5300" t="s">
        <v>15639</v>
      </c>
      <c r="K5300" t="s">
        <v>4107</v>
      </c>
      <c r="L5300" t="s">
        <v>3346</v>
      </c>
      <c r="M5300" t="s">
        <v>4108</v>
      </c>
      <c r="N5300" t="s">
        <v>4109</v>
      </c>
      <c r="O5300" t="s">
        <v>3343</v>
      </c>
      <c r="P5300" t="s">
        <v>3343</v>
      </c>
      <c r="Q5300" t="s">
        <v>3346</v>
      </c>
    </row>
    <row r="5301" spans="1:17" x14ac:dyDescent="0.25">
      <c r="A5301" t="s">
        <v>1736</v>
      </c>
      <c r="B5301" t="s">
        <v>585</v>
      </c>
      <c r="C5301" t="s">
        <v>15481</v>
      </c>
      <c r="D5301" t="s">
        <v>15482</v>
      </c>
      <c r="E5301">
        <v>2401023</v>
      </c>
      <c r="F5301" t="s">
        <v>15632</v>
      </c>
      <c r="G5301" t="s">
        <v>15633</v>
      </c>
      <c r="H5301" t="s">
        <v>15485</v>
      </c>
      <c r="I5301" t="s">
        <v>15640</v>
      </c>
      <c r="J5301" t="s">
        <v>15489</v>
      </c>
      <c r="K5301" t="s">
        <v>110</v>
      </c>
      <c r="L5301" t="s">
        <v>3346</v>
      </c>
      <c r="M5301" t="s">
        <v>4108</v>
      </c>
      <c r="N5301" t="s">
        <v>4109</v>
      </c>
      <c r="O5301" t="s">
        <v>3343</v>
      </c>
      <c r="P5301" t="s">
        <v>3343</v>
      </c>
      <c r="Q5301" t="s">
        <v>3346</v>
      </c>
    </row>
    <row r="5302" spans="1:17" x14ac:dyDescent="0.25">
      <c r="A5302" t="s">
        <v>1736</v>
      </c>
      <c r="B5302" t="s">
        <v>585</v>
      </c>
      <c r="C5302" t="s">
        <v>15481</v>
      </c>
      <c r="D5302" t="s">
        <v>15482</v>
      </c>
      <c r="E5302">
        <v>2401023</v>
      </c>
      <c r="F5302" t="s">
        <v>15632</v>
      </c>
      <c r="G5302" t="s">
        <v>15633</v>
      </c>
      <c r="H5302" t="s">
        <v>15485</v>
      </c>
      <c r="I5302" t="s">
        <v>15641</v>
      </c>
      <c r="J5302" t="s">
        <v>15491</v>
      </c>
      <c r="K5302" t="s">
        <v>110</v>
      </c>
      <c r="L5302" t="s">
        <v>3346</v>
      </c>
      <c r="M5302" t="s">
        <v>4108</v>
      </c>
      <c r="N5302" t="s">
        <v>4109</v>
      </c>
      <c r="O5302" t="s">
        <v>3343</v>
      </c>
      <c r="P5302" t="s">
        <v>3343</v>
      </c>
      <c r="Q5302" t="s">
        <v>3346</v>
      </c>
    </row>
    <row r="5303" spans="1:17" x14ac:dyDescent="0.25">
      <c r="A5303" t="s">
        <v>1736</v>
      </c>
      <c r="B5303" t="s">
        <v>585</v>
      </c>
      <c r="C5303" t="s">
        <v>15481</v>
      </c>
      <c r="D5303" t="s">
        <v>15482</v>
      </c>
      <c r="E5303">
        <v>2401023</v>
      </c>
      <c r="F5303" t="s">
        <v>15632</v>
      </c>
      <c r="G5303" t="s">
        <v>15633</v>
      </c>
      <c r="H5303" t="s">
        <v>15485</v>
      </c>
      <c r="I5303" t="s">
        <v>15642</v>
      </c>
      <c r="J5303" t="s">
        <v>15503</v>
      </c>
      <c r="K5303" t="s">
        <v>4107</v>
      </c>
      <c r="L5303" t="s">
        <v>3346</v>
      </c>
      <c r="M5303" t="s">
        <v>4108</v>
      </c>
      <c r="N5303" t="s">
        <v>4109</v>
      </c>
      <c r="O5303" t="s">
        <v>3343</v>
      </c>
      <c r="P5303" t="s">
        <v>3343</v>
      </c>
      <c r="Q5303" t="s">
        <v>3346</v>
      </c>
    </row>
    <row r="5304" spans="1:17" x14ac:dyDescent="0.25">
      <c r="A5304" t="s">
        <v>1736</v>
      </c>
      <c r="B5304" t="s">
        <v>585</v>
      </c>
      <c r="C5304" t="s">
        <v>15481</v>
      </c>
      <c r="D5304" t="s">
        <v>15482</v>
      </c>
      <c r="E5304">
        <v>2401023</v>
      </c>
      <c r="F5304" t="s">
        <v>15632</v>
      </c>
      <c r="G5304" t="s">
        <v>15633</v>
      </c>
      <c r="H5304" t="s">
        <v>15485</v>
      </c>
      <c r="I5304" t="s">
        <v>15643</v>
      </c>
      <c r="J5304" t="s">
        <v>15505</v>
      </c>
      <c r="K5304" t="s">
        <v>110</v>
      </c>
      <c r="L5304" t="s">
        <v>3346</v>
      </c>
      <c r="M5304" t="s">
        <v>4108</v>
      </c>
      <c r="N5304" t="s">
        <v>4109</v>
      </c>
      <c r="O5304" t="s">
        <v>3343</v>
      </c>
      <c r="P5304" t="s">
        <v>3343</v>
      </c>
      <c r="Q5304" t="s">
        <v>3346</v>
      </c>
    </row>
    <row r="5305" spans="1:17" x14ac:dyDescent="0.25">
      <c r="A5305" t="s">
        <v>1736</v>
      </c>
      <c r="B5305" t="s">
        <v>585</v>
      </c>
      <c r="C5305" t="s">
        <v>15481</v>
      </c>
      <c r="D5305" t="s">
        <v>15482</v>
      </c>
      <c r="E5305">
        <v>2401023</v>
      </c>
      <c r="F5305" t="s">
        <v>15632</v>
      </c>
      <c r="G5305" t="s">
        <v>15633</v>
      </c>
      <c r="H5305" t="s">
        <v>15485</v>
      </c>
      <c r="I5305" t="s">
        <v>15644</v>
      </c>
      <c r="J5305" t="s">
        <v>15507</v>
      </c>
      <c r="K5305" t="s">
        <v>4107</v>
      </c>
      <c r="L5305" t="s">
        <v>3346</v>
      </c>
      <c r="M5305" t="s">
        <v>4108</v>
      </c>
      <c r="N5305" t="s">
        <v>4109</v>
      </c>
      <c r="O5305" t="s">
        <v>3343</v>
      </c>
      <c r="P5305" t="s">
        <v>3343</v>
      </c>
      <c r="Q5305" t="s">
        <v>3346</v>
      </c>
    </row>
    <row r="5306" spans="1:17" x14ac:dyDescent="0.25">
      <c r="A5306" t="s">
        <v>1736</v>
      </c>
      <c r="B5306" t="s">
        <v>585</v>
      </c>
      <c r="C5306" t="s">
        <v>15481</v>
      </c>
      <c r="D5306" t="s">
        <v>15482</v>
      </c>
      <c r="E5306">
        <v>2401024</v>
      </c>
      <c r="F5306" t="s">
        <v>15645</v>
      </c>
      <c r="G5306" t="s">
        <v>15646</v>
      </c>
      <c r="H5306" t="s">
        <v>15523</v>
      </c>
      <c r="I5306" t="s">
        <v>15647</v>
      </c>
      <c r="J5306" t="s">
        <v>15648</v>
      </c>
      <c r="K5306" t="s">
        <v>110</v>
      </c>
      <c r="L5306" t="s">
        <v>3343</v>
      </c>
      <c r="M5306" t="s">
        <v>4108</v>
      </c>
      <c r="N5306" t="s">
        <v>4109</v>
      </c>
      <c r="O5306" t="s">
        <v>3343</v>
      </c>
      <c r="P5306" t="s">
        <v>3343</v>
      </c>
      <c r="Q5306" t="s">
        <v>3346</v>
      </c>
    </row>
    <row r="5307" spans="1:17" x14ac:dyDescent="0.25">
      <c r="A5307" t="s">
        <v>1736</v>
      </c>
      <c r="B5307" t="s">
        <v>585</v>
      </c>
      <c r="C5307" t="s">
        <v>15481</v>
      </c>
      <c r="D5307" t="s">
        <v>15482</v>
      </c>
      <c r="E5307">
        <v>2401024</v>
      </c>
      <c r="F5307" t="s">
        <v>15645</v>
      </c>
      <c r="G5307" t="s">
        <v>15646</v>
      </c>
      <c r="H5307" t="s">
        <v>15523</v>
      </c>
      <c r="I5307" t="s">
        <v>15649</v>
      </c>
      <c r="J5307" t="s">
        <v>15650</v>
      </c>
      <c r="K5307" t="s">
        <v>15535</v>
      </c>
      <c r="L5307" t="s">
        <v>3346</v>
      </c>
      <c r="M5307" t="s">
        <v>4108</v>
      </c>
      <c r="N5307" t="s">
        <v>4109</v>
      </c>
      <c r="O5307" t="s">
        <v>3343</v>
      </c>
      <c r="P5307" t="s">
        <v>3343</v>
      </c>
      <c r="Q5307" t="s">
        <v>3346</v>
      </c>
    </row>
    <row r="5308" spans="1:17" x14ac:dyDescent="0.25">
      <c r="A5308" t="s">
        <v>1736</v>
      </c>
      <c r="B5308" t="s">
        <v>585</v>
      </c>
      <c r="C5308" t="s">
        <v>15481</v>
      </c>
      <c r="D5308" t="s">
        <v>15482</v>
      </c>
      <c r="E5308">
        <v>2401024</v>
      </c>
      <c r="F5308" t="s">
        <v>15645</v>
      </c>
      <c r="G5308" t="s">
        <v>15646</v>
      </c>
      <c r="H5308" t="s">
        <v>15523</v>
      </c>
      <c r="I5308" t="s">
        <v>15651</v>
      </c>
      <c r="J5308" t="s">
        <v>15652</v>
      </c>
      <c r="K5308" t="s">
        <v>15535</v>
      </c>
      <c r="L5308" t="s">
        <v>3346</v>
      </c>
      <c r="M5308" t="s">
        <v>4108</v>
      </c>
      <c r="N5308" t="s">
        <v>4109</v>
      </c>
      <c r="O5308" t="s">
        <v>3343</v>
      </c>
      <c r="P5308" t="s">
        <v>3343</v>
      </c>
      <c r="Q5308" t="s">
        <v>3346</v>
      </c>
    </row>
    <row r="5309" spans="1:17" x14ac:dyDescent="0.25">
      <c r="A5309" t="s">
        <v>1736</v>
      </c>
      <c r="B5309" t="s">
        <v>585</v>
      </c>
      <c r="C5309" t="s">
        <v>15481</v>
      </c>
      <c r="D5309" t="s">
        <v>15482</v>
      </c>
      <c r="E5309">
        <v>2401025</v>
      </c>
      <c r="F5309" t="s">
        <v>15653</v>
      </c>
      <c r="G5309" t="s">
        <v>15654</v>
      </c>
      <c r="H5309" t="s">
        <v>15517</v>
      </c>
      <c r="I5309" t="s">
        <v>15655</v>
      </c>
      <c r="J5309" t="s">
        <v>15656</v>
      </c>
      <c r="K5309" t="s">
        <v>110</v>
      </c>
      <c r="L5309" t="s">
        <v>3343</v>
      </c>
      <c r="M5309" t="s">
        <v>4108</v>
      </c>
      <c r="N5309" t="s">
        <v>4109</v>
      </c>
      <c r="O5309" t="s">
        <v>3346</v>
      </c>
      <c r="P5309" t="s">
        <v>3343</v>
      </c>
      <c r="Q5309" t="s">
        <v>3346</v>
      </c>
    </row>
    <row r="5310" spans="1:17" x14ac:dyDescent="0.25">
      <c r="A5310" t="s">
        <v>1736</v>
      </c>
      <c r="B5310" t="s">
        <v>585</v>
      </c>
      <c r="C5310" t="s">
        <v>15481</v>
      </c>
      <c r="D5310" t="s">
        <v>15482</v>
      </c>
      <c r="E5310">
        <v>2401025</v>
      </c>
      <c r="F5310" t="s">
        <v>15653</v>
      </c>
      <c r="G5310" t="s">
        <v>15654</v>
      </c>
      <c r="H5310" t="s">
        <v>15517</v>
      </c>
      <c r="I5310" t="s">
        <v>15657</v>
      </c>
      <c r="J5310" t="s">
        <v>15656</v>
      </c>
      <c r="K5310" t="s">
        <v>15535</v>
      </c>
      <c r="L5310" t="s">
        <v>3346</v>
      </c>
      <c r="M5310" t="s">
        <v>4108</v>
      </c>
      <c r="N5310" t="s">
        <v>4109</v>
      </c>
      <c r="O5310" t="s">
        <v>3346</v>
      </c>
      <c r="P5310" t="s">
        <v>3343</v>
      </c>
      <c r="Q5310" t="s">
        <v>3346</v>
      </c>
    </row>
    <row r="5311" spans="1:17" x14ac:dyDescent="0.25">
      <c r="A5311" t="s">
        <v>1736</v>
      </c>
      <c r="B5311" t="s">
        <v>585</v>
      </c>
      <c r="C5311" t="s">
        <v>15481</v>
      </c>
      <c r="D5311" t="s">
        <v>15482</v>
      </c>
      <c r="E5311">
        <v>2401025</v>
      </c>
      <c r="F5311" t="s">
        <v>15653</v>
      </c>
      <c r="G5311" t="s">
        <v>15654</v>
      </c>
      <c r="H5311" t="s">
        <v>15517</v>
      </c>
      <c r="I5311" t="s">
        <v>15658</v>
      </c>
      <c r="J5311" t="s">
        <v>15656</v>
      </c>
      <c r="K5311" t="s">
        <v>15535</v>
      </c>
      <c r="L5311" t="s">
        <v>3346</v>
      </c>
      <c r="M5311" t="s">
        <v>4108</v>
      </c>
      <c r="N5311" t="s">
        <v>4109</v>
      </c>
      <c r="O5311" t="s">
        <v>3346</v>
      </c>
      <c r="P5311" t="s">
        <v>3343</v>
      </c>
      <c r="Q5311" t="s">
        <v>3346</v>
      </c>
    </row>
    <row r="5312" spans="1:17" x14ac:dyDescent="0.25">
      <c r="A5312" t="s">
        <v>1736</v>
      </c>
      <c r="B5312" t="s">
        <v>585</v>
      </c>
      <c r="C5312" t="s">
        <v>15481</v>
      </c>
      <c r="D5312" t="s">
        <v>15482</v>
      </c>
      <c r="E5312">
        <v>2401026</v>
      </c>
      <c r="F5312" t="s">
        <v>15659</v>
      </c>
      <c r="G5312" t="s">
        <v>15660</v>
      </c>
      <c r="H5312" t="s">
        <v>15485</v>
      </c>
      <c r="I5312" t="s">
        <v>15661</v>
      </c>
      <c r="J5312" t="s">
        <v>15662</v>
      </c>
      <c r="K5312" t="s">
        <v>4107</v>
      </c>
      <c r="L5312" t="s">
        <v>3343</v>
      </c>
      <c r="M5312" t="s">
        <v>3748</v>
      </c>
      <c r="N5312" t="s">
        <v>4014</v>
      </c>
      <c r="O5312" t="s">
        <v>3343</v>
      </c>
      <c r="P5312" t="s">
        <v>3343</v>
      </c>
      <c r="Q5312" t="s">
        <v>3346</v>
      </c>
    </row>
    <row r="5313" spans="1:17" x14ac:dyDescent="0.25">
      <c r="A5313" t="s">
        <v>1736</v>
      </c>
      <c r="B5313" t="s">
        <v>585</v>
      </c>
      <c r="C5313" t="s">
        <v>15481</v>
      </c>
      <c r="D5313" t="s">
        <v>15482</v>
      </c>
      <c r="E5313">
        <v>2401027</v>
      </c>
      <c r="F5313" t="s">
        <v>15663</v>
      </c>
      <c r="G5313" t="s">
        <v>15664</v>
      </c>
      <c r="H5313" t="s">
        <v>15523</v>
      </c>
      <c r="I5313" t="s">
        <v>15665</v>
      </c>
      <c r="J5313" t="s">
        <v>15666</v>
      </c>
      <c r="K5313" t="s">
        <v>110</v>
      </c>
      <c r="L5313" t="s">
        <v>3343</v>
      </c>
      <c r="M5313" t="s">
        <v>3748</v>
      </c>
      <c r="N5313" t="s">
        <v>4014</v>
      </c>
      <c r="O5313" t="s">
        <v>3343</v>
      </c>
      <c r="P5313" t="s">
        <v>3343</v>
      </c>
      <c r="Q5313" t="s">
        <v>3346</v>
      </c>
    </row>
    <row r="5314" spans="1:17" x14ac:dyDescent="0.25">
      <c r="A5314" t="s">
        <v>1736</v>
      </c>
      <c r="B5314" t="s">
        <v>585</v>
      </c>
      <c r="C5314" t="s">
        <v>15481</v>
      </c>
      <c r="D5314" t="s">
        <v>15482</v>
      </c>
      <c r="E5314">
        <v>2401027</v>
      </c>
      <c r="F5314" t="s">
        <v>15663</v>
      </c>
      <c r="G5314" t="s">
        <v>15664</v>
      </c>
      <c r="H5314" t="s">
        <v>15523</v>
      </c>
      <c r="I5314" t="s">
        <v>15667</v>
      </c>
      <c r="J5314" t="s">
        <v>15666</v>
      </c>
      <c r="K5314" t="s">
        <v>15535</v>
      </c>
      <c r="L5314" t="s">
        <v>3346</v>
      </c>
      <c r="M5314" t="s">
        <v>3748</v>
      </c>
      <c r="N5314" t="s">
        <v>4014</v>
      </c>
      <c r="O5314" t="s">
        <v>3343</v>
      </c>
      <c r="P5314" t="s">
        <v>3343</v>
      </c>
      <c r="Q5314" t="s">
        <v>3346</v>
      </c>
    </row>
    <row r="5315" spans="1:17" x14ac:dyDescent="0.25">
      <c r="A5315" t="s">
        <v>1736</v>
      </c>
      <c r="B5315" t="s">
        <v>585</v>
      </c>
      <c r="C5315" t="s">
        <v>15481</v>
      </c>
      <c r="D5315" t="s">
        <v>15482</v>
      </c>
      <c r="E5315">
        <v>2401027</v>
      </c>
      <c r="F5315" t="s">
        <v>15663</v>
      </c>
      <c r="G5315" t="s">
        <v>15664</v>
      </c>
      <c r="H5315" t="s">
        <v>15523</v>
      </c>
      <c r="I5315" t="s">
        <v>15668</v>
      </c>
      <c r="J5315" t="s">
        <v>15669</v>
      </c>
      <c r="K5315" t="s">
        <v>110</v>
      </c>
      <c r="L5315" t="s">
        <v>3346</v>
      </c>
      <c r="M5315" t="s">
        <v>3748</v>
      </c>
      <c r="N5315" t="s">
        <v>4014</v>
      </c>
      <c r="O5315" t="s">
        <v>3343</v>
      </c>
      <c r="P5315" t="s">
        <v>3343</v>
      </c>
      <c r="Q5315" t="s">
        <v>3346</v>
      </c>
    </row>
    <row r="5316" spans="1:17" x14ac:dyDescent="0.25">
      <c r="A5316" t="s">
        <v>1736</v>
      </c>
      <c r="B5316" t="s">
        <v>585</v>
      </c>
      <c r="C5316" t="s">
        <v>15481</v>
      </c>
      <c r="D5316" t="s">
        <v>15482</v>
      </c>
      <c r="E5316">
        <v>2401028</v>
      </c>
      <c r="F5316" t="s">
        <v>15670</v>
      </c>
      <c r="G5316" t="s">
        <v>15671</v>
      </c>
      <c r="H5316" t="s">
        <v>15517</v>
      </c>
      <c r="I5316" t="s">
        <v>15672</v>
      </c>
      <c r="J5316" t="s">
        <v>15673</v>
      </c>
      <c r="K5316" t="s">
        <v>110</v>
      </c>
      <c r="L5316" t="s">
        <v>3343</v>
      </c>
      <c r="M5316" t="s">
        <v>3748</v>
      </c>
      <c r="N5316" t="s">
        <v>4014</v>
      </c>
      <c r="O5316" t="s">
        <v>3346</v>
      </c>
      <c r="P5316" t="s">
        <v>3343</v>
      </c>
      <c r="Q5316" t="s">
        <v>3346</v>
      </c>
    </row>
    <row r="5317" spans="1:17" x14ac:dyDescent="0.25">
      <c r="A5317" t="s">
        <v>1736</v>
      </c>
      <c r="B5317" t="s">
        <v>585</v>
      </c>
      <c r="C5317" t="s">
        <v>15481</v>
      </c>
      <c r="D5317" t="s">
        <v>15482</v>
      </c>
      <c r="E5317">
        <v>2401028</v>
      </c>
      <c r="F5317" t="s">
        <v>15670</v>
      </c>
      <c r="G5317" t="s">
        <v>15671</v>
      </c>
      <c r="H5317" t="s">
        <v>15517</v>
      </c>
      <c r="I5317" t="s">
        <v>15674</v>
      </c>
      <c r="J5317" t="s">
        <v>15673</v>
      </c>
      <c r="K5317" t="s">
        <v>15535</v>
      </c>
      <c r="L5317" t="s">
        <v>3346</v>
      </c>
      <c r="M5317" t="s">
        <v>3748</v>
      </c>
      <c r="N5317" t="s">
        <v>4014</v>
      </c>
      <c r="O5317" t="s">
        <v>3346</v>
      </c>
      <c r="P5317" t="s">
        <v>3343</v>
      </c>
      <c r="Q5317" t="s">
        <v>3346</v>
      </c>
    </row>
    <row r="5318" spans="1:17" x14ac:dyDescent="0.25">
      <c r="A5318" t="s">
        <v>1736</v>
      </c>
      <c r="B5318" t="s">
        <v>585</v>
      </c>
      <c r="C5318" t="s">
        <v>15481</v>
      </c>
      <c r="D5318" t="s">
        <v>15482</v>
      </c>
      <c r="E5318">
        <v>2401029</v>
      </c>
      <c r="F5318" t="s">
        <v>7890</v>
      </c>
      <c r="G5318" t="s">
        <v>7891</v>
      </c>
      <c r="H5318" t="s">
        <v>7892</v>
      </c>
      <c r="I5318" t="s">
        <v>15675</v>
      </c>
      <c r="J5318" t="s">
        <v>15676</v>
      </c>
      <c r="K5318" t="s">
        <v>110</v>
      </c>
      <c r="L5318" t="s">
        <v>3343</v>
      </c>
      <c r="M5318" t="s">
        <v>3748</v>
      </c>
      <c r="N5318" t="s">
        <v>4014</v>
      </c>
      <c r="O5318" t="s">
        <v>3343</v>
      </c>
      <c r="P5318" t="s">
        <v>3343</v>
      </c>
      <c r="Q5318" t="s">
        <v>3346</v>
      </c>
    </row>
    <row r="5319" spans="1:17" x14ac:dyDescent="0.25">
      <c r="A5319" t="s">
        <v>1736</v>
      </c>
      <c r="B5319" t="s">
        <v>585</v>
      </c>
      <c r="C5319" t="s">
        <v>15481</v>
      </c>
      <c r="D5319" t="s">
        <v>15482</v>
      </c>
      <c r="E5319">
        <v>2401030</v>
      </c>
      <c r="F5319" t="s">
        <v>15677</v>
      </c>
      <c r="G5319" t="s">
        <v>15678</v>
      </c>
      <c r="H5319" t="s">
        <v>15485</v>
      </c>
      <c r="I5319" t="s">
        <v>15679</v>
      </c>
      <c r="J5319" t="s">
        <v>15680</v>
      </c>
      <c r="K5319" t="s">
        <v>4107</v>
      </c>
      <c r="L5319" t="s">
        <v>3343</v>
      </c>
      <c r="M5319" t="s">
        <v>4108</v>
      </c>
      <c r="N5319" t="s">
        <v>4109</v>
      </c>
      <c r="O5319" t="s">
        <v>3346</v>
      </c>
      <c r="P5319" t="s">
        <v>3343</v>
      </c>
      <c r="Q5319" t="s">
        <v>3346</v>
      </c>
    </row>
    <row r="5320" spans="1:17" x14ac:dyDescent="0.25">
      <c r="A5320" t="s">
        <v>1736</v>
      </c>
      <c r="B5320" t="s">
        <v>585</v>
      </c>
      <c r="C5320" t="s">
        <v>15481</v>
      </c>
      <c r="D5320" t="s">
        <v>15482</v>
      </c>
      <c r="E5320">
        <v>2401031</v>
      </c>
      <c r="F5320" t="s">
        <v>15681</v>
      </c>
      <c r="G5320" t="s">
        <v>15682</v>
      </c>
      <c r="H5320" t="s">
        <v>15683</v>
      </c>
      <c r="I5320" t="s">
        <v>15684</v>
      </c>
      <c r="J5320" t="s">
        <v>15685</v>
      </c>
      <c r="K5320" t="s">
        <v>110</v>
      </c>
      <c r="L5320" t="s">
        <v>3343</v>
      </c>
      <c r="M5320" t="s">
        <v>3344</v>
      </c>
      <c r="N5320" t="s">
        <v>3345</v>
      </c>
      <c r="O5320" t="s">
        <v>3346</v>
      </c>
      <c r="P5320" t="s">
        <v>3343</v>
      </c>
      <c r="Q5320" t="s">
        <v>3346</v>
      </c>
    </row>
    <row r="5321" spans="1:17" x14ac:dyDescent="0.25">
      <c r="A5321" t="s">
        <v>1736</v>
      </c>
      <c r="B5321" t="s">
        <v>585</v>
      </c>
      <c r="C5321" t="s">
        <v>15481</v>
      </c>
      <c r="D5321" t="s">
        <v>15482</v>
      </c>
      <c r="E5321">
        <v>2401032</v>
      </c>
      <c r="F5321" t="s">
        <v>15686</v>
      </c>
      <c r="G5321" t="s">
        <v>15687</v>
      </c>
      <c r="H5321" t="s">
        <v>15683</v>
      </c>
      <c r="I5321" t="s">
        <v>15688</v>
      </c>
      <c r="J5321" t="s">
        <v>15689</v>
      </c>
      <c r="K5321" t="s">
        <v>110</v>
      </c>
      <c r="L5321" t="s">
        <v>3343</v>
      </c>
      <c r="M5321" t="s">
        <v>3344</v>
      </c>
      <c r="N5321" t="s">
        <v>3345</v>
      </c>
      <c r="O5321" t="s">
        <v>3346</v>
      </c>
      <c r="P5321" t="s">
        <v>3343</v>
      </c>
      <c r="Q5321" t="s">
        <v>3346</v>
      </c>
    </row>
    <row r="5322" spans="1:17" x14ac:dyDescent="0.25">
      <c r="A5322" t="s">
        <v>1736</v>
      </c>
      <c r="B5322" t="s">
        <v>585</v>
      </c>
      <c r="C5322" t="s">
        <v>15481</v>
      </c>
      <c r="D5322" t="s">
        <v>15482</v>
      </c>
      <c r="E5322">
        <v>2401033</v>
      </c>
      <c r="F5322" t="s">
        <v>15690</v>
      </c>
      <c r="G5322" t="s">
        <v>15691</v>
      </c>
      <c r="H5322" t="s">
        <v>15683</v>
      </c>
      <c r="I5322" t="s">
        <v>15692</v>
      </c>
      <c r="J5322" t="s">
        <v>15693</v>
      </c>
      <c r="K5322" t="s">
        <v>110</v>
      </c>
      <c r="L5322" t="s">
        <v>3343</v>
      </c>
      <c r="M5322" t="s">
        <v>3344</v>
      </c>
      <c r="N5322" t="s">
        <v>3345</v>
      </c>
      <c r="O5322" t="s">
        <v>3343</v>
      </c>
      <c r="P5322" t="s">
        <v>3343</v>
      </c>
      <c r="Q5322" t="s">
        <v>3346</v>
      </c>
    </row>
    <row r="5323" spans="1:17" x14ac:dyDescent="0.25">
      <c r="A5323" t="s">
        <v>1736</v>
      </c>
      <c r="B5323" t="s">
        <v>585</v>
      </c>
      <c r="C5323" t="s">
        <v>15481</v>
      </c>
      <c r="D5323" t="s">
        <v>15482</v>
      </c>
      <c r="E5323">
        <v>2401034</v>
      </c>
      <c r="F5323" t="s">
        <v>15493</v>
      </c>
      <c r="G5323" t="s">
        <v>15694</v>
      </c>
      <c r="H5323" t="s">
        <v>15485</v>
      </c>
      <c r="I5323" t="s">
        <v>15695</v>
      </c>
      <c r="J5323" t="s">
        <v>15696</v>
      </c>
      <c r="K5323" t="s">
        <v>4107</v>
      </c>
      <c r="L5323" t="s">
        <v>3343</v>
      </c>
      <c r="M5323" t="s">
        <v>3707</v>
      </c>
      <c r="N5323" t="s">
        <v>7828</v>
      </c>
      <c r="O5323" t="s">
        <v>3343</v>
      </c>
      <c r="P5323" t="s">
        <v>3343</v>
      </c>
      <c r="Q5323" t="s">
        <v>3346</v>
      </c>
    </row>
    <row r="5324" spans="1:17" x14ac:dyDescent="0.25">
      <c r="A5324" t="s">
        <v>1736</v>
      </c>
      <c r="B5324" t="s">
        <v>585</v>
      </c>
      <c r="C5324" t="s">
        <v>15481</v>
      </c>
      <c r="D5324" t="s">
        <v>15482</v>
      </c>
      <c r="E5324">
        <v>2401036</v>
      </c>
      <c r="F5324" t="s">
        <v>15697</v>
      </c>
      <c r="G5324" t="s">
        <v>15698</v>
      </c>
      <c r="H5324" t="s">
        <v>15485</v>
      </c>
      <c r="I5324" t="s">
        <v>15699</v>
      </c>
      <c r="J5324" t="s">
        <v>15696</v>
      </c>
      <c r="K5324" t="s">
        <v>4107</v>
      </c>
      <c r="L5324" t="s">
        <v>3343</v>
      </c>
      <c r="M5324" t="s">
        <v>3707</v>
      </c>
      <c r="N5324" t="s">
        <v>7828</v>
      </c>
      <c r="O5324" t="s">
        <v>3343</v>
      </c>
      <c r="P5324" t="s">
        <v>3343</v>
      </c>
      <c r="Q5324" t="s">
        <v>3346</v>
      </c>
    </row>
    <row r="5325" spans="1:17" x14ac:dyDescent="0.25">
      <c r="A5325" t="s">
        <v>1736</v>
      </c>
      <c r="B5325" t="s">
        <v>585</v>
      </c>
      <c r="C5325" t="s">
        <v>15481</v>
      </c>
      <c r="D5325" t="s">
        <v>15482</v>
      </c>
      <c r="E5325">
        <v>2401037</v>
      </c>
      <c r="F5325" t="s">
        <v>15700</v>
      </c>
      <c r="G5325" t="s">
        <v>15701</v>
      </c>
      <c r="H5325" t="s">
        <v>15702</v>
      </c>
      <c r="I5325" t="s">
        <v>15703</v>
      </c>
      <c r="J5325" t="s">
        <v>15704</v>
      </c>
      <c r="K5325" t="s">
        <v>15535</v>
      </c>
      <c r="L5325" t="s">
        <v>3343</v>
      </c>
      <c r="M5325" t="s">
        <v>3707</v>
      </c>
      <c r="N5325" t="s">
        <v>7828</v>
      </c>
      <c r="O5325" t="s">
        <v>3346</v>
      </c>
      <c r="P5325" t="s">
        <v>3343</v>
      </c>
      <c r="Q5325" t="s">
        <v>3346</v>
      </c>
    </row>
    <row r="5326" spans="1:17" x14ac:dyDescent="0.25">
      <c r="A5326" t="s">
        <v>1736</v>
      </c>
      <c r="B5326" t="s">
        <v>585</v>
      </c>
      <c r="C5326" t="s">
        <v>15481</v>
      </c>
      <c r="D5326" t="s">
        <v>15482</v>
      </c>
      <c r="E5326">
        <v>2401038</v>
      </c>
      <c r="F5326" t="s">
        <v>15705</v>
      </c>
      <c r="G5326" t="s">
        <v>15706</v>
      </c>
      <c r="H5326" t="s">
        <v>15702</v>
      </c>
      <c r="I5326" t="s">
        <v>15707</v>
      </c>
      <c r="J5326" t="s">
        <v>15704</v>
      </c>
      <c r="K5326" t="s">
        <v>15535</v>
      </c>
      <c r="L5326" t="s">
        <v>3343</v>
      </c>
      <c r="M5326" t="s">
        <v>3707</v>
      </c>
      <c r="N5326" t="s">
        <v>7828</v>
      </c>
      <c r="O5326" t="s">
        <v>3346</v>
      </c>
      <c r="P5326" t="s">
        <v>3343</v>
      </c>
      <c r="Q5326" t="s">
        <v>3346</v>
      </c>
    </row>
    <row r="5327" spans="1:17" x14ac:dyDescent="0.25">
      <c r="A5327" t="s">
        <v>1736</v>
      </c>
      <c r="B5327" t="s">
        <v>585</v>
      </c>
      <c r="C5327" t="s">
        <v>15481</v>
      </c>
      <c r="D5327" t="s">
        <v>15482</v>
      </c>
      <c r="E5327">
        <v>2401039</v>
      </c>
      <c r="F5327" t="s">
        <v>15708</v>
      </c>
      <c r="G5327" t="s">
        <v>15709</v>
      </c>
      <c r="H5327" t="s">
        <v>15710</v>
      </c>
      <c r="I5327" t="s">
        <v>15711</v>
      </c>
      <c r="J5327" t="s">
        <v>15708</v>
      </c>
      <c r="K5327" t="s">
        <v>110</v>
      </c>
      <c r="L5327" t="s">
        <v>3343</v>
      </c>
      <c r="M5327" t="s">
        <v>3707</v>
      </c>
      <c r="N5327" t="s">
        <v>7828</v>
      </c>
      <c r="O5327" t="s">
        <v>3343</v>
      </c>
      <c r="P5327" t="s">
        <v>3343</v>
      </c>
      <c r="Q5327" t="s">
        <v>3346</v>
      </c>
    </row>
    <row r="5328" spans="1:17" x14ac:dyDescent="0.25">
      <c r="A5328" t="s">
        <v>1736</v>
      </c>
      <c r="B5328" t="s">
        <v>585</v>
      </c>
      <c r="C5328" t="s">
        <v>15481</v>
      </c>
      <c r="D5328" t="s">
        <v>15482</v>
      </c>
      <c r="E5328">
        <v>2401039</v>
      </c>
      <c r="F5328" t="s">
        <v>15708</v>
      </c>
      <c r="G5328" t="s">
        <v>15709</v>
      </c>
      <c r="H5328" t="s">
        <v>15710</v>
      </c>
      <c r="I5328" t="s">
        <v>15712</v>
      </c>
      <c r="J5328" t="s">
        <v>15708</v>
      </c>
      <c r="K5328" t="s">
        <v>15535</v>
      </c>
      <c r="L5328" t="s">
        <v>3346</v>
      </c>
      <c r="M5328" t="s">
        <v>3707</v>
      </c>
      <c r="N5328" t="s">
        <v>7828</v>
      </c>
      <c r="O5328" t="s">
        <v>3343</v>
      </c>
      <c r="P5328" t="s">
        <v>3343</v>
      </c>
      <c r="Q5328" t="s">
        <v>3346</v>
      </c>
    </row>
    <row r="5329" spans="1:17" x14ac:dyDescent="0.25">
      <c r="A5329" t="s">
        <v>1736</v>
      </c>
      <c r="B5329" t="s">
        <v>585</v>
      </c>
      <c r="C5329" t="s">
        <v>15481</v>
      </c>
      <c r="D5329" t="s">
        <v>15482</v>
      </c>
      <c r="E5329">
        <v>2401042</v>
      </c>
      <c r="F5329" t="s">
        <v>375</v>
      </c>
      <c r="G5329" t="s">
        <v>3574</v>
      </c>
      <c r="H5329" t="s">
        <v>3350</v>
      </c>
      <c r="I5329" t="s">
        <v>15713</v>
      </c>
      <c r="J5329" t="s">
        <v>461</v>
      </c>
      <c r="K5329" t="s">
        <v>110</v>
      </c>
      <c r="L5329" t="s">
        <v>3343</v>
      </c>
      <c r="M5329" t="s">
        <v>4108</v>
      </c>
      <c r="N5329" t="s">
        <v>4109</v>
      </c>
      <c r="O5329" t="s">
        <v>3346</v>
      </c>
      <c r="P5329" t="s">
        <v>3343</v>
      </c>
      <c r="Q5329" t="s">
        <v>3346</v>
      </c>
    </row>
    <row r="5330" spans="1:17" x14ac:dyDescent="0.25">
      <c r="A5330" t="s">
        <v>1736</v>
      </c>
      <c r="B5330" t="s">
        <v>585</v>
      </c>
      <c r="C5330" t="s">
        <v>15481</v>
      </c>
      <c r="D5330" t="s">
        <v>15482</v>
      </c>
      <c r="E5330">
        <v>2401042</v>
      </c>
      <c r="F5330" t="s">
        <v>375</v>
      </c>
      <c r="G5330" t="s">
        <v>3574</v>
      </c>
      <c r="H5330" t="s">
        <v>3350</v>
      </c>
      <c r="I5330" t="s">
        <v>15714</v>
      </c>
      <c r="J5330" t="s">
        <v>15715</v>
      </c>
      <c r="K5330" t="s">
        <v>110</v>
      </c>
      <c r="L5330" t="s">
        <v>3346</v>
      </c>
      <c r="M5330" t="s">
        <v>4108</v>
      </c>
      <c r="N5330" t="s">
        <v>4109</v>
      </c>
      <c r="O5330" t="s">
        <v>3346</v>
      </c>
      <c r="P5330" t="s">
        <v>3343</v>
      </c>
      <c r="Q5330" t="s">
        <v>3346</v>
      </c>
    </row>
    <row r="5331" spans="1:17" x14ac:dyDescent="0.25">
      <c r="A5331" t="s">
        <v>1736</v>
      </c>
      <c r="B5331" t="s">
        <v>585</v>
      </c>
      <c r="C5331" t="s">
        <v>15481</v>
      </c>
      <c r="D5331" t="s">
        <v>15482</v>
      </c>
      <c r="E5331">
        <v>2401043</v>
      </c>
      <c r="F5331" t="s">
        <v>51</v>
      </c>
      <c r="G5331" t="s">
        <v>3716</v>
      </c>
      <c r="H5331" t="s">
        <v>3350</v>
      </c>
      <c r="I5331" t="s">
        <v>15716</v>
      </c>
      <c r="J5331" t="s">
        <v>52</v>
      </c>
      <c r="K5331" t="s">
        <v>110</v>
      </c>
      <c r="L5331" t="s">
        <v>3343</v>
      </c>
      <c r="M5331" t="s">
        <v>4108</v>
      </c>
      <c r="N5331" t="s">
        <v>4109</v>
      </c>
      <c r="O5331" t="s">
        <v>3346</v>
      </c>
      <c r="P5331" t="s">
        <v>3343</v>
      </c>
      <c r="Q5331" t="s">
        <v>3346</v>
      </c>
    </row>
    <row r="5332" spans="1:17" x14ac:dyDescent="0.25">
      <c r="A5332" t="s">
        <v>1736</v>
      </c>
      <c r="B5332" t="s">
        <v>585</v>
      </c>
      <c r="C5332" t="s">
        <v>15481</v>
      </c>
      <c r="D5332" t="s">
        <v>15482</v>
      </c>
      <c r="E5332">
        <v>2401044</v>
      </c>
      <c r="F5332" t="s">
        <v>15717</v>
      </c>
      <c r="G5332" t="s">
        <v>15718</v>
      </c>
      <c r="H5332" t="s">
        <v>4104</v>
      </c>
      <c r="I5332" t="s">
        <v>15719</v>
      </c>
      <c r="J5332" t="s">
        <v>15720</v>
      </c>
      <c r="K5332" t="s">
        <v>4107</v>
      </c>
      <c r="L5332" t="s">
        <v>3343</v>
      </c>
      <c r="M5332" t="s">
        <v>3344</v>
      </c>
      <c r="N5332" t="s">
        <v>3360</v>
      </c>
      <c r="O5332" t="s">
        <v>3346</v>
      </c>
      <c r="P5332" t="s">
        <v>3343</v>
      </c>
      <c r="Q5332" t="s">
        <v>3346</v>
      </c>
    </row>
    <row r="5333" spans="1:17" x14ac:dyDescent="0.25">
      <c r="A5333" t="s">
        <v>1736</v>
      </c>
      <c r="B5333" t="s">
        <v>585</v>
      </c>
      <c r="C5333" t="s">
        <v>15481</v>
      </c>
      <c r="D5333" t="s">
        <v>15482</v>
      </c>
      <c r="E5333">
        <v>2401044</v>
      </c>
      <c r="F5333" t="s">
        <v>15717</v>
      </c>
      <c r="G5333" t="s">
        <v>15718</v>
      </c>
      <c r="H5333" t="s">
        <v>4104</v>
      </c>
      <c r="I5333" t="s">
        <v>15721</v>
      </c>
      <c r="J5333" t="s">
        <v>15722</v>
      </c>
      <c r="K5333" t="s">
        <v>4107</v>
      </c>
      <c r="L5333" t="s">
        <v>3346</v>
      </c>
      <c r="M5333" t="s">
        <v>3344</v>
      </c>
      <c r="N5333" t="s">
        <v>3360</v>
      </c>
      <c r="O5333" t="s">
        <v>3346</v>
      </c>
      <c r="P5333" t="s">
        <v>3343</v>
      </c>
      <c r="Q5333" t="s">
        <v>3346</v>
      </c>
    </row>
    <row r="5334" spans="1:17" x14ac:dyDescent="0.25">
      <c r="A5334" t="s">
        <v>1736</v>
      </c>
      <c r="B5334" t="s">
        <v>585</v>
      </c>
      <c r="C5334" t="s">
        <v>15481</v>
      </c>
      <c r="D5334" t="s">
        <v>15482</v>
      </c>
      <c r="E5334">
        <v>2401047</v>
      </c>
      <c r="F5334" t="s">
        <v>102</v>
      </c>
      <c r="G5334" t="s">
        <v>3349</v>
      </c>
      <c r="H5334" t="s">
        <v>3350</v>
      </c>
      <c r="I5334" t="s">
        <v>15723</v>
      </c>
      <c r="J5334" t="s">
        <v>103</v>
      </c>
      <c r="K5334" t="s">
        <v>110</v>
      </c>
      <c r="L5334" t="s">
        <v>3343</v>
      </c>
      <c r="M5334" t="s">
        <v>4108</v>
      </c>
      <c r="N5334" t="s">
        <v>4109</v>
      </c>
      <c r="O5334" t="s">
        <v>3346</v>
      </c>
      <c r="P5334" t="s">
        <v>3343</v>
      </c>
      <c r="Q5334" t="s">
        <v>3346</v>
      </c>
    </row>
    <row r="5335" spans="1:17" x14ac:dyDescent="0.25">
      <c r="A5335" t="s">
        <v>1736</v>
      </c>
      <c r="B5335" t="s">
        <v>585</v>
      </c>
      <c r="C5335" t="s">
        <v>15481</v>
      </c>
      <c r="D5335" t="s">
        <v>15482</v>
      </c>
      <c r="E5335">
        <v>2401047</v>
      </c>
      <c r="F5335" t="s">
        <v>102</v>
      </c>
      <c r="G5335" t="s">
        <v>3349</v>
      </c>
      <c r="H5335" t="s">
        <v>3350</v>
      </c>
      <c r="I5335" t="s">
        <v>15724</v>
      </c>
      <c r="J5335" t="s">
        <v>15725</v>
      </c>
      <c r="K5335" t="s">
        <v>110</v>
      </c>
      <c r="L5335" t="s">
        <v>3346</v>
      </c>
      <c r="M5335" t="s">
        <v>4108</v>
      </c>
      <c r="N5335" t="s">
        <v>4109</v>
      </c>
      <c r="O5335" t="s">
        <v>3346</v>
      </c>
      <c r="P5335" t="s">
        <v>3343</v>
      </c>
      <c r="Q5335" t="s">
        <v>3346</v>
      </c>
    </row>
    <row r="5336" spans="1:17" x14ac:dyDescent="0.25">
      <c r="A5336" t="s">
        <v>1736</v>
      </c>
      <c r="B5336" t="s">
        <v>585</v>
      </c>
      <c r="C5336" t="s">
        <v>15481</v>
      </c>
      <c r="D5336" t="s">
        <v>15482</v>
      </c>
      <c r="E5336">
        <v>2401047</v>
      </c>
      <c r="F5336" t="s">
        <v>102</v>
      </c>
      <c r="G5336" t="s">
        <v>3349</v>
      </c>
      <c r="H5336" t="s">
        <v>3350</v>
      </c>
      <c r="I5336" t="s">
        <v>15726</v>
      </c>
      <c r="J5336" t="s">
        <v>15725</v>
      </c>
      <c r="K5336" t="s">
        <v>110</v>
      </c>
      <c r="L5336" t="s">
        <v>3346</v>
      </c>
      <c r="M5336" t="s">
        <v>4108</v>
      </c>
      <c r="N5336" t="s">
        <v>4109</v>
      </c>
      <c r="O5336" t="s">
        <v>3346</v>
      </c>
      <c r="P5336" t="s">
        <v>3343</v>
      </c>
      <c r="Q5336" t="s">
        <v>3346</v>
      </c>
    </row>
    <row r="5337" spans="1:17" x14ac:dyDescent="0.25">
      <c r="A5337" t="s">
        <v>1736</v>
      </c>
      <c r="B5337" t="s">
        <v>585</v>
      </c>
      <c r="C5337" t="s">
        <v>15481</v>
      </c>
      <c r="D5337" t="s">
        <v>15482</v>
      </c>
      <c r="E5337">
        <v>2401048</v>
      </c>
      <c r="F5337" t="s">
        <v>15727</v>
      </c>
      <c r="G5337" t="s">
        <v>15728</v>
      </c>
      <c r="H5337" t="s">
        <v>3350</v>
      </c>
      <c r="I5337" t="s">
        <v>15729</v>
      </c>
      <c r="J5337" t="s">
        <v>15730</v>
      </c>
      <c r="K5337" t="s">
        <v>110</v>
      </c>
      <c r="L5337" t="s">
        <v>3343</v>
      </c>
      <c r="M5337" t="s">
        <v>3344</v>
      </c>
      <c r="N5337" t="s">
        <v>3360</v>
      </c>
      <c r="O5337" t="s">
        <v>3346</v>
      </c>
      <c r="P5337" t="s">
        <v>3343</v>
      </c>
      <c r="Q5337" t="s">
        <v>3346</v>
      </c>
    </row>
    <row r="5338" spans="1:17" x14ac:dyDescent="0.25">
      <c r="A5338" t="s">
        <v>1736</v>
      </c>
      <c r="B5338" t="s">
        <v>585</v>
      </c>
      <c r="C5338" t="s">
        <v>15481</v>
      </c>
      <c r="D5338" t="s">
        <v>15482</v>
      </c>
      <c r="E5338">
        <v>2401048</v>
      </c>
      <c r="F5338" t="s">
        <v>15727</v>
      </c>
      <c r="G5338" t="s">
        <v>15728</v>
      </c>
      <c r="H5338" t="s">
        <v>3350</v>
      </c>
      <c r="I5338" t="s">
        <v>15731</v>
      </c>
      <c r="J5338" t="s">
        <v>15732</v>
      </c>
      <c r="K5338" t="s">
        <v>110</v>
      </c>
      <c r="L5338" t="s">
        <v>3346</v>
      </c>
      <c r="M5338" t="s">
        <v>3344</v>
      </c>
      <c r="N5338" t="s">
        <v>3360</v>
      </c>
      <c r="O5338" t="s">
        <v>3346</v>
      </c>
      <c r="P5338" t="s">
        <v>3343</v>
      </c>
      <c r="Q5338" t="s">
        <v>3346</v>
      </c>
    </row>
    <row r="5339" spans="1:17" x14ac:dyDescent="0.25">
      <c r="A5339" t="s">
        <v>1736</v>
      </c>
      <c r="B5339" t="s">
        <v>585</v>
      </c>
      <c r="C5339" t="s">
        <v>15481</v>
      </c>
      <c r="D5339" t="s">
        <v>15482</v>
      </c>
      <c r="E5339">
        <v>2401051</v>
      </c>
      <c r="F5339" t="s">
        <v>15733</v>
      </c>
      <c r="G5339" t="s">
        <v>15734</v>
      </c>
      <c r="H5339" t="s">
        <v>4104</v>
      </c>
      <c r="I5339" t="s">
        <v>15735</v>
      </c>
      <c r="J5339" t="s">
        <v>15736</v>
      </c>
      <c r="K5339" t="s">
        <v>4107</v>
      </c>
      <c r="L5339" t="s">
        <v>3343</v>
      </c>
      <c r="M5339" t="s">
        <v>4108</v>
      </c>
      <c r="N5339" t="s">
        <v>4109</v>
      </c>
      <c r="O5339" t="s">
        <v>3346</v>
      </c>
      <c r="P5339" t="s">
        <v>3343</v>
      </c>
      <c r="Q5339" t="s">
        <v>3346</v>
      </c>
    </row>
    <row r="5340" spans="1:17" x14ac:dyDescent="0.25">
      <c r="A5340" t="s">
        <v>1736</v>
      </c>
      <c r="B5340" t="s">
        <v>585</v>
      </c>
      <c r="C5340" t="s">
        <v>15481</v>
      </c>
      <c r="D5340" t="s">
        <v>15482</v>
      </c>
      <c r="E5340">
        <v>2401052</v>
      </c>
      <c r="F5340" t="s">
        <v>2347</v>
      </c>
      <c r="G5340" t="s">
        <v>15737</v>
      </c>
      <c r="H5340" t="s">
        <v>3515</v>
      </c>
      <c r="I5340" t="s">
        <v>15738</v>
      </c>
      <c r="J5340" t="s">
        <v>2348</v>
      </c>
      <c r="K5340" t="s">
        <v>110</v>
      </c>
      <c r="L5340" t="s">
        <v>3343</v>
      </c>
      <c r="M5340" t="s">
        <v>4108</v>
      </c>
      <c r="N5340" t="s">
        <v>4109</v>
      </c>
      <c r="O5340" t="s">
        <v>3343</v>
      </c>
      <c r="P5340" t="s">
        <v>3343</v>
      </c>
      <c r="Q5340" t="s">
        <v>3346</v>
      </c>
    </row>
    <row r="5341" spans="1:17" x14ac:dyDescent="0.25">
      <c r="A5341" t="s">
        <v>1736</v>
      </c>
      <c r="B5341" t="s">
        <v>585</v>
      </c>
      <c r="C5341" t="s">
        <v>15481</v>
      </c>
      <c r="D5341" t="s">
        <v>15482</v>
      </c>
      <c r="E5341">
        <v>2401052</v>
      </c>
      <c r="F5341" t="s">
        <v>2347</v>
      </c>
      <c r="G5341" t="s">
        <v>15737</v>
      </c>
      <c r="H5341" t="s">
        <v>3515</v>
      </c>
      <c r="I5341" t="s">
        <v>15739</v>
      </c>
      <c r="J5341" t="s">
        <v>9768</v>
      </c>
      <c r="K5341" t="s">
        <v>110</v>
      </c>
      <c r="L5341" t="s">
        <v>3346</v>
      </c>
      <c r="M5341" t="s">
        <v>4108</v>
      </c>
      <c r="N5341" t="s">
        <v>4109</v>
      </c>
      <c r="O5341" t="s">
        <v>3343</v>
      </c>
      <c r="P5341" t="s">
        <v>3343</v>
      </c>
      <c r="Q5341" t="s">
        <v>3346</v>
      </c>
    </row>
    <row r="5342" spans="1:17" x14ac:dyDescent="0.25">
      <c r="A5342" t="s">
        <v>1736</v>
      </c>
      <c r="B5342" t="s">
        <v>585</v>
      </c>
      <c r="C5342" t="s">
        <v>15481</v>
      </c>
      <c r="D5342" t="s">
        <v>15482</v>
      </c>
      <c r="E5342">
        <v>2401052</v>
      </c>
      <c r="F5342" t="s">
        <v>2347</v>
      </c>
      <c r="G5342" t="s">
        <v>15737</v>
      </c>
      <c r="H5342" t="s">
        <v>3515</v>
      </c>
      <c r="I5342" t="s">
        <v>15740</v>
      </c>
      <c r="J5342" t="s">
        <v>9766</v>
      </c>
      <c r="K5342" t="s">
        <v>110</v>
      </c>
      <c r="L5342" t="s">
        <v>3346</v>
      </c>
      <c r="M5342" t="s">
        <v>4108</v>
      </c>
      <c r="N5342" t="s">
        <v>4109</v>
      </c>
      <c r="O5342" t="s">
        <v>3343</v>
      </c>
      <c r="P5342" t="s">
        <v>3343</v>
      </c>
      <c r="Q5342" t="s">
        <v>3346</v>
      </c>
    </row>
    <row r="5343" spans="1:17" x14ac:dyDescent="0.25">
      <c r="A5343" t="s">
        <v>1736</v>
      </c>
      <c r="B5343" t="s">
        <v>585</v>
      </c>
      <c r="C5343" t="s">
        <v>15481</v>
      </c>
      <c r="D5343" t="s">
        <v>15482</v>
      </c>
      <c r="E5343">
        <v>2401053</v>
      </c>
      <c r="F5343" t="s">
        <v>15741</v>
      </c>
      <c r="G5343" t="s">
        <v>15742</v>
      </c>
      <c r="H5343" t="s">
        <v>15517</v>
      </c>
      <c r="I5343" t="s">
        <v>15743</v>
      </c>
      <c r="J5343" t="s">
        <v>15744</v>
      </c>
      <c r="K5343" t="s">
        <v>110</v>
      </c>
      <c r="L5343" t="s">
        <v>3343</v>
      </c>
      <c r="M5343" t="s">
        <v>4108</v>
      </c>
      <c r="N5343" t="s">
        <v>4109</v>
      </c>
      <c r="O5343" t="s">
        <v>3346</v>
      </c>
      <c r="P5343" t="s">
        <v>3343</v>
      </c>
      <c r="Q5343" t="s">
        <v>3346</v>
      </c>
    </row>
    <row r="5344" spans="1:17" x14ac:dyDescent="0.25">
      <c r="A5344" t="s">
        <v>1736</v>
      </c>
      <c r="B5344" t="s">
        <v>585</v>
      </c>
      <c r="C5344" t="s">
        <v>15481</v>
      </c>
      <c r="D5344" t="s">
        <v>15482</v>
      </c>
      <c r="E5344">
        <v>2401054</v>
      </c>
      <c r="F5344" t="s">
        <v>15745</v>
      </c>
      <c r="G5344" t="s">
        <v>15746</v>
      </c>
      <c r="H5344" t="s">
        <v>15747</v>
      </c>
      <c r="I5344" t="s">
        <v>15748</v>
      </c>
      <c r="J5344" t="s">
        <v>15749</v>
      </c>
      <c r="K5344" t="s">
        <v>38</v>
      </c>
      <c r="L5344" t="s">
        <v>3343</v>
      </c>
      <c r="M5344" t="s">
        <v>3344</v>
      </c>
      <c r="N5344" t="s">
        <v>3345</v>
      </c>
      <c r="O5344" t="s">
        <v>3346</v>
      </c>
      <c r="P5344" t="s">
        <v>3343</v>
      </c>
      <c r="Q5344" t="s">
        <v>3346</v>
      </c>
    </row>
    <row r="5345" spans="1:17" x14ac:dyDescent="0.25">
      <c r="A5345" t="s">
        <v>1736</v>
      </c>
      <c r="B5345" t="s">
        <v>585</v>
      </c>
      <c r="C5345" t="s">
        <v>15481</v>
      </c>
      <c r="D5345" t="s">
        <v>15482</v>
      </c>
      <c r="E5345">
        <v>2401055</v>
      </c>
      <c r="F5345" t="s">
        <v>15750</v>
      </c>
      <c r="G5345" t="s">
        <v>15751</v>
      </c>
      <c r="H5345" t="s">
        <v>15510</v>
      </c>
      <c r="I5345" t="s">
        <v>15752</v>
      </c>
      <c r="J5345" t="s">
        <v>15750</v>
      </c>
      <c r="K5345" t="s">
        <v>110</v>
      </c>
      <c r="L5345" t="s">
        <v>3343</v>
      </c>
      <c r="M5345" t="s">
        <v>4108</v>
      </c>
      <c r="N5345" t="s">
        <v>4109</v>
      </c>
      <c r="O5345" t="s">
        <v>3346</v>
      </c>
      <c r="P5345" t="s">
        <v>3343</v>
      </c>
      <c r="Q5345" t="s">
        <v>3346</v>
      </c>
    </row>
    <row r="5346" spans="1:17" x14ac:dyDescent="0.25">
      <c r="A5346" t="s">
        <v>1736</v>
      </c>
      <c r="B5346" t="s">
        <v>585</v>
      </c>
      <c r="C5346" t="s">
        <v>15481</v>
      </c>
      <c r="D5346" t="s">
        <v>15482</v>
      </c>
      <c r="E5346">
        <v>2401055</v>
      </c>
      <c r="F5346" t="s">
        <v>15750</v>
      </c>
      <c r="G5346" t="s">
        <v>15751</v>
      </c>
      <c r="H5346" t="s">
        <v>15510</v>
      </c>
      <c r="I5346" t="s">
        <v>15753</v>
      </c>
      <c r="J5346" t="s">
        <v>15750</v>
      </c>
      <c r="K5346" t="s">
        <v>4107</v>
      </c>
      <c r="L5346" t="s">
        <v>3346</v>
      </c>
      <c r="M5346" t="s">
        <v>4108</v>
      </c>
      <c r="N5346" t="s">
        <v>4109</v>
      </c>
      <c r="O5346" t="s">
        <v>3346</v>
      </c>
      <c r="P5346" t="s">
        <v>3343</v>
      </c>
      <c r="Q5346" t="s">
        <v>3346</v>
      </c>
    </row>
    <row r="5347" spans="1:17" x14ac:dyDescent="0.25">
      <c r="A5347" t="s">
        <v>1736</v>
      </c>
      <c r="B5347" t="s">
        <v>585</v>
      </c>
      <c r="C5347" t="s">
        <v>15481</v>
      </c>
      <c r="D5347" t="s">
        <v>15482</v>
      </c>
      <c r="E5347">
        <v>2401056</v>
      </c>
      <c r="F5347" t="s">
        <v>15754</v>
      </c>
      <c r="G5347" t="s">
        <v>15755</v>
      </c>
      <c r="H5347" t="s">
        <v>15510</v>
      </c>
      <c r="I5347" t="s">
        <v>15756</v>
      </c>
      <c r="J5347" t="s">
        <v>15754</v>
      </c>
      <c r="K5347" t="s">
        <v>110</v>
      </c>
      <c r="L5347" t="s">
        <v>3343</v>
      </c>
      <c r="M5347" t="s">
        <v>4108</v>
      </c>
      <c r="N5347" t="s">
        <v>4109</v>
      </c>
      <c r="O5347" t="s">
        <v>3346</v>
      </c>
      <c r="P5347" t="s">
        <v>3343</v>
      </c>
      <c r="Q5347" t="s">
        <v>3346</v>
      </c>
    </row>
    <row r="5348" spans="1:17" x14ac:dyDescent="0.25">
      <c r="A5348" t="s">
        <v>1736</v>
      </c>
      <c r="B5348" t="s">
        <v>585</v>
      </c>
      <c r="C5348" t="s">
        <v>15481</v>
      </c>
      <c r="D5348" t="s">
        <v>15482</v>
      </c>
      <c r="E5348">
        <v>2401057</v>
      </c>
      <c r="F5348" t="s">
        <v>15757</v>
      </c>
      <c r="G5348" t="s">
        <v>15758</v>
      </c>
      <c r="H5348" t="s">
        <v>15510</v>
      </c>
      <c r="I5348" t="s">
        <v>15759</v>
      </c>
      <c r="J5348" t="s">
        <v>15760</v>
      </c>
      <c r="K5348" t="s">
        <v>110</v>
      </c>
      <c r="L5348" t="s">
        <v>3343</v>
      </c>
      <c r="M5348" t="s">
        <v>4108</v>
      </c>
      <c r="N5348" t="s">
        <v>4109</v>
      </c>
      <c r="O5348" t="s">
        <v>3343</v>
      </c>
      <c r="P5348" t="s">
        <v>3343</v>
      </c>
      <c r="Q5348" t="s">
        <v>3346</v>
      </c>
    </row>
    <row r="5349" spans="1:17" x14ac:dyDescent="0.25">
      <c r="A5349" t="s">
        <v>1736</v>
      </c>
      <c r="B5349" t="s">
        <v>585</v>
      </c>
      <c r="C5349" t="s">
        <v>15481</v>
      </c>
      <c r="D5349" t="s">
        <v>15482</v>
      </c>
      <c r="E5349">
        <v>2401057</v>
      </c>
      <c r="F5349" t="s">
        <v>15757</v>
      </c>
      <c r="G5349" t="s">
        <v>15758</v>
      </c>
      <c r="H5349" t="s">
        <v>15510</v>
      </c>
      <c r="I5349" t="s">
        <v>15761</v>
      </c>
      <c r="J5349" t="s">
        <v>15762</v>
      </c>
      <c r="K5349" t="s">
        <v>9959</v>
      </c>
      <c r="L5349" t="s">
        <v>3346</v>
      </c>
      <c r="M5349" t="s">
        <v>4108</v>
      </c>
      <c r="N5349" t="s">
        <v>4109</v>
      </c>
      <c r="O5349" t="s">
        <v>3343</v>
      </c>
      <c r="P5349" t="s">
        <v>3343</v>
      </c>
      <c r="Q5349" t="s">
        <v>3346</v>
      </c>
    </row>
    <row r="5350" spans="1:17" x14ac:dyDescent="0.25">
      <c r="A5350" t="s">
        <v>1736</v>
      </c>
      <c r="B5350" t="s">
        <v>585</v>
      </c>
      <c r="C5350" t="s">
        <v>15481</v>
      </c>
      <c r="D5350" t="s">
        <v>15482</v>
      </c>
      <c r="E5350">
        <v>2401057</v>
      </c>
      <c r="F5350" t="s">
        <v>15757</v>
      </c>
      <c r="G5350" t="s">
        <v>15758</v>
      </c>
      <c r="H5350" t="s">
        <v>15510</v>
      </c>
      <c r="I5350" t="s">
        <v>15763</v>
      </c>
      <c r="J5350" t="s">
        <v>15764</v>
      </c>
      <c r="K5350" t="s">
        <v>9959</v>
      </c>
      <c r="L5350" t="s">
        <v>3346</v>
      </c>
      <c r="M5350" t="s">
        <v>4108</v>
      </c>
      <c r="N5350" t="s">
        <v>4109</v>
      </c>
      <c r="O5350" t="s">
        <v>3343</v>
      </c>
      <c r="P5350" t="s">
        <v>3343</v>
      </c>
      <c r="Q5350" t="s">
        <v>3346</v>
      </c>
    </row>
    <row r="5351" spans="1:17" x14ac:dyDescent="0.25">
      <c r="A5351" t="s">
        <v>1736</v>
      </c>
      <c r="B5351" t="s">
        <v>585</v>
      </c>
      <c r="C5351" t="s">
        <v>15481</v>
      </c>
      <c r="D5351" t="s">
        <v>15482</v>
      </c>
      <c r="E5351">
        <v>2401058</v>
      </c>
      <c r="F5351" t="s">
        <v>15765</v>
      </c>
      <c r="G5351" t="s">
        <v>15766</v>
      </c>
      <c r="H5351" t="s">
        <v>15523</v>
      </c>
      <c r="I5351" t="s">
        <v>15767</v>
      </c>
      <c r="J5351" t="s">
        <v>15768</v>
      </c>
      <c r="K5351" t="s">
        <v>110</v>
      </c>
      <c r="L5351" t="s">
        <v>3343</v>
      </c>
      <c r="M5351" t="s">
        <v>4108</v>
      </c>
      <c r="N5351" t="s">
        <v>4109</v>
      </c>
      <c r="O5351" t="s">
        <v>3343</v>
      </c>
      <c r="P5351" t="s">
        <v>3343</v>
      </c>
      <c r="Q5351" t="s">
        <v>3346</v>
      </c>
    </row>
    <row r="5352" spans="1:17" x14ac:dyDescent="0.25">
      <c r="A5352" t="s">
        <v>1736</v>
      </c>
      <c r="B5352" t="s">
        <v>585</v>
      </c>
      <c r="C5352" t="s">
        <v>15481</v>
      </c>
      <c r="D5352" t="s">
        <v>15482</v>
      </c>
      <c r="E5352">
        <v>2401060</v>
      </c>
      <c r="F5352" t="s">
        <v>15769</v>
      </c>
      <c r="G5352" t="s">
        <v>15770</v>
      </c>
      <c r="H5352" t="s">
        <v>15485</v>
      </c>
      <c r="I5352" t="s">
        <v>15771</v>
      </c>
      <c r="J5352" t="s">
        <v>15772</v>
      </c>
      <c r="K5352" t="s">
        <v>4107</v>
      </c>
      <c r="L5352" t="s">
        <v>3343</v>
      </c>
      <c r="M5352" t="s">
        <v>3748</v>
      </c>
      <c r="N5352" t="s">
        <v>4014</v>
      </c>
      <c r="O5352" t="s">
        <v>3343</v>
      </c>
      <c r="P5352" t="s">
        <v>3343</v>
      </c>
      <c r="Q5352" t="s">
        <v>3346</v>
      </c>
    </row>
    <row r="5353" spans="1:17" x14ac:dyDescent="0.25">
      <c r="A5353" t="s">
        <v>1736</v>
      </c>
      <c r="B5353" t="s">
        <v>585</v>
      </c>
      <c r="C5353" t="s">
        <v>15481</v>
      </c>
      <c r="D5353" t="s">
        <v>15482</v>
      </c>
      <c r="E5353">
        <v>2401061</v>
      </c>
      <c r="F5353" t="s">
        <v>15773</v>
      </c>
      <c r="G5353" t="s">
        <v>15774</v>
      </c>
      <c r="H5353" t="s">
        <v>15775</v>
      </c>
      <c r="I5353" t="s">
        <v>15776</v>
      </c>
      <c r="J5353" t="s">
        <v>15777</v>
      </c>
      <c r="K5353" t="s">
        <v>110</v>
      </c>
      <c r="L5353" t="s">
        <v>3343</v>
      </c>
      <c r="M5353" t="s">
        <v>4108</v>
      </c>
      <c r="N5353" t="s">
        <v>4109</v>
      </c>
      <c r="O5353" t="s">
        <v>3343</v>
      </c>
      <c r="P5353" t="s">
        <v>3343</v>
      </c>
      <c r="Q5353" t="s">
        <v>3346</v>
      </c>
    </row>
    <row r="5354" spans="1:17" x14ac:dyDescent="0.25">
      <c r="A5354" t="s">
        <v>1736</v>
      </c>
      <c r="B5354" t="s">
        <v>585</v>
      </c>
      <c r="C5354" t="s">
        <v>15481</v>
      </c>
      <c r="D5354" t="s">
        <v>15482</v>
      </c>
      <c r="E5354">
        <v>2401062</v>
      </c>
      <c r="F5354" t="s">
        <v>15778</v>
      </c>
      <c r="G5354" t="s">
        <v>15779</v>
      </c>
      <c r="H5354" t="s">
        <v>15780</v>
      </c>
      <c r="I5354" t="s">
        <v>15781</v>
      </c>
      <c r="J5354" t="s">
        <v>15778</v>
      </c>
      <c r="K5354" t="s">
        <v>110</v>
      </c>
      <c r="L5354" t="s">
        <v>3343</v>
      </c>
      <c r="M5354" t="s">
        <v>3707</v>
      </c>
      <c r="N5354" t="s">
        <v>7828</v>
      </c>
      <c r="O5354" t="s">
        <v>3343</v>
      </c>
      <c r="P5354" t="s">
        <v>3343</v>
      </c>
      <c r="Q5354" t="s">
        <v>3346</v>
      </c>
    </row>
    <row r="5355" spans="1:17" x14ac:dyDescent="0.25">
      <c r="A5355" t="s">
        <v>1736</v>
      </c>
      <c r="B5355" t="s">
        <v>585</v>
      </c>
      <c r="C5355" t="s">
        <v>15481</v>
      </c>
      <c r="D5355" t="s">
        <v>15482</v>
      </c>
      <c r="E5355">
        <v>2401063</v>
      </c>
      <c r="F5355" t="s">
        <v>15782</v>
      </c>
      <c r="G5355" t="s">
        <v>15783</v>
      </c>
      <c r="H5355" t="s">
        <v>15775</v>
      </c>
      <c r="I5355" t="s">
        <v>15784</v>
      </c>
      <c r="J5355" t="s">
        <v>15785</v>
      </c>
      <c r="K5355" t="s">
        <v>110</v>
      </c>
      <c r="L5355" t="s">
        <v>3343</v>
      </c>
      <c r="M5355" t="s">
        <v>4108</v>
      </c>
      <c r="N5355" t="s">
        <v>4109</v>
      </c>
      <c r="O5355" t="s">
        <v>3343</v>
      </c>
      <c r="P5355" t="s">
        <v>3343</v>
      </c>
      <c r="Q5355" t="s">
        <v>3346</v>
      </c>
    </row>
    <row r="5356" spans="1:17" x14ac:dyDescent="0.25">
      <c r="A5356" t="s">
        <v>1736</v>
      </c>
      <c r="B5356" t="s">
        <v>585</v>
      </c>
      <c r="C5356" t="s">
        <v>15481</v>
      </c>
      <c r="D5356" t="s">
        <v>15482</v>
      </c>
      <c r="E5356">
        <v>2401065</v>
      </c>
      <c r="F5356" t="s">
        <v>15786</v>
      </c>
      <c r="G5356" t="s">
        <v>15787</v>
      </c>
      <c r="H5356" t="s">
        <v>15788</v>
      </c>
      <c r="I5356" t="s">
        <v>15789</v>
      </c>
      <c r="J5356" t="s">
        <v>15790</v>
      </c>
      <c r="K5356" t="s">
        <v>38</v>
      </c>
      <c r="L5356" t="s">
        <v>3343</v>
      </c>
      <c r="M5356" t="s">
        <v>3344</v>
      </c>
      <c r="N5356" t="s">
        <v>3345</v>
      </c>
      <c r="O5356" t="s">
        <v>3346</v>
      </c>
      <c r="P5356" t="s">
        <v>3343</v>
      </c>
      <c r="Q5356" t="s">
        <v>3346</v>
      </c>
    </row>
    <row r="5357" spans="1:17" x14ac:dyDescent="0.25">
      <c r="A5357" t="s">
        <v>1736</v>
      </c>
      <c r="B5357" t="s">
        <v>585</v>
      </c>
      <c r="C5357" t="s">
        <v>15481</v>
      </c>
      <c r="D5357" t="s">
        <v>15482</v>
      </c>
      <c r="E5357">
        <v>2401065</v>
      </c>
      <c r="F5357" t="s">
        <v>15786</v>
      </c>
      <c r="G5357" t="s">
        <v>15787</v>
      </c>
      <c r="H5357" t="s">
        <v>15788</v>
      </c>
      <c r="I5357" t="s">
        <v>15791</v>
      </c>
      <c r="J5357" t="s">
        <v>15792</v>
      </c>
      <c r="K5357" t="s">
        <v>110</v>
      </c>
      <c r="L5357" t="s">
        <v>3346</v>
      </c>
      <c r="M5357" t="s">
        <v>3344</v>
      </c>
      <c r="N5357" t="s">
        <v>3345</v>
      </c>
      <c r="O5357" t="s">
        <v>3346</v>
      </c>
      <c r="P5357" t="s">
        <v>3343</v>
      </c>
      <c r="Q5357" t="s">
        <v>3346</v>
      </c>
    </row>
    <row r="5358" spans="1:17" x14ac:dyDescent="0.25">
      <c r="A5358" t="s">
        <v>1736</v>
      </c>
      <c r="B5358" t="s">
        <v>585</v>
      </c>
      <c r="C5358" t="s">
        <v>15481</v>
      </c>
      <c r="D5358" t="s">
        <v>15482</v>
      </c>
      <c r="E5358">
        <v>2401066</v>
      </c>
      <c r="F5358" t="s">
        <v>15793</v>
      </c>
      <c r="G5358" t="s">
        <v>15794</v>
      </c>
      <c r="H5358" t="s">
        <v>8202</v>
      </c>
      <c r="I5358" t="s">
        <v>15795</v>
      </c>
      <c r="J5358" t="s">
        <v>15793</v>
      </c>
      <c r="K5358" t="s">
        <v>110</v>
      </c>
      <c r="L5358" t="s">
        <v>3343</v>
      </c>
      <c r="M5358" t="s">
        <v>3344</v>
      </c>
      <c r="N5358" t="s">
        <v>3345</v>
      </c>
      <c r="O5358" t="s">
        <v>3346</v>
      </c>
      <c r="P5358" t="s">
        <v>3343</v>
      </c>
      <c r="Q5358" t="s">
        <v>3346</v>
      </c>
    </row>
    <row r="5359" spans="1:17" x14ac:dyDescent="0.25">
      <c r="A5359" t="s">
        <v>1736</v>
      </c>
      <c r="B5359" t="s">
        <v>585</v>
      </c>
      <c r="C5359" t="s">
        <v>15481</v>
      </c>
      <c r="D5359" t="s">
        <v>15482</v>
      </c>
      <c r="E5359">
        <v>2401067</v>
      </c>
      <c r="F5359" t="s">
        <v>15796</v>
      </c>
      <c r="G5359" t="s">
        <v>15797</v>
      </c>
      <c r="H5359" t="s">
        <v>8202</v>
      </c>
      <c r="I5359" t="s">
        <v>15798</v>
      </c>
      <c r="J5359" t="s">
        <v>15796</v>
      </c>
      <c r="K5359" t="s">
        <v>110</v>
      </c>
      <c r="L5359" t="s">
        <v>3343</v>
      </c>
      <c r="M5359" t="s">
        <v>3344</v>
      </c>
      <c r="N5359" t="s">
        <v>3345</v>
      </c>
      <c r="O5359" t="s">
        <v>3346</v>
      </c>
      <c r="P5359" t="s">
        <v>3343</v>
      </c>
      <c r="Q5359" t="s">
        <v>3346</v>
      </c>
    </row>
    <row r="5360" spans="1:17" x14ac:dyDescent="0.25">
      <c r="A5360" t="s">
        <v>1736</v>
      </c>
      <c r="B5360" t="s">
        <v>585</v>
      </c>
      <c r="C5360" t="s">
        <v>15481</v>
      </c>
      <c r="D5360" t="s">
        <v>15482</v>
      </c>
      <c r="E5360">
        <v>2401069</v>
      </c>
      <c r="F5360" t="s">
        <v>15799</v>
      </c>
      <c r="G5360" t="s">
        <v>15800</v>
      </c>
      <c r="H5360" t="s">
        <v>15801</v>
      </c>
      <c r="I5360" t="s">
        <v>15802</v>
      </c>
      <c r="J5360" t="s">
        <v>15803</v>
      </c>
      <c r="K5360" t="s">
        <v>110</v>
      </c>
      <c r="L5360" t="s">
        <v>3343</v>
      </c>
      <c r="M5360" t="s">
        <v>3707</v>
      </c>
      <c r="N5360" t="s">
        <v>7828</v>
      </c>
      <c r="O5360" t="s">
        <v>3346</v>
      </c>
      <c r="P5360" t="s">
        <v>3343</v>
      </c>
      <c r="Q5360" t="s">
        <v>3346</v>
      </c>
    </row>
    <row r="5361" spans="1:17" x14ac:dyDescent="0.25">
      <c r="A5361" t="s">
        <v>1736</v>
      </c>
      <c r="B5361" t="s">
        <v>585</v>
      </c>
      <c r="C5361" t="s">
        <v>15481</v>
      </c>
      <c r="D5361" t="s">
        <v>15482</v>
      </c>
      <c r="E5361">
        <v>2401074</v>
      </c>
      <c r="F5361" t="s">
        <v>15804</v>
      </c>
      <c r="G5361" t="s">
        <v>15805</v>
      </c>
      <c r="H5361" t="s">
        <v>4104</v>
      </c>
      <c r="I5361" t="s">
        <v>15806</v>
      </c>
      <c r="J5361" t="s">
        <v>15807</v>
      </c>
      <c r="K5361" t="s">
        <v>4107</v>
      </c>
      <c r="L5361" t="s">
        <v>3343</v>
      </c>
      <c r="M5361" t="s">
        <v>4108</v>
      </c>
      <c r="N5361" t="s">
        <v>4109</v>
      </c>
      <c r="O5361" t="s">
        <v>3346</v>
      </c>
      <c r="P5361" t="s">
        <v>3343</v>
      </c>
      <c r="Q5361" t="s">
        <v>3346</v>
      </c>
    </row>
    <row r="5362" spans="1:17" x14ac:dyDescent="0.25">
      <c r="A5362" t="s">
        <v>1736</v>
      </c>
      <c r="B5362" t="s">
        <v>585</v>
      </c>
      <c r="C5362" t="s">
        <v>15481</v>
      </c>
      <c r="D5362" t="s">
        <v>15482</v>
      </c>
      <c r="E5362">
        <v>2401074</v>
      </c>
      <c r="F5362" t="s">
        <v>15804</v>
      </c>
      <c r="G5362" t="s">
        <v>15805</v>
      </c>
      <c r="H5362" t="s">
        <v>4104</v>
      </c>
      <c r="I5362" t="s">
        <v>15808</v>
      </c>
      <c r="J5362" t="s">
        <v>15809</v>
      </c>
      <c r="K5362" t="s">
        <v>4107</v>
      </c>
      <c r="L5362" t="s">
        <v>3346</v>
      </c>
      <c r="M5362" t="s">
        <v>4108</v>
      </c>
      <c r="N5362" t="s">
        <v>4109</v>
      </c>
      <c r="O5362" t="s">
        <v>3346</v>
      </c>
      <c r="P5362" t="s">
        <v>3343</v>
      </c>
      <c r="Q5362" t="s">
        <v>3346</v>
      </c>
    </row>
    <row r="5363" spans="1:17" x14ac:dyDescent="0.25">
      <c r="A5363" t="s">
        <v>1736</v>
      </c>
      <c r="B5363" t="s">
        <v>585</v>
      </c>
      <c r="C5363" t="s">
        <v>15481</v>
      </c>
      <c r="D5363" t="s">
        <v>15482</v>
      </c>
      <c r="E5363">
        <v>2401074</v>
      </c>
      <c r="F5363" t="s">
        <v>15804</v>
      </c>
      <c r="G5363" t="s">
        <v>15805</v>
      </c>
      <c r="H5363" t="s">
        <v>4104</v>
      </c>
      <c r="I5363" t="s">
        <v>15810</v>
      </c>
      <c r="J5363" t="s">
        <v>15811</v>
      </c>
      <c r="K5363" t="s">
        <v>4107</v>
      </c>
      <c r="L5363" t="s">
        <v>3346</v>
      </c>
      <c r="M5363" t="s">
        <v>4108</v>
      </c>
      <c r="N5363" t="s">
        <v>4109</v>
      </c>
      <c r="O5363" t="s">
        <v>3346</v>
      </c>
      <c r="P5363" t="s">
        <v>3343</v>
      </c>
      <c r="Q5363" t="s">
        <v>3346</v>
      </c>
    </row>
    <row r="5364" spans="1:17" x14ac:dyDescent="0.25">
      <c r="A5364" t="s">
        <v>1736</v>
      </c>
      <c r="B5364" t="s">
        <v>585</v>
      </c>
      <c r="C5364" t="s">
        <v>15481</v>
      </c>
      <c r="D5364" t="s">
        <v>15482</v>
      </c>
      <c r="E5364">
        <v>2401074</v>
      </c>
      <c r="F5364" t="s">
        <v>15804</v>
      </c>
      <c r="G5364" t="s">
        <v>15805</v>
      </c>
      <c r="H5364" t="s">
        <v>4104</v>
      </c>
      <c r="I5364" t="s">
        <v>15812</v>
      </c>
      <c r="J5364" t="s">
        <v>15813</v>
      </c>
      <c r="K5364" t="s">
        <v>4107</v>
      </c>
      <c r="L5364" t="s">
        <v>3346</v>
      </c>
      <c r="M5364" t="s">
        <v>4108</v>
      </c>
      <c r="N5364" t="s">
        <v>4109</v>
      </c>
      <c r="O5364" t="s">
        <v>3346</v>
      </c>
      <c r="P5364" t="s">
        <v>3343</v>
      </c>
      <c r="Q5364" t="s">
        <v>3346</v>
      </c>
    </row>
    <row r="5365" spans="1:17" x14ac:dyDescent="0.25">
      <c r="A5365" t="s">
        <v>1736</v>
      </c>
      <c r="B5365" t="s">
        <v>585</v>
      </c>
      <c r="C5365" t="s">
        <v>15481</v>
      </c>
      <c r="D5365" t="s">
        <v>15482</v>
      </c>
      <c r="E5365">
        <v>2401074</v>
      </c>
      <c r="F5365" t="s">
        <v>15804</v>
      </c>
      <c r="G5365" t="s">
        <v>15805</v>
      </c>
      <c r="H5365" t="s">
        <v>4104</v>
      </c>
      <c r="I5365" t="s">
        <v>15814</v>
      </c>
      <c r="J5365" t="s">
        <v>15815</v>
      </c>
      <c r="K5365" t="s">
        <v>110</v>
      </c>
      <c r="L5365" t="s">
        <v>3346</v>
      </c>
      <c r="M5365" t="s">
        <v>4108</v>
      </c>
      <c r="N5365" t="s">
        <v>4109</v>
      </c>
      <c r="O5365" t="s">
        <v>3346</v>
      </c>
      <c r="P5365" t="s">
        <v>3343</v>
      </c>
      <c r="Q5365" t="s">
        <v>3346</v>
      </c>
    </row>
    <row r="5366" spans="1:17" x14ac:dyDescent="0.25">
      <c r="A5366" t="s">
        <v>1736</v>
      </c>
      <c r="B5366" t="s">
        <v>585</v>
      </c>
      <c r="C5366" t="s">
        <v>15481</v>
      </c>
      <c r="D5366" t="s">
        <v>15482</v>
      </c>
      <c r="E5366">
        <v>2401074</v>
      </c>
      <c r="F5366" t="s">
        <v>15804</v>
      </c>
      <c r="G5366" t="s">
        <v>15805</v>
      </c>
      <c r="H5366" t="s">
        <v>4104</v>
      </c>
      <c r="I5366" t="s">
        <v>15816</v>
      </c>
      <c r="J5366" t="s">
        <v>15817</v>
      </c>
      <c r="K5366" t="s">
        <v>110</v>
      </c>
      <c r="L5366" t="s">
        <v>3346</v>
      </c>
      <c r="M5366" t="s">
        <v>4108</v>
      </c>
      <c r="N5366" t="s">
        <v>4109</v>
      </c>
      <c r="O5366" t="s">
        <v>3346</v>
      </c>
      <c r="P5366" t="s">
        <v>3343</v>
      </c>
      <c r="Q5366" t="s">
        <v>3346</v>
      </c>
    </row>
    <row r="5367" spans="1:17" x14ac:dyDescent="0.25">
      <c r="A5367" t="s">
        <v>1736</v>
      </c>
      <c r="B5367" t="s">
        <v>585</v>
      </c>
      <c r="C5367" t="s">
        <v>15481</v>
      </c>
      <c r="D5367" t="s">
        <v>15482</v>
      </c>
      <c r="E5367">
        <v>2401074</v>
      </c>
      <c r="F5367" t="s">
        <v>15804</v>
      </c>
      <c r="G5367" t="s">
        <v>15805</v>
      </c>
      <c r="H5367" t="s">
        <v>4104</v>
      </c>
      <c r="I5367" t="s">
        <v>15818</v>
      </c>
      <c r="J5367" t="s">
        <v>15819</v>
      </c>
      <c r="K5367" t="s">
        <v>110</v>
      </c>
      <c r="L5367" t="s">
        <v>3346</v>
      </c>
      <c r="M5367" t="s">
        <v>4108</v>
      </c>
      <c r="N5367" t="s">
        <v>4109</v>
      </c>
      <c r="O5367" t="s">
        <v>3346</v>
      </c>
      <c r="P5367" t="s">
        <v>3343</v>
      </c>
      <c r="Q5367" t="s">
        <v>3346</v>
      </c>
    </row>
    <row r="5368" spans="1:17" x14ac:dyDescent="0.25">
      <c r="A5368" t="s">
        <v>1736</v>
      </c>
      <c r="B5368" t="s">
        <v>585</v>
      </c>
      <c r="C5368" t="s">
        <v>15481</v>
      </c>
      <c r="D5368" t="s">
        <v>15482</v>
      </c>
      <c r="E5368">
        <v>2401074</v>
      </c>
      <c r="F5368" t="s">
        <v>15804</v>
      </c>
      <c r="G5368" t="s">
        <v>15805</v>
      </c>
      <c r="H5368" t="s">
        <v>4104</v>
      </c>
      <c r="I5368" t="s">
        <v>15820</v>
      </c>
      <c r="J5368" t="s">
        <v>15821</v>
      </c>
      <c r="K5368" t="s">
        <v>110</v>
      </c>
      <c r="L5368" t="s">
        <v>3346</v>
      </c>
      <c r="M5368" t="s">
        <v>4108</v>
      </c>
      <c r="N5368" t="s">
        <v>4109</v>
      </c>
      <c r="O5368" t="s">
        <v>3346</v>
      </c>
      <c r="P5368" t="s">
        <v>3343</v>
      </c>
      <c r="Q5368" t="s">
        <v>3346</v>
      </c>
    </row>
    <row r="5369" spans="1:17" x14ac:dyDescent="0.25">
      <c r="A5369" t="s">
        <v>1736</v>
      </c>
      <c r="B5369" t="s">
        <v>585</v>
      </c>
      <c r="C5369" t="s">
        <v>15481</v>
      </c>
      <c r="D5369" t="s">
        <v>15482</v>
      </c>
      <c r="E5369">
        <v>2401074</v>
      </c>
      <c r="F5369" t="s">
        <v>15804</v>
      </c>
      <c r="G5369" t="s">
        <v>15805</v>
      </c>
      <c r="H5369" t="s">
        <v>4104</v>
      </c>
      <c r="I5369" t="s">
        <v>15822</v>
      </c>
      <c r="J5369" t="s">
        <v>15823</v>
      </c>
      <c r="K5369" t="s">
        <v>4107</v>
      </c>
      <c r="L5369" t="s">
        <v>3346</v>
      </c>
      <c r="M5369" t="s">
        <v>4108</v>
      </c>
      <c r="N5369" t="s">
        <v>4109</v>
      </c>
      <c r="O5369" t="s">
        <v>3346</v>
      </c>
      <c r="P5369" t="s">
        <v>3343</v>
      </c>
      <c r="Q5369" t="s">
        <v>3346</v>
      </c>
    </row>
    <row r="5370" spans="1:17" x14ac:dyDescent="0.25">
      <c r="A5370" t="s">
        <v>1736</v>
      </c>
      <c r="B5370" t="s">
        <v>585</v>
      </c>
      <c r="C5370" t="s">
        <v>15481</v>
      </c>
      <c r="D5370" t="s">
        <v>15482</v>
      </c>
      <c r="E5370">
        <v>2401074</v>
      </c>
      <c r="F5370" t="s">
        <v>15804</v>
      </c>
      <c r="G5370" t="s">
        <v>15805</v>
      </c>
      <c r="H5370" t="s">
        <v>4104</v>
      </c>
      <c r="I5370" t="s">
        <v>15824</v>
      </c>
      <c r="J5370" t="s">
        <v>15825</v>
      </c>
      <c r="K5370" t="s">
        <v>4107</v>
      </c>
      <c r="L5370" t="s">
        <v>3346</v>
      </c>
      <c r="M5370" t="s">
        <v>4108</v>
      </c>
      <c r="N5370" t="s">
        <v>4109</v>
      </c>
      <c r="O5370" t="s">
        <v>3346</v>
      </c>
      <c r="P5370" t="s">
        <v>3343</v>
      </c>
      <c r="Q5370" t="s">
        <v>3346</v>
      </c>
    </row>
    <row r="5371" spans="1:17" x14ac:dyDescent="0.25">
      <c r="A5371" t="s">
        <v>1736</v>
      </c>
      <c r="B5371" t="s">
        <v>585</v>
      </c>
      <c r="C5371" t="s">
        <v>15481</v>
      </c>
      <c r="D5371" t="s">
        <v>15482</v>
      </c>
      <c r="E5371">
        <v>2401074</v>
      </c>
      <c r="F5371" t="s">
        <v>15804</v>
      </c>
      <c r="G5371" t="s">
        <v>15805</v>
      </c>
      <c r="H5371" t="s">
        <v>4104</v>
      </c>
      <c r="I5371" t="s">
        <v>15826</v>
      </c>
      <c r="J5371" t="s">
        <v>15827</v>
      </c>
      <c r="K5371" t="s">
        <v>110</v>
      </c>
      <c r="L5371" t="s">
        <v>3346</v>
      </c>
      <c r="M5371" t="s">
        <v>4108</v>
      </c>
      <c r="N5371" t="s">
        <v>4109</v>
      </c>
      <c r="O5371" t="s">
        <v>3346</v>
      </c>
      <c r="P5371" t="s">
        <v>3343</v>
      </c>
      <c r="Q5371" t="s">
        <v>3346</v>
      </c>
    </row>
    <row r="5372" spans="1:17" x14ac:dyDescent="0.25">
      <c r="A5372" t="s">
        <v>1736</v>
      </c>
      <c r="B5372" t="s">
        <v>585</v>
      </c>
      <c r="C5372" t="s">
        <v>15481</v>
      </c>
      <c r="D5372" t="s">
        <v>15482</v>
      </c>
      <c r="E5372">
        <v>2401074</v>
      </c>
      <c r="F5372" t="s">
        <v>15804</v>
      </c>
      <c r="G5372" t="s">
        <v>15805</v>
      </c>
      <c r="H5372" t="s">
        <v>4104</v>
      </c>
      <c r="I5372" t="s">
        <v>15828</v>
      </c>
      <c r="J5372" t="s">
        <v>15829</v>
      </c>
      <c r="K5372" t="s">
        <v>4107</v>
      </c>
      <c r="L5372" t="s">
        <v>3346</v>
      </c>
      <c r="M5372" t="s">
        <v>4108</v>
      </c>
      <c r="N5372" t="s">
        <v>4109</v>
      </c>
      <c r="O5372" t="s">
        <v>3346</v>
      </c>
      <c r="P5372" t="s">
        <v>3343</v>
      </c>
      <c r="Q5372" t="s">
        <v>3346</v>
      </c>
    </row>
    <row r="5373" spans="1:17" x14ac:dyDescent="0.25">
      <c r="A5373" t="s">
        <v>1736</v>
      </c>
      <c r="B5373" t="s">
        <v>585</v>
      </c>
      <c r="C5373" t="s">
        <v>15481</v>
      </c>
      <c r="D5373" t="s">
        <v>15482</v>
      </c>
      <c r="E5373">
        <v>2401074</v>
      </c>
      <c r="F5373" t="s">
        <v>15804</v>
      </c>
      <c r="G5373" t="s">
        <v>15805</v>
      </c>
      <c r="H5373" t="s">
        <v>4104</v>
      </c>
      <c r="I5373" t="s">
        <v>15830</v>
      </c>
      <c r="J5373" t="s">
        <v>15831</v>
      </c>
      <c r="K5373" t="s">
        <v>4107</v>
      </c>
      <c r="L5373" t="s">
        <v>3346</v>
      </c>
      <c r="M5373" t="s">
        <v>4108</v>
      </c>
      <c r="N5373" t="s">
        <v>4109</v>
      </c>
      <c r="O5373" t="s">
        <v>3346</v>
      </c>
      <c r="P5373" t="s">
        <v>3343</v>
      </c>
      <c r="Q5373" t="s">
        <v>3346</v>
      </c>
    </row>
    <row r="5374" spans="1:17" x14ac:dyDescent="0.25">
      <c r="A5374" t="s">
        <v>1736</v>
      </c>
      <c r="B5374" t="s">
        <v>585</v>
      </c>
      <c r="C5374" t="s">
        <v>15481</v>
      </c>
      <c r="D5374" t="s">
        <v>15482</v>
      </c>
      <c r="E5374">
        <v>2401074</v>
      </c>
      <c r="F5374" t="s">
        <v>15804</v>
      </c>
      <c r="G5374" t="s">
        <v>15805</v>
      </c>
      <c r="H5374" t="s">
        <v>4104</v>
      </c>
      <c r="I5374" t="s">
        <v>15832</v>
      </c>
      <c r="J5374" t="s">
        <v>15833</v>
      </c>
      <c r="K5374" t="s">
        <v>4107</v>
      </c>
      <c r="L5374" t="s">
        <v>3346</v>
      </c>
      <c r="M5374" t="s">
        <v>4108</v>
      </c>
      <c r="N5374" t="s">
        <v>4109</v>
      </c>
      <c r="O5374" t="s">
        <v>3346</v>
      </c>
      <c r="P5374" t="s">
        <v>3343</v>
      </c>
      <c r="Q5374" t="s">
        <v>3346</v>
      </c>
    </row>
    <row r="5375" spans="1:17" x14ac:dyDescent="0.25">
      <c r="A5375" t="s">
        <v>1736</v>
      </c>
      <c r="B5375" t="s">
        <v>585</v>
      </c>
      <c r="C5375" t="s">
        <v>15481</v>
      </c>
      <c r="D5375" t="s">
        <v>15482</v>
      </c>
      <c r="E5375">
        <v>2401074</v>
      </c>
      <c r="F5375" t="s">
        <v>15804</v>
      </c>
      <c r="G5375" t="s">
        <v>15805</v>
      </c>
      <c r="H5375" t="s">
        <v>4104</v>
      </c>
      <c r="I5375" t="s">
        <v>15834</v>
      </c>
      <c r="J5375" t="s">
        <v>15835</v>
      </c>
      <c r="K5375" t="s">
        <v>110</v>
      </c>
      <c r="L5375" t="s">
        <v>3346</v>
      </c>
      <c r="M5375" t="s">
        <v>4108</v>
      </c>
      <c r="N5375" t="s">
        <v>4109</v>
      </c>
      <c r="O5375" t="s">
        <v>3346</v>
      </c>
      <c r="P5375" t="s">
        <v>3343</v>
      </c>
      <c r="Q5375" t="s">
        <v>3346</v>
      </c>
    </row>
    <row r="5376" spans="1:17" x14ac:dyDescent="0.25">
      <c r="A5376" t="s">
        <v>1736</v>
      </c>
      <c r="B5376" t="s">
        <v>585</v>
      </c>
      <c r="C5376" t="s">
        <v>15481</v>
      </c>
      <c r="D5376" t="s">
        <v>15482</v>
      </c>
      <c r="E5376">
        <v>2401074</v>
      </c>
      <c r="F5376" t="s">
        <v>15804</v>
      </c>
      <c r="G5376" t="s">
        <v>15805</v>
      </c>
      <c r="H5376" t="s">
        <v>4104</v>
      </c>
      <c r="I5376" t="s">
        <v>15836</v>
      </c>
      <c r="J5376" t="s">
        <v>15612</v>
      </c>
      <c r="K5376" t="s">
        <v>110</v>
      </c>
      <c r="L5376" t="s">
        <v>3346</v>
      </c>
      <c r="M5376" t="s">
        <v>4108</v>
      </c>
      <c r="N5376" t="s">
        <v>4109</v>
      </c>
      <c r="O5376" t="s">
        <v>3346</v>
      </c>
      <c r="P5376" t="s">
        <v>3343</v>
      </c>
      <c r="Q5376" t="s">
        <v>3346</v>
      </c>
    </row>
    <row r="5377" spans="1:17" x14ac:dyDescent="0.25">
      <c r="A5377" t="s">
        <v>1736</v>
      </c>
      <c r="B5377" t="s">
        <v>585</v>
      </c>
      <c r="C5377" t="s">
        <v>15481</v>
      </c>
      <c r="D5377" t="s">
        <v>15482</v>
      </c>
      <c r="E5377">
        <v>2401074</v>
      </c>
      <c r="F5377" t="s">
        <v>15804</v>
      </c>
      <c r="G5377" t="s">
        <v>15805</v>
      </c>
      <c r="H5377" t="s">
        <v>4104</v>
      </c>
      <c r="I5377" t="s">
        <v>15837</v>
      </c>
      <c r="J5377" t="s">
        <v>15838</v>
      </c>
      <c r="K5377" t="s">
        <v>110</v>
      </c>
      <c r="L5377" t="s">
        <v>3346</v>
      </c>
      <c r="M5377" t="s">
        <v>4108</v>
      </c>
      <c r="N5377" t="s">
        <v>4109</v>
      </c>
      <c r="O5377" t="s">
        <v>3346</v>
      </c>
      <c r="P5377" t="s">
        <v>3343</v>
      </c>
      <c r="Q5377" t="s">
        <v>3346</v>
      </c>
    </row>
    <row r="5378" spans="1:17" x14ac:dyDescent="0.25">
      <c r="A5378" t="s">
        <v>1736</v>
      </c>
      <c r="B5378" t="s">
        <v>585</v>
      </c>
      <c r="C5378" t="s">
        <v>15481</v>
      </c>
      <c r="D5378" t="s">
        <v>15482</v>
      </c>
      <c r="E5378">
        <v>2401074</v>
      </c>
      <c r="F5378" t="s">
        <v>15804</v>
      </c>
      <c r="G5378" t="s">
        <v>15805</v>
      </c>
      <c r="H5378" t="s">
        <v>4104</v>
      </c>
      <c r="I5378" t="s">
        <v>15839</v>
      </c>
      <c r="J5378" t="s">
        <v>15495</v>
      </c>
      <c r="K5378" t="s">
        <v>4107</v>
      </c>
      <c r="L5378" t="s">
        <v>3346</v>
      </c>
      <c r="M5378" t="s">
        <v>4108</v>
      </c>
      <c r="N5378" t="s">
        <v>4109</v>
      </c>
      <c r="O5378" t="s">
        <v>3346</v>
      </c>
      <c r="P5378" t="s">
        <v>3343</v>
      </c>
      <c r="Q5378" t="s">
        <v>3346</v>
      </c>
    </row>
    <row r="5379" spans="1:17" x14ac:dyDescent="0.25">
      <c r="A5379" t="s">
        <v>1736</v>
      </c>
      <c r="B5379" t="s">
        <v>585</v>
      </c>
      <c r="C5379" t="s">
        <v>15481</v>
      </c>
      <c r="D5379" t="s">
        <v>15482</v>
      </c>
      <c r="E5379">
        <v>2401074</v>
      </c>
      <c r="F5379" t="s">
        <v>15804</v>
      </c>
      <c r="G5379" t="s">
        <v>15805</v>
      </c>
      <c r="H5379" t="s">
        <v>4104</v>
      </c>
      <c r="I5379" t="s">
        <v>15840</v>
      </c>
      <c r="J5379" t="s">
        <v>15765</v>
      </c>
      <c r="K5379" t="s">
        <v>4107</v>
      </c>
      <c r="L5379" t="s">
        <v>3346</v>
      </c>
      <c r="M5379" t="s">
        <v>4108</v>
      </c>
      <c r="N5379" t="s">
        <v>4109</v>
      </c>
      <c r="O5379" t="s">
        <v>3346</v>
      </c>
      <c r="P5379" t="s">
        <v>3343</v>
      </c>
      <c r="Q5379" t="s">
        <v>3346</v>
      </c>
    </row>
    <row r="5380" spans="1:17" x14ac:dyDescent="0.25">
      <c r="A5380" t="s">
        <v>1736</v>
      </c>
      <c r="B5380" t="s">
        <v>585</v>
      </c>
      <c r="C5380" t="s">
        <v>15481</v>
      </c>
      <c r="D5380" t="s">
        <v>15482</v>
      </c>
      <c r="E5380">
        <v>2401074</v>
      </c>
      <c r="F5380" t="s">
        <v>15804</v>
      </c>
      <c r="G5380" t="s">
        <v>15805</v>
      </c>
      <c r="H5380" t="s">
        <v>4104</v>
      </c>
      <c r="I5380" t="s">
        <v>15841</v>
      </c>
      <c r="J5380" t="s">
        <v>15622</v>
      </c>
      <c r="K5380" t="s">
        <v>4107</v>
      </c>
      <c r="L5380" t="s">
        <v>3346</v>
      </c>
      <c r="M5380" t="s">
        <v>4108</v>
      </c>
      <c r="N5380" t="s">
        <v>4109</v>
      </c>
      <c r="O5380" t="s">
        <v>3346</v>
      </c>
      <c r="P5380" t="s">
        <v>3343</v>
      </c>
      <c r="Q5380" t="s">
        <v>3346</v>
      </c>
    </row>
    <row r="5381" spans="1:17" x14ac:dyDescent="0.25">
      <c r="A5381" t="s">
        <v>1736</v>
      </c>
      <c r="B5381" t="s">
        <v>585</v>
      </c>
      <c r="C5381" t="s">
        <v>15481</v>
      </c>
      <c r="D5381" t="s">
        <v>15482</v>
      </c>
      <c r="E5381">
        <v>2401074</v>
      </c>
      <c r="F5381" t="s">
        <v>15804</v>
      </c>
      <c r="G5381" t="s">
        <v>15805</v>
      </c>
      <c r="H5381" t="s">
        <v>4104</v>
      </c>
      <c r="I5381" t="s">
        <v>15842</v>
      </c>
      <c r="J5381" t="s">
        <v>15497</v>
      </c>
      <c r="K5381" t="s">
        <v>4107</v>
      </c>
      <c r="L5381" t="s">
        <v>3346</v>
      </c>
      <c r="M5381" t="s">
        <v>4108</v>
      </c>
      <c r="N5381" t="s">
        <v>4109</v>
      </c>
      <c r="O5381" t="s">
        <v>3346</v>
      </c>
      <c r="P5381" t="s">
        <v>3343</v>
      </c>
      <c r="Q5381" t="s">
        <v>3346</v>
      </c>
    </row>
    <row r="5382" spans="1:17" x14ac:dyDescent="0.25">
      <c r="A5382" t="s">
        <v>1736</v>
      </c>
      <c r="B5382" t="s">
        <v>585</v>
      </c>
      <c r="C5382" t="s">
        <v>15481</v>
      </c>
      <c r="D5382" t="s">
        <v>15482</v>
      </c>
      <c r="E5382">
        <v>2401074</v>
      </c>
      <c r="F5382" t="s">
        <v>15804</v>
      </c>
      <c r="G5382" t="s">
        <v>15805</v>
      </c>
      <c r="H5382" t="s">
        <v>4104</v>
      </c>
      <c r="I5382" t="s">
        <v>15843</v>
      </c>
      <c r="J5382" t="s">
        <v>15503</v>
      </c>
      <c r="K5382" t="s">
        <v>4107</v>
      </c>
      <c r="L5382" t="s">
        <v>3346</v>
      </c>
      <c r="M5382" t="s">
        <v>4108</v>
      </c>
      <c r="N5382" t="s">
        <v>4109</v>
      </c>
      <c r="O5382" t="s">
        <v>3346</v>
      </c>
      <c r="P5382" t="s">
        <v>3343</v>
      </c>
      <c r="Q5382" t="s">
        <v>3346</v>
      </c>
    </row>
    <row r="5383" spans="1:17" x14ac:dyDescent="0.25">
      <c r="A5383" t="s">
        <v>1736</v>
      </c>
      <c r="B5383" t="s">
        <v>585</v>
      </c>
      <c r="C5383" t="s">
        <v>15481</v>
      </c>
      <c r="D5383" t="s">
        <v>15482</v>
      </c>
      <c r="E5383">
        <v>2401074</v>
      </c>
      <c r="F5383" t="s">
        <v>15804</v>
      </c>
      <c r="G5383" t="s">
        <v>15805</v>
      </c>
      <c r="H5383" t="s">
        <v>4104</v>
      </c>
      <c r="I5383" t="s">
        <v>15844</v>
      </c>
      <c r="J5383" t="s">
        <v>15505</v>
      </c>
      <c r="K5383" t="s">
        <v>3433</v>
      </c>
      <c r="L5383" t="s">
        <v>3346</v>
      </c>
      <c r="M5383" t="s">
        <v>4108</v>
      </c>
      <c r="N5383" t="s">
        <v>4109</v>
      </c>
      <c r="O5383" t="s">
        <v>3346</v>
      </c>
      <c r="P5383" t="s">
        <v>3343</v>
      </c>
      <c r="Q5383" t="s">
        <v>3346</v>
      </c>
    </row>
    <row r="5384" spans="1:17" x14ac:dyDescent="0.25">
      <c r="A5384" t="s">
        <v>1736</v>
      </c>
      <c r="B5384" t="s">
        <v>585</v>
      </c>
      <c r="C5384" t="s">
        <v>15481</v>
      </c>
      <c r="D5384" t="s">
        <v>15482</v>
      </c>
      <c r="E5384">
        <v>2401074</v>
      </c>
      <c r="F5384" t="s">
        <v>15804</v>
      </c>
      <c r="G5384" t="s">
        <v>15805</v>
      </c>
      <c r="H5384" t="s">
        <v>4104</v>
      </c>
      <c r="I5384" t="s">
        <v>15845</v>
      </c>
      <c r="J5384" t="s">
        <v>15507</v>
      </c>
      <c r="K5384" t="s">
        <v>4107</v>
      </c>
      <c r="L5384" t="s">
        <v>3346</v>
      </c>
      <c r="M5384" t="s">
        <v>4108</v>
      </c>
      <c r="N5384" t="s">
        <v>4109</v>
      </c>
      <c r="O5384" t="s">
        <v>3346</v>
      </c>
      <c r="P5384" t="s">
        <v>3343</v>
      </c>
      <c r="Q5384" t="s">
        <v>3346</v>
      </c>
    </row>
    <row r="5385" spans="1:17" x14ac:dyDescent="0.25">
      <c r="A5385" t="s">
        <v>1736</v>
      </c>
      <c r="B5385" t="s">
        <v>585</v>
      </c>
      <c r="C5385" t="s">
        <v>15481</v>
      </c>
      <c r="D5385" t="s">
        <v>15482</v>
      </c>
      <c r="E5385">
        <v>2401074</v>
      </c>
      <c r="F5385" t="s">
        <v>15804</v>
      </c>
      <c r="G5385" t="s">
        <v>15805</v>
      </c>
      <c r="H5385" t="s">
        <v>4104</v>
      </c>
      <c r="I5385" t="s">
        <v>15846</v>
      </c>
      <c r="J5385" t="s">
        <v>15847</v>
      </c>
      <c r="K5385" t="s">
        <v>4107</v>
      </c>
      <c r="L5385" t="s">
        <v>3346</v>
      </c>
      <c r="M5385" t="s">
        <v>4108</v>
      </c>
      <c r="N5385" t="s">
        <v>4109</v>
      </c>
      <c r="O5385" t="s">
        <v>3346</v>
      </c>
      <c r="P5385" t="s">
        <v>3343</v>
      </c>
      <c r="Q5385" t="s">
        <v>3346</v>
      </c>
    </row>
    <row r="5386" spans="1:17" x14ac:dyDescent="0.25">
      <c r="A5386" t="s">
        <v>1736</v>
      </c>
      <c r="B5386" t="s">
        <v>585</v>
      </c>
      <c r="C5386" t="s">
        <v>15481</v>
      </c>
      <c r="D5386" t="s">
        <v>15482</v>
      </c>
      <c r="E5386">
        <v>2401074</v>
      </c>
      <c r="F5386" t="s">
        <v>15804</v>
      </c>
      <c r="G5386" t="s">
        <v>15805</v>
      </c>
      <c r="H5386" t="s">
        <v>4104</v>
      </c>
      <c r="I5386" t="s">
        <v>15848</v>
      </c>
      <c r="J5386" t="s">
        <v>15847</v>
      </c>
      <c r="K5386" t="s">
        <v>110</v>
      </c>
      <c r="L5386" t="s">
        <v>3346</v>
      </c>
      <c r="M5386" t="s">
        <v>4108</v>
      </c>
      <c r="N5386" t="s">
        <v>4109</v>
      </c>
      <c r="O5386" t="s">
        <v>3346</v>
      </c>
      <c r="P5386" t="s">
        <v>3343</v>
      </c>
      <c r="Q5386" t="s">
        <v>3346</v>
      </c>
    </row>
    <row r="5387" spans="1:17" x14ac:dyDescent="0.25">
      <c r="A5387" t="s">
        <v>1736</v>
      </c>
      <c r="B5387" t="s">
        <v>585</v>
      </c>
      <c r="C5387" t="s">
        <v>15481</v>
      </c>
      <c r="D5387" t="s">
        <v>15482</v>
      </c>
      <c r="E5387">
        <v>2401074</v>
      </c>
      <c r="F5387" t="s">
        <v>15804</v>
      </c>
      <c r="G5387" t="s">
        <v>15805</v>
      </c>
      <c r="H5387" t="s">
        <v>4104</v>
      </c>
      <c r="I5387" t="s">
        <v>15849</v>
      </c>
      <c r="J5387" t="s">
        <v>15540</v>
      </c>
      <c r="K5387" t="s">
        <v>4107</v>
      </c>
      <c r="L5387" t="s">
        <v>3346</v>
      </c>
      <c r="M5387" t="s">
        <v>4108</v>
      </c>
      <c r="N5387" t="s">
        <v>4109</v>
      </c>
      <c r="O5387" t="s">
        <v>3346</v>
      </c>
      <c r="P5387" t="s">
        <v>3343</v>
      </c>
      <c r="Q5387" t="s">
        <v>3346</v>
      </c>
    </row>
    <row r="5388" spans="1:17" x14ac:dyDescent="0.25">
      <c r="A5388" t="s">
        <v>1736</v>
      </c>
      <c r="B5388" t="s">
        <v>585</v>
      </c>
      <c r="C5388" t="s">
        <v>15481</v>
      </c>
      <c r="D5388" t="s">
        <v>15482</v>
      </c>
      <c r="E5388">
        <v>2401074</v>
      </c>
      <c r="F5388" t="s">
        <v>15804</v>
      </c>
      <c r="G5388" t="s">
        <v>15805</v>
      </c>
      <c r="H5388" t="s">
        <v>4104</v>
      </c>
      <c r="I5388" t="s">
        <v>15850</v>
      </c>
      <c r="J5388" t="s">
        <v>15612</v>
      </c>
      <c r="K5388" t="s">
        <v>4107</v>
      </c>
      <c r="L5388" t="s">
        <v>3346</v>
      </c>
      <c r="M5388" t="s">
        <v>4108</v>
      </c>
      <c r="N5388" t="s">
        <v>4109</v>
      </c>
      <c r="O5388" t="s">
        <v>3346</v>
      </c>
      <c r="P5388" t="s">
        <v>3343</v>
      </c>
      <c r="Q5388" t="s">
        <v>3346</v>
      </c>
    </row>
    <row r="5389" spans="1:17" x14ac:dyDescent="0.25">
      <c r="A5389" t="s">
        <v>1736</v>
      </c>
      <c r="B5389" t="s">
        <v>585</v>
      </c>
      <c r="C5389" t="s">
        <v>15481</v>
      </c>
      <c r="D5389" t="s">
        <v>15482</v>
      </c>
      <c r="E5389">
        <v>2401075</v>
      </c>
      <c r="F5389" t="s">
        <v>15851</v>
      </c>
      <c r="G5389" t="s">
        <v>15852</v>
      </c>
      <c r="H5389" t="s">
        <v>3350</v>
      </c>
      <c r="I5389" t="s">
        <v>15853</v>
      </c>
      <c r="J5389" t="s">
        <v>734</v>
      </c>
      <c r="K5389" t="s">
        <v>110</v>
      </c>
      <c r="L5389" t="s">
        <v>3343</v>
      </c>
      <c r="M5389" t="s">
        <v>4108</v>
      </c>
      <c r="N5389" t="s">
        <v>4109</v>
      </c>
      <c r="O5389" t="s">
        <v>3346</v>
      </c>
      <c r="P5389" t="s">
        <v>3343</v>
      </c>
      <c r="Q5389" t="s">
        <v>3346</v>
      </c>
    </row>
    <row r="5390" spans="1:17" x14ac:dyDescent="0.25">
      <c r="A5390" t="s">
        <v>1736</v>
      </c>
      <c r="B5390" t="s">
        <v>585</v>
      </c>
      <c r="C5390" t="s">
        <v>15481</v>
      </c>
      <c r="D5390" t="s">
        <v>15482</v>
      </c>
      <c r="E5390">
        <v>2401075</v>
      </c>
      <c r="F5390" t="s">
        <v>15851</v>
      </c>
      <c r="G5390" t="s">
        <v>15852</v>
      </c>
      <c r="H5390" t="s">
        <v>3350</v>
      </c>
      <c r="I5390" t="s">
        <v>15854</v>
      </c>
      <c r="J5390" t="s">
        <v>15855</v>
      </c>
      <c r="K5390" t="s">
        <v>4107</v>
      </c>
      <c r="L5390" t="s">
        <v>3346</v>
      </c>
      <c r="M5390" t="s">
        <v>4108</v>
      </c>
      <c r="N5390" t="s">
        <v>4109</v>
      </c>
      <c r="O5390" t="s">
        <v>3346</v>
      </c>
      <c r="P5390" t="s">
        <v>3343</v>
      </c>
      <c r="Q5390" t="s">
        <v>3346</v>
      </c>
    </row>
    <row r="5391" spans="1:17" x14ac:dyDescent="0.25">
      <c r="A5391" t="s">
        <v>1736</v>
      </c>
      <c r="B5391" t="s">
        <v>585</v>
      </c>
      <c r="C5391" t="s">
        <v>15481</v>
      </c>
      <c r="D5391" t="s">
        <v>15482</v>
      </c>
      <c r="E5391">
        <v>2401076</v>
      </c>
      <c r="F5391" t="s">
        <v>15856</v>
      </c>
      <c r="G5391" t="s">
        <v>15857</v>
      </c>
      <c r="H5391" t="s">
        <v>15523</v>
      </c>
      <c r="I5391" t="s">
        <v>15858</v>
      </c>
      <c r="J5391" t="s">
        <v>15859</v>
      </c>
      <c r="K5391" t="s">
        <v>110</v>
      </c>
      <c r="L5391" t="s">
        <v>3343</v>
      </c>
      <c r="M5391" t="s">
        <v>4108</v>
      </c>
      <c r="N5391" t="s">
        <v>4109</v>
      </c>
      <c r="O5391" t="s">
        <v>3343</v>
      </c>
      <c r="P5391" t="s">
        <v>3343</v>
      </c>
      <c r="Q5391" t="s">
        <v>3346</v>
      </c>
    </row>
    <row r="5392" spans="1:17" x14ac:dyDescent="0.25">
      <c r="A5392" t="s">
        <v>1736</v>
      </c>
      <c r="B5392" t="s">
        <v>585</v>
      </c>
      <c r="C5392" t="s">
        <v>15481</v>
      </c>
      <c r="D5392" t="s">
        <v>15482</v>
      </c>
      <c r="E5392">
        <v>2401076</v>
      </c>
      <c r="F5392" t="s">
        <v>15856</v>
      </c>
      <c r="G5392" t="s">
        <v>15857</v>
      </c>
      <c r="H5392" t="s">
        <v>15523</v>
      </c>
      <c r="I5392" t="s">
        <v>15860</v>
      </c>
      <c r="J5392" t="s">
        <v>15859</v>
      </c>
      <c r="K5392" t="s">
        <v>4107</v>
      </c>
      <c r="L5392" t="s">
        <v>3346</v>
      </c>
      <c r="M5392" t="s">
        <v>4108</v>
      </c>
      <c r="N5392" t="s">
        <v>4109</v>
      </c>
      <c r="O5392" t="s">
        <v>3343</v>
      </c>
      <c r="P5392" t="s">
        <v>3343</v>
      </c>
      <c r="Q5392" t="s">
        <v>3346</v>
      </c>
    </row>
    <row r="5393" spans="1:17" x14ac:dyDescent="0.25">
      <c r="A5393" t="s">
        <v>1736</v>
      </c>
      <c r="B5393" t="s">
        <v>585</v>
      </c>
      <c r="C5393" t="s">
        <v>15481</v>
      </c>
      <c r="D5393" t="s">
        <v>15482</v>
      </c>
      <c r="E5393">
        <v>2401077</v>
      </c>
      <c r="F5393" t="s">
        <v>15861</v>
      </c>
      <c r="G5393" t="s">
        <v>15862</v>
      </c>
      <c r="H5393" t="s">
        <v>15863</v>
      </c>
      <c r="I5393" t="s">
        <v>15864</v>
      </c>
      <c r="J5393" t="s">
        <v>15861</v>
      </c>
      <c r="K5393" t="s">
        <v>110</v>
      </c>
      <c r="L5393" t="s">
        <v>3343</v>
      </c>
      <c r="M5393" t="s">
        <v>3344</v>
      </c>
      <c r="N5393" t="s">
        <v>3345</v>
      </c>
      <c r="O5393" t="s">
        <v>3343</v>
      </c>
      <c r="P5393" t="s">
        <v>3343</v>
      </c>
      <c r="Q5393" t="s">
        <v>3346</v>
      </c>
    </row>
    <row r="5394" spans="1:17" x14ac:dyDescent="0.25">
      <c r="A5394" t="s">
        <v>1736</v>
      </c>
      <c r="B5394" t="s">
        <v>585</v>
      </c>
      <c r="C5394" t="s">
        <v>15481</v>
      </c>
      <c r="D5394" t="s">
        <v>15482</v>
      </c>
      <c r="E5394">
        <v>2401077</v>
      </c>
      <c r="F5394" t="s">
        <v>15861</v>
      </c>
      <c r="G5394" t="s">
        <v>15862</v>
      </c>
      <c r="H5394" t="s">
        <v>15863</v>
      </c>
      <c r="I5394" t="s">
        <v>15865</v>
      </c>
      <c r="J5394" t="s">
        <v>15866</v>
      </c>
      <c r="K5394" t="s">
        <v>110</v>
      </c>
      <c r="L5394" t="s">
        <v>3346</v>
      </c>
      <c r="M5394" t="s">
        <v>3344</v>
      </c>
      <c r="N5394" t="s">
        <v>3345</v>
      </c>
      <c r="O5394" t="s">
        <v>3343</v>
      </c>
      <c r="P5394" t="s">
        <v>3343</v>
      </c>
      <c r="Q5394" t="s">
        <v>3346</v>
      </c>
    </row>
    <row r="5395" spans="1:17" x14ac:dyDescent="0.25">
      <c r="A5395" t="s">
        <v>1736</v>
      </c>
      <c r="B5395" t="s">
        <v>585</v>
      </c>
      <c r="C5395" t="s">
        <v>15481</v>
      </c>
      <c r="D5395" t="s">
        <v>15482</v>
      </c>
      <c r="E5395">
        <v>2401078</v>
      </c>
      <c r="F5395" t="s">
        <v>757</v>
      </c>
      <c r="G5395" t="s">
        <v>5022</v>
      </c>
      <c r="H5395" t="s">
        <v>3350</v>
      </c>
      <c r="I5395" t="s">
        <v>15867</v>
      </c>
      <c r="J5395" t="s">
        <v>759</v>
      </c>
      <c r="K5395" t="s">
        <v>110</v>
      </c>
      <c r="L5395" t="s">
        <v>3343</v>
      </c>
      <c r="M5395" t="s">
        <v>4108</v>
      </c>
      <c r="N5395" t="s">
        <v>4109</v>
      </c>
      <c r="O5395" t="s">
        <v>3343</v>
      </c>
      <c r="P5395" t="s">
        <v>3343</v>
      </c>
      <c r="Q5395" t="s">
        <v>3346</v>
      </c>
    </row>
    <row r="5396" spans="1:17" x14ac:dyDescent="0.25">
      <c r="A5396" t="s">
        <v>1736</v>
      </c>
      <c r="B5396" t="s">
        <v>585</v>
      </c>
      <c r="C5396" t="s">
        <v>2826</v>
      </c>
      <c r="D5396" t="s">
        <v>15868</v>
      </c>
      <c r="E5396">
        <v>2402001</v>
      </c>
      <c r="F5396" t="s">
        <v>2312</v>
      </c>
      <c r="G5396" t="s">
        <v>15869</v>
      </c>
      <c r="H5396" t="s">
        <v>15870</v>
      </c>
      <c r="I5396" t="s">
        <v>15871</v>
      </c>
      <c r="J5396" t="s">
        <v>15872</v>
      </c>
      <c r="K5396" t="s">
        <v>4107</v>
      </c>
      <c r="L5396" t="s">
        <v>3343</v>
      </c>
      <c r="M5396" t="s">
        <v>4108</v>
      </c>
      <c r="N5396" t="s">
        <v>4109</v>
      </c>
      <c r="O5396" t="s">
        <v>3343</v>
      </c>
      <c r="P5396" t="s">
        <v>3343</v>
      </c>
      <c r="Q5396" t="s">
        <v>3346</v>
      </c>
    </row>
    <row r="5397" spans="1:17" x14ac:dyDescent="0.25">
      <c r="A5397" t="s">
        <v>1736</v>
      </c>
      <c r="B5397" t="s">
        <v>585</v>
      </c>
      <c r="C5397" t="s">
        <v>2826</v>
      </c>
      <c r="D5397" t="s">
        <v>15868</v>
      </c>
      <c r="E5397">
        <v>2402002</v>
      </c>
      <c r="F5397" t="s">
        <v>15873</v>
      </c>
      <c r="G5397" t="s">
        <v>15874</v>
      </c>
      <c r="H5397" t="s">
        <v>15510</v>
      </c>
      <c r="I5397" t="s">
        <v>15875</v>
      </c>
      <c r="J5397" t="s">
        <v>15873</v>
      </c>
      <c r="K5397" t="s">
        <v>110</v>
      </c>
      <c r="L5397" t="s">
        <v>3343</v>
      </c>
      <c r="M5397" t="s">
        <v>4108</v>
      </c>
      <c r="N5397" t="s">
        <v>4109</v>
      </c>
      <c r="O5397" t="s">
        <v>3343</v>
      </c>
      <c r="P5397" t="s">
        <v>3343</v>
      </c>
      <c r="Q5397" t="s">
        <v>3346</v>
      </c>
    </row>
    <row r="5398" spans="1:17" x14ac:dyDescent="0.25">
      <c r="A5398" t="s">
        <v>1736</v>
      </c>
      <c r="B5398" t="s">
        <v>585</v>
      </c>
      <c r="C5398" t="s">
        <v>2826</v>
      </c>
      <c r="D5398" t="s">
        <v>15868</v>
      </c>
      <c r="E5398">
        <v>2402002</v>
      </c>
      <c r="F5398" t="s">
        <v>15873</v>
      </c>
      <c r="G5398" t="s">
        <v>15874</v>
      </c>
      <c r="H5398" t="s">
        <v>15510</v>
      </c>
      <c r="I5398" t="s">
        <v>15876</v>
      </c>
      <c r="J5398" t="s">
        <v>15873</v>
      </c>
      <c r="K5398" t="s">
        <v>15535</v>
      </c>
      <c r="L5398" t="s">
        <v>3346</v>
      </c>
      <c r="M5398" t="s">
        <v>4108</v>
      </c>
      <c r="N5398" t="s">
        <v>4109</v>
      </c>
      <c r="O5398" t="s">
        <v>3343</v>
      </c>
      <c r="P5398" t="s">
        <v>3343</v>
      </c>
      <c r="Q5398" t="s">
        <v>3346</v>
      </c>
    </row>
    <row r="5399" spans="1:17" x14ac:dyDescent="0.25">
      <c r="A5399" t="s">
        <v>1736</v>
      </c>
      <c r="B5399" t="s">
        <v>585</v>
      </c>
      <c r="C5399" t="s">
        <v>2826</v>
      </c>
      <c r="D5399" t="s">
        <v>15868</v>
      </c>
      <c r="E5399">
        <v>2402003</v>
      </c>
      <c r="F5399" t="s">
        <v>15877</v>
      </c>
      <c r="G5399" t="s">
        <v>15878</v>
      </c>
      <c r="H5399" t="s">
        <v>15517</v>
      </c>
      <c r="I5399" t="s">
        <v>15879</v>
      </c>
      <c r="J5399" t="s">
        <v>15877</v>
      </c>
      <c r="K5399" t="s">
        <v>110</v>
      </c>
      <c r="L5399" t="s">
        <v>3343</v>
      </c>
      <c r="M5399" t="s">
        <v>4108</v>
      </c>
      <c r="N5399" t="s">
        <v>4109</v>
      </c>
      <c r="O5399" t="s">
        <v>3343</v>
      </c>
      <c r="P5399" t="s">
        <v>3343</v>
      </c>
      <c r="Q5399" t="s">
        <v>3346</v>
      </c>
    </row>
    <row r="5400" spans="1:17" x14ac:dyDescent="0.25">
      <c r="A5400" t="s">
        <v>1736</v>
      </c>
      <c r="B5400" t="s">
        <v>585</v>
      </c>
      <c r="C5400" t="s">
        <v>2826</v>
      </c>
      <c r="D5400" t="s">
        <v>15868</v>
      </c>
      <c r="E5400">
        <v>2402003</v>
      </c>
      <c r="F5400" t="s">
        <v>15877</v>
      </c>
      <c r="G5400" t="s">
        <v>15878</v>
      </c>
      <c r="H5400" t="s">
        <v>15517</v>
      </c>
      <c r="I5400" t="s">
        <v>15880</v>
      </c>
      <c r="J5400" t="s">
        <v>15877</v>
      </c>
      <c r="K5400" t="s">
        <v>15535</v>
      </c>
      <c r="L5400" t="s">
        <v>3346</v>
      </c>
      <c r="M5400" t="s">
        <v>4108</v>
      </c>
      <c r="N5400" t="s">
        <v>4109</v>
      </c>
      <c r="O5400" t="s">
        <v>3343</v>
      </c>
      <c r="P5400" t="s">
        <v>3343</v>
      </c>
      <c r="Q5400" t="s">
        <v>3346</v>
      </c>
    </row>
    <row r="5401" spans="1:17" x14ac:dyDescent="0.25">
      <c r="A5401" t="s">
        <v>1736</v>
      </c>
      <c r="B5401" t="s">
        <v>585</v>
      </c>
      <c r="C5401" t="s">
        <v>2826</v>
      </c>
      <c r="D5401" t="s">
        <v>15868</v>
      </c>
      <c r="E5401">
        <v>2402004</v>
      </c>
      <c r="F5401" t="s">
        <v>15881</v>
      </c>
      <c r="G5401" t="s">
        <v>15882</v>
      </c>
      <c r="H5401" t="s">
        <v>15523</v>
      </c>
      <c r="I5401" t="s">
        <v>15883</v>
      </c>
      <c r="J5401" t="s">
        <v>15881</v>
      </c>
      <c r="K5401" t="s">
        <v>110</v>
      </c>
      <c r="L5401" t="s">
        <v>3343</v>
      </c>
      <c r="M5401" t="s">
        <v>4108</v>
      </c>
      <c r="N5401" t="s">
        <v>4109</v>
      </c>
      <c r="O5401" t="s">
        <v>3343</v>
      </c>
      <c r="P5401" t="s">
        <v>3343</v>
      </c>
      <c r="Q5401" t="s">
        <v>3346</v>
      </c>
    </row>
    <row r="5402" spans="1:17" x14ac:dyDescent="0.25">
      <c r="A5402" t="s">
        <v>1736</v>
      </c>
      <c r="B5402" t="s">
        <v>585</v>
      </c>
      <c r="C5402" t="s">
        <v>2826</v>
      </c>
      <c r="D5402" t="s">
        <v>15868</v>
      </c>
      <c r="E5402">
        <v>2402004</v>
      </c>
      <c r="F5402" t="s">
        <v>15881</v>
      </c>
      <c r="G5402" t="s">
        <v>15882</v>
      </c>
      <c r="H5402" t="s">
        <v>15523</v>
      </c>
      <c r="I5402" t="s">
        <v>15884</v>
      </c>
      <c r="J5402" t="s">
        <v>15881</v>
      </c>
      <c r="K5402" t="s">
        <v>15535</v>
      </c>
      <c r="L5402" t="s">
        <v>3346</v>
      </c>
      <c r="M5402" t="s">
        <v>4108</v>
      </c>
      <c r="N5402" t="s">
        <v>4109</v>
      </c>
      <c r="O5402" t="s">
        <v>3343</v>
      </c>
      <c r="P5402" t="s">
        <v>3343</v>
      </c>
      <c r="Q5402" t="s">
        <v>3346</v>
      </c>
    </row>
    <row r="5403" spans="1:17" x14ac:dyDescent="0.25">
      <c r="A5403" t="s">
        <v>1736</v>
      </c>
      <c r="B5403" t="s">
        <v>585</v>
      </c>
      <c r="C5403" t="s">
        <v>2826</v>
      </c>
      <c r="D5403" t="s">
        <v>15868</v>
      </c>
      <c r="E5403">
        <v>2402005</v>
      </c>
      <c r="F5403" t="s">
        <v>15885</v>
      </c>
      <c r="G5403" t="s">
        <v>15886</v>
      </c>
      <c r="H5403" t="s">
        <v>15538</v>
      </c>
      <c r="I5403" t="s">
        <v>15887</v>
      </c>
      <c r="J5403" t="s">
        <v>15885</v>
      </c>
      <c r="K5403" t="s">
        <v>110</v>
      </c>
      <c r="L5403" t="s">
        <v>3343</v>
      </c>
      <c r="M5403" t="s">
        <v>4108</v>
      </c>
      <c r="N5403" t="s">
        <v>4109</v>
      </c>
      <c r="O5403" t="s">
        <v>3343</v>
      </c>
      <c r="P5403" t="s">
        <v>3343</v>
      </c>
      <c r="Q5403" t="s">
        <v>3346</v>
      </c>
    </row>
    <row r="5404" spans="1:17" x14ac:dyDescent="0.25">
      <c r="A5404" t="s">
        <v>1736</v>
      </c>
      <c r="B5404" t="s">
        <v>585</v>
      </c>
      <c r="C5404" t="s">
        <v>2826</v>
      </c>
      <c r="D5404" t="s">
        <v>15868</v>
      </c>
      <c r="E5404">
        <v>2402006</v>
      </c>
      <c r="F5404" t="s">
        <v>15888</v>
      </c>
      <c r="G5404" t="s">
        <v>15889</v>
      </c>
      <c r="H5404" t="s">
        <v>15870</v>
      </c>
      <c r="I5404" t="s">
        <v>15890</v>
      </c>
      <c r="J5404" t="s">
        <v>15888</v>
      </c>
      <c r="K5404" t="s">
        <v>4107</v>
      </c>
      <c r="L5404" t="s">
        <v>3343</v>
      </c>
      <c r="M5404" t="s">
        <v>4108</v>
      </c>
      <c r="N5404" t="s">
        <v>4109</v>
      </c>
      <c r="O5404" t="s">
        <v>3343</v>
      </c>
      <c r="P5404" t="s">
        <v>3343</v>
      </c>
      <c r="Q5404" t="s">
        <v>3346</v>
      </c>
    </row>
    <row r="5405" spans="1:17" x14ac:dyDescent="0.25">
      <c r="A5405" t="s">
        <v>1736</v>
      </c>
      <c r="B5405" t="s">
        <v>585</v>
      </c>
      <c r="C5405" t="s">
        <v>2826</v>
      </c>
      <c r="D5405" t="s">
        <v>15868</v>
      </c>
      <c r="E5405">
        <v>2402006</v>
      </c>
      <c r="F5405" t="s">
        <v>15888</v>
      </c>
      <c r="G5405" t="s">
        <v>15889</v>
      </c>
      <c r="H5405" t="s">
        <v>15870</v>
      </c>
      <c r="I5405" t="s">
        <v>15891</v>
      </c>
      <c r="J5405" t="s">
        <v>15892</v>
      </c>
      <c r="K5405" t="s">
        <v>9959</v>
      </c>
      <c r="L5405" t="s">
        <v>3346</v>
      </c>
      <c r="M5405" t="s">
        <v>4108</v>
      </c>
      <c r="N5405" t="s">
        <v>4109</v>
      </c>
      <c r="O5405" t="s">
        <v>3343</v>
      </c>
      <c r="P5405" t="s">
        <v>3343</v>
      </c>
      <c r="Q5405" t="s">
        <v>3346</v>
      </c>
    </row>
    <row r="5406" spans="1:17" x14ac:dyDescent="0.25">
      <c r="A5406" t="s">
        <v>1736</v>
      </c>
      <c r="B5406" t="s">
        <v>585</v>
      </c>
      <c r="C5406" t="s">
        <v>2826</v>
      </c>
      <c r="D5406" t="s">
        <v>15868</v>
      </c>
      <c r="E5406">
        <v>2402006</v>
      </c>
      <c r="F5406" t="s">
        <v>15888</v>
      </c>
      <c r="G5406" t="s">
        <v>15889</v>
      </c>
      <c r="H5406" t="s">
        <v>15870</v>
      </c>
      <c r="I5406" t="s">
        <v>15893</v>
      </c>
      <c r="J5406" t="s">
        <v>15894</v>
      </c>
      <c r="K5406" t="s">
        <v>110</v>
      </c>
      <c r="L5406" t="s">
        <v>3346</v>
      </c>
      <c r="M5406" t="s">
        <v>4108</v>
      </c>
      <c r="N5406" t="s">
        <v>4109</v>
      </c>
      <c r="O5406" t="s">
        <v>3343</v>
      </c>
      <c r="P5406" t="s">
        <v>3343</v>
      </c>
      <c r="Q5406" t="s">
        <v>3346</v>
      </c>
    </row>
    <row r="5407" spans="1:17" x14ac:dyDescent="0.25">
      <c r="A5407" t="s">
        <v>1736</v>
      </c>
      <c r="B5407" t="s">
        <v>585</v>
      </c>
      <c r="C5407" t="s">
        <v>2826</v>
      </c>
      <c r="D5407" t="s">
        <v>15868</v>
      </c>
      <c r="E5407">
        <v>2402006</v>
      </c>
      <c r="F5407" t="s">
        <v>15888</v>
      </c>
      <c r="G5407" t="s">
        <v>15889</v>
      </c>
      <c r="H5407" t="s">
        <v>15870</v>
      </c>
      <c r="I5407" t="s">
        <v>15895</v>
      </c>
      <c r="J5407" t="s">
        <v>15896</v>
      </c>
      <c r="K5407" t="s">
        <v>110</v>
      </c>
      <c r="L5407" t="s">
        <v>3346</v>
      </c>
      <c r="M5407" t="s">
        <v>4108</v>
      </c>
      <c r="N5407" t="s">
        <v>4109</v>
      </c>
      <c r="O5407" t="s">
        <v>3343</v>
      </c>
      <c r="P5407" t="s">
        <v>3343</v>
      </c>
      <c r="Q5407" t="s">
        <v>3346</v>
      </c>
    </row>
    <row r="5408" spans="1:17" x14ac:dyDescent="0.25">
      <c r="A5408" t="s">
        <v>1736</v>
      </c>
      <c r="B5408" t="s">
        <v>585</v>
      </c>
      <c r="C5408" t="s">
        <v>2826</v>
      </c>
      <c r="D5408" t="s">
        <v>15868</v>
      </c>
      <c r="E5408">
        <v>2402006</v>
      </c>
      <c r="F5408" t="s">
        <v>15888</v>
      </c>
      <c r="G5408" t="s">
        <v>15889</v>
      </c>
      <c r="H5408" t="s">
        <v>15870</v>
      </c>
      <c r="I5408" t="s">
        <v>15897</v>
      </c>
      <c r="J5408" t="s">
        <v>15898</v>
      </c>
      <c r="K5408" t="s">
        <v>9959</v>
      </c>
      <c r="L5408" t="s">
        <v>3346</v>
      </c>
      <c r="M5408" t="s">
        <v>4108</v>
      </c>
      <c r="N5408" t="s">
        <v>4109</v>
      </c>
      <c r="O5408" t="s">
        <v>3343</v>
      </c>
      <c r="P5408" t="s">
        <v>3343</v>
      </c>
      <c r="Q5408" t="s">
        <v>3346</v>
      </c>
    </row>
    <row r="5409" spans="1:17" x14ac:dyDescent="0.25">
      <c r="A5409" t="s">
        <v>1736</v>
      </c>
      <c r="B5409" t="s">
        <v>585</v>
      </c>
      <c r="C5409" t="s">
        <v>2826</v>
      </c>
      <c r="D5409" t="s">
        <v>15868</v>
      </c>
      <c r="E5409">
        <v>2402006</v>
      </c>
      <c r="F5409" t="s">
        <v>15888</v>
      </c>
      <c r="G5409" t="s">
        <v>15889</v>
      </c>
      <c r="H5409" t="s">
        <v>15870</v>
      </c>
      <c r="I5409" t="s">
        <v>15899</v>
      </c>
      <c r="J5409" t="s">
        <v>15900</v>
      </c>
      <c r="K5409" t="s">
        <v>9959</v>
      </c>
      <c r="L5409" t="s">
        <v>3346</v>
      </c>
      <c r="M5409" t="s">
        <v>4108</v>
      </c>
      <c r="N5409" t="s">
        <v>4109</v>
      </c>
      <c r="O5409" t="s">
        <v>3343</v>
      </c>
      <c r="P5409" t="s">
        <v>3343</v>
      </c>
      <c r="Q5409" t="s">
        <v>3346</v>
      </c>
    </row>
    <row r="5410" spans="1:17" x14ac:dyDescent="0.25">
      <c r="A5410" t="s">
        <v>1736</v>
      </c>
      <c r="B5410" t="s">
        <v>585</v>
      </c>
      <c r="C5410" t="s">
        <v>2826</v>
      </c>
      <c r="D5410" t="s">
        <v>15868</v>
      </c>
      <c r="E5410">
        <v>2402006</v>
      </c>
      <c r="F5410" t="s">
        <v>15888</v>
      </c>
      <c r="G5410" t="s">
        <v>15889</v>
      </c>
      <c r="H5410" t="s">
        <v>15870</v>
      </c>
      <c r="I5410" t="s">
        <v>15901</v>
      </c>
      <c r="J5410" t="s">
        <v>15902</v>
      </c>
      <c r="K5410" t="s">
        <v>9959</v>
      </c>
      <c r="L5410" t="s">
        <v>3346</v>
      </c>
      <c r="M5410" t="s">
        <v>4108</v>
      </c>
      <c r="N5410" t="s">
        <v>4109</v>
      </c>
      <c r="O5410" t="s">
        <v>3343</v>
      </c>
      <c r="P5410" t="s">
        <v>3343</v>
      </c>
      <c r="Q5410" t="s">
        <v>3346</v>
      </c>
    </row>
    <row r="5411" spans="1:17" x14ac:dyDescent="0.25">
      <c r="A5411" t="s">
        <v>1736</v>
      </c>
      <c r="B5411" t="s">
        <v>585</v>
      </c>
      <c r="C5411" t="s">
        <v>2826</v>
      </c>
      <c r="D5411" t="s">
        <v>15868</v>
      </c>
      <c r="E5411">
        <v>2402006</v>
      </c>
      <c r="F5411" t="s">
        <v>15888</v>
      </c>
      <c r="G5411" t="s">
        <v>15889</v>
      </c>
      <c r="H5411" t="s">
        <v>15870</v>
      </c>
      <c r="I5411" t="s">
        <v>15903</v>
      </c>
      <c r="J5411" t="s">
        <v>15904</v>
      </c>
      <c r="K5411" t="s">
        <v>9959</v>
      </c>
      <c r="L5411" t="s">
        <v>3346</v>
      </c>
      <c r="M5411" t="s">
        <v>4108</v>
      </c>
      <c r="N5411" t="s">
        <v>4109</v>
      </c>
      <c r="O5411" t="s">
        <v>3343</v>
      </c>
      <c r="P5411" t="s">
        <v>3343</v>
      </c>
      <c r="Q5411" t="s">
        <v>3346</v>
      </c>
    </row>
    <row r="5412" spans="1:17" x14ac:dyDescent="0.25">
      <c r="A5412" t="s">
        <v>1736</v>
      </c>
      <c r="B5412" t="s">
        <v>585</v>
      </c>
      <c r="C5412" t="s">
        <v>2826</v>
      </c>
      <c r="D5412" t="s">
        <v>15868</v>
      </c>
      <c r="E5412">
        <v>2402006</v>
      </c>
      <c r="F5412" t="s">
        <v>15888</v>
      </c>
      <c r="G5412" t="s">
        <v>15889</v>
      </c>
      <c r="H5412" t="s">
        <v>15870</v>
      </c>
      <c r="I5412" t="s">
        <v>15905</v>
      </c>
      <c r="J5412" t="s">
        <v>15906</v>
      </c>
      <c r="K5412" t="s">
        <v>110</v>
      </c>
      <c r="L5412" t="s">
        <v>3346</v>
      </c>
      <c r="M5412" t="s">
        <v>4108</v>
      </c>
      <c r="N5412" t="s">
        <v>4109</v>
      </c>
      <c r="O5412" t="s">
        <v>3343</v>
      </c>
      <c r="P5412" t="s">
        <v>3343</v>
      </c>
      <c r="Q5412" t="s">
        <v>3346</v>
      </c>
    </row>
    <row r="5413" spans="1:17" x14ac:dyDescent="0.25">
      <c r="A5413" t="s">
        <v>1736</v>
      </c>
      <c r="B5413" t="s">
        <v>585</v>
      </c>
      <c r="C5413" t="s">
        <v>2826</v>
      </c>
      <c r="D5413" t="s">
        <v>15868</v>
      </c>
      <c r="E5413">
        <v>2402006</v>
      </c>
      <c r="F5413" t="s">
        <v>15888</v>
      </c>
      <c r="G5413" t="s">
        <v>15889</v>
      </c>
      <c r="H5413" t="s">
        <v>15870</v>
      </c>
      <c r="I5413" t="s">
        <v>15907</v>
      </c>
      <c r="J5413" t="s">
        <v>15908</v>
      </c>
      <c r="K5413" t="s">
        <v>4107</v>
      </c>
      <c r="L5413" t="s">
        <v>3346</v>
      </c>
      <c r="M5413" t="s">
        <v>4108</v>
      </c>
      <c r="N5413" t="s">
        <v>4109</v>
      </c>
      <c r="O5413" t="s">
        <v>3343</v>
      </c>
      <c r="P5413" t="s">
        <v>3343</v>
      </c>
      <c r="Q5413" t="s">
        <v>3346</v>
      </c>
    </row>
    <row r="5414" spans="1:17" x14ac:dyDescent="0.25">
      <c r="A5414" t="s">
        <v>1736</v>
      </c>
      <c r="B5414" t="s">
        <v>585</v>
      </c>
      <c r="C5414" t="s">
        <v>2826</v>
      </c>
      <c r="D5414" t="s">
        <v>15868</v>
      </c>
      <c r="E5414">
        <v>2402006</v>
      </c>
      <c r="F5414" t="s">
        <v>15888</v>
      </c>
      <c r="G5414" t="s">
        <v>15889</v>
      </c>
      <c r="H5414" t="s">
        <v>15870</v>
      </c>
      <c r="I5414" t="s">
        <v>15909</v>
      </c>
      <c r="J5414" t="s">
        <v>15896</v>
      </c>
      <c r="K5414" t="s">
        <v>9286</v>
      </c>
      <c r="L5414" t="s">
        <v>3346</v>
      </c>
      <c r="M5414" t="s">
        <v>4108</v>
      </c>
      <c r="N5414" t="s">
        <v>4109</v>
      </c>
      <c r="O5414" t="s">
        <v>3343</v>
      </c>
      <c r="P5414" t="s">
        <v>3343</v>
      </c>
      <c r="Q5414" t="s">
        <v>3346</v>
      </c>
    </row>
    <row r="5415" spans="1:17" x14ac:dyDescent="0.25">
      <c r="A5415" t="s">
        <v>1736</v>
      </c>
      <c r="B5415" t="s">
        <v>585</v>
      </c>
      <c r="C5415" t="s">
        <v>2826</v>
      </c>
      <c r="D5415" t="s">
        <v>15868</v>
      </c>
      <c r="E5415">
        <v>2402007</v>
      </c>
      <c r="F5415" t="s">
        <v>15910</v>
      </c>
      <c r="G5415" t="s">
        <v>15911</v>
      </c>
      <c r="H5415" t="s">
        <v>15870</v>
      </c>
      <c r="I5415" t="s">
        <v>15912</v>
      </c>
      <c r="J5415" t="s">
        <v>15888</v>
      </c>
      <c r="K5415" t="s">
        <v>4107</v>
      </c>
      <c r="L5415" t="s">
        <v>3343</v>
      </c>
      <c r="M5415" t="s">
        <v>4108</v>
      </c>
      <c r="N5415" t="s">
        <v>4109</v>
      </c>
      <c r="O5415" t="s">
        <v>3343</v>
      </c>
      <c r="P5415" t="s">
        <v>3343</v>
      </c>
      <c r="Q5415" t="s">
        <v>3346</v>
      </c>
    </row>
    <row r="5416" spans="1:17" x14ac:dyDescent="0.25">
      <c r="A5416" t="s">
        <v>1736</v>
      </c>
      <c r="B5416" t="s">
        <v>585</v>
      </c>
      <c r="C5416" t="s">
        <v>2826</v>
      </c>
      <c r="D5416" t="s">
        <v>15868</v>
      </c>
      <c r="E5416">
        <v>2402008</v>
      </c>
      <c r="F5416" t="s">
        <v>15913</v>
      </c>
      <c r="G5416" t="s">
        <v>15914</v>
      </c>
      <c r="H5416" t="s">
        <v>15870</v>
      </c>
      <c r="I5416" t="s">
        <v>15915</v>
      </c>
      <c r="J5416" t="s">
        <v>15888</v>
      </c>
      <c r="K5416" t="s">
        <v>4107</v>
      </c>
      <c r="L5416" t="s">
        <v>3343</v>
      </c>
      <c r="M5416" t="s">
        <v>4108</v>
      </c>
      <c r="N5416" t="s">
        <v>4109</v>
      </c>
      <c r="O5416" t="s">
        <v>3343</v>
      </c>
      <c r="P5416" t="s">
        <v>3343</v>
      </c>
      <c r="Q5416" t="s">
        <v>3346</v>
      </c>
    </row>
    <row r="5417" spans="1:17" x14ac:dyDescent="0.25">
      <c r="A5417" t="s">
        <v>1736</v>
      </c>
      <c r="B5417" t="s">
        <v>585</v>
      </c>
      <c r="C5417" t="s">
        <v>2826</v>
      </c>
      <c r="D5417" t="s">
        <v>15868</v>
      </c>
      <c r="E5417">
        <v>2402009</v>
      </c>
      <c r="F5417" t="s">
        <v>15916</v>
      </c>
      <c r="G5417" t="s">
        <v>15576</v>
      </c>
      <c r="H5417" t="s">
        <v>15870</v>
      </c>
      <c r="I5417" t="s">
        <v>15917</v>
      </c>
      <c r="J5417" t="s">
        <v>15888</v>
      </c>
      <c r="K5417" t="s">
        <v>4107</v>
      </c>
      <c r="L5417" t="s">
        <v>3343</v>
      </c>
      <c r="M5417" t="s">
        <v>4108</v>
      </c>
      <c r="N5417" t="s">
        <v>4109</v>
      </c>
      <c r="O5417" t="s">
        <v>3343</v>
      </c>
      <c r="P5417" t="s">
        <v>3343</v>
      </c>
      <c r="Q5417" t="s">
        <v>3346</v>
      </c>
    </row>
    <row r="5418" spans="1:17" x14ac:dyDescent="0.25">
      <c r="A5418" t="s">
        <v>1736</v>
      </c>
      <c r="B5418" t="s">
        <v>585</v>
      </c>
      <c r="C5418" t="s">
        <v>2826</v>
      </c>
      <c r="D5418" t="s">
        <v>15868</v>
      </c>
      <c r="E5418">
        <v>2402011</v>
      </c>
      <c r="F5418" t="s">
        <v>15918</v>
      </c>
      <c r="G5418" t="s">
        <v>15919</v>
      </c>
      <c r="H5418" t="s">
        <v>15510</v>
      </c>
      <c r="I5418" t="s">
        <v>15920</v>
      </c>
      <c r="J5418" t="s">
        <v>15921</v>
      </c>
      <c r="K5418" t="s">
        <v>110</v>
      </c>
      <c r="L5418" t="s">
        <v>3343</v>
      </c>
      <c r="M5418" t="s">
        <v>4108</v>
      </c>
      <c r="N5418" t="s">
        <v>4109</v>
      </c>
      <c r="O5418" t="s">
        <v>3343</v>
      </c>
      <c r="P5418" t="s">
        <v>3343</v>
      </c>
      <c r="Q5418" t="s">
        <v>3346</v>
      </c>
    </row>
    <row r="5419" spans="1:17" x14ac:dyDescent="0.25">
      <c r="A5419" t="s">
        <v>1736</v>
      </c>
      <c r="B5419" t="s">
        <v>585</v>
      </c>
      <c r="C5419" t="s">
        <v>2826</v>
      </c>
      <c r="D5419" t="s">
        <v>15868</v>
      </c>
      <c r="E5419">
        <v>2402011</v>
      </c>
      <c r="F5419" t="s">
        <v>15918</v>
      </c>
      <c r="G5419" t="s">
        <v>15919</v>
      </c>
      <c r="H5419" t="s">
        <v>15510</v>
      </c>
      <c r="I5419" t="s">
        <v>15922</v>
      </c>
      <c r="J5419" t="s">
        <v>15921</v>
      </c>
      <c r="K5419" t="s">
        <v>15535</v>
      </c>
      <c r="L5419" t="s">
        <v>3346</v>
      </c>
      <c r="M5419" t="s">
        <v>4108</v>
      </c>
      <c r="N5419" t="s">
        <v>4109</v>
      </c>
      <c r="O5419" t="s">
        <v>3343</v>
      </c>
      <c r="P5419" t="s">
        <v>3343</v>
      </c>
      <c r="Q5419" t="s">
        <v>3346</v>
      </c>
    </row>
    <row r="5420" spans="1:17" x14ac:dyDescent="0.25">
      <c r="A5420" t="s">
        <v>1736</v>
      </c>
      <c r="B5420" t="s">
        <v>585</v>
      </c>
      <c r="C5420" t="s">
        <v>2826</v>
      </c>
      <c r="D5420" t="s">
        <v>15868</v>
      </c>
      <c r="E5420">
        <v>2402012</v>
      </c>
      <c r="F5420" t="s">
        <v>15923</v>
      </c>
      <c r="G5420" t="s">
        <v>15924</v>
      </c>
      <c r="H5420" t="s">
        <v>15510</v>
      </c>
      <c r="I5420" t="s">
        <v>15925</v>
      </c>
      <c r="J5420" t="s">
        <v>15923</v>
      </c>
      <c r="K5420" t="s">
        <v>110</v>
      </c>
      <c r="L5420" t="s">
        <v>3343</v>
      </c>
      <c r="M5420" t="s">
        <v>4108</v>
      </c>
      <c r="N5420" t="s">
        <v>4109</v>
      </c>
      <c r="O5420" t="s">
        <v>3343</v>
      </c>
      <c r="P5420" t="s">
        <v>3343</v>
      </c>
      <c r="Q5420" t="s">
        <v>3346</v>
      </c>
    </row>
    <row r="5421" spans="1:17" x14ac:dyDescent="0.25">
      <c r="A5421" t="s">
        <v>1736</v>
      </c>
      <c r="B5421" t="s">
        <v>585</v>
      </c>
      <c r="C5421" t="s">
        <v>2826</v>
      </c>
      <c r="D5421" t="s">
        <v>15868</v>
      </c>
      <c r="E5421">
        <v>2402012</v>
      </c>
      <c r="F5421" t="s">
        <v>15923</v>
      </c>
      <c r="G5421" t="s">
        <v>15924</v>
      </c>
      <c r="H5421" t="s">
        <v>15510</v>
      </c>
      <c r="I5421" t="s">
        <v>15926</v>
      </c>
      <c r="J5421" t="s">
        <v>15923</v>
      </c>
      <c r="K5421" t="s">
        <v>15535</v>
      </c>
      <c r="L5421" t="s">
        <v>3346</v>
      </c>
      <c r="M5421" t="s">
        <v>4108</v>
      </c>
      <c r="N5421" t="s">
        <v>4109</v>
      </c>
      <c r="O5421" t="s">
        <v>3343</v>
      </c>
      <c r="P5421" t="s">
        <v>3343</v>
      </c>
      <c r="Q5421" t="s">
        <v>3346</v>
      </c>
    </row>
    <row r="5422" spans="1:17" x14ac:dyDescent="0.25">
      <c r="A5422" t="s">
        <v>1736</v>
      </c>
      <c r="B5422" t="s">
        <v>585</v>
      </c>
      <c r="C5422" t="s">
        <v>2826</v>
      </c>
      <c r="D5422" t="s">
        <v>15868</v>
      </c>
      <c r="E5422">
        <v>2402013</v>
      </c>
      <c r="F5422" t="s">
        <v>15927</v>
      </c>
      <c r="G5422" t="s">
        <v>15928</v>
      </c>
      <c r="H5422" t="s">
        <v>15517</v>
      </c>
      <c r="I5422" t="s">
        <v>15929</v>
      </c>
      <c r="J5422" t="s">
        <v>15930</v>
      </c>
      <c r="K5422" t="s">
        <v>110</v>
      </c>
      <c r="L5422" t="s">
        <v>3343</v>
      </c>
      <c r="M5422" t="s">
        <v>4108</v>
      </c>
      <c r="N5422" t="s">
        <v>4109</v>
      </c>
      <c r="O5422" t="s">
        <v>3343</v>
      </c>
      <c r="P5422" t="s">
        <v>3343</v>
      </c>
      <c r="Q5422" t="s">
        <v>3346</v>
      </c>
    </row>
    <row r="5423" spans="1:17" x14ac:dyDescent="0.25">
      <c r="A5423" t="s">
        <v>1736</v>
      </c>
      <c r="B5423" t="s">
        <v>585</v>
      </c>
      <c r="C5423" t="s">
        <v>2826</v>
      </c>
      <c r="D5423" t="s">
        <v>15868</v>
      </c>
      <c r="E5423">
        <v>2402013</v>
      </c>
      <c r="F5423" t="s">
        <v>15927</v>
      </c>
      <c r="G5423" t="s">
        <v>15928</v>
      </c>
      <c r="H5423" t="s">
        <v>15517</v>
      </c>
      <c r="I5423" t="s">
        <v>15931</v>
      </c>
      <c r="J5423" t="s">
        <v>15930</v>
      </c>
      <c r="K5423" t="s">
        <v>15535</v>
      </c>
      <c r="L5423" t="s">
        <v>3346</v>
      </c>
      <c r="M5423" t="s">
        <v>4108</v>
      </c>
      <c r="N5423" t="s">
        <v>4109</v>
      </c>
      <c r="O5423" t="s">
        <v>3343</v>
      </c>
      <c r="P5423" t="s">
        <v>3343</v>
      </c>
      <c r="Q5423" t="s">
        <v>3346</v>
      </c>
    </row>
    <row r="5424" spans="1:17" x14ac:dyDescent="0.25">
      <c r="A5424" t="s">
        <v>1736</v>
      </c>
      <c r="B5424" t="s">
        <v>585</v>
      </c>
      <c r="C5424" t="s">
        <v>2826</v>
      </c>
      <c r="D5424" t="s">
        <v>15868</v>
      </c>
      <c r="E5424">
        <v>2402014</v>
      </c>
      <c r="F5424" t="s">
        <v>15932</v>
      </c>
      <c r="G5424" t="s">
        <v>15933</v>
      </c>
      <c r="H5424" t="s">
        <v>15517</v>
      </c>
      <c r="I5424" t="s">
        <v>15934</v>
      </c>
      <c r="J5424" t="s">
        <v>15935</v>
      </c>
      <c r="K5424" t="s">
        <v>110</v>
      </c>
      <c r="L5424" t="s">
        <v>3343</v>
      </c>
      <c r="M5424" t="s">
        <v>4108</v>
      </c>
      <c r="N5424" t="s">
        <v>4109</v>
      </c>
      <c r="O5424" t="s">
        <v>3343</v>
      </c>
      <c r="P5424" t="s">
        <v>3343</v>
      </c>
      <c r="Q5424" t="s">
        <v>3346</v>
      </c>
    </row>
    <row r="5425" spans="1:17" x14ac:dyDescent="0.25">
      <c r="A5425" t="s">
        <v>1736</v>
      </c>
      <c r="B5425" t="s">
        <v>585</v>
      </c>
      <c r="C5425" t="s">
        <v>2826</v>
      </c>
      <c r="D5425" t="s">
        <v>15868</v>
      </c>
      <c r="E5425">
        <v>2402014</v>
      </c>
      <c r="F5425" t="s">
        <v>15932</v>
      </c>
      <c r="G5425" t="s">
        <v>15933</v>
      </c>
      <c r="H5425" t="s">
        <v>15517</v>
      </c>
      <c r="I5425" t="s">
        <v>15936</v>
      </c>
      <c r="J5425" t="s">
        <v>15935</v>
      </c>
      <c r="K5425" t="s">
        <v>15535</v>
      </c>
      <c r="L5425" t="s">
        <v>3346</v>
      </c>
      <c r="M5425" t="s">
        <v>4108</v>
      </c>
      <c r="N5425" t="s">
        <v>4109</v>
      </c>
      <c r="O5425" t="s">
        <v>3343</v>
      </c>
      <c r="P5425" t="s">
        <v>3343</v>
      </c>
      <c r="Q5425" t="s">
        <v>3346</v>
      </c>
    </row>
    <row r="5426" spans="1:17" x14ac:dyDescent="0.25">
      <c r="A5426" t="s">
        <v>1736</v>
      </c>
      <c r="B5426" t="s">
        <v>585</v>
      </c>
      <c r="C5426" t="s">
        <v>2826</v>
      </c>
      <c r="D5426" t="s">
        <v>15868</v>
      </c>
      <c r="E5426">
        <v>2402015</v>
      </c>
      <c r="F5426" t="s">
        <v>15937</v>
      </c>
      <c r="G5426" t="s">
        <v>15938</v>
      </c>
      <c r="H5426" t="s">
        <v>15523</v>
      </c>
      <c r="I5426" t="s">
        <v>15939</v>
      </c>
      <c r="J5426" t="s">
        <v>2294</v>
      </c>
      <c r="K5426" t="s">
        <v>110</v>
      </c>
      <c r="L5426" t="s">
        <v>3343</v>
      </c>
      <c r="M5426" t="s">
        <v>4108</v>
      </c>
      <c r="N5426" t="s">
        <v>4109</v>
      </c>
      <c r="O5426" t="s">
        <v>3343</v>
      </c>
      <c r="P5426" t="s">
        <v>3343</v>
      </c>
      <c r="Q5426" t="s">
        <v>3346</v>
      </c>
    </row>
    <row r="5427" spans="1:17" x14ac:dyDescent="0.25">
      <c r="A5427" t="s">
        <v>1736</v>
      </c>
      <c r="B5427" t="s">
        <v>585</v>
      </c>
      <c r="C5427" t="s">
        <v>2826</v>
      </c>
      <c r="D5427" t="s">
        <v>15868</v>
      </c>
      <c r="E5427">
        <v>2402015</v>
      </c>
      <c r="F5427" t="s">
        <v>15937</v>
      </c>
      <c r="G5427" t="s">
        <v>15938</v>
      </c>
      <c r="H5427" t="s">
        <v>15523</v>
      </c>
      <c r="I5427" t="s">
        <v>15940</v>
      </c>
      <c r="J5427" t="s">
        <v>2294</v>
      </c>
      <c r="K5427" t="s">
        <v>15535</v>
      </c>
      <c r="L5427" t="s">
        <v>3346</v>
      </c>
      <c r="M5427" t="s">
        <v>4108</v>
      </c>
      <c r="N5427" t="s">
        <v>4109</v>
      </c>
      <c r="O5427" t="s">
        <v>3343</v>
      </c>
      <c r="P5427" t="s">
        <v>3343</v>
      </c>
      <c r="Q5427" t="s">
        <v>3346</v>
      </c>
    </row>
    <row r="5428" spans="1:17" x14ac:dyDescent="0.25">
      <c r="A5428" t="s">
        <v>1736</v>
      </c>
      <c r="B5428" t="s">
        <v>585</v>
      </c>
      <c r="C5428" t="s">
        <v>2826</v>
      </c>
      <c r="D5428" t="s">
        <v>15868</v>
      </c>
      <c r="E5428">
        <v>2402015</v>
      </c>
      <c r="F5428" t="s">
        <v>15937</v>
      </c>
      <c r="G5428" t="s">
        <v>15938</v>
      </c>
      <c r="H5428" t="s">
        <v>15523</v>
      </c>
      <c r="I5428" t="s">
        <v>15941</v>
      </c>
      <c r="J5428" t="s">
        <v>15942</v>
      </c>
      <c r="K5428" t="s">
        <v>110</v>
      </c>
      <c r="L5428" t="s">
        <v>3346</v>
      </c>
      <c r="M5428" t="s">
        <v>4108</v>
      </c>
      <c r="N5428" t="s">
        <v>4109</v>
      </c>
      <c r="O5428" t="s">
        <v>3343</v>
      </c>
      <c r="P5428" t="s">
        <v>3343</v>
      </c>
      <c r="Q5428" t="s">
        <v>3346</v>
      </c>
    </row>
    <row r="5429" spans="1:17" x14ac:dyDescent="0.25">
      <c r="A5429" t="s">
        <v>1736</v>
      </c>
      <c r="B5429" t="s">
        <v>585</v>
      </c>
      <c r="C5429" t="s">
        <v>2826</v>
      </c>
      <c r="D5429" t="s">
        <v>15868</v>
      </c>
      <c r="E5429">
        <v>2402016</v>
      </c>
      <c r="F5429" t="s">
        <v>15943</v>
      </c>
      <c r="G5429" t="s">
        <v>15944</v>
      </c>
      <c r="H5429" t="s">
        <v>15523</v>
      </c>
      <c r="I5429" t="s">
        <v>15945</v>
      </c>
      <c r="J5429" t="s">
        <v>15946</v>
      </c>
      <c r="K5429" t="s">
        <v>110</v>
      </c>
      <c r="L5429" t="s">
        <v>3343</v>
      </c>
      <c r="M5429" t="s">
        <v>4108</v>
      </c>
      <c r="N5429" t="s">
        <v>4109</v>
      </c>
      <c r="O5429" t="s">
        <v>3343</v>
      </c>
      <c r="P5429" t="s">
        <v>3343</v>
      </c>
      <c r="Q5429" t="s">
        <v>3346</v>
      </c>
    </row>
    <row r="5430" spans="1:17" x14ac:dyDescent="0.25">
      <c r="A5430" t="s">
        <v>1736</v>
      </c>
      <c r="B5430" t="s">
        <v>585</v>
      </c>
      <c r="C5430" t="s">
        <v>2826</v>
      </c>
      <c r="D5430" t="s">
        <v>15868</v>
      </c>
      <c r="E5430">
        <v>2402016</v>
      </c>
      <c r="F5430" t="s">
        <v>15943</v>
      </c>
      <c r="G5430" t="s">
        <v>15944</v>
      </c>
      <c r="H5430" t="s">
        <v>15523</v>
      </c>
      <c r="I5430" t="s">
        <v>15947</v>
      </c>
      <c r="J5430" t="s">
        <v>15946</v>
      </c>
      <c r="K5430" t="s">
        <v>15535</v>
      </c>
      <c r="L5430" t="s">
        <v>3346</v>
      </c>
      <c r="M5430" t="s">
        <v>4108</v>
      </c>
      <c r="N5430" t="s">
        <v>4109</v>
      </c>
      <c r="O5430" t="s">
        <v>3343</v>
      </c>
      <c r="P5430" t="s">
        <v>3343</v>
      </c>
      <c r="Q5430" t="s">
        <v>3346</v>
      </c>
    </row>
    <row r="5431" spans="1:17" x14ac:dyDescent="0.25">
      <c r="A5431" t="s">
        <v>1736</v>
      </c>
      <c r="B5431" t="s">
        <v>585</v>
      </c>
      <c r="C5431" t="s">
        <v>2826</v>
      </c>
      <c r="D5431" t="s">
        <v>15868</v>
      </c>
      <c r="E5431">
        <v>2402017</v>
      </c>
      <c r="F5431" t="s">
        <v>15948</v>
      </c>
      <c r="G5431" t="s">
        <v>15949</v>
      </c>
      <c r="H5431" t="s">
        <v>15538</v>
      </c>
      <c r="I5431" t="s">
        <v>15950</v>
      </c>
      <c r="J5431" t="s">
        <v>15951</v>
      </c>
      <c r="K5431" t="s">
        <v>110</v>
      </c>
      <c r="L5431" t="s">
        <v>3343</v>
      </c>
      <c r="M5431" t="s">
        <v>4108</v>
      </c>
      <c r="N5431" t="s">
        <v>4109</v>
      </c>
      <c r="O5431" t="s">
        <v>3343</v>
      </c>
      <c r="P5431" t="s">
        <v>3343</v>
      </c>
      <c r="Q5431" t="s">
        <v>3346</v>
      </c>
    </row>
    <row r="5432" spans="1:17" x14ac:dyDescent="0.25">
      <c r="A5432" t="s">
        <v>1736</v>
      </c>
      <c r="B5432" t="s">
        <v>585</v>
      </c>
      <c r="C5432" t="s">
        <v>2826</v>
      </c>
      <c r="D5432" t="s">
        <v>15868</v>
      </c>
      <c r="E5432">
        <v>2402018</v>
      </c>
      <c r="F5432" t="s">
        <v>15952</v>
      </c>
      <c r="G5432" t="s">
        <v>15953</v>
      </c>
      <c r="H5432" t="s">
        <v>15870</v>
      </c>
      <c r="I5432" t="s">
        <v>15954</v>
      </c>
      <c r="J5432" t="s">
        <v>15955</v>
      </c>
      <c r="K5432" t="s">
        <v>4107</v>
      </c>
      <c r="L5432" t="s">
        <v>3343</v>
      </c>
      <c r="M5432" t="s">
        <v>4108</v>
      </c>
      <c r="N5432" t="s">
        <v>4109</v>
      </c>
      <c r="O5432" t="s">
        <v>3343</v>
      </c>
      <c r="P5432" t="s">
        <v>3343</v>
      </c>
      <c r="Q5432" t="s">
        <v>3346</v>
      </c>
    </row>
    <row r="5433" spans="1:17" x14ac:dyDescent="0.25">
      <c r="A5433" t="s">
        <v>1736</v>
      </c>
      <c r="B5433" t="s">
        <v>585</v>
      </c>
      <c r="C5433" t="s">
        <v>2826</v>
      </c>
      <c r="D5433" t="s">
        <v>15868</v>
      </c>
      <c r="E5433">
        <v>2402018</v>
      </c>
      <c r="F5433" t="s">
        <v>15952</v>
      </c>
      <c r="G5433" t="s">
        <v>15953</v>
      </c>
      <c r="H5433" t="s">
        <v>15870</v>
      </c>
      <c r="I5433" t="s">
        <v>15956</v>
      </c>
      <c r="J5433" t="s">
        <v>15957</v>
      </c>
      <c r="K5433" t="s">
        <v>110</v>
      </c>
      <c r="L5433" t="s">
        <v>3346</v>
      </c>
      <c r="M5433" t="s">
        <v>4108</v>
      </c>
      <c r="N5433" t="s">
        <v>4109</v>
      </c>
      <c r="O5433" t="s">
        <v>3343</v>
      </c>
      <c r="P5433" t="s">
        <v>3343</v>
      </c>
      <c r="Q5433" t="s">
        <v>3346</v>
      </c>
    </row>
    <row r="5434" spans="1:17" x14ac:dyDescent="0.25">
      <c r="A5434" t="s">
        <v>1736</v>
      </c>
      <c r="B5434" t="s">
        <v>585</v>
      </c>
      <c r="C5434" t="s">
        <v>2826</v>
      </c>
      <c r="D5434" t="s">
        <v>15868</v>
      </c>
      <c r="E5434">
        <v>2402018</v>
      </c>
      <c r="F5434" t="s">
        <v>15952</v>
      </c>
      <c r="G5434" t="s">
        <v>15953</v>
      </c>
      <c r="H5434" t="s">
        <v>15870</v>
      </c>
      <c r="I5434" t="s">
        <v>15958</v>
      </c>
      <c r="J5434" t="s">
        <v>15959</v>
      </c>
      <c r="K5434" t="s">
        <v>110</v>
      </c>
      <c r="L5434" t="s">
        <v>3346</v>
      </c>
      <c r="M5434" t="s">
        <v>4108</v>
      </c>
      <c r="N5434" t="s">
        <v>4109</v>
      </c>
      <c r="O5434" t="s">
        <v>3343</v>
      </c>
      <c r="P5434" t="s">
        <v>3343</v>
      </c>
      <c r="Q5434" t="s">
        <v>3346</v>
      </c>
    </row>
    <row r="5435" spans="1:17" x14ac:dyDescent="0.25">
      <c r="A5435" t="s">
        <v>1736</v>
      </c>
      <c r="B5435" t="s">
        <v>585</v>
      </c>
      <c r="C5435" t="s">
        <v>2826</v>
      </c>
      <c r="D5435" t="s">
        <v>15868</v>
      </c>
      <c r="E5435">
        <v>2402018</v>
      </c>
      <c r="F5435" t="s">
        <v>15952</v>
      </c>
      <c r="G5435" t="s">
        <v>15953</v>
      </c>
      <c r="H5435" t="s">
        <v>15870</v>
      </c>
      <c r="I5435" t="s">
        <v>15960</v>
      </c>
      <c r="J5435" t="s">
        <v>15961</v>
      </c>
      <c r="K5435" t="s">
        <v>9959</v>
      </c>
      <c r="L5435" t="s">
        <v>3346</v>
      </c>
      <c r="M5435" t="s">
        <v>4108</v>
      </c>
      <c r="N5435" t="s">
        <v>4109</v>
      </c>
      <c r="O5435" t="s">
        <v>3343</v>
      </c>
      <c r="P5435" t="s">
        <v>3343</v>
      </c>
      <c r="Q5435" t="s">
        <v>3346</v>
      </c>
    </row>
    <row r="5436" spans="1:17" x14ac:dyDescent="0.25">
      <c r="A5436" t="s">
        <v>1736</v>
      </c>
      <c r="B5436" t="s">
        <v>585</v>
      </c>
      <c r="C5436" t="s">
        <v>2826</v>
      </c>
      <c r="D5436" t="s">
        <v>15868</v>
      </c>
      <c r="E5436">
        <v>2402018</v>
      </c>
      <c r="F5436" t="s">
        <v>15952</v>
      </c>
      <c r="G5436" t="s">
        <v>15953</v>
      </c>
      <c r="H5436" t="s">
        <v>15870</v>
      </c>
      <c r="I5436" t="s">
        <v>15962</v>
      </c>
      <c r="J5436" t="s">
        <v>15963</v>
      </c>
      <c r="K5436" t="s">
        <v>9959</v>
      </c>
      <c r="L5436" t="s">
        <v>3346</v>
      </c>
      <c r="M5436" t="s">
        <v>4108</v>
      </c>
      <c r="N5436" t="s">
        <v>4109</v>
      </c>
      <c r="O5436" t="s">
        <v>3343</v>
      </c>
      <c r="P5436" t="s">
        <v>3343</v>
      </c>
      <c r="Q5436" t="s">
        <v>3346</v>
      </c>
    </row>
    <row r="5437" spans="1:17" x14ac:dyDescent="0.25">
      <c r="A5437" t="s">
        <v>1736</v>
      </c>
      <c r="B5437" t="s">
        <v>585</v>
      </c>
      <c r="C5437" t="s">
        <v>2826</v>
      </c>
      <c r="D5437" t="s">
        <v>15868</v>
      </c>
      <c r="E5437">
        <v>2402018</v>
      </c>
      <c r="F5437" t="s">
        <v>15952</v>
      </c>
      <c r="G5437" t="s">
        <v>15953</v>
      </c>
      <c r="H5437" t="s">
        <v>15870</v>
      </c>
      <c r="I5437" t="s">
        <v>15964</v>
      </c>
      <c r="J5437" t="s">
        <v>15965</v>
      </c>
      <c r="K5437" t="s">
        <v>9959</v>
      </c>
      <c r="L5437" t="s">
        <v>3346</v>
      </c>
      <c r="M5437" t="s">
        <v>4108</v>
      </c>
      <c r="N5437" t="s">
        <v>4109</v>
      </c>
      <c r="O5437" t="s">
        <v>3343</v>
      </c>
      <c r="P5437" t="s">
        <v>3343</v>
      </c>
      <c r="Q5437" t="s">
        <v>3346</v>
      </c>
    </row>
    <row r="5438" spans="1:17" x14ac:dyDescent="0.25">
      <c r="A5438" t="s">
        <v>1736</v>
      </c>
      <c r="B5438" t="s">
        <v>585</v>
      </c>
      <c r="C5438" t="s">
        <v>2826</v>
      </c>
      <c r="D5438" t="s">
        <v>15868</v>
      </c>
      <c r="E5438">
        <v>2402018</v>
      </c>
      <c r="F5438" t="s">
        <v>15952</v>
      </c>
      <c r="G5438" t="s">
        <v>15953</v>
      </c>
      <c r="H5438" t="s">
        <v>15870</v>
      </c>
      <c r="I5438" t="s">
        <v>15966</v>
      </c>
      <c r="J5438" t="s">
        <v>15967</v>
      </c>
      <c r="K5438" t="s">
        <v>9959</v>
      </c>
      <c r="L5438" t="s">
        <v>3346</v>
      </c>
      <c r="M5438" t="s">
        <v>4108</v>
      </c>
      <c r="N5438" t="s">
        <v>4109</v>
      </c>
      <c r="O5438" t="s">
        <v>3343</v>
      </c>
      <c r="P5438" t="s">
        <v>3343</v>
      </c>
      <c r="Q5438" t="s">
        <v>3346</v>
      </c>
    </row>
    <row r="5439" spans="1:17" x14ac:dyDescent="0.25">
      <c r="A5439" t="s">
        <v>1736</v>
      </c>
      <c r="B5439" t="s">
        <v>585</v>
      </c>
      <c r="C5439" t="s">
        <v>2826</v>
      </c>
      <c r="D5439" t="s">
        <v>15868</v>
      </c>
      <c r="E5439">
        <v>2402018</v>
      </c>
      <c r="F5439" t="s">
        <v>15952</v>
      </c>
      <c r="G5439" t="s">
        <v>15953</v>
      </c>
      <c r="H5439" t="s">
        <v>15870</v>
      </c>
      <c r="I5439" t="s">
        <v>15968</v>
      </c>
      <c r="J5439" t="s">
        <v>15969</v>
      </c>
      <c r="K5439" t="s">
        <v>110</v>
      </c>
      <c r="L5439" t="s">
        <v>3346</v>
      </c>
      <c r="M5439" t="s">
        <v>4108</v>
      </c>
      <c r="N5439" t="s">
        <v>4109</v>
      </c>
      <c r="O5439" t="s">
        <v>3343</v>
      </c>
      <c r="P5439" t="s">
        <v>3343</v>
      </c>
      <c r="Q5439" t="s">
        <v>3346</v>
      </c>
    </row>
    <row r="5440" spans="1:17" x14ac:dyDescent="0.25">
      <c r="A5440" t="s">
        <v>1736</v>
      </c>
      <c r="B5440" t="s">
        <v>585</v>
      </c>
      <c r="C5440" t="s">
        <v>2826</v>
      </c>
      <c r="D5440" t="s">
        <v>15868</v>
      </c>
      <c r="E5440">
        <v>2402018</v>
      </c>
      <c r="F5440" t="s">
        <v>15952</v>
      </c>
      <c r="G5440" t="s">
        <v>15953</v>
      </c>
      <c r="H5440" t="s">
        <v>15870</v>
      </c>
      <c r="I5440" t="s">
        <v>15970</v>
      </c>
      <c r="J5440" t="s">
        <v>15971</v>
      </c>
      <c r="K5440" t="s">
        <v>9959</v>
      </c>
      <c r="L5440" t="s">
        <v>3346</v>
      </c>
      <c r="M5440" t="s">
        <v>4108</v>
      </c>
      <c r="N5440" t="s">
        <v>4109</v>
      </c>
      <c r="O5440" t="s">
        <v>3343</v>
      </c>
      <c r="P5440" t="s">
        <v>3343</v>
      </c>
      <c r="Q5440" t="s">
        <v>3346</v>
      </c>
    </row>
    <row r="5441" spans="1:17" x14ac:dyDescent="0.25">
      <c r="A5441" t="s">
        <v>1736</v>
      </c>
      <c r="B5441" t="s">
        <v>585</v>
      </c>
      <c r="C5441" t="s">
        <v>2826</v>
      </c>
      <c r="D5441" t="s">
        <v>15868</v>
      </c>
      <c r="E5441">
        <v>2402019</v>
      </c>
      <c r="F5441" t="s">
        <v>15972</v>
      </c>
      <c r="G5441" t="s">
        <v>15623</v>
      </c>
      <c r="H5441" t="s">
        <v>15523</v>
      </c>
      <c r="I5441" t="s">
        <v>15973</v>
      </c>
      <c r="J5441" t="s">
        <v>2300</v>
      </c>
      <c r="K5441" t="s">
        <v>110</v>
      </c>
      <c r="L5441" t="s">
        <v>3343</v>
      </c>
      <c r="M5441" t="s">
        <v>4108</v>
      </c>
      <c r="N5441" t="s">
        <v>4109</v>
      </c>
      <c r="O5441" t="s">
        <v>3343</v>
      </c>
      <c r="P5441" t="s">
        <v>3343</v>
      </c>
      <c r="Q5441" t="s">
        <v>3346</v>
      </c>
    </row>
    <row r="5442" spans="1:17" x14ac:dyDescent="0.25">
      <c r="A5442" t="s">
        <v>1736</v>
      </c>
      <c r="B5442" t="s">
        <v>585</v>
      </c>
      <c r="C5442" t="s">
        <v>2826</v>
      </c>
      <c r="D5442" t="s">
        <v>15868</v>
      </c>
      <c r="E5442">
        <v>2402019</v>
      </c>
      <c r="F5442" t="s">
        <v>15972</v>
      </c>
      <c r="G5442" t="s">
        <v>15623</v>
      </c>
      <c r="H5442" t="s">
        <v>15523</v>
      </c>
      <c r="I5442" t="s">
        <v>15974</v>
      </c>
      <c r="J5442" t="s">
        <v>2300</v>
      </c>
      <c r="K5442" t="s">
        <v>15535</v>
      </c>
      <c r="L5442" t="s">
        <v>3346</v>
      </c>
      <c r="M5442" t="s">
        <v>4108</v>
      </c>
      <c r="N5442" t="s">
        <v>4109</v>
      </c>
      <c r="O5442" t="s">
        <v>3343</v>
      </c>
      <c r="P5442" t="s">
        <v>3343</v>
      </c>
      <c r="Q5442" t="s">
        <v>3346</v>
      </c>
    </row>
    <row r="5443" spans="1:17" x14ac:dyDescent="0.25">
      <c r="A5443" t="s">
        <v>1736</v>
      </c>
      <c r="B5443" t="s">
        <v>585</v>
      </c>
      <c r="C5443" t="s">
        <v>2826</v>
      </c>
      <c r="D5443" t="s">
        <v>15868</v>
      </c>
      <c r="E5443">
        <v>2402020</v>
      </c>
      <c r="F5443" t="s">
        <v>15975</v>
      </c>
      <c r="G5443" t="s">
        <v>15628</v>
      </c>
      <c r="H5443" t="s">
        <v>15517</v>
      </c>
      <c r="I5443" t="s">
        <v>15976</v>
      </c>
      <c r="J5443" t="s">
        <v>15977</v>
      </c>
      <c r="K5443" t="s">
        <v>110</v>
      </c>
      <c r="L5443" t="s">
        <v>3343</v>
      </c>
      <c r="M5443" t="s">
        <v>4108</v>
      </c>
      <c r="N5443" t="s">
        <v>4109</v>
      </c>
      <c r="O5443" t="s">
        <v>3343</v>
      </c>
      <c r="P5443" t="s">
        <v>3343</v>
      </c>
      <c r="Q5443" t="s">
        <v>3346</v>
      </c>
    </row>
    <row r="5444" spans="1:17" x14ac:dyDescent="0.25">
      <c r="A5444" t="s">
        <v>1736</v>
      </c>
      <c r="B5444" t="s">
        <v>585</v>
      </c>
      <c r="C5444" t="s">
        <v>2826</v>
      </c>
      <c r="D5444" t="s">
        <v>15868</v>
      </c>
      <c r="E5444">
        <v>2402020</v>
      </c>
      <c r="F5444" t="s">
        <v>15975</v>
      </c>
      <c r="G5444" t="s">
        <v>15628</v>
      </c>
      <c r="H5444" t="s">
        <v>15517</v>
      </c>
      <c r="I5444" t="s">
        <v>15978</v>
      </c>
      <c r="J5444" t="s">
        <v>15977</v>
      </c>
      <c r="K5444" t="s">
        <v>15535</v>
      </c>
      <c r="L5444" t="s">
        <v>3346</v>
      </c>
      <c r="M5444" t="s">
        <v>4108</v>
      </c>
      <c r="N5444" t="s">
        <v>4109</v>
      </c>
      <c r="O5444" t="s">
        <v>3343</v>
      </c>
      <c r="P5444" t="s">
        <v>3343</v>
      </c>
      <c r="Q5444" t="s">
        <v>3346</v>
      </c>
    </row>
    <row r="5445" spans="1:17" x14ac:dyDescent="0.25">
      <c r="A5445" t="s">
        <v>1736</v>
      </c>
      <c r="B5445" t="s">
        <v>585</v>
      </c>
      <c r="C5445" t="s">
        <v>2826</v>
      </c>
      <c r="D5445" t="s">
        <v>15868</v>
      </c>
      <c r="E5445">
        <v>2402021</v>
      </c>
      <c r="F5445" t="s">
        <v>15979</v>
      </c>
      <c r="G5445" t="s">
        <v>15980</v>
      </c>
      <c r="H5445" t="s">
        <v>15870</v>
      </c>
      <c r="I5445" t="s">
        <v>15981</v>
      </c>
      <c r="J5445" t="s">
        <v>15982</v>
      </c>
      <c r="K5445" t="s">
        <v>4107</v>
      </c>
      <c r="L5445" t="s">
        <v>3343</v>
      </c>
      <c r="M5445" t="s">
        <v>4108</v>
      </c>
      <c r="N5445" t="s">
        <v>4109</v>
      </c>
      <c r="O5445" t="s">
        <v>3343</v>
      </c>
      <c r="P5445" t="s">
        <v>3343</v>
      </c>
      <c r="Q5445" t="s">
        <v>3346</v>
      </c>
    </row>
    <row r="5446" spans="1:17" x14ac:dyDescent="0.25">
      <c r="A5446" t="s">
        <v>1736</v>
      </c>
      <c r="B5446" t="s">
        <v>585</v>
      </c>
      <c r="C5446" t="s">
        <v>2826</v>
      </c>
      <c r="D5446" t="s">
        <v>15868</v>
      </c>
      <c r="E5446">
        <v>2402021</v>
      </c>
      <c r="F5446" t="s">
        <v>15979</v>
      </c>
      <c r="G5446" t="s">
        <v>15980</v>
      </c>
      <c r="H5446" t="s">
        <v>15870</v>
      </c>
      <c r="I5446" t="s">
        <v>15983</v>
      </c>
      <c r="J5446" t="s">
        <v>15984</v>
      </c>
      <c r="K5446" t="s">
        <v>4107</v>
      </c>
      <c r="L5446" t="s">
        <v>3346</v>
      </c>
      <c r="M5446" t="s">
        <v>4108</v>
      </c>
      <c r="N5446" t="s">
        <v>4109</v>
      </c>
      <c r="O5446" t="s">
        <v>3343</v>
      </c>
      <c r="P5446" t="s">
        <v>3343</v>
      </c>
      <c r="Q5446" t="s">
        <v>3346</v>
      </c>
    </row>
    <row r="5447" spans="1:17" x14ac:dyDescent="0.25">
      <c r="A5447" t="s">
        <v>1736</v>
      </c>
      <c r="B5447" t="s">
        <v>585</v>
      </c>
      <c r="C5447" t="s">
        <v>2826</v>
      </c>
      <c r="D5447" t="s">
        <v>15868</v>
      </c>
      <c r="E5447">
        <v>2402021</v>
      </c>
      <c r="F5447" t="s">
        <v>15979</v>
      </c>
      <c r="G5447" t="s">
        <v>15980</v>
      </c>
      <c r="H5447" t="s">
        <v>15870</v>
      </c>
      <c r="I5447" t="s">
        <v>15985</v>
      </c>
      <c r="J5447" t="s">
        <v>15986</v>
      </c>
      <c r="K5447" t="s">
        <v>4107</v>
      </c>
      <c r="L5447" t="s">
        <v>3346</v>
      </c>
      <c r="M5447" t="s">
        <v>4108</v>
      </c>
      <c r="N5447" t="s">
        <v>4109</v>
      </c>
      <c r="O5447" t="s">
        <v>3343</v>
      </c>
      <c r="P5447" t="s">
        <v>3343</v>
      </c>
      <c r="Q5447" t="s">
        <v>3346</v>
      </c>
    </row>
    <row r="5448" spans="1:17" x14ac:dyDescent="0.25">
      <c r="A5448" t="s">
        <v>1736</v>
      </c>
      <c r="B5448" t="s">
        <v>585</v>
      </c>
      <c r="C5448" t="s">
        <v>2826</v>
      </c>
      <c r="D5448" t="s">
        <v>15868</v>
      </c>
      <c r="E5448">
        <v>2402022</v>
      </c>
      <c r="F5448" t="s">
        <v>15987</v>
      </c>
      <c r="G5448" t="s">
        <v>15988</v>
      </c>
      <c r="H5448" t="s">
        <v>15523</v>
      </c>
      <c r="I5448" t="s">
        <v>15989</v>
      </c>
      <c r="J5448" t="s">
        <v>15990</v>
      </c>
      <c r="K5448" t="s">
        <v>110</v>
      </c>
      <c r="L5448" t="s">
        <v>3343</v>
      </c>
      <c r="M5448" t="s">
        <v>4108</v>
      </c>
      <c r="N5448" t="s">
        <v>4109</v>
      </c>
      <c r="O5448" t="s">
        <v>3343</v>
      </c>
      <c r="P5448" t="s">
        <v>3343</v>
      </c>
      <c r="Q5448" t="s">
        <v>3346</v>
      </c>
    </row>
    <row r="5449" spans="1:17" x14ac:dyDescent="0.25">
      <c r="A5449" t="s">
        <v>1736</v>
      </c>
      <c r="B5449" t="s">
        <v>585</v>
      </c>
      <c r="C5449" t="s">
        <v>2826</v>
      </c>
      <c r="D5449" t="s">
        <v>15868</v>
      </c>
      <c r="E5449">
        <v>2402022</v>
      </c>
      <c r="F5449" t="s">
        <v>15987</v>
      </c>
      <c r="G5449" t="s">
        <v>15988</v>
      </c>
      <c r="H5449" t="s">
        <v>15523</v>
      </c>
      <c r="I5449" t="s">
        <v>15991</v>
      </c>
      <c r="J5449" t="s">
        <v>15992</v>
      </c>
      <c r="K5449" t="s">
        <v>15535</v>
      </c>
      <c r="L5449" t="s">
        <v>3346</v>
      </c>
      <c r="M5449" t="s">
        <v>4108</v>
      </c>
      <c r="N5449" t="s">
        <v>4109</v>
      </c>
      <c r="O5449" t="s">
        <v>3343</v>
      </c>
      <c r="P5449" t="s">
        <v>3343</v>
      </c>
      <c r="Q5449" t="s">
        <v>3346</v>
      </c>
    </row>
    <row r="5450" spans="1:17" x14ac:dyDescent="0.25">
      <c r="A5450" t="s">
        <v>1736</v>
      </c>
      <c r="B5450" t="s">
        <v>585</v>
      </c>
      <c r="C5450" t="s">
        <v>2826</v>
      </c>
      <c r="D5450" t="s">
        <v>15868</v>
      </c>
      <c r="E5450">
        <v>2402022</v>
      </c>
      <c r="F5450" t="s">
        <v>15987</v>
      </c>
      <c r="G5450" t="s">
        <v>15988</v>
      </c>
      <c r="H5450" t="s">
        <v>15523</v>
      </c>
      <c r="I5450" t="s">
        <v>15993</v>
      </c>
      <c r="J5450" t="s">
        <v>15994</v>
      </c>
      <c r="K5450" t="s">
        <v>15535</v>
      </c>
      <c r="L5450" t="s">
        <v>3346</v>
      </c>
      <c r="M5450" t="s">
        <v>4108</v>
      </c>
      <c r="N5450" t="s">
        <v>4109</v>
      </c>
      <c r="O5450" t="s">
        <v>3343</v>
      </c>
      <c r="P5450" t="s">
        <v>3343</v>
      </c>
      <c r="Q5450" t="s">
        <v>3346</v>
      </c>
    </row>
    <row r="5451" spans="1:17" x14ac:dyDescent="0.25">
      <c r="A5451" t="s">
        <v>1736</v>
      </c>
      <c r="B5451" t="s">
        <v>585</v>
      </c>
      <c r="C5451" t="s">
        <v>2826</v>
      </c>
      <c r="D5451" t="s">
        <v>15868</v>
      </c>
      <c r="E5451">
        <v>2402023</v>
      </c>
      <c r="F5451" t="s">
        <v>15995</v>
      </c>
      <c r="G5451" t="s">
        <v>15996</v>
      </c>
      <c r="H5451" t="s">
        <v>15517</v>
      </c>
      <c r="I5451" t="s">
        <v>15997</v>
      </c>
      <c r="J5451" t="s">
        <v>15998</v>
      </c>
      <c r="K5451" t="s">
        <v>110</v>
      </c>
      <c r="L5451" t="s">
        <v>3343</v>
      </c>
      <c r="M5451" t="s">
        <v>4108</v>
      </c>
      <c r="N5451" t="s">
        <v>4109</v>
      </c>
      <c r="O5451" t="s">
        <v>3343</v>
      </c>
      <c r="P5451" t="s">
        <v>3343</v>
      </c>
      <c r="Q5451" t="s">
        <v>3346</v>
      </c>
    </row>
    <row r="5452" spans="1:17" x14ac:dyDescent="0.25">
      <c r="A5452" t="s">
        <v>1736</v>
      </c>
      <c r="B5452" t="s">
        <v>585</v>
      </c>
      <c r="C5452" t="s">
        <v>2826</v>
      </c>
      <c r="D5452" t="s">
        <v>15868</v>
      </c>
      <c r="E5452">
        <v>2402023</v>
      </c>
      <c r="F5452" t="s">
        <v>15995</v>
      </c>
      <c r="G5452" t="s">
        <v>15996</v>
      </c>
      <c r="H5452" t="s">
        <v>15517</v>
      </c>
      <c r="I5452" t="s">
        <v>15999</v>
      </c>
      <c r="J5452" t="s">
        <v>15998</v>
      </c>
      <c r="K5452" t="s">
        <v>15535</v>
      </c>
      <c r="L5452" t="s">
        <v>3346</v>
      </c>
      <c r="M5452" t="s">
        <v>4108</v>
      </c>
      <c r="N5452" t="s">
        <v>4109</v>
      </c>
      <c r="O5452" t="s">
        <v>3343</v>
      </c>
      <c r="P5452" t="s">
        <v>3343</v>
      </c>
      <c r="Q5452" t="s">
        <v>3346</v>
      </c>
    </row>
    <row r="5453" spans="1:17" x14ac:dyDescent="0.25">
      <c r="A5453" t="s">
        <v>1736</v>
      </c>
      <c r="B5453" t="s">
        <v>585</v>
      </c>
      <c r="C5453" t="s">
        <v>2826</v>
      </c>
      <c r="D5453" t="s">
        <v>15868</v>
      </c>
      <c r="E5453">
        <v>2402023</v>
      </c>
      <c r="F5453" t="s">
        <v>15995</v>
      </c>
      <c r="G5453" t="s">
        <v>15996</v>
      </c>
      <c r="H5453" t="s">
        <v>15517</v>
      </c>
      <c r="I5453" t="s">
        <v>16000</v>
      </c>
      <c r="J5453" t="s">
        <v>15998</v>
      </c>
      <c r="K5453" t="s">
        <v>15535</v>
      </c>
      <c r="L5453" t="s">
        <v>3346</v>
      </c>
      <c r="M5453" t="s">
        <v>4108</v>
      </c>
      <c r="N5453" t="s">
        <v>4109</v>
      </c>
      <c r="O5453" t="s">
        <v>3343</v>
      </c>
      <c r="P5453" t="s">
        <v>3343</v>
      </c>
      <c r="Q5453" t="s">
        <v>3346</v>
      </c>
    </row>
    <row r="5454" spans="1:17" x14ac:dyDescent="0.25">
      <c r="A5454" t="s">
        <v>1736</v>
      </c>
      <c r="B5454" t="s">
        <v>585</v>
      </c>
      <c r="C5454" t="s">
        <v>2826</v>
      </c>
      <c r="D5454" t="s">
        <v>15868</v>
      </c>
      <c r="E5454">
        <v>2402025</v>
      </c>
      <c r="F5454" t="s">
        <v>16001</v>
      </c>
      <c r="G5454" t="s">
        <v>15682</v>
      </c>
      <c r="H5454" t="s">
        <v>16002</v>
      </c>
      <c r="I5454" t="s">
        <v>16003</v>
      </c>
      <c r="J5454" t="s">
        <v>16001</v>
      </c>
      <c r="K5454" t="s">
        <v>110</v>
      </c>
      <c r="L5454" t="s">
        <v>3343</v>
      </c>
      <c r="M5454" t="s">
        <v>3344</v>
      </c>
      <c r="N5454" t="s">
        <v>3345</v>
      </c>
      <c r="O5454" t="s">
        <v>3343</v>
      </c>
      <c r="P5454" t="s">
        <v>3343</v>
      </c>
      <c r="Q5454" t="s">
        <v>3346</v>
      </c>
    </row>
    <row r="5455" spans="1:17" x14ac:dyDescent="0.25">
      <c r="A5455" t="s">
        <v>1736</v>
      </c>
      <c r="B5455" t="s">
        <v>585</v>
      </c>
      <c r="C5455" t="s">
        <v>2826</v>
      </c>
      <c r="D5455" t="s">
        <v>15868</v>
      </c>
      <c r="E5455">
        <v>2402026</v>
      </c>
      <c r="F5455" t="s">
        <v>16004</v>
      </c>
      <c r="G5455" t="s">
        <v>16005</v>
      </c>
      <c r="H5455" t="s">
        <v>16002</v>
      </c>
      <c r="I5455" t="s">
        <v>16006</v>
      </c>
      <c r="J5455" t="s">
        <v>16004</v>
      </c>
      <c r="K5455" t="s">
        <v>110</v>
      </c>
      <c r="L5455" t="s">
        <v>3343</v>
      </c>
      <c r="M5455" t="s">
        <v>3344</v>
      </c>
      <c r="N5455" t="s">
        <v>3345</v>
      </c>
      <c r="O5455" t="s">
        <v>3343</v>
      </c>
      <c r="P5455" t="s">
        <v>3343</v>
      </c>
      <c r="Q5455" t="s">
        <v>3346</v>
      </c>
    </row>
    <row r="5456" spans="1:17" x14ac:dyDescent="0.25">
      <c r="A5456" t="s">
        <v>1736</v>
      </c>
      <c r="B5456" t="s">
        <v>585</v>
      </c>
      <c r="C5456" t="s">
        <v>2826</v>
      </c>
      <c r="D5456" t="s">
        <v>15868</v>
      </c>
      <c r="E5456">
        <v>2402027</v>
      </c>
      <c r="F5456" t="s">
        <v>16007</v>
      </c>
      <c r="G5456" t="s">
        <v>15691</v>
      </c>
      <c r="H5456" t="s">
        <v>16002</v>
      </c>
      <c r="I5456" t="s">
        <v>16008</v>
      </c>
      <c r="J5456" t="s">
        <v>16009</v>
      </c>
      <c r="K5456" t="s">
        <v>110</v>
      </c>
      <c r="L5456" t="s">
        <v>3343</v>
      </c>
      <c r="M5456" t="s">
        <v>3344</v>
      </c>
      <c r="N5456" t="s">
        <v>3345</v>
      </c>
      <c r="O5456" t="s">
        <v>3343</v>
      </c>
      <c r="P5456" t="s">
        <v>3343</v>
      </c>
      <c r="Q5456" t="s">
        <v>3346</v>
      </c>
    </row>
    <row r="5457" spans="1:17" x14ac:dyDescent="0.25">
      <c r="A5457" t="s">
        <v>1736</v>
      </c>
      <c r="B5457" t="s">
        <v>585</v>
      </c>
      <c r="C5457" t="s">
        <v>2826</v>
      </c>
      <c r="D5457" t="s">
        <v>15868</v>
      </c>
      <c r="E5457">
        <v>2402028</v>
      </c>
      <c r="F5457" t="s">
        <v>16010</v>
      </c>
      <c r="G5457" t="s">
        <v>16011</v>
      </c>
      <c r="H5457" t="s">
        <v>15870</v>
      </c>
      <c r="I5457" t="s">
        <v>16012</v>
      </c>
      <c r="J5457" t="s">
        <v>16013</v>
      </c>
      <c r="K5457" t="s">
        <v>4107</v>
      </c>
      <c r="L5457" t="s">
        <v>3343</v>
      </c>
      <c r="M5457" t="s">
        <v>3707</v>
      </c>
      <c r="N5457" t="s">
        <v>7828</v>
      </c>
      <c r="O5457" t="s">
        <v>3343</v>
      </c>
      <c r="P5457" t="s">
        <v>3343</v>
      </c>
      <c r="Q5457" t="s">
        <v>3346</v>
      </c>
    </row>
    <row r="5458" spans="1:17" x14ac:dyDescent="0.25">
      <c r="A5458" t="s">
        <v>1736</v>
      </c>
      <c r="B5458" t="s">
        <v>585</v>
      </c>
      <c r="C5458" t="s">
        <v>2826</v>
      </c>
      <c r="D5458" t="s">
        <v>15868</v>
      </c>
      <c r="E5458">
        <v>2402031</v>
      </c>
      <c r="F5458" t="s">
        <v>16014</v>
      </c>
      <c r="G5458" t="s">
        <v>15709</v>
      </c>
      <c r="H5458" t="s">
        <v>16015</v>
      </c>
      <c r="I5458" t="s">
        <v>16016</v>
      </c>
      <c r="J5458" t="s">
        <v>16017</v>
      </c>
      <c r="K5458" t="s">
        <v>15535</v>
      </c>
      <c r="L5458" t="s">
        <v>3343</v>
      </c>
      <c r="M5458" t="s">
        <v>3707</v>
      </c>
      <c r="N5458" t="s">
        <v>7828</v>
      </c>
      <c r="O5458" t="s">
        <v>3343</v>
      </c>
      <c r="P5458" t="s">
        <v>3343</v>
      </c>
      <c r="Q5458" t="s">
        <v>3346</v>
      </c>
    </row>
    <row r="5459" spans="1:17" x14ac:dyDescent="0.25">
      <c r="A5459" t="s">
        <v>1736</v>
      </c>
      <c r="B5459" t="s">
        <v>585</v>
      </c>
      <c r="C5459" t="s">
        <v>2826</v>
      </c>
      <c r="D5459" t="s">
        <v>15868</v>
      </c>
      <c r="E5459">
        <v>2402032</v>
      </c>
      <c r="F5459" t="s">
        <v>16018</v>
      </c>
      <c r="G5459" t="s">
        <v>16019</v>
      </c>
      <c r="H5459" t="s">
        <v>16020</v>
      </c>
      <c r="I5459" t="s">
        <v>16021</v>
      </c>
      <c r="J5459" t="s">
        <v>16022</v>
      </c>
      <c r="K5459" t="s">
        <v>15535</v>
      </c>
      <c r="L5459" t="s">
        <v>3343</v>
      </c>
      <c r="M5459" t="s">
        <v>3707</v>
      </c>
      <c r="N5459" t="s">
        <v>7828</v>
      </c>
      <c r="O5459" t="s">
        <v>3343</v>
      </c>
      <c r="P5459" t="s">
        <v>3343</v>
      </c>
      <c r="Q5459" t="s">
        <v>3346</v>
      </c>
    </row>
    <row r="5460" spans="1:17" x14ac:dyDescent="0.25">
      <c r="A5460" t="s">
        <v>1736</v>
      </c>
      <c r="B5460" t="s">
        <v>585</v>
      </c>
      <c r="C5460" t="s">
        <v>2826</v>
      </c>
      <c r="D5460" t="s">
        <v>15868</v>
      </c>
      <c r="E5460">
        <v>2402033</v>
      </c>
      <c r="F5460" t="s">
        <v>16023</v>
      </c>
      <c r="G5460" t="s">
        <v>15701</v>
      </c>
      <c r="H5460" t="s">
        <v>15702</v>
      </c>
      <c r="I5460" t="s">
        <v>16024</v>
      </c>
      <c r="J5460" t="s">
        <v>16025</v>
      </c>
      <c r="K5460" t="s">
        <v>15535</v>
      </c>
      <c r="L5460" t="s">
        <v>3343</v>
      </c>
      <c r="M5460" t="s">
        <v>3707</v>
      </c>
      <c r="N5460" t="s">
        <v>7828</v>
      </c>
      <c r="O5460" t="s">
        <v>3343</v>
      </c>
      <c r="P5460" t="s">
        <v>3343</v>
      </c>
      <c r="Q5460" t="s">
        <v>3346</v>
      </c>
    </row>
    <row r="5461" spans="1:17" x14ac:dyDescent="0.25">
      <c r="A5461" t="s">
        <v>1736</v>
      </c>
      <c r="B5461" t="s">
        <v>585</v>
      </c>
      <c r="C5461" t="s">
        <v>2826</v>
      </c>
      <c r="D5461" t="s">
        <v>15868</v>
      </c>
      <c r="E5461">
        <v>2402033</v>
      </c>
      <c r="F5461" t="s">
        <v>16023</v>
      </c>
      <c r="G5461" t="s">
        <v>15701</v>
      </c>
      <c r="H5461" t="s">
        <v>15702</v>
      </c>
      <c r="I5461" t="s">
        <v>16026</v>
      </c>
      <c r="J5461" t="s">
        <v>16025</v>
      </c>
      <c r="K5461" t="s">
        <v>4107</v>
      </c>
      <c r="L5461" t="s">
        <v>3346</v>
      </c>
      <c r="M5461" t="s">
        <v>3707</v>
      </c>
      <c r="N5461" t="s">
        <v>7828</v>
      </c>
      <c r="O5461" t="s">
        <v>3343</v>
      </c>
      <c r="P5461" t="s">
        <v>3343</v>
      </c>
      <c r="Q5461" t="s">
        <v>3346</v>
      </c>
    </row>
    <row r="5462" spans="1:17" x14ac:dyDescent="0.25">
      <c r="A5462" t="s">
        <v>1736</v>
      </c>
      <c r="B5462" t="s">
        <v>585</v>
      </c>
      <c r="C5462" t="s">
        <v>2826</v>
      </c>
      <c r="D5462" t="s">
        <v>15868</v>
      </c>
      <c r="E5462">
        <v>2402034</v>
      </c>
      <c r="F5462" t="s">
        <v>16027</v>
      </c>
      <c r="G5462" t="s">
        <v>15706</v>
      </c>
      <c r="H5462" t="s">
        <v>15702</v>
      </c>
      <c r="I5462" t="s">
        <v>16028</v>
      </c>
      <c r="J5462" t="s">
        <v>16029</v>
      </c>
      <c r="K5462" t="s">
        <v>15535</v>
      </c>
      <c r="L5462" t="s">
        <v>3343</v>
      </c>
      <c r="M5462" t="s">
        <v>3707</v>
      </c>
      <c r="N5462" t="s">
        <v>7828</v>
      </c>
      <c r="O5462" t="s">
        <v>3343</v>
      </c>
      <c r="P5462" t="s">
        <v>3343</v>
      </c>
      <c r="Q5462" t="s">
        <v>3346</v>
      </c>
    </row>
    <row r="5463" spans="1:17" x14ac:dyDescent="0.25">
      <c r="A5463" t="s">
        <v>1736</v>
      </c>
      <c r="B5463" t="s">
        <v>585</v>
      </c>
      <c r="C5463" t="s">
        <v>2826</v>
      </c>
      <c r="D5463" t="s">
        <v>15868</v>
      </c>
      <c r="E5463">
        <v>2402034</v>
      </c>
      <c r="F5463" t="s">
        <v>16027</v>
      </c>
      <c r="G5463" t="s">
        <v>15706</v>
      </c>
      <c r="H5463" t="s">
        <v>15702</v>
      </c>
      <c r="I5463" t="s">
        <v>16030</v>
      </c>
      <c r="J5463" t="s">
        <v>16029</v>
      </c>
      <c r="K5463" t="s">
        <v>4107</v>
      </c>
      <c r="L5463" t="s">
        <v>3346</v>
      </c>
      <c r="M5463" t="s">
        <v>3707</v>
      </c>
      <c r="N5463" t="s">
        <v>7828</v>
      </c>
      <c r="O5463" t="s">
        <v>3343</v>
      </c>
      <c r="P5463" t="s">
        <v>3343</v>
      </c>
      <c r="Q5463" t="s">
        <v>3346</v>
      </c>
    </row>
    <row r="5464" spans="1:17" x14ac:dyDescent="0.25">
      <c r="A5464" t="s">
        <v>1736</v>
      </c>
      <c r="B5464" t="s">
        <v>585</v>
      </c>
      <c r="C5464" t="s">
        <v>2826</v>
      </c>
      <c r="D5464" t="s">
        <v>15868</v>
      </c>
      <c r="E5464">
        <v>2402035</v>
      </c>
      <c r="F5464" t="s">
        <v>16031</v>
      </c>
      <c r="G5464" t="s">
        <v>16032</v>
      </c>
      <c r="H5464" t="s">
        <v>15870</v>
      </c>
      <c r="I5464" t="s">
        <v>16033</v>
      </c>
      <c r="J5464" t="s">
        <v>2285</v>
      </c>
      <c r="K5464" t="s">
        <v>4107</v>
      </c>
      <c r="L5464" t="s">
        <v>3343</v>
      </c>
      <c r="M5464" t="s">
        <v>3748</v>
      </c>
      <c r="N5464" t="s">
        <v>4014</v>
      </c>
      <c r="O5464" t="s">
        <v>3343</v>
      </c>
      <c r="P5464" t="s">
        <v>3343</v>
      </c>
      <c r="Q5464" t="s">
        <v>3346</v>
      </c>
    </row>
    <row r="5465" spans="1:17" x14ac:dyDescent="0.25">
      <c r="A5465" t="s">
        <v>1736</v>
      </c>
      <c r="B5465" t="s">
        <v>585</v>
      </c>
      <c r="C5465" t="s">
        <v>2826</v>
      </c>
      <c r="D5465" t="s">
        <v>15868</v>
      </c>
      <c r="E5465">
        <v>2402036</v>
      </c>
      <c r="F5465" t="s">
        <v>16034</v>
      </c>
      <c r="G5465" t="s">
        <v>16035</v>
      </c>
      <c r="H5465" t="s">
        <v>15523</v>
      </c>
      <c r="I5465" t="s">
        <v>16036</v>
      </c>
      <c r="J5465" t="s">
        <v>16037</v>
      </c>
      <c r="K5465" t="s">
        <v>110</v>
      </c>
      <c r="L5465" t="s">
        <v>3343</v>
      </c>
      <c r="M5465" t="s">
        <v>3748</v>
      </c>
      <c r="N5465" t="s">
        <v>4014</v>
      </c>
      <c r="O5465" t="s">
        <v>3343</v>
      </c>
      <c r="P5465" t="s">
        <v>3343</v>
      </c>
      <c r="Q5465" t="s">
        <v>3346</v>
      </c>
    </row>
    <row r="5466" spans="1:17" x14ac:dyDescent="0.25">
      <c r="A5466" t="s">
        <v>1736</v>
      </c>
      <c r="B5466" t="s">
        <v>585</v>
      </c>
      <c r="C5466" t="s">
        <v>2826</v>
      </c>
      <c r="D5466" t="s">
        <v>15868</v>
      </c>
      <c r="E5466">
        <v>2402037</v>
      </c>
      <c r="F5466" t="s">
        <v>16038</v>
      </c>
      <c r="G5466" t="s">
        <v>15671</v>
      </c>
      <c r="H5466" t="s">
        <v>15517</v>
      </c>
      <c r="I5466" t="s">
        <v>16039</v>
      </c>
      <c r="J5466" t="s">
        <v>16040</v>
      </c>
      <c r="K5466" t="s">
        <v>110</v>
      </c>
      <c r="L5466" t="s">
        <v>3343</v>
      </c>
      <c r="M5466" t="s">
        <v>3748</v>
      </c>
      <c r="N5466" t="s">
        <v>4014</v>
      </c>
      <c r="O5466" t="s">
        <v>3343</v>
      </c>
      <c r="P5466" t="s">
        <v>3343</v>
      </c>
      <c r="Q5466" t="s">
        <v>3346</v>
      </c>
    </row>
    <row r="5467" spans="1:17" x14ac:dyDescent="0.25">
      <c r="A5467" t="s">
        <v>1736</v>
      </c>
      <c r="B5467" t="s">
        <v>585</v>
      </c>
      <c r="C5467" t="s">
        <v>2826</v>
      </c>
      <c r="D5467" t="s">
        <v>15868</v>
      </c>
      <c r="E5467">
        <v>2402037</v>
      </c>
      <c r="F5467" t="s">
        <v>16038</v>
      </c>
      <c r="G5467" t="s">
        <v>15671</v>
      </c>
      <c r="H5467" t="s">
        <v>15517</v>
      </c>
      <c r="I5467" t="s">
        <v>16041</v>
      </c>
      <c r="J5467" t="s">
        <v>16040</v>
      </c>
      <c r="K5467" t="s">
        <v>15535</v>
      </c>
      <c r="L5467" t="s">
        <v>3346</v>
      </c>
      <c r="M5467" t="s">
        <v>3748</v>
      </c>
      <c r="N5467" t="s">
        <v>4014</v>
      </c>
      <c r="O5467" t="s">
        <v>3343</v>
      </c>
      <c r="P5467" t="s">
        <v>3343</v>
      </c>
      <c r="Q5467" t="s">
        <v>3346</v>
      </c>
    </row>
    <row r="5468" spans="1:17" x14ac:dyDescent="0.25">
      <c r="A5468" t="s">
        <v>1736</v>
      </c>
      <c r="B5468" t="s">
        <v>585</v>
      </c>
      <c r="C5468" t="s">
        <v>2826</v>
      </c>
      <c r="D5468" t="s">
        <v>15868</v>
      </c>
      <c r="E5468">
        <v>2402038</v>
      </c>
      <c r="F5468" t="s">
        <v>16042</v>
      </c>
      <c r="G5468" t="s">
        <v>16043</v>
      </c>
      <c r="H5468" t="s">
        <v>7892</v>
      </c>
      <c r="I5468" t="s">
        <v>16044</v>
      </c>
      <c r="J5468" t="s">
        <v>15676</v>
      </c>
      <c r="K5468" t="s">
        <v>110</v>
      </c>
      <c r="L5468" t="s">
        <v>3343</v>
      </c>
      <c r="M5468" t="s">
        <v>4108</v>
      </c>
      <c r="N5468" t="s">
        <v>4109</v>
      </c>
      <c r="O5468" t="s">
        <v>3343</v>
      </c>
      <c r="P5468" t="s">
        <v>3343</v>
      </c>
      <c r="Q5468" t="s">
        <v>3346</v>
      </c>
    </row>
    <row r="5469" spans="1:17" x14ac:dyDescent="0.25">
      <c r="A5469" t="s">
        <v>1736</v>
      </c>
      <c r="B5469" t="s">
        <v>585</v>
      </c>
      <c r="C5469" t="s">
        <v>2826</v>
      </c>
      <c r="D5469" t="s">
        <v>15868</v>
      </c>
      <c r="E5469">
        <v>2402039</v>
      </c>
      <c r="F5469" t="s">
        <v>2314</v>
      </c>
      <c r="G5469" t="s">
        <v>15484</v>
      </c>
      <c r="H5469" t="s">
        <v>16045</v>
      </c>
      <c r="I5469" t="s">
        <v>16046</v>
      </c>
      <c r="J5469" t="s">
        <v>16047</v>
      </c>
      <c r="K5469" t="s">
        <v>4107</v>
      </c>
      <c r="L5469" t="s">
        <v>3343</v>
      </c>
      <c r="M5469" t="s">
        <v>4108</v>
      </c>
      <c r="N5469" t="s">
        <v>4109</v>
      </c>
      <c r="O5469" t="s">
        <v>3343</v>
      </c>
      <c r="P5469" t="s">
        <v>3343</v>
      </c>
      <c r="Q5469" t="s">
        <v>3346</v>
      </c>
    </row>
    <row r="5470" spans="1:17" x14ac:dyDescent="0.25">
      <c r="A5470" t="s">
        <v>1736</v>
      </c>
      <c r="B5470" t="s">
        <v>585</v>
      </c>
      <c r="C5470" t="s">
        <v>2826</v>
      </c>
      <c r="D5470" t="s">
        <v>15868</v>
      </c>
      <c r="E5470">
        <v>2402040</v>
      </c>
      <c r="F5470" t="s">
        <v>16048</v>
      </c>
      <c r="G5470" t="s">
        <v>16049</v>
      </c>
      <c r="H5470" t="s">
        <v>15523</v>
      </c>
      <c r="I5470" t="s">
        <v>16050</v>
      </c>
      <c r="J5470" t="s">
        <v>16048</v>
      </c>
      <c r="K5470" t="s">
        <v>110</v>
      </c>
      <c r="L5470" t="s">
        <v>3343</v>
      </c>
      <c r="M5470" t="s">
        <v>4108</v>
      </c>
      <c r="N5470" t="s">
        <v>4109</v>
      </c>
      <c r="O5470" t="s">
        <v>3343</v>
      </c>
      <c r="P5470" t="s">
        <v>3343</v>
      </c>
      <c r="Q5470" t="s">
        <v>3346</v>
      </c>
    </row>
    <row r="5471" spans="1:17" x14ac:dyDescent="0.25">
      <c r="A5471" t="s">
        <v>1736</v>
      </c>
      <c r="B5471" t="s">
        <v>585</v>
      </c>
      <c r="C5471" t="s">
        <v>2826</v>
      </c>
      <c r="D5471" t="s">
        <v>15868</v>
      </c>
      <c r="E5471">
        <v>2402040</v>
      </c>
      <c r="F5471" t="s">
        <v>16048</v>
      </c>
      <c r="G5471" t="s">
        <v>16049</v>
      </c>
      <c r="H5471" t="s">
        <v>15523</v>
      </c>
      <c r="I5471" t="s">
        <v>16051</v>
      </c>
      <c r="J5471" t="s">
        <v>16048</v>
      </c>
      <c r="K5471" t="s">
        <v>15535</v>
      </c>
      <c r="L5471" t="s">
        <v>3346</v>
      </c>
      <c r="M5471" t="s">
        <v>4108</v>
      </c>
      <c r="N5471" t="s">
        <v>4109</v>
      </c>
      <c r="O5471" t="s">
        <v>3343</v>
      </c>
      <c r="P5471" t="s">
        <v>3343</v>
      </c>
      <c r="Q5471" t="s">
        <v>3346</v>
      </c>
    </row>
    <row r="5472" spans="1:17" x14ac:dyDescent="0.25">
      <c r="A5472" t="s">
        <v>1736</v>
      </c>
      <c r="B5472" t="s">
        <v>585</v>
      </c>
      <c r="C5472" t="s">
        <v>2826</v>
      </c>
      <c r="D5472" t="s">
        <v>15868</v>
      </c>
      <c r="E5472">
        <v>2402041</v>
      </c>
      <c r="F5472" t="s">
        <v>16052</v>
      </c>
      <c r="G5472" t="s">
        <v>16053</v>
      </c>
      <c r="H5472" t="s">
        <v>16045</v>
      </c>
      <c r="I5472" t="s">
        <v>16054</v>
      </c>
      <c r="J5472" t="s">
        <v>16052</v>
      </c>
      <c r="K5472" t="s">
        <v>4107</v>
      </c>
      <c r="L5472" t="s">
        <v>3343</v>
      </c>
      <c r="M5472" t="s">
        <v>4108</v>
      </c>
      <c r="N5472" t="s">
        <v>4109</v>
      </c>
      <c r="O5472" t="s">
        <v>3343</v>
      </c>
      <c r="P5472" t="s">
        <v>3343</v>
      </c>
      <c r="Q5472" t="s">
        <v>3346</v>
      </c>
    </row>
    <row r="5473" spans="1:17" x14ac:dyDescent="0.25">
      <c r="A5473" t="s">
        <v>1736</v>
      </c>
      <c r="B5473" t="s">
        <v>585</v>
      </c>
      <c r="C5473" t="s">
        <v>2826</v>
      </c>
      <c r="D5473" t="s">
        <v>15868</v>
      </c>
      <c r="E5473">
        <v>2402041</v>
      </c>
      <c r="F5473" t="s">
        <v>16052</v>
      </c>
      <c r="G5473" t="s">
        <v>16053</v>
      </c>
      <c r="H5473" t="s">
        <v>16045</v>
      </c>
      <c r="I5473" t="s">
        <v>16055</v>
      </c>
      <c r="J5473" t="s">
        <v>16056</v>
      </c>
      <c r="K5473" t="s">
        <v>110</v>
      </c>
      <c r="L5473" t="s">
        <v>3346</v>
      </c>
      <c r="M5473" t="s">
        <v>4108</v>
      </c>
      <c r="N5473" t="s">
        <v>4109</v>
      </c>
      <c r="O5473" t="s">
        <v>3343</v>
      </c>
      <c r="P5473" t="s">
        <v>3343</v>
      </c>
      <c r="Q5473" t="s">
        <v>3346</v>
      </c>
    </row>
    <row r="5474" spans="1:17" x14ac:dyDescent="0.25">
      <c r="A5474" t="s">
        <v>1736</v>
      </c>
      <c r="B5474" t="s">
        <v>585</v>
      </c>
      <c r="C5474" t="s">
        <v>2826</v>
      </c>
      <c r="D5474" t="s">
        <v>15868</v>
      </c>
      <c r="E5474">
        <v>2402041</v>
      </c>
      <c r="F5474" t="s">
        <v>16052</v>
      </c>
      <c r="G5474" t="s">
        <v>16053</v>
      </c>
      <c r="H5474" t="s">
        <v>16045</v>
      </c>
      <c r="I5474" t="s">
        <v>16057</v>
      </c>
      <c r="J5474" t="s">
        <v>15892</v>
      </c>
      <c r="K5474" t="s">
        <v>9959</v>
      </c>
      <c r="L5474" t="s">
        <v>3346</v>
      </c>
      <c r="M5474" t="s">
        <v>4108</v>
      </c>
      <c r="N5474" t="s">
        <v>4109</v>
      </c>
      <c r="O5474" t="s">
        <v>3343</v>
      </c>
      <c r="P5474" t="s">
        <v>3343</v>
      </c>
      <c r="Q5474" t="s">
        <v>3346</v>
      </c>
    </row>
    <row r="5475" spans="1:17" x14ac:dyDescent="0.25">
      <c r="A5475" t="s">
        <v>1736</v>
      </c>
      <c r="B5475" t="s">
        <v>585</v>
      </c>
      <c r="C5475" t="s">
        <v>2826</v>
      </c>
      <c r="D5475" t="s">
        <v>15868</v>
      </c>
      <c r="E5475">
        <v>2402041</v>
      </c>
      <c r="F5475" t="s">
        <v>16052</v>
      </c>
      <c r="G5475" t="s">
        <v>16053</v>
      </c>
      <c r="H5475" t="s">
        <v>16045</v>
      </c>
      <c r="I5475" t="s">
        <v>16058</v>
      </c>
      <c r="J5475" t="s">
        <v>15894</v>
      </c>
      <c r="K5475" t="s">
        <v>110</v>
      </c>
      <c r="L5475" t="s">
        <v>3346</v>
      </c>
      <c r="M5475" t="s">
        <v>4108</v>
      </c>
      <c r="N5475" t="s">
        <v>4109</v>
      </c>
      <c r="O5475" t="s">
        <v>3343</v>
      </c>
      <c r="P5475" t="s">
        <v>3343</v>
      </c>
      <c r="Q5475" t="s">
        <v>3346</v>
      </c>
    </row>
    <row r="5476" spans="1:17" x14ac:dyDescent="0.25">
      <c r="A5476" t="s">
        <v>1736</v>
      </c>
      <c r="B5476" t="s">
        <v>585</v>
      </c>
      <c r="C5476" t="s">
        <v>2826</v>
      </c>
      <c r="D5476" t="s">
        <v>15868</v>
      </c>
      <c r="E5476">
        <v>2402041</v>
      </c>
      <c r="F5476" t="s">
        <v>16052</v>
      </c>
      <c r="G5476" t="s">
        <v>16053</v>
      </c>
      <c r="H5476" t="s">
        <v>16045</v>
      </c>
      <c r="I5476" t="s">
        <v>16059</v>
      </c>
      <c r="J5476" t="s">
        <v>15896</v>
      </c>
      <c r="K5476" t="s">
        <v>110</v>
      </c>
      <c r="L5476" t="s">
        <v>3346</v>
      </c>
      <c r="M5476" t="s">
        <v>4108</v>
      </c>
      <c r="N5476" t="s">
        <v>4109</v>
      </c>
      <c r="O5476" t="s">
        <v>3343</v>
      </c>
      <c r="P5476" t="s">
        <v>3343</v>
      </c>
      <c r="Q5476" t="s">
        <v>3346</v>
      </c>
    </row>
    <row r="5477" spans="1:17" x14ac:dyDescent="0.25">
      <c r="A5477" t="s">
        <v>1736</v>
      </c>
      <c r="B5477" t="s">
        <v>585</v>
      </c>
      <c r="C5477" t="s">
        <v>2826</v>
      </c>
      <c r="D5477" t="s">
        <v>15868</v>
      </c>
      <c r="E5477">
        <v>2402041</v>
      </c>
      <c r="F5477" t="s">
        <v>16052</v>
      </c>
      <c r="G5477" t="s">
        <v>16053</v>
      </c>
      <c r="H5477" t="s">
        <v>16045</v>
      </c>
      <c r="I5477" t="s">
        <v>16060</v>
      </c>
      <c r="J5477" t="s">
        <v>15898</v>
      </c>
      <c r="K5477" t="s">
        <v>9959</v>
      </c>
      <c r="L5477" t="s">
        <v>3346</v>
      </c>
      <c r="M5477" t="s">
        <v>4108</v>
      </c>
      <c r="N5477" t="s">
        <v>4109</v>
      </c>
      <c r="O5477" t="s">
        <v>3343</v>
      </c>
      <c r="P5477" t="s">
        <v>3343</v>
      </c>
      <c r="Q5477" t="s">
        <v>3346</v>
      </c>
    </row>
    <row r="5478" spans="1:17" x14ac:dyDescent="0.25">
      <c r="A5478" t="s">
        <v>1736</v>
      </c>
      <c r="B5478" t="s">
        <v>585</v>
      </c>
      <c r="C5478" t="s">
        <v>2826</v>
      </c>
      <c r="D5478" t="s">
        <v>15868</v>
      </c>
      <c r="E5478">
        <v>2402041</v>
      </c>
      <c r="F5478" t="s">
        <v>16052</v>
      </c>
      <c r="G5478" t="s">
        <v>16053</v>
      </c>
      <c r="H5478" t="s">
        <v>16045</v>
      </c>
      <c r="I5478" t="s">
        <v>16061</v>
      </c>
      <c r="J5478" t="s">
        <v>15900</v>
      </c>
      <c r="K5478" t="s">
        <v>9959</v>
      </c>
      <c r="L5478" t="s">
        <v>3346</v>
      </c>
      <c r="M5478" t="s">
        <v>4108</v>
      </c>
      <c r="N5478" t="s">
        <v>4109</v>
      </c>
      <c r="O5478" t="s">
        <v>3343</v>
      </c>
      <c r="P5478" t="s">
        <v>3343</v>
      </c>
      <c r="Q5478" t="s">
        <v>3346</v>
      </c>
    </row>
    <row r="5479" spans="1:17" x14ac:dyDescent="0.25">
      <c r="A5479" t="s">
        <v>1736</v>
      </c>
      <c r="B5479" t="s">
        <v>585</v>
      </c>
      <c r="C5479" t="s">
        <v>2826</v>
      </c>
      <c r="D5479" t="s">
        <v>15868</v>
      </c>
      <c r="E5479">
        <v>2402041</v>
      </c>
      <c r="F5479" t="s">
        <v>16052</v>
      </c>
      <c r="G5479" t="s">
        <v>16053</v>
      </c>
      <c r="H5479" t="s">
        <v>16045</v>
      </c>
      <c r="I5479" t="s">
        <v>16062</v>
      </c>
      <c r="J5479" t="s">
        <v>15902</v>
      </c>
      <c r="K5479" t="s">
        <v>9959</v>
      </c>
      <c r="L5479" t="s">
        <v>3346</v>
      </c>
      <c r="M5479" t="s">
        <v>4108</v>
      </c>
      <c r="N5479" t="s">
        <v>4109</v>
      </c>
      <c r="O5479" t="s">
        <v>3343</v>
      </c>
      <c r="P5479" t="s">
        <v>3343</v>
      </c>
      <c r="Q5479" t="s">
        <v>3346</v>
      </c>
    </row>
    <row r="5480" spans="1:17" x14ac:dyDescent="0.25">
      <c r="A5480" t="s">
        <v>1736</v>
      </c>
      <c r="B5480" t="s">
        <v>585</v>
      </c>
      <c r="C5480" t="s">
        <v>2826</v>
      </c>
      <c r="D5480" t="s">
        <v>15868</v>
      </c>
      <c r="E5480">
        <v>2402041</v>
      </c>
      <c r="F5480" t="s">
        <v>16052</v>
      </c>
      <c r="G5480" t="s">
        <v>16053</v>
      </c>
      <c r="H5480" t="s">
        <v>16045</v>
      </c>
      <c r="I5480" t="s">
        <v>16063</v>
      </c>
      <c r="J5480" t="s">
        <v>15904</v>
      </c>
      <c r="K5480" t="s">
        <v>9959</v>
      </c>
      <c r="L5480" t="s">
        <v>3346</v>
      </c>
      <c r="M5480" t="s">
        <v>4108</v>
      </c>
      <c r="N5480" t="s">
        <v>4109</v>
      </c>
      <c r="O5480" t="s">
        <v>3343</v>
      </c>
      <c r="P5480" t="s">
        <v>3343</v>
      </c>
      <c r="Q5480" t="s">
        <v>3346</v>
      </c>
    </row>
    <row r="5481" spans="1:17" x14ac:dyDescent="0.25">
      <c r="A5481" t="s">
        <v>1736</v>
      </c>
      <c r="B5481" t="s">
        <v>585</v>
      </c>
      <c r="C5481" t="s">
        <v>2826</v>
      </c>
      <c r="D5481" t="s">
        <v>15868</v>
      </c>
      <c r="E5481">
        <v>2402041</v>
      </c>
      <c r="F5481" t="s">
        <v>16052</v>
      </c>
      <c r="G5481" t="s">
        <v>16053</v>
      </c>
      <c r="H5481" t="s">
        <v>16045</v>
      </c>
      <c r="I5481" t="s">
        <v>16064</v>
      </c>
      <c r="J5481" t="s">
        <v>16065</v>
      </c>
      <c r="K5481" t="s">
        <v>4107</v>
      </c>
      <c r="L5481" t="s">
        <v>3346</v>
      </c>
      <c r="M5481" t="s">
        <v>4108</v>
      </c>
      <c r="N5481" t="s">
        <v>4109</v>
      </c>
      <c r="O5481" t="s">
        <v>3343</v>
      </c>
      <c r="P5481" t="s">
        <v>3343</v>
      </c>
      <c r="Q5481" t="s">
        <v>3346</v>
      </c>
    </row>
    <row r="5482" spans="1:17" x14ac:dyDescent="0.25">
      <c r="A5482" t="s">
        <v>1736</v>
      </c>
      <c r="B5482" t="s">
        <v>585</v>
      </c>
      <c r="C5482" t="s">
        <v>2826</v>
      </c>
      <c r="D5482" t="s">
        <v>15868</v>
      </c>
      <c r="E5482">
        <v>2402041</v>
      </c>
      <c r="F5482" t="s">
        <v>16052</v>
      </c>
      <c r="G5482" t="s">
        <v>16053</v>
      </c>
      <c r="H5482" t="s">
        <v>16045</v>
      </c>
      <c r="I5482" t="s">
        <v>16066</v>
      </c>
      <c r="J5482" t="s">
        <v>15896</v>
      </c>
      <c r="K5482" t="s">
        <v>9286</v>
      </c>
      <c r="L5482" t="s">
        <v>3346</v>
      </c>
      <c r="M5482" t="s">
        <v>4108</v>
      </c>
      <c r="N5482" t="s">
        <v>4109</v>
      </c>
      <c r="O5482" t="s">
        <v>3343</v>
      </c>
      <c r="P5482" t="s">
        <v>3343</v>
      </c>
      <c r="Q5482" t="s">
        <v>3346</v>
      </c>
    </row>
    <row r="5483" spans="1:17" x14ac:dyDescent="0.25">
      <c r="A5483" t="s">
        <v>1736</v>
      </c>
      <c r="B5483" t="s">
        <v>585</v>
      </c>
      <c r="C5483" t="s">
        <v>2826</v>
      </c>
      <c r="D5483" t="s">
        <v>15868</v>
      </c>
      <c r="E5483">
        <v>2402041</v>
      </c>
      <c r="F5483" t="s">
        <v>16052</v>
      </c>
      <c r="G5483" t="s">
        <v>16053</v>
      </c>
      <c r="H5483" t="s">
        <v>16045</v>
      </c>
      <c r="I5483" t="s">
        <v>16067</v>
      </c>
      <c r="J5483" t="s">
        <v>16068</v>
      </c>
      <c r="K5483" t="s">
        <v>110</v>
      </c>
      <c r="L5483" t="s">
        <v>3346</v>
      </c>
      <c r="M5483" t="s">
        <v>4108</v>
      </c>
      <c r="N5483" t="s">
        <v>4109</v>
      </c>
      <c r="O5483" t="s">
        <v>3343</v>
      </c>
      <c r="P5483" t="s">
        <v>3343</v>
      </c>
      <c r="Q5483" t="s">
        <v>3346</v>
      </c>
    </row>
    <row r="5484" spans="1:17" x14ac:dyDescent="0.25">
      <c r="A5484" t="s">
        <v>1736</v>
      </c>
      <c r="B5484" t="s">
        <v>585</v>
      </c>
      <c r="C5484" t="s">
        <v>2826</v>
      </c>
      <c r="D5484" t="s">
        <v>15868</v>
      </c>
      <c r="E5484">
        <v>2402042</v>
      </c>
      <c r="F5484" t="s">
        <v>15892</v>
      </c>
      <c r="G5484" t="s">
        <v>16069</v>
      </c>
      <c r="H5484" t="s">
        <v>16070</v>
      </c>
      <c r="I5484" t="s">
        <v>16071</v>
      </c>
      <c r="J5484" t="s">
        <v>16052</v>
      </c>
      <c r="K5484" t="s">
        <v>15535</v>
      </c>
      <c r="L5484" t="s">
        <v>3343</v>
      </c>
      <c r="M5484" t="s">
        <v>4108</v>
      </c>
      <c r="N5484" t="s">
        <v>4109</v>
      </c>
      <c r="O5484" t="s">
        <v>3343</v>
      </c>
      <c r="P5484" t="s">
        <v>3343</v>
      </c>
      <c r="Q5484" t="s">
        <v>3346</v>
      </c>
    </row>
    <row r="5485" spans="1:17" x14ac:dyDescent="0.25">
      <c r="A5485" t="s">
        <v>1736</v>
      </c>
      <c r="B5485" t="s">
        <v>585</v>
      </c>
      <c r="C5485" t="s">
        <v>2826</v>
      </c>
      <c r="D5485" t="s">
        <v>15868</v>
      </c>
      <c r="E5485">
        <v>2402042</v>
      </c>
      <c r="F5485" t="s">
        <v>15892</v>
      </c>
      <c r="G5485" t="s">
        <v>16069</v>
      </c>
      <c r="H5485" t="s">
        <v>16070</v>
      </c>
      <c r="I5485" t="s">
        <v>16072</v>
      </c>
      <c r="J5485" t="s">
        <v>15892</v>
      </c>
      <c r="K5485" t="s">
        <v>15535</v>
      </c>
      <c r="L5485" t="s">
        <v>3346</v>
      </c>
      <c r="M5485" t="s">
        <v>4108</v>
      </c>
      <c r="N5485" t="s">
        <v>4109</v>
      </c>
      <c r="O5485" t="s">
        <v>3343</v>
      </c>
      <c r="P5485" t="s">
        <v>3343</v>
      </c>
      <c r="Q5485" t="s">
        <v>3346</v>
      </c>
    </row>
    <row r="5486" spans="1:17" x14ac:dyDescent="0.25">
      <c r="A5486" t="s">
        <v>1736</v>
      </c>
      <c r="B5486" t="s">
        <v>585</v>
      </c>
      <c r="C5486" t="s">
        <v>2826</v>
      </c>
      <c r="D5486" t="s">
        <v>15868</v>
      </c>
      <c r="E5486">
        <v>2402043</v>
      </c>
      <c r="F5486" t="s">
        <v>16073</v>
      </c>
      <c r="G5486" t="s">
        <v>16074</v>
      </c>
      <c r="H5486" t="s">
        <v>16045</v>
      </c>
      <c r="I5486" t="s">
        <v>16075</v>
      </c>
      <c r="J5486" t="s">
        <v>16052</v>
      </c>
      <c r="K5486" t="s">
        <v>4107</v>
      </c>
      <c r="L5486" t="s">
        <v>3343</v>
      </c>
      <c r="M5486" t="s">
        <v>4108</v>
      </c>
      <c r="N5486" t="s">
        <v>4109</v>
      </c>
      <c r="O5486" t="s">
        <v>3343</v>
      </c>
      <c r="P5486" t="s">
        <v>3343</v>
      </c>
      <c r="Q5486" t="s">
        <v>3346</v>
      </c>
    </row>
    <row r="5487" spans="1:17" x14ac:dyDescent="0.25">
      <c r="A5487" t="s">
        <v>1736</v>
      </c>
      <c r="B5487" t="s">
        <v>585</v>
      </c>
      <c r="C5487" t="s">
        <v>2826</v>
      </c>
      <c r="D5487" t="s">
        <v>15868</v>
      </c>
      <c r="E5487">
        <v>2402044</v>
      </c>
      <c r="F5487" t="s">
        <v>16076</v>
      </c>
      <c r="G5487" t="s">
        <v>16077</v>
      </c>
      <c r="H5487" t="s">
        <v>15523</v>
      </c>
      <c r="I5487" t="s">
        <v>16078</v>
      </c>
      <c r="J5487" t="s">
        <v>16079</v>
      </c>
      <c r="K5487" t="s">
        <v>110</v>
      </c>
      <c r="L5487" t="s">
        <v>3343</v>
      </c>
      <c r="M5487" t="s">
        <v>4108</v>
      </c>
      <c r="N5487" t="s">
        <v>4109</v>
      </c>
      <c r="O5487" t="s">
        <v>3343</v>
      </c>
      <c r="P5487" t="s">
        <v>3343</v>
      </c>
      <c r="Q5487" t="s">
        <v>3346</v>
      </c>
    </row>
    <row r="5488" spans="1:17" x14ac:dyDescent="0.25">
      <c r="A5488" t="s">
        <v>1736</v>
      </c>
      <c r="B5488" t="s">
        <v>585</v>
      </c>
      <c r="C5488" t="s">
        <v>2826</v>
      </c>
      <c r="D5488" t="s">
        <v>15868</v>
      </c>
      <c r="E5488">
        <v>2402044</v>
      </c>
      <c r="F5488" t="s">
        <v>16076</v>
      </c>
      <c r="G5488" t="s">
        <v>16077</v>
      </c>
      <c r="H5488" t="s">
        <v>15523</v>
      </c>
      <c r="I5488" t="s">
        <v>16080</v>
      </c>
      <c r="J5488" t="s">
        <v>16079</v>
      </c>
      <c r="K5488" t="s">
        <v>15535</v>
      </c>
      <c r="L5488" t="s">
        <v>3346</v>
      </c>
      <c r="M5488" t="s">
        <v>4108</v>
      </c>
      <c r="N5488" t="s">
        <v>4109</v>
      </c>
      <c r="O5488" t="s">
        <v>3343</v>
      </c>
      <c r="P5488" t="s">
        <v>3343</v>
      </c>
      <c r="Q5488" t="s">
        <v>3346</v>
      </c>
    </row>
    <row r="5489" spans="1:17" x14ac:dyDescent="0.25">
      <c r="A5489" t="s">
        <v>1736</v>
      </c>
      <c r="B5489" t="s">
        <v>585</v>
      </c>
      <c r="C5489" t="s">
        <v>2826</v>
      </c>
      <c r="D5489" t="s">
        <v>15868</v>
      </c>
      <c r="E5489">
        <v>2402044</v>
      </c>
      <c r="F5489" t="s">
        <v>16076</v>
      </c>
      <c r="G5489" t="s">
        <v>16077</v>
      </c>
      <c r="H5489" t="s">
        <v>15523</v>
      </c>
      <c r="I5489" t="s">
        <v>16081</v>
      </c>
      <c r="J5489" t="s">
        <v>16082</v>
      </c>
      <c r="K5489" t="s">
        <v>110</v>
      </c>
      <c r="L5489" t="s">
        <v>3346</v>
      </c>
      <c r="M5489" t="s">
        <v>4108</v>
      </c>
      <c r="N5489" t="s">
        <v>4109</v>
      </c>
      <c r="O5489" t="s">
        <v>3343</v>
      </c>
      <c r="P5489" t="s">
        <v>3343</v>
      </c>
      <c r="Q5489" t="s">
        <v>3346</v>
      </c>
    </row>
    <row r="5490" spans="1:17" x14ac:dyDescent="0.25">
      <c r="A5490" t="s">
        <v>1736</v>
      </c>
      <c r="B5490" t="s">
        <v>585</v>
      </c>
      <c r="C5490" t="s">
        <v>2826</v>
      </c>
      <c r="D5490" t="s">
        <v>15868</v>
      </c>
      <c r="E5490">
        <v>2402045</v>
      </c>
      <c r="F5490" t="s">
        <v>16083</v>
      </c>
      <c r="G5490" t="s">
        <v>16084</v>
      </c>
      <c r="H5490" t="s">
        <v>16045</v>
      </c>
      <c r="I5490" t="s">
        <v>16085</v>
      </c>
      <c r="J5490" t="s">
        <v>16086</v>
      </c>
      <c r="K5490" t="s">
        <v>4107</v>
      </c>
      <c r="L5490" t="s">
        <v>3343</v>
      </c>
      <c r="M5490" t="s">
        <v>4108</v>
      </c>
      <c r="N5490" t="s">
        <v>4109</v>
      </c>
      <c r="O5490" t="s">
        <v>3343</v>
      </c>
      <c r="P5490" t="s">
        <v>3343</v>
      </c>
      <c r="Q5490" t="s">
        <v>3346</v>
      </c>
    </row>
    <row r="5491" spans="1:17" x14ac:dyDescent="0.25">
      <c r="A5491" t="s">
        <v>1736</v>
      </c>
      <c r="B5491" t="s">
        <v>585</v>
      </c>
      <c r="C5491" t="s">
        <v>2826</v>
      </c>
      <c r="D5491" t="s">
        <v>15868</v>
      </c>
      <c r="E5491">
        <v>2402045</v>
      </c>
      <c r="F5491" t="s">
        <v>16083</v>
      </c>
      <c r="G5491" t="s">
        <v>16084</v>
      </c>
      <c r="H5491" t="s">
        <v>16045</v>
      </c>
      <c r="I5491" t="s">
        <v>16087</v>
      </c>
      <c r="J5491" t="s">
        <v>15957</v>
      </c>
      <c r="K5491" t="s">
        <v>110</v>
      </c>
      <c r="L5491" t="s">
        <v>3346</v>
      </c>
      <c r="M5491" t="s">
        <v>4108</v>
      </c>
      <c r="N5491" t="s">
        <v>4109</v>
      </c>
      <c r="O5491" t="s">
        <v>3343</v>
      </c>
      <c r="P5491" t="s">
        <v>3343</v>
      </c>
      <c r="Q5491" t="s">
        <v>3346</v>
      </c>
    </row>
    <row r="5492" spans="1:17" x14ac:dyDescent="0.25">
      <c r="A5492" t="s">
        <v>1736</v>
      </c>
      <c r="B5492" t="s">
        <v>585</v>
      </c>
      <c r="C5492" t="s">
        <v>2826</v>
      </c>
      <c r="D5492" t="s">
        <v>15868</v>
      </c>
      <c r="E5492">
        <v>2402045</v>
      </c>
      <c r="F5492" t="s">
        <v>16083</v>
      </c>
      <c r="G5492" t="s">
        <v>16084</v>
      </c>
      <c r="H5492" t="s">
        <v>16045</v>
      </c>
      <c r="I5492" t="s">
        <v>16088</v>
      </c>
      <c r="J5492" t="s">
        <v>15959</v>
      </c>
      <c r="K5492" t="s">
        <v>110</v>
      </c>
      <c r="L5492" t="s">
        <v>3346</v>
      </c>
      <c r="M5492" t="s">
        <v>4108</v>
      </c>
      <c r="N5492" t="s">
        <v>4109</v>
      </c>
      <c r="O5492" t="s">
        <v>3343</v>
      </c>
      <c r="P5492" t="s">
        <v>3343</v>
      </c>
      <c r="Q5492" t="s">
        <v>3346</v>
      </c>
    </row>
    <row r="5493" spans="1:17" x14ac:dyDescent="0.25">
      <c r="A5493" t="s">
        <v>1736</v>
      </c>
      <c r="B5493" t="s">
        <v>585</v>
      </c>
      <c r="C5493" t="s">
        <v>2826</v>
      </c>
      <c r="D5493" t="s">
        <v>15868</v>
      </c>
      <c r="E5493">
        <v>2402045</v>
      </c>
      <c r="F5493" t="s">
        <v>16083</v>
      </c>
      <c r="G5493" t="s">
        <v>16084</v>
      </c>
      <c r="H5493" t="s">
        <v>16045</v>
      </c>
      <c r="I5493" t="s">
        <v>16089</v>
      </c>
      <c r="J5493" t="s">
        <v>15961</v>
      </c>
      <c r="K5493" t="s">
        <v>9959</v>
      </c>
      <c r="L5493" t="s">
        <v>3346</v>
      </c>
      <c r="M5493" t="s">
        <v>4108</v>
      </c>
      <c r="N5493" t="s">
        <v>4109</v>
      </c>
      <c r="O5493" t="s">
        <v>3343</v>
      </c>
      <c r="P5493" t="s">
        <v>3343</v>
      </c>
      <c r="Q5493" t="s">
        <v>3346</v>
      </c>
    </row>
    <row r="5494" spans="1:17" x14ac:dyDescent="0.25">
      <c r="A5494" t="s">
        <v>1736</v>
      </c>
      <c r="B5494" t="s">
        <v>585</v>
      </c>
      <c r="C5494" t="s">
        <v>2826</v>
      </c>
      <c r="D5494" t="s">
        <v>15868</v>
      </c>
      <c r="E5494">
        <v>2402045</v>
      </c>
      <c r="F5494" t="s">
        <v>16083</v>
      </c>
      <c r="G5494" t="s">
        <v>16084</v>
      </c>
      <c r="H5494" t="s">
        <v>16045</v>
      </c>
      <c r="I5494" t="s">
        <v>16090</v>
      </c>
      <c r="J5494" t="s">
        <v>15963</v>
      </c>
      <c r="K5494" t="s">
        <v>110</v>
      </c>
      <c r="L5494" t="s">
        <v>3346</v>
      </c>
      <c r="M5494" t="s">
        <v>4108</v>
      </c>
      <c r="N5494" t="s">
        <v>4109</v>
      </c>
      <c r="O5494" t="s">
        <v>3343</v>
      </c>
      <c r="P5494" t="s">
        <v>3343</v>
      </c>
      <c r="Q5494" t="s">
        <v>3346</v>
      </c>
    </row>
    <row r="5495" spans="1:17" x14ac:dyDescent="0.25">
      <c r="A5495" t="s">
        <v>1736</v>
      </c>
      <c r="B5495" t="s">
        <v>585</v>
      </c>
      <c r="C5495" t="s">
        <v>2826</v>
      </c>
      <c r="D5495" t="s">
        <v>15868</v>
      </c>
      <c r="E5495">
        <v>2402045</v>
      </c>
      <c r="F5495" t="s">
        <v>16083</v>
      </c>
      <c r="G5495" t="s">
        <v>16084</v>
      </c>
      <c r="H5495" t="s">
        <v>16045</v>
      </c>
      <c r="I5495" t="s">
        <v>16091</v>
      </c>
      <c r="J5495" t="s">
        <v>15965</v>
      </c>
      <c r="K5495" t="s">
        <v>9959</v>
      </c>
      <c r="L5495" t="s">
        <v>3346</v>
      </c>
      <c r="M5495" t="s">
        <v>4108</v>
      </c>
      <c r="N5495" t="s">
        <v>4109</v>
      </c>
      <c r="O5495" t="s">
        <v>3343</v>
      </c>
      <c r="P5495" t="s">
        <v>3343</v>
      </c>
      <c r="Q5495" t="s">
        <v>3346</v>
      </c>
    </row>
    <row r="5496" spans="1:17" x14ac:dyDescent="0.25">
      <c r="A5496" t="s">
        <v>1736</v>
      </c>
      <c r="B5496" t="s">
        <v>585</v>
      </c>
      <c r="C5496" t="s">
        <v>2826</v>
      </c>
      <c r="D5496" t="s">
        <v>15868</v>
      </c>
      <c r="E5496">
        <v>2402045</v>
      </c>
      <c r="F5496" t="s">
        <v>16083</v>
      </c>
      <c r="G5496" t="s">
        <v>16084</v>
      </c>
      <c r="H5496" t="s">
        <v>16045</v>
      </c>
      <c r="I5496" t="s">
        <v>16092</v>
      </c>
      <c r="J5496" t="s">
        <v>15967</v>
      </c>
      <c r="K5496" t="s">
        <v>9959</v>
      </c>
      <c r="L5496" t="s">
        <v>3346</v>
      </c>
      <c r="M5496" t="s">
        <v>4108</v>
      </c>
      <c r="N5496" t="s">
        <v>4109</v>
      </c>
      <c r="O5496" t="s">
        <v>3343</v>
      </c>
      <c r="P5496" t="s">
        <v>3343</v>
      </c>
      <c r="Q5496" t="s">
        <v>3346</v>
      </c>
    </row>
    <row r="5497" spans="1:17" x14ac:dyDescent="0.25">
      <c r="A5497" t="s">
        <v>1736</v>
      </c>
      <c r="B5497" t="s">
        <v>585</v>
      </c>
      <c r="C5497" t="s">
        <v>2826</v>
      </c>
      <c r="D5497" t="s">
        <v>15868</v>
      </c>
      <c r="E5497">
        <v>2402045</v>
      </c>
      <c r="F5497" t="s">
        <v>16083</v>
      </c>
      <c r="G5497" t="s">
        <v>16084</v>
      </c>
      <c r="H5497" t="s">
        <v>16045</v>
      </c>
      <c r="I5497" t="s">
        <v>16093</v>
      </c>
      <c r="J5497" t="s">
        <v>15969</v>
      </c>
      <c r="K5497" t="s">
        <v>110</v>
      </c>
      <c r="L5497" t="s">
        <v>3346</v>
      </c>
      <c r="M5497" t="s">
        <v>4108</v>
      </c>
      <c r="N5497" t="s">
        <v>4109</v>
      </c>
      <c r="O5497" t="s">
        <v>3343</v>
      </c>
      <c r="P5497" t="s">
        <v>3343</v>
      </c>
      <c r="Q5497" t="s">
        <v>3346</v>
      </c>
    </row>
    <row r="5498" spans="1:17" x14ac:dyDescent="0.25">
      <c r="A5498" t="s">
        <v>1736</v>
      </c>
      <c r="B5498" t="s">
        <v>585</v>
      </c>
      <c r="C5498" t="s">
        <v>2826</v>
      </c>
      <c r="D5498" t="s">
        <v>15868</v>
      </c>
      <c r="E5498">
        <v>2402045</v>
      </c>
      <c r="F5498" t="s">
        <v>16083</v>
      </c>
      <c r="G5498" t="s">
        <v>16084</v>
      </c>
      <c r="H5498" t="s">
        <v>16045</v>
      </c>
      <c r="I5498" t="s">
        <v>16094</v>
      </c>
      <c r="J5498" t="s">
        <v>15971</v>
      </c>
      <c r="K5498" t="s">
        <v>9959</v>
      </c>
      <c r="L5498" t="s">
        <v>3346</v>
      </c>
      <c r="M5498" t="s">
        <v>4108</v>
      </c>
      <c r="N5498" t="s">
        <v>4109</v>
      </c>
      <c r="O5498" t="s">
        <v>3343</v>
      </c>
      <c r="P5498" t="s">
        <v>3343</v>
      </c>
      <c r="Q5498" t="s">
        <v>3346</v>
      </c>
    </row>
    <row r="5499" spans="1:17" x14ac:dyDescent="0.25">
      <c r="A5499" t="s">
        <v>1736</v>
      </c>
      <c r="B5499" t="s">
        <v>585</v>
      </c>
      <c r="C5499" t="s">
        <v>2826</v>
      </c>
      <c r="D5499" t="s">
        <v>15868</v>
      </c>
      <c r="E5499">
        <v>2402046</v>
      </c>
      <c r="F5499" t="s">
        <v>16095</v>
      </c>
      <c r="G5499" t="s">
        <v>16096</v>
      </c>
      <c r="H5499" t="s">
        <v>15523</v>
      </c>
      <c r="I5499" t="s">
        <v>16097</v>
      </c>
      <c r="J5499" t="s">
        <v>16098</v>
      </c>
      <c r="K5499" t="s">
        <v>110</v>
      </c>
      <c r="L5499" t="s">
        <v>3343</v>
      </c>
      <c r="M5499" t="s">
        <v>4108</v>
      </c>
      <c r="N5499" t="s">
        <v>4109</v>
      </c>
      <c r="O5499" t="s">
        <v>3343</v>
      </c>
      <c r="P5499" t="s">
        <v>3343</v>
      </c>
      <c r="Q5499" t="s">
        <v>3346</v>
      </c>
    </row>
    <row r="5500" spans="1:17" x14ac:dyDescent="0.25">
      <c r="A5500" t="s">
        <v>1736</v>
      </c>
      <c r="B5500" t="s">
        <v>585</v>
      </c>
      <c r="C5500" t="s">
        <v>2826</v>
      </c>
      <c r="D5500" t="s">
        <v>15868</v>
      </c>
      <c r="E5500">
        <v>2402046</v>
      </c>
      <c r="F5500" t="s">
        <v>16095</v>
      </c>
      <c r="G5500" t="s">
        <v>16096</v>
      </c>
      <c r="H5500" t="s">
        <v>15523</v>
      </c>
      <c r="I5500" t="s">
        <v>16099</v>
      </c>
      <c r="J5500" t="s">
        <v>16098</v>
      </c>
      <c r="K5500" t="s">
        <v>15535</v>
      </c>
      <c r="L5500" t="s">
        <v>3346</v>
      </c>
      <c r="M5500" t="s">
        <v>4108</v>
      </c>
      <c r="N5500" t="s">
        <v>4109</v>
      </c>
      <c r="O5500" t="s">
        <v>3343</v>
      </c>
      <c r="P5500" t="s">
        <v>3343</v>
      </c>
      <c r="Q5500" t="s">
        <v>3346</v>
      </c>
    </row>
    <row r="5501" spans="1:17" x14ac:dyDescent="0.25">
      <c r="A5501" t="s">
        <v>1736</v>
      </c>
      <c r="B5501" t="s">
        <v>585</v>
      </c>
      <c r="C5501" t="s">
        <v>2826</v>
      </c>
      <c r="D5501" t="s">
        <v>15868</v>
      </c>
      <c r="E5501">
        <v>2402048</v>
      </c>
      <c r="F5501" t="s">
        <v>16100</v>
      </c>
      <c r="G5501" t="s">
        <v>16101</v>
      </c>
      <c r="H5501" t="s">
        <v>15523</v>
      </c>
      <c r="I5501" t="s">
        <v>16102</v>
      </c>
      <c r="J5501" t="s">
        <v>16103</v>
      </c>
      <c r="K5501" t="s">
        <v>110</v>
      </c>
      <c r="L5501" t="s">
        <v>3343</v>
      </c>
      <c r="M5501" t="s">
        <v>3707</v>
      </c>
      <c r="N5501" t="s">
        <v>7828</v>
      </c>
      <c r="O5501" t="s">
        <v>3343</v>
      </c>
      <c r="P5501" t="s">
        <v>3343</v>
      </c>
      <c r="Q5501" t="s">
        <v>3346</v>
      </c>
    </row>
    <row r="5502" spans="1:17" x14ac:dyDescent="0.25">
      <c r="A5502" t="s">
        <v>1736</v>
      </c>
      <c r="B5502" t="s">
        <v>585</v>
      </c>
      <c r="C5502" t="s">
        <v>2826</v>
      </c>
      <c r="D5502" t="s">
        <v>15868</v>
      </c>
      <c r="E5502">
        <v>2402048</v>
      </c>
      <c r="F5502" t="s">
        <v>16100</v>
      </c>
      <c r="G5502" t="s">
        <v>16101</v>
      </c>
      <c r="H5502" t="s">
        <v>15523</v>
      </c>
      <c r="I5502" t="s">
        <v>16104</v>
      </c>
      <c r="J5502" t="s">
        <v>16105</v>
      </c>
      <c r="K5502" t="s">
        <v>15535</v>
      </c>
      <c r="L5502" t="s">
        <v>3346</v>
      </c>
      <c r="M5502" t="s">
        <v>3707</v>
      </c>
      <c r="N5502" t="s">
        <v>7828</v>
      </c>
      <c r="O5502" t="s">
        <v>3343</v>
      </c>
      <c r="P5502" t="s">
        <v>3343</v>
      </c>
      <c r="Q5502" t="s">
        <v>3346</v>
      </c>
    </row>
    <row r="5503" spans="1:17" x14ac:dyDescent="0.25">
      <c r="A5503" t="s">
        <v>1736</v>
      </c>
      <c r="B5503" t="s">
        <v>585</v>
      </c>
      <c r="C5503" t="s">
        <v>2826</v>
      </c>
      <c r="D5503" t="s">
        <v>15868</v>
      </c>
      <c r="E5503">
        <v>2402048</v>
      </c>
      <c r="F5503" t="s">
        <v>16100</v>
      </c>
      <c r="G5503" t="s">
        <v>16101</v>
      </c>
      <c r="H5503" t="s">
        <v>15523</v>
      </c>
      <c r="I5503" t="s">
        <v>16106</v>
      </c>
      <c r="J5503" t="s">
        <v>16107</v>
      </c>
      <c r="K5503" t="s">
        <v>15535</v>
      </c>
      <c r="L5503" t="s">
        <v>3346</v>
      </c>
      <c r="M5503" t="s">
        <v>3707</v>
      </c>
      <c r="N5503" t="s">
        <v>7828</v>
      </c>
      <c r="O5503" t="s">
        <v>3343</v>
      </c>
      <c r="P5503" t="s">
        <v>3343</v>
      </c>
      <c r="Q5503" t="s">
        <v>3346</v>
      </c>
    </row>
    <row r="5504" spans="1:17" x14ac:dyDescent="0.25">
      <c r="A5504" t="s">
        <v>1736</v>
      </c>
      <c r="B5504" t="s">
        <v>585</v>
      </c>
      <c r="C5504" t="s">
        <v>2826</v>
      </c>
      <c r="D5504" t="s">
        <v>15868</v>
      </c>
      <c r="E5504">
        <v>2402049</v>
      </c>
      <c r="F5504" t="s">
        <v>16108</v>
      </c>
      <c r="G5504" t="s">
        <v>16109</v>
      </c>
      <c r="H5504" t="s">
        <v>16045</v>
      </c>
      <c r="I5504" t="s">
        <v>16110</v>
      </c>
      <c r="J5504" t="s">
        <v>16111</v>
      </c>
      <c r="K5504" t="s">
        <v>4107</v>
      </c>
      <c r="L5504" t="s">
        <v>3343</v>
      </c>
      <c r="M5504" t="s">
        <v>3707</v>
      </c>
      <c r="N5504" t="s">
        <v>7828</v>
      </c>
      <c r="O5504" t="s">
        <v>3343</v>
      </c>
      <c r="P5504" t="s">
        <v>3343</v>
      </c>
      <c r="Q5504" t="s">
        <v>3346</v>
      </c>
    </row>
    <row r="5505" spans="1:17" x14ac:dyDescent="0.25">
      <c r="A5505" t="s">
        <v>1736</v>
      </c>
      <c r="B5505" t="s">
        <v>585</v>
      </c>
      <c r="C5505" t="s">
        <v>2826</v>
      </c>
      <c r="D5505" t="s">
        <v>15868</v>
      </c>
      <c r="E5505">
        <v>2402049</v>
      </c>
      <c r="F5505" t="s">
        <v>16108</v>
      </c>
      <c r="G5505" t="s">
        <v>16109</v>
      </c>
      <c r="H5505" t="s">
        <v>16045</v>
      </c>
      <c r="I5505" t="s">
        <v>16112</v>
      </c>
      <c r="J5505" t="s">
        <v>16113</v>
      </c>
      <c r="K5505" t="s">
        <v>110</v>
      </c>
      <c r="L5505" t="s">
        <v>3346</v>
      </c>
      <c r="M5505" t="s">
        <v>3707</v>
      </c>
      <c r="N5505" t="s">
        <v>7828</v>
      </c>
      <c r="O5505" t="s">
        <v>3343</v>
      </c>
      <c r="P5505" t="s">
        <v>3343</v>
      </c>
      <c r="Q5505" t="s">
        <v>3346</v>
      </c>
    </row>
    <row r="5506" spans="1:17" x14ac:dyDescent="0.25">
      <c r="A5506" t="s">
        <v>1736</v>
      </c>
      <c r="B5506" t="s">
        <v>585</v>
      </c>
      <c r="C5506" t="s">
        <v>2826</v>
      </c>
      <c r="D5506" t="s">
        <v>15868</v>
      </c>
      <c r="E5506">
        <v>2402051</v>
      </c>
      <c r="F5506" t="s">
        <v>16114</v>
      </c>
      <c r="G5506" t="s">
        <v>15709</v>
      </c>
      <c r="H5506" t="s">
        <v>15523</v>
      </c>
      <c r="I5506" t="s">
        <v>16115</v>
      </c>
      <c r="J5506" t="s">
        <v>16114</v>
      </c>
      <c r="K5506" t="s">
        <v>110</v>
      </c>
      <c r="L5506" t="s">
        <v>3343</v>
      </c>
      <c r="M5506" t="s">
        <v>3707</v>
      </c>
      <c r="N5506" t="s">
        <v>7828</v>
      </c>
      <c r="O5506" t="s">
        <v>3343</v>
      </c>
      <c r="P5506" t="s">
        <v>3343</v>
      </c>
      <c r="Q5506" t="s">
        <v>3346</v>
      </c>
    </row>
    <row r="5507" spans="1:17" x14ac:dyDescent="0.25">
      <c r="A5507" t="s">
        <v>1736</v>
      </c>
      <c r="B5507" t="s">
        <v>585</v>
      </c>
      <c r="C5507" t="s">
        <v>2826</v>
      </c>
      <c r="D5507" t="s">
        <v>15868</v>
      </c>
      <c r="E5507">
        <v>2402051</v>
      </c>
      <c r="F5507" t="s">
        <v>16114</v>
      </c>
      <c r="G5507" t="s">
        <v>15709</v>
      </c>
      <c r="H5507" t="s">
        <v>15523</v>
      </c>
      <c r="I5507" t="s">
        <v>16116</v>
      </c>
      <c r="J5507" t="s">
        <v>16114</v>
      </c>
      <c r="K5507" t="s">
        <v>15535</v>
      </c>
      <c r="L5507" t="s">
        <v>3346</v>
      </c>
      <c r="M5507" t="s">
        <v>3707</v>
      </c>
      <c r="N5507" t="s">
        <v>7828</v>
      </c>
      <c r="O5507" t="s">
        <v>3343</v>
      </c>
      <c r="P5507" t="s">
        <v>3343</v>
      </c>
      <c r="Q5507" t="s">
        <v>3346</v>
      </c>
    </row>
    <row r="5508" spans="1:17" x14ac:dyDescent="0.25">
      <c r="A5508" t="s">
        <v>1736</v>
      </c>
      <c r="B5508" t="s">
        <v>585</v>
      </c>
      <c r="C5508" t="s">
        <v>2826</v>
      </c>
      <c r="D5508" t="s">
        <v>15868</v>
      </c>
      <c r="E5508">
        <v>2402052</v>
      </c>
      <c r="F5508" t="s">
        <v>16117</v>
      </c>
      <c r="G5508" t="s">
        <v>16019</v>
      </c>
      <c r="H5508" t="s">
        <v>16020</v>
      </c>
      <c r="I5508" t="s">
        <v>16118</v>
      </c>
      <c r="J5508" t="s">
        <v>16119</v>
      </c>
      <c r="K5508" t="s">
        <v>15535</v>
      </c>
      <c r="L5508" t="s">
        <v>3343</v>
      </c>
      <c r="M5508" t="s">
        <v>3707</v>
      </c>
      <c r="N5508" t="s">
        <v>7828</v>
      </c>
      <c r="O5508" t="s">
        <v>3343</v>
      </c>
      <c r="P5508" t="s">
        <v>3343</v>
      </c>
      <c r="Q5508" t="s">
        <v>3346</v>
      </c>
    </row>
    <row r="5509" spans="1:17" x14ac:dyDescent="0.25">
      <c r="A5509" t="s">
        <v>1736</v>
      </c>
      <c r="B5509" t="s">
        <v>585</v>
      </c>
      <c r="C5509" t="s">
        <v>2826</v>
      </c>
      <c r="D5509" t="s">
        <v>15868</v>
      </c>
      <c r="E5509">
        <v>2402053</v>
      </c>
      <c r="F5509" t="s">
        <v>16120</v>
      </c>
      <c r="G5509" t="s">
        <v>16121</v>
      </c>
      <c r="H5509" t="s">
        <v>15702</v>
      </c>
      <c r="I5509" t="s">
        <v>16122</v>
      </c>
      <c r="J5509" t="s">
        <v>16123</v>
      </c>
      <c r="K5509" t="s">
        <v>15535</v>
      </c>
      <c r="L5509" t="s">
        <v>3343</v>
      </c>
      <c r="M5509" t="s">
        <v>3707</v>
      </c>
      <c r="N5509" t="s">
        <v>7828</v>
      </c>
      <c r="O5509" t="s">
        <v>3343</v>
      </c>
      <c r="P5509" t="s">
        <v>3343</v>
      </c>
      <c r="Q5509" t="s">
        <v>3346</v>
      </c>
    </row>
    <row r="5510" spans="1:17" x14ac:dyDescent="0.25">
      <c r="A5510" t="s">
        <v>1736</v>
      </c>
      <c r="B5510" t="s">
        <v>585</v>
      </c>
      <c r="C5510" t="s">
        <v>2826</v>
      </c>
      <c r="D5510" t="s">
        <v>15868</v>
      </c>
      <c r="E5510">
        <v>2402053</v>
      </c>
      <c r="F5510" t="s">
        <v>16120</v>
      </c>
      <c r="G5510" t="s">
        <v>16121</v>
      </c>
      <c r="H5510" t="s">
        <v>15702</v>
      </c>
      <c r="I5510" t="s">
        <v>16124</v>
      </c>
      <c r="J5510" t="s">
        <v>16123</v>
      </c>
      <c r="K5510" t="s">
        <v>4107</v>
      </c>
      <c r="L5510" t="s">
        <v>3346</v>
      </c>
      <c r="M5510" t="s">
        <v>3707</v>
      </c>
      <c r="N5510" t="s">
        <v>7828</v>
      </c>
      <c r="O5510" t="s">
        <v>3343</v>
      </c>
      <c r="P5510" t="s">
        <v>3343</v>
      </c>
      <c r="Q5510" t="s">
        <v>3346</v>
      </c>
    </row>
    <row r="5511" spans="1:17" x14ac:dyDescent="0.25">
      <c r="A5511" t="s">
        <v>1736</v>
      </c>
      <c r="B5511" t="s">
        <v>585</v>
      </c>
      <c r="C5511" t="s">
        <v>2826</v>
      </c>
      <c r="D5511" t="s">
        <v>15868</v>
      </c>
      <c r="E5511">
        <v>2402054</v>
      </c>
      <c r="F5511" t="s">
        <v>16125</v>
      </c>
      <c r="G5511" t="s">
        <v>16126</v>
      </c>
      <c r="H5511" t="s">
        <v>15702</v>
      </c>
      <c r="I5511" t="s">
        <v>16127</v>
      </c>
      <c r="J5511" t="s">
        <v>16128</v>
      </c>
      <c r="K5511" t="s">
        <v>15535</v>
      </c>
      <c r="L5511" t="s">
        <v>3343</v>
      </c>
      <c r="M5511" t="s">
        <v>3707</v>
      </c>
      <c r="N5511" t="s">
        <v>7828</v>
      </c>
      <c r="O5511" t="s">
        <v>3343</v>
      </c>
      <c r="P5511" t="s">
        <v>3343</v>
      </c>
      <c r="Q5511" t="s">
        <v>3346</v>
      </c>
    </row>
    <row r="5512" spans="1:17" x14ac:dyDescent="0.25">
      <c r="A5512" t="s">
        <v>1736</v>
      </c>
      <c r="B5512" t="s">
        <v>585</v>
      </c>
      <c r="C5512" t="s">
        <v>2826</v>
      </c>
      <c r="D5512" t="s">
        <v>15868</v>
      </c>
      <c r="E5512">
        <v>2402054</v>
      </c>
      <c r="F5512" t="s">
        <v>16125</v>
      </c>
      <c r="G5512" t="s">
        <v>16126</v>
      </c>
      <c r="H5512" t="s">
        <v>15702</v>
      </c>
      <c r="I5512" t="s">
        <v>16129</v>
      </c>
      <c r="J5512" t="s">
        <v>16128</v>
      </c>
      <c r="K5512" t="s">
        <v>4107</v>
      </c>
      <c r="L5512" t="s">
        <v>3346</v>
      </c>
      <c r="M5512" t="s">
        <v>3707</v>
      </c>
      <c r="N5512" t="s">
        <v>7828</v>
      </c>
      <c r="O5512" t="s">
        <v>3343</v>
      </c>
      <c r="P5512" t="s">
        <v>3343</v>
      </c>
      <c r="Q5512" t="s">
        <v>3346</v>
      </c>
    </row>
    <row r="5513" spans="1:17" x14ac:dyDescent="0.25">
      <c r="A5513" t="s">
        <v>1736</v>
      </c>
      <c r="B5513" t="s">
        <v>585</v>
      </c>
      <c r="C5513" t="s">
        <v>2826</v>
      </c>
      <c r="D5513" t="s">
        <v>15868</v>
      </c>
      <c r="E5513">
        <v>2402055</v>
      </c>
      <c r="F5513" t="s">
        <v>16130</v>
      </c>
      <c r="G5513" t="s">
        <v>15484</v>
      </c>
      <c r="H5513" t="s">
        <v>16131</v>
      </c>
      <c r="I5513" t="s">
        <v>16132</v>
      </c>
      <c r="J5513" t="s">
        <v>16133</v>
      </c>
      <c r="K5513" t="s">
        <v>4107</v>
      </c>
      <c r="L5513" t="s">
        <v>3343</v>
      </c>
      <c r="M5513" t="s">
        <v>4108</v>
      </c>
      <c r="N5513" t="s">
        <v>4109</v>
      </c>
      <c r="O5513" t="s">
        <v>3343</v>
      </c>
      <c r="P5513" t="s">
        <v>3343</v>
      </c>
      <c r="Q5513" t="s">
        <v>3346</v>
      </c>
    </row>
    <row r="5514" spans="1:17" x14ac:dyDescent="0.25">
      <c r="A5514" t="s">
        <v>1736</v>
      </c>
      <c r="B5514" t="s">
        <v>585</v>
      </c>
      <c r="C5514" t="s">
        <v>2826</v>
      </c>
      <c r="D5514" t="s">
        <v>15868</v>
      </c>
      <c r="E5514">
        <v>2402056</v>
      </c>
      <c r="F5514" t="s">
        <v>16134</v>
      </c>
      <c r="G5514" t="s">
        <v>16135</v>
      </c>
      <c r="H5514" t="s">
        <v>16131</v>
      </c>
      <c r="I5514" t="s">
        <v>16136</v>
      </c>
      <c r="J5514" t="s">
        <v>16137</v>
      </c>
      <c r="K5514" t="s">
        <v>4107</v>
      </c>
      <c r="L5514" t="s">
        <v>3343</v>
      </c>
      <c r="M5514" t="s">
        <v>4108</v>
      </c>
      <c r="N5514" t="s">
        <v>4109</v>
      </c>
      <c r="O5514" t="s">
        <v>3343</v>
      </c>
      <c r="P5514" t="s">
        <v>3343</v>
      </c>
      <c r="Q5514" t="s">
        <v>3346</v>
      </c>
    </row>
    <row r="5515" spans="1:17" x14ac:dyDescent="0.25">
      <c r="A5515" t="s">
        <v>1736</v>
      </c>
      <c r="B5515" t="s">
        <v>585</v>
      </c>
      <c r="C5515" t="s">
        <v>2826</v>
      </c>
      <c r="D5515" t="s">
        <v>15868</v>
      </c>
      <c r="E5515">
        <v>2402057</v>
      </c>
      <c r="F5515" t="s">
        <v>16138</v>
      </c>
      <c r="G5515" t="s">
        <v>16139</v>
      </c>
      <c r="H5515" t="s">
        <v>15523</v>
      </c>
      <c r="I5515" t="s">
        <v>16140</v>
      </c>
      <c r="J5515" t="s">
        <v>16141</v>
      </c>
      <c r="K5515" t="s">
        <v>110</v>
      </c>
      <c r="L5515" t="s">
        <v>3343</v>
      </c>
      <c r="M5515" t="s">
        <v>4108</v>
      </c>
      <c r="N5515" t="s">
        <v>4109</v>
      </c>
      <c r="O5515" t="s">
        <v>3343</v>
      </c>
      <c r="P5515" t="s">
        <v>3343</v>
      </c>
      <c r="Q5515" t="s">
        <v>3346</v>
      </c>
    </row>
    <row r="5516" spans="1:17" x14ac:dyDescent="0.25">
      <c r="A5516" t="s">
        <v>1736</v>
      </c>
      <c r="B5516" t="s">
        <v>585</v>
      </c>
      <c r="C5516" t="s">
        <v>2826</v>
      </c>
      <c r="D5516" t="s">
        <v>15868</v>
      </c>
      <c r="E5516">
        <v>2402057</v>
      </c>
      <c r="F5516" t="s">
        <v>16138</v>
      </c>
      <c r="G5516" t="s">
        <v>16139</v>
      </c>
      <c r="H5516" t="s">
        <v>15523</v>
      </c>
      <c r="I5516" t="s">
        <v>16142</v>
      </c>
      <c r="J5516" t="s">
        <v>16141</v>
      </c>
      <c r="K5516" t="s">
        <v>15535</v>
      </c>
      <c r="L5516" t="s">
        <v>3346</v>
      </c>
      <c r="M5516" t="s">
        <v>4108</v>
      </c>
      <c r="N5516" t="s">
        <v>4109</v>
      </c>
      <c r="O5516" t="s">
        <v>3343</v>
      </c>
      <c r="P5516" t="s">
        <v>3343</v>
      </c>
      <c r="Q5516" t="s">
        <v>3346</v>
      </c>
    </row>
    <row r="5517" spans="1:17" x14ac:dyDescent="0.25">
      <c r="A5517" t="s">
        <v>1736</v>
      </c>
      <c r="B5517" t="s">
        <v>585</v>
      </c>
      <c r="C5517" t="s">
        <v>2826</v>
      </c>
      <c r="D5517" t="s">
        <v>15868</v>
      </c>
      <c r="E5517">
        <v>2402059</v>
      </c>
      <c r="F5517" t="s">
        <v>16143</v>
      </c>
      <c r="G5517" t="s">
        <v>16144</v>
      </c>
      <c r="H5517" t="s">
        <v>15510</v>
      </c>
      <c r="I5517" t="s">
        <v>16145</v>
      </c>
      <c r="J5517" t="s">
        <v>16146</v>
      </c>
      <c r="K5517" t="s">
        <v>110</v>
      </c>
      <c r="L5517" t="s">
        <v>3343</v>
      </c>
      <c r="M5517" t="s">
        <v>4108</v>
      </c>
      <c r="N5517" t="s">
        <v>4109</v>
      </c>
      <c r="O5517" t="s">
        <v>3343</v>
      </c>
      <c r="P5517" t="s">
        <v>3343</v>
      </c>
      <c r="Q5517" t="s">
        <v>3346</v>
      </c>
    </row>
    <row r="5518" spans="1:17" x14ac:dyDescent="0.25">
      <c r="A5518" t="s">
        <v>1736</v>
      </c>
      <c r="B5518" t="s">
        <v>585</v>
      </c>
      <c r="C5518" t="s">
        <v>2826</v>
      </c>
      <c r="D5518" t="s">
        <v>15868</v>
      </c>
      <c r="E5518">
        <v>2402059</v>
      </c>
      <c r="F5518" t="s">
        <v>16143</v>
      </c>
      <c r="G5518" t="s">
        <v>16144</v>
      </c>
      <c r="H5518" t="s">
        <v>15510</v>
      </c>
      <c r="I5518" t="s">
        <v>16147</v>
      </c>
      <c r="J5518" t="s">
        <v>16146</v>
      </c>
      <c r="K5518" t="s">
        <v>15535</v>
      </c>
      <c r="L5518" t="s">
        <v>3346</v>
      </c>
      <c r="M5518" t="s">
        <v>4108</v>
      </c>
      <c r="N5518" t="s">
        <v>4109</v>
      </c>
      <c r="O5518" t="s">
        <v>3343</v>
      </c>
      <c r="P5518" t="s">
        <v>3343</v>
      </c>
      <c r="Q5518" t="s">
        <v>3346</v>
      </c>
    </row>
    <row r="5519" spans="1:17" x14ac:dyDescent="0.25">
      <c r="A5519" t="s">
        <v>1736</v>
      </c>
      <c r="B5519" t="s">
        <v>585</v>
      </c>
      <c r="C5519" t="s">
        <v>2826</v>
      </c>
      <c r="D5519" t="s">
        <v>15868</v>
      </c>
      <c r="E5519">
        <v>2402060</v>
      </c>
      <c r="F5519" t="s">
        <v>16148</v>
      </c>
      <c r="G5519" t="s">
        <v>16149</v>
      </c>
      <c r="H5519" t="s">
        <v>16150</v>
      </c>
      <c r="I5519" t="s">
        <v>16151</v>
      </c>
      <c r="J5519" t="s">
        <v>16148</v>
      </c>
      <c r="K5519" t="s">
        <v>110</v>
      </c>
      <c r="L5519" t="s">
        <v>3343</v>
      </c>
      <c r="M5519" t="s">
        <v>4108</v>
      </c>
      <c r="N5519" t="s">
        <v>4109</v>
      </c>
      <c r="O5519" t="s">
        <v>3343</v>
      </c>
      <c r="P5519" t="s">
        <v>3343</v>
      </c>
      <c r="Q5519" t="s">
        <v>3346</v>
      </c>
    </row>
    <row r="5520" spans="1:17" x14ac:dyDescent="0.25">
      <c r="A5520" t="s">
        <v>1736</v>
      </c>
      <c r="B5520" t="s">
        <v>585</v>
      </c>
      <c r="C5520" t="s">
        <v>2826</v>
      </c>
      <c r="D5520" t="s">
        <v>15868</v>
      </c>
      <c r="E5520">
        <v>2402060</v>
      </c>
      <c r="F5520" t="s">
        <v>16148</v>
      </c>
      <c r="G5520" t="s">
        <v>16149</v>
      </c>
      <c r="H5520" t="s">
        <v>16150</v>
      </c>
      <c r="I5520" t="s">
        <v>16152</v>
      </c>
      <c r="J5520" t="s">
        <v>16148</v>
      </c>
      <c r="K5520" t="s">
        <v>15535</v>
      </c>
      <c r="L5520" t="s">
        <v>3346</v>
      </c>
      <c r="M5520" t="s">
        <v>4108</v>
      </c>
      <c r="N5520" t="s">
        <v>4109</v>
      </c>
      <c r="O5520" t="s">
        <v>3343</v>
      </c>
      <c r="P5520" t="s">
        <v>3343</v>
      </c>
      <c r="Q5520" t="s">
        <v>3346</v>
      </c>
    </row>
    <row r="5521" spans="1:17" x14ac:dyDescent="0.25">
      <c r="A5521" t="s">
        <v>1736</v>
      </c>
      <c r="B5521" t="s">
        <v>585</v>
      </c>
      <c r="C5521" t="s">
        <v>2826</v>
      </c>
      <c r="D5521" t="s">
        <v>15868</v>
      </c>
      <c r="E5521">
        <v>2402061</v>
      </c>
      <c r="F5521" t="s">
        <v>16153</v>
      </c>
      <c r="G5521" t="s">
        <v>16154</v>
      </c>
      <c r="H5521" t="s">
        <v>15523</v>
      </c>
      <c r="I5521" t="s">
        <v>16155</v>
      </c>
      <c r="J5521" t="s">
        <v>16153</v>
      </c>
      <c r="K5521" t="s">
        <v>110</v>
      </c>
      <c r="L5521" t="s">
        <v>3343</v>
      </c>
      <c r="M5521" t="s">
        <v>4108</v>
      </c>
      <c r="N5521" t="s">
        <v>4109</v>
      </c>
      <c r="O5521" t="s">
        <v>3343</v>
      </c>
      <c r="P5521" t="s">
        <v>3343</v>
      </c>
      <c r="Q5521" t="s">
        <v>3346</v>
      </c>
    </row>
    <row r="5522" spans="1:17" x14ac:dyDescent="0.25">
      <c r="A5522" t="s">
        <v>1736</v>
      </c>
      <c r="B5522" t="s">
        <v>585</v>
      </c>
      <c r="C5522" t="s">
        <v>2826</v>
      </c>
      <c r="D5522" t="s">
        <v>15868</v>
      </c>
      <c r="E5522">
        <v>2402061</v>
      </c>
      <c r="F5522" t="s">
        <v>16153</v>
      </c>
      <c r="G5522" t="s">
        <v>16154</v>
      </c>
      <c r="H5522" t="s">
        <v>15523</v>
      </c>
      <c r="I5522" t="s">
        <v>16156</v>
      </c>
      <c r="J5522" t="s">
        <v>16153</v>
      </c>
      <c r="K5522" t="s">
        <v>15535</v>
      </c>
      <c r="L5522" t="s">
        <v>3346</v>
      </c>
      <c r="M5522" t="s">
        <v>4108</v>
      </c>
      <c r="N5522" t="s">
        <v>4109</v>
      </c>
      <c r="O5522" t="s">
        <v>3343</v>
      </c>
      <c r="P5522" t="s">
        <v>3343</v>
      </c>
      <c r="Q5522" t="s">
        <v>3346</v>
      </c>
    </row>
    <row r="5523" spans="1:17" x14ac:dyDescent="0.25">
      <c r="A5523" t="s">
        <v>1736</v>
      </c>
      <c r="B5523" t="s">
        <v>585</v>
      </c>
      <c r="C5523" t="s">
        <v>2826</v>
      </c>
      <c r="D5523" t="s">
        <v>15868</v>
      </c>
      <c r="E5523">
        <v>2402062</v>
      </c>
      <c r="F5523" t="s">
        <v>16157</v>
      </c>
      <c r="G5523" t="s">
        <v>15886</v>
      </c>
      <c r="H5523" t="s">
        <v>15538</v>
      </c>
      <c r="I5523" t="s">
        <v>16158</v>
      </c>
      <c r="J5523" t="s">
        <v>16159</v>
      </c>
      <c r="K5523" t="s">
        <v>110</v>
      </c>
      <c r="L5523" t="s">
        <v>3343</v>
      </c>
      <c r="M5523" t="s">
        <v>4108</v>
      </c>
      <c r="N5523" t="s">
        <v>4109</v>
      </c>
      <c r="O5523" t="s">
        <v>3343</v>
      </c>
      <c r="P5523" t="s">
        <v>3343</v>
      </c>
      <c r="Q5523" t="s">
        <v>3346</v>
      </c>
    </row>
    <row r="5524" spans="1:17" x14ac:dyDescent="0.25">
      <c r="A5524" t="s">
        <v>1736</v>
      </c>
      <c r="B5524" t="s">
        <v>585</v>
      </c>
      <c r="C5524" t="s">
        <v>2826</v>
      </c>
      <c r="D5524" t="s">
        <v>15868</v>
      </c>
      <c r="E5524">
        <v>2402068</v>
      </c>
      <c r="F5524" t="s">
        <v>16160</v>
      </c>
      <c r="G5524" t="s">
        <v>16161</v>
      </c>
      <c r="H5524" t="s">
        <v>15510</v>
      </c>
      <c r="I5524" t="s">
        <v>16162</v>
      </c>
      <c r="J5524" t="s">
        <v>16160</v>
      </c>
      <c r="K5524" t="s">
        <v>110</v>
      </c>
      <c r="L5524" t="s">
        <v>3343</v>
      </c>
      <c r="M5524" t="s">
        <v>4108</v>
      </c>
      <c r="N5524" t="s">
        <v>4109</v>
      </c>
      <c r="O5524" t="s">
        <v>3343</v>
      </c>
      <c r="P5524" t="s">
        <v>3343</v>
      </c>
      <c r="Q5524" t="s">
        <v>3346</v>
      </c>
    </row>
    <row r="5525" spans="1:17" x14ac:dyDescent="0.25">
      <c r="A5525" t="s">
        <v>1736</v>
      </c>
      <c r="B5525" t="s">
        <v>585</v>
      </c>
      <c r="C5525" t="s">
        <v>2826</v>
      </c>
      <c r="D5525" t="s">
        <v>15868</v>
      </c>
      <c r="E5525">
        <v>2402068</v>
      </c>
      <c r="F5525" t="s">
        <v>16160</v>
      </c>
      <c r="G5525" t="s">
        <v>16161</v>
      </c>
      <c r="H5525" t="s">
        <v>15510</v>
      </c>
      <c r="I5525" t="s">
        <v>16163</v>
      </c>
      <c r="J5525" t="s">
        <v>16160</v>
      </c>
      <c r="K5525" t="s">
        <v>15535</v>
      </c>
      <c r="L5525" t="s">
        <v>3346</v>
      </c>
      <c r="M5525" t="s">
        <v>4108</v>
      </c>
      <c r="N5525" t="s">
        <v>4109</v>
      </c>
      <c r="O5525" t="s">
        <v>3343</v>
      </c>
      <c r="P5525" t="s">
        <v>3343</v>
      </c>
      <c r="Q5525" t="s">
        <v>3346</v>
      </c>
    </row>
    <row r="5526" spans="1:17" x14ac:dyDescent="0.25">
      <c r="A5526" t="s">
        <v>1736</v>
      </c>
      <c r="B5526" t="s">
        <v>585</v>
      </c>
      <c r="C5526" t="s">
        <v>2826</v>
      </c>
      <c r="D5526" t="s">
        <v>15868</v>
      </c>
      <c r="E5526">
        <v>2402069</v>
      </c>
      <c r="F5526" t="s">
        <v>16164</v>
      </c>
      <c r="G5526" t="s">
        <v>16165</v>
      </c>
      <c r="H5526" t="s">
        <v>15510</v>
      </c>
      <c r="I5526" t="s">
        <v>16166</v>
      </c>
      <c r="J5526" t="s">
        <v>16164</v>
      </c>
      <c r="K5526" t="s">
        <v>110</v>
      </c>
      <c r="L5526" t="s">
        <v>3343</v>
      </c>
      <c r="M5526" t="s">
        <v>4108</v>
      </c>
      <c r="N5526" t="s">
        <v>4109</v>
      </c>
      <c r="O5526" t="s">
        <v>3343</v>
      </c>
      <c r="P5526" t="s">
        <v>3343</v>
      </c>
      <c r="Q5526" t="s">
        <v>3346</v>
      </c>
    </row>
    <row r="5527" spans="1:17" x14ac:dyDescent="0.25">
      <c r="A5527" t="s">
        <v>1736</v>
      </c>
      <c r="B5527" t="s">
        <v>585</v>
      </c>
      <c r="C5527" t="s">
        <v>2826</v>
      </c>
      <c r="D5527" t="s">
        <v>15868</v>
      </c>
      <c r="E5527">
        <v>2402069</v>
      </c>
      <c r="F5527" t="s">
        <v>16164</v>
      </c>
      <c r="G5527" t="s">
        <v>16165</v>
      </c>
      <c r="H5527" t="s">
        <v>15510</v>
      </c>
      <c r="I5527" t="s">
        <v>16167</v>
      </c>
      <c r="J5527" t="s">
        <v>16164</v>
      </c>
      <c r="K5527" t="s">
        <v>15535</v>
      </c>
      <c r="L5527" t="s">
        <v>3346</v>
      </c>
      <c r="M5527" t="s">
        <v>4108</v>
      </c>
      <c r="N5527" t="s">
        <v>4109</v>
      </c>
      <c r="O5527" t="s">
        <v>3343</v>
      </c>
      <c r="P5527" t="s">
        <v>3343</v>
      </c>
      <c r="Q5527" t="s">
        <v>3346</v>
      </c>
    </row>
    <row r="5528" spans="1:17" x14ac:dyDescent="0.25">
      <c r="A5528" t="s">
        <v>1736</v>
      </c>
      <c r="B5528" t="s">
        <v>585</v>
      </c>
      <c r="C5528" t="s">
        <v>2826</v>
      </c>
      <c r="D5528" t="s">
        <v>15868</v>
      </c>
      <c r="E5528">
        <v>2402070</v>
      </c>
      <c r="F5528" t="s">
        <v>16168</v>
      </c>
      <c r="G5528" t="s">
        <v>16169</v>
      </c>
      <c r="H5528" t="s">
        <v>16150</v>
      </c>
      <c r="I5528" t="s">
        <v>16170</v>
      </c>
      <c r="J5528" t="s">
        <v>16171</v>
      </c>
      <c r="K5528" t="s">
        <v>110</v>
      </c>
      <c r="L5528" t="s">
        <v>3343</v>
      </c>
      <c r="M5528" t="s">
        <v>4108</v>
      </c>
      <c r="N5528" t="s">
        <v>4109</v>
      </c>
      <c r="O5528" t="s">
        <v>3343</v>
      </c>
      <c r="P5528" t="s">
        <v>3343</v>
      </c>
      <c r="Q5528" t="s">
        <v>3346</v>
      </c>
    </row>
    <row r="5529" spans="1:17" x14ac:dyDescent="0.25">
      <c r="A5529" t="s">
        <v>1736</v>
      </c>
      <c r="B5529" t="s">
        <v>585</v>
      </c>
      <c r="C5529" t="s">
        <v>2826</v>
      </c>
      <c r="D5529" t="s">
        <v>15868</v>
      </c>
      <c r="E5529">
        <v>2402070</v>
      </c>
      <c r="F5529" t="s">
        <v>16168</v>
      </c>
      <c r="G5529" t="s">
        <v>16169</v>
      </c>
      <c r="H5529" t="s">
        <v>16150</v>
      </c>
      <c r="I5529" t="s">
        <v>16172</v>
      </c>
      <c r="J5529" t="s">
        <v>16171</v>
      </c>
      <c r="K5529" t="s">
        <v>15535</v>
      </c>
      <c r="L5529" t="s">
        <v>3346</v>
      </c>
      <c r="M5529" t="s">
        <v>4108</v>
      </c>
      <c r="N5529" t="s">
        <v>4109</v>
      </c>
      <c r="O5529" t="s">
        <v>3343</v>
      </c>
      <c r="P5529" t="s">
        <v>3343</v>
      </c>
      <c r="Q5529" t="s">
        <v>3346</v>
      </c>
    </row>
    <row r="5530" spans="1:17" x14ac:dyDescent="0.25">
      <c r="A5530" t="s">
        <v>1736</v>
      </c>
      <c r="B5530" t="s">
        <v>585</v>
      </c>
      <c r="C5530" t="s">
        <v>2826</v>
      </c>
      <c r="D5530" t="s">
        <v>15868</v>
      </c>
      <c r="E5530">
        <v>2402071</v>
      </c>
      <c r="F5530" t="s">
        <v>16173</v>
      </c>
      <c r="G5530" t="s">
        <v>16174</v>
      </c>
      <c r="H5530" t="s">
        <v>16175</v>
      </c>
      <c r="I5530" t="s">
        <v>16176</v>
      </c>
      <c r="J5530" t="s">
        <v>16177</v>
      </c>
      <c r="K5530" t="s">
        <v>110</v>
      </c>
      <c r="L5530" t="s">
        <v>3343</v>
      </c>
      <c r="M5530" t="s">
        <v>4108</v>
      </c>
      <c r="N5530" t="s">
        <v>4109</v>
      </c>
      <c r="O5530" t="s">
        <v>3343</v>
      </c>
      <c r="P5530" t="s">
        <v>3343</v>
      </c>
      <c r="Q5530" t="s">
        <v>3346</v>
      </c>
    </row>
    <row r="5531" spans="1:17" x14ac:dyDescent="0.25">
      <c r="A5531" t="s">
        <v>1736</v>
      </c>
      <c r="B5531" t="s">
        <v>585</v>
      </c>
      <c r="C5531" t="s">
        <v>2826</v>
      </c>
      <c r="D5531" t="s">
        <v>15868</v>
      </c>
      <c r="E5531">
        <v>2402071</v>
      </c>
      <c r="F5531" t="s">
        <v>16173</v>
      </c>
      <c r="G5531" t="s">
        <v>16174</v>
      </c>
      <c r="H5531" t="s">
        <v>16175</v>
      </c>
      <c r="I5531" t="s">
        <v>16178</v>
      </c>
      <c r="J5531" t="s">
        <v>16177</v>
      </c>
      <c r="K5531" t="s">
        <v>15535</v>
      </c>
      <c r="L5531" t="s">
        <v>3346</v>
      </c>
      <c r="M5531" t="s">
        <v>4108</v>
      </c>
      <c r="N5531" t="s">
        <v>4109</v>
      </c>
      <c r="O5531" t="s">
        <v>3343</v>
      </c>
      <c r="P5531" t="s">
        <v>3343</v>
      </c>
      <c r="Q5531" t="s">
        <v>3346</v>
      </c>
    </row>
    <row r="5532" spans="1:17" x14ac:dyDescent="0.25">
      <c r="A5532" t="s">
        <v>1736</v>
      </c>
      <c r="B5532" t="s">
        <v>585</v>
      </c>
      <c r="C5532" t="s">
        <v>2826</v>
      </c>
      <c r="D5532" t="s">
        <v>15868</v>
      </c>
      <c r="E5532">
        <v>2402072</v>
      </c>
      <c r="F5532" t="s">
        <v>16179</v>
      </c>
      <c r="H5532" t="s">
        <v>16175</v>
      </c>
      <c r="I5532" t="s">
        <v>16180</v>
      </c>
      <c r="J5532" t="s">
        <v>16181</v>
      </c>
      <c r="K5532" t="s">
        <v>110</v>
      </c>
      <c r="L5532" t="s">
        <v>3343</v>
      </c>
      <c r="M5532" t="s">
        <v>4108</v>
      </c>
      <c r="N5532" t="s">
        <v>4109</v>
      </c>
      <c r="O5532" t="s">
        <v>3343</v>
      </c>
      <c r="P5532" t="s">
        <v>3343</v>
      </c>
      <c r="Q5532" t="s">
        <v>3346</v>
      </c>
    </row>
    <row r="5533" spans="1:17" x14ac:dyDescent="0.25">
      <c r="A5533" t="s">
        <v>1736</v>
      </c>
      <c r="B5533" t="s">
        <v>585</v>
      </c>
      <c r="C5533" t="s">
        <v>2826</v>
      </c>
      <c r="D5533" t="s">
        <v>15868</v>
      </c>
      <c r="E5533">
        <v>2402072</v>
      </c>
      <c r="F5533" t="s">
        <v>16179</v>
      </c>
      <c r="H5533" t="s">
        <v>16175</v>
      </c>
      <c r="I5533" t="s">
        <v>16182</v>
      </c>
      <c r="J5533" t="s">
        <v>16181</v>
      </c>
      <c r="K5533" t="s">
        <v>15535</v>
      </c>
      <c r="L5533" t="s">
        <v>3346</v>
      </c>
      <c r="M5533" t="s">
        <v>4108</v>
      </c>
      <c r="N5533" t="s">
        <v>4109</v>
      </c>
      <c r="O5533" t="s">
        <v>3343</v>
      </c>
      <c r="P5533" t="s">
        <v>3343</v>
      </c>
      <c r="Q5533" t="s">
        <v>3346</v>
      </c>
    </row>
    <row r="5534" spans="1:17" x14ac:dyDescent="0.25">
      <c r="A5534" t="s">
        <v>1736</v>
      </c>
      <c r="B5534" t="s">
        <v>585</v>
      </c>
      <c r="C5534" t="s">
        <v>2826</v>
      </c>
      <c r="D5534" t="s">
        <v>15868</v>
      </c>
      <c r="E5534">
        <v>2402073</v>
      </c>
      <c r="F5534" t="s">
        <v>16183</v>
      </c>
      <c r="H5534" t="s">
        <v>16175</v>
      </c>
      <c r="I5534" t="s">
        <v>16184</v>
      </c>
      <c r="J5534" t="s">
        <v>16185</v>
      </c>
      <c r="K5534" t="s">
        <v>110</v>
      </c>
      <c r="L5534" t="s">
        <v>3343</v>
      </c>
      <c r="M5534" t="s">
        <v>4108</v>
      </c>
      <c r="N5534" t="s">
        <v>4109</v>
      </c>
      <c r="O5534" t="s">
        <v>3343</v>
      </c>
      <c r="P5534" t="s">
        <v>3343</v>
      </c>
      <c r="Q5534" t="s">
        <v>3346</v>
      </c>
    </row>
    <row r="5535" spans="1:17" x14ac:dyDescent="0.25">
      <c r="A5535" t="s">
        <v>1736</v>
      </c>
      <c r="B5535" t="s">
        <v>585</v>
      </c>
      <c r="C5535" t="s">
        <v>2826</v>
      </c>
      <c r="D5535" t="s">
        <v>15868</v>
      </c>
      <c r="E5535">
        <v>2402073</v>
      </c>
      <c r="F5535" t="s">
        <v>16183</v>
      </c>
      <c r="H5535" t="s">
        <v>16175</v>
      </c>
      <c r="I5535" t="s">
        <v>16186</v>
      </c>
      <c r="J5535" t="s">
        <v>16185</v>
      </c>
      <c r="K5535" t="s">
        <v>15535</v>
      </c>
      <c r="L5535" t="s">
        <v>3346</v>
      </c>
      <c r="M5535" t="s">
        <v>4108</v>
      </c>
      <c r="N5535" t="s">
        <v>4109</v>
      </c>
      <c r="O5535" t="s">
        <v>3343</v>
      </c>
      <c r="P5535" t="s">
        <v>3343</v>
      </c>
      <c r="Q5535" t="s">
        <v>3346</v>
      </c>
    </row>
    <row r="5536" spans="1:17" x14ac:dyDescent="0.25">
      <c r="A5536" t="s">
        <v>1736</v>
      </c>
      <c r="B5536" t="s">
        <v>585</v>
      </c>
      <c r="C5536" t="s">
        <v>2826</v>
      </c>
      <c r="D5536" t="s">
        <v>15868</v>
      </c>
      <c r="E5536">
        <v>2402075</v>
      </c>
      <c r="F5536" t="s">
        <v>16187</v>
      </c>
      <c r="G5536" t="s">
        <v>16188</v>
      </c>
      <c r="H5536" t="s">
        <v>15523</v>
      </c>
      <c r="I5536" t="s">
        <v>16189</v>
      </c>
      <c r="J5536" t="s">
        <v>16187</v>
      </c>
      <c r="K5536" t="s">
        <v>110</v>
      </c>
      <c r="L5536" t="s">
        <v>3343</v>
      </c>
      <c r="M5536" t="s">
        <v>4108</v>
      </c>
      <c r="N5536" t="s">
        <v>4109</v>
      </c>
      <c r="O5536" t="s">
        <v>3343</v>
      </c>
      <c r="P5536" t="s">
        <v>3343</v>
      </c>
      <c r="Q5536" t="s">
        <v>3346</v>
      </c>
    </row>
    <row r="5537" spans="1:17" x14ac:dyDescent="0.25">
      <c r="A5537" t="s">
        <v>1736</v>
      </c>
      <c r="B5537" t="s">
        <v>585</v>
      </c>
      <c r="C5537" t="s">
        <v>2826</v>
      </c>
      <c r="D5537" t="s">
        <v>15868</v>
      </c>
      <c r="E5537">
        <v>2402075</v>
      </c>
      <c r="F5537" t="s">
        <v>16187</v>
      </c>
      <c r="G5537" t="s">
        <v>16188</v>
      </c>
      <c r="H5537" t="s">
        <v>15523</v>
      </c>
      <c r="I5537" t="s">
        <v>16190</v>
      </c>
      <c r="J5537" t="s">
        <v>16187</v>
      </c>
      <c r="K5537" t="s">
        <v>15535</v>
      </c>
      <c r="L5537" t="s">
        <v>3346</v>
      </c>
      <c r="M5537" t="s">
        <v>4108</v>
      </c>
      <c r="N5537" t="s">
        <v>4109</v>
      </c>
      <c r="O5537" t="s">
        <v>3343</v>
      </c>
      <c r="P5537" t="s">
        <v>3343</v>
      </c>
      <c r="Q5537" t="s">
        <v>3346</v>
      </c>
    </row>
    <row r="5538" spans="1:17" x14ac:dyDescent="0.25">
      <c r="A5538" t="s">
        <v>1736</v>
      </c>
      <c r="B5538" t="s">
        <v>585</v>
      </c>
      <c r="C5538" t="s">
        <v>2826</v>
      </c>
      <c r="D5538" t="s">
        <v>15868</v>
      </c>
      <c r="E5538">
        <v>2402077</v>
      </c>
      <c r="F5538" t="s">
        <v>16191</v>
      </c>
      <c r="G5538" t="s">
        <v>16192</v>
      </c>
      <c r="H5538" t="s">
        <v>7892</v>
      </c>
      <c r="I5538" t="s">
        <v>16193</v>
      </c>
      <c r="J5538" t="s">
        <v>16194</v>
      </c>
      <c r="K5538" t="s">
        <v>110</v>
      </c>
      <c r="L5538" t="s">
        <v>3343</v>
      </c>
      <c r="M5538" t="s">
        <v>3707</v>
      </c>
      <c r="N5538" t="s">
        <v>7828</v>
      </c>
      <c r="O5538" t="s">
        <v>3343</v>
      </c>
      <c r="P5538" t="s">
        <v>3343</v>
      </c>
      <c r="Q5538" t="s">
        <v>3346</v>
      </c>
    </row>
    <row r="5539" spans="1:17" x14ac:dyDescent="0.25">
      <c r="A5539" t="s">
        <v>1736</v>
      </c>
      <c r="B5539" t="s">
        <v>585</v>
      </c>
      <c r="C5539" t="s">
        <v>2826</v>
      </c>
      <c r="D5539" t="s">
        <v>15868</v>
      </c>
      <c r="E5539">
        <v>2402079</v>
      </c>
      <c r="F5539" t="s">
        <v>16195</v>
      </c>
      <c r="G5539" t="s">
        <v>16196</v>
      </c>
      <c r="H5539" t="s">
        <v>15523</v>
      </c>
      <c r="I5539" t="s">
        <v>16197</v>
      </c>
      <c r="J5539" t="s">
        <v>16198</v>
      </c>
      <c r="K5539" t="s">
        <v>110</v>
      </c>
      <c r="L5539" t="s">
        <v>3343</v>
      </c>
      <c r="M5539" t="s">
        <v>4108</v>
      </c>
      <c r="N5539" t="s">
        <v>4109</v>
      </c>
      <c r="O5539" t="s">
        <v>3343</v>
      </c>
      <c r="P5539" t="s">
        <v>3343</v>
      </c>
      <c r="Q5539" t="s">
        <v>3346</v>
      </c>
    </row>
    <row r="5540" spans="1:17" x14ac:dyDescent="0.25">
      <c r="A5540" t="s">
        <v>1736</v>
      </c>
      <c r="B5540" t="s">
        <v>585</v>
      </c>
      <c r="C5540" t="s">
        <v>2826</v>
      </c>
      <c r="D5540" t="s">
        <v>15868</v>
      </c>
      <c r="E5540">
        <v>2402079</v>
      </c>
      <c r="F5540" t="s">
        <v>16195</v>
      </c>
      <c r="G5540" t="s">
        <v>16196</v>
      </c>
      <c r="H5540" t="s">
        <v>15523</v>
      </c>
      <c r="I5540" t="s">
        <v>16199</v>
      </c>
      <c r="J5540" t="s">
        <v>16198</v>
      </c>
      <c r="K5540" t="s">
        <v>15535</v>
      </c>
      <c r="L5540" t="s">
        <v>3346</v>
      </c>
      <c r="M5540" t="s">
        <v>4108</v>
      </c>
      <c r="N5540" t="s">
        <v>4109</v>
      </c>
      <c r="O5540" t="s">
        <v>3343</v>
      </c>
      <c r="P5540" t="s">
        <v>3343</v>
      </c>
      <c r="Q5540" t="s">
        <v>3346</v>
      </c>
    </row>
    <row r="5541" spans="1:17" x14ac:dyDescent="0.25">
      <c r="A5541" t="s">
        <v>1736</v>
      </c>
      <c r="B5541" t="s">
        <v>585</v>
      </c>
      <c r="C5541" t="s">
        <v>2826</v>
      </c>
      <c r="D5541" t="s">
        <v>15868</v>
      </c>
      <c r="E5541">
        <v>2402080</v>
      </c>
      <c r="F5541" t="s">
        <v>16200</v>
      </c>
      <c r="H5541" t="s">
        <v>16150</v>
      </c>
      <c r="I5541" t="s">
        <v>16201</v>
      </c>
      <c r="J5541" t="s">
        <v>16200</v>
      </c>
      <c r="K5541" t="s">
        <v>110</v>
      </c>
      <c r="L5541" t="s">
        <v>3343</v>
      </c>
      <c r="M5541" t="s">
        <v>4108</v>
      </c>
      <c r="N5541" t="s">
        <v>4109</v>
      </c>
      <c r="O5541" t="s">
        <v>3343</v>
      </c>
      <c r="P5541" t="s">
        <v>3343</v>
      </c>
      <c r="Q5541" t="s">
        <v>3346</v>
      </c>
    </row>
    <row r="5542" spans="1:17" x14ac:dyDescent="0.25">
      <c r="A5542" t="s">
        <v>1736</v>
      </c>
      <c r="B5542" t="s">
        <v>585</v>
      </c>
      <c r="C5542" t="s">
        <v>2826</v>
      </c>
      <c r="D5542" t="s">
        <v>15868</v>
      </c>
      <c r="E5542">
        <v>2402080</v>
      </c>
      <c r="F5542" t="s">
        <v>16200</v>
      </c>
      <c r="H5542" t="s">
        <v>16150</v>
      </c>
      <c r="I5542" t="s">
        <v>16202</v>
      </c>
      <c r="J5542" t="s">
        <v>16200</v>
      </c>
      <c r="K5542" t="s">
        <v>15535</v>
      </c>
      <c r="L5542" t="s">
        <v>3346</v>
      </c>
      <c r="M5542" t="s">
        <v>4108</v>
      </c>
      <c r="N5542" t="s">
        <v>4109</v>
      </c>
      <c r="O5542" t="s">
        <v>3343</v>
      </c>
      <c r="P5542" t="s">
        <v>3343</v>
      </c>
      <c r="Q5542" t="s">
        <v>3346</v>
      </c>
    </row>
    <row r="5543" spans="1:17" x14ac:dyDescent="0.25">
      <c r="A5543" t="s">
        <v>1736</v>
      </c>
      <c r="B5543" t="s">
        <v>585</v>
      </c>
      <c r="C5543" t="s">
        <v>2826</v>
      </c>
      <c r="D5543" t="s">
        <v>15868</v>
      </c>
      <c r="E5543">
        <v>2402081</v>
      </c>
      <c r="F5543" t="s">
        <v>16203</v>
      </c>
      <c r="H5543" t="s">
        <v>16204</v>
      </c>
      <c r="I5543" t="s">
        <v>16205</v>
      </c>
      <c r="J5543" t="s">
        <v>16203</v>
      </c>
      <c r="K5543" t="s">
        <v>110</v>
      </c>
      <c r="L5543" t="s">
        <v>3343</v>
      </c>
      <c r="M5543" t="s">
        <v>4108</v>
      </c>
      <c r="N5543" t="s">
        <v>4109</v>
      </c>
      <c r="O5543" t="s">
        <v>3343</v>
      </c>
      <c r="P5543" t="s">
        <v>3343</v>
      </c>
      <c r="Q5543" t="s">
        <v>3346</v>
      </c>
    </row>
    <row r="5544" spans="1:17" x14ac:dyDescent="0.25">
      <c r="A5544" t="s">
        <v>1736</v>
      </c>
      <c r="B5544" t="s">
        <v>585</v>
      </c>
      <c r="C5544" t="s">
        <v>2826</v>
      </c>
      <c r="D5544" t="s">
        <v>15868</v>
      </c>
      <c r="E5544">
        <v>2402081</v>
      </c>
      <c r="F5544" t="s">
        <v>16203</v>
      </c>
      <c r="H5544" t="s">
        <v>16204</v>
      </c>
      <c r="I5544" t="s">
        <v>16206</v>
      </c>
      <c r="J5544" t="s">
        <v>16203</v>
      </c>
      <c r="K5544" t="s">
        <v>15535</v>
      </c>
      <c r="L5544" t="s">
        <v>3346</v>
      </c>
      <c r="M5544" t="s">
        <v>4108</v>
      </c>
      <c r="N5544" t="s">
        <v>4109</v>
      </c>
      <c r="O5544" t="s">
        <v>3343</v>
      </c>
      <c r="P5544" t="s">
        <v>3343</v>
      </c>
      <c r="Q5544" t="s">
        <v>3346</v>
      </c>
    </row>
    <row r="5545" spans="1:17" x14ac:dyDescent="0.25">
      <c r="A5545" t="s">
        <v>1736</v>
      </c>
      <c r="B5545" t="s">
        <v>585</v>
      </c>
      <c r="C5545" t="s">
        <v>2826</v>
      </c>
      <c r="D5545" t="s">
        <v>15868</v>
      </c>
      <c r="E5545">
        <v>2402083</v>
      </c>
      <c r="F5545" t="s">
        <v>16207</v>
      </c>
      <c r="G5545" t="s">
        <v>16208</v>
      </c>
      <c r="H5545" t="s">
        <v>15523</v>
      </c>
      <c r="I5545" t="s">
        <v>16209</v>
      </c>
      <c r="J5545" t="s">
        <v>16210</v>
      </c>
      <c r="K5545" t="s">
        <v>110</v>
      </c>
      <c r="L5545" t="s">
        <v>3343</v>
      </c>
      <c r="M5545" t="s">
        <v>4108</v>
      </c>
      <c r="N5545" t="s">
        <v>4109</v>
      </c>
      <c r="O5545" t="s">
        <v>3343</v>
      </c>
      <c r="P5545" t="s">
        <v>3343</v>
      </c>
      <c r="Q5545" t="s">
        <v>3346</v>
      </c>
    </row>
    <row r="5546" spans="1:17" x14ac:dyDescent="0.25">
      <c r="A5546" t="s">
        <v>1736</v>
      </c>
      <c r="B5546" t="s">
        <v>585</v>
      </c>
      <c r="C5546" t="s">
        <v>2826</v>
      </c>
      <c r="D5546" t="s">
        <v>15868</v>
      </c>
      <c r="E5546">
        <v>2402083</v>
      </c>
      <c r="F5546" t="s">
        <v>16207</v>
      </c>
      <c r="G5546" t="s">
        <v>16208</v>
      </c>
      <c r="H5546" t="s">
        <v>15523</v>
      </c>
      <c r="I5546" t="s">
        <v>16211</v>
      </c>
      <c r="J5546" t="s">
        <v>16212</v>
      </c>
      <c r="K5546" t="s">
        <v>15535</v>
      </c>
      <c r="L5546" t="s">
        <v>3346</v>
      </c>
      <c r="M5546" t="s">
        <v>4108</v>
      </c>
      <c r="N5546" t="s">
        <v>4109</v>
      </c>
      <c r="O5546" t="s">
        <v>3343</v>
      </c>
      <c r="P5546" t="s">
        <v>3343</v>
      </c>
      <c r="Q5546" t="s">
        <v>3346</v>
      </c>
    </row>
    <row r="5547" spans="1:17" x14ac:dyDescent="0.25">
      <c r="A5547" t="s">
        <v>1736</v>
      </c>
      <c r="B5547" t="s">
        <v>585</v>
      </c>
      <c r="C5547" t="s">
        <v>2826</v>
      </c>
      <c r="D5547" t="s">
        <v>15868</v>
      </c>
      <c r="E5547">
        <v>2402083</v>
      </c>
      <c r="F5547" t="s">
        <v>16207</v>
      </c>
      <c r="G5547" t="s">
        <v>16208</v>
      </c>
      <c r="H5547" t="s">
        <v>15523</v>
      </c>
      <c r="I5547" t="s">
        <v>16213</v>
      </c>
      <c r="J5547" t="s">
        <v>16214</v>
      </c>
      <c r="K5547" t="s">
        <v>15535</v>
      </c>
      <c r="L5547" t="s">
        <v>3346</v>
      </c>
      <c r="M5547" t="s">
        <v>4108</v>
      </c>
      <c r="N5547" t="s">
        <v>4109</v>
      </c>
      <c r="O5547" t="s">
        <v>3343</v>
      </c>
      <c r="P5547" t="s">
        <v>3343</v>
      </c>
      <c r="Q5547" t="s">
        <v>3346</v>
      </c>
    </row>
    <row r="5548" spans="1:17" x14ac:dyDescent="0.25">
      <c r="A5548" t="s">
        <v>1736</v>
      </c>
      <c r="B5548" t="s">
        <v>585</v>
      </c>
      <c r="C5548" t="s">
        <v>2826</v>
      </c>
      <c r="D5548" t="s">
        <v>15868</v>
      </c>
      <c r="E5548">
        <v>2402084</v>
      </c>
      <c r="F5548" t="s">
        <v>16215</v>
      </c>
      <c r="G5548" t="s">
        <v>16216</v>
      </c>
      <c r="H5548" t="s">
        <v>16150</v>
      </c>
      <c r="I5548" t="s">
        <v>16217</v>
      </c>
      <c r="J5548" t="s">
        <v>16215</v>
      </c>
      <c r="K5548" t="s">
        <v>110</v>
      </c>
      <c r="L5548" t="s">
        <v>3343</v>
      </c>
      <c r="M5548" t="s">
        <v>4108</v>
      </c>
      <c r="N5548" t="s">
        <v>4109</v>
      </c>
      <c r="O5548" t="s">
        <v>3343</v>
      </c>
      <c r="P5548" t="s">
        <v>3343</v>
      </c>
      <c r="Q5548" t="s">
        <v>3346</v>
      </c>
    </row>
    <row r="5549" spans="1:17" x14ac:dyDescent="0.25">
      <c r="A5549" t="s">
        <v>1736</v>
      </c>
      <c r="B5549" t="s">
        <v>585</v>
      </c>
      <c r="C5549" t="s">
        <v>2826</v>
      </c>
      <c r="D5549" t="s">
        <v>15868</v>
      </c>
      <c r="E5549">
        <v>2402084</v>
      </c>
      <c r="F5549" t="s">
        <v>16215</v>
      </c>
      <c r="G5549" t="s">
        <v>16216</v>
      </c>
      <c r="H5549" t="s">
        <v>16150</v>
      </c>
      <c r="I5549" t="s">
        <v>16218</v>
      </c>
      <c r="J5549" t="s">
        <v>16219</v>
      </c>
      <c r="K5549" t="s">
        <v>15535</v>
      </c>
      <c r="L5549" t="s">
        <v>3346</v>
      </c>
      <c r="M5549" t="s">
        <v>4108</v>
      </c>
      <c r="N5549" t="s">
        <v>4109</v>
      </c>
      <c r="O5549" t="s">
        <v>3343</v>
      </c>
      <c r="P5549" t="s">
        <v>3343</v>
      </c>
      <c r="Q5549" t="s">
        <v>3346</v>
      </c>
    </row>
    <row r="5550" spans="1:17" x14ac:dyDescent="0.25">
      <c r="A5550" t="s">
        <v>1736</v>
      </c>
      <c r="B5550" t="s">
        <v>585</v>
      </c>
      <c r="C5550" t="s">
        <v>2826</v>
      </c>
      <c r="D5550" t="s">
        <v>15868</v>
      </c>
      <c r="E5550">
        <v>2402084</v>
      </c>
      <c r="F5550" t="s">
        <v>16215</v>
      </c>
      <c r="G5550" t="s">
        <v>16216</v>
      </c>
      <c r="H5550" t="s">
        <v>16150</v>
      </c>
      <c r="I5550" t="s">
        <v>16220</v>
      </c>
      <c r="J5550" t="s">
        <v>16221</v>
      </c>
      <c r="K5550" t="s">
        <v>15535</v>
      </c>
      <c r="L5550" t="s">
        <v>3346</v>
      </c>
      <c r="M5550" t="s">
        <v>4108</v>
      </c>
      <c r="N5550" t="s">
        <v>4109</v>
      </c>
      <c r="O5550" t="s">
        <v>3343</v>
      </c>
      <c r="P5550" t="s">
        <v>3343</v>
      </c>
      <c r="Q5550" t="s">
        <v>3346</v>
      </c>
    </row>
    <row r="5551" spans="1:17" x14ac:dyDescent="0.25">
      <c r="A5551" t="s">
        <v>1736</v>
      </c>
      <c r="B5551" t="s">
        <v>585</v>
      </c>
      <c r="C5551" t="s">
        <v>2826</v>
      </c>
      <c r="D5551" t="s">
        <v>15868</v>
      </c>
      <c r="E5551">
        <v>2402085</v>
      </c>
      <c r="F5551" t="s">
        <v>16222</v>
      </c>
      <c r="G5551" t="s">
        <v>16216</v>
      </c>
      <c r="H5551" t="s">
        <v>16204</v>
      </c>
      <c r="I5551" t="s">
        <v>16223</v>
      </c>
      <c r="J5551" t="s">
        <v>16222</v>
      </c>
      <c r="K5551" t="s">
        <v>110</v>
      </c>
      <c r="L5551" t="s">
        <v>3343</v>
      </c>
      <c r="M5551" t="s">
        <v>4108</v>
      </c>
      <c r="N5551" t="s">
        <v>4109</v>
      </c>
      <c r="O5551" t="s">
        <v>3343</v>
      </c>
      <c r="P5551" t="s">
        <v>3343</v>
      </c>
      <c r="Q5551" t="s">
        <v>3346</v>
      </c>
    </row>
    <row r="5552" spans="1:17" x14ac:dyDescent="0.25">
      <c r="A5552" t="s">
        <v>1736</v>
      </c>
      <c r="B5552" t="s">
        <v>585</v>
      </c>
      <c r="C5552" t="s">
        <v>2826</v>
      </c>
      <c r="D5552" t="s">
        <v>15868</v>
      </c>
      <c r="E5552">
        <v>2402085</v>
      </c>
      <c r="F5552" t="s">
        <v>16222</v>
      </c>
      <c r="G5552" t="s">
        <v>16216</v>
      </c>
      <c r="H5552" t="s">
        <v>16204</v>
      </c>
      <c r="I5552" t="s">
        <v>16224</v>
      </c>
      <c r="J5552" t="s">
        <v>16225</v>
      </c>
      <c r="K5552" t="s">
        <v>15535</v>
      </c>
      <c r="L5552" t="s">
        <v>3346</v>
      </c>
      <c r="M5552" t="s">
        <v>4108</v>
      </c>
      <c r="N5552" t="s">
        <v>4109</v>
      </c>
      <c r="O5552" t="s">
        <v>3343</v>
      </c>
      <c r="P5552" t="s">
        <v>3343</v>
      </c>
      <c r="Q5552" t="s">
        <v>3346</v>
      </c>
    </row>
    <row r="5553" spans="1:17" x14ac:dyDescent="0.25">
      <c r="A5553" t="s">
        <v>1736</v>
      </c>
      <c r="B5553" t="s">
        <v>585</v>
      </c>
      <c r="C5553" t="s">
        <v>2826</v>
      </c>
      <c r="D5553" t="s">
        <v>15868</v>
      </c>
      <c r="E5553">
        <v>2402085</v>
      </c>
      <c r="F5553" t="s">
        <v>16222</v>
      </c>
      <c r="G5553" t="s">
        <v>16216</v>
      </c>
      <c r="H5553" t="s">
        <v>16204</v>
      </c>
      <c r="I5553" t="s">
        <v>16226</v>
      </c>
      <c r="J5553" t="s">
        <v>16227</v>
      </c>
      <c r="K5553" t="s">
        <v>15535</v>
      </c>
      <c r="L5553" t="s">
        <v>3346</v>
      </c>
      <c r="M5553" t="s">
        <v>4108</v>
      </c>
      <c r="N5553" t="s">
        <v>4109</v>
      </c>
      <c r="O5553" t="s">
        <v>3343</v>
      </c>
      <c r="P5553" t="s">
        <v>3343</v>
      </c>
      <c r="Q5553" t="s">
        <v>3346</v>
      </c>
    </row>
    <row r="5554" spans="1:17" x14ac:dyDescent="0.25">
      <c r="A5554" t="s">
        <v>1736</v>
      </c>
      <c r="B5554" t="s">
        <v>585</v>
      </c>
      <c r="C5554" t="s">
        <v>2826</v>
      </c>
      <c r="D5554" t="s">
        <v>15868</v>
      </c>
      <c r="E5554">
        <v>2402091</v>
      </c>
      <c r="F5554" t="s">
        <v>16228</v>
      </c>
      <c r="H5554" t="s">
        <v>16229</v>
      </c>
      <c r="I5554" t="s">
        <v>16230</v>
      </c>
      <c r="J5554" t="s">
        <v>16228</v>
      </c>
      <c r="K5554" t="s">
        <v>110</v>
      </c>
      <c r="L5554" t="s">
        <v>3343</v>
      </c>
      <c r="M5554" t="s">
        <v>3707</v>
      </c>
      <c r="N5554" t="s">
        <v>7828</v>
      </c>
      <c r="O5554" t="s">
        <v>3343</v>
      </c>
      <c r="P5554" t="s">
        <v>3343</v>
      </c>
      <c r="Q5554" t="s">
        <v>3346</v>
      </c>
    </row>
    <row r="5555" spans="1:17" x14ac:dyDescent="0.25">
      <c r="A5555" t="s">
        <v>1736</v>
      </c>
      <c r="B5555" t="s">
        <v>585</v>
      </c>
      <c r="C5555" t="s">
        <v>2826</v>
      </c>
      <c r="D5555" t="s">
        <v>15868</v>
      </c>
      <c r="E5555">
        <v>2402091</v>
      </c>
      <c r="F5555" t="s">
        <v>16228</v>
      </c>
      <c r="H5555" t="s">
        <v>16229</v>
      </c>
      <c r="I5555" t="s">
        <v>16231</v>
      </c>
      <c r="J5555" t="s">
        <v>16228</v>
      </c>
      <c r="K5555" t="s">
        <v>15535</v>
      </c>
      <c r="L5555" t="s">
        <v>3346</v>
      </c>
      <c r="M5555" t="s">
        <v>3707</v>
      </c>
      <c r="N5555" t="s">
        <v>7828</v>
      </c>
      <c r="O5555" t="s">
        <v>3343</v>
      </c>
      <c r="P5555" t="s">
        <v>3343</v>
      </c>
      <c r="Q5555" t="s">
        <v>3346</v>
      </c>
    </row>
    <row r="5556" spans="1:17" x14ac:dyDescent="0.25">
      <c r="A5556" t="s">
        <v>1736</v>
      </c>
      <c r="B5556" t="s">
        <v>585</v>
      </c>
      <c r="C5556" t="s">
        <v>2826</v>
      </c>
      <c r="D5556" t="s">
        <v>15868</v>
      </c>
      <c r="E5556">
        <v>2402092</v>
      </c>
      <c r="F5556" t="s">
        <v>16232</v>
      </c>
      <c r="G5556" t="s">
        <v>16019</v>
      </c>
      <c r="H5556" t="s">
        <v>15801</v>
      </c>
      <c r="I5556" t="s">
        <v>16233</v>
      </c>
      <c r="J5556" t="s">
        <v>16234</v>
      </c>
      <c r="K5556" t="s">
        <v>15535</v>
      </c>
      <c r="L5556" t="s">
        <v>3343</v>
      </c>
      <c r="M5556" t="s">
        <v>3707</v>
      </c>
      <c r="N5556" t="s">
        <v>7828</v>
      </c>
      <c r="O5556" t="s">
        <v>3343</v>
      </c>
      <c r="P5556" t="s">
        <v>3343</v>
      </c>
      <c r="Q5556" t="s">
        <v>3346</v>
      </c>
    </row>
    <row r="5557" spans="1:17" x14ac:dyDescent="0.25">
      <c r="A5557" t="s">
        <v>1736</v>
      </c>
      <c r="B5557" t="s">
        <v>585</v>
      </c>
      <c r="C5557" t="s">
        <v>2826</v>
      </c>
      <c r="D5557" t="s">
        <v>15868</v>
      </c>
      <c r="E5557">
        <v>2402092</v>
      </c>
      <c r="F5557" t="s">
        <v>16232</v>
      </c>
      <c r="G5557" t="s">
        <v>16019</v>
      </c>
      <c r="H5557" t="s">
        <v>15801</v>
      </c>
      <c r="I5557" t="s">
        <v>16235</v>
      </c>
      <c r="J5557" t="s">
        <v>16236</v>
      </c>
      <c r="K5557" t="s">
        <v>15535</v>
      </c>
      <c r="L5557" t="s">
        <v>3346</v>
      </c>
      <c r="M5557" t="s">
        <v>3707</v>
      </c>
      <c r="N5557" t="s">
        <v>7828</v>
      </c>
      <c r="O5557" t="s">
        <v>3343</v>
      </c>
      <c r="P5557" t="s">
        <v>3343</v>
      </c>
      <c r="Q5557" t="s">
        <v>3346</v>
      </c>
    </row>
    <row r="5558" spans="1:17" x14ac:dyDescent="0.25">
      <c r="A5558" t="s">
        <v>1736</v>
      </c>
      <c r="B5558" t="s">
        <v>585</v>
      </c>
      <c r="C5558" t="s">
        <v>2826</v>
      </c>
      <c r="D5558" t="s">
        <v>15868</v>
      </c>
      <c r="E5558">
        <v>2402093</v>
      </c>
      <c r="F5558" t="s">
        <v>16237</v>
      </c>
      <c r="G5558" t="s">
        <v>15701</v>
      </c>
      <c r="H5558" t="s">
        <v>15702</v>
      </c>
      <c r="I5558" t="s">
        <v>16238</v>
      </c>
      <c r="J5558" t="s">
        <v>16239</v>
      </c>
      <c r="K5558" t="s">
        <v>15535</v>
      </c>
      <c r="L5558" t="s">
        <v>3343</v>
      </c>
      <c r="M5558" t="s">
        <v>3707</v>
      </c>
      <c r="N5558" t="s">
        <v>7828</v>
      </c>
      <c r="O5558" t="s">
        <v>3343</v>
      </c>
      <c r="P5558" t="s">
        <v>3343</v>
      </c>
      <c r="Q5558" t="s">
        <v>3346</v>
      </c>
    </row>
    <row r="5559" spans="1:17" x14ac:dyDescent="0.25">
      <c r="A5559" t="s">
        <v>1736</v>
      </c>
      <c r="B5559" t="s">
        <v>585</v>
      </c>
      <c r="C5559" t="s">
        <v>2826</v>
      </c>
      <c r="D5559" t="s">
        <v>15868</v>
      </c>
      <c r="E5559">
        <v>2402093</v>
      </c>
      <c r="F5559" t="s">
        <v>16237</v>
      </c>
      <c r="G5559" t="s">
        <v>15701</v>
      </c>
      <c r="H5559" t="s">
        <v>15702</v>
      </c>
      <c r="I5559" t="s">
        <v>16240</v>
      </c>
      <c r="J5559" t="s">
        <v>16241</v>
      </c>
      <c r="K5559" t="s">
        <v>15535</v>
      </c>
      <c r="L5559" t="s">
        <v>3346</v>
      </c>
      <c r="M5559" t="s">
        <v>3707</v>
      </c>
      <c r="N5559" t="s">
        <v>7828</v>
      </c>
      <c r="O5559" t="s">
        <v>3343</v>
      </c>
      <c r="P5559" t="s">
        <v>3343</v>
      </c>
      <c r="Q5559" t="s">
        <v>3346</v>
      </c>
    </row>
    <row r="5560" spans="1:17" x14ac:dyDescent="0.25">
      <c r="A5560" t="s">
        <v>1736</v>
      </c>
      <c r="B5560" t="s">
        <v>585</v>
      </c>
      <c r="C5560" t="s">
        <v>2826</v>
      </c>
      <c r="D5560" t="s">
        <v>15868</v>
      </c>
      <c r="E5560">
        <v>2402093</v>
      </c>
      <c r="F5560" t="s">
        <v>16237</v>
      </c>
      <c r="G5560" t="s">
        <v>15701</v>
      </c>
      <c r="H5560" t="s">
        <v>15702</v>
      </c>
      <c r="I5560" t="s">
        <v>16242</v>
      </c>
      <c r="J5560" t="s">
        <v>16239</v>
      </c>
      <c r="K5560" t="s">
        <v>4107</v>
      </c>
      <c r="L5560" t="s">
        <v>3346</v>
      </c>
      <c r="M5560" t="s">
        <v>3707</v>
      </c>
      <c r="N5560" t="s">
        <v>7828</v>
      </c>
      <c r="O5560" t="s">
        <v>3343</v>
      </c>
      <c r="P5560" t="s">
        <v>3343</v>
      </c>
      <c r="Q5560" t="s">
        <v>3346</v>
      </c>
    </row>
    <row r="5561" spans="1:17" x14ac:dyDescent="0.25">
      <c r="A5561" t="s">
        <v>1736</v>
      </c>
      <c r="B5561" t="s">
        <v>585</v>
      </c>
      <c r="C5561" t="s">
        <v>2826</v>
      </c>
      <c r="D5561" t="s">
        <v>15868</v>
      </c>
      <c r="E5561">
        <v>2402094</v>
      </c>
      <c r="F5561" t="s">
        <v>16243</v>
      </c>
      <c r="G5561" t="s">
        <v>15706</v>
      </c>
      <c r="H5561" t="s">
        <v>15702</v>
      </c>
      <c r="I5561" t="s">
        <v>16244</v>
      </c>
      <c r="J5561" t="s">
        <v>16243</v>
      </c>
      <c r="K5561" t="s">
        <v>15535</v>
      </c>
      <c r="L5561" t="s">
        <v>3343</v>
      </c>
      <c r="M5561" t="s">
        <v>3707</v>
      </c>
      <c r="N5561" t="s">
        <v>7828</v>
      </c>
      <c r="O5561" t="s">
        <v>3343</v>
      </c>
      <c r="P5561" t="s">
        <v>3343</v>
      </c>
      <c r="Q5561" t="s">
        <v>3346</v>
      </c>
    </row>
    <row r="5562" spans="1:17" x14ac:dyDescent="0.25">
      <c r="A5562" t="s">
        <v>1736</v>
      </c>
      <c r="B5562" t="s">
        <v>585</v>
      </c>
      <c r="C5562" t="s">
        <v>2826</v>
      </c>
      <c r="D5562" t="s">
        <v>15868</v>
      </c>
      <c r="E5562">
        <v>2402094</v>
      </c>
      <c r="F5562" t="s">
        <v>16243</v>
      </c>
      <c r="G5562" t="s">
        <v>15706</v>
      </c>
      <c r="H5562" t="s">
        <v>15702</v>
      </c>
      <c r="I5562" t="s">
        <v>16245</v>
      </c>
      <c r="J5562" t="s">
        <v>16241</v>
      </c>
      <c r="K5562" t="s">
        <v>15535</v>
      </c>
      <c r="L5562" t="s">
        <v>3346</v>
      </c>
      <c r="M5562" t="s">
        <v>3707</v>
      </c>
      <c r="N5562" t="s">
        <v>7828</v>
      </c>
      <c r="O5562" t="s">
        <v>3343</v>
      </c>
      <c r="P5562" t="s">
        <v>3343</v>
      </c>
      <c r="Q5562" t="s">
        <v>3346</v>
      </c>
    </row>
    <row r="5563" spans="1:17" x14ac:dyDescent="0.25">
      <c r="A5563" t="s">
        <v>1736</v>
      </c>
      <c r="B5563" t="s">
        <v>585</v>
      </c>
      <c r="C5563" t="s">
        <v>2826</v>
      </c>
      <c r="D5563" t="s">
        <v>15868</v>
      </c>
      <c r="E5563">
        <v>2402094</v>
      </c>
      <c r="F5563" t="s">
        <v>16243</v>
      </c>
      <c r="G5563" t="s">
        <v>15706</v>
      </c>
      <c r="H5563" t="s">
        <v>15702</v>
      </c>
      <c r="I5563" t="s">
        <v>16246</v>
      </c>
      <c r="J5563" t="s">
        <v>16243</v>
      </c>
      <c r="K5563" t="s">
        <v>4107</v>
      </c>
      <c r="L5563" t="s">
        <v>3346</v>
      </c>
      <c r="M5563" t="s">
        <v>3707</v>
      </c>
      <c r="N5563" t="s">
        <v>7828</v>
      </c>
      <c r="O5563" t="s">
        <v>3343</v>
      </c>
      <c r="P5563" t="s">
        <v>3343</v>
      </c>
      <c r="Q5563" t="s">
        <v>3346</v>
      </c>
    </row>
    <row r="5564" spans="1:17" x14ac:dyDescent="0.25">
      <c r="A5564" t="s">
        <v>1736</v>
      </c>
      <c r="B5564" t="s">
        <v>585</v>
      </c>
      <c r="C5564" t="s">
        <v>2826</v>
      </c>
      <c r="D5564" t="s">
        <v>15868</v>
      </c>
      <c r="E5564">
        <v>2402095</v>
      </c>
      <c r="F5564" t="s">
        <v>16247</v>
      </c>
      <c r="G5564" t="s">
        <v>16248</v>
      </c>
      <c r="H5564" t="s">
        <v>16249</v>
      </c>
      <c r="I5564" t="s">
        <v>16250</v>
      </c>
      <c r="J5564" t="s">
        <v>16251</v>
      </c>
      <c r="K5564" t="s">
        <v>110</v>
      </c>
      <c r="L5564" t="s">
        <v>3343</v>
      </c>
      <c r="M5564" t="s">
        <v>3748</v>
      </c>
      <c r="N5564" t="s">
        <v>4014</v>
      </c>
      <c r="O5564" t="s">
        <v>3343</v>
      </c>
      <c r="P5564" t="s">
        <v>3343</v>
      </c>
      <c r="Q5564" t="s">
        <v>3346</v>
      </c>
    </row>
    <row r="5565" spans="1:17" x14ac:dyDescent="0.25">
      <c r="A5565" t="s">
        <v>1736</v>
      </c>
      <c r="B5565" t="s">
        <v>585</v>
      </c>
      <c r="C5565" t="s">
        <v>2826</v>
      </c>
      <c r="D5565" t="s">
        <v>15868</v>
      </c>
      <c r="E5565">
        <v>2402096</v>
      </c>
      <c r="F5565" t="s">
        <v>2287</v>
      </c>
      <c r="G5565" t="s">
        <v>16252</v>
      </c>
      <c r="H5565" t="s">
        <v>16045</v>
      </c>
      <c r="I5565" t="s">
        <v>16253</v>
      </c>
      <c r="J5565" t="s">
        <v>2288</v>
      </c>
      <c r="K5565" t="s">
        <v>4107</v>
      </c>
      <c r="L5565" t="s">
        <v>3343</v>
      </c>
      <c r="M5565" t="s">
        <v>3748</v>
      </c>
      <c r="N5565" t="s">
        <v>4014</v>
      </c>
      <c r="O5565" t="s">
        <v>3343</v>
      </c>
      <c r="P5565" t="s">
        <v>3343</v>
      </c>
      <c r="Q5565" t="s">
        <v>3346</v>
      </c>
    </row>
    <row r="5566" spans="1:17" x14ac:dyDescent="0.25">
      <c r="A5566" t="s">
        <v>1736</v>
      </c>
      <c r="B5566" t="s">
        <v>585</v>
      </c>
      <c r="C5566" t="s">
        <v>2826</v>
      </c>
      <c r="D5566" t="s">
        <v>15868</v>
      </c>
      <c r="E5566">
        <v>2402097</v>
      </c>
      <c r="F5566" t="s">
        <v>16254</v>
      </c>
      <c r="G5566" t="s">
        <v>15664</v>
      </c>
      <c r="H5566" t="s">
        <v>15523</v>
      </c>
      <c r="I5566" t="s">
        <v>16255</v>
      </c>
      <c r="J5566" t="s">
        <v>16256</v>
      </c>
      <c r="K5566" t="s">
        <v>110</v>
      </c>
      <c r="L5566" t="s">
        <v>3343</v>
      </c>
      <c r="M5566" t="s">
        <v>3748</v>
      </c>
      <c r="N5566" t="s">
        <v>4014</v>
      </c>
      <c r="O5566" t="s">
        <v>3343</v>
      </c>
      <c r="P5566" t="s">
        <v>3343</v>
      </c>
      <c r="Q5566" t="s">
        <v>3346</v>
      </c>
    </row>
    <row r="5567" spans="1:17" x14ac:dyDescent="0.25">
      <c r="A5567" t="s">
        <v>1736</v>
      </c>
      <c r="B5567" t="s">
        <v>585</v>
      </c>
      <c r="C5567" t="s">
        <v>2826</v>
      </c>
      <c r="D5567" t="s">
        <v>15868</v>
      </c>
      <c r="E5567">
        <v>2402097</v>
      </c>
      <c r="F5567" t="s">
        <v>16254</v>
      </c>
      <c r="G5567" t="s">
        <v>15664</v>
      </c>
      <c r="H5567" t="s">
        <v>15523</v>
      </c>
      <c r="I5567" t="s">
        <v>16257</v>
      </c>
      <c r="J5567" t="s">
        <v>2288</v>
      </c>
      <c r="K5567" t="s">
        <v>15535</v>
      </c>
      <c r="L5567" t="s">
        <v>3346</v>
      </c>
      <c r="M5567" t="s">
        <v>3748</v>
      </c>
      <c r="N5567" t="s">
        <v>4014</v>
      </c>
      <c r="O5567" t="s">
        <v>3343</v>
      </c>
      <c r="P5567" t="s">
        <v>3343</v>
      </c>
      <c r="Q5567" t="s">
        <v>3346</v>
      </c>
    </row>
    <row r="5568" spans="1:17" x14ac:dyDescent="0.25">
      <c r="A5568" t="s">
        <v>1736</v>
      </c>
      <c r="B5568" t="s">
        <v>585</v>
      </c>
      <c r="C5568" t="s">
        <v>2826</v>
      </c>
      <c r="D5568" t="s">
        <v>15868</v>
      </c>
      <c r="E5568">
        <v>2402098</v>
      </c>
      <c r="F5568" t="s">
        <v>16258</v>
      </c>
      <c r="G5568" t="s">
        <v>16259</v>
      </c>
      <c r="H5568" t="s">
        <v>7892</v>
      </c>
      <c r="I5568" t="s">
        <v>16260</v>
      </c>
      <c r="J5568" t="s">
        <v>16258</v>
      </c>
      <c r="K5568" t="s">
        <v>110</v>
      </c>
      <c r="L5568" t="s">
        <v>3343</v>
      </c>
      <c r="M5568" t="s">
        <v>4108</v>
      </c>
      <c r="N5568" t="s">
        <v>4109</v>
      </c>
      <c r="O5568" t="s">
        <v>3343</v>
      </c>
      <c r="P5568" t="s">
        <v>3343</v>
      </c>
      <c r="Q5568" t="s">
        <v>3346</v>
      </c>
    </row>
    <row r="5569" spans="1:17" x14ac:dyDescent="0.25">
      <c r="A5569" t="s">
        <v>1736</v>
      </c>
      <c r="B5569" t="s">
        <v>585</v>
      </c>
      <c r="C5569" t="s">
        <v>2826</v>
      </c>
      <c r="D5569" t="s">
        <v>15868</v>
      </c>
      <c r="E5569">
        <v>2402100</v>
      </c>
      <c r="F5569" t="s">
        <v>16261</v>
      </c>
      <c r="G5569" t="s">
        <v>15664</v>
      </c>
      <c r="H5569" t="s">
        <v>15523</v>
      </c>
      <c r="I5569" t="s">
        <v>16262</v>
      </c>
      <c r="J5569" t="s">
        <v>16261</v>
      </c>
      <c r="K5569" t="s">
        <v>110</v>
      </c>
      <c r="L5569" t="s">
        <v>3343</v>
      </c>
      <c r="M5569" t="s">
        <v>3748</v>
      </c>
      <c r="N5569" t="s">
        <v>4014</v>
      </c>
      <c r="O5569" t="s">
        <v>3343</v>
      </c>
      <c r="P5569" t="s">
        <v>3343</v>
      </c>
      <c r="Q5569" t="s">
        <v>3346</v>
      </c>
    </row>
    <row r="5570" spans="1:17" x14ac:dyDescent="0.25">
      <c r="A5570" t="s">
        <v>1736</v>
      </c>
      <c r="B5570" t="s">
        <v>585</v>
      </c>
      <c r="C5570" t="s">
        <v>2826</v>
      </c>
      <c r="D5570" t="s">
        <v>15868</v>
      </c>
      <c r="E5570">
        <v>2402100</v>
      </c>
      <c r="F5570" t="s">
        <v>16261</v>
      </c>
      <c r="G5570" t="s">
        <v>15664</v>
      </c>
      <c r="H5570" t="s">
        <v>15523</v>
      </c>
      <c r="I5570" t="s">
        <v>16263</v>
      </c>
      <c r="J5570" t="s">
        <v>16261</v>
      </c>
      <c r="K5570" t="s">
        <v>15535</v>
      </c>
      <c r="L5570" t="s">
        <v>3346</v>
      </c>
      <c r="M5570" t="s">
        <v>3748</v>
      </c>
      <c r="N5570" t="s">
        <v>4014</v>
      </c>
      <c r="O5570" t="s">
        <v>3343</v>
      </c>
      <c r="P5570" t="s">
        <v>3343</v>
      </c>
      <c r="Q5570" t="s">
        <v>3346</v>
      </c>
    </row>
    <row r="5571" spans="1:17" x14ac:dyDescent="0.25">
      <c r="A5571" t="s">
        <v>1736</v>
      </c>
      <c r="B5571" t="s">
        <v>585</v>
      </c>
      <c r="C5571" t="s">
        <v>2826</v>
      </c>
      <c r="D5571" t="s">
        <v>15868</v>
      </c>
      <c r="E5571">
        <v>2402101</v>
      </c>
      <c r="F5571" t="s">
        <v>16264</v>
      </c>
      <c r="G5571" t="s">
        <v>16259</v>
      </c>
      <c r="H5571" t="s">
        <v>7892</v>
      </c>
      <c r="I5571" t="s">
        <v>16265</v>
      </c>
      <c r="J5571" t="s">
        <v>16264</v>
      </c>
      <c r="K5571" t="s">
        <v>110</v>
      </c>
      <c r="L5571" t="s">
        <v>3343</v>
      </c>
      <c r="M5571" t="s">
        <v>3707</v>
      </c>
      <c r="N5571" t="s">
        <v>7828</v>
      </c>
      <c r="O5571" t="s">
        <v>3343</v>
      </c>
      <c r="P5571" t="s">
        <v>3343</v>
      </c>
      <c r="Q5571" t="s">
        <v>3346</v>
      </c>
    </row>
    <row r="5572" spans="1:17" x14ac:dyDescent="0.25">
      <c r="A5572" t="s">
        <v>1736</v>
      </c>
      <c r="B5572" t="s">
        <v>585</v>
      </c>
      <c r="C5572" t="s">
        <v>2826</v>
      </c>
      <c r="D5572" t="s">
        <v>15868</v>
      </c>
      <c r="E5572">
        <v>2402103</v>
      </c>
      <c r="F5572" t="s">
        <v>375</v>
      </c>
      <c r="H5572" t="s">
        <v>3350</v>
      </c>
      <c r="I5572" t="s">
        <v>16266</v>
      </c>
      <c r="J5572" t="s">
        <v>461</v>
      </c>
      <c r="K5572" t="s">
        <v>110</v>
      </c>
      <c r="L5572" t="s">
        <v>3343</v>
      </c>
      <c r="M5572" t="s">
        <v>4108</v>
      </c>
      <c r="N5572" t="s">
        <v>4109</v>
      </c>
      <c r="O5572" t="s">
        <v>3343</v>
      </c>
      <c r="P5572" t="s">
        <v>3343</v>
      </c>
      <c r="Q5572" t="s">
        <v>3346</v>
      </c>
    </row>
    <row r="5573" spans="1:17" x14ac:dyDescent="0.25">
      <c r="A5573" t="s">
        <v>1736</v>
      </c>
      <c r="B5573" t="s">
        <v>585</v>
      </c>
      <c r="C5573" t="s">
        <v>2826</v>
      </c>
      <c r="D5573" t="s">
        <v>15868</v>
      </c>
      <c r="E5573">
        <v>2402103</v>
      </c>
      <c r="F5573" t="s">
        <v>375</v>
      </c>
      <c r="H5573" t="s">
        <v>3350</v>
      </c>
      <c r="I5573" t="s">
        <v>16267</v>
      </c>
      <c r="J5573" t="s">
        <v>15715</v>
      </c>
      <c r="K5573" t="s">
        <v>110</v>
      </c>
      <c r="L5573" t="s">
        <v>3346</v>
      </c>
      <c r="M5573" t="s">
        <v>4108</v>
      </c>
      <c r="N5573" t="s">
        <v>4109</v>
      </c>
      <c r="O5573" t="s">
        <v>3343</v>
      </c>
      <c r="P5573" t="s">
        <v>3343</v>
      </c>
      <c r="Q5573" t="s">
        <v>3346</v>
      </c>
    </row>
    <row r="5574" spans="1:17" x14ac:dyDescent="0.25">
      <c r="A5574" t="s">
        <v>1736</v>
      </c>
      <c r="B5574" t="s">
        <v>585</v>
      </c>
      <c r="C5574" t="s">
        <v>2826</v>
      </c>
      <c r="D5574" t="s">
        <v>15868</v>
      </c>
      <c r="E5574">
        <v>2402104</v>
      </c>
      <c r="F5574" t="s">
        <v>51</v>
      </c>
      <c r="G5574" t="s">
        <v>3716</v>
      </c>
      <c r="H5574" t="s">
        <v>3350</v>
      </c>
      <c r="I5574" t="s">
        <v>16268</v>
      </c>
      <c r="J5574" t="s">
        <v>52</v>
      </c>
      <c r="K5574" t="s">
        <v>110</v>
      </c>
      <c r="L5574" t="s">
        <v>3343</v>
      </c>
      <c r="M5574" t="s">
        <v>4108</v>
      </c>
      <c r="N5574" t="s">
        <v>4109</v>
      </c>
      <c r="O5574" t="s">
        <v>3343</v>
      </c>
      <c r="P5574" t="s">
        <v>3343</v>
      </c>
      <c r="Q5574" t="s">
        <v>3346</v>
      </c>
    </row>
    <row r="5575" spans="1:17" x14ac:dyDescent="0.25">
      <c r="A5575" t="s">
        <v>1736</v>
      </c>
      <c r="B5575" t="s">
        <v>585</v>
      </c>
      <c r="C5575" t="s">
        <v>2826</v>
      </c>
      <c r="D5575" t="s">
        <v>15868</v>
      </c>
      <c r="E5575">
        <v>2402105</v>
      </c>
      <c r="F5575" t="s">
        <v>102</v>
      </c>
      <c r="G5575" t="s">
        <v>3349</v>
      </c>
      <c r="H5575" t="s">
        <v>3350</v>
      </c>
      <c r="I5575" t="s">
        <v>2291</v>
      </c>
      <c r="J5575" t="s">
        <v>103</v>
      </c>
      <c r="K5575" t="s">
        <v>110</v>
      </c>
      <c r="L5575" t="s">
        <v>3343</v>
      </c>
      <c r="M5575" t="s">
        <v>4108</v>
      </c>
      <c r="N5575" t="s">
        <v>4109</v>
      </c>
      <c r="O5575" t="s">
        <v>3343</v>
      </c>
      <c r="P5575" t="s">
        <v>3343</v>
      </c>
      <c r="Q5575" t="s">
        <v>3346</v>
      </c>
    </row>
    <row r="5576" spans="1:17" x14ac:dyDescent="0.25">
      <c r="A5576" t="s">
        <v>1736</v>
      </c>
      <c r="B5576" t="s">
        <v>585</v>
      </c>
      <c r="C5576" t="s">
        <v>2826</v>
      </c>
      <c r="D5576" t="s">
        <v>15868</v>
      </c>
      <c r="E5576">
        <v>2402105</v>
      </c>
      <c r="F5576" t="s">
        <v>102</v>
      </c>
      <c r="G5576" t="s">
        <v>3349</v>
      </c>
      <c r="H5576" t="s">
        <v>3350</v>
      </c>
      <c r="I5576" t="s">
        <v>16269</v>
      </c>
      <c r="J5576" t="s">
        <v>16270</v>
      </c>
      <c r="K5576" t="s">
        <v>110</v>
      </c>
      <c r="L5576" t="s">
        <v>3346</v>
      </c>
      <c r="M5576" t="s">
        <v>4108</v>
      </c>
      <c r="N5576" t="s">
        <v>4109</v>
      </c>
      <c r="O5576" t="s">
        <v>3343</v>
      </c>
      <c r="P5576" t="s">
        <v>3343</v>
      </c>
      <c r="Q5576" t="s">
        <v>3346</v>
      </c>
    </row>
    <row r="5577" spans="1:17" x14ac:dyDescent="0.25">
      <c r="A5577" t="s">
        <v>1736</v>
      </c>
      <c r="B5577" t="s">
        <v>585</v>
      </c>
      <c r="C5577" t="s">
        <v>2826</v>
      </c>
      <c r="D5577" t="s">
        <v>15868</v>
      </c>
      <c r="E5577">
        <v>2402105</v>
      </c>
      <c r="F5577" t="s">
        <v>102</v>
      </c>
      <c r="G5577" t="s">
        <v>3349</v>
      </c>
      <c r="H5577" t="s">
        <v>3350</v>
      </c>
      <c r="I5577" t="s">
        <v>16271</v>
      </c>
      <c r="J5577" t="s">
        <v>16272</v>
      </c>
      <c r="K5577" t="s">
        <v>110</v>
      </c>
      <c r="L5577" t="s">
        <v>3346</v>
      </c>
      <c r="M5577" t="s">
        <v>4108</v>
      </c>
      <c r="N5577" t="s">
        <v>4109</v>
      </c>
      <c r="O5577" t="s">
        <v>3343</v>
      </c>
      <c r="P5577" t="s">
        <v>3343</v>
      </c>
      <c r="Q5577" t="s">
        <v>3346</v>
      </c>
    </row>
    <row r="5578" spans="1:17" x14ac:dyDescent="0.25">
      <c r="A5578" t="s">
        <v>1736</v>
      </c>
      <c r="B5578" t="s">
        <v>585</v>
      </c>
      <c r="C5578" t="s">
        <v>2826</v>
      </c>
      <c r="D5578" t="s">
        <v>15868</v>
      </c>
      <c r="E5578">
        <v>2402105</v>
      </c>
      <c r="F5578" t="s">
        <v>102</v>
      </c>
      <c r="G5578" t="s">
        <v>3349</v>
      </c>
      <c r="H5578" t="s">
        <v>3350</v>
      </c>
      <c r="I5578" t="s">
        <v>16273</v>
      </c>
      <c r="J5578" t="s">
        <v>16274</v>
      </c>
      <c r="K5578" t="s">
        <v>110</v>
      </c>
      <c r="L5578" t="s">
        <v>3346</v>
      </c>
      <c r="M5578" t="s">
        <v>4108</v>
      </c>
      <c r="N5578" t="s">
        <v>4109</v>
      </c>
      <c r="O5578" t="s">
        <v>3343</v>
      </c>
      <c r="P5578" t="s">
        <v>3343</v>
      </c>
      <c r="Q5578" t="s">
        <v>3346</v>
      </c>
    </row>
    <row r="5579" spans="1:17" x14ac:dyDescent="0.25">
      <c r="A5579" t="s">
        <v>1736</v>
      </c>
      <c r="B5579" t="s">
        <v>585</v>
      </c>
      <c r="C5579" t="s">
        <v>2826</v>
      </c>
      <c r="D5579" t="s">
        <v>15868</v>
      </c>
      <c r="E5579">
        <v>2402107</v>
      </c>
      <c r="F5579" t="s">
        <v>16275</v>
      </c>
      <c r="H5579" t="s">
        <v>3634</v>
      </c>
      <c r="I5579" t="s">
        <v>16276</v>
      </c>
      <c r="J5579" t="s">
        <v>605</v>
      </c>
      <c r="K5579" t="s">
        <v>110</v>
      </c>
      <c r="L5579" t="s">
        <v>3343</v>
      </c>
      <c r="M5579" t="s">
        <v>3344</v>
      </c>
      <c r="N5579" t="s">
        <v>3345</v>
      </c>
      <c r="O5579" t="s">
        <v>3343</v>
      </c>
      <c r="P5579" t="s">
        <v>3343</v>
      </c>
      <c r="Q5579" t="s">
        <v>3346</v>
      </c>
    </row>
    <row r="5580" spans="1:17" x14ac:dyDescent="0.25">
      <c r="A5580" t="s">
        <v>1736</v>
      </c>
      <c r="B5580" t="s">
        <v>585</v>
      </c>
      <c r="C5580" t="s">
        <v>2826</v>
      </c>
      <c r="D5580" t="s">
        <v>15868</v>
      </c>
      <c r="E5580">
        <v>2402107</v>
      </c>
      <c r="F5580" t="s">
        <v>16275</v>
      </c>
      <c r="H5580" t="s">
        <v>3634</v>
      </c>
      <c r="I5580" t="s">
        <v>16277</v>
      </c>
      <c r="J5580" t="s">
        <v>16278</v>
      </c>
      <c r="K5580" t="s">
        <v>110</v>
      </c>
      <c r="L5580" t="s">
        <v>3346</v>
      </c>
      <c r="M5580" t="s">
        <v>3344</v>
      </c>
      <c r="N5580" t="s">
        <v>3345</v>
      </c>
      <c r="O5580" t="s">
        <v>3343</v>
      </c>
      <c r="P5580" t="s">
        <v>3343</v>
      </c>
      <c r="Q5580" t="s">
        <v>3346</v>
      </c>
    </row>
    <row r="5581" spans="1:17" x14ac:dyDescent="0.25">
      <c r="A5581" t="s">
        <v>1736</v>
      </c>
      <c r="B5581" t="s">
        <v>585</v>
      </c>
      <c r="C5581" t="s">
        <v>2826</v>
      </c>
      <c r="D5581" t="s">
        <v>15868</v>
      </c>
      <c r="E5581">
        <v>2402110</v>
      </c>
      <c r="F5581" t="s">
        <v>16279</v>
      </c>
      <c r="H5581" t="s">
        <v>16280</v>
      </c>
      <c r="I5581" t="s">
        <v>16281</v>
      </c>
      <c r="J5581" t="s">
        <v>16279</v>
      </c>
      <c r="K5581" t="s">
        <v>110</v>
      </c>
      <c r="L5581" t="s">
        <v>3343</v>
      </c>
      <c r="M5581" t="s">
        <v>4108</v>
      </c>
      <c r="N5581" t="s">
        <v>4109</v>
      </c>
      <c r="O5581" t="s">
        <v>3343</v>
      </c>
      <c r="P5581" t="s">
        <v>3343</v>
      </c>
      <c r="Q5581" t="s">
        <v>3346</v>
      </c>
    </row>
    <row r="5582" spans="1:17" x14ac:dyDescent="0.25">
      <c r="A5582" t="s">
        <v>1736</v>
      </c>
      <c r="B5582" t="s">
        <v>585</v>
      </c>
      <c r="C5582" t="s">
        <v>2826</v>
      </c>
      <c r="D5582" t="s">
        <v>15868</v>
      </c>
      <c r="E5582">
        <v>2402111</v>
      </c>
      <c r="F5582" t="s">
        <v>16282</v>
      </c>
      <c r="H5582" t="s">
        <v>16280</v>
      </c>
      <c r="I5582" t="s">
        <v>16283</v>
      </c>
      <c r="J5582" t="s">
        <v>16282</v>
      </c>
      <c r="K5582" t="s">
        <v>110</v>
      </c>
      <c r="L5582" t="s">
        <v>3343</v>
      </c>
      <c r="M5582" t="s">
        <v>4108</v>
      </c>
      <c r="N5582" t="s">
        <v>4109</v>
      </c>
      <c r="O5582" t="s">
        <v>3343</v>
      </c>
      <c r="P5582" t="s">
        <v>3343</v>
      </c>
      <c r="Q5582" t="s">
        <v>3346</v>
      </c>
    </row>
    <row r="5583" spans="1:17" x14ac:dyDescent="0.25">
      <c r="A5583" t="s">
        <v>1736</v>
      </c>
      <c r="B5583" t="s">
        <v>585</v>
      </c>
      <c r="C5583" t="s">
        <v>2826</v>
      </c>
      <c r="D5583" t="s">
        <v>15868</v>
      </c>
      <c r="E5583">
        <v>2402112</v>
      </c>
      <c r="F5583" t="s">
        <v>16284</v>
      </c>
      <c r="G5583" t="s">
        <v>16285</v>
      </c>
      <c r="H5583" t="s">
        <v>16045</v>
      </c>
      <c r="I5583" t="s">
        <v>16286</v>
      </c>
      <c r="J5583" t="s">
        <v>16287</v>
      </c>
      <c r="K5583" t="s">
        <v>4107</v>
      </c>
      <c r="L5583" t="s">
        <v>3343</v>
      </c>
      <c r="M5583" t="s">
        <v>4108</v>
      </c>
      <c r="N5583" t="s">
        <v>4109</v>
      </c>
      <c r="O5583" t="s">
        <v>3343</v>
      </c>
      <c r="P5583" t="s">
        <v>3343</v>
      </c>
      <c r="Q5583" t="s">
        <v>3346</v>
      </c>
    </row>
    <row r="5584" spans="1:17" x14ac:dyDescent="0.25">
      <c r="A5584" t="s">
        <v>1736</v>
      </c>
      <c r="B5584" t="s">
        <v>585</v>
      </c>
      <c r="C5584" t="s">
        <v>2826</v>
      </c>
      <c r="D5584" t="s">
        <v>15868</v>
      </c>
      <c r="E5584">
        <v>2402112</v>
      </c>
      <c r="F5584" t="s">
        <v>16284</v>
      </c>
      <c r="G5584" t="s">
        <v>16285</v>
      </c>
      <c r="H5584" t="s">
        <v>16045</v>
      </c>
      <c r="I5584" t="s">
        <v>16288</v>
      </c>
      <c r="J5584" t="s">
        <v>2287</v>
      </c>
      <c r="K5584" t="s">
        <v>4107</v>
      </c>
      <c r="L5584" t="s">
        <v>3346</v>
      </c>
      <c r="M5584" t="s">
        <v>4108</v>
      </c>
      <c r="N5584" t="s">
        <v>4109</v>
      </c>
      <c r="O5584" t="s">
        <v>3343</v>
      </c>
      <c r="P5584" t="s">
        <v>3343</v>
      </c>
      <c r="Q5584" t="s">
        <v>3346</v>
      </c>
    </row>
    <row r="5585" spans="1:17" x14ac:dyDescent="0.25">
      <c r="A5585" t="s">
        <v>1736</v>
      </c>
      <c r="B5585" t="s">
        <v>585</v>
      </c>
      <c r="C5585" t="s">
        <v>2826</v>
      </c>
      <c r="D5585" t="s">
        <v>15868</v>
      </c>
      <c r="E5585">
        <v>2402112</v>
      </c>
      <c r="F5585" t="s">
        <v>16284</v>
      </c>
      <c r="G5585" t="s">
        <v>16285</v>
      </c>
      <c r="H5585" t="s">
        <v>16045</v>
      </c>
      <c r="I5585" t="s">
        <v>16289</v>
      </c>
      <c r="J5585" t="s">
        <v>16290</v>
      </c>
      <c r="K5585" t="s">
        <v>110</v>
      </c>
      <c r="L5585" t="s">
        <v>3346</v>
      </c>
      <c r="M5585" t="s">
        <v>4108</v>
      </c>
      <c r="N5585" t="s">
        <v>4109</v>
      </c>
      <c r="O5585" t="s">
        <v>3343</v>
      </c>
      <c r="P5585" t="s">
        <v>3343</v>
      </c>
      <c r="Q5585" t="s">
        <v>3346</v>
      </c>
    </row>
    <row r="5586" spans="1:17" x14ac:dyDescent="0.25">
      <c r="A5586" t="s">
        <v>1736</v>
      </c>
      <c r="B5586" t="s">
        <v>585</v>
      </c>
      <c r="C5586" t="s">
        <v>2826</v>
      </c>
      <c r="D5586" t="s">
        <v>15868</v>
      </c>
      <c r="E5586">
        <v>2402112</v>
      </c>
      <c r="F5586" t="s">
        <v>16284</v>
      </c>
      <c r="G5586" t="s">
        <v>16285</v>
      </c>
      <c r="H5586" t="s">
        <v>16045</v>
      </c>
      <c r="I5586" t="s">
        <v>16291</v>
      </c>
      <c r="J5586" t="s">
        <v>16292</v>
      </c>
      <c r="K5586" t="s">
        <v>4107</v>
      </c>
      <c r="L5586" t="s">
        <v>3346</v>
      </c>
      <c r="M5586" t="s">
        <v>4108</v>
      </c>
      <c r="N5586" t="s">
        <v>4109</v>
      </c>
      <c r="O5586" t="s">
        <v>3343</v>
      </c>
      <c r="P5586" t="s">
        <v>3343</v>
      </c>
      <c r="Q5586" t="s">
        <v>3346</v>
      </c>
    </row>
    <row r="5587" spans="1:17" x14ac:dyDescent="0.25">
      <c r="A5587" t="s">
        <v>1736</v>
      </c>
      <c r="B5587" t="s">
        <v>585</v>
      </c>
      <c r="C5587" t="s">
        <v>2826</v>
      </c>
      <c r="D5587" t="s">
        <v>15868</v>
      </c>
      <c r="E5587">
        <v>2402112</v>
      </c>
      <c r="F5587" t="s">
        <v>16284</v>
      </c>
      <c r="G5587" t="s">
        <v>16285</v>
      </c>
      <c r="H5587" t="s">
        <v>16045</v>
      </c>
      <c r="I5587" t="s">
        <v>16293</v>
      </c>
      <c r="J5587" t="s">
        <v>16294</v>
      </c>
      <c r="K5587" t="s">
        <v>4107</v>
      </c>
      <c r="L5587" t="s">
        <v>3346</v>
      </c>
      <c r="M5587" t="s">
        <v>4108</v>
      </c>
      <c r="N5587" t="s">
        <v>4109</v>
      </c>
      <c r="O5587" t="s">
        <v>3343</v>
      </c>
      <c r="P5587" t="s">
        <v>3343</v>
      </c>
      <c r="Q5587" t="s">
        <v>3346</v>
      </c>
    </row>
    <row r="5588" spans="1:17" x14ac:dyDescent="0.25">
      <c r="A5588" t="s">
        <v>1736</v>
      </c>
      <c r="B5588" t="s">
        <v>585</v>
      </c>
      <c r="C5588" t="s">
        <v>2826</v>
      </c>
      <c r="D5588" t="s">
        <v>15868</v>
      </c>
      <c r="E5588">
        <v>2402113</v>
      </c>
      <c r="F5588" t="s">
        <v>16295</v>
      </c>
      <c r="G5588" t="s">
        <v>16296</v>
      </c>
      <c r="H5588" t="s">
        <v>16297</v>
      </c>
      <c r="I5588" t="s">
        <v>16298</v>
      </c>
      <c r="J5588" t="s">
        <v>16299</v>
      </c>
      <c r="K5588" t="s">
        <v>4107</v>
      </c>
      <c r="L5588" t="s">
        <v>3343</v>
      </c>
      <c r="M5588" t="s">
        <v>4108</v>
      </c>
      <c r="N5588" t="s">
        <v>4109</v>
      </c>
      <c r="O5588" t="s">
        <v>3343</v>
      </c>
      <c r="P5588" t="s">
        <v>3343</v>
      </c>
      <c r="Q5588" t="s">
        <v>3346</v>
      </c>
    </row>
    <row r="5589" spans="1:17" x14ac:dyDescent="0.25">
      <c r="A5589" t="s">
        <v>1736</v>
      </c>
      <c r="B5589" t="s">
        <v>585</v>
      </c>
      <c r="C5589" t="s">
        <v>2826</v>
      </c>
      <c r="D5589" t="s">
        <v>15868</v>
      </c>
      <c r="E5589">
        <v>2402113</v>
      </c>
      <c r="F5589" t="s">
        <v>16295</v>
      </c>
      <c r="G5589" t="s">
        <v>16296</v>
      </c>
      <c r="H5589" t="s">
        <v>16297</v>
      </c>
      <c r="I5589" t="s">
        <v>16300</v>
      </c>
      <c r="J5589" t="s">
        <v>16301</v>
      </c>
      <c r="K5589" t="s">
        <v>4107</v>
      </c>
      <c r="L5589" t="s">
        <v>3346</v>
      </c>
      <c r="M5589" t="s">
        <v>4108</v>
      </c>
      <c r="N5589" t="s">
        <v>4109</v>
      </c>
      <c r="O5589" t="s">
        <v>3343</v>
      </c>
      <c r="P5589" t="s">
        <v>3343</v>
      </c>
      <c r="Q5589" t="s">
        <v>3346</v>
      </c>
    </row>
    <row r="5590" spans="1:17" x14ac:dyDescent="0.25">
      <c r="A5590" t="s">
        <v>1736</v>
      </c>
      <c r="B5590" t="s">
        <v>585</v>
      </c>
      <c r="C5590" t="s">
        <v>2826</v>
      </c>
      <c r="D5590" t="s">
        <v>15868</v>
      </c>
      <c r="E5590">
        <v>2402113</v>
      </c>
      <c r="F5590" t="s">
        <v>16295</v>
      </c>
      <c r="G5590" t="s">
        <v>16296</v>
      </c>
      <c r="H5590" t="s">
        <v>16297</v>
      </c>
      <c r="I5590" t="s">
        <v>16302</v>
      </c>
      <c r="J5590" t="s">
        <v>16303</v>
      </c>
      <c r="K5590" t="s">
        <v>4107</v>
      </c>
      <c r="L5590" t="s">
        <v>3346</v>
      </c>
      <c r="M5590" t="s">
        <v>4108</v>
      </c>
      <c r="N5590" t="s">
        <v>4109</v>
      </c>
      <c r="O5590" t="s">
        <v>3343</v>
      </c>
      <c r="P5590" t="s">
        <v>3343</v>
      </c>
      <c r="Q5590" t="s">
        <v>3346</v>
      </c>
    </row>
    <row r="5591" spans="1:17" x14ac:dyDescent="0.25">
      <c r="A5591" t="s">
        <v>1736</v>
      </c>
      <c r="B5591" t="s">
        <v>585</v>
      </c>
      <c r="C5591" t="s">
        <v>2826</v>
      </c>
      <c r="D5591" t="s">
        <v>15868</v>
      </c>
      <c r="E5591">
        <v>2402113</v>
      </c>
      <c r="F5591" t="s">
        <v>16295</v>
      </c>
      <c r="G5591" t="s">
        <v>16296</v>
      </c>
      <c r="H5591" t="s">
        <v>16297</v>
      </c>
      <c r="I5591" t="s">
        <v>16304</v>
      </c>
      <c r="J5591" t="s">
        <v>16305</v>
      </c>
      <c r="K5591" t="s">
        <v>4107</v>
      </c>
      <c r="L5591" t="s">
        <v>3346</v>
      </c>
      <c r="M5591" t="s">
        <v>4108</v>
      </c>
      <c r="N5591" t="s">
        <v>4109</v>
      </c>
      <c r="O5591" t="s">
        <v>3343</v>
      </c>
      <c r="P5591" t="s">
        <v>3343</v>
      </c>
      <c r="Q5591" t="s">
        <v>3346</v>
      </c>
    </row>
    <row r="5592" spans="1:17" x14ac:dyDescent="0.25">
      <c r="A5592" t="s">
        <v>1736</v>
      </c>
      <c r="B5592" t="s">
        <v>585</v>
      </c>
      <c r="C5592" t="s">
        <v>2826</v>
      </c>
      <c r="D5592" t="s">
        <v>15868</v>
      </c>
      <c r="E5592">
        <v>2402113</v>
      </c>
      <c r="F5592" t="s">
        <v>16295</v>
      </c>
      <c r="G5592" t="s">
        <v>16296</v>
      </c>
      <c r="H5592" t="s">
        <v>16297</v>
      </c>
      <c r="I5592" t="s">
        <v>16306</v>
      </c>
      <c r="J5592" t="s">
        <v>16307</v>
      </c>
      <c r="K5592" t="s">
        <v>4107</v>
      </c>
      <c r="L5592" t="s">
        <v>3346</v>
      </c>
      <c r="M5592" t="s">
        <v>4108</v>
      </c>
      <c r="N5592" t="s">
        <v>4109</v>
      </c>
      <c r="O5592" t="s">
        <v>3343</v>
      </c>
      <c r="P5592" t="s">
        <v>3343</v>
      </c>
      <c r="Q5592" t="s">
        <v>3346</v>
      </c>
    </row>
    <row r="5593" spans="1:17" x14ac:dyDescent="0.25">
      <c r="A5593" t="s">
        <v>1736</v>
      </c>
      <c r="B5593" t="s">
        <v>585</v>
      </c>
      <c r="C5593" t="s">
        <v>2826</v>
      </c>
      <c r="D5593" t="s">
        <v>15868</v>
      </c>
      <c r="E5593">
        <v>2402113</v>
      </c>
      <c r="F5593" t="s">
        <v>16295</v>
      </c>
      <c r="G5593" t="s">
        <v>16296</v>
      </c>
      <c r="H5593" t="s">
        <v>16297</v>
      </c>
      <c r="I5593" t="s">
        <v>16308</v>
      </c>
      <c r="J5593" t="s">
        <v>16309</v>
      </c>
      <c r="K5593" t="s">
        <v>110</v>
      </c>
      <c r="L5593" t="s">
        <v>3346</v>
      </c>
      <c r="M5593" t="s">
        <v>4108</v>
      </c>
      <c r="N5593" t="s">
        <v>4109</v>
      </c>
      <c r="O5593" t="s">
        <v>3343</v>
      </c>
      <c r="P5593" t="s">
        <v>3343</v>
      </c>
      <c r="Q5593" t="s">
        <v>3346</v>
      </c>
    </row>
    <row r="5594" spans="1:17" x14ac:dyDescent="0.25">
      <c r="A5594" t="s">
        <v>1736</v>
      </c>
      <c r="B5594" t="s">
        <v>585</v>
      </c>
      <c r="C5594" t="s">
        <v>2826</v>
      </c>
      <c r="D5594" t="s">
        <v>15868</v>
      </c>
      <c r="E5594">
        <v>2402114</v>
      </c>
      <c r="F5594" t="s">
        <v>16310</v>
      </c>
      <c r="G5594" t="s">
        <v>16311</v>
      </c>
      <c r="H5594" t="s">
        <v>16297</v>
      </c>
      <c r="I5594" t="s">
        <v>16312</v>
      </c>
      <c r="J5594" t="s">
        <v>16313</v>
      </c>
      <c r="K5594" t="s">
        <v>4107</v>
      </c>
      <c r="L5594" t="s">
        <v>3343</v>
      </c>
      <c r="M5594" t="s">
        <v>4108</v>
      </c>
      <c r="N5594" t="s">
        <v>4109</v>
      </c>
      <c r="O5594" t="s">
        <v>3343</v>
      </c>
      <c r="P5594" t="s">
        <v>3343</v>
      </c>
      <c r="Q5594" t="s">
        <v>3346</v>
      </c>
    </row>
    <row r="5595" spans="1:17" x14ac:dyDescent="0.25">
      <c r="A5595" t="s">
        <v>1736</v>
      </c>
      <c r="B5595" t="s">
        <v>585</v>
      </c>
      <c r="C5595" t="s">
        <v>2826</v>
      </c>
      <c r="D5595" t="s">
        <v>15868</v>
      </c>
      <c r="E5595">
        <v>2402114</v>
      </c>
      <c r="F5595" t="s">
        <v>16310</v>
      </c>
      <c r="G5595" t="s">
        <v>16311</v>
      </c>
      <c r="H5595" t="s">
        <v>16297</v>
      </c>
      <c r="I5595" t="s">
        <v>16314</v>
      </c>
      <c r="J5595" t="s">
        <v>16315</v>
      </c>
      <c r="K5595" t="s">
        <v>4107</v>
      </c>
      <c r="L5595" t="s">
        <v>3346</v>
      </c>
      <c r="M5595" t="s">
        <v>4108</v>
      </c>
      <c r="N5595" t="s">
        <v>4109</v>
      </c>
      <c r="O5595" t="s">
        <v>3343</v>
      </c>
      <c r="P5595" t="s">
        <v>3343</v>
      </c>
      <c r="Q5595" t="s">
        <v>3346</v>
      </c>
    </row>
    <row r="5596" spans="1:17" x14ac:dyDescent="0.25">
      <c r="A5596" t="s">
        <v>1736</v>
      </c>
      <c r="B5596" t="s">
        <v>585</v>
      </c>
      <c r="C5596" t="s">
        <v>2826</v>
      </c>
      <c r="D5596" t="s">
        <v>15868</v>
      </c>
      <c r="E5596">
        <v>2402114</v>
      </c>
      <c r="F5596" t="s">
        <v>16310</v>
      </c>
      <c r="G5596" t="s">
        <v>16311</v>
      </c>
      <c r="H5596" t="s">
        <v>16297</v>
      </c>
      <c r="I5596" t="s">
        <v>16316</v>
      </c>
      <c r="J5596" t="s">
        <v>16317</v>
      </c>
      <c r="K5596" t="s">
        <v>4107</v>
      </c>
      <c r="L5596" t="s">
        <v>3346</v>
      </c>
      <c r="M5596" t="s">
        <v>4108</v>
      </c>
      <c r="N5596" t="s">
        <v>4109</v>
      </c>
      <c r="O5596" t="s">
        <v>3343</v>
      </c>
      <c r="P5596" t="s">
        <v>3343</v>
      </c>
      <c r="Q5596" t="s">
        <v>3346</v>
      </c>
    </row>
    <row r="5597" spans="1:17" x14ac:dyDescent="0.25">
      <c r="A5597" t="s">
        <v>1736</v>
      </c>
      <c r="B5597" t="s">
        <v>585</v>
      </c>
      <c r="C5597" t="s">
        <v>2826</v>
      </c>
      <c r="D5597" t="s">
        <v>15868</v>
      </c>
      <c r="E5597">
        <v>2402114</v>
      </c>
      <c r="F5597" t="s">
        <v>16310</v>
      </c>
      <c r="G5597" t="s">
        <v>16311</v>
      </c>
      <c r="H5597" t="s">
        <v>16297</v>
      </c>
      <c r="I5597" t="s">
        <v>16318</v>
      </c>
      <c r="J5597" t="s">
        <v>16319</v>
      </c>
      <c r="K5597" t="s">
        <v>4107</v>
      </c>
      <c r="L5597" t="s">
        <v>3346</v>
      </c>
      <c r="M5597" t="s">
        <v>4108</v>
      </c>
      <c r="N5597" t="s">
        <v>4109</v>
      </c>
      <c r="O5597" t="s">
        <v>3343</v>
      </c>
      <c r="P5597" t="s">
        <v>3343</v>
      </c>
      <c r="Q5597" t="s">
        <v>3346</v>
      </c>
    </row>
    <row r="5598" spans="1:17" x14ac:dyDescent="0.25">
      <c r="A5598" t="s">
        <v>1736</v>
      </c>
      <c r="B5598" t="s">
        <v>585</v>
      </c>
      <c r="C5598" t="s">
        <v>2826</v>
      </c>
      <c r="D5598" t="s">
        <v>15868</v>
      </c>
      <c r="E5598">
        <v>2402114</v>
      </c>
      <c r="F5598" t="s">
        <v>16310</v>
      </c>
      <c r="G5598" t="s">
        <v>16311</v>
      </c>
      <c r="H5598" t="s">
        <v>16297</v>
      </c>
      <c r="I5598" t="s">
        <v>16320</v>
      </c>
      <c r="J5598" t="s">
        <v>16321</v>
      </c>
      <c r="K5598" t="s">
        <v>4107</v>
      </c>
      <c r="L5598" t="s">
        <v>3346</v>
      </c>
      <c r="M5598" t="s">
        <v>4108</v>
      </c>
      <c r="N5598" t="s">
        <v>4109</v>
      </c>
      <c r="O5598" t="s">
        <v>3343</v>
      </c>
      <c r="P5598" t="s">
        <v>3343</v>
      </c>
      <c r="Q5598" t="s">
        <v>3346</v>
      </c>
    </row>
    <row r="5599" spans="1:17" x14ac:dyDescent="0.25">
      <c r="A5599" t="s">
        <v>1736</v>
      </c>
      <c r="B5599" t="s">
        <v>585</v>
      </c>
      <c r="C5599" t="s">
        <v>2826</v>
      </c>
      <c r="D5599" t="s">
        <v>15868</v>
      </c>
      <c r="E5599">
        <v>2402114</v>
      </c>
      <c r="F5599" t="s">
        <v>16310</v>
      </c>
      <c r="G5599" t="s">
        <v>16311</v>
      </c>
      <c r="H5599" t="s">
        <v>16297</v>
      </c>
      <c r="I5599" t="s">
        <v>16322</v>
      </c>
      <c r="J5599" t="s">
        <v>16323</v>
      </c>
      <c r="K5599" t="s">
        <v>4107</v>
      </c>
      <c r="L5599" t="s">
        <v>3346</v>
      </c>
      <c r="M5599" t="s">
        <v>4108</v>
      </c>
      <c r="N5599" t="s">
        <v>4109</v>
      </c>
      <c r="O5599" t="s">
        <v>3343</v>
      </c>
      <c r="P5599" t="s">
        <v>3343</v>
      </c>
      <c r="Q5599" t="s">
        <v>3346</v>
      </c>
    </row>
    <row r="5600" spans="1:17" x14ac:dyDescent="0.25">
      <c r="A5600" t="s">
        <v>1736</v>
      </c>
      <c r="B5600" t="s">
        <v>585</v>
      </c>
      <c r="C5600" t="s">
        <v>2826</v>
      </c>
      <c r="D5600" t="s">
        <v>15868</v>
      </c>
      <c r="E5600">
        <v>2402114</v>
      </c>
      <c r="F5600" t="s">
        <v>16310</v>
      </c>
      <c r="G5600" t="s">
        <v>16311</v>
      </c>
      <c r="H5600" t="s">
        <v>16297</v>
      </c>
      <c r="I5600" t="s">
        <v>16324</v>
      </c>
      <c r="J5600" t="s">
        <v>15491</v>
      </c>
      <c r="K5600" t="s">
        <v>110</v>
      </c>
      <c r="L5600" t="s">
        <v>3346</v>
      </c>
      <c r="M5600" t="s">
        <v>4108</v>
      </c>
      <c r="N5600" t="s">
        <v>4109</v>
      </c>
      <c r="O5600" t="s">
        <v>3343</v>
      </c>
      <c r="P5600" t="s">
        <v>3343</v>
      </c>
      <c r="Q5600" t="s">
        <v>3346</v>
      </c>
    </row>
    <row r="5601" spans="1:17" x14ac:dyDescent="0.25">
      <c r="A5601" t="s">
        <v>1736</v>
      </c>
      <c r="B5601" t="s">
        <v>585</v>
      </c>
      <c r="C5601" t="s">
        <v>2826</v>
      </c>
      <c r="D5601" t="s">
        <v>15868</v>
      </c>
      <c r="E5601">
        <v>2402114</v>
      </c>
      <c r="F5601" t="s">
        <v>16310</v>
      </c>
      <c r="G5601" t="s">
        <v>16311</v>
      </c>
      <c r="H5601" t="s">
        <v>16297</v>
      </c>
      <c r="I5601" t="s">
        <v>16325</v>
      </c>
      <c r="J5601" t="s">
        <v>16326</v>
      </c>
      <c r="K5601" t="s">
        <v>110</v>
      </c>
      <c r="L5601" t="s">
        <v>3346</v>
      </c>
      <c r="M5601" t="s">
        <v>4108</v>
      </c>
      <c r="N5601" t="s">
        <v>4109</v>
      </c>
      <c r="O5601" t="s">
        <v>3343</v>
      </c>
      <c r="P5601" t="s">
        <v>3343</v>
      </c>
      <c r="Q5601" t="s">
        <v>3346</v>
      </c>
    </row>
    <row r="5602" spans="1:17" x14ac:dyDescent="0.25">
      <c r="A5602" t="s">
        <v>1736</v>
      </c>
      <c r="B5602" t="s">
        <v>585</v>
      </c>
      <c r="C5602" t="s">
        <v>2826</v>
      </c>
      <c r="D5602" t="s">
        <v>15868</v>
      </c>
      <c r="E5602">
        <v>2402114</v>
      </c>
      <c r="F5602" t="s">
        <v>16310</v>
      </c>
      <c r="G5602" t="s">
        <v>16311</v>
      </c>
      <c r="H5602" t="s">
        <v>16297</v>
      </c>
      <c r="I5602" t="s">
        <v>16327</v>
      </c>
      <c r="J5602" t="s">
        <v>16309</v>
      </c>
      <c r="K5602" t="s">
        <v>110</v>
      </c>
      <c r="L5602" t="s">
        <v>3346</v>
      </c>
      <c r="M5602" t="s">
        <v>4108</v>
      </c>
      <c r="N5602" t="s">
        <v>4109</v>
      </c>
      <c r="O5602" t="s">
        <v>3343</v>
      </c>
      <c r="P5602" t="s">
        <v>3343</v>
      </c>
      <c r="Q5602" t="s">
        <v>3346</v>
      </c>
    </row>
    <row r="5603" spans="1:17" x14ac:dyDescent="0.25">
      <c r="A5603" t="s">
        <v>1736</v>
      </c>
      <c r="B5603" t="s">
        <v>585</v>
      </c>
      <c r="C5603" t="s">
        <v>2826</v>
      </c>
      <c r="D5603" t="s">
        <v>15868</v>
      </c>
      <c r="E5603">
        <v>2402115</v>
      </c>
      <c r="F5603" t="s">
        <v>16328</v>
      </c>
      <c r="G5603" t="s">
        <v>16329</v>
      </c>
      <c r="H5603" t="s">
        <v>16297</v>
      </c>
      <c r="I5603" t="s">
        <v>16330</v>
      </c>
      <c r="J5603" t="s">
        <v>16331</v>
      </c>
      <c r="K5603" t="s">
        <v>4107</v>
      </c>
      <c r="L5603" t="s">
        <v>3343</v>
      </c>
      <c r="M5603" t="s">
        <v>4108</v>
      </c>
      <c r="N5603" t="s">
        <v>4109</v>
      </c>
      <c r="O5603" t="s">
        <v>3343</v>
      </c>
      <c r="P5603" t="s">
        <v>3343</v>
      </c>
      <c r="Q5603" t="s">
        <v>3346</v>
      </c>
    </row>
    <row r="5604" spans="1:17" x14ac:dyDescent="0.25">
      <c r="A5604" t="s">
        <v>1736</v>
      </c>
      <c r="B5604" t="s">
        <v>585</v>
      </c>
      <c r="C5604" t="s">
        <v>2826</v>
      </c>
      <c r="D5604" t="s">
        <v>15868</v>
      </c>
      <c r="E5604">
        <v>2402115</v>
      </c>
      <c r="F5604" t="s">
        <v>16328</v>
      </c>
      <c r="G5604" t="s">
        <v>16329</v>
      </c>
      <c r="H5604" t="s">
        <v>16297</v>
      </c>
      <c r="I5604" t="s">
        <v>16332</v>
      </c>
      <c r="J5604" t="s">
        <v>16333</v>
      </c>
      <c r="K5604" t="s">
        <v>4107</v>
      </c>
      <c r="L5604" t="s">
        <v>3346</v>
      </c>
      <c r="M5604" t="s">
        <v>4108</v>
      </c>
      <c r="N5604" t="s">
        <v>4109</v>
      </c>
      <c r="O5604" t="s">
        <v>3343</v>
      </c>
      <c r="P5604" t="s">
        <v>3343</v>
      </c>
      <c r="Q5604" t="s">
        <v>3346</v>
      </c>
    </row>
    <row r="5605" spans="1:17" x14ac:dyDescent="0.25">
      <c r="A5605" t="s">
        <v>1736</v>
      </c>
      <c r="B5605" t="s">
        <v>585</v>
      </c>
      <c r="C5605" t="s">
        <v>2826</v>
      </c>
      <c r="D5605" t="s">
        <v>15868</v>
      </c>
      <c r="E5605">
        <v>2402115</v>
      </c>
      <c r="F5605" t="s">
        <v>16328</v>
      </c>
      <c r="G5605" t="s">
        <v>16329</v>
      </c>
      <c r="H5605" t="s">
        <v>16297</v>
      </c>
      <c r="I5605" t="s">
        <v>16334</v>
      </c>
      <c r="J5605" t="s">
        <v>16335</v>
      </c>
      <c r="K5605" t="s">
        <v>4107</v>
      </c>
      <c r="L5605" t="s">
        <v>3346</v>
      </c>
      <c r="M5605" t="s">
        <v>4108</v>
      </c>
      <c r="N5605" t="s">
        <v>4109</v>
      </c>
      <c r="O5605" t="s">
        <v>3343</v>
      </c>
      <c r="P5605" t="s">
        <v>3343</v>
      </c>
      <c r="Q5605" t="s">
        <v>3346</v>
      </c>
    </row>
    <row r="5606" spans="1:17" x14ac:dyDescent="0.25">
      <c r="A5606" t="s">
        <v>1736</v>
      </c>
      <c r="B5606" t="s">
        <v>585</v>
      </c>
      <c r="C5606" t="s">
        <v>2826</v>
      </c>
      <c r="D5606" t="s">
        <v>15868</v>
      </c>
      <c r="E5606">
        <v>2402115</v>
      </c>
      <c r="F5606" t="s">
        <v>16328</v>
      </c>
      <c r="G5606" t="s">
        <v>16329</v>
      </c>
      <c r="H5606" t="s">
        <v>16297</v>
      </c>
      <c r="I5606" t="s">
        <v>16336</v>
      </c>
      <c r="J5606" t="s">
        <v>16337</v>
      </c>
      <c r="K5606" t="s">
        <v>4107</v>
      </c>
      <c r="L5606" t="s">
        <v>3346</v>
      </c>
      <c r="M5606" t="s">
        <v>4108</v>
      </c>
      <c r="N5606" t="s">
        <v>4109</v>
      </c>
      <c r="O5606" t="s">
        <v>3343</v>
      </c>
      <c r="P5606" t="s">
        <v>3343</v>
      </c>
      <c r="Q5606" t="s">
        <v>3346</v>
      </c>
    </row>
    <row r="5607" spans="1:17" x14ac:dyDescent="0.25">
      <c r="A5607" t="s">
        <v>1736</v>
      </c>
      <c r="B5607" t="s">
        <v>585</v>
      </c>
      <c r="C5607" t="s">
        <v>2826</v>
      </c>
      <c r="D5607" t="s">
        <v>15868</v>
      </c>
      <c r="E5607">
        <v>2402115</v>
      </c>
      <c r="F5607" t="s">
        <v>16328</v>
      </c>
      <c r="G5607" t="s">
        <v>16329</v>
      </c>
      <c r="H5607" t="s">
        <v>16297</v>
      </c>
      <c r="I5607" t="s">
        <v>16338</v>
      </c>
      <c r="J5607" t="s">
        <v>16339</v>
      </c>
      <c r="K5607" t="s">
        <v>110</v>
      </c>
      <c r="L5607" t="s">
        <v>3346</v>
      </c>
      <c r="M5607" t="s">
        <v>4108</v>
      </c>
      <c r="N5607" t="s">
        <v>4109</v>
      </c>
      <c r="O5607" t="s">
        <v>3343</v>
      </c>
      <c r="P5607" t="s">
        <v>3343</v>
      </c>
      <c r="Q5607" t="s">
        <v>3346</v>
      </c>
    </row>
    <row r="5608" spans="1:17" x14ac:dyDescent="0.25">
      <c r="A5608" t="s">
        <v>1736</v>
      </c>
      <c r="B5608" t="s">
        <v>585</v>
      </c>
      <c r="C5608" t="s">
        <v>2826</v>
      </c>
      <c r="D5608" t="s">
        <v>15868</v>
      </c>
      <c r="E5608">
        <v>2402116</v>
      </c>
      <c r="F5608" t="s">
        <v>16340</v>
      </c>
      <c r="G5608" t="s">
        <v>16341</v>
      </c>
      <c r="H5608" t="s">
        <v>16297</v>
      </c>
      <c r="I5608" t="s">
        <v>16342</v>
      </c>
      <c r="J5608" t="s">
        <v>16343</v>
      </c>
      <c r="K5608" t="s">
        <v>4107</v>
      </c>
      <c r="L5608" t="s">
        <v>3343</v>
      </c>
      <c r="M5608" t="s">
        <v>4108</v>
      </c>
      <c r="N5608" t="s">
        <v>4109</v>
      </c>
      <c r="O5608" t="s">
        <v>3343</v>
      </c>
      <c r="P5608" t="s">
        <v>3343</v>
      </c>
      <c r="Q5608" t="s">
        <v>3346</v>
      </c>
    </row>
    <row r="5609" spans="1:17" x14ac:dyDescent="0.25">
      <c r="A5609" t="s">
        <v>1736</v>
      </c>
      <c r="B5609" t="s">
        <v>585</v>
      </c>
      <c r="C5609" t="s">
        <v>2826</v>
      </c>
      <c r="D5609" t="s">
        <v>15868</v>
      </c>
      <c r="E5609">
        <v>2402117</v>
      </c>
      <c r="F5609" t="s">
        <v>15717</v>
      </c>
      <c r="G5609" t="s">
        <v>16344</v>
      </c>
      <c r="H5609" t="s">
        <v>4104</v>
      </c>
      <c r="I5609" t="s">
        <v>16345</v>
      </c>
      <c r="J5609" t="s">
        <v>16346</v>
      </c>
      <c r="K5609" t="s">
        <v>4107</v>
      </c>
      <c r="L5609" t="s">
        <v>3343</v>
      </c>
      <c r="M5609" t="s">
        <v>3344</v>
      </c>
      <c r="N5609" t="s">
        <v>3360</v>
      </c>
      <c r="O5609" t="s">
        <v>3343</v>
      </c>
      <c r="P5609" t="s">
        <v>3343</v>
      </c>
      <c r="Q5609" t="s">
        <v>3346</v>
      </c>
    </row>
    <row r="5610" spans="1:17" x14ac:dyDescent="0.25">
      <c r="A5610" t="s">
        <v>1736</v>
      </c>
      <c r="B5610" t="s">
        <v>585</v>
      </c>
      <c r="C5610" t="s">
        <v>2826</v>
      </c>
      <c r="D5610" t="s">
        <v>15868</v>
      </c>
      <c r="E5610">
        <v>2402117</v>
      </c>
      <c r="F5610" t="s">
        <v>15717</v>
      </c>
      <c r="G5610" t="s">
        <v>16344</v>
      </c>
      <c r="H5610" t="s">
        <v>4104</v>
      </c>
      <c r="I5610" t="s">
        <v>16347</v>
      </c>
      <c r="J5610" t="s">
        <v>16348</v>
      </c>
      <c r="K5610" t="s">
        <v>4107</v>
      </c>
      <c r="L5610" t="s">
        <v>3346</v>
      </c>
      <c r="M5610" t="s">
        <v>3344</v>
      </c>
      <c r="N5610" t="s">
        <v>3360</v>
      </c>
      <c r="O5610" t="s">
        <v>3343</v>
      </c>
      <c r="P5610" t="s">
        <v>3343</v>
      </c>
      <c r="Q5610" t="s">
        <v>3346</v>
      </c>
    </row>
    <row r="5611" spans="1:17" x14ac:dyDescent="0.25">
      <c r="A5611" t="s">
        <v>1736</v>
      </c>
      <c r="B5611" t="s">
        <v>585</v>
      </c>
      <c r="C5611" t="s">
        <v>2826</v>
      </c>
      <c r="D5611" t="s">
        <v>15868</v>
      </c>
      <c r="E5611">
        <v>2402117</v>
      </c>
      <c r="F5611" t="s">
        <v>15717</v>
      </c>
      <c r="G5611" t="s">
        <v>16344</v>
      </c>
      <c r="H5611" t="s">
        <v>4104</v>
      </c>
      <c r="I5611" t="s">
        <v>16349</v>
      </c>
      <c r="J5611" t="s">
        <v>16350</v>
      </c>
      <c r="K5611" t="s">
        <v>4107</v>
      </c>
      <c r="L5611" t="s">
        <v>3346</v>
      </c>
      <c r="M5611" t="s">
        <v>3344</v>
      </c>
      <c r="N5611" t="s">
        <v>3360</v>
      </c>
      <c r="O5611" t="s">
        <v>3343</v>
      </c>
      <c r="P5611" t="s">
        <v>3343</v>
      </c>
      <c r="Q5611" t="s">
        <v>3346</v>
      </c>
    </row>
    <row r="5612" spans="1:17" x14ac:dyDescent="0.25">
      <c r="A5612" t="s">
        <v>1736</v>
      </c>
      <c r="B5612" t="s">
        <v>585</v>
      </c>
      <c r="C5612" t="s">
        <v>2826</v>
      </c>
      <c r="D5612" t="s">
        <v>15868</v>
      </c>
      <c r="E5612">
        <v>2402117</v>
      </c>
      <c r="F5612" t="s">
        <v>15717</v>
      </c>
      <c r="G5612" t="s">
        <v>16344</v>
      </c>
      <c r="H5612" t="s">
        <v>4104</v>
      </c>
      <c r="I5612" t="s">
        <v>16351</v>
      </c>
      <c r="J5612" t="s">
        <v>16352</v>
      </c>
      <c r="K5612" t="s">
        <v>4107</v>
      </c>
      <c r="L5612" t="s">
        <v>3346</v>
      </c>
      <c r="M5612" t="s">
        <v>3344</v>
      </c>
      <c r="N5612" t="s">
        <v>3360</v>
      </c>
      <c r="O5612" t="s">
        <v>3343</v>
      </c>
      <c r="P5612" t="s">
        <v>3343</v>
      </c>
      <c r="Q5612" t="s">
        <v>3346</v>
      </c>
    </row>
    <row r="5613" spans="1:17" x14ac:dyDescent="0.25">
      <c r="A5613" t="s">
        <v>1736</v>
      </c>
      <c r="B5613" t="s">
        <v>585</v>
      </c>
      <c r="C5613" t="s">
        <v>2826</v>
      </c>
      <c r="D5613" t="s">
        <v>15868</v>
      </c>
      <c r="E5613">
        <v>2402117</v>
      </c>
      <c r="F5613" t="s">
        <v>15717</v>
      </c>
      <c r="G5613" t="s">
        <v>16344</v>
      </c>
      <c r="H5613" t="s">
        <v>4104</v>
      </c>
      <c r="I5613" t="s">
        <v>16353</v>
      </c>
      <c r="J5613" t="s">
        <v>16354</v>
      </c>
      <c r="K5613" t="s">
        <v>4107</v>
      </c>
      <c r="L5613" t="s">
        <v>3346</v>
      </c>
      <c r="M5613" t="s">
        <v>3344</v>
      </c>
      <c r="N5613" t="s">
        <v>3360</v>
      </c>
      <c r="O5613" t="s">
        <v>3343</v>
      </c>
      <c r="P5613" t="s">
        <v>3343</v>
      </c>
      <c r="Q5613" t="s">
        <v>3346</v>
      </c>
    </row>
    <row r="5614" spans="1:17" x14ac:dyDescent="0.25">
      <c r="A5614" t="s">
        <v>1736</v>
      </c>
      <c r="B5614" t="s">
        <v>585</v>
      </c>
      <c r="C5614" t="s">
        <v>2826</v>
      </c>
      <c r="D5614" t="s">
        <v>15868</v>
      </c>
      <c r="E5614">
        <v>2402117</v>
      </c>
      <c r="F5614" t="s">
        <v>15717</v>
      </c>
      <c r="G5614" t="s">
        <v>16344</v>
      </c>
      <c r="H5614" t="s">
        <v>4104</v>
      </c>
      <c r="I5614" t="s">
        <v>16355</v>
      </c>
      <c r="J5614" t="s">
        <v>16356</v>
      </c>
      <c r="K5614" t="s">
        <v>4107</v>
      </c>
      <c r="L5614" t="s">
        <v>3346</v>
      </c>
      <c r="M5614" t="s">
        <v>3344</v>
      </c>
      <c r="N5614" t="s">
        <v>3360</v>
      </c>
      <c r="O5614" t="s">
        <v>3343</v>
      </c>
      <c r="P5614" t="s">
        <v>3343</v>
      </c>
      <c r="Q5614" t="s">
        <v>3346</v>
      </c>
    </row>
    <row r="5615" spans="1:17" x14ac:dyDescent="0.25">
      <c r="A5615" t="s">
        <v>1736</v>
      </c>
      <c r="B5615" t="s">
        <v>585</v>
      </c>
      <c r="C5615" t="s">
        <v>2826</v>
      </c>
      <c r="D5615" t="s">
        <v>15868</v>
      </c>
      <c r="E5615">
        <v>2402118</v>
      </c>
      <c r="F5615" t="s">
        <v>16357</v>
      </c>
      <c r="G5615" t="s">
        <v>3514</v>
      </c>
      <c r="H5615" t="s">
        <v>3515</v>
      </c>
      <c r="I5615" t="s">
        <v>16358</v>
      </c>
      <c r="J5615" t="s">
        <v>2348</v>
      </c>
      <c r="K5615" t="s">
        <v>110</v>
      </c>
      <c r="L5615" t="s">
        <v>3343</v>
      </c>
      <c r="M5615" t="s">
        <v>4108</v>
      </c>
      <c r="N5615" t="s">
        <v>4109</v>
      </c>
      <c r="O5615" t="s">
        <v>3343</v>
      </c>
      <c r="P5615" t="s">
        <v>3343</v>
      </c>
      <c r="Q5615" t="s">
        <v>3346</v>
      </c>
    </row>
    <row r="5616" spans="1:17" x14ac:dyDescent="0.25">
      <c r="A5616" t="s">
        <v>1736</v>
      </c>
      <c r="B5616" t="s">
        <v>585</v>
      </c>
      <c r="C5616" t="s">
        <v>2826</v>
      </c>
      <c r="D5616" t="s">
        <v>15868</v>
      </c>
      <c r="E5616">
        <v>2402118</v>
      </c>
      <c r="F5616" t="s">
        <v>16357</v>
      </c>
      <c r="G5616" t="s">
        <v>3514</v>
      </c>
      <c r="H5616" t="s">
        <v>3515</v>
      </c>
      <c r="I5616" t="s">
        <v>16359</v>
      </c>
      <c r="J5616" t="s">
        <v>16360</v>
      </c>
      <c r="K5616" t="s">
        <v>110</v>
      </c>
      <c r="L5616" t="s">
        <v>3346</v>
      </c>
      <c r="M5616" t="s">
        <v>4108</v>
      </c>
      <c r="N5616" t="s">
        <v>4109</v>
      </c>
      <c r="O5616" t="s">
        <v>3343</v>
      </c>
      <c r="P5616" t="s">
        <v>3343</v>
      </c>
      <c r="Q5616" t="s">
        <v>3346</v>
      </c>
    </row>
    <row r="5617" spans="1:17" x14ac:dyDescent="0.25">
      <c r="A5617" t="s">
        <v>1736</v>
      </c>
      <c r="B5617" t="s">
        <v>585</v>
      </c>
      <c r="C5617" t="s">
        <v>2826</v>
      </c>
      <c r="D5617" t="s">
        <v>15868</v>
      </c>
      <c r="E5617">
        <v>2402118</v>
      </c>
      <c r="F5617" t="s">
        <v>16357</v>
      </c>
      <c r="G5617" t="s">
        <v>3514</v>
      </c>
      <c r="H5617" t="s">
        <v>3515</v>
      </c>
      <c r="I5617" t="s">
        <v>16361</v>
      </c>
      <c r="J5617" t="s">
        <v>16362</v>
      </c>
      <c r="K5617" t="s">
        <v>110</v>
      </c>
      <c r="L5617" t="s">
        <v>3346</v>
      </c>
      <c r="M5617" t="s">
        <v>4108</v>
      </c>
      <c r="N5617" t="s">
        <v>4109</v>
      </c>
      <c r="O5617" t="s">
        <v>3343</v>
      </c>
      <c r="P5617" t="s">
        <v>3343</v>
      </c>
      <c r="Q5617" t="s">
        <v>3346</v>
      </c>
    </row>
    <row r="5618" spans="1:17" x14ac:dyDescent="0.25">
      <c r="A5618" t="s">
        <v>1736</v>
      </c>
      <c r="B5618" t="s">
        <v>585</v>
      </c>
      <c r="C5618" t="s">
        <v>2826</v>
      </c>
      <c r="D5618" t="s">
        <v>15868</v>
      </c>
      <c r="E5618">
        <v>2402118</v>
      </c>
      <c r="F5618" t="s">
        <v>16357</v>
      </c>
      <c r="G5618" t="s">
        <v>3514</v>
      </c>
      <c r="H5618" t="s">
        <v>3515</v>
      </c>
      <c r="I5618" t="s">
        <v>16363</v>
      </c>
      <c r="J5618" t="s">
        <v>16364</v>
      </c>
      <c r="K5618" t="s">
        <v>110</v>
      </c>
      <c r="L5618" t="s">
        <v>3346</v>
      </c>
      <c r="M5618" t="s">
        <v>4108</v>
      </c>
      <c r="N5618" t="s">
        <v>4109</v>
      </c>
      <c r="O5618" t="s">
        <v>3343</v>
      </c>
      <c r="P5618" t="s">
        <v>3343</v>
      </c>
      <c r="Q5618" t="s">
        <v>3346</v>
      </c>
    </row>
    <row r="5619" spans="1:17" x14ac:dyDescent="0.25">
      <c r="A5619" t="s">
        <v>1736</v>
      </c>
      <c r="B5619" t="s">
        <v>585</v>
      </c>
      <c r="C5619" t="s">
        <v>2826</v>
      </c>
      <c r="D5619" t="s">
        <v>15868</v>
      </c>
      <c r="E5619">
        <v>2402118</v>
      </c>
      <c r="F5619" t="s">
        <v>16357</v>
      </c>
      <c r="G5619" t="s">
        <v>3514</v>
      </c>
      <c r="H5619" t="s">
        <v>3515</v>
      </c>
      <c r="I5619" t="s">
        <v>16365</v>
      </c>
      <c r="J5619" t="s">
        <v>16366</v>
      </c>
      <c r="K5619" t="s">
        <v>110</v>
      </c>
      <c r="L5619" t="s">
        <v>3346</v>
      </c>
      <c r="M5619" t="s">
        <v>4108</v>
      </c>
      <c r="N5619" t="s">
        <v>4109</v>
      </c>
      <c r="O5619" t="s">
        <v>3343</v>
      </c>
      <c r="P5619" t="s">
        <v>3343</v>
      </c>
      <c r="Q5619" t="s">
        <v>3346</v>
      </c>
    </row>
    <row r="5620" spans="1:17" x14ac:dyDescent="0.25">
      <c r="A5620" t="s">
        <v>1736</v>
      </c>
      <c r="B5620" t="s">
        <v>585</v>
      </c>
      <c r="C5620" t="s">
        <v>2826</v>
      </c>
      <c r="D5620" t="s">
        <v>15868</v>
      </c>
      <c r="E5620">
        <v>2402118</v>
      </c>
      <c r="F5620" t="s">
        <v>16357</v>
      </c>
      <c r="G5620" t="s">
        <v>3514</v>
      </c>
      <c r="H5620" t="s">
        <v>3515</v>
      </c>
      <c r="I5620" t="s">
        <v>16367</v>
      </c>
      <c r="J5620" t="s">
        <v>16368</v>
      </c>
      <c r="K5620" t="s">
        <v>110</v>
      </c>
      <c r="L5620" t="s">
        <v>3346</v>
      </c>
      <c r="M5620" t="s">
        <v>4108</v>
      </c>
      <c r="N5620" t="s">
        <v>4109</v>
      </c>
      <c r="O5620" t="s">
        <v>3343</v>
      </c>
      <c r="P5620" t="s">
        <v>3343</v>
      </c>
      <c r="Q5620" t="s">
        <v>3346</v>
      </c>
    </row>
    <row r="5621" spans="1:17" x14ac:dyDescent="0.25">
      <c r="A5621" t="s">
        <v>1736</v>
      </c>
      <c r="B5621" t="s">
        <v>585</v>
      </c>
      <c r="C5621" t="s">
        <v>2826</v>
      </c>
      <c r="D5621" t="s">
        <v>15868</v>
      </c>
      <c r="E5621">
        <v>2402118</v>
      </c>
      <c r="F5621" t="s">
        <v>16357</v>
      </c>
      <c r="G5621" t="s">
        <v>3514</v>
      </c>
      <c r="H5621" t="s">
        <v>3515</v>
      </c>
      <c r="I5621" t="s">
        <v>16369</v>
      </c>
      <c r="J5621" t="s">
        <v>16370</v>
      </c>
      <c r="K5621" t="s">
        <v>110</v>
      </c>
      <c r="L5621" t="s">
        <v>3346</v>
      </c>
      <c r="M5621" t="s">
        <v>4108</v>
      </c>
      <c r="N5621" t="s">
        <v>4109</v>
      </c>
      <c r="O5621" t="s">
        <v>3343</v>
      </c>
      <c r="P5621" t="s">
        <v>3343</v>
      </c>
      <c r="Q5621" t="s">
        <v>3346</v>
      </c>
    </row>
    <row r="5622" spans="1:17" x14ac:dyDescent="0.25">
      <c r="A5622" t="s">
        <v>1736</v>
      </c>
      <c r="B5622" t="s">
        <v>585</v>
      </c>
      <c r="C5622" t="s">
        <v>2826</v>
      </c>
      <c r="D5622" t="s">
        <v>15868</v>
      </c>
      <c r="E5622">
        <v>2402118</v>
      </c>
      <c r="F5622" t="s">
        <v>16357</v>
      </c>
      <c r="G5622" t="s">
        <v>3514</v>
      </c>
      <c r="H5622" t="s">
        <v>3515</v>
      </c>
      <c r="I5622" t="s">
        <v>16371</v>
      </c>
      <c r="J5622" t="s">
        <v>16372</v>
      </c>
      <c r="K5622" t="s">
        <v>110</v>
      </c>
      <c r="L5622" t="s">
        <v>3346</v>
      </c>
      <c r="M5622" t="s">
        <v>4108</v>
      </c>
      <c r="N5622" t="s">
        <v>4109</v>
      </c>
      <c r="O5622" t="s">
        <v>3343</v>
      </c>
      <c r="P5622" t="s">
        <v>3343</v>
      </c>
      <c r="Q5622" t="s">
        <v>3346</v>
      </c>
    </row>
    <row r="5623" spans="1:17" x14ac:dyDescent="0.25">
      <c r="A5623" t="s">
        <v>1736</v>
      </c>
      <c r="B5623" t="s">
        <v>585</v>
      </c>
      <c r="C5623" t="s">
        <v>2826</v>
      </c>
      <c r="D5623" t="s">
        <v>15868</v>
      </c>
      <c r="E5623">
        <v>2402118</v>
      </c>
      <c r="F5623" t="s">
        <v>16357</v>
      </c>
      <c r="G5623" t="s">
        <v>3514</v>
      </c>
      <c r="H5623" t="s">
        <v>3515</v>
      </c>
      <c r="I5623" t="s">
        <v>16373</v>
      </c>
      <c r="J5623" t="s">
        <v>16374</v>
      </c>
      <c r="K5623" t="s">
        <v>110</v>
      </c>
      <c r="L5623" t="s">
        <v>3346</v>
      </c>
      <c r="M5623" t="s">
        <v>4108</v>
      </c>
      <c r="N5623" t="s">
        <v>4109</v>
      </c>
      <c r="O5623" t="s">
        <v>3343</v>
      </c>
      <c r="P5623" t="s">
        <v>3343</v>
      </c>
      <c r="Q5623" t="s">
        <v>3346</v>
      </c>
    </row>
    <row r="5624" spans="1:17" x14ac:dyDescent="0.25">
      <c r="A5624" t="s">
        <v>1736</v>
      </c>
      <c r="B5624" t="s">
        <v>585</v>
      </c>
      <c r="C5624" t="s">
        <v>2826</v>
      </c>
      <c r="D5624" t="s">
        <v>15868</v>
      </c>
      <c r="E5624">
        <v>2402118</v>
      </c>
      <c r="F5624" t="s">
        <v>16357</v>
      </c>
      <c r="G5624" t="s">
        <v>3514</v>
      </c>
      <c r="H5624" t="s">
        <v>3515</v>
      </c>
      <c r="I5624" t="s">
        <v>16375</v>
      </c>
      <c r="J5624" t="s">
        <v>16376</v>
      </c>
      <c r="K5624" t="s">
        <v>110</v>
      </c>
      <c r="L5624" t="s">
        <v>3346</v>
      </c>
      <c r="M5624" t="s">
        <v>4108</v>
      </c>
      <c r="N5624" t="s">
        <v>4109</v>
      </c>
      <c r="O5624" t="s">
        <v>3343</v>
      </c>
      <c r="P5624" t="s">
        <v>3343</v>
      </c>
      <c r="Q5624" t="s">
        <v>3346</v>
      </c>
    </row>
    <row r="5625" spans="1:17" x14ac:dyDescent="0.25">
      <c r="A5625" t="s">
        <v>1736</v>
      </c>
      <c r="B5625" t="s">
        <v>585</v>
      </c>
      <c r="C5625" t="s">
        <v>2826</v>
      </c>
      <c r="D5625" t="s">
        <v>15868</v>
      </c>
      <c r="E5625">
        <v>2402118</v>
      </c>
      <c r="F5625" t="s">
        <v>16357</v>
      </c>
      <c r="G5625" t="s">
        <v>3514</v>
      </c>
      <c r="H5625" t="s">
        <v>3515</v>
      </c>
      <c r="I5625" t="s">
        <v>16377</v>
      </c>
      <c r="J5625" t="s">
        <v>16378</v>
      </c>
      <c r="K5625" t="s">
        <v>110</v>
      </c>
      <c r="L5625" t="s">
        <v>3346</v>
      </c>
      <c r="M5625" t="s">
        <v>4108</v>
      </c>
      <c r="N5625" t="s">
        <v>4109</v>
      </c>
      <c r="O5625" t="s">
        <v>3343</v>
      </c>
      <c r="P5625" t="s">
        <v>3343</v>
      </c>
      <c r="Q5625" t="s">
        <v>3346</v>
      </c>
    </row>
    <row r="5626" spans="1:17" x14ac:dyDescent="0.25">
      <c r="A5626" t="s">
        <v>1736</v>
      </c>
      <c r="B5626" t="s">
        <v>585</v>
      </c>
      <c r="C5626" t="s">
        <v>2826</v>
      </c>
      <c r="D5626" t="s">
        <v>15868</v>
      </c>
      <c r="E5626">
        <v>2402118</v>
      </c>
      <c r="F5626" t="s">
        <v>16357</v>
      </c>
      <c r="G5626" t="s">
        <v>3514</v>
      </c>
      <c r="H5626" t="s">
        <v>3515</v>
      </c>
      <c r="I5626" t="s">
        <v>16379</v>
      </c>
      <c r="J5626" t="s">
        <v>16380</v>
      </c>
      <c r="K5626" t="s">
        <v>110</v>
      </c>
      <c r="L5626" t="s">
        <v>3346</v>
      </c>
      <c r="M5626" t="s">
        <v>4108</v>
      </c>
      <c r="N5626" t="s">
        <v>4109</v>
      </c>
      <c r="O5626" t="s">
        <v>3343</v>
      </c>
      <c r="P5626" t="s">
        <v>3343</v>
      </c>
      <c r="Q5626" t="s">
        <v>3346</v>
      </c>
    </row>
    <row r="5627" spans="1:17" x14ac:dyDescent="0.25">
      <c r="A5627" t="s">
        <v>1736</v>
      </c>
      <c r="B5627" t="s">
        <v>585</v>
      </c>
      <c r="C5627" t="s">
        <v>2826</v>
      </c>
      <c r="D5627" t="s">
        <v>15868</v>
      </c>
      <c r="E5627">
        <v>2402118</v>
      </c>
      <c r="F5627" t="s">
        <v>16357</v>
      </c>
      <c r="G5627" t="s">
        <v>3514</v>
      </c>
      <c r="H5627" t="s">
        <v>3515</v>
      </c>
      <c r="I5627" t="s">
        <v>16381</v>
      </c>
      <c r="J5627" t="s">
        <v>16382</v>
      </c>
      <c r="K5627" t="s">
        <v>110</v>
      </c>
      <c r="L5627" t="s">
        <v>3346</v>
      </c>
      <c r="M5627" t="s">
        <v>4108</v>
      </c>
      <c r="N5627" t="s">
        <v>4109</v>
      </c>
      <c r="O5627" t="s">
        <v>3343</v>
      </c>
      <c r="P5627" t="s">
        <v>3343</v>
      </c>
      <c r="Q5627" t="s">
        <v>3346</v>
      </c>
    </row>
    <row r="5628" spans="1:17" x14ac:dyDescent="0.25">
      <c r="A5628" t="s">
        <v>1736</v>
      </c>
      <c r="B5628" t="s">
        <v>585</v>
      </c>
      <c r="C5628" t="s">
        <v>2826</v>
      </c>
      <c r="D5628" t="s">
        <v>15868</v>
      </c>
      <c r="E5628">
        <v>2402118</v>
      </c>
      <c r="F5628" t="s">
        <v>16357</v>
      </c>
      <c r="G5628" t="s">
        <v>3514</v>
      </c>
      <c r="H5628" t="s">
        <v>3515</v>
      </c>
      <c r="I5628" t="s">
        <v>16383</v>
      </c>
      <c r="J5628" t="s">
        <v>16384</v>
      </c>
      <c r="K5628" t="s">
        <v>110</v>
      </c>
      <c r="L5628" t="s">
        <v>3346</v>
      </c>
      <c r="M5628" t="s">
        <v>4108</v>
      </c>
      <c r="N5628" t="s">
        <v>4109</v>
      </c>
      <c r="O5628" t="s">
        <v>3343</v>
      </c>
      <c r="P5628" t="s">
        <v>3343</v>
      </c>
      <c r="Q5628" t="s">
        <v>3346</v>
      </c>
    </row>
    <row r="5629" spans="1:17" x14ac:dyDescent="0.25">
      <c r="A5629" t="s">
        <v>1736</v>
      </c>
      <c r="B5629" t="s">
        <v>585</v>
      </c>
      <c r="C5629" t="s">
        <v>2826</v>
      </c>
      <c r="D5629" t="s">
        <v>15868</v>
      </c>
      <c r="E5629">
        <v>2402118</v>
      </c>
      <c r="F5629" t="s">
        <v>16357</v>
      </c>
      <c r="G5629" t="s">
        <v>3514</v>
      </c>
      <c r="H5629" t="s">
        <v>3515</v>
      </c>
      <c r="I5629" t="s">
        <v>16385</v>
      </c>
      <c r="J5629" t="s">
        <v>16386</v>
      </c>
      <c r="K5629" t="s">
        <v>110</v>
      </c>
      <c r="L5629" t="s">
        <v>3346</v>
      </c>
      <c r="M5629" t="s">
        <v>4108</v>
      </c>
      <c r="N5629" t="s">
        <v>4109</v>
      </c>
      <c r="O5629" t="s">
        <v>3343</v>
      </c>
      <c r="P5629" t="s">
        <v>3343</v>
      </c>
      <c r="Q5629" t="s">
        <v>3346</v>
      </c>
    </row>
    <row r="5630" spans="1:17" x14ac:dyDescent="0.25">
      <c r="A5630" t="s">
        <v>1736</v>
      </c>
      <c r="B5630" t="s">
        <v>585</v>
      </c>
      <c r="C5630" t="s">
        <v>2826</v>
      </c>
      <c r="D5630" t="s">
        <v>15868</v>
      </c>
      <c r="E5630">
        <v>2402118</v>
      </c>
      <c r="F5630" t="s">
        <v>16357</v>
      </c>
      <c r="G5630" t="s">
        <v>3514</v>
      </c>
      <c r="H5630" t="s">
        <v>3515</v>
      </c>
      <c r="I5630" t="s">
        <v>16387</v>
      </c>
      <c r="J5630" t="s">
        <v>16388</v>
      </c>
      <c r="K5630" t="s">
        <v>110</v>
      </c>
      <c r="L5630" t="s">
        <v>3346</v>
      </c>
      <c r="M5630" t="s">
        <v>4108</v>
      </c>
      <c r="N5630" t="s">
        <v>4109</v>
      </c>
      <c r="O5630" t="s">
        <v>3343</v>
      </c>
      <c r="P5630" t="s">
        <v>3343</v>
      </c>
      <c r="Q5630" t="s">
        <v>3346</v>
      </c>
    </row>
    <row r="5631" spans="1:17" x14ac:dyDescent="0.25">
      <c r="A5631" t="s">
        <v>1736</v>
      </c>
      <c r="B5631" t="s">
        <v>585</v>
      </c>
      <c r="C5631" t="s">
        <v>2826</v>
      </c>
      <c r="D5631" t="s">
        <v>15868</v>
      </c>
      <c r="E5631">
        <v>2402118</v>
      </c>
      <c r="F5631" t="s">
        <v>16357</v>
      </c>
      <c r="G5631" t="s">
        <v>3514</v>
      </c>
      <c r="H5631" t="s">
        <v>3515</v>
      </c>
      <c r="I5631" t="s">
        <v>16389</v>
      </c>
      <c r="J5631" t="s">
        <v>16390</v>
      </c>
      <c r="K5631" t="s">
        <v>110</v>
      </c>
      <c r="L5631" t="s">
        <v>3346</v>
      </c>
      <c r="M5631" t="s">
        <v>4108</v>
      </c>
      <c r="N5631" t="s">
        <v>4109</v>
      </c>
      <c r="O5631" t="s">
        <v>3343</v>
      </c>
      <c r="P5631" t="s">
        <v>3343</v>
      </c>
      <c r="Q5631" t="s">
        <v>3346</v>
      </c>
    </row>
    <row r="5632" spans="1:17" x14ac:dyDescent="0.25">
      <c r="A5632" t="s">
        <v>1736</v>
      </c>
      <c r="B5632" t="s">
        <v>585</v>
      </c>
      <c r="C5632" t="s">
        <v>2826</v>
      </c>
      <c r="D5632" t="s">
        <v>15868</v>
      </c>
      <c r="E5632">
        <v>2402118</v>
      </c>
      <c r="F5632" t="s">
        <v>16357</v>
      </c>
      <c r="G5632" t="s">
        <v>3514</v>
      </c>
      <c r="H5632" t="s">
        <v>3515</v>
      </c>
      <c r="I5632" t="s">
        <v>16391</v>
      </c>
      <c r="J5632" t="s">
        <v>16392</v>
      </c>
      <c r="K5632" t="s">
        <v>110</v>
      </c>
      <c r="L5632" t="s">
        <v>3346</v>
      </c>
      <c r="M5632" t="s">
        <v>4108</v>
      </c>
      <c r="N5632" t="s">
        <v>4109</v>
      </c>
      <c r="O5632" t="s">
        <v>3343</v>
      </c>
      <c r="P5632" t="s">
        <v>3343</v>
      </c>
      <c r="Q5632" t="s">
        <v>3346</v>
      </c>
    </row>
    <row r="5633" spans="1:17" x14ac:dyDescent="0.25">
      <c r="A5633" t="s">
        <v>1736</v>
      </c>
      <c r="B5633" t="s">
        <v>585</v>
      </c>
      <c r="C5633" t="s">
        <v>2826</v>
      </c>
      <c r="D5633" t="s">
        <v>15868</v>
      </c>
      <c r="E5633">
        <v>2402118</v>
      </c>
      <c r="F5633" t="s">
        <v>16357</v>
      </c>
      <c r="G5633" t="s">
        <v>3514</v>
      </c>
      <c r="H5633" t="s">
        <v>3515</v>
      </c>
      <c r="I5633" t="s">
        <v>16393</v>
      </c>
      <c r="J5633" t="s">
        <v>16394</v>
      </c>
      <c r="K5633" t="s">
        <v>110</v>
      </c>
      <c r="L5633" t="s">
        <v>3346</v>
      </c>
      <c r="M5633" t="s">
        <v>4108</v>
      </c>
      <c r="N5633" t="s">
        <v>4109</v>
      </c>
      <c r="O5633" t="s">
        <v>3343</v>
      </c>
      <c r="P5633" t="s">
        <v>3343</v>
      </c>
      <c r="Q5633" t="s">
        <v>3346</v>
      </c>
    </row>
    <row r="5634" spans="1:17" x14ac:dyDescent="0.25">
      <c r="A5634" t="s">
        <v>1736</v>
      </c>
      <c r="B5634" t="s">
        <v>585</v>
      </c>
      <c r="C5634" t="s">
        <v>2826</v>
      </c>
      <c r="D5634" t="s">
        <v>15868</v>
      </c>
      <c r="E5634">
        <v>2402118</v>
      </c>
      <c r="F5634" t="s">
        <v>16357</v>
      </c>
      <c r="G5634" t="s">
        <v>3514</v>
      </c>
      <c r="H5634" t="s">
        <v>3515</v>
      </c>
      <c r="I5634" t="s">
        <v>16395</v>
      </c>
      <c r="J5634" t="s">
        <v>16396</v>
      </c>
      <c r="K5634" t="s">
        <v>110</v>
      </c>
      <c r="L5634" t="s">
        <v>3346</v>
      </c>
      <c r="M5634" t="s">
        <v>4108</v>
      </c>
      <c r="N5634" t="s">
        <v>4109</v>
      </c>
      <c r="O5634" t="s">
        <v>3343</v>
      </c>
      <c r="P5634" t="s">
        <v>3343</v>
      </c>
      <c r="Q5634" t="s">
        <v>3346</v>
      </c>
    </row>
    <row r="5635" spans="1:17" x14ac:dyDescent="0.25">
      <c r="A5635" t="s">
        <v>1736</v>
      </c>
      <c r="B5635" t="s">
        <v>585</v>
      </c>
      <c r="C5635" t="s">
        <v>2826</v>
      </c>
      <c r="D5635" t="s">
        <v>15868</v>
      </c>
      <c r="E5635">
        <v>2402118</v>
      </c>
      <c r="F5635" t="s">
        <v>16357</v>
      </c>
      <c r="G5635" t="s">
        <v>3514</v>
      </c>
      <c r="H5635" t="s">
        <v>3515</v>
      </c>
      <c r="I5635" t="s">
        <v>16397</v>
      </c>
      <c r="J5635" t="s">
        <v>16398</v>
      </c>
      <c r="K5635" t="s">
        <v>4107</v>
      </c>
      <c r="L5635" t="s">
        <v>3346</v>
      </c>
      <c r="M5635" t="s">
        <v>4108</v>
      </c>
      <c r="N5635" t="s">
        <v>4109</v>
      </c>
      <c r="O5635" t="s">
        <v>3343</v>
      </c>
      <c r="P5635" t="s">
        <v>3343</v>
      </c>
      <c r="Q5635" t="s">
        <v>3346</v>
      </c>
    </row>
    <row r="5636" spans="1:17" x14ac:dyDescent="0.25">
      <c r="A5636" t="s">
        <v>1736</v>
      </c>
      <c r="B5636" t="s">
        <v>585</v>
      </c>
      <c r="C5636" t="s">
        <v>2826</v>
      </c>
      <c r="D5636" t="s">
        <v>15868</v>
      </c>
      <c r="E5636">
        <v>2402119</v>
      </c>
      <c r="F5636" t="s">
        <v>16399</v>
      </c>
      <c r="G5636" t="s">
        <v>16400</v>
      </c>
      <c r="H5636" t="s">
        <v>15523</v>
      </c>
      <c r="I5636" t="s">
        <v>16401</v>
      </c>
      <c r="J5636" t="s">
        <v>16399</v>
      </c>
      <c r="K5636" t="s">
        <v>110</v>
      </c>
      <c r="L5636" t="s">
        <v>3343</v>
      </c>
      <c r="M5636" t="s">
        <v>4108</v>
      </c>
      <c r="N5636" t="s">
        <v>4109</v>
      </c>
      <c r="O5636" t="s">
        <v>3343</v>
      </c>
      <c r="P5636" t="s">
        <v>3343</v>
      </c>
      <c r="Q5636" t="s">
        <v>3346</v>
      </c>
    </row>
    <row r="5637" spans="1:17" x14ac:dyDescent="0.25">
      <c r="A5637" t="s">
        <v>1736</v>
      </c>
      <c r="B5637" t="s">
        <v>585</v>
      </c>
      <c r="C5637" t="s">
        <v>2826</v>
      </c>
      <c r="D5637" t="s">
        <v>15868</v>
      </c>
      <c r="E5637">
        <v>2402120</v>
      </c>
      <c r="F5637" t="s">
        <v>16402</v>
      </c>
      <c r="G5637" t="s">
        <v>16403</v>
      </c>
      <c r="H5637" t="s">
        <v>15523</v>
      </c>
      <c r="I5637" t="s">
        <v>16404</v>
      </c>
      <c r="J5637" t="s">
        <v>16402</v>
      </c>
      <c r="K5637" t="s">
        <v>110</v>
      </c>
      <c r="L5637" t="s">
        <v>3343</v>
      </c>
      <c r="M5637" t="s">
        <v>3707</v>
      </c>
      <c r="N5637" t="s">
        <v>7828</v>
      </c>
      <c r="O5637" t="s">
        <v>3343</v>
      </c>
      <c r="P5637" t="s">
        <v>3343</v>
      </c>
      <c r="Q5637" t="s">
        <v>3346</v>
      </c>
    </row>
    <row r="5638" spans="1:17" x14ac:dyDescent="0.25">
      <c r="A5638" t="s">
        <v>1736</v>
      </c>
      <c r="B5638" t="s">
        <v>585</v>
      </c>
      <c r="C5638" t="s">
        <v>2826</v>
      </c>
      <c r="D5638" t="s">
        <v>15868</v>
      </c>
      <c r="E5638">
        <v>2402120</v>
      </c>
      <c r="F5638" t="s">
        <v>16402</v>
      </c>
      <c r="G5638" t="s">
        <v>16403</v>
      </c>
      <c r="H5638" t="s">
        <v>15523</v>
      </c>
      <c r="I5638" t="s">
        <v>16405</v>
      </c>
      <c r="J5638" t="s">
        <v>16406</v>
      </c>
      <c r="K5638" t="s">
        <v>110</v>
      </c>
      <c r="L5638" t="s">
        <v>3346</v>
      </c>
      <c r="M5638" t="s">
        <v>3707</v>
      </c>
      <c r="N5638" t="s">
        <v>7828</v>
      </c>
      <c r="O5638" t="s">
        <v>3343</v>
      </c>
      <c r="P5638" t="s">
        <v>3343</v>
      </c>
      <c r="Q5638" t="s">
        <v>3346</v>
      </c>
    </row>
    <row r="5639" spans="1:17" x14ac:dyDescent="0.25">
      <c r="A5639" t="s">
        <v>1736</v>
      </c>
      <c r="B5639" t="s">
        <v>585</v>
      </c>
      <c r="C5639" t="s">
        <v>2826</v>
      </c>
      <c r="D5639" t="s">
        <v>15868</v>
      </c>
      <c r="E5639">
        <v>2402120</v>
      </c>
      <c r="F5639" t="s">
        <v>16402</v>
      </c>
      <c r="G5639" t="s">
        <v>16403</v>
      </c>
      <c r="H5639" t="s">
        <v>15523</v>
      </c>
      <c r="I5639" t="s">
        <v>16407</v>
      </c>
      <c r="J5639" t="s">
        <v>16408</v>
      </c>
      <c r="K5639" t="s">
        <v>110</v>
      </c>
      <c r="L5639" t="s">
        <v>3346</v>
      </c>
      <c r="M5639" t="s">
        <v>3707</v>
      </c>
      <c r="N5639" t="s">
        <v>7828</v>
      </c>
      <c r="O5639" t="s">
        <v>3343</v>
      </c>
      <c r="P5639" t="s">
        <v>3343</v>
      </c>
      <c r="Q5639" t="s">
        <v>3346</v>
      </c>
    </row>
    <row r="5640" spans="1:17" x14ac:dyDescent="0.25">
      <c r="A5640" t="s">
        <v>1736</v>
      </c>
      <c r="B5640" t="s">
        <v>585</v>
      </c>
      <c r="C5640" t="s">
        <v>2826</v>
      </c>
      <c r="D5640" t="s">
        <v>15868</v>
      </c>
      <c r="E5640">
        <v>2402120</v>
      </c>
      <c r="F5640" t="s">
        <v>16402</v>
      </c>
      <c r="G5640" t="s">
        <v>16403</v>
      </c>
      <c r="H5640" t="s">
        <v>15523</v>
      </c>
      <c r="I5640" t="s">
        <v>16409</v>
      </c>
      <c r="J5640" t="s">
        <v>16410</v>
      </c>
      <c r="K5640" t="s">
        <v>110</v>
      </c>
      <c r="L5640" t="s">
        <v>3346</v>
      </c>
      <c r="M5640" t="s">
        <v>3707</v>
      </c>
      <c r="N5640" t="s">
        <v>7828</v>
      </c>
      <c r="O5640" t="s">
        <v>3343</v>
      </c>
      <c r="P5640" t="s">
        <v>3343</v>
      </c>
      <c r="Q5640" t="s">
        <v>3346</v>
      </c>
    </row>
    <row r="5641" spans="1:17" x14ac:dyDescent="0.25">
      <c r="A5641" t="s">
        <v>1736</v>
      </c>
      <c r="B5641" t="s">
        <v>585</v>
      </c>
      <c r="C5641" t="s">
        <v>2826</v>
      </c>
      <c r="D5641" t="s">
        <v>15868</v>
      </c>
      <c r="E5641">
        <v>2402121</v>
      </c>
      <c r="F5641" t="s">
        <v>16411</v>
      </c>
      <c r="G5641" t="s">
        <v>16412</v>
      </c>
      <c r="H5641" t="s">
        <v>16413</v>
      </c>
      <c r="I5641" t="s">
        <v>16414</v>
      </c>
      <c r="J5641" t="s">
        <v>16411</v>
      </c>
      <c r="K5641" t="s">
        <v>9959</v>
      </c>
      <c r="L5641" t="s">
        <v>3343</v>
      </c>
      <c r="M5641" t="s">
        <v>3707</v>
      </c>
      <c r="N5641" t="s">
        <v>7828</v>
      </c>
      <c r="O5641" t="s">
        <v>3343</v>
      </c>
      <c r="P5641" t="s">
        <v>3343</v>
      </c>
      <c r="Q5641" t="s">
        <v>3346</v>
      </c>
    </row>
    <row r="5642" spans="1:17" x14ac:dyDescent="0.25">
      <c r="A5642" t="s">
        <v>1736</v>
      </c>
      <c r="B5642" t="s">
        <v>585</v>
      </c>
      <c r="C5642" t="s">
        <v>2826</v>
      </c>
      <c r="D5642" t="s">
        <v>15868</v>
      </c>
      <c r="E5642">
        <v>2402121</v>
      </c>
      <c r="F5642" t="s">
        <v>16411</v>
      </c>
      <c r="G5642" t="s">
        <v>16412</v>
      </c>
      <c r="H5642" t="s">
        <v>16413</v>
      </c>
      <c r="I5642" t="s">
        <v>16415</v>
      </c>
      <c r="J5642" t="s">
        <v>16416</v>
      </c>
      <c r="K5642" t="s">
        <v>3433</v>
      </c>
      <c r="L5642" t="s">
        <v>3346</v>
      </c>
      <c r="M5642" t="s">
        <v>3707</v>
      </c>
      <c r="N5642" t="s">
        <v>7828</v>
      </c>
      <c r="O5642" t="s">
        <v>3343</v>
      </c>
      <c r="P5642" t="s">
        <v>3343</v>
      </c>
      <c r="Q5642" t="s">
        <v>3346</v>
      </c>
    </row>
    <row r="5643" spans="1:17" x14ac:dyDescent="0.25">
      <c r="A5643" t="s">
        <v>1736</v>
      </c>
      <c r="B5643" t="s">
        <v>585</v>
      </c>
      <c r="C5643" t="s">
        <v>2826</v>
      </c>
      <c r="D5643" t="s">
        <v>15868</v>
      </c>
      <c r="E5643">
        <v>2402122</v>
      </c>
      <c r="F5643" t="s">
        <v>16417</v>
      </c>
      <c r="G5643" t="s">
        <v>16418</v>
      </c>
      <c r="H5643" t="s">
        <v>15523</v>
      </c>
      <c r="I5643" t="s">
        <v>16419</v>
      </c>
      <c r="J5643" t="s">
        <v>16417</v>
      </c>
      <c r="K5643" t="s">
        <v>110</v>
      </c>
      <c r="L5643" t="s">
        <v>3343</v>
      </c>
      <c r="M5643" t="s">
        <v>3707</v>
      </c>
      <c r="N5643" t="s">
        <v>7828</v>
      </c>
      <c r="O5643" t="s">
        <v>3343</v>
      </c>
      <c r="P5643" t="s">
        <v>3343</v>
      </c>
      <c r="Q5643" t="s">
        <v>3346</v>
      </c>
    </row>
    <row r="5644" spans="1:17" x14ac:dyDescent="0.25">
      <c r="A5644" t="s">
        <v>1736</v>
      </c>
      <c r="B5644" t="s">
        <v>585</v>
      </c>
      <c r="C5644" t="s">
        <v>2826</v>
      </c>
      <c r="D5644" t="s">
        <v>15868</v>
      </c>
      <c r="E5644">
        <v>2402122</v>
      </c>
      <c r="F5644" t="s">
        <v>16417</v>
      </c>
      <c r="G5644" t="s">
        <v>16418</v>
      </c>
      <c r="H5644" t="s">
        <v>15523</v>
      </c>
      <c r="I5644" t="s">
        <v>16420</v>
      </c>
      <c r="J5644" t="s">
        <v>16417</v>
      </c>
      <c r="K5644" t="s">
        <v>9959</v>
      </c>
      <c r="L5644" t="s">
        <v>3346</v>
      </c>
      <c r="M5644" t="s">
        <v>3707</v>
      </c>
      <c r="N5644" t="s">
        <v>7828</v>
      </c>
      <c r="O5644" t="s">
        <v>3343</v>
      </c>
      <c r="P5644" t="s">
        <v>3343</v>
      </c>
      <c r="Q5644" t="s">
        <v>3346</v>
      </c>
    </row>
    <row r="5645" spans="1:17" x14ac:dyDescent="0.25">
      <c r="A5645" t="s">
        <v>1736</v>
      </c>
      <c r="B5645" t="s">
        <v>585</v>
      </c>
      <c r="C5645" t="s">
        <v>2826</v>
      </c>
      <c r="D5645" t="s">
        <v>15868</v>
      </c>
      <c r="E5645">
        <v>2402123</v>
      </c>
      <c r="F5645" t="s">
        <v>16421</v>
      </c>
      <c r="G5645" t="s">
        <v>16422</v>
      </c>
      <c r="H5645" t="s">
        <v>15870</v>
      </c>
      <c r="I5645" t="s">
        <v>16423</v>
      </c>
      <c r="J5645" t="s">
        <v>16421</v>
      </c>
      <c r="K5645" t="s">
        <v>4107</v>
      </c>
      <c r="L5645" t="s">
        <v>3343</v>
      </c>
      <c r="M5645" t="s">
        <v>3707</v>
      </c>
      <c r="N5645" t="s">
        <v>7828</v>
      </c>
      <c r="O5645" t="s">
        <v>3343</v>
      </c>
      <c r="P5645" t="s">
        <v>3343</v>
      </c>
      <c r="Q5645" t="s">
        <v>3346</v>
      </c>
    </row>
    <row r="5646" spans="1:17" x14ac:dyDescent="0.25">
      <c r="A5646" t="s">
        <v>1736</v>
      </c>
      <c r="B5646" t="s">
        <v>585</v>
      </c>
      <c r="C5646" t="s">
        <v>2826</v>
      </c>
      <c r="D5646" t="s">
        <v>15868</v>
      </c>
      <c r="E5646">
        <v>2402124</v>
      </c>
      <c r="F5646" t="s">
        <v>16424</v>
      </c>
      <c r="G5646" t="s">
        <v>16425</v>
      </c>
      <c r="H5646" t="s">
        <v>16045</v>
      </c>
      <c r="I5646" t="s">
        <v>16426</v>
      </c>
      <c r="J5646" t="s">
        <v>16424</v>
      </c>
      <c r="K5646" t="s">
        <v>4107</v>
      </c>
      <c r="L5646" t="s">
        <v>3343</v>
      </c>
      <c r="M5646" t="s">
        <v>3707</v>
      </c>
      <c r="N5646" t="s">
        <v>7828</v>
      </c>
      <c r="O5646" t="s">
        <v>3343</v>
      </c>
      <c r="P5646" t="s">
        <v>3343</v>
      </c>
      <c r="Q5646" t="s">
        <v>3346</v>
      </c>
    </row>
    <row r="5647" spans="1:17" x14ac:dyDescent="0.25">
      <c r="A5647" t="s">
        <v>1736</v>
      </c>
      <c r="B5647" t="s">
        <v>585</v>
      </c>
      <c r="C5647" t="s">
        <v>2826</v>
      </c>
      <c r="D5647" t="s">
        <v>15868</v>
      </c>
      <c r="E5647">
        <v>2402125</v>
      </c>
      <c r="F5647" t="s">
        <v>2268</v>
      </c>
      <c r="G5647" t="s">
        <v>16427</v>
      </c>
      <c r="H5647" t="s">
        <v>9338</v>
      </c>
      <c r="I5647" t="s">
        <v>16428</v>
      </c>
      <c r="J5647" t="s">
        <v>16429</v>
      </c>
      <c r="K5647" t="s">
        <v>110</v>
      </c>
      <c r="L5647" t="s">
        <v>3343</v>
      </c>
      <c r="M5647" t="s">
        <v>4108</v>
      </c>
      <c r="N5647" t="s">
        <v>4109</v>
      </c>
      <c r="O5647" t="s">
        <v>3343</v>
      </c>
      <c r="P5647" t="s">
        <v>3343</v>
      </c>
      <c r="Q5647" t="s">
        <v>3346</v>
      </c>
    </row>
    <row r="5648" spans="1:17" x14ac:dyDescent="0.25">
      <c r="A5648" t="s">
        <v>1736</v>
      </c>
      <c r="B5648" t="s">
        <v>585</v>
      </c>
      <c r="C5648" t="s">
        <v>2826</v>
      </c>
      <c r="D5648" t="s">
        <v>15868</v>
      </c>
      <c r="E5648">
        <v>2402126</v>
      </c>
      <c r="F5648" t="s">
        <v>16430</v>
      </c>
      <c r="G5648" t="s">
        <v>15862</v>
      </c>
      <c r="H5648" t="s">
        <v>15863</v>
      </c>
      <c r="I5648" t="s">
        <v>16431</v>
      </c>
      <c r="J5648" t="s">
        <v>15861</v>
      </c>
      <c r="K5648" t="s">
        <v>110</v>
      </c>
      <c r="L5648" t="s">
        <v>3343</v>
      </c>
      <c r="M5648" t="s">
        <v>3344</v>
      </c>
      <c r="N5648" t="s">
        <v>3345</v>
      </c>
      <c r="O5648" t="s">
        <v>3343</v>
      </c>
      <c r="P5648" t="s">
        <v>3343</v>
      </c>
      <c r="Q5648" t="s">
        <v>3346</v>
      </c>
    </row>
    <row r="5649" spans="1:17" x14ac:dyDescent="0.25">
      <c r="A5649" t="s">
        <v>1736</v>
      </c>
      <c r="B5649" t="s">
        <v>585</v>
      </c>
      <c r="C5649" t="s">
        <v>2826</v>
      </c>
      <c r="D5649" t="s">
        <v>15868</v>
      </c>
      <c r="E5649">
        <v>2402127</v>
      </c>
      <c r="F5649" t="s">
        <v>16432</v>
      </c>
      <c r="G5649" t="s">
        <v>16433</v>
      </c>
      <c r="H5649" t="s">
        <v>15801</v>
      </c>
      <c r="I5649" t="s">
        <v>16434</v>
      </c>
      <c r="J5649" t="s">
        <v>16435</v>
      </c>
      <c r="K5649" t="s">
        <v>9959</v>
      </c>
      <c r="L5649" t="s">
        <v>3343</v>
      </c>
      <c r="M5649" t="s">
        <v>3707</v>
      </c>
      <c r="N5649" t="s">
        <v>7828</v>
      </c>
      <c r="O5649" t="s">
        <v>3343</v>
      </c>
      <c r="P5649" t="s">
        <v>3343</v>
      </c>
      <c r="Q5649" t="s">
        <v>3346</v>
      </c>
    </row>
    <row r="5650" spans="1:17" x14ac:dyDescent="0.25">
      <c r="A5650" t="s">
        <v>1736</v>
      </c>
      <c r="B5650" t="s">
        <v>585</v>
      </c>
      <c r="C5650" t="s">
        <v>2826</v>
      </c>
      <c r="D5650" t="s">
        <v>15868</v>
      </c>
      <c r="E5650">
        <v>2402127</v>
      </c>
      <c r="F5650" t="s">
        <v>16432</v>
      </c>
      <c r="G5650" t="s">
        <v>16433</v>
      </c>
      <c r="H5650" t="s">
        <v>15801</v>
      </c>
      <c r="I5650" t="s">
        <v>16436</v>
      </c>
      <c r="J5650" t="s">
        <v>16435</v>
      </c>
      <c r="K5650" t="s">
        <v>3433</v>
      </c>
      <c r="L5650" t="s">
        <v>3346</v>
      </c>
      <c r="M5650" t="s">
        <v>3707</v>
      </c>
      <c r="N5650" t="s">
        <v>7828</v>
      </c>
      <c r="O5650" t="s">
        <v>3343</v>
      </c>
      <c r="P5650" t="s">
        <v>3343</v>
      </c>
      <c r="Q5650" t="s">
        <v>3346</v>
      </c>
    </row>
    <row r="5651" spans="1:17" x14ac:dyDescent="0.25">
      <c r="A5651" t="s">
        <v>1736</v>
      </c>
      <c r="B5651" t="s">
        <v>585</v>
      </c>
      <c r="C5651" t="s">
        <v>2826</v>
      </c>
      <c r="D5651" t="s">
        <v>15868</v>
      </c>
      <c r="E5651">
        <v>2402128</v>
      </c>
      <c r="F5651" t="s">
        <v>16437</v>
      </c>
      <c r="G5651" t="s">
        <v>16438</v>
      </c>
      <c r="H5651" t="s">
        <v>15801</v>
      </c>
      <c r="I5651" t="s">
        <v>16439</v>
      </c>
      <c r="J5651" t="s">
        <v>16440</v>
      </c>
      <c r="K5651" t="s">
        <v>9959</v>
      </c>
      <c r="L5651" t="s">
        <v>3343</v>
      </c>
      <c r="M5651" t="s">
        <v>3707</v>
      </c>
      <c r="N5651" t="s">
        <v>7828</v>
      </c>
      <c r="O5651" t="s">
        <v>3343</v>
      </c>
      <c r="P5651" t="s">
        <v>3343</v>
      </c>
      <c r="Q5651" t="s">
        <v>3346</v>
      </c>
    </row>
    <row r="5652" spans="1:17" x14ac:dyDescent="0.25">
      <c r="A5652" t="s">
        <v>1736</v>
      </c>
      <c r="B5652" t="s">
        <v>585</v>
      </c>
      <c r="C5652" t="s">
        <v>2826</v>
      </c>
      <c r="D5652" t="s">
        <v>15868</v>
      </c>
      <c r="E5652">
        <v>2402128</v>
      </c>
      <c r="F5652" t="s">
        <v>16437</v>
      </c>
      <c r="G5652" t="s">
        <v>16438</v>
      </c>
      <c r="H5652" t="s">
        <v>15801</v>
      </c>
      <c r="I5652" t="s">
        <v>16441</v>
      </c>
      <c r="J5652" t="s">
        <v>16440</v>
      </c>
      <c r="K5652" t="s">
        <v>3433</v>
      </c>
      <c r="L5652" t="s">
        <v>3346</v>
      </c>
      <c r="M5652" t="s">
        <v>3707</v>
      </c>
      <c r="N5652" t="s">
        <v>7828</v>
      </c>
      <c r="O5652" t="s">
        <v>3343</v>
      </c>
      <c r="P5652" t="s">
        <v>3343</v>
      </c>
      <c r="Q5652" t="s">
        <v>3346</v>
      </c>
    </row>
    <row r="5653" spans="1:17" x14ac:dyDescent="0.25">
      <c r="A5653" t="s">
        <v>1736</v>
      </c>
      <c r="B5653" t="s">
        <v>585</v>
      </c>
      <c r="C5653" t="s">
        <v>2826</v>
      </c>
      <c r="D5653" t="s">
        <v>15868</v>
      </c>
      <c r="E5653">
        <v>2402129</v>
      </c>
      <c r="F5653" t="s">
        <v>16442</v>
      </c>
      <c r="G5653" t="s">
        <v>16443</v>
      </c>
      <c r="H5653" t="s">
        <v>15801</v>
      </c>
      <c r="I5653" t="s">
        <v>16444</v>
      </c>
      <c r="J5653" t="s">
        <v>16445</v>
      </c>
      <c r="K5653" t="s">
        <v>9959</v>
      </c>
      <c r="L5653" t="s">
        <v>3343</v>
      </c>
      <c r="M5653" t="s">
        <v>3707</v>
      </c>
      <c r="N5653" t="s">
        <v>7828</v>
      </c>
      <c r="O5653" t="s">
        <v>3343</v>
      </c>
      <c r="P5653" t="s">
        <v>3343</v>
      </c>
      <c r="Q5653" t="s">
        <v>3346</v>
      </c>
    </row>
    <row r="5654" spans="1:17" x14ac:dyDescent="0.25">
      <c r="A5654" t="s">
        <v>1736</v>
      </c>
      <c r="B5654" t="s">
        <v>585</v>
      </c>
      <c r="C5654" t="s">
        <v>2826</v>
      </c>
      <c r="D5654" t="s">
        <v>15868</v>
      </c>
      <c r="E5654">
        <v>2402129</v>
      </c>
      <c r="F5654" t="s">
        <v>16442</v>
      </c>
      <c r="G5654" t="s">
        <v>16443</v>
      </c>
      <c r="H5654" t="s">
        <v>15801</v>
      </c>
      <c r="I5654" t="s">
        <v>16446</v>
      </c>
      <c r="J5654" t="s">
        <v>16445</v>
      </c>
      <c r="K5654" t="s">
        <v>3433</v>
      </c>
      <c r="L5654" t="s">
        <v>3346</v>
      </c>
      <c r="M5654" t="s">
        <v>3707</v>
      </c>
      <c r="N5654" t="s">
        <v>7828</v>
      </c>
      <c r="O5654" t="s">
        <v>3343</v>
      </c>
      <c r="P5654" t="s">
        <v>3343</v>
      </c>
      <c r="Q5654" t="s">
        <v>3346</v>
      </c>
    </row>
    <row r="5655" spans="1:17" x14ac:dyDescent="0.25">
      <c r="A5655" t="s">
        <v>1736</v>
      </c>
      <c r="B5655" t="s">
        <v>585</v>
      </c>
      <c r="C5655" t="s">
        <v>2826</v>
      </c>
      <c r="D5655" t="s">
        <v>15868</v>
      </c>
      <c r="E5655">
        <v>2402130</v>
      </c>
      <c r="F5655" t="s">
        <v>16447</v>
      </c>
      <c r="G5655" t="s">
        <v>16448</v>
      </c>
      <c r="H5655" t="s">
        <v>15523</v>
      </c>
      <c r="I5655" t="s">
        <v>16449</v>
      </c>
      <c r="J5655" t="s">
        <v>16450</v>
      </c>
      <c r="K5655" t="s">
        <v>110</v>
      </c>
      <c r="L5655" t="s">
        <v>3343</v>
      </c>
      <c r="M5655" t="s">
        <v>3707</v>
      </c>
      <c r="N5655" t="s">
        <v>7828</v>
      </c>
      <c r="O5655" t="s">
        <v>3343</v>
      </c>
      <c r="P5655" t="s">
        <v>3343</v>
      </c>
      <c r="Q5655" t="s">
        <v>3346</v>
      </c>
    </row>
    <row r="5656" spans="1:17" x14ac:dyDescent="0.25">
      <c r="A5656" t="s">
        <v>1736</v>
      </c>
      <c r="B5656" t="s">
        <v>585</v>
      </c>
      <c r="C5656" t="s">
        <v>2826</v>
      </c>
      <c r="D5656" t="s">
        <v>15868</v>
      </c>
      <c r="E5656">
        <v>2402131</v>
      </c>
      <c r="F5656" t="s">
        <v>16451</v>
      </c>
      <c r="G5656" t="s">
        <v>16452</v>
      </c>
      <c r="H5656" t="s">
        <v>15523</v>
      </c>
      <c r="I5656" t="s">
        <v>16453</v>
      </c>
      <c r="J5656" t="s">
        <v>16454</v>
      </c>
      <c r="K5656" t="s">
        <v>110</v>
      </c>
      <c r="L5656" t="s">
        <v>3343</v>
      </c>
      <c r="M5656" t="s">
        <v>3707</v>
      </c>
      <c r="N5656" t="s">
        <v>7828</v>
      </c>
      <c r="O5656" t="s">
        <v>3343</v>
      </c>
      <c r="P5656" t="s">
        <v>3343</v>
      </c>
      <c r="Q5656" t="s">
        <v>3346</v>
      </c>
    </row>
    <row r="5657" spans="1:17" x14ac:dyDescent="0.25">
      <c r="A5657" t="s">
        <v>1736</v>
      </c>
      <c r="B5657" t="s">
        <v>585</v>
      </c>
      <c r="C5657" t="s">
        <v>2826</v>
      </c>
      <c r="D5657" t="s">
        <v>15868</v>
      </c>
      <c r="E5657">
        <v>2402132</v>
      </c>
      <c r="F5657" t="s">
        <v>16455</v>
      </c>
      <c r="G5657" t="s">
        <v>16456</v>
      </c>
      <c r="H5657" t="s">
        <v>15523</v>
      </c>
      <c r="I5657" t="s">
        <v>16457</v>
      </c>
      <c r="J5657" t="s">
        <v>16458</v>
      </c>
      <c r="K5657" t="s">
        <v>110</v>
      </c>
      <c r="L5657" t="s">
        <v>3343</v>
      </c>
      <c r="M5657" t="s">
        <v>3707</v>
      </c>
      <c r="N5657" t="s">
        <v>7828</v>
      </c>
      <c r="O5657" t="s">
        <v>3343</v>
      </c>
      <c r="P5657" t="s">
        <v>3343</v>
      </c>
      <c r="Q5657" t="s">
        <v>3346</v>
      </c>
    </row>
    <row r="5658" spans="1:17" x14ac:dyDescent="0.25">
      <c r="A5658" t="s">
        <v>1736</v>
      </c>
      <c r="B5658" t="s">
        <v>585</v>
      </c>
      <c r="C5658" t="s">
        <v>2826</v>
      </c>
      <c r="D5658" t="s">
        <v>15868</v>
      </c>
      <c r="E5658">
        <v>2402133</v>
      </c>
      <c r="F5658" t="s">
        <v>16459</v>
      </c>
      <c r="G5658" t="s">
        <v>16460</v>
      </c>
      <c r="H5658" t="s">
        <v>15523</v>
      </c>
      <c r="I5658" t="s">
        <v>16461</v>
      </c>
      <c r="J5658" t="s">
        <v>16462</v>
      </c>
      <c r="K5658" t="s">
        <v>110</v>
      </c>
      <c r="L5658" t="s">
        <v>3343</v>
      </c>
      <c r="M5658" t="s">
        <v>3707</v>
      </c>
      <c r="N5658" t="s">
        <v>7828</v>
      </c>
      <c r="O5658" t="s">
        <v>3343</v>
      </c>
      <c r="P5658" t="s">
        <v>3343</v>
      </c>
      <c r="Q5658" t="s">
        <v>3346</v>
      </c>
    </row>
    <row r="5659" spans="1:17" x14ac:dyDescent="0.25">
      <c r="A5659" t="s">
        <v>1736</v>
      </c>
      <c r="B5659" t="s">
        <v>585</v>
      </c>
      <c r="C5659" t="s">
        <v>2826</v>
      </c>
      <c r="D5659" t="s">
        <v>15868</v>
      </c>
      <c r="E5659">
        <v>2402134</v>
      </c>
      <c r="F5659" t="s">
        <v>199</v>
      </c>
      <c r="G5659" t="s">
        <v>16463</v>
      </c>
      <c r="H5659" t="s">
        <v>3618</v>
      </c>
      <c r="I5659" t="s">
        <v>16464</v>
      </c>
      <c r="J5659" t="s">
        <v>16465</v>
      </c>
      <c r="K5659" t="s">
        <v>110</v>
      </c>
      <c r="L5659" t="s">
        <v>3343</v>
      </c>
      <c r="M5659" t="s">
        <v>3344</v>
      </c>
      <c r="N5659" t="s">
        <v>3345</v>
      </c>
      <c r="O5659" t="s">
        <v>3343</v>
      </c>
      <c r="P5659" t="s">
        <v>3343</v>
      </c>
      <c r="Q5659" t="s">
        <v>3346</v>
      </c>
    </row>
    <row r="5660" spans="1:17" x14ac:dyDescent="0.25">
      <c r="A5660" t="s">
        <v>1736</v>
      </c>
      <c r="B5660" t="s">
        <v>585</v>
      </c>
      <c r="C5660" t="s">
        <v>2826</v>
      </c>
      <c r="D5660" t="s">
        <v>15868</v>
      </c>
      <c r="E5660">
        <v>2402134</v>
      </c>
      <c r="F5660" t="s">
        <v>199</v>
      </c>
      <c r="G5660" t="s">
        <v>16463</v>
      </c>
      <c r="H5660" t="s">
        <v>3618</v>
      </c>
      <c r="I5660" t="s">
        <v>16466</v>
      </c>
      <c r="J5660" t="s">
        <v>16467</v>
      </c>
      <c r="K5660" t="s">
        <v>110</v>
      </c>
      <c r="L5660" t="s">
        <v>3346</v>
      </c>
      <c r="M5660" t="s">
        <v>3344</v>
      </c>
      <c r="N5660" t="s">
        <v>3345</v>
      </c>
      <c r="O5660" t="s">
        <v>3343</v>
      </c>
      <c r="P5660" t="s">
        <v>3343</v>
      </c>
      <c r="Q5660" t="s">
        <v>3346</v>
      </c>
    </row>
    <row r="5661" spans="1:17" x14ac:dyDescent="0.25">
      <c r="A5661" t="s">
        <v>1736</v>
      </c>
      <c r="B5661" t="s">
        <v>585</v>
      </c>
      <c r="C5661" t="s">
        <v>2826</v>
      </c>
      <c r="D5661" t="s">
        <v>15868</v>
      </c>
      <c r="E5661">
        <v>2402134</v>
      </c>
      <c r="F5661" t="s">
        <v>199</v>
      </c>
      <c r="G5661" t="s">
        <v>16463</v>
      </c>
      <c r="H5661" t="s">
        <v>3618</v>
      </c>
      <c r="I5661" t="s">
        <v>16468</v>
      </c>
      <c r="J5661" t="s">
        <v>16469</v>
      </c>
      <c r="K5661" t="s">
        <v>110</v>
      </c>
      <c r="L5661" t="s">
        <v>3346</v>
      </c>
      <c r="M5661" t="s">
        <v>3344</v>
      </c>
      <c r="N5661" t="s">
        <v>3345</v>
      </c>
      <c r="O5661" t="s">
        <v>3343</v>
      </c>
      <c r="P5661" t="s">
        <v>3343</v>
      </c>
      <c r="Q5661" t="s">
        <v>3346</v>
      </c>
    </row>
    <row r="5662" spans="1:17" x14ac:dyDescent="0.25">
      <c r="A5662" t="s">
        <v>1736</v>
      </c>
      <c r="B5662" t="s">
        <v>585</v>
      </c>
      <c r="C5662" t="s">
        <v>2826</v>
      </c>
      <c r="D5662" t="s">
        <v>15868</v>
      </c>
      <c r="E5662">
        <v>2402134</v>
      </c>
      <c r="F5662" t="s">
        <v>199</v>
      </c>
      <c r="G5662" t="s">
        <v>16463</v>
      </c>
      <c r="H5662" t="s">
        <v>3618</v>
      </c>
      <c r="I5662" t="s">
        <v>16470</v>
      </c>
      <c r="J5662" t="s">
        <v>16471</v>
      </c>
      <c r="K5662" t="s">
        <v>110</v>
      </c>
      <c r="L5662" t="s">
        <v>3346</v>
      </c>
      <c r="M5662" t="s">
        <v>3344</v>
      </c>
      <c r="N5662" t="s">
        <v>3345</v>
      </c>
      <c r="O5662" t="s">
        <v>3343</v>
      </c>
      <c r="P5662" t="s">
        <v>3343</v>
      </c>
      <c r="Q5662" t="s">
        <v>3346</v>
      </c>
    </row>
    <row r="5663" spans="1:17" x14ac:dyDescent="0.25">
      <c r="A5663" t="s">
        <v>1736</v>
      </c>
      <c r="B5663" t="s">
        <v>585</v>
      </c>
      <c r="C5663" t="s">
        <v>2826</v>
      </c>
      <c r="D5663" t="s">
        <v>15868</v>
      </c>
      <c r="E5663">
        <v>2402135</v>
      </c>
      <c r="F5663" t="s">
        <v>16472</v>
      </c>
      <c r="G5663" t="s">
        <v>16473</v>
      </c>
      <c r="H5663" t="s">
        <v>15775</v>
      </c>
      <c r="I5663" t="s">
        <v>16474</v>
      </c>
      <c r="J5663" t="s">
        <v>16475</v>
      </c>
      <c r="K5663" t="s">
        <v>110</v>
      </c>
      <c r="L5663" t="s">
        <v>3343</v>
      </c>
      <c r="M5663" t="s">
        <v>4108</v>
      </c>
      <c r="N5663" t="s">
        <v>4109</v>
      </c>
      <c r="O5663" t="s">
        <v>3343</v>
      </c>
      <c r="P5663" t="s">
        <v>3343</v>
      </c>
      <c r="Q5663" t="s">
        <v>3346</v>
      </c>
    </row>
    <row r="5664" spans="1:17" x14ac:dyDescent="0.25">
      <c r="A5664" t="s">
        <v>1736</v>
      </c>
      <c r="B5664" t="s">
        <v>585</v>
      </c>
      <c r="C5664" t="s">
        <v>2826</v>
      </c>
      <c r="D5664" t="s">
        <v>15868</v>
      </c>
      <c r="E5664">
        <v>2402136</v>
      </c>
      <c r="F5664" t="s">
        <v>16476</v>
      </c>
      <c r="G5664" t="s">
        <v>16477</v>
      </c>
      <c r="H5664" t="s">
        <v>15775</v>
      </c>
      <c r="I5664" t="s">
        <v>16478</v>
      </c>
      <c r="J5664" t="s">
        <v>16479</v>
      </c>
      <c r="K5664" t="s">
        <v>110</v>
      </c>
      <c r="L5664" t="s">
        <v>3343</v>
      </c>
      <c r="M5664" t="s">
        <v>4108</v>
      </c>
      <c r="N5664" t="s">
        <v>4109</v>
      </c>
      <c r="O5664" t="s">
        <v>3343</v>
      </c>
      <c r="P5664" t="s">
        <v>3343</v>
      </c>
      <c r="Q5664" t="s">
        <v>3346</v>
      </c>
    </row>
    <row r="5665" spans="1:17" x14ac:dyDescent="0.25">
      <c r="A5665" t="s">
        <v>1736</v>
      </c>
      <c r="B5665" t="s">
        <v>585</v>
      </c>
      <c r="C5665" t="s">
        <v>2826</v>
      </c>
      <c r="D5665" t="s">
        <v>15868</v>
      </c>
      <c r="E5665">
        <v>2402137</v>
      </c>
      <c r="F5665" t="s">
        <v>16480</v>
      </c>
      <c r="G5665" t="s">
        <v>16481</v>
      </c>
      <c r="H5665" t="s">
        <v>15775</v>
      </c>
      <c r="I5665" t="s">
        <v>16482</v>
      </c>
      <c r="J5665" t="s">
        <v>16483</v>
      </c>
      <c r="K5665" t="s">
        <v>110</v>
      </c>
      <c r="L5665" t="s">
        <v>3343</v>
      </c>
      <c r="M5665" t="s">
        <v>4108</v>
      </c>
      <c r="N5665" t="s">
        <v>4109</v>
      </c>
      <c r="O5665" t="s">
        <v>3343</v>
      </c>
      <c r="P5665" t="s">
        <v>3343</v>
      </c>
      <c r="Q5665" t="s">
        <v>3346</v>
      </c>
    </row>
    <row r="5666" spans="1:17" x14ac:dyDescent="0.25">
      <c r="A5666" t="s">
        <v>1736</v>
      </c>
      <c r="B5666" t="s">
        <v>585</v>
      </c>
      <c r="C5666" t="s">
        <v>2826</v>
      </c>
      <c r="D5666" t="s">
        <v>15868</v>
      </c>
      <c r="E5666">
        <v>2402138</v>
      </c>
      <c r="F5666" t="s">
        <v>757</v>
      </c>
      <c r="G5666" t="s">
        <v>5022</v>
      </c>
      <c r="H5666" t="s">
        <v>3350</v>
      </c>
      <c r="I5666" t="s">
        <v>16484</v>
      </c>
      <c r="J5666" t="s">
        <v>759</v>
      </c>
      <c r="K5666" t="s">
        <v>110</v>
      </c>
      <c r="L5666" t="s">
        <v>3343</v>
      </c>
      <c r="M5666" t="s">
        <v>4108</v>
      </c>
      <c r="N5666" t="s">
        <v>4109</v>
      </c>
      <c r="O5666" t="s">
        <v>3343</v>
      </c>
      <c r="P5666" t="s">
        <v>3343</v>
      </c>
      <c r="Q5666" t="s">
        <v>3346</v>
      </c>
    </row>
    <row r="5667" spans="1:17" x14ac:dyDescent="0.25">
      <c r="A5667" t="s">
        <v>1736</v>
      </c>
      <c r="B5667" t="s">
        <v>585</v>
      </c>
      <c r="C5667" t="s">
        <v>2826</v>
      </c>
      <c r="D5667" t="s">
        <v>15868</v>
      </c>
      <c r="E5667">
        <v>2402139</v>
      </c>
      <c r="F5667" t="s">
        <v>128</v>
      </c>
      <c r="G5667" t="s">
        <v>4583</v>
      </c>
      <c r="H5667" t="s">
        <v>3526</v>
      </c>
      <c r="I5667" t="s">
        <v>16485</v>
      </c>
      <c r="J5667" t="s">
        <v>5028</v>
      </c>
      <c r="K5667" t="s">
        <v>110</v>
      </c>
      <c r="L5667" t="s">
        <v>3343</v>
      </c>
      <c r="M5667" t="s">
        <v>4108</v>
      </c>
      <c r="N5667" t="s">
        <v>4109</v>
      </c>
      <c r="O5667" t="s">
        <v>3346</v>
      </c>
      <c r="P5667" t="s">
        <v>3346</v>
      </c>
      <c r="Q5667" t="s">
        <v>3346</v>
      </c>
    </row>
    <row r="5668" spans="1:17" x14ac:dyDescent="0.25">
      <c r="A5668" t="s">
        <v>1736</v>
      </c>
      <c r="B5668" t="s">
        <v>585</v>
      </c>
      <c r="C5668" t="s">
        <v>2826</v>
      </c>
      <c r="D5668" t="s">
        <v>15868</v>
      </c>
      <c r="E5668">
        <v>2402140</v>
      </c>
      <c r="F5668" t="s">
        <v>9761</v>
      </c>
      <c r="G5668" t="s">
        <v>9762</v>
      </c>
      <c r="H5668" t="s">
        <v>11648</v>
      </c>
      <c r="I5668" t="s">
        <v>16486</v>
      </c>
      <c r="J5668" t="s">
        <v>9764</v>
      </c>
      <c r="K5668" t="s">
        <v>110</v>
      </c>
      <c r="L5668" t="s">
        <v>3343</v>
      </c>
      <c r="M5668" t="s">
        <v>4108</v>
      </c>
      <c r="N5668" t="s">
        <v>4109</v>
      </c>
      <c r="O5668" t="s">
        <v>3346</v>
      </c>
      <c r="P5668" t="s">
        <v>3346</v>
      </c>
      <c r="Q5668" t="s">
        <v>3346</v>
      </c>
    </row>
    <row r="5669" spans="1:17" x14ac:dyDescent="0.25">
      <c r="A5669" t="s">
        <v>1736</v>
      </c>
      <c r="B5669" t="s">
        <v>585</v>
      </c>
      <c r="C5669" t="s">
        <v>2826</v>
      </c>
      <c r="D5669" t="s">
        <v>15868</v>
      </c>
      <c r="E5669">
        <v>2402141</v>
      </c>
      <c r="F5669" t="s">
        <v>16487</v>
      </c>
      <c r="G5669" t="s">
        <v>16488</v>
      </c>
      <c r="H5669" t="s">
        <v>9338</v>
      </c>
      <c r="I5669" t="s">
        <v>16489</v>
      </c>
      <c r="J5669" t="s">
        <v>16490</v>
      </c>
      <c r="K5669" t="s">
        <v>110</v>
      </c>
      <c r="L5669" t="s">
        <v>3343</v>
      </c>
      <c r="M5669" t="s">
        <v>4108</v>
      </c>
      <c r="N5669" t="s">
        <v>16491</v>
      </c>
      <c r="O5669" t="s">
        <v>3343</v>
      </c>
      <c r="P5669" t="s">
        <v>3343</v>
      </c>
      <c r="Q5669" t="s">
        <v>3346</v>
      </c>
    </row>
    <row r="5670" spans="1:17" x14ac:dyDescent="0.25">
      <c r="A5670" t="s">
        <v>1736</v>
      </c>
      <c r="B5670" t="s">
        <v>585</v>
      </c>
      <c r="C5670" t="s">
        <v>16492</v>
      </c>
      <c r="D5670" t="s">
        <v>16493</v>
      </c>
      <c r="E5670">
        <v>2403001</v>
      </c>
      <c r="F5670" t="s">
        <v>16494</v>
      </c>
      <c r="G5670" t="s">
        <v>16495</v>
      </c>
      <c r="H5670" t="s">
        <v>16496</v>
      </c>
      <c r="I5670" t="s">
        <v>16497</v>
      </c>
      <c r="J5670" t="s">
        <v>16498</v>
      </c>
      <c r="K5670" t="s">
        <v>110</v>
      </c>
      <c r="L5670" t="s">
        <v>3343</v>
      </c>
      <c r="M5670" t="s">
        <v>4108</v>
      </c>
      <c r="N5670" t="s">
        <v>4109</v>
      </c>
      <c r="O5670" t="s">
        <v>3343</v>
      </c>
      <c r="P5670" t="s">
        <v>3343</v>
      </c>
      <c r="Q5670" t="s">
        <v>3346</v>
      </c>
    </row>
    <row r="5671" spans="1:17" x14ac:dyDescent="0.25">
      <c r="A5671" t="s">
        <v>1736</v>
      </c>
      <c r="B5671" t="s">
        <v>585</v>
      </c>
      <c r="C5671" t="s">
        <v>16492</v>
      </c>
      <c r="D5671" t="s">
        <v>16493</v>
      </c>
      <c r="E5671">
        <v>2403001</v>
      </c>
      <c r="F5671" t="s">
        <v>16494</v>
      </c>
      <c r="G5671" t="s">
        <v>16495</v>
      </c>
      <c r="H5671" t="s">
        <v>16496</v>
      </c>
      <c r="I5671" t="s">
        <v>16499</v>
      </c>
      <c r="J5671" t="s">
        <v>16500</v>
      </c>
      <c r="K5671" t="s">
        <v>110</v>
      </c>
      <c r="L5671" t="s">
        <v>3346</v>
      </c>
      <c r="M5671" t="s">
        <v>4108</v>
      </c>
      <c r="N5671" t="s">
        <v>4109</v>
      </c>
      <c r="O5671" t="s">
        <v>3343</v>
      </c>
      <c r="P5671" t="s">
        <v>3343</v>
      </c>
      <c r="Q5671" t="s">
        <v>3346</v>
      </c>
    </row>
    <row r="5672" spans="1:17" x14ac:dyDescent="0.25">
      <c r="A5672" t="s">
        <v>1736</v>
      </c>
      <c r="B5672" t="s">
        <v>585</v>
      </c>
      <c r="C5672" t="s">
        <v>16492</v>
      </c>
      <c r="D5672" t="s">
        <v>16493</v>
      </c>
      <c r="E5672">
        <v>2403001</v>
      </c>
      <c r="F5672" t="s">
        <v>16494</v>
      </c>
      <c r="G5672" t="s">
        <v>16495</v>
      </c>
      <c r="H5672" t="s">
        <v>16496</v>
      </c>
      <c r="I5672" t="s">
        <v>16501</v>
      </c>
      <c r="J5672" t="s">
        <v>16502</v>
      </c>
      <c r="K5672" t="s">
        <v>110</v>
      </c>
      <c r="L5672" t="s">
        <v>3346</v>
      </c>
      <c r="M5672" t="s">
        <v>4108</v>
      </c>
      <c r="N5672" t="s">
        <v>4109</v>
      </c>
      <c r="O5672" t="s">
        <v>3343</v>
      </c>
      <c r="P5672" t="s">
        <v>3343</v>
      </c>
      <c r="Q5672" t="s">
        <v>3346</v>
      </c>
    </row>
    <row r="5673" spans="1:17" x14ac:dyDescent="0.25">
      <c r="A5673" t="s">
        <v>1736</v>
      </c>
      <c r="B5673" t="s">
        <v>585</v>
      </c>
      <c r="C5673" t="s">
        <v>16492</v>
      </c>
      <c r="D5673" t="s">
        <v>16493</v>
      </c>
      <c r="E5673">
        <v>2403001</v>
      </c>
      <c r="F5673" t="s">
        <v>16494</v>
      </c>
      <c r="G5673" t="s">
        <v>16495</v>
      </c>
      <c r="H5673" t="s">
        <v>16496</v>
      </c>
      <c r="I5673" t="s">
        <v>16503</v>
      </c>
      <c r="J5673" t="s">
        <v>16504</v>
      </c>
      <c r="K5673" t="s">
        <v>110</v>
      </c>
      <c r="L5673" t="s">
        <v>3346</v>
      </c>
      <c r="M5673" t="s">
        <v>4108</v>
      </c>
      <c r="N5673" t="s">
        <v>4109</v>
      </c>
      <c r="O5673" t="s">
        <v>3343</v>
      </c>
      <c r="P5673" t="s">
        <v>3343</v>
      </c>
      <c r="Q5673" t="s">
        <v>3346</v>
      </c>
    </row>
    <row r="5674" spans="1:17" x14ac:dyDescent="0.25">
      <c r="A5674" t="s">
        <v>1736</v>
      </c>
      <c r="B5674" t="s">
        <v>585</v>
      </c>
      <c r="C5674" t="s">
        <v>16492</v>
      </c>
      <c r="D5674" t="s">
        <v>16493</v>
      </c>
      <c r="E5674">
        <v>2403001</v>
      </c>
      <c r="F5674" t="s">
        <v>16494</v>
      </c>
      <c r="G5674" t="s">
        <v>16495</v>
      </c>
      <c r="H5674" t="s">
        <v>16496</v>
      </c>
      <c r="I5674" t="s">
        <v>16505</v>
      </c>
      <c r="J5674" t="s">
        <v>16506</v>
      </c>
      <c r="K5674" t="s">
        <v>110</v>
      </c>
      <c r="L5674" t="s">
        <v>3346</v>
      </c>
      <c r="M5674" t="s">
        <v>4108</v>
      </c>
      <c r="N5674" t="s">
        <v>4109</v>
      </c>
      <c r="O5674" t="s">
        <v>3343</v>
      </c>
      <c r="P5674" t="s">
        <v>3343</v>
      </c>
      <c r="Q5674" t="s">
        <v>3346</v>
      </c>
    </row>
    <row r="5675" spans="1:17" x14ac:dyDescent="0.25">
      <c r="A5675" t="s">
        <v>1736</v>
      </c>
      <c r="B5675" t="s">
        <v>585</v>
      </c>
      <c r="C5675" t="s">
        <v>16492</v>
      </c>
      <c r="D5675" t="s">
        <v>16493</v>
      </c>
      <c r="E5675">
        <v>2403001</v>
      </c>
      <c r="F5675" t="s">
        <v>16494</v>
      </c>
      <c r="G5675" t="s">
        <v>16495</v>
      </c>
      <c r="H5675" t="s">
        <v>16496</v>
      </c>
      <c r="I5675" t="s">
        <v>16507</v>
      </c>
      <c r="J5675" t="s">
        <v>16508</v>
      </c>
      <c r="K5675" t="s">
        <v>110</v>
      </c>
      <c r="L5675" t="s">
        <v>3346</v>
      </c>
      <c r="M5675" t="s">
        <v>4108</v>
      </c>
      <c r="N5675" t="s">
        <v>4109</v>
      </c>
      <c r="O5675" t="s">
        <v>3343</v>
      </c>
      <c r="P5675" t="s">
        <v>3343</v>
      </c>
      <c r="Q5675" t="s">
        <v>3346</v>
      </c>
    </row>
    <row r="5676" spans="1:17" x14ac:dyDescent="0.25">
      <c r="A5676" t="s">
        <v>1736</v>
      </c>
      <c r="B5676" t="s">
        <v>585</v>
      </c>
      <c r="C5676" t="s">
        <v>16492</v>
      </c>
      <c r="D5676" t="s">
        <v>16493</v>
      </c>
      <c r="E5676">
        <v>2403001</v>
      </c>
      <c r="F5676" t="s">
        <v>16494</v>
      </c>
      <c r="G5676" t="s">
        <v>16495</v>
      </c>
      <c r="H5676" t="s">
        <v>16496</v>
      </c>
      <c r="I5676" t="s">
        <v>16509</v>
      </c>
      <c r="J5676" t="s">
        <v>16510</v>
      </c>
      <c r="K5676" t="s">
        <v>110</v>
      </c>
      <c r="L5676" t="s">
        <v>3346</v>
      </c>
      <c r="M5676" t="s">
        <v>4108</v>
      </c>
      <c r="N5676" t="s">
        <v>4109</v>
      </c>
      <c r="O5676" t="s">
        <v>3343</v>
      </c>
      <c r="P5676" t="s">
        <v>3343</v>
      </c>
      <c r="Q5676" t="s">
        <v>3346</v>
      </c>
    </row>
    <row r="5677" spans="1:17" x14ac:dyDescent="0.25">
      <c r="A5677" t="s">
        <v>1736</v>
      </c>
      <c r="B5677" t="s">
        <v>585</v>
      </c>
      <c r="C5677" t="s">
        <v>16492</v>
      </c>
      <c r="D5677" t="s">
        <v>16493</v>
      </c>
      <c r="E5677">
        <v>2403001</v>
      </c>
      <c r="F5677" t="s">
        <v>16494</v>
      </c>
      <c r="G5677" t="s">
        <v>16495</v>
      </c>
      <c r="H5677" t="s">
        <v>16496</v>
      </c>
      <c r="I5677" t="s">
        <v>16511</v>
      </c>
      <c r="J5677" t="s">
        <v>16512</v>
      </c>
      <c r="K5677" t="s">
        <v>110</v>
      </c>
      <c r="L5677" t="s">
        <v>3346</v>
      </c>
      <c r="M5677" t="s">
        <v>4108</v>
      </c>
      <c r="N5677" t="s">
        <v>4109</v>
      </c>
      <c r="O5677" t="s">
        <v>3343</v>
      </c>
      <c r="P5677" t="s">
        <v>3343</v>
      </c>
      <c r="Q5677" t="s">
        <v>3346</v>
      </c>
    </row>
    <row r="5678" spans="1:17" x14ac:dyDescent="0.25">
      <c r="A5678" t="s">
        <v>1736</v>
      </c>
      <c r="B5678" t="s">
        <v>585</v>
      </c>
      <c r="C5678" t="s">
        <v>16492</v>
      </c>
      <c r="D5678" t="s">
        <v>16493</v>
      </c>
      <c r="E5678">
        <v>2403001</v>
      </c>
      <c r="F5678" t="s">
        <v>16494</v>
      </c>
      <c r="G5678" t="s">
        <v>16495</v>
      </c>
      <c r="H5678" t="s">
        <v>16496</v>
      </c>
      <c r="I5678" t="s">
        <v>16513</v>
      </c>
      <c r="J5678" t="s">
        <v>16514</v>
      </c>
      <c r="K5678" t="s">
        <v>110</v>
      </c>
      <c r="L5678" t="s">
        <v>3346</v>
      </c>
      <c r="M5678" t="s">
        <v>4108</v>
      </c>
      <c r="N5678" t="s">
        <v>4109</v>
      </c>
      <c r="O5678" t="s">
        <v>3343</v>
      </c>
      <c r="P5678" t="s">
        <v>3343</v>
      </c>
      <c r="Q5678" t="s">
        <v>3346</v>
      </c>
    </row>
    <row r="5679" spans="1:17" x14ac:dyDescent="0.25">
      <c r="A5679" t="s">
        <v>1736</v>
      </c>
      <c r="B5679" t="s">
        <v>585</v>
      </c>
      <c r="C5679" t="s">
        <v>16492</v>
      </c>
      <c r="D5679" t="s">
        <v>16493</v>
      </c>
      <c r="E5679">
        <v>2403001</v>
      </c>
      <c r="F5679" t="s">
        <v>16494</v>
      </c>
      <c r="G5679" t="s">
        <v>16495</v>
      </c>
      <c r="H5679" t="s">
        <v>16496</v>
      </c>
      <c r="I5679" t="s">
        <v>16515</v>
      </c>
      <c r="J5679" t="s">
        <v>16516</v>
      </c>
      <c r="K5679" t="s">
        <v>110</v>
      </c>
      <c r="L5679" t="s">
        <v>3346</v>
      </c>
      <c r="M5679" t="s">
        <v>4108</v>
      </c>
      <c r="N5679" t="s">
        <v>4109</v>
      </c>
      <c r="O5679" t="s">
        <v>3343</v>
      </c>
      <c r="P5679" t="s">
        <v>3343</v>
      </c>
      <c r="Q5679" t="s">
        <v>3346</v>
      </c>
    </row>
    <row r="5680" spans="1:17" x14ac:dyDescent="0.25">
      <c r="A5680" t="s">
        <v>1736</v>
      </c>
      <c r="B5680" t="s">
        <v>585</v>
      </c>
      <c r="C5680" t="s">
        <v>16492</v>
      </c>
      <c r="D5680" t="s">
        <v>16493</v>
      </c>
      <c r="E5680">
        <v>2403001</v>
      </c>
      <c r="F5680" t="s">
        <v>16494</v>
      </c>
      <c r="G5680" t="s">
        <v>16495</v>
      </c>
      <c r="H5680" t="s">
        <v>16496</v>
      </c>
      <c r="I5680" t="s">
        <v>16517</v>
      </c>
      <c r="J5680" t="s">
        <v>16518</v>
      </c>
      <c r="K5680" t="s">
        <v>110</v>
      </c>
      <c r="L5680" t="s">
        <v>3346</v>
      </c>
      <c r="M5680" t="s">
        <v>4108</v>
      </c>
      <c r="N5680" t="s">
        <v>4109</v>
      </c>
      <c r="O5680" t="s">
        <v>3343</v>
      </c>
      <c r="P5680" t="s">
        <v>3343</v>
      </c>
      <c r="Q5680" t="s">
        <v>3346</v>
      </c>
    </row>
    <row r="5681" spans="1:17" x14ac:dyDescent="0.25">
      <c r="A5681" t="s">
        <v>1736</v>
      </c>
      <c r="B5681" t="s">
        <v>585</v>
      </c>
      <c r="C5681" t="s">
        <v>16492</v>
      </c>
      <c r="D5681" t="s">
        <v>16493</v>
      </c>
      <c r="E5681">
        <v>2403001</v>
      </c>
      <c r="F5681" t="s">
        <v>16494</v>
      </c>
      <c r="G5681" t="s">
        <v>16495</v>
      </c>
      <c r="H5681" t="s">
        <v>16496</v>
      </c>
      <c r="I5681" t="s">
        <v>16519</v>
      </c>
      <c r="J5681" t="s">
        <v>16520</v>
      </c>
      <c r="K5681" t="s">
        <v>110</v>
      </c>
      <c r="L5681" t="s">
        <v>3346</v>
      </c>
      <c r="M5681" t="s">
        <v>4108</v>
      </c>
      <c r="N5681" t="s">
        <v>4109</v>
      </c>
      <c r="O5681" t="s">
        <v>3343</v>
      </c>
      <c r="P5681" t="s">
        <v>3343</v>
      </c>
      <c r="Q5681" t="s">
        <v>3346</v>
      </c>
    </row>
    <row r="5682" spans="1:17" x14ac:dyDescent="0.25">
      <c r="A5682" t="s">
        <v>1736</v>
      </c>
      <c r="B5682" t="s">
        <v>585</v>
      </c>
      <c r="C5682" t="s">
        <v>16492</v>
      </c>
      <c r="D5682" t="s">
        <v>16493</v>
      </c>
      <c r="E5682">
        <v>2403002</v>
      </c>
      <c r="F5682" t="s">
        <v>16521</v>
      </c>
      <c r="G5682" t="s">
        <v>16522</v>
      </c>
      <c r="H5682" t="s">
        <v>16496</v>
      </c>
      <c r="I5682" t="s">
        <v>16523</v>
      </c>
      <c r="J5682" t="s">
        <v>16524</v>
      </c>
      <c r="K5682" t="s">
        <v>110</v>
      </c>
      <c r="L5682" t="s">
        <v>3343</v>
      </c>
      <c r="M5682" t="s">
        <v>4108</v>
      </c>
      <c r="N5682" t="s">
        <v>4109</v>
      </c>
      <c r="O5682" t="s">
        <v>3343</v>
      </c>
      <c r="P5682" t="s">
        <v>3343</v>
      </c>
      <c r="Q5682" t="s">
        <v>3346</v>
      </c>
    </row>
    <row r="5683" spans="1:17" x14ac:dyDescent="0.25">
      <c r="A5683" t="s">
        <v>1736</v>
      </c>
      <c r="B5683" t="s">
        <v>585</v>
      </c>
      <c r="C5683" t="s">
        <v>16492</v>
      </c>
      <c r="D5683" t="s">
        <v>16493</v>
      </c>
      <c r="E5683">
        <v>2403002</v>
      </c>
      <c r="F5683" t="s">
        <v>16521</v>
      </c>
      <c r="G5683" t="s">
        <v>16522</v>
      </c>
      <c r="H5683" t="s">
        <v>16496</v>
      </c>
      <c r="I5683" t="s">
        <v>16525</v>
      </c>
      <c r="J5683" t="s">
        <v>16526</v>
      </c>
      <c r="K5683" t="s">
        <v>9959</v>
      </c>
      <c r="L5683" t="s">
        <v>3346</v>
      </c>
      <c r="M5683" t="s">
        <v>4108</v>
      </c>
      <c r="N5683" t="s">
        <v>4109</v>
      </c>
      <c r="O5683" t="s">
        <v>3343</v>
      </c>
      <c r="P5683" t="s">
        <v>3343</v>
      </c>
      <c r="Q5683" t="s">
        <v>3346</v>
      </c>
    </row>
    <row r="5684" spans="1:17" x14ac:dyDescent="0.25">
      <c r="A5684" t="s">
        <v>1736</v>
      </c>
      <c r="B5684" t="s">
        <v>585</v>
      </c>
      <c r="C5684" t="s">
        <v>16492</v>
      </c>
      <c r="D5684" t="s">
        <v>16493</v>
      </c>
      <c r="E5684">
        <v>2403002</v>
      </c>
      <c r="F5684" t="s">
        <v>16521</v>
      </c>
      <c r="G5684" t="s">
        <v>16522</v>
      </c>
      <c r="H5684" t="s">
        <v>16496</v>
      </c>
      <c r="I5684" t="s">
        <v>16527</v>
      </c>
      <c r="J5684" t="s">
        <v>16528</v>
      </c>
      <c r="K5684" t="s">
        <v>9959</v>
      </c>
      <c r="L5684" t="s">
        <v>3346</v>
      </c>
      <c r="M5684" t="s">
        <v>4108</v>
      </c>
      <c r="N5684" t="s">
        <v>4109</v>
      </c>
      <c r="O5684" t="s">
        <v>3343</v>
      </c>
      <c r="P5684" t="s">
        <v>3343</v>
      </c>
      <c r="Q5684" t="s">
        <v>3346</v>
      </c>
    </row>
    <row r="5685" spans="1:17" x14ac:dyDescent="0.25">
      <c r="A5685" t="s">
        <v>1736</v>
      </c>
      <c r="B5685" t="s">
        <v>585</v>
      </c>
      <c r="C5685" t="s">
        <v>16492</v>
      </c>
      <c r="D5685" t="s">
        <v>16493</v>
      </c>
      <c r="E5685">
        <v>2403002</v>
      </c>
      <c r="F5685" t="s">
        <v>16521</v>
      </c>
      <c r="G5685" t="s">
        <v>16522</v>
      </c>
      <c r="H5685" t="s">
        <v>16496</v>
      </c>
      <c r="I5685" t="s">
        <v>16529</v>
      </c>
      <c r="J5685" t="s">
        <v>16530</v>
      </c>
      <c r="K5685" t="s">
        <v>9959</v>
      </c>
      <c r="L5685" t="s">
        <v>3346</v>
      </c>
      <c r="M5685" t="s">
        <v>4108</v>
      </c>
      <c r="N5685" t="s">
        <v>4109</v>
      </c>
      <c r="O5685" t="s">
        <v>3343</v>
      </c>
      <c r="P5685" t="s">
        <v>3343</v>
      </c>
      <c r="Q5685" t="s">
        <v>3346</v>
      </c>
    </row>
    <row r="5686" spans="1:17" x14ac:dyDescent="0.25">
      <c r="A5686" t="s">
        <v>1736</v>
      </c>
      <c r="B5686" t="s">
        <v>585</v>
      </c>
      <c r="C5686" t="s">
        <v>16492</v>
      </c>
      <c r="D5686" t="s">
        <v>16493</v>
      </c>
      <c r="E5686">
        <v>2403002</v>
      </c>
      <c r="F5686" t="s">
        <v>16521</v>
      </c>
      <c r="G5686" t="s">
        <v>16522</v>
      </c>
      <c r="H5686" t="s">
        <v>16496</v>
      </c>
      <c r="I5686" t="s">
        <v>16531</v>
      </c>
      <c r="J5686" t="s">
        <v>16532</v>
      </c>
      <c r="K5686" t="s">
        <v>3433</v>
      </c>
      <c r="L5686" t="s">
        <v>3346</v>
      </c>
      <c r="M5686" t="s">
        <v>4108</v>
      </c>
      <c r="N5686" t="s">
        <v>4109</v>
      </c>
      <c r="O5686" t="s">
        <v>3343</v>
      </c>
      <c r="P5686" t="s">
        <v>3343</v>
      </c>
      <c r="Q5686" t="s">
        <v>3346</v>
      </c>
    </row>
    <row r="5687" spans="1:17" x14ac:dyDescent="0.25">
      <c r="A5687" t="s">
        <v>1736</v>
      </c>
      <c r="B5687" t="s">
        <v>585</v>
      </c>
      <c r="C5687" t="s">
        <v>16492</v>
      </c>
      <c r="D5687" t="s">
        <v>16493</v>
      </c>
      <c r="E5687">
        <v>2403002</v>
      </c>
      <c r="F5687" t="s">
        <v>16521</v>
      </c>
      <c r="G5687" t="s">
        <v>16522</v>
      </c>
      <c r="H5687" t="s">
        <v>16496</v>
      </c>
      <c r="I5687" t="s">
        <v>16533</v>
      </c>
      <c r="J5687" t="s">
        <v>16534</v>
      </c>
      <c r="K5687" t="s">
        <v>3433</v>
      </c>
      <c r="L5687" t="s">
        <v>3346</v>
      </c>
      <c r="M5687" t="s">
        <v>4108</v>
      </c>
      <c r="N5687" t="s">
        <v>4109</v>
      </c>
      <c r="O5687" t="s">
        <v>3343</v>
      </c>
      <c r="P5687" t="s">
        <v>3343</v>
      </c>
      <c r="Q5687" t="s">
        <v>3346</v>
      </c>
    </row>
    <row r="5688" spans="1:17" x14ac:dyDescent="0.25">
      <c r="A5688" t="s">
        <v>1736</v>
      </c>
      <c r="B5688" t="s">
        <v>585</v>
      </c>
      <c r="C5688" t="s">
        <v>16492</v>
      </c>
      <c r="D5688" t="s">
        <v>16493</v>
      </c>
      <c r="E5688">
        <v>2403002</v>
      </c>
      <c r="F5688" t="s">
        <v>16521</v>
      </c>
      <c r="G5688" t="s">
        <v>16522</v>
      </c>
      <c r="H5688" t="s">
        <v>16496</v>
      </c>
      <c r="I5688" t="s">
        <v>16535</v>
      </c>
      <c r="J5688" t="s">
        <v>16536</v>
      </c>
      <c r="K5688" t="s">
        <v>3433</v>
      </c>
      <c r="L5688" t="s">
        <v>3346</v>
      </c>
      <c r="M5688" t="s">
        <v>4108</v>
      </c>
      <c r="N5688" t="s">
        <v>4109</v>
      </c>
      <c r="O5688" t="s">
        <v>3343</v>
      </c>
      <c r="P5688" t="s">
        <v>3343</v>
      </c>
      <c r="Q5688" t="s">
        <v>3346</v>
      </c>
    </row>
    <row r="5689" spans="1:17" x14ac:dyDescent="0.25">
      <c r="A5689" t="s">
        <v>1736</v>
      </c>
      <c r="B5689" t="s">
        <v>585</v>
      </c>
      <c r="C5689" t="s">
        <v>16492</v>
      </c>
      <c r="D5689" t="s">
        <v>16493</v>
      </c>
      <c r="E5689">
        <v>2403002</v>
      </c>
      <c r="F5689" t="s">
        <v>16521</v>
      </c>
      <c r="G5689" t="s">
        <v>16522</v>
      </c>
      <c r="H5689" t="s">
        <v>16496</v>
      </c>
      <c r="I5689" t="s">
        <v>16537</v>
      </c>
      <c r="J5689" t="s">
        <v>16538</v>
      </c>
      <c r="K5689" t="s">
        <v>3433</v>
      </c>
      <c r="L5689" t="s">
        <v>3346</v>
      </c>
      <c r="M5689" t="s">
        <v>4108</v>
      </c>
      <c r="N5689" t="s">
        <v>4109</v>
      </c>
      <c r="O5689" t="s">
        <v>3343</v>
      </c>
      <c r="P5689" t="s">
        <v>3343</v>
      </c>
      <c r="Q5689" t="s">
        <v>3346</v>
      </c>
    </row>
    <row r="5690" spans="1:17" x14ac:dyDescent="0.25">
      <c r="A5690" t="s">
        <v>1736</v>
      </c>
      <c r="B5690" t="s">
        <v>585</v>
      </c>
      <c r="C5690" t="s">
        <v>16492</v>
      </c>
      <c r="D5690" t="s">
        <v>16493</v>
      </c>
      <c r="E5690">
        <v>2403002</v>
      </c>
      <c r="F5690" t="s">
        <v>16521</v>
      </c>
      <c r="G5690" t="s">
        <v>16522</v>
      </c>
      <c r="H5690" t="s">
        <v>16496</v>
      </c>
      <c r="I5690" t="s">
        <v>16539</v>
      </c>
      <c r="J5690" t="s">
        <v>16540</v>
      </c>
      <c r="K5690" t="s">
        <v>9959</v>
      </c>
      <c r="L5690" t="s">
        <v>3346</v>
      </c>
      <c r="M5690" t="s">
        <v>4108</v>
      </c>
      <c r="N5690" t="s">
        <v>4109</v>
      </c>
      <c r="O5690" t="s">
        <v>3343</v>
      </c>
      <c r="P5690" t="s">
        <v>3343</v>
      </c>
      <c r="Q5690" t="s">
        <v>3346</v>
      </c>
    </row>
    <row r="5691" spans="1:17" x14ac:dyDescent="0.25">
      <c r="A5691" t="s">
        <v>1736</v>
      </c>
      <c r="B5691" t="s">
        <v>585</v>
      </c>
      <c r="C5691" t="s">
        <v>16492</v>
      </c>
      <c r="D5691" t="s">
        <v>16493</v>
      </c>
      <c r="E5691">
        <v>2403002</v>
      </c>
      <c r="F5691" t="s">
        <v>16521</v>
      </c>
      <c r="G5691" t="s">
        <v>16522</v>
      </c>
      <c r="H5691" t="s">
        <v>16496</v>
      </c>
      <c r="I5691" t="s">
        <v>16541</v>
      </c>
      <c r="J5691" t="s">
        <v>16542</v>
      </c>
      <c r="K5691" t="s">
        <v>9959</v>
      </c>
      <c r="L5691" t="s">
        <v>3346</v>
      </c>
      <c r="M5691" t="s">
        <v>4108</v>
      </c>
      <c r="N5691" t="s">
        <v>4109</v>
      </c>
      <c r="O5691" t="s">
        <v>3343</v>
      </c>
      <c r="P5691" t="s">
        <v>3343</v>
      </c>
      <c r="Q5691" t="s">
        <v>3346</v>
      </c>
    </row>
    <row r="5692" spans="1:17" x14ac:dyDescent="0.25">
      <c r="A5692" t="s">
        <v>1736</v>
      </c>
      <c r="B5692" t="s">
        <v>585</v>
      </c>
      <c r="C5692" t="s">
        <v>16492</v>
      </c>
      <c r="D5692" t="s">
        <v>16493</v>
      </c>
      <c r="E5692">
        <v>2403002</v>
      </c>
      <c r="F5692" t="s">
        <v>16521</v>
      </c>
      <c r="G5692" t="s">
        <v>16522</v>
      </c>
      <c r="H5692" t="s">
        <v>16496</v>
      </c>
      <c r="I5692" t="s">
        <v>16543</v>
      </c>
      <c r="J5692" t="s">
        <v>16544</v>
      </c>
      <c r="K5692" t="s">
        <v>9959</v>
      </c>
      <c r="L5692" t="s">
        <v>3346</v>
      </c>
      <c r="M5692" t="s">
        <v>4108</v>
      </c>
      <c r="N5692" t="s">
        <v>4109</v>
      </c>
      <c r="O5692" t="s">
        <v>3343</v>
      </c>
      <c r="P5692" t="s">
        <v>3343</v>
      </c>
      <c r="Q5692" t="s">
        <v>3346</v>
      </c>
    </row>
    <row r="5693" spans="1:17" x14ac:dyDescent="0.25">
      <c r="A5693" t="s">
        <v>1736</v>
      </c>
      <c r="B5693" t="s">
        <v>585</v>
      </c>
      <c r="C5693" t="s">
        <v>16492</v>
      </c>
      <c r="D5693" t="s">
        <v>16493</v>
      </c>
      <c r="E5693">
        <v>2403002</v>
      </c>
      <c r="F5693" t="s">
        <v>16521</v>
      </c>
      <c r="G5693" t="s">
        <v>16522</v>
      </c>
      <c r="H5693" t="s">
        <v>16496</v>
      </c>
      <c r="I5693" t="s">
        <v>16545</v>
      </c>
      <c r="J5693" t="s">
        <v>16546</v>
      </c>
      <c r="K5693" t="s">
        <v>9959</v>
      </c>
      <c r="L5693" t="s">
        <v>3346</v>
      </c>
      <c r="M5693" t="s">
        <v>4108</v>
      </c>
      <c r="N5693" t="s">
        <v>4109</v>
      </c>
      <c r="O5693" t="s">
        <v>3343</v>
      </c>
      <c r="P5693" t="s">
        <v>3343</v>
      </c>
      <c r="Q5693" t="s">
        <v>3346</v>
      </c>
    </row>
    <row r="5694" spans="1:17" x14ac:dyDescent="0.25">
      <c r="A5694" t="s">
        <v>1736</v>
      </c>
      <c r="B5694" t="s">
        <v>585</v>
      </c>
      <c r="C5694" t="s">
        <v>16492</v>
      </c>
      <c r="D5694" t="s">
        <v>16493</v>
      </c>
      <c r="E5694">
        <v>2403002</v>
      </c>
      <c r="F5694" t="s">
        <v>16521</v>
      </c>
      <c r="G5694" t="s">
        <v>16522</v>
      </c>
      <c r="H5694" t="s">
        <v>16496</v>
      </c>
      <c r="I5694" t="s">
        <v>16547</v>
      </c>
      <c r="J5694" t="s">
        <v>16548</v>
      </c>
      <c r="K5694" t="s">
        <v>9959</v>
      </c>
      <c r="L5694" t="s">
        <v>3346</v>
      </c>
      <c r="M5694" t="s">
        <v>4108</v>
      </c>
      <c r="N5694" t="s">
        <v>4109</v>
      </c>
      <c r="O5694" t="s">
        <v>3343</v>
      </c>
      <c r="P5694" t="s">
        <v>3343</v>
      </c>
      <c r="Q5694" t="s">
        <v>3346</v>
      </c>
    </row>
    <row r="5695" spans="1:17" x14ac:dyDescent="0.25">
      <c r="A5695" t="s">
        <v>1736</v>
      </c>
      <c r="B5695" t="s">
        <v>585</v>
      </c>
      <c r="C5695" t="s">
        <v>16492</v>
      </c>
      <c r="D5695" t="s">
        <v>16493</v>
      </c>
      <c r="E5695">
        <v>2403002</v>
      </c>
      <c r="F5695" t="s">
        <v>16521</v>
      </c>
      <c r="G5695" t="s">
        <v>16522</v>
      </c>
      <c r="H5695" t="s">
        <v>16496</v>
      </c>
      <c r="I5695" t="s">
        <v>16549</v>
      </c>
      <c r="J5695" t="s">
        <v>16550</v>
      </c>
      <c r="K5695" t="s">
        <v>9959</v>
      </c>
      <c r="L5695" t="s">
        <v>3346</v>
      </c>
      <c r="M5695" t="s">
        <v>4108</v>
      </c>
      <c r="N5695" t="s">
        <v>4109</v>
      </c>
      <c r="O5695" t="s">
        <v>3343</v>
      </c>
      <c r="P5695" t="s">
        <v>3343</v>
      </c>
      <c r="Q5695" t="s">
        <v>3346</v>
      </c>
    </row>
    <row r="5696" spans="1:17" x14ac:dyDescent="0.25">
      <c r="A5696" t="s">
        <v>1736</v>
      </c>
      <c r="B5696" t="s">
        <v>585</v>
      </c>
      <c r="C5696" t="s">
        <v>16492</v>
      </c>
      <c r="D5696" t="s">
        <v>16493</v>
      </c>
      <c r="E5696">
        <v>2403002</v>
      </c>
      <c r="F5696" t="s">
        <v>16521</v>
      </c>
      <c r="G5696" t="s">
        <v>16522</v>
      </c>
      <c r="H5696" t="s">
        <v>16496</v>
      </c>
      <c r="I5696" t="s">
        <v>16551</v>
      </c>
      <c r="J5696" t="s">
        <v>16552</v>
      </c>
      <c r="K5696" t="s">
        <v>9959</v>
      </c>
      <c r="L5696" t="s">
        <v>3346</v>
      </c>
      <c r="M5696" t="s">
        <v>4108</v>
      </c>
      <c r="N5696" t="s">
        <v>4109</v>
      </c>
      <c r="O5696" t="s">
        <v>3343</v>
      </c>
      <c r="P5696" t="s">
        <v>3343</v>
      </c>
      <c r="Q5696" t="s">
        <v>3346</v>
      </c>
    </row>
    <row r="5697" spans="1:17" x14ac:dyDescent="0.25">
      <c r="A5697" t="s">
        <v>1736</v>
      </c>
      <c r="B5697" t="s">
        <v>585</v>
      </c>
      <c r="C5697" t="s">
        <v>16492</v>
      </c>
      <c r="D5697" t="s">
        <v>16493</v>
      </c>
      <c r="E5697">
        <v>2403002</v>
      </c>
      <c r="F5697" t="s">
        <v>16521</v>
      </c>
      <c r="G5697" t="s">
        <v>16522</v>
      </c>
      <c r="H5697" t="s">
        <v>16496</v>
      </c>
      <c r="I5697" t="s">
        <v>16553</v>
      </c>
      <c r="J5697" t="s">
        <v>16554</v>
      </c>
      <c r="K5697" t="s">
        <v>9959</v>
      </c>
      <c r="L5697" t="s">
        <v>3346</v>
      </c>
      <c r="M5697" t="s">
        <v>4108</v>
      </c>
      <c r="N5697" t="s">
        <v>4109</v>
      </c>
      <c r="O5697" t="s">
        <v>3343</v>
      </c>
      <c r="P5697" t="s">
        <v>3343</v>
      </c>
      <c r="Q5697" t="s">
        <v>3346</v>
      </c>
    </row>
    <row r="5698" spans="1:17" x14ac:dyDescent="0.25">
      <c r="A5698" t="s">
        <v>1736</v>
      </c>
      <c r="B5698" t="s">
        <v>585</v>
      </c>
      <c r="C5698" t="s">
        <v>16492</v>
      </c>
      <c r="D5698" t="s">
        <v>16493</v>
      </c>
      <c r="E5698">
        <v>2403002</v>
      </c>
      <c r="F5698" t="s">
        <v>16521</v>
      </c>
      <c r="G5698" t="s">
        <v>16522</v>
      </c>
      <c r="H5698" t="s">
        <v>16496</v>
      </c>
      <c r="I5698" t="s">
        <v>16555</v>
      </c>
      <c r="J5698" t="s">
        <v>16556</v>
      </c>
      <c r="K5698" t="s">
        <v>9959</v>
      </c>
      <c r="L5698" t="s">
        <v>3346</v>
      </c>
      <c r="M5698" t="s">
        <v>4108</v>
      </c>
      <c r="N5698" t="s">
        <v>4109</v>
      </c>
      <c r="O5698" t="s">
        <v>3343</v>
      </c>
      <c r="P5698" t="s">
        <v>3343</v>
      </c>
      <c r="Q5698" t="s">
        <v>3346</v>
      </c>
    </row>
    <row r="5699" spans="1:17" x14ac:dyDescent="0.25">
      <c r="A5699" t="s">
        <v>1736</v>
      </c>
      <c r="B5699" t="s">
        <v>585</v>
      </c>
      <c r="C5699" t="s">
        <v>16492</v>
      </c>
      <c r="D5699" t="s">
        <v>16493</v>
      </c>
      <c r="E5699">
        <v>2403002</v>
      </c>
      <c r="F5699" t="s">
        <v>16521</v>
      </c>
      <c r="G5699" t="s">
        <v>16522</v>
      </c>
      <c r="H5699" t="s">
        <v>16496</v>
      </c>
      <c r="I5699" t="s">
        <v>16557</v>
      </c>
      <c r="J5699" t="s">
        <v>16558</v>
      </c>
      <c r="K5699" t="s">
        <v>9959</v>
      </c>
      <c r="L5699" t="s">
        <v>3346</v>
      </c>
      <c r="M5699" t="s">
        <v>4108</v>
      </c>
      <c r="N5699" t="s">
        <v>4109</v>
      </c>
      <c r="O5699" t="s">
        <v>3343</v>
      </c>
      <c r="P5699" t="s">
        <v>3343</v>
      </c>
      <c r="Q5699" t="s">
        <v>3346</v>
      </c>
    </row>
    <row r="5700" spans="1:17" x14ac:dyDescent="0.25">
      <c r="A5700" t="s">
        <v>1736</v>
      </c>
      <c r="B5700" t="s">
        <v>585</v>
      </c>
      <c r="C5700" t="s">
        <v>16492</v>
      </c>
      <c r="D5700" t="s">
        <v>16493</v>
      </c>
      <c r="E5700">
        <v>2403002</v>
      </c>
      <c r="F5700" t="s">
        <v>16521</v>
      </c>
      <c r="G5700" t="s">
        <v>16522</v>
      </c>
      <c r="H5700" t="s">
        <v>16496</v>
      </c>
      <c r="I5700" t="s">
        <v>16559</v>
      </c>
      <c r="J5700" t="s">
        <v>16560</v>
      </c>
      <c r="K5700" t="s">
        <v>9959</v>
      </c>
      <c r="L5700" t="s">
        <v>3346</v>
      </c>
      <c r="M5700" t="s">
        <v>4108</v>
      </c>
      <c r="N5700" t="s">
        <v>4109</v>
      </c>
      <c r="O5700" t="s">
        <v>3343</v>
      </c>
      <c r="P5700" t="s">
        <v>3343</v>
      </c>
      <c r="Q5700" t="s">
        <v>3346</v>
      </c>
    </row>
    <row r="5701" spans="1:17" x14ac:dyDescent="0.25">
      <c r="A5701" t="s">
        <v>1736</v>
      </c>
      <c r="B5701" t="s">
        <v>585</v>
      </c>
      <c r="C5701" t="s">
        <v>16492</v>
      </c>
      <c r="D5701" t="s">
        <v>16493</v>
      </c>
      <c r="E5701">
        <v>2403002</v>
      </c>
      <c r="F5701" t="s">
        <v>16521</v>
      </c>
      <c r="G5701" t="s">
        <v>16522</v>
      </c>
      <c r="H5701" t="s">
        <v>16496</v>
      </c>
      <c r="I5701" t="s">
        <v>16561</v>
      </c>
      <c r="J5701" t="s">
        <v>16562</v>
      </c>
      <c r="K5701" t="s">
        <v>3433</v>
      </c>
      <c r="L5701" t="s">
        <v>3346</v>
      </c>
      <c r="M5701" t="s">
        <v>4108</v>
      </c>
      <c r="N5701" t="s">
        <v>4109</v>
      </c>
      <c r="O5701" t="s">
        <v>3343</v>
      </c>
      <c r="P5701" t="s">
        <v>3343</v>
      </c>
      <c r="Q5701" t="s">
        <v>3346</v>
      </c>
    </row>
    <row r="5702" spans="1:17" x14ac:dyDescent="0.25">
      <c r="A5702" t="s">
        <v>1736</v>
      </c>
      <c r="B5702" t="s">
        <v>585</v>
      </c>
      <c r="C5702" t="s">
        <v>16492</v>
      </c>
      <c r="D5702" t="s">
        <v>16493</v>
      </c>
      <c r="E5702">
        <v>2403002</v>
      </c>
      <c r="F5702" t="s">
        <v>16521</v>
      </c>
      <c r="G5702" t="s">
        <v>16522</v>
      </c>
      <c r="H5702" t="s">
        <v>16496</v>
      </c>
      <c r="I5702" t="s">
        <v>16563</v>
      </c>
      <c r="J5702" t="s">
        <v>16564</v>
      </c>
      <c r="K5702" t="s">
        <v>3433</v>
      </c>
      <c r="L5702" t="s">
        <v>3346</v>
      </c>
      <c r="M5702" t="s">
        <v>4108</v>
      </c>
      <c r="N5702" t="s">
        <v>4109</v>
      </c>
      <c r="O5702" t="s">
        <v>3343</v>
      </c>
      <c r="P5702" t="s">
        <v>3343</v>
      </c>
      <c r="Q5702" t="s">
        <v>3346</v>
      </c>
    </row>
    <row r="5703" spans="1:17" x14ac:dyDescent="0.25">
      <c r="A5703" t="s">
        <v>1736</v>
      </c>
      <c r="B5703" t="s">
        <v>585</v>
      </c>
      <c r="C5703" t="s">
        <v>16492</v>
      </c>
      <c r="D5703" t="s">
        <v>16493</v>
      </c>
      <c r="E5703">
        <v>2403002</v>
      </c>
      <c r="F5703" t="s">
        <v>16521</v>
      </c>
      <c r="G5703" t="s">
        <v>16522</v>
      </c>
      <c r="H5703" t="s">
        <v>16496</v>
      </c>
      <c r="I5703" t="s">
        <v>16565</v>
      </c>
      <c r="J5703" t="s">
        <v>16566</v>
      </c>
      <c r="K5703" t="s">
        <v>9959</v>
      </c>
      <c r="L5703" t="s">
        <v>3346</v>
      </c>
      <c r="M5703" t="s">
        <v>4108</v>
      </c>
      <c r="N5703" t="s">
        <v>4109</v>
      </c>
      <c r="O5703" t="s">
        <v>3343</v>
      </c>
      <c r="P5703" t="s">
        <v>3343</v>
      </c>
      <c r="Q5703" t="s">
        <v>3346</v>
      </c>
    </row>
    <row r="5704" spans="1:17" x14ac:dyDescent="0.25">
      <c r="A5704" t="s">
        <v>1736</v>
      </c>
      <c r="B5704" t="s">
        <v>585</v>
      </c>
      <c r="C5704" t="s">
        <v>16492</v>
      </c>
      <c r="D5704" t="s">
        <v>16493</v>
      </c>
      <c r="E5704">
        <v>2403002</v>
      </c>
      <c r="F5704" t="s">
        <v>16521</v>
      </c>
      <c r="G5704" t="s">
        <v>16522</v>
      </c>
      <c r="H5704" t="s">
        <v>16496</v>
      </c>
      <c r="I5704" t="s">
        <v>16567</v>
      </c>
      <c r="J5704" t="s">
        <v>16568</v>
      </c>
      <c r="K5704" t="s">
        <v>9959</v>
      </c>
      <c r="L5704" t="s">
        <v>3346</v>
      </c>
      <c r="M5704" t="s">
        <v>4108</v>
      </c>
      <c r="N5704" t="s">
        <v>4109</v>
      </c>
      <c r="O5704" t="s">
        <v>3343</v>
      </c>
      <c r="P5704" t="s">
        <v>3343</v>
      </c>
      <c r="Q5704" t="s">
        <v>3346</v>
      </c>
    </row>
    <row r="5705" spans="1:17" x14ac:dyDescent="0.25">
      <c r="A5705" t="s">
        <v>1736</v>
      </c>
      <c r="B5705" t="s">
        <v>585</v>
      </c>
      <c r="C5705" t="s">
        <v>16492</v>
      </c>
      <c r="D5705" t="s">
        <v>16493</v>
      </c>
      <c r="E5705">
        <v>2403002</v>
      </c>
      <c r="F5705" t="s">
        <v>16521</v>
      </c>
      <c r="G5705" t="s">
        <v>16522</v>
      </c>
      <c r="H5705" t="s">
        <v>16496</v>
      </c>
      <c r="I5705" t="s">
        <v>16569</v>
      </c>
      <c r="J5705" t="s">
        <v>16570</v>
      </c>
      <c r="K5705" t="s">
        <v>9959</v>
      </c>
      <c r="L5705" t="s">
        <v>3346</v>
      </c>
      <c r="M5705" t="s">
        <v>4108</v>
      </c>
      <c r="N5705" t="s">
        <v>4109</v>
      </c>
      <c r="O5705" t="s">
        <v>3343</v>
      </c>
      <c r="P5705" t="s">
        <v>3343</v>
      </c>
      <c r="Q5705" t="s">
        <v>3346</v>
      </c>
    </row>
    <row r="5706" spans="1:17" x14ac:dyDescent="0.25">
      <c r="A5706" t="s">
        <v>1736</v>
      </c>
      <c r="B5706" t="s">
        <v>585</v>
      </c>
      <c r="C5706" t="s">
        <v>16492</v>
      </c>
      <c r="D5706" t="s">
        <v>16493</v>
      </c>
      <c r="E5706">
        <v>2403002</v>
      </c>
      <c r="F5706" t="s">
        <v>16521</v>
      </c>
      <c r="G5706" t="s">
        <v>16522</v>
      </c>
      <c r="H5706" t="s">
        <v>16496</v>
      </c>
      <c r="I5706" t="s">
        <v>16571</v>
      </c>
      <c r="J5706" t="s">
        <v>16572</v>
      </c>
      <c r="K5706" t="s">
        <v>9959</v>
      </c>
      <c r="L5706" t="s">
        <v>3346</v>
      </c>
      <c r="M5706" t="s">
        <v>4108</v>
      </c>
      <c r="N5706" t="s">
        <v>4109</v>
      </c>
      <c r="O5706" t="s">
        <v>3343</v>
      </c>
      <c r="P5706" t="s">
        <v>3343</v>
      </c>
      <c r="Q5706" t="s">
        <v>3346</v>
      </c>
    </row>
    <row r="5707" spans="1:17" x14ac:dyDescent="0.25">
      <c r="A5707" t="s">
        <v>1736</v>
      </c>
      <c r="B5707" t="s">
        <v>585</v>
      </c>
      <c r="C5707" t="s">
        <v>16492</v>
      </c>
      <c r="D5707" t="s">
        <v>16493</v>
      </c>
      <c r="E5707">
        <v>2403002</v>
      </c>
      <c r="F5707" t="s">
        <v>16521</v>
      </c>
      <c r="G5707" t="s">
        <v>16522</v>
      </c>
      <c r="H5707" t="s">
        <v>16496</v>
      </c>
      <c r="I5707" t="s">
        <v>16573</v>
      </c>
      <c r="J5707" t="s">
        <v>16574</v>
      </c>
      <c r="K5707" t="s">
        <v>110</v>
      </c>
      <c r="L5707" t="s">
        <v>3346</v>
      </c>
      <c r="M5707" t="s">
        <v>4108</v>
      </c>
      <c r="N5707" t="s">
        <v>4109</v>
      </c>
      <c r="O5707" t="s">
        <v>3343</v>
      </c>
      <c r="P5707" t="s">
        <v>3343</v>
      </c>
      <c r="Q5707" t="s">
        <v>3346</v>
      </c>
    </row>
    <row r="5708" spans="1:17" x14ac:dyDescent="0.25">
      <c r="A5708" t="s">
        <v>1736</v>
      </c>
      <c r="B5708" t="s">
        <v>585</v>
      </c>
      <c r="C5708" t="s">
        <v>16492</v>
      </c>
      <c r="D5708" t="s">
        <v>16493</v>
      </c>
      <c r="E5708">
        <v>2403002</v>
      </c>
      <c r="F5708" t="s">
        <v>16521</v>
      </c>
      <c r="G5708" t="s">
        <v>16522</v>
      </c>
      <c r="H5708" t="s">
        <v>16496</v>
      </c>
      <c r="I5708" t="s">
        <v>16575</v>
      </c>
      <c r="J5708" t="s">
        <v>16576</v>
      </c>
      <c r="K5708" t="s">
        <v>110</v>
      </c>
      <c r="L5708" t="s">
        <v>3346</v>
      </c>
      <c r="M5708" t="s">
        <v>4108</v>
      </c>
      <c r="N5708" t="s">
        <v>4109</v>
      </c>
      <c r="O5708" t="s">
        <v>3343</v>
      </c>
      <c r="P5708" t="s">
        <v>3343</v>
      </c>
      <c r="Q5708" t="s">
        <v>3346</v>
      </c>
    </row>
    <row r="5709" spans="1:17" x14ac:dyDescent="0.25">
      <c r="A5709" t="s">
        <v>1736</v>
      </c>
      <c r="B5709" t="s">
        <v>585</v>
      </c>
      <c r="C5709" t="s">
        <v>16492</v>
      </c>
      <c r="D5709" t="s">
        <v>16493</v>
      </c>
      <c r="E5709">
        <v>2403002</v>
      </c>
      <c r="F5709" t="s">
        <v>16521</v>
      </c>
      <c r="G5709" t="s">
        <v>16522</v>
      </c>
      <c r="H5709" t="s">
        <v>16496</v>
      </c>
      <c r="I5709" t="s">
        <v>16577</v>
      </c>
      <c r="J5709" t="s">
        <v>16578</v>
      </c>
      <c r="K5709" t="s">
        <v>110</v>
      </c>
      <c r="L5709" t="s">
        <v>3346</v>
      </c>
      <c r="M5709" t="s">
        <v>4108</v>
      </c>
      <c r="N5709" t="s">
        <v>4109</v>
      </c>
      <c r="O5709" t="s">
        <v>3343</v>
      </c>
      <c r="P5709" t="s">
        <v>3343</v>
      </c>
      <c r="Q5709" t="s">
        <v>3346</v>
      </c>
    </row>
    <row r="5710" spans="1:17" x14ac:dyDescent="0.25">
      <c r="A5710" t="s">
        <v>1736</v>
      </c>
      <c r="B5710" t="s">
        <v>585</v>
      </c>
      <c r="C5710" t="s">
        <v>16492</v>
      </c>
      <c r="D5710" t="s">
        <v>16493</v>
      </c>
      <c r="E5710">
        <v>2403002</v>
      </c>
      <c r="F5710" t="s">
        <v>16521</v>
      </c>
      <c r="G5710" t="s">
        <v>16522</v>
      </c>
      <c r="H5710" t="s">
        <v>16496</v>
      </c>
      <c r="I5710" t="s">
        <v>16579</v>
      </c>
      <c r="J5710" t="s">
        <v>16580</v>
      </c>
      <c r="K5710" t="s">
        <v>110</v>
      </c>
      <c r="L5710" t="s">
        <v>3346</v>
      </c>
      <c r="M5710" t="s">
        <v>4108</v>
      </c>
      <c r="N5710" t="s">
        <v>4109</v>
      </c>
      <c r="O5710" t="s">
        <v>3343</v>
      </c>
      <c r="P5710" t="s">
        <v>3343</v>
      </c>
      <c r="Q5710" t="s">
        <v>3346</v>
      </c>
    </row>
    <row r="5711" spans="1:17" x14ac:dyDescent="0.25">
      <c r="A5711" t="s">
        <v>1736</v>
      </c>
      <c r="B5711" t="s">
        <v>585</v>
      </c>
      <c r="C5711" t="s">
        <v>16492</v>
      </c>
      <c r="D5711" t="s">
        <v>16493</v>
      </c>
      <c r="E5711">
        <v>2403002</v>
      </c>
      <c r="F5711" t="s">
        <v>16521</v>
      </c>
      <c r="G5711" t="s">
        <v>16522</v>
      </c>
      <c r="H5711" t="s">
        <v>16496</v>
      </c>
      <c r="I5711" t="s">
        <v>16581</v>
      </c>
      <c r="J5711" t="s">
        <v>16582</v>
      </c>
      <c r="K5711" t="s">
        <v>110</v>
      </c>
      <c r="L5711" t="s">
        <v>3346</v>
      </c>
      <c r="M5711" t="s">
        <v>4108</v>
      </c>
      <c r="N5711" t="s">
        <v>4109</v>
      </c>
      <c r="O5711" t="s">
        <v>3343</v>
      </c>
      <c r="P5711" t="s">
        <v>3343</v>
      </c>
      <c r="Q5711" t="s">
        <v>3346</v>
      </c>
    </row>
    <row r="5712" spans="1:17" x14ac:dyDescent="0.25">
      <c r="A5712" t="s">
        <v>1736</v>
      </c>
      <c r="B5712" t="s">
        <v>585</v>
      </c>
      <c r="C5712" t="s">
        <v>16492</v>
      </c>
      <c r="D5712" t="s">
        <v>16493</v>
      </c>
      <c r="E5712">
        <v>2403002</v>
      </c>
      <c r="F5712" t="s">
        <v>16521</v>
      </c>
      <c r="G5712" t="s">
        <v>16522</v>
      </c>
      <c r="H5712" t="s">
        <v>16496</v>
      </c>
      <c r="I5712" t="s">
        <v>16583</v>
      </c>
      <c r="J5712" t="s">
        <v>16584</v>
      </c>
      <c r="K5712" t="s">
        <v>110</v>
      </c>
      <c r="L5712" t="s">
        <v>3346</v>
      </c>
      <c r="M5712" t="s">
        <v>4108</v>
      </c>
      <c r="N5712" t="s">
        <v>4109</v>
      </c>
      <c r="O5712" t="s">
        <v>3343</v>
      </c>
      <c r="P5712" t="s">
        <v>3343</v>
      </c>
      <c r="Q5712" t="s">
        <v>3346</v>
      </c>
    </row>
    <row r="5713" spans="1:17" x14ac:dyDescent="0.25">
      <c r="A5713" t="s">
        <v>1736</v>
      </c>
      <c r="B5713" t="s">
        <v>585</v>
      </c>
      <c r="C5713" t="s">
        <v>16492</v>
      </c>
      <c r="D5713" t="s">
        <v>16493</v>
      </c>
      <c r="E5713">
        <v>2403002</v>
      </c>
      <c r="F5713" t="s">
        <v>16521</v>
      </c>
      <c r="G5713" t="s">
        <v>16522</v>
      </c>
      <c r="H5713" t="s">
        <v>16496</v>
      </c>
      <c r="I5713" t="s">
        <v>16585</v>
      </c>
      <c r="J5713" t="s">
        <v>16586</v>
      </c>
      <c r="K5713" t="s">
        <v>110</v>
      </c>
      <c r="L5713" t="s">
        <v>3346</v>
      </c>
      <c r="M5713" t="s">
        <v>4108</v>
      </c>
      <c r="N5713" t="s">
        <v>4109</v>
      </c>
      <c r="O5713" t="s">
        <v>3343</v>
      </c>
      <c r="P5713" t="s">
        <v>3343</v>
      </c>
      <c r="Q5713" t="s">
        <v>3346</v>
      </c>
    </row>
    <row r="5714" spans="1:17" x14ac:dyDescent="0.25">
      <c r="A5714" t="s">
        <v>1736</v>
      </c>
      <c r="B5714" t="s">
        <v>585</v>
      </c>
      <c r="C5714" t="s">
        <v>16492</v>
      </c>
      <c r="D5714" t="s">
        <v>16493</v>
      </c>
      <c r="E5714">
        <v>2403002</v>
      </c>
      <c r="F5714" t="s">
        <v>16521</v>
      </c>
      <c r="G5714" t="s">
        <v>16522</v>
      </c>
      <c r="H5714" t="s">
        <v>16496</v>
      </c>
      <c r="I5714" t="s">
        <v>16587</v>
      </c>
      <c r="J5714" t="s">
        <v>16588</v>
      </c>
      <c r="K5714" t="s">
        <v>110</v>
      </c>
      <c r="L5714" t="s">
        <v>3346</v>
      </c>
      <c r="M5714" t="s">
        <v>4108</v>
      </c>
      <c r="N5714" t="s">
        <v>4109</v>
      </c>
      <c r="O5714" t="s">
        <v>3343</v>
      </c>
      <c r="P5714" t="s">
        <v>3343</v>
      </c>
      <c r="Q5714" t="s">
        <v>3346</v>
      </c>
    </row>
    <row r="5715" spans="1:17" x14ac:dyDescent="0.25">
      <c r="A5715" t="s">
        <v>1736</v>
      </c>
      <c r="B5715" t="s">
        <v>585</v>
      </c>
      <c r="C5715" t="s">
        <v>16492</v>
      </c>
      <c r="D5715" t="s">
        <v>16493</v>
      </c>
      <c r="E5715">
        <v>2403002</v>
      </c>
      <c r="F5715" t="s">
        <v>16521</v>
      </c>
      <c r="G5715" t="s">
        <v>16522</v>
      </c>
      <c r="H5715" t="s">
        <v>16496</v>
      </c>
      <c r="I5715" t="s">
        <v>16589</v>
      </c>
      <c r="J5715" t="s">
        <v>16590</v>
      </c>
      <c r="K5715" t="s">
        <v>110</v>
      </c>
      <c r="L5715" t="s">
        <v>3346</v>
      </c>
      <c r="M5715" t="s">
        <v>4108</v>
      </c>
      <c r="N5715" t="s">
        <v>4109</v>
      </c>
      <c r="O5715" t="s">
        <v>3343</v>
      </c>
      <c r="P5715" t="s">
        <v>3343</v>
      </c>
      <c r="Q5715" t="s">
        <v>3346</v>
      </c>
    </row>
    <row r="5716" spans="1:17" x14ac:dyDescent="0.25">
      <c r="A5716" t="s">
        <v>1736</v>
      </c>
      <c r="B5716" t="s">
        <v>585</v>
      </c>
      <c r="C5716" t="s">
        <v>16492</v>
      </c>
      <c r="D5716" t="s">
        <v>16493</v>
      </c>
      <c r="E5716">
        <v>2403002</v>
      </c>
      <c r="F5716" t="s">
        <v>16521</v>
      </c>
      <c r="G5716" t="s">
        <v>16522</v>
      </c>
      <c r="H5716" t="s">
        <v>16496</v>
      </c>
      <c r="I5716" t="s">
        <v>16591</v>
      </c>
      <c r="J5716" t="s">
        <v>16592</v>
      </c>
      <c r="K5716" t="s">
        <v>110</v>
      </c>
      <c r="L5716" t="s">
        <v>3346</v>
      </c>
      <c r="M5716" t="s">
        <v>4108</v>
      </c>
      <c r="N5716" t="s">
        <v>4109</v>
      </c>
      <c r="O5716" t="s">
        <v>3343</v>
      </c>
      <c r="P5716" t="s">
        <v>3343</v>
      </c>
      <c r="Q5716" t="s">
        <v>3346</v>
      </c>
    </row>
    <row r="5717" spans="1:17" x14ac:dyDescent="0.25">
      <c r="A5717" t="s">
        <v>1736</v>
      </c>
      <c r="B5717" t="s">
        <v>585</v>
      </c>
      <c r="C5717" t="s">
        <v>16492</v>
      </c>
      <c r="D5717" t="s">
        <v>16493</v>
      </c>
      <c r="E5717">
        <v>2403002</v>
      </c>
      <c r="F5717" t="s">
        <v>16521</v>
      </c>
      <c r="G5717" t="s">
        <v>16522</v>
      </c>
      <c r="H5717" t="s">
        <v>16496</v>
      </c>
      <c r="I5717" t="s">
        <v>16593</v>
      </c>
      <c r="J5717" t="s">
        <v>16594</v>
      </c>
      <c r="K5717" t="s">
        <v>110</v>
      </c>
      <c r="L5717" t="s">
        <v>3346</v>
      </c>
      <c r="M5717" t="s">
        <v>4108</v>
      </c>
      <c r="N5717" t="s">
        <v>4109</v>
      </c>
      <c r="O5717" t="s">
        <v>3343</v>
      </c>
      <c r="P5717" t="s">
        <v>3343</v>
      </c>
      <c r="Q5717" t="s">
        <v>3346</v>
      </c>
    </row>
    <row r="5718" spans="1:17" x14ac:dyDescent="0.25">
      <c r="A5718" t="s">
        <v>1736</v>
      </c>
      <c r="B5718" t="s">
        <v>585</v>
      </c>
      <c r="C5718" t="s">
        <v>16492</v>
      </c>
      <c r="D5718" t="s">
        <v>16493</v>
      </c>
      <c r="E5718">
        <v>2403002</v>
      </c>
      <c r="F5718" t="s">
        <v>16521</v>
      </c>
      <c r="G5718" t="s">
        <v>16522</v>
      </c>
      <c r="H5718" t="s">
        <v>16496</v>
      </c>
      <c r="I5718" t="s">
        <v>16595</v>
      </c>
      <c r="J5718" t="s">
        <v>16596</v>
      </c>
      <c r="K5718" t="s">
        <v>110</v>
      </c>
      <c r="L5718" t="s">
        <v>3346</v>
      </c>
      <c r="M5718" t="s">
        <v>4108</v>
      </c>
      <c r="N5718" t="s">
        <v>4109</v>
      </c>
      <c r="O5718" t="s">
        <v>3343</v>
      </c>
      <c r="P5718" t="s">
        <v>3343</v>
      </c>
      <c r="Q5718" t="s">
        <v>3346</v>
      </c>
    </row>
    <row r="5719" spans="1:17" x14ac:dyDescent="0.25">
      <c r="A5719" t="s">
        <v>1736</v>
      </c>
      <c r="B5719" t="s">
        <v>585</v>
      </c>
      <c r="C5719" t="s">
        <v>16492</v>
      </c>
      <c r="D5719" t="s">
        <v>16493</v>
      </c>
      <c r="E5719">
        <v>2403002</v>
      </c>
      <c r="F5719" t="s">
        <v>16521</v>
      </c>
      <c r="G5719" t="s">
        <v>16522</v>
      </c>
      <c r="H5719" t="s">
        <v>16496</v>
      </c>
      <c r="I5719" t="s">
        <v>16597</v>
      </c>
      <c r="J5719" t="s">
        <v>16598</v>
      </c>
      <c r="K5719" t="s">
        <v>110</v>
      </c>
      <c r="L5719" t="s">
        <v>3346</v>
      </c>
      <c r="M5719" t="s">
        <v>4108</v>
      </c>
      <c r="N5719" t="s">
        <v>4109</v>
      </c>
      <c r="O5719" t="s">
        <v>3343</v>
      </c>
      <c r="P5719" t="s">
        <v>3343</v>
      </c>
      <c r="Q5719" t="s">
        <v>3346</v>
      </c>
    </row>
    <row r="5720" spans="1:17" x14ac:dyDescent="0.25">
      <c r="A5720" t="s">
        <v>1736</v>
      </c>
      <c r="B5720" t="s">
        <v>585</v>
      </c>
      <c r="C5720" t="s">
        <v>16492</v>
      </c>
      <c r="D5720" t="s">
        <v>16493</v>
      </c>
      <c r="E5720">
        <v>2403002</v>
      </c>
      <c r="F5720" t="s">
        <v>16521</v>
      </c>
      <c r="G5720" t="s">
        <v>16522</v>
      </c>
      <c r="H5720" t="s">
        <v>16496</v>
      </c>
      <c r="I5720" t="s">
        <v>16599</v>
      </c>
      <c r="J5720" t="s">
        <v>16600</v>
      </c>
      <c r="K5720" t="s">
        <v>110</v>
      </c>
      <c r="L5720" t="s">
        <v>3346</v>
      </c>
      <c r="M5720" t="s">
        <v>4108</v>
      </c>
      <c r="N5720" t="s">
        <v>4109</v>
      </c>
      <c r="O5720" t="s">
        <v>3343</v>
      </c>
      <c r="P5720" t="s">
        <v>3343</v>
      </c>
      <c r="Q5720" t="s">
        <v>3346</v>
      </c>
    </row>
    <row r="5721" spans="1:17" x14ac:dyDescent="0.25">
      <c r="A5721" t="s">
        <v>1736</v>
      </c>
      <c r="B5721" t="s">
        <v>585</v>
      </c>
      <c r="C5721" t="s">
        <v>16492</v>
      </c>
      <c r="D5721" t="s">
        <v>16493</v>
      </c>
      <c r="E5721">
        <v>2403002</v>
      </c>
      <c r="F5721" t="s">
        <v>16521</v>
      </c>
      <c r="G5721" t="s">
        <v>16522</v>
      </c>
      <c r="H5721" t="s">
        <v>16496</v>
      </c>
      <c r="I5721" t="s">
        <v>16601</v>
      </c>
      <c r="J5721" t="s">
        <v>16602</v>
      </c>
      <c r="K5721" t="s">
        <v>110</v>
      </c>
      <c r="L5721" t="s">
        <v>3346</v>
      </c>
      <c r="M5721" t="s">
        <v>4108</v>
      </c>
      <c r="N5721" t="s">
        <v>4109</v>
      </c>
      <c r="O5721" t="s">
        <v>3343</v>
      </c>
      <c r="P5721" t="s">
        <v>3343</v>
      </c>
      <c r="Q5721" t="s">
        <v>3346</v>
      </c>
    </row>
    <row r="5722" spans="1:17" x14ac:dyDescent="0.25">
      <c r="A5722" t="s">
        <v>1736</v>
      </c>
      <c r="B5722" t="s">
        <v>585</v>
      </c>
      <c r="C5722" t="s">
        <v>16492</v>
      </c>
      <c r="D5722" t="s">
        <v>16493</v>
      </c>
      <c r="E5722">
        <v>2403002</v>
      </c>
      <c r="F5722" t="s">
        <v>16521</v>
      </c>
      <c r="G5722" t="s">
        <v>16522</v>
      </c>
      <c r="H5722" t="s">
        <v>16496</v>
      </c>
      <c r="I5722" t="s">
        <v>16603</v>
      </c>
      <c r="J5722" t="s">
        <v>16604</v>
      </c>
      <c r="K5722" t="s">
        <v>110</v>
      </c>
      <c r="L5722" t="s">
        <v>3346</v>
      </c>
      <c r="M5722" t="s">
        <v>4108</v>
      </c>
      <c r="N5722" t="s">
        <v>4109</v>
      </c>
      <c r="O5722" t="s">
        <v>3343</v>
      </c>
      <c r="P5722" t="s">
        <v>3343</v>
      </c>
      <c r="Q5722" t="s">
        <v>3346</v>
      </c>
    </row>
    <row r="5723" spans="1:17" x14ac:dyDescent="0.25">
      <c r="A5723" t="s">
        <v>1736</v>
      </c>
      <c r="B5723" t="s">
        <v>585</v>
      </c>
      <c r="C5723" t="s">
        <v>16492</v>
      </c>
      <c r="D5723" t="s">
        <v>16493</v>
      </c>
      <c r="E5723">
        <v>2403002</v>
      </c>
      <c r="F5723" t="s">
        <v>16521</v>
      </c>
      <c r="G5723" t="s">
        <v>16522</v>
      </c>
      <c r="H5723" t="s">
        <v>16496</v>
      </c>
      <c r="I5723" t="s">
        <v>16605</v>
      </c>
      <c r="J5723" t="s">
        <v>16606</v>
      </c>
      <c r="K5723" t="s">
        <v>110</v>
      </c>
      <c r="L5723" t="s">
        <v>3346</v>
      </c>
      <c r="M5723" t="s">
        <v>4108</v>
      </c>
      <c r="N5723" t="s">
        <v>4109</v>
      </c>
      <c r="O5723" t="s">
        <v>3343</v>
      </c>
      <c r="P5723" t="s">
        <v>3343</v>
      </c>
      <c r="Q5723" t="s">
        <v>3346</v>
      </c>
    </row>
    <row r="5724" spans="1:17" x14ac:dyDescent="0.25">
      <c r="A5724" t="s">
        <v>1736</v>
      </c>
      <c r="B5724" t="s">
        <v>585</v>
      </c>
      <c r="C5724" t="s">
        <v>16492</v>
      </c>
      <c r="D5724" t="s">
        <v>16493</v>
      </c>
      <c r="E5724">
        <v>2403002</v>
      </c>
      <c r="F5724" t="s">
        <v>16521</v>
      </c>
      <c r="G5724" t="s">
        <v>16522</v>
      </c>
      <c r="H5724" t="s">
        <v>16496</v>
      </c>
      <c r="I5724" t="s">
        <v>16607</v>
      </c>
      <c r="J5724" t="s">
        <v>16608</v>
      </c>
      <c r="K5724" t="s">
        <v>110</v>
      </c>
      <c r="L5724" t="s">
        <v>3346</v>
      </c>
      <c r="M5724" t="s">
        <v>4108</v>
      </c>
      <c r="N5724" t="s">
        <v>4109</v>
      </c>
      <c r="O5724" t="s">
        <v>3343</v>
      </c>
      <c r="P5724" t="s">
        <v>3343</v>
      </c>
      <c r="Q5724" t="s">
        <v>3346</v>
      </c>
    </row>
    <row r="5725" spans="1:17" x14ac:dyDescent="0.25">
      <c r="A5725" t="s">
        <v>1736</v>
      </c>
      <c r="B5725" t="s">
        <v>585</v>
      </c>
      <c r="C5725" t="s">
        <v>16492</v>
      </c>
      <c r="D5725" t="s">
        <v>16493</v>
      </c>
      <c r="E5725">
        <v>2403002</v>
      </c>
      <c r="F5725" t="s">
        <v>16521</v>
      </c>
      <c r="G5725" t="s">
        <v>16522</v>
      </c>
      <c r="H5725" t="s">
        <v>16496</v>
      </c>
      <c r="I5725" t="s">
        <v>16609</v>
      </c>
      <c r="J5725" t="s">
        <v>16610</v>
      </c>
      <c r="K5725" t="s">
        <v>110</v>
      </c>
      <c r="L5725" t="s">
        <v>3346</v>
      </c>
      <c r="M5725" t="s">
        <v>4108</v>
      </c>
      <c r="N5725" t="s">
        <v>4109</v>
      </c>
      <c r="O5725" t="s">
        <v>3343</v>
      </c>
      <c r="P5725" t="s">
        <v>3343</v>
      </c>
      <c r="Q5725" t="s">
        <v>3346</v>
      </c>
    </row>
    <row r="5726" spans="1:17" x14ac:dyDescent="0.25">
      <c r="A5726" t="s">
        <v>1736</v>
      </c>
      <c r="B5726" t="s">
        <v>585</v>
      </c>
      <c r="C5726" t="s">
        <v>16492</v>
      </c>
      <c r="D5726" t="s">
        <v>16493</v>
      </c>
      <c r="E5726">
        <v>2403002</v>
      </c>
      <c r="F5726" t="s">
        <v>16521</v>
      </c>
      <c r="G5726" t="s">
        <v>16522</v>
      </c>
      <c r="H5726" t="s">
        <v>16496</v>
      </c>
      <c r="I5726" t="s">
        <v>16611</v>
      </c>
      <c r="J5726" t="s">
        <v>16612</v>
      </c>
      <c r="K5726" t="s">
        <v>110</v>
      </c>
      <c r="L5726" t="s">
        <v>3346</v>
      </c>
      <c r="M5726" t="s">
        <v>4108</v>
      </c>
      <c r="N5726" t="s">
        <v>4109</v>
      </c>
      <c r="O5726" t="s">
        <v>3343</v>
      </c>
      <c r="P5726" t="s">
        <v>3343</v>
      </c>
      <c r="Q5726" t="s">
        <v>3346</v>
      </c>
    </row>
    <row r="5727" spans="1:17" x14ac:dyDescent="0.25">
      <c r="A5727" t="s">
        <v>1736</v>
      </c>
      <c r="B5727" t="s">
        <v>585</v>
      </c>
      <c r="C5727" t="s">
        <v>16492</v>
      </c>
      <c r="D5727" t="s">
        <v>16493</v>
      </c>
      <c r="E5727">
        <v>2403002</v>
      </c>
      <c r="F5727" t="s">
        <v>16521</v>
      </c>
      <c r="G5727" t="s">
        <v>16522</v>
      </c>
      <c r="H5727" t="s">
        <v>16496</v>
      </c>
      <c r="I5727" t="s">
        <v>16613</v>
      </c>
      <c r="J5727" t="s">
        <v>16614</v>
      </c>
      <c r="K5727" t="s">
        <v>110</v>
      </c>
      <c r="L5727" t="s">
        <v>3346</v>
      </c>
      <c r="M5727" t="s">
        <v>4108</v>
      </c>
      <c r="N5727" t="s">
        <v>4109</v>
      </c>
      <c r="O5727" t="s">
        <v>3343</v>
      </c>
      <c r="P5727" t="s">
        <v>3343</v>
      </c>
      <c r="Q5727" t="s">
        <v>3346</v>
      </c>
    </row>
    <row r="5728" spans="1:17" x14ac:dyDescent="0.25">
      <c r="A5728" t="s">
        <v>1736</v>
      </c>
      <c r="B5728" t="s">
        <v>585</v>
      </c>
      <c r="C5728" t="s">
        <v>16492</v>
      </c>
      <c r="D5728" t="s">
        <v>16493</v>
      </c>
      <c r="E5728">
        <v>2403002</v>
      </c>
      <c r="F5728" t="s">
        <v>16521</v>
      </c>
      <c r="G5728" t="s">
        <v>16522</v>
      </c>
      <c r="H5728" t="s">
        <v>16496</v>
      </c>
      <c r="I5728" t="s">
        <v>16615</v>
      </c>
      <c r="J5728" t="s">
        <v>16616</v>
      </c>
      <c r="K5728" t="s">
        <v>110</v>
      </c>
      <c r="L5728" t="s">
        <v>3346</v>
      </c>
      <c r="M5728" t="s">
        <v>4108</v>
      </c>
      <c r="N5728" t="s">
        <v>4109</v>
      </c>
      <c r="O5728" t="s">
        <v>3343</v>
      </c>
      <c r="P5728" t="s">
        <v>3343</v>
      </c>
      <c r="Q5728" t="s">
        <v>3346</v>
      </c>
    </row>
    <row r="5729" spans="1:17" x14ac:dyDescent="0.25">
      <c r="A5729" t="s">
        <v>1736</v>
      </c>
      <c r="B5729" t="s">
        <v>585</v>
      </c>
      <c r="C5729" t="s">
        <v>16492</v>
      </c>
      <c r="D5729" t="s">
        <v>16493</v>
      </c>
      <c r="E5729">
        <v>2403002</v>
      </c>
      <c r="F5729" t="s">
        <v>16521</v>
      </c>
      <c r="G5729" t="s">
        <v>16522</v>
      </c>
      <c r="H5729" t="s">
        <v>16496</v>
      </c>
      <c r="I5729" t="s">
        <v>16617</v>
      </c>
      <c r="J5729" t="s">
        <v>16618</v>
      </c>
      <c r="K5729" t="s">
        <v>110</v>
      </c>
      <c r="L5729" t="s">
        <v>3346</v>
      </c>
      <c r="M5729" t="s">
        <v>4108</v>
      </c>
      <c r="N5729" t="s">
        <v>4109</v>
      </c>
      <c r="O5729" t="s">
        <v>3343</v>
      </c>
      <c r="P5729" t="s">
        <v>3343</v>
      </c>
      <c r="Q5729" t="s">
        <v>3346</v>
      </c>
    </row>
    <row r="5730" spans="1:17" x14ac:dyDescent="0.25">
      <c r="A5730" t="s">
        <v>1736</v>
      </c>
      <c r="B5730" t="s">
        <v>585</v>
      </c>
      <c r="C5730" t="s">
        <v>16492</v>
      </c>
      <c r="D5730" t="s">
        <v>16493</v>
      </c>
      <c r="E5730">
        <v>2403002</v>
      </c>
      <c r="F5730" t="s">
        <v>16521</v>
      </c>
      <c r="G5730" t="s">
        <v>16522</v>
      </c>
      <c r="H5730" t="s">
        <v>16496</v>
      </c>
      <c r="I5730" t="s">
        <v>16619</v>
      </c>
      <c r="J5730" t="s">
        <v>16620</v>
      </c>
      <c r="K5730" t="s">
        <v>110</v>
      </c>
      <c r="L5730" t="s">
        <v>3346</v>
      </c>
      <c r="M5730" t="s">
        <v>4108</v>
      </c>
      <c r="N5730" t="s">
        <v>4109</v>
      </c>
      <c r="O5730" t="s">
        <v>3343</v>
      </c>
      <c r="P5730" t="s">
        <v>3343</v>
      </c>
      <c r="Q5730" t="s">
        <v>3346</v>
      </c>
    </row>
    <row r="5731" spans="1:17" x14ac:dyDescent="0.25">
      <c r="A5731" t="s">
        <v>1736</v>
      </c>
      <c r="B5731" t="s">
        <v>585</v>
      </c>
      <c r="C5731" t="s">
        <v>16492</v>
      </c>
      <c r="D5731" t="s">
        <v>16493</v>
      </c>
      <c r="E5731">
        <v>2403002</v>
      </c>
      <c r="F5731" t="s">
        <v>16521</v>
      </c>
      <c r="G5731" t="s">
        <v>16522</v>
      </c>
      <c r="H5731" t="s">
        <v>16496</v>
      </c>
      <c r="I5731" t="s">
        <v>16621</v>
      </c>
      <c r="J5731" t="s">
        <v>16622</v>
      </c>
      <c r="K5731" t="s">
        <v>110</v>
      </c>
      <c r="L5731" t="s">
        <v>3346</v>
      </c>
      <c r="M5731" t="s">
        <v>4108</v>
      </c>
      <c r="N5731" t="s">
        <v>4109</v>
      </c>
      <c r="O5731" t="s">
        <v>3343</v>
      </c>
      <c r="P5731" t="s">
        <v>3343</v>
      </c>
      <c r="Q5731" t="s">
        <v>3346</v>
      </c>
    </row>
    <row r="5732" spans="1:17" x14ac:dyDescent="0.25">
      <c r="A5732" t="s">
        <v>1736</v>
      </c>
      <c r="B5732" t="s">
        <v>585</v>
      </c>
      <c r="C5732" t="s">
        <v>16492</v>
      </c>
      <c r="D5732" t="s">
        <v>16493</v>
      </c>
      <c r="E5732">
        <v>2403002</v>
      </c>
      <c r="F5732" t="s">
        <v>16521</v>
      </c>
      <c r="G5732" t="s">
        <v>16522</v>
      </c>
      <c r="H5732" t="s">
        <v>16496</v>
      </c>
      <c r="I5732" t="s">
        <v>16623</v>
      </c>
      <c r="J5732" t="s">
        <v>16624</v>
      </c>
      <c r="K5732" t="s">
        <v>110</v>
      </c>
      <c r="L5732" t="s">
        <v>3346</v>
      </c>
      <c r="M5732" t="s">
        <v>4108</v>
      </c>
      <c r="N5732" t="s">
        <v>4109</v>
      </c>
      <c r="O5732" t="s">
        <v>3343</v>
      </c>
      <c r="P5732" t="s">
        <v>3343</v>
      </c>
      <c r="Q5732" t="s">
        <v>3346</v>
      </c>
    </row>
    <row r="5733" spans="1:17" x14ac:dyDescent="0.25">
      <c r="A5733" t="s">
        <v>1736</v>
      </c>
      <c r="B5733" t="s">
        <v>585</v>
      </c>
      <c r="C5733" t="s">
        <v>16492</v>
      </c>
      <c r="D5733" t="s">
        <v>16493</v>
      </c>
      <c r="E5733">
        <v>2403002</v>
      </c>
      <c r="F5733" t="s">
        <v>16521</v>
      </c>
      <c r="G5733" t="s">
        <v>16522</v>
      </c>
      <c r="H5733" t="s">
        <v>16496</v>
      </c>
      <c r="I5733" t="s">
        <v>16625</v>
      </c>
      <c r="J5733" t="s">
        <v>16626</v>
      </c>
      <c r="K5733" t="s">
        <v>110</v>
      </c>
      <c r="L5733" t="s">
        <v>3346</v>
      </c>
      <c r="M5733" t="s">
        <v>4108</v>
      </c>
      <c r="N5733" t="s">
        <v>4109</v>
      </c>
      <c r="O5733" t="s">
        <v>3343</v>
      </c>
      <c r="P5733" t="s">
        <v>3343</v>
      </c>
      <c r="Q5733" t="s">
        <v>3346</v>
      </c>
    </row>
    <row r="5734" spans="1:17" x14ac:dyDescent="0.25">
      <c r="A5734" t="s">
        <v>1736</v>
      </c>
      <c r="B5734" t="s">
        <v>585</v>
      </c>
      <c r="C5734" t="s">
        <v>16492</v>
      </c>
      <c r="D5734" t="s">
        <v>16493</v>
      </c>
      <c r="E5734">
        <v>2403002</v>
      </c>
      <c r="F5734" t="s">
        <v>16521</v>
      </c>
      <c r="G5734" t="s">
        <v>16522</v>
      </c>
      <c r="H5734" t="s">
        <v>16496</v>
      </c>
      <c r="I5734" t="s">
        <v>16627</v>
      </c>
      <c r="J5734" t="s">
        <v>16628</v>
      </c>
      <c r="K5734" t="s">
        <v>110</v>
      </c>
      <c r="L5734" t="s">
        <v>3346</v>
      </c>
      <c r="M5734" t="s">
        <v>4108</v>
      </c>
      <c r="N5734" t="s">
        <v>4109</v>
      </c>
      <c r="O5734" t="s">
        <v>3343</v>
      </c>
      <c r="P5734" t="s">
        <v>3343</v>
      </c>
      <c r="Q5734" t="s">
        <v>3346</v>
      </c>
    </row>
    <row r="5735" spans="1:17" x14ac:dyDescent="0.25">
      <c r="A5735" t="s">
        <v>1736</v>
      </c>
      <c r="B5735" t="s">
        <v>585</v>
      </c>
      <c r="C5735" t="s">
        <v>16492</v>
      </c>
      <c r="D5735" t="s">
        <v>16493</v>
      </c>
      <c r="E5735">
        <v>2403002</v>
      </c>
      <c r="F5735" t="s">
        <v>16521</v>
      </c>
      <c r="G5735" t="s">
        <v>16522</v>
      </c>
      <c r="H5735" t="s">
        <v>16496</v>
      </c>
      <c r="I5735" t="s">
        <v>16629</v>
      </c>
      <c r="J5735" t="s">
        <v>16630</v>
      </c>
      <c r="K5735" t="s">
        <v>110</v>
      </c>
      <c r="L5735" t="s">
        <v>3346</v>
      </c>
      <c r="M5735" t="s">
        <v>4108</v>
      </c>
      <c r="N5735" t="s">
        <v>4109</v>
      </c>
      <c r="O5735" t="s">
        <v>3343</v>
      </c>
      <c r="P5735" t="s">
        <v>3343</v>
      </c>
      <c r="Q5735" t="s">
        <v>3346</v>
      </c>
    </row>
    <row r="5736" spans="1:17" x14ac:dyDescent="0.25">
      <c r="A5736" t="s">
        <v>1736</v>
      </c>
      <c r="B5736" t="s">
        <v>585</v>
      </c>
      <c r="C5736" t="s">
        <v>16492</v>
      </c>
      <c r="D5736" t="s">
        <v>16493</v>
      </c>
      <c r="E5736">
        <v>2403002</v>
      </c>
      <c r="F5736" t="s">
        <v>16521</v>
      </c>
      <c r="G5736" t="s">
        <v>16522</v>
      </c>
      <c r="H5736" t="s">
        <v>16496</v>
      </c>
      <c r="I5736" t="s">
        <v>16631</v>
      </c>
      <c r="J5736" t="s">
        <v>16632</v>
      </c>
      <c r="K5736" t="s">
        <v>110</v>
      </c>
      <c r="L5736" t="s">
        <v>3346</v>
      </c>
      <c r="M5736" t="s">
        <v>4108</v>
      </c>
      <c r="N5736" t="s">
        <v>4109</v>
      </c>
      <c r="O5736" t="s">
        <v>3343</v>
      </c>
      <c r="P5736" t="s">
        <v>3343</v>
      </c>
      <c r="Q5736" t="s">
        <v>3346</v>
      </c>
    </row>
    <row r="5737" spans="1:17" x14ac:dyDescent="0.25">
      <c r="A5737" t="s">
        <v>1736</v>
      </c>
      <c r="B5737" t="s">
        <v>585</v>
      </c>
      <c r="C5737" t="s">
        <v>16492</v>
      </c>
      <c r="D5737" t="s">
        <v>16493</v>
      </c>
      <c r="E5737">
        <v>2403002</v>
      </c>
      <c r="F5737" t="s">
        <v>16521</v>
      </c>
      <c r="G5737" t="s">
        <v>16522</v>
      </c>
      <c r="H5737" t="s">
        <v>16496</v>
      </c>
      <c r="I5737" t="s">
        <v>16633</v>
      </c>
      <c r="J5737" t="s">
        <v>16634</v>
      </c>
      <c r="K5737" t="s">
        <v>110</v>
      </c>
      <c r="L5737" t="s">
        <v>3346</v>
      </c>
      <c r="M5737" t="s">
        <v>4108</v>
      </c>
      <c r="N5737" t="s">
        <v>4109</v>
      </c>
      <c r="O5737" t="s">
        <v>3343</v>
      </c>
      <c r="P5737" t="s">
        <v>3343</v>
      </c>
      <c r="Q5737" t="s">
        <v>3346</v>
      </c>
    </row>
    <row r="5738" spans="1:17" x14ac:dyDescent="0.25">
      <c r="A5738" t="s">
        <v>1736</v>
      </c>
      <c r="B5738" t="s">
        <v>585</v>
      </c>
      <c r="C5738" t="s">
        <v>16492</v>
      </c>
      <c r="D5738" t="s">
        <v>16493</v>
      </c>
      <c r="E5738">
        <v>2403002</v>
      </c>
      <c r="F5738" t="s">
        <v>16521</v>
      </c>
      <c r="G5738" t="s">
        <v>16522</v>
      </c>
      <c r="H5738" t="s">
        <v>16496</v>
      </c>
      <c r="I5738" t="s">
        <v>16635</v>
      </c>
      <c r="J5738" t="s">
        <v>16636</v>
      </c>
      <c r="K5738" t="s">
        <v>110</v>
      </c>
      <c r="L5738" t="s">
        <v>3346</v>
      </c>
      <c r="M5738" t="s">
        <v>4108</v>
      </c>
      <c r="N5738" t="s">
        <v>4109</v>
      </c>
      <c r="O5738" t="s">
        <v>3343</v>
      </c>
      <c r="P5738" t="s">
        <v>3343</v>
      </c>
      <c r="Q5738" t="s">
        <v>3346</v>
      </c>
    </row>
    <row r="5739" spans="1:17" x14ac:dyDescent="0.25">
      <c r="A5739" t="s">
        <v>1736</v>
      </c>
      <c r="B5739" t="s">
        <v>585</v>
      </c>
      <c r="C5739" t="s">
        <v>16492</v>
      </c>
      <c r="D5739" t="s">
        <v>16493</v>
      </c>
      <c r="E5739">
        <v>2403002</v>
      </c>
      <c r="F5739" t="s">
        <v>16521</v>
      </c>
      <c r="G5739" t="s">
        <v>16522</v>
      </c>
      <c r="H5739" t="s">
        <v>16496</v>
      </c>
      <c r="I5739" t="s">
        <v>16637</v>
      </c>
      <c r="J5739" t="s">
        <v>16638</v>
      </c>
      <c r="K5739" t="s">
        <v>110</v>
      </c>
      <c r="L5739" t="s">
        <v>3346</v>
      </c>
      <c r="M5739" t="s">
        <v>4108</v>
      </c>
      <c r="N5739" t="s">
        <v>4109</v>
      </c>
      <c r="O5739" t="s">
        <v>3343</v>
      </c>
      <c r="P5739" t="s">
        <v>3343</v>
      </c>
      <c r="Q5739" t="s">
        <v>3346</v>
      </c>
    </row>
    <row r="5740" spans="1:17" x14ac:dyDescent="0.25">
      <c r="A5740" t="s">
        <v>1736</v>
      </c>
      <c r="B5740" t="s">
        <v>585</v>
      </c>
      <c r="C5740" t="s">
        <v>16492</v>
      </c>
      <c r="D5740" t="s">
        <v>16493</v>
      </c>
      <c r="E5740">
        <v>2403002</v>
      </c>
      <c r="F5740" t="s">
        <v>16521</v>
      </c>
      <c r="G5740" t="s">
        <v>16522</v>
      </c>
      <c r="H5740" t="s">
        <v>16496</v>
      </c>
      <c r="I5740" t="s">
        <v>16639</v>
      </c>
      <c r="J5740" t="s">
        <v>16640</v>
      </c>
      <c r="K5740" t="s">
        <v>110</v>
      </c>
      <c r="L5740" t="s">
        <v>3346</v>
      </c>
      <c r="M5740" t="s">
        <v>4108</v>
      </c>
      <c r="N5740" t="s">
        <v>4109</v>
      </c>
      <c r="O5740" t="s">
        <v>3343</v>
      </c>
      <c r="P5740" t="s">
        <v>3343</v>
      </c>
      <c r="Q5740" t="s">
        <v>3346</v>
      </c>
    </row>
    <row r="5741" spans="1:17" x14ac:dyDescent="0.25">
      <c r="A5741" t="s">
        <v>1736</v>
      </c>
      <c r="B5741" t="s">
        <v>585</v>
      </c>
      <c r="C5741" t="s">
        <v>16492</v>
      </c>
      <c r="D5741" t="s">
        <v>16493</v>
      </c>
      <c r="E5741">
        <v>2403002</v>
      </c>
      <c r="F5741" t="s">
        <v>16521</v>
      </c>
      <c r="G5741" t="s">
        <v>16522</v>
      </c>
      <c r="H5741" t="s">
        <v>16496</v>
      </c>
      <c r="I5741" t="s">
        <v>16641</v>
      </c>
      <c r="J5741" t="s">
        <v>16642</v>
      </c>
      <c r="K5741" t="s">
        <v>110</v>
      </c>
      <c r="L5741" t="s">
        <v>3346</v>
      </c>
      <c r="M5741" t="s">
        <v>4108</v>
      </c>
      <c r="N5741" t="s">
        <v>4109</v>
      </c>
      <c r="O5741" t="s">
        <v>3343</v>
      </c>
      <c r="P5741" t="s">
        <v>3343</v>
      </c>
      <c r="Q5741" t="s">
        <v>3346</v>
      </c>
    </row>
    <row r="5742" spans="1:17" x14ac:dyDescent="0.25">
      <c r="A5742" t="s">
        <v>1736</v>
      </c>
      <c r="B5742" t="s">
        <v>585</v>
      </c>
      <c r="C5742" t="s">
        <v>16492</v>
      </c>
      <c r="D5742" t="s">
        <v>16493</v>
      </c>
      <c r="E5742">
        <v>2403002</v>
      </c>
      <c r="F5742" t="s">
        <v>16521</v>
      </c>
      <c r="G5742" t="s">
        <v>16522</v>
      </c>
      <c r="H5742" t="s">
        <v>16496</v>
      </c>
      <c r="I5742" t="s">
        <v>16643</v>
      </c>
      <c r="J5742" t="s">
        <v>16644</v>
      </c>
      <c r="K5742" t="s">
        <v>110</v>
      </c>
      <c r="L5742" t="s">
        <v>3346</v>
      </c>
      <c r="M5742" t="s">
        <v>4108</v>
      </c>
      <c r="N5742" t="s">
        <v>4109</v>
      </c>
      <c r="O5742" t="s">
        <v>3343</v>
      </c>
      <c r="P5742" t="s">
        <v>3343</v>
      </c>
      <c r="Q5742" t="s">
        <v>3346</v>
      </c>
    </row>
    <row r="5743" spans="1:17" x14ac:dyDescent="0.25">
      <c r="A5743" t="s">
        <v>1736</v>
      </c>
      <c r="B5743" t="s">
        <v>585</v>
      </c>
      <c r="C5743" t="s">
        <v>16492</v>
      </c>
      <c r="D5743" t="s">
        <v>16493</v>
      </c>
      <c r="E5743">
        <v>2403002</v>
      </c>
      <c r="F5743" t="s">
        <v>16521</v>
      </c>
      <c r="G5743" t="s">
        <v>16522</v>
      </c>
      <c r="H5743" t="s">
        <v>16496</v>
      </c>
      <c r="I5743" t="s">
        <v>16645</v>
      </c>
      <c r="J5743" t="s">
        <v>16646</v>
      </c>
      <c r="K5743" t="s">
        <v>110</v>
      </c>
      <c r="L5743" t="s">
        <v>3346</v>
      </c>
      <c r="M5743" t="s">
        <v>4108</v>
      </c>
      <c r="N5743" t="s">
        <v>4109</v>
      </c>
      <c r="O5743" t="s">
        <v>3343</v>
      </c>
      <c r="P5743" t="s">
        <v>3343</v>
      </c>
      <c r="Q5743" t="s">
        <v>3346</v>
      </c>
    </row>
    <row r="5744" spans="1:17" x14ac:dyDescent="0.25">
      <c r="A5744" t="s">
        <v>1736</v>
      </c>
      <c r="B5744" t="s">
        <v>585</v>
      </c>
      <c r="C5744" t="s">
        <v>16492</v>
      </c>
      <c r="D5744" t="s">
        <v>16493</v>
      </c>
      <c r="E5744">
        <v>2403002</v>
      </c>
      <c r="F5744" t="s">
        <v>16521</v>
      </c>
      <c r="G5744" t="s">
        <v>16522</v>
      </c>
      <c r="H5744" t="s">
        <v>16496</v>
      </c>
      <c r="I5744" t="s">
        <v>16647</v>
      </c>
      <c r="J5744" t="s">
        <v>16648</v>
      </c>
      <c r="K5744" t="s">
        <v>110</v>
      </c>
      <c r="L5744" t="s">
        <v>3346</v>
      </c>
      <c r="M5744" t="s">
        <v>4108</v>
      </c>
      <c r="N5744" t="s">
        <v>4109</v>
      </c>
      <c r="O5744" t="s">
        <v>3343</v>
      </c>
      <c r="P5744" t="s">
        <v>3343</v>
      </c>
      <c r="Q5744" t="s">
        <v>3346</v>
      </c>
    </row>
    <row r="5745" spans="1:17" x14ac:dyDescent="0.25">
      <c r="A5745" t="s">
        <v>1736</v>
      </c>
      <c r="B5745" t="s">
        <v>585</v>
      </c>
      <c r="C5745" t="s">
        <v>16492</v>
      </c>
      <c r="D5745" t="s">
        <v>16493</v>
      </c>
      <c r="E5745">
        <v>2403002</v>
      </c>
      <c r="F5745" t="s">
        <v>16521</v>
      </c>
      <c r="G5745" t="s">
        <v>16522</v>
      </c>
      <c r="H5745" t="s">
        <v>16496</v>
      </c>
      <c r="I5745" t="s">
        <v>16649</v>
      </c>
      <c r="J5745" t="s">
        <v>16650</v>
      </c>
      <c r="K5745" t="s">
        <v>110</v>
      </c>
      <c r="L5745" t="s">
        <v>3346</v>
      </c>
      <c r="M5745" t="s">
        <v>4108</v>
      </c>
      <c r="N5745" t="s">
        <v>4109</v>
      </c>
      <c r="O5745" t="s">
        <v>3343</v>
      </c>
      <c r="P5745" t="s">
        <v>3343</v>
      </c>
      <c r="Q5745" t="s">
        <v>3346</v>
      </c>
    </row>
    <row r="5746" spans="1:17" x14ac:dyDescent="0.25">
      <c r="A5746" t="s">
        <v>1736</v>
      </c>
      <c r="B5746" t="s">
        <v>585</v>
      </c>
      <c r="C5746" t="s">
        <v>16492</v>
      </c>
      <c r="D5746" t="s">
        <v>16493</v>
      </c>
      <c r="E5746">
        <v>2403002</v>
      </c>
      <c r="F5746" t="s">
        <v>16521</v>
      </c>
      <c r="G5746" t="s">
        <v>16522</v>
      </c>
      <c r="H5746" t="s">
        <v>16496</v>
      </c>
      <c r="I5746" t="s">
        <v>16651</v>
      </c>
      <c r="J5746" t="s">
        <v>16652</v>
      </c>
      <c r="K5746" t="s">
        <v>110</v>
      </c>
      <c r="L5746" t="s">
        <v>3346</v>
      </c>
      <c r="M5746" t="s">
        <v>4108</v>
      </c>
      <c r="N5746" t="s">
        <v>4109</v>
      </c>
      <c r="O5746" t="s">
        <v>3343</v>
      </c>
      <c r="P5746" t="s">
        <v>3343</v>
      </c>
      <c r="Q5746" t="s">
        <v>3346</v>
      </c>
    </row>
    <row r="5747" spans="1:17" x14ac:dyDescent="0.25">
      <c r="A5747" t="s">
        <v>1736</v>
      </c>
      <c r="B5747" t="s">
        <v>585</v>
      </c>
      <c r="C5747" t="s">
        <v>16492</v>
      </c>
      <c r="D5747" t="s">
        <v>16493</v>
      </c>
      <c r="E5747">
        <v>2403002</v>
      </c>
      <c r="F5747" t="s">
        <v>16521</v>
      </c>
      <c r="G5747" t="s">
        <v>16522</v>
      </c>
      <c r="H5747" t="s">
        <v>16496</v>
      </c>
      <c r="I5747" t="s">
        <v>16653</v>
      </c>
      <c r="J5747" t="s">
        <v>16654</v>
      </c>
      <c r="K5747" t="s">
        <v>110</v>
      </c>
      <c r="L5747" t="s">
        <v>3346</v>
      </c>
      <c r="M5747" t="s">
        <v>4108</v>
      </c>
      <c r="N5747" t="s">
        <v>4109</v>
      </c>
      <c r="O5747" t="s">
        <v>3343</v>
      </c>
      <c r="P5747" t="s">
        <v>3343</v>
      </c>
      <c r="Q5747" t="s">
        <v>3346</v>
      </c>
    </row>
    <row r="5748" spans="1:17" x14ac:dyDescent="0.25">
      <c r="A5748" t="s">
        <v>1736</v>
      </c>
      <c r="B5748" t="s">
        <v>585</v>
      </c>
      <c r="C5748" t="s">
        <v>16492</v>
      </c>
      <c r="D5748" t="s">
        <v>16493</v>
      </c>
      <c r="E5748">
        <v>2403002</v>
      </c>
      <c r="F5748" t="s">
        <v>16521</v>
      </c>
      <c r="G5748" t="s">
        <v>16522</v>
      </c>
      <c r="H5748" t="s">
        <v>16496</v>
      </c>
      <c r="I5748" t="s">
        <v>16655</v>
      </c>
      <c r="J5748" t="s">
        <v>16656</v>
      </c>
      <c r="K5748" t="s">
        <v>110</v>
      </c>
      <c r="L5748" t="s">
        <v>3346</v>
      </c>
      <c r="M5748" t="s">
        <v>4108</v>
      </c>
      <c r="N5748" t="s">
        <v>4109</v>
      </c>
      <c r="O5748" t="s">
        <v>3343</v>
      </c>
      <c r="P5748" t="s">
        <v>3343</v>
      </c>
      <c r="Q5748" t="s">
        <v>3346</v>
      </c>
    </row>
    <row r="5749" spans="1:17" x14ac:dyDescent="0.25">
      <c r="A5749" t="s">
        <v>1736</v>
      </c>
      <c r="B5749" t="s">
        <v>585</v>
      </c>
      <c r="C5749" t="s">
        <v>16492</v>
      </c>
      <c r="D5749" t="s">
        <v>16493</v>
      </c>
      <c r="E5749">
        <v>2403002</v>
      </c>
      <c r="F5749" t="s">
        <v>16521</v>
      </c>
      <c r="G5749" t="s">
        <v>16522</v>
      </c>
      <c r="H5749" t="s">
        <v>16496</v>
      </c>
      <c r="I5749" t="s">
        <v>16657</v>
      </c>
      <c r="J5749" t="s">
        <v>16658</v>
      </c>
      <c r="K5749" t="s">
        <v>110</v>
      </c>
      <c r="L5749" t="s">
        <v>3346</v>
      </c>
      <c r="M5749" t="s">
        <v>4108</v>
      </c>
      <c r="N5749" t="s">
        <v>4109</v>
      </c>
      <c r="O5749" t="s">
        <v>3343</v>
      </c>
      <c r="P5749" t="s">
        <v>3343</v>
      </c>
      <c r="Q5749" t="s">
        <v>3346</v>
      </c>
    </row>
    <row r="5750" spans="1:17" x14ac:dyDescent="0.25">
      <c r="A5750" t="s">
        <v>1736</v>
      </c>
      <c r="B5750" t="s">
        <v>585</v>
      </c>
      <c r="C5750" t="s">
        <v>16492</v>
      </c>
      <c r="D5750" t="s">
        <v>16493</v>
      </c>
      <c r="E5750">
        <v>2403002</v>
      </c>
      <c r="F5750" t="s">
        <v>16521</v>
      </c>
      <c r="G5750" t="s">
        <v>16522</v>
      </c>
      <c r="H5750" t="s">
        <v>16496</v>
      </c>
      <c r="I5750" t="s">
        <v>16659</v>
      </c>
      <c r="J5750" t="s">
        <v>16660</v>
      </c>
      <c r="K5750" t="s">
        <v>110</v>
      </c>
      <c r="L5750" t="s">
        <v>3346</v>
      </c>
      <c r="M5750" t="s">
        <v>4108</v>
      </c>
      <c r="N5750" t="s">
        <v>4109</v>
      </c>
      <c r="O5750" t="s">
        <v>3343</v>
      </c>
      <c r="P5750" t="s">
        <v>3343</v>
      </c>
      <c r="Q5750" t="s">
        <v>3346</v>
      </c>
    </row>
    <row r="5751" spans="1:17" x14ac:dyDescent="0.25">
      <c r="A5751" t="s">
        <v>1736</v>
      </c>
      <c r="B5751" t="s">
        <v>585</v>
      </c>
      <c r="C5751" t="s">
        <v>16492</v>
      </c>
      <c r="D5751" t="s">
        <v>16493</v>
      </c>
      <c r="E5751">
        <v>2403002</v>
      </c>
      <c r="F5751" t="s">
        <v>16521</v>
      </c>
      <c r="G5751" t="s">
        <v>16522</v>
      </c>
      <c r="H5751" t="s">
        <v>16496</v>
      </c>
      <c r="I5751" t="s">
        <v>16661</v>
      </c>
      <c r="J5751" t="s">
        <v>16662</v>
      </c>
      <c r="K5751" t="s">
        <v>110</v>
      </c>
      <c r="L5751" t="s">
        <v>3346</v>
      </c>
      <c r="M5751" t="s">
        <v>4108</v>
      </c>
      <c r="N5751" t="s">
        <v>4109</v>
      </c>
      <c r="O5751" t="s">
        <v>3343</v>
      </c>
      <c r="P5751" t="s">
        <v>3343</v>
      </c>
      <c r="Q5751" t="s">
        <v>3346</v>
      </c>
    </row>
    <row r="5752" spans="1:17" x14ac:dyDescent="0.25">
      <c r="A5752" t="s">
        <v>1736</v>
      </c>
      <c r="B5752" t="s">
        <v>585</v>
      </c>
      <c r="C5752" t="s">
        <v>16492</v>
      </c>
      <c r="D5752" t="s">
        <v>16493</v>
      </c>
      <c r="E5752">
        <v>2403002</v>
      </c>
      <c r="F5752" t="s">
        <v>16521</v>
      </c>
      <c r="G5752" t="s">
        <v>16522</v>
      </c>
      <c r="H5752" t="s">
        <v>16496</v>
      </c>
      <c r="I5752" t="s">
        <v>16663</v>
      </c>
      <c r="J5752" t="s">
        <v>8598</v>
      </c>
      <c r="K5752" t="s">
        <v>110</v>
      </c>
      <c r="L5752" t="s">
        <v>3346</v>
      </c>
      <c r="M5752" t="s">
        <v>4108</v>
      </c>
      <c r="N5752" t="s">
        <v>4109</v>
      </c>
      <c r="O5752" t="s">
        <v>3343</v>
      </c>
      <c r="P5752" t="s">
        <v>3343</v>
      </c>
      <c r="Q5752" t="s">
        <v>3346</v>
      </c>
    </row>
    <row r="5753" spans="1:17" x14ac:dyDescent="0.25">
      <c r="A5753" t="s">
        <v>1736</v>
      </c>
      <c r="B5753" t="s">
        <v>585</v>
      </c>
      <c r="C5753" t="s">
        <v>16492</v>
      </c>
      <c r="D5753" t="s">
        <v>16493</v>
      </c>
      <c r="E5753">
        <v>2403002</v>
      </c>
      <c r="F5753" t="s">
        <v>16521</v>
      </c>
      <c r="G5753" t="s">
        <v>16522</v>
      </c>
      <c r="H5753" t="s">
        <v>16496</v>
      </c>
      <c r="I5753" t="s">
        <v>16664</v>
      </c>
      <c r="J5753" t="s">
        <v>16665</v>
      </c>
      <c r="K5753" t="s">
        <v>110</v>
      </c>
      <c r="L5753" t="s">
        <v>3346</v>
      </c>
      <c r="M5753" t="s">
        <v>4108</v>
      </c>
      <c r="N5753" t="s">
        <v>4109</v>
      </c>
      <c r="O5753" t="s">
        <v>3343</v>
      </c>
      <c r="P5753" t="s">
        <v>3343</v>
      </c>
      <c r="Q5753" t="s">
        <v>3346</v>
      </c>
    </row>
    <row r="5754" spans="1:17" x14ac:dyDescent="0.25">
      <c r="A5754" t="s">
        <v>1736</v>
      </c>
      <c r="B5754" t="s">
        <v>585</v>
      </c>
      <c r="C5754" t="s">
        <v>16492</v>
      </c>
      <c r="D5754" t="s">
        <v>16493</v>
      </c>
      <c r="E5754">
        <v>2403002</v>
      </c>
      <c r="F5754" t="s">
        <v>16521</v>
      </c>
      <c r="G5754" t="s">
        <v>16522</v>
      </c>
      <c r="H5754" t="s">
        <v>16496</v>
      </c>
      <c r="I5754" t="s">
        <v>16666</v>
      </c>
      <c r="J5754" t="s">
        <v>16667</v>
      </c>
      <c r="K5754" t="s">
        <v>110</v>
      </c>
      <c r="L5754" t="s">
        <v>3346</v>
      </c>
      <c r="M5754" t="s">
        <v>4108</v>
      </c>
      <c r="N5754" t="s">
        <v>4109</v>
      </c>
      <c r="O5754" t="s">
        <v>3343</v>
      </c>
      <c r="P5754" t="s">
        <v>3343</v>
      </c>
      <c r="Q5754" t="s">
        <v>3346</v>
      </c>
    </row>
    <row r="5755" spans="1:17" x14ac:dyDescent="0.25">
      <c r="A5755" t="s">
        <v>1736</v>
      </c>
      <c r="B5755" t="s">
        <v>585</v>
      </c>
      <c r="C5755" t="s">
        <v>16492</v>
      </c>
      <c r="D5755" t="s">
        <v>16493</v>
      </c>
      <c r="E5755">
        <v>2403002</v>
      </c>
      <c r="F5755" t="s">
        <v>16521</v>
      </c>
      <c r="G5755" t="s">
        <v>16522</v>
      </c>
      <c r="H5755" t="s">
        <v>16496</v>
      </c>
      <c r="I5755" t="s">
        <v>16668</v>
      </c>
      <c r="J5755" t="s">
        <v>16669</v>
      </c>
      <c r="K5755" t="s">
        <v>110</v>
      </c>
      <c r="L5755" t="s">
        <v>3346</v>
      </c>
      <c r="M5755" t="s">
        <v>4108</v>
      </c>
      <c r="N5755" t="s">
        <v>4109</v>
      </c>
      <c r="O5755" t="s">
        <v>3343</v>
      </c>
      <c r="P5755" t="s">
        <v>3343</v>
      </c>
      <c r="Q5755" t="s">
        <v>3346</v>
      </c>
    </row>
    <row r="5756" spans="1:17" x14ac:dyDescent="0.25">
      <c r="A5756" t="s">
        <v>1736</v>
      </c>
      <c r="B5756" t="s">
        <v>585</v>
      </c>
      <c r="C5756" t="s">
        <v>16492</v>
      </c>
      <c r="D5756" t="s">
        <v>16493</v>
      </c>
      <c r="E5756">
        <v>2403002</v>
      </c>
      <c r="F5756" t="s">
        <v>16521</v>
      </c>
      <c r="G5756" t="s">
        <v>16522</v>
      </c>
      <c r="H5756" t="s">
        <v>16496</v>
      </c>
      <c r="I5756" t="s">
        <v>16670</v>
      </c>
      <c r="J5756" t="s">
        <v>16671</v>
      </c>
      <c r="K5756" t="s">
        <v>110</v>
      </c>
      <c r="L5756" t="s">
        <v>3346</v>
      </c>
      <c r="M5756" t="s">
        <v>4108</v>
      </c>
      <c r="N5756" t="s">
        <v>4109</v>
      </c>
      <c r="O5756" t="s">
        <v>3343</v>
      </c>
      <c r="P5756" t="s">
        <v>3343</v>
      </c>
      <c r="Q5756" t="s">
        <v>3346</v>
      </c>
    </row>
    <row r="5757" spans="1:17" x14ac:dyDescent="0.25">
      <c r="A5757" t="s">
        <v>1736</v>
      </c>
      <c r="B5757" t="s">
        <v>585</v>
      </c>
      <c r="C5757" t="s">
        <v>16492</v>
      </c>
      <c r="D5757" t="s">
        <v>16493</v>
      </c>
      <c r="E5757">
        <v>2403002</v>
      </c>
      <c r="F5757" t="s">
        <v>16521</v>
      </c>
      <c r="G5757" t="s">
        <v>16522</v>
      </c>
      <c r="H5757" t="s">
        <v>16496</v>
      </c>
      <c r="I5757" t="s">
        <v>16672</v>
      </c>
      <c r="J5757" t="s">
        <v>8614</v>
      </c>
      <c r="K5757" t="s">
        <v>110</v>
      </c>
      <c r="L5757" t="s">
        <v>3346</v>
      </c>
      <c r="M5757" t="s">
        <v>4108</v>
      </c>
      <c r="N5757" t="s">
        <v>4109</v>
      </c>
      <c r="O5757" t="s">
        <v>3343</v>
      </c>
      <c r="P5757" t="s">
        <v>3343</v>
      </c>
      <c r="Q5757" t="s">
        <v>3346</v>
      </c>
    </row>
    <row r="5758" spans="1:17" x14ac:dyDescent="0.25">
      <c r="A5758" t="s">
        <v>1736</v>
      </c>
      <c r="B5758" t="s">
        <v>585</v>
      </c>
      <c r="C5758" t="s">
        <v>16492</v>
      </c>
      <c r="D5758" t="s">
        <v>16493</v>
      </c>
      <c r="E5758">
        <v>2403002</v>
      </c>
      <c r="F5758" t="s">
        <v>16521</v>
      </c>
      <c r="G5758" t="s">
        <v>16522</v>
      </c>
      <c r="H5758" t="s">
        <v>16496</v>
      </c>
      <c r="I5758" t="s">
        <v>16673</v>
      </c>
      <c r="J5758" t="s">
        <v>16674</v>
      </c>
      <c r="K5758" t="s">
        <v>110</v>
      </c>
      <c r="L5758" t="s">
        <v>3346</v>
      </c>
      <c r="M5758" t="s">
        <v>4108</v>
      </c>
      <c r="N5758" t="s">
        <v>4109</v>
      </c>
      <c r="O5758" t="s">
        <v>3343</v>
      </c>
      <c r="P5758" t="s">
        <v>3343</v>
      </c>
      <c r="Q5758" t="s">
        <v>3346</v>
      </c>
    </row>
    <row r="5759" spans="1:17" x14ac:dyDescent="0.25">
      <c r="A5759" t="s">
        <v>1736</v>
      </c>
      <c r="B5759" t="s">
        <v>585</v>
      </c>
      <c r="C5759" t="s">
        <v>16492</v>
      </c>
      <c r="D5759" t="s">
        <v>16493</v>
      </c>
      <c r="E5759">
        <v>2403002</v>
      </c>
      <c r="F5759" t="s">
        <v>16521</v>
      </c>
      <c r="G5759" t="s">
        <v>16522</v>
      </c>
      <c r="H5759" t="s">
        <v>16496</v>
      </c>
      <c r="I5759" t="s">
        <v>16675</v>
      </c>
      <c r="J5759" t="s">
        <v>16676</v>
      </c>
      <c r="K5759" t="s">
        <v>110</v>
      </c>
      <c r="L5759" t="s">
        <v>3346</v>
      </c>
      <c r="M5759" t="s">
        <v>4108</v>
      </c>
      <c r="N5759" t="s">
        <v>4109</v>
      </c>
      <c r="O5759" t="s">
        <v>3343</v>
      </c>
      <c r="P5759" t="s">
        <v>3343</v>
      </c>
      <c r="Q5759" t="s">
        <v>3346</v>
      </c>
    </row>
    <row r="5760" spans="1:17" x14ac:dyDescent="0.25">
      <c r="A5760" t="s">
        <v>1736</v>
      </c>
      <c r="B5760" t="s">
        <v>585</v>
      </c>
      <c r="C5760" t="s">
        <v>16492</v>
      </c>
      <c r="D5760" t="s">
        <v>16493</v>
      </c>
      <c r="E5760">
        <v>2403002</v>
      </c>
      <c r="F5760" t="s">
        <v>16521</v>
      </c>
      <c r="G5760" t="s">
        <v>16522</v>
      </c>
      <c r="H5760" t="s">
        <v>16496</v>
      </c>
      <c r="I5760" t="s">
        <v>16677</v>
      </c>
      <c r="J5760" t="s">
        <v>16678</v>
      </c>
      <c r="K5760" t="s">
        <v>110</v>
      </c>
      <c r="L5760" t="s">
        <v>3346</v>
      </c>
      <c r="M5760" t="s">
        <v>4108</v>
      </c>
      <c r="N5760" t="s">
        <v>4109</v>
      </c>
      <c r="O5760" t="s">
        <v>3343</v>
      </c>
      <c r="P5760" t="s">
        <v>3343</v>
      </c>
      <c r="Q5760" t="s">
        <v>3346</v>
      </c>
    </row>
    <row r="5761" spans="1:17" x14ac:dyDescent="0.25">
      <c r="A5761" t="s">
        <v>1736</v>
      </c>
      <c r="B5761" t="s">
        <v>585</v>
      </c>
      <c r="C5761" t="s">
        <v>16492</v>
      </c>
      <c r="D5761" t="s">
        <v>16493</v>
      </c>
      <c r="E5761">
        <v>2403002</v>
      </c>
      <c r="F5761" t="s">
        <v>16521</v>
      </c>
      <c r="G5761" t="s">
        <v>16522</v>
      </c>
      <c r="H5761" t="s">
        <v>16496</v>
      </c>
      <c r="I5761" t="s">
        <v>16679</v>
      </c>
      <c r="J5761" t="s">
        <v>16680</v>
      </c>
      <c r="K5761" t="s">
        <v>110</v>
      </c>
      <c r="L5761" t="s">
        <v>3346</v>
      </c>
      <c r="M5761" t="s">
        <v>4108</v>
      </c>
      <c r="N5761" t="s">
        <v>4109</v>
      </c>
      <c r="O5761" t="s">
        <v>3343</v>
      </c>
      <c r="P5761" t="s">
        <v>3343</v>
      </c>
      <c r="Q5761" t="s">
        <v>3346</v>
      </c>
    </row>
    <row r="5762" spans="1:17" x14ac:dyDescent="0.25">
      <c r="A5762" t="s">
        <v>1736</v>
      </c>
      <c r="B5762" t="s">
        <v>585</v>
      </c>
      <c r="C5762" t="s">
        <v>16492</v>
      </c>
      <c r="D5762" t="s">
        <v>16493</v>
      </c>
      <c r="E5762">
        <v>2403002</v>
      </c>
      <c r="F5762" t="s">
        <v>16521</v>
      </c>
      <c r="G5762" t="s">
        <v>16522</v>
      </c>
      <c r="H5762" t="s">
        <v>16496</v>
      </c>
      <c r="I5762" t="s">
        <v>16681</v>
      </c>
      <c r="J5762" t="s">
        <v>16682</v>
      </c>
      <c r="K5762" t="s">
        <v>110</v>
      </c>
      <c r="L5762" t="s">
        <v>3346</v>
      </c>
      <c r="M5762" t="s">
        <v>4108</v>
      </c>
      <c r="N5762" t="s">
        <v>4109</v>
      </c>
      <c r="O5762" t="s">
        <v>3343</v>
      </c>
      <c r="P5762" t="s">
        <v>3343</v>
      </c>
      <c r="Q5762" t="s">
        <v>3346</v>
      </c>
    </row>
    <row r="5763" spans="1:17" x14ac:dyDescent="0.25">
      <c r="A5763" t="s">
        <v>1736</v>
      </c>
      <c r="B5763" t="s">
        <v>585</v>
      </c>
      <c r="C5763" t="s">
        <v>16492</v>
      </c>
      <c r="D5763" t="s">
        <v>16493</v>
      </c>
      <c r="E5763">
        <v>2403002</v>
      </c>
      <c r="F5763" t="s">
        <v>16521</v>
      </c>
      <c r="G5763" t="s">
        <v>16522</v>
      </c>
      <c r="H5763" t="s">
        <v>16496</v>
      </c>
      <c r="I5763" t="s">
        <v>16683</v>
      </c>
      <c r="J5763" t="s">
        <v>16684</v>
      </c>
      <c r="K5763" t="s">
        <v>110</v>
      </c>
      <c r="L5763" t="s">
        <v>3346</v>
      </c>
      <c r="M5763" t="s">
        <v>4108</v>
      </c>
      <c r="N5763" t="s">
        <v>4109</v>
      </c>
      <c r="O5763" t="s">
        <v>3343</v>
      </c>
      <c r="P5763" t="s">
        <v>3343</v>
      </c>
      <c r="Q5763" t="s">
        <v>3346</v>
      </c>
    </row>
    <row r="5764" spans="1:17" x14ac:dyDescent="0.25">
      <c r="A5764" t="s">
        <v>1736</v>
      </c>
      <c r="B5764" t="s">
        <v>585</v>
      </c>
      <c r="C5764" t="s">
        <v>16492</v>
      </c>
      <c r="D5764" t="s">
        <v>16493</v>
      </c>
      <c r="E5764">
        <v>2403002</v>
      </c>
      <c r="F5764" t="s">
        <v>16521</v>
      </c>
      <c r="G5764" t="s">
        <v>16522</v>
      </c>
      <c r="H5764" t="s">
        <v>16496</v>
      </c>
      <c r="I5764" t="s">
        <v>16685</v>
      </c>
      <c r="J5764" t="s">
        <v>16686</v>
      </c>
      <c r="K5764" t="s">
        <v>110</v>
      </c>
      <c r="L5764" t="s">
        <v>3346</v>
      </c>
      <c r="M5764" t="s">
        <v>4108</v>
      </c>
      <c r="N5764" t="s">
        <v>4109</v>
      </c>
      <c r="O5764" t="s">
        <v>3343</v>
      </c>
      <c r="P5764" t="s">
        <v>3343</v>
      </c>
      <c r="Q5764" t="s">
        <v>3346</v>
      </c>
    </row>
    <row r="5765" spans="1:17" x14ac:dyDescent="0.25">
      <c r="A5765" t="s">
        <v>1736</v>
      </c>
      <c r="B5765" t="s">
        <v>585</v>
      </c>
      <c r="C5765" t="s">
        <v>16492</v>
      </c>
      <c r="D5765" t="s">
        <v>16493</v>
      </c>
      <c r="E5765">
        <v>2403002</v>
      </c>
      <c r="F5765" t="s">
        <v>16521</v>
      </c>
      <c r="G5765" t="s">
        <v>16522</v>
      </c>
      <c r="H5765" t="s">
        <v>16496</v>
      </c>
      <c r="I5765" t="s">
        <v>16687</v>
      </c>
      <c r="J5765" t="s">
        <v>16688</v>
      </c>
      <c r="K5765" t="s">
        <v>110</v>
      </c>
      <c r="L5765" t="s">
        <v>3346</v>
      </c>
      <c r="M5765" t="s">
        <v>4108</v>
      </c>
      <c r="N5765" t="s">
        <v>4109</v>
      </c>
      <c r="O5765" t="s">
        <v>3343</v>
      </c>
      <c r="P5765" t="s">
        <v>3343</v>
      </c>
      <c r="Q5765" t="s">
        <v>3346</v>
      </c>
    </row>
    <row r="5766" spans="1:17" x14ac:dyDescent="0.25">
      <c r="A5766" t="s">
        <v>1736</v>
      </c>
      <c r="B5766" t="s">
        <v>585</v>
      </c>
      <c r="C5766" t="s">
        <v>16492</v>
      </c>
      <c r="D5766" t="s">
        <v>16493</v>
      </c>
      <c r="E5766">
        <v>2403002</v>
      </c>
      <c r="F5766" t="s">
        <v>16521</v>
      </c>
      <c r="G5766" t="s">
        <v>16522</v>
      </c>
      <c r="H5766" t="s">
        <v>16496</v>
      </c>
      <c r="I5766" t="s">
        <v>16689</v>
      </c>
      <c r="J5766" t="s">
        <v>16690</v>
      </c>
      <c r="K5766" t="s">
        <v>110</v>
      </c>
      <c r="L5766" t="s">
        <v>3346</v>
      </c>
      <c r="M5766" t="s">
        <v>4108</v>
      </c>
      <c r="N5766" t="s">
        <v>4109</v>
      </c>
      <c r="O5766" t="s">
        <v>3343</v>
      </c>
      <c r="P5766" t="s">
        <v>3343</v>
      </c>
      <c r="Q5766" t="s">
        <v>3346</v>
      </c>
    </row>
    <row r="5767" spans="1:17" x14ac:dyDescent="0.25">
      <c r="A5767" t="s">
        <v>1736</v>
      </c>
      <c r="B5767" t="s">
        <v>585</v>
      </c>
      <c r="C5767" t="s">
        <v>16492</v>
      </c>
      <c r="D5767" t="s">
        <v>16493</v>
      </c>
      <c r="E5767">
        <v>2403002</v>
      </c>
      <c r="F5767" t="s">
        <v>16521</v>
      </c>
      <c r="G5767" t="s">
        <v>16522</v>
      </c>
      <c r="H5767" t="s">
        <v>16496</v>
      </c>
      <c r="I5767" t="s">
        <v>16691</v>
      </c>
      <c r="J5767" t="s">
        <v>16692</v>
      </c>
      <c r="K5767" t="s">
        <v>110</v>
      </c>
      <c r="L5767" t="s">
        <v>3346</v>
      </c>
      <c r="M5767" t="s">
        <v>4108</v>
      </c>
      <c r="N5767" t="s">
        <v>4109</v>
      </c>
      <c r="O5767" t="s">
        <v>3343</v>
      </c>
      <c r="P5767" t="s">
        <v>3343</v>
      </c>
      <c r="Q5767" t="s">
        <v>3346</v>
      </c>
    </row>
    <row r="5768" spans="1:17" x14ac:dyDescent="0.25">
      <c r="A5768" t="s">
        <v>1736</v>
      </c>
      <c r="B5768" t="s">
        <v>585</v>
      </c>
      <c r="C5768" t="s">
        <v>16492</v>
      </c>
      <c r="D5768" t="s">
        <v>16493</v>
      </c>
      <c r="E5768">
        <v>2403002</v>
      </c>
      <c r="F5768" t="s">
        <v>16521</v>
      </c>
      <c r="G5768" t="s">
        <v>16522</v>
      </c>
      <c r="H5768" t="s">
        <v>16496</v>
      </c>
      <c r="I5768" t="s">
        <v>16693</v>
      </c>
      <c r="J5768" t="s">
        <v>16694</v>
      </c>
      <c r="K5768" t="s">
        <v>110</v>
      </c>
      <c r="L5768" t="s">
        <v>3346</v>
      </c>
      <c r="M5768" t="s">
        <v>4108</v>
      </c>
      <c r="N5768" t="s">
        <v>4109</v>
      </c>
      <c r="O5768" t="s">
        <v>3343</v>
      </c>
      <c r="P5768" t="s">
        <v>3343</v>
      </c>
      <c r="Q5768" t="s">
        <v>3346</v>
      </c>
    </row>
    <row r="5769" spans="1:17" x14ac:dyDescent="0.25">
      <c r="A5769" t="s">
        <v>1736</v>
      </c>
      <c r="B5769" t="s">
        <v>585</v>
      </c>
      <c r="C5769" t="s">
        <v>16492</v>
      </c>
      <c r="D5769" t="s">
        <v>16493</v>
      </c>
      <c r="E5769">
        <v>2403002</v>
      </c>
      <c r="F5769" t="s">
        <v>16521</v>
      </c>
      <c r="G5769" t="s">
        <v>16522</v>
      </c>
      <c r="H5769" t="s">
        <v>16496</v>
      </c>
      <c r="I5769" t="s">
        <v>16695</v>
      </c>
      <c r="J5769" t="s">
        <v>16696</v>
      </c>
      <c r="K5769" t="s">
        <v>110</v>
      </c>
      <c r="L5769" t="s">
        <v>3346</v>
      </c>
      <c r="M5769" t="s">
        <v>4108</v>
      </c>
      <c r="N5769" t="s">
        <v>4109</v>
      </c>
      <c r="O5769" t="s">
        <v>3343</v>
      </c>
      <c r="P5769" t="s">
        <v>3343</v>
      </c>
      <c r="Q5769" t="s">
        <v>3346</v>
      </c>
    </row>
    <row r="5770" spans="1:17" x14ac:dyDescent="0.25">
      <c r="A5770" t="s">
        <v>1736</v>
      </c>
      <c r="B5770" t="s">
        <v>585</v>
      </c>
      <c r="C5770" t="s">
        <v>16492</v>
      </c>
      <c r="D5770" t="s">
        <v>16493</v>
      </c>
      <c r="E5770">
        <v>2403002</v>
      </c>
      <c r="F5770" t="s">
        <v>16521</v>
      </c>
      <c r="G5770" t="s">
        <v>16522</v>
      </c>
      <c r="H5770" t="s">
        <v>16496</v>
      </c>
      <c r="I5770" t="s">
        <v>16697</v>
      </c>
      <c r="J5770" t="s">
        <v>16698</v>
      </c>
      <c r="K5770" t="s">
        <v>110</v>
      </c>
      <c r="L5770" t="s">
        <v>3346</v>
      </c>
      <c r="M5770" t="s">
        <v>4108</v>
      </c>
      <c r="N5770" t="s">
        <v>4109</v>
      </c>
      <c r="O5770" t="s">
        <v>3343</v>
      </c>
      <c r="P5770" t="s">
        <v>3343</v>
      </c>
      <c r="Q5770" t="s">
        <v>3346</v>
      </c>
    </row>
    <row r="5771" spans="1:17" x14ac:dyDescent="0.25">
      <c r="A5771" t="s">
        <v>1736</v>
      </c>
      <c r="B5771" t="s">
        <v>585</v>
      </c>
      <c r="C5771" t="s">
        <v>16492</v>
      </c>
      <c r="D5771" t="s">
        <v>16493</v>
      </c>
      <c r="E5771">
        <v>2403002</v>
      </c>
      <c r="F5771" t="s">
        <v>16521</v>
      </c>
      <c r="G5771" t="s">
        <v>16522</v>
      </c>
      <c r="H5771" t="s">
        <v>16496</v>
      </c>
      <c r="I5771" t="s">
        <v>16699</v>
      </c>
      <c r="J5771" t="s">
        <v>16700</v>
      </c>
      <c r="K5771" t="s">
        <v>110</v>
      </c>
      <c r="L5771" t="s">
        <v>3346</v>
      </c>
      <c r="M5771" t="s">
        <v>4108</v>
      </c>
      <c r="N5771" t="s">
        <v>4109</v>
      </c>
      <c r="O5771" t="s">
        <v>3343</v>
      </c>
      <c r="P5771" t="s">
        <v>3343</v>
      </c>
      <c r="Q5771" t="s">
        <v>3346</v>
      </c>
    </row>
    <row r="5772" spans="1:17" x14ac:dyDescent="0.25">
      <c r="A5772" t="s">
        <v>1736</v>
      </c>
      <c r="B5772" t="s">
        <v>585</v>
      </c>
      <c r="C5772" t="s">
        <v>16492</v>
      </c>
      <c r="D5772" t="s">
        <v>16493</v>
      </c>
      <c r="E5772">
        <v>2403025</v>
      </c>
      <c r="F5772" t="s">
        <v>2323</v>
      </c>
      <c r="H5772" t="s">
        <v>16496</v>
      </c>
      <c r="I5772" t="s">
        <v>16701</v>
      </c>
      <c r="J5772" t="s">
        <v>16702</v>
      </c>
      <c r="K5772" t="s">
        <v>110</v>
      </c>
      <c r="L5772" t="s">
        <v>3343</v>
      </c>
      <c r="M5772" t="s">
        <v>4108</v>
      </c>
      <c r="N5772" t="s">
        <v>4109</v>
      </c>
      <c r="O5772" t="s">
        <v>3343</v>
      </c>
      <c r="P5772" t="s">
        <v>3343</v>
      </c>
      <c r="Q5772" t="s">
        <v>3346</v>
      </c>
    </row>
    <row r="5773" spans="1:17" x14ac:dyDescent="0.25">
      <c r="A5773" t="s">
        <v>1736</v>
      </c>
      <c r="B5773" t="s">
        <v>585</v>
      </c>
      <c r="C5773" t="s">
        <v>16492</v>
      </c>
      <c r="D5773" t="s">
        <v>16493</v>
      </c>
      <c r="E5773">
        <v>2403025</v>
      </c>
      <c r="F5773" t="s">
        <v>2323</v>
      </c>
      <c r="H5773" t="s">
        <v>16496</v>
      </c>
      <c r="I5773" t="s">
        <v>16703</v>
      </c>
      <c r="J5773" t="s">
        <v>16704</v>
      </c>
      <c r="K5773" t="s">
        <v>110</v>
      </c>
      <c r="L5773" t="s">
        <v>3346</v>
      </c>
      <c r="M5773" t="s">
        <v>4108</v>
      </c>
      <c r="N5773" t="s">
        <v>4109</v>
      </c>
      <c r="O5773" t="s">
        <v>3343</v>
      </c>
      <c r="P5773" t="s">
        <v>3343</v>
      </c>
      <c r="Q5773" t="s">
        <v>3346</v>
      </c>
    </row>
    <row r="5774" spans="1:17" x14ac:dyDescent="0.25">
      <c r="A5774" t="s">
        <v>1736</v>
      </c>
      <c r="B5774" t="s">
        <v>585</v>
      </c>
      <c r="C5774" t="s">
        <v>16492</v>
      </c>
      <c r="D5774" t="s">
        <v>16493</v>
      </c>
      <c r="E5774">
        <v>2403025</v>
      </c>
      <c r="F5774" t="s">
        <v>2323</v>
      </c>
      <c r="H5774" t="s">
        <v>16496</v>
      </c>
      <c r="I5774" t="s">
        <v>16705</v>
      </c>
      <c r="J5774" t="s">
        <v>16706</v>
      </c>
      <c r="K5774" t="s">
        <v>110</v>
      </c>
      <c r="L5774" t="s">
        <v>3346</v>
      </c>
      <c r="M5774" t="s">
        <v>4108</v>
      </c>
      <c r="N5774" t="s">
        <v>4109</v>
      </c>
      <c r="O5774" t="s">
        <v>3343</v>
      </c>
      <c r="P5774" t="s">
        <v>3343</v>
      </c>
      <c r="Q5774" t="s">
        <v>3346</v>
      </c>
    </row>
    <row r="5775" spans="1:17" x14ac:dyDescent="0.25">
      <c r="A5775" t="s">
        <v>1736</v>
      </c>
      <c r="B5775" t="s">
        <v>585</v>
      </c>
      <c r="C5775" t="s">
        <v>16492</v>
      </c>
      <c r="D5775" t="s">
        <v>16493</v>
      </c>
      <c r="E5775">
        <v>2403025</v>
      </c>
      <c r="F5775" t="s">
        <v>2323</v>
      </c>
      <c r="H5775" t="s">
        <v>16496</v>
      </c>
      <c r="I5775" t="s">
        <v>16707</v>
      </c>
      <c r="J5775" t="s">
        <v>16708</v>
      </c>
      <c r="K5775" t="s">
        <v>110</v>
      </c>
      <c r="L5775" t="s">
        <v>3346</v>
      </c>
      <c r="M5775" t="s">
        <v>4108</v>
      </c>
      <c r="N5775" t="s">
        <v>4109</v>
      </c>
      <c r="O5775" t="s">
        <v>3343</v>
      </c>
      <c r="P5775" t="s">
        <v>3343</v>
      </c>
      <c r="Q5775" t="s">
        <v>3346</v>
      </c>
    </row>
    <row r="5776" spans="1:17" x14ac:dyDescent="0.25">
      <c r="A5776" t="s">
        <v>1736</v>
      </c>
      <c r="B5776" t="s">
        <v>585</v>
      </c>
      <c r="C5776" t="s">
        <v>16492</v>
      </c>
      <c r="D5776" t="s">
        <v>16493</v>
      </c>
      <c r="E5776">
        <v>2403025</v>
      </c>
      <c r="F5776" t="s">
        <v>2323</v>
      </c>
      <c r="H5776" t="s">
        <v>16496</v>
      </c>
      <c r="I5776" t="s">
        <v>16709</v>
      </c>
      <c r="J5776" t="s">
        <v>16710</v>
      </c>
      <c r="K5776" t="s">
        <v>110</v>
      </c>
      <c r="L5776" t="s">
        <v>3346</v>
      </c>
      <c r="M5776" t="s">
        <v>4108</v>
      </c>
      <c r="N5776" t="s">
        <v>4109</v>
      </c>
      <c r="O5776" t="s">
        <v>3343</v>
      </c>
      <c r="P5776" t="s">
        <v>3343</v>
      </c>
      <c r="Q5776" t="s">
        <v>3346</v>
      </c>
    </row>
    <row r="5777" spans="1:17" x14ac:dyDescent="0.25">
      <c r="A5777" t="s">
        <v>1736</v>
      </c>
      <c r="B5777" t="s">
        <v>585</v>
      </c>
      <c r="C5777" t="s">
        <v>16492</v>
      </c>
      <c r="D5777" t="s">
        <v>16493</v>
      </c>
      <c r="E5777">
        <v>2403025</v>
      </c>
      <c r="F5777" t="s">
        <v>2323</v>
      </c>
      <c r="H5777" t="s">
        <v>16496</v>
      </c>
      <c r="I5777" t="s">
        <v>16711</v>
      </c>
      <c r="J5777" t="s">
        <v>16712</v>
      </c>
      <c r="K5777" t="s">
        <v>110</v>
      </c>
      <c r="L5777" t="s">
        <v>3346</v>
      </c>
      <c r="M5777" t="s">
        <v>4108</v>
      </c>
      <c r="N5777" t="s">
        <v>4109</v>
      </c>
      <c r="O5777" t="s">
        <v>3343</v>
      </c>
      <c r="P5777" t="s">
        <v>3343</v>
      </c>
      <c r="Q5777" t="s">
        <v>3346</v>
      </c>
    </row>
    <row r="5778" spans="1:17" x14ac:dyDescent="0.25">
      <c r="A5778" t="s">
        <v>1736</v>
      </c>
      <c r="B5778" t="s">
        <v>585</v>
      </c>
      <c r="C5778" t="s">
        <v>16492</v>
      </c>
      <c r="D5778" t="s">
        <v>16493</v>
      </c>
      <c r="E5778">
        <v>2403025</v>
      </c>
      <c r="F5778" t="s">
        <v>2323</v>
      </c>
      <c r="H5778" t="s">
        <v>16496</v>
      </c>
      <c r="I5778" t="s">
        <v>16713</v>
      </c>
      <c r="J5778" t="s">
        <v>16714</v>
      </c>
      <c r="K5778" t="s">
        <v>110</v>
      </c>
      <c r="L5778" t="s">
        <v>3346</v>
      </c>
      <c r="M5778" t="s">
        <v>4108</v>
      </c>
      <c r="N5778" t="s">
        <v>4109</v>
      </c>
      <c r="O5778" t="s">
        <v>3343</v>
      </c>
      <c r="P5778" t="s">
        <v>3343</v>
      </c>
      <c r="Q5778" t="s">
        <v>3346</v>
      </c>
    </row>
    <row r="5779" spans="1:17" x14ac:dyDescent="0.25">
      <c r="A5779" t="s">
        <v>1736</v>
      </c>
      <c r="B5779" t="s">
        <v>585</v>
      </c>
      <c r="C5779" t="s">
        <v>16492</v>
      </c>
      <c r="D5779" t="s">
        <v>16493</v>
      </c>
      <c r="E5779">
        <v>2403025</v>
      </c>
      <c r="F5779" t="s">
        <v>2323</v>
      </c>
      <c r="H5779" t="s">
        <v>16496</v>
      </c>
      <c r="I5779" t="s">
        <v>16715</v>
      </c>
      <c r="J5779" t="s">
        <v>16716</v>
      </c>
      <c r="K5779" t="s">
        <v>110</v>
      </c>
      <c r="L5779" t="s">
        <v>3346</v>
      </c>
      <c r="M5779" t="s">
        <v>4108</v>
      </c>
      <c r="N5779" t="s">
        <v>4109</v>
      </c>
      <c r="O5779" t="s">
        <v>3343</v>
      </c>
      <c r="P5779" t="s">
        <v>3343</v>
      </c>
      <c r="Q5779" t="s">
        <v>3346</v>
      </c>
    </row>
    <row r="5780" spans="1:17" x14ac:dyDescent="0.25">
      <c r="A5780" t="s">
        <v>1736</v>
      </c>
      <c r="B5780" t="s">
        <v>585</v>
      </c>
      <c r="C5780" t="s">
        <v>16492</v>
      </c>
      <c r="D5780" t="s">
        <v>16493</v>
      </c>
      <c r="E5780">
        <v>2403025</v>
      </c>
      <c r="F5780" t="s">
        <v>2323</v>
      </c>
      <c r="H5780" t="s">
        <v>16496</v>
      </c>
      <c r="I5780" t="s">
        <v>16717</v>
      </c>
      <c r="J5780" t="s">
        <v>16718</v>
      </c>
      <c r="K5780" t="s">
        <v>110</v>
      </c>
      <c r="L5780" t="s">
        <v>3346</v>
      </c>
      <c r="M5780" t="s">
        <v>4108</v>
      </c>
      <c r="N5780" t="s">
        <v>4109</v>
      </c>
      <c r="O5780" t="s">
        <v>3343</v>
      </c>
      <c r="P5780" t="s">
        <v>3343</v>
      </c>
      <c r="Q5780" t="s">
        <v>3346</v>
      </c>
    </row>
    <row r="5781" spans="1:17" x14ac:dyDescent="0.25">
      <c r="A5781" t="s">
        <v>1736</v>
      </c>
      <c r="B5781" t="s">
        <v>585</v>
      </c>
      <c r="C5781" t="s">
        <v>16492</v>
      </c>
      <c r="D5781" t="s">
        <v>16493</v>
      </c>
      <c r="E5781">
        <v>2403025</v>
      </c>
      <c r="F5781" t="s">
        <v>2323</v>
      </c>
      <c r="H5781" t="s">
        <v>16496</v>
      </c>
      <c r="I5781" t="s">
        <v>16719</v>
      </c>
      <c r="J5781" t="s">
        <v>16720</v>
      </c>
      <c r="K5781" t="s">
        <v>110</v>
      </c>
      <c r="L5781" t="s">
        <v>3346</v>
      </c>
      <c r="M5781" t="s">
        <v>4108</v>
      </c>
      <c r="N5781" t="s">
        <v>4109</v>
      </c>
      <c r="O5781" t="s">
        <v>3343</v>
      </c>
      <c r="P5781" t="s">
        <v>3343</v>
      </c>
      <c r="Q5781" t="s">
        <v>3346</v>
      </c>
    </row>
    <row r="5782" spans="1:17" x14ac:dyDescent="0.25">
      <c r="A5782" t="s">
        <v>1736</v>
      </c>
      <c r="B5782" t="s">
        <v>585</v>
      </c>
      <c r="C5782" t="s">
        <v>16492</v>
      </c>
      <c r="D5782" t="s">
        <v>16493</v>
      </c>
      <c r="E5782">
        <v>2403026</v>
      </c>
      <c r="F5782" t="s">
        <v>16721</v>
      </c>
      <c r="H5782" t="s">
        <v>16496</v>
      </c>
      <c r="I5782" t="s">
        <v>16722</v>
      </c>
      <c r="J5782" t="s">
        <v>16702</v>
      </c>
      <c r="K5782" t="s">
        <v>110</v>
      </c>
      <c r="L5782" t="s">
        <v>3343</v>
      </c>
      <c r="M5782" t="s">
        <v>4108</v>
      </c>
      <c r="N5782" t="s">
        <v>4109</v>
      </c>
      <c r="O5782" t="s">
        <v>3343</v>
      </c>
      <c r="P5782" t="s">
        <v>3343</v>
      </c>
      <c r="Q5782" t="s">
        <v>3346</v>
      </c>
    </row>
    <row r="5783" spans="1:17" x14ac:dyDescent="0.25">
      <c r="A5783" t="s">
        <v>1736</v>
      </c>
      <c r="B5783" t="s">
        <v>585</v>
      </c>
      <c r="C5783" t="s">
        <v>16492</v>
      </c>
      <c r="D5783" t="s">
        <v>16493</v>
      </c>
      <c r="E5783">
        <v>2403027</v>
      </c>
      <c r="F5783" t="s">
        <v>16723</v>
      </c>
      <c r="H5783" t="s">
        <v>16496</v>
      </c>
      <c r="I5783" t="s">
        <v>16724</v>
      </c>
      <c r="J5783" t="s">
        <v>16702</v>
      </c>
      <c r="K5783" t="s">
        <v>110</v>
      </c>
      <c r="L5783" t="s">
        <v>3343</v>
      </c>
      <c r="M5783" t="s">
        <v>4108</v>
      </c>
      <c r="N5783" t="s">
        <v>4109</v>
      </c>
      <c r="O5783" t="s">
        <v>3343</v>
      </c>
      <c r="P5783" t="s">
        <v>3343</v>
      </c>
      <c r="Q5783" t="s">
        <v>3346</v>
      </c>
    </row>
    <row r="5784" spans="1:17" x14ac:dyDescent="0.25">
      <c r="A5784" t="s">
        <v>1736</v>
      </c>
      <c r="B5784" t="s">
        <v>585</v>
      </c>
      <c r="C5784" t="s">
        <v>16492</v>
      </c>
      <c r="D5784" t="s">
        <v>16493</v>
      </c>
      <c r="E5784">
        <v>2403028</v>
      </c>
      <c r="F5784" t="s">
        <v>16725</v>
      </c>
      <c r="H5784" t="s">
        <v>16496</v>
      </c>
      <c r="I5784" t="s">
        <v>16726</v>
      </c>
      <c r="J5784" t="s">
        <v>16702</v>
      </c>
      <c r="K5784" t="s">
        <v>110</v>
      </c>
      <c r="L5784" t="s">
        <v>3343</v>
      </c>
      <c r="M5784" t="s">
        <v>4108</v>
      </c>
      <c r="N5784" t="s">
        <v>4109</v>
      </c>
      <c r="O5784" t="s">
        <v>3343</v>
      </c>
      <c r="P5784" t="s">
        <v>3343</v>
      </c>
      <c r="Q5784" t="s">
        <v>3346</v>
      </c>
    </row>
    <row r="5785" spans="1:17" x14ac:dyDescent="0.25">
      <c r="A5785" t="s">
        <v>1736</v>
      </c>
      <c r="B5785" t="s">
        <v>585</v>
      </c>
      <c r="C5785" t="s">
        <v>16492</v>
      </c>
      <c r="D5785" t="s">
        <v>16493</v>
      </c>
      <c r="E5785">
        <v>2403030</v>
      </c>
      <c r="F5785" t="s">
        <v>16727</v>
      </c>
      <c r="H5785" t="s">
        <v>16496</v>
      </c>
      <c r="I5785" t="s">
        <v>16728</v>
      </c>
      <c r="J5785" t="s">
        <v>16702</v>
      </c>
      <c r="K5785" t="s">
        <v>110</v>
      </c>
      <c r="L5785" t="s">
        <v>3343</v>
      </c>
      <c r="M5785" t="s">
        <v>4108</v>
      </c>
      <c r="N5785" t="s">
        <v>4109</v>
      </c>
      <c r="O5785" t="s">
        <v>3343</v>
      </c>
      <c r="P5785" t="s">
        <v>3343</v>
      </c>
      <c r="Q5785" t="s">
        <v>3346</v>
      </c>
    </row>
    <row r="5786" spans="1:17" x14ac:dyDescent="0.25">
      <c r="A5786" t="s">
        <v>1736</v>
      </c>
      <c r="B5786" t="s">
        <v>585</v>
      </c>
      <c r="C5786" t="s">
        <v>16492</v>
      </c>
      <c r="D5786" t="s">
        <v>16493</v>
      </c>
      <c r="E5786">
        <v>2403031</v>
      </c>
      <c r="F5786" t="s">
        <v>16729</v>
      </c>
      <c r="H5786" t="s">
        <v>16496</v>
      </c>
      <c r="I5786" t="s">
        <v>16730</v>
      </c>
      <c r="J5786" t="s">
        <v>16702</v>
      </c>
      <c r="K5786" t="s">
        <v>110</v>
      </c>
      <c r="L5786" t="s">
        <v>3343</v>
      </c>
      <c r="M5786" t="s">
        <v>4108</v>
      </c>
      <c r="N5786" t="s">
        <v>4109</v>
      </c>
      <c r="O5786" t="s">
        <v>3343</v>
      </c>
      <c r="P5786" t="s">
        <v>3343</v>
      </c>
      <c r="Q5786" t="s">
        <v>3346</v>
      </c>
    </row>
    <row r="5787" spans="1:17" x14ac:dyDescent="0.25">
      <c r="A5787" t="s">
        <v>1736</v>
      </c>
      <c r="B5787" t="s">
        <v>585</v>
      </c>
      <c r="C5787" t="s">
        <v>16492</v>
      </c>
      <c r="D5787" t="s">
        <v>16493</v>
      </c>
      <c r="E5787">
        <v>2403032</v>
      </c>
      <c r="F5787" t="s">
        <v>16731</v>
      </c>
      <c r="H5787" t="s">
        <v>16496</v>
      </c>
      <c r="I5787" t="s">
        <v>16732</v>
      </c>
      <c r="J5787" t="s">
        <v>16702</v>
      </c>
      <c r="K5787" t="s">
        <v>110</v>
      </c>
      <c r="L5787" t="s">
        <v>3343</v>
      </c>
      <c r="M5787" t="s">
        <v>4108</v>
      </c>
      <c r="N5787" t="s">
        <v>4109</v>
      </c>
      <c r="O5787" t="s">
        <v>3343</v>
      </c>
      <c r="P5787" t="s">
        <v>3343</v>
      </c>
      <c r="Q5787" t="s">
        <v>3346</v>
      </c>
    </row>
    <row r="5788" spans="1:17" x14ac:dyDescent="0.25">
      <c r="A5788" t="s">
        <v>1736</v>
      </c>
      <c r="B5788" t="s">
        <v>585</v>
      </c>
      <c r="C5788" t="s">
        <v>16492</v>
      </c>
      <c r="D5788" t="s">
        <v>16493</v>
      </c>
      <c r="E5788">
        <v>2403039</v>
      </c>
      <c r="F5788" t="s">
        <v>102</v>
      </c>
      <c r="G5788" t="s">
        <v>3349</v>
      </c>
      <c r="H5788" t="s">
        <v>3350</v>
      </c>
      <c r="I5788" t="s">
        <v>16733</v>
      </c>
      <c r="J5788" t="s">
        <v>103</v>
      </c>
      <c r="K5788" t="s">
        <v>110</v>
      </c>
      <c r="L5788" t="s">
        <v>3343</v>
      </c>
      <c r="M5788" t="s">
        <v>4108</v>
      </c>
      <c r="N5788" t="s">
        <v>4109</v>
      </c>
      <c r="O5788" t="s">
        <v>3343</v>
      </c>
      <c r="P5788" t="s">
        <v>3343</v>
      </c>
      <c r="Q5788" t="s">
        <v>3346</v>
      </c>
    </row>
    <row r="5789" spans="1:17" x14ac:dyDescent="0.25">
      <c r="A5789" t="s">
        <v>1736</v>
      </c>
      <c r="B5789" t="s">
        <v>585</v>
      </c>
      <c r="C5789" t="s">
        <v>16492</v>
      </c>
      <c r="D5789" t="s">
        <v>16493</v>
      </c>
      <c r="E5789">
        <v>2403039</v>
      </c>
      <c r="F5789" t="s">
        <v>102</v>
      </c>
      <c r="G5789" t="s">
        <v>3349</v>
      </c>
      <c r="H5789" t="s">
        <v>3350</v>
      </c>
      <c r="I5789" t="s">
        <v>16734</v>
      </c>
      <c r="J5789" t="s">
        <v>16735</v>
      </c>
      <c r="K5789" t="s">
        <v>110</v>
      </c>
      <c r="L5789" t="s">
        <v>3346</v>
      </c>
      <c r="M5789" t="s">
        <v>4108</v>
      </c>
      <c r="N5789" t="s">
        <v>4109</v>
      </c>
      <c r="O5789" t="s">
        <v>3343</v>
      </c>
      <c r="P5789" t="s">
        <v>3343</v>
      </c>
      <c r="Q5789" t="s">
        <v>3346</v>
      </c>
    </row>
    <row r="5790" spans="1:17" x14ac:dyDescent="0.25">
      <c r="A5790" t="s">
        <v>1736</v>
      </c>
      <c r="B5790" t="s">
        <v>585</v>
      </c>
      <c r="C5790" t="s">
        <v>16492</v>
      </c>
      <c r="D5790" t="s">
        <v>16493</v>
      </c>
      <c r="E5790">
        <v>2403042</v>
      </c>
      <c r="F5790" t="s">
        <v>16736</v>
      </c>
      <c r="H5790" t="s">
        <v>3394</v>
      </c>
      <c r="I5790" t="s">
        <v>16737</v>
      </c>
      <c r="J5790" t="s">
        <v>16738</v>
      </c>
      <c r="K5790" t="s">
        <v>110</v>
      </c>
      <c r="L5790" t="s">
        <v>3343</v>
      </c>
      <c r="M5790" t="s">
        <v>3397</v>
      </c>
      <c r="N5790" t="s">
        <v>5920</v>
      </c>
      <c r="O5790" t="s">
        <v>3346</v>
      </c>
      <c r="P5790" t="s">
        <v>3343</v>
      </c>
      <c r="Q5790" t="s">
        <v>3346</v>
      </c>
    </row>
    <row r="5791" spans="1:17" x14ac:dyDescent="0.25">
      <c r="A5791" t="s">
        <v>1736</v>
      </c>
      <c r="B5791" t="s">
        <v>585</v>
      </c>
      <c r="C5791" t="s">
        <v>16492</v>
      </c>
      <c r="D5791" t="s">
        <v>16493</v>
      </c>
      <c r="E5791">
        <v>2403043</v>
      </c>
      <c r="F5791" t="s">
        <v>16739</v>
      </c>
      <c r="H5791" t="s">
        <v>3394</v>
      </c>
      <c r="I5791" t="s">
        <v>16740</v>
      </c>
      <c r="J5791" t="s">
        <v>16741</v>
      </c>
      <c r="K5791" t="s">
        <v>110</v>
      </c>
      <c r="L5791" t="s">
        <v>3343</v>
      </c>
      <c r="M5791" t="s">
        <v>3397</v>
      </c>
      <c r="N5791" t="s">
        <v>5920</v>
      </c>
      <c r="O5791" t="s">
        <v>3346</v>
      </c>
      <c r="P5791" t="s">
        <v>3343</v>
      </c>
      <c r="Q5791" t="s">
        <v>3346</v>
      </c>
    </row>
    <row r="5792" spans="1:17" x14ac:dyDescent="0.25">
      <c r="A5792" t="s">
        <v>1736</v>
      </c>
      <c r="B5792" t="s">
        <v>585</v>
      </c>
      <c r="C5792" t="s">
        <v>16492</v>
      </c>
      <c r="D5792" t="s">
        <v>16493</v>
      </c>
      <c r="E5792">
        <v>2403044</v>
      </c>
      <c r="F5792" t="s">
        <v>16742</v>
      </c>
      <c r="H5792" t="s">
        <v>3394</v>
      </c>
      <c r="I5792" t="s">
        <v>16743</v>
      </c>
      <c r="J5792" t="s">
        <v>16744</v>
      </c>
      <c r="K5792" t="s">
        <v>110</v>
      </c>
      <c r="L5792" t="s">
        <v>3343</v>
      </c>
      <c r="M5792" t="s">
        <v>3397</v>
      </c>
      <c r="N5792" t="s">
        <v>5920</v>
      </c>
      <c r="O5792" t="s">
        <v>3346</v>
      </c>
      <c r="P5792" t="s">
        <v>3343</v>
      </c>
      <c r="Q5792" t="s">
        <v>3346</v>
      </c>
    </row>
    <row r="5793" spans="1:17" x14ac:dyDescent="0.25">
      <c r="A5793" t="s">
        <v>1736</v>
      </c>
      <c r="B5793" t="s">
        <v>585</v>
      </c>
      <c r="C5793" t="s">
        <v>16492</v>
      </c>
      <c r="D5793" t="s">
        <v>16493</v>
      </c>
      <c r="E5793">
        <v>2403046</v>
      </c>
      <c r="F5793" t="s">
        <v>16745</v>
      </c>
      <c r="H5793" t="s">
        <v>16496</v>
      </c>
      <c r="I5793" t="s">
        <v>16746</v>
      </c>
      <c r="J5793" t="s">
        <v>16745</v>
      </c>
      <c r="K5793" t="s">
        <v>110</v>
      </c>
      <c r="L5793" t="s">
        <v>3343</v>
      </c>
      <c r="M5793" t="s">
        <v>3707</v>
      </c>
      <c r="N5793" t="s">
        <v>7828</v>
      </c>
      <c r="O5793" t="s">
        <v>3343</v>
      </c>
      <c r="P5793" t="s">
        <v>3343</v>
      </c>
      <c r="Q5793" t="s">
        <v>3346</v>
      </c>
    </row>
    <row r="5794" spans="1:17" x14ac:dyDescent="0.25">
      <c r="A5794" t="s">
        <v>1736</v>
      </c>
      <c r="B5794" t="s">
        <v>585</v>
      </c>
      <c r="C5794" t="s">
        <v>16492</v>
      </c>
      <c r="D5794" t="s">
        <v>16493</v>
      </c>
      <c r="E5794">
        <v>2403049</v>
      </c>
      <c r="F5794" t="s">
        <v>2326</v>
      </c>
      <c r="H5794" t="s">
        <v>16747</v>
      </c>
      <c r="I5794" t="s">
        <v>16748</v>
      </c>
      <c r="J5794" t="s">
        <v>2326</v>
      </c>
      <c r="K5794" t="s">
        <v>110</v>
      </c>
      <c r="L5794" t="s">
        <v>3343</v>
      </c>
      <c r="M5794" t="s">
        <v>4108</v>
      </c>
      <c r="N5794" t="s">
        <v>4109</v>
      </c>
      <c r="O5794" t="s">
        <v>3343</v>
      </c>
      <c r="P5794" t="s">
        <v>3343</v>
      </c>
      <c r="Q5794" t="s">
        <v>3346</v>
      </c>
    </row>
    <row r="5795" spans="1:17" x14ac:dyDescent="0.25">
      <c r="A5795" t="s">
        <v>1736</v>
      </c>
      <c r="B5795" t="s">
        <v>585</v>
      </c>
      <c r="C5795" t="s">
        <v>16492</v>
      </c>
      <c r="D5795" t="s">
        <v>16493</v>
      </c>
      <c r="E5795">
        <v>2403049</v>
      </c>
      <c r="F5795" t="s">
        <v>2326</v>
      </c>
      <c r="H5795" t="s">
        <v>16747</v>
      </c>
      <c r="I5795" t="s">
        <v>16749</v>
      </c>
      <c r="J5795" t="s">
        <v>16750</v>
      </c>
      <c r="K5795" t="s">
        <v>110</v>
      </c>
      <c r="L5795" t="s">
        <v>3346</v>
      </c>
      <c r="M5795" t="s">
        <v>4108</v>
      </c>
      <c r="N5795" t="s">
        <v>4109</v>
      </c>
      <c r="O5795" t="s">
        <v>3343</v>
      </c>
      <c r="P5795" t="s">
        <v>3343</v>
      </c>
      <c r="Q5795" t="s">
        <v>3346</v>
      </c>
    </row>
    <row r="5796" spans="1:17" x14ac:dyDescent="0.25">
      <c r="A5796" t="s">
        <v>1736</v>
      </c>
      <c r="B5796" t="s">
        <v>585</v>
      </c>
      <c r="C5796" t="s">
        <v>16492</v>
      </c>
      <c r="D5796" t="s">
        <v>16493</v>
      </c>
      <c r="E5796">
        <v>2403049</v>
      </c>
      <c r="F5796" t="s">
        <v>2326</v>
      </c>
      <c r="H5796" t="s">
        <v>16747</v>
      </c>
      <c r="I5796" t="s">
        <v>16751</v>
      </c>
      <c r="J5796" t="s">
        <v>16502</v>
      </c>
      <c r="K5796" t="s">
        <v>110</v>
      </c>
      <c r="L5796" t="s">
        <v>3346</v>
      </c>
      <c r="M5796" t="s">
        <v>4108</v>
      </c>
      <c r="N5796" t="s">
        <v>4109</v>
      </c>
      <c r="O5796" t="s">
        <v>3343</v>
      </c>
      <c r="P5796" t="s">
        <v>3343</v>
      </c>
      <c r="Q5796" t="s">
        <v>3346</v>
      </c>
    </row>
    <row r="5797" spans="1:17" x14ac:dyDescent="0.25">
      <c r="A5797" t="s">
        <v>1736</v>
      </c>
      <c r="B5797" t="s">
        <v>585</v>
      </c>
      <c r="C5797" t="s">
        <v>16492</v>
      </c>
      <c r="D5797" t="s">
        <v>16493</v>
      </c>
      <c r="E5797">
        <v>2403049</v>
      </c>
      <c r="F5797" t="s">
        <v>2326</v>
      </c>
      <c r="H5797" t="s">
        <v>16747</v>
      </c>
      <c r="I5797" t="s">
        <v>16752</v>
      </c>
      <c r="J5797" t="s">
        <v>16504</v>
      </c>
      <c r="K5797" t="s">
        <v>110</v>
      </c>
      <c r="L5797" t="s">
        <v>3346</v>
      </c>
      <c r="M5797" t="s">
        <v>4108</v>
      </c>
      <c r="N5797" t="s">
        <v>4109</v>
      </c>
      <c r="O5797" t="s">
        <v>3343</v>
      </c>
      <c r="P5797" t="s">
        <v>3343</v>
      </c>
      <c r="Q5797" t="s">
        <v>3346</v>
      </c>
    </row>
    <row r="5798" spans="1:17" x14ac:dyDescent="0.25">
      <c r="A5798" t="s">
        <v>1736</v>
      </c>
      <c r="B5798" t="s">
        <v>585</v>
      </c>
      <c r="C5798" t="s">
        <v>16492</v>
      </c>
      <c r="D5798" t="s">
        <v>16493</v>
      </c>
      <c r="E5798">
        <v>2403049</v>
      </c>
      <c r="F5798" t="s">
        <v>2326</v>
      </c>
      <c r="H5798" t="s">
        <v>16747</v>
      </c>
      <c r="I5798" t="s">
        <v>16753</v>
      </c>
      <c r="J5798" t="s">
        <v>16508</v>
      </c>
      <c r="K5798" t="s">
        <v>110</v>
      </c>
      <c r="L5798" t="s">
        <v>3346</v>
      </c>
      <c r="M5798" t="s">
        <v>4108</v>
      </c>
      <c r="N5798" t="s">
        <v>4109</v>
      </c>
      <c r="O5798" t="s">
        <v>3343</v>
      </c>
      <c r="P5798" t="s">
        <v>3343</v>
      </c>
      <c r="Q5798" t="s">
        <v>3346</v>
      </c>
    </row>
    <row r="5799" spans="1:17" x14ac:dyDescent="0.25">
      <c r="A5799" t="s">
        <v>1736</v>
      </c>
      <c r="B5799" t="s">
        <v>585</v>
      </c>
      <c r="C5799" t="s">
        <v>16492</v>
      </c>
      <c r="D5799" t="s">
        <v>16493</v>
      </c>
      <c r="E5799">
        <v>2403049</v>
      </c>
      <c r="F5799" t="s">
        <v>2326</v>
      </c>
      <c r="H5799" t="s">
        <v>16747</v>
      </c>
      <c r="I5799" t="s">
        <v>16754</v>
      </c>
      <c r="J5799" t="s">
        <v>16755</v>
      </c>
      <c r="K5799" t="s">
        <v>110</v>
      </c>
      <c r="L5799" t="s">
        <v>3346</v>
      </c>
      <c r="M5799" t="s">
        <v>4108</v>
      </c>
      <c r="N5799" t="s">
        <v>4109</v>
      </c>
      <c r="O5799" t="s">
        <v>3343</v>
      </c>
      <c r="P5799" t="s">
        <v>3343</v>
      </c>
      <c r="Q5799" t="s">
        <v>3346</v>
      </c>
    </row>
    <row r="5800" spans="1:17" x14ac:dyDescent="0.25">
      <c r="A5800" t="s">
        <v>1736</v>
      </c>
      <c r="B5800" t="s">
        <v>585</v>
      </c>
      <c r="C5800" t="s">
        <v>16492</v>
      </c>
      <c r="D5800" t="s">
        <v>16493</v>
      </c>
      <c r="E5800">
        <v>2403049</v>
      </c>
      <c r="F5800" t="s">
        <v>2326</v>
      </c>
      <c r="H5800" t="s">
        <v>16747</v>
      </c>
      <c r="I5800" t="s">
        <v>16756</v>
      </c>
      <c r="J5800" t="s">
        <v>16757</v>
      </c>
      <c r="K5800" t="s">
        <v>15535</v>
      </c>
      <c r="L5800" t="s">
        <v>3346</v>
      </c>
      <c r="M5800" t="s">
        <v>4108</v>
      </c>
      <c r="N5800" t="s">
        <v>4109</v>
      </c>
      <c r="O5800" t="s">
        <v>3343</v>
      </c>
      <c r="P5800" t="s">
        <v>3343</v>
      </c>
      <c r="Q5800" t="s">
        <v>3346</v>
      </c>
    </row>
    <row r="5801" spans="1:17" x14ac:dyDescent="0.25">
      <c r="A5801" t="s">
        <v>1736</v>
      </c>
      <c r="B5801" t="s">
        <v>585</v>
      </c>
      <c r="C5801" t="s">
        <v>16492</v>
      </c>
      <c r="D5801" t="s">
        <v>16493</v>
      </c>
      <c r="E5801">
        <v>2403050</v>
      </c>
      <c r="F5801" t="s">
        <v>2328</v>
      </c>
      <c r="H5801" t="s">
        <v>16747</v>
      </c>
      <c r="I5801" t="s">
        <v>16758</v>
      </c>
      <c r="J5801" t="s">
        <v>16759</v>
      </c>
      <c r="K5801" t="s">
        <v>110</v>
      </c>
      <c r="L5801" t="s">
        <v>3343</v>
      </c>
      <c r="M5801" t="s">
        <v>4108</v>
      </c>
      <c r="N5801" t="s">
        <v>4109</v>
      </c>
      <c r="O5801" t="s">
        <v>3343</v>
      </c>
      <c r="P5801" t="s">
        <v>3343</v>
      </c>
      <c r="Q5801" t="s">
        <v>3346</v>
      </c>
    </row>
    <row r="5802" spans="1:17" x14ac:dyDescent="0.25">
      <c r="A5802" t="s">
        <v>1736</v>
      </c>
      <c r="B5802" t="s">
        <v>585</v>
      </c>
      <c r="C5802" t="s">
        <v>16492</v>
      </c>
      <c r="D5802" t="s">
        <v>16493</v>
      </c>
      <c r="E5802">
        <v>2403051</v>
      </c>
      <c r="F5802" t="s">
        <v>16760</v>
      </c>
      <c r="H5802" t="s">
        <v>16747</v>
      </c>
      <c r="I5802" t="s">
        <v>16761</v>
      </c>
      <c r="J5802" t="s">
        <v>16759</v>
      </c>
      <c r="K5802" t="s">
        <v>110</v>
      </c>
      <c r="L5802" t="s">
        <v>3343</v>
      </c>
      <c r="M5802" t="s">
        <v>4108</v>
      </c>
      <c r="N5802" t="s">
        <v>4109</v>
      </c>
      <c r="O5802" t="s">
        <v>3343</v>
      </c>
      <c r="P5802" t="s">
        <v>3343</v>
      </c>
      <c r="Q5802" t="s">
        <v>3346</v>
      </c>
    </row>
    <row r="5803" spans="1:17" x14ac:dyDescent="0.25">
      <c r="A5803" t="s">
        <v>1736</v>
      </c>
      <c r="B5803" t="s">
        <v>585</v>
      </c>
      <c r="C5803" t="s">
        <v>16492</v>
      </c>
      <c r="D5803" t="s">
        <v>16493</v>
      </c>
      <c r="E5803">
        <v>2403052</v>
      </c>
      <c r="F5803" t="s">
        <v>16762</v>
      </c>
      <c r="H5803" t="s">
        <v>16747</v>
      </c>
      <c r="I5803" t="s">
        <v>16763</v>
      </c>
      <c r="J5803" t="s">
        <v>16759</v>
      </c>
      <c r="K5803" t="s">
        <v>110</v>
      </c>
      <c r="L5803" t="s">
        <v>3343</v>
      </c>
      <c r="M5803" t="s">
        <v>4108</v>
      </c>
      <c r="N5803" t="s">
        <v>4109</v>
      </c>
      <c r="O5803" t="s">
        <v>3343</v>
      </c>
      <c r="P5803" t="s">
        <v>3343</v>
      </c>
      <c r="Q5803" t="s">
        <v>3346</v>
      </c>
    </row>
    <row r="5804" spans="1:17" x14ac:dyDescent="0.25">
      <c r="A5804" t="s">
        <v>1736</v>
      </c>
      <c r="B5804" t="s">
        <v>585</v>
      </c>
      <c r="C5804" t="s">
        <v>16492</v>
      </c>
      <c r="D5804" t="s">
        <v>16493</v>
      </c>
      <c r="E5804">
        <v>2403053</v>
      </c>
      <c r="F5804" t="s">
        <v>16764</v>
      </c>
      <c r="H5804" t="s">
        <v>16747</v>
      </c>
      <c r="I5804" t="s">
        <v>16765</v>
      </c>
      <c r="J5804" t="s">
        <v>16759</v>
      </c>
      <c r="K5804" t="s">
        <v>110</v>
      </c>
      <c r="L5804" t="s">
        <v>3343</v>
      </c>
      <c r="M5804" t="s">
        <v>4108</v>
      </c>
      <c r="N5804" t="s">
        <v>4109</v>
      </c>
      <c r="O5804" t="s">
        <v>3343</v>
      </c>
      <c r="P5804" t="s">
        <v>3343</v>
      </c>
      <c r="Q5804" t="s">
        <v>3346</v>
      </c>
    </row>
    <row r="5805" spans="1:17" x14ac:dyDescent="0.25">
      <c r="A5805" t="s">
        <v>1736</v>
      </c>
      <c r="B5805" t="s">
        <v>585</v>
      </c>
      <c r="C5805" t="s">
        <v>16492</v>
      </c>
      <c r="D5805" t="s">
        <v>16493</v>
      </c>
      <c r="E5805">
        <v>2403054</v>
      </c>
      <c r="F5805" t="s">
        <v>16766</v>
      </c>
      <c r="H5805" t="s">
        <v>16747</v>
      </c>
      <c r="I5805" t="s">
        <v>16767</v>
      </c>
      <c r="J5805" t="s">
        <v>16759</v>
      </c>
      <c r="K5805" t="s">
        <v>110</v>
      </c>
      <c r="L5805" t="s">
        <v>3343</v>
      </c>
      <c r="M5805" t="s">
        <v>4108</v>
      </c>
      <c r="N5805" t="s">
        <v>4109</v>
      </c>
      <c r="O5805" t="s">
        <v>3343</v>
      </c>
      <c r="P5805" t="s">
        <v>3343</v>
      </c>
      <c r="Q5805" t="s">
        <v>3346</v>
      </c>
    </row>
    <row r="5806" spans="1:17" x14ac:dyDescent="0.25">
      <c r="A5806" t="s">
        <v>1736</v>
      </c>
      <c r="B5806" t="s">
        <v>585</v>
      </c>
      <c r="C5806" t="s">
        <v>16492</v>
      </c>
      <c r="D5806" t="s">
        <v>16493</v>
      </c>
      <c r="E5806">
        <v>2403055</v>
      </c>
      <c r="F5806" t="s">
        <v>16768</v>
      </c>
      <c r="H5806" t="s">
        <v>16747</v>
      </c>
      <c r="I5806" t="s">
        <v>16769</v>
      </c>
      <c r="J5806" t="s">
        <v>16759</v>
      </c>
      <c r="K5806" t="s">
        <v>110</v>
      </c>
      <c r="L5806" t="s">
        <v>3343</v>
      </c>
      <c r="M5806" t="s">
        <v>4108</v>
      </c>
      <c r="N5806" t="s">
        <v>4109</v>
      </c>
      <c r="O5806" t="s">
        <v>3343</v>
      </c>
      <c r="P5806" t="s">
        <v>3343</v>
      </c>
      <c r="Q5806" t="s">
        <v>3346</v>
      </c>
    </row>
    <row r="5807" spans="1:17" x14ac:dyDescent="0.25">
      <c r="A5807" t="s">
        <v>1736</v>
      </c>
      <c r="B5807" t="s">
        <v>585</v>
      </c>
      <c r="C5807" t="s">
        <v>16492</v>
      </c>
      <c r="D5807" t="s">
        <v>16493</v>
      </c>
      <c r="E5807">
        <v>2403056</v>
      </c>
      <c r="F5807" t="s">
        <v>16770</v>
      </c>
      <c r="H5807" t="s">
        <v>16747</v>
      </c>
      <c r="I5807" t="s">
        <v>16771</v>
      </c>
      <c r="J5807" t="s">
        <v>16759</v>
      </c>
      <c r="K5807" t="s">
        <v>110</v>
      </c>
      <c r="L5807" t="s">
        <v>3343</v>
      </c>
      <c r="M5807" t="s">
        <v>4108</v>
      </c>
      <c r="N5807" t="s">
        <v>4109</v>
      </c>
      <c r="O5807" t="s">
        <v>3343</v>
      </c>
      <c r="P5807" t="s">
        <v>3343</v>
      </c>
      <c r="Q5807" t="s">
        <v>3346</v>
      </c>
    </row>
    <row r="5808" spans="1:17" x14ac:dyDescent="0.25">
      <c r="A5808" t="s">
        <v>1736</v>
      </c>
      <c r="B5808" t="s">
        <v>585</v>
      </c>
      <c r="C5808" t="s">
        <v>16492</v>
      </c>
      <c r="D5808" t="s">
        <v>16493</v>
      </c>
      <c r="E5808">
        <v>2403057</v>
      </c>
      <c r="F5808" t="s">
        <v>16772</v>
      </c>
      <c r="H5808" t="s">
        <v>16747</v>
      </c>
      <c r="I5808" t="s">
        <v>16773</v>
      </c>
      <c r="J5808" t="s">
        <v>16759</v>
      </c>
      <c r="K5808" t="s">
        <v>110</v>
      </c>
      <c r="L5808" t="s">
        <v>3343</v>
      </c>
      <c r="M5808" t="s">
        <v>4108</v>
      </c>
      <c r="N5808" t="s">
        <v>4109</v>
      </c>
      <c r="O5808" t="s">
        <v>3343</v>
      </c>
      <c r="P5808" t="s">
        <v>3343</v>
      </c>
      <c r="Q5808" t="s">
        <v>3346</v>
      </c>
    </row>
    <row r="5809" spans="1:17" x14ac:dyDescent="0.25">
      <c r="A5809" t="s">
        <v>1736</v>
      </c>
      <c r="B5809" t="s">
        <v>585</v>
      </c>
      <c r="C5809" t="s">
        <v>16492</v>
      </c>
      <c r="D5809" t="s">
        <v>16493</v>
      </c>
      <c r="E5809">
        <v>2403058</v>
      </c>
      <c r="F5809" t="s">
        <v>16774</v>
      </c>
      <c r="H5809" t="s">
        <v>16747</v>
      </c>
      <c r="I5809" t="s">
        <v>16775</v>
      </c>
      <c r="J5809" t="s">
        <v>16759</v>
      </c>
      <c r="K5809" t="s">
        <v>110</v>
      </c>
      <c r="L5809" t="s">
        <v>3343</v>
      </c>
      <c r="M5809" t="s">
        <v>4108</v>
      </c>
      <c r="N5809" t="s">
        <v>4109</v>
      </c>
      <c r="O5809" t="s">
        <v>3343</v>
      </c>
      <c r="P5809" t="s">
        <v>3343</v>
      </c>
      <c r="Q5809" t="s">
        <v>3346</v>
      </c>
    </row>
    <row r="5810" spans="1:17" x14ac:dyDescent="0.25">
      <c r="A5810" t="s">
        <v>1736</v>
      </c>
      <c r="B5810" t="s">
        <v>585</v>
      </c>
      <c r="C5810" t="s">
        <v>16492</v>
      </c>
      <c r="D5810" t="s">
        <v>16493</v>
      </c>
      <c r="E5810">
        <v>2403059</v>
      </c>
      <c r="F5810" t="s">
        <v>16776</v>
      </c>
      <c r="H5810" t="s">
        <v>16747</v>
      </c>
      <c r="I5810" t="s">
        <v>16777</v>
      </c>
      <c r="J5810" t="s">
        <v>16759</v>
      </c>
      <c r="K5810" t="s">
        <v>110</v>
      </c>
      <c r="L5810" t="s">
        <v>3343</v>
      </c>
      <c r="M5810" t="s">
        <v>4108</v>
      </c>
      <c r="N5810" t="s">
        <v>4109</v>
      </c>
      <c r="O5810" t="s">
        <v>3343</v>
      </c>
      <c r="P5810" t="s">
        <v>3343</v>
      </c>
      <c r="Q5810" t="s">
        <v>3346</v>
      </c>
    </row>
    <row r="5811" spans="1:17" x14ac:dyDescent="0.25">
      <c r="A5811" t="s">
        <v>1736</v>
      </c>
      <c r="B5811" t="s">
        <v>585</v>
      </c>
      <c r="C5811" t="s">
        <v>16492</v>
      </c>
      <c r="D5811" t="s">
        <v>16493</v>
      </c>
      <c r="E5811">
        <v>2403060</v>
      </c>
      <c r="F5811" t="s">
        <v>16778</v>
      </c>
      <c r="H5811" t="s">
        <v>16747</v>
      </c>
      <c r="I5811" t="s">
        <v>16779</v>
      </c>
      <c r="J5811" t="s">
        <v>16759</v>
      </c>
      <c r="K5811" t="s">
        <v>110</v>
      </c>
      <c r="L5811" t="s">
        <v>3343</v>
      </c>
      <c r="M5811" t="s">
        <v>4108</v>
      </c>
      <c r="N5811" t="s">
        <v>4109</v>
      </c>
      <c r="O5811" t="s">
        <v>3343</v>
      </c>
      <c r="P5811" t="s">
        <v>3343</v>
      </c>
      <c r="Q5811" t="s">
        <v>3346</v>
      </c>
    </row>
    <row r="5812" spans="1:17" x14ac:dyDescent="0.25">
      <c r="A5812" t="s">
        <v>1736</v>
      </c>
      <c r="B5812" t="s">
        <v>585</v>
      </c>
      <c r="C5812" t="s">
        <v>16492</v>
      </c>
      <c r="D5812" t="s">
        <v>16493</v>
      </c>
      <c r="E5812">
        <v>2403061</v>
      </c>
      <c r="F5812" t="s">
        <v>16780</v>
      </c>
      <c r="H5812" t="s">
        <v>16747</v>
      </c>
      <c r="I5812" t="s">
        <v>16781</v>
      </c>
      <c r="J5812" t="s">
        <v>16759</v>
      </c>
      <c r="K5812" t="s">
        <v>110</v>
      </c>
      <c r="L5812" t="s">
        <v>3343</v>
      </c>
      <c r="M5812" t="s">
        <v>4108</v>
      </c>
      <c r="N5812" t="s">
        <v>4109</v>
      </c>
      <c r="O5812" t="s">
        <v>3343</v>
      </c>
      <c r="P5812" t="s">
        <v>3343</v>
      </c>
      <c r="Q5812" t="s">
        <v>3346</v>
      </c>
    </row>
    <row r="5813" spans="1:17" x14ac:dyDescent="0.25">
      <c r="A5813" t="s">
        <v>1736</v>
      </c>
      <c r="B5813" t="s">
        <v>585</v>
      </c>
      <c r="C5813" t="s">
        <v>16492</v>
      </c>
      <c r="D5813" t="s">
        <v>16493</v>
      </c>
      <c r="E5813">
        <v>2403062</v>
      </c>
      <c r="F5813" t="s">
        <v>16782</v>
      </c>
      <c r="G5813" t="s">
        <v>16783</v>
      </c>
      <c r="H5813" t="s">
        <v>16747</v>
      </c>
      <c r="I5813" t="s">
        <v>16784</v>
      </c>
      <c r="J5813" t="s">
        <v>16782</v>
      </c>
      <c r="K5813" t="s">
        <v>110</v>
      </c>
      <c r="L5813" t="s">
        <v>3343</v>
      </c>
      <c r="M5813" t="s">
        <v>4108</v>
      </c>
      <c r="N5813" t="s">
        <v>4109</v>
      </c>
      <c r="O5813" t="s">
        <v>3343</v>
      </c>
      <c r="P5813" t="s">
        <v>3343</v>
      </c>
      <c r="Q5813" t="s">
        <v>3346</v>
      </c>
    </row>
    <row r="5814" spans="1:17" x14ac:dyDescent="0.25">
      <c r="A5814" t="s">
        <v>1736</v>
      </c>
      <c r="B5814" t="s">
        <v>585</v>
      </c>
      <c r="C5814" t="s">
        <v>16492</v>
      </c>
      <c r="D5814" t="s">
        <v>16493</v>
      </c>
      <c r="E5814">
        <v>2403070</v>
      </c>
      <c r="F5814" t="s">
        <v>8590</v>
      </c>
      <c r="H5814" t="s">
        <v>16785</v>
      </c>
      <c r="I5814" t="s">
        <v>16786</v>
      </c>
      <c r="J5814" t="s">
        <v>16787</v>
      </c>
      <c r="K5814" t="s">
        <v>110</v>
      </c>
      <c r="L5814" t="s">
        <v>3343</v>
      </c>
      <c r="M5814" t="s">
        <v>4108</v>
      </c>
      <c r="N5814" t="s">
        <v>4109</v>
      </c>
      <c r="O5814" t="s">
        <v>3343</v>
      </c>
      <c r="P5814" t="s">
        <v>3343</v>
      </c>
      <c r="Q5814" t="s">
        <v>3346</v>
      </c>
    </row>
    <row r="5815" spans="1:17" x14ac:dyDescent="0.25">
      <c r="A5815" t="s">
        <v>1736</v>
      </c>
      <c r="B5815" t="s">
        <v>585</v>
      </c>
      <c r="C5815" t="s">
        <v>16492</v>
      </c>
      <c r="D5815" t="s">
        <v>16493</v>
      </c>
      <c r="E5815">
        <v>2403070</v>
      </c>
      <c r="F5815" t="s">
        <v>8590</v>
      </c>
      <c r="H5815" t="s">
        <v>16785</v>
      </c>
      <c r="I5815" t="s">
        <v>16788</v>
      </c>
      <c r="J5815" t="s">
        <v>16755</v>
      </c>
      <c r="K5815" t="s">
        <v>110</v>
      </c>
      <c r="L5815" t="s">
        <v>3346</v>
      </c>
      <c r="M5815" t="s">
        <v>4108</v>
      </c>
      <c r="N5815" t="s">
        <v>4109</v>
      </c>
      <c r="O5815" t="s">
        <v>3343</v>
      </c>
      <c r="P5815" t="s">
        <v>3343</v>
      </c>
      <c r="Q5815" t="s">
        <v>3346</v>
      </c>
    </row>
    <row r="5816" spans="1:17" x14ac:dyDescent="0.25">
      <c r="A5816" t="s">
        <v>1736</v>
      </c>
      <c r="B5816" t="s">
        <v>585</v>
      </c>
      <c r="C5816" t="s">
        <v>16492</v>
      </c>
      <c r="D5816" t="s">
        <v>16493</v>
      </c>
      <c r="E5816">
        <v>2403071</v>
      </c>
      <c r="F5816" t="s">
        <v>16789</v>
      </c>
      <c r="H5816" t="s">
        <v>16785</v>
      </c>
      <c r="I5816" t="s">
        <v>16790</v>
      </c>
      <c r="J5816" t="s">
        <v>16791</v>
      </c>
      <c r="K5816" t="s">
        <v>110</v>
      </c>
      <c r="L5816" t="s">
        <v>3343</v>
      </c>
      <c r="M5816" t="s">
        <v>4108</v>
      </c>
      <c r="N5816" t="s">
        <v>4109</v>
      </c>
      <c r="O5816" t="s">
        <v>3343</v>
      </c>
      <c r="P5816" t="s">
        <v>3343</v>
      </c>
      <c r="Q5816" t="s">
        <v>3346</v>
      </c>
    </row>
    <row r="5817" spans="1:17" x14ac:dyDescent="0.25">
      <c r="A5817" t="s">
        <v>1736</v>
      </c>
      <c r="B5817" t="s">
        <v>585</v>
      </c>
      <c r="C5817" t="s">
        <v>16492</v>
      </c>
      <c r="D5817" t="s">
        <v>16493</v>
      </c>
      <c r="E5817">
        <v>2403072</v>
      </c>
      <c r="F5817" t="s">
        <v>16792</v>
      </c>
      <c r="H5817" t="s">
        <v>16785</v>
      </c>
      <c r="I5817" t="s">
        <v>16793</v>
      </c>
      <c r="J5817" t="s">
        <v>16791</v>
      </c>
      <c r="K5817" t="s">
        <v>110</v>
      </c>
      <c r="L5817" t="s">
        <v>3343</v>
      </c>
      <c r="M5817" t="s">
        <v>4108</v>
      </c>
      <c r="N5817" t="s">
        <v>4109</v>
      </c>
      <c r="O5817" t="s">
        <v>3343</v>
      </c>
      <c r="P5817" t="s">
        <v>3343</v>
      </c>
      <c r="Q5817" t="s">
        <v>3346</v>
      </c>
    </row>
    <row r="5818" spans="1:17" x14ac:dyDescent="0.25">
      <c r="A5818" t="s">
        <v>1736</v>
      </c>
      <c r="B5818" t="s">
        <v>585</v>
      </c>
      <c r="C5818" t="s">
        <v>16492</v>
      </c>
      <c r="D5818" t="s">
        <v>16493</v>
      </c>
      <c r="E5818">
        <v>2403073</v>
      </c>
      <c r="F5818" t="s">
        <v>16794</v>
      </c>
      <c r="H5818" t="s">
        <v>16785</v>
      </c>
      <c r="I5818" t="s">
        <v>16795</v>
      </c>
      <c r="J5818" t="s">
        <v>16791</v>
      </c>
      <c r="K5818" t="s">
        <v>110</v>
      </c>
      <c r="L5818" t="s">
        <v>3343</v>
      </c>
      <c r="M5818" t="s">
        <v>4108</v>
      </c>
      <c r="N5818" t="s">
        <v>4109</v>
      </c>
      <c r="O5818" t="s">
        <v>3343</v>
      </c>
      <c r="P5818" t="s">
        <v>3343</v>
      </c>
      <c r="Q5818" t="s">
        <v>3346</v>
      </c>
    </row>
    <row r="5819" spans="1:17" x14ac:dyDescent="0.25">
      <c r="A5819" t="s">
        <v>1736</v>
      </c>
      <c r="B5819" t="s">
        <v>585</v>
      </c>
      <c r="C5819" t="s">
        <v>16492</v>
      </c>
      <c r="D5819" t="s">
        <v>16493</v>
      </c>
      <c r="E5819">
        <v>2403074</v>
      </c>
      <c r="F5819" t="s">
        <v>16796</v>
      </c>
      <c r="H5819" t="s">
        <v>16785</v>
      </c>
      <c r="I5819" t="s">
        <v>16797</v>
      </c>
      <c r="J5819" t="s">
        <v>16791</v>
      </c>
      <c r="K5819" t="s">
        <v>110</v>
      </c>
      <c r="L5819" t="s">
        <v>3343</v>
      </c>
      <c r="M5819" t="s">
        <v>4108</v>
      </c>
      <c r="N5819" t="s">
        <v>4109</v>
      </c>
      <c r="O5819" t="s">
        <v>3343</v>
      </c>
      <c r="P5819" t="s">
        <v>3343</v>
      </c>
      <c r="Q5819" t="s">
        <v>3346</v>
      </c>
    </row>
    <row r="5820" spans="1:17" x14ac:dyDescent="0.25">
      <c r="A5820" t="s">
        <v>1736</v>
      </c>
      <c r="B5820" t="s">
        <v>585</v>
      </c>
      <c r="C5820" t="s">
        <v>16492</v>
      </c>
      <c r="D5820" t="s">
        <v>16493</v>
      </c>
      <c r="E5820">
        <v>2403075</v>
      </c>
      <c r="F5820" t="s">
        <v>16798</v>
      </c>
      <c r="H5820" t="s">
        <v>16785</v>
      </c>
      <c r="I5820" t="s">
        <v>16799</v>
      </c>
      <c r="J5820" t="s">
        <v>16798</v>
      </c>
      <c r="K5820" t="s">
        <v>110</v>
      </c>
      <c r="L5820" t="s">
        <v>3343</v>
      </c>
      <c r="M5820" t="s">
        <v>4108</v>
      </c>
      <c r="N5820" t="s">
        <v>4109</v>
      </c>
      <c r="O5820" t="s">
        <v>3343</v>
      </c>
      <c r="P5820" t="s">
        <v>3343</v>
      </c>
      <c r="Q5820" t="s">
        <v>3346</v>
      </c>
    </row>
    <row r="5821" spans="1:17" x14ac:dyDescent="0.25">
      <c r="A5821" t="s">
        <v>1736</v>
      </c>
      <c r="B5821" t="s">
        <v>585</v>
      </c>
      <c r="C5821" t="s">
        <v>16492</v>
      </c>
      <c r="D5821" t="s">
        <v>16493</v>
      </c>
      <c r="E5821">
        <v>2403079</v>
      </c>
      <c r="F5821" t="s">
        <v>375</v>
      </c>
      <c r="G5821" t="s">
        <v>3574</v>
      </c>
      <c r="H5821" t="s">
        <v>3350</v>
      </c>
      <c r="I5821" t="s">
        <v>16800</v>
      </c>
      <c r="J5821" t="s">
        <v>461</v>
      </c>
      <c r="K5821" t="s">
        <v>110</v>
      </c>
      <c r="L5821" t="s">
        <v>3343</v>
      </c>
      <c r="M5821" t="s">
        <v>4108</v>
      </c>
      <c r="N5821" t="s">
        <v>4109</v>
      </c>
      <c r="O5821" t="s">
        <v>3343</v>
      </c>
      <c r="P5821" t="s">
        <v>3343</v>
      </c>
      <c r="Q5821" t="s">
        <v>3346</v>
      </c>
    </row>
    <row r="5822" spans="1:17" x14ac:dyDescent="0.25">
      <c r="A5822" t="s">
        <v>1736</v>
      </c>
      <c r="B5822" t="s">
        <v>585</v>
      </c>
      <c r="C5822" t="s">
        <v>16492</v>
      </c>
      <c r="D5822" t="s">
        <v>16493</v>
      </c>
      <c r="E5822">
        <v>2403079</v>
      </c>
      <c r="F5822" t="s">
        <v>375</v>
      </c>
      <c r="G5822" t="s">
        <v>3574</v>
      </c>
      <c r="H5822" t="s">
        <v>3350</v>
      </c>
      <c r="I5822" t="s">
        <v>16801</v>
      </c>
      <c r="J5822" t="s">
        <v>16802</v>
      </c>
      <c r="K5822" t="s">
        <v>110</v>
      </c>
      <c r="L5822" t="s">
        <v>3346</v>
      </c>
      <c r="M5822" t="s">
        <v>4108</v>
      </c>
      <c r="N5822" t="s">
        <v>4109</v>
      </c>
      <c r="O5822" t="s">
        <v>3343</v>
      </c>
      <c r="P5822" t="s">
        <v>3343</v>
      </c>
      <c r="Q5822" t="s">
        <v>3346</v>
      </c>
    </row>
    <row r="5823" spans="1:17" x14ac:dyDescent="0.25">
      <c r="A5823" t="s">
        <v>1736</v>
      </c>
      <c r="B5823" t="s">
        <v>585</v>
      </c>
      <c r="C5823" t="s">
        <v>16492</v>
      </c>
      <c r="D5823" t="s">
        <v>16493</v>
      </c>
      <c r="E5823">
        <v>2403080</v>
      </c>
      <c r="F5823" t="s">
        <v>51</v>
      </c>
      <c r="G5823" t="s">
        <v>3716</v>
      </c>
      <c r="H5823" t="s">
        <v>3350</v>
      </c>
      <c r="I5823" t="s">
        <v>16803</v>
      </c>
      <c r="J5823" t="s">
        <v>52</v>
      </c>
      <c r="K5823" t="s">
        <v>110</v>
      </c>
      <c r="L5823" t="s">
        <v>3343</v>
      </c>
      <c r="M5823" t="s">
        <v>4108</v>
      </c>
      <c r="N5823" t="s">
        <v>4109</v>
      </c>
      <c r="O5823" t="s">
        <v>3343</v>
      </c>
      <c r="P5823" t="s">
        <v>3343</v>
      </c>
      <c r="Q5823" t="s">
        <v>3346</v>
      </c>
    </row>
    <row r="5824" spans="1:17" x14ac:dyDescent="0.25">
      <c r="A5824" t="s">
        <v>1736</v>
      </c>
      <c r="B5824" t="s">
        <v>585</v>
      </c>
      <c r="C5824" t="s">
        <v>16492</v>
      </c>
      <c r="D5824" t="s">
        <v>16493</v>
      </c>
      <c r="E5824">
        <v>2403080</v>
      </c>
      <c r="F5824" t="s">
        <v>51</v>
      </c>
      <c r="G5824" t="s">
        <v>3716</v>
      </c>
      <c r="H5824" t="s">
        <v>3350</v>
      </c>
      <c r="I5824" t="s">
        <v>16804</v>
      </c>
      <c r="J5824" t="s">
        <v>16805</v>
      </c>
      <c r="K5824" t="s">
        <v>110</v>
      </c>
      <c r="L5824" t="s">
        <v>3346</v>
      </c>
      <c r="M5824" t="s">
        <v>4108</v>
      </c>
      <c r="N5824" t="s">
        <v>4109</v>
      </c>
      <c r="O5824" t="s">
        <v>3343</v>
      </c>
      <c r="P5824" t="s">
        <v>3343</v>
      </c>
      <c r="Q5824" t="s">
        <v>3346</v>
      </c>
    </row>
    <row r="5825" spans="1:17" x14ac:dyDescent="0.25">
      <c r="A5825" t="s">
        <v>1736</v>
      </c>
      <c r="B5825" t="s">
        <v>585</v>
      </c>
      <c r="C5825" t="s">
        <v>16492</v>
      </c>
      <c r="D5825" t="s">
        <v>16493</v>
      </c>
      <c r="E5825">
        <v>2403080</v>
      </c>
      <c r="F5825" t="s">
        <v>51</v>
      </c>
      <c r="G5825" t="s">
        <v>3716</v>
      </c>
      <c r="H5825" t="s">
        <v>3350</v>
      </c>
      <c r="I5825" t="s">
        <v>16806</v>
      </c>
      <c r="J5825" t="s">
        <v>16807</v>
      </c>
      <c r="K5825" t="s">
        <v>110</v>
      </c>
      <c r="L5825" t="s">
        <v>3346</v>
      </c>
      <c r="M5825" t="s">
        <v>4108</v>
      </c>
      <c r="N5825" t="s">
        <v>4109</v>
      </c>
      <c r="O5825" t="s">
        <v>3343</v>
      </c>
      <c r="P5825" t="s">
        <v>3343</v>
      </c>
      <c r="Q5825" t="s">
        <v>3346</v>
      </c>
    </row>
    <row r="5826" spans="1:17" x14ac:dyDescent="0.25">
      <c r="A5826" t="s">
        <v>1736</v>
      </c>
      <c r="B5826" t="s">
        <v>585</v>
      </c>
      <c r="C5826" t="s">
        <v>16492</v>
      </c>
      <c r="D5826" t="s">
        <v>16493</v>
      </c>
      <c r="E5826">
        <v>2403080</v>
      </c>
      <c r="F5826" t="s">
        <v>51</v>
      </c>
      <c r="G5826" t="s">
        <v>3716</v>
      </c>
      <c r="H5826" t="s">
        <v>3350</v>
      </c>
      <c r="I5826" t="s">
        <v>16808</v>
      </c>
      <c r="J5826" t="s">
        <v>16809</v>
      </c>
      <c r="K5826" t="s">
        <v>110</v>
      </c>
      <c r="L5826" t="s">
        <v>3346</v>
      </c>
      <c r="M5826" t="s">
        <v>4108</v>
      </c>
      <c r="N5826" t="s">
        <v>4109</v>
      </c>
      <c r="O5826" t="s">
        <v>3343</v>
      </c>
      <c r="P5826" t="s">
        <v>3343</v>
      </c>
      <c r="Q5826" t="s">
        <v>3346</v>
      </c>
    </row>
    <row r="5827" spans="1:17" x14ac:dyDescent="0.25">
      <c r="A5827" t="s">
        <v>1736</v>
      </c>
      <c r="B5827" t="s">
        <v>585</v>
      </c>
      <c r="C5827" t="s">
        <v>16492</v>
      </c>
      <c r="D5827" t="s">
        <v>16493</v>
      </c>
      <c r="E5827">
        <v>2403080</v>
      </c>
      <c r="F5827" t="s">
        <v>51</v>
      </c>
      <c r="G5827" t="s">
        <v>3716</v>
      </c>
      <c r="H5827" t="s">
        <v>3350</v>
      </c>
      <c r="I5827" t="s">
        <v>16810</v>
      </c>
      <c r="J5827" t="s">
        <v>16811</v>
      </c>
      <c r="K5827" t="s">
        <v>110</v>
      </c>
      <c r="L5827" t="s">
        <v>3346</v>
      </c>
      <c r="M5827" t="s">
        <v>4108</v>
      </c>
      <c r="N5827" t="s">
        <v>4109</v>
      </c>
      <c r="O5827" t="s">
        <v>3343</v>
      </c>
      <c r="P5827" t="s">
        <v>3343</v>
      </c>
      <c r="Q5827" t="s">
        <v>3346</v>
      </c>
    </row>
    <row r="5828" spans="1:17" x14ac:dyDescent="0.25">
      <c r="A5828" t="s">
        <v>1736</v>
      </c>
      <c r="B5828" t="s">
        <v>585</v>
      </c>
      <c r="C5828" t="s">
        <v>16492</v>
      </c>
      <c r="D5828" t="s">
        <v>16493</v>
      </c>
      <c r="E5828">
        <v>2403080</v>
      </c>
      <c r="F5828" t="s">
        <v>51</v>
      </c>
      <c r="G5828" t="s">
        <v>3716</v>
      </c>
      <c r="H5828" t="s">
        <v>3350</v>
      </c>
      <c r="I5828" t="s">
        <v>16812</v>
      </c>
      <c r="J5828" t="s">
        <v>16813</v>
      </c>
      <c r="K5828" t="s">
        <v>110</v>
      </c>
      <c r="L5828" t="s">
        <v>3346</v>
      </c>
      <c r="M5828" t="s">
        <v>4108</v>
      </c>
      <c r="N5828" t="s">
        <v>4109</v>
      </c>
      <c r="O5828" t="s">
        <v>3343</v>
      </c>
      <c r="P5828" t="s">
        <v>3343</v>
      </c>
      <c r="Q5828" t="s">
        <v>3346</v>
      </c>
    </row>
    <row r="5829" spans="1:17" x14ac:dyDescent="0.25">
      <c r="A5829" t="s">
        <v>1736</v>
      </c>
      <c r="B5829" t="s">
        <v>585</v>
      </c>
      <c r="C5829" t="s">
        <v>16492</v>
      </c>
      <c r="D5829" t="s">
        <v>16493</v>
      </c>
      <c r="E5829">
        <v>2403080</v>
      </c>
      <c r="F5829" t="s">
        <v>51</v>
      </c>
      <c r="G5829" t="s">
        <v>3716</v>
      </c>
      <c r="H5829" t="s">
        <v>3350</v>
      </c>
      <c r="I5829" t="s">
        <v>16814</v>
      </c>
      <c r="J5829" t="s">
        <v>16815</v>
      </c>
      <c r="K5829" t="s">
        <v>110</v>
      </c>
      <c r="L5829" t="s">
        <v>3346</v>
      </c>
      <c r="M5829" t="s">
        <v>4108</v>
      </c>
      <c r="N5829" t="s">
        <v>4109</v>
      </c>
      <c r="O5829" t="s">
        <v>3343</v>
      </c>
      <c r="P5829" t="s">
        <v>3343</v>
      </c>
      <c r="Q5829" t="s">
        <v>3346</v>
      </c>
    </row>
    <row r="5830" spans="1:17" x14ac:dyDescent="0.25">
      <c r="A5830" t="s">
        <v>1736</v>
      </c>
      <c r="B5830" t="s">
        <v>585</v>
      </c>
      <c r="C5830" t="s">
        <v>16492</v>
      </c>
      <c r="D5830" t="s">
        <v>16493</v>
      </c>
      <c r="E5830">
        <v>2403084</v>
      </c>
      <c r="F5830" t="s">
        <v>2347</v>
      </c>
      <c r="G5830" t="s">
        <v>15737</v>
      </c>
      <c r="H5830" t="s">
        <v>3515</v>
      </c>
      <c r="I5830" t="s">
        <v>16816</v>
      </c>
      <c r="J5830" t="s">
        <v>2348</v>
      </c>
      <c r="K5830" t="s">
        <v>110</v>
      </c>
      <c r="L5830" t="s">
        <v>3343</v>
      </c>
      <c r="M5830" t="s">
        <v>4108</v>
      </c>
      <c r="N5830" t="s">
        <v>4109</v>
      </c>
      <c r="O5830" t="s">
        <v>3343</v>
      </c>
      <c r="P5830" t="s">
        <v>3343</v>
      </c>
      <c r="Q5830" t="s">
        <v>3346</v>
      </c>
    </row>
    <row r="5831" spans="1:17" x14ac:dyDescent="0.25">
      <c r="A5831" t="s">
        <v>1736</v>
      </c>
      <c r="B5831" t="s">
        <v>585</v>
      </c>
      <c r="C5831" t="s">
        <v>16492</v>
      </c>
      <c r="D5831" t="s">
        <v>16493</v>
      </c>
      <c r="E5831">
        <v>2403084</v>
      </c>
      <c r="F5831" t="s">
        <v>2347</v>
      </c>
      <c r="G5831" t="s">
        <v>15737</v>
      </c>
      <c r="H5831" t="s">
        <v>3515</v>
      </c>
      <c r="I5831" t="s">
        <v>16817</v>
      </c>
      <c r="J5831" t="s">
        <v>16818</v>
      </c>
      <c r="K5831" t="s">
        <v>110</v>
      </c>
      <c r="L5831" t="s">
        <v>3346</v>
      </c>
      <c r="M5831" t="s">
        <v>4108</v>
      </c>
      <c r="N5831" t="s">
        <v>4109</v>
      </c>
      <c r="O5831" t="s">
        <v>3343</v>
      </c>
      <c r="P5831" t="s">
        <v>3343</v>
      </c>
      <c r="Q5831" t="s">
        <v>3346</v>
      </c>
    </row>
    <row r="5832" spans="1:17" x14ac:dyDescent="0.25">
      <c r="A5832" t="s">
        <v>1736</v>
      </c>
      <c r="B5832" t="s">
        <v>585</v>
      </c>
      <c r="C5832" t="s">
        <v>16492</v>
      </c>
      <c r="D5832" t="s">
        <v>16493</v>
      </c>
      <c r="E5832">
        <v>2403084</v>
      </c>
      <c r="F5832" t="s">
        <v>2347</v>
      </c>
      <c r="G5832" t="s">
        <v>15737</v>
      </c>
      <c r="H5832" t="s">
        <v>3515</v>
      </c>
      <c r="I5832" t="s">
        <v>16819</v>
      </c>
      <c r="J5832" t="s">
        <v>9766</v>
      </c>
      <c r="K5832" t="s">
        <v>110</v>
      </c>
      <c r="L5832" t="s">
        <v>3346</v>
      </c>
      <c r="M5832" t="s">
        <v>4108</v>
      </c>
      <c r="N5832" t="s">
        <v>4109</v>
      </c>
      <c r="O5832" t="s">
        <v>3343</v>
      </c>
      <c r="P5832" t="s">
        <v>3343</v>
      </c>
      <c r="Q5832" t="s">
        <v>3346</v>
      </c>
    </row>
    <row r="5833" spans="1:17" x14ac:dyDescent="0.25">
      <c r="A5833" t="s">
        <v>1736</v>
      </c>
      <c r="B5833" t="s">
        <v>585</v>
      </c>
      <c r="C5833" t="s">
        <v>16492</v>
      </c>
      <c r="D5833" t="s">
        <v>16493</v>
      </c>
      <c r="E5833">
        <v>2403085</v>
      </c>
      <c r="F5833" t="s">
        <v>16820</v>
      </c>
      <c r="G5833" t="s">
        <v>16821</v>
      </c>
      <c r="H5833" t="s">
        <v>16496</v>
      </c>
      <c r="I5833" t="s">
        <v>16822</v>
      </c>
      <c r="J5833" t="s">
        <v>16823</v>
      </c>
      <c r="K5833" t="s">
        <v>110</v>
      </c>
      <c r="L5833" t="s">
        <v>3343</v>
      </c>
      <c r="M5833" t="s">
        <v>3707</v>
      </c>
      <c r="N5833" t="s">
        <v>7828</v>
      </c>
      <c r="O5833" t="s">
        <v>3346</v>
      </c>
      <c r="P5833" t="s">
        <v>3343</v>
      </c>
      <c r="Q5833" t="s">
        <v>3346</v>
      </c>
    </row>
    <row r="5834" spans="1:17" x14ac:dyDescent="0.25">
      <c r="A5834" t="s">
        <v>1736</v>
      </c>
      <c r="B5834" t="s">
        <v>585</v>
      </c>
      <c r="C5834" t="s">
        <v>16492</v>
      </c>
      <c r="D5834" t="s">
        <v>16493</v>
      </c>
      <c r="E5834">
        <v>2403085</v>
      </c>
      <c r="F5834" t="s">
        <v>16820</v>
      </c>
      <c r="G5834" t="s">
        <v>16821</v>
      </c>
      <c r="H5834" t="s">
        <v>16496</v>
      </c>
      <c r="I5834" t="s">
        <v>16824</v>
      </c>
      <c r="J5834" t="s">
        <v>16825</v>
      </c>
      <c r="K5834" t="s">
        <v>110</v>
      </c>
      <c r="L5834" t="s">
        <v>3346</v>
      </c>
      <c r="M5834" t="s">
        <v>3707</v>
      </c>
      <c r="N5834" t="s">
        <v>7828</v>
      </c>
      <c r="O5834" t="s">
        <v>3346</v>
      </c>
      <c r="P5834" t="s">
        <v>3343</v>
      </c>
      <c r="Q5834" t="s">
        <v>3346</v>
      </c>
    </row>
    <row r="5835" spans="1:17" x14ac:dyDescent="0.25">
      <c r="A5835" t="s">
        <v>1736</v>
      </c>
      <c r="B5835" t="s">
        <v>585</v>
      </c>
      <c r="C5835" t="s">
        <v>16492</v>
      </c>
      <c r="D5835" t="s">
        <v>16493</v>
      </c>
      <c r="E5835">
        <v>2403085</v>
      </c>
      <c r="F5835" t="s">
        <v>16820</v>
      </c>
      <c r="G5835" t="s">
        <v>16821</v>
      </c>
      <c r="H5835" t="s">
        <v>16496</v>
      </c>
      <c r="I5835" t="s">
        <v>16826</v>
      </c>
      <c r="J5835" t="s">
        <v>16827</v>
      </c>
      <c r="K5835" t="s">
        <v>110</v>
      </c>
      <c r="L5835" t="s">
        <v>3346</v>
      </c>
      <c r="M5835" t="s">
        <v>3707</v>
      </c>
      <c r="N5835" t="s">
        <v>7828</v>
      </c>
      <c r="O5835" t="s">
        <v>3346</v>
      </c>
      <c r="P5835" t="s">
        <v>3343</v>
      </c>
      <c r="Q5835" t="s">
        <v>3346</v>
      </c>
    </row>
    <row r="5836" spans="1:17" x14ac:dyDescent="0.25">
      <c r="A5836" t="s">
        <v>1736</v>
      </c>
      <c r="B5836" t="s">
        <v>585</v>
      </c>
      <c r="C5836" t="s">
        <v>16492</v>
      </c>
      <c r="D5836" t="s">
        <v>16493</v>
      </c>
      <c r="E5836">
        <v>2403085</v>
      </c>
      <c r="F5836" t="s">
        <v>16820</v>
      </c>
      <c r="G5836" t="s">
        <v>16821</v>
      </c>
      <c r="H5836" t="s">
        <v>16496</v>
      </c>
      <c r="I5836" t="s">
        <v>16828</v>
      </c>
      <c r="J5836" t="s">
        <v>16829</v>
      </c>
      <c r="K5836" t="s">
        <v>110</v>
      </c>
      <c r="L5836" t="s">
        <v>3346</v>
      </c>
      <c r="M5836" t="s">
        <v>3707</v>
      </c>
      <c r="N5836" t="s">
        <v>7828</v>
      </c>
      <c r="O5836" t="s">
        <v>3346</v>
      </c>
      <c r="P5836" t="s">
        <v>3343</v>
      </c>
      <c r="Q5836" t="s">
        <v>3346</v>
      </c>
    </row>
    <row r="5837" spans="1:17" x14ac:dyDescent="0.25">
      <c r="A5837" t="s">
        <v>1736</v>
      </c>
      <c r="B5837" t="s">
        <v>585</v>
      </c>
      <c r="C5837" t="s">
        <v>16492</v>
      </c>
      <c r="D5837" t="s">
        <v>16493</v>
      </c>
      <c r="E5837">
        <v>2403085</v>
      </c>
      <c r="F5837" t="s">
        <v>16820</v>
      </c>
      <c r="G5837" t="s">
        <v>16821</v>
      </c>
      <c r="H5837" t="s">
        <v>16496</v>
      </c>
      <c r="I5837" t="s">
        <v>16830</v>
      </c>
      <c r="J5837" t="s">
        <v>16831</v>
      </c>
      <c r="K5837" t="s">
        <v>110</v>
      </c>
      <c r="L5837" t="s">
        <v>3346</v>
      </c>
      <c r="M5837" t="s">
        <v>3707</v>
      </c>
      <c r="N5837" t="s">
        <v>7828</v>
      </c>
      <c r="O5837" t="s">
        <v>3346</v>
      </c>
      <c r="P5837" t="s">
        <v>3343</v>
      </c>
      <c r="Q5837" t="s">
        <v>3346</v>
      </c>
    </row>
    <row r="5838" spans="1:17" x14ac:dyDescent="0.25">
      <c r="A5838" t="s">
        <v>1736</v>
      </c>
      <c r="B5838" t="s">
        <v>585</v>
      </c>
      <c r="C5838" t="s">
        <v>16492</v>
      </c>
      <c r="D5838" t="s">
        <v>16493</v>
      </c>
      <c r="E5838">
        <v>2403086</v>
      </c>
      <c r="F5838" t="s">
        <v>16832</v>
      </c>
      <c r="G5838" t="s">
        <v>16833</v>
      </c>
      <c r="H5838" t="s">
        <v>16496</v>
      </c>
      <c r="I5838" t="s">
        <v>16834</v>
      </c>
      <c r="J5838" t="s">
        <v>16835</v>
      </c>
      <c r="K5838" t="s">
        <v>110</v>
      </c>
      <c r="L5838" t="s">
        <v>3343</v>
      </c>
      <c r="M5838" t="s">
        <v>3707</v>
      </c>
      <c r="N5838" t="s">
        <v>7828</v>
      </c>
      <c r="O5838" t="s">
        <v>3343</v>
      </c>
      <c r="P5838" t="s">
        <v>3343</v>
      </c>
      <c r="Q5838" t="s">
        <v>3346</v>
      </c>
    </row>
    <row r="5839" spans="1:17" x14ac:dyDescent="0.25">
      <c r="A5839" t="s">
        <v>1736</v>
      </c>
      <c r="B5839" t="s">
        <v>585</v>
      </c>
      <c r="C5839" t="s">
        <v>16492</v>
      </c>
      <c r="D5839" t="s">
        <v>16493</v>
      </c>
      <c r="E5839">
        <v>2403086</v>
      </c>
      <c r="F5839" t="s">
        <v>16832</v>
      </c>
      <c r="G5839" t="s">
        <v>16833</v>
      </c>
      <c r="H5839" t="s">
        <v>16496</v>
      </c>
      <c r="I5839" t="s">
        <v>16836</v>
      </c>
      <c r="J5839" t="s">
        <v>16837</v>
      </c>
      <c r="K5839" t="s">
        <v>110</v>
      </c>
      <c r="L5839" t="s">
        <v>3346</v>
      </c>
      <c r="M5839" t="s">
        <v>3707</v>
      </c>
      <c r="N5839" t="s">
        <v>7828</v>
      </c>
      <c r="O5839" t="s">
        <v>3343</v>
      </c>
      <c r="P5839" t="s">
        <v>3343</v>
      </c>
      <c r="Q5839" t="s">
        <v>3346</v>
      </c>
    </row>
    <row r="5840" spans="1:17" x14ac:dyDescent="0.25">
      <c r="A5840" t="s">
        <v>1736</v>
      </c>
      <c r="B5840" t="s">
        <v>585</v>
      </c>
      <c r="C5840" t="s">
        <v>16492</v>
      </c>
      <c r="D5840" t="s">
        <v>16493</v>
      </c>
      <c r="E5840">
        <v>2403087</v>
      </c>
      <c r="F5840" t="s">
        <v>16838</v>
      </c>
      <c r="G5840" t="s">
        <v>16839</v>
      </c>
      <c r="H5840" t="s">
        <v>4566</v>
      </c>
      <c r="I5840" t="s">
        <v>16840</v>
      </c>
      <c r="J5840" t="s">
        <v>16841</v>
      </c>
      <c r="K5840" t="s">
        <v>110</v>
      </c>
      <c r="L5840" t="s">
        <v>3343</v>
      </c>
      <c r="M5840" t="s">
        <v>4108</v>
      </c>
      <c r="N5840" t="s">
        <v>4109</v>
      </c>
      <c r="O5840" t="s">
        <v>3343</v>
      </c>
      <c r="P5840" t="s">
        <v>3343</v>
      </c>
      <c r="Q5840" t="s">
        <v>3346</v>
      </c>
    </row>
    <row r="5841" spans="1:17" x14ac:dyDescent="0.25">
      <c r="A5841" t="s">
        <v>1736</v>
      </c>
      <c r="B5841" t="s">
        <v>585</v>
      </c>
      <c r="C5841" t="s">
        <v>16492</v>
      </c>
      <c r="D5841" t="s">
        <v>16493</v>
      </c>
      <c r="E5841">
        <v>2403088</v>
      </c>
      <c r="F5841" t="s">
        <v>16842</v>
      </c>
      <c r="G5841" t="s">
        <v>16843</v>
      </c>
      <c r="H5841" t="s">
        <v>4566</v>
      </c>
      <c r="I5841" t="s">
        <v>16844</v>
      </c>
      <c r="J5841" t="s">
        <v>16845</v>
      </c>
      <c r="K5841" t="s">
        <v>110</v>
      </c>
      <c r="L5841" t="s">
        <v>3343</v>
      </c>
      <c r="M5841" t="s">
        <v>4108</v>
      </c>
      <c r="N5841" t="s">
        <v>4109</v>
      </c>
      <c r="O5841" t="s">
        <v>3343</v>
      </c>
      <c r="P5841" t="s">
        <v>3343</v>
      </c>
      <c r="Q5841" t="s">
        <v>3346</v>
      </c>
    </row>
    <row r="5842" spans="1:17" x14ac:dyDescent="0.25">
      <c r="A5842" t="s">
        <v>1736</v>
      </c>
      <c r="B5842" t="s">
        <v>585</v>
      </c>
      <c r="C5842" t="s">
        <v>16492</v>
      </c>
      <c r="D5842" t="s">
        <v>16493</v>
      </c>
      <c r="E5842">
        <v>2403089</v>
      </c>
      <c r="F5842" t="s">
        <v>16846</v>
      </c>
      <c r="G5842" t="s">
        <v>16847</v>
      </c>
      <c r="H5842" t="s">
        <v>4566</v>
      </c>
      <c r="I5842" t="s">
        <v>16848</v>
      </c>
      <c r="J5842" t="s">
        <v>16849</v>
      </c>
      <c r="K5842" t="s">
        <v>110</v>
      </c>
      <c r="L5842" t="s">
        <v>3343</v>
      </c>
      <c r="M5842" t="s">
        <v>4108</v>
      </c>
      <c r="N5842" t="s">
        <v>4109</v>
      </c>
      <c r="O5842" t="s">
        <v>3343</v>
      </c>
      <c r="P5842" t="s">
        <v>3343</v>
      </c>
      <c r="Q5842" t="s">
        <v>3346</v>
      </c>
    </row>
    <row r="5843" spans="1:17" x14ac:dyDescent="0.25">
      <c r="A5843" t="s">
        <v>1736</v>
      </c>
      <c r="B5843" t="s">
        <v>585</v>
      </c>
      <c r="C5843" t="s">
        <v>16492</v>
      </c>
      <c r="D5843" t="s">
        <v>16493</v>
      </c>
      <c r="E5843">
        <v>2403090</v>
      </c>
      <c r="F5843" t="s">
        <v>114</v>
      </c>
      <c r="G5843" t="s">
        <v>8088</v>
      </c>
      <c r="H5843" t="s">
        <v>3350</v>
      </c>
      <c r="I5843" t="s">
        <v>16850</v>
      </c>
      <c r="J5843" t="s">
        <v>4774</v>
      </c>
      <c r="K5843" t="s">
        <v>110</v>
      </c>
      <c r="L5843" t="s">
        <v>3343</v>
      </c>
      <c r="M5843" t="s">
        <v>4108</v>
      </c>
      <c r="N5843" t="s">
        <v>4109</v>
      </c>
      <c r="O5843" t="s">
        <v>3343</v>
      </c>
      <c r="P5843" t="s">
        <v>3343</v>
      </c>
      <c r="Q5843" t="s">
        <v>3346</v>
      </c>
    </row>
    <row r="5844" spans="1:17" x14ac:dyDescent="0.25">
      <c r="A5844" t="s">
        <v>1736</v>
      </c>
      <c r="B5844" t="s">
        <v>585</v>
      </c>
      <c r="C5844" t="s">
        <v>16492</v>
      </c>
      <c r="D5844" t="s">
        <v>16493</v>
      </c>
      <c r="E5844">
        <v>2403104</v>
      </c>
      <c r="F5844" t="s">
        <v>16851</v>
      </c>
      <c r="G5844" t="s">
        <v>16852</v>
      </c>
      <c r="H5844" t="s">
        <v>3586</v>
      </c>
      <c r="I5844" t="s">
        <v>16853</v>
      </c>
      <c r="J5844" t="s">
        <v>16854</v>
      </c>
      <c r="K5844" t="s">
        <v>110</v>
      </c>
      <c r="L5844" t="s">
        <v>3343</v>
      </c>
      <c r="M5844" t="s">
        <v>3707</v>
      </c>
      <c r="N5844" t="s">
        <v>7828</v>
      </c>
      <c r="O5844" t="s">
        <v>3346</v>
      </c>
      <c r="P5844" t="s">
        <v>3343</v>
      </c>
      <c r="Q5844" t="s">
        <v>3346</v>
      </c>
    </row>
    <row r="5845" spans="1:17" x14ac:dyDescent="0.25">
      <c r="A5845" t="s">
        <v>1736</v>
      </c>
      <c r="B5845" t="s">
        <v>585</v>
      </c>
      <c r="C5845" t="s">
        <v>16492</v>
      </c>
      <c r="D5845" t="s">
        <v>16493</v>
      </c>
      <c r="E5845">
        <v>2403104</v>
      </c>
      <c r="F5845" t="s">
        <v>16851</v>
      </c>
      <c r="G5845" t="s">
        <v>16852</v>
      </c>
      <c r="H5845" t="s">
        <v>3586</v>
      </c>
      <c r="I5845" t="s">
        <v>16855</v>
      </c>
      <c r="J5845" t="s">
        <v>16856</v>
      </c>
      <c r="K5845" t="s">
        <v>110</v>
      </c>
      <c r="L5845" t="s">
        <v>3346</v>
      </c>
      <c r="M5845" t="s">
        <v>3707</v>
      </c>
      <c r="N5845" t="s">
        <v>7828</v>
      </c>
      <c r="O5845" t="s">
        <v>3346</v>
      </c>
      <c r="P5845" t="s">
        <v>3343</v>
      </c>
      <c r="Q5845" t="s">
        <v>3346</v>
      </c>
    </row>
    <row r="5846" spans="1:17" x14ac:dyDescent="0.25">
      <c r="A5846" t="s">
        <v>1736</v>
      </c>
      <c r="B5846" t="s">
        <v>585</v>
      </c>
      <c r="C5846" t="s">
        <v>16492</v>
      </c>
      <c r="D5846" t="s">
        <v>16493</v>
      </c>
      <c r="E5846">
        <v>2403105</v>
      </c>
      <c r="F5846" t="s">
        <v>16857</v>
      </c>
      <c r="G5846" t="s">
        <v>16858</v>
      </c>
      <c r="H5846" t="s">
        <v>3634</v>
      </c>
      <c r="I5846" t="s">
        <v>16859</v>
      </c>
      <c r="J5846" t="s">
        <v>49</v>
      </c>
      <c r="K5846" t="s">
        <v>110</v>
      </c>
      <c r="L5846" t="s">
        <v>3343</v>
      </c>
      <c r="M5846" t="s">
        <v>3344</v>
      </c>
      <c r="N5846" t="s">
        <v>3345</v>
      </c>
      <c r="O5846" t="s">
        <v>3346</v>
      </c>
      <c r="P5846" t="s">
        <v>3343</v>
      </c>
      <c r="Q5846" t="s">
        <v>3346</v>
      </c>
    </row>
    <row r="5847" spans="1:17" x14ac:dyDescent="0.25">
      <c r="A5847" t="s">
        <v>1736</v>
      </c>
      <c r="B5847" t="s">
        <v>585</v>
      </c>
      <c r="C5847" t="s">
        <v>16492</v>
      </c>
      <c r="D5847" t="s">
        <v>16493</v>
      </c>
      <c r="E5847">
        <v>2403106</v>
      </c>
      <c r="F5847" t="s">
        <v>16860</v>
      </c>
      <c r="G5847" t="s">
        <v>16861</v>
      </c>
      <c r="H5847" t="s">
        <v>3394</v>
      </c>
      <c r="I5847" t="s">
        <v>16862</v>
      </c>
      <c r="J5847" t="s">
        <v>4813</v>
      </c>
      <c r="K5847" t="s">
        <v>110</v>
      </c>
      <c r="L5847" t="s">
        <v>3343</v>
      </c>
      <c r="M5847" t="s">
        <v>4328</v>
      </c>
      <c r="N5847" t="s">
        <v>9655</v>
      </c>
      <c r="O5847" t="s">
        <v>3346</v>
      </c>
      <c r="P5847" t="s">
        <v>3343</v>
      </c>
      <c r="Q5847" t="s">
        <v>3346</v>
      </c>
    </row>
    <row r="5848" spans="1:17" x14ac:dyDescent="0.25">
      <c r="A5848" t="s">
        <v>1736</v>
      </c>
      <c r="B5848" t="s">
        <v>585</v>
      </c>
      <c r="C5848" t="s">
        <v>16492</v>
      </c>
      <c r="D5848" t="s">
        <v>16493</v>
      </c>
      <c r="E5848">
        <v>2403107</v>
      </c>
      <c r="F5848" t="s">
        <v>16863</v>
      </c>
      <c r="G5848" t="s">
        <v>3497</v>
      </c>
      <c r="H5848" t="s">
        <v>3498</v>
      </c>
      <c r="I5848" t="s">
        <v>16864</v>
      </c>
      <c r="J5848" t="s">
        <v>895</v>
      </c>
      <c r="K5848" t="s">
        <v>110</v>
      </c>
      <c r="L5848" t="s">
        <v>3343</v>
      </c>
      <c r="M5848" t="s">
        <v>3344</v>
      </c>
      <c r="N5848" t="s">
        <v>3345</v>
      </c>
      <c r="O5848" t="s">
        <v>3346</v>
      </c>
      <c r="P5848" t="s">
        <v>3343</v>
      </c>
      <c r="Q5848" t="s">
        <v>3346</v>
      </c>
    </row>
    <row r="5849" spans="1:17" x14ac:dyDescent="0.25">
      <c r="A5849" t="s">
        <v>1736</v>
      </c>
      <c r="B5849" t="s">
        <v>585</v>
      </c>
      <c r="C5849" t="s">
        <v>16492</v>
      </c>
      <c r="D5849" t="s">
        <v>16493</v>
      </c>
      <c r="E5849">
        <v>2403108</v>
      </c>
      <c r="F5849" t="s">
        <v>16865</v>
      </c>
      <c r="G5849" t="s">
        <v>3500</v>
      </c>
      <c r="H5849" t="s">
        <v>3498</v>
      </c>
      <c r="I5849" t="s">
        <v>16866</v>
      </c>
      <c r="J5849" t="s">
        <v>1579</v>
      </c>
      <c r="K5849" t="s">
        <v>110</v>
      </c>
      <c r="L5849" t="s">
        <v>3343</v>
      </c>
      <c r="M5849" t="s">
        <v>3344</v>
      </c>
      <c r="N5849" t="s">
        <v>3345</v>
      </c>
      <c r="O5849" t="s">
        <v>3346</v>
      </c>
      <c r="P5849" t="s">
        <v>3343</v>
      </c>
      <c r="Q5849" t="s">
        <v>3346</v>
      </c>
    </row>
    <row r="5850" spans="1:17" x14ac:dyDescent="0.25">
      <c r="A5850" t="s">
        <v>1736</v>
      </c>
      <c r="B5850" t="s">
        <v>585</v>
      </c>
      <c r="C5850" t="s">
        <v>16492</v>
      </c>
      <c r="D5850" t="s">
        <v>16493</v>
      </c>
      <c r="E5850">
        <v>2403109</v>
      </c>
      <c r="F5850" t="s">
        <v>16867</v>
      </c>
      <c r="G5850" t="s">
        <v>16868</v>
      </c>
      <c r="H5850" t="s">
        <v>3394</v>
      </c>
      <c r="I5850" t="s">
        <v>16869</v>
      </c>
      <c r="J5850" t="s">
        <v>16870</v>
      </c>
      <c r="K5850" t="s">
        <v>110</v>
      </c>
      <c r="L5850" t="s">
        <v>3343</v>
      </c>
      <c r="M5850" t="s">
        <v>3397</v>
      </c>
      <c r="N5850" t="s">
        <v>5920</v>
      </c>
      <c r="O5850" t="s">
        <v>3346</v>
      </c>
      <c r="P5850" t="s">
        <v>3343</v>
      </c>
      <c r="Q5850" t="s">
        <v>3346</v>
      </c>
    </row>
    <row r="5851" spans="1:17" x14ac:dyDescent="0.25">
      <c r="A5851" t="s">
        <v>1736</v>
      </c>
      <c r="B5851" t="s">
        <v>585</v>
      </c>
      <c r="C5851" t="s">
        <v>16492</v>
      </c>
      <c r="D5851" t="s">
        <v>16493</v>
      </c>
      <c r="E5851">
        <v>2403109</v>
      </c>
      <c r="F5851" t="s">
        <v>16867</v>
      </c>
      <c r="G5851" t="s">
        <v>16868</v>
      </c>
      <c r="H5851" t="s">
        <v>3394</v>
      </c>
      <c r="I5851" t="s">
        <v>16871</v>
      </c>
      <c r="J5851" t="s">
        <v>16872</v>
      </c>
      <c r="K5851" t="s">
        <v>110</v>
      </c>
      <c r="L5851" t="s">
        <v>3346</v>
      </c>
      <c r="M5851" t="s">
        <v>3397</v>
      </c>
      <c r="N5851" t="s">
        <v>5920</v>
      </c>
      <c r="O5851" t="s">
        <v>3346</v>
      </c>
      <c r="P5851" t="s">
        <v>3343</v>
      </c>
      <c r="Q5851" t="s">
        <v>3346</v>
      </c>
    </row>
    <row r="5852" spans="1:17" x14ac:dyDescent="0.25">
      <c r="A5852" t="s">
        <v>1736</v>
      </c>
      <c r="B5852" t="s">
        <v>585</v>
      </c>
      <c r="C5852" t="s">
        <v>16492</v>
      </c>
      <c r="D5852" t="s">
        <v>16493</v>
      </c>
      <c r="E5852">
        <v>2403109</v>
      </c>
      <c r="F5852" t="s">
        <v>16867</v>
      </c>
      <c r="G5852" t="s">
        <v>16868</v>
      </c>
      <c r="H5852" t="s">
        <v>3394</v>
      </c>
      <c r="I5852" t="s">
        <v>16873</v>
      </c>
      <c r="J5852" t="s">
        <v>16874</v>
      </c>
      <c r="K5852" t="s">
        <v>110</v>
      </c>
      <c r="L5852" t="s">
        <v>3346</v>
      </c>
      <c r="M5852" t="s">
        <v>3397</v>
      </c>
      <c r="N5852" t="s">
        <v>5920</v>
      </c>
      <c r="O5852" t="s">
        <v>3346</v>
      </c>
      <c r="P5852" t="s">
        <v>3343</v>
      </c>
      <c r="Q5852" t="s">
        <v>3346</v>
      </c>
    </row>
    <row r="5853" spans="1:17" x14ac:dyDescent="0.25">
      <c r="A5853" t="s">
        <v>1736</v>
      </c>
      <c r="B5853" t="s">
        <v>585</v>
      </c>
      <c r="C5853" t="s">
        <v>16492</v>
      </c>
      <c r="D5853" t="s">
        <v>16493</v>
      </c>
      <c r="E5853">
        <v>2403109</v>
      </c>
      <c r="F5853" t="s">
        <v>16867</v>
      </c>
      <c r="G5853" t="s">
        <v>16868</v>
      </c>
      <c r="H5853" t="s">
        <v>3394</v>
      </c>
      <c r="I5853" t="s">
        <v>16875</v>
      </c>
      <c r="J5853" t="s">
        <v>16876</v>
      </c>
      <c r="K5853" t="s">
        <v>110</v>
      </c>
      <c r="L5853" t="s">
        <v>3346</v>
      </c>
      <c r="M5853" t="s">
        <v>3397</v>
      </c>
      <c r="N5853" t="s">
        <v>5920</v>
      </c>
      <c r="O5853" t="s">
        <v>3346</v>
      </c>
      <c r="P5853" t="s">
        <v>3343</v>
      </c>
      <c r="Q5853" t="s">
        <v>3346</v>
      </c>
    </row>
    <row r="5854" spans="1:17" x14ac:dyDescent="0.25">
      <c r="A5854" t="s">
        <v>1736</v>
      </c>
      <c r="B5854" t="s">
        <v>585</v>
      </c>
      <c r="C5854" t="s">
        <v>16492</v>
      </c>
      <c r="D5854" t="s">
        <v>16493</v>
      </c>
      <c r="E5854">
        <v>2403110</v>
      </c>
      <c r="F5854" t="s">
        <v>13743</v>
      </c>
      <c r="G5854" t="s">
        <v>16877</v>
      </c>
      <c r="H5854" t="s">
        <v>13745</v>
      </c>
      <c r="I5854" t="s">
        <v>16878</v>
      </c>
      <c r="J5854" t="s">
        <v>16879</v>
      </c>
      <c r="K5854" t="s">
        <v>110</v>
      </c>
      <c r="L5854" t="s">
        <v>3343</v>
      </c>
      <c r="M5854" t="s">
        <v>4328</v>
      </c>
      <c r="N5854" t="s">
        <v>9655</v>
      </c>
      <c r="O5854" t="s">
        <v>3346</v>
      </c>
      <c r="P5854" t="s">
        <v>3343</v>
      </c>
      <c r="Q5854" t="s">
        <v>3346</v>
      </c>
    </row>
    <row r="5855" spans="1:17" x14ac:dyDescent="0.25">
      <c r="A5855" t="s">
        <v>1736</v>
      </c>
      <c r="B5855" t="s">
        <v>585</v>
      </c>
      <c r="C5855" t="s">
        <v>16492</v>
      </c>
      <c r="D5855" t="s">
        <v>16493</v>
      </c>
      <c r="E5855">
        <v>2403111</v>
      </c>
      <c r="F5855" t="s">
        <v>16880</v>
      </c>
      <c r="G5855" t="s">
        <v>16881</v>
      </c>
      <c r="H5855" t="s">
        <v>3429</v>
      </c>
      <c r="I5855" t="s">
        <v>16882</v>
      </c>
      <c r="J5855" t="s">
        <v>16883</v>
      </c>
      <c r="K5855" t="s">
        <v>110</v>
      </c>
      <c r="L5855" t="s">
        <v>3343</v>
      </c>
      <c r="M5855" t="s">
        <v>3397</v>
      </c>
      <c r="N5855" t="s">
        <v>5920</v>
      </c>
      <c r="O5855" t="s">
        <v>3346</v>
      </c>
      <c r="P5855" t="s">
        <v>3343</v>
      </c>
      <c r="Q5855" t="s">
        <v>3346</v>
      </c>
    </row>
    <row r="5856" spans="1:17" x14ac:dyDescent="0.25">
      <c r="A5856" t="s">
        <v>1736</v>
      </c>
      <c r="B5856" t="s">
        <v>585</v>
      </c>
      <c r="C5856" t="s">
        <v>16492</v>
      </c>
      <c r="D5856" t="s">
        <v>16493</v>
      </c>
      <c r="E5856">
        <v>2403112</v>
      </c>
      <c r="F5856" t="s">
        <v>16884</v>
      </c>
      <c r="G5856" t="s">
        <v>16885</v>
      </c>
      <c r="H5856" t="s">
        <v>3429</v>
      </c>
      <c r="I5856" t="s">
        <v>16886</v>
      </c>
      <c r="J5856" t="s">
        <v>16887</v>
      </c>
      <c r="K5856" t="s">
        <v>110</v>
      </c>
      <c r="L5856" t="s">
        <v>3343</v>
      </c>
      <c r="M5856" t="s">
        <v>3397</v>
      </c>
      <c r="N5856" t="s">
        <v>5920</v>
      </c>
      <c r="O5856" t="s">
        <v>3346</v>
      </c>
      <c r="P5856" t="s">
        <v>3343</v>
      </c>
      <c r="Q5856" t="s">
        <v>3346</v>
      </c>
    </row>
    <row r="5857" spans="1:17" x14ac:dyDescent="0.25">
      <c r="A5857" t="s">
        <v>1736</v>
      </c>
      <c r="B5857" t="s">
        <v>585</v>
      </c>
      <c r="C5857" t="s">
        <v>16492</v>
      </c>
      <c r="D5857" t="s">
        <v>16493</v>
      </c>
      <c r="E5857">
        <v>2403113</v>
      </c>
      <c r="F5857" t="s">
        <v>645</v>
      </c>
      <c r="G5857" t="s">
        <v>16888</v>
      </c>
      <c r="H5857" t="s">
        <v>9317</v>
      </c>
      <c r="I5857" t="s">
        <v>16889</v>
      </c>
      <c r="J5857" t="s">
        <v>646</v>
      </c>
      <c r="K5857" t="s">
        <v>110</v>
      </c>
      <c r="L5857" t="s">
        <v>3343</v>
      </c>
      <c r="M5857" t="s">
        <v>3397</v>
      </c>
      <c r="N5857" t="s">
        <v>5920</v>
      </c>
      <c r="O5857" t="s">
        <v>3346</v>
      </c>
      <c r="P5857" t="s">
        <v>3343</v>
      </c>
      <c r="Q5857" t="s">
        <v>3346</v>
      </c>
    </row>
    <row r="5858" spans="1:17" x14ac:dyDescent="0.25">
      <c r="A5858" t="s">
        <v>1736</v>
      </c>
      <c r="B5858" t="s">
        <v>585</v>
      </c>
      <c r="C5858" t="s">
        <v>16492</v>
      </c>
      <c r="D5858" t="s">
        <v>16493</v>
      </c>
      <c r="E5858">
        <v>2403114</v>
      </c>
      <c r="F5858" t="s">
        <v>16890</v>
      </c>
      <c r="G5858" t="s">
        <v>16891</v>
      </c>
      <c r="H5858" t="s">
        <v>1609</v>
      </c>
      <c r="I5858" t="s">
        <v>16892</v>
      </c>
      <c r="J5858" t="s">
        <v>16893</v>
      </c>
      <c r="K5858" t="s">
        <v>110</v>
      </c>
      <c r="L5858" t="s">
        <v>3343</v>
      </c>
      <c r="M5858" t="s">
        <v>3397</v>
      </c>
      <c r="N5858" t="s">
        <v>5920</v>
      </c>
      <c r="O5858" t="s">
        <v>3346</v>
      </c>
      <c r="P5858" t="s">
        <v>3343</v>
      </c>
      <c r="Q5858" t="s">
        <v>3346</v>
      </c>
    </row>
    <row r="5859" spans="1:17" x14ac:dyDescent="0.25">
      <c r="A5859" t="s">
        <v>1736</v>
      </c>
      <c r="B5859" t="s">
        <v>585</v>
      </c>
      <c r="C5859" t="s">
        <v>16492</v>
      </c>
      <c r="D5859" t="s">
        <v>16493</v>
      </c>
      <c r="E5859">
        <v>2403115</v>
      </c>
      <c r="F5859" t="s">
        <v>16894</v>
      </c>
      <c r="G5859" t="s">
        <v>16895</v>
      </c>
      <c r="H5859" t="s">
        <v>16896</v>
      </c>
      <c r="I5859" t="s">
        <v>16897</v>
      </c>
      <c r="J5859" t="s">
        <v>16898</v>
      </c>
      <c r="K5859" t="s">
        <v>38</v>
      </c>
      <c r="L5859" t="s">
        <v>3343</v>
      </c>
      <c r="M5859" t="s">
        <v>3707</v>
      </c>
      <c r="N5859" t="s">
        <v>7828</v>
      </c>
      <c r="O5859" t="s">
        <v>3346</v>
      </c>
      <c r="P5859" t="s">
        <v>3343</v>
      </c>
      <c r="Q5859" t="s">
        <v>3346</v>
      </c>
    </row>
    <row r="5860" spans="1:17" x14ac:dyDescent="0.25">
      <c r="A5860" t="s">
        <v>1736</v>
      </c>
      <c r="B5860" t="s">
        <v>585</v>
      </c>
      <c r="C5860" t="s">
        <v>16492</v>
      </c>
      <c r="D5860" t="s">
        <v>16493</v>
      </c>
      <c r="E5860">
        <v>2403117</v>
      </c>
      <c r="F5860" t="s">
        <v>16899</v>
      </c>
      <c r="G5860" t="s">
        <v>16900</v>
      </c>
      <c r="H5860" t="s">
        <v>3394</v>
      </c>
      <c r="I5860" t="s">
        <v>16901</v>
      </c>
      <c r="J5860" t="s">
        <v>16902</v>
      </c>
      <c r="K5860" t="s">
        <v>110</v>
      </c>
      <c r="L5860" t="s">
        <v>3343</v>
      </c>
      <c r="M5860" t="s">
        <v>3397</v>
      </c>
      <c r="N5860" t="s">
        <v>5920</v>
      </c>
      <c r="O5860" t="s">
        <v>3346</v>
      </c>
      <c r="P5860" t="s">
        <v>3343</v>
      </c>
      <c r="Q5860" t="s">
        <v>3346</v>
      </c>
    </row>
    <row r="5861" spans="1:17" x14ac:dyDescent="0.25">
      <c r="A5861" t="s">
        <v>1736</v>
      </c>
      <c r="B5861" t="s">
        <v>585</v>
      </c>
      <c r="C5861" t="s">
        <v>16492</v>
      </c>
      <c r="D5861" t="s">
        <v>16493</v>
      </c>
      <c r="E5861">
        <v>2403118</v>
      </c>
      <c r="F5861" t="s">
        <v>16903</v>
      </c>
      <c r="G5861" t="s">
        <v>16904</v>
      </c>
      <c r="H5861" t="s">
        <v>4566</v>
      </c>
      <c r="I5861" t="s">
        <v>16905</v>
      </c>
      <c r="J5861" t="s">
        <v>16906</v>
      </c>
      <c r="K5861" t="s">
        <v>110</v>
      </c>
      <c r="L5861" t="s">
        <v>3343</v>
      </c>
      <c r="M5861" t="s">
        <v>4108</v>
      </c>
      <c r="N5861" t="s">
        <v>4109</v>
      </c>
      <c r="O5861" t="s">
        <v>3346</v>
      </c>
      <c r="P5861" t="s">
        <v>3343</v>
      </c>
      <c r="Q5861" t="s">
        <v>3346</v>
      </c>
    </row>
    <row r="5862" spans="1:17" x14ac:dyDescent="0.25">
      <c r="A5862" t="s">
        <v>1736</v>
      </c>
      <c r="B5862" t="s">
        <v>585</v>
      </c>
      <c r="C5862" t="s">
        <v>16492</v>
      </c>
      <c r="D5862" t="s">
        <v>16493</v>
      </c>
      <c r="E5862">
        <v>2403119</v>
      </c>
      <c r="F5862" t="s">
        <v>16907</v>
      </c>
      <c r="G5862" t="s">
        <v>16908</v>
      </c>
      <c r="H5862" t="s">
        <v>4566</v>
      </c>
      <c r="I5862" t="s">
        <v>16909</v>
      </c>
      <c r="J5862" t="s">
        <v>16910</v>
      </c>
      <c r="K5862" t="s">
        <v>110</v>
      </c>
      <c r="L5862" t="s">
        <v>3343</v>
      </c>
      <c r="M5862" t="s">
        <v>4108</v>
      </c>
      <c r="N5862" t="s">
        <v>4109</v>
      </c>
      <c r="O5862" t="s">
        <v>3346</v>
      </c>
      <c r="P5862" t="s">
        <v>3343</v>
      </c>
      <c r="Q5862" t="s">
        <v>3346</v>
      </c>
    </row>
    <row r="5863" spans="1:17" x14ac:dyDescent="0.25">
      <c r="A5863" t="s">
        <v>1736</v>
      </c>
      <c r="B5863" t="s">
        <v>585</v>
      </c>
      <c r="C5863" t="s">
        <v>16492</v>
      </c>
      <c r="D5863" t="s">
        <v>16493</v>
      </c>
      <c r="E5863">
        <v>2403120</v>
      </c>
      <c r="F5863" t="s">
        <v>757</v>
      </c>
      <c r="G5863" t="s">
        <v>5022</v>
      </c>
      <c r="H5863" t="s">
        <v>3350</v>
      </c>
      <c r="I5863" t="s">
        <v>16911</v>
      </c>
      <c r="J5863" t="s">
        <v>759</v>
      </c>
      <c r="K5863" t="s">
        <v>110</v>
      </c>
      <c r="L5863" t="s">
        <v>3343</v>
      </c>
      <c r="M5863" t="s">
        <v>4108</v>
      </c>
      <c r="N5863" t="s">
        <v>4109</v>
      </c>
      <c r="O5863" t="s">
        <v>3343</v>
      </c>
      <c r="P5863" t="s">
        <v>3343</v>
      </c>
      <c r="Q5863" t="s">
        <v>3346</v>
      </c>
    </row>
    <row r="5864" spans="1:17" x14ac:dyDescent="0.25">
      <c r="A5864" t="s">
        <v>1736</v>
      </c>
      <c r="B5864" t="s">
        <v>585</v>
      </c>
      <c r="C5864" t="s">
        <v>16492</v>
      </c>
      <c r="D5864" t="s">
        <v>16493</v>
      </c>
      <c r="E5864">
        <v>2403121</v>
      </c>
      <c r="F5864" t="s">
        <v>156</v>
      </c>
      <c r="G5864" t="s">
        <v>3393</v>
      </c>
      <c r="H5864" t="s">
        <v>3394</v>
      </c>
      <c r="I5864" t="s">
        <v>16912</v>
      </c>
      <c r="J5864" t="s">
        <v>3396</v>
      </c>
      <c r="K5864" t="s">
        <v>110</v>
      </c>
      <c r="L5864" t="s">
        <v>3343</v>
      </c>
      <c r="M5864" t="s">
        <v>3344</v>
      </c>
      <c r="N5864" t="s">
        <v>3345</v>
      </c>
      <c r="O5864" t="s">
        <v>3346</v>
      </c>
      <c r="P5864" t="s">
        <v>3346</v>
      </c>
      <c r="Q5864" t="s">
        <v>3346</v>
      </c>
    </row>
    <row r="5865" spans="1:17" x14ac:dyDescent="0.25">
      <c r="A5865" t="s">
        <v>1736</v>
      </c>
      <c r="B5865" t="s">
        <v>585</v>
      </c>
      <c r="C5865" t="s">
        <v>16492</v>
      </c>
      <c r="D5865" t="s">
        <v>16493</v>
      </c>
      <c r="E5865">
        <v>2403122</v>
      </c>
      <c r="F5865" t="s">
        <v>6098</v>
      </c>
      <c r="G5865" t="s">
        <v>13140</v>
      </c>
      <c r="H5865" t="s">
        <v>3394</v>
      </c>
      <c r="I5865" t="s">
        <v>16913</v>
      </c>
      <c r="J5865" t="s">
        <v>6101</v>
      </c>
      <c r="K5865" t="s">
        <v>110</v>
      </c>
      <c r="L5865" t="s">
        <v>3343</v>
      </c>
      <c r="M5865" t="s">
        <v>3344</v>
      </c>
      <c r="N5865" t="s">
        <v>3345</v>
      </c>
      <c r="O5865" t="s">
        <v>3346</v>
      </c>
      <c r="P5865" t="s">
        <v>3346</v>
      </c>
      <c r="Q5865" t="s">
        <v>3346</v>
      </c>
    </row>
    <row r="5866" spans="1:17" x14ac:dyDescent="0.25">
      <c r="A5866" t="s">
        <v>1736</v>
      </c>
      <c r="B5866" t="s">
        <v>585</v>
      </c>
      <c r="C5866" t="s">
        <v>16492</v>
      </c>
      <c r="D5866" t="s">
        <v>16493</v>
      </c>
      <c r="E5866">
        <v>2403123</v>
      </c>
      <c r="F5866" t="s">
        <v>128</v>
      </c>
      <c r="G5866" t="s">
        <v>4583</v>
      </c>
      <c r="H5866" t="s">
        <v>3526</v>
      </c>
      <c r="I5866" t="s">
        <v>16914</v>
      </c>
      <c r="J5866" t="s">
        <v>935</v>
      </c>
      <c r="K5866" t="s">
        <v>110</v>
      </c>
      <c r="L5866" t="s">
        <v>3343</v>
      </c>
      <c r="M5866" t="s">
        <v>4108</v>
      </c>
      <c r="N5866" t="s">
        <v>4109</v>
      </c>
      <c r="O5866" t="s">
        <v>3346</v>
      </c>
      <c r="P5866" t="s">
        <v>3346</v>
      </c>
      <c r="Q5866" t="s">
        <v>3346</v>
      </c>
    </row>
    <row r="5867" spans="1:17" x14ac:dyDescent="0.25">
      <c r="A5867" t="s">
        <v>1736</v>
      </c>
      <c r="B5867" t="s">
        <v>585</v>
      </c>
      <c r="C5867" t="s">
        <v>16915</v>
      </c>
      <c r="D5867" t="s">
        <v>16916</v>
      </c>
      <c r="E5867">
        <v>2404001</v>
      </c>
      <c r="F5867" t="s">
        <v>16917</v>
      </c>
      <c r="H5867" t="s">
        <v>16918</v>
      </c>
      <c r="I5867" t="s">
        <v>16919</v>
      </c>
      <c r="J5867" t="s">
        <v>16917</v>
      </c>
      <c r="K5867" t="s">
        <v>4107</v>
      </c>
      <c r="L5867" t="s">
        <v>3343</v>
      </c>
      <c r="M5867" t="s">
        <v>4108</v>
      </c>
      <c r="N5867" t="s">
        <v>4109</v>
      </c>
      <c r="O5867" t="s">
        <v>3343</v>
      </c>
      <c r="P5867" t="s">
        <v>3343</v>
      </c>
      <c r="Q5867" t="s">
        <v>3346</v>
      </c>
    </row>
    <row r="5868" spans="1:17" x14ac:dyDescent="0.25">
      <c r="A5868" t="s">
        <v>1736</v>
      </c>
      <c r="B5868" t="s">
        <v>585</v>
      </c>
      <c r="C5868" t="s">
        <v>16915</v>
      </c>
      <c r="D5868" t="s">
        <v>16916</v>
      </c>
      <c r="E5868">
        <v>2404002</v>
      </c>
      <c r="F5868" t="s">
        <v>16920</v>
      </c>
      <c r="H5868" t="s">
        <v>16918</v>
      </c>
      <c r="I5868" t="s">
        <v>16921</v>
      </c>
      <c r="J5868" t="s">
        <v>16917</v>
      </c>
      <c r="K5868" t="s">
        <v>4107</v>
      </c>
      <c r="L5868" t="s">
        <v>3343</v>
      </c>
      <c r="M5868" t="s">
        <v>4108</v>
      </c>
      <c r="N5868" t="s">
        <v>4109</v>
      </c>
      <c r="O5868" t="s">
        <v>3343</v>
      </c>
      <c r="P5868" t="s">
        <v>3343</v>
      </c>
      <c r="Q5868" t="s">
        <v>3346</v>
      </c>
    </row>
    <row r="5869" spans="1:17" x14ac:dyDescent="0.25">
      <c r="A5869" t="s">
        <v>1736</v>
      </c>
      <c r="B5869" t="s">
        <v>585</v>
      </c>
      <c r="C5869" t="s">
        <v>16915</v>
      </c>
      <c r="D5869" t="s">
        <v>16916</v>
      </c>
      <c r="E5869">
        <v>2404003</v>
      </c>
      <c r="F5869" t="s">
        <v>16922</v>
      </c>
      <c r="H5869" t="s">
        <v>16923</v>
      </c>
      <c r="I5869" t="s">
        <v>16924</v>
      </c>
      <c r="J5869" t="s">
        <v>16925</v>
      </c>
      <c r="K5869" t="s">
        <v>110</v>
      </c>
      <c r="L5869" t="s">
        <v>3343</v>
      </c>
      <c r="M5869" t="s">
        <v>4108</v>
      </c>
      <c r="N5869" t="s">
        <v>4109</v>
      </c>
      <c r="O5869" t="s">
        <v>3343</v>
      </c>
      <c r="P5869" t="s">
        <v>3343</v>
      </c>
      <c r="Q5869" t="s">
        <v>3346</v>
      </c>
    </row>
    <row r="5870" spans="1:17" x14ac:dyDescent="0.25">
      <c r="A5870" t="s">
        <v>1736</v>
      </c>
      <c r="B5870" t="s">
        <v>585</v>
      </c>
      <c r="C5870" t="s">
        <v>16915</v>
      </c>
      <c r="D5870" t="s">
        <v>16916</v>
      </c>
      <c r="E5870">
        <v>2404003</v>
      </c>
      <c r="F5870" t="s">
        <v>16922</v>
      </c>
      <c r="H5870" t="s">
        <v>16923</v>
      </c>
      <c r="I5870" t="s">
        <v>16926</v>
      </c>
      <c r="J5870" t="s">
        <v>16925</v>
      </c>
      <c r="K5870" t="s">
        <v>15535</v>
      </c>
      <c r="L5870" t="s">
        <v>3346</v>
      </c>
      <c r="M5870" t="s">
        <v>4108</v>
      </c>
      <c r="N5870" t="s">
        <v>4109</v>
      </c>
      <c r="O5870" t="s">
        <v>3343</v>
      </c>
      <c r="P5870" t="s">
        <v>3343</v>
      </c>
      <c r="Q5870" t="s">
        <v>3346</v>
      </c>
    </row>
    <row r="5871" spans="1:17" x14ac:dyDescent="0.25">
      <c r="A5871" t="s">
        <v>1736</v>
      </c>
      <c r="B5871" t="s">
        <v>585</v>
      </c>
      <c r="C5871" t="s">
        <v>16915</v>
      </c>
      <c r="D5871" t="s">
        <v>16916</v>
      </c>
      <c r="E5871">
        <v>2404004</v>
      </c>
      <c r="F5871" t="s">
        <v>16927</v>
      </c>
      <c r="H5871" t="s">
        <v>16928</v>
      </c>
      <c r="I5871" t="s">
        <v>16929</v>
      </c>
      <c r="J5871" t="s">
        <v>16927</v>
      </c>
      <c r="K5871" t="s">
        <v>110</v>
      </c>
      <c r="L5871" t="s">
        <v>3343</v>
      </c>
      <c r="M5871" t="s">
        <v>4108</v>
      </c>
      <c r="N5871" t="s">
        <v>4109</v>
      </c>
      <c r="O5871" t="s">
        <v>3343</v>
      </c>
      <c r="P5871" t="s">
        <v>3343</v>
      </c>
      <c r="Q5871" t="s">
        <v>3346</v>
      </c>
    </row>
    <row r="5872" spans="1:17" x14ac:dyDescent="0.25">
      <c r="A5872" t="s">
        <v>1736</v>
      </c>
      <c r="B5872" t="s">
        <v>585</v>
      </c>
      <c r="C5872" t="s">
        <v>16915</v>
      </c>
      <c r="D5872" t="s">
        <v>16916</v>
      </c>
      <c r="E5872">
        <v>2404004</v>
      </c>
      <c r="F5872" t="s">
        <v>16927</v>
      </c>
      <c r="H5872" t="s">
        <v>16928</v>
      </c>
      <c r="I5872" t="s">
        <v>16930</v>
      </c>
      <c r="J5872" t="s">
        <v>16927</v>
      </c>
      <c r="K5872" t="s">
        <v>15535</v>
      </c>
      <c r="L5872" t="s">
        <v>3346</v>
      </c>
      <c r="M5872" t="s">
        <v>4108</v>
      </c>
      <c r="N5872" t="s">
        <v>4109</v>
      </c>
      <c r="O5872" t="s">
        <v>3343</v>
      </c>
      <c r="P5872" t="s">
        <v>3343</v>
      </c>
      <c r="Q5872" t="s">
        <v>3346</v>
      </c>
    </row>
    <row r="5873" spans="1:17" x14ac:dyDescent="0.25">
      <c r="A5873" t="s">
        <v>1736</v>
      </c>
      <c r="B5873" t="s">
        <v>585</v>
      </c>
      <c r="C5873" t="s">
        <v>16915</v>
      </c>
      <c r="D5873" t="s">
        <v>16916</v>
      </c>
      <c r="E5873">
        <v>2404005</v>
      </c>
      <c r="F5873" t="s">
        <v>16931</v>
      </c>
      <c r="H5873" t="s">
        <v>16918</v>
      </c>
      <c r="I5873" t="s">
        <v>16932</v>
      </c>
      <c r="J5873" t="s">
        <v>16917</v>
      </c>
      <c r="K5873" t="s">
        <v>4107</v>
      </c>
      <c r="L5873" t="s">
        <v>3343</v>
      </c>
      <c r="M5873" t="s">
        <v>4108</v>
      </c>
      <c r="N5873" t="s">
        <v>4109</v>
      </c>
      <c r="O5873" t="s">
        <v>3343</v>
      </c>
      <c r="P5873" t="s">
        <v>3343</v>
      </c>
      <c r="Q5873" t="s">
        <v>3346</v>
      </c>
    </row>
    <row r="5874" spans="1:17" x14ac:dyDescent="0.25">
      <c r="A5874" t="s">
        <v>1736</v>
      </c>
      <c r="B5874" t="s">
        <v>585</v>
      </c>
      <c r="C5874" t="s">
        <v>16915</v>
      </c>
      <c r="D5874" t="s">
        <v>16916</v>
      </c>
      <c r="E5874">
        <v>2404006</v>
      </c>
      <c r="F5874" t="s">
        <v>16933</v>
      </c>
      <c r="H5874" t="s">
        <v>16934</v>
      </c>
      <c r="I5874" t="s">
        <v>16935</v>
      </c>
      <c r="J5874" t="s">
        <v>16917</v>
      </c>
      <c r="K5874" t="s">
        <v>110</v>
      </c>
      <c r="L5874" t="s">
        <v>3343</v>
      </c>
      <c r="M5874" t="s">
        <v>4108</v>
      </c>
      <c r="N5874" t="s">
        <v>4109</v>
      </c>
      <c r="O5874" t="s">
        <v>3343</v>
      </c>
      <c r="P5874" t="s">
        <v>3343</v>
      </c>
      <c r="Q5874" t="s">
        <v>3346</v>
      </c>
    </row>
    <row r="5875" spans="1:17" x14ac:dyDescent="0.25">
      <c r="A5875" t="s">
        <v>1736</v>
      </c>
      <c r="B5875" t="s">
        <v>585</v>
      </c>
      <c r="C5875" t="s">
        <v>16915</v>
      </c>
      <c r="D5875" t="s">
        <v>16916</v>
      </c>
      <c r="E5875">
        <v>2404006</v>
      </c>
      <c r="F5875" t="s">
        <v>16933</v>
      </c>
      <c r="H5875" t="s">
        <v>16934</v>
      </c>
      <c r="I5875" t="s">
        <v>16936</v>
      </c>
      <c r="J5875" t="s">
        <v>16917</v>
      </c>
      <c r="K5875" t="s">
        <v>15535</v>
      </c>
      <c r="L5875" t="s">
        <v>3346</v>
      </c>
      <c r="M5875" t="s">
        <v>4108</v>
      </c>
      <c r="N5875" t="s">
        <v>4109</v>
      </c>
      <c r="O5875" t="s">
        <v>3343</v>
      </c>
      <c r="P5875" t="s">
        <v>3343</v>
      </c>
      <c r="Q5875" t="s">
        <v>3346</v>
      </c>
    </row>
    <row r="5876" spans="1:17" x14ac:dyDescent="0.25">
      <c r="A5876" t="s">
        <v>1736</v>
      </c>
      <c r="B5876" t="s">
        <v>585</v>
      </c>
      <c r="C5876" t="s">
        <v>16915</v>
      </c>
      <c r="D5876" t="s">
        <v>16916</v>
      </c>
      <c r="E5876">
        <v>2404007</v>
      </c>
      <c r="F5876" t="s">
        <v>16937</v>
      </c>
      <c r="H5876" t="s">
        <v>16938</v>
      </c>
      <c r="I5876" t="s">
        <v>16939</v>
      </c>
      <c r="J5876" t="s">
        <v>16937</v>
      </c>
      <c r="K5876" t="s">
        <v>110</v>
      </c>
      <c r="L5876" t="s">
        <v>3343</v>
      </c>
      <c r="M5876" t="s">
        <v>4108</v>
      </c>
      <c r="N5876" t="s">
        <v>4109</v>
      </c>
      <c r="O5876" t="s">
        <v>3343</v>
      </c>
      <c r="P5876" t="s">
        <v>3343</v>
      </c>
      <c r="Q5876" t="s">
        <v>3346</v>
      </c>
    </row>
    <row r="5877" spans="1:17" x14ac:dyDescent="0.25">
      <c r="A5877" t="s">
        <v>1736</v>
      </c>
      <c r="B5877" t="s">
        <v>585</v>
      </c>
      <c r="C5877" t="s">
        <v>16915</v>
      </c>
      <c r="D5877" t="s">
        <v>16916</v>
      </c>
      <c r="E5877">
        <v>2404007</v>
      </c>
      <c r="F5877" t="s">
        <v>16937</v>
      </c>
      <c r="H5877" t="s">
        <v>16938</v>
      </c>
      <c r="I5877" t="s">
        <v>16940</v>
      </c>
      <c r="J5877" t="s">
        <v>16937</v>
      </c>
      <c r="K5877" t="s">
        <v>15535</v>
      </c>
      <c r="L5877" t="s">
        <v>3346</v>
      </c>
      <c r="M5877" t="s">
        <v>4108</v>
      </c>
      <c r="N5877" t="s">
        <v>4109</v>
      </c>
      <c r="O5877" t="s">
        <v>3343</v>
      </c>
      <c r="P5877" t="s">
        <v>3343</v>
      </c>
      <c r="Q5877" t="s">
        <v>3346</v>
      </c>
    </row>
    <row r="5878" spans="1:17" x14ac:dyDescent="0.25">
      <c r="A5878" t="s">
        <v>1736</v>
      </c>
      <c r="B5878" t="s">
        <v>585</v>
      </c>
      <c r="C5878" t="s">
        <v>16915</v>
      </c>
      <c r="D5878" t="s">
        <v>16916</v>
      </c>
      <c r="E5878">
        <v>2404008</v>
      </c>
      <c r="F5878" t="s">
        <v>16941</v>
      </c>
      <c r="H5878" t="s">
        <v>16942</v>
      </c>
      <c r="I5878" t="s">
        <v>16943</v>
      </c>
      <c r="J5878" t="s">
        <v>16941</v>
      </c>
      <c r="K5878" t="s">
        <v>4107</v>
      </c>
      <c r="L5878" t="s">
        <v>3343</v>
      </c>
      <c r="M5878" t="s">
        <v>4108</v>
      </c>
      <c r="N5878" t="s">
        <v>4109</v>
      </c>
      <c r="O5878" t="s">
        <v>3343</v>
      </c>
      <c r="P5878" t="s">
        <v>3343</v>
      </c>
      <c r="Q5878" t="s">
        <v>3346</v>
      </c>
    </row>
    <row r="5879" spans="1:17" x14ac:dyDescent="0.25">
      <c r="A5879" t="s">
        <v>1736</v>
      </c>
      <c r="B5879" t="s">
        <v>585</v>
      </c>
      <c r="C5879" t="s">
        <v>16915</v>
      </c>
      <c r="D5879" t="s">
        <v>16916</v>
      </c>
      <c r="E5879">
        <v>2404009</v>
      </c>
      <c r="F5879" t="s">
        <v>16944</v>
      </c>
      <c r="H5879" t="s">
        <v>16942</v>
      </c>
      <c r="I5879" t="s">
        <v>16945</v>
      </c>
      <c r="J5879" t="s">
        <v>16941</v>
      </c>
      <c r="K5879" t="s">
        <v>4107</v>
      </c>
      <c r="L5879" t="s">
        <v>3343</v>
      </c>
      <c r="M5879" t="s">
        <v>4108</v>
      </c>
      <c r="N5879" t="s">
        <v>4109</v>
      </c>
      <c r="O5879" t="s">
        <v>3343</v>
      </c>
      <c r="P5879" t="s">
        <v>3343</v>
      </c>
      <c r="Q5879" t="s">
        <v>3346</v>
      </c>
    </row>
    <row r="5880" spans="1:17" x14ac:dyDescent="0.25">
      <c r="A5880" t="s">
        <v>1736</v>
      </c>
      <c r="B5880" t="s">
        <v>585</v>
      </c>
      <c r="C5880" t="s">
        <v>16915</v>
      </c>
      <c r="D5880" t="s">
        <v>16916</v>
      </c>
      <c r="E5880">
        <v>2404010</v>
      </c>
      <c r="F5880" t="s">
        <v>16946</v>
      </c>
      <c r="H5880" t="s">
        <v>16928</v>
      </c>
      <c r="I5880" t="s">
        <v>16947</v>
      </c>
      <c r="J5880" t="s">
        <v>16948</v>
      </c>
      <c r="K5880" t="s">
        <v>110</v>
      </c>
      <c r="L5880" t="s">
        <v>3343</v>
      </c>
      <c r="M5880" t="s">
        <v>4108</v>
      </c>
      <c r="N5880" t="s">
        <v>4109</v>
      </c>
      <c r="O5880" t="s">
        <v>3343</v>
      </c>
      <c r="P5880" t="s">
        <v>3343</v>
      </c>
      <c r="Q5880" t="s">
        <v>3346</v>
      </c>
    </row>
    <row r="5881" spans="1:17" x14ac:dyDescent="0.25">
      <c r="A5881" t="s">
        <v>1736</v>
      </c>
      <c r="B5881" t="s">
        <v>585</v>
      </c>
      <c r="C5881" t="s">
        <v>16915</v>
      </c>
      <c r="D5881" t="s">
        <v>16916</v>
      </c>
      <c r="E5881">
        <v>2404010</v>
      </c>
      <c r="F5881" t="s">
        <v>16946</v>
      </c>
      <c r="H5881" t="s">
        <v>16928</v>
      </c>
      <c r="I5881" t="s">
        <v>16949</v>
      </c>
      <c r="J5881" t="s">
        <v>16948</v>
      </c>
      <c r="K5881" t="s">
        <v>15535</v>
      </c>
      <c r="L5881" t="s">
        <v>3346</v>
      </c>
      <c r="M5881" t="s">
        <v>4108</v>
      </c>
      <c r="N5881" t="s">
        <v>4109</v>
      </c>
      <c r="O5881" t="s">
        <v>3343</v>
      </c>
      <c r="P5881" t="s">
        <v>3343</v>
      </c>
      <c r="Q5881" t="s">
        <v>3346</v>
      </c>
    </row>
    <row r="5882" spans="1:17" x14ac:dyDescent="0.25">
      <c r="A5882" t="s">
        <v>1736</v>
      </c>
      <c r="B5882" t="s">
        <v>585</v>
      </c>
      <c r="C5882" t="s">
        <v>16915</v>
      </c>
      <c r="D5882" t="s">
        <v>16916</v>
      </c>
      <c r="E5882">
        <v>2404011</v>
      </c>
      <c r="F5882" t="s">
        <v>16950</v>
      </c>
      <c r="H5882" t="s">
        <v>16938</v>
      </c>
      <c r="I5882" t="s">
        <v>16951</v>
      </c>
      <c r="J5882" t="s">
        <v>16950</v>
      </c>
      <c r="K5882" t="s">
        <v>110</v>
      </c>
      <c r="L5882" t="s">
        <v>3343</v>
      </c>
      <c r="M5882" t="s">
        <v>4108</v>
      </c>
      <c r="N5882" t="s">
        <v>4109</v>
      </c>
      <c r="O5882" t="s">
        <v>3343</v>
      </c>
      <c r="P5882" t="s">
        <v>3343</v>
      </c>
      <c r="Q5882" t="s">
        <v>3346</v>
      </c>
    </row>
    <row r="5883" spans="1:17" x14ac:dyDescent="0.25">
      <c r="A5883" t="s">
        <v>1736</v>
      </c>
      <c r="B5883" t="s">
        <v>585</v>
      </c>
      <c r="C5883" t="s">
        <v>16915</v>
      </c>
      <c r="D5883" t="s">
        <v>16916</v>
      </c>
      <c r="E5883">
        <v>2404011</v>
      </c>
      <c r="F5883" t="s">
        <v>16950</v>
      </c>
      <c r="H5883" t="s">
        <v>16938</v>
      </c>
      <c r="I5883" t="s">
        <v>16952</v>
      </c>
      <c r="J5883" t="s">
        <v>16950</v>
      </c>
      <c r="K5883" t="s">
        <v>15535</v>
      </c>
      <c r="L5883" t="s">
        <v>3346</v>
      </c>
      <c r="M5883" t="s">
        <v>4108</v>
      </c>
      <c r="N5883" t="s">
        <v>4109</v>
      </c>
      <c r="O5883" t="s">
        <v>3343</v>
      </c>
      <c r="P5883" t="s">
        <v>3343</v>
      </c>
      <c r="Q5883" t="s">
        <v>3346</v>
      </c>
    </row>
    <row r="5884" spans="1:17" x14ac:dyDescent="0.25">
      <c r="A5884" t="s">
        <v>1736</v>
      </c>
      <c r="B5884" t="s">
        <v>585</v>
      </c>
      <c r="C5884" t="s">
        <v>16915</v>
      </c>
      <c r="D5884" t="s">
        <v>16916</v>
      </c>
      <c r="E5884">
        <v>2404013</v>
      </c>
      <c r="F5884" t="s">
        <v>16953</v>
      </c>
      <c r="H5884" t="s">
        <v>16942</v>
      </c>
      <c r="I5884" t="s">
        <v>16954</v>
      </c>
      <c r="J5884" t="s">
        <v>16955</v>
      </c>
      <c r="K5884" t="s">
        <v>4107</v>
      </c>
      <c r="L5884" t="s">
        <v>3343</v>
      </c>
      <c r="M5884" t="s">
        <v>4108</v>
      </c>
      <c r="N5884" t="s">
        <v>4109</v>
      </c>
      <c r="O5884" t="s">
        <v>3343</v>
      </c>
      <c r="P5884" t="s">
        <v>3343</v>
      </c>
      <c r="Q5884" t="s">
        <v>3346</v>
      </c>
    </row>
    <row r="5885" spans="1:17" x14ac:dyDescent="0.25">
      <c r="A5885" t="s">
        <v>1736</v>
      </c>
      <c r="B5885" t="s">
        <v>585</v>
      </c>
      <c r="C5885" t="s">
        <v>16915</v>
      </c>
      <c r="D5885" t="s">
        <v>16916</v>
      </c>
      <c r="E5885">
        <v>2404014</v>
      </c>
      <c r="F5885" t="s">
        <v>16956</v>
      </c>
      <c r="H5885" t="s">
        <v>16928</v>
      </c>
      <c r="I5885" t="s">
        <v>16957</v>
      </c>
      <c r="J5885" t="s">
        <v>16958</v>
      </c>
      <c r="K5885" t="s">
        <v>110</v>
      </c>
      <c r="L5885" t="s">
        <v>3343</v>
      </c>
      <c r="M5885" t="s">
        <v>4108</v>
      </c>
      <c r="N5885" t="s">
        <v>4109</v>
      </c>
      <c r="O5885" t="s">
        <v>3343</v>
      </c>
      <c r="P5885" t="s">
        <v>3343</v>
      </c>
      <c r="Q5885" t="s">
        <v>3346</v>
      </c>
    </row>
    <row r="5886" spans="1:17" x14ac:dyDescent="0.25">
      <c r="A5886" t="s">
        <v>1736</v>
      </c>
      <c r="B5886" t="s">
        <v>585</v>
      </c>
      <c r="C5886" t="s">
        <v>16915</v>
      </c>
      <c r="D5886" t="s">
        <v>16916</v>
      </c>
      <c r="E5886">
        <v>2404014</v>
      </c>
      <c r="F5886" t="s">
        <v>16956</v>
      </c>
      <c r="H5886" t="s">
        <v>16928</v>
      </c>
      <c r="I5886" t="s">
        <v>16959</v>
      </c>
      <c r="J5886" t="s">
        <v>16958</v>
      </c>
      <c r="K5886" t="s">
        <v>15535</v>
      </c>
      <c r="L5886" t="s">
        <v>3346</v>
      </c>
      <c r="M5886" t="s">
        <v>4108</v>
      </c>
      <c r="N5886" t="s">
        <v>4109</v>
      </c>
      <c r="O5886" t="s">
        <v>3343</v>
      </c>
      <c r="P5886" t="s">
        <v>3343</v>
      </c>
      <c r="Q5886" t="s">
        <v>3346</v>
      </c>
    </row>
    <row r="5887" spans="1:17" x14ac:dyDescent="0.25">
      <c r="A5887" t="s">
        <v>1736</v>
      </c>
      <c r="B5887" t="s">
        <v>585</v>
      </c>
      <c r="C5887" t="s">
        <v>16915</v>
      </c>
      <c r="D5887" t="s">
        <v>16916</v>
      </c>
      <c r="E5887">
        <v>2404015</v>
      </c>
      <c r="F5887" t="s">
        <v>16960</v>
      </c>
      <c r="H5887" t="s">
        <v>16923</v>
      </c>
      <c r="I5887" t="s">
        <v>16961</v>
      </c>
      <c r="J5887" t="s">
        <v>16962</v>
      </c>
      <c r="K5887" t="s">
        <v>110</v>
      </c>
      <c r="L5887" t="s">
        <v>3343</v>
      </c>
      <c r="M5887" t="s">
        <v>4108</v>
      </c>
      <c r="N5887" t="s">
        <v>4109</v>
      </c>
      <c r="O5887" t="s">
        <v>3343</v>
      </c>
      <c r="P5887" t="s">
        <v>3343</v>
      </c>
      <c r="Q5887" t="s">
        <v>3346</v>
      </c>
    </row>
    <row r="5888" spans="1:17" x14ac:dyDescent="0.25">
      <c r="A5888" t="s">
        <v>1736</v>
      </c>
      <c r="B5888" t="s">
        <v>585</v>
      </c>
      <c r="C5888" t="s">
        <v>16915</v>
      </c>
      <c r="D5888" t="s">
        <v>16916</v>
      </c>
      <c r="E5888">
        <v>2404015</v>
      </c>
      <c r="F5888" t="s">
        <v>16960</v>
      </c>
      <c r="H5888" t="s">
        <v>16923</v>
      </c>
      <c r="I5888" t="s">
        <v>16963</v>
      </c>
      <c r="J5888" t="s">
        <v>16962</v>
      </c>
      <c r="K5888" t="s">
        <v>15535</v>
      </c>
      <c r="L5888" t="s">
        <v>3346</v>
      </c>
      <c r="M5888" t="s">
        <v>4108</v>
      </c>
      <c r="N5888" t="s">
        <v>4109</v>
      </c>
      <c r="O5888" t="s">
        <v>3343</v>
      </c>
      <c r="P5888" t="s">
        <v>3343</v>
      </c>
      <c r="Q5888" t="s">
        <v>3346</v>
      </c>
    </row>
    <row r="5889" spans="1:17" x14ac:dyDescent="0.25">
      <c r="A5889" t="s">
        <v>1736</v>
      </c>
      <c r="B5889" t="s">
        <v>585</v>
      </c>
      <c r="C5889" t="s">
        <v>16915</v>
      </c>
      <c r="D5889" t="s">
        <v>16916</v>
      </c>
      <c r="E5889">
        <v>2404016</v>
      </c>
      <c r="F5889" t="s">
        <v>16964</v>
      </c>
      <c r="H5889" t="s">
        <v>16942</v>
      </c>
      <c r="I5889" t="s">
        <v>16965</v>
      </c>
      <c r="J5889" t="s">
        <v>16955</v>
      </c>
      <c r="K5889" t="s">
        <v>4107</v>
      </c>
      <c r="L5889" t="s">
        <v>3343</v>
      </c>
      <c r="M5889" t="s">
        <v>4108</v>
      </c>
      <c r="N5889" t="s">
        <v>4109</v>
      </c>
      <c r="O5889" t="s">
        <v>3343</v>
      </c>
      <c r="P5889" t="s">
        <v>3343</v>
      </c>
      <c r="Q5889" t="s">
        <v>3346</v>
      </c>
    </row>
    <row r="5890" spans="1:17" x14ac:dyDescent="0.25">
      <c r="A5890" t="s">
        <v>1736</v>
      </c>
      <c r="B5890" t="s">
        <v>585</v>
      </c>
      <c r="C5890" t="s">
        <v>16915</v>
      </c>
      <c r="D5890" t="s">
        <v>16916</v>
      </c>
      <c r="E5890">
        <v>2404017</v>
      </c>
      <c r="F5890" t="s">
        <v>16966</v>
      </c>
      <c r="H5890" t="s">
        <v>16942</v>
      </c>
      <c r="I5890" t="s">
        <v>16967</v>
      </c>
      <c r="J5890" t="s">
        <v>16955</v>
      </c>
      <c r="K5890" t="s">
        <v>4107</v>
      </c>
      <c r="L5890" t="s">
        <v>3343</v>
      </c>
      <c r="M5890" t="s">
        <v>4108</v>
      </c>
      <c r="N5890" t="s">
        <v>4109</v>
      </c>
      <c r="O5890" t="s">
        <v>3343</v>
      </c>
      <c r="P5890" t="s">
        <v>3343</v>
      </c>
      <c r="Q5890" t="s">
        <v>3346</v>
      </c>
    </row>
    <row r="5891" spans="1:17" x14ac:dyDescent="0.25">
      <c r="A5891" t="s">
        <v>1736</v>
      </c>
      <c r="B5891" t="s">
        <v>585</v>
      </c>
      <c r="C5891" t="s">
        <v>16915</v>
      </c>
      <c r="D5891" t="s">
        <v>16916</v>
      </c>
      <c r="E5891">
        <v>2404018</v>
      </c>
      <c r="F5891" t="s">
        <v>16968</v>
      </c>
      <c r="H5891" t="s">
        <v>7892</v>
      </c>
      <c r="I5891" t="s">
        <v>16969</v>
      </c>
      <c r="J5891" t="s">
        <v>16970</v>
      </c>
      <c r="K5891" t="s">
        <v>110</v>
      </c>
      <c r="L5891" t="s">
        <v>3343</v>
      </c>
      <c r="M5891" t="s">
        <v>3748</v>
      </c>
      <c r="N5891" t="s">
        <v>4014</v>
      </c>
      <c r="O5891" t="s">
        <v>3343</v>
      </c>
      <c r="P5891" t="s">
        <v>3343</v>
      </c>
      <c r="Q5891" t="s">
        <v>3346</v>
      </c>
    </row>
    <row r="5892" spans="1:17" x14ac:dyDescent="0.25">
      <c r="A5892" t="s">
        <v>1736</v>
      </c>
      <c r="B5892" t="s">
        <v>585</v>
      </c>
      <c r="C5892" t="s">
        <v>16915</v>
      </c>
      <c r="D5892" t="s">
        <v>16916</v>
      </c>
      <c r="E5892">
        <v>2404019</v>
      </c>
      <c r="F5892" t="s">
        <v>16971</v>
      </c>
      <c r="H5892" t="s">
        <v>16972</v>
      </c>
      <c r="I5892" t="s">
        <v>16973</v>
      </c>
      <c r="J5892" t="s">
        <v>16971</v>
      </c>
      <c r="K5892" t="s">
        <v>110</v>
      </c>
      <c r="L5892" t="s">
        <v>3343</v>
      </c>
      <c r="M5892" t="s">
        <v>4108</v>
      </c>
      <c r="N5892" t="s">
        <v>4109</v>
      </c>
      <c r="O5892" t="s">
        <v>3343</v>
      </c>
      <c r="P5892" t="s">
        <v>3343</v>
      </c>
      <c r="Q5892" t="s">
        <v>3346</v>
      </c>
    </row>
    <row r="5893" spans="1:17" x14ac:dyDescent="0.25">
      <c r="A5893" t="s">
        <v>1736</v>
      </c>
      <c r="B5893" t="s">
        <v>585</v>
      </c>
      <c r="C5893" t="s">
        <v>16915</v>
      </c>
      <c r="D5893" t="s">
        <v>16916</v>
      </c>
      <c r="E5893">
        <v>2404019</v>
      </c>
      <c r="F5893" t="s">
        <v>16971</v>
      </c>
      <c r="H5893" t="s">
        <v>16972</v>
      </c>
      <c r="I5893" t="s">
        <v>16974</v>
      </c>
      <c r="J5893" t="s">
        <v>16975</v>
      </c>
      <c r="K5893" t="s">
        <v>4107</v>
      </c>
      <c r="L5893" t="s">
        <v>3346</v>
      </c>
      <c r="M5893" t="s">
        <v>4108</v>
      </c>
      <c r="N5893" t="s">
        <v>4109</v>
      </c>
      <c r="O5893" t="s">
        <v>3343</v>
      </c>
      <c r="P5893" t="s">
        <v>3343</v>
      </c>
      <c r="Q5893" t="s">
        <v>3346</v>
      </c>
    </row>
    <row r="5894" spans="1:17" x14ac:dyDescent="0.25">
      <c r="A5894" t="s">
        <v>1736</v>
      </c>
      <c r="B5894" t="s">
        <v>585</v>
      </c>
      <c r="C5894" t="s">
        <v>16915</v>
      </c>
      <c r="D5894" t="s">
        <v>16916</v>
      </c>
      <c r="E5894">
        <v>2404019</v>
      </c>
      <c r="F5894" t="s">
        <v>16971</v>
      </c>
      <c r="H5894" t="s">
        <v>16972</v>
      </c>
      <c r="I5894" t="s">
        <v>16976</v>
      </c>
      <c r="J5894" t="s">
        <v>16977</v>
      </c>
      <c r="K5894" t="s">
        <v>4107</v>
      </c>
      <c r="L5894" t="s">
        <v>3346</v>
      </c>
      <c r="M5894" t="s">
        <v>4108</v>
      </c>
      <c r="N5894" t="s">
        <v>4109</v>
      </c>
      <c r="O5894" t="s">
        <v>3343</v>
      </c>
      <c r="P5894" t="s">
        <v>3343</v>
      </c>
      <c r="Q5894" t="s">
        <v>3346</v>
      </c>
    </row>
    <row r="5895" spans="1:17" x14ac:dyDescent="0.25">
      <c r="A5895" t="s">
        <v>1736</v>
      </c>
      <c r="B5895" t="s">
        <v>585</v>
      </c>
      <c r="C5895" t="s">
        <v>16915</v>
      </c>
      <c r="D5895" t="s">
        <v>16916</v>
      </c>
      <c r="E5895">
        <v>2404020</v>
      </c>
      <c r="F5895" t="s">
        <v>16978</v>
      </c>
      <c r="H5895" t="s">
        <v>16972</v>
      </c>
      <c r="I5895" t="s">
        <v>16979</v>
      </c>
      <c r="J5895" t="s">
        <v>16971</v>
      </c>
      <c r="K5895" t="s">
        <v>110</v>
      </c>
      <c r="L5895" t="s">
        <v>3343</v>
      </c>
      <c r="M5895" t="s">
        <v>4108</v>
      </c>
      <c r="N5895" t="s">
        <v>4109</v>
      </c>
      <c r="O5895" t="s">
        <v>3343</v>
      </c>
      <c r="P5895" t="s">
        <v>3343</v>
      </c>
      <c r="Q5895" t="s">
        <v>3346</v>
      </c>
    </row>
    <row r="5896" spans="1:17" x14ac:dyDescent="0.25">
      <c r="A5896" t="s">
        <v>1736</v>
      </c>
      <c r="B5896" t="s">
        <v>585</v>
      </c>
      <c r="C5896" t="s">
        <v>16915</v>
      </c>
      <c r="D5896" t="s">
        <v>16916</v>
      </c>
      <c r="E5896">
        <v>2404021</v>
      </c>
      <c r="F5896" t="s">
        <v>16980</v>
      </c>
      <c r="H5896" t="s">
        <v>16928</v>
      </c>
      <c r="I5896" t="s">
        <v>16981</v>
      </c>
      <c r="J5896" t="s">
        <v>16982</v>
      </c>
      <c r="K5896" t="s">
        <v>110</v>
      </c>
      <c r="L5896" t="s">
        <v>3343</v>
      </c>
      <c r="M5896" t="s">
        <v>4108</v>
      </c>
      <c r="N5896" t="s">
        <v>4109</v>
      </c>
      <c r="O5896" t="s">
        <v>3343</v>
      </c>
      <c r="P5896" t="s">
        <v>3343</v>
      </c>
      <c r="Q5896" t="s">
        <v>3346</v>
      </c>
    </row>
    <row r="5897" spans="1:17" x14ac:dyDescent="0.25">
      <c r="A5897" t="s">
        <v>1736</v>
      </c>
      <c r="B5897" t="s">
        <v>585</v>
      </c>
      <c r="C5897" t="s">
        <v>16915</v>
      </c>
      <c r="D5897" t="s">
        <v>16916</v>
      </c>
      <c r="E5897">
        <v>2404021</v>
      </c>
      <c r="F5897" t="s">
        <v>16980</v>
      </c>
      <c r="H5897" t="s">
        <v>16928</v>
      </c>
      <c r="I5897" t="s">
        <v>16983</v>
      </c>
      <c r="J5897" t="s">
        <v>16982</v>
      </c>
      <c r="K5897" t="s">
        <v>15535</v>
      </c>
      <c r="L5897" t="s">
        <v>3346</v>
      </c>
      <c r="M5897" t="s">
        <v>4108</v>
      </c>
      <c r="N5897" t="s">
        <v>4109</v>
      </c>
      <c r="O5897" t="s">
        <v>3343</v>
      </c>
      <c r="P5897" t="s">
        <v>3343</v>
      </c>
      <c r="Q5897" t="s">
        <v>3346</v>
      </c>
    </row>
    <row r="5898" spans="1:17" x14ac:dyDescent="0.25">
      <c r="A5898" t="s">
        <v>1736</v>
      </c>
      <c r="B5898" t="s">
        <v>585</v>
      </c>
      <c r="C5898" t="s">
        <v>16915</v>
      </c>
      <c r="D5898" t="s">
        <v>16916</v>
      </c>
      <c r="E5898">
        <v>2404022</v>
      </c>
      <c r="F5898" t="s">
        <v>16984</v>
      </c>
      <c r="H5898" t="s">
        <v>16923</v>
      </c>
      <c r="I5898" t="s">
        <v>16985</v>
      </c>
      <c r="J5898" t="s">
        <v>16986</v>
      </c>
      <c r="K5898" t="s">
        <v>110</v>
      </c>
      <c r="L5898" t="s">
        <v>3343</v>
      </c>
      <c r="M5898" t="s">
        <v>4108</v>
      </c>
      <c r="N5898" t="s">
        <v>4109</v>
      </c>
      <c r="O5898" t="s">
        <v>3343</v>
      </c>
      <c r="P5898" t="s">
        <v>3343</v>
      </c>
      <c r="Q5898" t="s">
        <v>3346</v>
      </c>
    </row>
    <row r="5899" spans="1:17" x14ac:dyDescent="0.25">
      <c r="A5899" t="s">
        <v>1736</v>
      </c>
      <c r="B5899" t="s">
        <v>585</v>
      </c>
      <c r="C5899" t="s">
        <v>16915</v>
      </c>
      <c r="D5899" t="s">
        <v>16916</v>
      </c>
      <c r="E5899">
        <v>2404022</v>
      </c>
      <c r="F5899" t="s">
        <v>16984</v>
      </c>
      <c r="H5899" t="s">
        <v>16923</v>
      </c>
      <c r="I5899" t="s">
        <v>16987</v>
      </c>
      <c r="J5899" t="s">
        <v>16986</v>
      </c>
      <c r="K5899" t="s">
        <v>15535</v>
      </c>
      <c r="L5899" t="s">
        <v>3346</v>
      </c>
      <c r="M5899" t="s">
        <v>4108</v>
      </c>
      <c r="N5899" t="s">
        <v>4109</v>
      </c>
      <c r="O5899" t="s">
        <v>3343</v>
      </c>
      <c r="P5899" t="s">
        <v>3343</v>
      </c>
      <c r="Q5899" t="s">
        <v>3346</v>
      </c>
    </row>
    <row r="5900" spans="1:17" x14ac:dyDescent="0.25">
      <c r="A5900" t="s">
        <v>1736</v>
      </c>
      <c r="B5900" t="s">
        <v>585</v>
      </c>
      <c r="C5900" t="s">
        <v>16915</v>
      </c>
      <c r="D5900" t="s">
        <v>16916</v>
      </c>
      <c r="E5900">
        <v>2404023</v>
      </c>
      <c r="F5900" t="s">
        <v>16988</v>
      </c>
      <c r="H5900" t="s">
        <v>16942</v>
      </c>
      <c r="I5900" t="s">
        <v>16989</v>
      </c>
      <c r="J5900" t="s">
        <v>16990</v>
      </c>
      <c r="K5900" t="s">
        <v>4107</v>
      </c>
      <c r="L5900" t="s">
        <v>3343</v>
      </c>
      <c r="M5900" t="s">
        <v>4108</v>
      </c>
      <c r="N5900" t="s">
        <v>4109</v>
      </c>
      <c r="O5900" t="s">
        <v>3343</v>
      </c>
      <c r="P5900" t="s">
        <v>3343</v>
      </c>
      <c r="Q5900" t="s">
        <v>3346</v>
      </c>
    </row>
    <row r="5901" spans="1:17" x14ac:dyDescent="0.25">
      <c r="A5901" t="s">
        <v>1736</v>
      </c>
      <c r="B5901" t="s">
        <v>585</v>
      </c>
      <c r="C5901" t="s">
        <v>16915</v>
      </c>
      <c r="D5901" t="s">
        <v>16916</v>
      </c>
      <c r="E5901">
        <v>2404024</v>
      </c>
      <c r="F5901" t="s">
        <v>16991</v>
      </c>
      <c r="H5901" t="s">
        <v>16972</v>
      </c>
      <c r="I5901" t="s">
        <v>16992</v>
      </c>
      <c r="J5901" t="s">
        <v>16991</v>
      </c>
      <c r="K5901" t="s">
        <v>110</v>
      </c>
      <c r="L5901" t="s">
        <v>3343</v>
      </c>
      <c r="M5901" t="s">
        <v>3748</v>
      </c>
      <c r="N5901" t="s">
        <v>4014</v>
      </c>
      <c r="O5901" t="s">
        <v>3343</v>
      </c>
      <c r="P5901" t="s">
        <v>3343</v>
      </c>
      <c r="Q5901" t="s">
        <v>3346</v>
      </c>
    </row>
    <row r="5902" spans="1:17" x14ac:dyDescent="0.25">
      <c r="A5902" t="s">
        <v>1736</v>
      </c>
      <c r="B5902" t="s">
        <v>585</v>
      </c>
      <c r="C5902" t="s">
        <v>16915</v>
      </c>
      <c r="D5902" t="s">
        <v>16916</v>
      </c>
      <c r="E5902">
        <v>2404025</v>
      </c>
      <c r="F5902" t="s">
        <v>16993</v>
      </c>
      <c r="H5902" t="s">
        <v>16972</v>
      </c>
      <c r="I5902" t="s">
        <v>16994</v>
      </c>
      <c r="J5902" t="s">
        <v>16991</v>
      </c>
      <c r="K5902" t="s">
        <v>110</v>
      </c>
      <c r="L5902" t="s">
        <v>3343</v>
      </c>
      <c r="M5902" t="s">
        <v>3748</v>
      </c>
      <c r="N5902" t="s">
        <v>4014</v>
      </c>
      <c r="O5902" t="s">
        <v>3343</v>
      </c>
      <c r="P5902" t="s">
        <v>3343</v>
      </c>
      <c r="Q5902" t="s">
        <v>3346</v>
      </c>
    </row>
    <row r="5903" spans="1:17" x14ac:dyDescent="0.25">
      <c r="A5903" t="s">
        <v>1736</v>
      </c>
      <c r="B5903" t="s">
        <v>585</v>
      </c>
      <c r="C5903" t="s">
        <v>16915</v>
      </c>
      <c r="D5903" t="s">
        <v>16916</v>
      </c>
      <c r="E5903">
        <v>2404026</v>
      </c>
      <c r="F5903" t="s">
        <v>16995</v>
      </c>
      <c r="H5903" t="s">
        <v>16972</v>
      </c>
      <c r="I5903" t="s">
        <v>16996</v>
      </c>
      <c r="J5903" t="s">
        <v>16997</v>
      </c>
      <c r="K5903" t="s">
        <v>110</v>
      </c>
      <c r="L5903" t="s">
        <v>3343</v>
      </c>
      <c r="M5903" t="s">
        <v>4108</v>
      </c>
      <c r="N5903" t="s">
        <v>4109</v>
      </c>
      <c r="O5903" t="s">
        <v>3343</v>
      </c>
      <c r="P5903" t="s">
        <v>3343</v>
      </c>
      <c r="Q5903" t="s">
        <v>3346</v>
      </c>
    </row>
    <row r="5904" spans="1:17" x14ac:dyDescent="0.25">
      <c r="A5904" t="s">
        <v>1736</v>
      </c>
      <c r="B5904" t="s">
        <v>585</v>
      </c>
      <c r="C5904" t="s">
        <v>16915</v>
      </c>
      <c r="D5904" t="s">
        <v>16916</v>
      </c>
      <c r="E5904">
        <v>2404026</v>
      </c>
      <c r="F5904" t="s">
        <v>16995</v>
      </c>
      <c r="H5904" t="s">
        <v>16972</v>
      </c>
      <c r="I5904" t="s">
        <v>16998</v>
      </c>
      <c r="J5904" t="s">
        <v>16997</v>
      </c>
      <c r="K5904" t="s">
        <v>15535</v>
      </c>
      <c r="L5904" t="s">
        <v>3346</v>
      </c>
      <c r="M5904" t="s">
        <v>4108</v>
      </c>
      <c r="N5904" t="s">
        <v>4109</v>
      </c>
      <c r="O5904" t="s">
        <v>3343</v>
      </c>
      <c r="P5904" t="s">
        <v>3343</v>
      </c>
      <c r="Q5904" t="s">
        <v>3346</v>
      </c>
    </row>
    <row r="5905" spans="1:17" x14ac:dyDescent="0.25">
      <c r="A5905" t="s">
        <v>1736</v>
      </c>
      <c r="B5905" t="s">
        <v>585</v>
      </c>
      <c r="C5905" t="s">
        <v>16915</v>
      </c>
      <c r="D5905" t="s">
        <v>16916</v>
      </c>
      <c r="E5905">
        <v>2404027</v>
      </c>
      <c r="F5905" t="s">
        <v>16999</v>
      </c>
      <c r="H5905" t="s">
        <v>7892</v>
      </c>
      <c r="I5905" t="s">
        <v>17000</v>
      </c>
      <c r="J5905" t="s">
        <v>17001</v>
      </c>
      <c r="K5905" t="s">
        <v>110</v>
      </c>
      <c r="L5905" t="s">
        <v>3343</v>
      </c>
      <c r="M5905" t="s">
        <v>3748</v>
      </c>
      <c r="N5905" t="s">
        <v>4014</v>
      </c>
      <c r="O5905" t="s">
        <v>3343</v>
      </c>
      <c r="P5905" t="s">
        <v>3343</v>
      </c>
      <c r="Q5905" t="s">
        <v>3346</v>
      </c>
    </row>
    <row r="5906" spans="1:17" x14ac:dyDescent="0.25">
      <c r="A5906" t="s">
        <v>1736</v>
      </c>
      <c r="B5906" t="s">
        <v>585</v>
      </c>
      <c r="C5906" t="s">
        <v>16915</v>
      </c>
      <c r="D5906" t="s">
        <v>16916</v>
      </c>
      <c r="E5906">
        <v>2404028</v>
      </c>
      <c r="F5906" t="s">
        <v>17002</v>
      </c>
      <c r="H5906" t="s">
        <v>17003</v>
      </c>
      <c r="I5906" t="s">
        <v>17004</v>
      </c>
      <c r="J5906" t="s">
        <v>17005</v>
      </c>
      <c r="K5906" t="s">
        <v>110</v>
      </c>
      <c r="L5906" t="s">
        <v>3343</v>
      </c>
      <c r="M5906" t="s">
        <v>4108</v>
      </c>
      <c r="N5906" t="s">
        <v>4109</v>
      </c>
      <c r="O5906" t="s">
        <v>3343</v>
      </c>
      <c r="P5906" t="s">
        <v>3343</v>
      </c>
      <c r="Q5906" t="s">
        <v>3346</v>
      </c>
    </row>
    <row r="5907" spans="1:17" x14ac:dyDescent="0.25">
      <c r="A5907" t="s">
        <v>1736</v>
      </c>
      <c r="B5907" t="s">
        <v>585</v>
      </c>
      <c r="C5907" t="s">
        <v>16915</v>
      </c>
      <c r="D5907" t="s">
        <v>16916</v>
      </c>
      <c r="E5907">
        <v>2404029</v>
      </c>
      <c r="F5907" t="s">
        <v>17006</v>
      </c>
      <c r="H5907" t="s">
        <v>17003</v>
      </c>
      <c r="I5907" t="s">
        <v>17007</v>
      </c>
      <c r="J5907" t="s">
        <v>17005</v>
      </c>
      <c r="K5907" t="s">
        <v>110</v>
      </c>
      <c r="L5907" t="s">
        <v>3343</v>
      </c>
      <c r="M5907" t="s">
        <v>4108</v>
      </c>
      <c r="N5907" t="s">
        <v>4109</v>
      </c>
      <c r="O5907" t="s">
        <v>3343</v>
      </c>
      <c r="P5907" t="s">
        <v>3343</v>
      </c>
      <c r="Q5907" t="s">
        <v>3346</v>
      </c>
    </row>
    <row r="5908" spans="1:17" x14ac:dyDescent="0.25">
      <c r="A5908" t="s">
        <v>1736</v>
      </c>
      <c r="B5908" t="s">
        <v>585</v>
      </c>
      <c r="C5908" t="s">
        <v>16915</v>
      </c>
      <c r="D5908" t="s">
        <v>16916</v>
      </c>
      <c r="E5908">
        <v>2404030</v>
      </c>
      <c r="F5908" t="s">
        <v>17008</v>
      </c>
      <c r="H5908" t="s">
        <v>17003</v>
      </c>
      <c r="I5908" t="s">
        <v>17009</v>
      </c>
      <c r="J5908" t="s">
        <v>17005</v>
      </c>
      <c r="K5908" t="s">
        <v>110</v>
      </c>
      <c r="L5908" t="s">
        <v>3343</v>
      </c>
      <c r="M5908" t="s">
        <v>4108</v>
      </c>
      <c r="N5908" t="s">
        <v>4109</v>
      </c>
      <c r="O5908" t="s">
        <v>3343</v>
      </c>
      <c r="P5908" t="s">
        <v>3343</v>
      </c>
      <c r="Q5908" t="s">
        <v>3346</v>
      </c>
    </row>
    <row r="5909" spans="1:17" x14ac:dyDescent="0.25">
      <c r="A5909" t="s">
        <v>1736</v>
      </c>
      <c r="B5909" t="s">
        <v>585</v>
      </c>
      <c r="C5909" t="s">
        <v>16915</v>
      </c>
      <c r="D5909" t="s">
        <v>16916</v>
      </c>
      <c r="E5909">
        <v>2404031</v>
      </c>
      <c r="F5909" t="s">
        <v>17010</v>
      </c>
      <c r="H5909" t="s">
        <v>17003</v>
      </c>
      <c r="I5909" t="s">
        <v>17011</v>
      </c>
      <c r="J5909" t="s">
        <v>17005</v>
      </c>
      <c r="K5909" t="s">
        <v>110</v>
      </c>
      <c r="L5909" t="s">
        <v>3343</v>
      </c>
      <c r="M5909" t="s">
        <v>4108</v>
      </c>
      <c r="N5909" t="s">
        <v>4109</v>
      </c>
      <c r="O5909" t="s">
        <v>3343</v>
      </c>
      <c r="P5909" t="s">
        <v>3343</v>
      </c>
      <c r="Q5909" t="s">
        <v>3346</v>
      </c>
    </row>
    <row r="5910" spans="1:17" x14ac:dyDescent="0.25">
      <c r="A5910" t="s">
        <v>1736</v>
      </c>
      <c r="B5910" t="s">
        <v>585</v>
      </c>
      <c r="C5910" t="s">
        <v>16915</v>
      </c>
      <c r="D5910" t="s">
        <v>16916</v>
      </c>
      <c r="E5910">
        <v>2404032</v>
      </c>
      <c r="F5910" t="s">
        <v>17012</v>
      </c>
      <c r="H5910" t="s">
        <v>17003</v>
      </c>
      <c r="I5910" t="s">
        <v>17013</v>
      </c>
      <c r="J5910" t="s">
        <v>17005</v>
      </c>
      <c r="K5910" t="s">
        <v>110</v>
      </c>
      <c r="L5910" t="s">
        <v>3343</v>
      </c>
      <c r="M5910" t="s">
        <v>4108</v>
      </c>
      <c r="N5910" t="s">
        <v>4109</v>
      </c>
      <c r="O5910" t="s">
        <v>3343</v>
      </c>
      <c r="P5910" t="s">
        <v>3343</v>
      </c>
      <c r="Q5910" t="s">
        <v>3346</v>
      </c>
    </row>
    <row r="5911" spans="1:17" x14ac:dyDescent="0.25">
      <c r="A5911" t="s">
        <v>1736</v>
      </c>
      <c r="B5911" t="s">
        <v>585</v>
      </c>
      <c r="C5911" t="s">
        <v>16915</v>
      </c>
      <c r="D5911" t="s">
        <v>16916</v>
      </c>
      <c r="E5911">
        <v>2404033</v>
      </c>
      <c r="F5911" t="s">
        <v>17014</v>
      </c>
      <c r="H5911" t="s">
        <v>17003</v>
      </c>
      <c r="I5911" t="s">
        <v>17015</v>
      </c>
      <c r="J5911" t="s">
        <v>17005</v>
      </c>
      <c r="K5911" t="s">
        <v>110</v>
      </c>
      <c r="L5911" t="s">
        <v>3343</v>
      </c>
      <c r="M5911" t="s">
        <v>4108</v>
      </c>
      <c r="N5911" t="s">
        <v>4109</v>
      </c>
      <c r="O5911" t="s">
        <v>3343</v>
      </c>
      <c r="P5911" t="s">
        <v>3343</v>
      </c>
      <c r="Q5911" t="s">
        <v>3346</v>
      </c>
    </row>
    <row r="5912" spans="1:17" x14ac:dyDescent="0.25">
      <c r="A5912" t="s">
        <v>1736</v>
      </c>
      <c r="B5912" t="s">
        <v>585</v>
      </c>
      <c r="C5912" t="s">
        <v>16915</v>
      </c>
      <c r="D5912" t="s">
        <v>16916</v>
      </c>
      <c r="E5912">
        <v>2404034</v>
      </c>
      <c r="F5912" t="s">
        <v>17016</v>
      </c>
      <c r="H5912" t="s">
        <v>17003</v>
      </c>
      <c r="I5912" t="s">
        <v>17017</v>
      </c>
      <c r="J5912" t="s">
        <v>17005</v>
      </c>
      <c r="K5912" t="s">
        <v>110</v>
      </c>
      <c r="L5912" t="s">
        <v>3343</v>
      </c>
      <c r="M5912" t="s">
        <v>4108</v>
      </c>
      <c r="N5912" t="s">
        <v>4109</v>
      </c>
      <c r="O5912" t="s">
        <v>3343</v>
      </c>
      <c r="P5912" t="s">
        <v>3343</v>
      </c>
      <c r="Q5912" t="s">
        <v>3346</v>
      </c>
    </row>
    <row r="5913" spans="1:17" x14ac:dyDescent="0.25">
      <c r="A5913" t="s">
        <v>1736</v>
      </c>
      <c r="B5913" t="s">
        <v>585</v>
      </c>
      <c r="C5913" t="s">
        <v>16915</v>
      </c>
      <c r="D5913" t="s">
        <v>16916</v>
      </c>
      <c r="E5913">
        <v>2404035</v>
      </c>
      <c r="F5913" t="s">
        <v>17018</v>
      </c>
      <c r="H5913" t="s">
        <v>17003</v>
      </c>
      <c r="I5913" t="s">
        <v>17019</v>
      </c>
      <c r="J5913" t="s">
        <v>17005</v>
      </c>
      <c r="K5913" t="s">
        <v>110</v>
      </c>
      <c r="L5913" t="s">
        <v>3343</v>
      </c>
      <c r="M5913" t="s">
        <v>4108</v>
      </c>
      <c r="N5913" t="s">
        <v>4109</v>
      </c>
      <c r="O5913" t="s">
        <v>3343</v>
      </c>
      <c r="P5913" t="s">
        <v>3343</v>
      </c>
      <c r="Q5913" t="s">
        <v>3346</v>
      </c>
    </row>
    <row r="5914" spans="1:17" x14ac:dyDescent="0.25">
      <c r="A5914" t="s">
        <v>1736</v>
      </c>
      <c r="B5914" t="s">
        <v>585</v>
      </c>
      <c r="C5914" t="s">
        <v>16915</v>
      </c>
      <c r="D5914" t="s">
        <v>16916</v>
      </c>
      <c r="E5914">
        <v>2404036</v>
      </c>
      <c r="F5914" t="s">
        <v>17020</v>
      </c>
      <c r="H5914" t="s">
        <v>17003</v>
      </c>
      <c r="I5914" t="s">
        <v>17021</v>
      </c>
      <c r="J5914" t="s">
        <v>17005</v>
      </c>
      <c r="K5914" t="s">
        <v>110</v>
      </c>
      <c r="L5914" t="s">
        <v>3343</v>
      </c>
      <c r="M5914" t="s">
        <v>3707</v>
      </c>
      <c r="N5914" t="s">
        <v>9242</v>
      </c>
      <c r="O5914" t="s">
        <v>3343</v>
      </c>
      <c r="P5914" t="s">
        <v>3343</v>
      </c>
      <c r="Q5914" t="s">
        <v>3346</v>
      </c>
    </row>
    <row r="5915" spans="1:17" x14ac:dyDescent="0.25">
      <c r="A5915" t="s">
        <v>1736</v>
      </c>
      <c r="B5915" t="s">
        <v>585</v>
      </c>
      <c r="C5915" t="s">
        <v>16915</v>
      </c>
      <c r="D5915" t="s">
        <v>16916</v>
      </c>
      <c r="E5915">
        <v>2404037</v>
      </c>
      <c r="F5915" t="s">
        <v>17022</v>
      </c>
      <c r="H5915" t="s">
        <v>17003</v>
      </c>
      <c r="I5915" t="s">
        <v>17023</v>
      </c>
      <c r="J5915" t="s">
        <v>17005</v>
      </c>
      <c r="K5915" t="s">
        <v>110</v>
      </c>
      <c r="L5915" t="s">
        <v>3343</v>
      </c>
      <c r="M5915" t="s">
        <v>4108</v>
      </c>
      <c r="N5915" t="s">
        <v>4109</v>
      </c>
      <c r="O5915" t="s">
        <v>3343</v>
      </c>
      <c r="P5915" t="s">
        <v>3343</v>
      </c>
      <c r="Q5915" t="s">
        <v>3346</v>
      </c>
    </row>
    <row r="5916" spans="1:17" x14ac:dyDescent="0.25">
      <c r="A5916" t="s">
        <v>1736</v>
      </c>
      <c r="B5916" t="s">
        <v>585</v>
      </c>
      <c r="C5916" t="s">
        <v>16915</v>
      </c>
      <c r="D5916" t="s">
        <v>16916</v>
      </c>
      <c r="E5916">
        <v>2404040</v>
      </c>
      <c r="F5916" t="s">
        <v>375</v>
      </c>
      <c r="G5916" t="s">
        <v>3574</v>
      </c>
      <c r="H5916" t="s">
        <v>3350</v>
      </c>
      <c r="I5916" t="s">
        <v>17024</v>
      </c>
      <c r="J5916" t="s">
        <v>7450</v>
      </c>
      <c r="K5916" t="s">
        <v>110</v>
      </c>
      <c r="L5916" t="s">
        <v>3343</v>
      </c>
      <c r="M5916" t="s">
        <v>4108</v>
      </c>
      <c r="N5916" t="s">
        <v>4109</v>
      </c>
      <c r="O5916" t="s">
        <v>3343</v>
      </c>
      <c r="P5916" t="s">
        <v>3343</v>
      </c>
      <c r="Q5916" t="s">
        <v>3346</v>
      </c>
    </row>
    <row r="5917" spans="1:17" x14ac:dyDescent="0.25">
      <c r="A5917" t="s">
        <v>1736</v>
      </c>
      <c r="B5917" t="s">
        <v>585</v>
      </c>
      <c r="C5917" t="s">
        <v>16915</v>
      </c>
      <c r="D5917" t="s">
        <v>16916</v>
      </c>
      <c r="E5917">
        <v>2404040</v>
      </c>
      <c r="F5917" t="s">
        <v>375</v>
      </c>
      <c r="G5917" t="s">
        <v>3574</v>
      </c>
      <c r="H5917" t="s">
        <v>3350</v>
      </c>
      <c r="I5917" t="s">
        <v>17025</v>
      </c>
      <c r="J5917" t="s">
        <v>15715</v>
      </c>
      <c r="K5917" t="s">
        <v>110</v>
      </c>
      <c r="L5917" t="s">
        <v>3346</v>
      </c>
      <c r="M5917" t="s">
        <v>4108</v>
      </c>
      <c r="N5917" t="s">
        <v>4109</v>
      </c>
      <c r="O5917" t="s">
        <v>3343</v>
      </c>
      <c r="P5917" t="s">
        <v>3343</v>
      </c>
      <c r="Q5917" t="s">
        <v>3346</v>
      </c>
    </row>
    <row r="5918" spans="1:17" x14ac:dyDescent="0.25">
      <c r="A5918" t="s">
        <v>1736</v>
      </c>
      <c r="B5918" t="s">
        <v>585</v>
      </c>
      <c r="C5918" t="s">
        <v>16915</v>
      </c>
      <c r="D5918" t="s">
        <v>16916</v>
      </c>
      <c r="E5918">
        <v>2404041</v>
      </c>
      <c r="F5918" t="s">
        <v>51</v>
      </c>
      <c r="G5918" t="s">
        <v>3716</v>
      </c>
      <c r="H5918" t="s">
        <v>3350</v>
      </c>
      <c r="I5918" t="s">
        <v>17026</v>
      </c>
      <c r="J5918" t="s">
        <v>52</v>
      </c>
      <c r="K5918" t="s">
        <v>110</v>
      </c>
      <c r="L5918" t="s">
        <v>3343</v>
      </c>
      <c r="M5918" t="s">
        <v>4108</v>
      </c>
      <c r="N5918" t="s">
        <v>4109</v>
      </c>
      <c r="O5918" t="s">
        <v>3343</v>
      </c>
      <c r="P5918" t="s">
        <v>3343</v>
      </c>
      <c r="Q5918" t="s">
        <v>3346</v>
      </c>
    </row>
    <row r="5919" spans="1:17" x14ac:dyDescent="0.25">
      <c r="A5919" t="s">
        <v>1736</v>
      </c>
      <c r="B5919" t="s">
        <v>585</v>
      </c>
      <c r="C5919" t="s">
        <v>16915</v>
      </c>
      <c r="D5919" t="s">
        <v>16916</v>
      </c>
      <c r="E5919">
        <v>2404042</v>
      </c>
      <c r="F5919" t="s">
        <v>102</v>
      </c>
      <c r="G5919" t="s">
        <v>3349</v>
      </c>
      <c r="H5919" t="s">
        <v>3350</v>
      </c>
      <c r="I5919" t="s">
        <v>17027</v>
      </c>
      <c r="J5919" t="s">
        <v>103</v>
      </c>
      <c r="K5919" t="s">
        <v>110</v>
      </c>
      <c r="L5919" t="s">
        <v>3343</v>
      </c>
      <c r="M5919" t="s">
        <v>4108</v>
      </c>
      <c r="N5919" t="s">
        <v>4109</v>
      </c>
      <c r="O5919" t="s">
        <v>3346</v>
      </c>
      <c r="P5919" t="s">
        <v>3343</v>
      </c>
      <c r="Q5919" t="s">
        <v>3346</v>
      </c>
    </row>
    <row r="5920" spans="1:17" x14ac:dyDescent="0.25">
      <c r="A5920" t="s">
        <v>1736</v>
      </c>
      <c r="B5920" t="s">
        <v>585</v>
      </c>
      <c r="C5920" t="s">
        <v>16915</v>
      </c>
      <c r="D5920" t="s">
        <v>16916</v>
      </c>
      <c r="E5920">
        <v>2404042</v>
      </c>
      <c r="F5920" t="s">
        <v>102</v>
      </c>
      <c r="G5920" t="s">
        <v>3349</v>
      </c>
      <c r="H5920" t="s">
        <v>3350</v>
      </c>
      <c r="I5920" t="s">
        <v>17028</v>
      </c>
      <c r="J5920" t="s">
        <v>17029</v>
      </c>
      <c r="K5920" t="s">
        <v>110</v>
      </c>
      <c r="L5920" t="s">
        <v>3346</v>
      </c>
      <c r="M5920" t="s">
        <v>4108</v>
      </c>
      <c r="N5920" t="s">
        <v>4109</v>
      </c>
      <c r="O5920" t="s">
        <v>3346</v>
      </c>
      <c r="P5920" t="s">
        <v>3343</v>
      </c>
      <c r="Q5920" t="s">
        <v>3346</v>
      </c>
    </row>
    <row r="5921" spans="1:17" x14ac:dyDescent="0.25">
      <c r="A5921" t="s">
        <v>1736</v>
      </c>
      <c r="B5921" t="s">
        <v>585</v>
      </c>
      <c r="C5921" t="s">
        <v>16915</v>
      </c>
      <c r="D5921" t="s">
        <v>16916</v>
      </c>
      <c r="E5921">
        <v>2404043</v>
      </c>
      <c r="F5921" t="s">
        <v>17030</v>
      </c>
      <c r="H5921" t="s">
        <v>17031</v>
      </c>
      <c r="I5921" t="s">
        <v>17032</v>
      </c>
      <c r="J5921" t="s">
        <v>17033</v>
      </c>
      <c r="K5921" t="s">
        <v>110</v>
      </c>
      <c r="L5921" t="s">
        <v>3343</v>
      </c>
      <c r="M5921" t="s">
        <v>4108</v>
      </c>
      <c r="N5921" t="s">
        <v>4109</v>
      </c>
      <c r="O5921" t="s">
        <v>3343</v>
      </c>
      <c r="P5921" t="s">
        <v>3343</v>
      </c>
      <c r="Q5921" t="s">
        <v>3346</v>
      </c>
    </row>
    <row r="5922" spans="1:17" x14ac:dyDescent="0.25">
      <c r="A5922" t="s">
        <v>1736</v>
      </c>
      <c r="B5922" t="s">
        <v>585</v>
      </c>
      <c r="C5922" t="s">
        <v>16915</v>
      </c>
      <c r="D5922" t="s">
        <v>16916</v>
      </c>
      <c r="E5922">
        <v>2404043</v>
      </c>
      <c r="F5922" t="s">
        <v>17030</v>
      </c>
      <c r="H5922" t="s">
        <v>17031</v>
      </c>
      <c r="I5922" t="s">
        <v>17034</v>
      </c>
      <c r="J5922" t="s">
        <v>17035</v>
      </c>
      <c r="K5922" t="s">
        <v>110</v>
      </c>
      <c r="L5922" t="s">
        <v>3346</v>
      </c>
      <c r="M5922" t="s">
        <v>4108</v>
      </c>
      <c r="N5922" t="s">
        <v>4109</v>
      </c>
      <c r="O5922" t="s">
        <v>3343</v>
      </c>
      <c r="P5922" t="s">
        <v>3343</v>
      </c>
      <c r="Q5922" t="s">
        <v>3346</v>
      </c>
    </row>
    <row r="5923" spans="1:17" x14ac:dyDescent="0.25">
      <c r="A5923" t="s">
        <v>1736</v>
      </c>
      <c r="B5923" t="s">
        <v>585</v>
      </c>
      <c r="C5923" t="s">
        <v>16915</v>
      </c>
      <c r="D5923" t="s">
        <v>16916</v>
      </c>
      <c r="E5923">
        <v>2404044</v>
      </c>
      <c r="F5923" t="s">
        <v>2347</v>
      </c>
      <c r="G5923" t="s">
        <v>3514</v>
      </c>
      <c r="H5923" t="s">
        <v>3515</v>
      </c>
      <c r="I5923" t="s">
        <v>17036</v>
      </c>
      <c r="J5923" t="s">
        <v>2348</v>
      </c>
      <c r="K5923" t="s">
        <v>110</v>
      </c>
      <c r="L5923" t="s">
        <v>3343</v>
      </c>
      <c r="M5923" t="s">
        <v>4108</v>
      </c>
      <c r="N5923" t="s">
        <v>4109</v>
      </c>
      <c r="O5923" t="s">
        <v>3343</v>
      </c>
      <c r="P5923" t="s">
        <v>3343</v>
      </c>
      <c r="Q5923" t="s">
        <v>3346</v>
      </c>
    </row>
    <row r="5924" spans="1:17" x14ac:dyDescent="0.25">
      <c r="A5924" t="s">
        <v>1736</v>
      </c>
      <c r="B5924" t="s">
        <v>585</v>
      </c>
      <c r="C5924" t="s">
        <v>16915</v>
      </c>
      <c r="D5924" t="s">
        <v>16916</v>
      </c>
      <c r="E5924">
        <v>2404044</v>
      </c>
      <c r="F5924" t="s">
        <v>2347</v>
      </c>
      <c r="G5924" t="s">
        <v>3514</v>
      </c>
      <c r="H5924" t="s">
        <v>3515</v>
      </c>
      <c r="I5924" t="s">
        <v>17037</v>
      </c>
      <c r="J5924" t="s">
        <v>16818</v>
      </c>
      <c r="K5924" t="s">
        <v>110</v>
      </c>
      <c r="L5924" t="s">
        <v>3346</v>
      </c>
      <c r="M5924" t="s">
        <v>4108</v>
      </c>
      <c r="N5924" t="s">
        <v>4109</v>
      </c>
      <c r="O5924" t="s">
        <v>3343</v>
      </c>
      <c r="P5924" t="s">
        <v>3343</v>
      </c>
      <c r="Q5924" t="s">
        <v>3346</v>
      </c>
    </row>
    <row r="5925" spans="1:17" x14ac:dyDescent="0.25">
      <c r="A5925" t="s">
        <v>1736</v>
      </c>
      <c r="B5925" t="s">
        <v>585</v>
      </c>
      <c r="C5925" t="s">
        <v>16915</v>
      </c>
      <c r="D5925" t="s">
        <v>16916</v>
      </c>
      <c r="E5925">
        <v>2404044</v>
      </c>
      <c r="F5925" t="s">
        <v>2347</v>
      </c>
      <c r="G5925" t="s">
        <v>3514</v>
      </c>
      <c r="H5925" t="s">
        <v>3515</v>
      </c>
      <c r="I5925" t="s">
        <v>17038</v>
      </c>
      <c r="J5925" t="s">
        <v>9766</v>
      </c>
      <c r="K5925" t="s">
        <v>110</v>
      </c>
      <c r="L5925" t="s">
        <v>3346</v>
      </c>
      <c r="M5925" t="s">
        <v>4108</v>
      </c>
      <c r="N5925" t="s">
        <v>4109</v>
      </c>
      <c r="O5925" t="s">
        <v>3343</v>
      </c>
      <c r="P5925" t="s">
        <v>3343</v>
      </c>
      <c r="Q5925" t="s">
        <v>3346</v>
      </c>
    </row>
    <row r="5926" spans="1:17" x14ac:dyDescent="0.25">
      <c r="A5926" t="s">
        <v>1736</v>
      </c>
      <c r="B5926" t="s">
        <v>585</v>
      </c>
      <c r="C5926" t="s">
        <v>16915</v>
      </c>
      <c r="D5926" t="s">
        <v>16916</v>
      </c>
      <c r="E5926">
        <v>2404044</v>
      </c>
      <c r="F5926" t="s">
        <v>2347</v>
      </c>
      <c r="G5926" t="s">
        <v>3514</v>
      </c>
      <c r="H5926" t="s">
        <v>3515</v>
      </c>
      <c r="I5926" t="s">
        <v>17039</v>
      </c>
      <c r="J5926" t="s">
        <v>17040</v>
      </c>
      <c r="K5926" t="s">
        <v>110</v>
      </c>
      <c r="L5926" t="s">
        <v>3346</v>
      </c>
      <c r="M5926" t="s">
        <v>4108</v>
      </c>
      <c r="N5926" t="s">
        <v>4109</v>
      </c>
      <c r="O5926" t="s">
        <v>3343</v>
      </c>
      <c r="P5926" t="s">
        <v>3343</v>
      </c>
      <c r="Q5926" t="s">
        <v>3346</v>
      </c>
    </row>
    <row r="5927" spans="1:17" x14ac:dyDescent="0.25">
      <c r="A5927" t="s">
        <v>1736</v>
      </c>
      <c r="B5927" t="s">
        <v>585</v>
      </c>
      <c r="C5927" t="s">
        <v>16915</v>
      </c>
      <c r="D5927" t="s">
        <v>16916</v>
      </c>
      <c r="E5927">
        <v>2404045</v>
      </c>
      <c r="F5927" t="s">
        <v>17041</v>
      </c>
      <c r="G5927" t="s">
        <v>17042</v>
      </c>
      <c r="H5927" t="s">
        <v>17043</v>
      </c>
      <c r="I5927" t="s">
        <v>17044</v>
      </c>
      <c r="J5927" t="s">
        <v>17041</v>
      </c>
      <c r="K5927" t="s">
        <v>110</v>
      </c>
      <c r="L5927" t="s">
        <v>3343</v>
      </c>
      <c r="M5927" t="s">
        <v>4108</v>
      </c>
      <c r="N5927" t="s">
        <v>4109</v>
      </c>
      <c r="O5927" t="s">
        <v>3343</v>
      </c>
      <c r="P5927" t="s">
        <v>3343</v>
      </c>
      <c r="Q5927" t="s">
        <v>3346</v>
      </c>
    </row>
    <row r="5928" spans="1:17" x14ac:dyDescent="0.25">
      <c r="A5928" t="s">
        <v>1736</v>
      </c>
      <c r="B5928" t="s">
        <v>585</v>
      </c>
      <c r="C5928" t="s">
        <v>16915</v>
      </c>
      <c r="D5928" t="s">
        <v>16916</v>
      </c>
      <c r="E5928">
        <v>2404046</v>
      </c>
      <c r="F5928" t="s">
        <v>15717</v>
      </c>
      <c r="G5928" t="s">
        <v>17045</v>
      </c>
      <c r="H5928" t="s">
        <v>16942</v>
      </c>
      <c r="I5928" t="s">
        <v>17046</v>
      </c>
      <c r="J5928" t="s">
        <v>17047</v>
      </c>
      <c r="K5928" t="s">
        <v>4107</v>
      </c>
      <c r="L5928" t="s">
        <v>3343</v>
      </c>
      <c r="M5928" t="s">
        <v>3344</v>
      </c>
      <c r="N5928" t="s">
        <v>3360</v>
      </c>
      <c r="O5928" t="s">
        <v>3343</v>
      </c>
      <c r="P5928" t="s">
        <v>3343</v>
      </c>
      <c r="Q5928" t="s">
        <v>3346</v>
      </c>
    </row>
    <row r="5929" spans="1:17" x14ac:dyDescent="0.25">
      <c r="A5929" t="s">
        <v>1736</v>
      </c>
      <c r="B5929" t="s">
        <v>585</v>
      </c>
      <c r="C5929" t="s">
        <v>16915</v>
      </c>
      <c r="D5929" t="s">
        <v>16916</v>
      </c>
      <c r="E5929">
        <v>2404048</v>
      </c>
      <c r="F5929" t="s">
        <v>17048</v>
      </c>
      <c r="G5929" t="s">
        <v>17049</v>
      </c>
      <c r="H5929" t="s">
        <v>16918</v>
      </c>
      <c r="I5929" t="s">
        <v>17050</v>
      </c>
      <c r="J5929" t="s">
        <v>17051</v>
      </c>
      <c r="K5929" t="s">
        <v>4107</v>
      </c>
      <c r="L5929" t="s">
        <v>3343</v>
      </c>
      <c r="M5929" t="s">
        <v>4108</v>
      </c>
      <c r="N5929" t="s">
        <v>4109</v>
      </c>
      <c r="O5929" t="s">
        <v>3346</v>
      </c>
      <c r="P5929" t="s">
        <v>3343</v>
      </c>
      <c r="Q5929" t="s">
        <v>3346</v>
      </c>
    </row>
    <row r="5930" spans="1:17" x14ac:dyDescent="0.25">
      <c r="A5930" t="s">
        <v>1736</v>
      </c>
      <c r="B5930" t="s">
        <v>585</v>
      </c>
      <c r="C5930" t="s">
        <v>16915</v>
      </c>
      <c r="D5930" t="s">
        <v>16916</v>
      </c>
      <c r="E5930">
        <v>2404048</v>
      </c>
      <c r="F5930" t="s">
        <v>17048</v>
      </c>
      <c r="G5930" t="s">
        <v>17049</v>
      </c>
      <c r="H5930" t="s">
        <v>16918</v>
      </c>
      <c r="I5930" t="s">
        <v>17052</v>
      </c>
      <c r="J5930" t="s">
        <v>17053</v>
      </c>
      <c r="K5930" t="s">
        <v>110</v>
      </c>
      <c r="L5930" t="s">
        <v>3346</v>
      </c>
      <c r="M5930" t="s">
        <v>4108</v>
      </c>
      <c r="N5930" t="s">
        <v>4109</v>
      </c>
      <c r="O5930" t="s">
        <v>3346</v>
      </c>
      <c r="P5930" t="s">
        <v>3343</v>
      </c>
      <c r="Q5930" t="s">
        <v>3346</v>
      </c>
    </row>
    <row r="5931" spans="1:17" x14ac:dyDescent="0.25">
      <c r="A5931" t="s">
        <v>1736</v>
      </c>
      <c r="B5931" t="s">
        <v>585</v>
      </c>
      <c r="C5931" t="s">
        <v>16915</v>
      </c>
      <c r="D5931" t="s">
        <v>16916</v>
      </c>
      <c r="E5931">
        <v>2404048</v>
      </c>
      <c r="F5931" t="s">
        <v>17048</v>
      </c>
      <c r="G5931" t="s">
        <v>17049</v>
      </c>
      <c r="H5931" t="s">
        <v>16918</v>
      </c>
      <c r="I5931" t="s">
        <v>17054</v>
      </c>
      <c r="J5931" t="s">
        <v>17055</v>
      </c>
      <c r="K5931" t="s">
        <v>110</v>
      </c>
      <c r="L5931" t="s">
        <v>3346</v>
      </c>
      <c r="M5931" t="s">
        <v>4108</v>
      </c>
      <c r="N5931" t="s">
        <v>4109</v>
      </c>
      <c r="O5931" t="s">
        <v>3346</v>
      </c>
      <c r="P5931" t="s">
        <v>3343</v>
      </c>
      <c r="Q5931" t="s">
        <v>3346</v>
      </c>
    </row>
    <row r="5932" spans="1:17" x14ac:dyDescent="0.25">
      <c r="A5932" t="s">
        <v>1736</v>
      </c>
      <c r="B5932" t="s">
        <v>585</v>
      </c>
      <c r="C5932" t="s">
        <v>16915</v>
      </c>
      <c r="D5932" t="s">
        <v>16916</v>
      </c>
      <c r="E5932">
        <v>2404048</v>
      </c>
      <c r="F5932" t="s">
        <v>17048</v>
      </c>
      <c r="G5932" t="s">
        <v>17049</v>
      </c>
      <c r="H5932" t="s">
        <v>16918</v>
      </c>
      <c r="I5932" t="s">
        <v>17056</v>
      </c>
      <c r="J5932" t="s">
        <v>17057</v>
      </c>
      <c r="K5932" t="s">
        <v>110</v>
      </c>
      <c r="L5932" t="s">
        <v>3346</v>
      </c>
      <c r="M5932" t="s">
        <v>4108</v>
      </c>
      <c r="N5932" t="s">
        <v>4109</v>
      </c>
      <c r="O5932" t="s">
        <v>3346</v>
      </c>
      <c r="P5932" t="s">
        <v>3343</v>
      </c>
      <c r="Q5932" t="s">
        <v>3346</v>
      </c>
    </row>
    <row r="5933" spans="1:17" x14ac:dyDescent="0.25">
      <c r="A5933" t="s">
        <v>1736</v>
      </c>
      <c r="B5933" t="s">
        <v>585</v>
      </c>
      <c r="C5933" t="s">
        <v>16915</v>
      </c>
      <c r="D5933" t="s">
        <v>16916</v>
      </c>
      <c r="E5933">
        <v>2404048</v>
      </c>
      <c r="F5933" t="s">
        <v>17048</v>
      </c>
      <c r="G5933" t="s">
        <v>17049</v>
      </c>
      <c r="H5933" t="s">
        <v>16918</v>
      </c>
      <c r="I5933" t="s">
        <v>17058</v>
      </c>
      <c r="J5933" t="s">
        <v>15669</v>
      </c>
      <c r="K5933" t="s">
        <v>110</v>
      </c>
      <c r="L5933" t="s">
        <v>3346</v>
      </c>
      <c r="M5933" t="s">
        <v>4108</v>
      </c>
      <c r="N5933" t="s">
        <v>4109</v>
      </c>
      <c r="O5933" t="s">
        <v>3346</v>
      </c>
      <c r="P5933" t="s">
        <v>3343</v>
      </c>
      <c r="Q5933" t="s">
        <v>3346</v>
      </c>
    </row>
    <row r="5934" spans="1:17" x14ac:dyDescent="0.25">
      <c r="A5934" t="s">
        <v>1736</v>
      </c>
      <c r="B5934" t="s">
        <v>585</v>
      </c>
      <c r="C5934" t="s">
        <v>16915</v>
      </c>
      <c r="D5934" t="s">
        <v>16916</v>
      </c>
      <c r="E5934">
        <v>2404049</v>
      </c>
      <c r="F5934" t="s">
        <v>757</v>
      </c>
      <c r="G5934" t="s">
        <v>5022</v>
      </c>
      <c r="H5934" t="s">
        <v>3350</v>
      </c>
      <c r="I5934" t="s">
        <v>17059</v>
      </c>
      <c r="J5934" t="s">
        <v>759</v>
      </c>
      <c r="K5934" t="s">
        <v>110</v>
      </c>
      <c r="L5934" t="s">
        <v>3343</v>
      </c>
      <c r="M5934" t="s">
        <v>4108</v>
      </c>
      <c r="N5934" t="s">
        <v>4109</v>
      </c>
      <c r="O5934" t="s">
        <v>3343</v>
      </c>
      <c r="P5934" t="s">
        <v>3343</v>
      </c>
      <c r="Q5934" t="s">
        <v>3346</v>
      </c>
    </row>
    <row r="5935" spans="1:17" x14ac:dyDescent="0.25">
      <c r="A5935" t="s">
        <v>1736</v>
      </c>
      <c r="B5935" t="s">
        <v>585</v>
      </c>
      <c r="C5935" t="s">
        <v>17060</v>
      </c>
      <c r="D5935" t="s">
        <v>17061</v>
      </c>
      <c r="E5935">
        <v>2405001</v>
      </c>
      <c r="F5935" t="s">
        <v>17062</v>
      </c>
      <c r="H5935" t="s">
        <v>17063</v>
      </c>
      <c r="I5935" t="s">
        <v>17064</v>
      </c>
      <c r="J5935" t="s">
        <v>17065</v>
      </c>
      <c r="K5935" t="s">
        <v>110</v>
      </c>
      <c r="L5935" t="s">
        <v>3343</v>
      </c>
      <c r="M5935" t="s">
        <v>4108</v>
      </c>
      <c r="N5935" t="s">
        <v>4109</v>
      </c>
      <c r="O5935" t="s">
        <v>3346</v>
      </c>
      <c r="P5935" t="s">
        <v>3343</v>
      </c>
      <c r="Q5935" t="s">
        <v>3346</v>
      </c>
    </row>
    <row r="5936" spans="1:17" x14ac:dyDescent="0.25">
      <c r="A5936" t="s">
        <v>1736</v>
      </c>
      <c r="B5936" t="s">
        <v>585</v>
      </c>
      <c r="C5936" t="s">
        <v>17060</v>
      </c>
      <c r="D5936" t="s">
        <v>17061</v>
      </c>
      <c r="E5936">
        <v>2405002</v>
      </c>
      <c r="F5936" t="s">
        <v>17066</v>
      </c>
      <c r="H5936" t="s">
        <v>17063</v>
      </c>
      <c r="I5936" t="s">
        <v>17067</v>
      </c>
      <c r="J5936" t="s">
        <v>17065</v>
      </c>
      <c r="K5936" t="s">
        <v>110</v>
      </c>
      <c r="L5936" t="s">
        <v>3343</v>
      </c>
      <c r="M5936" t="s">
        <v>4108</v>
      </c>
      <c r="N5936" t="s">
        <v>4109</v>
      </c>
      <c r="O5936" t="s">
        <v>3346</v>
      </c>
      <c r="P5936" t="s">
        <v>3343</v>
      </c>
      <c r="Q5936" t="s">
        <v>3346</v>
      </c>
    </row>
    <row r="5937" spans="1:17" x14ac:dyDescent="0.25">
      <c r="A5937" t="s">
        <v>1736</v>
      </c>
      <c r="B5937" t="s">
        <v>585</v>
      </c>
      <c r="C5937" t="s">
        <v>17060</v>
      </c>
      <c r="D5937" t="s">
        <v>17061</v>
      </c>
      <c r="E5937">
        <v>2405003</v>
      </c>
      <c r="F5937" t="s">
        <v>17068</v>
      </c>
      <c r="H5937" t="s">
        <v>17063</v>
      </c>
      <c r="I5937" t="s">
        <v>17069</v>
      </c>
      <c r="J5937" t="s">
        <v>17065</v>
      </c>
      <c r="K5937" t="s">
        <v>110</v>
      </c>
      <c r="L5937" t="s">
        <v>3343</v>
      </c>
      <c r="M5937" t="s">
        <v>4108</v>
      </c>
      <c r="N5937" t="s">
        <v>4109</v>
      </c>
      <c r="O5937" t="s">
        <v>3346</v>
      </c>
      <c r="P5937" t="s">
        <v>3343</v>
      </c>
      <c r="Q5937" t="s">
        <v>3346</v>
      </c>
    </row>
    <row r="5938" spans="1:17" x14ac:dyDescent="0.25">
      <c r="A5938" t="s">
        <v>1736</v>
      </c>
      <c r="B5938" t="s">
        <v>585</v>
      </c>
      <c r="C5938" t="s">
        <v>17060</v>
      </c>
      <c r="D5938" t="s">
        <v>17061</v>
      </c>
      <c r="E5938">
        <v>2405004</v>
      </c>
      <c r="F5938" t="s">
        <v>17070</v>
      </c>
      <c r="H5938" t="s">
        <v>17063</v>
      </c>
      <c r="I5938" t="s">
        <v>17071</v>
      </c>
      <c r="J5938" t="s">
        <v>17070</v>
      </c>
      <c r="K5938" t="s">
        <v>110</v>
      </c>
      <c r="L5938" t="s">
        <v>3343</v>
      </c>
      <c r="M5938" t="s">
        <v>4108</v>
      </c>
      <c r="N5938" t="s">
        <v>4109</v>
      </c>
      <c r="O5938" t="s">
        <v>3346</v>
      </c>
      <c r="P5938" t="s">
        <v>3343</v>
      </c>
      <c r="Q5938" t="s">
        <v>3346</v>
      </c>
    </row>
    <row r="5939" spans="1:17" x14ac:dyDescent="0.25">
      <c r="A5939" t="s">
        <v>1736</v>
      </c>
      <c r="B5939" t="s">
        <v>585</v>
      </c>
      <c r="C5939" t="s">
        <v>17060</v>
      </c>
      <c r="D5939" t="s">
        <v>17061</v>
      </c>
      <c r="E5939">
        <v>2405005</v>
      </c>
      <c r="F5939" t="s">
        <v>3057</v>
      </c>
      <c r="H5939" t="s">
        <v>17063</v>
      </c>
      <c r="I5939" t="s">
        <v>17072</v>
      </c>
      <c r="J5939" t="s">
        <v>17070</v>
      </c>
      <c r="K5939" t="s">
        <v>110</v>
      </c>
      <c r="L5939" t="s">
        <v>3343</v>
      </c>
      <c r="M5939" t="s">
        <v>4108</v>
      </c>
      <c r="N5939" t="s">
        <v>4109</v>
      </c>
      <c r="O5939" t="s">
        <v>3346</v>
      </c>
      <c r="P5939" t="s">
        <v>3343</v>
      </c>
      <c r="Q5939" t="s">
        <v>3346</v>
      </c>
    </row>
    <row r="5940" spans="1:17" x14ac:dyDescent="0.25">
      <c r="A5940" t="s">
        <v>1736</v>
      </c>
      <c r="B5940" t="s">
        <v>585</v>
      </c>
      <c r="C5940" t="s">
        <v>17060</v>
      </c>
      <c r="D5940" t="s">
        <v>17061</v>
      </c>
      <c r="E5940">
        <v>2405006</v>
      </c>
      <c r="F5940" t="s">
        <v>17073</v>
      </c>
      <c r="H5940" t="s">
        <v>17063</v>
      </c>
      <c r="I5940" t="s">
        <v>17074</v>
      </c>
      <c r="J5940" t="s">
        <v>17070</v>
      </c>
      <c r="K5940" t="s">
        <v>110</v>
      </c>
      <c r="L5940" t="s">
        <v>3343</v>
      </c>
      <c r="M5940" t="s">
        <v>4108</v>
      </c>
      <c r="N5940" t="s">
        <v>4109</v>
      </c>
      <c r="O5940" t="s">
        <v>3346</v>
      </c>
      <c r="P5940" t="s">
        <v>3343</v>
      </c>
      <c r="Q5940" t="s">
        <v>3346</v>
      </c>
    </row>
    <row r="5941" spans="1:17" x14ac:dyDescent="0.25">
      <c r="A5941" t="s">
        <v>1736</v>
      </c>
      <c r="B5941" t="s">
        <v>585</v>
      </c>
      <c r="C5941" t="s">
        <v>17060</v>
      </c>
      <c r="D5941" t="s">
        <v>17061</v>
      </c>
      <c r="E5941">
        <v>2405008</v>
      </c>
      <c r="F5941" t="s">
        <v>17075</v>
      </c>
      <c r="G5941" t="s">
        <v>4048</v>
      </c>
      <c r="H5941" t="s">
        <v>16249</v>
      </c>
      <c r="I5941" t="s">
        <v>17076</v>
      </c>
      <c r="J5941" t="s">
        <v>17077</v>
      </c>
      <c r="K5941" t="s">
        <v>110</v>
      </c>
      <c r="L5941" t="s">
        <v>3343</v>
      </c>
      <c r="M5941" t="s">
        <v>4108</v>
      </c>
      <c r="N5941" t="s">
        <v>4109</v>
      </c>
      <c r="O5941" t="s">
        <v>3346</v>
      </c>
      <c r="P5941" t="s">
        <v>3343</v>
      </c>
      <c r="Q5941" t="s">
        <v>3346</v>
      </c>
    </row>
    <row r="5942" spans="1:17" x14ac:dyDescent="0.25">
      <c r="A5942" t="s">
        <v>1736</v>
      </c>
      <c r="B5942" t="s">
        <v>585</v>
      </c>
      <c r="C5942" t="s">
        <v>17060</v>
      </c>
      <c r="D5942" t="s">
        <v>17061</v>
      </c>
      <c r="E5942">
        <v>2405009</v>
      </c>
      <c r="F5942" t="s">
        <v>17078</v>
      </c>
      <c r="H5942" t="s">
        <v>16249</v>
      </c>
      <c r="I5942" t="s">
        <v>17079</v>
      </c>
      <c r="J5942" t="s">
        <v>17077</v>
      </c>
      <c r="K5942" t="s">
        <v>110</v>
      </c>
      <c r="L5942" t="s">
        <v>3343</v>
      </c>
      <c r="M5942" t="s">
        <v>4108</v>
      </c>
      <c r="N5942" t="s">
        <v>4109</v>
      </c>
      <c r="O5942" t="s">
        <v>3346</v>
      </c>
      <c r="P5942" t="s">
        <v>3343</v>
      </c>
      <c r="Q5942" t="s">
        <v>3346</v>
      </c>
    </row>
    <row r="5943" spans="1:17" x14ac:dyDescent="0.25">
      <c r="A5943" t="s">
        <v>1736</v>
      </c>
      <c r="B5943" t="s">
        <v>585</v>
      </c>
      <c r="C5943" t="s">
        <v>17060</v>
      </c>
      <c r="D5943" t="s">
        <v>17061</v>
      </c>
      <c r="E5943">
        <v>2405010</v>
      </c>
      <c r="F5943" t="s">
        <v>17080</v>
      </c>
      <c r="H5943" t="s">
        <v>17081</v>
      </c>
      <c r="I5943" t="s">
        <v>17082</v>
      </c>
      <c r="J5943" t="s">
        <v>17080</v>
      </c>
      <c r="K5943" t="s">
        <v>4107</v>
      </c>
      <c r="L5943" t="s">
        <v>3343</v>
      </c>
      <c r="M5943" t="s">
        <v>4108</v>
      </c>
      <c r="N5943" t="s">
        <v>4109</v>
      </c>
      <c r="O5943" t="s">
        <v>3346</v>
      </c>
      <c r="P5943" t="s">
        <v>3343</v>
      </c>
      <c r="Q5943" t="s">
        <v>3346</v>
      </c>
    </row>
    <row r="5944" spans="1:17" x14ac:dyDescent="0.25">
      <c r="A5944" t="s">
        <v>1736</v>
      </c>
      <c r="B5944" t="s">
        <v>585</v>
      </c>
      <c r="C5944" t="s">
        <v>17060</v>
      </c>
      <c r="D5944" t="s">
        <v>17061</v>
      </c>
      <c r="E5944">
        <v>2405011</v>
      </c>
      <c r="F5944" t="s">
        <v>17083</v>
      </c>
      <c r="H5944" t="s">
        <v>17081</v>
      </c>
      <c r="I5944" t="s">
        <v>17084</v>
      </c>
      <c r="J5944" t="s">
        <v>17080</v>
      </c>
      <c r="K5944" t="s">
        <v>4107</v>
      </c>
      <c r="L5944" t="s">
        <v>3343</v>
      </c>
      <c r="M5944" t="s">
        <v>4108</v>
      </c>
      <c r="N5944" t="s">
        <v>4109</v>
      </c>
      <c r="O5944" t="s">
        <v>3346</v>
      </c>
      <c r="P5944" t="s">
        <v>3343</v>
      </c>
      <c r="Q5944" t="s">
        <v>3346</v>
      </c>
    </row>
    <row r="5945" spans="1:17" x14ac:dyDescent="0.25">
      <c r="A5945" t="s">
        <v>1736</v>
      </c>
      <c r="B5945" t="s">
        <v>585</v>
      </c>
      <c r="C5945" t="s">
        <v>17060</v>
      </c>
      <c r="D5945" t="s">
        <v>17061</v>
      </c>
      <c r="E5945">
        <v>2405012</v>
      </c>
      <c r="F5945" t="s">
        <v>17085</v>
      </c>
      <c r="H5945" t="s">
        <v>17081</v>
      </c>
      <c r="I5945" t="s">
        <v>17086</v>
      </c>
      <c r="J5945" t="s">
        <v>17080</v>
      </c>
      <c r="K5945" t="s">
        <v>4107</v>
      </c>
      <c r="L5945" t="s">
        <v>3343</v>
      </c>
      <c r="M5945" t="s">
        <v>4108</v>
      </c>
      <c r="N5945" t="s">
        <v>4109</v>
      </c>
      <c r="O5945" t="s">
        <v>3346</v>
      </c>
      <c r="P5945" t="s">
        <v>3343</v>
      </c>
      <c r="Q5945" t="s">
        <v>3346</v>
      </c>
    </row>
    <row r="5946" spans="1:17" x14ac:dyDescent="0.25">
      <c r="A5946" t="s">
        <v>1736</v>
      </c>
      <c r="B5946" t="s">
        <v>585</v>
      </c>
      <c r="C5946" t="s">
        <v>17060</v>
      </c>
      <c r="D5946" t="s">
        <v>17061</v>
      </c>
      <c r="E5946">
        <v>2405013</v>
      </c>
      <c r="F5946" t="s">
        <v>102</v>
      </c>
      <c r="G5946" t="s">
        <v>3349</v>
      </c>
      <c r="H5946" t="s">
        <v>3350</v>
      </c>
      <c r="I5946" t="s">
        <v>17087</v>
      </c>
      <c r="J5946" t="s">
        <v>103</v>
      </c>
      <c r="K5946" t="s">
        <v>110</v>
      </c>
      <c r="L5946" t="s">
        <v>3343</v>
      </c>
      <c r="M5946" t="s">
        <v>4108</v>
      </c>
      <c r="N5946" t="s">
        <v>4109</v>
      </c>
      <c r="O5946" t="s">
        <v>3346</v>
      </c>
      <c r="P5946" t="s">
        <v>3343</v>
      </c>
      <c r="Q5946" t="s">
        <v>3346</v>
      </c>
    </row>
    <row r="5947" spans="1:17" x14ac:dyDescent="0.25">
      <c r="A5947" t="s">
        <v>1736</v>
      </c>
      <c r="B5947" t="s">
        <v>585</v>
      </c>
      <c r="C5947" t="s">
        <v>17060</v>
      </c>
      <c r="D5947" t="s">
        <v>17061</v>
      </c>
      <c r="E5947">
        <v>2405013</v>
      </c>
      <c r="F5947" t="s">
        <v>102</v>
      </c>
      <c r="G5947" t="s">
        <v>3349</v>
      </c>
      <c r="H5947" t="s">
        <v>3350</v>
      </c>
      <c r="I5947" t="s">
        <v>17088</v>
      </c>
      <c r="J5947" t="s">
        <v>17089</v>
      </c>
      <c r="K5947" t="s">
        <v>110</v>
      </c>
      <c r="L5947" t="s">
        <v>3346</v>
      </c>
      <c r="M5947" t="s">
        <v>4108</v>
      </c>
      <c r="N5947" t="s">
        <v>4109</v>
      </c>
      <c r="O5947" t="s">
        <v>3346</v>
      </c>
      <c r="P5947" t="s">
        <v>3343</v>
      </c>
      <c r="Q5947" t="s">
        <v>3346</v>
      </c>
    </row>
    <row r="5948" spans="1:17" x14ac:dyDescent="0.25">
      <c r="A5948" t="s">
        <v>1736</v>
      </c>
      <c r="B5948" t="s">
        <v>585</v>
      </c>
      <c r="C5948" t="s">
        <v>17060</v>
      </c>
      <c r="D5948" t="s">
        <v>17061</v>
      </c>
      <c r="E5948">
        <v>2405015</v>
      </c>
      <c r="F5948" t="s">
        <v>51</v>
      </c>
      <c r="G5948" t="s">
        <v>3716</v>
      </c>
      <c r="H5948" t="s">
        <v>3350</v>
      </c>
      <c r="I5948" t="s">
        <v>17090</v>
      </c>
      <c r="J5948" t="s">
        <v>52</v>
      </c>
      <c r="K5948" t="s">
        <v>110</v>
      </c>
      <c r="L5948" t="s">
        <v>3343</v>
      </c>
      <c r="M5948" t="s">
        <v>4108</v>
      </c>
      <c r="N5948" t="s">
        <v>4109</v>
      </c>
      <c r="O5948" t="s">
        <v>3346</v>
      </c>
      <c r="P5948" t="s">
        <v>3343</v>
      </c>
      <c r="Q5948" t="s">
        <v>3346</v>
      </c>
    </row>
    <row r="5949" spans="1:17" x14ac:dyDescent="0.25">
      <c r="A5949" t="s">
        <v>1736</v>
      </c>
      <c r="B5949" t="s">
        <v>585</v>
      </c>
      <c r="C5949" t="s">
        <v>17060</v>
      </c>
      <c r="D5949" t="s">
        <v>17061</v>
      </c>
      <c r="E5949">
        <v>2405016</v>
      </c>
      <c r="F5949" t="s">
        <v>375</v>
      </c>
      <c r="G5949" t="s">
        <v>3574</v>
      </c>
      <c r="H5949" t="s">
        <v>3350</v>
      </c>
      <c r="I5949" t="s">
        <v>17091</v>
      </c>
      <c r="J5949" t="s">
        <v>154</v>
      </c>
      <c r="K5949" t="s">
        <v>110</v>
      </c>
      <c r="L5949" t="s">
        <v>3343</v>
      </c>
      <c r="M5949" t="s">
        <v>4108</v>
      </c>
      <c r="N5949" t="s">
        <v>4109</v>
      </c>
      <c r="O5949" t="s">
        <v>3346</v>
      </c>
      <c r="P5949" t="s">
        <v>3343</v>
      </c>
      <c r="Q5949" t="s">
        <v>3346</v>
      </c>
    </row>
    <row r="5950" spans="1:17" x14ac:dyDescent="0.25">
      <c r="A5950" t="s">
        <v>1736</v>
      </c>
      <c r="B5950" t="s">
        <v>585</v>
      </c>
      <c r="C5950" t="s">
        <v>17060</v>
      </c>
      <c r="D5950" t="s">
        <v>17061</v>
      </c>
      <c r="E5950">
        <v>2405016</v>
      </c>
      <c r="F5950" t="s">
        <v>375</v>
      </c>
      <c r="G5950" t="s">
        <v>3574</v>
      </c>
      <c r="H5950" t="s">
        <v>3350</v>
      </c>
      <c r="I5950" t="s">
        <v>17092</v>
      </c>
      <c r="J5950" t="s">
        <v>15715</v>
      </c>
      <c r="K5950" t="s">
        <v>110</v>
      </c>
      <c r="L5950" t="s">
        <v>3346</v>
      </c>
      <c r="M5950" t="s">
        <v>4108</v>
      </c>
      <c r="N5950" t="s">
        <v>4109</v>
      </c>
      <c r="O5950" t="s">
        <v>3346</v>
      </c>
      <c r="P5950" t="s">
        <v>3343</v>
      </c>
      <c r="Q5950" t="s">
        <v>3346</v>
      </c>
    </row>
    <row r="5951" spans="1:17" x14ac:dyDescent="0.25">
      <c r="A5951" t="s">
        <v>1736</v>
      </c>
      <c r="B5951" t="s">
        <v>585</v>
      </c>
      <c r="C5951" t="s">
        <v>17060</v>
      </c>
      <c r="D5951" t="s">
        <v>17061</v>
      </c>
      <c r="E5951">
        <v>2405017</v>
      </c>
      <c r="F5951" t="s">
        <v>2347</v>
      </c>
      <c r="G5951" t="s">
        <v>15737</v>
      </c>
      <c r="H5951" t="s">
        <v>3515</v>
      </c>
      <c r="I5951" t="s">
        <v>17093</v>
      </c>
      <c r="J5951" t="s">
        <v>3517</v>
      </c>
      <c r="K5951" t="s">
        <v>110</v>
      </c>
      <c r="L5951" t="s">
        <v>3343</v>
      </c>
      <c r="M5951" t="s">
        <v>4108</v>
      </c>
      <c r="N5951" t="s">
        <v>4109</v>
      </c>
      <c r="O5951" t="s">
        <v>3346</v>
      </c>
      <c r="P5951" t="s">
        <v>3343</v>
      </c>
      <c r="Q5951" t="s">
        <v>3346</v>
      </c>
    </row>
    <row r="5952" spans="1:17" x14ac:dyDescent="0.25">
      <c r="A5952" t="s">
        <v>1736</v>
      </c>
      <c r="B5952" t="s">
        <v>585</v>
      </c>
      <c r="C5952" t="s">
        <v>17060</v>
      </c>
      <c r="D5952" t="s">
        <v>17061</v>
      </c>
      <c r="E5952">
        <v>2405018</v>
      </c>
      <c r="F5952" t="s">
        <v>2333</v>
      </c>
      <c r="G5952" t="s">
        <v>17094</v>
      </c>
      <c r="H5952" t="s">
        <v>17063</v>
      </c>
      <c r="I5952" t="s">
        <v>17095</v>
      </c>
      <c r="J5952" t="s">
        <v>2334</v>
      </c>
      <c r="K5952" t="s">
        <v>110</v>
      </c>
      <c r="L5952" t="s">
        <v>3343</v>
      </c>
      <c r="M5952" t="s">
        <v>4108</v>
      </c>
      <c r="N5952" t="s">
        <v>4109</v>
      </c>
      <c r="O5952" t="s">
        <v>3346</v>
      </c>
      <c r="P5952" t="s">
        <v>3343</v>
      </c>
      <c r="Q5952" t="s">
        <v>3346</v>
      </c>
    </row>
    <row r="5953" spans="1:17" x14ac:dyDescent="0.25">
      <c r="A5953" t="s">
        <v>1736</v>
      </c>
      <c r="B5953" t="s">
        <v>585</v>
      </c>
      <c r="C5953" t="s">
        <v>17060</v>
      </c>
      <c r="D5953" t="s">
        <v>17061</v>
      </c>
      <c r="E5953">
        <v>2405018</v>
      </c>
      <c r="F5953" t="s">
        <v>2333</v>
      </c>
      <c r="G5953" t="s">
        <v>17094</v>
      </c>
      <c r="H5953" t="s">
        <v>17063</v>
      </c>
      <c r="I5953" t="s">
        <v>17096</v>
      </c>
      <c r="J5953" t="s">
        <v>17097</v>
      </c>
      <c r="K5953" t="s">
        <v>7886</v>
      </c>
      <c r="L5953" t="s">
        <v>3346</v>
      </c>
      <c r="M5953" t="s">
        <v>4108</v>
      </c>
      <c r="N5953" t="s">
        <v>4109</v>
      </c>
      <c r="O5953" t="s">
        <v>3346</v>
      </c>
      <c r="P5953" t="s">
        <v>3343</v>
      </c>
      <c r="Q5953" t="s">
        <v>3346</v>
      </c>
    </row>
    <row r="5954" spans="1:17" x14ac:dyDescent="0.25">
      <c r="A5954" t="s">
        <v>1736</v>
      </c>
      <c r="B5954" t="s">
        <v>585</v>
      </c>
      <c r="C5954" t="s">
        <v>17060</v>
      </c>
      <c r="D5954" t="s">
        <v>17061</v>
      </c>
      <c r="E5954">
        <v>2405018</v>
      </c>
      <c r="F5954" t="s">
        <v>2333</v>
      </c>
      <c r="G5954" t="s">
        <v>17094</v>
      </c>
      <c r="H5954" t="s">
        <v>17063</v>
      </c>
      <c r="I5954" t="s">
        <v>17098</v>
      </c>
      <c r="J5954" t="s">
        <v>17099</v>
      </c>
      <c r="K5954" t="s">
        <v>110</v>
      </c>
      <c r="L5954" t="s">
        <v>3346</v>
      </c>
      <c r="M5954" t="s">
        <v>4108</v>
      </c>
      <c r="N5954" t="s">
        <v>4109</v>
      </c>
      <c r="O5954" t="s">
        <v>3346</v>
      </c>
      <c r="P5954" t="s">
        <v>3343</v>
      </c>
      <c r="Q5954" t="s">
        <v>3346</v>
      </c>
    </row>
    <row r="5955" spans="1:17" x14ac:dyDescent="0.25">
      <c r="A5955" t="s">
        <v>1736</v>
      </c>
      <c r="B5955" t="s">
        <v>585</v>
      </c>
      <c r="C5955" t="s">
        <v>17060</v>
      </c>
      <c r="D5955" t="s">
        <v>17061</v>
      </c>
      <c r="E5955">
        <v>2405018</v>
      </c>
      <c r="F5955" t="s">
        <v>2333</v>
      </c>
      <c r="G5955" t="s">
        <v>17094</v>
      </c>
      <c r="H5955" t="s">
        <v>17063</v>
      </c>
      <c r="I5955" t="s">
        <v>17100</v>
      </c>
      <c r="J5955" t="s">
        <v>17101</v>
      </c>
      <c r="K5955" t="s">
        <v>110</v>
      </c>
      <c r="L5955" t="s">
        <v>3346</v>
      </c>
      <c r="M5955" t="s">
        <v>4108</v>
      </c>
      <c r="N5955" t="s">
        <v>4109</v>
      </c>
      <c r="O5955" t="s">
        <v>3346</v>
      </c>
      <c r="P5955" t="s">
        <v>3343</v>
      </c>
      <c r="Q5955" t="s">
        <v>3346</v>
      </c>
    </row>
    <row r="5956" spans="1:17" x14ac:dyDescent="0.25">
      <c r="A5956" t="s">
        <v>1736</v>
      </c>
      <c r="B5956" t="s">
        <v>585</v>
      </c>
      <c r="C5956" t="s">
        <v>17060</v>
      </c>
      <c r="D5956" t="s">
        <v>17061</v>
      </c>
      <c r="E5956">
        <v>2405019</v>
      </c>
      <c r="F5956" t="s">
        <v>17102</v>
      </c>
      <c r="G5956" t="s">
        <v>17103</v>
      </c>
      <c r="H5956" t="s">
        <v>17063</v>
      </c>
      <c r="I5956" t="s">
        <v>17104</v>
      </c>
      <c r="J5956" t="s">
        <v>17105</v>
      </c>
      <c r="K5956" t="s">
        <v>110</v>
      </c>
      <c r="L5956" t="s">
        <v>3343</v>
      </c>
      <c r="M5956" t="s">
        <v>4108</v>
      </c>
      <c r="N5956" t="s">
        <v>4109</v>
      </c>
      <c r="O5956" t="s">
        <v>3346</v>
      </c>
      <c r="P5956" t="s">
        <v>3343</v>
      </c>
      <c r="Q5956" t="s">
        <v>3346</v>
      </c>
    </row>
    <row r="5957" spans="1:17" x14ac:dyDescent="0.25">
      <c r="A5957" t="s">
        <v>1736</v>
      </c>
      <c r="B5957" t="s">
        <v>585</v>
      </c>
      <c r="C5957" t="s">
        <v>17060</v>
      </c>
      <c r="D5957" t="s">
        <v>17061</v>
      </c>
      <c r="E5957">
        <v>2405019</v>
      </c>
      <c r="F5957" t="s">
        <v>17102</v>
      </c>
      <c r="G5957" t="s">
        <v>17103</v>
      </c>
      <c r="H5957" t="s">
        <v>17063</v>
      </c>
      <c r="I5957" t="s">
        <v>17106</v>
      </c>
      <c r="J5957" t="s">
        <v>17107</v>
      </c>
      <c r="K5957" t="s">
        <v>110</v>
      </c>
      <c r="L5957" t="s">
        <v>3346</v>
      </c>
      <c r="M5957" t="s">
        <v>4108</v>
      </c>
      <c r="N5957" t="s">
        <v>4109</v>
      </c>
      <c r="O5957" t="s">
        <v>3346</v>
      </c>
      <c r="P5957" t="s">
        <v>3343</v>
      </c>
      <c r="Q5957" t="s">
        <v>3346</v>
      </c>
    </row>
    <row r="5958" spans="1:17" x14ac:dyDescent="0.25">
      <c r="A5958" t="s">
        <v>1736</v>
      </c>
      <c r="B5958" t="s">
        <v>585</v>
      </c>
      <c r="C5958" t="s">
        <v>17060</v>
      </c>
      <c r="D5958" t="s">
        <v>17061</v>
      </c>
      <c r="E5958">
        <v>2405019</v>
      </c>
      <c r="F5958" t="s">
        <v>17102</v>
      </c>
      <c r="G5958" t="s">
        <v>17103</v>
      </c>
      <c r="H5958" t="s">
        <v>17063</v>
      </c>
      <c r="I5958" t="s">
        <v>17108</v>
      </c>
      <c r="J5958" t="s">
        <v>17109</v>
      </c>
      <c r="K5958" t="s">
        <v>110</v>
      </c>
      <c r="L5958" t="s">
        <v>3346</v>
      </c>
      <c r="M5958" t="s">
        <v>4108</v>
      </c>
      <c r="N5958" t="s">
        <v>4109</v>
      </c>
      <c r="O5958" t="s">
        <v>3346</v>
      </c>
      <c r="P5958" t="s">
        <v>3343</v>
      </c>
      <c r="Q5958" t="s">
        <v>3346</v>
      </c>
    </row>
    <row r="5959" spans="1:17" x14ac:dyDescent="0.25">
      <c r="A5959" t="s">
        <v>1736</v>
      </c>
      <c r="B5959" t="s">
        <v>585</v>
      </c>
      <c r="C5959" t="s">
        <v>17060</v>
      </c>
      <c r="D5959" t="s">
        <v>17061</v>
      </c>
      <c r="E5959">
        <v>2405019</v>
      </c>
      <c r="F5959" t="s">
        <v>17102</v>
      </c>
      <c r="G5959" t="s">
        <v>17103</v>
      </c>
      <c r="H5959" t="s">
        <v>17063</v>
      </c>
      <c r="I5959" t="s">
        <v>17110</v>
      </c>
      <c r="J5959" t="s">
        <v>17111</v>
      </c>
      <c r="K5959" t="s">
        <v>110</v>
      </c>
      <c r="L5959" t="s">
        <v>3346</v>
      </c>
      <c r="M5959" t="s">
        <v>4108</v>
      </c>
      <c r="N5959" t="s">
        <v>4109</v>
      </c>
      <c r="O5959" t="s">
        <v>3346</v>
      </c>
      <c r="P5959" t="s">
        <v>3343</v>
      </c>
      <c r="Q5959" t="s">
        <v>3346</v>
      </c>
    </row>
    <row r="5960" spans="1:17" x14ac:dyDescent="0.25">
      <c r="A5960" t="s">
        <v>1736</v>
      </c>
      <c r="B5960" t="s">
        <v>585</v>
      </c>
      <c r="C5960" t="s">
        <v>17060</v>
      </c>
      <c r="D5960" t="s">
        <v>17061</v>
      </c>
      <c r="E5960">
        <v>2405020</v>
      </c>
      <c r="F5960" t="s">
        <v>17112</v>
      </c>
      <c r="G5960" t="s">
        <v>17113</v>
      </c>
      <c r="H5960" t="s">
        <v>17063</v>
      </c>
      <c r="I5960" t="s">
        <v>17114</v>
      </c>
      <c r="J5960" t="s">
        <v>17115</v>
      </c>
      <c r="K5960" t="s">
        <v>110</v>
      </c>
      <c r="L5960" t="s">
        <v>3343</v>
      </c>
      <c r="M5960" t="s">
        <v>4108</v>
      </c>
      <c r="N5960" t="s">
        <v>4109</v>
      </c>
      <c r="O5960" t="s">
        <v>3346</v>
      </c>
      <c r="P5960" t="s">
        <v>3343</v>
      </c>
      <c r="Q5960" t="s">
        <v>3346</v>
      </c>
    </row>
    <row r="5961" spans="1:17" x14ac:dyDescent="0.25">
      <c r="A5961" t="s">
        <v>1736</v>
      </c>
      <c r="B5961" t="s">
        <v>585</v>
      </c>
      <c r="C5961" t="s">
        <v>17060</v>
      </c>
      <c r="D5961" t="s">
        <v>17061</v>
      </c>
      <c r="E5961">
        <v>2405020</v>
      </c>
      <c r="F5961" t="s">
        <v>17112</v>
      </c>
      <c r="G5961" t="s">
        <v>17113</v>
      </c>
      <c r="H5961" t="s">
        <v>17063</v>
      </c>
      <c r="I5961" t="s">
        <v>17116</v>
      </c>
      <c r="J5961" t="s">
        <v>17117</v>
      </c>
      <c r="K5961" t="s">
        <v>110</v>
      </c>
      <c r="L5961" t="s">
        <v>3346</v>
      </c>
      <c r="M5961" t="s">
        <v>4108</v>
      </c>
      <c r="N5961" t="s">
        <v>4109</v>
      </c>
      <c r="O5961" t="s">
        <v>3346</v>
      </c>
      <c r="P5961" t="s">
        <v>3343</v>
      </c>
      <c r="Q5961" t="s">
        <v>3346</v>
      </c>
    </row>
    <row r="5962" spans="1:17" x14ac:dyDescent="0.25">
      <c r="A5962" t="s">
        <v>1736</v>
      </c>
      <c r="B5962" t="s">
        <v>585</v>
      </c>
      <c r="C5962" t="s">
        <v>17060</v>
      </c>
      <c r="D5962" t="s">
        <v>17061</v>
      </c>
      <c r="E5962">
        <v>2405020</v>
      </c>
      <c r="F5962" t="s">
        <v>17112</v>
      </c>
      <c r="G5962" t="s">
        <v>17113</v>
      </c>
      <c r="H5962" t="s">
        <v>17063</v>
      </c>
      <c r="I5962" t="s">
        <v>17118</v>
      </c>
      <c r="J5962" t="s">
        <v>17119</v>
      </c>
      <c r="K5962" t="s">
        <v>110</v>
      </c>
      <c r="L5962" t="s">
        <v>3346</v>
      </c>
      <c r="M5962" t="s">
        <v>4108</v>
      </c>
      <c r="N5962" t="s">
        <v>4109</v>
      </c>
      <c r="O5962" t="s">
        <v>3346</v>
      </c>
      <c r="P5962" t="s">
        <v>3343</v>
      </c>
      <c r="Q5962" t="s">
        <v>3346</v>
      </c>
    </row>
    <row r="5963" spans="1:17" x14ac:dyDescent="0.25">
      <c r="A5963" t="s">
        <v>1736</v>
      </c>
      <c r="B5963" t="s">
        <v>585</v>
      </c>
      <c r="C5963" t="s">
        <v>17060</v>
      </c>
      <c r="D5963" t="s">
        <v>17061</v>
      </c>
      <c r="E5963">
        <v>2405020</v>
      </c>
      <c r="F5963" t="s">
        <v>17112</v>
      </c>
      <c r="G5963" t="s">
        <v>17113</v>
      </c>
      <c r="H5963" t="s">
        <v>17063</v>
      </c>
      <c r="I5963" t="s">
        <v>17120</v>
      </c>
      <c r="J5963" t="s">
        <v>17121</v>
      </c>
      <c r="K5963" t="s">
        <v>110</v>
      </c>
      <c r="L5963" t="s">
        <v>3346</v>
      </c>
      <c r="M5963" t="s">
        <v>4108</v>
      </c>
      <c r="N5963" t="s">
        <v>4109</v>
      </c>
      <c r="O5963" t="s">
        <v>3346</v>
      </c>
      <c r="P5963" t="s">
        <v>3343</v>
      </c>
      <c r="Q5963" t="s">
        <v>3346</v>
      </c>
    </row>
    <row r="5964" spans="1:17" x14ac:dyDescent="0.25">
      <c r="A5964" t="s">
        <v>1736</v>
      </c>
      <c r="B5964" t="s">
        <v>585</v>
      </c>
      <c r="C5964" t="s">
        <v>17060</v>
      </c>
      <c r="D5964" t="s">
        <v>17061</v>
      </c>
      <c r="E5964">
        <v>2405022</v>
      </c>
      <c r="F5964" t="s">
        <v>17122</v>
      </c>
      <c r="G5964" t="s">
        <v>17123</v>
      </c>
      <c r="H5964" t="s">
        <v>17124</v>
      </c>
      <c r="I5964" t="s">
        <v>17125</v>
      </c>
      <c r="J5964" t="s">
        <v>17122</v>
      </c>
      <c r="K5964" t="s">
        <v>4107</v>
      </c>
      <c r="L5964" t="s">
        <v>3343</v>
      </c>
      <c r="M5964" t="s">
        <v>4108</v>
      </c>
      <c r="N5964" t="s">
        <v>4109</v>
      </c>
      <c r="O5964" t="s">
        <v>3346</v>
      </c>
      <c r="P5964" t="s">
        <v>3343</v>
      </c>
      <c r="Q5964" t="s">
        <v>3346</v>
      </c>
    </row>
    <row r="5965" spans="1:17" x14ac:dyDescent="0.25">
      <c r="A5965" t="s">
        <v>1736</v>
      </c>
      <c r="B5965" t="s">
        <v>585</v>
      </c>
      <c r="C5965" t="s">
        <v>17060</v>
      </c>
      <c r="D5965" t="s">
        <v>17061</v>
      </c>
      <c r="E5965">
        <v>2405022</v>
      </c>
      <c r="F5965" t="s">
        <v>17122</v>
      </c>
      <c r="G5965" t="s">
        <v>17123</v>
      </c>
      <c r="H5965" t="s">
        <v>17124</v>
      </c>
      <c r="I5965" t="s">
        <v>17126</v>
      </c>
      <c r="J5965" t="s">
        <v>17127</v>
      </c>
      <c r="K5965" t="s">
        <v>4107</v>
      </c>
      <c r="L5965" t="s">
        <v>3346</v>
      </c>
      <c r="M5965" t="s">
        <v>4108</v>
      </c>
      <c r="N5965" t="s">
        <v>4109</v>
      </c>
      <c r="O5965" t="s">
        <v>3346</v>
      </c>
      <c r="P5965" t="s">
        <v>3343</v>
      </c>
      <c r="Q5965" t="s">
        <v>3346</v>
      </c>
    </row>
    <row r="5966" spans="1:17" x14ac:dyDescent="0.25">
      <c r="A5966" t="s">
        <v>1736</v>
      </c>
      <c r="B5966" t="s">
        <v>585</v>
      </c>
      <c r="C5966" t="s">
        <v>17060</v>
      </c>
      <c r="D5966" t="s">
        <v>17061</v>
      </c>
      <c r="E5966">
        <v>2405023</v>
      </c>
      <c r="F5966" t="s">
        <v>17128</v>
      </c>
      <c r="G5966" t="s">
        <v>17129</v>
      </c>
      <c r="H5966" t="s">
        <v>17124</v>
      </c>
      <c r="I5966" t="s">
        <v>17130</v>
      </c>
      <c r="J5966" t="s">
        <v>17128</v>
      </c>
      <c r="K5966" t="s">
        <v>4107</v>
      </c>
      <c r="L5966" t="s">
        <v>3343</v>
      </c>
      <c r="M5966" t="s">
        <v>4108</v>
      </c>
      <c r="N5966" t="s">
        <v>4109</v>
      </c>
      <c r="O5966" t="s">
        <v>3346</v>
      </c>
      <c r="P5966" t="s">
        <v>3343</v>
      </c>
      <c r="Q5966" t="s">
        <v>3346</v>
      </c>
    </row>
    <row r="5967" spans="1:17" x14ac:dyDescent="0.25">
      <c r="A5967" t="s">
        <v>1736</v>
      </c>
      <c r="B5967" t="s">
        <v>585</v>
      </c>
      <c r="C5967" t="s">
        <v>17060</v>
      </c>
      <c r="D5967" t="s">
        <v>17061</v>
      </c>
      <c r="E5967">
        <v>2405023</v>
      </c>
      <c r="F5967" t="s">
        <v>17128</v>
      </c>
      <c r="G5967" t="s">
        <v>17129</v>
      </c>
      <c r="H5967" t="s">
        <v>17124</v>
      </c>
      <c r="I5967" t="s">
        <v>17131</v>
      </c>
      <c r="J5967" t="s">
        <v>17127</v>
      </c>
      <c r="K5967" t="s">
        <v>4107</v>
      </c>
      <c r="L5967" t="s">
        <v>3346</v>
      </c>
      <c r="M5967" t="s">
        <v>4108</v>
      </c>
      <c r="N5967" t="s">
        <v>4109</v>
      </c>
      <c r="O5967" t="s">
        <v>3346</v>
      </c>
      <c r="P5967" t="s">
        <v>3343</v>
      </c>
      <c r="Q5967" t="s">
        <v>3346</v>
      </c>
    </row>
    <row r="5968" spans="1:17" x14ac:dyDescent="0.25">
      <c r="A5968" t="s">
        <v>1736</v>
      </c>
      <c r="B5968" t="s">
        <v>585</v>
      </c>
      <c r="C5968" t="s">
        <v>17060</v>
      </c>
      <c r="D5968" t="s">
        <v>17061</v>
      </c>
      <c r="E5968">
        <v>2405024</v>
      </c>
      <c r="F5968" t="s">
        <v>17132</v>
      </c>
      <c r="G5968" t="s">
        <v>17133</v>
      </c>
      <c r="H5968" t="s">
        <v>17134</v>
      </c>
      <c r="I5968" t="s">
        <v>17135</v>
      </c>
      <c r="J5968" t="s">
        <v>17132</v>
      </c>
      <c r="K5968" t="s">
        <v>110</v>
      </c>
      <c r="L5968" t="s">
        <v>3343</v>
      </c>
      <c r="M5968" t="s">
        <v>4108</v>
      </c>
      <c r="N5968" t="s">
        <v>4109</v>
      </c>
      <c r="O5968" t="s">
        <v>3346</v>
      </c>
      <c r="P5968" t="s">
        <v>3343</v>
      </c>
      <c r="Q5968" t="s">
        <v>3346</v>
      </c>
    </row>
    <row r="5969" spans="1:17" x14ac:dyDescent="0.25">
      <c r="A5969" t="s">
        <v>1736</v>
      </c>
      <c r="B5969" t="s">
        <v>585</v>
      </c>
      <c r="C5969" t="s">
        <v>17060</v>
      </c>
      <c r="D5969" t="s">
        <v>17061</v>
      </c>
      <c r="E5969">
        <v>2405025</v>
      </c>
      <c r="F5969" t="s">
        <v>757</v>
      </c>
      <c r="G5969" t="s">
        <v>5022</v>
      </c>
      <c r="H5969" t="s">
        <v>3350</v>
      </c>
      <c r="I5969" t="s">
        <v>17136</v>
      </c>
      <c r="J5969" t="s">
        <v>759</v>
      </c>
      <c r="K5969" t="s">
        <v>110</v>
      </c>
      <c r="L5969" t="s">
        <v>3343</v>
      </c>
      <c r="M5969" t="s">
        <v>4108</v>
      </c>
      <c r="N5969" t="s">
        <v>4109</v>
      </c>
      <c r="O5969" t="s">
        <v>3343</v>
      </c>
      <c r="P5969" t="s">
        <v>3343</v>
      </c>
      <c r="Q5969" t="s">
        <v>3346</v>
      </c>
    </row>
    <row r="5970" spans="1:17" x14ac:dyDescent="0.25">
      <c r="A5970" t="s">
        <v>1736</v>
      </c>
      <c r="B5970" t="s">
        <v>585</v>
      </c>
      <c r="C5970" t="s">
        <v>2840</v>
      </c>
      <c r="D5970" t="s">
        <v>17137</v>
      </c>
      <c r="E5970">
        <v>2406001</v>
      </c>
      <c r="F5970" t="s">
        <v>17138</v>
      </c>
      <c r="H5970" t="s">
        <v>17139</v>
      </c>
      <c r="I5970" t="s">
        <v>17140</v>
      </c>
      <c r="J5970" t="s">
        <v>17141</v>
      </c>
      <c r="K5970" t="s">
        <v>110</v>
      </c>
      <c r="L5970" t="s">
        <v>3343</v>
      </c>
      <c r="M5970" t="s">
        <v>4108</v>
      </c>
      <c r="N5970" t="s">
        <v>4109</v>
      </c>
      <c r="O5970" t="s">
        <v>3343</v>
      </c>
      <c r="P5970" t="s">
        <v>3343</v>
      </c>
      <c r="Q5970" t="s">
        <v>3346</v>
      </c>
    </row>
    <row r="5971" spans="1:17" x14ac:dyDescent="0.25">
      <c r="A5971" t="s">
        <v>1736</v>
      </c>
      <c r="B5971" t="s">
        <v>585</v>
      </c>
      <c r="C5971" t="s">
        <v>2840</v>
      </c>
      <c r="D5971" t="s">
        <v>17137</v>
      </c>
      <c r="E5971">
        <v>2406003</v>
      </c>
      <c r="F5971" t="s">
        <v>17142</v>
      </c>
      <c r="H5971" t="s">
        <v>17139</v>
      </c>
      <c r="I5971" t="s">
        <v>17143</v>
      </c>
      <c r="J5971" t="s">
        <v>17144</v>
      </c>
      <c r="K5971" t="s">
        <v>110</v>
      </c>
      <c r="L5971" t="s">
        <v>3343</v>
      </c>
      <c r="M5971" t="s">
        <v>4108</v>
      </c>
      <c r="N5971" t="s">
        <v>4109</v>
      </c>
      <c r="O5971" t="s">
        <v>3343</v>
      </c>
      <c r="P5971" t="s">
        <v>3343</v>
      </c>
      <c r="Q5971" t="s">
        <v>3346</v>
      </c>
    </row>
    <row r="5972" spans="1:17" x14ac:dyDescent="0.25">
      <c r="A5972" t="s">
        <v>1736</v>
      </c>
      <c r="B5972" t="s">
        <v>585</v>
      </c>
      <c r="C5972" t="s">
        <v>2840</v>
      </c>
      <c r="D5972" t="s">
        <v>17137</v>
      </c>
      <c r="E5972">
        <v>2406004</v>
      </c>
      <c r="F5972" t="s">
        <v>17145</v>
      </c>
      <c r="H5972" t="s">
        <v>17139</v>
      </c>
      <c r="I5972" t="s">
        <v>17146</v>
      </c>
      <c r="J5972" t="s">
        <v>17144</v>
      </c>
      <c r="K5972" t="s">
        <v>110</v>
      </c>
      <c r="L5972" t="s">
        <v>3343</v>
      </c>
      <c r="M5972" t="s">
        <v>4108</v>
      </c>
      <c r="N5972" t="s">
        <v>4109</v>
      </c>
      <c r="O5972" t="s">
        <v>3343</v>
      </c>
      <c r="P5972" t="s">
        <v>3343</v>
      </c>
      <c r="Q5972" t="s">
        <v>3346</v>
      </c>
    </row>
    <row r="5973" spans="1:17" x14ac:dyDescent="0.25">
      <c r="A5973" t="s">
        <v>1736</v>
      </c>
      <c r="B5973" t="s">
        <v>585</v>
      </c>
      <c r="C5973" t="s">
        <v>2840</v>
      </c>
      <c r="D5973" t="s">
        <v>17137</v>
      </c>
      <c r="E5973">
        <v>2406005</v>
      </c>
      <c r="F5973" t="s">
        <v>17147</v>
      </c>
      <c r="H5973" t="s">
        <v>17139</v>
      </c>
      <c r="I5973" t="s">
        <v>17148</v>
      </c>
      <c r="J5973" t="s">
        <v>17144</v>
      </c>
      <c r="K5973" t="s">
        <v>110</v>
      </c>
      <c r="L5973" t="s">
        <v>3343</v>
      </c>
      <c r="M5973" t="s">
        <v>4108</v>
      </c>
      <c r="N5973" t="s">
        <v>4109</v>
      </c>
      <c r="O5973" t="s">
        <v>3343</v>
      </c>
      <c r="P5973" t="s">
        <v>3343</v>
      </c>
      <c r="Q5973" t="s">
        <v>3346</v>
      </c>
    </row>
    <row r="5974" spans="1:17" x14ac:dyDescent="0.25">
      <c r="A5974" t="s">
        <v>1736</v>
      </c>
      <c r="B5974" t="s">
        <v>585</v>
      </c>
      <c r="C5974" t="s">
        <v>2840</v>
      </c>
      <c r="D5974" t="s">
        <v>17137</v>
      </c>
      <c r="E5974">
        <v>2406008</v>
      </c>
      <c r="F5974" t="s">
        <v>17149</v>
      </c>
      <c r="H5974" t="s">
        <v>17139</v>
      </c>
      <c r="I5974" t="s">
        <v>17150</v>
      </c>
      <c r="J5974" t="s">
        <v>17151</v>
      </c>
      <c r="K5974" t="s">
        <v>110</v>
      </c>
      <c r="L5974" t="s">
        <v>3343</v>
      </c>
      <c r="M5974" t="s">
        <v>4108</v>
      </c>
      <c r="N5974" t="s">
        <v>4109</v>
      </c>
      <c r="O5974" t="s">
        <v>3343</v>
      </c>
      <c r="P5974" t="s">
        <v>3343</v>
      </c>
      <c r="Q5974" t="s">
        <v>3346</v>
      </c>
    </row>
    <row r="5975" spans="1:17" x14ac:dyDescent="0.25">
      <c r="A5975" t="s">
        <v>1736</v>
      </c>
      <c r="B5975" t="s">
        <v>585</v>
      </c>
      <c r="C5975" t="s">
        <v>2840</v>
      </c>
      <c r="D5975" t="s">
        <v>17137</v>
      </c>
      <c r="E5975">
        <v>2406008</v>
      </c>
      <c r="F5975" t="s">
        <v>17149</v>
      </c>
      <c r="H5975" t="s">
        <v>17139</v>
      </c>
      <c r="I5975" t="s">
        <v>17152</v>
      </c>
      <c r="J5975" t="s">
        <v>17153</v>
      </c>
      <c r="K5975" t="s">
        <v>4107</v>
      </c>
      <c r="L5975" t="s">
        <v>3346</v>
      </c>
      <c r="M5975" t="s">
        <v>4108</v>
      </c>
      <c r="N5975" t="s">
        <v>4109</v>
      </c>
      <c r="O5975" t="s">
        <v>3343</v>
      </c>
      <c r="P5975" t="s">
        <v>3343</v>
      </c>
      <c r="Q5975" t="s">
        <v>3346</v>
      </c>
    </row>
    <row r="5976" spans="1:17" x14ac:dyDescent="0.25">
      <c r="A5976" t="s">
        <v>1736</v>
      </c>
      <c r="B5976" t="s">
        <v>585</v>
      </c>
      <c r="C5976" t="s">
        <v>2840</v>
      </c>
      <c r="D5976" t="s">
        <v>17137</v>
      </c>
      <c r="E5976">
        <v>2406011</v>
      </c>
      <c r="F5976" t="s">
        <v>2339</v>
      </c>
      <c r="H5976" t="s">
        <v>2340</v>
      </c>
      <c r="I5976" t="s">
        <v>17154</v>
      </c>
      <c r="J5976" t="s">
        <v>17155</v>
      </c>
      <c r="K5976" t="s">
        <v>110</v>
      </c>
      <c r="L5976" t="s">
        <v>3343</v>
      </c>
      <c r="M5976" t="s">
        <v>4108</v>
      </c>
      <c r="N5976" t="s">
        <v>4109</v>
      </c>
      <c r="O5976" t="s">
        <v>3343</v>
      </c>
      <c r="P5976" t="s">
        <v>3343</v>
      </c>
      <c r="Q5976" t="s">
        <v>3346</v>
      </c>
    </row>
    <row r="5977" spans="1:17" x14ac:dyDescent="0.25">
      <c r="A5977" t="s">
        <v>1736</v>
      </c>
      <c r="B5977" t="s">
        <v>585</v>
      </c>
      <c r="C5977" t="s">
        <v>2840</v>
      </c>
      <c r="D5977" t="s">
        <v>17137</v>
      </c>
      <c r="E5977">
        <v>2406012</v>
      </c>
      <c r="F5977" t="s">
        <v>17156</v>
      </c>
      <c r="H5977" t="s">
        <v>2340</v>
      </c>
      <c r="I5977" t="s">
        <v>17157</v>
      </c>
      <c r="J5977" t="s">
        <v>17158</v>
      </c>
      <c r="K5977" t="s">
        <v>110</v>
      </c>
      <c r="L5977" t="s">
        <v>3343</v>
      </c>
      <c r="M5977" t="s">
        <v>4108</v>
      </c>
      <c r="N5977" t="s">
        <v>4109</v>
      </c>
      <c r="O5977" t="s">
        <v>3343</v>
      </c>
      <c r="P5977" t="s">
        <v>3343</v>
      </c>
      <c r="Q5977" t="s">
        <v>3346</v>
      </c>
    </row>
    <row r="5978" spans="1:17" x14ac:dyDescent="0.25">
      <c r="A5978" t="s">
        <v>1736</v>
      </c>
      <c r="B5978" t="s">
        <v>585</v>
      </c>
      <c r="C5978" t="s">
        <v>2840</v>
      </c>
      <c r="D5978" t="s">
        <v>17137</v>
      </c>
      <c r="E5978">
        <v>2406012</v>
      </c>
      <c r="F5978" t="s">
        <v>17156</v>
      </c>
      <c r="H5978" t="s">
        <v>2340</v>
      </c>
      <c r="I5978" t="s">
        <v>17159</v>
      </c>
      <c r="J5978" t="s">
        <v>17160</v>
      </c>
      <c r="K5978" t="s">
        <v>4107</v>
      </c>
      <c r="L5978" t="s">
        <v>3346</v>
      </c>
      <c r="M5978" t="s">
        <v>4108</v>
      </c>
      <c r="N5978" t="s">
        <v>4109</v>
      </c>
      <c r="O5978" t="s">
        <v>3343</v>
      </c>
      <c r="P5978" t="s">
        <v>3343</v>
      </c>
      <c r="Q5978" t="s">
        <v>3346</v>
      </c>
    </row>
    <row r="5979" spans="1:17" x14ac:dyDescent="0.25">
      <c r="A5979" t="s">
        <v>1736</v>
      </c>
      <c r="B5979" t="s">
        <v>585</v>
      </c>
      <c r="C5979" t="s">
        <v>2840</v>
      </c>
      <c r="D5979" t="s">
        <v>17137</v>
      </c>
      <c r="E5979">
        <v>2406012</v>
      </c>
      <c r="F5979" t="s">
        <v>17156</v>
      </c>
      <c r="H5979" t="s">
        <v>2340</v>
      </c>
      <c r="I5979" t="s">
        <v>17161</v>
      </c>
      <c r="J5979" t="s">
        <v>17162</v>
      </c>
      <c r="K5979" t="s">
        <v>4107</v>
      </c>
      <c r="L5979" t="s">
        <v>3346</v>
      </c>
      <c r="M5979" t="s">
        <v>4108</v>
      </c>
      <c r="N5979" t="s">
        <v>4109</v>
      </c>
      <c r="O5979" t="s">
        <v>3343</v>
      </c>
      <c r="P5979" t="s">
        <v>3343</v>
      </c>
      <c r="Q5979" t="s">
        <v>3346</v>
      </c>
    </row>
    <row r="5980" spans="1:17" x14ac:dyDescent="0.25">
      <c r="A5980" t="s">
        <v>1736</v>
      </c>
      <c r="B5980" t="s">
        <v>585</v>
      </c>
      <c r="C5980" t="s">
        <v>2840</v>
      </c>
      <c r="D5980" t="s">
        <v>17137</v>
      </c>
      <c r="E5980">
        <v>2406014</v>
      </c>
      <c r="F5980" t="s">
        <v>17163</v>
      </c>
      <c r="H5980" t="s">
        <v>2340</v>
      </c>
      <c r="I5980" t="s">
        <v>17164</v>
      </c>
      <c r="J5980" t="s">
        <v>17158</v>
      </c>
      <c r="K5980" t="s">
        <v>110</v>
      </c>
      <c r="L5980" t="s">
        <v>3343</v>
      </c>
      <c r="M5980" t="s">
        <v>4108</v>
      </c>
      <c r="N5980" t="s">
        <v>4109</v>
      </c>
      <c r="O5980" t="s">
        <v>3343</v>
      </c>
      <c r="P5980" t="s">
        <v>3343</v>
      </c>
      <c r="Q5980" t="s">
        <v>3346</v>
      </c>
    </row>
    <row r="5981" spans="1:17" x14ac:dyDescent="0.25">
      <c r="A5981" t="s">
        <v>1736</v>
      </c>
      <c r="B5981" t="s">
        <v>585</v>
      </c>
      <c r="C5981" t="s">
        <v>2840</v>
      </c>
      <c r="D5981" t="s">
        <v>17137</v>
      </c>
      <c r="E5981">
        <v>2406015</v>
      </c>
      <c r="F5981" t="s">
        <v>17165</v>
      </c>
      <c r="H5981" t="s">
        <v>2340</v>
      </c>
      <c r="I5981" t="s">
        <v>17166</v>
      </c>
      <c r="J5981" t="s">
        <v>17158</v>
      </c>
      <c r="K5981" t="s">
        <v>110</v>
      </c>
      <c r="L5981" t="s">
        <v>3343</v>
      </c>
      <c r="M5981" t="s">
        <v>4108</v>
      </c>
      <c r="N5981" t="s">
        <v>4109</v>
      </c>
      <c r="O5981" t="s">
        <v>3343</v>
      </c>
      <c r="P5981" t="s">
        <v>3343</v>
      </c>
      <c r="Q5981" t="s">
        <v>3346</v>
      </c>
    </row>
    <row r="5982" spans="1:17" x14ac:dyDescent="0.25">
      <c r="A5982" t="s">
        <v>1736</v>
      </c>
      <c r="B5982" t="s">
        <v>585</v>
      </c>
      <c r="C5982" t="s">
        <v>2840</v>
      </c>
      <c r="D5982" t="s">
        <v>17137</v>
      </c>
      <c r="E5982">
        <v>2406016</v>
      </c>
      <c r="F5982" t="s">
        <v>17167</v>
      </c>
      <c r="H5982" t="s">
        <v>2340</v>
      </c>
      <c r="I5982" t="s">
        <v>17168</v>
      </c>
      <c r="J5982" t="s">
        <v>17158</v>
      </c>
      <c r="K5982" t="s">
        <v>110</v>
      </c>
      <c r="L5982" t="s">
        <v>3343</v>
      </c>
      <c r="M5982" t="s">
        <v>4108</v>
      </c>
      <c r="N5982" t="s">
        <v>4109</v>
      </c>
      <c r="O5982" t="s">
        <v>3343</v>
      </c>
      <c r="P5982" t="s">
        <v>3343</v>
      </c>
      <c r="Q5982" t="s">
        <v>3346</v>
      </c>
    </row>
    <row r="5983" spans="1:17" x14ac:dyDescent="0.25">
      <c r="A5983" t="s">
        <v>1736</v>
      </c>
      <c r="B5983" t="s">
        <v>585</v>
      </c>
      <c r="C5983" t="s">
        <v>2840</v>
      </c>
      <c r="D5983" t="s">
        <v>17137</v>
      </c>
      <c r="E5983">
        <v>2406019</v>
      </c>
      <c r="F5983" t="s">
        <v>17169</v>
      </c>
      <c r="H5983" t="s">
        <v>2340</v>
      </c>
      <c r="I5983" t="s">
        <v>17170</v>
      </c>
      <c r="J5983" t="s">
        <v>17171</v>
      </c>
      <c r="K5983" t="s">
        <v>110</v>
      </c>
      <c r="L5983" t="s">
        <v>3343</v>
      </c>
      <c r="M5983" t="s">
        <v>4108</v>
      </c>
      <c r="N5983" t="s">
        <v>4109</v>
      </c>
      <c r="O5983" t="s">
        <v>3343</v>
      </c>
      <c r="P5983" t="s">
        <v>3343</v>
      </c>
      <c r="Q5983" t="s">
        <v>3346</v>
      </c>
    </row>
    <row r="5984" spans="1:17" x14ac:dyDescent="0.25">
      <c r="A5984" t="s">
        <v>1736</v>
      </c>
      <c r="B5984" t="s">
        <v>585</v>
      </c>
      <c r="C5984" t="s">
        <v>2840</v>
      </c>
      <c r="D5984" t="s">
        <v>17137</v>
      </c>
      <c r="E5984">
        <v>2406022</v>
      </c>
      <c r="F5984" t="s">
        <v>17172</v>
      </c>
      <c r="G5984" t="s">
        <v>17173</v>
      </c>
      <c r="H5984" t="s">
        <v>17174</v>
      </c>
      <c r="I5984" t="s">
        <v>17175</v>
      </c>
      <c r="J5984" t="s">
        <v>17176</v>
      </c>
      <c r="K5984" t="s">
        <v>110</v>
      </c>
      <c r="L5984" t="s">
        <v>3343</v>
      </c>
      <c r="M5984" t="s">
        <v>4108</v>
      </c>
      <c r="N5984" t="s">
        <v>4109</v>
      </c>
      <c r="O5984" t="s">
        <v>3343</v>
      </c>
      <c r="P5984" t="s">
        <v>3343</v>
      </c>
      <c r="Q5984" t="s">
        <v>3346</v>
      </c>
    </row>
    <row r="5985" spans="1:17" x14ac:dyDescent="0.25">
      <c r="A5985" t="s">
        <v>1736</v>
      </c>
      <c r="B5985" t="s">
        <v>585</v>
      </c>
      <c r="C5985" t="s">
        <v>2840</v>
      </c>
      <c r="D5985" t="s">
        <v>17137</v>
      </c>
      <c r="E5985">
        <v>2406023</v>
      </c>
      <c r="F5985" t="s">
        <v>17177</v>
      </c>
      <c r="G5985" t="s">
        <v>17178</v>
      </c>
      <c r="H5985" t="s">
        <v>17174</v>
      </c>
      <c r="I5985" t="s">
        <v>17179</v>
      </c>
      <c r="J5985" t="s">
        <v>17176</v>
      </c>
      <c r="K5985" t="s">
        <v>110</v>
      </c>
      <c r="L5985" t="s">
        <v>3343</v>
      </c>
      <c r="M5985" t="s">
        <v>4108</v>
      </c>
      <c r="N5985" t="s">
        <v>4109</v>
      </c>
      <c r="O5985" t="s">
        <v>3343</v>
      </c>
      <c r="P5985" t="s">
        <v>3343</v>
      </c>
      <c r="Q5985" t="s">
        <v>3346</v>
      </c>
    </row>
    <row r="5986" spans="1:17" x14ac:dyDescent="0.25">
      <c r="A5986" t="s">
        <v>1736</v>
      </c>
      <c r="B5986" t="s">
        <v>585</v>
      </c>
      <c r="C5986" t="s">
        <v>2840</v>
      </c>
      <c r="D5986" t="s">
        <v>17137</v>
      </c>
      <c r="E5986">
        <v>2406023</v>
      </c>
      <c r="F5986" t="s">
        <v>17177</v>
      </c>
      <c r="G5986" t="s">
        <v>17178</v>
      </c>
      <c r="H5986" t="s">
        <v>17174</v>
      </c>
      <c r="I5986" t="s">
        <v>17180</v>
      </c>
      <c r="J5986" t="s">
        <v>3057</v>
      </c>
      <c r="K5986" t="s">
        <v>4107</v>
      </c>
      <c r="L5986" t="s">
        <v>3346</v>
      </c>
      <c r="M5986" t="s">
        <v>4108</v>
      </c>
      <c r="N5986" t="s">
        <v>4109</v>
      </c>
      <c r="O5986" t="s">
        <v>3343</v>
      </c>
      <c r="P5986" t="s">
        <v>3343</v>
      </c>
      <c r="Q5986" t="s">
        <v>3346</v>
      </c>
    </row>
    <row r="5987" spans="1:17" x14ac:dyDescent="0.25">
      <c r="A5987" t="s">
        <v>1736</v>
      </c>
      <c r="B5987" t="s">
        <v>585</v>
      </c>
      <c r="C5987" t="s">
        <v>2840</v>
      </c>
      <c r="D5987" t="s">
        <v>17137</v>
      </c>
      <c r="E5987">
        <v>2406023</v>
      </c>
      <c r="F5987" t="s">
        <v>17177</v>
      </c>
      <c r="G5987" t="s">
        <v>17178</v>
      </c>
      <c r="H5987" t="s">
        <v>17174</v>
      </c>
      <c r="I5987" t="s">
        <v>17181</v>
      </c>
      <c r="J5987" t="s">
        <v>17182</v>
      </c>
      <c r="K5987" t="s">
        <v>110</v>
      </c>
      <c r="L5987" t="s">
        <v>3346</v>
      </c>
      <c r="M5987" t="s">
        <v>4108</v>
      </c>
      <c r="N5987" t="s">
        <v>4109</v>
      </c>
      <c r="O5987" t="s">
        <v>3343</v>
      </c>
      <c r="P5987" t="s">
        <v>3343</v>
      </c>
      <c r="Q5987" t="s">
        <v>3346</v>
      </c>
    </row>
    <row r="5988" spans="1:17" x14ac:dyDescent="0.25">
      <c r="A5988" t="s">
        <v>1736</v>
      </c>
      <c r="B5988" t="s">
        <v>585</v>
      </c>
      <c r="C5988" t="s">
        <v>2840</v>
      </c>
      <c r="D5988" t="s">
        <v>17137</v>
      </c>
      <c r="E5988">
        <v>2406023</v>
      </c>
      <c r="F5988" t="s">
        <v>17177</v>
      </c>
      <c r="G5988" t="s">
        <v>17178</v>
      </c>
      <c r="H5988" t="s">
        <v>17174</v>
      </c>
      <c r="I5988" t="s">
        <v>17183</v>
      </c>
      <c r="J5988" t="s">
        <v>17184</v>
      </c>
      <c r="K5988" t="s">
        <v>110</v>
      </c>
      <c r="L5988" t="s">
        <v>3346</v>
      </c>
      <c r="M5988" t="s">
        <v>4108</v>
      </c>
      <c r="N5988" t="s">
        <v>4109</v>
      </c>
      <c r="O5988" t="s">
        <v>3343</v>
      </c>
      <c r="P5988" t="s">
        <v>3343</v>
      </c>
      <c r="Q5988" t="s">
        <v>3346</v>
      </c>
    </row>
    <row r="5989" spans="1:17" x14ac:dyDescent="0.25">
      <c r="A5989" t="s">
        <v>1736</v>
      </c>
      <c r="B5989" t="s">
        <v>585</v>
      </c>
      <c r="C5989" t="s">
        <v>2840</v>
      </c>
      <c r="D5989" t="s">
        <v>17137</v>
      </c>
      <c r="E5989">
        <v>2406023</v>
      </c>
      <c r="F5989" t="s">
        <v>17177</v>
      </c>
      <c r="G5989" t="s">
        <v>17178</v>
      </c>
      <c r="H5989" t="s">
        <v>17174</v>
      </c>
      <c r="I5989" t="s">
        <v>17185</v>
      </c>
      <c r="J5989" t="s">
        <v>17186</v>
      </c>
      <c r="K5989" t="s">
        <v>110</v>
      </c>
      <c r="L5989" t="s">
        <v>3346</v>
      </c>
      <c r="M5989" t="s">
        <v>4108</v>
      </c>
      <c r="N5989" t="s">
        <v>4109</v>
      </c>
      <c r="O5989" t="s">
        <v>3343</v>
      </c>
      <c r="P5989" t="s">
        <v>3343</v>
      </c>
      <c r="Q5989" t="s">
        <v>3346</v>
      </c>
    </row>
    <row r="5990" spans="1:17" x14ac:dyDescent="0.25">
      <c r="A5990" t="s">
        <v>1736</v>
      </c>
      <c r="B5990" t="s">
        <v>585</v>
      </c>
      <c r="C5990" t="s">
        <v>2840</v>
      </c>
      <c r="D5990" t="s">
        <v>17137</v>
      </c>
      <c r="E5990">
        <v>2406023</v>
      </c>
      <c r="F5990" t="s">
        <v>17177</v>
      </c>
      <c r="G5990" t="s">
        <v>17178</v>
      </c>
      <c r="H5990" t="s">
        <v>17174</v>
      </c>
      <c r="I5990" t="s">
        <v>17187</v>
      </c>
      <c r="J5990" t="s">
        <v>17188</v>
      </c>
      <c r="K5990" t="s">
        <v>9959</v>
      </c>
      <c r="L5990" t="s">
        <v>3346</v>
      </c>
      <c r="M5990" t="s">
        <v>4108</v>
      </c>
      <c r="N5990" t="s">
        <v>4109</v>
      </c>
      <c r="O5990" t="s">
        <v>3343</v>
      </c>
      <c r="P5990" t="s">
        <v>3343</v>
      </c>
      <c r="Q5990" t="s">
        <v>3346</v>
      </c>
    </row>
    <row r="5991" spans="1:17" x14ac:dyDescent="0.25">
      <c r="A5991" t="s">
        <v>1736</v>
      </c>
      <c r="B5991" t="s">
        <v>585</v>
      </c>
      <c r="C5991" t="s">
        <v>2840</v>
      </c>
      <c r="D5991" t="s">
        <v>17137</v>
      </c>
      <c r="E5991">
        <v>2406023</v>
      </c>
      <c r="F5991" t="s">
        <v>17177</v>
      </c>
      <c r="G5991" t="s">
        <v>17178</v>
      </c>
      <c r="H5991" t="s">
        <v>17174</v>
      </c>
      <c r="I5991" t="s">
        <v>17189</v>
      </c>
      <c r="J5991" t="s">
        <v>17190</v>
      </c>
      <c r="K5991" t="s">
        <v>110</v>
      </c>
      <c r="L5991" t="s">
        <v>3346</v>
      </c>
      <c r="M5991" t="s">
        <v>4108</v>
      </c>
      <c r="N5991" t="s">
        <v>4109</v>
      </c>
      <c r="O5991" t="s">
        <v>3343</v>
      </c>
      <c r="P5991" t="s">
        <v>3343</v>
      </c>
      <c r="Q5991" t="s">
        <v>3346</v>
      </c>
    </row>
    <row r="5992" spans="1:17" x14ac:dyDescent="0.25">
      <c r="A5992" t="s">
        <v>1736</v>
      </c>
      <c r="B5992" t="s">
        <v>585</v>
      </c>
      <c r="C5992" t="s">
        <v>2840</v>
      </c>
      <c r="D5992" t="s">
        <v>17137</v>
      </c>
      <c r="E5992">
        <v>2406023</v>
      </c>
      <c r="F5992" t="s">
        <v>17177</v>
      </c>
      <c r="G5992" t="s">
        <v>17178</v>
      </c>
      <c r="H5992" t="s">
        <v>17174</v>
      </c>
      <c r="I5992" t="s">
        <v>17191</v>
      </c>
      <c r="J5992" t="s">
        <v>17192</v>
      </c>
      <c r="K5992" t="s">
        <v>110</v>
      </c>
      <c r="L5992" t="s">
        <v>3346</v>
      </c>
      <c r="M5992" t="s">
        <v>4108</v>
      </c>
      <c r="N5992" t="s">
        <v>4109</v>
      </c>
      <c r="O5992" t="s">
        <v>3343</v>
      </c>
      <c r="P5992" t="s">
        <v>3343</v>
      </c>
      <c r="Q5992" t="s">
        <v>3346</v>
      </c>
    </row>
    <row r="5993" spans="1:17" x14ac:dyDescent="0.25">
      <c r="A5993" t="s">
        <v>1736</v>
      </c>
      <c r="B5993" t="s">
        <v>585</v>
      </c>
      <c r="C5993" t="s">
        <v>2840</v>
      </c>
      <c r="D5993" t="s">
        <v>17137</v>
      </c>
      <c r="E5993">
        <v>2406023</v>
      </c>
      <c r="F5993" t="s">
        <v>17177</v>
      </c>
      <c r="G5993" t="s">
        <v>17178</v>
      </c>
      <c r="H5993" t="s">
        <v>17174</v>
      </c>
      <c r="I5993" t="s">
        <v>17193</v>
      </c>
      <c r="J5993" t="s">
        <v>17194</v>
      </c>
      <c r="K5993" t="s">
        <v>9959</v>
      </c>
      <c r="L5993" t="s">
        <v>3346</v>
      </c>
      <c r="M5993" t="s">
        <v>4108</v>
      </c>
      <c r="N5993" t="s">
        <v>4109</v>
      </c>
      <c r="O5993" t="s">
        <v>3343</v>
      </c>
      <c r="P5993" t="s">
        <v>3343</v>
      </c>
      <c r="Q5993" t="s">
        <v>3346</v>
      </c>
    </row>
    <row r="5994" spans="1:17" x14ac:dyDescent="0.25">
      <c r="A5994" t="s">
        <v>1736</v>
      </c>
      <c r="B5994" t="s">
        <v>585</v>
      </c>
      <c r="C5994" t="s">
        <v>2840</v>
      </c>
      <c r="D5994" t="s">
        <v>17137</v>
      </c>
      <c r="E5994">
        <v>2406023</v>
      </c>
      <c r="F5994" t="s">
        <v>17177</v>
      </c>
      <c r="G5994" t="s">
        <v>17178</v>
      </c>
      <c r="H5994" t="s">
        <v>17174</v>
      </c>
      <c r="I5994" t="s">
        <v>17195</v>
      </c>
      <c r="J5994" t="s">
        <v>17196</v>
      </c>
      <c r="K5994" t="s">
        <v>110</v>
      </c>
      <c r="L5994" t="s">
        <v>3346</v>
      </c>
      <c r="M5994" t="s">
        <v>4108</v>
      </c>
      <c r="N5994" t="s">
        <v>4109</v>
      </c>
      <c r="O5994" t="s">
        <v>3343</v>
      </c>
      <c r="P5994" t="s">
        <v>3343</v>
      </c>
      <c r="Q5994" t="s">
        <v>3346</v>
      </c>
    </row>
    <row r="5995" spans="1:17" x14ac:dyDescent="0.25">
      <c r="A5995" t="s">
        <v>1736</v>
      </c>
      <c r="B5995" t="s">
        <v>585</v>
      </c>
      <c r="C5995" t="s">
        <v>2840</v>
      </c>
      <c r="D5995" t="s">
        <v>17137</v>
      </c>
      <c r="E5995">
        <v>2406023</v>
      </c>
      <c r="F5995" t="s">
        <v>17177</v>
      </c>
      <c r="G5995" t="s">
        <v>17178</v>
      </c>
      <c r="H5995" t="s">
        <v>17174</v>
      </c>
      <c r="I5995" t="s">
        <v>17197</v>
      </c>
      <c r="J5995" t="s">
        <v>17198</v>
      </c>
      <c r="K5995" t="s">
        <v>9959</v>
      </c>
      <c r="L5995" t="s">
        <v>3346</v>
      </c>
      <c r="M5995" t="s">
        <v>4108</v>
      </c>
      <c r="N5995" t="s">
        <v>4109</v>
      </c>
      <c r="O5995" t="s">
        <v>3343</v>
      </c>
      <c r="P5995" t="s">
        <v>3343</v>
      </c>
      <c r="Q5995" t="s">
        <v>3346</v>
      </c>
    </row>
    <row r="5996" spans="1:17" x14ac:dyDescent="0.25">
      <c r="A5996" t="s">
        <v>1736</v>
      </c>
      <c r="B5996" t="s">
        <v>585</v>
      </c>
      <c r="C5996" t="s">
        <v>2840</v>
      </c>
      <c r="D5996" t="s">
        <v>17137</v>
      </c>
      <c r="E5996">
        <v>2406023</v>
      </c>
      <c r="F5996" t="s">
        <v>17177</v>
      </c>
      <c r="G5996" t="s">
        <v>17178</v>
      </c>
      <c r="H5996" t="s">
        <v>17174</v>
      </c>
      <c r="I5996" t="s">
        <v>17199</v>
      </c>
      <c r="J5996" t="s">
        <v>17200</v>
      </c>
      <c r="K5996" t="s">
        <v>4107</v>
      </c>
      <c r="L5996" t="s">
        <v>3346</v>
      </c>
      <c r="M5996" t="s">
        <v>4108</v>
      </c>
      <c r="N5996" t="s">
        <v>4109</v>
      </c>
      <c r="O5996" t="s">
        <v>3343</v>
      </c>
      <c r="P5996" t="s">
        <v>3343</v>
      </c>
      <c r="Q5996" t="s">
        <v>3346</v>
      </c>
    </row>
    <row r="5997" spans="1:17" x14ac:dyDescent="0.25">
      <c r="A5997" t="s">
        <v>1736</v>
      </c>
      <c r="B5997" t="s">
        <v>585</v>
      </c>
      <c r="C5997" t="s">
        <v>2840</v>
      </c>
      <c r="D5997" t="s">
        <v>17137</v>
      </c>
      <c r="E5997">
        <v>2406023</v>
      </c>
      <c r="F5997" t="s">
        <v>17177</v>
      </c>
      <c r="G5997" t="s">
        <v>17178</v>
      </c>
      <c r="H5997" t="s">
        <v>17174</v>
      </c>
      <c r="I5997" t="s">
        <v>17201</v>
      </c>
      <c r="J5997" t="s">
        <v>17202</v>
      </c>
      <c r="K5997" t="s">
        <v>4107</v>
      </c>
      <c r="L5997" t="s">
        <v>3346</v>
      </c>
      <c r="M5997" t="s">
        <v>4108</v>
      </c>
      <c r="N5997" t="s">
        <v>4109</v>
      </c>
      <c r="O5997" t="s">
        <v>3343</v>
      </c>
      <c r="P5997" t="s">
        <v>3343</v>
      </c>
      <c r="Q5997" t="s">
        <v>3346</v>
      </c>
    </row>
    <row r="5998" spans="1:17" x14ac:dyDescent="0.25">
      <c r="A5998" t="s">
        <v>1736</v>
      </c>
      <c r="B5998" t="s">
        <v>585</v>
      </c>
      <c r="C5998" t="s">
        <v>2840</v>
      </c>
      <c r="D5998" t="s">
        <v>17137</v>
      </c>
      <c r="E5998">
        <v>2406023</v>
      </c>
      <c r="F5998" t="s">
        <v>17177</v>
      </c>
      <c r="G5998" t="s">
        <v>17178</v>
      </c>
      <c r="H5998" t="s">
        <v>17174</v>
      </c>
      <c r="I5998" t="s">
        <v>17203</v>
      </c>
      <c r="J5998" t="s">
        <v>17204</v>
      </c>
      <c r="K5998" t="s">
        <v>4107</v>
      </c>
      <c r="L5998" t="s">
        <v>3346</v>
      </c>
      <c r="M5998" t="s">
        <v>4108</v>
      </c>
      <c r="N5998" t="s">
        <v>4109</v>
      </c>
      <c r="O5998" t="s">
        <v>3343</v>
      </c>
      <c r="P5998" t="s">
        <v>3343</v>
      </c>
      <c r="Q5998" t="s">
        <v>3346</v>
      </c>
    </row>
    <row r="5999" spans="1:17" x14ac:dyDescent="0.25">
      <c r="A5999" t="s">
        <v>1736</v>
      </c>
      <c r="B5999" t="s">
        <v>585</v>
      </c>
      <c r="C5999" t="s">
        <v>2840</v>
      </c>
      <c r="D5999" t="s">
        <v>17137</v>
      </c>
      <c r="E5999">
        <v>2406024</v>
      </c>
      <c r="F5999" t="s">
        <v>17205</v>
      </c>
      <c r="H5999" t="s">
        <v>17174</v>
      </c>
      <c r="I5999" t="s">
        <v>17206</v>
      </c>
      <c r="J5999" t="s">
        <v>17176</v>
      </c>
      <c r="K5999" t="s">
        <v>110</v>
      </c>
      <c r="L5999" t="s">
        <v>3343</v>
      </c>
      <c r="M5999" t="s">
        <v>4108</v>
      </c>
      <c r="N5999" t="s">
        <v>4109</v>
      </c>
      <c r="O5999" t="s">
        <v>3343</v>
      </c>
      <c r="P5999" t="s">
        <v>3343</v>
      </c>
      <c r="Q5999" t="s">
        <v>3346</v>
      </c>
    </row>
    <row r="6000" spans="1:17" x14ac:dyDescent="0.25">
      <c r="A6000" t="s">
        <v>1736</v>
      </c>
      <c r="B6000" t="s">
        <v>585</v>
      </c>
      <c r="C6000" t="s">
        <v>2840</v>
      </c>
      <c r="D6000" t="s">
        <v>17137</v>
      </c>
      <c r="E6000">
        <v>2406025</v>
      </c>
      <c r="F6000" t="s">
        <v>17207</v>
      </c>
      <c r="H6000" t="s">
        <v>17174</v>
      </c>
      <c r="I6000" t="s">
        <v>17208</v>
      </c>
      <c r="J6000" t="s">
        <v>17176</v>
      </c>
      <c r="K6000" t="s">
        <v>110</v>
      </c>
      <c r="L6000" t="s">
        <v>3343</v>
      </c>
      <c r="M6000" t="s">
        <v>4108</v>
      </c>
      <c r="N6000" t="s">
        <v>4109</v>
      </c>
      <c r="O6000" t="s">
        <v>3343</v>
      </c>
      <c r="P6000" t="s">
        <v>3343</v>
      </c>
      <c r="Q6000" t="s">
        <v>3346</v>
      </c>
    </row>
    <row r="6001" spans="1:17" x14ac:dyDescent="0.25">
      <c r="A6001" t="s">
        <v>1736</v>
      </c>
      <c r="B6001" t="s">
        <v>585</v>
      </c>
      <c r="C6001" t="s">
        <v>2840</v>
      </c>
      <c r="D6001" t="s">
        <v>17137</v>
      </c>
      <c r="E6001">
        <v>2406026</v>
      </c>
      <c r="F6001" t="s">
        <v>17209</v>
      </c>
      <c r="H6001" t="s">
        <v>17174</v>
      </c>
      <c r="I6001" t="s">
        <v>17210</v>
      </c>
      <c r="J6001" t="s">
        <v>17176</v>
      </c>
      <c r="K6001" t="s">
        <v>110</v>
      </c>
      <c r="L6001" t="s">
        <v>3343</v>
      </c>
      <c r="M6001" t="s">
        <v>3707</v>
      </c>
      <c r="N6001" t="s">
        <v>7828</v>
      </c>
      <c r="O6001" t="s">
        <v>3346</v>
      </c>
      <c r="P6001" t="s">
        <v>3343</v>
      </c>
      <c r="Q6001" t="s">
        <v>3346</v>
      </c>
    </row>
    <row r="6002" spans="1:17" x14ac:dyDescent="0.25">
      <c r="A6002" t="s">
        <v>1736</v>
      </c>
      <c r="B6002" t="s">
        <v>585</v>
      </c>
      <c r="C6002" t="s">
        <v>2840</v>
      </c>
      <c r="D6002" t="s">
        <v>17137</v>
      </c>
      <c r="E6002">
        <v>2406027</v>
      </c>
      <c r="F6002" t="s">
        <v>3057</v>
      </c>
      <c r="G6002" t="s">
        <v>17211</v>
      </c>
      <c r="H6002" t="s">
        <v>17063</v>
      </c>
      <c r="I6002" t="s">
        <v>17212</v>
      </c>
      <c r="J6002" t="s">
        <v>17213</v>
      </c>
      <c r="K6002" t="s">
        <v>110</v>
      </c>
      <c r="L6002" t="s">
        <v>3343</v>
      </c>
      <c r="M6002" t="s">
        <v>4108</v>
      </c>
      <c r="N6002" t="s">
        <v>4109</v>
      </c>
      <c r="O6002" t="s">
        <v>3343</v>
      </c>
      <c r="P6002" t="s">
        <v>3343</v>
      </c>
      <c r="Q6002" t="s">
        <v>3346</v>
      </c>
    </row>
    <row r="6003" spans="1:17" x14ac:dyDescent="0.25">
      <c r="A6003" t="s">
        <v>1736</v>
      </c>
      <c r="B6003" t="s">
        <v>585</v>
      </c>
      <c r="C6003" t="s">
        <v>2840</v>
      </c>
      <c r="D6003" t="s">
        <v>17137</v>
      </c>
      <c r="E6003">
        <v>2406027</v>
      </c>
      <c r="F6003" t="s">
        <v>3057</v>
      </c>
      <c r="G6003" t="s">
        <v>17211</v>
      </c>
      <c r="H6003" t="s">
        <v>17063</v>
      </c>
      <c r="I6003" t="s">
        <v>17214</v>
      </c>
      <c r="J6003" t="s">
        <v>17215</v>
      </c>
      <c r="K6003" t="s">
        <v>9286</v>
      </c>
      <c r="L6003" t="s">
        <v>3346</v>
      </c>
      <c r="M6003" t="s">
        <v>4108</v>
      </c>
      <c r="N6003" t="s">
        <v>4109</v>
      </c>
      <c r="O6003" t="s">
        <v>3343</v>
      </c>
      <c r="P6003" t="s">
        <v>3343</v>
      </c>
      <c r="Q6003" t="s">
        <v>3346</v>
      </c>
    </row>
    <row r="6004" spans="1:17" x14ac:dyDescent="0.25">
      <c r="A6004" t="s">
        <v>1736</v>
      </c>
      <c r="B6004" t="s">
        <v>585</v>
      </c>
      <c r="C6004" t="s">
        <v>2840</v>
      </c>
      <c r="D6004" t="s">
        <v>17137</v>
      </c>
      <c r="E6004">
        <v>2406027</v>
      </c>
      <c r="F6004" t="s">
        <v>3057</v>
      </c>
      <c r="G6004" t="s">
        <v>17211</v>
      </c>
      <c r="H6004" t="s">
        <v>17063</v>
      </c>
      <c r="I6004" t="s">
        <v>3058</v>
      </c>
      <c r="J6004" t="s">
        <v>3059</v>
      </c>
      <c r="K6004" t="s">
        <v>9286</v>
      </c>
      <c r="L6004" t="s">
        <v>3346</v>
      </c>
      <c r="M6004" t="s">
        <v>4108</v>
      </c>
      <c r="N6004" t="s">
        <v>4109</v>
      </c>
      <c r="O6004" t="s">
        <v>3343</v>
      </c>
      <c r="P6004" t="s">
        <v>3343</v>
      </c>
      <c r="Q6004" t="s">
        <v>3346</v>
      </c>
    </row>
    <row r="6005" spans="1:17" x14ac:dyDescent="0.25">
      <c r="A6005" t="s">
        <v>1736</v>
      </c>
      <c r="B6005" t="s">
        <v>585</v>
      </c>
      <c r="C6005" t="s">
        <v>2840</v>
      </c>
      <c r="D6005" t="s">
        <v>17137</v>
      </c>
      <c r="E6005">
        <v>2406027</v>
      </c>
      <c r="F6005" t="s">
        <v>3057</v>
      </c>
      <c r="G6005" t="s">
        <v>17211</v>
      </c>
      <c r="H6005" t="s">
        <v>17063</v>
      </c>
      <c r="I6005" t="s">
        <v>17216</v>
      </c>
      <c r="J6005" t="s">
        <v>17217</v>
      </c>
      <c r="K6005" t="s">
        <v>17218</v>
      </c>
      <c r="L6005" t="s">
        <v>3346</v>
      </c>
      <c r="M6005" t="s">
        <v>4108</v>
      </c>
      <c r="N6005" t="s">
        <v>4109</v>
      </c>
      <c r="O6005" t="s">
        <v>3343</v>
      </c>
      <c r="P6005" t="s">
        <v>3343</v>
      </c>
      <c r="Q6005" t="s">
        <v>3346</v>
      </c>
    </row>
    <row r="6006" spans="1:17" x14ac:dyDescent="0.25">
      <c r="A6006" t="s">
        <v>1736</v>
      </c>
      <c r="B6006" t="s">
        <v>585</v>
      </c>
      <c r="C6006" t="s">
        <v>2840</v>
      </c>
      <c r="D6006" t="s">
        <v>17137</v>
      </c>
      <c r="E6006">
        <v>2406027</v>
      </c>
      <c r="F6006" t="s">
        <v>3057</v>
      </c>
      <c r="G6006" t="s">
        <v>17211</v>
      </c>
      <c r="H6006" t="s">
        <v>17063</v>
      </c>
      <c r="I6006" t="s">
        <v>17219</v>
      </c>
      <c r="J6006" t="s">
        <v>17220</v>
      </c>
      <c r="K6006" t="s">
        <v>110</v>
      </c>
      <c r="L6006" t="s">
        <v>3346</v>
      </c>
      <c r="M6006" t="s">
        <v>4108</v>
      </c>
      <c r="N6006" t="s">
        <v>4109</v>
      </c>
      <c r="O6006" t="s">
        <v>3343</v>
      </c>
      <c r="P6006" t="s">
        <v>3343</v>
      </c>
      <c r="Q6006" t="s">
        <v>3346</v>
      </c>
    </row>
    <row r="6007" spans="1:17" x14ac:dyDescent="0.25">
      <c r="A6007" t="s">
        <v>1736</v>
      </c>
      <c r="B6007" t="s">
        <v>585</v>
      </c>
      <c r="C6007" t="s">
        <v>2840</v>
      </c>
      <c r="D6007" t="s">
        <v>17137</v>
      </c>
      <c r="E6007">
        <v>2406028</v>
      </c>
      <c r="F6007" t="s">
        <v>17221</v>
      </c>
      <c r="H6007" t="s">
        <v>17063</v>
      </c>
      <c r="I6007" t="s">
        <v>17222</v>
      </c>
      <c r="J6007" t="s">
        <v>17213</v>
      </c>
      <c r="K6007" t="s">
        <v>110</v>
      </c>
      <c r="L6007" t="s">
        <v>3343</v>
      </c>
      <c r="M6007" t="s">
        <v>4108</v>
      </c>
      <c r="N6007" t="s">
        <v>4109</v>
      </c>
      <c r="O6007" t="s">
        <v>3343</v>
      </c>
      <c r="P6007" t="s">
        <v>3343</v>
      </c>
      <c r="Q6007" t="s">
        <v>3346</v>
      </c>
    </row>
    <row r="6008" spans="1:17" x14ac:dyDescent="0.25">
      <c r="A6008" t="s">
        <v>1736</v>
      </c>
      <c r="B6008" t="s">
        <v>585</v>
      </c>
      <c r="C6008" t="s">
        <v>2840</v>
      </c>
      <c r="D6008" t="s">
        <v>17137</v>
      </c>
      <c r="E6008">
        <v>2406030</v>
      </c>
      <c r="F6008" t="s">
        <v>17223</v>
      </c>
      <c r="G6008" t="s">
        <v>17224</v>
      </c>
      <c r="H6008" t="s">
        <v>17225</v>
      </c>
      <c r="I6008" t="s">
        <v>17226</v>
      </c>
      <c r="J6008" t="s">
        <v>17227</v>
      </c>
      <c r="K6008" t="s">
        <v>110</v>
      </c>
      <c r="L6008" t="s">
        <v>3343</v>
      </c>
      <c r="M6008" t="s">
        <v>3707</v>
      </c>
      <c r="N6008" t="s">
        <v>7828</v>
      </c>
      <c r="O6008" t="s">
        <v>3346</v>
      </c>
      <c r="P6008" t="s">
        <v>3343</v>
      </c>
      <c r="Q6008" t="s">
        <v>3346</v>
      </c>
    </row>
    <row r="6009" spans="1:17" x14ac:dyDescent="0.25">
      <c r="A6009" t="s">
        <v>1736</v>
      </c>
      <c r="B6009" t="s">
        <v>585</v>
      </c>
      <c r="C6009" t="s">
        <v>2840</v>
      </c>
      <c r="D6009" t="s">
        <v>17137</v>
      </c>
      <c r="E6009">
        <v>2406031</v>
      </c>
      <c r="F6009" t="s">
        <v>17228</v>
      </c>
      <c r="G6009" t="s">
        <v>4090</v>
      </c>
      <c r="H6009" t="s">
        <v>17225</v>
      </c>
      <c r="I6009" t="s">
        <v>17229</v>
      </c>
      <c r="J6009" t="s">
        <v>17227</v>
      </c>
      <c r="K6009" t="s">
        <v>110</v>
      </c>
      <c r="L6009" t="s">
        <v>3343</v>
      </c>
      <c r="M6009" t="s">
        <v>3707</v>
      </c>
      <c r="N6009" t="s">
        <v>7828</v>
      </c>
      <c r="O6009" t="s">
        <v>3346</v>
      </c>
      <c r="P6009" t="s">
        <v>3343</v>
      </c>
      <c r="Q6009" t="s">
        <v>3346</v>
      </c>
    </row>
    <row r="6010" spans="1:17" x14ac:dyDescent="0.25">
      <c r="A6010" t="s">
        <v>1736</v>
      </c>
      <c r="B6010" t="s">
        <v>585</v>
      </c>
      <c r="C6010" t="s">
        <v>2840</v>
      </c>
      <c r="D6010" t="s">
        <v>17137</v>
      </c>
      <c r="E6010">
        <v>2406032</v>
      </c>
      <c r="F6010" t="s">
        <v>17230</v>
      </c>
      <c r="G6010" t="s">
        <v>6001</v>
      </c>
      <c r="H6010" t="s">
        <v>17225</v>
      </c>
      <c r="I6010" t="s">
        <v>17231</v>
      </c>
      <c r="J6010" t="s">
        <v>17227</v>
      </c>
      <c r="K6010" t="s">
        <v>110</v>
      </c>
      <c r="L6010" t="s">
        <v>3343</v>
      </c>
      <c r="M6010" t="s">
        <v>3707</v>
      </c>
      <c r="N6010" t="s">
        <v>7828</v>
      </c>
      <c r="O6010" t="s">
        <v>3346</v>
      </c>
      <c r="P6010" t="s">
        <v>3343</v>
      </c>
      <c r="Q6010" t="s">
        <v>3346</v>
      </c>
    </row>
    <row r="6011" spans="1:17" x14ac:dyDescent="0.25">
      <c r="A6011" t="s">
        <v>1736</v>
      </c>
      <c r="B6011" t="s">
        <v>585</v>
      </c>
      <c r="C6011" t="s">
        <v>2840</v>
      </c>
      <c r="D6011" t="s">
        <v>17137</v>
      </c>
      <c r="E6011">
        <v>2406033</v>
      </c>
      <c r="F6011" t="s">
        <v>17232</v>
      </c>
      <c r="H6011" t="s">
        <v>9193</v>
      </c>
      <c r="I6011" t="s">
        <v>17233</v>
      </c>
      <c r="J6011" t="s">
        <v>17234</v>
      </c>
      <c r="K6011" t="s">
        <v>38</v>
      </c>
      <c r="L6011" t="s">
        <v>3343</v>
      </c>
      <c r="M6011" t="s">
        <v>3707</v>
      </c>
      <c r="N6011" t="s">
        <v>7828</v>
      </c>
      <c r="O6011" t="s">
        <v>3346</v>
      </c>
      <c r="P6011" t="s">
        <v>3343</v>
      </c>
      <c r="Q6011" t="s">
        <v>3346</v>
      </c>
    </row>
    <row r="6012" spans="1:17" x14ac:dyDescent="0.25">
      <c r="A6012" t="s">
        <v>1736</v>
      </c>
      <c r="B6012" t="s">
        <v>585</v>
      </c>
      <c r="C6012" t="s">
        <v>2840</v>
      </c>
      <c r="D6012" t="s">
        <v>17137</v>
      </c>
      <c r="E6012">
        <v>2406034</v>
      </c>
      <c r="F6012" t="s">
        <v>17235</v>
      </c>
      <c r="H6012" t="s">
        <v>17236</v>
      </c>
      <c r="I6012" t="s">
        <v>17237</v>
      </c>
      <c r="J6012" t="s">
        <v>17238</v>
      </c>
      <c r="K6012" t="s">
        <v>110</v>
      </c>
      <c r="L6012" t="s">
        <v>3343</v>
      </c>
      <c r="M6012" t="s">
        <v>3707</v>
      </c>
      <c r="N6012" t="s">
        <v>7828</v>
      </c>
      <c r="O6012" t="s">
        <v>3343</v>
      </c>
      <c r="P6012" t="s">
        <v>3343</v>
      </c>
      <c r="Q6012" t="s">
        <v>3346</v>
      </c>
    </row>
    <row r="6013" spans="1:17" x14ac:dyDescent="0.25">
      <c r="A6013" t="s">
        <v>1736</v>
      </c>
      <c r="B6013" t="s">
        <v>585</v>
      </c>
      <c r="C6013" t="s">
        <v>2840</v>
      </c>
      <c r="D6013" t="s">
        <v>17137</v>
      </c>
      <c r="E6013">
        <v>2406035</v>
      </c>
      <c r="F6013" t="s">
        <v>17239</v>
      </c>
      <c r="H6013" t="s">
        <v>17240</v>
      </c>
      <c r="I6013" t="s">
        <v>17241</v>
      </c>
      <c r="J6013" t="s">
        <v>17242</v>
      </c>
      <c r="K6013" t="s">
        <v>110</v>
      </c>
      <c r="L6013" t="s">
        <v>3343</v>
      </c>
      <c r="M6013" t="s">
        <v>3707</v>
      </c>
      <c r="N6013" t="s">
        <v>7828</v>
      </c>
      <c r="O6013" t="s">
        <v>3343</v>
      </c>
      <c r="P6013" t="s">
        <v>3343</v>
      </c>
      <c r="Q6013" t="s">
        <v>3346</v>
      </c>
    </row>
    <row r="6014" spans="1:17" x14ac:dyDescent="0.25">
      <c r="A6014" t="s">
        <v>1736</v>
      </c>
      <c r="B6014" t="s">
        <v>585</v>
      </c>
      <c r="C6014" t="s">
        <v>2840</v>
      </c>
      <c r="D6014" t="s">
        <v>17137</v>
      </c>
      <c r="E6014">
        <v>2406035</v>
      </c>
      <c r="F6014" t="s">
        <v>17239</v>
      </c>
      <c r="H6014" t="s">
        <v>17240</v>
      </c>
      <c r="I6014" t="s">
        <v>17243</v>
      </c>
      <c r="J6014" t="s">
        <v>17244</v>
      </c>
      <c r="K6014" t="s">
        <v>110</v>
      </c>
      <c r="L6014" t="s">
        <v>3346</v>
      </c>
      <c r="M6014" t="s">
        <v>3707</v>
      </c>
      <c r="N6014" t="s">
        <v>7828</v>
      </c>
      <c r="O6014" t="s">
        <v>3343</v>
      </c>
      <c r="P6014" t="s">
        <v>3343</v>
      </c>
      <c r="Q6014" t="s">
        <v>3346</v>
      </c>
    </row>
    <row r="6015" spans="1:17" x14ac:dyDescent="0.25">
      <c r="A6015" t="s">
        <v>1736</v>
      </c>
      <c r="B6015" t="s">
        <v>585</v>
      </c>
      <c r="C6015" t="s">
        <v>2840</v>
      </c>
      <c r="D6015" t="s">
        <v>17137</v>
      </c>
      <c r="E6015">
        <v>2406035</v>
      </c>
      <c r="F6015" t="s">
        <v>17239</v>
      </c>
      <c r="H6015" t="s">
        <v>17240</v>
      </c>
      <c r="I6015" t="s">
        <v>17245</v>
      </c>
      <c r="J6015" t="s">
        <v>17246</v>
      </c>
      <c r="K6015" t="s">
        <v>110</v>
      </c>
      <c r="L6015" t="s">
        <v>3346</v>
      </c>
      <c r="M6015" t="s">
        <v>3707</v>
      </c>
      <c r="N6015" t="s">
        <v>7828</v>
      </c>
      <c r="O6015" t="s">
        <v>3343</v>
      </c>
      <c r="P6015" t="s">
        <v>3343</v>
      </c>
      <c r="Q6015" t="s">
        <v>3346</v>
      </c>
    </row>
    <row r="6016" spans="1:17" x14ac:dyDescent="0.25">
      <c r="A6016" t="s">
        <v>1736</v>
      </c>
      <c r="B6016" t="s">
        <v>585</v>
      </c>
      <c r="C6016" t="s">
        <v>2840</v>
      </c>
      <c r="D6016" t="s">
        <v>17137</v>
      </c>
      <c r="E6016">
        <v>2406036</v>
      </c>
      <c r="F6016" t="s">
        <v>17247</v>
      </c>
      <c r="H6016" t="s">
        <v>17248</v>
      </c>
      <c r="I6016" t="s">
        <v>17249</v>
      </c>
      <c r="J6016" t="s">
        <v>17250</v>
      </c>
      <c r="K6016" t="s">
        <v>110</v>
      </c>
      <c r="L6016" t="s">
        <v>3343</v>
      </c>
      <c r="M6016" t="s">
        <v>3707</v>
      </c>
      <c r="N6016" t="s">
        <v>7828</v>
      </c>
      <c r="O6016" t="s">
        <v>3346</v>
      </c>
      <c r="P6016" t="s">
        <v>3343</v>
      </c>
      <c r="Q6016" t="s">
        <v>3346</v>
      </c>
    </row>
    <row r="6017" spans="1:17" x14ac:dyDescent="0.25">
      <c r="A6017" t="s">
        <v>1736</v>
      </c>
      <c r="B6017" t="s">
        <v>585</v>
      </c>
      <c r="C6017" t="s">
        <v>2840</v>
      </c>
      <c r="D6017" t="s">
        <v>17137</v>
      </c>
      <c r="E6017">
        <v>2406037</v>
      </c>
      <c r="F6017" t="s">
        <v>15717</v>
      </c>
      <c r="H6017" t="s">
        <v>17251</v>
      </c>
      <c r="I6017" t="s">
        <v>17252</v>
      </c>
      <c r="J6017" t="s">
        <v>17253</v>
      </c>
      <c r="K6017" t="s">
        <v>4107</v>
      </c>
      <c r="L6017" t="s">
        <v>3343</v>
      </c>
      <c r="M6017" t="s">
        <v>3344</v>
      </c>
      <c r="N6017" t="s">
        <v>3360</v>
      </c>
      <c r="O6017" t="s">
        <v>3343</v>
      </c>
      <c r="P6017" t="s">
        <v>3343</v>
      </c>
      <c r="Q6017" t="s">
        <v>3346</v>
      </c>
    </row>
    <row r="6018" spans="1:17" x14ac:dyDescent="0.25">
      <c r="A6018" t="s">
        <v>1736</v>
      </c>
      <c r="B6018" t="s">
        <v>585</v>
      </c>
      <c r="C6018" t="s">
        <v>2840</v>
      </c>
      <c r="D6018" t="s">
        <v>17137</v>
      </c>
      <c r="E6018">
        <v>2406037</v>
      </c>
      <c r="F6018" t="s">
        <v>15717</v>
      </c>
      <c r="H6018" t="s">
        <v>17251</v>
      </c>
      <c r="I6018" t="s">
        <v>17254</v>
      </c>
      <c r="J6018" t="s">
        <v>17255</v>
      </c>
      <c r="K6018" t="s">
        <v>4107</v>
      </c>
      <c r="L6018" t="s">
        <v>3346</v>
      </c>
      <c r="M6018" t="s">
        <v>3344</v>
      </c>
      <c r="N6018" t="s">
        <v>3360</v>
      </c>
      <c r="O6018" t="s">
        <v>3343</v>
      </c>
      <c r="P6018" t="s">
        <v>3343</v>
      </c>
      <c r="Q6018" t="s">
        <v>3346</v>
      </c>
    </row>
    <row r="6019" spans="1:17" x14ac:dyDescent="0.25">
      <c r="A6019" t="s">
        <v>1736</v>
      </c>
      <c r="B6019" t="s">
        <v>585</v>
      </c>
      <c r="C6019" t="s">
        <v>2840</v>
      </c>
      <c r="D6019" t="s">
        <v>17137</v>
      </c>
      <c r="E6019">
        <v>2406038</v>
      </c>
      <c r="F6019" t="s">
        <v>102</v>
      </c>
      <c r="G6019" t="s">
        <v>3349</v>
      </c>
      <c r="H6019" t="s">
        <v>3350</v>
      </c>
      <c r="I6019" t="s">
        <v>17256</v>
      </c>
      <c r="J6019" t="s">
        <v>103</v>
      </c>
      <c r="K6019" t="s">
        <v>110</v>
      </c>
      <c r="L6019" t="s">
        <v>3343</v>
      </c>
      <c r="M6019" t="s">
        <v>4108</v>
      </c>
      <c r="N6019" t="s">
        <v>4109</v>
      </c>
      <c r="O6019" t="s">
        <v>3346</v>
      </c>
      <c r="P6019" t="s">
        <v>3343</v>
      </c>
      <c r="Q6019" t="s">
        <v>3346</v>
      </c>
    </row>
    <row r="6020" spans="1:17" x14ac:dyDescent="0.25">
      <c r="A6020" t="s">
        <v>1736</v>
      </c>
      <c r="B6020" t="s">
        <v>585</v>
      </c>
      <c r="C6020" t="s">
        <v>2840</v>
      </c>
      <c r="D6020" t="s">
        <v>17137</v>
      </c>
      <c r="E6020">
        <v>2406038</v>
      </c>
      <c r="F6020" t="s">
        <v>102</v>
      </c>
      <c r="G6020" t="s">
        <v>3349</v>
      </c>
      <c r="H6020" t="s">
        <v>3350</v>
      </c>
      <c r="I6020" t="s">
        <v>17257</v>
      </c>
      <c r="J6020" t="s">
        <v>17258</v>
      </c>
      <c r="K6020" t="s">
        <v>110</v>
      </c>
      <c r="L6020" t="s">
        <v>3346</v>
      </c>
      <c r="M6020" t="s">
        <v>4108</v>
      </c>
      <c r="N6020" t="s">
        <v>4109</v>
      </c>
      <c r="O6020" t="s">
        <v>3346</v>
      </c>
      <c r="P6020" t="s">
        <v>3343</v>
      </c>
      <c r="Q6020" t="s">
        <v>3346</v>
      </c>
    </row>
    <row r="6021" spans="1:17" x14ac:dyDescent="0.25">
      <c r="A6021" t="s">
        <v>1736</v>
      </c>
      <c r="B6021" t="s">
        <v>585</v>
      </c>
      <c r="C6021" t="s">
        <v>2840</v>
      </c>
      <c r="D6021" t="s">
        <v>17137</v>
      </c>
      <c r="E6021">
        <v>2406040</v>
      </c>
      <c r="F6021" t="s">
        <v>375</v>
      </c>
      <c r="G6021" t="s">
        <v>3574</v>
      </c>
      <c r="H6021" t="s">
        <v>3350</v>
      </c>
      <c r="I6021" t="s">
        <v>17259</v>
      </c>
      <c r="J6021" t="s">
        <v>461</v>
      </c>
      <c r="K6021" t="s">
        <v>110</v>
      </c>
      <c r="L6021" t="s">
        <v>3343</v>
      </c>
      <c r="M6021" t="s">
        <v>4108</v>
      </c>
      <c r="N6021" t="s">
        <v>4109</v>
      </c>
      <c r="O6021" t="s">
        <v>3343</v>
      </c>
      <c r="P6021" t="s">
        <v>3343</v>
      </c>
      <c r="Q6021" t="s">
        <v>3346</v>
      </c>
    </row>
    <row r="6022" spans="1:17" x14ac:dyDescent="0.25">
      <c r="A6022" t="s">
        <v>1736</v>
      </c>
      <c r="B6022" t="s">
        <v>585</v>
      </c>
      <c r="C6022" t="s">
        <v>2840</v>
      </c>
      <c r="D6022" t="s">
        <v>17137</v>
      </c>
      <c r="E6022">
        <v>2406040</v>
      </c>
      <c r="F6022" t="s">
        <v>375</v>
      </c>
      <c r="G6022" t="s">
        <v>3574</v>
      </c>
      <c r="H6022" t="s">
        <v>3350</v>
      </c>
      <c r="I6022" t="s">
        <v>17260</v>
      </c>
      <c r="J6022" t="s">
        <v>15715</v>
      </c>
      <c r="K6022" t="s">
        <v>110</v>
      </c>
      <c r="L6022" t="s">
        <v>3346</v>
      </c>
      <c r="M6022" t="s">
        <v>4108</v>
      </c>
      <c r="N6022" t="s">
        <v>4109</v>
      </c>
      <c r="O6022" t="s">
        <v>3343</v>
      </c>
      <c r="P6022" t="s">
        <v>3343</v>
      </c>
      <c r="Q6022" t="s">
        <v>3346</v>
      </c>
    </row>
    <row r="6023" spans="1:17" x14ac:dyDescent="0.25">
      <c r="A6023" t="s">
        <v>1736</v>
      </c>
      <c r="B6023" t="s">
        <v>585</v>
      </c>
      <c r="C6023" t="s">
        <v>2840</v>
      </c>
      <c r="D6023" t="s">
        <v>17137</v>
      </c>
      <c r="E6023">
        <v>2406041</v>
      </c>
      <c r="F6023" t="s">
        <v>51</v>
      </c>
      <c r="G6023" t="s">
        <v>7911</v>
      </c>
      <c r="H6023" t="s">
        <v>3350</v>
      </c>
      <c r="I6023" t="s">
        <v>17261</v>
      </c>
      <c r="J6023" t="s">
        <v>52</v>
      </c>
      <c r="K6023" t="s">
        <v>110</v>
      </c>
      <c r="L6023" t="s">
        <v>3343</v>
      </c>
      <c r="M6023" t="s">
        <v>4108</v>
      </c>
      <c r="N6023" t="s">
        <v>4109</v>
      </c>
      <c r="O6023" t="s">
        <v>3343</v>
      </c>
      <c r="P6023" t="s">
        <v>3343</v>
      </c>
      <c r="Q6023" t="s">
        <v>3346</v>
      </c>
    </row>
    <row r="6024" spans="1:17" x14ac:dyDescent="0.25">
      <c r="A6024" t="s">
        <v>1736</v>
      </c>
      <c r="B6024" t="s">
        <v>585</v>
      </c>
      <c r="C6024" t="s">
        <v>2840</v>
      </c>
      <c r="D6024" t="s">
        <v>17137</v>
      </c>
      <c r="E6024">
        <v>2406042</v>
      </c>
      <c r="F6024" t="s">
        <v>17262</v>
      </c>
      <c r="H6024" t="s">
        <v>4566</v>
      </c>
      <c r="I6024" t="s">
        <v>17263</v>
      </c>
      <c r="J6024" t="s">
        <v>17264</v>
      </c>
      <c r="K6024" t="s">
        <v>110</v>
      </c>
      <c r="L6024" t="s">
        <v>3343</v>
      </c>
      <c r="M6024" t="s">
        <v>4108</v>
      </c>
      <c r="N6024" t="s">
        <v>4109</v>
      </c>
      <c r="O6024" t="s">
        <v>3343</v>
      </c>
      <c r="P6024" t="s">
        <v>3343</v>
      </c>
      <c r="Q6024" t="s">
        <v>3346</v>
      </c>
    </row>
    <row r="6025" spans="1:17" x14ac:dyDescent="0.25">
      <c r="A6025" t="s">
        <v>1736</v>
      </c>
      <c r="B6025" t="s">
        <v>585</v>
      </c>
      <c r="C6025" t="s">
        <v>2840</v>
      </c>
      <c r="D6025" t="s">
        <v>17137</v>
      </c>
      <c r="E6025">
        <v>2406042</v>
      </c>
      <c r="F6025" t="s">
        <v>17262</v>
      </c>
      <c r="H6025" t="s">
        <v>4566</v>
      </c>
      <c r="I6025" t="s">
        <v>17265</v>
      </c>
      <c r="J6025" t="s">
        <v>17266</v>
      </c>
      <c r="K6025" t="s">
        <v>9959</v>
      </c>
      <c r="L6025" t="s">
        <v>3346</v>
      </c>
      <c r="M6025" t="s">
        <v>4108</v>
      </c>
      <c r="N6025" t="s">
        <v>4109</v>
      </c>
      <c r="O6025" t="s">
        <v>3343</v>
      </c>
      <c r="P6025" t="s">
        <v>3343</v>
      </c>
      <c r="Q6025" t="s">
        <v>3346</v>
      </c>
    </row>
    <row r="6026" spans="1:17" x14ac:dyDescent="0.25">
      <c r="A6026" t="s">
        <v>1736</v>
      </c>
      <c r="B6026" t="s">
        <v>585</v>
      </c>
      <c r="C6026" t="s">
        <v>2840</v>
      </c>
      <c r="D6026" t="s">
        <v>17137</v>
      </c>
      <c r="E6026">
        <v>2406042</v>
      </c>
      <c r="F6026" t="s">
        <v>17262</v>
      </c>
      <c r="H6026" t="s">
        <v>4566</v>
      </c>
      <c r="I6026" t="s">
        <v>17267</v>
      </c>
      <c r="J6026" t="s">
        <v>17268</v>
      </c>
      <c r="K6026" t="s">
        <v>9959</v>
      </c>
      <c r="L6026" t="s">
        <v>3346</v>
      </c>
      <c r="M6026" t="s">
        <v>4108</v>
      </c>
      <c r="N6026" t="s">
        <v>4109</v>
      </c>
      <c r="O6026" t="s">
        <v>3343</v>
      </c>
      <c r="P6026" t="s">
        <v>3343</v>
      </c>
      <c r="Q6026" t="s">
        <v>3346</v>
      </c>
    </row>
    <row r="6027" spans="1:17" x14ac:dyDescent="0.25">
      <c r="A6027" t="s">
        <v>1736</v>
      </c>
      <c r="B6027" t="s">
        <v>585</v>
      </c>
      <c r="C6027" t="s">
        <v>2840</v>
      </c>
      <c r="D6027" t="s">
        <v>17137</v>
      </c>
      <c r="E6027">
        <v>2406042</v>
      </c>
      <c r="F6027" t="s">
        <v>17262</v>
      </c>
      <c r="H6027" t="s">
        <v>4566</v>
      </c>
      <c r="I6027" t="s">
        <v>17269</v>
      </c>
      <c r="J6027" t="s">
        <v>17270</v>
      </c>
      <c r="K6027" t="s">
        <v>9959</v>
      </c>
      <c r="L6027" t="s">
        <v>3346</v>
      </c>
      <c r="M6027" t="s">
        <v>4108</v>
      </c>
      <c r="N6027" t="s">
        <v>4109</v>
      </c>
      <c r="O6027" t="s">
        <v>3343</v>
      </c>
      <c r="P6027" t="s">
        <v>3343</v>
      </c>
      <c r="Q6027" t="s">
        <v>3346</v>
      </c>
    </row>
    <row r="6028" spans="1:17" x14ac:dyDescent="0.25">
      <c r="A6028" t="s">
        <v>1736</v>
      </c>
      <c r="B6028" t="s">
        <v>585</v>
      </c>
      <c r="C6028" t="s">
        <v>2840</v>
      </c>
      <c r="D6028" t="s">
        <v>17137</v>
      </c>
      <c r="E6028">
        <v>2406042</v>
      </c>
      <c r="F6028" t="s">
        <v>17262</v>
      </c>
      <c r="H6028" t="s">
        <v>4566</v>
      </c>
      <c r="I6028" t="s">
        <v>17271</v>
      </c>
      <c r="J6028" t="s">
        <v>17272</v>
      </c>
      <c r="K6028" t="s">
        <v>110</v>
      </c>
      <c r="L6028" t="s">
        <v>3346</v>
      </c>
      <c r="M6028" t="s">
        <v>4108</v>
      </c>
      <c r="N6028" t="s">
        <v>4109</v>
      </c>
      <c r="O6028" t="s">
        <v>3343</v>
      </c>
      <c r="P6028" t="s">
        <v>3343</v>
      </c>
      <c r="Q6028" t="s">
        <v>3346</v>
      </c>
    </row>
    <row r="6029" spans="1:17" x14ac:dyDescent="0.25">
      <c r="A6029" t="s">
        <v>1736</v>
      </c>
      <c r="B6029" t="s">
        <v>585</v>
      </c>
      <c r="C6029" t="s">
        <v>2840</v>
      </c>
      <c r="D6029" t="s">
        <v>17137</v>
      </c>
      <c r="E6029">
        <v>2406042</v>
      </c>
      <c r="F6029" t="s">
        <v>17262</v>
      </c>
      <c r="H6029" t="s">
        <v>4566</v>
      </c>
      <c r="I6029" t="s">
        <v>17273</v>
      </c>
      <c r="J6029" t="s">
        <v>17274</v>
      </c>
      <c r="K6029" t="s">
        <v>110</v>
      </c>
      <c r="L6029" t="s">
        <v>3346</v>
      </c>
      <c r="M6029" t="s">
        <v>4108</v>
      </c>
      <c r="N6029" t="s">
        <v>4109</v>
      </c>
      <c r="O6029" t="s">
        <v>3343</v>
      </c>
      <c r="P6029" t="s">
        <v>3343</v>
      </c>
      <c r="Q6029" t="s">
        <v>3346</v>
      </c>
    </row>
    <row r="6030" spans="1:17" x14ac:dyDescent="0.25">
      <c r="A6030" t="s">
        <v>1736</v>
      </c>
      <c r="B6030" t="s">
        <v>585</v>
      </c>
      <c r="C6030" t="s">
        <v>2840</v>
      </c>
      <c r="D6030" t="s">
        <v>17137</v>
      </c>
      <c r="E6030">
        <v>2406043</v>
      </c>
      <c r="F6030" t="s">
        <v>17275</v>
      </c>
      <c r="H6030" t="s">
        <v>17236</v>
      </c>
      <c r="I6030" t="s">
        <v>17276</v>
      </c>
      <c r="J6030" t="s">
        <v>17277</v>
      </c>
      <c r="K6030" t="s">
        <v>110</v>
      </c>
      <c r="L6030" t="s">
        <v>3343</v>
      </c>
      <c r="M6030" t="s">
        <v>4108</v>
      </c>
      <c r="N6030" t="s">
        <v>4109</v>
      </c>
      <c r="O6030" t="s">
        <v>3343</v>
      </c>
      <c r="P6030" t="s">
        <v>3343</v>
      </c>
      <c r="Q6030" t="s">
        <v>3346</v>
      </c>
    </row>
    <row r="6031" spans="1:17" x14ac:dyDescent="0.25">
      <c r="A6031" t="s">
        <v>1736</v>
      </c>
      <c r="B6031" t="s">
        <v>585</v>
      </c>
      <c r="C6031" t="s">
        <v>2840</v>
      </c>
      <c r="D6031" t="s">
        <v>17137</v>
      </c>
      <c r="E6031">
        <v>2406044</v>
      </c>
      <c r="F6031" t="s">
        <v>17278</v>
      </c>
      <c r="H6031" t="s">
        <v>17063</v>
      </c>
      <c r="I6031" t="s">
        <v>17279</v>
      </c>
      <c r="J6031" t="s">
        <v>17280</v>
      </c>
      <c r="K6031" t="s">
        <v>110</v>
      </c>
      <c r="L6031" t="s">
        <v>3343</v>
      </c>
      <c r="M6031" t="s">
        <v>4108</v>
      </c>
      <c r="N6031" t="s">
        <v>4109</v>
      </c>
      <c r="O6031" t="s">
        <v>3343</v>
      </c>
      <c r="P6031" t="s">
        <v>3343</v>
      </c>
      <c r="Q6031" t="s">
        <v>3346</v>
      </c>
    </row>
    <row r="6032" spans="1:17" x14ac:dyDescent="0.25">
      <c r="A6032" t="s">
        <v>1736</v>
      </c>
      <c r="B6032" t="s">
        <v>585</v>
      </c>
      <c r="C6032" t="s">
        <v>2840</v>
      </c>
      <c r="D6032" t="s">
        <v>17137</v>
      </c>
      <c r="E6032">
        <v>2406045</v>
      </c>
      <c r="F6032" t="s">
        <v>17281</v>
      </c>
      <c r="G6032" t="s">
        <v>17282</v>
      </c>
      <c r="H6032" t="s">
        <v>17283</v>
      </c>
      <c r="I6032" t="s">
        <v>17284</v>
      </c>
      <c r="J6032" t="s">
        <v>17285</v>
      </c>
      <c r="K6032" t="s">
        <v>15535</v>
      </c>
      <c r="L6032" t="s">
        <v>3343</v>
      </c>
      <c r="M6032" t="s">
        <v>4108</v>
      </c>
      <c r="N6032" t="s">
        <v>4109</v>
      </c>
      <c r="O6032" t="s">
        <v>3343</v>
      </c>
      <c r="P6032" t="s">
        <v>3343</v>
      </c>
      <c r="Q6032" t="s">
        <v>3346</v>
      </c>
    </row>
    <row r="6033" spans="1:17" x14ac:dyDescent="0.25">
      <c r="A6033" t="s">
        <v>1736</v>
      </c>
      <c r="B6033" t="s">
        <v>585</v>
      </c>
      <c r="C6033" t="s">
        <v>2840</v>
      </c>
      <c r="D6033" t="s">
        <v>17137</v>
      </c>
      <c r="E6033">
        <v>2406045</v>
      </c>
      <c r="F6033" t="s">
        <v>17281</v>
      </c>
      <c r="G6033" t="s">
        <v>17282</v>
      </c>
      <c r="H6033" t="s">
        <v>17283</v>
      </c>
      <c r="I6033" t="s">
        <v>17286</v>
      </c>
      <c r="J6033" t="s">
        <v>17287</v>
      </c>
      <c r="K6033" t="s">
        <v>9286</v>
      </c>
      <c r="L6033" t="s">
        <v>3346</v>
      </c>
      <c r="M6033" t="s">
        <v>4108</v>
      </c>
      <c r="N6033" t="s">
        <v>4109</v>
      </c>
      <c r="O6033" t="s">
        <v>3343</v>
      </c>
      <c r="P6033" t="s">
        <v>3343</v>
      </c>
      <c r="Q6033" t="s">
        <v>3346</v>
      </c>
    </row>
    <row r="6034" spans="1:17" x14ac:dyDescent="0.25">
      <c r="A6034" t="s">
        <v>1736</v>
      </c>
      <c r="B6034" t="s">
        <v>585</v>
      </c>
      <c r="C6034" t="s">
        <v>2840</v>
      </c>
      <c r="D6034" t="s">
        <v>17137</v>
      </c>
      <c r="E6034">
        <v>2406045</v>
      </c>
      <c r="F6034" t="s">
        <v>17281</v>
      </c>
      <c r="G6034" t="s">
        <v>17282</v>
      </c>
      <c r="H6034" t="s">
        <v>17283</v>
      </c>
      <c r="I6034" t="s">
        <v>17288</v>
      </c>
      <c r="J6034" t="s">
        <v>17289</v>
      </c>
      <c r="K6034" t="s">
        <v>9286</v>
      </c>
      <c r="L6034" t="s">
        <v>3346</v>
      </c>
      <c r="M6034" t="s">
        <v>4108</v>
      </c>
      <c r="N6034" t="s">
        <v>4109</v>
      </c>
      <c r="O6034" t="s">
        <v>3343</v>
      </c>
      <c r="P6034" t="s">
        <v>3343</v>
      </c>
      <c r="Q6034" t="s">
        <v>3346</v>
      </c>
    </row>
    <row r="6035" spans="1:17" x14ac:dyDescent="0.25">
      <c r="A6035" t="s">
        <v>1736</v>
      </c>
      <c r="B6035" t="s">
        <v>585</v>
      </c>
      <c r="C6035" t="s">
        <v>2840</v>
      </c>
      <c r="D6035" t="s">
        <v>17137</v>
      </c>
      <c r="E6035">
        <v>2406045</v>
      </c>
      <c r="F6035" t="s">
        <v>17281</v>
      </c>
      <c r="G6035" t="s">
        <v>17282</v>
      </c>
      <c r="H6035" t="s">
        <v>17283</v>
      </c>
      <c r="I6035" t="s">
        <v>17290</v>
      </c>
      <c r="J6035" t="s">
        <v>17291</v>
      </c>
      <c r="K6035" t="s">
        <v>110</v>
      </c>
      <c r="L6035" t="s">
        <v>3346</v>
      </c>
      <c r="M6035" t="s">
        <v>4108</v>
      </c>
      <c r="N6035" t="s">
        <v>4109</v>
      </c>
      <c r="O6035" t="s">
        <v>3343</v>
      </c>
      <c r="P6035" t="s">
        <v>3343</v>
      </c>
      <c r="Q6035" t="s">
        <v>3346</v>
      </c>
    </row>
    <row r="6036" spans="1:17" x14ac:dyDescent="0.25">
      <c r="A6036" t="s">
        <v>1736</v>
      </c>
      <c r="B6036" t="s">
        <v>585</v>
      </c>
      <c r="C6036" t="s">
        <v>2840</v>
      </c>
      <c r="D6036" t="s">
        <v>17137</v>
      </c>
      <c r="E6036">
        <v>2406045</v>
      </c>
      <c r="F6036" t="s">
        <v>17281</v>
      </c>
      <c r="G6036" t="s">
        <v>17282</v>
      </c>
      <c r="H6036" t="s">
        <v>17283</v>
      </c>
      <c r="I6036" t="s">
        <v>17292</v>
      </c>
      <c r="J6036" t="s">
        <v>17293</v>
      </c>
      <c r="K6036" t="s">
        <v>3433</v>
      </c>
      <c r="L6036" t="s">
        <v>3346</v>
      </c>
      <c r="M6036" t="s">
        <v>4108</v>
      </c>
      <c r="N6036" t="s">
        <v>4109</v>
      </c>
      <c r="O6036" t="s">
        <v>3343</v>
      </c>
      <c r="P6036" t="s">
        <v>3343</v>
      </c>
      <c r="Q6036" t="s">
        <v>3346</v>
      </c>
    </row>
    <row r="6037" spans="1:17" x14ac:dyDescent="0.25">
      <c r="A6037" t="s">
        <v>1736</v>
      </c>
      <c r="B6037" t="s">
        <v>585</v>
      </c>
      <c r="C6037" t="s">
        <v>2840</v>
      </c>
      <c r="D6037" t="s">
        <v>17137</v>
      </c>
      <c r="E6037">
        <v>2406045</v>
      </c>
      <c r="F6037" t="s">
        <v>17281</v>
      </c>
      <c r="G6037" t="s">
        <v>17282</v>
      </c>
      <c r="H6037" t="s">
        <v>17283</v>
      </c>
      <c r="I6037" t="s">
        <v>17294</v>
      </c>
      <c r="J6037" t="s">
        <v>17295</v>
      </c>
      <c r="K6037" t="s">
        <v>9286</v>
      </c>
      <c r="L6037" t="s">
        <v>3346</v>
      </c>
      <c r="M6037" t="s">
        <v>4108</v>
      </c>
      <c r="N6037" t="s">
        <v>4109</v>
      </c>
      <c r="O6037" t="s">
        <v>3343</v>
      </c>
      <c r="P6037" t="s">
        <v>3343</v>
      </c>
      <c r="Q6037" t="s">
        <v>3346</v>
      </c>
    </row>
    <row r="6038" spans="1:17" x14ac:dyDescent="0.25">
      <c r="A6038" t="s">
        <v>1736</v>
      </c>
      <c r="B6038" t="s">
        <v>585</v>
      </c>
      <c r="C6038" t="s">
        <v>2840</v>
      </c>
      <c r="D6038" t="s">
        <v>17137</v>
      </c>
      <c r="E6038">
        <v>2406045</v>
      </c>
      <c r="F6038" t="s">
        <v>17281</v>
      </c>
      <c r="G6038" t="s">
        <v>17282</v>
      </c>
      <c r="H6038" t="s">
        <v>17283</v>
      </c>
      <c r="I6038" t="s">
        <v>17296</v>
      </c>
      <c r="J6038" t="s">
        <v>17297</v>
      </c>
      <c r="K6038" t="s">
        <v>3433</v>
      </c>
      <c r="L6038" t="s">
        <v>3346</v>
      </c>
      <c r="M6038" t="s">
        <v>4108</v>
      </c>
      <c r="N6038" t="s">
        <v>4109</v>
      </c>
      <c r="O6038" t="s">
        <v>3343</v>
      </c>
      <c r="P6038" t="s">
        <v>3343</v>
      </c>
      <c r="Q6038" t="s">
        <v>3346</v>
      </c>
    </row>
    <row r="6039" spans="1:17" x14ac:dyDescent="0.25">
      <c r="A6039" t="s">
        <v>1736</v>
      </c>
      <c r="B6039" t="s">
        <v>585</v>
      </c>
      <c r="C6039" t="s">
        <v>2840</v>
      </c>
      <c r="D6039" t="s">
        <v>17137</v>
      </c>
      <c r="E6039">
        <v>2406045</v>
      </c>
      <c r="F6039" t="s">
        <v>17281</v>
      </c>
      <c r="G6039" t="s">
        <v>17282</v>
      </c>
      <c r="H6039" t="s">
        <v>17283</v>
      </c>
      <c r="I6039" t="s">
        <v>17298</v>
      </c>
      <c r="J6039" t="s">
        <v>17299</v>
      </c>
      <c r="K6039" t="s">
        <v>3433</v>
      </c>
      <c r="L6039" t="s">
        <v>3346</v>
      </c>
      <c r="M6039" t="s">
        <v>4108</v>
      </c>
      <c r="N6039" t="s">
        <v>4109</v>
      </c>
      <c r="O6039" t="s">
        <v>3343</v>
      </c>
      <c r="P6039" t="s">
        <v>3343</v>
      </c>
      <c r="Q6039" t="s">
        <v>3346</v>
      </c>
    </row>
    <row r="6040" spans="1:17" x14ac:dyDescent="0.25">
      <c r="A6040" t="s">
        <v>1736</v>
      </c>
      <c r="B6040" t="s">
        <v>585</v>
      </c>
      <c r="C6040" t="s">
        <v>2840</v>
      </c>
      <c r="D6040" t="s">
        <v>17137</v>
      </c>
      <c r="E6040">
        <v>2406046</v>
      </c>
      <c r="F6040" t="s">
        <v>17300</v>
      </c>
      <c r="G6040" t="s">
        <v>17301</v>
      </c>
      <c r="H6040" t="s">
        <v>17283</v>
      </c>
      <c r="I6040" t="s">
        <v>17302</v>
      </c>
      <c r="J6040" t="s">
        <v>17303</v>
      </c>
      <c r="K6040" t="s">
        <v>15535</v>
      </c>
      <c r="L6040" t="s">
        <v>3343</v>
      </c>
      <c r="M6040" t="s">
        <v>4108</v>
      </c>
      <c r="N6040" t="s">
        <v>4109</v>
      </c>
      <c r="O6040" t="s">
        <v>3343</v>
      </c>
      <c r="P6040" t="s">
        <v>3343</v>
      </c>
      <c r="Q6040" t="s">
        <v>3346</v>
      </c>
    </row>
    <row r="6041" spans="1:17" x14ac:dyDescent="0.25">
      <c r="A6041" t="s">
        <v>1736</v>
      </c>
      <c r="B6041" t="s">
        <v>585</v>
      </c>
      <c r="C6041" t="s">
        <v>2840</v>
      </c>
      <c r="D6041" t="s">
        <v>17137</v>
      </c>
      <c r="E6041">
        <v>2406046</v>
      </c>
      <c r="F6041" t="s">
        <v>17300</v>
      </c>
      <c r="G6041" t="s">
        <v>17301</v>
      </c>
      <c r="H6041" t="s">
        <v>17283</v>
      </c>
      <c r="I6041" t="s">
        <v>17304</v>
      </c>
      <c r="J6041" t="s">
        <v>17287</v>
      </c>
      <c r="K6041" t="s">
        <v>9286</v>
      </c>
      <c r="L6041" t="s">
        <v>3346</v>
      </c>
      <c r="M6041" t="s">
        <v>4108</v>
      </c>
      <c r="N6041" t="s">
        <v>4109</v>
      </c>
      <c r="O6041" t="s">
        <v>3343</v>
      </c>
      <c r="P6041" t="s">
        <v>3343</v>
      </c>
      <c r="Q6041" t="s">
        <v>3346</v>
      </c>
    </row>
    <row r="6042" spans="1:17" x14ac:dyDescent="0.25">
      <c r="A6042" t="s">
        <v>1736</v>
      </c>
      <c r="B6042" t="s">
        <v>585</v>
      </c>
      <c r="C6042" t="s">
        <v>2840</v>
      </c>
      <c r="D6042" t="s">
        <v>17137</v>
      </c>
      <c r="E6042">
        <v>2406046</v>
      </c>
      <c r="F6042" t="s">
        <v>17300</v>
      </c>
      <c r="G6042" t="s">
        <v>17301</v>
      </c>
      <c r="H6042" t="s">
        <v>17283</v>
      </c>
      <c r="I6042" t="s">
        <v>17305</v>
      </c>
      <c r="J6042" t="s">
        <v>17289</v>
      </c>
      <c r="K6042" t="s">
        <v>9286</v>
      </c>
      <c r="L6042" t="s">
        <v>3346</v>
      </c>
      <c r="M6042" t="s">
        <v>4108</v>
      </c>
      <c r="N6042" t="s">
        <v>4109</v>
      </c>
      <c r="O6042" t="s">
        <v>3343</v>
      </c>
      <c r="P6042" t="s">
        <v>3343</v>
      </c>
      <c r="Q6042" t="s">
        <v>3346</v>
      </c>
    </row>
    <row r="6043" spans="1:17" x14ac:dyDescent="0.25">
      <c r="A6043" t="s">
        <v>1736</v>
      </c>
      <c r="B6043" t="s">
        <v>585</v>
      </c>
      <c r="C6043" t="s">
        <v>2840</v>
      </c>
      <c r="D6043" t="s">
        <v>17137</v>
      </c>
      <c r="E6043">
        <v>2406047</v>
      </c>
      <c r="F6043" t="s">
        <v>2347</v>
      </c>
      <c r="G6043" t="s">
        <v>3514</v>
      </c>
      <c r="H6043" t="s">
        <v>3515</v>
      </c>
      <c r="I6043" t="s">
        <v>17306</v>
      </c>
      <c r="J6043" t="s">
        <v>2348</v>
      </c>
      <c r="K6043" t="s">
        <v>110</v>
      </c>
      <c r="L6043" t="s">
        <v>3343</v>
      </c>
      <c r="M6043" t="s">
        <v>4108</v>
      </c>
      <c r="N6043" t="s">
        <v>4109</v>
      </c>
      <c r="O6043" t="s">
        <v>3343</v>
      </c>
      <c r="P6043" t="s">
        <v>3343</v>
      </c>
      <c r="Q6043" t="s">
        <v>3346</v>
      </c>
    </row>
    <row r="6044" spans="1:17" x14ac:dyDescent="0.25">
      <c r="A6044" t="s">
        <v>1736</v>
      </c>
      <c r="B6044" t="s">
        <v>585</v>
      </c>
      <c r="C6044" t="s">
        <v>2840</v>
      </c>
      <c r="D6044" t="s">
        <v>17137</v>
      </c>
      <c r="E6044">
        <v>2406047</v>
      </c>
      <c r="F6044" t="s">
        <v>2347</v>
      </c>
      <c r="G6044" t="s">
        <v>3514</v>
      </c>
      <c r="H6044" t="s">
        <v>3515</v>
      </c>
      <c r="I6044" t="s">
        <v>17307</v>
      </c>
      <c r="J6044" t="s">
        <v>9768</v>
      </c>
      <c r="K6044" t="s">
        <v>110</v>
      </c>
      <c r="L6044" t="s">
        <v>3346</v>
      </c>
      <c r="M6044" t="s">
        <v>4108</v>
      </c>
      <c r="N6044" t="s">
        <v>4109</v>
      </c>
      <c r="O6044" t="s">
        <v>3343</v>
      </c>
      <c r="P6044" t="s">
        <v>3343</v>
      </c>
      <c r="Q6044" t="s">
        <v>3346</v>
      </c>
    </row>
    <row r="6045" spans="1:17" x14ac:dyDescent="0.25">
      <c r="A6045" t="s">
        <v>1736</v>
      </c>
      <c r="B6045" t="s">
        <v>585</v>
      </c>
      <c r="C6045" t="s">
        <v>2840</v>
      </c>
      <c r="D6045" t="s">
        <v>17137</v>
      </c>
      <c r="E6045">
        <v>2406047</v>
      </c>
      <c r="F6045" t="s">
        <v>2347</v>
      </c>
      <c r="G6045" t="s">
        <v>3514</v>
      </c>
      <c r="H6045" t="s">
        <v>3515</v>
      </c>
      <c r="I6045" t="s">
        <v>17308</v>
      </c>
      <c r="J6045" t="s">
        <v>9766</v>
      </c>
      <c r="K6045" t="s">
        <v>110</v>
      </c>
      <c r="L6045" t="s">
        <v>3346</v>
      </c>
      <c r="M6045" t="s">
        <v>4108</v>
      </c>
      <c r="N6045" t="s">
        <v>4109</v>
      </c>
      <c r="O6045" t="s">
        <v>3343</v>
      </c>
      <c r="P6045" t="s">
        <v>3343</v>
      </c>
      <c r="Q6045" t="s">
        <v>3346</v>
      </c>
    </row>
    <row r="6046" spans="1:17" x14ac:dyDescent="0.25">
      <c r="A6046" t="s">
        <v>1736</v>
      </c>
      <c r="B6046" t="s">
        <v>585</v>
      </c>
      <c r="C6046" t="s">
        <v>2840</v>
      </c>
      <c r="D6046" t="s">
        <v>17137</v>
      </c>
      <c r="E6046">
        <v>2406048</v>
      </c>
      <c r="F6046" t="s">
        <v>17309</v>
      </c>
      <c r="G6046" t="s">
        <v>17310</v>
      </c>
      <c r="H6046" t="s">
        <v>4566</v>
      </c>
      <c r="I6046" t="s">
        <v>17311</v>
      </c>
      <c r="J6046" t="s">
        <v>17312</v>
      </c>
      <c r="K6046" t="s">
        <v>110</v>
      </c>
      <c r="L6046" t="s">
        <v>3343</v>
      </c>
      <c r="M6046" t="s">
        <v>3707</v>
      </c>
      <c r="N6046" t="s">
        <v>7828</v>
      </c>
      <c r="O6046" t="s">
        <v>3346</v>
      </c>
      <c r="P6046" t="s">
        <v>3343</v>
      </c>
      <c r="Q6046" t="s">
        <v>3346</v>
      </c>
    </row>
    <row r="6047" spans="1:17" x14ac:dyDescent="0.25">
      <c r="A6047" t="s">
        <v>1736</v>
      </c>
      <c r="B6047" t="s">
        <v>585</v>
      </c>
      <c r="C6047" t="s">
        <v>2840</v>
      </c>
      <c r="D6047" t="s">
        <v>17137</v>
      </c>
      <c r="E6047">
        <v>2406048</v>
      </c>
      <c r="F6047" t="s">
        <v>17309</v>
      </c>
      <c r="G6047" t="s">
        <v>17310</v>
      </c>
      <c r="H6047" t="s">
        <v>4566</v>
      </c>
      <c r="I6047" t="s">
        <v>17313</v>
      </c>
      <c r="J6047" t="s">
        <v>17314</v>
      </c>
      <c r="K6047" t="s">
        <v>110</v>
      </c>
      <c r="L6047" t="s">
        <v>3346</v>
      </c>
      <c r="M6047" t="s">
        <v>3707</v>
      </c>
      <c r="N6047" t="s">
        <v>7828</v>
      </c>
      <c r="O6047" t="s">
        <v>3346</v>
      </c>
      <c r="P6047" t="s">
        <v>3343</v>
      </c>
      <c r="Q6047" t="s">
        <v>3346</v>
      </c>
    </row>
    <row r="6048" spans="1:17" x14ac:dyDescent="0.25">
      <c r="A6048" t="s">
        <v>1736</v>
      </c>
      <c r="B6048" t="s">
        <v>585</v>
      </c>
      <c r="C6048" t="s">
        <v>2840</v>
      </c>
      <c r="D6048" t="s">
        <v>17137</v>
      </c>
      <c r="E6048">
        <v>2406048</v>
      </c>
      <c r="F6048" t="s">
        <v>17309</v>
      </c>
      <c r="G6048" t="s">
        <v>17310</v>
      </c>
      <c r="H6048" t="s">
        <v>4566</v>
      </c>
      <c r="I6048" t="s">
        <v>17315</v>
      </c>
      <c r="J6048" t="s">
        <v>17316</v>
      </c>
      <c r="K6048" t="s">
        <v>110</v>
      </c>
      <c r="L6048" t="s">
        <v>3346</v>
      </c>
      <c r="M6048" t="s">
        <v>3707</v>
      </c>
      <c r="N6048" t="s">
        <v>7828</v>
      </c>
      <c r="O6048" t="s">
        <v>3346</v>
      </c>
      <c r="P6048" t="s">
        <v>3343</v>
      </c>
      <c r="Q6048" t="s">
        <v>3346</v>
      </c>
    </row>
    <row r="6049" spans="1:17" x14ac:dyDescent="0.25">
      <c r="A6049" t="s">
        <v>1736</v>
      </c>
      <c r="B6049" t="s">
        <v>585</v>
      </c>
      <c r="C6049" t="s">
        <v>2840</v>
      </c>
      <c r="D6049" t="s">
        <v>17137</v>
      </c>
      <c r="E6049">
        <v>2406048</v>
      </c>
      <c r="F6049" t="s">
        <v>17309</v>
      </c>
      <c r="G6049" t="s">
        <v>17310</v>
      </c>
      <c r="H6049" t="s">
        <v>4566</v>
      </c>
      <c r="I6049" t="s">
        <v>17317</v>
      </c>
      <c r="J6049" t="s">
        <v>17318</v>
      </c>
      <c r="K6049" t="s">
        <v>110</v>
      </c>
      <c r="L6049" t="s">
        <v>3346</v>
      </c>
      <c r="M6049" t="s">
        <v>3707</v>
      </c>
      <c r="N6049" t="s">
        <v>7828</v>
      </c>
      <c r="O6049" t="s">
        <v>3346</v>
      </c>
      <c r="P6049" t="s">
        <v>3343</v>
      </c>
      <c r="Q6049" t="s">
        <v>3346</v>
      </c>
    </row>
    <row r="6050" spans="1:17" x14ac:dyDescent="0.25">
      <c r="A6050" t="s">
        <v>1736</v>
      </c>
      <c r="B6050" t="s">
        <v>585</v>
      </c>
      <c r="C6050" t="s">
        <v>2840</v>
      </c>
      <c r="D6050" t="s">
        <v>17137</v>
      </c>
      <c r="E6050">
        <v>2406048</v>
      </c>
      <c r="F6050" t="s">
        <v>17309</v>
      </c>
      <c r="G6050" t="s">
        <v>17310</v>
      </c>
      <c r="H6050" t="s">
        <v>4566</v>
      </c>
      <c r="I6050" t="s">
        <v>17319</v>
      </c>
      <c r="J6050" t="s">
        <v>17320</v>
      </c>
      <c r="K6050" t="s">
        <v>110</v>
      </c>
      <c r="L6050" t="s">
        <v>3346</v>
      </c>
      <c r="M6050" t="s">
        <v>3707</v>
      </c>
      <c r="N6050" t="s">
        <v>7828</v>
      </c>
      <c r="O6050" t="s">
        <v>3346</v>
      </c>
      <c r="P6050" t="s">
        <v>3343</v>
      </c>
      <c r="Q6050" t="s">
        <v>3346</v>
      </c>
    </row>
    <row r="6051" spans="1:17" x14ac:dyDescent="0.25">
      <c r="A6051" t="s">
        <v>1736</v>
      </c>
      <c r="B6051" t="s">
        <v>585</v>
      </c>
      <c r="C6051" t="s">
        <v>2840</v>
      </c>
      <c r="D6051" t="s">
        <v>17137</v>
      </c>
      <c r="E6051">
        <v>2406048</v>
      </c>
      <c r="F6051" t="s">
        <v>17309</v>
      </c>
      <c r="G6051" t="s">
        <v>17310</v>
      </c>
      <c r="H6051" t="s">
        <v>4566</v>
      </c>
      <c r="I6051" t="s">
        <v>17321</v>
      </c>
      <c r="J6051" t="s">
        <v>17322</v>
      </c>
      <c r="K6051" t="s">
        <v>110</v>
      </c>
      <c r="L6051" t="s">
        <v>3346</v>
      </c>
      <c r="M6051" t="s">
        <v>3707</v>
      </c>
      <c r="N6051" t="s">
        <v>7828</v>
      </c>
      <c r="O6051" t="s">
        <v>3346</v>
      </c>
      <c r="P6051" t="s">
        <v>3343</v>
      </c>
      <c r="Q6051" t="s">
        <v>3346</v>
      </c>
    </row>
    <row r="6052" spans="1:17" x14ac:dyDescent="0.25">
      <c r="A6052" t="s">
        <v>1736</v>
      </c>
      <c r="B6052" t="s">
        <v>585</v>
      </c>
      <c r="C6052" t="s">
        <v>2840</v>
      </c>
      <c r="D6052" t="s">
        <v>17137</v>
      </c>
      <c r="E6052">
        <v>2406048</v>
      </c>
      <c r="F6052" t="s">
        <v>17309</v>
      </c>
      <c r="G6052" t="s">
        <v>17310</v>
      </c>
      <c r="H6052" t="s">
        <v>4566</v>
      </c>
      <c r="I6052" t="s">
        <v>17323</v>
      </c>
      <c r="J6052" t="s">
        <v>17324</v>
      </c>
      <c r="K6052" t="s">
        <v>110</v>
      </c>
      <c r="L6052" t="s">
        <v>3346</v>
      </c>
      <c r="M6052" t="s">
        <v>3707</v>
      </c>
      <c r="N6052" t="s">
        <v>7828</v>
      </c>
      <c r="O6052" t="s">
        <v>3346</v>
      </c>
      <c r="P6052" t="s">
        <v>3343</v>
      </c>
      <c r="Q6052" t="s">
        <v>3346</v>
      </c>
    </row>
    <row r="6053" spans="1:17" x14ac:dyDescent="0.25">
      <c r="A6053" t="s">
        <v>1736</v>
      </c>
      <c r="B6053" t="s">
        <v>585</v>
      </c>
      <c r="C6053" t="s">
        <v>2840</v>
      </c>
      <c r="D6053" t="s">
        <v>17137</v>
      </c>
      <c r="E6053">
        <v>2406048</v>
      </c>
      <c r="F6053" t="s">
        <v>17309</v>
      </c>
      <c r="G6053" t="s">
        <v>17310</v>
      </c>
      <c r="H6053" t="s">
        <v>4566</v>
      </c>
      <c r="I6053" t="s">
        <v>17325</v>
      </c>
      <c r="J6053" t="s">
        <v>17326</v>
      </c>
      <c r="K6053" t="s">
        <v>110</v>
      </c>
      <c r="L6053" t="s">
        <v>3346</v>
      </c>
      <c r="M6053" t="s">
        <v>3707</v>
      </c>
      <c r="N6053" t="s">
        <v>7828</v>
      </c>
      <c r="O6053" t="s">
        <v>3346</v>
      </c>
      <c r="P6053" t="s">
        <v>3343</v>
      </c>
      <c r="Q6053" t="s">
        <v>3346</v>
      </c>
    </row>
    <row r="6054" spans="1:17" x14ac:dyDescent="0.25">
      <c r="A6054" t="s">
        <v>1736</v>
      </c>
      <c r="B6054" t="s">
        <v>585</v>
      </c>
      <c r="C6054" t="s">
        <v>2840</v>
      </c>
      <c r="D6054" t="s">
        <v>17137</v>
      </c>
      <c r="E6054">
        <v>2406048</v>
      </c>
      <c r="F6054" t="s">
        <v>17309</v>
      </c>
      <c r="G6054" t="s">
        <v>17310</v>
      </c>
      <c r="H6054" t="s">
        <v>4566</v>
      </c>
      <c r="I6054" t="s">
        <v>17327</v>
      </c>
      <c r="J6054" t="s">
        <v>17328</v>
      </c>
      <c r="K6054" t="s">
        <v>110</v>
      </c>
      <c r="L6054" t="s">
        <v>3346</v>
      </c>
      <c r="M6054" t="s">
        <v>3707</v>
      </c>
      <c r="N6054" t="s">
        <v>7828</v>
      </c>
      <c r="O6054" t="s">
        <v>3346</v>
      </c>
      <c r="P6054" t="s">
        <v>3343</v>
      </c>
      <c r="Q6054" t="s">
        <v>3346</v>
      </c>
    </row>
    <row r="6055" spans="1:17" x14ac:dyDescent="0.25">
      <c r="A6055" t="s">
        <v>1736</v>
      </c>
      <c r="B6055" t="s">
        <v>585</v>
      </c>
      <c r="C6055" t="s">
        <v>2840</v>
      </c>
      <c r="D6055" t="s">
        <v>17137</v>
      </c>
      <c r="E6055">
        <v>2406048</v>
      </c>
      <c r="F6055" t="s">
        <v>17309</v>
      </c>
      <c r="G6055" t="s">
        <v>17310</v>
      </c>
      <c r="H6055" t="s">
        <v>4566</v>
      </c>
      <c r="I6055" t="s">
        <v>17329</v>
      </c>
      <c r="J6055" t="s">
        <v>17330</v>
      </c>
      <c r="K6055" t="s">
        <v>110</v>
      </c>
      <c r="L6055" t="s">
        <v>3346</v>
      </c>
      <c r="M6055" t="s">
        <v>3707</v>
      </c>
      <c r="N6055" t="s">
        <v>7828</v>
      </c>
      <c r="O6055" t="s">
        <v>3346</v>
      </c>
      <c r="P6055" t="s">
        <v>3343</v>
      </c>
      <c r="Q6055" t="s">
        <v>3346</v>
      </c>
    </row>
    <row r="6056" spans="1:17" x14ac:dyDescent="0.25">
      <c r="A6056" t="s">
        <v>1736</v>
      </c>
      <c r="B6056" t="s">
        <v>585</v>
      </c>
      <c r="C6056" t="s">
        <v>2840</v>
      </c>
      <c r="D6056" t="s">
        <v>17137</v>
      </c>
      <c r="E6056">
        <v>2406048</v>
      </c>
      <c r="F6056" t="s">
        <v>17309</v>
      </c>
      <c r="G6056" t="s">
        <v>17310</v>
      </c>
      <c r="H6056" t="s">
        <v>4566</v>
      </c>
      <c r="I6056" t="s">
        <v>17331</v>
      </c>
      <c r="J6056" t="s">
        <v>17332</v>
      </c>
      <c r="K6056" t="s">
        <v>110</v>
      </c>
      <c r="L6056" t="s">
        <v>3346</v>
      </c>
      <c r="M6056" t="s">
        <v>3707</v>
      </c>
      <c r="N6056" t="s">
        <v>7828</v>
      </c>
      <c r="O6056" t="s">
        <v>3346</v>
      </c>
      <c r="P6056" t="s">
        <v>3343</v>
      </c>
      <c r="Q6056" t="s">
        <v>3346</v>
      </c>
    </row>
    <row r="6057" spans="1:17" x14ac:dyDescent="0.25">
      <c r="A6057" t="s">
        <v>1736</v>
      </c>
      <c r="B6057" t="s">
        <v>585</v>
      </c>
      <c r="C6057" t="s">
        <v>2840</v>
      </c>
      <c r="D6057" t="s">
        <v>17137</v>
      </c>
      <c r="E6057">
        <v>2406048</v>
      </c>
      <c r="F6057" t="s">
        <v>17309</v>
      </c>
      <c r="G6057" t="s">
        <v>17310</v>
      </c>
      <c r="H6057" t="s">
        <v>4566</v>
      </c>
      <c r="I6057" t="s">
        <v>17333</v>
      </c>
      <c r="J6057" t="s">
        <v>17334</v>
      </c>
      <c r="K6057" t="s">
        <v>110</v>
      </c>
      <c r="L6057" t="s">
        <v>3346</v>
      </c>
      <c r="M6057" t="s">
        <v>3707</v>
      </c>
      <c r="N6057" t="s">
        <v>7828</v>
      </c>
      <c r="O6057" t="s">
        <v>3346</v>
      </c>
      <c r="P6057" t="s">
        <v>3343</v>
      </c>
      <c r="Q6057" t="s">
        <v>3346</v>
      </c>
    </row>
    <row r="6058" spans="1:17" x14ac:dyDescent="0.25">
      <c r="A6058" t="s">
        <v>1736</v>
      </c>
      <c r="B6058" t="s">
        <v>585</v>
      </c>
      <c r="C6058" t="s">
        <v>2840</v>
      </c>
      <c r="D6058" t="s">
        <v>17137</v>
      </c>
      <c r="E6058">
        <v>2406049</v>
      </c>
      <c r="F6058" t="s">
        <v>17335</v>
      </c>
      <c r="G6058" t="s">
        <v>17336</v>
      </c>
      <c r="H6058" t="s">
        <v>4700</v>
      </c>
      <c r="I6058" t="s">
        <v>17337</v>
      </c>
      <c r="J6058" t="s">
        <v>1579</v>
      </c>
      <c r="K6058" t="s">
        <v>110</v>
      </c>
      <c r="L6058" t="s">
        <v>3343</v>
      </c>
      <c r="M6058" t="s">
        <v>3707</v>
      </c>
      <c r="N6058" t="s">
        <v>7828</v>
      </c>
      <c r="O6058" t="s">
        <v>3346</v>
      </c>
      <c r="P6058" t="s">
        <v>3343</v>
      </c>
      <c r="Q6058" t="s">
        <v>3346</v>
      </c>
    </row>
    <row r="6059" spans="1:17" x14ac:dyDescent="0.25">
      <c r="A6059" t="s">
        <v>1736</v>
      </c>
      <c r="B6059" t="s">
        <v>585</v>
      </c>
      <c r="C6059" t="s">
        <v>2840</v>
      </c>
      <c r="D6059" t="s">
        <v>17137</v>
      </c>
      <c r="E6059">
        <v>2406049</v>
      </c>
      <c r="F6059" t="s">
        <v>17335</v>
      </c>
      <c r="G6059" t="s">
        <v>17336</v>
      </c>
      <c r="H6059" t="s">
        <v>4700</v>
      </c>
      <c r="I6059" t="s">
        <v>17338</v>
      </c>
      <c r="J6059" t="s">
        <v>17339</v>
      </c>
      <c r="K6059" t="s">
        <v>38</v>
      </c>
      <c r="L6059" t="s">
        <v>3346</v>
      </c>
      <c r="M6059" t="s">
        <v>3707</v>
      </c>
      <c r="N6059" t="s">
        <v>7828</v>
      </c>
      <c r="O6059" t="s">
        <v>3346</v>
      </c>
      <c r="P6059" t="s">
        <v>3343</v>
      </c>
      <c r="Q6059" t="s">
        <v>3346</v>
      </c>
    </row>
    <row r="6060" spans="1:17" x14ac:dyDescent="0.25">
      <c r="A6060" t="s">
        <v>1736</v>
      </c>
      <c r="B6060" t="s">
        <v>585</v>
      </c>
      <c r="C6060" t="s">
        <v>2840</v>
      </c>
      <c r="D6060" t="s">
        <v>17137</v>
      </c>
      <c r="E6060">
        <v>2406050</v>
      </c>
      <c r="F6060" t="s">
        <v>114</v>
      </c>
      <c r="G6060" t="s">
        <v>8088</v>
      </c>
      <c r="H6060" t="s">
        <v>3350</v>
      </c>
      <c r="I6060" t="s">
        <v>17340</v>
      </c>
      <c r="J6060" t="s">
        <v>116</v>
      </c>
      <c r="K6060" t="s">
        <v>110</v>
      </c>
      <c r="L6060" t="s">
        <v>3343</v>
      </c>
      <c r="M6060" t="s">
        <v>4108</v>
      </c>
      <c r="N6060" t="s">
        <v>4109</v>
      </c>
      <c r="O6060" t="s">
        <v>3346</v>
      </c>
      <c r="P6060" t="s">
        <v>3343</v>
      </c>
      <c r="Q6060" t="s">
        <v>3346</v>
      </c>
    </row>
    <row r="6061" spans="1:17" x14ac:dyDescent="0.25">
      <c r="A6061" t="s">
        <v>1736</v>
      </c>
      <c r="B6061" t="s">
        <v>585</v>
      </c>
      <c r="C6061" t="s">
        <v>2840</v>
      </c>
      <c r="D6061" t="s">
        <v>17137</v>
      </c>
      <c r="E6061">
        <v>2406050</v>
      </c>
      <c r="F6061" t="s">
        <v>114</v>
      </c>
      <c r="G6061" t="s">
        <v>8088</v>
      </c>
      <c r="H6061" t="s">
        <v>3350</v>
      </c>
      <c r="I6061" t="s">
        <v>17341</v>
      </c>
      <c r="J6061" t="s">
        <v>17342</v>
      </c>
      <c r="K6061" t="s">
        <v>110</v>
      </c>
      <c r="L6061" t="s">
        <v>3346</v>
      </c>
      <c r="M6061" t="s">
        <v>4108</v>
      </c>
      <c r="N6061" t="s">
        <v>4109</v>
      </c>
      <c r="O6061" t="s">
        <v>3346</v>
      </c>
      <c r="P6061" t="s">
        <v>3343</v>
      </c>
      <c r="Q6061" t="s">
        <v>3346</v>
      </c>
    </row>
    <row r="6062" spans="1:17" x14ac:dyDescent="0.25">
      <c r="A6062" t="s">
        <v>1736</v>
      </c>
      <c r="B6062" t="s">
        <v>585</v>
      </c>
      <c r="C6062" t="s">
        <v>2840</v>
      </c>
      <c r="D6062" t="s">
        <v>17137</v>
      </c>
      <c r="E6062">
        <v>2406050</v>
      </c>
      <c r="F6062" t="s">
        <v>114</v>
      </c>
      <c r="G6062" t="s">
        <v>8088</v>
      </c>
      <c r="H6062" t="s">
        <v>3350</v>
      </c>
      <c r="I6062" t="s">
        <v>17343</v>
      </c>
      <c r="J6062" t="s">
        <v>17344</v>
      </c>
      <c r="K6062" t="s">
        <v>110</v>
      </c>
      <c r="L6062" t="s">
        <v>3346</v>
      </c>
      <c r="M6062" t="s">
        <v>4108</v>
      </c>
      <c r="N6062" t="s">
        <v>4109</v>
      </c>
      <c r="O6062" t="s">
        <v>3346</v>
      </c>
      <c r="P6062" t="s">
        <v>3343</v>
      </c>
      <c r="Q6062" t="s">
        <v>3346</v>
      </c>
    </row>
    <row r="6063" spans="1:17" x14ac:dyDescent="0.25">
      <c r="A6063" t="s">
        <v>1736</v>
      </c>
      <c r="B6063" t="s">
        <v>585</v>
      </c>
      <c r="C6063" t="s">
        <v>2840</v>
      </c>
      <c r="D6063" t="s">
        <v>17137</v>
      </c>
      <c r="E6063">
        <v>2406051</v>
      </c>
      <c r="F6063" t="s">
        <v>17345</v>
      </c>
      <c r="G6063" t="s">
        <v>17346</v>
      </c>
      <c r="H6063" t="s">
        <v>17251</v>
      </c>
      <c r="I6063" t="s">
        <v>17347</v>
      </c>
      <c r="J6063" t="s">
        <v>17348</v>
      </c>
      <c r="K6063" t="s">
        <v>110</v>
      </c>
      <c r="L6063" t="s">
        <v>3343</v>
      </c>
      <c r="M6063" t="s">
        <v>3707</v>
      </c>
      <c r="N6063" t="s">
        <v>7828</v>
      </c>
      <c r="O6063" t="s">
        <v>3346</v>
      </c>
      <c r="P6063" t="s">
        <v>3343</v>
      </c>
      <c r="Q6063" t="s">
        <v>3346</v>
      </c>
    </row>
    <row r="6064" spans="1:17" x14ac:dyDescent="0.25">
      <c r="A6064" t="s">
        <v>1736</v>
      </c>
      <c r="B6064" t="s">
        <v>585</v>
      </c>
      <c r="C6064" t="s">
        <v>2840</v>
      </c>
      <c r="D6064" t="s">
        <v>17137</v>
      </c>
      <c r="E6064">
        <v>2406052</v>
      </c>
      <c r="F6064" t="s">
        <v>17349</v>
      </c>
      <c r="G6064" t="s">
        <v>17350</v>
      </c>
      <c r="H6064" t="s">
        <v>17124</v>
      </c>
      <c r="I6064" t="s">
        <v>17351</v>
      </c>
      <c r="J6064" t="s">
        <v>17352</v>
      </c>
      <c r="K6064" t="s">
        <v>4107</v>
      </c>
      <c r="L6064" t="s">
        <v>3343</v>
      </c>
      <c r="M6064" t="s">
        <v>4108</v>
      </c>
      <c r="N6064" t="s">
        <v>4109</v>
      </c>
      <c r="O6064" t="s">
        <v>3343</v>
      </c>
      <c r="P6064" t="s">
        <v>3343</v>
      </c>
      <c r="Q6064" t="s">
        <v>3346</v>
      </c>
    </row>
    <row r="6065" spans="1:17" x14ac:dyDescent="0.25">
      <c r="A6065" t="s">
        <v>1736</v>
      </c>
      <c r="B6065" t="s">
        <v>585</v>
      </c>
      <c r="C6065" t="s">
        <v>2840</v>
      </c>
      <c r="D6065" t="s">
        <v>17137</v>
      </c>
      <c r="E6065">
        <v>2406052</v>
      </c>
      <c r="F6065" t="s">
        <v>17349</v>
      </c>
      <c r="G6065" t="s">
        <v>17350</v>
      </c>
      <c r="H6065" t="s">
        <v>17124</v>
      </c>
      <c r="I6065" t="s">
        <v>17353</v>
      </c>
      <c r="J6065" t="s">
        <v>3057</v>
      </c>
      <c r="K6065" t="s">
        <v>4107</v>
      </c>
      <c r="L6065" t="s">
        <v>3346</v>
      </c>
      <c r="M6065" t="s">
        <v>4108</v>
      </c>
      <c r="N6065" t="s">
        <v>4109</v>
      </c>
      <c r="O6065" t="s">
        <v>3343</v>
      </c>
      <c r="P6065" t="s">
        <v>3343</v>
      </c>
      <c r="Q6065" t="s">
        <v>3346</v>
      </c>
    </row>
    <row r="6066" spans="1:17" x14ac:dyDescent="0.25">
      <c r="A6066" t="s">
        <v>1736</v>
      </c>
      <c r="B6066" t="s">
        <v>585</v>
      </c>
      <c r="C6066" t="s">
        <v>2840</v>
      </c>
      <c r="D6066" t="s">
        <v>17137</v>
      </c>
      <c r="E6066">
        <v>2406052</v>
      </c>
      <c r="F6066" t="s">
        <v>17349</v>
      </c>
      <c r="G6066" t="s">
        <v>17350</v>
      </c>
      <c r="H6066" t="s">
        <v>17124</v>
      </c>
      <c r="I6066" t="s">
        <v>17354</v>
      </c>
      <c r="J6066" t="s">
        <v>17314</v>
      </c>
      <c r="K6066" t="s">
        <v>4107</v>
      </c>
      <c r="L6066" t="s">
        <v>3346</v>
      </c>
      <c r="M6066" t="s">
        <v>4108</v>
      </c>
      <c r="N6066" t="s">
        <v>4109</v>
      </c>
      <c r="O6066" t="s">
        <v>3343</v>
      </c>
      <c r="P6066" t="s">
        <v>3343</v>
      </c>
      <c r="Q6066" t="s">
        <v>3346</v>
      </c>
    </row>
    <row r="6067" spans="1:17" x14ac:dyDescent="0.25">
      <c r="A6067" t="s">
        <v>1736</v>
      </c>
      <c r="B6067" t="s">
        <v>585</v>
      </c>
      <c r="C6067" t="s">
        <v>2840</v>
      </c>
      <c r="D6067" t="s">
        <v>17137</v>
      </c>
      <c r="E6067">
        <v>2406052</v>
      </c>
      <c r="F6067" t="s">
        <v>17349</v>
      </c>
      <c r="G6067" t="s">
        <v>17350</v>
      </c>
      <c r="H6067" t="s">
        <v>17124</v>
      </c>
      <c r="I6067" t="s">
        <v>17355</v>
      </c>
      <c r="J6067" t="s">
        <v>17356</v>
      </c>
      <c r="K6067" t="s">
        <v>110</v>
      </c>
      <c r="L6067" t="s">
        <v>3346</v>
      </c>
      <c r="M6067" t="s">
        <v>4108</v>
      </c>
      <c r="N6067" t="s">
        <v>4109</v>
      </c>
      <c r="O6067" t="s">
        <v>3343</v>
      </c>
      <c r="P6067" t="s">
        <v>3343</v>
      </c>
      <c r="Q6067" t="s">
        <v>3346</v>
      </c>
    </row>
    <row r="6068" spans="1:17" x14ac:dyDescent="0.25">
      <c r="A6068" t="s">
        <v>1736</v>
      </c>
      <c r="B6068" t="s">
        <v>585</v>
      </c>
      <c r="C6068" t="s">
        <v>2840</v>
      </c>
      <c r="D6068" t="s">
        <v>17137</v>
      </c>
      <c r="E6068">
        <v>2406052</v>
      </c>
      <c r="F6068" t="s">
        <v>17349</v>
      </c>
      <c r="G6068" t="s">
        <v>17350</v>
      </c>
      <c r="H6068" t="s">
        <v>17124</v>
      </c>
      <c r="I6068" t="s">
        <v>17357</v>
      </c>
      <c r="J6068" t="s">
        <v>17358</v>
      </c>
      <c r="K6068" t="s">
        <v>110</v>
      </c>
      <c r="L6068" t="s">
        <v>3346</v>
      </c>
      <c r="M6068" t="s">
        <v>4108</v>
      </c>
      <c r="N6068" t="s">
        <v>4109</v>
      </c>
      <c r="O6068" t="s">
        <v>3343</v>
      </c>
      <c r="P6068" t="s">
        <v>3343</v>
      </c>
      <c r="Q6068" t="s">
        <v>3346</v>
      </c>
    </row>
    <row r="6069" spans="1:17" x14ac:dyDescent="0.25">
      <c r="A6069" t="s">
        <v>1736</v>
      </c>
      <c r="B6069" t="s">
        <v>585</v>
      </c>
      <c r="C6069" t="s">
        <v>2840</v>
      </c>
      <c r="D6069" t="s">
        <v>17137</v>
      </c>
      <c r="E6069">
        <v>2406052</v>
      </c>
      <c r="F6069" t="s">
        <v>17349</v>
      </c>
      <c r="G6069" t="s">
        <v>17350</v>
      </c>
      <c r="H6069" t="s">
        <v>17124</v>
      </c>
      <c r="I6069" t="s">
        <v>17359</v>
      </c>
      <c r="J6069" t="s">
        <v>17326</v>
      </c>
      <c r="K6069" t="s">
        <v>110</v>
      </c>
      <c r="L6069" t="s">
        <v>3346</v>
      </c>
      <c r="M6069" t="s">
        <v>4108</v>
      </c>
      <c r="N6069" t="s">
        <v>4109</v>
      </c>
      <c r="O6069" t="s">
        <v>3343</v>
      </c>
      <c r="P6069" t="s">
        <v>3343</v>
      </c>
      <c r="Q6069" t="s">
        <v>3346</v>
      </c>
    </row>
    <row r="6070" spans="1:17" x14ac:dyDescent="0.25">
      <c r="A6070" t="s">
        <v>1736</v>
      </c>
      <c r="B6070" t="s">
        <v>585</v>
      </c>
      <c r="C6070" t="s">
        <v>2840</v>
      </c>
      <c r="D6070" t="s">
        <v>17137</v>
      </c>
      <c r="E6070">
        <v>2406052</v>
      </c>
      <c r="F6070" t="s">
        <v>17349</v>
      </c>
      <c r="G6070" t="s">
        <v>17350</v>
      </c>
      <c r="H6070" t="s">
        <v>17124</v>
      </c>
      <c r="I6070" t="s">
        <v>17360</v>
      </c>
      <c r="J6070" t="s">
        <v>17332</v>
      </c>
      <c r="K6070" t="s">
        <v>110</v>
      </c>
      <c r="L6070" t="s">
        <v>3346</v>
      </c>
      <c r="M6070" t="s">
        <v>4108</v>
      </c>
      <c r="N6070" t="s">
        <v>4109</v>
      </c>
      <c r="O6070" t="s">
        <v>3343</v>
      </c>
      <c r="P6070" t="s">
        <v>3343</v>
      </c>
      <c r="Q6070" t="s">
        <v>3346</v>
      </c>
    </row>
    <row r="6071" spans="1:17" x14ac:dyDescent="0.25">
      <c r="A6071" t="s">
        <v>1736</v>
      </c>
      <c r="B6071" t="s">
        <v>585</v>
      </c>
      <c r="C6071" t="s">
        <v>2840</v>
      </c>
      <c r="D6071" t="s">
        <v>17137</v>
      </c>
      <c r="E6071">
        <v>2406052</v>
      </c>
      <c r="F6071" t="s">
        <v>17349</v>
      </c>
      <c r="G6071" t="s">
        <v>17350</v>
      </c>
      <c r="H6071" t="s">
        <v>17124</v>
      </c>
      <c r="I6071" t="s">
        <v>17361</v>
      </c>
      <c r="J6071" t="s">
        <v>17362</v>
      </c>
      <c r="K6071" t="s">
        <v>110</v>
      </c>
      <c r="L6071" t="s">
        <v>3346</v>
      </c>
      <c r="M6071" t="s">
        <v>4108</v>
      </c>
      <c r="N6071" t="s">
        <v>4109</v>
      </c>
      <c r="O6071" t="s">
        <v>3343</v>
      </c>
      <c r="P6071" t="s">
        <v>3343</v>
      </c>
      <c r="Q6071" t="s">
        <v>3346</v>
      </c>
    </row>
    <row r="6072" spans="1:17" x14ac:dyDescent="0.25">
      <c r="A6072" t="s">
        <v>1736</v>
      </c>
      <c r="B6072" t="s">
        <v>585</v>
      </c>
      <c r="C6072" t="s">
        <v>2840</v>
      </c>
      <c r="D6072" t="s">
        <v>17137</v>
      </c>
      <c r="E6072">
        <v>2406052</v>
      </c>
      <c r="F6072" t="s">
        <v>17349</v>
      </c>
      <c r="G6072" t="s">
        <v>17350</v>
      </c>
      <c r="H6072" t="s">
        <v>17124</v>
      </c>
      <c r="I6072" t="s">
        <v>17363</v>
      </c>
      <c r="J6072" t="s">
        <v>17364</v>
      </c>
      <c r="K6072" t="s">
        <v>110</v>
      </c>
      <c r="L6072" t="s">
        <v>3346</v>
      </c>
      <c r="M6072" t="s">
        <v>4108</v>
      </c>
      <c r="N6072" t="s">
        <v>4109</v>
      </c>
      <c r="O6072" t="s">
        <v>3343</v>
      </c>
      <c r="P6072" t="s">
        <v>3343</v>
      </c>
      <c r="Q6072" t="s">
        <v>3346</v>
      </c>
    </row>
    <row r="6073" spans="1:17" x14ac:dyDescent="0.25">
      <c r="A6073" t="s">
        <v>1736</v>
      </c>
      <c r="B6073" t="s">
        <v>585</v>
      </c>
      <c r="C6073" t="s">
        <v>2840</v>
      </c>
      <c r="D6073" t="s">
        <v>17137</v>
      </c>
      <c r="E6073">
        <v>2406052</v>
      </c>
      <c r="F6073" t="s">
        <v>17349</v>
      </c>
      <c r="G6073" t="s">
        <v>17350</v>
      </c>
      <c r="H6073" t="s">
        <v>17124</v>
      </c>
      <c r="I6073" t="s">
        <v>17365</v>
      </c>
      <c r="J6073" t="s">
        <v>17366</v>
      </c>
      <c r="K6073" t="s">
        <v>110</v>
      </c>
      <c r="L6073" t="s">
        <v>3346</v>
      </c>
      <c r="M6073" t="s">
        <v>4108</v>
      </c>
      <c r="N6073" t="s">
        <v>4109</v>
      </c>
      <c r="O6073" t="s">
        <v>3343</v>
      </c>
      <c r="P6073" t="s">
        <v>3343</v>
      </c>
      <c r="Q6073" t="s">
        <v>3346</v>
      </c>
    </row>
    <row r="6074" spans="1:17" x14ac:dyDescent="0.25">
      <c r="A6074" t="s">
        <v>1736</v>
      </c>
      <c r="B6074" t="s">
        <v>585</v>
      </c>
      <c r="C6074" t="s">
        <v>2840</v>
      </c>
      <c r="D6074" t="s">
        <v>17137</v>
      </c>
      <c r="E6074">
        <v>2406052</v>
      </c>
      <c r="F6074" t="s">
        <v>17349</v>
      </c>
      <c r="G6074" t="s">
        <v>17350</v>
      </c>
      <c r="H6074" t="s">
        <v>17124</v>
      </c>
      <c r="I6074" t="s">
        <v>17367</v>
      </c>
      <c r="J6074" t="s">
        <v>17368</v>
      </c>
      <c r="K6074" t="s">
        <v>110</v>
      </c>
      <c r="L6074" t="s">
        <v>3346</v>
      </c>
      <c r="M6074" t="s">
        <v>4108</v>
      </c>
      <c r="N6074" t="s">
        <v>4109</v>
      </c>
      <c r="O6074" t="s">
        <v>3343</v>
      </c>
      <c r="P6074" t="s">
        <v>3343</v>
      </c>
      <c r="Q6074" t="s">
        <v>3346</v>
      </c>
    </row>
    <row r="6075" spans="1:17" x14ac:dyDescent="0.25">
      <c r="A6075" t="s">
        <v>1736</v>
      </c>
      <c r="B6075" t="s">
        <v>585</v>
      </c>
      <c r="C6075" t="s">
        <v>2840</v>
      </c>
      <c r="D6075" t="s">
        <v>17137</v>
      </c>
      <c r="E6075">
        <v>2406052</v>
      </c>
      <c r="F6075" t="s">
        <v>17349</v>
      </c>
      <c r="G6075" t="s">
        <v>17350</v>
      </c>
      <c r="H6075" t="s">
        <v>17124</v>
      </c>
      <c r="I6075" t="s">
        <v>17369</v>
      </c>
      <c r="J6075" t="s">
        <v>17370</v>
      </c>
      <c r="K6075" t="s">
        <v>110</v>
      </c>
      <c r="L6075" t="s">
        <v>3346</v>
      </c>
      <c r="M6075" t="s">
        <v>4108</v>
      </c>
      <c r="N6075" t="s">
        <v>4109</v>
      </c>
      <c r="O6075" t="s">
        <v>3343</v>
      </c>
      <c r="P6075" t="s">
        <v>3343</v>
      </c>
      <c r="Q6075" t="s">
        <v>3346</v>
      </c>
    </row>
    <row r="6076" spans="1:17" x14ac:dyDescent="0.25">
      <c r="A6076" t="s">
        <v>1736</v>
      </c>
      <c r="B6076" t="s">
        <v>585</v>
      </c>
      <c r="C6076" t="s">
        <v>2840</v>
      </c>
      <c r="D6076" t="s">
        <v>17137</v>
      </c>
      <c r="E6076">
        <v>2406052</v>
      </c>
      <c r="F6076" t="s">
        <v>17349</v>
      </c>
      <c r="G6076" t="s">
        <v>17350</v>
      </c>
      <c r="H6076" t="s">
        <v>17124</v>
      </c>
      <c r="I6076" t="s">
        <v>17371</v>
      </c>
      <c r="J6076" t="s">
        <v>17372</v>
      </c>
      <c r="K6076" t="s">
        <v>110</v>
      </c>
      <c r="L6076" t="s">
        <v>3346</v>
      </c>
      <c r="M6076" t="s">
        <v>4108</v>
      </c>
      <c r="N6076" t="s">
        <v>4109</v>
      </c>
      <c r="O6076" t="s">
        <v>3343</v>
      </c>
      <c r="P6076" t="s">
        <v>3343</v>
      </c>
      <c r="Q6076" t="s">
        <v>3346</v>
      </c>
    </row>
    <row r="6077" spans="1:17" x14ac:dyDescent="0.25">
      <c r="A6077" t="s">
        <v>1736</v>
      </c>
      <c r="B6077" t="s">
        <v>585</v>
      </c>
      <c r="C6077" t="s">
        <v>2840</v>
      </c>
      <c r="D6077" t="s">
        <v>17137</v>
      </c>
      <c r="E6077">
        <v>2406052</v>
      </c>
      <c r="F6077" t="s">
        <v>17349</v>
      </c>
      <c r="G6077" t="s">
        <v>17350</v>
      </c>
      <c r="H6077" t="s">
        <v>17124</v>
      </c>
      <c r="I6077" t="s">
        <v>17373</v>
      </c>
      <c r="J6077" t="s">
        <v>9766</v>
      </c>
      <c r="K6077" t="s">
        <v>110</v>
      </c>
      <c r="L6077" t="s">
        <v>3346</v>
      </c>
      <c r="M6077" t="s">
        <v>4108</v>
      </c>
      <c r="N6077" t="s">
        <v>4109</v>
      </c>
      <c r="O6077" t="s">
        <v>3343</v>
      </c>
      <c r="P6077" t="s">
        <v>3343</v>
      </c>
      <c r="Q6077" t="s">
        <v>3346</v>
      </c>
    </row>
    <row r="6078" spans="1:17" x14ac:dyDescent="0.25">
      <c r="A6078" t="s">
        <v>1736</v>
      </c>
      <c r="B6078" t="s">
        <v>585</v>
      </c>
      <c r="C6078" t="s">
        <v>2840</v>
      </c>
      <c r="D6078" t="s">
        <v>17137</v>
      </c>
      <c r="E6078">
        <v>2406052</v>
      </c>
      <c r="F6078" t="s">
        <v>17349</v>
      </c>
      <c r="G6078" t="s">
        <v>17350</v>
      </c>
      <c r="H6078" t="s">
        <v>17124</v>
      </c>
      <c r="I6078" t="s">
        <v>17374</v>
      </c>
      <c r="J6078" t="s">
        <v>9768</v>
      </c>
      <c r="K6078" t="s">
        <v>110</v>
      </c>
      <c r="L6078" t="s">
        <v>3346</v>
      </c>
      <c r="M6078" t="s">
        <v>4108</v>
      </c>
      <c r="N6078" t="s">
        <v>4109</v>
      </c>
      <c r="O6078" t="s">
        <v>3343</v>
      </c>
      <c r="P6078" t="s">
        <v>3343</v>
      </c>
      <c r="Q6078" t="s">
        <v>3346</v>
      </c>
    </row>
    <row r="6079" spans="1:17" x14ac:dyDescent="0.25">
      <c r="A6079" t="s">
        <v>1736</v>
      </c>
      <c r="B6079" t="s">
        <v>585</v>
      </c>
      <c r="C6079" t="s">
        <v>2840</v>
      </c>
      <c r="D6079" t="s">
        <v>17137</v>
      </c>
      <c r="E6079">
        <v>2406052</v>
      </c>
      <c r="F6079" t="s">
        <v>17349</v>
      </c>
      <c r="G6079" t="s">
        <v>17350</v>
      </c>
      <c r="H6079" t="s">
        <v>17124</v>
      </c>
      <c r="I6079" t="s">
        <v>17375</v>
      </c>
      <c r="J6079" t="s">
        <v>17376</v>
      </c>
      <c r="K6079" t="s">
        <v>9286</v>
      </c>
      <c r="L6079" t="s">
        <v>3346</v>
      </c>
      <c r="M6079" t="s">
        <v>4108</v>
      </c>
      <c r="N6079" t="s">
        <v>4109</v>
      </c>
      <c r="O6079" t="s">
        <v>3343</v>
      </c>
      <c r="P6079" t="s">
        <v>3343</v>
      </c>
      <c r="Q6079" t="s">
        <v>3346</v>
      </c>
    </row>
    <row r="6080" spans="1:17" x14ac:dyDescent="0.25">
      <c r="A6080" t="s">
        <v>1736</v>
      </c>
      <c r="B6080" t="s">
        <v>585</v>
      </c>
      <c r="C6080" t="s">
        <v>2840</v>
      </c>
      <c r="D6080" t="s">
        <v>17137</v>
      </c>
      <c r="E6080">
        <v>2406052</v>
      </c>
      <c r="F6080" t="s">
        <v>17349</v>
      </c>
      <c r="G6080" t="s">
        <v>17350</v>
      </c>
      <c r="H6080" t="s">
        <v>17124</v>
      </c>
      <c r="I6080" t="s">
        <v>17377</v>
      </c>
      <c r="J6080" t="s">
        <v>17378</v>
      </c>
      <c r="K6080" t="s">
        <v>110</v>
      </c>
      <c r="L6080" t="s">
        <v>3346</v>
      </c>
      <c r="M6080" t="s">
        <v>4108</v>
      </c>
      <c r="N6080" t="s">
        <v>4109</v>
      </c>
      <c r="O6080" t="s">
        <v>3343</v>
      </c>
      <c r="P6080" t="s">
        <v>3343</v>
      </c>
      <c r="Q6080" t="s">
        <v>3346</v>
      </c>
    </row>
    <row r="6081" spans="1:17" x14ac:dyDescent="0.25">
      <c r="A6081" t="s">
        <v>1736</v>
      </c>
      <c r="B6081" t="s">
        <v>585</v>
      </c>
      <c r="C6081" t="s">
        <v>2840</v>
      </c>
      <c r="D6081" t="s">
        <v>17137</v>
      </c>
      <c r="E6081">
        <v>2406052</v>
      </c>
      <c r="F6081" t="s">
        <v>17349</v>
      </c>
      <c r="G6081" t="s">
        <v>17350</v>
      </c>
      <c r="H6081" t="s">
        <v>17124</v>
      </c>
      <c r="I6081" t="s">
        <v>17379</v>
      </c>
      <c r="J6081" t="s">
        <v>17380</v>
      </c>
      <c r="K6081" t="s">
        <v>110</v>
      </c>
      <c r="L6081" t="s">
        <v>3346</v>
      </c>
      <c r="M6081" t="s">
        <v>4108</v>
      </c>
      <c r="N6081" t="s">
        <v>4109</v>
      </c>
      <c r="O6081" t="s">
        <v>3343</v>
      </c>
      <c r="P6081" t="s">
        <v>3343</v>
      </c>
      <c r="Q6081" t="s">
        <v>3346</v>
      </c>
    </row>
    <row r="6082" spans="1:17" x14ac:dyDescent="0.25">
      <c r="A6082" t="s">
        <v>1736</v>
      </c>
      <c r="B6082" t="s">
        <v>585</v>
      </c>
      <c r="C6082" t="s">
        <v>2840</v>
      </c>
      <c r="D6082" t="s">
        <v>17137</v>
      </c>
      <c r="E6082">
        <v>2406052</v>
      </c>
      <c r="F6082" t="s">
        <v>17349</v>
      </c>
      <c r="G6082" t="s">
        <v>17350</v>
      </c>
      <c r="H6082" t="s">
        <v>17124</v>
      </c>
      <c r="I6082" t="s">
        <v>17381</v>
      </c>
      <c r="J6082" t="s">
        <v>17376</v>
      </c>
      <c r="K6082" t="s">
        <v>4107</v>
      </c>
      <c r="L6082" t="s">
        <v>3346</v>
      </c>
      <c r="M6082" t="s">
        <v>4108</v>
      </c>
      <c r="N6082" t="s">
        <v>4109</v>
      </c>
      <c r="O6082" t="s">
        <v>3343</v>
      </c>
      <c r="P6082" t="s">
        <v>3343</v>
      </c>
      <c r="Q6082" t="s">
        <v>3346</v>
      </c>
    </row>
    <row r="6083" spans="1:17" x14ac:dyDescent="0.25">
      <c r="A6083" t="s">
        <v>1736</v>
      </c>
      <c r="B6083" t="s">
        <v>585</v>
      </c>
      <c r="C6083" t="s">
        <v>2840</v>
      </c>
      <c r="D6083" t="s">
        <v>17137</v>
      </c>
      <c r="E6083">
        <v>2406052</v>
      </c>
      <c r="F6083" t="s">
        <v>17349</v>
      </c>
      <c r="G6083" t="s">
        <v>17350</v>
      </c>
      <c r="H6083" t="s">
        <v>17124</v>
      </c>
      <c r="I6083" t="s">
        <v>17382</v>
      </c>
      <c r="J6083" t="s">
        <v>17368</v>
      </c>
      <c r="K6083" t="s">
        <v>4107</v>
      </c>
      <c r="L6083" t="s">
        <v>3346</v>
      </c>
      <c r="M6083" t="s">
        <v>4108</v>
      </c>
      <c r="N6083" t="s">
        <v>4109</v>
      </c>
      <c r="O6083" t="s">
        <v>3343</v>
      </c>
      <c r="P6083" t="s">
        <v>3343</v>
      </c>
      <c r="Q6083" t="s">
        <v>3346</v>
      </c>
    </row>
    <row r="6084" spans="1:17" x14ac:dyDescent="0.25">
      <c r="A6084" t="s">
        <v>1736</v>
      </c>
      <c r="B6084" t="s">
        <v>585</v>
      </c>
      <c r="C6084" t="s">
        <v>2840</v>
      </c>
      <c r="D6084" t="s">
        <v>17137</v>
      </c>
      <c r="E6084">
        <v>2406053</v>
      </c>
      <c r="F6084" t="s">
        <v>17383</v>
      </c>
      <c r="G6084" t="s">
        <v>17384</v>
      </c>
      <c r="H6084" t="s">
        <v>17385</v>
      </c>
      <c r="I6084" t="s">
        <v>17386</v>
      </c>
      <c r="J6084" t="s">
        <v>17387</v>
      </c>
      <c r="K6084" t="s">
        <v>110</v>
      </c>
      <c r="L6084" t="s">
        <v>3343</v>
      </c>
      <c r="M6084" t="s">
        <v>4108</v>
      </c>
      <c r="N6084" t="s">
        <v>4109</v>
      </c>
      <c r="O6084" t="s">
        <v>3343</v>
      </c>
      <c r="P6084" t="s">
        <v>3343</v>
      </c>
      <c r="Q6084" t="s">
        <v>3346</v>
      </c>
    </row>
    <row r="6085" spans="1:17" x14ac:dyDescent="0.25">
      <c r="A6085" t="s">
        <v>1736</v>
      </c>
      <c r="B6085" t="s">
        <v>585</v>
      </c>
      <c r="C6085" t="s">
        <v>2840</v>
      </c>
      <c r="D6085" t="s">
        <v>17137</v>
      </c>
      <c r="E6085">
        <v>2406054</v>
      </c>
      <c r="F6085" t="s">
        <v>17388</v>
      </c>
      <c r="G6085" t="s">
        <v>17389</v>
      </c>
      <c r="H6085" t="s">
        <v>17385</v>
      </c>
      <c r="I6085" t="s">
        <v>17390</v>
      </c>
      <c r="J6085" t="s">
        <v>17391</v>
      </c>
      <c r="K6085" t="s">
        <v>110</v>
      </c>
      <c r="L6085" t="s">
        <v>3343</v>
      </c>
      <c r="M6085" t="s">
        <v>4108</v>
      </c>
      <c r="N6085" t="s">
        <v>4109</v>
      </c>
      <c r="O6085" t="s">
        <v>3343</v>
      </c>
      <c r="P6085" t="s">
        <v>3343</v>
      </c>
      <c r="Q6085" t="s">
        <v>3346</v>
      </c>
    </row>
    <row r="6086" spans="1:17" x14ac:dyDescent="0.25">
      <c r="A6086" t="s">
        <v>1736</v>
      </c>
      <c r="B6086" t="s">
        <v>585</v>
      </c>
      <c r="C6086" t="s">
        <v>2840</v>
      </c>
      <c r="D6086" t="s">
        <v>17137</v>
      </c>
      <c r="E6086">
        <v>2406055</v>
      </c>
      <c r="F6086" t="s">
        <v>17392</v>
      </c>
      <c r="H6086" t="s">
        <v>17139</v>
      </c>
      <c r="I6086" t="s">
        <v>17393</v>
      </c>
      <c r="J6086" t="s">
        <v>17392</v>
      </c>
      <c r="K6086" t="s">
        <v>110</v>
      </c>
      <c r="L6086" t="s">
        <v>3343</v>
      </c>
      <c r="M6086" t="s">
        <v>4108</v>
      </c>
      <c r="N6086" t="s">
        <v>4109</v>
      </c>
      <c r="O6086" t="s">
        <v>3343</v>
      </c>
      <c r="P6086" t="s">
        <v>3343</v>
      </c>
      <c r="Q6086" t="s">
        <v>3346</v>
      </c>
    </row>
    <row r="6087" spans="1:17" x14ac:dyDescent="0.25">
      <c r="A6087" t="s">
        <v>1736</v>
      </c>
      <c r="B6087" t="s">
        <v>585</v>
      </c>
      <c r="C6087" t="s">
        <v>2840</v>
      </c>
      <c r="D6087" t="s">
        <v>17137</v>
      </c>
      <c r="E6087">
        <v>2406055</v>
      </c>
      <c r="F6087" t="s">
        <v>17392</v>
      </c>
      <c r="H6087" t="s">
        <v>17139</v>
      </c>
      <c r="I6087" t="s">
        <v>17394</v>
      </c>
      <c r="J6087" t="s">
        <v>17395</v>
      </c>
      <c r="K6087" t="s">
        <v>4107</v>
      </c>
      <c r="L6087" t="s">
        <v>3346</v>
      </c>
      <c r="M6087" t="s">
        <v>4108</v>
      </c>
      <c r="N6087" t="s">
        <v>4109</v>
      </c>
      <c r="O6087" t="s">
        <v>3343</v>
      </c>
      <c r="P6087" t="s">
        <v>3343</v>
      </c>
      <c r="Q6087" t="s">
        <v>3346</v>
      </c>
    </row>
    <row r="6088" spans="1:17" x14ac:dyDescent="0.25">
      <c r="A6088" t="s">
        <v>1736</v>
      </c>
      <c r="B6088" t="s">
        <v>585</v>
      </c>
      <c r="C6088" t="s">
        <v>2840</v>
      </c>
      <c r="D6088" t="s">
        <v>17137</v>
      </c>
      <c r="E6088">
        <v>2406055</v>
      </c>
      <c r="F6088" t="s">
        <v>17392</v>
      </c>
      <c r="H6088" t="s">
        <v>17139</v>
      </c>
      <c r="I6088" t="s">
        <v>17396</v>
      </c>
      <c r="J6088" t="s">
        <v>17397</v>
      </c>
      <c r="K6088" t="s">
        <v>4107</v>
      </c>
      <c r="L6088" t="s">
        <v>3346</v>
      </c>
      <c r="M6088" t="s">
        <v>4108</v>
      </c>
      <c r="N6088" t="s">
        <v>4109</v>
      </c>
      <c r="O6088" t="s">
        <v>3343</v>
      </c>
      <c r="P6088" t="s">
        <v>3343</v>
      </c>
      <c r="Q6088" t="s">
        <v>3346</v>
      </c>
    </row>
    <row r="6089" spans="1:17" x14ac:dyDescent="0.25">
      <c r="A6089" t="s">
        <v>1736</v>
      </c>
      <c r="B6089" t="s">
        <v>585</v>
      </c>
      <c r="C6089" t="s">
        <v>2840</v>
      </c>
      <c r="D6089" t="s">
        <v>17137</v>
      </c>
      <c r="E6089">
        <v>2406056</v>
      </c>
      <c r="F6089" t="s">
        <v>17398</v>
      </c>
      <c r="G6089" t="s">
        <v>17399</v>
      </c>
      <c r="H6089" t="s">
        <v>17400</v>
      </c>
      <c r="I6089" t="s">
        <v>17401</v>
      </c>
      <c r="J6089" t="s">
        <v>16841</v>
      </c>
      <c r="K6089" t="s">
        <v>9959</v>
      </c>
      <c r="L6089" t="s">
        <v>3343</v>
      </c>
      <c r="M6089" t="s">
        <v>4108</v>
      </c>
      <c r="N6089" t="s">
        <v>4109</v>
      </c>
      <c r="O6089" t="s">
        <v>3343</v>
      </c>
      <c r="P6089" t="s">
        <v>3343</v>
      </c>
      <c r="Q6089" t="s">
        <v>3346</v>
      </c>
    </row>
    <row r="6090" spans="1:17" x14ac:dyDescent="0.25">
      <c r="A6090" t="s">
        <v>1736</v>
      </c>
      <c r="B6090" t="s">
        <v>585</v>
      </c>
      <c r="C6090" t="s">
        <v>2840</v>
      </c>
      <c r="D6090" t="s">
        <v>17137</v>
      </c>
      <c r="E6090">
        <v>2406057</v>
      </c>
      <c r="F6090" t="s">
        <v>17402</v>
      </c>
      <c r="G6090" t="s">
        <v>17403</v>
      </c>
      <c r="H6090" t="s">
        <v>4566</v>
      </c>
      <c r="I6090" t="s">
        <v>17404</v>
      </c>
      <c r="J6090" t="s">
        <v>17405</v>
      </c>
      <c r="K6090" t="s">
        <v>110</v>
      </c>
      <c r="L6090" t="s">
        <v>3343</v>
      </c>
      <c r="M6090" t="s">
        <v>4108</v>
      </c>
      <c r="N6090" t="s">
        <v>4109</v>
      </c>
      <c r="O6090" t="s">
        <v>3343</v>
      </c>
      <c r="P6090" t="s">
        <v>3343</v>
      </c>
      <c r="Q6090" t="s">
        <v>3346</v>
      </c>
    </row>
    <row r="6091" spans="1:17" x14ac:dyDescent="0.25">
      <c r="A6091" t="s">
        <v>1736</v>
      </c>
      <c r="B6091" t="s">
        <v>585</v>
      </c>
      <c r="C6091" t="s">
        <v>2840</v>
      </c>
      <c r="D6091" t="s">
        <v>17137</v>
      </c>
      <c r="E6091">
        <v>2406057</v>
      </c>
      <c r="F6091" t="s">
        <v>17402</v>
      </c>
      <c r="G6091" t="s">
        <v>17403</v>
      </c>
      <c r="H6091" t="s">
        <v>4566</v>
      </c>
      <c r="I6091" t="s">
        <v>17406</v>
      </c>
      <c r="J6091" t="s">
        <v>17407</v>
      </c>
      <c r="K6091" t="s">
        <v>9286</v>
      </c>
      <c r="L6091" t="s">
        <v>3346</v>
      </c>
      <c r="M6091" t="s">
        <v>4108</v>
      </c>
      <c r="N6091" t="s">
        <v>4109</v>
      </c>
      <c r="O6091" t="s">
        <v>3343</v>
      </c>
      <c r="P6091" t="s">
        <v>3343</v>
      </c>
      <c r="Q6091" t="s">
        <v>3346</v>
      </c>
    </row>
    <row r="6092" spans="1:17" x14ac:dyDescent="0.25">
      <c r="A6092" t="s">
        <v>1736</v>
      </c>
      <c r="B6092" t="s">
        <v>585</v>
      </c>
      <c r="C6092" t="s">
        <v>2840</v>
      </c>
      <c r="D6092" t="s">
        <v>17137</v>
      </c>
      <c r="E6092">
        <v>2406057</v>
      </c>
      <c r="F6092" t="s">
        <v>17402</v>
      </c>
      <c r="G6092" t="s">
        <v>17403</v>
      </c>
      <c r="H6092" t="s">
        <v>4566</v>
      </c>
      <c r="I6092" t="s">
        <v>17408</v>
      </c>
      <c r="J6092" t="s">
        <v>17409</v>
      </c>
      <c r="K6092" t="s">
        <v>110</v>
      </c>
      <c r="L6092" t="s">
        <v>3346</v>
      </c>
      <c r="M6092" t="s">
        <v>4108</v>
      </c>
      <c r="N6092" t="s">
        <v>4109</v>
      </c>
      <c r="O6092" t="s">
        <v>3343</v>
      </c>
      <c r="P6092" t="s">
        <v>3343</v>
      </c>
      <c r="Q6092" t="s">
        <v>3346</v>
      </c>
    </row>
    <row r="6093" spans="1:17" x14ac:dyDescent="0.25">
      <c r="A6093" t="s">
        <v>1736</v>
      </c>
      <c r="B6093" t="s">
        <v>585</v>
      </c>
      <c r="C6093" t="s">
        <v>2840</v>
      </c>
      <c r="D6093" t="s">
        <v>17137</v>
      </c>
      <c r="E6093">
        <v>2406057</v>
      </c>
      <c r="F6093" t="s">
        <v>17402</v>
      </c>
      <c r="G6093" t="s">
        <v>17403</v>
      </c>
      <c r="H6093" t="s">
        <v>4566</v>
      </c>
      <c r="I6093" t="s">
        <v>17410</v>
      </c>
      <c r="J6093" t="s">
        <v>17409</v>
      </c>
      <c r="K6093" t="s">
        <v>4107</v>
      </c>
      <c r="L6093" t="s">
        <v>3346</v>
      </c>
      <c r="M6093" t="s">
        <v>4108</v>
      </c>
      <c r="N6093" t="s">
        <v>4109</v>
      </c>
      <c r="O6093" t="s">
        <v>3343</v>
      </c>
      <c r="P6093" t="s">
        <v>3343</v>
      </c>
      <c r="Q6093" t="s">
        <v>3346</v>
      </c>
    </row>
    <row r="6094" spans="1:17" x14ac:dyDescent="0.25">
      <c r="A6094" t="s">
        <v>1736</v>
      </c>
      <c r="B6094" t="s">
        <v>585</v>
      </c>
      <c r="C6094" t="s">
        <v>2840</v>
      </c>
      <c r="D6094" t="s">
        <v>17137</v>
      </c>
      <c r="E6094">
        <v>2406057</v>
      </c>
      <c r="F6094" t="s">
        <v>17402</v>
      </c>
      <c r="G6094" t="s">
        <v>17403</v>
      </c>
      <c r="H6094" t="s">
        <v>4566</v>
      </c>
      <c r="I6094" t="s">
        <v>17411</v>
      </c>
      <c r="J6094" t="s">
        <v>17412</v>
      </c>
      <c r="K6094" t="s">
        <v>110</v>
      </c>
      <c r="L6094" t="s">
        <v>3346</v>
      </c>
      <c r="M6094" t="s">
        <v>4108</v>
      </c>
      <c r="N6094" t="s">
        <v>4109</v>
      </c>
      <c r="O6094" t="s">
        <v>3343</v>
      </c>
      <c r="P6094" t="s">
        <v>3343</v>
      </c>
      <c r="Q6094" t="s">
        <v>3346</v>
      </c>
    </row>
    <row r="6095" spans="1:17" x14ac:dyDescent="0.25">
      <c r="A6095" t="s">
        <v>1736</v>
      </c>
      <c r="B6095" t="s">
        <v>585</v>
      </c>
      <c r="C6095" t="s">
        <v>2840</v>
      </c>
      <c r="D6095" t="s">
        <v>17137</v>
      </c>
      <c r="E6095">
        <v>2406057</v>
      </c>
      <c r="F6095" t="s">
        <v>17402</v>
      </c>
      <c r="G6095" t="s">
        <v>17403</v>
      </c>
      <c r="H6095" t="s">
        <v>4566</v>
      </c>
      <c r="I6095" t="s">
        <v>17413</v>
      </c>
      <c r="J6095" t="s">
        <v>17414</v>
      </c>
      <c r="K6095" t="s">
        <v>9286</v>
      </c>
      <c r="L6095" t="s">
        <v>3346</v>
      </c>
      <c r="M6095" t="s">
        <v>4108</v>
      </c>
      <c r="N6095" t="s">
        <v>4109</v>
      </c>
      <c r="O6095" t="s">
        <v>3343</v>
      </c>
      <c r="P6095" t="s">
        <v>3343</v>
      </c>
      <c r="Q6095" t="s">
        <v>3346</v>
      </c>
    </row>
    <row r="6096" spans="1:17" x14ac:dyDescent="0.25">
      <c r="A6096" t="s">
        <v>1736</v>
      </c>
      <c r="B6096" t="s">
        <v>585</v>
      </c>
      <c r="C6096" t="s">
        <v>2840</v>
      </c>
      <c r="D6096" t="s">
        <v>17137</v>
      </c>
      <c r="E6096">
        <v>2406057</v>
      </c>
      <c r="F6096" t="s">
        <v>17402</v>
      </c>
      <c r="G6096" t="s">
        <v>17403</v>
      </c>
      <c r="H6096" t="s">
        <v>4566</v>
      </c>
      <c r="I6096" t="s">
        <v>17415</v>
      </c>
      <c r="J6096" t="s">
        <v>17416</v>
      </c>
      <c r="K6096" t="s">
        <v>4107</v>
      </c>
      <c r="L6096" t="s">
        <v>3346</v>
      </c>
      <c r="M6096" t="s">
        <v>4108</v>
      </c>
      <c r="N6096" t="s">
        <v>4109</v>
      </c>
      <c r="O6096" t="s">
        <v>3343</v>
      </c>
      <c r="P6096" t="s">
        <v>3343</v>
      </c>
      <c r="Q6096" t="s">
        <v>3346</v>
      </c>
    </row>
    <row r="6097" spans="1:17" x14ac:dyDescent="0.25">
      <c r="A6097" t="s">
        <v>1736</v>
      </c>
      <c r="B6097" t="s">
        <v>585</v>
      </c>
      <c r="C6097" t="s">
        <v>2840</v>
      </c>
      <c r="D6097" t="s">
        <v>17137</v>
      </c>
      <c r="E6097">
        <v>2406057</v>
      </c>
      <c r="F6097" t="s">
        <v>17402</v>
      </c>
      <c r="G6097" t="s">
        <v>17403</v>
      </c>
      <c r="H6097" t="s">
        <v>4566</v>
      </c>
      <c r="I6097" t="s">
        <v>17417</v>
      </c>
      <c r="J6097" t="s">
        <v>17418</v>
      </c>
      <c r="K6097" t="s">
        <v>9959</v>
      </c>
      <c r="L6097" t="s">
        <v>3346</v>
      </c>
      <c r="M6097" t="s">
        <v>4108</v>
      </c>
      <c r="N6097" t="s">
        <v>4109</v>
      </c>
      <c r="O6097" t="s">
        <v>3343</v>
      </c>
      <c r="P6097" t="s">
        <v>3343</v>
      </c>
      <c r="Q6097" t="s">
        <v>3346</v>
      </c>
    </row>
    <row r="6098" spans="1:17" x14ac:dyDescent="0.25">
      <c r="A6098" t="s">
        <v>1736</v>
      </c>
      <c r="B6098" t="s">
        <v>585</v>
      </c>
      <c r="C6098" t="s">
        <v>2840</v>
      </c>
      <c r="D6098" t="s">
        <v>17137</v>
      </c>
      <c r="E6098">
        <v>2406058</v>
      </c>
      <c r="F6098" t="s">
        <v>17419</v>
      </c>
      <c r="G6098" t="s">
        <v>17420</v>
      </c>
      <c r="H6098" t="s">
        <v>17421</v>
      </c>
      <c r="I6098" t="s">
        <v>17422</v>
      </c>
      <c r="J6098" t="s">
        <v>17419</v>
      </c>
      <c r="K6098" t="s">
        <v>110</v>
      </c>
      <c r="L6098" t="s">
        <v>3343</v>
      </c>
      <c r="M6098" t="s">
        <v>4108</v>
      </c>
      <c r="N6098" t="s">
        <v>4109</v>
      </c>
      <c r="O6098" t="s">
        <v>3343</v>
      </c>
      <c r="P6098" t="s">
        <v>3343</v>
      </c>
      <c r="Q6098" t="s">
        <v>3346</v>
      </c>
    </row>
    <row r="6099" spans="1:17" x14ac:dyDescent="0.25">
      <c r="A6099" t="s">
        <v>1736</v>
      </c>
      <c r="B6099" t="s">
        <v>585</v>
      </c>
      <c r="C6099" t="s">
        <v>2840</v>
      </c>
      <c r="D6099" t="s">
        <v>17137</v>
      </c>
      <c r="E6099">
        <v>2406058</v>
      </c>
      <c r="F6099" t="s">
        <v>17419</v>
      </c>
      <c r="G6099" t="s">
        <v>17420</v>
      </c>
      <c r="H6099" t="s">
        <v>17421</v>
      </c>
      <c r="I6099" t="s">
        <v>17423</v>
      </c>
      <c r="J6099" t="s">
        <v>17424</v>
      </c>
      <c r="K6099" t="s">
        <v>110</v>
      </c>
      <c r="L6099" t="s">
        <v>3346</v>
      </c>
      <c r="M6099" t="s">
        <v>4108</v>
      </c>
      <c r="N6099" t="s">
        <v>4109</v>
      </c>
      <c r="O6099" t="s">
        <v>3343</v>
      </c>
      <c r="P6099" t="s">
        <v>3343</v>
      </c>
      <c r="Q6099" t="s">
        <v>3346</v>
      </c>
    </row>
    <row r="6100" spans="1:17" x14ac:dyDescent="0.25">
      <c r="A6100" t="s">
        <v>1736</v>
      </c>
      <c r="B6100" t="s">
        <v>585</v>
      </c>
      <c r="C6100" t="s">
        <v>2840</v>
      </c>
      <c r="D6100" t="s">
        <v>17137</v>
      </c>
      <c r="E6100">
        <v>2406058</v>
      </c>
      <c r="F6100" t="s">
        <v>17419</v>
      </c>
      <c r="G6100" t="s">
        <v>17420</v>
      </c>
      <c r="H6100" t="s">
        <v>17421</v>
      </c>
      <c r="I6100" t="s">
        <v>17425</v>
      </c>
      <c r="J6100" t="s">
        <v>17426</v>
      </c>
      <c r="K6100" t="s">
        <v>9959</v>
      </c>
      <c r="L6100" t="s">
        <v>3346</v>
      </c>
      <c r="M6100" t="s">
        <v>4108</v>
      </c>
      <c r="N6100" t="s">
        <v>4109</v>
      </c>
      <c r="O6100" t="s">
        <v>3343</v>
      </c>
      <c r="P6100" t="s">
        <v>3343</v>
      </c>
      <c r="Q6100" t="s">
        <v>3346</v>
      </c>
    </row>
    <row r="6101" spans="1:17" x14ac:dyDescent="0.25">
      <c r="A6101" t="s">
        <v>1736</v>
      </c>
      <c r="B6101" t="s">
        <v>585</v>
      </c>
      <c r="C6101" t="s">
        <v>2840</v>
      </c>
      <c r="D6101" t="s">
        <v>17137</v>
      </c>
      <c r="E6101">
        <v>2406058</v>
      </c>
      <c r="F6101" t="s">
        <v>17419</v>
      </c>
      <c r="G6101" t="s">
        <v>17420</v>
      </c>
      <c r="H6101" t="s">
        <v>17421</v>
      </c>
      <c r="I6101" t="s">
        <v>17427</v>
      </c>
      <c r="J6101" t="s">
        <v>17428</v>
      </c>
      <c r="K6101" t="s">
        <v>110</v>
      </c>
      <c r="L6101" t="s">
        <v>3346</v>
      </c>
      <c r="M6101" t="s">
        <v>4108</v>
      </c>
      <c r="N6101" t="s">
        <v>4109</v>
      </c>
      <c r="O6101" t="s">
        <v>3343</v>
      </c>
      <c r="P6101" t="s">
        <v>3343</v>
      </c>
      <c r="Q6101" t="s">
        <v>3346</v>
      </c>
    </row>
    <row r="6102" spans="1:17" x14ac:dyDescent="0.25">
      <c r="A6102" t="s">
        <v>1736</v>
      </c>
      <c r="B6102" t="s">
        <v>585</v>
      </c>
      <c r="C6102" t="s">
        <v>2840</v>
      </c>
      <c r="D6102" t="s">
        <v>17137</v>
      </c>
      <c r="E6102">
        <v>2406059</v>
      </c>
      <c r="F6102" t="s">
        <v>757</v>
      </c>
      <c r="G6102" t="s">
        <v>5022</v>
      </c>
      <c r="H6102" t="s">
        <v>3350</v>
      </c>
      <c r="I6102" t="s">
        <v>17429</v>
      </c>
      <c r="J6102" t="s">
        <v>759</v>
      </c>
      <c r="K6102" t="s">
        <v>110</v>
      </c>
      <c r="L6102" t="s">
        <v>3343</v>
      </c>
      <c r="M6102" t="s">
        <v>4108</v>
      </c>
      <c r="N6102" t="s">
        <v>4109</v>
      </c>
      <c r="O6102" t="s">
        <v>3343</v>
      </c>
      <c r="P6102" t="s">
        <v>3343</v>
      </c>
      <c r="Q6102" t="s">
        <v>3346</v>
      </c>
    </row>
    <row r="6103" spans="1:17" x14ac:dyDescent="0.25">
      <c r="A6103" t="s">
        <v>1736</v>
      </c>
      <c r="B6103" t="s">
        <v>585</v>
      </c>
      <c r="C6103" t="s">
        <v>2840</v>
      </c>
      <c r="D6103" t="s">
        <v>17137</v>
      </c>
      <c r="E6103">
        <v>2406060</v>
      </c>
      <c r="F6103" t="s">
        <v>17430</v>
      </c>
      <c r="G6103" t="s">
        <v>17431</v>
      </c>
      <c r="H6103" t="s">
        <v>17421</v>
      </c>
      <c r="I6103" t="s">
        <v>17432</v>
      </c>
      <c r="J6103" t="s">
        <v>17430</v>
      </c>
      <c r="K6103" t="s">
        <v>110</v>
      </c>
      <c r="L6103" t="s">
        <v>3343</v>
      </c>
      <c r="M6103" t="s">
        <v>4108</v>
      </c>
      <c r="N6103" t="s">
        <v>4109</v>
      </c>
      <c r="O6103" t="s">
        <v>3343</v>
      </c>
      <c r="P6103" t="s">
        <v>3343</v>
      </c>
      <c r="Q6103" t="s">
        <v>3346</v>
      </c>
    </row>
    <row r="6104" spans="1:17" x14ac:dyDescent="0.25">
      <c r="A6104" t="s">
        <v>1736</v>
      </c>
      <c r="B6104" t="s">
        <v>585</v>
      </c>
      <c r="C6104" t="s">
        <v>2840</v>
      </c>
      <c r="D6104" t="s">
        <v>17137</v>
      </c>
      <c r="E6104">
        <v>2406061</v>
      </c>
      <c r="F6104" t="s">
        <v>17433</v>
      </c>
      <c r="G6104" t="s">
        <v>17434</v>
      </c>
      <c r="H6104" t="s">
        <v>17421</v>
      </c>
      <c r="I6104" t="s">
        <v>17435</v>
      </c>
      <c r="J6104" t="s">
        <v>17433</v>
      </c>
      <c r="K6104" t="s">
        <v>110</v>
      </c>
      <c r="L6104" t="s">
        <v>3343</v>
      </c>
      <c r="M6104" t="s">
        <v>4108</v>
      </c>
      <c r="N6104" t="s">
        <v>4109</v>
      </c>
      <c r="O6104" t="s">
        <v>3343</v>
      </c>
      <c r="P6104" t="s">
        <v>3343</v>
      </c>
      <c r="Q6104" t="s">
        <v>3346</v>
      </c>
    </row>
    <row r="6105" spans="1:17" x14ac:dyDescent="0.25">
      <c r="A6105" t="s">
        <v>1736</v>
      </c>
      <c r="B6105" t="s">
        <v>585</v>
      </c>
      <c r="C6105" t="s">
        <v>2840</v>
      </c>
      <c r="D6105" t="s">
        <v>17137</v>
      </c>
      <c r="E6105">
        <v>2406062</v>
      </c>
      <c r="F6105" t="s">
        <v>17436</v>
      </c>
      <c r="G6105" t="s">
        <v>17437</v>
      </c>
      <c r="H6105" t="s">
        <v>17421</v>
      </c>
      <c r="I6105" t="s">
        <v>17438</v>
      </c>
      <c r="J6105" t="s">
        <v>17436</v>
      </c>
      <c r="K6105" t="s">
        <v>110</v>
      </c>
      <c r="L6105" t="s">
        <v>3343</v>
      </c>
      <c r="M6105" t="s">
        <v>4108</v>
      </c>
      <c r="N6105" t="s">
        <v>4109</v>
      </c>
      <c r="O6105" t="s">
        <v>3343</v>
      </c>
      <c r="P6105" t="s">
        <v>3343</v>
      </c>
      <c r="Q6105" t="s">
        <v>3346</v>
      </c>
    </row>
    <row r="6106" spans="1:17" x14ac:dyDescent="0.25">
      <c r="A6106" t="s">
        <v>1736</v>
      </c>
      <c r="B6106" t="s">
        <v>585</v>
      </c>
      <c r="C6106" t="s">
        <v>2840</v>
      </c>
      <c r="D6106" t="s">
        <v>17137</v>
      </c>
      <c r="E6106">
        <v>2406063</v>
      </c>
      <c r="F6106" t="s">
        <v>17439</v>
      </c>
      <c r="G6106" t="s">
        <v>17440</v>
      </c>
      <c r="H6106" t="s">
        <v>17421</v>
      </c>
      <c r="I6106" t="s">
        <v>17441</v>
      </c>
      <c r="J6106" t="s">
        <v>17439</v>
      </c>
      <c r="K6106" t="s">
        <v>110</v>
      </c>
      <c r="L6106" t="s">
        <v>3343</v>
      </c>
      <c r="M6106" t="s">
        <v>4108</v>
      </c>
      <c r="N6106" t="s">
        <v>4109</v>
      </c>
      <c r="O6106" t="s">
        <v>3343</v>
      </c>
      <c r="P6106" t="s">
        <v>3343</v>
      </c>
      <c r="Q6106" t="s">
        <v>3346</v>
      </c>
    </row>
    <row r="6107" spans="1:17" x14ac:dyDescent="0.25">
      <c r="A6107" t="s">
        <v>1736</v>
      </c>
      <c r="B6107" t="s">
        <v>585</v>
      </c>
      <c r="C6107" t="s">
        <v>2840</v>
      </c>
      <c r="D6107" t="s">
        <v>17137</v>
      </c>
      <c r="E6107">
        <v>2406064</v>
      </c>
      <c r="F6107" t="s">
        <v>17442</v>
      </c>
      <c r="G6107" t="s">
        <v>17443</v>
      </c>
      <c r="H6107" t="s">
        <v>17421</v>
      </c>
      <c r="I6107" t="s">
        <v>17444</v>
      </c>
      <c r="J6107" t="s">
        <v>17442</v>
      </c>
      <c r="K6107" t="s">
        <v>110</v>
      </c>
      <c r="L6107" t="s">
        <v>3343</v>
      </c>
      <c r="M6107" t="s">
        <v>4108</v>
      </c>
      <c r="N6107" t="s">
        <v>4109</v>
      </c>
      <c r="O6107" t="s">
        <v>3343</v>
      </c>
      <c r="P6107" t="s">
        <v>3343</v>
      </c>
      <c r="Q6107" t="s">
        <v>3346</v>
      </c>
    </row>
    <row r="6108" spans="1:17" x14ac:dyDescent="0.25">
      <c r="A6108" t="s">
        <v>1736</v>
      </c>
      <c r="B6108" t="s">
        <v>585</v>
      </c>
      <c r="C6108" t="s">
        <v>2840</v>
      </c>
      <c r="D6108" t="s">
        <v>17137</v>
      </c>
      <c r="E6108">
        <v>2406065</v>
      </c>
      <c r="F6108" t="s">
        <v>17445</v>
      </c>
      <c r="G6108" t="s">
        <v>17446</v>
      </c>
      <c r="H6108" t="s">
        <v>17421</v>
      </c>
      <c r="I6108" t="s">
        <v>17447</v>
      </c>
      <c r="J6108" t="s">
        <v>17445</v>
      </c>
      <c r="K6108" t="s">
        <v>110</v>
      </c>
      <c r="L6108" t="s">
        <v>3343</v>
      </c>
      <c r="M6108" t="s">
        <v>4108</v>
      </c>
      <c r="N6108" t="s">
        <v>4109</v>
      </c>
      <c r="O6108" t="s">
        <v>3343</v>
      </c>
      <c r="P6108" t="s">
        <v>3343</v>
      </c>
      <c r="Q6108" t="s">
        <v>3346</v>
      </c>
    </row>
    <row r="6109" spans="1:17" x14ac:dyDescent="0.25">
      <c r="A6109" t="s">
        <v>1736</v>
      </c>
      <c r="B6109" t="s">
        <v>585</v>
      </c>
      <c r="C6109" t="s">
        <v>2840</v>
      </c>
      <c r="D6109" t="s">
        <v>17137</v>
      </c>
      <c r="E6109">
        <v>2406066</v>
      </c>
      <c r="F6109" t="s">
        <v>17448</v>
      </c>
      <c r="G6109" t="s">
        <v>17449</v>
      </c>
      <c r="H6109" t="s">
        <v>6082</v>
      </c>
      <c r="I6109" t="s">
        <v>17450</v>
      </c>
      <c r="J6109" t="s">
        <v>17451</v>
      </c>
      <c r="K6109" t="s">
        <v>110</v>
      </c>
      <c r="L6109" t="s">
        <v>3343</v>
      </c>
      <c r="M6109" t="s">
        <v>8471</v>
      </c>
      <c r="N6109" t="s">
        <v>17452</v>
      </c>
      <c r="O6109" t="s">
        <v>3343</v>
      </c>
      <c r="P6109" t="s">
        <v>3343</v>
      </c>
      <c r="Q6109" t="s">
        <v>3346</v>
      </c>
    </row>
    <row r="6110" spans="1:17" x14ac:dyDescent="0.25">
      <c r="A6110" t="s">
        <v>1736</v>
      </c>
      <c r="B6110" t="s">
        <v>585</v>
      </c>
      <c r="C6110" t="s">
        <v>17453</v>
      </c>
      <c r="D6110" t="s">
        <v>17454</v>
      </c>
      <c r="E6110">
        <v>2407001</v>
      </c>
      <c r="F6110" t="s">
        <v>17455</v>
      </c>
      <c r="H6110" t="s">
        <v>17456</v>
      </c>
      <c r="I6110" t="s">
        <v>17457</v>
      </c>
      <c r="J6110" t="s">
        <v>17455</v>
      </c>
      <c r="K6110" t="s">
        <v>110</v>
      </c>
      <c r="L6110" t="s">
        <v>3343</v>
      </c>
      <c r="M6110" t="s">
        <v>3707</v>
      </c>
      <c r="N6110" t="s">
        <v>4451</v>
      </c>
      <c r="O6110" t="s">
        <v>3346</v>
      </c>
      <c r="P6110" t="s">
        <v>3343</v>
      </c>
      <c r="Q6110" t="s">
        <v>3346</v>
      </c>
    </row>
    <row r="6111" spans="1:17" x14ac:dyDescent="0.25">
      <c r="A6111" t="s">
        <v>1736</v>
      </c>
      <c r="B6111" t="s">
        <v>585</v>
      </c>
      <c r="C6111" t="s">
        <v>17453</v>
      </c>
      <c r="D6111" t="s">
        <v>17454</v>
      </c>
      <c r="E6111">
        <v>2407002</v>
      </c>
      <c r="F6111" t="s">
        <v>17458</v>
      </c>
      <c r="H6111" t="s">
        <v>11429</v>
      </c>
      <c r="I6111" t="s">
        <v>17459</v>
      </c>
      <c r="J6111" t="s">
        <v>17458</v>
      </c>
      <c r="K6111" t="s">
        <v>110</v>
      </c>
      <c r="L6111" t="s">
        <v>3343</v>
      </c>
      <c r="M6111" t="s">
        <v>3707</v>
      </c>
      <c r="N6111" t="s">
        <v>4451</v>
      </c>
      <c r="O6111" t="s">
        <v>3343</v>
      </c>
      <c r="P6111" t="s">
        <v>3343</v>
      </c>
      <c r="Q6111" t="s">
        <v>3346</v>
      </c>
    </row>
    <row r="6112" spans="1:17" x14ac:dyDescent="0.25">
      <c r="A6112" t="s">
        <v>1736</v>
      </c>
      <c r="B6112" t="s">
        <v>585</v>
      </c>
      <c r="C6112" t="s">
        <v>17453</v>
      </c>
      <c r="D6112" t="s">
        <v>17454</v>
      </c>
      <c r="E6112">
        <v>2407003</v>
      </c>
      <c r="F6112" t="s">
        <v>17460</v>
      </c>
      <c r="H6112" t="s">
        <v>17461</v>
      </c>
      <c r="I6112" t="s">
        <v>17462</v>
      </c>
      <c r="J6112" t="s">
        <v>17463</v>
      </c>
      <c r="K6112" t="s">
        <v>110</v>
      </c>
      <c r="L6112" t="s">
        <v>3343</v>
      </c>
      <c r="M6112" t="s">
        <v>3707</v>
      </c>
      <c r="N6112" t="s">
        <v>4451</v>
      </c>
      <c r="O6112" t="s">
        <v>3343</v>
      </c>
      <c r="P6112" t="s">
        <v>3343</v>
      </c>
      <c r="Q6112" t="s">
        <v>3346</v>
      </c>
    </row>
    <row r="6113" spans="1:17" x14ac:dyDescent="0.25">
      <c r="A6113" t="s">
        <v>1736</v>
      </c>
      <c r="B6113" t="s">
        <v>585</v>
      </c>
      <c r="C6113" t="s">
        <v>17453</v>
      </c>
      <c r="D6113" t="s">
        <v>17454</v>
      </c>
      <c r="E6113">
        <v>2407003</v>
      </c>
      <c r="F6113" t="s">
        <v>17460</v>
      </c>
      <c r="H6113" t="s">
        <v>17461</v>
      </c>
      <c r="I6113" t="s">
        <v>17464</v>
      </c>
      <c r="J6113" t="s">
        <v>17465</v>
      </c>
      <c r="K6113" t="s">
        <v>110</v>
      </c>
      <c r="L6113" t="s">
        <v>3346</v>
      </c>
      <c r="M6113" t="s">
        <v>3707</v>
      </c>
      <c r="N6113" t="s">
        <v>4451</v>
      </c>
      <c r="O6113" t="s">
        <v>3343</v>
      </c>
      <c r="P6113" t="s">
        <v>3343</v>
      </c>
      <c r="Q6113" t="s">
        <v>3346</v>
      </c>
    </row>
    <row r="6114" spans="1:17" x14ac:dyDescent="0.25">
      <c r="A6114" t="s">
        <v>1736</v>
      </c>
      <c r="B6114" t="s">
        <v>585</v>
      </c>
      <c r="C6114" t="s">
        <v>17453</v>
      </c>
      <c r="D6114" t="s">
        <v>17454</v>
      </c>
      <c r="E6114">
        <v>2407004</v>
      </c>
      <c r="F6114" t="s">
        <v>102</v>
      </c>
      <c r="G6114" t="s">
        <v>3349</v>
      </c>
      <c r="H6114" t="s">
        <v>3350</v>
      </c>
      <c r="I6114" t="s">
        <v>17466</v>
      </c>
      <c r="J6114" t="s">
        <v>103</v>
      </c>
      <c r="K6114" t="s">
        <v>110</v>
      </c>
      <c r="L6114" t="s">
        <v>3343</v>
      </c>
      <c r="M6114" t="s">
        <v>3707</v>
      </c>
      <c r="N6114" t="s">
        <v>4451</v>
      </c>
      <c r="O6114" t="s">
        <v>3343</v>
      </c>
      <c r="P6114" t="s">
        <v>3343</v>
      </c>
      <c r="Q6114" t="s">
        <v>3346</v>
      </c>
    </row>
    <row r="6115" spans="1:17" x14ac:dyDescent="0.25">
      <c r="A6115" t="s">
        <v>1736</v>
      </c>
      <c r="B6115" t="s">
        <v>585</v>
      </c>
      <c r="C6115" t="s">
        <v>17453</v>
      </c>
      <c r="D6115" t="s">
        <v>17454</v>
      </c>
      <c r="E6115">
        <v>2407004</v>
      </c>
      <c r="F6115" t="s">
        <v>102</v>
      </c>
      <c r="G6115" t="s">
        <v>3349</v>
      </c>
      <c r="H6115" t="s">
        <v>3350</v>
      </c>
      <c r="I6115" t="s">
        <v>17467</v>
      </c>
      <c r="J6115" t="s">
        <v>17468</v>
      </c>
      <c r="K6115" t="s">
        <v>110</v>
      </c>
      <c r="L6115" t="s">
        <v>3346</v>
      </c>
      <c r="M6115" t="s">
        <v>3707</v>
      </c>
      <c r="N6115" t="s">
        <v>4451</v>
      </c>
      <c r="O6115" t="s">
        <v>3343</v>
      </c>
      <c r="P6115" t="s">
        <v>3343</v>
      </c>
      <c r="Q6115" t="s">
        <v>3346</v>
      </c>
    </row>
    <row r="6116" spans="1:17" x14ac:dyDescent="0.25">
      <c r="A6116" t="s">
        <v>1736</v>
      </c>
      <c r="B6116" t="s">
        <v>585</v>
      </c>
      <c r="C6116" t="s">
        <v>17453</v>
      </c>
      <c r="D6116" t="s">
        <v>17454</v>
      </c>
      <c r="E6116">
        <v>2407005</v>
      </c>
      <c r="F6116" t="s">
        <v>114</v>
      </c>
      <c r="G6116" t="s">
        <v>3705</v>
      </c>
      <c r="H6116" t="s">
        <v>3350</v>
      </c>
      <c r="I6116" t="s">
        <v>17469</v>
      </c>
      <c r="J6116" t="s">
        <v>116</v>
      </c>
      <c r="K6116" t="s">
        <v>110</v>
      </c>
      <c r="L6116" t="s">
        <v>3343</v>
      </c>
      <c r="M6116" t="s">
        <v>3707</v>
      </c>
      <c r="N6116" t="s">
        <v>4451</v>
      </c>
      <c r="O6116" t="s">
        <v>3343</v>
      </c>
      <c r="P6116" t="s">
        <v>3343</v>
      </c>
      <c r="Q6116" t="s">
        <v>3346</v>
      </c>
    </row>
    <row r="6117" spans="1:17" x14ac:dyDescent="0.25">
      <c r="A6117" t="s">
        <v>1736</v>
      </c>
      <c r="B6117" t="s">
        <v>585</v>
      </c>
      <c r="C6117" t="s">
        <v>17453</v>
      </c>
      <c r="D6117" t="s">
        <v>17454</v>
      </c>
      <c r="E6117">
        <v>2407005</v>
      </c>
      <c r="F6117" t="s">
        <v>114</v>
      </c>
      <c r="G6117" t="s">
        <v>3705</v>
      </c>
      <c r="H6117" t="s">
        <v>3350</v>
      </c>
      <c r="I6117" t="s">
        <v>17470</v>
      </c>
      <c r="J6117" t="s">
        <v>17471</v>
      </c>
      <c r="K6117" t="s">
        <v>110</v>
      </c>
      <c r="L6117" t="s">
        <v>3346</v>
      </c>
      <c r="M6117" t="s">
        <v>3707</v>
      </c>
      <c r="N6117" t="s">
        <v>4451</v>
      </c>
      <c r="O6117" t="s">
        <v>3343</v>
      </c>
      <c r="P6117" t="s">
        <v>3343</v>
      </c>
      <c r="Q6117" t="s">
        <v>3346</v>
      </c>
    </row>
    <row r="6118" spans="1:17" x14ac:dyDescent="0.25">
      <c r="A6118" t="s">
        <v>1736</v>
      </c>
      <c r="B6118" t="s">
        <v>585</v>
      </c>
      <c r="C6118" t="s">
        <v>17453</v>
      </c>
      <c r="D6118" t="s">
        <v>17454</v>
      </c>
      <c r="E6118">
        <v>2407006</v>
      </c>
      <c r="F6118" t="s">
        <v>51</v>
      </c>
      <c r="G6118" t="s">
        <v>3716</v>
      </c>
      <c r="H6118" t="s">
        <v>3350</v>
      </c>
      <c r="I6118" t="s">
        <v>17472</v>
      </c>
      <c r="J6118" t="s">
        <v>52</v>
      </c>
      <c r="K6118" t="s">
        <v>110</v>
      </c>
      <c r="L6118" t="s">
        <v>3343</v>
      </c>
      <c r="M6118" t="s">
        <v>3707</v>
      </c>
      <c r="N6118" t="s">
        <v>4451</v>
      </c>
      <c r="O6118" t="s">
        <v>3343</v>
      </c>
      <c r="P6118" t="s">
        <v>3343</v>
      </c>
      <c r="Q6118" t="s">
        <v>3346</v>
      </c>
    </row>
    <row r="6119" spans="1:17" x14ac:dyDescent="0.25">
      <c r="A6119" t="s">
        <v>1736</v>
      </c>
      <c r="B6119" t="s">
        <v>585</v>
      </c>
      <c r="C6119" t="s">
        <v>17453</v>
      </c>
      <c r="D6119" t="s">
        <v>17454</v>
      </c>
      <c r="E6119">
        <v>2407006</v>
      </c>
      <c r="F6119" t="s">
        <v>51</v>
      </c>
      <c r="G6119" t="s">
        <v>3716</v>
      </c>
      <c r="H6119" t="s">
        <v>3350</v>
      </c>
      <c r="I6119" t="s">
        <v>17473</v>
      </c>
      <c r="J6119" t="s">
        <v>17474</v>
      </c>
      <c r="K6119" t="s">
        <v>110</v>
      </c>
      <c r="L6119" t="s">
        <v>3346</v>
      </c>
      <c r="M6119" t="s">
        <v>3707</v>
      </c>
      <c r="N6119" t="s">
        <v>4451</v>
      </c>
      <c r="O6119" t="s">
        <v>3343</v>
      </c>
      <c r="P6119" t="s">
        <v>3343</v>
      </c>
      <c r="Q6119" t="s">
        <v>3346</v>
      </c>
    </row>
    <row r="6120" spans="1:17" x14ac:dyDescent="0.25">
      <c r="A6120" t="s">
        <v>1736</v>
      </c>
      <c r="B6120" t="s">
        <v>585</v>
      </c>
      <c r="C6120" t="s">
        <v>17453</v>
      </c>
      <c r="D6120" t="s">
        <v>17454</v>
      </c>
      <c r="E6120">
        <v>2407006</v>
      </c>
      <c r="F6120" t="s">
        <v>51</v>
      </c>
      <c r="G6120" t="s">
        <v>3716</v>
      </c>
      <c r="H6120" t="s">
        <v>3350</v>
      </c>
      <c r="I6120" t="s">
        <v>17475</v>
      </c>
      <c r="J6120" t="s">
        <v>17476</v>
      </c>
      <c r="K6120" t="s">
        <v>110</v>
      </c>
      <c r="L6120" t="s">
        <v>3346</v>
      </c>
      <c r="M6120" t="s">
        <v>3707</v>
      </c>
      <c r="N6120" t="s">
        <v>4451</v>
      </c>
      <c r="O6120" t="s">
        <v>3343</v>
      </c>
      <c r="P6120" t="s">
        <v>3343</v>
      </c>
      <c r="Q6120" t="s">
        <v>3346</v>
      </c>
    </row>
    <row r="6121" spans="1:17" x14ac:dyDescent="0.25">
      <c r="A6121" t="s">
        <v>1736</v>
      </c>
      <c r="B6121" t="s">
        <v>585</v>
      </c>
      <c r="C6121" t="s">
        <v>17453</v>
      </c>
      <c r="D6121" t="s">
        <v>17454</v>
      </c>
      <c r="E6121">
        <v>2407007</v>
      </c>
      <c r="F6121" t="s">
        <v>17477</v>
      </c>
      <c r="H6121" t="s">
        <v>3350</v>
      </c>
      <c r="I6121" t="s">
        <v>17478</v>
      </c>
      <c r="J6121" t="s">
        <v>17479</v>
      </c>
      <c r="K6121" t="s">
        <v>110</v>
      </c>
      <c r="L6121" t="s">
        <v>3343</v>
      </c>
      <c r="M6121" t="s">
        <v>3707</v>
      </c>
      <c r="N6121" t="s">
        <v>4451</v>
      </c>
      <c r="O6121" t="s">
        <v>3343</v>
      </c>
      <c r="P6121" t="s">
        <v>3343</v>
      </c>
      <c r="Q6121" t="s">
        <v>3346</v>
      </c>
    </row>
    <row r="6122" spans="1:17" x14ac:dyDescent="0.25">
      <c r="A6122" t="s">
        <v>1736</v>
      </c>
      <c r="B6122" t="s">
        <v>585</v>
      </c>
      <c r="C6122" t="s">
        <v>17453</v>
      </c>
      <c r="D6122" t="s">
        <v>17454</v>
      </c>
      <c r="E6122">
        <v>2407007</v>
      </c>
      <c r="F6122" t="s">
        <v>17477</v>
      </c>
      <c r="H6122" t="s">
        <v>3350</v>
      </c>
      <c r="I6122" t="s">
        <v>17480</v>
      </c>
      <c r="J6122" t="s">
        <v>17481</v>
      </c>
      <c r="K6122" t="s">
        <v>110</v>
      </c>
      <c r="L6122" t="s">
        <v>3346</v>
      </c>
      <c r="M6122" t="s">
        <v>3707</v>
      </c>
      <c r="N6122" t="s">
        <v>4451</v>
      </c>
      <c r="O6122" t="s">
        <v>3343</v>
      </c>
      <c r="P6122" t="s">
        <v>3343</v>
      </c>
      <c r="Q6122" t="s">
        <v>3346</v>
      </c>
    </row>
    <row r="6123" spans="1:17" x14ac:dyDescent="0.25">
      <c r="A6123" t="s">
        <v>1736</v>
      </c>
      <c r="B6123" t="s">
        <v>585</v>
      </c>
      <c r="C6123" t="s">
        <v>17453</v>
      </c>
      <c r="D6123" t="s">
        <v>17454</v>
      </c>
      <c r="E6123">
        <v>2407008</v>
      </c>
      <c r="F6123" t="s">
        <v>375</v>
      </c>
      <c r="G6123" t="s">
        <v>3574</v>
      </c>
      <c r="H6123" t="s">
        <v>3350</v>
      </c>
      <c r="I6123" t="s">
        <v>17482</v>
      </c>
      <c r="J6123" t="s">
        <v>461</v>
      </c>
      <c r="K6123" t="s">
        <v>110</v>
      </c>
      <c r="L6123" t="s">
        <v>3343</v>
      </c>
      <c r="M6123" t="s">
        <v>3707</v>
      </c>
      <c r="N6123" t="s">
        <v>4451</v>
      </c>
      <c r="O6123" t="s">
        <v>3343</v>
      </c>
      <c r="P6123" t="s">
        <v>3343</v>
      </c>
      <c r="Q6123" t="s">
        <v>3346</v>
      </c>
    </row>
    <row r="6124" spans="1:17" x14ac:dyDescent="0.25">
      <c r="A6124" t="s">
        <v>1736</v>
      </c>
      <c r="B6124" t="s">
        <v>585</v>
      </c>
      <c r="C6124" t="s">
        <v>17453</v>
      </c>
      <c r="D6124" t="s">
        <v>17454</v>
      </c>
      <c r="E6124">
        <v>2407008</v>
      </c>
      <c r="F6124" t="s">
        <v>375</v>
      </c>
      <c r="G6124" t="s">
        <v>3574</v>
      </c>
      <c r="H6124" t="s">
        <v>3350</v>
      </c>
      <c r="I6124" t="s">
        <v>17483</v>
      </c>
      <c r="J6124" t="s">
        <v>15715</v>
      </c>
      <c r="K6124" t="s">
        <v>110</v>
      </c>
      <c r="L6124" t="s">
        <v>3346</v>
      </c>
      <c r="M6124" t="s">
        <v>3707</v>
      </c>
      <c r="N6124" t="s">
        <v>4451</v>
      </c>
      <c r="O6124" t="s">
        <v>3343</v>
      </c>
      <c r="P6124" t="s">
        <v>3343</v>
      </c>
      <c r="Q6124" t="s">
        <v>3346</v>
      </c>
    </row>
    <row r="6125" spans="1:17" x14ac:dyDescent="0.25">
      <c r="A6125" t="s">
        <v>1736</v>
      </c>
      <c r="B6125" t="s">
        <v>585</v>
      </c>
      <c r="C6125" t="s">
        <v>17453</v>
      </c>
      <c r="D6125" t="s">
        <v>17454</v>
      </c>
      <c r="E6125">
        <v>2407009</v>
      </c>
      <c r="F6125" t="s">
        <v>17484</v>
      </c>
      <c r="H6125" t="s">
        <v>17485</v>
      </c>
      <c r="I6125" t="s">
        <v>17486</v>
      </c>
      <c r="J6125" t="s">
        <v>17487</v>
      </c>
      <c r="K6125" t="s">
        <v>110</v>
      </c>
      <c r="L6125" t="s">
        <v>3343</v>
      </c>
      <c r="M6125" t="s">
        <v>3707</v>
      </c>
      <c r="N6125" t="s">
        <v>4451</v>
      </c>
      <c r="O6125" t="s">
        <v>3346</v>
      </c>
      <c r="P6125" t="s">
        <v>3343</v>
      </c>
      <c r="Q6125" t="s">
        <v>3346</v>
      </c>
    </row>
    <row r="6126" spans="1:17" x14ac:dyDescent="0.25">
      <c r="A6126" t="s">
        <v>1736</v>
      </c>
      <c r="B6126" t="s">
        <v>585</v>
      </c>
      <c r="C6126" t="s">
        <v>17453</v>
      </c>
      <c r="D6126" t="s">
        <v>17454</v>
      </c>
      <c r="E6126">
        <v>2407009</v>
      </c>
      <c r="F6126" t="s">
        <v>17484</v>
      </c>
      <c r="H6126" t="s">
        <v>17485</v>
      </c>
      <c r="I6126" t="s">
        <v>17488</v>
      </c>
      <c r="J6126" t="s">
        <v>17489</v>
      </c>
      <c r="K6126" t="s">
        <v>110</v>
      </c>
      <c r="L6126" t="s">
        <v>3346</v>
      </c>
      <c r="M6126" t="s">
        <v>3707</v>
      </c>
      <c r="N6126" t="s">
        <v>4451</v>
      </c>
      <c r="O6126" t="s">
        <v>3346</v>
      </c>
      <c r="P6126" t="s">
        <v>3343</v>
      </c>
      <c r="Q6126" t="s">
        <v>3346</v>
      </c>
    </row>
    <row r="6127" spans="1:17" x14ac:dyDescent="0.25">
      <c r="A6127" t="s">
        <v>1736</v>
      </c>
      <c r="B6127" t="s">
        <v>585</v>
      </c>
      <c r="C6127" t="s">
        <v>17453</v>
      </c>
      <c r="D6127" t="s">
        <v>17454</v>
      </c>
      <c r="E6127">
        <v>2407009</v>
      </c>
      <c r="F6127" t="s">
        <v>17484</v>
      </c>
      <c r="H6127" t="s">
        <v>17485</v>
      </c>
      <c r="I6127" t="s">
        <v>17490</v>
      </c>
      <c r="J6127" t="s">
        <v>17491</v>
      </c>
      <c r="K6127" t="s">
        <v>110</v>
      </c>
      <c r="L6127" t="s">
        <v>3346</v>
      </c>
      <c r="M6127" t="s">
        <v>3707</v>
      </c>
      <c r="N6127" t="s">
        <v>4451</v>
      </c>
      <c r="O6127" t="s">
        <v>3346</v>
      </c>
      <c r="P6127" t="s">
        <v>3343</v>
      </c>
      <c r="Q6127" t="s">
        <v>3346</v>
      </c>
    </row>
    <row r="6128" spans="1:17" x14ac:dyDescent="0.25">
      <c r="A6128" t="s">
        <v>1736</v>
      </c>
      <c r="B6128" t="s">
        <v>585</v>
      </c>
      <c r="C6128" t="s">
        <v>17453</v>
      </c>
      <c r="D6128" t="s">
        <v>17454</v>
      </c>
      <c r="E6128">
        <v>2407009</v>
      </c>
      <c r="F6128" t="s">
        <v>17484</v>
      </c>
      <c r="H6128" t="s">
        <v>17485</v>
      </c>
      <c r="I6128" t="s">
        <v>17492</v>
      </c>
      <c r="J6128" t="s">
        <v>17493</v>
      </c>
      <c r="K6128" t="s">
        <v>110</v>
      </c>
      <c r="L6128" t="s">
        <v>3346</v>
      </c>
      <c r="M6128" t="s">
        <v>3707</v>
      </c>
      <c r="N6128" t="s">
        <v>4451</v>
      </c>
      <c r="O6128" t="s">
        <v>3346</v>
      </c>
      <c r="P6128" t="s">
        <v>3343</v>
      </c>
      <c r="Q6128" t="s">
        <v>3346</v>
      </c>
    </row>
    <row r="6129" spans="1:17" x14ac:dyDescent="0.25">
      <c r="A6129" t="s">
        <v>1736</v>
      </c>
      <c r="B6129" t="s">
        <v>585</v>
      </c>
      <c r="C6129" t="s">
        <v>17453</v>
      </c>
      <c r="D6129" t="s">
        <v>17454</v>
      </c>
      <c r="E6129">
        <v>2407009</v>
      </c>
      <c r="F6129" t="s">
        <v>17484</v>
      </c>
      <c r="H6129" t="s">
        <v>17485</v>
      </c>
      <c r="I6129" t="s">
        <v>17494</v>
      </c>
      <c r="J6129" t="s">
        <v>17495</v>
      </c>
      <c r="K6129" t="s">
        <v>110</v>
      </c>
      <c r="L6129" t="s">
        <v>3346</v>
      </c>
      <c r="M6129" t="s">
        <v>3707</v>
      </c>
      <c r="N6129" t="s">
        <v>4451</v>
      </c>
      <c r="O6129" t="s">
        <v>3346</v>
      </c>
      <c r="P6129" t="s">
        <v>3343</v>
      </c>
      <c r="Q6129" t="s">
        <v>3346</v>
      </c>
    </row>
    <row r="6130" spans="1:17" x14ac:dyDescent="0.25">
      <c r="A6130" t="s">
        <v>1736</v>
      </c>
      <c r="B6130" t="s">
        <v>585</v>
      </c>
      <c r="C6130" t="s">
        <v>17453</v>
      </c>
      <c r="D6130" t="s">
        <v>17454</v>
      </c>
      <c r="E6130">
        <v>2407009</v>
      </c>
      <c r="F6130" t="s">
        <v>17484</v>
      </c>
      <c r="H6130" t="s">
        <v>17485</v>
      </c>
      <c r="I6130" t="s">
        <v>17496</v>
      </c>
      <c r="J6130" t="s">
        <v>17497</v>
      </c>
      <c r="K6130" t="s">
        <v>110</v>
      </c>
      <c r="L6130" t="s">
        <v>3346</v>
      </c>
      <c r="M6130" t="s">
        <v>3707</v>
      </c>
      <c r="N6130" t="s">
        <v>4451</v>
      </c>
      <c r="O6130" t="s">
        <v>3346</v>
      </c>
      <c r="P6130" t="s">
        <v>3343</v>
      </c>
      <c r="Q6130" t="s">
        <v>3346</v>
      </c>
    </row>
    <row r="6131" spans="1:17" x14ac:dyDescent="0.25">
      <c r="A6131" t="s">
        <v>1736</v>
      </c>
      <c r="B6131" t="s">
        <v>585</v>
      </c>
      <c r="C6131" t="s">
        <v>17453</v>
      </c>
      <c r="D6131" t="s">
        <v>17454</v>
      </c>
      <c r="E6131">
        <v>2407009</v>
      </c>
      <c r="F6131" t="s">
        <v>17484</v>
      </c>
      <c r="H6131" t="s">
        <v>17485</v>
      </c>
      <c r="I6131" t="s">
        <v>17498</v>
      </c>
      <c r="J6131" t="s">
        <v>17499</v>
      </c>
      <c r="K6131" t="s">
        <v>110</v>
      </c>
      <c r="L6131" t="s">
        <v>3346</v>
      </c>
      <c r="M6131" t="s">
        <v>3707</v>
      </c>
      <c r="N6131" t="s">
        <v>4451</v>
      </c>
      <c r="O6131" t="s">
        <v>3346</v>
      </c>
      <c r="P6131" t="s">
        <v>3343</v>
      </c>
      <c r="Q6131" t="s">
        <v>3346</v>
      </c>
    </row>
    <row r="6132" spans="1:17" x14ac:dyDescent="0.25">
      <c r="A6132" t="s">
        <v>1736</v>
      </c>
      <c r="B6132" t="s">
        <v>585</v>
      </c>
      <c r="C6132" t="s">
        <v>17453</v>
      </c>
      <c r="D6132" t="s">
        <v>17454</v>
      </c>
      <c r="E6132">
        <v>2407009</v>
      </c>
      <c r="F6132" t="s">
        <v>17484</v>
      </c>
      <c r="H6132" t="s">
        <v>17485</v>
      </c>
      <c r="I6132" t="s">
        <v>17500</v>
      </c>
      <c r="J6132" t="s">
        <v>17501</v>
      </c>
      <c r="K6132" t="s">
        <v>110</v>
      </c>
      <c r="L6132" t="s">
        <v>3346</v>
      </c>
      <c r="M6132" t="s">
        <v>3707</v>
      </c>
      <c r="N6132" t="s">
        <v>4451</v>
      </c>
      <c r="O6132" t="s">
        <v>3346</v>
      </c>
      <c r="P6132" t="s">
        <v>3343</v>
      </c>
      <c r="Q6132" t="s">
        <v>3346</v>
      </c>
    </row>
    <row r="6133" spans="1:17" x14ac:dyDescent="0.25">
      <c r="A6133" t="s">
        <v>1736</v>
      </c>
      <c r="B6133" t="s">
        <v>585</v>
      </c>
      <c r="C6133" t="s">
        <v>17453</v>
      </c>
      <c r="D6133" t="s">
        <v>17454</v>
      </c>
      <c r="E6133">
        <v>2407010</v>
      </c>
      <c r="F6133" t="s">
        <v>893</v>
      </c>
      <c r="G6133" t="s">
        <v>3497</v>
      </c>
      <c r="H6133" t="s">
        <v>4700</v>
      </c>
      <c r="I6133" t="s">
        <v>17502</v>
      </c>
      <c r="J6133" t="s">
        <v>895</v>
      </c>
      <c r="K6133" t="s">
        <v>110</v>
      </c>
      <c r="L6133" t="s">
        <v>3343</v>
      </c>
      <c r="M6133" t="s">
        <v>3707</v>
      </c>
      <c r="N6133" t="s">
        <v>4451</v>
      </c>
      <c r="O6133" t="s">
        <v>3343</v>
      </c>
      <c r="P6133" t="s">
        <v>3343</v>
      </c>
      <c r="Q6133" t="s">
        <v>3346</v>
      </c>
    </row>
    <row r="6134" spans="1:17" x14ac:dyDescent="0.25">
      <c r="A6134" t="s">
        <v>1736</v>
      </c>
      <c r="B6134" t="s">
        <v>585</v>
      </c>
      <c r="C6134" t="s">
        <v>17453</v>
      </c>
      <c r="D6134" t="s">
        <v>17454</v>
      </c>
      <c r="E6134">
        <v>2407010</v>
      </c>
      <c r="F6134" t="s">
        <v>893</v>
      </c>
      <c r="G6134" t="s">
        <v>3497</v>
      </c>
      <c r="H6134" t="s">
        <v>4700</v>
      </c>
      <c r="I6134" t="s">
        <v>17503</v>
      </c>
      <c r="J6134" t="s">
        <v>17504</v>
      </c>
      <c r="K6134" t="s">
        <v>110</v>
      </c>
      <c r="L6134" t="s">
        <v>3346</v>
      </c>
      <c r="M6134" t="s">
        <v>3707</v>
      </c>
      <c r="N6134" t="s">
        <v>4451</v>
      </c>
      <c r="O6134" t="s">
        <v>3343</v>
      </c>
      <c r="P6134" t="s">
        <v>3343</v>
      </c>
      <c r="Q6134" t="s">
        <v>3346</v>
      </c>
    </row>
    <row r="6135" spans="1:17" x14ac:dyDescent="0.25">
      <c r="A6135" t="s">
        <v>1736</v>
      </c>
      <c r="B6135" t="s">
        <v>585</v>
      </c>
      <c r="C6135" t="s">
        <v>17453</v>
      </c>
      <c r="D6135" t="s">
        <v>17454</v>
      </c>
      <c r="E6135">
        <v>2407011</v>
      </c>
      <c r="F6135" t="s">
        <v>757</v>
      </c>
      <c r="G6135" t="s">
        <v>5022</v>
      </c>
      <c r="H6135" t="s">
        <v>3350</v>
      </c>
      <c r="I6135" t="s">
        <v>17505</v>
      </c>
      <c r="J6135" t="s">
        <v>759</v>
      </c>
      <c r="K6135" t="s">
        <v>110</v>
      </c>
      <c r="L6135" t="s">
        <v>3343</v>
      </c>
      <c r="M6135" t="s">
        <v>4108</v>
      </c>
      <c r="N6135" t="s">
        <v>4109</v>
      </c>
      <c r="O6135" t="s">
        <v>3343</v>
      </c>
      <c r="P6135" t="s">
        <v>3343</v>
      </c>
      <c r="Q6135" t="s">
        <v>3346</v>
      </c>
    </row>
    <row r="6136" spans="1:17" x14ac:dyDescent="0.25">
      <c r="A6136" t="s">
        <v>1736</v>
      </c>
      <c r="B6136" t="s">
        <v>585</v>
      </c>
      <c r="C6136" t="s">
        <v>17453</v>
      </c>
      <c r="D6136" t="s">
        <v>17454</v>
      </c>
      <c r="E6136">
        <v>2407012</v>
      </c>
      <c r="F6136" t="s">
        <v>128</v>
      </c>
      <c r="G6136" t="s">
        <v>17506</v>
      </c>
      <c r="H6136" t="s">
        <v>3526</v>
      </c>
      <c r="I6136" t="s">
        <v>17507</v>
      </c>
      <c r="J6136" t="s">
        <v>935</v>
      </c>
      <c r="K6136" t="s">
        <v>110</v>
      </c>
      <c r="L6136" t="s">
        <v>3343</v>
      </c>
      <c r="M6136" t="s">
        <v>4108</v>
      </c>
      <c r="N6136" t="s">
        <v>4109</v>
      </c>
      <c r="O6136" t="s">
        <v>3343</v>
      </c>
      <c r="P6136" t="s">
        <v>3343</v>
      </c>
      <c r="Q6136" t="s">
        <v>3346</v>
      </c>
    </row>
    <row r="6137" spans="1:17" x14ac:dyDescent="0.25">
      <c r="A6137" t="s">
        <v>1736</v>
      </c>
      <c r="B6137" t="s">
        <v>585</v>
      </c>
      <c r="C6137" t="s">
        <v>17453</v>
      </c>
      <c r="D6137" t="s">
        <v>17454</v>
      </c>
      <c r="E6137">
        <v>2407013</v>
      </c>
      <c r="F6137" t="s">
        <v>17508</v>
      </c>
      <c r="G6137" t="s">
        <v>17509</v>
      </c>
      <c r="H6137" t="s">
        <v>17510</v>
      </c>
      <c r="I6137" t="s">
        <v>17511</v>
      </c>
      <c r="J6137" t="s">
        <v>17512</v>
      </c>
      <c r="K6137" t="s">
        <v>110</v>
      </c>
      <c r="L6137" t="s">
        <v>3343</v>
      </c>
      <c r="M6137" t="s">
        <v>4213</v>
      </c>
      <c r="N6137" t="s">
        <v>10093</v>
      </c>
      <c r="O6137" t="s">
        <v>3346</v>
      </c>
      <c r="P6137" t="s">
        <v>3343</v>
      </c>
      <c r="Q6137" t="s">
        <v>3346</v>
      </c>
    </row>
    <row r="6138" spans="1:17" x14ac:dyDescent="0.25">
      <c r="A6138" t="s">
        <v>1736</v>
      </c>
      <c r="B6138" t="s">
        <v>585</v>
      </c>
      <c r="C6138" t="s">
        <v>17453</v>
      </c>
      <c r="D6138" t="s">
        <v>17454</v>
      </c>
      <c r="E6138">
        <v>2407014</v>
      </c>
      <c r="F6138" t="s">
        <v>17513</v>
      </c>
      <c r="G6138" t="s">
        <v>17514</v>
      </c>
      <c r="H6138" t="s">
        <v>17461</v>
      </c>
      <c r="I6138" t="s">
        <v>17515</v>
      </c>
      <c r="J6138" t="s">
        <v>17516</v>
      </c>
      <c r="K6138" t="s">
        <v>110</v>
      </c>
      <c r="L6138" t="s">
        <v>3343</v>
      </c>
      <c r="M6138" t="s">
        <v>4213</v>
      </c>
      <c r="N6138" t="s">
        <v>10093</v>
      </c>
      <c r="O6138" t="s">
        <v>3346</v>
      </c>
      <c r="P6138" t="s">
        <v>3346</v>
      </c>
      <c r="Q6138" t="s">
        <v>3346</v>
      </c>
    </row>
    <row r="6139" spans="1:17" x14ac:dyDescent="0.25">
      <c r="A6139" t="s">
        <v>1736</v>
      </c>
      <c r="B6139" t="s">
        <v>585</v>
      </c>
      <c r="C6139" t="s">
        <v>17517</v>
      </c>
      <c r="D6139" t="s">
        <v>17518</v>
      </c>
      <c r="E6139">
        <v>2408001</v>
      </c>
      <c r="F6139" t="s">
        <v>17519</v>
      </c>
      <c r="H6139" t="s">
        <v>17520</v>
      </c>
      <c r="I6139" t="s">
        <v>17521</v>
      </c>
      <c r="J6139" t="s">
        <v>17522</v>
      </c>
      <c r="K6139" t="s">
        <v>110</v>
      </c>
      <c r="L6139" t="s">
        <v>3343</v>
      </c>
      <c r="M6139" t="s">
        <v>3707</v>
      </c>
      <c r="N6139" t="s">
        <v>17523</v>
      </c>
      <c r="O6139" t="s">
        <v>3343</v>
      </c>
      <c r="P6139" t="s">
        <v>3343</v>
      </c>
      <c r="Q6139" t="s">
        <v>3346</v>
      </c>
    </row>
    <row r="6140" spans="1:17" x14ac:dyDescent="0.25">
      <c r="A6140" t="s">
        <v>1736</v>
      </c>
      <c r="B6140" t="s">
        <v>585</v>
      </c>
      <c r="C6140" t="s">
        <v>17517</v>
      </c>
      <c r="D6140" t="s">
        <v>17518</v>
      </c>
      <c r="E6140">
        <v>2408001</v>
      </c>
      <c r="F6140" t="s">
        <v>17519</v>
      </c>
      <c r="H6140" t="s">
        <v>17520</v>
      </c>
      <c r="I6140" t="s">
        <v>17524</v>
      </c>
      <c r="J6140" t="s">
        <v>17525</v>
      </c>
      <c r="K6140" t="s">
        <v>110</v>
      </c>
      <c r="L6140" t="s">
        <v>3346</v>
      </c>
      <c r="M6140" t="s">
        <v>3707</v>
      </c>
      <c r="N6140" t="s">
        <v>17523</v>
      </c>
      <c r="O6140" t="s">
        <v>3343</v>
      </c>
      <c r="P6140" t="s">
        <v>3343</v>
      </c>
      <c r="Q6140" t="s">
        <v>3346</v>
      </c>
    </row>
    <row r="6141" spans="1:17" x14ac:dyDescent="0.25">
      <c r="A6141" t="s">
        <v>1736</v>
      </c>
      <c r="B6141" t="s">
        <v>585</v>
      </c>
      <c r="C6141" t="s">
        <v>17517</v>
      </c>
      <c r="D6141" t="s">
        <v>17518</v>
      </c>
      <c r="E6141">
        <v>2408002</v>
      </c>
      <c r="F6141" t="s">
        <v>17526</v>
      </c>
      <c r="H6141" t="s">
        <v>17527</v>
      </c>
      <c r="I6141" t="s">
        <v>17528</v>
      </c>
      <c r="J6141" t="s">
        <v>17526</v>
      </c>
      <c r="K6141" t="s">
        <v>110</v>
      </c>
      <c r="L6141" t="s">
        <v>3343</v>
      </c>
      <c r="M6141" t="s">
        <v>3707</v>
      </c>
      <c r="N6141" t="s">
        <v>7828</v>
      </c>
      <c r="O6141" t="s">
        <v>3343</v>
      </c>
      <c r="P6141" t="s">
        <v>3343</v>
      </c>
      <c r="Q6141" t="s">
        <v>3346</v>
      </c>
    </row>
    <row r="6142" spans="1:17" x14ac:dyDescent="0.25">
      <c r="A6142" t="s">
        <v>1736</v>
      </c>
      <c r="B6142" t="s">
        <v>585</v>
      </c>
      <c r="C6142" t="s">
        <v>17517</v>
      </c>
      <c r="D6142" t="s">
        <v>17518</v>
      </c>
      <c r="E6142">
        <v>2408002</v>
      </c>
      <c r="F6142" t="s">
        <v>17526</v>
      </c>
      <c r="H6142" t="s">
        <v>17527</v>
      </c>
      <c r="I6142" t="s">
        <v>17529</v>
      </c>
      <c r="J6142" t="s">
        <v>17530</v>
      </c>
      <c r="K6142" t="s">
        <v>110</v>
      </c>
      <c r="L6142" t="s">
        <v>3346</v>
      </c>
      <c r="M6142" t="s">
        <v>3707</v>
      </c>
      <c r="N6142" t="s">
        <v>7828</v>
      </c>
      <c r="O6142" t="s">
        <v>3343</v>
      </c>
      <c r="P6142" t="s">
        <v>3343</v>
      </c>
      <c r="Q6142" t="s">
        <v>3346</v>
      </c>
    </row>
    <row r="6143" spans="1:17" x14ac:dyDescent="0.25">
      <c r="A6143" t="s">
        <v>1736</v>
      </c>
      <c r="B6143" t="s">
        <v>585</v>
      </c>
      <c r="C6143" t="s">
        <v>17517</v>
      </c>
      <c r="D6143" t="s">
        <v>17518</v>
      </c>
      <c r="E6143">
        <v>2408003</v>
      </c>
      <c r="F6143" t="s">
        <v>17531</v>
      </c>
      <c r="H6143" t="s">
        <v>8202</v>
      </c>
      <c r="I6143" t="s">
        <v>17532</v>
      </c>
      <c r="J6143" t="s">
        <v>17531</v>
      </c>
      <c r="K6143" t="s">
        <v>110</v>
      </c>
      <c r="L6143" t="s">
        <v>3343</v>
      </c>
      <c r="M6143" t="s">
        <v>3707</v>
      </c>
      <c r="N6143" t="s">
        <v>7828</v>
      </c>
      <c r="O6143" t="s">
        <v>3343</v>
      </c>
      <c r="P6143" t="s">
        <v>3343</v>
      </c>
      <c r="Q6143" t="s">
        <v>3346</v>
      </c>
    </row>
    <row r="6144" spans="1:17" x14ac:dyDescent="0.25">
      <c r="A6144" t="s">
        <v>1736</v>
      </c>
      <c r="B6144" t="s">
        <v>585</v>
      </c>
      <c r="C6144" t="s">
        <v>17517</v>
      </c>
      <c r="D6144" t="s">
        <v>17518</v>
      </c>
      <c r="E6144">
        <v>2408003</v>
      </c>
      <c r="F6144" t="s">
        <v>17531</v>
      </c>
      <c r="H6144" t="s">
        <v>8202</v>
      </c>
      <c r="I6144" t="s">
        <v>17533</v>
      </c>
      <c r="J6144" t="s">
        <v>17534</v>
      </c>
      <c r="K6144" t="s">
        <v>110</v>
      </c>
      <c r="L6144" t="s">
        <v>3346</v>
      </c>
      <c r="M6144" t="s">
        <v>3707</v>
      </c>
      <c r="N6144" t="s">
        <v>7828</v>
      </c>
      <c r="O6144" t="s">
        <v>3343</v>
      </c>
      <c r="P6144" t="s">
        <v>3343</v>
      </c>
      <c r="Q6144" t="s">
        <v>3346</v>
      </c>
    </row>
    <row r="6145" spans="1:17" x14ac:dyDescent="0.25">
      <c r="A6145" t="s">
        <v>1736</v>
      </c>
      <c r="B6145" t="s">
        <v>585</v>
      </c>
      <c r="C6145" t="s">
        <v>17517</v>
      </c>
      <c r="D6145" t="s">
        <v>17518</v>
      </c>
      <c r="E6145">
        <v>2408003</v>
      </c>
      <c r="F6145" t="s">
        <v>17531</v>
      </c>
      <c r="H6145" t="s">
        <v>8202</v>
      </c>
      <c r="I6145" t="s">
        <v>17535</v>
      </c>
      <c r="J6145" t="s">
        <v>17536</v>
      </c>
      <c r="K6145" t="s">
        <v>110</v>
      </c>
      <c r="L6145" t="s">
        <v>3346</v>
      </c>
      <c r="M6145" t="s">
        <v>3707</v>
      </c>
      <c r="N6145" t="s">
        <v>7828</v>
      </c>
      <c r="O6145" t="s">
        <v>3343</v>
      </c>
      <c r="P6145" t="s">
        <v>3343</v>
      </c>
      <c r="Q6145" t="s">
        <v>3346</v>
      </c>
    </row>
    <row r="6146" spans="1:17" x14ac:dyDescent="0.25">
      <c r="A6146" t="s">
        <v>1736</v>
      </c>
      <c r="B6146" t="s">
        <v>585</v>
      </c>
      <c r="C6146" t="s">
        <v>17517</v>
      </c>
      <c r="D6146" t="s">
        <v>17518</v>
      </c>
      <c r="E6146">
        <v>2408004</v>
      </c>
      <c r="F6146" t="s">
        <v>17537</v>
      </c>
      <c r="H6146" t="s">
        <v>4612</v>
      </c>
      <c r="I6146" t="s">
        <v>17538</v>
      </c>
      <c r="J6146" t="s">
        <v>17539</v>
      </c>
      <c r="K6146" t="s">
        <v>110</v>
      </c>
      <c r="L6146" t="s">
        <v>3343</v>
      </c>
      <c r="M6146" t="s">
        <v>3707</v>
      </c>
      <c r="N6146" t="s">
        <v>7828</v>
      </c>
      <c r="O6146" t="s">
        <v>3343</v>
      </c>
      <c r="P6146" t="s">
        <v>3343</v>
      </c>
      <c r="Q6146" t="s">
        <v>3346</v>
      </c>
    </row>
    <row r="6147" spans="1:17" x14ac:dyDescent="0.25">
      <c r="A6147" t="s">
        <v>1736</v>
      </c>
      <c r="B6147" t="s">
        <v>585</v>
      </c>
      <c r="C6147" t="s">
        <v>17517</v>
      </c>
      <c r="D6147" t="s">
        <v>17518</v>
      </c>
      <c r="E6147">
        <v>2408005</v>
      </c>
      <c r="F6147" t="s">
        <v>17540</v>
      </c>
      <c r="H6147" t="s">
        <v>17541</v>
      </c>
      <c r="I6147" t="s">
        <v>17542</v>
      </c>
      <c r="J6147" t="s">
        <v>17543</v>
      </c>
      <c r="K6147" t="s">
        <v>15535</v>
      </c>
      <c r="L6147" t="s">
        <v>3343</v>
      </c>
      <c r="M6147" t="s">
        <v>4108</v>
      </c>
      <c r="N6147" t="s">
        <v>4109</v>
      </c>
      <c r="O6147" t="s">
        <v>3343</v>
      </c>
      <c r="P6147" t="s">
        <v>3343</v>
      </c>
      <c r="Q6147" t="s">
        <v>3346</v>
      </c>
    </row>
    <row r="6148" spans="1:17" x14ac:dyDescent="0.25">
      <c r="A6148" t="s">
        <v>1736</v>
      </c>
      <c r="B6148" t="s">
        <v>585</v>
      </c>
      <c r="C6148" t="s">
        <v>17517</v>
      </c>
      <c r="D6148" t="s">
        <v>17518</v>
      </c>
      <c r="E6148">
        <v>2408006</v>
      </c>
      <c r="F6148" t="s">
        <v>17544</v>
      </c>
      <c r="H6148" t="s">
        <v>17541</v>
      </c>
      <c r="I6148" t="s">
        <v>17545</v>
      </c>
      <c r="J6148" t="s">
        <v>17546</v>
      </c>
      <c r="K6148" t="s">
        <v>15535</v>
      </c>
      <c r="L6148" t="s">
        <v>3343</v>
      </c>
      <c r="M6148" t="s">
        <v>4108</v>
      </c>
      <c r="N6148" t="s">
        <v>4109</v>
      </c>
      <c r="O6148" t="s">
        <v>3343</v>
      </c>
      <c r="P6148" t="s">
        <v>3343</v>
      </c>
      <c r="Q6148" t="s">
        <v>3346</v>
      </c>
    </row>
    <row r="6149" spans="1:17" x14ac:dyDescent="0.25">
      <c r="A6149" t="s">
        <v>1736</v>
      </c>
      <c r="B6149" t="s">
        <v>585</v>
      </c>
      <c r="C6149" t="s">
        <v>17517</v>
      </c>
      <c r="D6149" t="s">
        <v>17518</v>
      </c>
      <c r="E6149">
        <v>2408007</v>
      </c>
      <c r="F6149" t="s">
        <v>17547</v>
      </c>
      <c r="H6149" t="s">
        <v>17541</v>
      </c>
      <c r="I6149" t="s">
        <v>17548</v>
      </c>
      <c r="J6149" t="s">
        <v>17549</v>
      </c>
      <c r="K6149" t="s">
        <v>15535</v>
      </c>
      <c r="L6149" t="s">
        <v>3343</v>
      </c>
      <c r="M6149" t="s">
        <v>4108</v>
      </c>
      <c r="N6149" t="s">
        <v>4109</v>
      </c>
      <c r="O6149" t="s">
        <v>3343</v>
      </c>
      <c r="P6149" t="s">
        <v>3343</v>
      </c>
      <c r="Q6149" t="s">
        <v>3346</v>
      </c>
    </row>
    <row r="6150" spans="1:17" x14ac:dyDescent="0.25">
      <c r="A6150" t="s">
        <v>1736</v>
      </c>
      <c r="B6150" t="s">
        <v>585</v>
      </c>
      <c r="C6150" t="s">
        <v>17517</v>
      </c>
      <c r="D6150" t="s">
        <v>17518</v>
      </c>
      <c r="E6150">
        <v>2408008</v>
      </c>
      <c r="F6150" t="s">
        <v>17550</v>
      </c>
      <c r="H6150" t="s">
        <v>17551</v>
      </c>
      <c r="I6150" t="s">
        <v>17552</v>
      </c>
      <c r="J6150" t="s">
        <v>17550</v>
      </c>
      <c r="K6150" t="s">
        <v>110</v>
      </c>
      <c r="L6150" t="s">
        <v>3343</v>
      </c>
      <c r="M6150" t="s">
        <v>3707</v>
      </c>
      <c r="N6150" t="s">
        <v>7828</v>
      </c>
      <c r="O6150" t="s">
        <v>3343</v>
      </c>
      <c r="P6150" t="s">
        <v>3343</v>
      </c>
      <c r="Q6150" t="s">
        <v>3346</v>
      </c>
    </row>
    <row r="6151" spans="1:17" x14ac:dyDescent="0.25">
      <c r="A6151" t="s">
        <v>1736</v>
      </c>
      <c r="B6151" t="s">
        <v>585</v>
      </c>
      <c r="C6151" t="s">
        <v>17517</v>
      </c>
      <c r="D6151" t="s">
        <v>17518</v>
      </c>
      <c r="E6151">
        <v>2408009</v>
      </c>
      <c r="F6151" t="s">
        <v>17553</v>
      </c>
      <c r="H6151" t="s">
        <v>15702</v>
      </c>
      <c r="I6151" t="s">
        <v>17554</v>
      </c>
      <c r="J6151" t="s">
        <v>17553</v>
      </c>
      <c r="K6151" t="s">
        <v>15535</v>
      </c>
      <c r="L6151" t="s">
        <v>3343</v>
      </c>
      <c r="M6151" t="s">
        <v>3707</v>
      </c>
      <c r="N6151" t="s">
        <v>7828</v>
      </c>
      <c r="O6151" t="s">
        <v>3343</v>
      </c>
      <c r="P6151" t="s">
        <v>3343</v>
      </c>
      <c r="Q6151" t="s">
        <v>3346</v>
      </c>
    </row>
    <row r="6152" spans="1:17" x14ac:dyDescent="0.25">
      <c r="A6152" t="s">
        <v>1736</v>
      </c>
      <c r="B6152" t="s">
        <v>585</v>
      </c>
      <c r="C6152" t="s">
        <v>17517</v>
      </c>
      <c r="D6152" t="s">
        <v>17518</v>
      </c>
      <c r="E6152">
        <v>2408010</v>
      </c>
      <c r="F6152" t="s">
        <v>17555</v>
      </c>
      <c r="H6152" t="s">
        <v>15702</v>
      </c>
      <c r="I6152" t="s">
        <v>17556</v>
      </c>
      <c r="J6152" t="s">
        <v>17557</v>
      </c>
      <c r="K6152" t="s">
        <v>15535</v>
      </c>
      <c r="L6152" t="s">
        <v>3343</v>
      </c>
      <c r="M6152" t="s">
        <v>3707</v>
      </c>
      <c r="N6152" t="s">
        <v>7828</v>
      </c>
      <c r="O6152" t="s">
        <v>3343</v>
      </c>
      <c r="P6152" t="s">
        <v>3343</v>
      </c>
      <c r="Q6152" t="s">
        <v>3346</v>
      </c>
    </row>
    <row r="6153" spans="1:17" x14ac:dyDescent="0.25">
      <c r="A6153" t="s">
        <v>1736</v>
      </c>
      <c r="B6153" t="s">
        <v>585</v>
      </c>
      <c r="C6153" t="s">
        <v>17517</v>
      </c>
      <c r="D6153" t="s">
        <v>17518</v>
      </c>
      <c r="E6153">
        <v>2408011</v>
      </c>
      <c r="F6153" t="s">
        <v>17558</v>
      </c>
      <c r="H6153" t="s">
        <v>15702</v>
      </c>
      <c r="I6153" t="s">
        <v>17559</v>
      </c>
      <c r="J6153" t="s">
        <v>17560</v>
      </c>
      <c r="K6153" t="s">
        <v>15535</v>
      </c>
      <c r="L6153" t="s">
        <v>3343</v>
      </c>
      <c r="M6153" t="s">
        <v>3707</v>
      </c>
      <c r="N6153" t="s">
        <v>7828</v>
      </c>
      <c r="O6153" t="s">
        <v>3343</v>
      </c>
      <c r="P6153" t="s">
        <v>3343</v>
      </c>
      <c r="Q6153" t="s">
        <v>3346</v>
      </c>
    </row>
    <row r="6154" spans="1:17" x14ac:dyDescent="0.25">
      <c r="A6154" t="s">
        <v>1736</v>
      </c>
      <c r="B6154" t="s">
        <v>585</v>
      </c>
      <c r="C6154" t="s">
        <v>17517</v>
      </c>
      <c r="D6154" t="s">
        <v>17518</v>
      </c>
      <c r="E6154">
        <v>2408012</v>
      </c>
      <c r="F6154" t="s">
        <v>17561</v>
      </c>
      <c r="H6154" t="s">
        <v>17562</v>
      </c>
      <c r="I6154" t="s">
        <v>17563</v>
      </c>
      <c r="J6154" t="s">
        <v>17561</v>
      </c>
      <c r="K6154" t="s">
        <v>110</v>
      </c>
      <c r="L6154" t="s">
        <v>3343</v>
      </c>
      <c r="M6154" t="s">
        <v>3707</v>
      </c>
      <c r="N6154" t="s">
        <v>7828</v>
      </c>
      <c r="O6154" t="s">
        <v>3343</v>
      </c>
      <c r="P6154" t="s">
        <v>3343</v>
      </c>
      <c r="Q6154" t="s">
        <v>3346</v>
      </c>
    </row>
    <row r="6155" spans="1:17" x14ac:dyDescent="0.25">
      <c r="A6155" t="s">
        <v>1736</v>
      </c>
      <c r="B6155" t="s">
        <v>585</v>
      </c>
      <c r="C6155" t="s">
        <v>17517</v>
      </c>
      <c r="D6155" t="s">
        <v>17518</v>
      </c>
      <c r="E6155">
        <v>2408015</v>
      </c>
      <c r="F6155" t="s">
        <v>16445</v>
      </c>
      <c r="H6155" t="s">
        <v>15801</v>
      </c>
      <c r="I6155" t="s">
        <v>17564</v>
      </c>
      <c r="J6155" t="s">
        <v>17565</v>
      </c>
      <c r="K6155" t="s">
        <v>15535</v>
      </c>
      <c r="L6155" t="s">
        <v>3343</v>
      </c>
      <c r="M6155" t="s">
        <v>3707</v>
      </c>
      <c r="N6155" t="s">
        <v>7828</v>
      </c>
      <c r="O6155" t="s">
        <v>3343</v>
      </c>
      <c r="P6155" t="s">
        <v>3343</v>
      </c>
      <c r="Q6155" t="s">
        <v>3346</v>
      </c>
    </row>
    <row r="6156" spans="1:17" x14ac:dyDescent="0.25">
      <c r="A6156" t="s">
        <v>1736</v>
      </c>
      <c r="B6156" t="s">
        <v>585</v>
      </c>
      <c r="C6156" t="s">
        <v>17517</v>
      </c>
      <c r="D6156" t="s">
        <v>17518</v>
      </c>
      <c r="E6156">
        <v>2408017</v>
      </c>
      <c r="F6156" t="s">
        <v>102</v>
      </c>
      <c r="G6156" t="s">
        <v>3349</v>
      </c>
      <c r="H6156" t="s">
        <v>3350</v>
      </c>
      <c r="I6156" t="s">
        <v>17566</v>
      </c>
      <c r="J6156" t="s">
        <v>103</v>
      </c>
      <c r="K6156" t="s">
        <v>110</v>
      </c>
      <c r="L6156" t="s">
        <v>3343</v>
      </c>
      <c r="M6156" t="s">
        <v>3707</v>
      </c>
      <c r="N6156" t="s">
        <v>7828</v>
      </c>
      <c r="O6156" t="s">
        <v>3343</v>
      </c>
      <c r="P6156" t="s">
        <v>3343</v>
      </c>
      <c r="Q6156" t="s">
        <v>3346</v>
      </c>
    </row>
    <row r="6157" spans="1:17" x14ac:dyDescent="0.25">
      <c r="A6157" t="s">
        <v>1736</v>
      </c>
      <c r="B6157" t="s">
        <v>585</v>
      </c>
      <c r="C6157" t="s">
        <v>17517</v>
      </c>
      <c r="D6157" t="s">
        <v>17518</v>
      </c>
      <c r="E6157">
        <v>2408017</v>
      </c>
      <c r="F6157" t="s">
        <v>102</v>
      </c>
      <c r="G6157" t="s">
        <v>3349</v>
      </c>
      <c r="H6157" t="s">
        <v>3350</v>
      </c>
      <c r="I6157" t="s">
        <v>17567</v>
      </c>
      <c r="J6157" t="s">
        <v>17568</v>
      </c>
      <c r="K6157" t="s">
        <v>110</v>
      </c>
      <c r="L6157" t="s">
        <v>3346</v>
      </c>
      <c r="M6157" t="s">
        <v>3707</v>
      </c>
      <c r="N6157" t="s">
        <v>7828</v>
      </c>
      <c r="O6157" t="s">
        <v>3343</v>
      </c>
      <c r="P6157" t="s">
        <v>3343</v>
      </c>
      <c r="Q6157" t="s">
        <v>3346</v>
      </c>
    </row>
    <row r="6158" spans="1:17" x14ac:dyDescent="0.25">
      <c r="A6158" t="s">
        <v>1736</v>
      </c>
      <c r="B6158" t="s">
        <v>585</v>
      </c>
      <c r="C6158" t="s">
        <v>17517</v>
      </c>
      <c r="D6158" t="s">
        <v>17518</v>
      </c>
      <c r="E6158">
        <v>2408018</v>
      </c>
      <c r="F6158" t="s">
        <v>51</v>
      </c>
      <c r="G6158" t="s">
        <v>3716</v>
      </c>
      <c r="H6158" t="s">
        <v>3350</v>
      </c>
      <c r="I6158" t="s">
        <v>17569</v>
      </c>
      <c r="J6158" t="s">
        <v>52</v>
      </c>
      <c r="K6158" t="s">
        <v>110</v>
      </c>
      <c r="L6158" t="s">
        <v>3343</v>
      </c>
      <c r="M6158" t="s">
        <v>3707</v>
      </c>
      <c r="N6158" t="s">
        <v>7828</v>
      </c>
      <c r="O6158" t="s">
        <v>3343</v>
      </c>
      <c r="P6158" t="s">
        <v>3343</v>
      </c>
      <c r="Q6158" t="s">
        <v>3346</v>
      </c>
    </row>
    <row r="6159" spans="1:17" x14ac:dyDescent="0.25">
      <c r="A6159" t="s">
        <v>1736</v>
      </c>
      <c r="B6159" t="s">
        <v>585</v>
      </c>
      <c r="C6159" t="s">
        <v>17517</v>
      </c>
      <c r="D6159" t="s">
        <v>17518</v>
      </c>
      <c r="E6159">
        <v>2408020</v>
      </c>
      <c r="F6159" t="s">
        <v>375</v>
      </c>
      <c r="G6159" t="s">
        <v>3574</v>
      </c>
      <c r="H6159" t="s">
        <v>3350</v>
      </c>
      <c r="I6159" t="s">
        <v>17570</v>
      </c>
      <c r="J6159" t="s">
        <v>461</v>
      </c>
      <c r="K6159" t="s">
        <v>110</v>
      </c>
      <c r="L6159" t="s">
        <v>3343</v>
      </c>
      <c r="M6159" t="s">
        <v>3707</v>
      </c>
      <c r="N6159" t="s">
        <v>7828</v>
      </c>
      <c r="O6159" t="s">
        <v>3343</v>
      </c>
      <c r="P6159" t="s">
        <v>3343</v>
      </c>
      <c r="Q6159" t="s">
        <v>3346</v>
      </c>
    </row>
    <row r="6160" spans="1:17" x14ac:dyDescent="0.25">
      <c r="A6160" t="s">
        <v>1736</v>
      </c>
      <c r="B6160" t="s">
        <v>585</v>
      </c>
      <c r="C6160" t="s">
        <v>17517</v>
      </c>
      <c r="D6160" t="s">
        <v>17518</v>
      </c>
      <c r="E6160">
        <v>2408020</v>
      </c>
      <c r="F6160" t="s">
        <v>375</v>
      </c>
      <c r="G6160" t="s">
        <v>3574</v>
      </c>
      <c r="H6160" t="s">
        <v>3350</v>
      </c>
      <c r="I6160" t="s">
        <v>17571</v>
      </c>
      <c r="J6160" t="s">
        <v>15715</v>
      </c>
      <c r="K6160" t="s">
        <v>110</v>
      </c>
      <c r="L6160" t="s">
        <v>3346</v>
      </c>
      <c r="M6160" t="s">
        <v>3707</v>
      </c>
      <c r="N6160" t="s">
        <v>7828</v>
      </c>
      <c r="O6160" t="s">
        <v>3343</v>
      </c>
      <c r="P6160" t="s">
        <v>3343</v>
      </c>
      <c r="Q6160" t="s">
        <v>3346</v>
      </c>
    </row>
    <row r="6161" spans="1:17" x14ac:dyDescent="0.25">
      <c r="A6161" t="s">
        <v>1736</v>
      </c>
      <c r="B6161" t="s">
        <v>585</v>
      </c>
      <c r="C6161" t="s">
        <v>17517</v>
      </c>
      <c r="D6161" t="s">
        <v>17518</v>
      </c>
      <c r="E6161">
        <v>2408021</v>
      </c>
      <c r="F6161" t="s">
        <v>17572</v>
      </c>
      <c r="G6161" t="s">
        <v>17573</v>
      </c>
      <c r="H6161" t="s">
        <v>3350</v>
      </c>
      <c r="I6161" t="s">
        <v>17574</v>
      </c>
      <c r="J6161" t="s">
        <v>17575</v>
      </c>
      <c r="K6161" t="s">
        <v>110</v>
      </c>
      <c r="L6161" t="s">
        <v>3343</v>
      </c>
      <c r="M6161" t="s">
        <v>3344</v>
      </c>
      <c r="N6161" t="s">
        <v>3345</v>
      </c>
      <c r="O6161" t="s">
        <v>3343</v>
      </c>
      <c r="P6161" t="s">
        <v>3343</v>
      </c>
      <c r="Q6161" t="s">
        <v>3346</v>
      </c>
    </row>
    <row r="6162" spans="1:17" x14ac:dyDescent="0.25">
      <c r="A6162" t="s">
        <v>1736</v>
      </c>
      <c r="B6162" t="s">
        <v>585</v>
      </c>
      <c r="C6162" t="s">
        <v>17517</v>
      </c>
      <c r="D6162" t="s">
        <v>17518</v>
      </c>
      <c r="E6162">
        <v>2408023</v>
      </c>
      <c r="F6162" t="s">
        <v>15717</v>
      </c>
      <c r="G6162" t="s">
        <v>17576</v>
      </c>
      <c r="H6162" t="s">
        <v>4104</v>
      </c>
      <c r="I6162" t="s">
        <v>17577</v>
      </c>
      <c r="J6162" t="s">
        <v>17578</v>
      </c>
      <c r="K6162" t="s">
        <v>4107</v>
      </c>
      <c r="L6162" t="s">
        <v>3343</v>
      </c>
      <c r="M6162" t="s">
        <v>3344</v>
      </c>
      <c r="N6162" t="s">
        <v>3360</v>
      </c>
      <c r="O6162" t="s">
        <v>3343</v>
      </c>
      <c r="P6162" t="s">
        <v>3343</v>
      </c>
      <c r="Q6162" t="s">
        <v>3346</v>
      </c>
    </row>
    <row r="6163" spans="1:17" x14ac:dyDescent="0.25">
      <c r="A6163" t="s">
        <v>1736</v>
      </c>
      <c r="B6163" t="s">
        <v>585</v>
      </c>
      <c r="C6163" t="s">
        <v>17517</v>
      </c>
      <c r="D6163" t="s">
        <v>17518</v>
      </c>
      <c r="E6163">
        <v>2408023</v>
      </c>
      <c r="F6163" t="s">
        <v>15717</v>
      </c>
      <c r="G6163" t="s">
        <v>17576</v>
      </c>
      <c r="H6163" t="s">
        <v>4104</v>
      </c>
      <c r="I6163" t="s">
        <v>17579</v>
      </c>
      <c r="J6163" t="s">
        <v>17580</v>
      </c>
      <c r="K6163" t="s">
        <v>4107</v>
      </c>
      <c r="L6163" t="s">
        <v>3346</v>
      </c>
      <c r="M6163" t="s">
        <v>3344</v>
      </c>
      <c r="N6163" t="s">
        <v>3360</v>
      </c>
      <c r="O6163" t="s">
        <v>3343</v>
      </c>
      <c r="P6163" t="s">
        <v>3343</v>
      </c>
      <c r="Q6163" t="s">
        <v>3346</v>
      </c>
    </row>
    <row r="6164" spans="1:17" x14ac:dyDescent="0.25">
      <c r="A6164" t="s">
        <v>1736</v>
      </c>
      <c r="B6164" t="s">
        <v>585</v>
      </c>
      <c r="C6164" t="s">
        <v>17517</v>
      </c>
      <c r="D6164" t="s">
        <v>17518</v>
      </c>
      <c r="E6164">
        <v>2408023</v>
      </c>
      <c r="F6164" t="s">
        <v>15717</v>
      </c>
      <c r="G6164" t="s">
        <v>17576</v>
      </c>
      <c r="H6164" t="s">
        <v>4104</v>
      </c>
      <c r="I6164" t="s">
        <v>17581</v>
      </c>
      <c r="J6164" t="s">
        <v>17582</v>
      </c>
      <c r="K6164" t="s">
        <v>4107</v>
      </c>
      <c r="L6164" t="s">
        <v>3346</v>
      </c>
      <c r="M6164" t="s">
        <v>3344</v>
      </c>
      <c r="N6164" t="s">
        <v>3360</v>
      </c>
      <c r="O6164" t="s">
        <v>3343</v>
      </c>
      <c r="P6164" t="s">
        <v>3343</v>
      </c>
      <c r="Q6164" t="s">
        <v>3346</v>
      </c>
    </row>
    <row r="6165" spans="1:17" x14ac:dyDescent="0.25">
      <c r="A6165" t="s">
        <v>1736</v>
      </c>
      <c r="B6165" t="s">
        <v>585</v>
      </c>
      <c r="C6165" t="s">
        <v>17517</v>
      </c>
      <c r="D6165" t="s">
        <v>17518</v>
      </c>
      <c r="E6165">
        <v>2408024</v>
      </c>
      <c r="F6165" t="s">
        <v>2347</v>
      </c>
      <c r="G6165" t="s">
        <v>17583</v>
      </c>
      <c r="H6165" t="s">
        <v>3515</v>
      </c>
      <c r="I6165" t="s">
        <v>17584</v>
      </c>
      <c r="J6165" t="s">
        <v>2348</v>
      </c>
      <c r="K6165" t="s">
        <v>110</v>
      </c>
      <c r="L6165" t="s">
        <v>3343</v>
      </c>
      <c r="M6165" t="s">
        <v>4108</v>
      </c>
      <c r="N6165" t="s">
        <v>4109</v>
      </c>
      <c r="O6165" t="s">
        <v>3343</v>
      </c>
      <c r="P6165" t="s">
        <v>3343</v>
      </c>
      <c r="Q6165" t="s">
        <v>3346</v>
      </c>
    </row>
    <row r="6166" spans="1:17" x14ac:dyDescent="0.25">
      <c r="A6166" t="s">
        <v>1736</v>
      </c>
      <c r="B6166" t="s">
        <v>585</v>
      </c>
      <c r="C6166" t="s">
        <v>17517</v>
      </c>
      <c r="D6166" t="s">
        <v>17518</v>
      </c>
      <c r="E6166">
        <v>2408025</v>
      </c>
      <c r="F6166" t="s">
        <v>17585</v>
      </c>
      <c r="G6166" t="s">
        <v>17586</v>
      </c>
      <c r="H6166" t="s">
        <v>17587</v>
      </c>
      <c r="I6166" t="s">
        <v>17588</v>
      </c>
      <c r="J6166" t="s">
        <v>17585</v>
      </c>
      <c r="K6166" t="s">
        <v>4107</v>
      </c>
      <c r="L6166" t="s">
        <v>3343</v>
      </c>
      <c r="M6166" t="s">
        <v>4108</v>
      </c>
      <c r="N6166" t="s">
        <v>4109</v>
      </c>
      <c r="O6166" t="s">
        <v>3343</v>
      </c>
      <c r="P6166" t="s">
        <v>3343</v>
      </c>
      <c r="Q6166" t="s">
        <v>3346</v>
      </c>
    </row>
    <row r="6167" spans="1:17" x14ac:dyDescent="0.25">
      <c r="A6167" t="s">
        <v>1736</v>
      </c>
      <c r="B6167" t="s">
        <v>585</v>
      </c>
      <c r="C6167" t="s">
        <v>17517</v>
      </c>
      <c r="D6167" t="s">
        <v>17518</v>
      </c>
      <c r="E6167">
        <v>2408025</v>
      </c>
      <c r="F6167" t="s">
        <v>17585</v>
      </c>
      <c r="G6167" t="s">
        <v>17586</v>
      </c>
      <c r="H6167" t="s">
        <v>17587</v>
      </c>
      <c r="I6167" t="s">
        <v>17589</v>
      </c>
      <c r="J6167" t="s">
        <v>17531</v>
      </c>
      <c r="K6167" t="s">
        <v>110</v>
      </c>
      <c r="L6167" t="s">
        <v>3346</v>
      </c>
      <c r="M6167" t="s">
        <v>4108</v>
      </c>
      <c r="N6167" t="s">
        <v>4109</v>
      </c>
      <c r="O6167" t="s">
        <v>3343</v>
      </c>
      <c r="P6167" t="s">
        <v>3343</v>
      </c>
      <c r="Q6167" t="s">
        <v>3346</v>
      </c>
    </row>
    <row r="6168" spans="1:17" x14ac:dyDescent="0.25">
      <c r="A6168" t="s">
        <v>1736</v>
      </c>
      <c r="B6168" t="s">
        <v>585</v>
      </c>
      <c r="C6168" t="s">
        <v>17517</v>
      </c>
      <c r="D6168" t="s">
        <v>17518</v>
      </c>
      <c r="E6168">
        <v>2408025</v>
      </c>
      <c r="F6168" t="s">
        <v>17585</v>
      </c>
      <c r="G6168" t="s">
        <v>17586</v>
      </c>
      <c r="H6168" t="s">
        <v>17587</v>
      </c>
      <c r="I6168" t="s">
        <v>17590</v>
      </c>
      <c r="J6168" t="s">
        <v>17591</v>
      </c>
      <c r="K6168" t="s">
        <v>4107</v>
      </c>
      <c r="L6168" t="s">
        <v>3346</v>
      </c>
      <c r="M6168" t="s">
        <v>4108</v>
      </c>
      <c r="N6168" t="s">
        <v>4109</v>
      </c>
      <c r="O6168" t="s">
        <v>3343</v>
      </c>
      <c r="P6168" t="s">
        <v>3343</v>
      </c>
      <c r="Q6168" t="s">
        <v>3346</v>
      </c>
    </row>
    <row r="6169" spans="1:17" x14ac:dyDescent="0.25">
      <c r="A6169" t="s">
        <v>1736</v>
      </c>
      <c r="B6169" t="s">
        <v>585</v>
      </c>
      <c r="C6169" t="s">
        <v>17517</v>
      </c>
      <c r="D6169" t="s">
        <v>17518</v>
      </c>
      <c r="E6169">
        <v>2408025</v>
      </c>
      <c r="F6169" t="s">
        <v>17585</v>
      </c>
      <c r="G6169" t="s">
        <v>17586</v>
      </c>
      <c r="H6169" t="s">
        <v>17587</v>
      </c>
      <c r="I6169" t="s">
        <v>17592</v>
      </c>
      <c r="J6169" t="s">
        <v>17593</v>
      </c>
      <c r="K6169" t="s">
        <v>110</v>
      </c>
      <c r="L6169" t="s">
        <v>3346</v>
      </c>
      <c r="M6169" t="s">
        <v>4108</v>
      </c>
      <c r="N6169" t="s">
        <v>4109</v>
      </c>
      <c r="O6169" t="s">
        <v>3343</v>
      </c>
      <c r="P6169" t="s">
        <v>3343</v>
      </c>
      <c r="Q6169" t="s">
        <v>3346</v>
      </c>
    </row>
    <row r="6170" spans="1:17" x14ac:dyDescent="0.25">
      <c r="A6170" t="s">
        <v>1736</v>
      </c>
      <c r="B6170" t="s">
        <v>585</v>
      </c>
      <c r="C6170" t="s">
        <v>17517</v>
      </c>
      <c r="D6170" t="s">
        <v>17518</v>
      </c>
      <c r="E6170">
        <v>2408026</v>
      </c>
      <c r="F6170" t="s">
        <v>17594</v>
      </c>
      <c r="G6170" t="s">
        <v>17595</v>
      </c>
      <c r="H6170" t="s">
        <v>17587</v>
      </c>
      <c r="I6170" t="s">
        <v>17596</v>
      </c>
      <c r="J6170" t="s">
        <v>17594</v>
      </c>
      <c r="K6170" t="s">
        <v>110</v>
      </c>
      <c r="L6170" t="s">
        <v>3343</v>
      </c>
      <c r="M6170" t="s">
        <v>4108</v>
      </c>
      <c r="N6170" t="s">
        <v>4109</v>
      </c>
      <c r="O6170" t="s">
        <v>3343</v>
      </c>
      <c r="P6170" t="s">
        <v>3343</v>
      </c>
      <c r="Q6170" t="s">
        <v>3346</v>
      </c>
    </row>
    <row r="6171" spans="1:17" x14ac:dyDescent="0.25">
      <c r="A6171" t="s">
        <v>1736</v>
      </c>
      <c r="B6171" t="s">
        <v>585</v>
      </c>
      <c r="C6171" t="s">
        <v>17517</v>
      </c>
      <c r="D6171" t="s">
        <v>17518</v>
      </c>
      <c r="E6171">
        <v>2408026</v>
      </c>
      <c r="F6171" t="s">
        <v>17594</v>
      </c>
      <c r="G6171" t="s">
        <v>17595</v>
      </c>
      <c r="H6171" t="s">
        <v>17587</v>
      </c>
      <c r="I6171" t="s">
        <v>17597</v>
      </c>
      <c r="J6171" t="s">
        <v>17598</v>
      </c>
      <c r="K6171" t="s">
        <v>110</v>
      </c>
      <c r="L6171" t="s">
        <v>3346</v>
      </c>
      <c r="M6171" t="s">
        <v>4108</v>
      </c>
      <c r="N6171" t="s">
        <v>4109</v>
      </c>
      <c r="O6171" t="s">
        <v>3343</v>
      </c>
      <c r="P6171" t="s">
        <v>3343</v>
      </c>
      <c r="Q6171" t="s">
        <v>3346</v>
      </c>
    </row>
    <row r="6172" spans="1:17" x14ac:dyDescent="0.25">
      <c r="A6172" t="s">
        <v>1736</v>
      </c>
      <c r="B6172" t="s">
        <v>585</v>
      </c>
      <c r="C6172" t="s">
        <v>17517</v>
      </c>
      <c r="D6172" t="s">
        <v>17518</v>
      </c>
      <c r="E6172">
        <v>2408026</v>
      </c>
      <c r="F6172" t="s">
        <v>17594</v>
      </c>
      <c r="G6172" t="s">
        <v>17595</v>
      </c>
      <c r="H6172" t="s">
        <v>17587</v>
      </c>
      <c r="I6172" t="s">
        <v>17599</v>
      </c>
      <c r="J6172" t="s">
        <v>17531</v>
      </c>
      <c r="K6172" t="s">
        <v>110</v>
      </c>
      <c r="L6172" t="s">
        <v>3346</v>
      </c>
      <c r="M6172" t="s">
        <v>4108</v>
      </c>
      <c r="N6172" t="s">
        <v>4109</v>
      </c>
      <c r="O6172" t="s">
        <v>3343</v>
      </c>
      <c r="P6172" t="s">
        <v>3343</v>
      </c>
      <c r="Q6172" t="s">
        <v>3346</v>
      </c>
    </row>
    <row r="6173" spans="1:17" x14ac:dyDescent="0.25">
      <c r="A6173" t="s">
        <v>1736</v>
      </c>
      <c r="B6173" t="s">
        <v>585</v>
      </c>
      <c r="C6173" t="s">
        <v>17517</v>
      </c>
      <c r="D6173" t="s">
        <v>17518</v>
      </c>
      <c r="E6173">
        <v>2408026</v>
      </c>
      <c r="F6173" t="s">
        <v>17594</v>
      </c>
      <c r="G6173" t="s">
        <v>17595</v>
      </c>
      <c r="H6173" t="s">
        <v>17587</v>
      </c>
      <c r="I6173" t="s">
        <v>17600</v>
      </c>
      <c r="J6173" t="s">
        <v>17591</v>
      </c>
      <c r="K6173" t="s">
        <v>4107</v>
      </c>
      <c r="L6173" t="s">
        <v>3346</v>
      </c>
      <c r="M6173" t="s">
        <v>4108</v>
      </c>
      <c r="N6173" t="s">
        <v>4109</v>
      </c>
      <c r="O6173" t="s">
        <v>3343</v>
      </c>
      <c r="P6173" t="s">
        <v>3343</v>
      </c>
      <c r="Q6173" t="s">
        <v>3346</v>
      </c>
    </row>
    <row r="6174" spans="1:17" x14ac:dyDescent="0.25">
      <c r="A6174" t="s">
        <v>1736</v>
      </c>
      <c r="B6174" t="s">
        <v>585</v>
      </c>
      <c r="C6174" t="s">
        <v>17517</v>
      </c>
      <c r="D6174" t="s">
        <v>17518</v>
      </c>
      <c r="E6174">
        <v>2408026</v>
      </c>
      <c r="F6174" t="s">
        <v>17594</v>
      </c>
      <c r="G6174" t="s">
        <v>17595</v>
      </c>
      <c r="H6174" t="s">
        <v>17587</v>
      </c>
      <c r="I6174" t="s">
        <v>17601</v>
      </c>
      <c r="J6174" t="s">
        <v>17593</v>
      </c>
      <c r="K6174" t="s">
        <v>110</v>
      </c>
      <c r="L6174" t="s">
        <v>3346</v>
      </c>
      <c r="M6174" t="s">
        <v>4108</v>
      </c>
      <c r="N6174" t="s">
        <v>4109</v>
      </c>
      <c r="O6174" t="s">
        <v>3343</v>
      </c>
      <c r="P6174" t="s">
        <v>3343</v>
      </c>
      <c r="Q6174" t="s">
        <v>3346</v>
      </c>
    </row>
    <row r="6175" spans="1:17" x14ac:dyDescent="0.25">
      <c r="A6175" t="s">
        <v>1736</v>
      </c>
      <c r="B6175" t="s">
        <v>585</v>
      </c>
      <c r="C6175" t="s">
        <v>17517</v>
      </c>
      <c r="D6175" t="s">
        <v>17518</v>
      </c>
      <c r="E6175">
        <v>2408027</v>
      </c>
      <c r="F6175" t="s">
        <v>17602</v>
      </c>
      <c r="G6175" t="s">
        <v>17603</v>
      </c>
      <c r="H6175" t="s">
        <v>17587</v>
      </c>
      <c r="I6175" t="s">
        <v>17604</v>
      </c>
      <c r="J6175" t="s">
        <v>17602</v>
      </c>
      <c r="K6175" t="s">
        <v>4107</v>
      </c>
      <c r="L6175" t="s">
        <v>3343</v>
      </c>
      <c r="M6175" t="s">
        <v>4108</v>
      </c>
      <c r="N6175" t="s">
        <v>4109</v>
      </c>
      <c r="O6175" t="s">
        <v>3343</v>
      </c>
      <c r="P6175" t="s">
        <v>3343</v>
      </c>
      <c r="Q6175" t="s">
        <v>3346</v>
      </c>
    </row>
    <row r="6176" spans="1:17" x14ac:dyDescent="0.25">
      <c r="A6176" t="s">
        <v>1736</v>
      </c>
      <c r="B6176" t="s">
        <v>585</v>
      </c>
      <c r="C6176" t="s">
        <v>17517</v>
      </c>
      <c r="D6176" t="s">
        <v>17518</v>
      </c>
      <c r="E6176">
        <v>2408027</v>
      </c>
      <c r="F6176" t="s">
        <v>17602</v>
      </c>
      <c r="G6176" t="s">
        <v>17603</v>
      </c>
      <c r="H6176" t="s">
        <v>17587</v>
      </c>
      <c r="I6176" t="s">
        <v>17605</v>
      </c>
      <c r="J6176" t="s">
        <v>17606</v>
      </c>
      <c r="K6176" t="s">
        <v>110</v>
      </c>
      <c r="L6176" t="s">
        <v>3346</v>
      </c>
      <c r="M6176" t="s">
        <v>4108</v>
      </c>
      <c r="N6176" t="s">
        <v>4109</v>
      </c>
      <c r="O6176" t="s">
        <v>3343</v>
      </c>
      <c r="P6176" t="s">
        <v>3343</v>
      </c>
      <c r="Q6176" t="s">
        <v>3346</v>
      </c>
    </row>
    <row r="6177" spans="1:17" x14ac:dyDescent="0.25">
      <c r="A6177" t="s">
        <v>1736</v>
      </c>
      <c r="B6177" t="s">
        <v>585</v>
      </c>
      <c r="C6177" t="s">
        <v>17517</v>
      </c>
      <c r="D6177" t="s">
        <v>17518</v>
      </c>
      <c r="E6177">
        <v>2408027</v>
      </c>
      <c r="F6177" t="s">
        <v>17602</v>
      </c>
      <c r="G6177" t="s">
        <v>17603</v>
      </c>
      <c r="H6177" t="s">
        <v>17587</v>
      </c>
      <c r="I6177" t="s">
        <v>17607</v>
      </c>
      <c r="J6177" t="s">
        <v>17608</v>
      </c>
      <c r="K6177" t="s">
        <v>4107</v>
      </c>
      <c r="L6177" t="s">
        <v>3346</v>
      </c>
      <c r="M6177" t="s">
        <v>4108</v>
      </c>
      <c r="N6177" t="s">
        <v>4109</v>
      </c>
      <c r="O6177" t="s">
        <v>3343</v>
      </c>
      <c r="P6177" t="s">
        <v>3343</v>
      </c>
      <c r="Q6177" t="s">
        <v>3346</v>
      </c>
    </row>
    <row r="6178" spans="1:17" x14ac:dyDescent="0.25">
      <c r="A6178" t="s">
        <v>1736</v>
      </c>
      <c r="B6178" t="s">
        <v>585</v>
      </c>
      <c r="C6178" t="s">
        <v>17517</v>
      </c>
      <c r="D6178" t="s">
        <v>17518</v>
      </c>
      <c r="E6178">
        <v>2408027</v>
      </c>
      <c r="F6178" t="s">
        <v>17602</v>
      </c>
      <c r="G6178" t="s">
        <v>17603</v>
      </c>
      <c r="H6178" t="s">
        <v>17587</v>
      </c>
      <c r="I6178" t="s">
        <v>17609</v>
      </c>
      <c r="J6178" t="s">
        <v>17610</v>
      </c>
      <c r="K6178" t="s">
        <v>110</v>
      </c>
      <c r="L6178" t="s">
        <v>3346</v>
      </c>
      <c r="M6178" t="s">
        <v>4108</v>
      </c>
      <c r="N6178" t="s">
        <v>4109</v>
      </c>
      <c r="O6178" t="s">
        <v>3343</v>
      </c>
      <c r="P6178" t="s">
        <v>3343</v>
      </c>
      <c r="Q6178" t="s">
        <v>3346</v>
      </c>
    </row>
    <row r="6179" spans="1:17" x14ac:dyDescent="0.25">
      <c r="A6179" t="s">
        <v>1736</v>
      </c>
      <c r="B6179" t="s">
        <v>585</v>
      </c>
      <c r="C6179" t="s">
        <v>17517</v>
      </c>
      <c r="D6179" t="s">
        <v>17518</v>
      </c>
      <c r="E6179">
        <v>2408027</v>
      </c>
      <c r="F6179" t="s">
        <v>17602</v>
      </c>
      <c r="G6179" t="s">
        <v>17603</v>
      </c>
      <c r="H6179" t="s">
        <v>17587</v>
      </c>
      <c r="I6179" t="s">
        <v>17611</v>
      </c>
      <c r="J6179" t="s">
        <v>17612</v>
      </c>
      <c r="K6179" t="s">
        <v>110</v>
      </c>
      <c r="L6179" t="s">
        <v>3346</v>
      </c>
      <c r="M6179" t="s">
        <v>4108</v>
      </c>
      <c r="N6179" t="s">
        <v>4109</v>
      </c>
      <c r="O6179" t="s">
        <v>3343</v>
      </c>
      <c r="P6179" t="s">
        <v>3343</v>
      </c>
      <c r="Q6179" t="s">
        <v>3346</v>
      </c>
    </row>
    <row r="6180" spans="1:17" x14ac:dyDescent="0.25">
      <c r="A6180" t="s">
        <v>1736</v>
      </c>
      <c r="B6180" t="s">
        <v>585</v>
      </c>
      <c r="C6180" t="s">
        <v>17517</v>
      </c>
      <c r="D6180" t="s">
        <v>17518</v>
      </c>
      <c r="E6180">
        <v>2408029</v>
      </c>
      <c r="F6180" t="s">
        <v>17613</v>
      </c>
      <c r="H6180" t="s">
        <v>15801</v>
      </c>
      <c r="I6180" t="s">
        <v>17614</v>
      </c>
      <c r="J6180" t="s">
        <v>17615</v>
      </c>
      <c r="K6180" t="s">
        <v>110</v>
      </c>
      <c r="L6180" t="s">
        <v>3343</v>
      </c>
      <c r="M6180" t="s">
        <v>3707</v>
      </c>
      <c r="N6180" t="s">
        <v>7828</v>
      </c>
      <c r="O6180" t="s">
        <v>3343</v>
      </c>
      <c r="P6180" t="s">
        <v>3343</v>
      </c>
      <c r="Q6180" t="s">
        <v>3346</v>
      </c>
    </row>
    <row r="6181" spans="1:17" x14ac:dyDescent="0.25">
      <c r="A6181" t="s">
        <v>1736</v>
      </c>
      <c r="B6181" t="s">
        <v>585</v>
      </c>
      <c r="C6181" t="s">
        <v>17517</v>
      </c>
      <c r="D6181" t="s">
        <v>17518</v>
      </c>
      <c r="E6181">
        <v>2408030</v>
      </c>
      <c r="F6181" t="s">
        <v>16435</v>
      </c>
      <c r="H6181" t="s">
        <v>15801</v>
      </c>
      <c r="I6181" t="s">
        <v>17616</v>
      </c>
      <c r="J6181" t="s">
        <v>17617</v>
      </c>
      <c r="K6181" t="s">
        <v>110</v>
      </c>
      <c r="L6181" t="s">
        <v>3343</v>
      </c>
      <c r="M6181" t="s">
        <v>3707</v>
      </c>
      <c r="N6181" t="s">
        <v>7828</v>
      </c>
      <c r="O6181" t="s">
        <v>3343</v>
      </c>
      <c r="P6181" t="s">
        <v>3343</v>
      </c>
      <c r="Q6181" t="s">
        <v>3346</v>
      </c>
    </row>
    <row r="6182" spans="1:17" x14ac:dyDescent="0.25">
      <c r="A6182" t="s">
        <v>1736</v>
      </c>
      <c r="B6182" t="s">
        <v>585</v>
      </c>
      <c r="C6182" t="s">
        <v>17517</v>
      </c>
      <c r="D6182" t="s">
        <v>17518</v>
      </c>
      <c r="E6182">
        <v>2408034</v>
      </c>
      <c r="F6182" t="s">
        <v>17618</v>
      </c>
      <c r="G6182" t="s">
        <v>17619</v>
      </c>
      <c r="H6182" t="s">
        <v>17620</v>
      </c>
      <c r="I6182" t="s">
        <v>17621</v>
      </c>
      <c r="J6182" t="s">
        <v>17622</v>
      </c>
      <c r="K6182" t="s">
        <v>110</v>
      </c>
      <c r="L6182" t="s">
        <v>3343</v>
      </c>
      <c r="M6182" t="s">
        <v>4108</v>
      </c>
      <c r="N6182" t="s">
        <v>4109</v>
      </c>
      <c r="O6182" t="s">
        <v>3343</v>
      </c>
      <c r="P6182" t="s">
        <v>3343</v>
      </c>
      <c r="Q6182" t="s">
        <v>3346</v>
      </c>
    </row>
    <row r="6183" spans="1:17" x14ac:dyDescent="0.25">
      <c r="A6183" t="s">
        <v>1736</v>
      </c>
      <c r="B6183" t="s">
        <v>585</v>
      </c>
      <c r="C6183" t="s">
        <v>17517</v>
      </c>
      <c r="D6183" t="s">
        <v>17518</v>
      </c>
      <c r="E6183">
        <v>2408034</v>
      </c>
      <c r="F6183" t="s">
        <v>17618</v>
      </c>
      <c r="G6183" t="s">
        <v>17619</v>
      </c>
      <c r="H6183" t="s">
        <v>17620</v>
      </c>
      <c r="I6183" t="s">
        <v>17623</v>
      </c>
      <c r="J6183" t="s">
        <v>17624</v>
      </c>
      <c r="K6183" t="s">
        <v>110</v>
      </c>
      <c r="L6183" t="s">
        <v>3346</v>
      </c>
      <c r="M6183" t="s">
        <v>4108</v>
      </c>
      <c r="N6183" t="s">
        <v>4109</v>
      </c>
      <c r="O6183" t="s">
        <v>3343</v>
      </c>
      <c r="P6183" t="s">
        <v>3343</v>
      </c>
      <c r="Q6183" t="s">
        <v>3346</v>
      </c>
    </row>
    <row r="6184" spans="1:17" x14ac:dyDescent="0.25">
      <c r="A6184" t="s">
        <v>1736</v>
      </c>
      <c r="B6184" t="s">
        <v>585</v>
      </c>
      <c r="C6184" t="s">
        <v>17517</v>
      </c>
      <c r="D6184" t="s">
        <v>17518</v>
      </c>
      <c r="E6184">
        <v>2408034</v>
      </c>
      <c r="F6184" t="s">
        <v>17618</v>
      </c>
      <c r="G6184" t="s">
        <v>17619</v>
      </c>
      <c r="H6184" t="s">
        <v>17620</v>
      </c>
      <c r="I6184" t="s">
        <v>17625</v>
      </c>
      <c r="J6184" t="s">
        <v>17626</v>
      </c>
      <c r="K6184" t="s">
        <v>110</v>
      </c>
      <c r="L6184" t="s">
        <v>3346</v>
      </c>
      <c r="M6184" t="s">
        <v>4108</v>
      </c>
      <c r="N6184" t="s">
        <v>4109</v>
      </c>
      <c r="O6184" t="s">
        <v>3343</v>
      </c>
      <c r="P6184" t="s">
        <v>3343</v>
      </c>
      <c r="Q6184" t="s">
        <v>3346</v>
      </c>
    </row>
    <row r="6185" spans="1:17" x14ac:dyDescent="0.25">
      <c r="A6185" t="s">
        <v>1736</v>
      </c>
      <c r="B6185" t="s">
        <v>585</v>
      </c>
      <c r="C6185" t="s">
        <v>17517</v>
      </c>
      <c r="D6185" t="s">
        <v>17518</v>
      </c>
      <c r="E6185">
        <v>2408035</v>
      </c>
      <c r="F6185" t="s">
        <v>156</v>
      </c>
      <c r="G6185" t="s">
        <v>17627</v>
      </c>
      <c r="H6185" t="s">
        <v>3618</v>
      </c>
      <c r="I6185" t="s">
        <v>17628</v>
      </c>
      <c r="J6185" t="s">
        <v>16465</v>
      </c>
      <c r="K6185" t="s">
        <v>110</v>
      </c>
      <c r="L6185" t="s">
        <v>3343</v>
      </c>
      <c r="M6185" t="s">
        <v>3707</v>
      </c>
      <c r="N6185" t="s">
        <v>7828</v>
      </c>
      <c r="O6185" t="s">
        <v>3343</v>
      </c>
      <c r="P6185" t="s">
        <v>3343</v>
      </c>
      <c r="Q6185" t="s">
        <v>3346</v>
      </c>
    </row>
    <row r="6186" spans="1:17" x14ac:dyDescent="0.25">
      <c r="A6186" t="s">
        <v>1736</v>
      </c>
      <c r="B6186" t="s">
        <v>585</v>
      </c>
      <c r="C6186" t="s">
        <v>17517</v>
      </c>
      <c r="D6186" t="s">
        <v>17518</v>
      </c>
      <c r="E6186">
        <v>2408035</v>
      </c>
      <c r="F6186" t="s">
        <v>156</v>
      </c>
      <c r="G6186" t="s">
        <v>17627</v>
      </c>
      <c r="H6186" t="s">
        <v>3618</v>
      </c>
      <c r="I6186" t="s">
        <v>17629</v>
      </c>
      <c r="J6186" t="s">
        <v>17630</v>
      </c>
      <c r="K6186" t="s">
        <v>110</v>
      </c>
      <c r="L6186" t="s">
        <v>3346</v>
      </c>
      <c r="M6186" t="s">
        <v>3707</v>
      </c>
      <c r="N6186" t="s">
        <v>7828</v>
      </c>
      <c r="O6186" t="s">
        <v>3343</v>
      </c>
      <c r="P6186" t="s">
        <v>3343</v>
      </c>
      <c r="Q6186" t="s">
        <v>3346</v>
      </c>
    </row>
    <row r="6187" spans="1:17" x14ac:dyDescent="0.25">
      <c r="A6187" t="s">
        <v>1736</v>
      </c>
      <c r="B6187" t="s">
        <v>585</v>
      </c>
      <c r="C6187" t="s">
        <v>17517</v>
      </c>
      <c r="D6187" t="s">
        <v>17518</v>
      </c>
      <c r="E6187">
        <v>2408037</v>
      </c>
      <c r="F6187" t="s">
        <v>17631</v>
      </c>
      <c r="G6187" t="s">
        <v>17632</v>
      </c>
      <c r="H6187" t="s">
        <v>3618</v>
      </c>
      <c r="I6187" t="s">
        <v>17633</v>
      </c>
      <c r="J6187" t="s">
        <v>17634</v>
      </c>
      <c r="K6187" t="s">
        <v>110</v>
      </c>
      <c r="L6187" t="s">
        <v>3343</v>
      </c>
      <c r="M6187" t="s">
        <v>3707</v>
      </c>
      <c r="N6187" t="s">
        <v>7828</v>
      </c>
      <c r="O6187" t="s">
        <v>3343</v>
      </c>
      <c r="P6187" t="s">
        <v>3343</v>
      </c>
      <c r="Q6187" t="s">
        <v>3346</v>
      </c>
    </row>
    <row r="6188" spans="1:17" x14ac:dyDescent="0.25">
      <c r="A6188" t="s">
        <v>1736</v>
      </c>
      <c r="B6188" t="s">
        <v>585</v>
      </c>
      <c r="C6188" t="s">
        <v>17517</v>
      </c>
      <c r="D6188" t="s">
        <v>17518</v>
      </c>
      <c r="E6188">
        <v>2408038</v>
      </c>
      <c r="F6188" t="s">
        <v>17635</v>
      </c>
      <c r="G6188" t="s">
        <v>17636</v>
      </c>
      <c r="H6188" t="s">
        <v>3618</v>
      </c>
      <c r="I6188" t="s">
        <v>17637</v>
      </c>
      <c r="J6188" t="s">
        <v>17638</v>
      </c>
      <c r="K6188" t="s">
        <v>110</v>
      </c>
      <c r="L6188" t="s">
        <v>3343</v>
      </c>
      <c r="M6188" t="s">
        <v>4328</v>
      </c>
      <c r="N6188" t="s">
        <v>17639</v>
      </c>
      <c r="O6188" t="s">
        <v>3343</v>
      </c>
      <c r="P6188" t="s">
        <v>3343</v>
      </c>
      <c r="Q6188" t="s">
        <v>3346</v>
      </c>
    </row>
    <row r="6189" spans="1:17" x14ac:dyDescent="0.25">
      <c r="A6189" t="s">
        <v>1736</v>
      </c>
      <c r="B6189" t="s">
        <v>585</v>
      </c>
      <c r="C6189" t="s">
        <v>17517</v>
      </c>
      <c r="D6189" t="s">
        <v>17518</v>
      </c>
      <c r="E6189">
        <v>2408039</v>
      </c>
      <c r="F6189" t="s">
        <v>17640</v>
      </c>
      <c r="G6189" t="s">
        <v>17641</v>
      </c>
      <c r="H6189" t="s">
        <v>3618</v>
      </c>
      <c r="I6189" t="s">
        <v>17642</v>
      </c>
      <c r="J6189" t="s">
        <v>17643</v>
      </c>
      <c r="K6189" t="s">
        <v>110</v>
      </c>
      <c r="L6189" t="s">
        <v>3343</v>
      </c>
      <c r="M6189" t="s">
        <v>4328</v>
      </c>
      <c r="N6189" t="s">
        <v>17639</v>
      </c>
      <c r="O6189" t="s">
        <v>3343</v>
      </c>
      <c r="P6189" t="s">
        <v>3343</v>
      </c>
      <c r="Q6189" t="s">
        <v>3346</v>
      </c>
    </row>
    <row r="6190" spans="1:17" x14ac:dyDescent="0.25">
      <c r="A6190" t="s">
        <v>1736</v>
      </c>
      <c r="B6190" t="s">
        <v>585</v>
      </c>
      <c r="C6190" t="s">
        <v>17517</v>
      </c>
      <c r="D6190" t="s">
        <v>17518</v>
      </c>
      <c r="E6190">
        <v>2408040</v>
      </c>
      <c r="F6190" t="s">
        <v>17644</v>
      </c>
      <c r="G6190" t="s">
        <v>17645</v>
      </c>
      <c r="H6190" t="s">
        <v>17527</v>
      </c>
      <c r="I6190" t="s">
        <v>17646</v>
      </c>
      <c r="J6190" t="s">
        <v>17644</v>
      </c>
      <c r="K6190" t="s">
        <v>110</v>
      </c>
      <c r="L6190" t="s">
        <v>3343</v>
      </c>
      <c r="M6190" t="s">
        <v>4108</v>
      </c>
      <c r="N6190" t="s">
        <v>4109</v>
      </c>
      <c r="O6190" t="s">
        <v>3343</v>
      </c>
      <c r="P6190" t="s">
        <v>3343</v>
      </c>
      <c r="Q6190" t="s">
        <v>3346</v>
      </c>
    </row>
    <row r="6191" spans="1:17" x14ac:dyDescent="0.25">
      <c r="A6191" t="s">
        <v>1736</v>
      </c>
      <c r="B6191" t="s">
        <v>585</v>
      </c>
      <c r="C6191" t="s">
        <v>17517</v>
      </c>
      <c r="D6191" t="s">
        <v>17518</v>
      </c>
      <c r="E6191">
        <v>2408040</v>
      </c>
      <c r="F6191" t="s">
        <v>17644</v>
      </c>
      <c r="G6191" t="s">
        <v>17645</v>
      </c>
      <c r="H6191" t="s">
        <v>17527</v>
      </c>
      <c r="I6191" t="s">
        <v>17647</v>
      </c>
      <c r="J6191" t="s">
        <v>17530</v>
      </c>
      <c r="K6191" t="s">
        <v>110</v>
      </c>
      <c r="L6191" t="s">
        <v>3346</v>
      </c>
      <c r="M6191" t="s">
        <v>4108</v>
      </c>
      <c r="N6191" t="s">
        <v>4109</v>
      </c>
      <c r="O6191" t="s">
        <v>3343</v>
      </c>
      <c r="P6191" t="s">
        <v>3343</v>
      </c>
      <c r="Q6191" t="s">
        <v>3346</v>
      </c>
    </row>
    <row r="6192" spans="1:17" x14ac:dyDescent="0.25">
      <c r="A6192" t="s">
        <v>1736</v>
      </c>
      <c r="B6192" t="s">
        <v>585</v>
      </c>
      <c r="C6192" t="s">
        <v>17517</v>
      </c>
      <c r="D6192" t="s">
        <v>17518</v>
      </c>
      <c r="E6192">
        <v>2408041</v>
      </c>
      <c r="F6192" t="s">
        <v>17648</v>
      </c>
      <c r="G6192" t="s">
        <v>17645</v>
      </c>
      <c r="H6192" t="s">
        <v>8202</v>
      </c>
      <c r="I6192" t="s">
        <v>17649</v>
      </c>
      <c r="J6192" t="s">
        <v>17648</v>
      </c>
      <c r="K6192" t="s">
        <v>110</v>
      </c>
      <c r="L6192" t="s">
        <v>3343</v>
      </c>
      <c r="M6192" t="s">
        <v>4108</v>
      </c>
      <c r="N6192" t="s">
        <v>4109</v>
      </c>
      <c r="O6192" t="s">
        <v>3343</v>
      </c>
      <c r="P6192" t="s">
        <v>3343</v>
      </c>
      <c r="Q6192" t="s">
        <v>3346</v>
      </c>
    </row>
    <row r="6193" spans="1:17" x14ac:dyDescent="0.25">
      <c r="A6193" t="s">
        <v>1736</v>
      </c>
      <c r="B6193" t="s">
        <v>585</v>
      </c>
      <c r="C6193" t="s">
        <v>17517</v>
      </c>
      <c r="D6193" t="s">
        <v>17518</v>
      </c>
      <c r="E6193">
        <v>2408041</v>
      </c>
      <c r="F6193" t="s">
        <v>17648</v>
      </c>
      <c r="G6193" t="s">
        <v>17645</v>
      </c>
      <c r="H6193" t="s">
        <v>8202</v>
      </c>
      <c r="I6193" t="s">
        <v>17650</v>
      </c>
      <c r="J6193" t="s">
        <v>17534</v>
      </c>
      <c r="K6193" t="s">
        <v>110</v>
      </c>
      <c r="L6193" t="s">
        <v>3346</v>
      </c>
      <c r="M6193" t="s">
        <v>4108</v>
      </c>
      <c r="N6193" t="s">
        <v>4109</v>
      </c>
      <c r="O6193" t="s">
        <v>3343</v>
      </c>
      <c r="P6193" t="s">
        <v>3343</v>
      </c>
      <c r="Q6193" t="s">
        <v>3346</v>
      </c>
    </row>
    <row r="6194" spans="1:17" x14ac:dyDescent="0.25">
      <c r="A6194" t="s">
        <v>1736</v>
      </c>
      <c r="B6194" t="s">
        <v>585</v>
      </c>
      <c r="C6194" t="s">
        <v>17517</v>
      </c>
      <c r="D6194" t="s">
        <v>17518</v>
      </c>
      <c r="E6194">
        <v>2408041</v>
      </c>
      <c r="F6194" t="s">
        <v>17648</v>
      </c>
      <c r="G6194" t="s">
        <v>17645</v>
      </c>
      <c r="H6194" t="s">
        <v>8202</v>
      </c>
      <c r="I6194" t="s">
        <v>17651</v>
      </c>
      <c r="J6194" t="s">
        <v>17652</v>
      </c>
      <c r="K6194" t="s">
        <v>110</v>
      </c>
      <c r="L6194" t="s">
        <v>3346</v>
      </c>
      <c r="M6194" t="s">
        <v>4108</v>
      </c>
      <c r="N6194" t="s">
        <v>4109</v>
      </c>
      <c r="O6194" t="s">
        <v>3343</v>
      </c>
      <c r="P6194" t="s">
        <v>3343</v>
      </c>
      <c r="Q6194" t="s">
        <v>3346</v>
      </c>
    </row>
    <row r="6195" spans="1:17" x14ac:dyDescent="0.25">
      <c r="A6195" t="s">
        <v>1736</v>
      </c>
      <c r="B6195" t="s">
        <v>585</v>
      </c>
      <c r="C6195" t="s">
        <v>17517</v>
      </c>
      <c r="D6195" t="s">
        <v>17518</v>
      </c>
      <c r="E6195">
        <v>2408041</v>
      </c>
      <c r="F6195" t="s">
        <v>17648</v>
      </c>
      <c r="G6195" t="s">
        <v>17645</v>
      </c>
      <c r="H6195" t="s">
        <v>8202</v>
      </c>
      <c r="I6195" t="s">
        <v>17653</v>
      </c>
      <c r="J6195" t="s">
        <v>17536</v>
      </c>
      <c r="K6195" t="s">
        <v>110</v>
      </c>
      <c r="L6195" t="s">
        <v>3346</v>
      </c>
      <c r="M6195" t="s">
        <v>4108</v>
      </c>
      <c r="N6195" t="s">
        <v>4109</v>
      </c>
      <c r="O6195" t="s">
        <v>3343</v>
      </c>
      <c r="P6195" t="s">
        <v>3343</v>
      </c>
      <c r="Q6195" t="s">
        <v>3346</v>
      </c>
    </row>
    <row r="6196" spans="1:17" x14ac:dyDescent="0.25">
      <c r="A6196" t="s">
        <v>1736</v>
      </c>
      <c r="B6196" t="s">
        <v>585</v>
      </c>
      <c r="C6196" t="s">
        <v>17517</v>
      </c>
      <c r="D6196" t="s">
        <v>17518</v>
      </c>
      <c r="E6196">
        <v>2408041</v>
      </c>
      <c r="F6196" t="s">
        <v>17648</v>
      </c>
      <c r="G6196" t="s">
        <v>17645</v>
      </c>
      <c r="H6196" t="s">
        <v>8202</v>
      </c>
      <c r="I6196" t="s">
        <v>17654</v>
      </c>
      <c r="J6196" t="s">
        <v>17655</v>
      </c>
      <c r="K6196" t="s">
        <v>110</v>
      </c>
      <c r="L6196" t="s">
        <v>3346</v>
      </c>
      <c r="M6196" t="s">
        <v>4108</v>
      </c>
      <c r="N6196" t="s">
        <v>4109</v>
      </c>
      <c r="O6196" t="s">
        <v>3343</v>
      </c>
      <c r="P6196" t="s">
        <v>3343</v>
      </c>
      <c r="Q6196" t="s">
        <v>3346</v>
      </c>
    </row>
    <row r="6197" spans="1:17" x14ac:dyDescent="0.25">
      <c r="A6197" t="s">
        <v>1736</v>
      </c>
      <c r="B6197" t="s">
        <v>585</v>
      </c>
      <c r="C6197" t="s">
        <v>17517</v>
      </c>
      <c r="D6197" t="s">
        <v>17518</v>
      </c>
      <c r="E6197">
        <v>2408042</v>
      </c>
      <c r="F6197" t="s">
        <v>17656</v>
      </c>
      <c r="G6197" t="s">
        <v>17657</v>
      </c>
      <c r="H6197" t="s">
        <v>17527</v>
      </c>
      <c r="I6197" t="s">
        <v>17658</v>
      </c>
      <c r="J6197" t="s">
        <v>17656</v>
      </c>
      <c r="K6197" t="s">
        <v>110</v>
      </c>
      <c r="L6197" t="s">
        <v>3343</v>
      </c>
      <c r="M6197" t="s">
        <v>4108</v>
      </c>
      <c r="N6197" t="s">
        <v>4109</v>
      </c>
      <c r="O6197" t="s">
        <v>3343</v>
      </c>
      <c r="P6197" t="s">
        <v>3343</v>
      </c>
      <c r="Q6197" t="s">
        <v>3346</v>
      </c>
    </row>
    <row r="6198" spans="1:17" x14ac:dyDescent="0.25">
      <c r="A6198" t="s">
        <v>1736</v>
      </c>
      <c r="B6198" t="s">
        <v>585</v>
      </c>
      <c r="C6198" t="s">
        <v>17517</v>
      </c>
      <c r="D6198" t="s">
        <v>17518</v>
      </c>
      <c r="E6198">
        <v>2408043</v>
      </c>
      <c r="F6198" t="s">
        <v>17606</v>
      </c>
      <c r="G6198" t="s">
        <v>17657</v>
      </c>
      <c r="H6198" t="s">
        <v>8202</v>
      </c>
      <c r="I6198" t="s">
        <v>17659</v>
      </c>
      <c r="J6198" t="s">
        <v>17606</v>
      </c>
      <c r="K6198" t="s">
        <v>110</v>
      </c>
      <c r="L6198" t="s">
        <v>3343</v>
      </c>
      <c r="M6198" t="s">
        <v>4108</v>
      </c>
      <c r="N6198" t="s">
        <v>4109</v>
      </c>
      <c r="O6198" t="s">
        <v>3343</v>
      </c>
      <c r="P6198" t="s">
        <v>3343</v>
      </c>
      <c r="Q6198" t="s">
        <v>3346</v>
      </c>
    </row>
    <row r="6199" spans="1:17" x14ac:dyDescent="0.25">
      <c r="A6199" t="s">
        <v>1736</v>
      </c>
      <c r="B6199" t="s">
        <v>585</v>
      </c>
      <c r="C6199" t="s">
        <v>17517</v>
      </c>
      <c r="D6199" t="s">
        <v>17518</v>
      </c>
      <c r="E6199">
        <v>2408043</v>
      </c>
      <c r="F6199" t="s">
        <v>17606</v>
      </c>
      <c r="G6199" t="s">
        <v>17657</v>
      </c>
      <c r="H6199" t="s">
        <v>8202</v>
      </c>
      <c r="I6199" t="s">
        <v>17660</v>
      </c>
      <c r="J6199" t="s">
        <v>17661</v>
      </c>
      <c r="K6199" t="s">
        <v>110</v>
      </c>
      <c r="L6199" t="s">
        <v>3346</v>
      </c>
      <c r="M6199" t="s">
        <v>4108</v>
      </c>
      <c r="N6199" t="s">
        <v>4109</v>
      </c>
      <c r="O6199" t="s">
        <v>3343</v>
      </c>
      <c r="P6199" t="s">
        <v>3343</v>
      </c>
      <c r="Q6199" t="s">
        <v>3346</v>
      </c>
    </row>
    <row r="6200" spans="1:17" x14ac:dyDescent="0.25">
      <c r="A6200" t="s">
        <v>1736</v>
      </c>
      <c r="B6200" t="s">
        <v>585</v>
      </c>
      <c r="C6200" t="s">
        <v>17517</v>
      </c>
      <c r="D6200" t="s">
        <v>17518</v>
      </c>
      <c r="E6200">
        <v>2408043</v>
      </c>
      <c r="F6200" t="s">
        <v>17606</v>
      </c>
      <c r="G6200" t="s">
        <v>17657</v>
      </c>
      <c r="H6200" t="s">
        <v>8202</v>
      </c>
      <c r="I6200" t="s">
        <v>17662</v>
      </c>
      <c r="J6200" t="s">
        <v>17663</v>
      </c>
      <c r="K6200" t="s">
        <v>110</v>
      </c>
      <c r="L6200" t="s">
        <v>3346</v>
      </c>
      <c r="M6200" t="s">
        <v>4108</v>
      </c>
      <c r="N6200" t="s">
        <v>4109</v>
      </c>
      <c r="O6200" t="s">
        <v>3343</v>
      </c>
      <c r="P6200" t="s">
        <v>3343</v>
      </c>
      <c r="Q6200" t="s">
        <v>3346</v>
      </c>
    </row>
    <row r="6201" spans="1:17" x14ac:dyDescent="0.25">
      <c r="A6201" t="s">
        <v>1736</v>
      </c>
      <c r="B6201" t="s">
        <v>585</v>
      </c>
      <c r="C6201" t="s">
        <v>17517</v>
      </c>
      <c r="D6201" t="s">
        <v>17518</v>
      </c>
      <c r="E6201">
        <v>2408044</v>
      </c>
      <c r="F6201" t="s">
        <v>17664</v>
      </c>
      <c r="G6201" t="s">
        <v>17665</v>
      </c>
      <c r="H6201" t="s">
        <v>8202</v>
      </c>
      <c r="I6201" t="s">
        <v>17666</v>
      </c>
      <c r="J6201" t="s">
        <v>17667</v>
      </c>
      <c r="K6201" t="s">
        <v>110</v>
      </c>
      <c r="L6201" t="s">
        <v>3343</v>
      </c>
      <c r="M6201" t="s">
        <v>4108</v>
      </c>
      <c r="N6201" t="s">
        <v>4109</v>
      </c>
      <c r="O6201" t="s">
        <v>3343</v>
      </c>
      <c r="P6201" t="s">
        <v>3343</v>
      </c>
      <c r="Q6201" t="s">
        <v>3346</v>
      </c>
    </row>
    <row r="6202" spans="1:17" x14ac:dyDescent="0.25">
      <c r="A6202" t="s">
        <v>1736</v>
      </c>
      <c r="B6202" t="s">
        <v>585</v>
      </c>
      <c r="C6202" t="s">
        <v>17517</v>
      </c>
      <c r="D6202" t="s">
        <v>17518</v>
      </c>
      <c r="E6202">
        <v>2408045</v>
      </c>
      <c r="F6202" t="s">
        <v>17668</v>
      </c>
      <c r="G6202" t="s">
        <v>17669</v>
      </c>
      <c r="H6202" t="s">
        <v>8202</v>
      </c>
      <c r="I6202" t="s">
        <v>17670</v>
      </c>
      <c r="J6202" t="s">
        <v>17671</v>
      </c>
      <c r="K6202" t="s">
        <v>110</v>
      </c>
      <c r="L6202" t="s">
        <v>3343</v>
      </c>
      <c r="M6202" t="s">
        <v>4108</v>
      </c>
      <c r="N6202" t="s">
        <v>4109</v>
      </c>
      <c r="O6202" t="s">
        <v>3343</v>
      </c>
      <c r="P6202" t="s">
        <v>3343</v>
      </c>
      <c r="Q6202" t="s">
        <v>3346</v>
      </c>
    </row>
    <row r="6203" spans="1:17" x14ac:dyDescent="0.25">
      <c r="A6203" t="s">
        <v>1736</v>
      </c>
      <c r="B6203" t="s">
        <v>585</v>
      </c>
      <c r="C6203" t="s">
        <v>17517</v>
      </c>
      <c r="D6203" t="s">
        <v>17518</v>
      </c>
      <c r="E6203">
        <v>2408046</v>
      </c>
      <c r="F6203" t="s">
        <v>17672</v>
      </c>
      <c r="G6203" t="s">
        <v>17673</v>
      </c>
      <c r="H6203" t="s">
        <v>8202</v>
      </c>
      <c r="I6203" t="s">
        <v>17674</v>
      </c>
      <c r="J6203" t="s">
        <v>17675</v>
      </c>
      <c r="K6203" t="s">
        <v>110</v>
      </c>
      <c r="L6203" t="s">
        <v>3343</v>
      </c>
      <c r="M6203" t="s">
        <v>4108</v>
      </c>
      <c r="N6203" t="s">
        <v>4109</v>
      </c>
      <c r="O6203" t="s">
        <v>3343</v>
      </c>
      <c r="P6203" t="s">
        <v>3343</v>
      </c>
      <c r="Q6203" t="s">
        <v>3346</v>
      </c>
    </row>
    <row r="6204" spans="1:17" x14ac:dyDescent="0.25">
      <c r="A6204" t="s">
        <v>1736</v>
      </c>
      <c r="B6204" t="s">
        <v>585</v>
      </c>
      <c r="C6204" t="s">
        <v>17517</v>
      </c>
      <c r="D6204" t="s">
        <v>17518</v>
      </c>
      <c r="E6204">
        <v>2408047</v>
      </c>
      <c r="F6204" t="s">
        <v>17676</v>
      </c>
      <c r="G6204" t="s">
        <v>17677</v>
      </c>
      <c r="H6204" t="s">
        <v>17678</v>
      </c>
      <c r="I6204" t="s">
        <v>17679</v>
      </c>
      <c r="J6204" t="s">
        <v>17680</v>
      </c>
      <c r="K6204" t="s">
        <v>110</v>
      </c>
      <c r="L6204" t="s">
        <v>3343</v>
      </c>
      <c r="M6204" t="s">
        <v>4108</v>
      </c>
      <c r="N6204" t="s">
        <v>4109</v>
      </c>
      <c r="O6204" t="s">
        <v>3343</v>
      </c>
      <c r="P6204" t="s">
        <v>3343</v>
      </c>
      <c r="Q6204" t="s">
        <v>3346</v>
      </c>
    </row>
    <row r="6205" spans="1:17" x14ac:dyDescent="0.25">
      <c r="A6205" t="s">
        <v>1736</v>
      </c>
      <c r="B6205" t="s">
        <v>585</v>
      </c>
      <c r="C6205" t="s">
        <v>17517</v>
      </c>
      <c r="D6205" t="s">
        <v>17518</v>
      </c>
      <c r="E6205">
        <v>2408047</v>
      </c>
      <c r="F6205" t="s">
        <v>17676</v>
      </c>
      <c r="G6205" t="s">
        <v>17677</v>
      </c>
      <c r="H6205" t="s">
        <v>17678</v>
      </c>
      <c r="I6205" t="s">
        <v>17681</v>
      </c>
      <c r="J6205" t="s">
        <v>17682</v>
      </c>
      <c r="K6205" t="s">
        <v>110</v>
      </c>
      <c r="L6205" t="s">
        <v>3346</v>
      </c>
      <c r="M6205" t="s">
        <v>4108</v>
      </c>
      <c r="N6205" t="s">
        <v>4109</v>
      </c>
      <c r="O6205" t="s">
        <v>3343</v>
      </c>
      <c r="P6205" t="s">
        <v>3343</v>
      </c>
      <c r="Q6205" t="s">
        <v>3346</v>
      </c>
    </row>
    <row r="6206" spans="1:17" x14ac:dyDescent="0.25">
      <c r="A6206" t="s">
        <v>1736</v>
      </c>
      <c r="B6206" t="s">
        <v>585</v>
      </c>
      <c r="C6206" t="s">
        <v>17517</v>
      </c>
      <c r="D6206" t="s">
        <v>17518</v>
      </c>
      <c r="E6206">
        <v>2408047</v>
      </c>
      <c r="F6206" t="s">
        <v>17676</v>
      </c>
      <c r="G6206" t="s">
        <v>17677</v>
      </c>
      <c r="H6206" t="s">
        <v>17678</v>
      </c>
      <c r="I6206" t="s">
        <v>17683</v>
      </c>
      <c r="J6206" t="s">
        <v>17684</v>
      </c>
      <c r="K6206" t="s">
        <v>110</v>
      </c>
      <c r="L6206" t="s">
        <v>3346</v>
      </c>
      <c r="M6206" t="s">
        <v>4108</v>
      </c>
      <c r="N6206" t="s">
        <v>4109</v>
      </c>
      <c r="O6206" t="s">
        <v>3343</v>
      </c>
      <c r="P6206" t="s">
        <v>3343</v>
      </c>
      <c r="Q6206" t="s">
        <v>3346</v>
      </c>
    </row>
    <row r="6207" spans="1:17" x14ac:dyDescent="0.25">
      <c r="A6207" t="s">
        <v>1736</v>
      </c>
      <c r="B6207" t="s">
        <v>585</v>
      </c>
      <c r="C6207" t="s">
        <v>17517</v>
      </c>
      <c r="D6207" t="s">
        <v>17518</v>
      </c>
      <c r="E6207">
        <v>2408048</v>
      </c>
      <c r="F6207" t="s">
        <v>17685</v>
      </c>
      <c r="G6207" t="s">
        <v>17686</v>
      </c>
      <c r="H6207" t="s">
        <v>17687</v>
      </c>
      <c r="I6207" t="s">
        <v>17688</v>
      </c>
      <c r="J6207" t="s">
        <v>17685</v>
      </c>
      <c r="K6207" t="s">
        <v>110</v>
      </c>
      <c r="L6207" t="s">
        <v>3343</v>
      </c>
      <c r="M6207" t="s">
        <v>4108</v>
      </c>
      <c r="N6207" t="s">
        <v>4109</v>
      </c>
      <c r="O6207" t="s">
        <v>3343</v>
      </c>
      <c r="P6207" t="s">
        <v>3343</v>
      </c>
      <c r="Q6207" t="s">
        <v>3346</v>
      </c>
    </row>
    <row r="6208" spans="1:17" x14ac:dyDescent="0.25">
      <c r="A6208" t="s">
        <v>1736</v>
      </c>
      <c r="B6208" t="s">
        <v>585</v>
      </c>
      <c r="C6208" t="s">
        <v>17517</v>
      </c>
      <c r="D6208" t="s">
        <v>17518</v>
      </c>
      <c r="E6208">
        <v>2408049</v>
      </c>
      <c r="F6208" t="s">
        <v>17689</v>
      </c>
      <c r="G6208" t="s">
        <v>17690</v>
      </c>
      <c r="H6208" t="s">
        <v>17587</v>
      </c>
      <c r="I6208" t="s">
        <v>17691</v>
      </c>
      <c r="J6208" t="s">
        <v>17692</v>
      </c>
      <c r="K6208" t="s">
        <v>4107</v>
      </c>
      <c r="L6208" t="s">
        <v>3343</v>
      </c>
      <c r="M6208" t="s">
        <v>4108</v>
      </c>
      <c r="N6208" t="s">
        <v>4109</v>
      </c>
      <c r="O6208" t="s">
        <v>3343</v>
      </c>
      <c r="P6208" t="s">
        <v>3343</v>
      </c>
      <c r="Q6208" t="s">
        <v>3346</v>
      </c>
    </row>
    <row r="6209" spans="1:17" x14ac:dyDescent="0.25">
      <c r="A6209" t="s">
        <v>1736</v>
      </c>
      <c r="B6209" t="s">
        <v>585</v>
      </c>
      <c r="C6209" t="s">
        <v>17517</v>
      </c>
      <c r="D6209" t="s">
        <v>17518</v>
      </c>
      <c r="E6209">
        <v>2408049</v>
      </c>
      <c r="F6209" t="s">
        <v>17689</v>
      </c>
      <c r="G6209" t="s">
        <v>17690</v>
      </c>
      <c r="H6209" t="s">
        <v>17587</v>
      </c>
      <c r="I6209" t="s">
        <v>17693</v>
      </c>
      <c r="J6209" t="s">
        <v>17694</v>
      </c>
      <c r="K6209" t="s">
        <v>110</v>
      </c>
      <c r="L6209" t="s">
        <v>3346</v>
      </c>
      <c r="M6209" t="s">
        <v>4108</v>
      </c>
      <c r="N6209" t="s">
        <v>4109</v>
      </c>
      <c r="O6209" t="s">
        <v>3343</v>
      </c>
      <c r="P6209" t="s">
        <v>3343</v>
      </c>
      <c r="Q6209" t="s">
        <v>3346</v>
      </c>
    </row>
    <row r="6210" spans="1:17" x14ac:dyDescent="0.25">
      <c r="A6210" t="s">
        <v>1736</v>
      </c>
      <c r="B6210" t="s">
        <v>585</v>
      </c>
      <c r="C6210" t="s">
        <v>17517</v>
      </c>
      <c r="D6210" t="s">
        <v>17518</v>
      </c>
      <c r="E6210">
        <v>2408049</v>
      </c>
      <c r="F6210" t="s">
        <v>17689</v>
      </c>
      <c r="G6210" t="s">
        <v>17690</v>
      </c>
      <c r="H6210" t="s">
        <v>17587</v>
      </c>
      <c r="I6210" t="s">
        <v>17695</v>
      </c>
      <c r="J6210" t="s">
        <v>17696</v>
      </c>
      <c r="K6210" t="s">
        <v>110</v>
      </c>
      <c r="L6210" t="s">
        <v>3346</v>
      </c>
      <c r="M6210" t="s">
        <v>4108</v>
      </c>
      <c r="N6210" t="s">
        <v>4109</v>
      </c>
      <c r="O6210" t="s">
        <v>3343</v>
      </c>
      <c r="P6210" t="s">
        <v>3343</v>
      </c>
      <c r="Q6210" t="s">
        <v>3346</v>
      </c>
    </row>
    <row r="6211" spans="1:17" x14ac:dyDescent="0.25">
      <c r="A6211" t="s">
        <v>1736</v>
      </c>
      <c r="B6211" t="s">
        <v>585</v>
      </c>
      <c r="C6211" t="s">
        <v>17517</v>
      </c>
      <c r="D6211" t="s">
        <v>17518</v>
      </c>
      <c r="E6211">
        <v>2408049</v>
      </c>
      <c r="F6211" t="s">
        <v>17689</v>
      </c>
      <c r="G6211" t="s">
        <v>17690</v>
      </c>
      <c r="H6211" t="s">
        <v>17587</v>
      </c>
      <c r="I6211" t="s">
        <v>17697</v>
      </c>
      <c r="J6211" t="s">
        <v>17698</v>
      </c>
      <c r="K6211" t="s">
        <v>110</v>
      </c>
      <c r="L6211" t="s">
        <v>3346</v>
      </c>
      <c r="M6211" t="s">
        <v>4108</v>
      </c>
      <c r="N6211" t="s">
        <v>4109</v>
      </c>
      <c r="O6211" t="s">
        <v>3343</v>
      </c>
      <c r="P6211" t="s">
        <v>3343</v>
      </c>
      <c r="Q6211" t="s">
        <v>3346</v>
      </c>
    </row>
    <row r="6212" spans="1:17" x14ac:dyDescent="0.25">
      <c r="A6212" t="s">
        <v>1736</v>
      </c>
      <c r="B6212" t="s">
        <v>585</v>
      </c>
      <c r="C6212" t="s">
        <v>17517</v>
      </c>
      <c r="D6212" t="s">
        <v>17518</v>
      </c>
      <c r="E6212">
        <v>2408049</v>
      </c>
      <c r="F6212" t="s">
        <v>17689</v>
      </c>
      <c r="G6212" t="s">
        <v>17690</v>
      </c>
      <c r="H6212" t="s">
        <v>17587</v>
      </c>
      <c r="I6212" t="s">
        <v>17699</v>
      </c>
      <c r="J6212" t="s">
        <v>17700</v>
      </c>
      <c r="K6212" t="s">
        <v>110</v>
      </c>
      <c r="L6212" t="s">
        <v>3346</v>
      </c>
      <c r="M6212" t="s">
        <v>4108</v>
      </c>
      <c r="N6212" t="s">
        <v>4109</v>
      </c>
      <c r="O6212" t="s">
        <v>3343</v>
      </c>
      <c r="P6212" t="s">
        <v>3343</v>
      </c>
      <c r="Q6212" t="s">
        <v>3346</v>
      </c>
    </row>
    <row r="6213" spans="1:17" x14ac:dyDescent="0.25">
      <c r="A6213" t="s">
        <v>1736</v>
      </c>
      <c r="B6213" t="s">
        <v>585</v>
      </c>
      <c r="C6213" t="s">
        <v>17517</v>
      </c>
      <c r="D6213" t="s">
        <v>17518</v>
      </c>
      <c r="E6213">
        <v>2408049</v>
      </c>
      <c r="F6213" t="s">
        <v>17689</v>
      </c>
      <c r="G6213" t="s">
        <v>17690</v>
      </c>
      <c r="H6213" t="s">
        <v>17587</v>
      </c>
      <c r="I6213" t="s">
        <v>17701</v>
      </c>
      <c r="J6213" t="s">
        <v>17702</v>
      </c>
      <c r="K6213" t="s">
        <v>110</v>
      </c>
      <c r="L6213" t="s">
        <v>3346</v>
      </c>
      <c r="M6213" t="s">
        <v>4108</v>
      </c>
      <c r="N6213" t="s">
        <v>4109</v>
      </c>
      <c r="O6213" t="s">
        <v>3343</v>
      </c>
      <c r="P6213" t="s">
        <v>3343</v>
      </c>
      <c r="Q6213" t="s">
        <v>3346</v>
      </c>
    </row>
    <row r="6214" spans="1:17" x14ac:dyDescent="0.25">
      <c r="A6214" t="s">
        <v>1736</v>
      </c>
      <c r="B6214" t="s">
        <v>585</v>
      </c>
      <c r="C6214" t="s">
        <v>17517</v>
      </c>
      <c r="D6214" t="s">
        <v>17518</v>
      </c>
      <c r="E6214">
        <v>2408049</v>
      </c>
      <c r="F6214" t="s">
        <v>17689</v>
      </c>
      <c r="G6214" t="s">
        <v>17690</v>
      </c>
      <c r="H6214" t="s">
        <v>17587</v>
      </c>
      <c r="I6214" t="s">
        <v>17703</v>
      </c>
      <c r="J6214" t="s">
        <v>17704</v>
      </c>
      <c r="K6214" t="s">
        <v>110</v>
      </c>
      <c r="L6214" t="s">
        <v>3346</v>
      </c>
      <c r="M6214" t="s">
        <v>4108</v>
      </c>
      <c r="N6214" t="s">
        <v>4109</v>
      </c>
      <c r="O6214" t="s">
        <v>3343</v>
      </c>
      <c r="P6214" t="s">
        <v>3343</v>
      </c>
      <c r="Q6214" t="s">
        <v>3346</v>
      </c>
    </row>
    <row r="6215" spans="1:17" x14ac:dyDescent="0.25">
      <c r="A6215" t="s">
        <v>1736</v>
      </c>
      <c r="B6215" t="s">
        <v>585</v>
      </c>
      <c r="C6215" t="s">
        <v>17517</v>
      </c>
      <c r="D6215" t="s">
        <v>17518</v>
      </c>
      <c r="E6215">
        <v>2408049</v>
      </c>
      <c r="F6215" t="s">
        <v>17689</v>
      </c>
      <c r="G6215" t="s">
        <v>17690</v>
      </c>
      <c r="H6215" t="s">
        <v>17587</v>
      </c>
      <c r="I6215" t="s">
        <v>17705</v>
      </c>
      <c r="J6215" t="s">
        <v>17706</v>
      </c>
      <c r="K6215" t="s">
        <v>110</v>
      </c>
      <c r="L6215" t="s">
        <v>3346</v>
      </c>
      <c r="M6215" t="s">
        <v>4108</v>
      </c>
      <c r="N6215" t="s">
        <v>4109</v>
      </c>
      <c r="O6215" t="s">
        <v>3343</v>
      </c>
      <c r="P6215" t="s">
        <v>3343</v>
      </c>
      <c r="Q6215" t="s">
        <v>3346</v>
      </c>
    </row>
    <row r="6216" spans="1:17" x14ac:dyDescent="0.25">
      <c r="A6216" t="s">
        <v>1736</v>
      </c>
      <c r="B6216" t="s">
        <v>585</v>
      </c>
      <c r="C6216" t="s">
        <v>17517</v>
      </c>
      <c r="D6216" t="s">
        <v>17518</v>
      </c>
      <c r="E6216">
        <v>2408049</v>
      </c>
      <c r="F6216" t="s">
        <v>17689</v>
      </c>
      <c r="G6216" t="s">
        <v>17690</v>
      </c>
      <c r="H6216" t="s">
        <v>17587</v>
      </c>
      <c r="I6216" t="s">
        <v>17707</v>
      </c>
      <c r="J6216" t="s">
        <v>17708</v>
      </c>
      <c r="K6216" t="s">
        <v>110</v>
      </c>
      <c r="L6216" t="s">
        <v>3346</v>
      </c>
      <c r="M6216" t="s">
        <v>4108</v>
      </c>
      <c r="N6216" t="s">
        <v>4109</v>
      </c>
      <c r="O6216" t="s">
        <v>3343</v>
      </c>
      <c r="P6216" t="s">
        <v>3343</v>
      </c>
      <c r="Q6216" t="s">
        <v>3346</v>
      </c>
    </row>
    <row r="6217" spans="1:17" x14ac:dyDescent="0.25">
      <c r="A6217" t="s">
        <v>1736</v>
      </c>
      <c r="B6217" t="s">
        <v>585</v>
      </c>
      <c r="C6217" t="s">
        <v>17517</v>
      </c>
      <c r="D6217" t="s">
        <v>17518</v>
      </c>
      <c r="E6217">
        <v>2408049</v>
      </c>
      <c r="F6217" t="s">
        <v>17689</v>
      </c>
      <c r="G6217" t="s">
        <v>17690</v>
      </c>
      <c r="H6217" t="s">
        <v>17587</v>
      </c>
      <c r="I6217" t="s">
        <v>17709</v>
      </c>
      <c r="J6217" t="s">
        <v>17710</v>
      </c>
      <c r="K6217" t="s">
        <v>110</v>
      </c>
      <c r="L6217" t="s">
        <v>3346</v>
      </c>
      <c r="M6217" t="s">
        <v>4108</v>
      </c>
      <c r="N6217" t="s">
        <v>4109</v>
      </c>
      <c r="O6217" t="s">
        <v>3343</v>
      </c>
      <c r="P6217" t="s">
        <v>3343</v>
      </c>
      <c r="Q6217" t="s">
        <v>3346</v>
      </c>
    </row>
    <row r="6218" spans="1:17" x14ac:dyDescent="0.25">
      <c r="A6218" t="s">
        <v>1736</v>
      </c>
      <c r="B6218" t="s">
        <v>585</v>
      </c>
      <c r="C6218" t="s">
        <v>17517</v>
      </c>
      <c r="D6218" t="s">
        <v>17518</v>
      </c>
      <c r="E6218">
        <v>2408049</v>
      </c>
      <c r="F6218" t="s">
        <v>17689</v>
      </c>
      <c r="G6218" t="s">
        <v>17690</v>
      </c>
      <c r="H6218" t="s">
        <v>17587</v>
      </c>
      <c r="I6218" t="s">
        <v>17711</v>
      </c>
      <c r="J6218" t="s">
        <v>17712</v>
      </c>
      <c r="K6218" t="s">
        <v>110</v>
      </c>
      <c r="L6218" t="s">
        <v>3346</v>
      </c>
      <c r="M6218" t="s">
        <v>4108</v>
      </c>
      <c r="N6218" t="s">
        <v>4109</v>
      </c>
      <c r="O6218" t="s">
        <v>3343</v>
      </c>
      <c r="P6218" t="s">
        <v>3343</v>
      </c>
      <c r="Q6218" t="s">
        <v>3346</v>
      </c>
    </row>
    <row r="6219" spans="1:17" x14ac:dyDescent="0.25">
      <c r="A6219" t="s">
        <v>1736</v>
      </c>
      <c r="B6219" t="s">
        <v>585</v>
      </c>
      <c r="C6219" t="s">
        <v>17517</v>
      </c>
      <c r="D6219" t="s">
        <v>17518</v>
      </c>
      <c r="E6219">
        <v>2408050</v>
      </c>
      <c r="F6219" t="s">
        <v>17713</v>
      </c>
      <c r="G6219" t="s">
        <v>17714</v>
      </c>
      <c r="H6219" t="s">
        <v>9636</v>
      </c>
      <c r="I6219" t="s">
        <v>17715</v>
      </c>
      <c r="J6219" t="s">
        <v>17716</v>
      </c>
      <c r="K6219" t="s">
        <v>110</v>
      </c>
      <c r="L6219" t="s">
        <v>3343</v>
      </c>
      <c r="M6219" t="s">
        <v>3707</v>
      </c>
      <c r="N6219" t="s">
        <v>7828</v>
      </c>
      <c r="O6219" t="s">
        <v>3343</v>
      </c>
      <c r="P6219" t="s">
        <v>3343</v>
      </c>
      <c r="Q6219" t="s">
        <v>3346</v>
      </c>
    </row>
    <row r="6220" spans="1:17" x14ac:dyDescent="0.25">
      <c r="A6220" t="s">
        <v>1736</v>
      </c>
      <c r="B6220" t="s">
        <v>585</v>
      </c>
      <c r="C6220" t="s">
        <v>17517</v>
      </c>
      <c r="D6220" t="s">
        <v>17518</v>
      </c>
      <c r="E6220">
        <v>2408051</v>
      </c>
      <c r="F6220" t="s">
        <v>17717</v>
      </c>
      <c r="G6220" t="s">
        <v>17718</v>
      </c>
      <c r="H6220" t="s">
        <v>9138</v>
      </c>
      <c r="I6220" t="s">
        <v>17719</v>
      </c>
      <c r="J6220" t="s">
        <v>17717</v>
      </c>
      <c r="K6220" t="s">
        <v>110</v>
      </c>
      <c r="L6220" t="s">
        <v>3343</v>
      </c>
      <c r="M6220" t="s">
        <v>3707</v>
      </c>
      <c r="N6220" t="s">
        <v>7828</v>
      </c>
      <c r="O6220" t="s">
        <v>3343</v>
      </c>
      <c r="P6220" t="s">
        <v>3343</v>
      </c>
      <c r="Q6220" t="s">
        <v>3346</v>
      </c>
    </row>
    <row r="6221" spans="1:17" x14ac:dyDescent="0.25">
      <c r="A6221" t="s">
        <v>1736</v>
      </c>
      <c r="B6221" t="s">
        <v>585</v>
      </c>
      <c r="C6221" t="s">
        <v>17517</v>
      </c>
      <c r="D6221" t="s">
        <v>17518</v>
      </c>
      <c r="E6221">
        <v>2408051</v>
      </c>
      <c r="F6221" t="s">
        <v>17717</v>
      </c>
      <c r="G6221" t="s">
        <v>17718</v>
      </c>
      <c r="H6221" t="s">
        <v>9138</v>
      </c>
      <c r="I6221" t="s">
        <v>17720</v>
      </c>
      <c r="J6221" t="s">
        <v>17721</v>
      </c>
      <c r="K6221" t="s">
        <v>110</v>
      </c>
      <c r="L6221" t="s">
        <v>3346</v>
      </c>
      <c r="M6221" t="s">
        <v>3707</v>
      </c>
      <c r="N6221" t="s">
        <v>7828</v>
      </c>
      <c r="O6221" t="s">
        <v>3343</v>
      </c>
      <c r="P6221" t="s">
        <v>3343</v>
      </c>
      <c r="Q6221" t="s">
        <v>3346</v>
      </c>
    </row>
    <row r="6222" spans="1:17" x14ac:dyDescent="0.25">
      <c r="A6222" t="s">
        <v>1736</v>
      </c>
      <c r="B6222" t="s">
        <v>585</v>
      </c>
      <c r="C6222" t="s">
        <v>17517</v>
      </c>
      <c r="D6222" t="s">
        <v>17518</v>
      </c>
      <c r="E6222">
        <v>2408052</v>
      </c>
      <c r="F6222" t="s">
        <v>17722</v>
      </c>
      <c r="G6222" t="s">
        <v>17723</v>
      </c>
      <c r="H6222" t="s">
        <v>2503</v>
      </c>
      <c r="I6222" t="s">
        <v>17724</v>
      </c>
      <c r="J6222" t="s">
        <v>17725</v>
      </c>
      <c r="K6222" t="s">
        <v>110</v>
      </c>
      <c r="L6222" t="s">
        <v>3343</v>
      </c>
      <c r="M6222" t="s">
        <v>4108</v>
      </c>
      <c r="N6222" t="s">
        <v>4109</v>
      </c>
      <c r="O6222" t="s">
        <v>3343</v>
      </c>
      <c r="P6222" t="s">
        <v>3343</v>
      </c>
      <c r="Q6222" t="s">
        <v>3346</v>
      </c>
    </row>
    <row r="6223" spans="1:17" x14ac:dyDescent="0.25">
      <c r="A6223" t="s">
        <v>1736</v>
      </c>
      <c r="B6223" t="s">
        <v>585</v>
      </c>
      <c r="C6223" t="s">
        <v>17517</v>
      </c>
      <c r="D6223" t="s">
        <v>17518</v>
      </c>
      <c r="E6223">
        <v>2408052</v>
      </c>
      <c r="F6223" t="s">
        <v>17722</v>
      </c>
      <c r="G6223" t="s">
        <v>17723</v>
      </c>
      <c r="H6223" t="s">
        <v>2503</v>
      </c>
      <c r="I6223" t="s">
        <v>17726</v>
      </c>
      <c r="J6223" t="s">
        <v>17727</v>
      </c>
      <c r="K6223" t="s">
        <v>4107</v>
      </c>
      <c r="L6223" t="s">
        <v>3346</v>
      </c>
      <c r="M6223" t="s">
        <v>4108</v>
      </c>
      <c r="N6223" t="s">
        <v>4109</v>
      </c>
      <c r="O6223" t="s">
        <v>3343</v>
      </c>
      <c r="P6223" t="s">
        <v>3343</v>
      </c>
      <c r="Q6223" t="s">
        <v>3346</v>
      </c>
    </row>
    <row r="6224" spans="1:17" x14ac:dyDescent="0.25">
      <c r="A6224" t="s">
        <v>1736</v>
      </c>
      <c r="B6224" t="s">
        <v>585</v>
      </c>
      <c r="C6224" t="s">
        <v>17517</v>
      </c>
      <c r="D6224" t="s">
        <v>17518</v>
      </c>
      <c r="E6224">
        <v>2408052</v>
      </c>
      <c r="F6224" t="s">
        <v>17722</v>
      </c>
      <c r="G6224" t="s">
        <v>17723</v>
      </c>
      <c r="H6224" t="s">
        <v>2503</v>
      </c>
      <c r="I6224" t="s">
        <v>17728</v>
      </c>
      <c r="J6224" t="s">
        <v>17729</v>
      </c>
      <c r="K6224" t="s">
        <v>110</v>
      </c>
      <c r="L6224" t="s">
        <v>3346</v>
      </c>
      <c r="M6224" t="s">
        <v>4108</v>
      </c>
      <c r="N6224" t="s">
        <v>4109</v>
      </c>
      <c r="O6224" t="s">
        <v>3343</v>
      </c>
      <c r="P6224" t="s">
        <v>3343</v>
      </c>
      <c r="Q6224" t="s">
        <v>3346</v>
      </c>
    </row>
    <row r="6225" spans="1:17" x14ac:dyDescent="0.25">
      <c r="A6225" t="s">
        <v>1736</v>
      </c>
      <c r="B6225" t="s">
        <v>585</v>
      </c>
      <c r="C6225" t="s">
        <v>17517</v>
      </c>
      <c r="D6225" t="s">
        <v>17518</v>
      </c>
      <c r="E6225">
        <v>2408052</v>
      </c>
      <c r="F6225" t="s">
        <v>17722</v>
      </c>
      <c r="G6225" t="s">
        <v>17723</v>
      </c>
      <c r="H6225" t="s">
        <v>2503</v>
      </c>
      <c r="I6225" t="s">
        <v>17730</v>
      </c>
      <c r="J6225" t="s">
        <v>17731</v>
      </c>
      <c r="K6225" t="s">
        <v>110</v>
      </c>
      <c r="L6225" t="s">
        <v>3346</v>
      </c>
      <c r="M6225" t="s">
        <v>4108</v>
      </c>
      <c r="N6225" t="s">
        <v>4109</v>
      </c>
      <c r="O6225" t="s">
        <v>3343</v>
      </c>
      <c r="P6225" t="s">
        <v>3343</v>
      </c>
      <c r="Q6225" t="s">
        <v>3346</v>
      </c>
    </row>
    <row r="6226" spans="1:17" x14ac:dyDescent="0.25">
      <c r="A6226" t="s">
        <v>1736</v>
      </c>
      <c r="B6226" t="s">
        <v>585</v>
      </c>
      <c r="C6226" t="s">
        <v>17517</v>
      </c>
      <c r="D6226" t="s">
        <v>17518</v>
      </c>
      <c r="E6226">
        <v>2408052</v>
      </c>
      <c r="F6226" t="s">
        <v>17722</v>
      </c>
      <c r="G6226" t="s">
        <v>17723</v>
      </c>
      <c r="H6226" t="s">
        <v>2503</v>
      </c>
      <c r="I6226" t="s">
        <v>17732</v>
      </c>
      <c r="J6226" t="s">
        <v>17733</v>
      </c>
      <c r="K6226" t="s">
        <v>4107</v>
      </c>
      <c r="L6226" t="s">
        <v>3346</v>
      </c>
      <c r="M6226" t="s">
        <v>4108</v>
      </c>
      <c r="N6226" t="s">
        <v>4109</v>
      </c>
      <c r="O6226" t="s">
        <v>3343</v>
      </c>
      <c r="P6226" t="s">
        <v>3343</v>
      </c>
      <c r="Q6226" t="s">
        <v>3346</v>
      </c>
    </row>
    <row r="6227" spans="1:17" x14ac:dyDescent="0.25">
      <c r="A6227" t="s">
        <v>1736</v>
      </c>
      <c r="B6227" t="s">
        <v>585</v>
      </c>
      <c r="C6227" t="s">
        <v>17517</v>
      </c>
      <c r="D6227" t="s">
        <v>17518</v>
      </c>
      <c r="E6227">
        <v>2408052</v>
      </c>
      <c r="F6227" t="s">
        <v>17722</v>
      </c>
      <c r="G6227" t="s">
        <v>17723</v>
      </c>
      <c r="H6227" t="s">
        <v>2503</v>
      </c>
      <c r="I6227" t="s">
        <v>17734</v>
      </c>
      <c r="J6227" t="s">
        <v>17735</v>
      </c>
      <c r="K6227" t="s">
        <v>4107</v>
      </c>
      <c r="L6227" t="s">
        <v>3346</v>
      </c>
      <c r="M6227" t="s">
        <v>4108</v>
      </c>
      <c r="N6227" t="s">
        <v>4109</v>
      </c>
      <c r="O6227" t="s">
        <v>3343</v>
      </c>
      <c r="P6227" t="s">
        <v>3343</v>
      </c>
      <c r="Q6227" t="s">
        <v>3346</v>
      </c>
    </row>
    <row r="6228" spans="1:17" x14ac:dyDescent="0.25">
      <c r="A6228" t="s">
        <v>1736</v>
      </c>
      <c r="B6228" t="s">
        <v>585</v>
      </c>
      <c r="C6228" t="s">
        <v>17517</v>
      </c>
      <c r="D6228" t="s">
        <v>17518</v>
      </c>
      <c r="E6228">
        <v>2408052</v>
      </c>
      <c r="F6228" t="s">
        <v>17722</v>
      </c>
      <c r="G6228" t="s">
        <v>17723</v>
      </c>
      <c r="H6228" t="s">
        <v>2503</v>
      </c>
      <c r="I6228" t="s">
        <v>17736</v>
      </c>
      <c r="J6228" t="s">
        <v>17737</v>
      </c>
      <c r="K6228" t="s">
        <v>110</v>
      </c>
      <c r="L6228" t="s">
        <v>3346</v>
      </c>
      <c r="M6228" t="s">
        <v>4108</v>
      </c>
      <c r="N6228" t="s">
        <v>4109</v>
      </c>
      <c r="O6228" t="s">
        <v>3343</v>
      </c>
      <c r="P6228" t="s">
        <v>3343</v>
      </c>
      <c r="Q6228" t="s">
        <v>3346</v>
      </c>
    </row>
    <row r="6229" spans="1:17" x14ac:dyDescent="0.25">
      <c r="A6229" t="s">
        <v>1736</v>
      </c>
      <c r="B6229" t="s">
        <v>585</v>
      </c>
      <c r="C6229" t="s">
        <v>17517</v>
      </c>
      <c r="D6229" t="s">
        <v>17518</v>
      </c>
      <c r="E6229">
        <v>2408052</v>
      </c>
      <c r="F6229" t="s">
        <v>17722</v>
      </c>
      <c r="G6229" t="s">
        <v>17723</v>
      </c>
      <c r="H6229" t="s">
        <v>2503</v>
      </c>
      <c r="I6229" t="s">
        <v>17738</v>
      </c>
      <c r="J6229" t="s">
        <v>17739</v>
      </c>
      <c r="K6229" t="s">
        <v>110</v>
      </c>
      <c r="L6229" t="s">
        <v>3346</v>
      </c>
      <c r="M6229" t="s">
        <v>4108</v>
      </c>
      <c r="N6229" t="s">
        <v>4109</v>
      </c>
      <c r="O6229" t="s">
        <v>3343</v>
      </c>
      <c r="P6229" t="s">
        <v>3343</v>
      </c>
      <c r="Q6229" t="s">
        <v>3346</v>
      </c>
    </row>
    <row r="6230" spans="1:17" x14ac:dyDescent="0.25">
      <c r="A6230" t="s">
        <v>1736</v>
      </c>
      <c r="B6230" t="s">
        <v>585</v>
      </c>
      <c r="C6230" t="s">
        <v>17517</v>
      </c>
      <c r="D6230" t="s">
        <v>17518</v>
      </c>
      <c r="E6230">
        <v>2408052</v>
      </c>
      <c r="F6230" t="s">
        <v>17722</v>
      </c>
      <c r="G6230" t="s">
        <v>17723</v>
      </c>
      <c r="H6230" t="s">
        <v>2503</v>
      </c>
      <c r="I6230" t="s">
        <v>17740</v>
      </c>
      <c r="J6230" t="s">
        <v>17741</v>
      </c>
      <c r="K6230" t="s">
        <v>110</v>
      </c>
      <c r="L6230" t="s">
        <v>3346</v>
      </c>
      <c r="M6230" t="s">
        <v>4108</v>
      </c>
      <c r="N6230" t="s">
        <v>4109</v>
      </c>
      <c r="O6230" t="s">
        <v>3343</v>
      </c>
      <c r="P6230" t="s">
        <v>3343</v>
      </c>
      <c r="Q6230" t="s">
        <v>3346</v>
      </c>
    </row>
    <row r="6231" spans="1:17" x14ac:dyDescent="0.25">
      <c r="A6231" t="s">
        <v>1736</v>
      </c>
      <c r="B6231" t="s">
        <v>585</v>
      </c>
      <c r="C6231" t="s">
        <v>17517</v>
      </c>
      <c r="D6231" t="s">
        <v>17518</v>
      </c>
      <c r="E6231">
        <v>2408052</v>
      </c>
      <c r="F6231" t="s">
        <v>17722</v>
      </c>
      <c r="G6231" t="s">
        <v>17723</v>
      </c>
      <c r="H6231" t="s">
        <v>2503</v>
      </c>
      <c r="I6231" t="s">
        <v>17742</v>
      </c>
      <c r="J6231" t="s">
        <v>17743</v>
      </c>
      <c r="K6231" t="s">
        <v>110</v>
      </c>
      <c r="L6231" t="s">
        <v>3346</v>
      </c>
      <c r="M6231" t="s">
        <v>4108</v>
      </c>
      <c r="N6231" t="s">
        <v>4109</v>
      </c>
      <c r="O6231" t="s">
        <v>3343</v>
      </c>
      <c r="P6231" t="s">
        <v>3343</v>
      </c>
      <c r="Q6231" t="s">
        <v>3346</v>
      </c>
    </row>
    <row r="6232" spans="1:17" x14ac:dyDescent="0.25">
      <c r="A6232" t="s">
        <v>1736</v>
      </c>
      <c r="B6232" t="s">
        <v>585</v>
      </c>
      <c r="C6232" t="s">
        <v>17517</v>
      </c>
      <c r="D6232" t="s">
        <v>17518</v>
      </c>
      <c r="E6232">
        <v>2408052</v>
      </c>
      <c r="F6232" t="s">
        <v>17722</v>
      </c>
      <c r="G6232" t="s">
        <v>17723</v>
      </c>
      <c r="H6232" t="s">
        <v>2503</v>
      </c>
      <c r="I6232" t="s">
        <v>17744</v>
      </c>
      <c r="J6232" t="s">
        <v>17745</v>
      </c>
      <c r="K6232" t="s">
        <v>110</v>
      </c>
      <c r="L6232" t="s">
        <v>3346</v>
      </c>
      <c r="M6232" t="s">
        <v>4108</v>
      </c>
      <c r="N6232" t="s">
        <v>4109</v>
      </c>
      <c r="O6232" t="s">
        <v>3343</v>
      </c>
      <c r="P6232" t="s">
        <v>3343</v>
      </c>
      <c r="Q6232" t="s">
        <v>3346</v>
      </c>
    </row>
    <row r="6233" spans="1:17" x14ac:dyDescent="0.25">
      <c r="A6233" t="s">
        <v>1736</v>
      </c>
      <c r="B6233" t="s">
        <v>585</v>
      </c>
      <c r="C6233" t="s">
        <v>17517</v>
      </c>
      <c r="D6233" t="s">
        <v>17518</v>
      </c>
      <c r="E6233">
        <v>2408052</v>
      </c>
      <c r="F6233" t="s">
        <v>17722</v>
      </c>
      <c r="G6233" t="s">
        <v>17723</v>
      </c>
      <c r="H6233" t="s">
        <v>2503</v>
      </c>
      <c r="I6233" t="s">
        <v>17746</v>
      </c>
      <c r="J6233" t="s">
        <v>17747</v>
      </c>
      <c r="K6233" t="s">
        <v>110</v>
      </c>
      <c r="L6233" t="s">
        <v>3346</v>
      </c>
      <c r="M6233" t="s">
        <v>4108</v>
      </c>
      <c r="N6233" t="s">
        <v>4109</v>
      </c>
      <c r="O6233" t="s">
        <v>3343</v>
      </c>
      <c r="P6233" t="s">
        <v>3343</v>
      </c>
      <c r="Q6233" t="s">
        <v>3346</v>
      </c>
    </row>
    <row r="6234" spans="1:17" x14ac:dyDescent="0.25">
      <c r="A6234" t="s">
        <v>1736</v>
      </c>
      <c r="B6234" t="s">
        <v>585</v>
      </c>
      <c r="C6234" t="s">
        <v>17517</v>
      </c>
      <c r="D6234" t="s">
        <v>17518</v>
      </c>
      <c r="E6234">
        <v>2408052</v>
      </c>
      <c r="F6234" t="s">
        <v>17722</v>
      </c>
      <c r="G6234" t="s">
        <v>17723</v>
      </c>
      <c r="H6234" t="s">
        <v>2503</v>
      </c>
      <c r="I6234" t="s">
        <v>17748</v>
      </c>
      <c r="J6234" t="s">
        <v>17749</v>
      </c>
      <c r="K6234" t="s">
        <v>110</v>
      </c>
      <c r="L6234" t="s">
        <v>3346</v>
      </c>
      <c r="M6234" t="s">
        <v>4108</v>
      </c>
      <c r="N6234" t="s">
        <v>4109</v>
      </c>
      <c r="O6234" t="s">
        <v>3343</v>
      </c>
      <c r="P6234" t="s">
        <v>3343</v>
      </c>
      <c r="Q6234" t="s">
        <v>3346</v>
      </c>
    </row>
    <row r="6235" spans="1:17" x14ac:dyDescent="0.25">
      <c r="A6235" t="s">
        <v>1736</v>
      </c>
      <c r="B6235" t="s">
        <v>585</v>
      </c>
      <c r="C6235" t="s">
        <v>17517</v>
      </c>
      <c r="D6235" t="s">
        <v>17518</v>
      </c>
      <c r="E6235">
        <v>2408053</v>
      </c>
      <c r="F6235" t="s">
        <v>757</v>
      </c>
      <c r="G6235" t="s">
        <v>5022</v>
      </c>
      <c r="H6235" t="s">
        <v>3350</v>
      </c>
      <c r="I6235" t="s">
        <v>17750</v>
      </c>
      <c r="J6235" t="s">
        <v>759</v>
      </c>
      <c r="K6235" t="s">
        <v>110</v>
      </c>
      <c r="L6235" t="s">
        <v>3343</v>
      </c>
      <c r="M6235" t="s">
        <v>4108</v>
      </c>
      <c r="N6235" t="s">
        <v>4109</v>
      </c>
      <c r="O6235" t="s">
        <v>3343</v>
      </c>
      <c r="P6235" t="s">
        <v>3343</v>
      </c>
      <c r="Q6235" t="s">
        <v>3346</v>
      </c>
    </row>
    <row r="6236" spans="1:17" x14ac:dyDescent="0.25">
      <c r="A6236" t="s">
        <v>1736</v>
      </c>
      <c r="B6236" t="s">
        <v>585</v>
      </c>
      <c r="C6236" t="s">
        <v>17517</v>
      </c>
      <c r="D6236" t="s">
        <v>17518</v>
      </c>
      <c r="E6236">
        <v>2408054</v>
      </c>
      <c r="F6236" t="s">
        <v>114</v>
      </c>
      <c r="G6236" t="s">
        <v>3705</v>
      </c>
      <c r="H6236" t="s">
        <v>3350</v>
      </c>
      <c r="I6236" t="s">
        <v>17751</v>
      </c>
      <c r="J6236" t="s">
        <v>17752</v>
      </c>
      <c r="K6236" t="s">
        <v>110</v>
      </c>
      <c r="L6236" t="s">
        <v>3343</v>
      </c>
      <c r="M6236" t="s">
        <v>4328</v>
      </c>
      <c r="N6236" t="s">
        <v>17753</v>
      </c>
      <c r="O6236" t="s">
        <v>3343</v>
      </c>
      <c r="P6236" t="s">
        <v>3343</v>
      </c>
      <c r="Q6236" t="s">
        <v>3346</v>
      </c>
    </row>
    <row r="6237" spans="1:17" x14ac:dyDescent="0.25">
      <c r="A6237" t="s">
        <v>1736</v>
      </c>
      <c r="B6237" t="s">
        <v>585</v>
      </c>
      <c r="C6237" t="s">
        <v>17517</v>
      </c>
      <c r="D6237" t="s">
        <v>17518</v>
      </c>
      <c r="E6237">
        <v>2408055</v>
      </c>
      <c r="F6237" t="s">
        <v>128</v>
      </c>
      <c r="G6237" t="s">
        <v>17754</v>
      </c>
      <c r="H6237" t="s">
        <v>12855</v>
      </c>
      <c r="I6237" t="s">
        <v>17755</v>
      </c>
      <c r="J6237" t="s">
        <v>4633</v>
      </c>
      <c r="K6237" t="s">
        <v>110</v>
      </c>
      <c r="L6237" t="s">
        <v>3343</v>
      </c>
      <c r="M6237" t="s">
        <v>4328</v>
      </c>
      <c r="N6237" t="s">
        <v>17753</v>
      </c>
      <c r="O6237" t="s">
        <v>3343</v>
      </c>
      <c r="P6237" t="s">
        <v>3343</v>
      </c>
      <c r="Q6237" t="s">
        <v>3346</v>
      </c>
    </row>
    <row r="6238" spans="1:17" x14ac:dyDescent="0.25">
      <c r="A6238" t="s">
        <v>1736</v>
      </c>
      <c r="B6238" t="s">
        <v>585</v>
      </c>
      <c r="C6238" t="s">
        <v>17517</v>
      </c>
      <c r="D6238" t="s">
        <v>17518</v>
      </c>
      <c r="E6238">
        <v>2408056</v>
      </c>
      <c r="F6238" t="s">
        <v>17448</v>
      </c>
      <c r="G6238" t="s">
        <v>17756</v>
      </c>
      <c r="H6238" t="s">
        <v>6082</v>
      </c>
      <c r="I6238" t="s">
        <v>17757</v>
      </c>
      <c r="J6238" t="s">
        <v>17758</v>
      </c>
      <c r="K6238" t="s">
        <v>110</v>
      </c>
      <c r="L6238" t="s">
        <v>3343</v>
      </c>
      <c r="M6238" t="s">
        <v>8471</v>
      </c>
      <c r="N6238" t="s">
        <v>17452</v>
      </c>
      <c r="O6238" t="s">
        <v>3346</v>
      </c>
      <c r="P6238" t="s">
        <v>3346</v>
      </c>
      <c r="Q6238" t="s">
        <v>3346</v>
      </c>
    </row>
    <row r="6239" spans="1:17" x14ac:dyDescent="0.25">
      <c r="A6239" t="s">
        <v>1736</v>
      </c>
      <c r="B6239" t="s">
        <v>585</v>
      </c>
      <c r="C6239" t="s">
        <v>17517</v>
      </c>
      <c r="D6239" t="s">
        <v>17518</v>
      </c>
      <c r="E6239">
        <v>2408057</v>
      </c>
      <c r="F6239" t="s">
        <v>17759</v>
      </c>
      <c r="G6239" t="s">
        <v>17760</v>
      </c>
      <c r="H6239" t="s">
        <v>17761</v>
      </c>
      <c r="I6239" t="s">
        <v>17762</v>
      </c>
      <c r="J6239" t="s">
        <v>17763</v>
      </c>
      <c r="K6239" t="s">
        <v>110</v>
      </c>
      <c r="L6239" t="s">
        <v>3343</v>
      </c>
      <c r="M6239" t="s">
        <v>3707</v>
      </c>
      <c r="N6239" t="s">
        <v>7828</v>
      </c>
      <c r="O6239" t="s">
        <v>3343</v>
      </c>
      <c r="P6239" t="s">
        <v>3343</v>
      </c>
      <c r="Q6239" t="s">
        <v>3346</v>
      </c>
    </row>
    <row r="6240" spans="1:17" x14ac:dyDescent="0.25">
      <c r="A6240" t="s">
        <v>1736</v>
      </c>
      <c r="B6240" t="s">
        <v>585</v>
      </c>
      <c r="C6240" t="s">
        <v>17517</v>
      </c>
      <c r="D6240" t="s">
        <v>17518</v>
      </c>
      <c r="E6240">
        <v>2408058</v>
      </c>
      <c r="F6240" t="s">
        <v>17764</v>
      </c>
      <c r="G6240" t="s">
        <v>17765</v>
      </c>
      <c r="H6240" t="s">
        <v>2503</v>
      </c>
      <c r="I6240" t="s">
        <v>17766</v>
      </c>
      <c r="J6240" t="s">
        <v>17767</v>
      </c>
      <c r="K6240" t="s">
        <v>110</v>
      </c>
      <c r="L6240" t="s">
        <v>3343</v>
      </c>
      <c r="M6240" t="s">
        <v>3707</v>
      </c>
      <c r="N6240" t="s">
        <v>7828</v>
      </c>
      <c r="O6240" t="s">
        <v>3343</v>
      </c>
      <c r="P6240" t="s">
        <v>3343</v>
      </c>
      <c r="Q6240" t="s">
        <v>3346</v>
      </c>
    </row>
    <row r="6241" spans="1:17" x14ac:dyDescent="0.25">
      <c r="A6241" t="s">
        <v>1736</v>
      </c>
      <c r="B6241" t="s">
        <v>585</v>
      </c>
      <c r="C6241" t="s">
        <v>2714</v>
      </c>
      <c r="D6241" t="s">
        <v>586</v>
      </c>
      <c r="E6241">
        <v>2409001</v>
      </c>
      <c r="F6241" t="s">
        <v>17768</v>
      </c>
      <c r="G6241" t="s">
        <v>17573</v>
      </c>
      <c r="H6241" t="s">
        <v>3350</v>
      </c>
      <c r="I6241" t="s">
        <v>17769</v>
      </c>
      <c r="J6241" t="s">
        <v>17575</v>
      </c>
      <c r="K6241" t="s">
        <v>110</v>
      </c>
      <c r="L6241" t="s">
        <v>3343</v>
      </c>
      <c r="M6241" t="s">
        <v>3707</v>
      </c>
      <c r="N6241" t="s">
        <v>7828</v>
      </c>
      <c r="O6241" t="s">
        <v>3343</v>
      </c>
      <c r="P6241" t="s">
        <v>3343</v>
      </c>
      <c r="Q6241" t="s">
        <v>3346</v>
      </c>
    </row>
    <row r="6242" spans="1:17" x14ac:dyDescent="0.25">
      <c r="A6242" t="s">
        <v>1736</v>
      </c>
      <c r="B6242" t="s">
        <v>585</v>
      </c>
      <c r="C6242" t="s">
        <v>2714</v>
      </c>
      <c r="D6242" t="s">
        <v>586</v>
      </c>
      <c r="E6242">
        <v>2409002</v>
      </c>
      <c r="F6242" t="s">
        <v>609</v>
      </c>
      <c r="G6242" t="s">
        <v>17770</v>
      </c>
      <c r="H6242" t="s">
        <v>6855</v>
      </c>
      <c r="I6242" t="s">
        <v>17771</v>
      </c>
      <c r="J6242" t="s">
        <v>610</v>
      </c>
      <c r="K6242" t="s">
        <v>110</v>
      </c>
      <c r="L6242" t="s">
        <v>3343</v>
      </c>
      <c r="M6242" t="s">
        <v>3707</v>
      </c>
      <c r="N6242" t="s">
        <v>7828</v>
      </c>
      <c r="O6242" t="s">
        <v>3343</v>
      </c>
      <c r="P6242" t="s">
        <v>3343</v>
      </c>
      <c r="Q6242" t="s">
        <v>3346</v>
      </c>
    </row>
    <row r="6243" spans="1:17" x14ac:dyDescent="0.25">
      <c r="A6243" t="s">
        <v>1736</v>
      </c>
      <c r="B6243" t="s">
        <v>585</v>
      </c>
      <c r="C6243" t="s">
        <v>2714</v>
      </c>
      <c r="D6243" t="s">
        <v>586</v>
      </c>
      <c r="E6243">
        <v>2409003</v>
      </c>
      <c r="F6243" t="s">
        <v>17772</v>
      </c>
      <c r="G6243" t="s">
        <v>17773</v>
      </c>
      <c r="H6243" t="s">
        <v>17774</v>
      </c>
      <c r="I6243" t="s">
        <v>17775</v>
      </c>
      <c r="J6243" t="s">
        <v>17776</v>
      </c>
      <c r="K6243" t="s">
        <v>15535</v>
      </c>
      <c r="L6243" t="s">
        <v>3343</v>
      </c>
      <c r="M6243" t="s">
        <v>3707</v>
      </c>
      <c r="N6243" t="s">
        <v>7828</v>
      </c>
      <c r="O6243" t="s">
        <v>3343</v>
      </c>
      <c r="P6243" t="s">
        <v>3343</v>
      </c>
      <c r="Q6243" t="s">
        <v>3346</v>
      </c>
    </row>
    <row r="6244" spans="1:17" x14ac:dyDescent="0.25">
      <c r="A6244" t="s">
        <v>1736</v>
      </c>
      <c r="B6244" t="s">
        <v>585</v>
      </c>
      <c r="C6244" t="s">
        <v>2714</v>
      </c>
      <c r="D6244" t="s">
        <v>586</v>
      </c>
      <c r="E6244">
        <v>2409003</v>
      </c>
      <c r="F6244" t="s">
        <v>17772</v>
      </c>
      <c r="G6244" t="s">
        <v>17773</v>
      </c>
      <c r="H6244" t="s">
        <v>17774</v>
      </c>
      <c r="I6244" t="s">
        <v>17777</v>
      </c>
      <c r="J6244" t="s">
        <v>17778</v>
      </c>
      <c r="K6244" t="s">
        <v>110</v>
      </c>
      <c r="L6244" t="s">
        <v>3346</v>
      </c>
      <c r="M6244" t="s">
        <v>3707</v>
      </c>
      <c r="N6244" t="s">
        <v>7828</v>
      </c>
      <c r="O6244" t="s">
        <v>3343</v>
      </c>
      <c r="P6244" t="s">
        <v>3343</v>
      </c>
      <c r="Q6244" t="s">
        <v>3346</v>
      </c>
    </row>
    <row r="6245" spans="1:17" x14ac:dyDescent="0.25">
      <c r="A6245" t="s">
        <v>1736</v>
      </c>
      <c r="B6245" t="s">
        <v>585</v>
      </c>
      <c r="C6245" t="s">
        <v>2714</v>
      </c>
      <c r="D6245" t="s">
        <v>586</v>
      </c>
      <c r="E6245">
        <v>2409003</v>
      </c>
      <c r="F6245" t="s">
        <v>17772</v>
      </c>
      <c r="G6245" t="s">
        <v>17773</v>
      </c>
      <c r="H6245" t="s">
        <v>17774</v>
      </c>
      <c r="I6245" t="s">
        <v>17779</v>
      </c>
      <c r="J6245" t="s">
        <v>17780</v>
      </c>
      <c r="K6245" t="s">
        <v>110</v>
      </c>
      <c r="L6245" t="s">
        <v>3346</v>
      </c>
      <c r="M6245" t="s">
        <v>3707</v>
      </c>
      <c r="N6245" t="s">
        <v>7828</v>
      </c>
      <c r="O6245" t="s">
        <v>3343</v>
      </c>
      <c r="P6245" t="s">
        <v>3343</v>
      </c>
      <c r="Q6245" t="s">
        <v>3346</v>
      </c>
    </row>
    <row r="6246" spans="1:17" x14ac:dyDescent="0.25">
      <c r="A6246" t="s">
        <v>1736</v>
      </c>
      <c r="B6246" t="s">
        <v>585</v>
      </c>
      <c r="C6246" t="s">
        <v>2714</v>
      </c>
      <c r="D6246" t="s">
        <v>586</v>
      </c>
      <c r="E6246">
        <v>2409003</v>
      </c>
      <c r="F6246" t="s">
        <v>17772</v>
      </c>
      <c r="G6246" t="s">
        <v>17773</v>
      </c>
      <c r="H6246" t="s">
        <v>17774</v>
      </c>
      <c r="I6246" t="s">
        <v>17781</v>
      </c>
      <c r="J6246" t="s">
        <v>17782</v>
      </c>
      <c r="K6246" t="s">
        <v>110</v>
      </c>
      <c r="L6246" t="s">
        <v>3346</v>
      </c>
      <c r="M6246" t="s">
        <v>3707</v>
      </c>
      <c r="N6246" t="s">
        <v>7828</v>
      </c>
      <c r="O6246" t="s">
        <v>3343</v>
      </c>
      <c r="P6246" t="s">
        <v>3343</v>
      </c>
      <c r="Q6246" t="s">
        <v>3346</v>
      </c>
    </row>
    <row r="6247" spans="1:17" x14ac:dyDescent="0.25">
      <c r="A6247" t="s">
        <v>1736</v>
      </c>
      <c r="B6247" t="s">
        <v>585</v>
      </c>
      <c r="C6247" t="s">
        <v>2714</v>
      </c>
      <c r="D6247" t="s">
        <v>586</v>
      </c>
      <c r="E6247">
        <v>2409004</v>
      </c>
      <c r="F6247" t="s">
        <v>17783</v>
      </c>
      <c r="G6247" t="s">
        <v>17784</v>
      </c>
      <c r="H6247" t="s">
        <v>17785</v>
      </c>
      <c r="I6247" t="s">
        <v>17786</v>
      </c>
      <c r="J6247" t="s">
        <v>17787</v>
      </c>
      <c r="K6247" t="s">
        <v>110</v>
      </c>
      <c r="L6247" t="s">
        <v>3343</v>
      </c>
      <c r="M6247" t="s">
        <v>3707</v>
      </c>
      <c r="N6247" t="s">
        <v>7828</v>
      </c>
      <c r="O6247" t="s">
        <v>3343</v>
      </c>
      <c r="P6247" t="s">
        <v>3343</v>
      </c>
      <c r="Q6247" t="s">
        <v>3346</v>
      </c>
    </row>
    <row r="6248" spans="1:17" x14ac:dyDescent="0.25">
      <c r="A6248" t="s">
        <v>1736</v>
      </c>
      <c r="B6248" t="s">
        <v>585</v>
      </c>
      <c r="C6248" t="s">
        <v>2714</v>
      </c>
      <c r="D6248" t="s">
        <v>586</v>
      </c>
      <c r="E6248">
        <v>2409006</v>
      </c>
      <c r="F6248" t="s">
        <v>17788</v>
      </c>
      <c r="H6248" t="s">
        <v>3394</v>
      </c>
      <c r="I6248" t="s">
        <v>17789</v>
      </c>
      <c r="J6248" t="s">
        <v>200</v>
      </c>
      <c r="K6248" t="s">
        <v>110</v>
      </c>
      <c r="L6248" t="s">
        <v>3343</v>
      </c>
      <c r="M6248" t="s">
        <v>3707</v>
      </c>
      <c r="N6248" t="s">
        <v>7828</v>
      </c>
      <c r="O6248" t="s">
        <v>3343</v>
      </c>
      <c r="P6248" t="s">
        <v>3343</v>
      </c>
      <c r="Q6248" t="s">
        <v>3346</v>
      </c>
    </row>
    <row r="6249" spans="1:17" x14ac:dyDescent="0.25">
      <c r="A6249" t="s">
        <v>1736</v>
      </c>
      <c r="B6249" t="s">
        <v>585</v>
      </c>
      <c r="C6249" t="s">
        <v>2714</v>
      </c>
      <c r="D6249" t="s">
        <v>586</v>
      </c>
      <c r="E6249">
        <v>2409006</v>
      </c>
      <c r="F6249" t="s">
        <v>17788</v>
      </c>
      <c r="H6249" t="s">
        <v>3394</v>
      </c>
      <c r="I6249" t="s">
        <v>17790</v>
      </c>
      <c r="J6249" t="s">
        <v>17791</v>
      </c>
      <c r="K6249" t="s">
        <v>110</v>
      </c>
      <c r="L6249" t="s">
        <v>3346</v>
      </c>
      <c r="M6249" t="s">
        <v>3707</v>
      </c>
      <c r="N6249" t="s">
        <v>7828</v>
      </c>
      <c r="O6249" t="s">
        <v>3343</v>
      </c>
      <c r="P6249" t="s">
        <v>3343</v>
      </c>
      <c r="Q6249" t="s">
        <v>3346</v>
      </c>
    </row>
    <row r="6250" spans="1:17" x14ac:dyDescent="0.25">
      <c r="A6250" t="s">
        <v>1736</v>
      </c>
      <c r="B6250" t="s">
        <v>585</v>
      </c>
      <c r="C6250" t="s">
        <v>2714</v>
      </c>
      <c r="D6250" t="s">
        <v>586</v>
      </c>
      <c r="E6250">
        <v>2409007</v>
      </c>
      <c r="F6250" t="s">
        <v>604</v>
      </c>
      <c r="H6250" t="s">
        <v>3634</v>
      </c>
      <c r="I6250" t="s">
        <v>17792</v>
      </c>
      <c r="J6250" t="s">
        <v>605</v>
      </c>
      <c r="K6250" t="s">
        <v>110</v>
      </c>
      <c r="L6250" t="s">
        <v>3343</v>
      </c>
      <c r="M6250" t="s">
        <v>3707</v>
      </c>
      <c r="N6250" t="s">
        <v>7828</v>
      </c>
      <c r="O6250" t="s">
        <v>3343</v>
      </c>
      <c r="P6250" t="s">
        <v>3343</v>
      </c>
      <c r="Q6250" t="s">
        <v>3346</v>
      </c>
    </row>
    <row r="6251" spans="1:17" x14ac:dyDescent="0.25">
      <c r="A6251" t="s">
        <v>1736</v>
      </c>
      <c r="B6251" t="s">
        <v>585</v>
      </c>
      <c r="C6251" t="s">
        <v>2714</v>
      </c>
      <c r="D6251" t="s">
        <v>586</v>
      </c>
      <c r="E6251">
        <v>2409008</v>
      </c>
      <c r="F6251" t="s">
        <v>102</v>
      </c>
      <c r="G6251" t="s">
        <v>3349</v>
      </c>
      <c r="H6251" t="s">
        <v>3350</v>
      </c>
      <c r="I6251" t="s">
        <v>17793</v>
      </c>
      <c r="J6251" t="s">
        <v>103</v>
      </c>
      <c r="K6251" t="s">
        <v>110</v>
      </c>
      <c r="L6251" t="s">
        <v>3343</v>
      </c>
      <c r="M6251" t="s">
        <v>3707</v>
      </c>
      <c r="N6251" t="s">
        <v>7828</v>
      </c>
      <c r="O6251" t="s">
        <v>3343</v>
      </c>
      <c r="P6251" t="s">
        <v>3343</v>
      </c>
      <c r="Q6251" t="s">
        <v>3346</v>
      </c>
    </row>
    <row r="6252" spans="1:17" x14ac:dyDescent="0.25">
      <c r="A6252" t="s">
        <v>1736</v>
      </c>
      <c r="B6252" t="s">
        <v>585</v>
      </c>
      <c r="C6252" t="s">
        <v>2714</v>
      </c>
      <c r="D6252" t="s">
        <v>586</v>
      </c>
      <c r="E6252">
        <v>2409008</v>
      </c>
      <c r="F6252" t="s">
        <v>102</v>
      </c>
      <c r="G6252" t="s">
        <v>3349</v>
      </c>
      <c r="H6252" t="s">
        <v>3350</v>
      </c>
      <c r="I6252" t="s">
        <v>17794</v>
      </c>
      <c r="J6252" t="s">
        <v>590</v>
      </c>
      <c r="K6252" t="s">
        <v>110</v>
      </c>
      <c r="L6252" t="s">
        <v>3346</v>
      </c>
      <c r="M6252" t="s">
        <v>3707</v>
      </c>
      <c r="N6252" t="s">
        <v>7828</v>
      </c>
      <c r="O6252" t="s">
        <v>3343</v>
      </c>
      <c r="P6252" t="s">
        <v>3343</v>
      </c>
      <c r="Q6252" t="s">
        <v>3346</v>
      </c>
    </row>
    <row r="6253" spans="1:17" x14ac:dyDescent="0.25">
      <c r="A6253" t="s">
        <v>1736</v>
      </c>
      <c r="B6253" t="s">
        <v>585</v>
      </c>
      <c r="C6253" t="s">
        <v>2714</v>
      </c>
      <c r="D6253" t="s">
        <v>586</v>
      </c>
      <c r="E6253">
        <v>2409009</v>
      </c>
      <c r="F6253" t="s">
        <v>613</v>
      </c>
      <c r="G6253" t="s">
        <v>17795</v>
      </c>
      <c r="H6253" t="s">
        <v>3618</v>
      </c>
      <c r="I6253" t="s">
        <v>614</v>
      </c>
      <c r="J6253" t="s">
        <v>157</v>
      </c>
      <c r="K6253" t="s">
        <v>110</v>
      </c>
      <c r="L6253" t="s">
        <v>3343</v>
      </c>
      <c r="M6253" t="s">
        <v>3707</v>
      </c>
      <c r="N6253" t="s">
        <v>7828</v>
      </c>
      <c r="O6253" t="s">
        <v>3343</v>
      </c>
      <c r="P6253" t="s">
        <v>3343</v>
      </c>
      <c r="Q6253" t="s">
        <v>3346</v>
      </c>
    </row>
    <row r="6254" spans="1:17" x14ac:dyDescent="0.25">
      <c r="A6254" t="s">
        <v>1736</v>
      </c>
      <c r="B6254" t="s">
        <v>585</v>
      </c>
      <c r="C6254" t="s">
        <v>2714</v>
      </c>
      <c r="D6254" t="s">
        <v>586</v>
      </c>
      <c r="E6254">
        <v>2409010</v>
      </c>
      <c r="F6254" t="s">
        <v>17796</v>
      </c>
      <c r="H6254" t="s">
        <v>4883</v>
      </c>
      <c r="I6254" t="s">
        <v>17797</v>
      </c>
      <c r="J6254" t="s">
        <v>17798</v>
      </c>
      <c r="K6254" t="s">
        <v>110</v>
      </c>
      <c r="L6254" t="s">
        <v>3343</v>
      </c>
      <c r="M6254" t="s">
        <v>3707</v>
      </c>
      <c r="N6254" t="s">
        <v>7828</v>
      </c>
      <c r="O6254" t="s">
        <v>3343</v>
      </c>
      <c r="P6254" t="s">
        <v>3343</v>
      </c>
      <c r="Q6254" t="s">
        <v>3346</v>
      </c>
    </row>
    <row r="6255" spans="1:17" x14ac:dyDescent="0.25">
      <c r="A6255" t="s">
        <v>1736</v>
      </c>
      <c r="B6255" t="s">
        <v>585</v>
      </c>
      <c r="C6255" t="s">
        <v>2714</v>
      </c>
      <c r="D6255" t="s">
        <v>586</v>
      </c>
      <c r="E6255">
        <v>2409010</v>
      </c>
      <c r="F6255" t="s">
        <v>17796</v>
      </c>
      <c r="H6255" t="s">
        <v>4883</v>
      </c>
      <c r="I6255" t="s">
        <v>17799</v>
      </c>
      <c r="J6255" t="s">
        <v>17800</v>
      </c>
      <c r="K6255" t="s">
        <v>110</v>
      </c>
      <c r="L6255" t="s">
        <v>3346</v>
      </c>
      <c r="M6255" t="s">
        <v>3707</v>
      </c>
      <c r="N6255" t="s">
        <v>7828</v>
      </c>
      <c r="O6255" t="s">
        <v>3343</v>
      </c>
      <c r="P6255" t="s">
        <v>3343</v>
      </c>
      <c r="Q6255" t="s">
        <v>3346</v>
      </c>
    </row>
    <row r="6256" spans="1:17" x14ac:dyDescent="0.25">
      <c r="A6256" t="s">
        <v>1736</v>
      </c>
      <c r="B6256" t="s">
        <v>585</v>
      </c>
      <c r="C6256" t="s">
        <v>2714</v>
      </c>
      <c r="D6256" t="s">
        <v>586</v>
      </c>
      <c r="E6256">
        <v>2409010</v>
      </c>
      <c r="F6256" t="s">
        <v>17796</v>
      </c>
      <c r="H6256" t="s">
        <v>4883</v>
      </c>
      <c r="I6256" t="s">
        <v>17801</v>
      </c>
      <c r="J6256" t="s">
        <v>17802</v>
      </c>
      <c r="K6256" t="s">
        <v>110</v>
      </c>
      <c r="L6256" t="s">
        <v>3346</v>
      </c>
      <c r="M6256" t="s">
        <v>3707</v>
      </c>
      <c r="N6256" t="s">
        <v>7828</v>
      </c>
      <c r="O6256" t="s">
        <v>3343</v>
      </c>
      <c r="P6256" t="s">
        <v>3343</v>
      </c>
      <c r="Q6256" t="s">
        <v>3346</v>
      </c>
    </row>
    <row r="6257" spans="1:17" x14ac:dyDescent="0.25">
      <c r="A6257" t="s">
        <v>1736</v>
      </c>
      <c r="B6257" t="s">
        <v>585</v>
      </c>
      <c r="C6257" t="s">
        <v>2714</v>
      </c>
      <c r="D6257" t="s">
        <v>586</v>
      </c>
      <c r="E6257">
        <v>2409010</v>
      </c>
      <c r="F6257" t="s">
        <v>17796</v>
      </c>
      <c r="H6257" t="s">
        <v>4883</v>
      </c>
      <c r="I6257" t="s">
        <v>17803</v>
      </c>
      <c r="J6257" t="s">
        <v>17804</v>
      </c>
      <c r="K6257" t="s">
        <v>110</v>
      </c>
      <c r="L6257" t="s">
        <v>3346</v>
      </c>
      <c r="M6257" t="s">
        <v>3707</v>
      </c>
      <c r="N6257" t="s">
        <v>7828</v>
      </c>
      <c r="O6257" t="s">
        <v>3343</v>
      </c>
      <c r="P6257" t="s">
        <v>3343</v>
      </c>
      <c r="Q6257" t="s">
        <v>3346</v>
      </c>
    </row>
    <row r="6258" spans="1:17" x14ac:dyDescent="0.25">
      <c r="A6258" t="s">
        <v>1736</v>
      </c>
      <c r="B6258" t="s">
        <v>585</v>
      </c>
      <c r="C6258" t="s">
        <v>2714</v>
      </c>
      <c r="D6258" t="s">
        <v>586</v>
      </c>
      <c r="E6258">
        <v>2409010</v>
      </c>
      <c r="F6258" t="s">
        <v>17796</v>
      </c>
      <c r="H6258" t="s">
        <v>4883</v>
      </c>
      <c r="I6258" t="s">
        <v>17805</v>
      </c>
      <c r="J6258" t="s">
        <v>17806</v>
      </c>
      <c r="K6258" t="s">
        <v>110</v>
      </c>
      <c r="L6258" t="s">
        <v>3346</v>
      </c>
      <c r="M6258" t="s">
        <v>3707</v>
      </c>
      <c r="N6258" t="s">
        <v>7828</v>
      </c>
      <c r="O6258" t="s">
        <v>3343</v>
      </c>
      <c r="P6258" t="s">
        <v>3343</v>
      </c>
      <c r="Q6258" t="s">
        <v>3346</v>
      </c>
    </row>
    <row r="6259" spans="1:17" x14ac:dyDescent="0.25">
      <c r="A6259" t="s">
        <v>1736</v>
      </c>
      <c r="B6259" t="s">
        <v>585</v>
      </c>
      <c r="C6259" t="s">
        <v>2714</v>
      </c>
      <c r="D6259" t="s">
        <v>586</v>
      </c>
      <c r="E6259">
        <v>2409010</v>
      </c>
      <c r="F6259" t="s">
        <v>17796</v>
      </c>
      <c r="H6259" t="s">
        <v>4883</v>
      </c>
      <c r="I6259" t="s">
        <v>17807</v>
      </c>
      <c r="J6259" t="s">
        <v>17808</v>
      </c>
      <c r="K6259" t="s">
        <v>110</v>
      </c>
      <c r="L6259" t="s">
        <v>3346</v>
      </c>
      <c r="M6259" t="s">
        <v>3707</v>
      </c>
      <c r="N6259" t="s">
        <v>7828</v>
      </c>
      <c r="O6259" t="s">
        <v>3343</v>
      </c>
      <c r="P6259" t="s">
        <v>3343</v>
      </c>
      <c r="Q6259" t="s">
        <v>3346</v>
      </c>
    </row>
    <row r="6260" spans="1:17" x14ac:dyDescent="0.25">
      <c r="A6260" t="s">
        <v>1736</v>
      </c>
      <c r="B6260" t="s">
        <v>585</v>
      </c>
      <c r="C6260" t="s">
        <v>2714</v>
      </c>
      <c r="D6260" t="s">
        <v>586</v>
      </c>
      <c r="E6260">
        <v>2409010</v>
      </c>
      <c r="F6260" t="s">
        <v>17796</v>
      </c>
      <c r="H6260" t="s">
        <v>4883</v>
      </c>
      <c r="I6260" t="s">
        <v>17809</v>
      </c>
      <c r="J6260" t="s">
        <v>17810</v>
      </c>
      <c r="K6260" t="s">
        <v>110</v>
      </c>
      <c r="L6260" t="s">
        <v>3346</v>
      </c>
      <c r="M6260" t="s">
        <v>3707</v>
      </c>
      <c r="N6260" t="s">
        <v>7828</v>
      </c>
      <c r="O6260" t="s">
        <v>3343</v>
      </c>
      <c r="P6260" t="s">
        <v>3343</v>
      </c>
      <c r="Q6260" t="s">
        <v>3346</v>
      </c>
    </row>
    <row r="6261" spans="1:17" x14ac:dyDescent="0.25">
      <c r="A6261" t="s">
        <v>1736</v>
      </c>
      <c r="B6261" t="s">
        <v>585</v>
      </c>
      <c r="C6261" t="s">
        <v>2714</v>
      </c>
      <c r="D6261" t="s">
        <v>586</v>
      </c>
      <c r="E6261">
        <v>2409010</v>
      </c>
      <c r="F6261" t="s">
        <v>17796</v>
      </c>
      <c r="H6261" t="s">
        <v>4883</v>
      </c>
      <c r="I6261" t="s">
        <v>17811</v>
      </c>
      <c r="J6261" t="s">
        <v>17812</v>
      </c>
      <c r="K6261" t="s">
        <v>110</v>
      </c>
      <c r="L6261" t="s">
        <v>3346</v>
      </c>
      <c r="M6261" t="s">
        <v>3707</v>
      </c>
      <c r="N6261" t="s">
        <v>7828</v>
      </c>
      <c r="O6261" t="s">
        <v>3343</v>
      </c>
      <c r="P6261" t="s">
        <v>3343</v>
      </c>
      <c r="Q6261" t="s">
        <v>3346</v>
      </c>
    </row>
    <row r="6262" spans="1:17" x14ac:dyDescent="0.25">
      <c r="A6262" t="s">
        <v>1736</v>
      </c>
      <c r="B6262" t="s">
        <v>585</v>
      </c>
      <c r="C6262" t="s">
        <v>2714</v>
      </c>
      <c r="D6262" t="s">
        <v>586</v>
      </c>
      <c r="E6262">
        <v>2409010</v>
      </c>
      <c r="F6262" t="s">
        <v>17796</v>
      </c>
      <c r="H6262" t="s">
        <v>4883</v>
      </c>
      <c r="I6262" t="s">
        <v>17813</v>
      </c>
      <c r="J6262" t="s">
        <v>17814</v>
      </c>
      <c r="K6262" t="s">
        <v>110</v>
      </c>
      <c r="L6262" t="s">
        <v>3346</v>
      </c>
      <c r="M6262" t="s">
        <v>3707</v>
      </c>
      <c r="N6262" t="s">
        <v>7828</v>
      </c>
      <c r="O6262" t="s">
        <v>3343</v>
      </c>
      <c r="P6262" t="s">
        <v>3343</v>
      </c>
      <c r="Q6262" t="s">
        <v>3346</v>
      </c>
    </row>
    <row r="6263" spans="1:17" x14ac:dyDescent="0.25">
      <c r="A6263" t="s">
        <v>1736</v>
      </c>
      <c r="B6263" t="s">
        <v>585</v>
      </c>
      <c r="C6263" t="s">
        <v>2714</v>
      </c>
      <c r="D6263" t="s">
        <v>586</v>
      </c>
      <c r="E6263">
        <v>2409010</v>
      </c>
      <c r="F6263" t="s">
        <v>17796</v>
      </c>
      <c r="H6263" t="s">
        <v>4883</v>
      </c>
      <c r="I6263" t="s">
        <v>17815</v>
      </c>
      <c r="J6263" t="s">
        <v>17816</v>
      </c>
      <c r="K6263" t="s">
        <v>110</v>
      </c>
      <c r="L6263" t="s">
        <v>3346</v>
      </c>
      <c r="M6263" t="s">
        <v>3707</v>
      </c>
      <c r="N6263" t="s">
        <v>7828</v>
      </c>
      <c r="O6263" t="s">
        <v>3343</v>
      </c>
      <c r="P6263" t="s">
        <v>3343</v>
      </c>
      <c r="Q6263" t="s">
        <v>3346</v>
      </c>
    </row>
    <row r="6264" spans="1:17" x14ac:dyDescent="0.25">
      <c r="A6264" t="s">
        <v>1736</v>
      </c>
      <c r="B6264" t="s">
        <v>585</v>
      </c>
      <c r="C6264" t="s">
        <v>2714</v>
      </c>
      <c r="D6264" t="s">
        <v>586</v>
      </c>
      <c r="E6264">
        <v>2409010</v>
      </c>
      <c r="F6264" t="s">
        <v>17796</v>
      </c>
      <c r="H6264" t="s">
        <v>4883</v>
      </c>
      <c r="I6264" t="s">
        <v>17817</v>
      </c>
      <c r="J6264" t="s">
        <v>17818</v>
      </c>
      <c r="K6264" t="s">
        <v>110</v>
      </c>
      <c r="L6264" t="s">
        <v>3346</v>
      </c>
      <c r="M6264" t="s">
        <v>3707</v>
      </c>
      <c r="N6264" t="s">
        <v>7828</v>
      </c>
      <c r="O6264" t="s">
        <v>3343</v>
      </c>
      <c r="P6264" t="s">
        <v>3343</v>
      </c>
      <c r="Q6264" t="s">
        <v>3346</v>
      </c>
    </row>
    <row r="6265" spans="1:17" x14ac:dyDescent="0.25">
      <c r="A6265" t="s">
        <v>1736</v>
      </c>
      <c r="B6265" t="s">
        <v>585</v>
      </c>
      <c r="C6265" t="s">
        <v>2714</v>
      </c>
      <c r="D6265" t="s">
        <v>586</v>
      </c>
      <c r="E6265">
        <v>2409010</v>
      </c>
      <c r="F6265" t="s">
        <v>17796</v>
      </c>
      <c r="H6265" t="s">
        <v>4883</v>
      </c>
      <c r="I6265" t="s">
        <v>17819</v>
      </c>
      <c r="J6265" t="s">
        <v>17820</v>
      </c>
      <c r="K6265" t="s">
        <v>110</v>
      </c>
      <c r="L6265" t="s">
        <v>3346</v>
      </c>
      <c r="M6265" t="s">
        <v>3707</v>
      </c>
      <c r="N6265" t="s">
        <v>7828</v>
      </c>
      <c r="O6265" t="s">
        <v>3343</v>
      </c>
      <c r="P6265" t="s">
        <v>3343</v>
      </c>
      <c r="Q6265" t="s">
        <v>3346</v>
      </c>
    </row>
    <row r="6266" spans="1:17" x14ac:dyDescent="0.25">
      <c r="A6266" t="s">
        <v>1736</v>
      </c>
      <c r="B6266" t="s">
        <v>585</v>
      </c>
      <c r="C6266" t="s">
        <v>2714</v>
      </c>
      <c r="D6266" t="s">
        <v>586</v>
      </c>
      <c r="E6266">
        <v>2409010</v>
      </c>
      <c r="F6266" t="s">
        <v>17796</v>
      </c>
      <c r="H6266" t="s">
        <v>4883</v>
      </c>
      <c r="I6266" t="s">
        <v>17821</v>
      </c>
      <c r="J6266" t="s">
        <v>17822</v>
      </c>
      <c r="K6266" t="s">
        <v>110</v>
      </c>
      <c r="L6266" t="s">
        <v>3346</v>
      </c>
      <c r="M6266" t="s">
        <v>3707</v>
      </c>
      <c r="N6266" t="s">
        <v>7828</v>
      </c>
      <c r="O6266" t="s">
        <v>3343</v>
      </c>
      <c r="P6266" t="s">
        <v>3343</v>
      </c>
      <c r="Q6266" t="s">
        <v>3346</v>
      </c>
    </row>
    <row r="6267" spans="1:17" x14ac:dyDescent="0.25">
      <c r="A6267" t="s">
        <v>1736</v>
      </c>
      <c r="B6267" t="s">
        <v>585</v>
      </c>
      <c r="C6267" t="s">
        <v>2714</v>
      </c>
      <c r="D6267" t="s">
        <v>586</v>
      </c>
      <c r="E6267">
        <v>2409011</v>
      </c>
      <c r="F6267" t="s">
        <v>17823</v>
      </c>
      <c r="H6267" t="s">
        <v>17824</v>
      </c>
      <c r="I6267" t="s">
        <v>17825</v>
      </c>
      <c r="J6267" t="s">
        <v>17826</v>
      </c>
      <c r="K6267" t="s">
        <v>110</v>
      </c>
      <c r="L6267" t="s">
        <v>3343</v>
      </c>
      <c r="M6267" t="s">
        <v>3707</v>
      </c>
      <c r="N6267" t="s">
        <v>7828</v>
      </c>
      <c r="O6267" t="s">
        <v>3343</v>
      </c>
      <c r="P6267" t="s">
        <v>3343</v>
      </c>
      <c r="Q6267" t="s">
        <v>3346</v>
      </c>
    </row>
    <row r="6268" spans="1:17" x14ac:dyDescent="0.25">
      <c r="A6268" t="s">
        <v>1736</v>
      </c>
      <c r="B6268" t="s">
        <v>585</v>
      </c>
      <c r="C6268" t="s">
        <v>2714</v>
      </c>
      <c r="D6268" t="s">
        <v>586</v>
      </c>
      <c r="E6268">
        <v>2409012</v>
      </c>
      <c r="F6268" t="s">
        <v>3711</v>
      </c>
      <c r="G6268" t="s">
        <v>17827</v>
      </c>
      <c r="H6268" t="s">
        <v>3350</v>
      </c>
      <c r="I6268" t="s">
        <v>17828</v>
      </c>
      <c r="J6268" t="s">
        <v>17829</v>
      </c>
      <c r="K6268" t="s">
        <v>110</v>
      </c>
      <c r="L6268" t="s">
        <v>3343</v>
      </c>
      <c r="M6268" t="s">
        <v>3707</v>
      </c>
      <c r="N6268" t="s">
        <v>7828</v>
      </c>
      <c r="O6268" t="s">
        <v>3343</v>
      </c>
      <c r="P6268" t="s">
        <v>3343</v>
      </c>
      <c r="Q6268" t="s">
        <v>3346</v>
      </c>
    </row>
    <row r="6269" spans="1:17" x14ac:dyDescent="0.25">
      <c r="A6269" t="s">
        <v>1736</v>
      </c>
      <c r="B6269" t="s">
        <v>585</v>
      </c>
      <c r="C6269" t="s">
        <v>2714</v>
      </c>
      <c r="D6269" t="s">
        <v>586</v>
      </c>
      <c r="E6269">
        <v>2409012</v>
      </c>
      <c r="F6269" t="s">
        <v>3711</v>
      </c>
      <c r="G6269" t="s">
        <v>17827</v>
      </c>
      <c r="H6269" t="s">
        <v>3350</v>
      </c>
      <c r="I6269" t="s">
        <v>17830</v>
      </c>
      <c r="J6269" t="s">
        <v>17831</v>
      </c>
      <c r="K6269" t="s">
        <v>110</v>
      </c>
      <c r="L6269" t="s">
        <v>3346</v>
      </c>
      <c r="M6269" t="s">
        <v>3707</v>
      </c>
      <c r="N6269" t="s">
        <v>7828</v>
      </c>
      <c r="O6269" t="s">
        <v>3343</v>
      </c>
      <c r="P6269" t="s">
        <v>3343</v>
      </c>
      <c r="Q6269" t="s">
        <v>3346</v>
      </c>
    </row>
    <row r="6270" spans="1:17" x14ac:dyDescent="0.25">
      <c r="A6270" t="s">
        <v>1736</v>
      </c>
      <c r="B6270" t="s">
        <v>585</v>
      </c>
      <c r="C6270" t="s">
        <v>2714</v>
      </c>
      <c r="D6270" t="s">
        <v>586</v>
      </c>
      <c r="E6270">
        <v>2409012</v>
      </c>
      <c r="F6270" t="s">
        <v>3711</v>
      </c>
      <c r="G6270" t="s">
        <v>17827</v>
      </c>
      <c r="H6270" t="s">
        <v>3350</v>
      </c>
      <c r="I6270" t="s">
        <v>17832</v>
      </c>
      <c r="J6270" t="s">
        <v>17833</v>
      </c>
      <c r="K6270" t="s">
        <v>110</v>
      </c>
      <c r="L6270" t="s">
        <v>3346</v>
      </c>
      <c r="M6270" t="s">
        <v>3707</v>
      </c>
      <c r="N6270" t="s">
        <v>7828</v>
      </c>
      <c r="O6270" t="s">
        <v>3343</v>
      </c>
      <c r="P6270" t="s">
        <v>3343</v>
      </c>
      <c r="Q6270" t="s">
        <v>3346</v>
      </c>
    </row>
    <row r="6271" spans="1:17" x14ac:dyDescent="0.25">
      <c r="A6271" t="s">
        <v>1736</v>
      </c>
      <c r="B6271" t="s">
        <v>585</v>
      </c>
      <c r="C6271" t="s">
        <v>2714</v>
      </c>
      <c r="D6271" t="s">
        <v>586</v>
      </c>
      <c r="E6271">
        <v>2409013</v>
      </c>
      <c r="F6271" t="s">
        <v>17834</v>
      </c>
      <c r="G6271" t="s">
        <v>17835</v>
      </c>
      <c r="H6271" t="s">
        <v>17836</v>
      </c>
      <c r="I6271" t="s">
        <v>17837</v>
      </c>
      <c r="J6271" t="s">
        <v>17838</v>
      </c>
      <c r="K6271" t="s">
        <v>15535</v>
      </c>
      <c r="L6271" t="s">
        <v>3343</v>
      </c>
      <c r="M6271" t="s">
        <v>3707</v>
      </c>
      <c r="N6271" t="s">
        <v>7828</v>
      </c>
      <c r="O6271" t="s">
        <v>3343</v>
      </c>
      <c r="P6271" t="s">
        <v>3343</v>
      </c>
      <c r="Q6271" t="s">
        <v>3346</v>
      </c>
    </row>
    <row r="6272" spans="1:17" x14ac:dyDescent="0.25">
      <c r="A6272" t="s">
        <v>1736</v>
      </c>
      <c r="B6272" t="s">
        <v>585</v>
      </c>
      <c r="C6272" t="s">
        <v>2714</v>
      </c>
      <c r="D6272" t="s">
        <v>586</v>
      </c>
      <c r="E6272">
        <v>2409013</v>
      </c>
      <c r="F6272" t="s">
        <v>17834</v>
      </c>
      <c r="G6272" t="s">
        <v>17835</v>
      </c>
      <c r="H6272" t="s">
        <v>17836</v>
      </c>
      <c r="I6272" t="s">
        <v>17839</v>
      </c>
      <c r="J6272" t="s">
        <v>17840</v>
      </c>
      <c r="K6272" t="s">
        <v>110</v>
      </c>
      <c r="L6272" t="s">
        <v>3346</v>
      </c>
      <c r="M6272" t="s">
        <v>3707</v>
      </c>
      <c r="N6272" t="s">
        <v>7828</v>
      </c>
      <c r="O6272" t="s">
        <v>3343</v>
      </c>
      <c r="P6272" t="s">
        <v>3343</v>
      </c>
      <c r="Q6272" t="s">
        <v>3346</v>
      </c>
    </row>
    <row r="6273" spans="1:17" x14ac:dyDescent="0.25">
      <c r="A6273" t="s">
        <v>1736</v>
      </c>
      <c r="B6273" t="s">
        <v>585</v>
      </c>
      <c r="C6273" t="s">
        <v>2714</v>
      </c>
      <c r="D6273" t="s">
        <v>586</v>
      </c>
      <c r="E6273">
        <v>2409013</v>
      </c>
      <c r="F6273" t="s">
        <v>17834</v>
      </c>
      <c r="G6273" t="s">
        <v>17835</v>
      </c>
      <c r="H6273" t="s">
        <v>17836</v>
      </c>
      <c r="I6273" t="s">
        <v>17841</v>
      </c>
      <c r="J6273" t="s">
        <v>17842</v>
      </c>
      <c r="K6273" t="s">
        <v>110</v>
      </c>
      <c r="L6273" t="s">
        <v>3346</v>
      </c>
      <c r="M6273" t="s">
        <v>3707</v>
      </c>
      <c r="N6273" t="s">
        <v>7828</v>
      </c>
      <c r="O6273" t="s">
        <v>3343</v>
      </c>
      <c r="P6273" t="s">
        <v>3343</v>
      </c>
      <c r="Q6273" t="s">
        <v>3346</v>
      </c>
    </row>
    <row r="6274" spans="1:17" x14ac:dyDescent="0.25">
      <c r="A6274" t="s">
        <v>1736</v>
      </c>
      <c r="B6274" t="s">
        <v>585</v>
      </c>
      <c r="C6274" t="s">
        <v>2714</v>
      </c>
      <c r="D6274" t="s">
        <v>586</v>
      </c>
      <c r="E6274">
        <v>2409013</v>
      </c>
      <c r="F6274" t="s">
        <v>17834</v>
      </c>
      <c r="G6274" t="s">
        <v>17835</v>
      </c>
      <c r="H6274" t="s">
        <v>17836</v>
      </c>
      <c r="I6274" t="s">
        <v>17843</v>
      </c>
      <c r="J6274" t="s">
        <v>17844</v>
      </c>
      <c r="K6274" t="s">
        <v>110</v>
      </c>
      <c r="L6274" t="s">
        <v>3346</v>
      </c>
      <c r="M6274" t="s">
        <v>3707</v>
      </c>
      <c r="N6274" t="s">
        <v>7828</v>
      </c>
      <c r="O6274" t="s">
        <v>3343</v>
      </c>
      <c r="P6274" t="s">
        <v>3343</v>
      </c>
      <c r="Q6274" t="s">
        <v>3346</v>
      </c>
    </row>
    <row r="6275" spans="1:17" x14ac:dyDescent="0.25">
      <c r="A6275" t="s">
        <v>1736</v>
      </c>
      <c r="B6275" t="s">
        <v>585</v>
      </c>
      <c r="C6275" t="s">
        <v>2714</v>
      </c>
      <c r="D6275" t="s">
        <v>586</v>
      </c>
      <c r="E6275">
        <v>2409013</v>
      </c>
      <c r="F6275" t="s">
        <v>17834</v>
      </c>
      <c r="G6275" t="s">
        <v>17835</v>
      </c>
      <c r="H6275" t="s">
        <v>17836</v>
      </c>
      <c r="I6275" t="s">
        <v>17845</v>
      </c>
      <c r="J6275" t="s">
        <v>17846</v>
      </c>
      <c r="K6275" t="s">
        <v>110</v>
      </c>
      <c r="L6275" t="s">
        <v>3346</v>
      </c>
      <c r="M6275" t="s">
        <v>3707</v>
      </c>
      <c r="N6275" t="s">
        <v>7828</v>
      </c>
      <c r="O6275" t="s">
        <v>3343</v>
      </c>
      <c r="P6275" t="s">
        <v>3343</v>
      </c>
      <c r="Q6275" t="s">
        <v>3346</v>
      </c>
    </row>
    <row r="6276" spans="1:17" x14ac:dyDescent="0.25">
      <c r="A6276" t="s">
        <v>1736</v>
      </c>
      <c r="B6276" t="s">
        <v>585</v>
      </c>
      <c r="C6276" t="s">
        <v>2714</v>
      </c>
      <c r="D6276" t="s">
        <v>586</v>
      </c>
      <c r="E6276">
        <v>2409013</v>
      </c>
      <c r="F6276" t="s">
        <v>17834</v>
      </c>
      <c r="G6276" t="s">
        <v>17835</v>
      </c>
      <c r="H6276" t="s">
        <v>17836</v>
      </c>
      <c r="I6276" t="s">
        <v>17847</v>
      </c>
      <c r="J6276" t="s">
        <v>17848</v>
      </c>
      <c r="K6276" t="s">
        <v>4107</v>
      </c>
      <c r="L6276" t="s">
        <v>3346</v>
      </c>
      <c r="M6276" t="s">
        <v>3707</v>
      </c>
      <c r="N6276" t="s">
        <v>7828</v>
      </c>
      <c r="O6276" t="s">
        <v>3343</v>
      </c>
      <c r="P6276" t="s">
        <v>3343</v>
      </c>
      <c r="Q6276" t="s">
        <v>3346</v>
      </c>
    </row>
    <row r="6277" spans="1:17" x14ac:dyDescent="0.25">
      <c r="A6277" t="s">
        <v>1736</v>
      </c>
      <c r="B6277" t="s">
        <v>585</v>
      </c>
      <c r="C6277" t="s">
        <v>2714</v>
      </c>
      <c r="D6277" t="s">
        <v>586</v>
      </c>
      <c r="E6277">
        <v>2409013</v>
      </c>
      <c r="F6277" t="s">
        <v>17834</v>
      </c>
      <c r="G6277" t="s">
        <v>17835</v>
      </c>
      <c r="H6277" t="s">
        <v>17836</v>
      </c>
      <c r="I6277" t="s">
        <v>17849</v>
      </c>
      <c r="J6277" t="s">
        <v>17850</v>
      </c>
      <c r="K6277" t="s">
        <v>110</v>
      </c>
      <c r="L6277" t="s">
        <v>3346</v>
      </c>
      <c r="M6277" t="s">
        <v>3707</v>
      </c>
      <c r="N6277" t="s">
        <v>7828</v>
      </c>
      <c r="O6277" t="s">
        <v>3343</v>
      </c>
      <c r="P6277" t="s">
        <v>3343</v>
      </c>
      <c r="Q6277" t="s">
        <v>3346</v>
      </c>
    </row>
    <row r="6278" spans="1:17" x14ac:dyDescent="0.25">
      <c r="A6278" t="s">
        <v>1736</v>
      </c>
      <c r="B6278" t="s">
        <v>585</v>
      </c>
      <c r="C6278" t="s">
        <v>2714</v>
      </c>
      <c r="D6278" t="s">
        <v>586</v>
      </c>
      <c r="E6278">
        <v>2409013</v>
      </c>
      <c r="F6278" t="s">
        <v>17834</v>
      </c>
      <c r="G6278" t="s">
        <v>17835</v>
      </c>
      <c r="H6278" t="s">
        <v>17836</v>
      </c>
      <c r="I6278" t="s">
        <v>17851</v>
      </c>
      <c r="J6278" t="s">
        <v>17852</v>
      </c>
      <c r="K6278" t="s">
        <v>15535</v>
      </c>
      <c r="L6278" t="s">
        <v>3346</v>
      </c>
      <c r="M6278" t="s">
        <v>3707</v>
      </c>
      <c r="N6278" t="s">
        <v>7828</v>
      </c>
      <c r="O6278" t="s">
        <v>3343</v>
      </c>
      <c r="P6278" t="s">
        <v>3343</v>
      </c>
      <c r="Q6278" t="s">
        <v>3346</v>
      </c>
    </row>
    <row r="6279" spans="1:17" x14ac:dyDescent="0.25">
      <c r="A6279" t="s">
        <v>1736</v>
      </c>
      <c r="B6279" t="s">
        <v>585</v>
      </c>
      <c r="C6279" t="s">
        <v>2714</v>
      </c>
      <c r="D6279" t="s">
        <v>586</v>
      </c>
      <c r="E6279">
        <v>2409013</v>
      </c>
      <c r="F6279" t="s">
        <v>17834</v>
      </c>
      <c r="G6279" t="s">
        <v>17835</v>
      </c>
      <c r="H6279" t="s">
        <v>17836</v>
      </c>
      <c r="I6279" t="s">
        <v>17853</v>
      </c>
      <c r="J6279" t="s">
        <v>17854</v>
      </c>
      <c r="K6279" t="s">
        <v>15535</v>
      </c>
      <c r="L6279" t="s">
        <v>3346</v>
      </c>
      <c r="M6279" t="s">
        <v>3707</v>
      </c>
      <c r="N6279" t="s">
        <v>7828</v>
      </c>
      <c r="O6279" t="s">
        <v>3343</v>
      </c>
      <c r="P6279" t="s">
        <v>3343</v>
      </c>
      <c r="Q6279" t="s">
        <v>3346</v>
      </c>
    </row>
    <row r="6280" spans="1:17" x14ac:dyDescent="0.25">
      <c r="A6280" t="s">
        <v>1736</v>
      </c>
      <c r="B6280" t="s">
        <v>585</v>
      </c>
      <c r="C6280" t="s">
        <v>2714</v>
      </c>
      <c r="D6280" t="s">
        <v>586</v>
      </c>
      <c r="E6280">
        <v>2409013</v>
      </c>
      <c r="F6280" t="s">
        <v>17834</v>
      </c>
      <c r="G6280" t="s">
        <v>17835</v>
      </c>
      <c r="H6280" t="s">
        <v>17836</v>
      </c>
      <c r="I6280" t="s">
        <v>17855</v>
      </c>
      <c r="J6280" t="s">
        <v>17856</v>
      </c>
      <c r="K6280" t="s">
        <v>4107</v>
      </c>
      <c r="L6280" t="s">
        <v>3346</v>
      </c>
      <c r="M6280" t="s">
        <v>3707</v>
      </c>
      <c r="N6280" t="s">
        <v>7828</v>
      </c>
      <c r="O6280" t="s">
        <v>3343</v>
      </c>
      <c r="P6280" t="s">
        <v>3343</v>
      </c>
      <c r="Q6280" t="s">
        <v>3346</v>
      </c>
    </row>
    <row r="6281" spans="1:17" x14ac:dyDescent="0.25">
      <c r="A6281" t="s">
        <v>1736</v>
      </c>
      <c r="B6281" t="s">
        <v>585</v>
      </c>
      <c r="C6281" t="s">
        <v>2714</v>
      </c>
      <c r="D6281" t="s">
        <v>586</v>
      </c>
      <c r="E6281">
        <v>2409014</v>
      </c>
      <c r="F6281" t="s">
        <v>51</v>
      </c>
      <c r="G6281" t="s">
        <v>7911</v>
      </c>
      <c r="H6281" t="s">
        <v>3350</v>
      </c>
      <c r="I6281" t="s">
        <v>17857</v>
      </c>
      <c r="J6281" t="s">
        <v>52</v>
      </c>
      <c r="K6281" t="s">
        <v>110</v>
      </c>
      <c r="L6281" t="s">
        <v>3343</v>
      </c>
      <c r="M6281" t="s">
        <v>3707</v>
      </c>
      <c r="N6281" t="s">
        <v>7828</v>
      </c>
      <c r="O6281" t="s">
        <v>3343</v>
      </c>
      <c r="P6281" t="s">
        <v>3343</v>
      </c>
      <c r="Q6281" t="s">
        <v>3346</v>
      </c>
    </row>
    <row r="6282" spans="1:17" x14ac:dyDescent="0.25">
      <c r="A6282" t="s">
        <v>1736</v>
      </c>
      <c r="B6282" t="s">
        <v>585</v>
      </c>
      <c r="C6282" t="s">
        <v>2714</v>
      </c>
      <c r="D6282" t="s">
        <v>586</v>
      </c>
      <c r="E6282">
        <v>2409014</v>
      </c>
      <c r="F6282" t="s">
        <v>51</v>
      </c>
      <c r="G6282" t="s">
        <v>7911</v>
      </c>
      <c r="H6282" t="s">
        <v>3350</v>
      </c>
      <c r="I6282" t="s">
        <v>17858</v>
      </c>
      <c r="J6282" t="s">
        <v>17859</v>
      </c>
      <c r="K6282" t="s">
        <v>110</v>
      </c>
      <c r="L6282" t="s">
        <v>3346</v>
      </c>
      <c r="M6282" t="s">
        <v>3707</v>
      </c>
      <c r="N6282" t="s">
        <v>7828</v>
      </c>
      <c r="O6282" t="s">
        <v>3343</v>
      </c>
      <c r="P6282" t="s">
        <v>3343</v>
      </c>
      <c r="Q6282" t="s">
        <v>3346</v>
      </c>
    </row>
    <row r="6283" spans="1:17" x14ac:dyDescent="0.25">
      <c r="A6283" t="s">
        <v>1736</v>
      </c>
      <c r="B6283" t="s">
        <v>585</v>
      </c>
      <c r="C6283" t="s">
        <v>2714</v>
      </c>
      <c r="D6283" t="s">
        <v>586</v>
      </c>
      <c r="E6283">
        <v>2409016</v>
      </c>
      <c r="F6283" t="s">
        <v>2347</v>
      </c>
      <c r="G6283" t="s">
        <v>9762</v>
      </c>
      <c r="H6283" t="s">
        <v>3515</v>
      </c>
      <c r="I6283" t="s">
        <v>17860</v>
      </c>
      <c r="J6283" t="s">
        <v>2348</v>
      </c>
      <c r="K6283" t="s">
        <v>110</v>
      </c>
      <c r="L6283" t="s">
        <v>3343</v>
      </c>
      <c r="M6283" t="s">
        <v>4108</v>
      </c>
      <c r="N6283" t="s">
        <v>4109</v>
      </c>
      <c r="O6283" t="s">
        <v>3343</v>
      </c>
      <c r="P6283" t="s">
        <v>3343</v>
      </c>
      <c r="Q6283" t="s">
        <v>3346</v>
      </c>
    </row>
    <row r="6284" spans="1:17" x14ac:dyDescent="0.25">
      <c r="A6284" t="s">
        <v>1736</v>
      </c>
      <c r="B6284" t="s">
        <v>585</v>
      </c>
      <c r="C6284" t="s">
        <v>2714</v>
      </c>
      <c r="D6284" t="s">
        <v>586</v>
      </c>
      <c r="E6284">
        <v>2409016</v>
      </c>
      <c r="F6284" t="s">
        <v>2347</v>
      </c>
      <c r="G6284" t="s">
        <v>9762</v>
      </c>
      <c r="H6284" t="s">
        <v>3515</v>
      </c>
      <c r="I6284" t="s">
        <v>17861</v>
      </c>
      <c r="J6284" t="s">
        <v>9768</v>
      </c>
      <c r="K6284" t="s">
        <v>110</v>
      </c>
      <c r="L6284" t="s">
        <v>3346</v>
      </c>
      <c r="M6284" t="s">
        <v>4108</v>
      </c>
      <c r="N6284" t="s">
        <v>4109</v>
      </c>
      <c r="O6284" t="s">
        <v>3343</v>
      </c>
      <c r="P6284" t="s">
        <v>3343</v>
      </c>
      <c r="Q6284" t="s">
        <v>3346</v>
      </c>
    </row>
    <row r="6285" spans="1:17" x14ac:dyDescent="0.25">
      <c r="A6285" t="s">
        <v>1736</v>
      </c>
      <c r="B6285" t="s">
        <v>585</v>
      </c>
      <c r="C6285" t="s">
        <v>2714</v>
      </c>
      <c r="D6285" t="s">
        <v>586</v>
      </c>
      <c r="E6285">
        <v>2409016</v>
      </c>
      <c r="F6285" t="s">
        <v>2347</v>
      </c>
      <c r="G6285" t="s">
        <v>9762</v>
      </c>
      <c r="H6285" t="s">
        <v>3515</v>
      </c>
      <c r="I6285" t="s">
        <v>17862</v>
      </c>
      <c r="J6285" t="s">
        <v>9766</v>
      </c>
      <c r="K6285" t="s">
        <v>110</v>
      </c>
      <c r="L6285" t="s">
        <v>3346</v>
      </c>
      <c r="M6285" t="s">
        <v>4108</v>
      </c>
      <c r="N6285" t="s">
        <v>4109</v>
      </c>
      <c r="O6285" t="s">
        <v>3343</v>
      </c>
      <c r="P6285" t="s">
        <v>3343</v>
      </c>
      <c r="Q6285" t="s">
        <v>3346</v>
      </c>
    </row>
    <row r="6286" spans="1:17" x14ac:dyDescent="0.25">
      <c r="A6286" t="s">
        <v>1736</v>
      </c>
      <c r="B6286" t="s">
        <v>585</v>
      </c>
      <c r="C6286" t="s">
        <v>2714</v>
      </c>
      <c r="D6286" t="s">
        <v>586</v>
      </c>
      <c r="E6286">
        <v>2409017</v>
      </c>
      <c r="F6286" t="s">
        <v>17863</v>
      </c>
      <c r="G6286" t="s">
        <v>17864</v>
      </c>
      <c r="H6286" t="s">
        <v>8037</v>
      </c>
      <c r="I6286" t="s">
        <v>17865</v>
      </c>
      <c r="J6286" t="s">
        <v>11913</v>
      </c>
      <c r="K6286" t="s">
        <v>110</v>
      </c>
      <c r="L6286" t="s">
        <v>3343</v>
      </c>
      <c r="M6286" t="s">
        <v>3707</v>
      </c>
      <c r="N6286" t="s">
        <v>7828</v>
      </c>
      <c r="O6286" t="s">
        <v>3343</v>
      </c>
      <c r="P6286" t="s">
        <v>3343</v>
      </c>
      <c r="Q6286" t="s">
        <v>3346</v>
      </c>
    </row>
    <row r="6287" spans="1:17" x14ac:dyDescent="0.25">
      <c r="A6287" t="s">
        <v>1736</v>
      </c>
      <c r="B6287" t="s">
        <v>585</v>
      </c>
      <c r="C6287" t="s">
        <v>2714</v>
      </c>
      <c r="D6287" t="s">
        <v>586</v>
      </c>
      <c r="E6287">
        <v>2409018</v>
      </c>
      <c r="F6287" t="s">
        <v>17866</v>
      </c>
      <c r="G6287" t="s">
        <v>17867</v>
      </c>
      <c r="H6287" t="s">
        <v>8037</v>
      </c>
      <c r="I6287" t="s">
        <v>17868</v>
      </c>
      <c r="J6287" t="s">
        <v>17869</v>
      </c>
      <c r="K6287" t="s">
        <v>110</v>
      </c>
      <c r="L6287" t="s">
        <v>3343</v>
      </c>
      <c r="M6287" t="s">
        <v>3707</v>
      </c>
      <c r="N6287" t="s">
        <v>7828</v>
      </c>
      <c r="O6287" t="s">
        <v>3343</v>
      </c>
      <c r="P6287" t="s">
        <v>3343</v>
      </c>
      <c r="Q6287" t="s">
        <v>3346</v>
      </c>
    </row>
    <row r="6288" spans="1:17" x14ac:dyDescent="0.25">
      <c r="A6288" t="s">
        <v>1736</v>
      </c>
      <c r="B6288" t="s">
        <v>585</v>
      </c>
      <c r="C6288" t="s">
        <v>2714</v>
      </c>
      <c r="D6288" t="s">
        <v>586</v>
      </c>
      <c r="E6288">
        <v>2409019</v>
      </c>
      <c r="F6288" t="s">
        <v>17870</v>
      </c>
      <c r="G6288" t="s">
        <v>17871</v>
      </c>
      <c r="H6288" t="s">
        <v>17872</v>
      </c>
      <c r="I6288" t="s">
        <v>17873</v>
      </c>
      <c r="J6288" t="s">
        <v>17874</v>
      </c>
      <c r="K6288" t="s">
        <v>110</v>
      </c>
      <c r="L6288" t="s">
        <v>3343</v>
      </c>
      <c r="M6288" t="s">
        <v>3707</v>
      </c>
      <c r="N6288" t="s">
        <v>7828</v>
      </c>
      <c r="O6288" t="s">
        <v>3343</v>
      </c>
      <c r="P6288" t="s">
        <v>3343</v>
      </c>
      <c r="Q6288" t="s">
        <v>3346</v>
      </c>
    </row>
    <row r="6289" spans="1:17" x14ac:dyDescent="0.25">
      <c r="A6289" t="s">
        <v>1736</v>
      </c>
      <c r="B6289" t="s">
        <v>585</v>
      </c>
      <c r="C6289" t="s">
        <v>2714</v>
      </c>
      <c r="D6289" t="s">
        <v>586</v>
      </c>
      <c r="E6289">
        <v>2409019</v>
      </c>
      <c r="F6289" t="s">
        <v>17870</v>
      </c>
      <c r="G6289" t="s">
        <v>17871</v>
      </c>
      <c r="H6289" t="s">
        <v>17872</v>
      </c>
      <c r="I6289" t="s">
        <v>17875</v>
      </c>
      <c r="J6289" t="s">
        <v>13968</v>
      </c>
      <c r="K6289" t="s">
        <v>110</v>
      </c>
      <c r="L6289" t="s">
        <v>3346</v>
      </c>
      <c r="M6289" t="s">
        <v>3707</v>
      </c>
      <c r="N6289" t="s">
        <v>7828</v>
      </c>
      <c r="O6289" t="s">
        <v>3343</v>
      </c>
      <c r="P6289" t="s">
        <v>3343</v>
      </c>
      <c r="Q6289" t="s">
        <v>3346</v>
      </c>
    </row>
    <row r="6290" spans="1:17" x14ac:dyDescent="0.25">
      <c r="A6290" t="s">
        <v>1736</v>
      </c>
      <c r="B6290" t="s">
        <v>585</v>
      </c>
      <c r="C6290" t="s">
        <v>2714</v>
      </c>
      <c r="D6290" t="s">
        <v>586</v>
      </c>
      <c r="E6290">
        <v>2409020</v>
      </c>
      <c r="F6290" t="s">
        <v>17876</v>
      </c>
      <c r="G6290" t="s">
        <v>17877</v>
      </c>
      <c r="H6290" t="s">
        <v>4566</v>
      </c>
      <c r="I6290" t="s">
        <v>17878</v>
      </c>
      <c r="J6290" t="s">
        <v>17879</v>
      </c>
      <c r="K6290" t="s">
        <v>110</v>
      </c>
      <c r="L6290" t="s">
        <v>3343</v>
      </c>
      <c r="M6290" t="s">
        <v>3707</v>
      </c>
      <c r="N6290" t="s">
        <v>7828</v>
      </c>
      <c r="O6290" t="s">
        <v>3343</v>
      </c>
      <c r="P6290" t="s">
        <v>3343</v>
      </c>
      <c r="Q6290" t="s">
        <v>3346</v>
      </c>
    </row>
    <row r="6291" spans="1:17" x14ac:dyDescent="0.25">
      <c r="A6291" t="s">
        <v>1736</v>
      </c>
      <c r="B6291" t="s">
        <v>585</v>
      </c>
      <c r="C6291" t="s">
        <v>2714</v>
      </c>
      <c r="D6291" t="s">
        <v>586</v>
      </c>
      <c r="E6291">
        <v>2409021</v>
      </c>
      <c r="F6291" t="s">
        <v>15717</v>
      </c>
      <c r="G6291" t="s">
        <v>17880</v>
      </c>
      <c r="H6291" t="s">
        <v>2503</v>
      </c>
      <c r="I6291" t="s">
        <v>17881</v>
      </c>
      <c r="J6291" t="s">
        <v>17882</v>
      </c>
      <c r="K6291" t="s">
        <v>110</v>
      </c>
      <c r="L6291" t="s">
        <v>3343</v>
      </c>
      <c r="M6291" t="s">
        <v>3344</v>
      </c>
      <c r="N6291" t="s">
        <v>3360</v>
      </c>
      <c r="O6291" t="s">
        <v>3343</v>
      </c>
      <c r="P6291" t="s">
        <v>3343</v>
      </c>
      <c r="Q6291" t="s">
        <v>3346</v>
      </c>
    </row>
    <row r="6292" spans="1:17" x14ac:dyDescent="0.25">
      <c r="A6292" t="s">
        <v>1736</v>
      </c>
      <c r="B6292" t="s">
        <v>585</v>
      </c>
      <c r="C6292" t="s">
        <v>2714</v>
      </c>
      <c r="D6292" t="s">
        <v>586</v>
      </c>
      <c r="E6292">
        <v>2409021</v>
      </c>
      <c r="F6292" t="s">
        <v>15717</v>
      </c>
      <c r="G6292" t="s">
        <v>17880</v>
      </c>
      <c r="H6292" t="s">
        <v>2503</v>
      </c>
      <c r="I6292" t="s">
        <v>17883</v>
      </c>
      <c r="J6292" t="s">
        <v>17884</v>
      </c>
      <c r="K6292" t="s">
        <v>4107</v>
      </c>
      <c r="L6292" t="s">
        <v>3346</v>
      </c>
      <c r="M6292" t="s">
        <v>3344</v>
      </c>
      <c r="N6292" t="s">
        <v>3360</v>
      </c>
      <c r="O6292" t="s">
        <v>3343</v>
      </c>
      <c r="P6292" t="s">
        <v>3343</v>
      </c>
      <c r="Q6292" t="s">
        <v>3346</v>
      </c>
    </row>
    <row r="6293" spans="1:17" x14ac:dyDescent="0.25">
      <c r="A6293" t="s">
        <v>1736</v>
      </c>
      <c r="B6293" t="s">
        <v>585</v>
      </c>
      <c r="C6293" t="s">
        <v>2714</v>
      </c>
      <c r="D6293" t="s">
        <v>586</v>
      </c>
      <c r="E6293">
        <v>2409021</v>
      </c>
      <c r="F6293" t="s">
        <v>15717</v>
      </c>
      <c r="G6293" t="s">
        <v>17880</v>
      </c>
      <c r="H6293" t="s">
        <v>2503</v>
      </c>
      <c r="I6293" t="s">
        <v>17885</v>
      </c>
      <c r="J6293" t="s">
        <v>17886</v>
      </c>
      <c r="K6293" t="s">
        <v>110</v>
      </c>
      <c r="L6293" t="s">
        <v>3346</v>
      </c>
      <c r="M6293" t="s">
        <v>3344</v>
      </c>
      <c r="N6293" t="s">
        <v>3360</v>
      </c>
      <c r="O6293" t="s">
        <v>3343</v>
      </c>
      <c r="P6293" t="s">
        <v>3343</v>
      </c>
      <c r="Q6293" t="s">
        <v>3346</v>
      </c>
    </row>
    <row r="6294" spans="1:17" x14ac:dyDescent="0.25">
      <c r="A6294" t="s">
        <v>1736</v>
      </c>
      <c r="B6294" t="s">
        <v>585</v>
      </c>
      <c r="C6294" t="s">
        <v>2714</v>
      </c>
      <c r="D6294" t="s">
        <v>586</v>
      </c>
      <c r="E6294">
        <v>2409021</v>
      </c>
      <c r="F6294" t="s">
        <v>15717</v>
      </c>
      <c r="G6294" t="s">
        <v>17880</v>
      </c>
      <c r="H6294" t="s">
        <v>2503</v>
      </c>
      <c r="I6294" t="s">
        <v>17887</v>
      </c>
      <c r="J6294" t="s">
        <v>17888</v>
      </c>
      <c r="K6294" t="s">
        <v>4107</v>
      </c>
      <c r="L6294" t="s">
        <v>3346</v>
      </c>
      <c r="M6294" t="s">
        <v>3344</v>
      </c>
      <c r="N6294" t="s">
        <v>3360</v>
      </c>
      <c r="O6294" t="s">
        <v>3343</v>
      </c>
      <c r="P6294" t="s">
        <v>3343</v>
      </c>
      <c r="Q6294" t="s">
        <v>3346</v>
      </c>
    </row>
    <row r="6295" spans="1:17" x14ac:dyDescent="0.25">
      <c r="A6295" t="s">
        <v>1736</v>
      </c>
      <c r="B6295" t="s">
        <v>585</v>
      </c>
      <c r="C6295" t="s">
        <v>2714</v>
      </c>
      <c r="D6295" t="s">
        <v>586</v>
      </c>
      <c r="E6295">
        <v>2409021</v>
      </c>
      <c r="F6295" t="s">
        <v>15717</v>
      </c>
      <c r="G6295" t="s">
        <v>17880</v>
      </c>
      <c r="H6295" t="s">
        <v>2503</v>
      </c>
      <c r="I6295" t="s">
        <v>17889</v>
      </c>
      <c r="J6295" t="s">
        <v>17890</v>
      </c>
      <c r="K6295" t="s">
        <v>110</v>
      </c>
      <c r="L6295" t="s">
        <v>3346</v>
      </c>
      <c r="M6295" t="s">
        <v>3344</v>
      </c>
      <c r="N6295" t="s">
        <v>3360</v>
      </c>
      <c r="O6295" t="s">
        <v>3343</v>
      </c>
      <c r="P6295" t="s">
        <v>3343</v>
      </c>
      <c r="Q6295" t="s">
        <v>3346</v>
      </c>
    </row>
    <row r="6296" spans="1:17" x14ac:dyDescent="0.25">
      <c r="A6296" t="s">
        <v>1736</v>
      </c>
      <c r="B6296" t="s">
        <v>585</v>
      </c>
      <c r="C6296" t="s">
        <v>2714</v>
      </c>
      <c r="D6296" t="s">
        <v>586</v>
      </c>
      <c r="E6296">
        <v>2409021</v>
      </c>
      <c r="F6296" t="s">
        <v>15717</v>
      </c>
      <c r="G6296" t="s">
        <v>17880</v>
      </c>
      <c r="H6296" t="s">
        <v>2503</v>
      </c>
      <c r="I6296" t="s">
        <v>17891</v>
      </c>
      <c r="J6296" t="s">
        <v>17892</v>
      </c>
      <c r="K6296" t="s">
        <v>4107</v>
      </c>
      <c r="L6296" t="s">
        <v>3346</v>
      </c>
      <c r="M6296" t="s">
        <v>3344</v>
      </c>
      <c r="N6296" t="s">
        <v>3360</v>
      </c>
      <c r="O6296" t="s">
        <v>3343</v>
      </c>
      <c r="P6296" t="s">
        <v>3343</v>
      </c>
      <c r="Q6296" t="s">
        <v>3346</v>
      </c>
    </row>
    <row r="6297" spans="1:17" x14ac:dyDescent="0.25">
      <c r="A6297" t="s">
        <v>1736</v>
      </c>
      <c r="B6297" t="s">
        <v>585</v>
      </c>
      <c r="C6297" t="s">
        <v>2714</v>
      </c>
      <c r="D6297" t="s">
        <v>586</v>
      </c>
      <c r="E6297">
        <v>2409021</v>
      </c>
      <c r="F6297" t="s">
        <v>15717</v>
      </c>
      <c r="G6297" t="s">
        <v>17880</v>
      </c>
      <c r="H6297" t="s">
        <v>2503</v>
      </c>
      <c r="I6297" t="s">
        <v>17893</v>
      </c>
      <c r="J6297" t="s">
        <v>17894</v>
      </c>
      <c r="K6297" t="s">
        <v>110</v>
      </c>
      <c r="L6297" t="s">
        <v>3346</v>
      </c>
      <c r="M6297" t="s">
        <v>3344</v>
      </c>
      <c r="N6297" t="s">
        <v>3360</v>
      </c>
      <c r="O6297" t="s">
        <v>3343</v>
      </c>
      <c r="P6297" t="s">
        <v>3343</v>
      </c>
      <c r="Q6297" t="s">
        <v>3346</v>
      </c>
    </row>
    <row r="6298" spans="1:17" x14ac:dyDescent="0.25">
      <c r="A6298" t="s">
        <v>1736</v>
      </c>
      <c r="B6298" t="s">
        <v>585</v>
      </c>
      <c r="C6298" t="s">
        <v>2714</v>
      </c>
      <c r="D6298" t="s">
        <v>586</v>
      </c>
      <c r="E6298">
        <v>2409021</v>
      </c>
      <c r="F6298" t="s">
        <v>15717</v>
      </c>
      <c r="G6298" t="s">
        <v>17880</v>
      </c>
      <c r="H6298" t="s">
        <v>2503</v>
      </c>
      <c r="I6298" t="s">
        <v>17895</v>
      </c>
      <c r="J6298" t="s">
        <v>17896</v>
      </c>
      <c r="K6298" t="s">
        <v>4107</v>
      </c>
      <c r="L6298" t="s">
        <v>3346</v>
      </c>
      <c r="M6298" t="s">
        <v>3344</v>
      </c>
      <c r="N6298" t="s">
        <v>3360</v>
      </c>
      <c r="O6298" t="s">
        <v>3343</v>
      </c>
      <c r="P6298" t="s">
        <v>3343</v>
      </c>
      <c r="Q6298" t="s">
        <v>3346</v>
      </c>
    </row>
    <row r="6299" spans="1:17" x14ac:dyDescent="0.25">
      <c r="A6299" t="s">
        <v>1736</v>
      </c>
      <c r="B6299" t="s">
        <v>585</v>
      </c>
      <c r="C6299" t="s">
        <v>2714</v>
      </c>
      <c r="D6299" t="s">
        <v>586</v>
      </c>
      <c r="E6299">
        <v>2409021</v>
      </c>
      <c r="F6299" t="s">
        <v>15717</v>
      </c>
      <c r="G6299" t="s">
        <v>17880</v>
      </c>
      <c r="H6299" t="s">
        <v>2503</v>
      </c>
      <c r="I6299" t="s">
        <v>17897</v>
      </c>
      <c r="J6299" t="s">
        <v>17898</v>
      </c>
      <c r="K6299" t="s">
        <v>110</v>
      </c>
      <c r="L6299" t="s">
        <v>3346</v>
      </c>
      <c r="M6299" t="s">
        <v>3344</v>
      </c>
      <c r="N6299" t="s">
        <v>3360</v>
      </c>
      <c r="O6299" t="s">
        <v>3343</v>
      </c>
      <c r="P6299" t="s">
        <v>3343</v>
      </c>
      <c r="Q6299" t="s">
        <v>3346</v>
      </c>
    </row>
    <row r="6300" spans="1:17" x14ac:dyDescent="0.25">
      <c r="A6300" t="s">
        <v>1736</v>
      </c>
      <c r="B6300" t="s">
        <v>585</v>
      </c>
      <c r="C6300" t="s">
        <v>2714</v>
      </c>
      <c r="D6300" t="s">
        <v>586</v>
      </c>
      <c r="E6300">
        <v>2409021</v>
      </c>
      <c r="F6300" t="s">
        <v>15717</v>
      </c>
      <c r="G6300" t="s">
        <v>17880</v>
      </c>
      <c r="H6300" t="s">
        <v>2503</v>
      </c>
      <c r="I6300" t="s">
        <v>17899</v>
      </c>
      <c r="J6300" t="s">
        <v>17900</v>
      </c>
      <c r="K6300" t="s">
        <v>4107</v>
      </c>
      <c r="L6300" t="s">
        <v>3346</v>
      </c>
      <c r="M6300" t="s">
        <v>3344</v>
      </c>
      <c r="N6300" t="s">
        <v>3360</v>
      </c>
      <c r="O6300" t="s">
        <v>3343</v>
      </c>
      <c r="P6300" t="s">
        <v>3343</v>
      </c>
      <c r="Q6300" t="s">
        <v>3346</v>
      </c>
    </row>
    <row r="6301" spans="1:17" x14ac:dyDescent="0.25">
      <c r="A6301" t="s">
        <v>1736</v>
      </c>
      <c r="B6301" t="s">
        <v>585</v>
      </c>
      <c r="C6301" t="s">
        <v>2714</v>
      </c>
      <c r="D6301" t="s">
        <v>586</v>
      </c>
      <c r="E6301">
        <v>2409021</v>
      </c>
      <c r="F6301" t="s">
        <v>15717</v>
      </c>
      <c r="G6301" t="s">
        <v>17880</v>
      </c>
      <c r="H6301" t="s">
        <v>2503</v>
      </c>
      <c r="I6301" t="s">
        <v>17901</v>
      </c>
      <c r="J6301" t="s">
        <v>17902</v>
      </c>
      <c r="K6301" t="s">
        <v>110</v>
      </c>
      <c r="L6301" t="s">
        <v>3346</v>
      </c>
      <c r="M6301" t="s">
        <v>3344</v>
      </c>
      <c r="N6301" t="s">
        <v>3360</v>
      </c>
      <c r="O6301" t="s">
        <v>3343</v>
      </c>
      <c r="P6301" t="s">
        <v>3343</v>
      </c>
      <c r="Q6301" t="s">
        <v>3346</v>
      </c>
    </row>
    <row r="6302" spans="1:17" x14ac:dyDescent="0.25">
      <c r="A6302" t="s">
        <v>1736</v>
      </c>
      <c r="B6302" t="s">
        <v>585</v>
      </c>
      <c r="C6302" t="s">
        <v>2714</v>
      </c>
      <c r="D6302" t="s">
        <v>586</v>
      </c>
      <c r="E6302">
        <v>2409021</v>
      </c>
      <c r="F6302" t="s">
        <v>15717</v>
      </c>
      <c r="G6302" t="s">
        <v>17880</v>
      </c>
      <c r="H6302" t="s">
        <v>2503</v>
      </c>
      <c r="I6302" t="s">
        <v>17903</v>
      </c>
      <c r="J6302" t="s">
        <v>17904</v>
      </c>
      <c r="K6302" t="s">
        <v>110</v>
      </c>
      <c r="L6302" t="s">
        <v>3346</v>
      </c>
      <c r="M6302" t="s">
        <v>3344</v>
      </c>
      <c r="N6302" t="s">
        <v>3360</v>
      </c>
      <c r="O6302" t="s">
        <v>3343</v>
      </c>
      <c r="P6302" t="s">
        <v>3343</v>
      </c>
      <c r="Q6302" t="s">
        <v>3346</v>
      </c>
    </row>
    <row r="6303" spans="1:17" x14ac:dyDescent="0.25">
      <c r="A6303" t="s">
        <v>1736</v>
      </c>
      <c r="B6303" t="s">
        <v>585</v>
      </c>
      <c r="C6303" t="s">
        <v>2714</v>
      </c>
      <c r="D6303" t="s">
        <v>586</v>
      </c>
      <c r="E6303">
        <v>2409021</v>
      </c>
      <c r="F6303" t="s">
        <v>15717</v>
      </c>
      <c r="G6303" t="s">
        <v>17880</v>
      </c>
      <c r="H6303" t="s">
        <v>2503</v>
      </c>
      <c r="I6303" t="s">
        <v>17905</v>
      </c>
      <c r="J6303" t="s">
        <v>17906</v>
      </c>
      <c r="K6303" t="s">
        <v>110</v>
      </c>
      <c r="L6303" t="s">
        <v>3346</v>
      </c>
      <c r="M6303" t="s">
        <v>3344</v>
      </c>
      <c r="N6303" t="s">
        <v>3360</v>
      </c>
      <c r="O6303" t="s">
        <v>3343</v>
      </c>
      <c r="P6303" t="s">
        <v>3343</v>
      </c>
      <c r="Q6303" t="s">
        <v>3346</v>
      </c>
    </row>
    <row r="6304" spans="1:17" x14ac:dyDescent="0.25">
      <c r="A6304" t="s">
        <v>1736</v>
      </c>
      <c r="B6304" t="s">
        <v>585</v>
      </c>
      <c r="C6304" t="s">
        <v>2714</v>
      </c>
      <c r="D6304" t="s">
        <v>586</v>
      </c>
      <c r="E6304">
        <v>2409022</v>
      </c>
      <c r="F6304" t="s">
        <v>17907</v>
      </c>
      <c r="G6304" t="s">
        <v>17908</v>
      </c>
      <c r="H6304" t="s">
        <v>3394</v>
      </c>
      <c r="I6304" t="s">
        <v>17909</v>
      </c>
      <c r="J6304" t="s">
        <v>17910</v>
      </c>
      <c r="K6304" t="s">
        <v>110</v>
      </c>
      <c r="L6304" t="s">
        <v>3343</v>
      </c>
      <c r="M6304" t="s">
        <v>3707</v>
      </c>
      <c r="N6304" t="s">
        <v>7828</v>
      </c>
      <c r="O6304" t="s">
        <v>3343</v>
      </c>
      <c r="P6304" t="s">
        <v>3343</v>
      </c>
      <c r="Q6304" t="s">
        <v>3346</v>
      </c>
    </row>
    <row r="6305" spans="1:17" x14ac:dyDescent="0.25">
      <c r="A6305" t="s">
        <v>1736</v>
      </c>
      <c r="B6305" t="s">
        <v>585</v>
      </c>
      <c r="C6305" t="s">
        <v>2714</v>
      </c>
      <c r="D6305" t="s">
        <v>586</v>
      </c>
      <c r="E6305">
        <v>2409022</v>
      </c>
      <c r="F6305" t="s">
        <v>17907</v>
      </c>
      <c r="G6305" t="s">
        <v>17908</v>
      </c>
      <c r="H6305" t="s">
        <v>3394</v>
      </c>
      <c r="I6305" t="s">
        <v>17911</v>
      </c>
      <c r="J6305" t="s">
        <v>2575</v>
      </c>
      <c r="K6305" t="s">
        <v>110</v>
      </c>
      <c r="L6305" t="s">
        <v>3346</v>
      </c>
      <c r="M6305" t="s">
        <v>3707</v>
      </c>
      <c r="N6305" t="s">
        <v>7828</v>
      </c>
      <c r="O6305" t="s">
        <v>3343</v>
      </c>
      <c r="P6305" t="s">
        <v>3343</v>
      </c>
      <c r="Q6305" t="s">
        <v>3346</v>
      </c>
    </row>
    <row r="6306" spans="1:17" x14ac:dyDescent="0.25">
      <c r="A6306" t="s">
        <v>1736</v>
      </c>
      <c r="B6306" t="s">
        <v>585</v>
      </c>
      <c r="C6306" t="s">
        <v>2714</v>
      </c>
      <c r="D6306" t="s">
        <v>586</v>
      </c>
      <c r="E6306">
        <v>2409022</v>
      </c>
      <c r="F6306" t="s">
        <v>17907</v>
      </c>
      <c r="G6306" t="s">
        <v>17908</v>
      </c>
      <c r="H6306" t="s">
        <v>3394</v>
      </c>
      <c r="I6306" t="s">
        <v>17912</v>
      </c>
      <c r="J6306" t="s">
        <v>17630</v>
      </c>
      <c r="K6306" t="s">
        <v>110</v>
      </c>
      <c r="L6306" t="s">
        <v>3346</v>
      </c>
      <c r="M6306" t="s">
        <v>3707</v>
      </c>
      <c r="N6306" t="s">
        <v>7828</v>
      </c>
      <c r="O6306" t="s">
        <v>3343</v>
      </c>
      <c r="P6306" t="s">
        <v>3343</v>
      </c>
      <c r="Q6306" t="s">
        <v>3346</v>
      </c>
    </row>
    <row r="6307" spans="1:17" x14ac:dyDescent="0.25">
      <c r="A6307" t="s">
        <v>1736</v>
      </c>
      <c r="B6307" t="s">
        <v>585</v>
      </c>
      <c r="C6307" t="s">
        <v>2714</v>
      </c>
      <c r="D6307" t="s">
        <v>586</v>
      </c>
      <c r="E6307">
        <v>2409023</v>
      </c>
      <c r="F6307" t="s">
        <v>17913</v>
      </c>
      <c r="G6307" t="s">
        <v>17914</v>
      </c>
      <c r="H6307" t="s">
        <v>3394</v>
      </c>
      <c r="I6307" t="s">
        <v>17915</v>
      </c>
      <c r="J6307" t="s">
        <v>17916</v>
      </c>
      <c r="K6307" t="s">
        <v>110</v>
      </c>
      <c r="L6307" t="s">
        <v>3343</v>
      </c>
      <c r="M6307" t="s">
        <v>3707</v>
      </c>
      <c r="N6307" t="s">
        <v>7828</v>
      </c>
      <c r="O6307" t="s">
        <v>3343</v>
      </c>
      <c r="P6307" t="s">
        <v>3343</v>
      </c>
      <c r="Q6307" t="s">
        <v>3346</v>
      </c>
    </row>
    <row r="6308" spans="1:17" x14ac:dyDescent="0.25">
      <c r="A6308" t="s">
        <v>1736</v>
      </c>
      <c r="B6308" t="s">
        <v>585</v>
      </c>
      <c r="C6308" t="s">
        <v>2714</v>
      </c>
      <c r="D6308" t="s">
        <v>586</v>
      </c>
      <c r="E6308">
        <v>2409023</v>
      </c>
      <c r="F6308" t="s">
        <v>17913</v>
      </c>
      <c r="G6308" t="s">
        <v>17914</v>
      </c>
      <c r="H6308" t="s">
        <v>3394</v>
      </c>
      <c r="I6308" t="s">
        <v>17917</v>
      </c>
      <c r="J6308" t="s">
        <v>2575</v>
      </c>
      <c r="K6308" t="s">
        <v>110</v>
      </c>
      <c r="L6308" t="s">
        <v>3346</v>
      </c>
      <c r="M6308" t="s">
        <v>3707</v>
      </c>
      <c r="N6308" t="s">
        <v>7828</v>
      </c>
      <c r="O6308" t="s">
        <v>3343</v>
      </c>
      <c r="P6308" t="s">
        <v>3343</v>
      </c>
      <c r="Q6308" t="s">
        <v>3346</v>
      </c>
    </row>
    <row r="6309" spans="1:17" x14ac:dyDescent="0.25">
      <c r="A6309" t="s">
        <v>1736</v>
      </c>
      <c r="B6309" t="s">
        <v>585</v>
      </c>
      <c r="C6309" t="s">
        <v>2714</v>
      </c>
      <c r="D6309" t="s">
        <v>586</v>
      </c>
      <c r="E6309">
        <v>2409024</v>
      </c>
      <c r="F6309" t="s">
        <v>17918</v>
      </c>
      <c r="G6309" t="s">
        <v>17919</v>
      </c>
      <c r="H6309" t="s">
        <v>17920</v>
      </c>
      <c r="I6309" t="s">
        <v>17921</v>
      </c>
      <c r="J6309" t="s">
        <v>17922</v>
      </c>
      <c r="K6309" t="s">
        <v>38</v>
      </c>
      <c r="L6309" t="s">
        <v>3343</v>
      </c>
      <c r="M6309" t="s">
        <v>3707</v>
      </c>
      <c r="N6309" t="s">
        <v>7828</v>
      </c>
      <c r="O6309" t="s">
        <v>3343</v>
      </c>
      <c r="P6309" t="s">
        <v>3343</v>
      </c>
      <c r="Q6309" t="s">
        <v>3346</v>
      </c>
    </row>
    <row r="6310" spans="1:17" x14ac:dyDescent="0.25">
      <c r="A6310" t="s">
        <v>1736</v>
      </c>
      <c r="B6310" t="s">
        <v>585</v>
      </c>
      <c r="C6310" t="s">
        <v>2714</v>
      </c>
      <c r="D6310" t="s">
        <v>586</v>
      </c>
      <c r="E6310">
        <v>2409025</v>
      </c>
      <c r="F6310" t="s">
        <v>114</v>
      </c>
      <c r="G6310" t="s">
        <v>8088</v>
      </c>
      <c r="H6310" t="s">
        <v>3350</v>
      </c>
      <c r="I6310" t="s">
        <v>17923</v>
      </c>
      <c r="J6310" t="s">
        <v>4774</v>
      </c>
      <c r="K6310" t="s">
        <v>110</v>
      </c>
      <c r="L6310" t="s">
        <v>3343</v>
      </c>
      <c r="M6310" t="s">
        <v>3707</v>
      </c>
      <c r="N6310" t="s">
        <v>7828</v>
      </c>
      <c r="O6310" t="s">
        <v>3343</v>
      </c>
      <c r="P6310" t="s">
        <v>3343</v>
      </c>
      <c r="Q6310" t="s">
        <v>3346</v>
      </c>
    </row>
    <row r="6311" spans="1:17" x14ac:dyDescent="0.25">
      <c r="A6311" t="s">
        <v>1736</v>
      </c>
      <c r="B6311" t="s">
        <v>585</v>
      </c>
      <c r="C6311" t="s">
        <v>2714</v>
      </c>
      <c r="D6311" t="s">
        <v>586</v>
      </c>
      <c r="E6311">
        <v>2409025</v>
      </c>
      <c r="F6311" t="s">
        <v>114</v>
      </c>
      <c r="G6311" t="s">
        <v>8088</v>
      </c>
      <c r="H6311" t="s">
        <v>3350</v>
      </c>
      <c r="I6311" t="s">
        <v>17924</v>
      </c>
      <c r="J6311" t="s">
        <v>17925</v>
      </c>
      <c r="K6311" t="s">
        <v>110</v>
      </c>
      <c r="L6311" t="s">
        <v>3346</v>
      </c>
      <c r="M6311" t="s">
        <v>3707</v>
      </c>
      <c r="N6311" t="s">
        <v>7828</v>
      </c>
      <c r="O6311" t="s">
        <v>3343</v>
      </c>
      <c r="P6311" t="s">
        <v>3343</v>
      </c>
      <c r="Q6311" t="s">
        <v>3346</v>
      </c>
    </row>
    <row r="6312" spans="1:17" x14ac:dyDescent="0.25">
      <c r="A6312" t="s">
        <v>1736</v>
      </c>
      <c r="B6312" t="s">
        <v>585</v>
      </c>
      <c r="C6312" t="s">
        <v>2714</v>
      </c>
      <c r="D6312" t="s">
        <v>586</v>
      </c>
      <c r="E6312">
        <v>2409026</v>
      </c>
      <c r="F6312" t="s">
        <v>17926</v>
      </c>
      <c r="G6312" t="s">
        <v>17927</v>
      </c>
      <c r="H6312" t="s">
        <v>3498</v>
      </c>
      <c r="I6312" t="s">
        <v>17928</v>
      </c>
      <c r="J6312" t="s">
        <v>17929</v>
      </c>
      <c r="K6312" t="s">
        <v>110</v>
      </c>
      <c r="L6312" t="s">
        <v>3343</v>
      </c>
      <c r="M6312" t="s">
        <v>3707</v>
      </c>
      <c r="N6312" t="s">
        <v>7828</v>
      </c>
      <c r="O6312" t="s">
        <v>3346</v>
      </c>
      <c r="P6312" t="s">
        <v>3343</v>
      </c>
      <c r="Q6312" t="s">
        <v>3346</v>
      </c>
    </row>
    <row r="6313" spans="1:17" x14ac:dyDescent="0.25">
      <c r="A6313" t="s">
        <v>1736</v>
      </c>
      <c r="B6313" t="s">
        <v>585</v>
      </c>
      <c r="C6313" t="s">
        <v>2714</v>
      </c>
      <c r="D6313" t="s">
        <v>586</v>
      </c>
      <c r="E6313">
        <v>2409027</v>
      </c>
      <c r="F6313" t="s">
        <v>17930</v>
      </c>
      <c r="G6313" t="s">
        <v>17931</v>
      </c>
      <c r="H6313" t="s">
        <v>16496</v>
      </c>
      <c r="I6313" t="s">
        <v>17932</v>
      </c>
      <c r="J6313" t="s">
        <v>17933</v>
      </c>
      <c r="K6313" t="s">
        <v>110</v>
      </c>
      <c r="L6313" t="s">
        <v>3343</v>
      </c>
      <c r="M6313" t="s">
        <v>3707</v>
      </c>
      <c r="N6313" t="s">
        <v>7828</v>
      </c>
      <c r="O6313" t="s">
        <v>3346</v>
      </c>
      <c r="P6313" t="s">
        <v>3343</v>
      </c>
      <c r="Q6313" t="s">
        <v>3346</v>
      </c>
    </row>
    <row r="6314" spans="1:17" x14ac:dyDescent="0.25">
      <c r="A6314" t="s">
        <v>1736</v>
      </c>
      <c r="B6314" t="s">
        <v>585</v>
      </c>
      <c r="C6314" t="s">
        <v>2714</v>
      </c>
      <c r="D6314" t="s">
        <v>586</v>
      </c>
      <c r="E6314">
        <v>2409028</v>
      </c>
      <c r="F6314" t="s">
        <v>17934</v>
      </c>
      <c r="G6314" t="s">
        <v>17935</v>
      </c>
      <c r="H6314" t="s">
        <v>3618</v>
      </c>
      <c r="I6314" t="s">
        <v>17936</v>
      </c>
      <c r="J6314" t="s">
        <v>17937</v>
      </c>
      <c r="K6314" t="s">
        <v>110</v>
      </c>
      <c r="L6314" t="s">
        <v>3343</v>
      </c>
      <c r="M6314" t="s">
        <v>3707</v>
      </c>
      <c r="N6314" t="s">
        <v>7828</v>
      </c>
      <c r="O6314" t="s">
        <v>3343</v>
      </c>
      <c r="P6314" t="s">
        <v>3343</v>
      </c>
      <c r="Q6314" t="s">
        <v>3346</v>
      </c>
    </row>
    <row r="6315" spans="1:17" x14ac:dyDescent="0.25">
      <c r="A6315" t="s">
        <v>1736</v>
      </c>
      <c r="B6315" t="s">
        <v>585</v>
      </c>
      <c r="C6315" t="s">
        <v>2714</v>
      </c>
      <c r="D6315" t="s">
        <v>586</v>
      </c>
      <c r="E6315">
        <v>2409028</v>
      </c>
      <c r="F6315" t="s">
        <v>17934</v>
      </c>
      <c r="G6315" t="s">
        <v>17935</v>
      </c>
      <c r="H6315" t="s">
        <v>3618</v>
      </c>
      <c r="I6315" t="s">
        <v>17938</v>
      </c>
      <c r="J6315" t="s">
        <v>17939</v>
      </c>
      <c r="K6315" t="s">
        <v>110</v>
      </c>
      <c r="L6315" t="s">
        <v>3346</v>
      </c>
      <c r="M6315" t="s">
        <v>3707</v>
      </c>
      <c r="N6315" t="s">
        <v>7828</v>
      </c>
      <c r="O6315" t="s">
        <v>3343</v>
      </c>
      <c r="P6315" t="s">
        <v>3343</v>
      </c>
      <c r="Q6315" t="s">
        <v>3346</v>
      </c>
    </row>
    <row r="6316" spans="1:17" x14ac:dyDescent="0.25">
      <c r="A6316" t="s">
        <v>1736</v>
      </c>
      <c r="B6316" t="s">
        <v>585</v>
      </c>
      <c r="C6316" t="s">
        <v>2714</v>
      </c>
      <c r="D6316" t="s">
        <v>586</v>
      </c>
      <c r="E6316">
        <v>2409029</v>
      </c>
      <c r="F6316" t="s">
        <v>867</v>
      </c>
      <c r="G6316" t="s">
        <v>3481</v>
      </c>
      <c r="H6316" t="s">
        <v>3350</v>
      </c>
      <c r="I6316" t="s">
        <v>17940</v>
      </c>
      <c r="J6316" t="s">
        <v>869</v>
      </c>
      <c r="K6316" t="s">
        <v>110</v>
      </c>
      <c r="L6316" t="s">
        <v>3343</v>
      </c>
      <c r="M6316" t="s">
        <v>3707</v>
      </c>
      <c r="N6316" t="s">
        <v>7828</v>
      </c>
      <c r="O6316" t="s">
        <v>3343</v>
      </c>
      <c r="P6316" t="s">
        <v>3343</v>
      </c>
      <c r="Q6316" t="s">
        <v>3346</v>
      </c>
    </row>
    <row r="6317" spans="1:17" x14ac:dyDescent="0.25">
      <c r="A6317" t="s">
        <v>1736</v>
      </c>
      <c r="B6317" t="s">
        <v>585</v>
      </c>
      <c r="C6317" t="s">
        <v>2714</v>
      </c>
      <c r="D6317" t="s">
        <v>586</v>
      </c>
      <c r="E6317">
        <v>2409030</v>
      </c>
      <c r="F6317" t="s">
        <v>17941</v>
      </c>
      <c r="G6317" t="s">
        <v>17942</v>
      </c>
      <c r="H6317" t="s">
        <v>17943</v>
      </c>
      <c r="I6317" t="s">
        <v>17944</v>
      </c>
      <c r="J6317" t="s">
        <v>17945</v>
      </c>
      <c r="K6317" t="s">
        <v>110</v>
      </c>
      <c r="L6317" t="s">
        <v>3343</v>
      </c>
      <c r="M6317" t="s">
        <v>3707</v>
      </c>
      <c r="N6317" t="s">
        <v>7828</v>
      </c>
      <c r="O6317" t="s">
        <v>3346</v>
      </c>
      <c r="P6317" t="s">
        <v>3343</v>
      </c>
      <c r="Q6317" t="s">
        <v>3346</v>
      </c>
    </row>
    <row r="6318" spans="1:17" x14ac:dyDescent="0.25">
      <c r="A6318" t="s">
        <v>1736</v>
      </c>
      <c r="B6318" t="s">
        <v>585</v>
      </c>
      <c r="C6318" t="s">
        <v>2714</v>
      </c>
      <c r="D6318" t="s">
        <v>586</v>
      </c>
      <c r="E6318">
        <v>2409031</v>
      </c>
      <c r="F6318" t="s">
        <v>17946</v>
      </c>
      <c r="G6318" t="s">
        <v>17947</v>
      </c>
      <c r="H6318" t="s">
        <v>17943</v>
      </c>
      <c r="I6318" t="s">
        <v>17948</v>
      </c>
      <c r="J6318" t="s">
        <v>17949</v>
      </c>
      <c r="K6318" t="s">
        <v>110</v>
      </c>
      <c r="L6318" t="s">
        <v>3343</v>
      </c>
      <c r="M6318" t="s">
        <v>3707</v>
      </c>
      <c r="N6318" t="s">
        <v>7828</v>
      </c>
      <c r="O6318" t="s">
        <v>3346</v>
      </c>
      <c r="P6318" t="s">
        <v>3343</v>
      </c>
      <c r="Q6318" t="s">
        <v>3346</v>
      </c>
    </row>
    <row r="6319" spans="1:17" x14ac:dyDescent="0.25">
      <c r="A6319" t="s">
        <v>1736</v>
      </c>
      <c r="B6319" t="s">
        <v>585</v>
      </c>
      <c r="C6319" t="s">
        <v>2714</v>
      </c>
      <c r="D6319" t="s">
        <v>586</v>
      </c>
      <c r="E6319">
        <v>2409032</v>
      </c>
      <c r="F6319" t="s">
        <v>17950</v>
      </c>
      <c r="G6319" t="s">
        <v>17951</v>
      </c>
      <c r="H6319" t="s">
        <v>7947</v>
      </c>
      <c r="I6319" t="s">
        <v>17952</v>
      </c>
      <c r="J6319" t="s">
        <v>17953</v>
      </c>
      <c r="K6319" t="s">
        <v>110</v>
      </c>
      <c r="L6319" t="s">
        <v>3343</v>
      </c>
      <c r="M6319" t="s">
        <v>3707</v>
      </c>
      <c r="N6319" t="s">
        <v>7828</v>
      </c>
      <c r="O6319" t="s">
        <v>3346</v>
      </c>
      <c r="P6319" t="s">
        <v>3343</v>
      </c>
      <c r="Q6319" t="s">
        <v>3346</v>
      </c>
    </row>
    <row r="6320" spans="1:17" x14ac:dyDescent="0.25">
      <c r="A6320" t="s">
        <v>1736</v>
      </c>
      <c r="B6320" t="s">
        <v>585</v>
      </c>
      <c r="C6320" t="s">
        <v>2714</v>
      </c>
      <c r="D6320" t="s">
        <v>586</v>
      </c>
      <c r="E6320">
        <v>2409033</v>
      </c>
      <c r="F6320" t="s">
        <v>17954</v>
      </c>
      <c r="G6320" t="s">
        <v>17955</v>
      </c>
      <c r="H6320" t="s">
        <v>17943</v>
      </c>
      <c r="I6320" t="s">
        <v>17956</v>
      </c>
      <c r="J6320" t="s">
        <v>17957</v>
      </c>
      <c r="K6320" t="s">
        <v>110</v>
      </c>
      <c r="L6320" t="s">
        <v>3343</v>
      </c>
      <c r="M6320" t="s">
        <v>3707</v>
      </c>
      <c r="N6320" t="s">
        <v>7828</v>
      </c>
      <c r="O6320" t="s">
        <v>3343</v>
      </c>
      <c r="P6320" t="s">
        <v>3343</v>
      </c>
      <c r="Q6320" t="s">
        <v>3346</v>
      </c>
    </row>
    <row r="6321" spans="1:17" x14ac:dyDescent="0.25">
      <c r="A6321" t="s">
        <v>1736</v>
      </c>
      <c r="B6321" t="s">
        <v>585</v>
      </c>
      <c r="C6321" t="s">
        <v>2714</v>
      </c>
      <c r="D6321" t="s">
        <v>586</v>
      </c>
      <c r="E6321">
        <v>2409034</v>
      </c>
      <c r="F6321" t="s">
        <v>17958</v>
      </c>
      <c r="G6321" t="s">
        <v>17959</v>
      </c>
      <c r="H6321" t="s">
        <v>5777</v>
      </c>
      <c r="I6321" t="s">
        <v>17960</v>
      </c>
      <c r="J6321" t="s">
        <v>17961</v>
      </c>
      <c r="K6321" t="s">
        <v>110</v>
      </c>
      <c r="L6321" t="s">
        <v>3343</v>
      </c>
      <c r="M6321" t="s">
        <v>3707</v>
      </c>
      <c r="N6321" t="s">
        <v>7828</v>
      </c>
      <c r="O6321" t="s">
        <v>3346</v>
      </c>
      <c r="P6321" t="s">
        <v>3343</v>
      </c>
      <c r="Q6321" t="s">
        <v>3346</v>
      </c>
    </row>
    <row r="6322" spans="1:17" x14ac:dyDescent="0.25">
      <c r="A6322" t="s">
        <v>1736</v>
      </c>
      <c r="B6322" t="s">
        <v>585</v>
      </c>
      <c r="C6322" t="s">
        <v>2714</v>
      </c>
      <c r="D6322" t="s">
        <v>586</v>
      </c>
      <c r="E6322">
        <v>2409035</v>
      </c>
      <c r="F6322" t="s">
        <v>17962</v>
      </c>
      <c r="G6322" t="s">
        <v>17963</v>
      </c>
      <c r="H6322" t="s">
        <v>10922</v>
      </c>
      <c r="I6322" t="s">
        <v>17964</v>
      </c>
      <c r="J6322" t="s">
        <v>10924</v>
      </c>
      <c r="K6322" t="s">
        <v>110</v>
      </c>
      <c r="L6322" t="s">
        <v>3343</v>
      </c>
      <c r="M6322" t="s">
        <v>3707</v>
      </c>
      <c r="N6322" t="s">
        <v>7828</v>
      </c>
      <c r="O6322" t="s">
        <v>3346</v>
      </c>
      <c r="P6322" t="s">
        <v>3343</v>
      </c>
      <c r="Q6322" t="s">
        <v>3346</v>
      </c>
    </row>
    <row r="6323" spans="1:17" x14ac:dyDescent="0.25">
      <c r="A6323" t="s">
        <v>1736</v>
      </c>
      <c r="B6323" t="s">
        <v>585</v>
      </c>
      <c r="C6323" t="s">
        <v>2714</v>
      </c>
      <c r="D6323" t="s">
        <v>586</v>
      </c>
      <c r="E6323">
        <v>2409036</v>
      </c>
      <c r="F6323" t="s">
        <v>17965</v>
      </c>
      <c r="G6323" t="s">
        <v>17966</v>
      </c>
      <c r="H6323" t="s">
        <v>3394</v>
      </c>
      <c r="I6323" t="s">
        <v>17967</v>
      </c>
      <c r="J6323" t="s">
        <v>17968</v>
      </c>
      <c r="K6323" t="s">
        <v>110</v>
      </c>
      <c r="L6323" t="s">
        <v>3343</v>
      </c>
      <c r="M6323" t="s">
        <v>3707</v>
      </c>
      <c r="N6323" t="s">
        <v>7828</v>
      </c>
      <c r="O6323" t="s">
        <v>3346</v>
      </c>
      <c r="P6323" t="s">
        <v>3343</v>
      </c>
      <c r="Q6323" t="s">
        <v>3346</v>
      </c>
    </row>
    <row r="6324" spans="1:17" x14ac:dyDescent="0.25">
      <c r="A6324" t="s">
        <v>1736</v>
      </c>
      <c r="B6324" t="s">
        <v>585</v>
      </c>
      <c r="C6324" t="s">
        <v>2714</v>
      </c>
      <c r="D6324" t="s">
        <v>586</v>
      </c>
      <c r="E6324">
        <v>2409037</v>
      </c>
      <c r="F6324" t="s">
        <v>17969</v>
      </c>
      <c r="G6324" t="s">
        <v>17970</v>
      </c>
      <c r="H6324" t="s">
        <v>17971</v>
      </c>
      <c r="I6324" t="s">
        <v>17972</v>
      </c>
      <c r="J6324" t="s">
        <v>17973</v>
      </c>
      <c r="K6324" t="s">
        <v>110</v>
      </c>
      <c r="L6324" t="s">
        <v>3343</v>
      </c>
      <c r="M6324" t="s">
        <v>3707</v>
      </c>
      <c r="N6324" t="s">
        <v>7828</v>
      </c>
      <c r="O6324" t="s">
        <v>3346</v>
      </c>
      <c r="P6324" t="s">
        <v>3343</v>
      </c>
      <c r="Q6324" t="s">
        <v>3346</v>
      </c>
    </row>
    <row r="6325" spans="1:17" x14ac:dyDescent="0.25">
      <c r="A6325" t="s">
        <v>1736</v>
      </c>
      <c r="B6325" t="s">
        <v>585</v>
      </c>
      <c r="C6325" t="s">
        <v>2714</v>
      </c>
      <c r="D6325" t="s">
        <v>586</v>
      </c>
      <c r="E6325">
        <v>2409038</v>
      </c>
      <c r="F6325" t="s">
        <v>17974</v>
      </c>
      <c r="G6325" t="s">
        <v>17975</v>
      </c>
      <c r="H6325" t="s">
        <v>4104</v>
      </c>
      <c r="I6325" t="s">
        <v>17976</v>
      </c>
      <c r="J6325" t="s">
        <v>17974</v>
      </c>
      <c r="K6325" t="s">
        <v>4107</v>
      </c>
      <c r="L6325" t="s">
        <v>3343</v>
      </c>
      <c r="M6325" t="s">
        <v>3707</v>
      </c>
      <c r="N6325" t="s">
        <v>7828</v>
      </c>
      <c r="O6325" t="s">
        <v>3343</v>
      </c>
      <c r="P6325" t="s">
        <v>3343</v>
      </c>
      <c r="Q6325" t="s">
        <v>3346</v>
      </c>
    </row>
    <row r="6326" spans="1:17" x14ac:dyDescent="0.25">
      <c r="A6326" t="s">
        <v>1736</v>
      </c>
      <c r="B6326" t="s">
        <v>585</v>
      </c>
      <c r="C6326" t="s">
        <v>2714</v>
      </c>
      <c r="D6326" t="s">
        <v>586</v>
      </c>
      <c r="E6326">
        <v>2409038</v>
      </c>
      <c r="F6326" t="s">
        <v>17974</v>
      </c>
      <c r="G6326" t="s">
        <v>17975</v>
      </c>
      <c r="H6326" t="s">
        <v>4104</v>
      </c>
      <c r="I6326" t="s">
        <v>17977</v>
      </c>
      <c r="J6326" t="s">
        <v>17978</v>
      </c>
      <c r="K6326" t="s">
        <v>4107</v>
      </c>
      <c r="L6326" t="s">
        <v>3346</v>
      </c>
      <c r="M6326" t="s">
        <v>3707</v>
      </c>
      <c r="N6326" t="s">
        <v>7828</v>
      </c>
      <c r="O6326" t="s">
        <v>3343</v>
      </c>
      <c r="P6326" t="s">
        <v>3343</v>
      </c>
      <c r="Q6326" t="s">
        <v>3346</v>
      </c>
    </row>
    <row r="6327" spans="1:17" x14ac:dyDescent="0.25">
      <c r="A6327" t="s">
        <v>1736</v>
      </c>
      <c r="B6327" t="s">
        <v>585</v>
      </c>
      <c r="C6327" t="s">
        <v>2714</v>
      </c>
      <c r="D6327" t="s">
        <v>586</v>
      </c>
      <c r="E6327">
        <v>2409038</v>
      </c>
      <c r="F6327" t="s">
        <v>17974</v>
      </c>
      <c r="G6327" t="s">
        <v>17975</v>
      </c>
      <c r="H6327" t="s">
        <v>4104</v>
      </c>
      <c r="I6327" t="s">
        <v>17979</v>
      </c>
      <c r="J6327" t="s">
        <v>17980</v>
      </c>
      <c r="K6327" t="s">
        <v>4107</v>
      </c>
      <c r="L6327" t="s">
        <v>3346</v>
      </c>
      <c r="M6327" t="s">
        <v>3707</v>
      </c>
      <c r="N6327" t="s">
        <v>7828</v>
      </c>
      <c r="O6327" t="s">
        <v>3343</v>
      </c>
      <c r="P6327" t="s">
        <v>3343</v>
      </c>
      <c r="Q6327" t="s">
        <v>3346</v>
      </c>
    </row>
    <row r="6328" spans="1:17" x14ac:dyDescent="0.25">
      <c r="A6328" t="s">
        <v>1736</v>
      </c>
      <c r="B6328" t="s">
        <v>585</v>
      </c>
      <c r="C6328" t="s">
        <v>2714</v>
      </c>
      <c r="D6328" t="s">
        <v>586</v>
      </c>
      <c r="E6328">
        <v>2409038</v>
      </c>
      <c r="F6328" t="s">
        <v>17974</v>
      </c>
      <c r="G6328" t="s">
        <v>17975</v>
      </c>
      <c r="H6328" t="s">
        <v>4104</v>
      </c>
      <c r="I6328" t="s">
        <v>17981</v>
      </c>
      <c r="J6328" t="s">
        <v>17982</v>
      </c>
      <c r="K6328" t="s">
        <v>4107</v>
      </c>
      <c r="L6328" t="s">
        <v>3346</v>
      </c>
      <c r="M6328" t="s">
        <v>3707</v>
      </c>
      <c r="N6328" t="s">
        <v>7828</v>
      </c>
      <c r="O6328" t="s">
        <v>3343</v>
      </c>
      <c r="P6328" t="s">
        <v>3343</v>
      </c>
      <c r="Q6328" t="s">
        <v>3346</v>
      </c>
    </row>
    <row r="6329" spans="1:17" x14ac:dyDescent="0.25">
      <c r="A6329" t="s">
        <v>1736</v>
      </c>
      <c r="B6329" t="s">
        <v>585</v>
      </c>
      <c r="C6329" t="s">
        <v>2714</v>
      </c>
      <c r="D6329" t="s">
        <v>586</v>
      </c>
      <c r="E6329">
        <v>2409039</v>
      </c>
      <c r="F6329" t="s">
        <v>595</v>
      </c>
      <c r="G6329" t="s">
        <v>17983</v>
      </c>
      <c r="H6329" t="s">
        <v>4104</v>
      </c>
      <c r="I6329" t="s">
        <v>17984</v>
      </c>
      <c r="J6329" t="s">
        <v>596</v>
      </c>
      <c r="K6329" t="s">
        <v>4107</v>
      </c>
      <c r="L6329" t="s">
        <v>3343</v>
      </c>
      <c r="M6329" t="s">
        <v>3707</v>
      </c>
      <c r="N6329" t="s">
        <v>7828</v>
      </c>
      <c r="O6329" t="s">
        <v>3343</v>
      </c>
      <c r="P6329" t="s">
        <v>3343</v>
      </c>
      <c r="Q6329" t="s">
        <v>3346</v>
      </c>
    </row>
    <row r="6330" spans="1:17" x14ac:dyDescent="0.25">
      <c r="A6330" t="s">
        <v>1736</v>
      </c>
      <c r="B6330" t="s">
        <v>585</v>
      </c>
      <c r="C6330" t="s">
        <v>2714</v>
      </c>
      <c r="D6330" t="s">
        <v>586</v>
      </c>
      <c r="E6330">
        <v>2409039</v>
      </c>
      <c r="F6330" t="s">
        <v>595</v>
      </c>
      <c r="G6330" t="s">
        <v>17983</v>
      </c>
      <c r="H6330" t="s">
        <v>4104</v>
      </c>
      <c r="I6330" t="s">
        <v>17985</v>
      </c>
      <c r="J6330" t="s">
        <v>15507</v>
      </c>
      <c r="K6330" t="s">
        <v>4107</v>
      </c>
      <c r="L6330" t="s">
        <v>3346</v>
      </c>
      <c r="M6330" t="s">
        <v>3707</v>
      </c>
      <c r="N6330" t="s">
        <v>7828</v>
      </c>
      <c r="O6330" t="s">
        <v>3343</v>
      </c>
      <c r="P6330" t="s">
        <v>3343</v>
      </c>
      <c r="Q6330" t="s">
        <v>3346</v>
      </c>
    </row>
    <row r="6331" spans="1:17" x14ac:dyDescent="0.25">
      <c r="A6331" t="s">
        <v>1736</v>
      </c>
      <c r="B6331" t="s">
        <v>585</v>
      </c>
      <c r="C6331" t="s">
        <v>2714</v>
      </c>
      <c r="D6331" t="s">
        <v>586</v>
      </c>
      <c r="E6331">
        <v>2409039</v>
      </c>
      <c r="F6331" t="s">
        <v>595</v>
      </c>
      <c r="G6331" t="s">
        <v>17983</v>
      </c>
      <c r="H6331" t="s">
        <v>4104</v>
      </c>
      <c r="I6331" t="s">
        <v>17986</v>
      </c>
      <c r="J6331" t="s">
        <v>17987</v>
      </c>
      <c r="K6331" t="s">
        <v>4107</v>
      </c>
      <c r="L6331" t="s">
        <v>3346</v>
      </c>
      <c r="M6331" t="s">
        <v>3707</v>
      </c>
      <c r="N6331" t="s">
        <v>7828</v>
      </c>
      <c r="O6331" t="s">
        <v>3343</v>
      </c>
      <c r="P6331" t="s">
        <v>3343</v>
      </c>
      <c r="Q6331" t="s">
        <v>3346</v>
      </c>
    </row>
    <row r="6332" spans="1:17" x14ac:dyDescent="0.25">
      <c r="A6332" t="s">
        <v>1736</v>
      </c>
      <c r="B6332" t="s">
        <v>585</v>
      </c>
      <c r="C6332" t="s">
        <v>2714</v>
      </c>
      <c r="D6332" t="s">
        <v>586</v>
      </c>
      <c r="E6332">
        <v>2409039</v>
      </c>
      <c r="F6332" t="s">
        <v>595</v>
      </c>
      <c r="G6332" t="s">
        <v>17983</v>
      </c>
      <c r="H6332" t="s">
        <v>4104</v>
      </c>
      <c r="I6332" t="s">
        <v>17988</v>
      </c>
      <c r="J6332" t="s">
        <v>17989</v>
      </c>
      <c r="K6332" t="s">
        <v>4107</v>
      </c>
      <c r="L6332" t="s">
        <v>3346</v>
      </c>
      <c r="M6332" t="s">
        <v>3707</v>
      </c>
      <c r="N6332" t="s">
        <v>7828</v>
      </c>
      <c r="O6332" t="s">
        <v>3343</v>
      </c>
      <c r="P6332" t="s">
        <v>3343</v>
      </c>
      <c r="Q6332" t="s">
        <v>3346</v>
      </c>
    </row>
    <row r="6333" spans="1:17" x14ac:dyDescent="0.25">
      <c r="A6333" t="s">
        <v>1736</v>
      </c>
      <c r="B6333" t="s">
        <v>585</v>
      </c>
      <c r="C6333" t="s">
        <v>2714</v>
      </c>
      <c r="D6333" t="s">
        <v>586</v>
      </c>
      <c r="E6333">
        <v>2409039</v>
      </c>
      <c r="F6333" t="s">
        <v>595</v>
      </c>
      <c r="G6333" t="s">
        <v>17983</v>
      </c>
      <c r="H6333" t="s">
        <v>4104</v>
      </c>
      <c r="I6333" t="s">
        <v>17990</v>
      </c>
      <c r="J6333" t="s">
        <v>17991</v>
      </c>
      <c r="K6333" t="s">
        <v>110</v>
      </c>
      <c r="L6333" t="s">
        <v>3346</v>
      </c>
      <c r="M6333" t="s">
        <v>3707</v>
      </c>
      <c r="N6333" t="s">
        <v>7828</v>
      </c>
      <c r="O6333" t="s">
        <v>3343</v>
      </c>
      <c r="P6333" t="s">
        <v>3343</v>
      </c>
      <c r="Q6333" t="s">
        <v>3346</v>
      </c>
    </row>
    <row r="6334" spans="1:17" x14ac:dyDescent="0.25">
      <c r="A6334" t="s">
        <v>1736</v>
      </c>
      <c r="B6334" t="s">
        <v>585</v>
      </c>
      <c r="C6334" t="s">
        <v>2714</v>
      </c>
      <c r="D6334" t="s">
        <v>586</v>
      </c>
      <c r="E6334">
        <v>2409039</v>
      </c>
      <c r="F6334" t="s">
        <v>595</v>
      </c>
      <c r="G6334" t="s">
        <v>17983</v>
      </c>
      <c r="H6334" t="s">
        <v>4104</v>
      </c>
      <c r="I6334" t="s">
        <v>17992</v>
      </c>
      <c r="J6334" t="s">
        <v>17993</v>
      </c>
      <c r="K6334" t="s">
        <v>4107</v>
      </c>
      <c r="L6334" t="s">
        <v>3346</v>
      </c>
      <c r="M6334" t="s">
        <v>3707</v>
      </c>
      <c r="N6334" t="s">
        <v>7828</v>
      </c>
      <c r="O6334" t="s">
        <v>3343</v>
      </c>
      <c r="P6334" t="s">
        <v>3343</v>
      </c>
      <c r="Q6334" t="s">
        <v>3346</v>
      </c>
    </row>
    <row r="6335" spans="1:17" x14ac:dyDescent="0.25">
      <c r="A6335" t="s">
        <v>1736</v>
      </c>
      <c r="B6335" t="s">
        <v>585</v>
      </c>
      <c r="C6335" t="s">
        <v>2714</v>
      </c>
      <c r="D6335" t="s">
        <v>586</v>
      </c>
      <c r="E6335">
        <v>2409039</v>
      </c>
      <c r="F6335" t="s">
        <v>595</v>
      </c>
      <c r="G6335" t="s">
        <v>17983</v>
      </c>
      <c r="H6335" t="s">
        <v>4104</v>
      </c>
      <c r="I6335" t="s">
        <v>17994</v>
      </c>
      <c r="J6335" t="s">
        <v>17995</v>
      </c>
      <c r="K6335" t="s">
        <v>3433</v>
      </c>
      <c r="L6335" t="s">
        <v>3346</v>
      </c>
      <c r="M6335" t="s">
        <v>3707</v>
      </c>
      <c r="N6335" t="s">
        <v>7828</v>
      </c>
      <c r="O6335" t="s">
        <v>3343</v>
      </c>
      <c r="P6335" t="s">
        <v>3343</v>
      </c>
      <c r="Q6335" t="s">
        <v>3346</v>
      </c>
    </row>
    <row r="6336" spans="1:17" x14ac:dyDescent="0.25">
      <c r="A6336" t="s">
        <v>1736</v>
      </c>
      <c r="B6336" t="s">
        <v>585</v>
      </c>
      <c r="C6336" t="s">
        <v>2714</v>
      </c>
      <c r="D6336" t="s">
        <v>586</v>
      </c>
      <c r="E6336">
        <v>2409040</v>
      </c>
      <c r="F6336" t="s">
        <v>17996</v>
      </c>
      <c r="G6336" t="s">
        <v>17997</v>
      </c>
      <c r="H6336" t="s">
        <v>4104</v>
      </c>
      <c r="I6336" t="s">
        <v>17998</v>
      </c>
      <c r="J6336" t="s">
        <v>17999</v>
      </c>
      <c r="K6336" t="s">
        <v>4107</v>
      </c>
      <c r="L6336" t="s">
        <v>3343</v>
      </c>
      <c r="M6336" t="s">
        <v>3707</v>
      </c>
      <c r="N6336" t="s">
        <v>7828</v>
      </c>
      <c r="O6336" t="s">
        <v>3343</v>
      </c>
      <c r="P6336" t="s">
        <v>3343</v>
      </c>
      <c r="Q6336" t="s">
        <v>3346</v>
      </c>
    </row>
    <row r="6337" spans="1:17" x14ac:dyDescent="0.25">
      <c r="A6337" t="s">
        <v>1736</v>
      </c>
      <c r="B6337" t="s">
        <v>585</v>
      </c>
      <c r="C6337" t="s">
        <v>2714</v>
      </c>
      <c r="D6337" t="s">
        <v>586</v>
      </c>
      <c r="E6337">
        <v>2409040</v>
      </c>
      <c r="F6337" t="s">
        <v>17996</v>
      </c>
      <c r="G6337" t="s">
        <v>17997</v>
      </c>
      <c r="H6337" t="s">
        <v>4104</v>
      </c>
      <c r="I6337" t="s">
        <v>18000</v>
      </c>
      <c r="J6337" t="s">
        <v>18001</v>
      </c>
      <c r="K6337" t="s">
        <v>4107</v>
      </c>
      <c r="L6337" t="s">
        <v>3346</v>
      </c>
      <c r="M6337" t="s">
        <v>3707</v>
      </c>
      <c r="N6337" t="s">
        <v>7828</v>
      </c>
      <c r="O6337" t="s">
        <v>3343</v>
      </c>
      <c r="P6337" t="s">
        <v>3343</v>
      </c>
      <c r="Q6337" t="s">
        <v>3346</v>
      </c>
    </row>
    <row r="6338" spans="1:17" x14ac:dyDescent="0.25">
      <c r="A6338" t="s">
        <v>1736</v>
      </c>
      <c r="B6338" t="s">
        <v>585</v>
      </c>
      <c r="C6338" t="s">
        <v>2714</v>
      </c>
      <c r="D6338" t="s">
        <v>586</v>
      </c>
      <c r="E6338">
        <v>2409040</v>
      </c>
      <c r="F6338" t="s">
        <v>17996</v>
      </c>
      <c r="G6338" t="s">
        <v>17997</v>
      </c>
      <c r="H6338" t="s">
        <v>4104</v>
      </c>
      <c r="I6338" t="s">
        <v>18002</v>
      </c>
      <c r="J6338" t="s">
        <v>18003</v>
      </c>
      <c r="K6338" t="s">
        <v>110</v>
      </c>
      <c r="L6338" t="s">
        <v>3346</v>
      </c>
      <c r="M6338" t="s">
        <v>3707</v>
      </c>
      <c r="N6338" t="s">
        <v>7828</v>
      </c>
      <c r="O6338" t="s">
        <v>3343</v>
      </c>
      <c r="P6338" t="s">
        <v>3343</v>
      </c>
      <c r="Q6338" t="s">
        <v>3346</v>
      </c>
    </row>
    <row r="6339" spans="1:17" x14ac:dyDescent="0.25">
      <c r="A6339" t="s">
        <v>1736</v>
      </c>
      <c r="B6339" t="s">
        <v>585</v>
      </c>
      <c r="C6339" t="s">
        <v>2714</v>
      </c>
      <c r="D6339" t="s">
        <v>586</v>
      </c>
      <c r="E6339">
        <v>2409041</v>
      </c>
      <c r="F6339" t="s">
        <v>18004</v>
      </c>
      <c r="G6339" t="s">
        <v>18005</v>
      </c>
      <c r="H6339" t="s">
        <v>18006</v>
      </c>
      <c r="I6339" t="s">
        <v>18007</v>
      </c>
      <c r="J6339" t="s">
        <v>18004</v>
      </c>
      <c r="K6339" t="s">
        <v>110</v>
      </c>
      <c r="L6339" t="s">
        <v>3343</v>
      </c>
      <c r="M6339" t="s">
        <v>3707</v>
      </c>
      <c r="N6339" t="s">
        <v>7828</v>
      </c>
      <c r="O6339" t="s">
        <v>3343</v>
      </c>
      <c r="P6339" t="s">
        <v>3343</v>
      </c>
      <c r="Q6339" t="s">
        <v>3346</v>
      </c>
    </row>
    <row r="6340" spans="1:17" x14ac:dyDescent="0.25">
      <c r="A6340" t="s">
        <v>1736</v>
      </c>
      <c r="B6340" t="s">
        <v>585</v>
      </c>
      <c r="C6340" t="s">
        <v>2714</v>
      </c>
      <c r="D6340" t="s">
        <v>586</v>
      </c>
      <c r="E6340">
        <v>2409041</v>
      </c>
      <c r="F6340" t="s">
        <v>18004</v>
      </c>
      <c r="G6340" t="s">
        <v>18005</v>
      </c>
      <c r="H6340" t="s">
        <v>18006</v>
      </c>
      <c r="I6340" t="s">
        <v>18008</v>
      </c>
      <c r="J6340" t="s">
        <v>18004</v>
      </c>
      <c r="K6340" t="s">
        <v>15535</v>
      </c>
      <c r="L6340" t="s">
        <v>3346</v>
      </c>
      <c r="M6340" t="s">
        <v>3707</v>
      </c>
      <c r="N6340" t="s">
        <v>7828</v>
      </c>
      <c r="O6340" t="s">
        <v>3343</v>
      </c>
      <c r="P6340" t="s">
        <v>3343</v>
      </c>
      <c r="Q6340" t="s">
        <v>3346</v>
      </c>
    </row>
    <row r="6341" spans="1:17" x14ac:dyDescent="0.25">
      <c r="A6341" t="s">
        <v>1736</v>
      </c>
      <c r="B6341" t="s">
        <v>585</v>
      </c>
      <c r="C6341" t="s">
        <v>2714</v>
      </c>
      <c r="D6341" t="s">
        <v>586</v>
      </c>
      <c r="E6341">
        <v>2409042</v>
      </c>
      <c r="F6341" t="s">
        <v>18009</v>
      </c>
      <c r="G6341" t="s">
        <v>18010</v>
      </c>
      <c r="H6341" t="s">
        <v>18006</v>
      </c>
      <c r="I6341" t="s">
        <v>18011</v>
      </c>
      <c r="J6341" t="s">
        <v>18009</v>
      </c>
      <c r="K6341" t="s">
        <v>110</v>
      </c>
      <c r="L6341" t="s">
        <v>3343</v>
      </c>
      <c r="M6341" t="s">
        <v>3707</v>
      </c>
      <c r="N6341" t="s">
        <v>7828</v>
      </c>
      <c r="O6341" t="s">
        <v>3343</v>
      </c>
      <c r="P6341" t="s">
        <v>3343</v>
      </c>
      <c r="Q6341" t="s">
        <v>3346</v>
      </c>
    </row>
    <row r="6342" spans="1:17" x14ac:dyDescent="0.25">
      <c r="A6342" t="s">
        <v>1736</v>
      </c>
      <c r="B6342" t="s">
        <v>585</v>
      </c>
      <c r="C6342" t="s">
        <v>2714</v>
      </c>
      <c r="D6342" t="s">
        <v>586</v>
      </c>
      <c r="E6342">
        <v>2409042</v>
      </c>
      <c r="F6342" t="s">
        <v>18009</v>
      </c>
      <c r="G6342" t="s">
        <v>18010</v>
      </c>
      <c r="H6342" t="s">
        <v>18006</v>
      </c>
      <c r="I6342" t="s">
        <v>18012</v>
      </c>
      <c r="J6342" t="s">
        <v>18009</v>
      </c>
      <c r="K6342" t="s">
        <v>15535</v>
      </c>
      <c r="L6342" t="s">
        <v>3346</v>
      </c>
      <c r="M6342" t="s">
        <v>3707</v>
      </c>
      <c r="N6342" t="s">
        <v>7828</v>
      </c>
      <c r="O6342" t="s">
        <v>3343</v>
      </c>
      <c r="P6342" t="s">
        <v>3343</v>
      </c>
      <c r="Q6342" t="s">
        <v>3346</v>
      </c>
    </row>
    <row r="6343" spans="1:17" x14ac:dyDescent="0.25">
      <c r="A6343" t="s">
        <v>1736</v>
      </c>
      <c r="B6343" t="s">
        <v>585</v>
      </c>
      <c r="C6343" t="s">
        <v>2714</v>
      </c>
      <c r="D6343" t="s">
        <v>586</v>
      </c>
      <c r="E6343">
        <v>2409043</v>
      </c>
      <c r="F6343" t="s">
        <v>15778</v>
      </c>
      <c r="G6343" t="s">
        <v>18013</v>
      </c>
      <c r="H6343" t="s">
        <v>15780</v>
      </c>
      <c r="I6343" t="s">
        <v>18014</v>
      </c>
      <c r="J6343" t="s">
        <v>15778</v>
      </c>
      <c r="K6343" t="s">
        <v>110</v>
      </c>
      <c r="L6343" t="s">
        <v>3343</v>
      </c>
      <c r="M6343" t="s">
        <v>3707</v>
      </c>
      <c r="N6343" t="s">
        <v>7828</v>
      </c>
      <c r="O6343" t="s">
        <v>3343</v>
      </c>
      <c r="P6343" t="s">
        <v>3343</v>
      </c>
      <c r="Q6343" t="s">
        <v>3346</v>
      </c>
    </row>
    <row r="6344" spans="1:17" x14ac:dyDescent="0.25">
      <c r="A6344" t="s">
        <v>1736</v>
      </c>
      <c r="B6344" t="s">
        <v>585</v>
      </c>
      <c r="C6344" t="s">
        <v>2714</v>
      </c>
      <c r="D6344" t="s">
        <v>586</v>
      </c>
      <c r="E6344">
        <v>2409044</v>
      </c>
      <c r="F6344" t="s">
        <v>18015</v>
      </c>
      <c r="G6344" t="s">
        <v>18016</v>
      </c>
      <c r="H6344" t="s">
        <v>18017</v>
      </c>
      <c r="I6344" t="s">
        <v>18018</v>
      </c>
      <c r="J6344" t="s">
        <v>18019</v>
      </c>
      <c r="K6344" t="s">
        <v>4107</v>
      </c>
      <c r="L6344" t="s">
        <v>3343</v>
      </c>
      <c r="M6344" t="s">
        <v>3707</v>
      </c>
      <c r="N6344" t="s">
        <v>7828</v>
      </c>
      <c r="O6344" t="s">
        <v>3346</v>
      </c>
      <c r="P6344" t="s">
        <v>3343</v>
      </c>
      <c r="Q6344" t="s">
        <v>3346</v>
      </c>
    </row>
    <row r="6345" spans="1:17" x14ac:dyDescent="0.25">
      <c r="A6345" t="s">
        <v>1736</v>
      </c>
      <c r="B6345" t="s">
        <v>585</v>
      </c>
      <c r="C6345" t="s">
        <v>2714</v>
      </c>
      <c r="D6345" t="s">
        <v>586</v>
      </c>
      <c r="E6345">
        <v>2409045</v>
      </c>
      <c r="F6345" t="s">
        <v>18020</v>
      </c>
      <c r="G6345" t="s">
        <v>18021</v>
      </c>
      <c r="H6345" t="s">
        <v>4104</v>
      </c>
      <c r="I6345" t="s">
        <v>18022</v>
      </c>
      <c r="J6345" t="s">
        <v>18023</v>
      </c>
      <c r="K6345" t="s">
        <v>4107</v>
      </c>
      <c r="L6345" t="s">
        <v>3343</v>
      </c>
      <c r="M6345" t="s">
        <v>3707</v>
      </c>
      <c r="N6345" t="s">
        <v>7828</v>
      </c>
      <c r="O6345" t="s">
        <v>3343</v>
      </c>
      <c r="P6345" t="s">
        <v>3343</v>
      </c>
      <c r="Q6345" t="s">
        <v>3346</v>
      </c>
    </row>
    <row r="6346" spans="1:17" x14ac:dyDescent="0.25">
      <c r="A6346" t="s">
        <v>1736</v>
      </c>
      <c r="B6346" t="s">
        <v>585</v>
      </c>
      <c r="C6346" t="s">
        <v>2714</v>
      </c>
      <c r="D6346" t="s">
        <v>586</v>
      </c>
      <c r="E6346">
        <v>2409046</v>
      </c>
      <c r="F6346" t="s">
        <v>18024</v>
      </c>
      <c r="G6346" t="s">
        <v>18025</v>
      </c>
      <c r="H6346" t="s">
        <v>4104</v>
      </c>
      <c r="I6346" t="s">
        <v>18026</v>
      </c>
      <c r="J6346" t="s">
        <v>15769</v>
      </c>
      <c r="K6346" t="s">
        <v>4107</v>
      </c>
      <c r="L6346" t="s">
        <v>3343</v>
      </c>
      <c r="M6346" t="s">
        <v>3707</v>
      </c>
      <c r="N6346" t="s">
        <v>7828</v>
      </c>
      <c r="O6346" t="s">
        <v>3343</v>
      </c>
      <c r="P6346" t="s">
        <v>3343</v>
      </c>
      <c r="Q6346" t="s">
        <v>3346</v>
      </c>
    </row>
    <row r="6347" spans="1:17" x14ac:dyDescent="0.25">
      <c r="A6347" t="s">
        <v>1736</v>
      </c>
      <c r="B6347" t="s">
        <v>585</v>
      </c>
      <c r="C6347" t="s">
        <v>2714</v>
      </c>
      <c r="D6347" t="s">
        <v>586</v>
      </c>
      <c r="E6347">
        <v>2409046</v>
      </c>
      <c r="F6347" t="s">
        <v>18024</v>
      </c>
      <c r="G6347" t="s">
        <v>18025</v>
      </c>
      <c r="H6347" t="s">
        <v>4104</v>
      </c>
      <c r="I6347" t="s">
        <v>18027</v>
      </c>
      <c r="J6347" t="s">
        <v>15772</v>
      </c>
      <c r="K6347" t="s">
        <v>4107</v>
      </c>
      <c r="L6347" t="s">
        <v>3346</v>
      </c>
      <c r="M6347" t="s">
        <v>3707</v>
      </c>
      <c r="N6347" t="s">
        <v>7828</v>
      </c>
      <c r="O6347" t="s">
        <v>3343</v>
      </c>
      <c r="P6347" t="s">
        <v>3343</v>
      </c>
      <c r="Q6347" t="s">
        <v>3346</v>
      </c>
    </row>
    <row r="6348" spans="1:17" x14ac:dyDescent="0.25">
      <c r="A6348" t="s">
        <v>1736</v>
      </c>
      <c r="B6348" t="s">
        <v>585</v>
      </c>
      <c r="C6348" t="s">
        <v>2714</v>
      </c>
      <c r="D6348" t="s">
        <v>586</v>
      </c>
      <c r="E6348">
        <v>2409046</v>
      </c>
      <c r="F6348" t="s">
        <v>18024</v>
      </c>
      <c r="G6348" t="s">
        <v>18025</v>
      </c>
      <c r="H6348" t="s">
        <v>4104</v>
      </c>
      <c r="I6348" t="s">
        <v>18028</v>
      </c>
      <c r="J6348" t="s">
        <v>18029</v>
      </c>
      <c r="K6348" t="s">
        <v>4107</v>
      </c>
      <c r="L6348" t="s">
        <v>3346</v>
      </c>
      <c r="M6348" t="s">
        <v>3707</v>
      </c>
      <c r="N6348" t="s">
        <v>7828</v>
      </c>
      <c r="O6348" t="s">
        <v>3343</v>
      </c>
      <c r="P6348" t="s">
        <v>3343</v>
      </c>
      <c r="Q6348" t="s">
        <v>3346</v>
      </c>
    </row>
    <row r="6349" spans="1:17" x14ac:dyDescent="0.25">
      <c r="A6349" t="s">
        <v>1736</v>
      </c>
      <c r="B6349" t="s">
        <v>585</v>
      </c>
      <c r="C6349" t="s">
        <v>2714</v>
      </c>
      <c r="D6349" t="s">
        <v>586</v>
      </c>
      <c r="E6349">
        <v>2409046</v>
      </c>
      <c r="F6349" t="s">
        <v>18024</v>
      </c>
      <c r="G6349" t="s">
        <v>18025</v>
      </c>
      <c r="H6349" t="s">
        <v>4104</v>
      </c>
      <c r="I6349" t="s">
        <v>18030</v>
      </c>
      <c r="J6349" t="s">
        <v>18031</v>
      </c>
      <c r="K6349" t="s">
        <v>4107</v>
      </c>
      <c r="L6349" t="s">
        <v>3346</v>
      </c>
      <c r="M6349" t="s">
        <v>3707</v>
      </c>
      <c r="N6349" t="s">
        <v>7828</v>
      </c>
      <c r="O6349" t="s">
        <v>3343</v>
      </c>
      <c r="P6349" t="s">
        <v>3343</v>
      </c>
      <c r="Q6349" t="s">
        <v>3346</v>
      </c>
    </row>
    <row r="6350" spans="1:17" x14ac:dyDescent="0.25">
      <c r="A6350" t="s">
        <v>1736</v>
      </c>
      <c r="B6350" t="s">
        <v>585</v>
      </c>
      <c r="C6350" t="s">
        <v>2714</v>
      </c>
      <c r="D6350" t="s">
        <v>586</v>
      </c>
      <c r="E6350">
        <v>2409047</v>
      </c>
      <c r="F6350" t="s">
        <v>15670</v>
      </c>
      <c r="G6350" t="s">
        <v>18032</v>
      </c>
      <c r="H6350" t="s">
        <v>15517</v>
      </c>
      <c r="I6350" t="s">
        <v>18033</v>
      </c>
      <c r="J6350" t="s">
        <v>18034</v>
      </c>
      <c r="K6350" t="s">
        <v>110</v>
      </c>
      <c r="L6350" t="s">
        <v>3343</v>
      </c>
      <c r="M6350" t="s">
        <v>4108</v>
      </c>
      <c r="N6350" t="s">
        <v>4109</v>
      </c>
      <c r="O6350" t="s">
        <v>3343</v>
      </c>
      <c r="P6350" t="s">
        <v>3343</v>
      </c>
      <c r="Q6350" t="s">
        <v>3346</v>
      </c>
    </row>
    <row r="6351" spans="1:17" x14ac:dyDescent="0.25">
      <c r="A6351" t="s">
        <v>1736</v>
      </c>
      <c r="B6351" t="s">
        <v>585</v>
      </c>
      <c r="C6351" t="s">
        <v>2714</v>
      </c>
      <c r="D6351" t="s">
        <v>586</v>
      </c>
      <c r="E6351">
        <v>2409047</v>
      </c>
      <c r="F6351" t="s">
        <v>15670</v>
      </c>
      <c r="G6351" t="s">
        <v>18032</v>
      </c>
      <c r="H6351" t="s">
        <v>15517</v>
      </c>
      <c r="I6351" t="s">
        <v>18035</v>
      </c>
      <c r="J6351" t="s">
        <v>18034</v>
      </c>
      <c r="K6351" t="s">
        <v>110</v>
      </c>
      <c r="L6351" t="s">
        <v>3346</v>
      </c>
      <c r="M6351" t="s">
        <v>4108</v>
      </c>
      <c r="N6351" t="s">
        <v>4109</v>
      </c>
      <c r="O6351" t="s">
        <v>3343</v>
      </c>
      <c r="P6351" t="s">
        <v>3343</v>
      </c>
      <c r="Q6351" t="s">
        <v>3346</v>
      </c>
    </row>
    <row r="6352" spans="1:17" x14ac:dyDescent="0.25">
      <c r="A6352" t="s">
        <v>1736</v>
      </c>
      <c r="B6352" t="s">
        <v>585</v>
      </c>
      <c r="C6352" t="s">
        <v>2714</v>
      </c>
      <c r="D6352" t="s">
        <v>586</v>
      </c>
      <c r="E6352">
        <v>2409048</v>
      </c>
      <c r="F6352" t="s">
        <v>15663</v>
      </c>
      <c r="G6352" t="s">
        <v>18036</v>
      </c>
      <c r="H6352" t="s">
        <v>15523</v>
      </c>
      <c r="I6352" t="s">
        <v>18037</v>
      </c>
      <c r="J6352" t="s">
        <v>18038</v>
      </c>
      <c r="K6352" t="s">
        <v>110</v>
      </c>
      <c r="L6352" t="s">
        <v>3343</v>
      </c>
      <c r="M6352" t="s">
        <v>4108</v>
      </c>
      <c r="N6352" t="s">
        <v>4109</v>
      </c>
      <c r="O6352" t="s">
        <v>3343</v>
      </c>
      <c r="P6352" t="s">
        <v>3343</v>
      </c>
      <c r="Q6352" t="s">
        <v>3346</v>
      </c>
    </row>
    <row r="6353" spans="1:17" x14ac:dyDescent="0.25">
      <c r="A6353" t="s">
        <v>1736</v>
      </c>
      <c r="B6353" t="s">
        <v>585</v>
      </c>
      <c r="C6353" t="s">
        <v>2714</v>
      </c>
      <c r="D6353" t="s">
        <v>586</v>
      </c>
      <c r="E6353">
        <v>2409048</v>
      </c>
      <c r="F6353" t="s">
        <v>15663</v>
      </c>
      <c r="G6353" t="s">
        <v>18036</v>
      </c>
      <c r="H6353" t="s">
        <v>15523</v>
      </c>
      <c r="I6353" t="s">
        <v>18039</v>
      </c>
      <c r="J6353" t="s">
        <v>18038</v>
      </c>
      <c r="K6353" t="s">
        <v>110</v>
      </c>
      <c r="L6353" t="s">
        <v>3346</v>
      </c>
      <c r="M6353" t="s">
        <v>4108</v>
      </c>
      <c r="N6353" t="s">
        <v>4109</v>
      </c>
      <c r="O6353" t="s">
        <v>3343</v>
      </c>
      <c r="P6353" t="s">
        <v>3343</v>
      </c>
      <c r="Q6353" t="s">
        <v>3346</v>
      </c>
    </row>
    <row r="6354" spans="1:17" x14ac:dyDescent="0.25">
      <c r="A6354" t="s">
        <v>1736</v>
      </c>
      <c r="B6354" t="s">
        <v>585</v>
      </c>
      <c r="C6354" t="s">
        <v>2714</v>
      </c>
      <c r="D6354" t="s">
        <v>586</v>
      </c>
      <c r="E6354">
        <v>2409048</v>
      </c>
      <c r="F6354" t="s">
        <v>15663</v>
      </c>
      <c r="G6354" t="s">
        <v>18036</v>
      </c>
      <c r="H6354" t="s">
        <v>15523</v>
      </c>
      <c r="I6354" t="s">
        <v>18040</v>
      </c>
      <c r="J6354" t="s">
        <v>15669</v>
      </c>
      <c r="K6354" t="s">
        <v>110</v>
      </c>
      <c r="L6354" t="s">
        <v>3346</v>
      </c>
      <c r="M6354" t="s">
        <v>4108</v>
      </c>
      <c r="N6354" t="s">
        <v>4109</v>
      </c>
      <c r="O6354" t="s">
        <v>3343</v>
      </c>
      <c r="P6354" t="s">
        <v>3343</v>
      </c>
      <c r="Q6354" t="s">
        <v>3346</v>
      </c>
    </row>
    <row r="6355" spans="1:17" x14ac:dyDescent="0.25">
      <c r="A6355" t="s">
        <v>1736</v>
      </c>
      <c r="B6355" t="s">
        <v>585</v>
      </c>
      <c r="C6355" t="s">
        <v>2714</v>
      </c>
      <c r="D6355" t="s">
        <v>586</v>
      </c>
      <c r="E6355">
        <v>2409049</v>
      </c>
      <c r="F6355" t="s">
        <v>15856</v>
      </c>
      <c r="G6355" t="s">
        <v>18041</v>
      </c>
      <c r="H6355" t="s">
        <v>15523</v>
      </c>
      <c r="I6355" t="s">
        <v>18042</v>
      </c>
      <c r="J6355" t="s">
        <v>15856</v>
      </c>
      <c r="K6355" t="s">
        <v>110</v>
      </c>
      <c r="L6355" t="s">
        <v>3343</v>
      </c>
      <c r="M6355" t="s">
        <v>4108</v>
      </c>
      <c r="N6355" t="s">
        <v>4109</v>
      </c>
      <c r="O6355" t="s">
        <v>3343</v>
      </c>
      <c r="P6355" t="s">
        <v>3343</v>
      </c>
      <c r="Q6355" t="s">
        <v>3346</v>
      </c>
    </row>
    <row r="6356" spans="1:17" x14ac:dyDescent="0.25">
      <c r="A6356" t="s">
        <v>1736</v>
      </c>
      <c r="B6356" t="s">
        <v>585</v>
      </c>
      <c r="C6356" t="s">
        <v>2714</v>
      </c>
      <c r="D6356" t="s">
        <v>586</v>
      </c>
      <c r="E6356">
        <v>2409049</v>
      </c>
      <c r="F6356" t="s">
        <v>15856</v>
      </c>
      <c r="G6356" t="s">
        <v>18041</v>
      </c>
      <c r="H6356" t="s">
        <v>15523</v>
      </c>
      <c r="I6356" t="s">
        <v>18043</v>
      </c>
      <c r="J6356" t="s">
        <v>15856</v>
      </c>
      <c r="K6356" t="s">
        <v>110</v>
      </c>
      <c r="L6356" t="s">
        <v>3346</v>
      </c>
      <c r="M6356" t="s">
        <v>4108</v>
      </c>
      <c r="N6356" t="s">
        <v>4109</v>
      </c>
      <c r="O6356" t="s">
        <v>3343</v>
      </c>
      <c r="P6356" t="s">
        <v>3343</v>
      </c>
      <c r="Q6356" t="s">
        <v>3346</v>
      </c>
    </row>
    <row r="6357" spans="1:17" x14ac:dyDescent="0.25">
      <c r="A6357" t="s">
        <v>1736</v>
      </c>
      <c r="B6357" t="s">
        <v>585</v>
      </c>
      <c r="C6357" t="s">
        <v>2714</v>
      </c>
      <c r="D6357" t="s">
        <v>586</v>
      </c>
      <c r="E6357">
        <v>2409050</v>
      </c>
      <c r="F6357" t="s">
        <v>18044</v>
      </c>
      <c r="G6357" t="s">
        <v>18045</v>
      </c>
      <c r="H6357" t="s">
        <v>7892</v>
      </c>
      <c r="I6357" t="s">
        <v>18046</v>
      </c>
      <c r="J6357" t="s">
        <v>18044</v>
      </c>
      <c r="K6357" t="s">
        <v>110</v>
      </c>
      <c r="L6357" t="s">
        <v>3343</v>
      </c>
      <c r="M6357" t="s">
        <v>3748</v>
      </c>
      <c r="N6357" t="s">
        <v>4014</v>
      </c>
      <c r="O6357" t="s">
        <v>3343</v>
      </c>
      <c r="P6357" t="s">
        <v>3343</v>
      </c>
      <c r="Q6357" t="s">
        <v>3346</v>
      </c>
    </row>
    <row r="6358" spans="1:17" x14ac:dyDescent="0.25">
      <c r="A6358" t="s">
        <v>1736</v>
      </c>
      <c r="B6358" t="s">
        <v>585</v>
      </c>
      <c r="C6358" t="s">
        <v>2714</v>
      </c>
      <c r="D6358" t="s">
        <v>586</v>
      </c>
      <c r="E6358">
        <v>2409051</v>
      </c>
      <c r="F6358" t="s">
        <v>18047</v>
      </c>
      <c r="G6358" t="s">
        <v>18048</v>
      </c>
      <c r="H6358" t="s">
        <v>3394</v>
      </c>
      <c r="I6358" t="s">
        <v>18049</v>
      </c>
      <c r="J6358" t="s">
        <v>18050</v>
      </c>
      <c r="K6358" t="s">
        <v>110</v>
      </c>
      <c r="L6358" t="s">
        <v>3343</v>
      </c>
      <c r="M6358" t="s">
        <v>3707</v>
      </c>
      <c r="N6358" t="s">
        <v>7828</v>
      </c>
      <c r="O6358" t="s">
        <v>3343</v>
      </c>
      <c r="P6358" t="s">
        <v>3343</v>
      </c>
      <c r="Q6358" t="s">
        <v>3346</v>
      </c>
    </row>
    <row r="6359" spans="1:17" x14ac:dyDescent="0.25">
      <c r="A6359" t="s">
        <v>1736</v>
      </c>
      <c r="B6359" t="s">
        <v>585</v>
      </c>
      <c r="C6359" t="s">
        <v>2714</v>
      </c>
      <c r="D6359" t="s">
        <v>586</v>
      </c>
      <c r="E6359">
        <v>2409053</v>
      </c>
      <c r="F6359" t="s">
        <v>18051</v>
      </c>
      <c r="G6359" t="s">
        <v>18052</v>
      </c>
      <c r="H6359" t="s">
        <v>18053</v>
      </c>
      <c r="I6359" t="s">
        <v>18054</v>
      </c>
      <c r="J6359" t="s">
        <v>18055</v>
      </c>
      <c r="K6359" t="s">
        <v>110</v>
      </c>
      <c r="L6359" t="s">
        <v>3343</v>
      </c>
      <c r="M6359" t="s">
        <v>4108</v>
      </c>
      <c r="N6359" t="s">
        <v>4109</v>
      </c>
      <c r="O6359" t="s">
        <v>3343</v>
      </c>
      <c r="P6359" t="s">
        <v>3343</v>
      </c>
      <c r="Q6359" t="s">
        <v>3346</v>
      </c>
    </row>
    <row r="6360" spans="1:17" x14ac:dyDescent="0.25">
      <c r="A6360" t="s">
        <v>1736</v>
      </c>
      <c r="B6360" t="s">
        <v>585</v>
      </c>
      <c r="C6360" t="s">
        <v>2714</v>
      </c>
      <c r="D6360" t="s">
        <v>586</v>
      </c>
      <c r="E6360">
        <v>2409053</v>
      </c>
      <c r="F6360" t="s">
        <v>18051</v>
      </c>
      <c r="G6360" t="s">
        <v>18052</v>
      </c>
      <c r="H6360" t="s">
        <v>18053</v>
      </c>
      <c r="I6360" t="s">
        <v>18056</v>
      </c>
      <c r="J6360" t="s">
        <v>18057</v>
      </c>
      <c r="K6360" t="s">
        <v>110</v>
      </c>
      <c r="L6360" t="s">
        <v>3346</v>
      </c>
      <c r="M6360" t="s">
        <v>4108</v>
      </c>
      <c r="N6360" t="s">
        <v>4109</v>
      </c>
      <c r="O6360" t="s">
        <v>3343</v>
      </c>
      <c r="P6360" t="s">
        <v>3343</v>
      </c>
      <c r="Q6360" t="s">
        <v>3346</v>
      </c>
    </row>
    <row r="6361" spans="1:17" x14ac:dyDescent="0.25">
      <c r="A6361" t="s">
        <v>1736</v>
      </c>
      <c r="B6361" t="s">
        <v>585</v>
      </c>
      <c r="C6361" t="s">
        <v>2714</v>
      </c>
      <c r="D6361" t="s">
        <v>586</v>
      </c>
      <c r="E6361">
        <v>2409053</v>
      </c>
      <c r="F6361" t="s">
        <v>18051</v>
      </c>
      <c r="G6361" t="s">
        <v>18052</v>
      </c>
      <c r="H6361" t="s">
        <v>18053</v>
      </c>
      <c r="I6361" t="s">
        <v>18058</v>
      </c>
      <c r="J6361" t="s">
        <v>18059</v>
      </c>
      <c r="K6361" t="s">
        <v>110</v>
      </c>
      <c r="L6361" t="s">
        <v>3346</v>
      </c>
      <c r="M6361" t="s">
        <v>4108</v>
      </c>
      <c r="N6361" t="s">
        <v>4109</v>
      </c>
      <c r="O6361" t="s">
        <v>3343</v>
      </c>
      <c r="P6361" t="s">
        <v>3343</v>
      </c>
      <c r="Q6361" t="s">
        <v>3346</v>
      </c>
    </row>
    <row r="6362" spans="1:17" x14ac:dyDescent="0.25">
      <c r="A6362" t="s">
        <v>1736</v>
      </c>
      <c r="B6362" t="s">
        <v>585</v>
      </c>
      <c r="C6362" t="s">
        <v>2714</v>
      </c>
      <c r="D6362" t="s">
        <v>586</v>
      </c>
      <c r="E6362">
        <v>2409054</v>
      </c>
      <c r="F6362" t="s">
        <v>18060</v>
      </c>
      <c r="G6362" t="s">
        <v>18061</v>
      </c>
      <c r="H6362" t="s">
        <v>4566</v>
      </c>
      <c r="I6362" t="s">
        <v>18062</v>
      </c>
      <c r="J6362" t="s">
        <v>18063</v>
      </c>
      <c r="K6362" t="s">
        <v>110</v>
      </c>
      <c r="L6362" t="s">
        <v>3343</v>
      </c>
      <c r="M6362" t="s">
        <v>3707</v>
      </c>
      <c r="N6362" t="s">
        <v>3708</v>
      </c>
      <c r="O6362" t="s">
        <v>3343</v>
      </c>
      <c r="P6362" t="s">
        <v>3343</v>
      </c>
      <c r="Q6362" t="s">
        <v>3346</v>
      </c>
    </row>
    <row r="6363" spans="1:17" x14ac:dyDescent="0.25">
      <c r="A6363" t="s">
        <v>1736</v>
      </c>
      <c r="B6363" t="s">
        <v>585</v>
      </c>
      <c r="C6363" t="s">
        <v>2714</v>
      </c>
      <c r="D6363" t="s">
        <v>586</v>
      </c>
      <c r="E6363">
        <v>2409055</v>
      </c>
      <c r="F6363" t="s">
        <v>18064</v>
      </c>
      <c r="G6363" t="s">
        <v>18065</v>
      </c>
      <c r="H6363" t="s">
        <v>17943</v>
      </c>
      <c r="I6363" t="s">
        <v>18066</v>
      </c>
      <c r="J6363" t="s">
        <v>18067</v>
      </c>
      <c r="K6363" t="s">
        <v>110</v>
      </c>
      <c r="L6363" t="s">
        <v>3343</v>
      </c>
      <c r="M6363" t="s">
        <v>3707</v>
      </c>
      <c r="N6363" t="s">
        <v>7828</v>
      </c>
      <c r="O6363" t="s">
        <v>3346</v>
      </c>
      <c r="P6363" t="s">
        <v>3343</v>
      </c>
      <c r="Q6363" t="s">
        <v>3346</v>
      </c>
    </row>
    <row r="6364" spans="1:17" x14ac:dyDescent="0.25">
      <c r="A6364" t="s">
        <v>1736</v>
      </c>
      <c r="B6364" t="s">
        <v>585</v>
      </c>
      <c r="C6364" t="s">
        <v>2714</v>
      </c>
      <c r="D6364" t="s">
        <v>586</v>
      </c>
      <c r="E6364">
        <v>2409056</v>
      </c>
      <c r="F6364" t="s">
        <v>18068</v>
      </c>
      <c r="G6364" t="s">
        <v>18069</v>
      </c>
      <c r="H6364" t="s">
        <v>18070</v>
      </c>
      <c r="I6364" t="s">
        <v>18071</v>
      </c>
      <c r="J6364" t="s">
        <v>18072</v>
      </c>
      <c r="K6364" t="s">
        <v>110</v>
      </c>
      <c r="L6364" t="s">
        <v>3343</v>
      </c>
      <c r="M6364" t="s">
        <v>3707</v>
      </c>
      <c r="N6364" t="s">
        <v>7828</v>
      </c>
      <c r="O6364" t="s">
        <v>3346</v>
      </c>
      <c r="P6364" t="s">
        <v>3343</v>
      </c>
      <c r="Q6364" t="s">
        <v>3346</v>
      </c>
    </row>
    <row r="6365" spans="1:17" x14ac:dyDescent="0.25">
      <c r="A6365" t="s">
        <v>1736</v>
      </c>
      <c r="B6365" t="s">
        <v>585</v>
      </c>
      <c r="C6365" t="s">
        <v>2714</v>
      </c>
      <c r="D6365" t="s">
        <v>586</v>
      </c>
      <c r="E6365">
        <v>2409057</v>
      </c>
      <c r="F6365" t="s">
        <v>18073</v>
      </c>
      <c r="G6365" t="s">
        <v>18074</v>
      </c>
      <c r="H6365" t="s">
        <v>4566</v>
      </c>
      <c r="I6365" t="s">
        <v>18075</v>
      </c>
      <c r="J6365" t="s">
        <v>18076</v>
      </c>
      <c r="K6365" t="s">
        <v>110</v>
      </c>
      <c r="L6365" t="s">
        <v>3343</v>
      </c>
      <c r="M6365" t="s">
        <v>4108</v>
      </c>
      <c r="N6365" t="s">
        <v>4109</v>
      </c>
      <c r="O6365" t="s">
        <v>3346</v>
      </c>
      <c r="P6365" t="s">
        <v>3343</v>
      </c>
      <c r="Q6365" t="s">
        <v>3346</v>
      </c>
    </row>
    <row r="6366" spans="1:17" x14ac:dyDescent="0.25">
      <c r="A6366" t="s">
        <v>1736</v>
      </c>
      <c r="B6366" t="s">
        <v>585</v>
      </c>
      <c r="C6366" t="s">
        <v>2714</v>
      </c>
      <c r="D6366" t="s">
        <v>586</v>
      </c>
      <c r="E6366">
        <v>2409058</v>
      </c>
      <c r="F6366" t="s">
        <v>18077</v>
      </c>
      <c r="G6366" t="s">
        <v>18078</v>
      </c>
      <c r="H6366" t="s">
        <v>18079</v>
      </c>
      <c r="I6366" t="s">
        <v>18080</v>
      </c>
      <c r="J6366" t="s">
        <v>18077</v>
      </c>
      <c r="K6366" t="s">
        <v>4107</v>
      </c>
      <c r="L6366" t="s">
        <v>3343</v>
      </c>
      <c r="M6366" t="s">
        <v>3707</v>
      </c>
      <c r="N6366" t="s">
        <v>7828</v>
      </c>
      <c r="O6366" t="s">
        <v>3343</v>
      </c>
      <c r="P6366" t="s">
        <v>3343</v>
      </c>
      <c r="Q6366" t="s">
        <v>3346</v>
      </c>
    </row>
    <row r="6367" spans="1:17" x14ac:dyDescent="0.25">
      <c r="A6367" t="s">
        <v>1736</v>
      </c>
      <c r="B6367" t="s">
        <v>585</v>
      </c>
      <c r="C6367" t="s">
        <v>2714</v>
      </c>
      <c r="D6367" t="s">
        <v>586</v>
      </c>
      <c r="E6367">
        <v>2409059</v>
      </c>
      <c r="F6367" t="s">
        <v>600</v>
      </c>
      <c r="G6367" t="s">
        <v>3497</v>
      </c>
      <c r="H6367" t="s">
        <v>3498</v>
      </c>
      <c r="I6367" t="s">
        <v>18081</v>
      </c>
      <c r="J6367" t="s">
        <v>1579</v>
      </c>
      <c r="K6367" t="s">
        <v>110</v>
      </c>
      <c r="L6367" t="s">
        <v>3343</v>
      </c>
      <c r="M6367" t="s">
        <v>3344</v>
      </c>
      <c r="N6367" t="s">
        <v>3360</v>
      </c>
      <c r="O6367" t="s">
        <v>3343</v>
      </c>
      <c r="P6367" t="s">
        <v>3343</v>
      </c>
      <c r="Q6367" t="s">
        <v>3346</v>
      </c>
    </row>
    <row r="6368" spans="1:17" x14ac:dyDescent="0.25">
      <c r="A6368" t="s">
        <v>1736</v>
      </c>
      <c r="B6368" t="s">
        <v>585</v>
      </c>
      <c r="C6368" t="s">
        <v>2714</v>
      </c>
      <c r="D6368" t="s">
        <v>586</v>
      </c>
      <c r="E6368">
        <v>2409059</v>
      </c>
      <c r="F6368" t="s">
        <v>600</v>
      </c>
      <c r="G6368" t="s">
        <v>3497</v>
      </c>
      <c r="H6368" t="s">
        <v>3498</v>
      </c>
      <c r="I6368" t="s">
        <v>601</v>
      </c>
      <c r="J6368" t="s">
        <v>602</v>
      </c>
      <c r="K6368" t="s">
        <v>110</v>
      </c>
      <c r="L6368" t="s">
        <v>3346</v>
      </c>
      <c r="M6368" t="s">
        <v>3344</v>
      </c>
      <c r="N6368" t="s">
        <v>3360</v>
      </c>
      <c r="O6368" t="s">
        <v>3343</v>
      </c>
      <c r="P6368" t="s">
        <v>3343</v>
      </c>
      <c r="Q6368" t="s">
        <v>3346</v>
      </c>
    </row>
    <row r="6369" spans="1:17" x14ac:dyDescent="0.25">
      <c r="A6369" t="s">
        <v>1736</v>
      </c>
      <c r="B6369" t="s">
        <v>585</v>
      </c>
      <c r="C6369" t="s">
        <v>2714</v>
      </c>
      <c r="D6369" t="s">
        <v>586</v>
      </c>
      <c r="E6369">
        <v>2409060</v>
      </c>
      <c r="F6369" t="s">
        <v>18082</v>
      </c>
      <c r="G6369" t="s">
        <v>18083</v>
      </c>
      <c r="H6369" t="s">
        <v>18084</v>
      </c>
      <c r="I6369" t="s">
        <v>18085</v>
      </c>
      <c r="J6369" t="s">
        <v>18086</v>
      </c>
      <c r="K6369" t="s">
        <v>9959</v>
      </c>
      <c r="L6369" t="s">
        <v>3343</v>
      </c>
      <c r="M6369" t="s">
        <v>3707</v>
      </c>
      <c r="N6369" t="s">
        <v>7828</v>
      </c>
      <c r="O6369" t="s">
        <v>3343</v>
      </c>
      <c r="P6369" t="s">
        <v>3343</v>
      </c>
      <c r="Q6369" t="s">
        <v>3346</v>
      </c>
    </row>
    <row r="6370" spans="1:17" x14ac:dyDescent="0.25">
      <c r="A6370" t="s">
        <v>1736</v>
      </c>
      <c r="B6370" t="s">
        <v>585</v>
      </c>
      <c r="C6370" t="s">
        <v>2714</v>
      </c>
      <c r="D6370" t="s">
        <v>586</v>
      </c>
      <c r="E6370">
        <v>2409061</v>
      </c>
      <c r="F6370" t="s">
        <v>18087</v>
      </c>
      <c r="G6370" t="s">
        <v>18088</v>
      </c>
      <c r="H6370" t="s">
        <v>18089</v>
      </c>
      <c r="I6370" t="s">
        <v>18090</v>
      </c>
      <c r="J6370" t="s">
        <v>18087</v>
      </c>
      <c r="K6370" t="s">
        <v>9959</v>
      </c>
      <c r="L6370" t="s">
        <v>3343</v>
      </c>
      <c r="M6370" t="s">
        <v>3707</v>
      </c>
      <c r="N6370" t="s">
        <v>7828</v>
      </c>
      <c r="O6370" t="s">
        <v>3343</v>
      </c>
      <c r="P6370" t="s">
        <v>3343</v>
      </c>
      <c r="Q6370" t="s">
        <v>3346</v>
      </c>
    </row>
    <row r="6371" spans="1:17" x14ac:dyDescent="0.25">
      <c r="A6371" t="s">
        <v>1736</v>
      </c>
      <c r="B6371" t="s">
        <v>585</v>
      </c>
      <c r="C6371" t="s">
        <v>2714</v>
      </c>
      <c r="D6371" t="s">
        <v>586</v>
      </c>
      <c r="E6371">
        <v>2409062</v>
      </c>
      <c r="F6371" t="s">
        <v>18091</v>
      </c>
      <c r="G6371" t="s">
        <v>18092</v>
      </c>
      <c r="H6371" t="s">
        <v>18093</v>
      </c>
      <c r="I6371" t="s">
        <v>18094</v>
      </c>
      <c r="J6371" t="s">
        <v>18095</v>
      </c>
      <c r="K6371" t="s">
        <v>110</v>
      </c>
      <c r="L6371" t="s">
        <v>3343</v>
      </c>
      <c r="M6371" t="s">
        <v>3707</v>
      </c>
      <c r="N6371" t="s">
        <v>7828</v>
      </c>
      <c r="O6371" t="s">
        <v>3343</v>
      </c>
      <c r="P6371" t="s">
        <v>3343</v>
      </c>
      <c r="Q6371" t="s">
        <v>3346</v>
      </c>
    </row>
    <row r="6372" spans="1:17" x14ac:dyDescent="0.25">
      <c r="A6372" t="s">
        <v>1736</v>
      </c>
      <c r="B6372" t="s">
        <v>585</v>
      </c>
      <c r="C6372" t="s">
        <v>2714</v>
      </c>
      <c r="D6372" t="s">
        <v>586</v>
      </c>
      <c r="E6372">
        <v>2409063</v>
      </c>
      <c r="F6372" t="s">
        <v>156</v>
      </c>
      <c r="G6372" t="s">
        <v>18096</v>
      </c>
      <c r="H6372" t="s">
        <v>3618</v>
      </c>
      <c r="I6372" t="s">
        <v>18097</v>
      </c>
      <c r="J6372" t="s">
        <v>157</v>
      </c>
      <c r="K6372" t="s">
        <v>110</v>
      </c>
      <c r="L6372" t="s">
        <v>3343</v>
      </c>
      <c r="M6372" t="s">
        <v>3707</v>
      </c>
      <c r="N6372" t="s">
        <v>7828</v>
      </c>
      <c r="O6372" t="s">
        <v>3343</v>
      </c>
      <c r="P6372" t="s">
        <v>3343</v>
      </c>
      <c r="Q6372" t="s">
        <v>3346</v>
      </c>
    </row>
    <row r="6373" spans="1:17" x14ac:dyDescent="0.25">
      <c r="A6373" t="s">
        <v>1736</v>
      </c>
      <c r="B6373" t="s">
        <v>585</v>
      </c>
      <c r="C6373" t="s">
        <v>2714</v>
      </c>
      <c r="D6373" t="s">
        <v>586</v>
      </c>
      <c r="E6373">
        <v>2409063</v>
      </c>
      <c r="F6373" t="s">
        <v>156</v>
      </c>
      <c r="G6373" t="s">
        <v>18096</v>
      </c>
      <c r="H6373" t="s">
        <v>3618</v>
      </c>
      <c r="I6373" t="s">
        <v>18098</v>
      </c>
      <c r="J6373" t="s">
        <v>18099</v>
      </c>
      <c r="K6373" t="s">
        <v>110</v>
      </c>
      <c r="L6373" t="s">
        <v>3346</v>
      </c>
      <c r="M6373" t="s">
        <v>3707</v>
      </c>
      <c r="N6373" t="s">
        <v>7828</v>
      </c>
      <c r="O6373" t="s">
        <v>3343</v>
      </c>
      <c r="P6373" t="s">
        <v>3343</v>
      </c>
      <c r="Q6373" t="s">
        <v>3346</v>
      </c>
    </row>
    <row r="6374" spans="1:17" x14ac:dyDescent="0.25">
      <c r="A6374" t="s">
        <v>1736</v>
      </c>
      <c r="B6374" t="s">
        <v>585</v>
      </c>
      <c r="C6374" t="s">
        <v>2714</v>
      </c>
      <c r="D6374" t="s">
        <v>586</v>
      </c>
      <c r="E6374">
        <v>2409064</v>
      </c>
      <c r="F6374" t="s">
        <v>757</v>
      </c>
      <c r="G6374" t="s">
        <v>5022</v>
      </c>
      <c r="H6374" t="s">
        <v>3350</v>
      </c>
      <c r="I6374" t="s">
        <v>18100</v>
      </c>
      <c r="J6374" t="s">
        <v>759</v>
      </c>
      <c r="K6374" t="s">
        <v>110</v>
      </c>
      <c r="L6374" t="s">
        <v>3343</v>
      </c>
      <c r="M6374" t="s">
        <v>4108</v>
      </c>
      <c r="N6374" t="s">
        <v>4109</v>
      </c>
      <c r="O6374" t="s">
        <v>3343</v>
      </c>
      <c r="P6374" t="s">
        <v>3343</v>
      </c>
      <c r="Q6374" t="s">
        <v>3346</v>
      </c>
    </row>
    <row r="6375" spans="1:17" x14ac:dyDescent="0.25">
      <c r="A6375" t="s">
        <v>1736</v>
      </c>
      <c r="B6375" t="s">
        <v>585</v>
      </c>
      <c r="C6375" t="s">
        <v>2714</v>
      </c>
      <c r="D6375" t="s">
        <v>586</v>
      </c>
      <c r="E6375">
        <v>2409065</v>
      </c>
      <c r="F6375" t="s">
        <v>156</v>
      </c>
      <c r="G6375" t="s">
        <v>3393</v>
      </c>
      <c r="H6375" t="s">
        <v>3394</v>
      </c>
      <c r="I6375" t="s">
        <v>18101</v>
      </c>
      <c r="J6375" t="s">
        <v>3396</v>
      </c>
      <c r="K6375" t="s">
        <v>110</v>
      </c>
      <c r="L6375" t="s">
        <v>3343</v>
      </c>
      <c r="M6375" t="s">
        <v>3344</v>
      </c>
      <c r="N6375" t="s">
        <v>3345</v>
      </c>
      <c r="O6375" t="s">
        <v>3346</v>
      </c>
      <c r="P6375" t="s">
        <v>3346</v>
      </c>
      <c r="Q6375" t="s">
        <v>3346</v>
      </c>
    </row>
    <row r="6376" spans="1:17" x14ac:dyDescent="0.25">
      <c r="A6376" t="s">
        <v>1736</v>
      </c>
      <c r="B6376" t="s">
        <v>585</v>
      </c>
      <c r="C6376" t="s">
        <v>2714</v>
      </c>
      <c r="D6376" t="s">
        <v>586</v>
      </c>
      <c r="E6376">
        <v>2409066</v>
      </c>
      <c r="F6376" t="s">
        <v>128</v>
      </c>
      <c r="G6376" t="s">
        <v>4583</v>
      </c>
      <c r="H6376" t="s">
        <v>3526</v>
      </c>
      <c r="I6376" t="s">
        <v>18102</v>
      </c>
      <c r="J6376" t="s">
        <v>935</v>
      </c>
      <c r="K6376" t="s">
        <v>110</v>
      </c>
      <c r="L6376" t="s">
        <v>3343</v>
      </c>
      <c r="M6376" t="s">
        <v>3344</v>
      </c>
      <c r="N6376" t="s">
        <v>3345</v>
      </c>
      <c r="O6376" t="s">
        <v>3346</v>
      </c>
      <c r="P6376" t="s">
        <v>3346</v>
      </c>
      <c r="Q6376" t="s">
        <v>3346</v>
      </c>
    </row>
    <row r="6377" spans="1:17" x14ac:dyDescent="0.25">
      <c r="A6377" t="s">
        <v>1736</v>
      </c>
      <c r="B6377" t="s">
        <v>585</v>
      </c>
      <c r="C6377" t="s">
        <v>2714</v>
      </c>
      <c r="D6377" t="s">
        <v>586</v>
      </c>
      <c r="E6377">
        <v>2409067</v>
      </c>
      <c r="F6377" t="s">
        <v>4935</v>
      </c>
      <c r="G6377" t="s">
        <v>18103</v>
      </c>
      <c r="H6377" t="s">
        <v>3691</v>
      </c>
      <c r="I6377" t="s">
        <v>18104</v>
      </c>
      <c r="J6377" t="s">
        <v>4938</v>
      </c>
      <c r="K6377" t="s">
        <v>110</v>
      </c>
      <c r="L6377" t="s">
        <v>3343</v>
      </c>
      <c r="M6377" t="s">
        <v>3344</v>
      </c>
      <c r="N6377" t="s">
        <v>3345</v>
      </c>
      <c r="O6377" t="s">
        <v>3346</v>
      </c>
      <c r="P6377" t="s">
        <v>3346</v>
      </c>
      <c r="Q6377" t="s">
        <v>3346</v>
      </c>
    </row>
    <row r="6378" spans="1:17" x14ac:dyDescent="0.25">
      <c r="A6378" t="s">
        <v>1736</v>
      </c>
      <c r="B6378" t="s">
        <v>585</v>
      </c>
      <c r="C6378" t="s">
        <v>2714</v>
      </c>
      <c r="D6378" t="s">
        <v>586</v>
      </c>
      <c r="E6378">
        <v>2409068</v>
      </c>
      <c r="F6378" t="s">
        <v>6132</v>
      </c>
      <c r="G6378" t="s">
        <v>18105</v>
      </c>
      <c r="H6378" t="s">
        <v>3691</v>
      </c>
      <c r="I6378" t="s">
        <v>18106</v>
      </c>
      <c r="J6378" t="s">
        <v>18107</v>
      </c>
      <c r="K6378" t="s">
        <v>110</v>
      </c>
      <c r="L6378" t="s">
        <v>3343</v>
      </c>
      <c r="M6378" t="s">
        <v>3344</v>
      </c>
      <c r="N6378" t="s">
        <v>3345</v>
      </c>
      <c r="O6378" t="s">
        <v>3346</v>
      </c>
      <c r="P6378" t="s">
        <v>3346</v>
      </c>
      <c r="Q6378" t="s">
        <v>3346</v>
      </c>
    </row>
    <row r="6379" spans="1:17" x14ac:dyDescent="0.25">
      <c r="A6379" t="s">
        <v>1736</v>
      </c>
      <c r="B6379" t="s">
        <v>585</v>
      </c>
      <c r="C6379" t="s">
        <v>18108</v>
      </c>
      <c r="D6379" t="s">
        <v>18109</v>
      </c>
      <c r="E6379">
        <v>2410001</v>
      </c>
      <c r="F6379" t="s">
        <v>18110</v>
      </c>
      <c r="H6379" t="s">
        <v>18111</v>
      </c>
      <c r="I6379" t="s">
        <v>18112</v>
      </c>
      <c r="J6379" t="s">
        <v>18113</v>
      </c>
      <c r="K6379" t="s">
        <v>38</v>
      </c>
      <c r="L6379" t="s">
        <v>3343</v>
      </c>
      <c r="M6379" t="s">
        <v>3344</v>
      </c>
      <c r="N6379" t="s">
        <v>3345</v>
      </c>
      <c r="O6379" t="s">
        <v>3346</v>
      </c>
      <c r="P6379" t="s">
        <v>3343</v>
      </c>
      <c r="Q6379" t="s">
        <v>3346</v>
      </c>
    </row>
    <row r="6380" spans="1:17" x14ac:dyDescent="0.25">
      <c r="A6380" t="s">
        <v>1736</v>
      </c>
      <c r="B6380" t="s">
        <v>585</v>
      </c>
      <c r="C6380" t="s">
        <v>18108</v>
      </c>
      <c r="D6380" t="s">
        <v>18109</v>
      </c>
      <c r="E6380">
        <v>2410002</v>
      </c>
      <c r="F6380" t="s">
        <v>18114</v>
      </c>
      <c r="H6380" t="s">
        <v>18115</v>
      </c>
      <c r="I6380" t="s">
        <v>18116</v>
      </c>
      <c r="J6380" t="s">
        <v>18117</v>
      </c>
      <c r="K6380" t="s">
        <v>110</v>
      </c>
      <c r="L6380" t="s">
        <v>3343</v>
      </c>
      <c r="M6380" t="s">
        <v>3707</v>
      </c>
      <c r="N6380" t="s">
        <v>7828</v>
      </c>
      <c r="O6380" t="s">
        <v>3346</v>
      </c>
      <c r="P6380" t="s">
        <v>3343</v>
      </c>
      <c r="Q6380" t="s">
        <v>3346</v>
      </c>
    </row>
    <row r="6381" spans="1:17" x14ac:dyDescent="0.25">
      <c r="A6381" t="s">
        <v>1736</v>
      </c>
      <c r="B6381" t="s">
        <v>585</v>
      </c>
      <c r="C6381" t="s">
        <v>18108</v>
      </c>
      <c r="D6381" t="s">
        <v>18109</v>
      </c>
      <c r="E6381">
        <v>2410002</v>
      </c>
      <c r="F6381" t="s">
        <v>18114</v>
      </c>
      <c r="H6381" t="s">
        <v>18115</v>
      </c>
      <c r="I6381" t="s">
        <v>18118</v>
      </c>
      <c r="J6381" t="s">
        <v>18119</v>
      </c>
      <c r="K6381" t="s">
        <v>110</v>
      </c>
      <c r="L6381" t="s">
        <v>3346</v>
      </c>
      <c r="M6381" t="s">
        <v>3707</v>
      </c>
      <c r="N6381" t="s">
        <v>7828</v>
      </c>
      <c r="O6381" t="s">
        <v>3346</v>
      </c>
      <c r="P6381" t="s">
        <v>3343</v>
      </c>
      <c r="Q6381" t="s">
        <v>3346</v>
      </c>
    </row>
    <row r="6382" spans="1:17" x14ac:dyDescent="0.25">
      <c r="A6382" t="s">
        <v>1736</v>
      </c>
      <c r="B6382" t="s">
        <v>585</v>
      </c>
      <c r="C6382" t="s">
        <v>18108</v>
      </c>
      <c r="D6382" t="s">
        <v>18109</v>
      </c>
      <c r="E6382">
        <v>2410003</v>
      </c>
      <c r="F6382" t="s">
        <v>375</v>
      </c>
      <c r="G6382" t="s">
        <v>3574</v>
      </c>
      <c r="H6382" t="s">
        <v>3350</v>
      </c>
      <c r="I6382" t="s">
        <v>18120</v>
      </c>
      <c r="J6382" t="s">
        <v>461</v>
      </c>
      <c r="K6382" t="s">
        <v>110</v>
      </c>
      <c r="L6382" t="s">
        <v>3343</v>
      </c>
      <c r="M6382" t="s">
        <v>3707</v>
      </c>
      <c r="N6382" t="s">
        <v>7828</v>
      </c>
      <c r="O6382" t="s">
        <v>3346</v>
      </c>
      <c r="P6382" t="s">
        <v>3343</v>
      </c>
      <c r="Q6382" t="s">
        <v>3346</v>
      </c>
    </row>
    <row r="6383" spans="1:17" x14ac:dyDescent="0.25">
      <c r="A6383" t="s">
        <v>1736</v>
      </c>
      <c r="B6383" t="s">
        <v>585</v>
      </c>
      <c r="C6383" t="s">
        <v>18108</v>
      </c>
      <c r="D6383" t="s">
        <v>18109</v>
      </c>
      <c r="E6383">
        <v>2410003</v>
      </c>
      <c r="F6383" t="s">
        <v>375</v>
      </c>
      <c r="G6383" t="s">
        <v>3574</v>
      </c>
      <c r="H6383" t="s">
        <v>3350</v>
      </c>
      <c r="I6383" t="s">
        <v>18121</v>
      </c>
      <c r="J6383" t="s">
        <v>18122</v>
      </c>
      <c r="K6383" t="s">
        <v>110</v>
      </c>
      <c r="L6383" t="s">
        <v>3346</v>
      </c>
      <c r="M6383" t="s">
        <v>3707</v>
      </c>
      <c r="N6383" t="s">
        <v>7828</v>
      </c>
      <c r="O6383" t="s">
        <v>3346</v>
      </c>
      <c r="P6383" t="s">
        <v>3343</v>
      </c>
      <c r="Q6383" t="s">
        <v>3346</v>
      </c>
    </row>
    <row r="6384" spans="1:17" x14ac:dyDescent="0.25">
      <c r="A6384" t="s">
        <v>1736</v>
      </c>
      <c r="B6384" t="s">
        <v>585</v>
      </c>
      <c r="C6384" t="s">
        <v>18108</v>
      </c>
      <c r="D6384" t="s">
        <v>18109</v>
      </c>
      <c r="E6384">
        <v>2410004</v>
      </c>
      <c r="F6384" t="s">
        <v>102</v>
      </c>
      <c r="G6384" t="s">
        <v>3349</v>
      </c>
      <c r="H6384" t="s">
        <v>3350</v>
      </c>
      <c r="I6384" t="s">
        <v>18123</v>
      </c>
      <c r="J6384" t="s">
        <v>3723</v>
      </c>
      <c r="K6384" t="s">
        <v>110</v>
      </c>
      <c r="L6384" t="s">
        <v>3343</v>
      </c>
      <c r="M6384" t="s">
        <v>3707</v>
      </c>
      <c r="N6384" t="s">
        <v>7828</v>
      </c>
      <c r="O6384" t="s">
        <v>3346</v>
      </c>
      <c r="P6384" t="s">
        <v>3343</v>
      </c>
      <c r="Q6384" t="s">
        <v>3346</v>
      </c>
    </row>
    <row r="6385" spans="1:17" x14ac:dyDescent="0.25">
      <c r="A6385" t="s">
        <v>1736</v>
      </c>
      <c r="B6385" t="s">
        <v>585</v>
      </c>
      <c r="C6385" t="s">
        <v>18108</v>
      </c>
      <c r="D6385" t="s">
        <v>18109</v>
      </c>
      <c r="E6385">
        <v>2410004</v>
      </c>
      <c r="F6385" t="s">
        <v>102</v>
      </c>
      <c r="G6385" t="s">
        <v>3349</v>
      </c>
      <c r="H6385" t="s">
        <v>3350</v>
      </c>
      <c r="I6385" t="s">
        <v>18124</v>
      </c>
      <c r="J6385" t="s">
        <v>18125</v>
      </c>
      <c r="K6385" t="s">
        <v>110</v>
      </c>
      <c r="L6385" t="s">
        <v>3346</v>
      </c>
      <c r="M6385" t="s">
        <v>3707</v>
      </c>
      <c r="N6385" t="s">
        <v>7828</v>
      </c>
      <c r="O6385" t="s">
        <v>3346</v>
      </c>
      <c r="P6385" t="s">
        <v>3343</v>
      </c>
      <c r="Q6385" t="s">
        <v>3346</v>
      </c>
    </row>
    <row r="6386" spans="1:17" x14ac:dyDescent="0.25">
      <c r="A6386" t="s">
        <v>1736</v>
      </c>
      <c r="B6386" t="s">
        <v>585</v>
      </c>
      <c r="C6386" t="s">
        <v>18108</v>
      </c>
      <c r="D6386" t="s">
        <v>18109</v>
      </c>
      <c r="E6386">
        <v>2410005</v>
      </c>
      <c r="F6386" t="s">
        <v>114</v>
      </c>
      <c r="G6386" t="s">
        <v>3705</v>
      </c>
      <c r="H6386" t="s">
        <v>3350</v>
      </c>
      <c r="I6386" t="s">
        <v>18126</v>
      </c>
      <c r="J6386" t="s">
        <v>116</v>
      </c>
      <c r="K6386" t="s">
        <v>110</v>
      </c>
      <c r="L6386" t="s">
        <v>3343</v>
      </c>
      <c r="M6386" t="s">
        <v>3707</v>
      </c>
      <c r="N6386" t="s">
        <v>7828</v>
      </c>
      <c r="O6386" t="s">
        <v>3346</v>
      </c>
      <c r="P6386" t="s">
        <v>3343</v>
      </c>
      <c r="Q6386" t="s">
        <v>3346</v>
      </c>
    </row>
    <row r="6387" spans="1:17" x14ac:dyDescent="0.25">
      <c r="A6387" t="s">
        <v>1736</v>
      </c>
      <c r="B6387" t="s">
        <v>585</v>
      </c>
      <c r="C6387" t="s">
        <v>18108</v>
      </c>
      <c r="D6387" t="s">
        <v>18109</v>
      </c>
      <c r="E6387">
        <v>2410005</v>
      </c>
      <c r="F6387" t="s">
        <v>114</v>
      </c>
      <c r="G6387" t="s">
        <v>3705</v>
      </c>
      <c r="H6387" t="s">
        <v>3350</v>
      </c>
      <c r="I6387" t="s">
        <v>18127</v>
      </c>
      <c r="J6387" t="s">
        <v>17342</v>
      </c>
      <c r="K6387" t="s">
        <v>110</v>
      </c>
      <c r="L6387" t="s">
        <v>3346</v>
      </c>
      <c r="M6387" t="s">
        <v>3707</v>
      </c>
      <c r="N6387" t="s">
        <v>7828</v>
      </c>
      <c r="O6387" t="s">
        <v>3346</v>
      </c>
      <c r="P6387" t="s">
        <v>3343</v>
      </c>
      <c r="Q6387" t="s">
        <v>3346</v>
      </c>
    </row>
    <row r="6388" spans="1:17" x14ac:dyDescent="0.25">
      <c r="A6388" t="s">
        <v>1736</v>
      </c>
      <c r="B6388" t="s">
        <v>585</v>
      </c>
      <c r="C6388" t="s">
        <v>18108</v>
      </c>
      <c r="D6388" t="s">
        <v>18109</v>
      </c>
      <c r="E6388">
        <v>2410005</v>
      </c>
      <c r="F6388" t="s">
        <v>114</v>
      </c>
      <c r="G6388" t="s">
        <v>3705</v>
      </c>
      <c r="H6388" t="s">
        <v>3350</v>
      </c>
      <c r="I6388" t="s">
        <v>18128</v>
      </c>
      <c r="J6388" t="s">
        <v>18129</v>
      </c>
      <c r="K6388" t="s">
        <v>110</v>
      </c>
      <c r="L6388" t="s">
        <v>3346</v>
      </c>
      <c r="M6388" t="s">
        <v>3707</v>
      </c>
      <c r="N6388" t="s">
        <v>7828</v>
      </c>
      <c r="O6388" t="s">
        <v>3346</v>
      </c>
      <c r="P6388" t="s">
        <v>3343</v>
      </c>
      <c r="Q6388" t="s">
        <v>3346</v>
      </c>
    </row>
    <row r="6389" spans="1:17" x14ac:dyDescent="0.25">
      <c r="A6389" t="s">
        <v>1736</v>
      </c>
      <c r="B6389" t="s">
        <v>585</v>
      </c>
      <c r="C6389" t="s">
        <v>18108</v>
      </c>
      <c r="D6389" t="s">
        <v>18109</v>
      </c>
      <c r="E6389">
        <v>2410006</v>
      </c>
      <c r="F6389" t="s">
        <v>51</v>
      </c>
      <c r="G6389" t="s">
        <v>7911</v>
      </c>
      <c r="H6389" t="s">
        <v>3350</v>
      </c>
      <c r="I6389" t="s">
        <v>18130</v>
      </c>
      <c r="J6389" t="s">
        <v>52</v>
      </c>
      <c r="K6389" t="s">
        <v>110</v>
      </c>
      <c r="L6389" t="s">
        <v>3343</v>
      </c>
      <c r="M6389" t="s">
        <v>3707</v>
      </c>
      <c r="N6389" t="s">
        <v>7828</v>
      </c>
      <c r="O6389" t="s">
        <v>3346</v>
      </c>
      <c r="P6389" t="s">
        <v>3343</v>
      </c>
      <c r="Q6389" t="s">
        <v>3346</v>
      </c>
    </row>
    <row r="6390" spans="1:17" x14ac:dyDescent="0.25">
      <c r="A6390" t="s">
        <v>1736</v>
      </c>
      <c r="B6390" t="s">
        <v>585</v>
      </c>
      <c r="C6390" t="s">
        <v>18108</v>
      </c>
      <c r="D6390" t="s">
        <v>18109</v>
      </c>
      <c r="E6390">
        <v>2410007</v>
      </c>
      <c r="F6390" t="s">
        <v>2185</v>
      </c>
      <c r="G6390" t="s">
        <v>3497</v>
      </c>
      <c r="H6390" t="s">
        <v>3498</v>
      </c>
      <c r="I6390" t="s">
        <v>18131</v>
      </c>
      <c r="J6390" t="s">
        <v>1579</v>
      </c>
      <c r="K6390" t="s">
        <v>110</v>
      </c>
      <c r="L6390" t="s">
        <v>3343</v>
      </c>
      <c r="M6390" t="s">
        <v>3344</v>
      </c>
      <c r="N6390" t="s">
        <v>3360</v>
      </c>
      <c r="O6390" t="s">
        <v>3346</v>
      </c>
      <c r="P6390" t="s">
        <v>3343</v>
      </c>
      <c r="Q6390" t="s">
        <v>3346</v>
      </c>
    </row>
    <row r="6391" spans="1:17" x14ac:dyDescent="0.25">
      <c r="A6391" t="s">
        <v>1736</v>
      </c>
      <c r="B6391" t="s">
        <v>585</v>
      </c>
      <c r="C6391" t="s">
        <v>18108</v>
      </c>
      <c r="D6391" t="s">
        <v>18109</v>
      </c>
      <c r="E6391">
        <v>2410008</v>
      </c>
      <c r="F6391" t="s">
        <v>893</v>
      </c>
      <c r="G6391" t="s">
        <v>3500</v>
      </c>
      <c r="H6391" t="s">
        <v>3498</v>
      </c>
      <c r="I6391" t="s">
        <v>18132</v>
      </c>
      <c r="J6391" t="s">
        <v>895</v>
      </c>
      <c r="K6391" t="s">
        <v>110</v>
      </c>
      <c r="L6391" t="s">
        <v>3343</v>
      </c>
      <c r="M6391" t="s">
        <v>3344</v>
      </c>
      <c r="N6391" t="s">
        <v>3360</v>
      </c>
      <c r="O6391" t="s">
        <v>3346</v>
      </c>
      <c r="P6391" t="s">
        <v>3343</v>
      </c>
      <c r="Q6391" t="s">
        <v>3346</v>
      </c>
    </row>
    <row r="6392" spans="1:17" x14ac:dyDescent="0.25">
      <c r="A6392" t="s">
        <v>1736</v>
      </c>
      <c r="B6392" t="s">
        <v>585</v>
      </c>
      <c r="C6392" t="s">
        <v>18108</v>
      </c>
      <c r="D6392" t="s">
        <v>18109</v>
      </c>
      <c r="E6392">
        <v>2410009</v>
      </c>
      <c r="F6392" t="s">
        <v>867</v>
      </c>
      <c r="G6392" t="s">
        <v>3481</v>
      </c>
      <c r="H6392" t="s">
        <v>3350</v>
      </c>
      <c r="I6392" t="s">
        <v>18133</v>
      </c>
      <c r="J6392" t="s">
        <v>869</v>
      </c>
      <c r="K6392" t="s">
        <v>110</v>
      </c>
      <c r="L6392" t="s">
        <v>3343</v>
      </c>
      <c r="M6392" t="s">
        <v>3344</v>
      </c>
      <c r="N6392" t="s">
        <v>3345</v>
      </c>
      <c r="O6392" t="s">
        <v>3346</v>
      </c>
      <c r="P6392" t="s">
        <v>3343</v>
      </c>
      <c r="Q6392" t="s">
        <v>3346</v>
      </c>
    </row>
    <row r="6393" spans="1:17" x14ac:dyDescent="0.25">
      <c r="A6393" t="s">
        <v>1736</v>
      </c>
      <c r="B6393" t="s">
        <v>585</v>
      </c>
      <c r="C6393" t="s">
        <v>18108</v>
      </c>
      <c r="D6393" t="s">
        <v>18109</v>
      </c>
      <c r="E6393">
        <v>2410010</v>
      </c>
      <c r="F6393" t="s">
        <v>156</v>
      </c>
      <c r="G6393" t="s">
        <v>18134</v>
      </c>
      <c r="H6393" t="s">
        <v>6896</v>
      </c>
      <c r="I6393" t="s">
        <v>18135</v>
      </c>
      <c r="J6393" t="s">
        <v>16465</v>
      </c>
      <c r="K6393" t="s">
        <v>110</v>
      </c>
      <c r="L6393" t="s">
        <v>3343</v>
      </c>
      <c r="M6393" t="s">
        <v>3344</v>
      </c>
      <c r="N6393" t="s">
        <v>3345</v>
      </c>
      <c r="O6393" t="s">
        <v>3346</v>
      </c>
      <c r="P6393" t="s">
        <v>3343</v>
      </c>
      <c r="Q6393" t="s">
        <v>3346</v>
      </c>
    </row>
    <row r="6394" spans="1:17" x14ac:dyDescent="0.25">
      <c r="A6394" t="s">
        <v>1736</v>
      </c>
      <c r="B6394" t="s">
        <v>585</v>
      </c>
      <c r="C6394" t="s">
        <v>18108</v>
      </c>
      <c r="D6394" t="s">
        <v>18109</v>
      </c>
      <c r="E6394">
        <v>2410010</v>
      </c>
      <c r="F6394" t="s">
        <v>156</v>
      </c>
      <c r="G6394" t="s">
        <v>18134</v>
      </c>
      <c r="H6394" t="s">
        <v>6896</v>
      </c>
      <c r="I6394" t="s">
        <v>18136</v>
      </c>
      <c r="J6394" t="s">
        <v>200</v>
      </c>
      <c r="K6394" t="s">
        <v>110</v>
      </c>
      <c r="L6394" t="s">
        <v>3346</v>
      </c>
      <c r="M6394" t="s">
        <v>3344</v>
      </c>
      <c r="N6394" t="s">
        <v>3345</v>
      </c>
      <c r="O6394" t="s">
        <v>3346</v>
      </c>
      <c r="P6394" t="s">
        <v>3343</v>
      </c>
      <c r="Q6394" t="s">
        <v>3346</v>
      </c>
    </row>
    <row r="6395" spans="1:17" x14ac:dyDescent="0.25">
      <c r="A6395" t="s">
        <v>1736</v>
      </c>
      <c r="B6395" t="s">
        <v>585</v>
      </c>
      <c r="C6395" t="s">
        <v>18108</v>
      </c>
      <c r="D6395" t="s">
        <v>18109</v>
      </c>
      <c r="E6395">
        <v>2410011</v>
      </c>
      <c r="F6395" t="s">
        <v>18137</v>
      </c>
      <c r="G6395" t="s">
        <v>18138</v>
      </c>
      <c r="H6395" t="s">
        <v>4104</v>
      </c>
      <c r="I6395" t="s">
        <v>18139</v>
      </c>
      <c r="J6395" t="s">
        <v>18140</v>
      </c>
      <c r="K6395" t="s">
        <v>110</v>
      </c>
      <c r="L6395" t="s">
        <v>3343</v>
      </c>
      <c r="M6395" t="s">
        <v>3344</v>
      </c>
      <c r="N6395" t="s">
        <v>3360</v>
      </c>
      <c r="O6395" t="s">
        <v>3346</v>
      </c>
      <c r="P6395" t="s">
        <v>3343</v>
      </c>
      <c r="Q6395" t="s">
        <v>3346</v>
      </c>
    </row>
    <row r="6396" spans="1:17" x14ac:dyDescent="0.25">
      <c r="A6396" t="s">
        <v>1736</v>
      </c>
      <c r="B6396" t="s">
        <v>585</v>
      </c>
      <c r="C6396" t="s">
        <v>18108</v>
      </c>
      <c r="D6396" t="s">
        <v>18109</v>
      </c>
      <c r="E6396">
        <v>2410012</v>
      </c>
      <c r="F6396" t="s">
        <v>757</v>
      </c>
      <c r="G6396" t="s">
        <v>5022</v>
      </c>
      <c r="H6396" t="s">
        <v>3350</v>
      </c>
      <c r="I6396" t="s">
        <v>18141</v>
      </c>
      <c r="J6396" t="s">
        <v>759</v>
      </c>
      <c r="K6396" t="s">
        <v>110</v>
      </c>
      <c r="L6396" t="s">
        <v>3343</v>
      </c>
      <c r="M6396" t="s">
        <v>3344</v>
      </c>
      <c r="N6396" t="s">
        <v>3345</v>
      </c>
      <c r="O6396" t="s">
        <v>3346</v>
      </c>
      <c r="P6396" t="s">
        <v>3343</v>
      </c>
      <c r="Q6396" t="s">
        <v>3346</v>
      </c>
    </row>
    <row r="6397" spans="1:17" x14ac:dyDescent="0.25">
      <c r="A6397" t="s">
        <v>1736</v>
      </c>
      <c r="B6397" t="s">
        <v>585</v>
      </c>
      <c r="C6397" t="s">
        <v>18108</v>
      </c>
      <c r="D6397" t="s">
        <v>18109</v>
      </c>
      <c r="E6397">
        <v>2410013</v>
      </c>
      <c r="F6397" t="s">
        <v>17448</v>
      </c>
      <c r="G6397" t="s">
        <v>18142</v>
      </c>
      <c r="H6397" t="s">
        <v>6082</v>
      </c>
      <c r="I6397" t="s">
        <v>18143</v>
      </c>
      <c r="J6397" t="s">
        <v>17451</v>
      </c>
      <c r="K6397" t="s">
        <v>110</v>
      </c>
      <c r="L6397" t="s">
        <v>3343</v>
      </c>
      <c r="M6397" t="s">
        <v>8471</v>
      </c>
      <c r="N6397" t="s">
        <v>17452</v>
      </c>
      <c r="O6397" t="s">
        <v>3346</v>
      </c>
      <c r="P6397" t="s">
        <v>3346</v>
      </c>
      <c r="Q6397" t="s">
        <v>3346</v>
      </c>
    </row>
    <row r="6398" spans="1:17" x14ac:dyDescent="0.25">
      <c r="A6398" t="s">
        <v>1736</v>
      </c>
      <c r="B6398" t="s">
        <v>585</v>
      </c>
      <c r="C6398" t="s">
        <v>18144</v>
      </c>
      <c r="D6398" t="s">
        <v>18145</v>
      </c>
      <c r="E6398">
        <v>2499009</v>
      </c>
      <c r="F6398" t="s">
        <v>2483</v>
      </c>
      <c r="G6398" t="s">
        <v>4637</v>
      </c>
      <c r="H6398" t="s">
        <v>3429</v>
      </c>
      <c r="I6398" t="s">
        <v>18146</v>
      </c>
      <c r="J6398" t="s">
        <v>2483</v>
      </c>
      <c r="K6398" t="s">
        <v>110</v>
      </c>
      <c r="L6398" t="s">
        <v>3343</v>
      </c>
      <c r="M6398" t="s">
        <v>3344</v>
      </c>
      <c r="N6398" t="s">
        <v>3345</v>
      </c>
      <c r="O6398" t="s">
        <v>3346</v>
      </c>
      <c r="P6398" t="s">
        <v>3343</v>
      </c>
      <c r="Q6398" t="s">
        <v>3346</v>
      </c>
    </row>
    <row r="6399" spans="1:17" x14ac:dyDescent="0.25">
      <c r="A6399" t="s">
        <v>1736</v>
      </c>
      <c r="B6399" t="s">
        <v>585</v>
      </c>
      <c r="C6399" t="s">
        <v>18144</v>
      </c>
      <c r="D6399" t="s">
        <v>18145</v>
      </c>
      <c r="E6399">
        <v>2499010</v>
      </c>
      <c r="F6399" t="s">
        <v>4639</v>
      </c>
      <c r="G6399" t="s">
        <v>4640</v>
      </c>
      <c r="H6399" t="s">
        <v>3429</v>
      </c>
      <c r="I6399" t="s">
        <v>18147</v>
      </c>
      <c r="J6399" t="s">
        <v>4639</v>
      </c>
      <c r="K6399" t="s">
        <v>110</v>
      </c>
      <c r="L6399" t="s">
        <v>3343</v>
      </c>
      <c r="M6399" t="s">
        <v>3344</v>
      </c>
      <c r="N6399" t="s">
        <v>3345</v>
      </c>
      <c r="O6399" t="s">
        <v>3346</v>
      </c>
      <c r="P6399" t="s">
        <v>3343</v>
      </c>
      <c r="Q6399" t="s">
        <v>3346</v>
      </c>
    </row>
    <row r="6400" spans="1:17" x14ac:dyDescent="0.25">
      <c r="A6400" t="s">
        <v>1736</v>
      </c>
      <c r="B6400" t="s">
        <v>585</v>
      </c>
      <c r="C6400" t="s">
        <v>18144</v>
      </c>
      <c r="D6400" t="s">
        <v>18145</v>
      </c>
      <c r="E6400">
        <v>2499011</v>
      </c>
      <c r="F6400" t="s">
        <v>2475</v>
      </c>
      <c r="G6400" t="s">
        <v>3428</v>
      </c>
      <c r="H6400" t="s">
        <v>3429</v>
      </c>
      <c r="I6400" t="s">
        <v>18148</v>
      </c>
      <c r="J6400" t="s">
        <v>2475</v>
      </c>
      <c r="K6400" t="s">
        <v>110</v>
      </c>
      <c r="L6400" t="s">
        <v>3343</v>
      </c>
      <c r="M6400" t="s">
        <v>3344</v>
      </c>
      <c r="N6400" t="s">
        <v>3345</v>
      </c>
      <c r="O6400" t="s">
        <v>3346</v>
      </c>
      <c r="P6400" t="s">
        <v>3343</v>
      </c>
      <c r="Q6400" t="s">
        <v>3346</v>
      </c>
    </row>
    <row r="6401" spans="1:17" x14ac:dyDescent="0.25">
      <c r="A6401" t="s">
        <v>1736</v>
      </c>
      <c r="B6401" t="s">
        <v>585</v>
      </c>
      <c r="C6401" t="s">
        <v>18144</v>
      </c>
      <c r="D6401" t="s">
        <v>18145</v>
      </c>
      <c r="E6401">
        <v>2499011</v>
      </c>
      <c r="F6401" t="s">
        <v>2475</v>
      </c>
      <c r="G6401" t="s">
        <v>3428</v>
      </c>
      <c r="H6401" t="s">
        <v>3429</v>
      </c>
      <c r="I6401" t="s">
        <v>18149</v>
      </c>
      <c r="J6401" t="s">
        <v>3432</v>
      </c>
      <c r="K6401" t="s">
        <v>3433</v>
      </c>
      <c r="L6401" t="s">
        <v>3346</v>
      </c>
      <c r="M6401" t="s">
        <v>3344</v>
      </c>
      <c r="N6401" t="s">
        <v>3345</v>
      </c>
      <c r="O6401" t="s">
        <v>3346</v>
      </c>
      <c r="P6401" t="s">
        <v>3343</v>
      </c>
      <c r="Q6401" t="s">
        <v>3346</v>
      </c>
    </row>
    <row r="6402" spans="1:17" x14ac:dyDescent="0.25">
      <c r="A6402" t="s">
        <v>1736</v>
      </c>
      <c r="B6402" t="s">
        <v>585</v>
      </c>
      <c r="C6402" t="s">
        <v>18144</v>
      </c>
      <c r="D6402" t="s">
        <v>18145</v>
      </c>
      <c r="E6402">
        <v>2499012</v>
      </c>
      <c r="F6402" t="s">
        <v>3434</v>
      </c>
      <c r="G6402" t="s">
        <v>3435</v>
      </c>
      <c r="H6402" t="s">
        <v>3429</v>
      </c>
      <c r="I6402" t="s">
        <v>18150</v>
      </c>
      <c r="J6402" t="s">
        <v>3434</v>
      </c>
      <c r="K6402" t="s">
        <v>110</v>
      </c>
      <c r="L6402" t="s">
        <v>3343</v>
      </c>
      <c r="M6402" t="s">
        <v>3344</v>
      </c>
      <c r="N6402" t="s">
        <v>3345</v>
      </c>
      <c r="O6402" t="s">
        <v>3346</v>
      </c>
      <c r="P6402" t="s">
        <v>3343</v>
      </c>
      <c r="Q6402" t="s">
        <v>3346</v>
      </c>
    </row>
    <row r="6403" spans="1:17" x14ac:dyDescent="0.25">
      <c r="A6403" t="s">
        <v>1736</v>
      </c>
      <c r="B6403" t="s">
        <v>585</v>
      </c>
      <c r="C6403" t="s">
        <v>18144</v>
      </c>
      <c r="D6403" t="s">
        <v>18145</v>
      </c>
      <c r="E6403">
        <v>2499013</v>
      </c>
      <c r="F6403" t="s">
        <v>3437</v>
      </c>
      <c r="G6403" t="s">
        <v>3438</v>
      </c>
      <c r="H6403" t="s">
        <v>3429</v>
      </c>
      <c r="I6403" t="s">
        <v>18151</v>
      </c>
      <c r="J6403" t="s">
        <v>3437</v>
      </c>
      <c r="K6403" t="s">
        <v>110</v>
      </c>
      <c r="L6403" t="s">
        <v>3343</v>
      </c>
      <c r="M6403" t="s">
        <v>3344</v>
      </c>
      <c r="N6403" t="s">
        <v>3345</v>
      </c>
      <c r="O6403" t="s">
        <v>3346</v>
      </c>
      <c r="P6403" t="s">
        <v>3343</v>
      </c>
      <c r="Q6403" t="s">
        <v>3346</v>
      </c>
    </row>
    <row r="6404" spans="1:17" x14ac:dyDescent="0.25">
      <c r="A6404" t="s">
        <v>1736</v>
      </c>
      <c r="B6404" t="s">
        <v>585</v>
      </c>
      <c r="C6404" t="s">
        <v>18144</v>
      </c>
      <c r="D6404" t="s">
        <v>18145</v>
      </c>
      <c r="E6404">
        <v>2499014</v>
      </c>
      <c r="F6404" t="s">
        <v>3545</v>
      </c>
      <c r="G6404" t="s">
        <v>3546</v>
      </c>
      <c r="H6404" t="s">
        <v>3429</v>
      </c>
      <c r="I6404" t="s">
        <v>18152</v>
      </c>
      <c r="J6404" t="s">
        <v>18153</v>
      </c>
      <c r="K6404" t="s">
        <v>110</v>
      </c>
      <c r="L6404" t="s">
        <v>3343</v>
      </c>
      <c r="M6404" t="s">
        <v>3344</v>
      </c>
      <c r="N6404" t="s">
        <v>3345</v>
      </c>
      <c r="O6404" t="s">
        <v>3346</v>
      </c>
      <c r="P6404" t="s">
        <v>3343</v>
      </c>
      <c r="Q6404" t="s">
        <v>3346</v>
      </c>
    </row>
    <row r="6405" spans="1:17" x14ac:dyDescent="0.25">
      <c r="A6405" t="s">
        <v>1736</v>
      </c>
      <c r="B6405" t="s">
        <v>585</v>
      </c>
      <c r="C6405" t="s">
        <v>18144</v>
      </c>
      <c r="D6405" t="s">
        <v>18145</v>
      </c>
      <c r="E6405">
        <v>2499015</v>
      </c>
      <c r="F6405" t="s">
        <v>2481</v>
      </c>
      <c r="G6405" t="s">
        <v>4647</v>
      </c>
      <c r="H6405" t="s">
        <v>3429</v>
      </c>
      <c r="I6405" t="s">
        <v>18154</v>
      </c>
      <c r="J6405" t="s">
        <v>2481</v>
      </c>
      <c r="K6405" t="s">
        <v>110</v>
      </c>
      <c r="L6405" t="s">
        <v>3343</v>
      </c>
      <c r="M6405" t="s">
        <v>3344</v>
      </c>
      <c r="N6405" t="s">
        <v>3345</v>
      </c>
      <c r="O6405" t="s">
        <v>3346</v>
      </c>
      <c r="P6405" t="s">
        <v>3343</v>
      </c>
      <c r="Q6405" t="s">
        <v>3346</v>
      </c>
    </row>
    <row r="6406" spans="1:17" x14ac:dyDescent="0.25">
      <c r="A6406" t="s">
        <v>1736</v>
      </c>
      <c r="B6406" t="s">
        <v>585</v>
      </c>
      <c r="C6406" t="s">
        <v>18144</v>
      </c>
      <c r="D6406" t="s">
        <v>18145</v>
      </c>
      <c r="E6406">
        <v>2499016</v>
      </c>
      <c r="F6406" t="s">
        <v>4649</v>
      </c>
      <c r="G6406" t="s">
        <v>4650</v>
      </c>
      <c r="H6406" t="s">
        <v>3429</v>
      </c>
      <c r="I6406" t="s">
        <v>18155</v>
      </c>
      <c r="J6406" t="s">
        <v>4649</v>
      </c>
      <c r="K6406" t="s">
        <v>110</v>
      </c>
      <c r="L6406" t="s">
        <v>3343</v>
      </c>
      <c r="M6406" t="s">
        <v>3344</v>
      </c>
      <c r="N6406" t="s">
        <v>3345</v>
      </c>
      <c r="O6406" t="s">
        <v>3346</v>
      </c>
      <c r="P6406" t="s">
        <v>3343</v>
      </c>
      <c r="Q6406" t="s">
        <v>3346</v>
      </c>
    </row>
    <row r="6407" spans="1:17" x14ac:dyDescent="0.25">
      <c r="A6407" t="s">
        <v>1736</v>
      </c>
      <c r="B6407" t="s">
        <v>585</v>
      </c>
      <c r="C6407" t="s">
        <v>18144</v>
      </c>
      <c r="D6407" t="s">
        <v>18145</v>
      </c>
      <c r="E6407">
        <v>2499044</v>
      </c>
      <c r="F6407" t="s">
        <v>4718</v>
      </c>
      <c r="G6407" t="s">
        <v>4719</v>
      </c>
      <c r="H6407" t="s">
        <v>4720</v>
      </c>
      <c r="I6407" t="s">
        <v>18156</v>
      </c>
      <c r="J6407" t="s">
        <v>4722</v>
      </c>
      <c r="K6407" t="s">
        <v>110</v>
      </c>
      <c r="L6407" t="s">
        <v>3343</v>
      </c>
      <c r="M6407" t="s">
        <v>3344</v>
      </c>
      <c r="N6407" t="s">
        <v>3345</v>
      </c>
      <c r="O6407" t="s">
        <v>3346</v>
      </c>
      <c r="P6407" t="s">
        <v>3343</v>
      </c>
      <c r="Q6407" t="s">
        <v>3346</v>
      </c>
    </row>
    <row r="6408" spans="1:17" x14ac:dyDescent="0.25">
      <c r="A6408" t="s">
        <v>1736</v>
      </c>
      <c r="B6408" t="s">
        <v>585</v>
      </c>
      <c r="C6408" t="s">
        <v>18144</v>
      </c>
      <c r="D6408" t="s">
        <v>18145</v>
      </c>
      <c r="E6408">
        <v>2499044</v>
      </c>
      <c r="F6408" t="s">
        <v>4718</v>
      </c>
      <c r="G6408" t="s">
        <v>4719</v>
      </c>
      <c r="H6408" t="s">
        <v>4720</v>
      </c>
      <c r="I6408" t="s">
        <v>18157</v>
      </c>
      <c r="J6408" t="s">
        <v>4724</v>
      </c>
      <c r="K6408" t="s">
        <v>110</v>
      </c>
      <c r="L6408" t="s">
        <v>3346</v>
      </c>
      <c r="M6408" t="s">
        <v>3344</v>
      </c>
      <c r="N6408" t="s">
        <v>3345</v>
      </c>
      <c r="O6408" t="s">
        <v>3346</v>
      </c>
      <c r="P6408" t="s">
        <v>3343</v>
      </c>
      <c r="Q6408" t="s">
        <v>3346</v>
      </c>
    </row>
    <row r="6409" spans="1:17" x14ac:dyDescent="0.25">
      <c r="A6409" t="s">
        <v>1736</v>
      </c>
      <c r="B6409" t="s">
        <v>585</v>
      </c>
      <c r="C6409" t="s">
        <v>18144</v>
      </c>
      <c r="D6409" t="s">
        <v>18145</v>
      </c>
      <c r="E6409">
        <v>2499044</v>
      </c>
      <c r="F6409" t="s">
        <v>4718</v>
      </c>
      <c r="G6409" t="s">
        <v>4719</v>
      </c>
      <c r="H6409" t="s">
        <v>4720</v>
      </c>
      <c r="I6409" t="s">
        <v>18158</v>
      </c>
      <c r="J6409" t="s">
        <v>4726</v>
      </c>
      <c r="K6409" t="s">
        <v>110</v>
      </c>
      <c r="L6409" t="s">
        <v>3346</v>
      </c>
      <c r="M6409" t="s">
        <v>3344</v>
      </c>
      <c r="N6409" t="s">
        <v>3345</v>
      </c>
      <c r="O6409" t="s">
        <v>3346</v>
      </c>
      <c r="P6409" t="s">
        <v>3343</v>
      </c>
      <c r="Q6409" t="s">
        <v>3346</v>
      </c>
    </row>
    <row r="6410" spans="1:17" x14ac:dyDescent="0.25">
      <c r="A6410" t="s">
        <v>1736</v>
      </c>
      <c r="B6410" t="s">
        <v>585</v>
      </c>
      <c r="C6410" t="s">
        <v>18144</v>
      </c>
      <c r="D6410" t="s">
        <v>18145</v>
      </c>
      <c r="E6410">
        <v>2499052</v>
      </c>
      <c r="F6410" t="s">
        <v>2488</v>
      </c>
      <c r="G6410" t="s">
        <v>3441</v>
      </c>
      <c r="H6410" t="s">
        <v>2503</v>
      </c>
      <c r="I6410" t="s">
        <v>18159</v>
      </c>
      <c r="J6410" t="s">
        <v>2489</v>
      </c>
      <c r="K6410" t="s">
        <v>110</v>
      </c>
      <c r="L6410" t="s">
        <v>3343</v>
      </c>
      <c r="M6410" t="s">
        <v>3344</v>
      </c>
      <c r="N6410" t="s">
        <v>3345</v>
      </c>
      <c r="O6410" t="s">
        <v>3346</v>
      </c>
      <c r="P6410" t="s">
        <v>3343</v>
      </c>
      <c r="Q6410" t="s">
        <v>3346</v>
      </c>
    </row>
    <row r="6411" spans="1:17" x14ac:dyDescent="0.25">
      <c r="A6411" t="s">
        <v>1736</v>
      </c>
      <c r="B6411" t="s">
        <v>585</v>
      </c>
      <c r="C6411" t="s">
        <v>18144</v>
      </c>
      <c r="D6411" t="s">
        <v>18145</v>
      </c>
      <c r="E6411">
        <v>2499052</v>
      </c>
      <c r="F6411" t="s">
        <v>2488</v>
      </c>
      <c r="G6411" t="s">
        <v>3441</v>
      </c>
      <c r="H6411" t="s">
        <v>2503</v>
      </c>
      <c r="I6411" t="s">
        <v>18160</v>
      </c>
      <c r="J6411" t="s">
        <v>3444</v>
      </c>
      <c r="K6411" t="s">
        <v>110</v>
      </c>
      <c r="L6411" t="s">
        <v>3346</v>
      </c>
      <c r="M6411" t="s">
        <v>3344</v>
      </c>
      <c r="N6411" t="s">
        <v>3345</v>
      </c>
      <c r="O6411" t="s">
        <v>3346</v>
      </c>
      <c r="P6411" t="s">
        <v>3343</v>
      </c>
      <c r="Q6411" t="s">
        <v>3346</v>
      </c>
    </row>
    <row r="6412" spans="1:17" x14ac:dyDescent="0.25">
      <c r="A6412" t="s">
        <v>1736</v>
      </c>
      <c r="B6412" t="s">
        <v>585</v>
      </c>
      <c r="C6412" t="s">
        <v>18144</v>
      </c>
      <c r="D6412" t="s">
        <v>18145</v>
      </c>
      <c r="E6412">
        <v>2499052</v>
      </c>
      <c r="F6412" t="s">
        <v>2488</v>
      </c>
      <c r="G6412" t="s">
        <v>3441</v>
      </c>
      <c r="H6412" t="s">
        <v>2503</v>
      </c>
      <c r="I6412" t="s">
        <v>18161</v>
      </c>
      <c r="J6412" t="s">
        <v>3446</v>
      </c>
      <c r="K6412" t="s">
        <v>110</v>
      </c>
      <c r="L6412" t="s">
        <v>3346</v>
      </c>
      <c r="M6412" t="s">
        <v>3344</v>
      </c>
      <c r="N6412" t="s">
        <v>3345</v>
      </c>
      <c r="O6412" t="s">
        <v>3346</v>
      </c>
      <c r="P6412" t="s">
        <v>3343</v>
      </c>
      <c r="Q6412" t="s">
        <v>3346</v>
      </c>
    </row>
    <row r="6413" spans="1:17" x14ac:dyDescent="0.25">
      <c r="A6413" t="s">
        <v>1736</v>
      </c>
      <c r="B6413" t="s">
        <v>585</v>
      </c>
      <c r="C6413" t="s">
        <v>18144</v>
      </c>
      <c r="D6413" t="s">
        <v>18145</v>
      </c>
      <c r="E6413">
        <v>2499052</v>
      </c>
      <c r="F6413" t="s">
        <v>2488</v>
      </c>
      <c r="G6413" t="s">
        <v>3441</v>
      </c>
      <c r="H6413" t="s">
        <v>2503</v>
      </c>
      <c r="I6413" t="s">
        <v>18162</v>
      </c>
      <c r="J6413" t="s">
        <v>3448</v>
      </c>
      <c r="K6413" t="s">
        <v>110</v>
      </c>
      <c r="L6413" t="s">
        <v>3346</v>
      </c>
      <c r="M6413" t="s">
        <v>3344</v>
      </c>
      <c r="N6413" t="s">
        <v>3345</v>
      </c>
      <c r="O6413" t="s">
        <v>3346</v>
      </c>
      <c r="P6413" t="s">
        <v>3343</v>
      </c>
      <c r="Q6413" t="s">
        <v>3346</v>
      </c>
    </row>
    <row r="6414" spans="1:17" x14ac:dyDescent="0.25">
      <c r="A6414" t="s">
        <v>1736</v>
      </c>
      <c r="B6414" t="s">
        <v>585</v>
      </c>
      <c r="C6414" t="s">
        <v>18144</v>
      </c>
      <c r="D6414" t="s">
        <v>18145</v>
      </c>
      <c r="E6414">
        <v>2499052</v>
      </c>
      <c r="F6414" t="s">
        <v>2488</v>
      </c>
      <c r="G6414" t="s">
        <v>3441</v>
      </c>
      <c r="H6414" t="s">
        <v>2503</v>
      </c>
      <c r="I6414" t="s">
        <v>18163</v>
      </c>
      <c r="J6414" t="s">
        <v>3450</v>
      </c>
      <c r="K6414" t="s">
        <v>110</v>
      </c>
      <c r="L6414" t="s">
        <v>3346</v>
      </c>
      <c r="M6414" t="s">
        <v>3344</v>
      </c>
      <c r="N6414" t="s">
        <v>3345</v>
      </c>
      <c r="O6414" t="s">
        <v>3346</v>
      </c>
      <c r="P6414" t="s">
        <v>3343</v>
      </c>
      <c r="Q6414" t="s">
        <v>3346</v>
      </c>
    </row>
    <row r="6415" spans="1:17" x14ac:dyDescent="0.25">
      <c r="A6415" t="s">
        <v>1736</v>
      </c>
      <c r="B6415" t="s">
        <v>585</v>
      </c>
      <c r="C6415" t="s">
        <v>18144</v>
      </c>
      <c r="D6415" t="s">
        <v>18145</v>
      </c>
      <c r="E6415">
        <v>2499052</v>
      </c>
      <c r="F6415" t="s">
        <v>2488</v>
      </c>
      <c r="G6415" t="s">
        <v>3441</v>
      </c>
      <c r="H6415" t="s">
        <v>2503</v>
      </c>
      <c r="I6415" t="s">
        <v>18164</v>
      </c>
      <c r="J6415" t="s">
        <v>3452</v>
      </c>
      <c r="K6415" t="s">
        <v>110</v>
      </c>
      <c r="L6415" t="s">
        <v>3346</v>
      </c>
      <c r="M6415" t="s">
        <v>3344</v>
      </c>
      <c r="N6415" t="s">
        <v>3345</v>
      </c>
      <c r="O6415" t="s">
        <v>3346</v>
      </c>
      <c r="P6415" t="s">
        <v>3343</v>
      </c>
      <c r="Q6415" t="s">
        <v>3346</v>
      </c>
    </row>
    <row r="6416" spans="1:17" x14ac:dyDescent="0.25">
      <c r="A6416" t="s">
        <v>1736</v>
      </c>
      <c r="B6416" t="s">
        <v>585</v>
      </c>
      <c r="C6416" t="s">
        <v>18144</v>
      </c>
      <c r="D6416" t="s">
        <v>18145</v>
      </c>
      <c r="E6416">
        <v>2499052</v>
      </c>
      <c r="F6416" t="s">
        <v>2488</v>
      </c>
      <c r="G6416" t="s">
        <v>3441</v>
      </c>
      <c r="H6416" t="s">
        <v>2503</v>
      </c>
      <c r="I6416" t="s">
        <v>18165</v>
      </c>
      <c r="J6416" t="s">
        <v>3454</v>
      </c>
      <c r="K6416" t="s">
        <v>110</v>
      </c>
      <c r="L6416" t="s">
        <v>3346</v>
      </c>
      <c r="M6416" t="s">
        <v>3344</v>
      </c>
      <c r="N6416" t="s">
        <v>3345</v>
      </c>
      <c r="O6416" t="s">
        <v>3346</v>
      </c>
      <c r="P6416" t="s">
        <v>3343</v>
      </c>
      <c r="Q6416" t="s">
        <v>3346</v>
      </c>
    </row>
    <row r="6417" spans="1:17" x14ac:dyDescent="0.25">
      <c r="A6417" t="s">
        <v>1736</v>
      </c>
      <c r="B6417" t="s">
        <v>585</v>
      </c>
      <c r="C6417" t="s">
        <v>18144</v>
      </c>
      <c r="D6417" t="s">
        <v>18145</v>
      </c>
      <c r="E6417">
        <v>2499052</v>
      </c>
      <c r="F6417" t="s">
        <v>2488</v>
      </c>
      <c r="G6417" t="s">
        <v>3441</v>
      </c>
      <c r="H6417" t="s">
        <v>2503</v>
      </c>
      <c r="I6417" t="s">
        <v>18166</v>
      </c>
      <c r="J6417" t="s">
        <v>3456</v>
      </c>
      <c r="K6417" t="s">
        <v>110</v>
      </c>
      <c r="L6417" t="s">
        <v>3346</v>
      </c>
      <c r="M6417" t="s">
        <v>3344</v>
      </c>
      <c r="N6417" t="s">
        <v>3345</v>
      </c>
      <c r="O6417" t="s">
        <v>3346</v>
      </c>
      <c r="P6417" t="s">
        <v>3343</v>
      </c>
      <c r="Q6417" t="s">
        <v>3346</v>
      </c>
    </row>
    <row r="6418" spans="1:17" x14ac:dyDescent="0.25">
      <c r="A6418" t="s">
        <v>1736</v>
      </c>
      <c r="B6418" t="s">
        <v>585</v>
      </c>
      <c r="C6418" t="s">
        <v>18144</v>
      </c>
      <c r="D6418" t="s">
        <v>18145</v>
      </c>
      <c r="E6418">
        <v>2499052</v>
      </c>
      <c r="F6418" t="s">
        <v>2488</v>
      </c>
      <c r="G6418" t="s">
        <v>3441</v>
      </c>
      <c r="H6418" t="s">
        <v>2503</v>
      </c>
      <c r="I6418" t="s">
        <v>18167</v>
      </c>
      <c r="J6418" t="s">
        <v>3458</v>
      </c>
      <c r="K6418" t="s">
        <v>110</v>
      </c>
      <c r="L6418" t="s">
        <v>3346</v>
      </c>
      <c r="M6418" t="s">
        <v>3344</v>
      </c>
      <c r="N6418" t="s">
        <v>3345</v>
      </c>
      <c r="O6418" t="s">
        <v>3346</v>
      </c>
      <c r="P6418" t="s">
        <v>3343</v>
      </c>
      <c r="Q6418" t="s">
        <v>3346</v>
      </c>
    </row>
    <row r="6419" spans="1:17" x14ac:dyDescent="0.25">
      <c r="A6419" t="s">
        <v>1736</v>
      </c>
      <c r="B6419" t="s">
        <v>585</v>
      </c>
      <c r="C6419" t="s">
        <v>18144</v>
      </c>
      <c r="D6419" t="s">
        <v>18145</v>
      </c>
      <c r="E6419">
        <v>2499052</v>
      </c>
      <c r="F6419" t="s">
        <v>2488</v>
      </c>
      <c r="G6419" t="s">
        <v>3441</v>
      </c>
      <c r="H6419" t="s">
        <v>2503</v>
      </c>
      <c r="I6419" t="s">
        <v>18168</v>
      </c>
      <c r="J6419" t="s">
        <v>3460</v>
      </c>
      <c r="K6419" t="s">
        <v>110</v>
      </c>
      <c r="L6419" t="s">
        <v>3346</v>
      </c>
      <c r="M6419" t="s">
        <v>3344</v>
      </c>
      <c r="N6419" t="s">
        <v>3345</v>
      </c>
      <c r="O6419" t="s">
        <v>3346</v>
      </c>
      <c r="P6419" t="s">
        <v>3343</v>
      </c>
      <c r="Q6419" t="s">
        <v>3346</v>
      </c>
    </row>
    <row r="6420" spans="1:17" x14ac:dyDescent="0.25">
      <c r="A6420" t="s">
        <v>1736</v>
      </c>
      <c r="B6420" t="s">
        <v>585</v>
      </c>
      <c r="C6420" t="s">
        <v>18144</v>
      </c>
      <c r="D6420" t="s">
        <v>18145</v>
      </c>
      <c r="E6420">
        <v>2499052</v>
      </c>
      <c r="F6420" t="s">
        <v>2488</v>
      </c>
      <c r="G6420" t="s">
        <v>3441</v>
      </c>
      <c r="H6420" t="s">
        <v>2503</v>
      </c>
      <c r="I6420" t="s">
        <v>18169</v>
      </c>
      <c r="J6420" t="s">
        <v>3462</v>
      </c>
      <c r="K6420" t="s">
        <v>110</v>
      </c>
      <c r="L6420" t="s">
        <v>3346</v>
      </c>
      <c r="M6420" t="s">
        <v>3344</v>
      </c>
      <c r="N6420" t="s">
        <v>3345</v>
      </c>
      <c r="O6420" t="s">
        <v>3346</v>
      </c>
      <c r="P6420" t="s">
        <v>3343</v>
      </c>
      <c r="Q6420" t="s">
        <v>3346</v>
      </c>
    </row>
    <row r="6421" spans="1:17" x14ac:dyDescent="0.25">
      <c r="A6421" t="s">
        <v>1736</v>
      </c>
      <c r="B6421" t="s">
        <v>585</v>
      </c>
      <c r="C6421" t="s">
        <v>18144</v>
      </c>
      <c r="D6421" t="s">
        <v>18145</v>
      </c>
      <c r="E6421">
        <v>2499052</v>
      </c>
      <c r="F6421" t="s">
        <v>2488</v>
      </c>
      <c r="G6421" t="s">
        <v>3441</v>
      </c>
      <c r="H6421" t="s">
        <v>2503</v>
      </c>
      <c r="I6421" t="s">
        <v>18170</v>
      </c>
      <c r="J6421" t="s">
        <v>3464</v>
      </c>
      <c r="K6421" t="s">
        <v>110</v>
      </c>
      <c r="L6421" t="s">
        <v>3346</v>
      </c>
      <c r="M6421" t="s">
        <v>3344</v>
      </c>
      <c r="N6421" t="s">
        <v>3345</v>
      </c>
      <c r="O6421" t="s">
        <v>3346</v>
      </c>
      <c r="P6421" t="s">
        <v>3343</v>
      </c>
      <c r="Q6421" t="s">
        <v>3346</v>
      </c>
    </row>
    <row r="6422" spans="1:17" x14ac:dyDescent="0.25">
      <c r="A6422" t="s">
        <v>1736</v>
      </c>
      <c r="B6422" t="s">
        <v>585</v>
      </c>
      <c r="C6422" t="s">
        <v>18144</v>
      </c>
      <c r="D6422" t="s">
        <v>18145</v>
      </c>
      <c r="E6422">
        <v>2499052</v>
      </c>
      <c r="F6422" t="s">
        <v>2488</v>
      </c>
      <c r="G6422" t="s">
        <v>3441</v>
      </c>
      <c r="H6422" t="s">
        <v>2503</v>
      </c>
      <c r="I6422" t="s">
        <v>18171</v>
      </c>
      <c r="J6422" t="s">
        <v>3466</v>
      </c>
      <c r="K6422" t="s">
        <v>110</v>
      </c>
      <c r="L6422" t="s">
        <v>3346</v>
      </c>
      <c r="M6422" t="s">
        <v>3344</v>
      </c>
      <c r="N6422" t="s">
        <v>3345</v>
      </c>
      <c r="O6422" t="s">
        <v>3346</v>
      </c>
      <c r="P6422" t="s">
        <v>3343</v>
      </c>
      <c r="Q6422" t="s">
        <v>3346</v>
      </c>
    </row>
    <row r="6423" spans="1:17" x14ac:dyDescent="0.25">
      <c r="A6423" t="s">
        <v>1736</v>
      </c>
      <c r="B6423" t="s">
        <v>585</v>
      </c>
      <c r="C6423" t="s">
        <v>18144</v>
      </c>
      <c r="D6423" t="s">
        <v>18145</v>
      </c>
      <c r="E6423">
        <v>2499052</v>
      </c>
      <c r="F6423" t="s">
        <v>2488</v>
      </c>
      <c r="G6423" t="s">
        <v>3441</v>
      </c>
      <c r="H6423" t="s">
        <v>2503</v>
      </c>
      <c r="I6423" t="s">
        <v>18172</v>
      </c>
      <c r="J6423" t="s">
        <v>4668</v>
      </c>
      <c r="K6423" t="s">
        <v>110</v>
      </c>
      <c r="L6423" t="s">
        <v>3346</v>
      </c>
      <c r="M6423" t="s">
        <v>3344</v>
      </c>
      <c r="N6423" t="s">
        <v>3345</v>
      </c>
      <c r="O6423" t="s">
        <v>3346</v>
      </c>
      <c r="P6423" t="s">
        <v>3343</v>
      </c>
      <c r="Q6423" t="s">
        <v>3346</v>
      </c>
    </row>
    <row r="6424" spans="1:17" x14ac:dyDescent="0.25">
      <c r="A6424" t="s">
        <v>1736</v>
      </c>
      <c r="B6424" t="s">
        <v>585</v>
      </c>
      <c r="C6424" t="s">
        <v>18144</v>
      </c>
      <c r="D6424" t="s">
        <v>18145</v>
      </c>
      <c r="E6424">
        <v>2499052</v>
      </c>
      <c r="F6424" t="s">
        <v>2488</v>
      </c>
      <c r="G6424" t="s">
        <v>3441</v>
      </c>
      <c r="H6424" t="s">
        <v>2503</v>
      </c>
      <c r="I6424" t="s">
        <v>18173</v>
      </c>
      <c r="J6424" t="s">
        <v>4670</v>
      </c>
      <c r="K6424" t="s">
        <v>110</v>
      </c>
      <c r="L6424" t="s">
        <v>3346</v>
      </c>
      <c r="M6424" t="s">
        <v>3344</v>
      </c>
      <c r="N6424" t="s">
        <v>3345</v>
      </c>
      <c r="O6424" t="s">
        <v>3346</v>
      </c>
      <c r="P6424" t="s">
        <v>3343</v>
      </c>
      <c r="Q6424" t="s">
        <v>3346</v>
      </c>
    </row>
    <row r="6425" spans="1:17" x14ac:dyDescent="0.25">
      <c r="A6425" t="s">
        <v>1736</v>
      </c>
      <c r="B6425" t="s">
        <v>585</v>
      </c>
      <c r="C6425" t="s">
        <v>18144</v>
      </c>
      <c r="D6425" t="s">
        <v>18145</v>
      </c>
      <c r="E6425">
        <v>2499052</v>
      </c>
      <c r="F6425" t="s">
        <v>2488</v>
      </c>
      <c r="G6425" t="s">
        <v>3441</v>
      </c>
      <c r="H6425" t="s">
        <v>2503</v>
      </c>
      <c r="I6425" t="s">
        <v>18174</v>
      </c>
      <c r="J6425" t="s">
        <v>3472</v>
      </c>
      <c r="K6425" t="s">
        <v>110</v>
      </c>
      <c r="L6425" t="s">
        <v>3346</v>
      </c>
      <c r="M6425" t="s">
        <v>3344</v>
      </c>
      <c r="N6425" t="s">
        <v>3345</v>
      </c>
      <c r="O6425" t="s">
        <v>3346</v>
      </c>
      <c r="P6425" t="s">
        <v>3343</v>
      </c>
      <c r="Q6425" t="s">
        <v>3346</v>
      </c>
    </row>
    <row r="6426" spans="1:17" x14ac:dyDescent="0.25">
      <c r="A6426" t="s">
        <v>1736</v>
      </c>
      <c r="B6426" t="s">
        <v>585</v>
      </c>
      <c r="C6426" t="s">
        <v>18144</v>
      </c>
      <c r="D6426" t="s">
        <v>18145</v>
      </c>
      <c r="E6426">
        <v>2499053</v>
      </c>
      <c r="F6426" t="s">
        <v>102</v>
      </c>
      <c r="G6426" t="s">
        <v>7911</v>
      </c>
      <c r="H6426" t="s">
        <v>3350</v>
      </c>
      <c r="I6426" t="s">
        <v>18175</v>
      </c>
      <c r="J6426" t="s">
        <v>103</v>
      </c>
      <c r="K6426" t="s">
        <v>110</v>
      </c>
      <c r="L6426" t="s">
        <v>3343</v>
      </c>
      <c r="M6426" t="s">
        <v>3344</v>
      </c>
      <c r="N6426" t="s">
        <v>3345</v>
      </c>
      <c r="O6426" t="s">
        <v>3346</v>
      </c>
      <c r="P6426" t="s">
        <v>3343</v>
      </c>
      <c r="Q6426" t="s">
        <v>3346</v>
      </c>
    </row>
    <row r="6427" spans="1:17" x14ac:dyDescent="0.25">
      <c r="A6427" t="s">
        <v>1736</v>
      </c>
      <c r="B6427" t="s">
        <v>585</v>
      </c>
      <c r="C6427" t="s">
        <v>18144</v>
      </c>
      <c r="D6427" t="s">
        <v>18145</v>
      </c>
      <c r="E6427">
        <v>2499053</v>
      </c>
      <c r="F6427" t="s">
        <v>102</v>
      </c>
      <c r="G6427" t="s">
        <v>7911</v>
      </c>
      <c r="H6427" t="s">
        <v>3350</v>
      </c>
      <c r="I6427" t="s">
        <v>18176</v>
      </c>
      <c r="J6427" t="s">
        <v>2454</v>
      </c>
      <c r="K6427" t="s">
        <v>110</v>
      </c>
      <c r="L6427" t="s">
        <v>3346</v>
      </c>
      <c r="M6427" t="s">
        <v>3344</v>
      </c>
      <c r="N6427" t="s">
        <v>3345</v>
      </c>
      <c r="O6427" t="s">
        <v>3346</v>
      </c>
      <c r="P6427" t="s">
        <v>3343</v>
      </c>
      <c r="Q6427" t="s">
        <v>3346</v>
      </c>
    </row>
    <row r="6428" spans="1:17" x14ac:dyDescent="0.25">
      <c r="A6428" t="s">
        <v>1736</v>
      </c>
      <c r="B6428" t="s">
        <v>585</v>
      </c>
      <c r="C6428" t="s">
        <v>18144</v>
      </c>
      <c r="D6428" t="s">
        <v>18145</v>
      </c>
      <c r="E6428">
        <v>2499054</v>
      </c>
      <c r="F6428" t="s">
        <v>51</v>
      </c>
      <c r="G6428" t="s">
        <v>3475</v>
      </c>
      <c r="H6428" t="s">
        <v>3350</v>
      </c>
      <c r="I6428" t="s">
        <v>18177</v>
      </c>
      <c r="J6428" t="s">
        <v>52</v>
      </c>
      <c r="K6428" t="s">
        <v>110</v>
      </c>
      <c r="L6428" t="s">
        <v>3343</v>
      </c>
      <c r="M6428" t="s">
        <v>3477</v>
      </c>
      <c r="N6428" t="s">
        <v>3478</v>
      </c>
      <c r="O6428" t="s">
        <v>3346</v>
      </c>
      <c r="P6428" t="s">
        <v>3343</v>
      </c>
      <c r="Q6428" t="s">
        <v>3346</v>
      </c>
    </row>
    <row r="6429" spans="1:17" x14ac:dyDescent="0.25">
      <c r="A6429" t="s">
        <v>1736</v>
      </c>
      <c r="B6429" t="s">
        <v>585</v>
      </c>
      <c r="C6429" t="s">
        <v>18144</v>
      </c>
      <c r="D6429" t="s">
        <v>18145</v>
      </c>
      <c r="E6429">
        <v>2499054</v>
      </c>
      <c r="F6429" t="s">
        <v>51</v>
      </c>
      <c r="G6429" t="s">
        <v>3475</v>
      </c>
      <c r="H6429" t="s">
        <v>3350</v>
      </c>
      <c r="I6429" t="s">
        <v>18178</v>
      </c>
      <c r="J6429" t="s">
        <v>216</v>
      </c>
      <c r="K6429" t="s">
        <v>110</v>
      </c>
      <c r="L6429" t="s">
        <v>3346</v>
      </c>
      <c r="M6429" t="s">
        <v>3477</v>
      </c>
      <c r="N6429" t="s">
        <v>3478</v>
      </c>
      <c r="O6429" t="s">
        <v>3346</v>
      </c>
      <c r="P6429" t="s">
        <v>3343</v>
      </c>
      <c r="Q6429" t="s">
        <v>3346</v>
      </c>
    </row>
    <row r="6430" spans="1:17" x14ac:dyDescent="0.25">
      <c r="A6430" t="s">
        <v>1736</v>
      </c>
      <c r="B6430" t="s">
        <v>585</v>
      </c>
      <c r="C6430" t="s">
        <v>18144</v>
      </c>
      <c r="D6430" t="s">
        <v>18145</v>
      </c>
      <c r="E6430">
        <v>2499054</v>
      </c>
      <c r="F6430" t="s">
        <v>51</v>
      </c>
      <c r="G6430" t="s">
        <v>3475</v>
      </c>
      <c r="H6430" t="s">
        <v>3350</v>
      </c>
      <c r="I6430" t="s">
        <v>18179</v>
      </c>
      <c r="J6430" t="s">
        <v>908</v>
      </c>
      <c r="K6430" t="s">
        <v>110</v>
      </c>
      <c r="L6430" t="s">
        <v>3346</v>
      </c>
      <c r="M6430" t="s">
        <v>3477</v>
      </c>
      <c r="N6430" t="s">
        <v>3478</v>
      </c>
      <c r="O6430" t="s">
        <v>3346</v>
      </c>
      <c r="P6430" t="s">
        <v>3343</v>
      </c>
      <c r="Q6430" t="s">
        <v>3346</v>
      </c>
    </row>
    <row r="6431" spans="1:17" x14ac:dyDescent="0.25">
      <c r="A6431" t="s">
        <v>1736</v>
      </c>
      <c r="B6431" t="s">
        <v>585</v>
      </c>
      <c r="C6431" t="s">
        <v>18144</v>
      </c>
      <c r="D6431" t="s">
        <v>18145</v>
      </c>
      <c r="E6431">
        <v>2499055</v>
      </c>
      <c r="F6431" t="s">
        <v>867</v>
      </c>
      <c r="G6431" t="s">
        <v>3481</v>
      </c>
      <c r="H6431" t="s">
        <v>3350</v>
      </c>
      <c r="I6431" t="s">
        <v>18180</v>
      </c>
      <c r="J6431" t="s">
        <v>869</v>
      </c>
      <c r="K6431" t="s">
        <v>110</v>
      </c>
      <c r="L6431" t="s">
        <v>3343</v>
      </c>
      <c r="M6431" t="s">
        <v>3344</v>
      </c>
      <c r="N6431" t="s">
        <v>3345</v>
      </c>
      <c r="O6431" t="s">
        <v>3346</v>
      </c>
      <c r="P6431" t="s">
        <v>3343</v>
      </c>
      <c r="Q6431" t="s">
        <v>3346</v>
      </c>
    </row>
    <row r="6432" spans="1:17" x14ac:dyDescent="0.25">
      <c r="A6432" t="s">
        <v>1736</v>
      </c>
      <c r="B6432" t="s">
        <v>585</v>
      </c>
      <c r="C6432" t="s">
        <v>18144</v>
      </c>
      <c r="D6432" t="s">
        <v>18145</v>
      </c>
      <c r="E6432">
        <v>2499056</v>
      </c>
      <c r="F6432" t="s">
        <v>114</v>
      </c>
      <c r="G6432" t="s">
        <v>3483</v>
      </c>
      <c r="H6432" t="s">
        <v>3350</v>
      </c>
      <c r="I6432" t="s">
        <v>18181</v>
      </c>
      <c r="J6432" t="s">
        <v>116</v>
      </c>
      <c r="K6432" t="s">
        <v>110</v>
      </c>
      <c r="L6432" t="s">
        <v>3343</v>
      </c>
      <c r="M6432" t="s">
        <v>3344</v>
      </c>
      <c r="N6432" t="s">
        <v>3345</v>
      </c>
      <c r="O6432" t="s">
        <v>3346</v>
      </c>
      <c r="P6432" t="s">
        <v>3343</v>
      </c>
      <c r="Q6432" t="s">
        <v>3346</v>
      </c>
    </row>
    <row r="6433" spans="1:17" x14ac:dyDescent="0.25">
      <c r="A6433" t="s">
        <v>1736</v>
      </c>
      <c r="B6433" t="s">
        <v>585</v>
      </c>
      <c r="C6433" t="s">
        <v>18144</v>
      </c>
      <c r="D6433" t="s">
        <v>18145</v>
      </c>
      <c r="E6433">
        <v>2499056</v>
      </c>
      <c r="F6433" t="s">
        <v>114</v>
      </c>
      <c r="G6433" t="s">
        <v>3483</v>
      </c>
      <c r="H6433" t="s">
        <v>3350</v>
      </c>
      <c r="I6433" t="s">
        <v>18182</v>
      </c>
      <c r="J6433" t="s">
        <v>2492</v>
      </c>
      <c r="K6433" t="s">
        <v>110</v>
      </c>
      <c r="L6433" t="s">
        <v>3346</v>
      </c>
      <c r="M6433" t="s">
        <v>3344</v>
      </c>
      <c r="N6433" t="s">
        <v>3345</v>
      </c>
      <c r="O6433" t="s">
        <v>3346</v>
      </c>
      <c r="P6433" t="s">
        <v>3343</v>
      </c>
      <c r="Q6433" t="s">
        <v>3346</v>
      </c>
    </row>
    <row r="6434" spans="1:17" x14ac:dyDescent="0.25">
      <c r="A6434" t="s">
        <v>1736</v>
      </c>
      <c r="B6434" t="s">
        <v>585</v>
      </c>
      <c r="C6434" t="s">
        <v>18144</v>
      </c>
      <c r="D6434" t="s">
        <v>18145</v>
      </c>
      <c r="E6434">
        <v>2499056</v>
      </c>
      <c r="F6434" t="s">
        <v>114</v>
      </c>
      <c r="G6434" t="s">
        <v>3483</v>
      </c>
      <c r="H6434" t="s">
        <v>3350</v>
      </c>
      <c r="I6434" t="s">
        <v>18183</v>
      </c>
      <c r="J6434" t="s">
        <v>4682</v>
      </c>
      <c r="K6434" t="s">
        <v>110</v>
      </c>
      <c r="L6434" t="s">
        <v>3346</v>
      </c>
      <c r="M6434" t="s">
        <v>3344</v>
      </c>
      <c r="N6434" t="s">
        <v>3345</v>
      </c>
      <c r="O6434" t="s">
        <v>3346</v>
      </c>
      <c r="P6434" t="s">
        <v>3343</v>
      </c>
      <c r="Q6434" t="s">
        <v>3346</v>
      </c>
    </row>
    <row r="6435" spans="1:17" x14ac:dyDescent="0.25">
      <c r="A6435" t="s">
        <v>1736</v>
      </c>
      <c r="B6435" t="s">
        <v>585</v>
      </c>
      <c r="C6435" t="s">
        <v>18144</v>
      </c>
      <c r="D6435" t="s">
        <v>18145</v>
      </c>
      <c r="E6435">
        <v>2499057</v>
      </c>
      <c r="F6435" t="s">
        <v>772</v>
      </c>
      <c r="G6435" t="s">
        <v>8161</v>
      </c>
      <c r="H6435" t="s">
        <v>8162</v>
      </c>
      <c r="I6435" t="s">
        <v>18184</v>
      </c>
      <c r="J6435" t="s">
        <v>773</v>
      </c>
      <c r="K6435" t="s">
        <v>110</v>
      </c>
      <c r="L6435" t="s">
        <v>3343</v>
      </c>
      <c r="M6435" t="s">
        <v>3344</v>
      </c>
      <c r="N6435" t="s">
        <v>3345</v>
      </c>
      <c r="O6435" t="s">
        <v>3346</v>
      </c>
      <c r="P6435" t="s">
        <v>3343</v>
      </c>
      <c r="Q6435" t="s">
        <v>3346</v>
      </c>
    </row>
    <row r="6436" spans="1:17" x14ac:dyDescent="0.25">
      <c r="A6436" t="s">
        <v>1736</v>
      </c>
      <c r="B6436" t="s">
        <v>585</v>
      </c>
      <c r="C6436" t="s">
        <v>18144</v>
      </c>
      <c r="D6436" t="s">
        <v>18145</v>
      </c>
      <c r="E6436">
        <v>2499058</v>
      </c>
      <c r="F6436" t="s">
        <v>7641</v>
      </c>
      <c r="G6436" t="s">
        <v>4684</v>
      </c>
      <c r="H6436" t="s">
        <v>3394</v>
      </c>
      <c r="I6436" t="s">
        <v>18185</v>
      </c>
      <c r="J6436" t="s">
        <v>200</v>
      </c>
      <c r="K6436" t="s">
        <v>110</v>
      </c>
      <c r="L6436" t="s">
        <v>3343</v>
      </c>
      <c r="M6436" t="s">
        <v>3344</v>
      </c>
      <c r="N6436" t="s">
        <v>3345</v>
      </c>
      <c r="O6436" t="s">
        <v>3346</v>
      </c>
      <c r="P6436" t="s">
        <v>3343</v>
      </c>
      <c r="Q6436" t="s">
        <v>3346</v>
      </c>
    </row>
    <row r="6437" spans="1:17" x14ac:dyDescent="0.25">
      <c r="A6437" t="s">
        <v>1736</v>
      </c>
      <c r="B6437" t="s">
        <v>585</v>
      </c>
      <c r="C6437" t="s">
        <v>18144</v>
      </c>
      <c r="D6437" t="s">
        <v>18145</v>
      </c>
      <c r="E6437">
        <v>2499058</v>
      </c>
      <c r="F6437" t="s">
        <v>7641</v>
      </c>
      <c r="G6437" t="s">
        <v>4684</v>
      </c>
      <c r="H6437" t="s">
        <v>3394</v>
      </c>
      <c r="I6437" t="s">
        <v>18186</v>
      </c>
      <c r="J6437" t="s">
        <v>2575</v>
      </c>
      <c r="K6437" t="s">
        <v>110</v>
      </c>
      <c r="L6437" t="s">
        <v>3346</v>
      </c>
      <c r="M6437" t="s">
        <v>3344</v>
      </c>
      <c r="N6437" t="s">
        <v>3345</v>
      </c>
      <c r="O6437" t="s">
        <v>3346</v>
      </c>
      <c r="P6437" t="s">
        <v>3343</v>
      </c>
      <c r="Q6437" t="s">
        <v>3346</v>
      </c>
    </row>
    <row r="6438" spans="1:17" x14ac:dyDescent="0.25">
      <c r="A6438" t="s">
        <v>1736</v>
      </c>
      <c r="B6438" t="s">
        <v>585</v>
      </c>
      <c r="C6438" t="s">
        <v>18144</v>
      </c>
      <c r="D6438" t="s">
        <v>18145</v>
      </c>
      <c r="E6438">
        <v>2499060</v>
      </c>
      <c r="F6438" t="s">
        <v>2553</v>
      </c>
      <c r="G6438" t="s">
        <v>3487</v>
      </c>
      <c r="H6438" t="s">
        <v>2503</v>
      </c>
      <c r="I6438" t="s">
        <v>18187</v>
      </c>
      <c r="J6438" t="s">
        <v>2502</v>
      </c>
      <c r="K6438" t="s">
        <v>110</v>
      </c>
      <c r="L6438" t="s">
        <v>3343</v>
      </c>
      <c r="M6438" t="s">
        <v>3344</v>
      </c>
      <c r="N6438" t="s">
        <v>3345</v>
      </c>
      <c r="O6438" t="s">
        <v>3346</v>
      </c>
      <c r="P6438" t="s">
        <v>3343</v>
      </c>
      <c r="Q6438" t="s">
        <v>3346</v>
      </c>
    </row>
    <row r="6439" spans="1:17" x14ac:dyDescent="0.25">
      <c r="A6439" t="s">
        <v>1736</v>
      </c>
      <c r="B6439" t="s">
        <v>585</v>
      </c>
      <c r="C6439" t="s">
        <v>18144</v>
      </c>
      <c r="D6439" t="s">
        <v>18145</v>
      </c>
      <c r="E6439">
        <v>2499060</v>
      </c>
      <c r="F6439" t="s">
        <v>2553</v>
      </c>
      <c r="G6439" t="s">
        <v>3487</v>
      </c>
      <c r="H6439" t="s">
        <v>2503</v>
      </c>
      <c r="I6439" t="s">
        <v>18188</v>
      </c>
      <c r="J6439" t="s">
        <v>3490</v>
      </c>
      <c r="K6439" t="s">
        <v>110</v>
      </c>
      <c r="L6439" t="s">
        <v>3346</v>
      </c>
      <c r="M6439" t="s">
        <v>3344</v>
      </c>
      <c r="N6439" t="s">
        <v>3345</v>
      </c>
      <c r="O6439" t="s">
        <v>3346</v>
      </c>
      <c r="P6439" t="s">
        <v>3343</v>
      </c>
      <c r="Q6439" t="s">
        <v>3346</v>
      </c>
    </row>
    <row r="6440" spans="1:17" x14ac:dyDescent="0.25">
      <c r="A6440" t="s">
        <v>1736</v>
      </c>
      <c r="B6440" t="s">
        <v>585</v>
      </c>
      <c r="C6440" t="s">
        <v>18144</v>
      </c>
      <c r="D6440" t="s">
        <v>18145</v>
      </c>
      <c r="E6440">
        <v>2499060</v>
      </c>
      <c r="F6440" t="s">
        <v>2553</v>
      </c>
      <c r="G6440" t="s">
        <v>3487</v>
      </c>
      <c r="H6440" t="s">
        <v>2503</v>
      </c>
      <c r="I6440" t="s">
        <v>18189</v>
      </c>
      <c r="J6440" t="s">
        <v>3492</v>
      </c>
      <c r="K6440" t="s">
        <v>110</v>
      </c>
      <c r="L6440" t="s">
        <v>3346</v>
      </c>
      <c r="M6440" t="s">
        <v>3344</v>
      </c>
      <c r="N6440" t="s">
        <v>3345</v>
      </c>
      <c r="O6440" t="s">
        <v>3346</v>
      </c>
      <c r="P6440" t="s">
        <v>3343</v>
      </c>
      <c r="Q6440" t="s">
        <v>3346</v>
      </c>
    </row>
    <row r="6441" spans="1:17" x14ac:dyDescent="0.25">
      <c r="A6441" t="s">
        <v>1736</v>
      </c>
      <c r="B6441" t="s">
        <v>585</v>
      </c>
      <c r="C6441" t="s">
        <v>18144</v>
      </c>
      <c r="D6441" t="s">
        <v>18145</v>
      </c>
      <c r="E6441">
        <v>2499060</v>
      </c>
      <c r="F6441" t="s">
        <v>2553</v>
      </c>
      <c r="G6441" t="s">
        <v>3487</v>
      </c>
      <c r="H6441" t="s">
        <v>2503</v>
      </c>
      <c r="I6441" t="s">
        <v>18190</v>
      </c>
      <c r="J6441" t="s">
        <v>3494</v>
      </c>
      <c r="K6441" t="s">
        <v>110</v>
      </c>
      <c r="L6441" t="s">
        <v>3346</v>
      </c>
      <c r="M6441" t="s">
        <v>3344</v>
      </c>
      <c r="N6441" t="s">
        <v>3345</v>
      </c>
      <c r="O6441" t="s">
        <v>3346</v>
      </c>
      <c r="P6441" t="s">
        <v>3343</v>
      </c>
      <c r="Q6441" t="s">
        <v>3346</v>
      </c>
    </row>
    <row r="6442" spans="1:17" x14ac:dyDescent="0.25">
      <c r="A6442" t="s">
        <v>1736</v>
      </c>
      <c r="B6442" t="s">
        <v>585</v>
      </c>
      <c r="C6442" t="s">
        <v>18144</v>
      </c>
      <c r="D6442" t="s">
        <v>18145</v>
      </c>
      <c r="E6442">
        <v>2499060</v>
      </c>
      <c r="F6442" t="s">
        <v>2553</v>
      </c>
      <c r="G6442" t="s">
        <v>3487</v>
      </c>
      <c r="H6442" t="s">
        <v>2503</v>
      </c>
      <c r="I6442" t="s">
        <v>18191</v>
      </c>
      <c r="J6442" t="s">
        <v>3496</v>
      </c>
      <c r="K6442" t="s">
        <v>110</v>
      </c>
      <c r="L6442" t="s">
        <v>3346</v>
      </c>
      <c r="M6442" t="s">
        <v>3344</v>
      </c>
      <c r="N6442" t="s">
        <v>3345</v>
      </c>
      <c r="O6442" t="s">
        <v>3346</v>
      </c>
      <c r="P6442" t="s">
        <v>3343</v>
      </c>
      <c r="Q6442" t="s">
        <v>3346</v>
      </c>
    </row>
    <row r="6443" spans="1:17" x14ac:dyDescent="0.25">
      <c r="A6443" t="s">
        <v>1736</v>
      </c>
      <c r="B6443" t="s">
        <v>585</v>
      </c>
      <c r="C6443" t="s">
        <v>18144</v>
      </c>
      <c r="D6443" t="s">
        <v>18145</v>
      </c>
      <c r="E6443">
        <v>2499061</v>
      </c>
      <c r="F6443" t="s">
        <v>4693</v>
      </c>
      <c r="G6443" t="s">
        <v>4694</v>
      </c>
      <c r="H6443" t="s">
        <v>3429</v>
      </c>
      <c r="I6443" t="s">
        <v>18192</v>
      </c>
      <c r="J6443" t="s">
        <v>4693</v>
      </c>
      <c r="K6443" t="s">
        <v>110</v>
      </c>
      <c r="L6443" t="s">
        <v>3343</v>
      </c>
      <c r="M6443" t="s">
        <v>3344</v>
      </c>
      <c r="N6443" t="s">
        <v>3345</v>
      </c>
      <c r="O6443" t="s">
        <v>3346</v>
      </c>
      <c r="P6443" t="s">
        <v>3343</v>
      </c>
      <c r="Q6443" t="s">
        <v>3346</v>
      </c>
    </row>
    <row r="6444" spans="1:17" x14ac:dyDescent="0.25">
      <c r="A6444" t="s">
        <v>1736</v>
      </c>
      <c r="B6444" t="s">
        <v>585</v>
      </c>
      <c r="C6444" t="s">
        <v>18144</v>
      </c>
      <c r="D6444" t="s">
        <v>18145</v>
      </c>
      <c r="E6444">
        <v>2499061</v>
      </c>
      <c r="F6444" t="s">
        <v>4693</v>
      </c>
      <c r="G6444" t="s">
        <v>4694</v>
      </c>
      <c r="H6444" t="s">
        <v>3429</v>
      </c>
      <c r="I6444" t="s">
        <v>18193</v>
      </c>
      <c r="J6444" t="s">
        <v>4697</v>
      </c>
      <c r="K6444" t="s">
        <v>3433</v>
      </c>
      <c r="L6444" t="s">
        <v>3346</v>
      </c>
      <c r="M6444" t="s">
        <v>3344</v>
      </c>
      <c r="N6444" t="s">
        <v>3345</v>
      </c>
      <c r="O6444" t="s">
        <v>3346</v>
      </c>
      <c r="P6444" t="s">
        <v>3343</v>
      </c>
      <c r="Q6444" t="s">
        <v>3346</v>
      </c>
    </row>
    <row r="6445" spans="1:17" x14ac:dyDescent="0.25">
      <c r="A6445" t="s">
        <v>1736</v>
      </c>
      <c r="B6445" t="s">
        <v>585</v>
      </c>
      <c r="C6445" t="s">
        <v>18144</v>
      </c>
      <c r="D6445" t="s">
        <v>18145</v>
      </c>
      <c r="E6445">
        <v>2499061</v>
      </c>
      <c r="F6445" t="s">
        <v>4693</v>
      </c>
      <c r="G6445" t="s">
        <v>4694</v>
      </c>
      <c r="H6445" t="s">
        <v>3429</v>
      </c>
      <c r="I6445" t="s">
        <v>18194</v>
      </c>
      <c r="J6445" t="s">
        <v>4699</v>
      </c>
      <c r="K6445" t="s">
        <v>110</v>
      </c>
      <c r="L6445" t="s">
        <v>3346</v>
      </c>
      <c r="M6445" t="s">
        <v>3344</v>
      </c>
      <c r="N6445" t="s">
        <v>3345</v>
      </c>
      <c r="O6445" t="s">
        <v>3346</v>
      </c>
      <c r="P6445" t="s">
        <v>3343</v>
      </c>
      <c r="Q6445" t="s">
        <v>3346</v>
      </c>
    </row>
    <row r="6446" spans="1:17" x14ac:dyDescent="0.25">
      <c r="A6446" t="s">
        <v>1736</v>
      </c>
      <c r="B6446" t="s">
        <v>585</v>
      </c>
      <c r="C6446" t="s">
        <v>18144</v>
      </c>
      <c r="D6446" t="s">
        <v>18145</v>
      </c>
      <c r="E6446">
        <v>2499062</v>
      </c>
      <c r="F6446" t="s">
        <v>893</v>
      </c>
      <c r="G6446" t="s">
        <v>3497</v>
      </c>
      <c r="H6446" t="s">
        <v>3498</v>
      </c>
      <c r="I6446" t="s">
        <v>18195</v>
      </c>
      <c r="J6446" t="s">
        <v>895</v>
      </c>
      <c r="K6446" t="s">
        <v>110</v>
      </c>
      <c r="L6446" t="s">
        <v>3343</v>
      </c>
      <c r="M6446" t="s">
        <v>3344</v>
      </c>
      <c r="N6446" t="s">
        <v>3345</v>
      </c>
      <c r="O6446" t="s">
        <v>3346</v>
      </c>
      <c r="P6446" t="s">
        <v>3343</v>
      </c>
      <c r="Q6446" t="s">
        <v>3346</v>
      </c>
    </row>
    <row r="6447" spans="1:17" x14ac:dyDescent="0.25">
      <c r="A6447" t="s">
        <v>1736</v>
      </c>
      <c r="B6447" t="s">
        <v>585</v>
      </c>
      <c r="C6447" t="s">
        <v>18144</v>
      </c>
      <c r="D6447" t="s">
        <v>18145</v>
      </c>
      <c r="E6447">
        <v>2499063</v>
      </c>
      <c r="F6447" t="s">
        <v>2185</v>
      </c>
      <c r="G6447" t="s">
        <v>3500</v>
      </c>
      <c r="H6447" t="s">
        <v>3498</v>
      </c>
      <c r="I6447" t="s">
        <v>18196</v>
      </c>
      <c r="J6447" t="s">
        <v>1579</v>
      </c>
      <c r="K6447" t="s">
        <v>110</v>
      </c>
      <c r="L6447" t="s">
        <v>3343</v>
      </c>
      <c r="M6447" t="s">
        <v>3344</v>
      </c>
      <c r="N6447" t="s">
        <v>3345</v>
      </c>
      <c r="O6447" t="s">
        <v>3346</v>
      </c>
      <c r="P6447" t="s">
        <v>3343</v>
      </c>
      <c r="Q6447" t="s">
        <v>3346</v>
      </c>
    </row>
    <row r="6448" spans="1:17" x14ac:dyDescent="0.25">
      <c r="A6448" t="s">
        <v>1736</v>
      </c>
      <c r="B6448" t="s">
        <v>585</v>
      </c>
      <c r="C6448" t="s">
        <v>18144</v>
      </c>
      <c r="D6448" t="s">
        <v>18145</v>
      </c>
      <c r="E6448">
        <v>2499063</v>
      </c>
      <c r="F6448" t="s">
        <v>2185</v>
      </c>
      <c r="G6448" t="s">
        <v>3500</v>
      </c>
      <c r="H6448" t="s">
        <v>3498</v>
      </c>
      <c r="I6448" t="s">
        <v>18197</v>
      </c>
      <c r="J6448" t="s">
        <v>3503</v>
      </c>
      <c r="K6448" t="s">
        <v>38</v>
      </c>
      <c r="L6448" t="s">
        <v>3346</v>
      </c>
      <c r="M6448" t="s">
        <v>3344</v>
      </c>
      <c r="N6448" t="s">
        <v>3345</v>
      </c>
      <c r="O6448" t="s">
        <v>3346</v>
      </c>
      <c r="P6448" t="s">
        <v>3343</v>
      </c>
      <c r="Q6448" t="s">
        <v>3346</v>
      </c>
    </row>
    <row r="6449" spans="1:17" x14ac:dyDescent="0.25">
      <c r="A6449" t="s">
        <v>1736</v>
      </c>
      <c r="B6449" t="s">
        <v>585</v>
      </c>
      <c r="C6449" t="s">
        <v>18144</v>
      </c>
      <c r="D6449" t="s">
        <v>18145</v>
      </c>
      <c r="E6449">
        <v>2499063</v>
      </c>
      <c r="F6449" t="s">
        <v>2185</v>
      </c>
      <c r="G6449" t="s">
        <v>3500</v>
      </c>
      <c r="H6449" t="s">
        <v>3498</v>
      </c>
      <c r="I6449" t="s">
        <v>18198</v>
      </c>
      <c r="J6449" t="s">
        <v>3505</v>
      </c>
      <c r="K6449" t="s">
        <v>110</v>
      </c>
      <c r="L6449" t="s">
        <v>3346</v>
      </c>
      <c r="M6449" t="s">
        <v>3344</v>
      </c>
      <c r="N6449" t="s">
        <v>3345</v>
      </c>
      <c r="O6449" t="s">
        <v>3346</v>
      </c>
      <c r="P6449" t="s">
        <v>3343</v>
      </c>
      <c r="Q6449" t="s">
        <v>3346</v>
      </c>
    </row>
    <row r="6450" spans="1:17" x14ac:dyDescent="0.25">
      <c r="A6450" t="s">
        <v>1736</v>
      </c>
      <c r="B6450" t="s">
        <v>585</v>
      </c>
      <c r="C6450" t="s">
        <v>18144</v>
      </c>
      <c r="D6450" t="s">
        <v>18145</v>
      </c>
      <c r="E6450">
        <v>2499063</v>
      </c>
      <c r="F6450" t="s">
        <v>2185</v>
      </c>
      <c r="G6450" t="s">
        <v>3500</v>
      </c>
      <c r="H6450" t="s">
        <v>3498</v>
      </c>
      <c r="I6450" t="s">
        <v>18199</v>
      </c>
      <c r="J6450" t="s">
        <v>3507</v>
      </c>
      <c r="K6450" t="s">
        <v>110</v>
      </c>
      <c r="L6450" t="s">
        <v>3346</v>
      </c>
      <c r="M6450" t="s">
        <v>3344</v>
      </c>
      <c r="N6450" t="s">
        <v>3345</v>
      </c>
      <c r="O6450" t="s">
        <v>3346</v>
      </c>
      <c r="P6450" t="s">
        <v>3343</v>
      </c>
      <c r="Q6450" t="s">
        <v>3346</v>
      </c>
    </row>
    <row r="6451" spans="1:17" x14ac:dyDescent="0.25">
      <c r="A6451" t="s">
        <v>1736</v>
      </c>
      <c r="B6451" t="s">
        <v>585</v>
      </c>
      <c r="C6451" t="s">
        <v>18144</v>
      </c>
      <c r="D6451" t="s">
        <v>18145</v>
      </c>
      <c r="E6451">
        <v>2499064</v>
      </c>
      <c r="F6451" t="s">
        <v>2542</v>
      </c>
      <c r="G6451" t="s">
        <v>5143</v>
      </c>
      <c r="H6451" t="s">
        <v>3350</v>
      </c>
      <c r="I6451" t="s">
        <v>18200</v>
      </c>
      <c r="J6451" t="s">
        <v>2544</v>
      </c>
      <c r="K6451" t="s">
        <v>110</v>
      </c>
      <c r="L6451" t="s">
        <v>3343</v>
      </c>
      <c r="M6451" t="s">
        <v>3477</v>
      </c>
      <c r="N6451" t="s">
        <v>3513</v>
      </c>
      <c r="O6451" t="s">
        <v>3346</v>
      </c>
      <c r="P6451" t="s">
        <v>3343</v>
      </c>
      <c r="Q6451" t="s">
        <v>3346</v>
      </c>
    </row>
    <row r="6452" spans="1:17" x14ac:dyDescent="0.25">
      <c r="A6452" t="s">
        <v>1736</v>
      </c>
      <c r="B6452" t="s">
        <v>585</v>
      </c>
      <c r="C6452" t="s">
        <v>18144</v>
      </c>
      <c r="D6452" t="s">
        <v>18145</v>
      </c>
      <c r="E6452">
        <v>2499066</v>
      </c>
      <c r="F6452" t="s">
        <v>2347</v>
      </c>
      <c r="G6452" t="s">
        <v>3514</v>
      </c>
      <c r="H6452" t="s">
        <v>3515</v>
      </c>
      <c r="I6452" t="s">
        <v>18201</v>
      </c>
      <c r="J6452" t="s">
        <v>3517</v>
      </c>
      <c r="K6452" t="s">
        <v>110</v>
      </c>
      <c r="L6452" t="s">
        <v>3343</v>
      </c>
      <c r="M6452" t="s">
        <v>3344</v>
      </c>
      <c r="N6452" t="s">
        <v>3345</v>
      </c>
      <c r="O6452" t="s">
        <v>3346</v>
      </c>
      <c r="P6452" t="s">
        <v>3343</v>
      </c>
      <c r="Q6452" t="s">
        <v>3346</v>
      </c>
    </row>
    <row r="6453" spans="1:17" x14ac:dyDescent="0.25">
      <c r="A6453" t="s">
        <v>1736</v>
      </c>
      <c r="B6453" t="s">
        <v>585</v>
      </c>
      <c r="C6453" t="s">
        <v>18144</v>
      </c>
      <c r="D6453" t="s">
        <v>18145</v>
      </c>
      <c r="E6453">
        <v>2499067</v>
      </c>
      <c r="F6453" t="s">
        <v>3508</v>
      </c>
      <c r="G6453" t="s">
        <v>3509</v>
      </c>
      <c r="H6453" t="s">
        <v>3510</v>
      </c>
      <c r="I6453" t="s">
        <v>18202</v>
      </c>
      <c r="J6453" t="s">
        <v>3512</v>
      </c>
      <c r="K6453" t="s">
        <v>38</v>
      </c>
      <c r="L6453" t="s">
        <v>3343</v>
      </c>
      <c r="M6453" t="s">
        <v>3477</v>
      </c>
      <c r="N6453" t="s">
        <v>3513</v>
      </c>
      <c r="O6453" t="s">
        <v>3346</v>
      </c>
      <c r="P6453" t="s">
        <v>3343</v>
      </c>
      <c r="Q6453" t="s">
        <v>3346</v>
      </c>
    </row>
    <row r="6454" spans="1:17" x14ac:dyDescent="0.25">
      <c r="A6454" t="s">
        <v>1736</v>
      </c>
      <c r="B6454" t="s">
        <v>585</v>
      </c>
      <c r="C6454" t="s">
        <v>18144</v>
      </c>
      <c r="D6454" t="s">
        <v>18145</v>
      </c>
      <c r="E6454">
        <v>2499068</v>
      </c>
      <c r="F6454" t="s">
        <v>375</v>
      </c>
      <c r="G6454" t="s">
        <v>3518</v>
      </c>
      <c r="H6454" t="s">
        <v>3350</v>
      </c>
      <c r="I6454" t="s">
        <v>18203</v>
      </c>
      <c r="J6454" t="s">
        <v>154</v>
      </c>
      <c r="K6454" t="s">
        <v>110</v>
      </c>
      <c r="L6454" t="s">
        <v>3343</v>
      </c>
      <c r="M6454" t="s">
        <v>3344</v>
      </c>
      <c r="N6454" t="s">
        <v>3345</v>
      </c>
      <c r="O6454" t="s">
        <v>3346</v>
      </c>
      <c r="P6454" t="s">
        <v>3343</v>
      </c>
      <c r="Q6454" t="s">
        <v>3346</v>
      </c>
    </row>
    <row r="6455" spans="1:17" x14ac:dyDescent="0.25">
      <c r="A6455" t="s">
        <v>1736</v>
      </c>
      <c r="B6455" t="s">
        <v>585</v>
      </c>
      <c r="C6455" t="s">
        <v>18144</v>
      </c>
      <c r="D6455" t="s">
        <v>18145</v>
      </c>
      <c r="E6455">
        <v>2499069</v>
      </c>
      <c r="F6455" t="s">
        <v>1896</v>
      </c>
      <c r="G6455" t="s">
        <v>3520</v>
      </c>
      <c r="H6455" t="s">
        <v>3350</v>
      </c>
      <c r="I6455" t="s">
        <v>18204</v>
      </c>
      <c r="J6455" t="s">
        <v>1898</v>
      </c>
      <c r="K6455" t="s">
        <v>110</v>
      </c>
      <c r="L6455" t="s">
        <v>3343</v>
      </c>
      <c r="M6455" t="s">
        <v>3344</v>
      </c>
      <c r="N6455" t="s">
        <v>3345</v>
      </c>
      <c r="O6455" t="s">
        <v>3346</v>
      </c>
      <c r="P6455" t="s">
        <v>3343</v>
      </c>
      <c r="Q6455" t="s">
        <v>3346</v>
      </c>
    </row>
    <row r="6456" spans="1:17" x14ac:dyDescent="0.25">
      <c r="A6456" t="s">
        <v>1736</v>
      </c>
      <c r="B6456" t="s">
        <v>585</v>
      </c>
      <c r="C6456" t="s">
        <v>18144</v>
      </c>
      <c r="D6456" t="s">
        <v>18145</v>
      </c>
      <c r="E6456">
        <v>2499070</v>
      </c>
      <c r="F6456" t="s">
        <v>3522</v>
      </c>
      <c r="G6456" t="s">
        <v>15474</v>
      </c>
      <c r="H6456" t="s">
        <v>3429</v>
      </c>
      <c r="I6456" t="s">
        <v>18205</v>
      </c>
      <c r="J6456" t="s">
        <v>3522</v>
      </c>
      <c r="K6456" t="s">
        <v>110</v>
      </c>
      <c r="L6456" t="s">
        <v>3343</v>
      </c>
      <c r="M6456" t="s">
        <v>3344</v>
      </c>
      <c r="N6456" t="s">
        <v>3345</v>
      </c>
      <c r="O6456" t="s">
        <v>3346</v>
      </c>
      <c r="P6456" t="s">
        <v>3343</v>
      </c>
      <c r="Q6456" t="s">
        <v>3346</v>
      </c>
    </row>
    <row r="6457" spans="1:17" x14ac:dyDescent="0.25">
      <c r="A6457" t="s">
        <v>1736</v>
      </c>
      <c r="B6457" t="s">
        <v>585</v>
      </c>
      <c r="C6457" t="s">
        <v>18144</v>
      </c>
      <c r="D6457" t="s">
        <v>18145</v>
      </c>
      <c r="E6457">
        <v>2499071</v>
      </c>
      <c r="F6457" t="s">
        <v>128</v>
      </c>
      <c r="G6457" t="s">
        <v>3525</v>
      </c>
      <c r="H6457" t="s">
        <v>3526</v>
      </c>
      <c r="I6457" t="s">
        <v>18206</v>
      </c>
      <c r="J6457" t="s">
        <v>935</v>
      </c>
      <c r="K6457" t="s">
        <v>110</v>
      </c>
      <c r="L6457" t="s">
        <v>3343</v>
      </c>
      <c r="M6457" t="s">
        <v>3344</v>
      </c>
      <c r="N6457" t="s">
        <v>3345</v>
      </c>
      <c r="O6457" t="s">
        <v>3346</v>
      </c>
      <c r="P6457" t="s">
        <v>3343</v>
      </c>
      <c r="Q6457" t="s">
        <v>3346</v>
      </c>
    </row>
    <row r="6458" spans="1:17" x14ac:dyDescent="0.25">
      <c r="A6458" t="s">
        <v>1736</v>
      </c>
      <c r="B6458" t="s">
        <v>585</v>
      </c>
      <c r="C6458" t="s">
        <v>18144</v>
      </c>
      <c r="D6458" t="s">
        <v>18145</v>
      </c>
      <c r="E6458">
        <v>2499071</v>
      </c>
      <c r="F6458" t="s">
        <v>128</v>
      </c>
      <c r="G6458" t="s">
        <v>3525</v>
      </c>
      <c r="H6458" t="s">
        <v>3526</v>
      </c>
      <c r="I6458" t="s">
        <v>18207</v>
      </c>
      <c r="J6458" t="s">
        <v>1193</v>
      </c>
      <c r="K6458" t="s">
        <v>110</v>
      </c>
      <c r="L6458" t="s">
        <v>3346</v>
      </c>
      <c r="M6458" t="s">
        <v>3344</v>
      </c>
      <c r="N6458" t="s">
        <v>3345</v>
      </c>
      <c r="O6458" t="s">
        <v>3346</v>
      </c>
      <c r="P6458" t="s">
        <v>3343</v>
      </c>
      <c r="Q6458" t="s">
        <v>3346</v>
      </c>
    </row>
    <row r="6459" spans="1:17" x14ac:dyDescent="0.25">
      <c r="A6459" t="s">
        <v>1736</v>
      </c>
      <c r="B6459" t="s">
        <v>585</v>
      </c>
      <c r="C6459" t="s">
        <v>18144</v>
      </c>
      <c r="D6459" t="s">
        <v>18145</v>
      </c>
      <c r="E6459">
        <v>2499072</v>
      </c>
      <c r="F6459" t="s">
        <v>3537</v>
      </c>
      <c r="G6459" t="s">
        <v>3538</v>
      </c>
      <c r="H6459" t="s">
        <v>2503</v>
      </c>
      <c r="I6459" t="s">
        <v>18208</v>
      </c>
      <c r="J6459" t="s">
        <v>3540</v>
      </c>
      <c r="K6459" t="s">
        <v>110</v>
      </c>
      <c r="L6459" t="s">
        <v>3343</v>
      </c>
      <c r="M6459" t="s">
        <v>3344</v>
      </c>
      <c r="N6459" t="s">
        <v>3345</v>
      </c>
      <c r="O6459" t="s">
        <v>3346</v>
      </c>
      <c r="P6459" t="s">
        <v>3343</v>
      </c>
      <c r="Q6459" t="s">
        <v>3346</v>
      </c>
    </row>
    <row r="6460" spans="1:17" x14ac:dyDescent="0.25">
      <c r="A6460" t="s">
        <v>1736</v>
      </c>
      <c r="B6460" t="s">
        <v>585</v>
      </c>
      <c r="C6460" t="s">
        <v>18144</v>
      </c>
      <c r="D6460" t="s">
        <v>18145</v>
      </c>
      <c r="E6460">
        <v>2499073</v>
      </c>
      <c r="F6460" t="s">
        <v>3541</v>
      </c>
      <c r="G6460" t="s">
        <v>3542</v>
      </c>
      <c r="H6460" t="s">
        <v>2503</v>
      </c>
      <c r="I6460" t="s">
        <v>18209</v>
      </c>
      <c r="J6460" t="s">
        <v>3544</v>
      </c>
      <c r="K6460" t="s">
        <v>110</v>
      </c>
      <c r="L6460" t="s">
        <v>3343</v>
      </c>
      <c r="M6460" t="s">
        <v>3344</v>
      </c>
      <c r="N6460" t="s">
        <v>3345</v>
      </c>
      <c r="O6460" t="s">
        <v>3346</v>
      </c>
      <c r="P6460" t="s">
        <v>3343</v>
      </c>
      <c r="Q6460" t="s">
        <v>3346</v>
      </c>
    </row>
    <row r="6461" spans="1:17" x14ac:dyDescent="0.25">
      <c r="A6461" t="s">
        <v>18210</v>
      </c>
      <c r="B6461" t="s">
        <v>18211</v>
      </c>
      <c r="C6461" t="s">
        <v>18212</v>
      </c>
      <c r="D6461" t="s">
        <v>18213</v>
      </c>
      <c r="E6461">
        <v>2501001</v>
      </c>
      <c r="F6461" t="s">
        <v>102</v>
      </c>
      <c r="G6461" t="s">
        <v>3349</v>
      </c>
      <c r="H6461" t="s">
        <v>3350</v>
      </c>
      <c r="I6461" t="s">
        <v>18214</v>
      </c>
      <c r="J6461" t="s">
        <v>103</v>
      </c>
      <c r="K6461" t="s">
        <v>110</v>
      </c>
      <c r="L6461" t="s">
        <v>3343</v>
      </c>
      <c r="M6461" t="s">
        <v>3344</v>
      </c>
      <c r="N6461" t="s">
        <v>7721</v>
      </c>
      <c r="O6461" t="s">
        <v>3343</v>
      </c>
      <c r="P6461" t="s">
        <v>3343</v>
      </c>
      <c r="Q6461" t="s">
        <v>3346</v>
      </c>
    </row>
    <row r="6462" spans="1:17" x14ac:dyDescent="0.25">
      <c r="A6462" t="s">
        <v>18210</v>
      </c>
      <c r="B6462" t="s">
        <v>18211</v>
      </c>
      <c r="C6462" t="s">
        <v>18212</v>
      </c>
      <c r="D6462" t="s">
        <v>18213</v>
      </c>
      <c r="E6462">
        <v>2501001</v>
      </c>
      <c r="F6462" t="s">
        <v>102</v>
      </c>
      <c r="G6462" t="s">
        <v>3349</v>
      </c>
      <c r="H6462" t="s">
        <v>3350</v>
      </c>
      <c r="I6462" t="s">
        <v>18215</v>
      </c>
      <c r="J6462" t="s">
        <v>18216</v>
      </c>
      <c r="K6462" t="s">
        <v>110</v>
      </c>
      <c r="L6462" t="s">
        <v>3346</v>
      </c>
      <c r="M6462" t="s">
        <v>3344</v>
      </c>
      <c r="N6462" t="s">
        <v>7721</v>
      </c>
      <c r="O6462" t="s">
        <v>3343</v>
      </c>
      <c r="P6462" t="s">
        <v>3343</v>
      </c>
      <c r="Q6462" t="s">
        <v>3346</v>
      </c>
    </row>
    <row r="6463" spans="1:17" x14ac:dyDescent="0.25">
      <c r="A6463" t="s">
        <v>18210</v>
      </c>
      <c r="B6463" t="s">
        <v>18211</v>
      </c>
      <c r="C6463" t="s">
        <v>18212</v>
      </c>
      <c r="D6463" t="s">
        <v>18213</v>
      </c>
      <c r="E6463">
        <v>2501002</v>
      </c>
      <c r="F6463" t="s">
        <v>114</v>
      </c>
      <c r="G6463" t="s">
        <v>3705</v>
      </c>
      <c r="H6463" t="s">
        <v>3350</v>
      </c>
      <c r="I6463" t="s">
        <v>18217</v>
      </c>
      <c r="J6463" t="s">
        <v>116</v>
      </c>
      <c r="K6463" t="s">
        <v>110</v>
      </c>
      <c r="L6463" t="s">
        <v>3343</v>
      </c>
      <c r="M6463" t="s">
        <v>3344</v>
      </c>
      <c r="N6463" t="s">
        <v>7721</v>
      </c>
      <c r="O6463" t="s">
        <v>3346</v>
      </c>
      <c r="P6463" t="s">
        <v>3343</v>
      </c>
      <c r="Q6463" t="s">
        <v>3346</v>
      </c>
    </row>
    <row r="6464" spans="1:17" x14ac:dyDescent="0.25">
      <c r="A6464" t="s">
        <v>18210</v>
      </c>
      <c r="B6464" t="s">
        <v>18211</v>
      </c>
      <c r="C6464" t="s">
        <v>18212</v>
      </c>
      <c r="D6464" t="s">
        <v>18213</v>
      </c>
      <c r="E6464">
        <v>2501003</v>
      </c>
      <c r="F6464" t="s">
        <v>18218</v>
      </c>
      <c r="H6464" t="s">
        <v>3394</v>
      </c>
      <c r="I6464" t="s">
        <v>18219</v>
      </c>
      <c r="J6464" t="s">
        <v>200</v>
      </c>
      <c r="K6464" t="s">
        <v>110</v>
      </c>
      <c r="L6464" t="s">
        <v>3343</v>
      </c>
      <c r="M6464" t="s">
        <v>3344</v>
      </c>
      <c r="N6464" t="s">
        <v>3345</v>
      </c>
      <c r="O6464" t="s">
        <v>3346</v>
      </c>
      <c r="P6464" t="s">
        <v>3343</v>
      </c>
      <c r="Q6464" t="s">
        <v>3346</v>
      </c>
    </row>
    <row r="6465" spans="1:17" x14ac:dyDescent="0.25">
      <c r="A6465" t="s">
        <v>18210</v>
      </c>
      <c r="B6465" t="s">
        <v>18211</v>
      </c>
      <c r="C6465" t="s">
        <v>18212</v>
      </c>
      <c r="D6465" t="s">
        <v>18213</v>
      </c>
      <c r="E6465">
        <v>2501003</v>
      </c>
      <c r="F6465" t="s">
        <v>18218</v>
      </c>
      <c r="H6465" t="s">
        <v>3394</v>
      </c>
      <c r="I6465" t="s">
        <v>18220</v>
      </c>
      <c r="J6465" t="s">
        <v>18221</v>
      </c>
      <c r="K6465" t="s">
        <v>110</v>
      </c>
      <c r="L6465" t="s">
        <v>3346</v>
      </c>
      <c r="M6465" t="s">
        <v>3344</v>
      </c>
      <c r="N6465" t="s">
        <v>3345</v>
      </c>
      <c r="O6465" t="s">
        <v>3346</v>
      </c>
      <c r="P6465" t="s">
        <v>3343</v>
      </c>
      <c r="Q6465" t="s">
        <v>3346</v>
      </c>
    </row>
    <row r="6466" spans="1:17" x14ac:dyDescent="0.25">
      <c r="A6466" t="s">
        <v>18210</v>
      </c>
      <c r="B6466" t="s">
        <v>18211</v>
      </c>
      <c r="C6466" t="s">
        <v>18212</v>
      </c>
      <c r="D6466" t="s">
        <v>18213</v>
      </c>
      <c r="E6466">
        <v>2501003</v>
      </c>
      <c r="F6466" t="s">
        <v>18218</v>
      </c>
      <c r="H6466" t="s">
        <v>3394</v>
      </c>
      <c r="I6466" t="s">
        <v>18222</v>
      </c>
      <c r="J6466" t="s">
        <v>18223</v>
      </c>
      <c r="K6466" t="s">
        <v>110</v>
      </c>
      <c r="L6466" t="s">
        <v>3346</v>
      </c>
      <c r="M6466" t="s">
        <v>3344</v>
      </c>
      <c r="N6466" t="s">
        <v>3345</v>
      </c>
      <c r="O6466" t="s">
        <v>3346</v>
      </c>
      <c r="P6466" t="s">
        <v>3343</v>
      </c>
      <c r="Q6466" t="s">
        <v>3346</v>
      </c>
    </row>
    <row r="6467" spans="1:17" x14ac:dyDescent="0.25">
      <c r="A6467" t="s">
        <v>18210</v>
      </c>
      <c r="B6467" t="s">
        <v>18211</v>
      </c>
      <c r="C6467" t="s">
        <v>18212</v>
      </c>
      <c r="D6467" t="s">
        <v>18213</v>
      </c>
      <c r="E6467">
        <v>2501004</v>
      </c>
      <c r="F6467" t="s">
        <v>18224</v>
      </c>
      <c r="G6467" t="s">
        <v>18225</v>
      </c>
      <c r="H6467" t="s">
        <v>18226</v>
      </c>
      <c r="I6467" t="s">
        <v>18227</v>
      </c>
      <c r="J6467" t="s">
        <v>18228</v>
      </c>
      <c r="K6467" t="s">
        <v>110</v>
      </c>
      <c r="L6467" t="s">
        <v>3343</v>
      </c>
      <c r="M6467" t="s">
        <v>3344</v>
      </c>
      <c r="N6467" t="s">
        <v>3627</v>
      </c>
      <c r="O6467" t="s">
        <v>3343</v>
      </c>
      <c r="P6467" t="s">
        <v>3343</v>
      </c>
      <c r="Q6467" t="s">
        <v>3346</v>
      </c>
    </row>
    <row r="6468" spans="1:17" x14ac:dyDescent="0.25">
      <c r="A6468" t="s">
        <v>18210</v>
      </c>
      <c r="B6468" t="s">
        <v>18211</v>
      </c>
      <c r="C6468" t="s">
        <v>18212</v>
      </c>
      <c r="D6468" t="s">
        <v>18213</v>
      </c>
      <c r="E6468">
        <v>2501004</v>
      </c>
      <c r="F6468" t="s">
        <v>18224</v>
      </c>
      <c r="G6468" t="s">
        <v>18225</v>
      </c>
      <c r="H6468" t="s">
        <v>18226</v>
      </c>
      <c r="I6468" t="s">
        <v>18229</v>
      </c>
      <c r="J6468" t="s">
        <v>18230</v>
      </c>
      <c r="K6468" t="s">
        <v>110</v>
      </c>
      <c r="L6468" t="s">
        <v>3346</v>
      </c>
      <c r="M6468" t="s">
        <v>3344</v>
      </c>
      <c r="N6468" t="s">
        <v>3627</v>
      </c>
      <c r="O6468" t="s">
        <v>3343</v>
      </c>
      <c r="P6468" t="s">
        <v>3343</v>
      </c>
      <c r="Q6468" t="s">
        <v>3346</v>
      </c>
    </row>
    <row r="6469" spans="1:17" x14ac:dyDescent="0.25">
      <c r="A6469" t="s">
        <v>18210</v>
      </c>
      <c r="B6469" t="s">
        <v>18211</v>
      </c>
      <c r="C6469" t="s">
        <v>18212</v>
      </c>
      <c r="D6469" t="s">
        <v>18213</v>
      </c>
      <c r="E6469">
        <v>2501006</v>
      </c>
      <c r="F6469" t="s">
        <v>18231</v>
      </c>
      <c r="G6469" t="s">
        <v>18232</v>
      </c>
      <c r="H6469" t="s">
        <v>18233</v>
      </c>
      <c r="I6469" t="s">
        <v>18234</v>
      </c>
      <c r="J6469" t="s">
        <v>18235</v>
      </c>
      <c r="K6469" t="s">
        <v>110</v>
      </c>
      <c r="L6469" t="s">
        <v>3343</v>
      </c>
      <c r="M6469" t="s">
        <v>3344</v>
      </c>
      <c r="N6469" t="s">
        <v>3345</v>
      </c>
      <c r="O6469" t="s">
        <v>3343</v>
      </c>
      <c r="P6469" t="s">
        <v>3343</v>
      </c>
      <c r="Q6469" t="s">
        <v>3346</v>
      </c>
    </row>
    <row r="6470" spans="1:17" x14ac:dyDescent="0.25">
      <c r="A6470" t="s">
        <v>18210</v>
      </c>
      <c r="B6470" t="s">
        <v>18211</v>
      </c>
      <c r="C6470" t="s">
        <v>18212</v>
      </c>
      <c r="D6470" t="s">
        <v>18213</v>
      </c>
      <c r="E6470">
        <v>2501009</v>
      </c>
      <c r="F6470" t="s">
        <v>18236</v>
      </c>
      <c r="G6470" t="s">
        <v>18237</v>
      </c>
      <c r="H6470" t="s">
        <v>18238</v>
      </c>
      <c r="I6470" t="s">
        <v>18239</v>
      </c>
      <c r="J6470" t="s">
        <v>18240</v>
      </c>
      <c r="K6470" t="s">
        <v>110</v>
      </c>
      <c r="L6470" t="s">
        <v>3343</v>
      </c>
      <c r="M6470" t="s">
        <v>3344</v>
      </c>
      <c r="N6470" t="s">
        <v>3360</v>
      </c>
      <c r="O6470" t="s">
        <v>3346</v>
      </c>
      <c r="P6470" t="s">
        <v>3343</v>
      </c>
      <c r="Q6470" t="s">
        <v>3346</v>
      </c>
    </row>
    <row r="6471" spans="1:17" x14ac:dyDescent="0.25">
      <c r="A6471" t="s">
        <v>18210</v>
      </c>
      <c r="B6471" t="s">
        <v>18211</v>
      </c>
      <c r="C6471" t="s">
        <v>18212</v>
      </c>
      <c r="D6471" t="s">
        <v>18213</v>
      </c>
      <c r="E6471">
        <v>2501010</v>
      </c>
      <c r="F6471" t="s">
        <v>18241</v>
      </c>
      <c r="G6471" t="s">
        <v>18242</v>
      </c>
      <c r="H6471" t="s">
        <v>18243</v>
      </c>
      <c r="I6471" t="s">
        <v>18244</v>
      </c>
      <c r="J6471" t="s">
        <v>18245</v>
      </c>
      <c r="K6471" t="s">
        <v>18246</v>
      </c>
      <c r="L6471" t="s">
        <v>3343</v>
      </c>
      <c r="M6471" t="s">
        <v>3344</v>
      </c>
      <c r="N6471" t="s">
        <v>3627</v>
      </c>
      <c r="O6471" t="s">
        <v>3346</v>
      </c>
      <c r="P6471" t="s">
        <v>3343</v>
      </c>
      <c r="Q6471" t="s">
        <v>3346</v>
      </c>
    </row>
    <row r="6472" spans="1:17" x14ac:dyDescent="0.25">
      <c r="A6472" t="s">
        <v>18210</v>
      </c>
      <c r="B6472" t="s">
        <v>18211</v>
      </c>
      <c r="C6472" t="s">
        <v>18212</v>
      </c>
      <c r="D6472" t="s">
        <v>18213</v>
      </c>
      <c r="E6472">
        <v>2501011</v>
      </c>
      <c r="F6472" t="s">
        <v>18247</v>
      </c>
      <c r="G6472" t="s">
        <v>18248</v>
      </c>
      <c r="H6472" t="s">
        <v>18249</v>
      </c>
      <c r="I6472" t="s">
        <v>18250</v>
      </c>
      <c r="J6472" t="s">
        <v>18251</v>
      </c>
      <c r="K6472" t="s">
        <v>110</v>
      </c>
      <c r="L6472" t="s">
        <v>3343</v>
      </c>
      <c r="M6472" t="s">
        <v>3344</v>
      </c>
      <c r="N6472" t="s">
        <v>3345</v>
      </c>
      <c r="O6472" t="s">
        <v>3343</v>
      </c>
      <c r="P6472" t="s">
        <v>3343</v>
      </c>
      <c r="Q6472" t="s">
        <v>3346</v>
      </c>
    </row>
    <row r="6473" spans="1:17" x14ac:dyDescent="0.25">
      <c r="A6473" t="s">
        <v>18210</v>
      </c>
      <c r="B6473" t="s">
        <v>18211</v>
      </c>
      <c r="C6473" t="s">
        <v>18212</v>
      </c>
      <c r="D6473" t="s">
        <v>18213</v>
      </c>
      <c r="E6473">
        <v>2501012</v>
      </c>
      <c r="F6473" t="s">
        <v>18252</v>
      </c>
      <c r="G6473" t="s">
        <v>18253</v>
      </c>
      <c r="H6473" t="s">
        <v>4135</v>
      </c>
      <c r="I6473" t="s">
        <v>18254</v>
      </c>
      <c r="J6473" t="s">
        <v>18255</v>
      </c>
      <c r="K6473" t="s">
        <v>38</v>
      </c>
      <c r="L6473" t="s">
        <v>3343</v>
      </c>
      <c r="M6473" t="s">
        <v>3344</v>
      </c>
      <c r="N6473" t="s">
        <v>7721</v>
      </c>
      <c r="O6473" t="s">
        <v>3346</v>
      </c>
      <c r="P6473" t="s">
        <v>3343</v>
      </c>
      <c r="Q6473" t="s">
        <v>3346</v>
      </c>
    </row>
    <row r="6474" spans="1:17" x14ac:dyDescent="0.25">
      <c r="A6474" t="s">
        <v>18210</v>
      </c>
      <c r="B6474" t="s">
        <v>18211</v>
      </c>
      <c r="C6474" t="s">
        <v>18212</v>
      </c>
      <c r="D6474" t="s">
        <v>18213</v>
      </c>
      <c r="E6474">
        <v>2501012</v>
      </c>
      <c r="F6474" t="s">
        <v>18252</v>
      </c>
      <c r="G6474" t="s">
        <v>18253</v>
      </c>
      <c r="H6474" t="s">
        <v>4135</v>
      </c>
      <c r="I6474" t="s">
        <v>18256</v>
      </c>
      <c r="J6474" t="s">
        <v>18257</v>
      </c>
      <c r="K6474" t="s">
        <v>110</v>
      </c>
      <c r="L6474" t="s">
        <v>3346</v>
      </c>
      <c r="M6474" t="s">
        <v>3344</v>
      </c>
      <c r="N6474" t="s">
        <v>7721</v>
      </c>
      <c r="O6474" t="s">
        <v>3346</v>
      </c>
      <c r="P6474" t="s">
        <v>3343</v>
      </c>
      <c r="Q6474" t="s">
        <v>3346</v>
      </c>
    </row>
    <row r="6475" spans="1:17" x14ac:dyDescent="0.25">
      <c r="A6475" t="s">
        <v>18210</v>
      </c>
      <c r="B6475" t="s">
        <v>18211</v>
      </c>
      <c r="C6475" t="s">
        <v>18212</v>
      </c>
      <c r="D6475" t="s">
        <v>18213</v>
      </c>
      <c r="E6475">
        <v>2501012</v>
      </c>
      <c r="F6475" t="s">
        <v>18252</v>
      </c>
      <c r="G6475" t="s">
        <v>18253</v>
      </c>
      <c r="H6475" t="s">
        <v>4135</v>
      </c>
      <c r="I6475" t="s">
        <v>18258</v>
      </c>
      <c r="J6475" t="s">
        <v>18259</v>
      </c>
      <c r="K6475" t="s">
        <v>110</v>
      </c>
      <c r="L6475" t="s">
        <v>3346</v>
      </c>
      <c r="M6475" t="s">
        <v>3344</v>
      </c>
      <c r="N6475" t="s">
        <v>7721</v>
      </c>
      <c r="O6475" t="s">
        <v>3346</v>
      </c>
      <c r="P6475" t="s">
        <v>3343</v>
      </c>
      <c r="Q6475" t="s">
        <v>3346</v>
      </c>
    </row>
    <row r="6476" spans="1:17" x14ac:dyDescent="0.25">
      <c r="A6476" t="s">
        <v>18210</v>
      </c>
      <c r="B6476" t="s">
        <v>18211</v>
      </c>
      <c r="C6476" t="s">
        <v>18212</v>
      </c>
      <c r="D6476" t="s">
        <v>18213</v>
      </c>
      <c r="E6476">
        <v>2501012</v>
      </c>
      <c r="F6476" t="s">
        <v>18252</v>
      </c>
      <c r="G6476" t="s">
        <v>18253</v>
      </c>
      <c r="H6476" t="s">
        <v>4135</v>
      </c>
      <c r="I6476" t="s">
        <v>18260</v>
      </c>
      <c r="J6476" t="s">
        <v>18261</v>
      </c>
      <c r="K6476" t="s">
        <v>110</v>
      </c>
      <c r="L6476" t="s">
        <v>3346</v>
      </c>
      <c r="M6476" t="s">
        <v>3344</v>
      </c>
      <c r="N6476" t="s">
        <v>7721</v>
      </c>
      <c r="O6476" t="s">
        <v>3346</v>
      </c>
      <c r="P6476" t="s">
        <v>3343</v>
      </c>
      <c r="Q6476" t="s">
        <v>3346</v>
      </c>
    </row>
    <row r="6477" spans="1:17" x14ac:dyDescent="0.25">
      <c r="A6477" t="s">
        <v>18210</v>
      </c>
      <c r="B6477" t="s">
        <v>18211</v>
      </c>
      <c r="C6477" t="s">
        <v>18212</v>
      </c>
      <c r="D6477" t="s">
        <v>18213</v>
      </c>
      <c r="E6477">
        <v>2501012</v>
      </c>
      <c r="F6477" t="s">
        <v>18252</v>
      </c>
      <c r="G6477" t="s">
        <v>18253</v>
      </c>
      <c r="H6477" t="s">
        <v>4135</v>
      </c>
      <c r="I6477" t="s">
        <v>18262</v>
      </c>
      <c r="J6477" t="s">
        <v>18263</v>
      </c>
      <c r="K6477" t="s">
        <v>110</v>
      </c>
      <c r="L6477" t="s">
        <v>3346</v>
      </c>
      <c r="M6477" t="s">
        <v>3344</v>
      </c>
      <c r="N6477" t="s">
        <v>7721</v>
      </c>
      <c r="O6477" t="s">
        <v>3346</v>
      </c>
      <c r="P6477" t="s">
        <v>3343</v>
      </c>
      <c r="Q6477" t="s">
        <v>3346</v>
      </c>
    </row>
    <row r="6478" spans="1:17" x14ac:dyDescent="0.25">
      <c r="A6478" t="s">
        <v>18210</v>
      </c>
      <c r="B6478" t="s">
        <v>18211</v>
      </c>
      <c r="C6478" t="s">
        <v>18212</v>
      </c>
      <c r="D6478" t="s">
        <v>18213</v>
      </c>
      <c r="E6478">
        <v>2501012</v>
      </c>
      <c r="F6478" t="s">
        <v>18252</v>
      </c>
      <c r="G6478" t="s">
        <v>18253</v>
      </c>
      <c r="H6478" t="s">
        <v>4135</v>
      </c>
      <c r="I6478" t="s">
        <v>18264</v>
      </c>
      <c r="J6478" t="s">
        <v>18265</v>
      </c>
      <c r="K6478" t="s">
        <v>110</v>
      </c>
      <c r="L6478" t="s">
        <v>3346</v>
      </c>
      <c r="M6478" t="s">
        <v>3344</v>
      </c>
      <c r="N6478" t="s">
        <v>7721</v>
      </c>
      <c r="O6478" t="s">
        <v>3346</v>
      </c>
      <c r="P6478" t="s">
        <v>3343</v>
      </c>
      <c r="Q6478" t="s">
        <v>3346</v>
      </c>
    </row>
    <row r="6479" spans="1:17" x14ac:dyDescent="0.25">
      <c r="A6479" t="s">
        <v>18210</v>
      </c>
      <c r="B6479" t="s">
        <v>18211</v>
      </c>
      <c r="C6479" t="s">
        <v>18212</v>
      </c>
      <c r="D6479" t="s">
        <v>18213</v>
      </c>
      <c r="E6479">
        <v>2501013</v>
      </c>
      <c r="F6479" t="s">
        <v>18266</v>
      </c>
      <c r="G6479" t="s">
        <v>18267</v>
      </c>
      <c r="H6479" t="s">
        <v>18268</v>
      </c>
      <c r="I6479" t="s">
        <v>18269</v>
      </c>
      <c r="J6479" t="s">
        <v>18270</v>
      </c>
      <c r="K6479" t="s">
        <v>38</v>
      </c>
      <c r="L6479" t="s">
        <v>3343</v>
      </c>
      <c r="M6479" t="s">
        <v>3344</v>
      </c>
      <c r="N6479" t="s">
        <v>7721</v>
      </c>
      <c r="O6479" t="s">
        <v>3346</v>
      </c>
      <c r="P6479" t="s">
        <v>3343</v>
      </c>
      <c r="Q6479" t="s">
        <v>3346</v>
      </c>
    </row>
    <row r="6480" spans="1:17" x14ac:dyDescent="0.25">
      <c r="A6480" t="s">
        <v>18210</v>
      </c>
      <c r="B6480" t="s">
        <v>18211</v>
      </c>
      <c r="C6480" t="s">
        <v>18212</v>
      </c>
      <c r="D6480" t="s">
        <v>18213</v>
      </c>
      <c r="E6480">
        <v>2501013</v>
      </c>
      <c r="F6480" t="s">
        <v>18266</v>
      </c>
      <c r="G6480" t="s">
        <v>18267</v>
      </c>
      <c r="H6480" t="s">
        <v>18268</v>
      </c>
      <c r="I6480" t="s">
        <v>18271</v>
      </c>
      <c r="J6480" t="s">
        <v>18272</v>
      </c>
      <c r="K6480" t="s">
        <v>110</v>
      </c>
      <c r="L6480" t="s">
        <v>3346</v>
      </c>
      <c r="M6480" t="s">
        <v>3344</v>
      </c>
      <c r="N6480" t="s">
        <v>7721</v>
      </c>
      <c r="O6480" t="s">
        <v>3346</v>
      </c>
      <c r="P6480" t="s">
        <v>3343</v>
      </c>
      <c r="Q6480" t="s">
        <v>3346</v>
      </c>
    </row>
    <row r="6481" spans="1:17" x14ac:dyDescent="0.25">
      <c r="A6481" t="s">
        <v>18210</v>
      </c>
      <c r="B6481" t="s">
        <v>18211</v>
      </c>
      <c r="C6481" t="s">
        <v>18212</v>
      </c>
      <c r="D6481" t="s">
        <v>18213</v>
      </c>
      <c r="E6481">
        <v>2501013</v>
      </c>
      <c r="F6481" t="s">
        <v>18266</v>
      </c>
      <c r="G6481" t="s">
        <v>18267</v>
      </c>
      <c r="H6481" t="s">
        <v>18268</v>
      </c>
      <c r="I6481" t="s">
        <v>18273</v>
      </c>
      <c r="J6481" t="s">
        <v>18259</v>
      </c>
      <c r="K6481" t="s">
        <v>110</v>
      </c>
      <c r="L6481" t="s">
        <v>3346</v>
      </c>
      <c r="M6481" t="s">
        <v>3344</v>
      </c>
      <c r="N6481" t="s">
        <v>7721</v>
      </c>
      <c r="O6481" t="s">
        <v>3346</v>
      </c>
      <c r="P6481" t="s">
        <v>3343</v>
      </c>
      <c r="Q6481" t="s">
        <v>3346</v>
      </c>
    </row>
    <row r="6482" spans="1:17" x14ac:dyDescent="0.25">
      <c r="A6482" t="s">
        <v>18210</v>
      </c>
      <c r="B6482" t="s">
        <v>18211</v>
      </c>
      <c r="C6482" t="s">
        <v>18212</v>
      </c>
      <c r="D6482" t="s">
        <v>18213</v>
      </c>
      <c r="E6482">
        <v>2501013</v>
      </c>
      <c r="F6482" t="s">
        <v>18266</v>
      </c>
      <c r="G6482" t="s">
        <v>18267</v>
      </c>
      <c r="H6482" t="s">
        <v>18268</v>
      </c>
      <c r="I6482" t="s">
        <v>18274</v>
      </c>
      <c r="J6482" t="s">
        <v>18275</v>
      </c>
      <c r="K6482" t="s">
        <v>110</v>
      </c>
      <c r="L6482" t="s">
        <v>3346</v>
      </c>
      <c r="M6482" t="s">
        <v>3344</v>
      </c>
      <c r="N6482" t="s">
        <v>7721</v>
      </c>
      <c r="O6482" t="s">
        <v>3346</v>
      </c>
      <c r="P6482" t="s">
        <v>3343</v>
      </c>
      <c r="Q6482" t="s">
        <v>3346</v>
      </c>
    </row>
    <row r="6483" spans="1:17" x14ac:dyDescent="0.25">
      <c r="A6483" t="s">
        <v>18210</v>
      </c>
      <c r="B6483" t="s">
        <v>18211</v>
      </c>
      <c r="C6483" t="s">
        <v>18212</v>
      </c>
      <c r="D6483" t="s">
        <v>18213</v>
      </c>
      <c r="E6483">
        <v>2501013</v>
      </c>
      <c r="F6483" t="s">
        <v>18266</v>
      </c>
      <c r="G6483" t="s">
        <v>18267</v>
      </c>
      <c r="H6483" t="s">
        <v>18268</v>
      </c>
      <c r="I6483" t="s">
        <v>18276</v>
      </c>
      <c r="J6483" t="s">
        <v>18263</v>
      </c>
      <c r="K6483" t="s">
        <v>110</v>
      </c>
      <c r="L6483" t="s">
        <v>3346</v>
      </c>
      <c r="M6483" t="s">
        <v>3344</v>
      </c>
      <c r="N6483" t="s">
        <v>7721</v>
      </c>
      <c r="O6483" t="s">
        <v>3346</v>
      </c>
      <c r="P6483" t="s">
        <v>3343</v>
      </c>
      <c r="Q6483" t="s">
        <v>3346</v>
      </c>
    </row>
    <row r="6484" spans="1:17" x14ac:dyDescent="0.25">
      <c r="A6484" t="s">
        <v>18210</v>
      </c>
      <c r="B6484" t="s">
        <v>18211</v>
      </c>
      <c r="C6484" t="s">
        <v>18212</v>
      </c>
      <c r="D6484" t="s">
        <v>18213</v>
      </c>
      <c r="E6484">
        <v>2501014</v>
      </c>
      <c r="F6484" t="s">
        <v>867</v>
      </c>
      <c r="G6484" t="s">
        <v>18277</v>
      </c>
      <c r="H6484" t="s">
        <v>3350</v>
      </c>
      <c r="I6484" t="s">
        <v>18278</v>
      </c>
      <c r="J6484" t="s">
        <v>18279</v>
      </c>
      <c r="K6484" t="s">
        <v>110</v>
      </c>
      <c r="L6484" t="s">
        <v>3343</v>
      </c>
      <c r="M6484" t="s">
        <v>3344</v>
      </c>
      <c r="N6484" t="s">
        <v>7721</v>
      </c>
      <c r="O6484" t="s">
        <v>3343</v>
      </c>
      <c r="P6484" t="s">
        <v>3343</v>
      </c>
      <c r="Q6484" t="s">
        <v>3346</v>
      </c>
    </row>
    <row r="6485" spans="1:17" x14ac:dyDescent="0.25">
      <c r="A6485" t="s">
        <v>18210</v>
      </c>
      <c r="B6485" t="s">
        <v>18211</v>
      </c>
      <c r="C6485" t="s">
        <v>18212</v>
      </c>
      <c r="D6485" t="s">
        <v>18213</v>
      </c>
      <c r="E6485">
        <v>2501015</v>
      </c>
      <c r="F6485" t="s">
        <v>1408</v>
      </c>
      <c r="G6485" t="s">
        <v>18280</v>
      </c>
      <c r="H6485" t="s">
        <v>4700</v>
      </c>
      <c r="I6485" t="s">
        <v>18281</v>
      </c>
      <c r="J6485" t="s">
        <v>18282</v>
      </c>
      <c r="K6485" t="s">
        <v>110</v>
      </c>
      <c r="L6485" t="s">
        <v>3343</v>
      </c>
      <c r="M6485" t="s">
        <v>4108</v>
      </c>
      <c r="N6485" t="s">
        <v>5796</v>
      </c>
      <c r="O6485" t="s">
        <v>3346</v>
      </c>
      <c r="P6485" t="s">
        <v>3343</v>
      </c>
      <c r="Q6485" t="s">
        <v>3346</v>
      </c>
    </row>
    <row r="6486" spans="1:17" x14ac:dyDescent="0.25">
      <c r="A6486" t="s">
        <v>18210</v>
      </c>
      <c r="B6486" t="s">
        <v>18211</v>
      </c>
      <c r="C6486" t="s">
        <v>18212</v>
      </c>
      <c r="D6486" t="s">
        <v>18213</v>
      </c>
      <c r="E6486">
        <v>2501016</v>
      </c>
      <c r="F6486" t="s">
        <v>600</v>
      </c>
      <c r="G6486" t="s">
        <v>18280</v>
      </c>
      <c r="H6486" t="s">
        <v>4700</v>
      </c>
      <c r="I6486" t="s">
        <v>18283</v>
      </c>
      <c r="J6486" t="s">
        <v>18284</v>
      </c>
      <c r="K6486" t="s">
        <v>110</v>
      </c>
      <c r="L6486" t="s">
        <v>3343</v>
      </c>
      <c r="M6486" t="s">
        <v>4108</v>
      </c>
      <c r="N6486" t="s">
        <v>5796</v>
      </c>
      <c r="O6486" t="s">
        <v>3343</v>
      </c>
      <c r="P6486" t="s">
        <v>3343</v>
      </c>
      <c r="Q6486" t="s">
        <v>3346</v>
      </c>
    </row>
    <row r="6487" spans="1:17" x14ac:dyDescent="0.25">
      <c r="A6487" t="s">
        <v>18210</v>
      </c>
      <c r="B6487" t="s">
        <v>18211</v>
      </c>
      <c r="C6487" t="s">
        <v>18212</v>
      </c>
      <c r="D6487" t="s">
        <v>18213</v>
      </c>
      <c r="E6487">
        <v>2501017</v>
      </c>
      <c r="F6487" t="s">
        <v>18285</v>
      </c>
      <c r="G6487" t="s">
        <v>18286</v>
      </c>
      <c r="H6487" t="s">
        <v>18287</v>
      </c>
      <c r="I6487" t="s">
        <v>18288</v>
      </c>
      <c r="J6487" t="s">
        <v>18289</v>
      </c>
      <c r="K6487" t="s">
        <v>110</v>
      </c>
      <c r="L6487" t="s">
        <v>3343</v>
      </c>
      <c r="M6487" t="s">
        <v>3344</v>
      </c>
      <c r="N6487" t="s">
        <v>3345</v>
      </c>
      <c r="O6487" t="s">
        <v>3343</v>
      </c>
      <c r="P6487" t="s">
        <v>3343</v>
      </c>
      <c r="Q6487" t="s">
        <v>3346</v>
      </c>
    </row>
    <row r="6488" spans="1:17" x14ac:dyDescent="0.25">
      <c r="A6488" t="s">
        <v>18210</v>
      </c>
      <c r="B6488" t="s">
        <v>18211</v>
      </c>
      <c r="C6488" t="s">
        <v>18212</v>
      </c>
      <c r="D6488" t="s">
        <v>18213</v>
      </c>
      <c r="E6488">
        <v>2501018</v>
      </c>
      <c r="F6488" t="s">
        <v>18290</v>
      </c>
      <c r="G6488" t="s">
        <v>18291</v>
      </c>
      <c r="H6488" t="s">
        <v>3394</v>
      </c>
      <c r="I6488" t="s">
        <v>18292</v>
      </c>
      <c r="J6488" t="s">
        <v>200</v>
      </c>
      <c r="K6488" t="s">
        <v>110</v>
      </c>
      <c r="L6488" t="s">
        <v>3343</v>
      </c>
      <c r="M6488" t="s">
        <v>3344</v>
      </c>
      <c r="N6488" t="s">
        <v>3345</v>
      </c>
      <c r="O6488" t="s">
        <v>3343</v>
      </c>
      <c r="P6488" t="s">
        <v>3343</v>
      </c>
      <c r="Q6488" t="s">
        <v>3346</v>
      </c>
    </row>
    <row r="6489" spans="1:17" x14ac:dyDescent="0.25">
      <c r="A6489" t="s">
        <v>18210</v>
      </c>
      <c r="B6489" t="s">
        <v>18211</v>
      </c>
      <c r="C6489" t="s">
        <v>18212</v>
      </c>
      <c r="D6489" t="s">
        <v>18213</v>
      </c>
      <c r="E6489">
        <v>2501019</v>
      </c>
      <c r="F6489" t="s">
        <v>375</v>
      </c>
      <c r="G6489" t="s">
        <v>18293</v>
      </c>
      <c r="H6489" t="s">
        <v>3350</v>
      </c>
      <c r="I6489" t="s">
        <v>18294</v>
      </c>
      <c r="J6489" t="s">
        <v>461</v>
      </c>
      <c r="K6489" t="s">
        <v>110</v>
      </c>
      <c r="L6489" t="s">
        <v>3343</v>
      </c>
      <c r="M6489" t="s">
        <v>3344</v>
      </c>
      <c r="N6489" t="s">
        <v>7721</v>
      </c>
      <c r="O6489" t="s">
        <v>3346</v>
      </c>
      <c r="P6489" t="s">
        <v>3343</v>
      </c>
      <c r="Q6489" t="s">
        <v>3346</v>
      </c>
    </row>
    <row r="6490" spans="1:17" x14ac:dyDescent="0.25">
      <c r="A6490" t="s">
        <v>18210</v>
      </c>
      <c r="B6490" t="s">
        <v>18211</v>
      </c>
      <c r="C6490" t="s">
        <v>18212</v>
      </c>
      <c r="D6490" t="s">
        <v>18213</v>
      </c>
      <c r="E6490">
        <v>2501020</v>
      </c>
      <c r="F6490" t="s">
        <v>51</v>
      </c>
      <c r="G6490" t="s">
        <v>18295</v>
      </c>
      <c r="H6490" t="s">
        <v>3350</v>
      </c>
      <c r="I6490" t="s">
        <v>18296</v>
      </c>
      <c r="J6490" t="s">
        <v>52</v>
      </c>
      <c r="K6490" t="s">
        <v>110</v>
      </c>
      <c r="L6490" t="s">
        <v>3343</v>
      </c>
      <c r="M6490" t="s">
        <v>3344</v>
      </c>
      <c r="N6490" t="s">
        <v>7721</v>
      </c>
      <c r="O6490" t="s">
        <v>3346</v>
      </c>
      <c r="P6490" t="s">
        <v>3343</v>
      </c>
      <c r="Q6490" t="s">
        <v>3346</v>
      </c>
    </row>
    <row r="6491" spans="1:17" x14ac:dyDescent="0.25">
      <c r="A6491" t="s">
        <v>18210</v>
      </c>
      <c r="B6491" t="s">
        <v>18211</v>
      </c>
      <c r="C6491" t="s">
        <v>18212</v>
      </c>
      <c r="D6491" t="s">
        <v>18213</v>
      </c>
      <c r="E6491">
        <v>2501020</v>
      </c>
      <c r="F6491" t="s">
        <v>51</v>
      </c>
      <c r="G6491" t="s">
        <v>18295</v>
      </c>
      <c r="H6491" t="s">
        <v>3350</v>
      </c>
      <c r="I6491" t="s">
        <v>18297</v>
      </c>
      <c r="J6491" t="s">
        <v>18298</v>
      </c>
      <c r="K6491" t="s">
        <v>110</v>
      </c>
      <c r="L6491" t="s">
        <v>3346</v>
      </c>
      <c r="M6491" t="s">
        <v>3344</v>
      </c>
      <c r="N6491" t="s">
        <v>7721</v>
      </c>
      <c r="O6491" t="s">
        <v>3346</v>
      </c>
      <c r="P6491" t="s">
        <v>3343</v>
      </c>
      <c r="Q6491" t="s">
        <v>3346</v>
      </c>
    </row>
    <row r="6492" spans="1:17" x14ac:dyDescent="0.25">
      <c r="A6492" t="s">
        <v>18210</v>
      </c>
      <c r="B6492" t="s">
        <v>18211</v>
      </c>
      <c r="C6492" t="s">
        <v>18212</v>
      </c>
      <c r="D6492" t="s">
        <v>18213</v>
      </c>
      <c r="E6492">
        <v>2501021</v>
      </c>
      <c r="F6492" t="s">
        <v>18224</v>
      </c>
      <c r="G6492" t="s">
        <v>18299</v>
      </c>
      <c r="H6492" t="s">
        <v>6896</v>
      </c>
      <c r="I6492" t="s">
        <v>18300</v>
      </c>
      <c r="J6492" t="s">
        <v>18301</v>
      </c>
      <c r="K6492" t="s">
        <v>110</v>
      </c>
      <c r="L6492" t="s">
        <v>3343</v>
      </c>
      <c r="M6492" t="s">
        <v>3344</v>
      </c>
      <c r="N6492" t="s">
        <v>3627</v>
      </c>
      <c r="O6492" t="s">
        <v>3343</v>
      </c>
      <c r="P6492" t="s">
        <v>3343</v>
      </c>
      <c r="Q6492" t="s">
        <v>3346</v>
      </c>
    </row>
    <row r="6493" spans="1:17" x14ac:dyDescent="0.25">
      <c r="A6493" t="s">
        <v>18210</v>
      </c>
      <c r="B6493" t="s">
        <v>18211</v>
      </c>
      <c r="C6493" t="s">
        <v>18212</v>
      </c>
      <c r="D6493" t="s">
        <v>18213</v>
      </c>
      <c r="E6493">
        <v>2501021</v>
      </c>
      <c r="F6493" t="s">
        <v>18224</v>
      </c>
      <c r="G6493" t="s">
        <v>18299</v>
      </c>
      <c r="H6493" t="s">
        <v>6896</v>
      </c>
      <c r="I6493" t="s">
        <v>18302</v>
      </c>
      <c r="J6493" t="s">
        <v>18303</v>
      </c>
      <c r="K6493" t="s">
        <v>110</v>
      </c>
      <c r="L6493" t="s">
        <v>3346</v>
      </c>
      <c r="M6493" t="s">
        <v>3344</v>
      </c>
      <c r="N6493" t="s">
        <v>3627</v>
      </c>
      <c r="O6493" t="s">
        <v>3343</v>
      </c>
      <c r="P6493" t="s">
        <v>3343</v>
      </c>
      <c r="Q6493" t="s">
        <v>3346</v>
      </c>
    </row>
    <row r="6494" spans="1:17" x14ac:dyDescent="0.25">
      <c r="A6494" t="s">
        <v>18210</v>
      </c>
      <c r="B6494" t="s">
        <v>18211</v>
      </c>
      <c r="C6494" t="s">
        <v>18212</v>
      </c>
      <c r="D6494" t="s">
        <v>18213</v>
      </c>
      <c r="E6494">
        <v>2501022</v>
      </c>
      <c r="F6494" t="s">
        <v>156</v>
      </c>
      <c r="G6494" t="s">
        <v>3393</v>
      </c>
      <c r="H6494" t="s">
        <v>3394</v>
      </c>
      <c r="I6494" t="s">
        <v>18304</v>
      </c>
      <c r="J6494" t="s">
        <v>3396</v>
      </c>
      <c r="K6494" t="s">
        <v>110</v>
      </c>
      <c r="L6494" t="s">
        <v>3343</v>
      </c>
      <c r="M6494" t="s">
        <v>3344</v>
      </c>
      <c r="N6494" t="s">
        <v>3345</v>
      </c>
      <c r="O6494" t="s">
        <v>3346</v>
      </c>
      <c r="P6494" t="s">
        <v>3346</v>
      </c>
      <c r="Q6494" t="s">
        <v>3346</v>
      </c>
    </row>
    <row r="6495" spans="1:17" x14ac:dyDescent="0.25">
      <c r="A6495" t="s">
        <v>18210</v>
      </c>
      <c r="B6495" t="s">
        <v>18211</v>
      </c>
      <c r="C6495" t="s">
        <v>18212</v>
      </c>
      <c r="D6495" t="s">
        <v>18213</v>
      </c>
      <c r="E6495">
        <v>2501023</v>
      </c>
      <c r="F6495" t="s">
        <v>4916</v>
      </c>
      <c r="G6495" t="s">
        <v>18305</v>
      </c>
      <c r="H6495" t="s">
        <v>3691</v>
      </c>
      <c r="I6495" t="s">
        <v>18306</v>
      </c>
      <c r="J6495" t="s">
        <v>4919</v>
      </c>
      <c r="K6495" t="s">
        <v>110</v>
      </c>
      <c r="L6495" t="s">
        <v>3343</v>
      </c>
      <c r="M6495" t="s">
        <v>3344</v>
      </c>
      <c r="N6495" t="s">
        <v>3345</v>
      </c>
      <c r="O6495" t="s">
        <v>3346</v>
      </c>
      <c r="P6495" t="s">
        <v>3346</v>
      </c>
      <c r="Q6495" t="s">
        <v>3346</v>
      </c>
    </row>
    <row r="6496" spans="1:17" x14ac:dyDescent="0.25">
      <c r="A6496" t="s">
        <v>18210</v>
      </c>
      <c r="B6496" t="s">
        <v>18211</v>
      </c>
      <c r="C6496" t="s">
        <v>18307</v>
      </c>
      <c r="D6496" t="s">
        <v>18308</v>
      </c>
      <c r="E6496">
        <v>2502001</v>
      </c>
      <c r="F6496" t="s">
        <v>18309</v>
      </c>
      <c r="G6496" t="s">
        <v>18310</v>
      </c>
      <c r="H6496" t="s">
        <v>3350</v>
      </c>
      <c r="I6496" t="s">
        <v>18311</v>
      </c>
      <c r="J6496" t="s">
        <v>18312</v>
      </c>
      <c r="K6496" t="s">
        <v>110</v>
      </c>
      <c r="L6496" t="s">
        <v>3343</v>
      </c>
      <c r="M6496" t="s">
        <v>3344</v>
      </c>
      <c r="N6496" t="s">
        <v>3360</v>
      </c>
      <c r="O6496" t="s">
        <v>3346</v>
      </c>
      <c r="P6496" t="s">
        <v>3343</v>
      </c>
      <c r="Q6496" t="s">
        <v>3346</v>
      </c>
    </row>
    <row r="6497" spans="1:17" x14ac:dyDescent="0.25">
      <c r="A6497" t="s">
        <v>18210</v>
      </c>
      <c r="B6497" t="s">
        <v>18211</v>
      </c>
      <c r="C6497" t="s">
        <v>18307</v>
      </c>
      <c r="D6497" t="s">
        <v>18308</v>
      </c>
      <c r="E6497">
        <v>2502001</v>
      </c>
      <c r="F6497" t="s">
        <v>18309</v>
      </c>
      <c r="G6497" t="s">
        <v>18310</v>
      </c>
      <c r="H6497" t="s">
        <v>3350</v>
      </c>
      <c r="I6497" t="s">
        <v>18313</v>
      </c>
      <c r="J6497" t="s">
        <v>18314</v>
      </c>
      <c r="K6497" t="s">
        <v>110</v>
      </c>
      <c r="L6497" t="s">
        <v>3346</v>
      </c>
      <c r="M6497" t="s">
        <v>3344</v>
      </c>
      <c r="N6497" t="s">
        <v>3360</v>
      </c>
      <c r="O6497" t="s">
        <v>3346</v>
      </c>
      <c r="P6497" t="s">
        <v>3343</v>
      </c>
      <c r="Q6497" t="s">
        <v>3346</v>
      </c>
    </row>
    <row r="6498" spans="1:17" x14ac:dyDescent="0.25">
      <c r="A6498" t="s">
        <v>18210</v>
      </c>
      <c r="B6498" t="s">
        <v>18211</v>
      </c>
      <c r="C6498" t="s">
        <v>18307</v>
      </c>
      <c r="D6498" t="s">
        <v>18308</v>
      </c>
      <c r="E6498">
        <v>2502001</v>
      </c>
      <c r="F6498" t="s">
        <v>18309</v>
      </c>
      <c r="G6498" t="s">
        <v>18310</v>
      </c>
      <c r="H6498" t="s">
        <v>3350</v>
      </c>
      <c r="I6498" t="s">
        <v>18315</v>
      </c>
      <c r="J6498" t="s">
        <v>18316</v>
      </c>
      <c r="K6498" t="s">
        <v>110</v>
      </c>
      <c r="L6498" t="s">
        <v>3346</v>
      </c>
      <c r="M6498" t="s">
        <v>3344</v>
      </c>
      <c r="N6498" t="s">
        <v>3360</v>
      </c>
      <c r="O6498" t="s">
        <v>3346</v>
      </c>
      <c r="P6498" t="s">
        <v>3343</v>
      </c>
      <c r="Q6498" t="s">
        <v>3346</v>
      </c>
    </row>
    <row r="6499" spans="1:17" x14ac:dyDescent="0.25">
      <c r="A6499" t="s">
        <v>18210</v>
      </c>
      <c r="B6499" t="s">
        <v>18211</v>
      </c>
      <c r="C6499" t="s">
        <v>18307</v>
      </c>
      <c r="D6499" t="s">
        <v>18308</v>
      </c>
      <c r="E6499">
        <v>2502001</v>
      </c>
      <c r="F6499" t="s">
        <v>18309</v>
      </c>
      <c r="G6499" t="s">
        <v>18310</v>
      </c>
      <c r="H6499" t="s">
        <v>3350</v>
      </c>
      <c r="I6499" t="s">
        <v>18317</v>
      </c>
      <c r="J6499" t="s">
        <v>18318</v>
      </c>
      <c r="K6499" t="s">
        <v>110</v>
      </c>
      <c r="L6499" t="s">
        <v>3346</v>
      </c>
      <c r="M6499" t="s">
        <v>3344</v>
      </c>
      <c r="N6499" t="s">
        <v>3360</v>
      </c>
      <c r="O6499" t="s">
        <v>3346</v>
      </c>
      <c r="P6499" t="s">
        <v>3343</v>
      </c>
      <c r="Q6499" t="s">
        <v>3346</v>
      </c>
    </row>
    <row r="6500" spans="1:17" x14ac:dyDescent="0.25">
      <c r="A6500" t="s">
        <v>18210</v>
      </c>
      <c r="B6500" t="s">
        <v>18211</v>
      </c>
      <c r="C6500" t="s">
        <v>18307</v>
      </c>
      <c r="D6500" t="s">
        <v>18308</v>
      </c>
      <c r="E6500">
        <v>2502001</v>
      </c>
      <c r="F6500" t="s">
        <v>18309</v>
      </c>
      <c r="G6500" t="s">
        <v>18310</v>
      </c>
      <c r="H6500" t="s">
        <v>3350</v>
      </c>
      <c r="I6500" t="s">
        <v>18319</v>
      </c>
      <c r="J6500" t="s">
        <v>18320</v>
      </c>
      <c r="K6500" t="s">
        <v>110</v>
      </c>
      <c r="L6500" t="s">
        <v>3346</v>
      </c>
      <c r="M6500" t="s">
        <v>3344</v>
      </c>
      <c r="N6500" t="s">
        <v>3360</v>
      </c>
      <c r="O6500" t="s">
        <v>3346</v>
      </c>
      <c r="P6500" t="s">
        <v>3343</v>
      </c>
      <c r="Q6500" t="s">
        <v>3346</v>
      </c>
    </row>
    <row r="6501" spans="1:17" x14ac:dyDescent="0.25">
      <c r="A6501" t="s">
        <v>18210</v>
      </c>
      <c r="B6501" t="s">
        <v>18211</v>
      </c>
      <c r="C6501" t="s">
        <v>18307</v>
      </c>
      <c r="D6501" t="s">
        <v>18308</v>
      </c>
      <c r="E6501">
        <v>2502001</v>
      </c>
      <c r="F6501" t="s">
        <v>18309</v>
      </c>
      <c r="G6501" t="s">
        <v>18310</v>
      </c>
      <c r="H6501" t="s">
        <v>3350</v>
      </c>
      <c r="I6501" t="s">
        <v>18321</v>
      </c>
      <c r="J6501" t="s">
        <v>18322</v>
      </c>
      <c r="K6501" t="s">
        <v>110</v>
      </c>
      <c r="L6501" t="s">
        <v>3346</v>
      </c>
      <c r="M6501" t="s">
        <v>3344</v>
      </c>
      <c r="N6501" t="s">
        <v>3360</v>
      </c>
      <c r="O6501" t="s">
        <v>3346</v>
      </c>
      <c r="P6501" t="s">
        <v>3343</v>
      </c>
      <c r="Q6501" t="s">
        <v>3346</v>
      </c>
    </row>
    <row r="6502" spans="1:17" x14ac:dyDescent="0.25">
      <c r="A6502" t="s">
        <v>18210</v>
      </c>
      <c r="B6502" t="s">
        <v>18211</v>
      </c>
      <c r="C6502" t="s">
        <v>18307</v>
      </c>
      <c r="D6502" t="s">
        <v>18308</v>
      </c>
      <c r="E6502">
        <v>2502001</v>
      </c>
      <c r="F6502" t="s">
        <v>18309</v>
      </c>
      <c r="G6502" t="s">
        <v>18310</v>
      </c>
      <c r="H6502" t="s">
        <v>3350</v>
      </c>
      <c r="I6502" t="s">
        <v>18323</v>
      </c>
      <c r="J6502" t="s">
        <v>18324</v>
      </c>
      <c r="K6502" t="s">
        <v>110</v>
      </c>
      <c r="L6502" t="s">
        <v>3346</v>
      </c>
      <c r="M6502" t="s">
        <v>3344</v>
      </c>
      <c r="N6502" t="s">
        <v>3360</v>
      </c>
      <c r="O6502" t="s">
        <v>3346</v>
      </c>
      <c r="P6502" t="s">
        <v>3343</v>
      </c>
      <c r="Q6502" t="s">
        <v>3346</v>
      </c>
    </row>
    <row r="6503" spans="1:17" x14ac:dyDescent="0.25">
      <c r="A6503" t="s">
        <v>18210</v>
      </c>
      <c r="B6503" t="s">
        <v>18211</v>
      </c>
      <c r="C6503" t="s">
        <v>18307</v>
      </c>
      <c r="D6503" t="s">
        <v>18308</v>
      </c>
      <c r="E6503">
        <v>2502002</v>
      </c>
      <c r="F6503" t="s">
        <v>18325</v>
      </c>
      <c r="G6503" t="s">
        <v>18326</v>
      </c>
      <c r="H6503" t="s">
        <v>3394</v>
      </c>
      <c r="I6503" t="s">
        <v>18327</v>
      </c>
      <c r="J6503" t="s">
        <v>3409</v>
      </c>
      <c r="K6503" t="s">
        <v>110</v>
      </c>
      <c r="L6503" t="s">
        <v>3343</v>
      </c>
      <c r="M6503" t="s">
        <v>3397</v>
      </c>
      <c r="N6503" t="s">
        <v>3398</v>
      </c>
      <c r="O6503" t="s">
        <v>3343</v>
      </c>
      <c r="P6503" t="s">
        <v>3343</v>
      </c>
      <c r="Q6503" t="s">
        <v>3346</v>
      </c>
    </row>
    <row r="6504" spans="1:17" x14ac:dyDescent="0.25">
      <c r="A6504" t="s">
        <v>18210</v>
      </c>
      <c r="B6504" t="s">
        <v>18211</v>
      </c>
      <c r="C6504" t="s">
        <v>18307</v>
      </c>
      <c r="D6504" t="s">
        <v>18308</v>
      </c>
      <c r="E6504">
        <v>2502002</v>
      </c>
      <c r="F6504" t="s">
        <v>18325</v>
      </c>
      <c r="G6504" t="s">
        <v>18326</v>
      </c>
      <c r="H6504" t="s">
        <v>3394</v>
      </c>
      <c r="I6504" t="s">
        <v>18328</v>
      </c>
      <c r="J6504" t="s">
        <v>18329</v>
      </c>
      <c r="K6504" t="s">
        <v>110</v>
      </c>
      <c r="L6504" t="s">
        <v>3346</v>
      </c>
      <c r="M6504" t="s">
        <v>3397</v>
      </c>
      <c r="N6504" t="s">
        <v>3398</v>
      </c>
      <c r="O6504" t="s">
        <v>3343</v>
      </c>
      <c r="P6504" t="s">
        <v>3343</v>
      </c>
      <c r="Q6504" t="s">
        <v>3346</v>
      </c>
    </row>
    <row r="6505" spans="1:17" x14ac:dyDescent="0.25">
      <c r="A6505" t="s">
        <v>18210</v>
      </c>
      <c r="B6505" t="s">
        <v>18211</v>
      </c>
      <c r="C6505" t="s">
        <v>18307</v>
      </c>
      <c r="D6505" t="s">
        <v>18308</v>
      </c>
      <c r="E6505">
        <v>2502002</v>
      </c>
      <c r="F6505" t="s">
        <v>18325</v>
      </c>
      <c r="G6505" t="s">
        <v>18326</v>
      </c>
      <c r="H6505" t="s">
        <v>3394</v>
      </c>
      <c r="I6505" t="s">
        <v>18330</v>
      </c>
      <c r="J6505" t="s">
        <v>18331</v>
      </c>
      <c r="K6505" t="s">
        <v>110</v>
      </c>
      <c r="L6505" t="s">
        <v>3346</v>
      </c>
      <c r="M6505" t="s">
        <v>3397</v>
      </c>
      <c r="N6505" t="s">
        <v>3398</v>
      </c>
      <c r="O6505" t="s">
        <v>3343</v>
      </c>
      <c r="P6505" t="s">
        <v>3343</v>
      </c>
      <c r="Q6505" t="s">
        <v>3346</v>
      </c>
    </row>
    <row r="6506" spans="1:17" x14ac:dyDescent="0.25">
      <c r="A6506" t="s">
        <v>18210</v>
      </c>
      <c r="B6506" t="s">
        <v>18211</v>
      </c>
      <c r="C6506" t="s">
        <v>18307</v>
      </c>
      <c r="D6506" t="s">
        <v>18308</v>
      </c>
      <c r="E6506">
        <v>2502002</v>
      </c>
      <c r="F6506" t="s">
        <v>18325</v>
      </c>
      <c r="G6506" t="s">
        <v>18326</v>
      </c>
      <c r="H6506" t="s">
        <v>3394</v>
      </c>
      <c r="I6506" t="s">
        <v>18332</v>
      </c>
      <c r="J6506" t="s">
        <v>18333</v>
      </c>
      <c r="K6506" t="s">
        <v>110</v>
      </c>
      <c r="L6506" t="s">
        <v>3346</v>
      </c>
      <c r="M6506" t="s">
        <v>3397</v>
      </c>
      <c r="N6506" t="s">
        <v>3398</v>
      </c>
      <c r="O6506" t="s">
        <v>3343</v>
      </c>
      <c r="P6506" t="s">
        <v>3343</v>
      </c>
      <c r="Q6506" t="s">
        <v>3346</v>
      </c>
    </row>
    <row r="6507" spans="1:17" x14ac:dyDescent="0.25">
      <c r="A6507" t="s">
        <v>18210</v>
      </c>
      <c r="B6507" t="s">
        <v>18211</v>
      </c>
      <c r="C6507" t="s">
        <v>18307</v>
      </c>
      <c r="D6507" t="s">
        <v>18308</v>
      </c>
      <c r="E6507">
        <v>2502002</v>
      </c>
      <c r="F6507" t="s">
        <v>18325</v>
      </c>
      <c r="G6507" t="s">
        <v>18326</v>
      </c>
      <c r="H6507" t="s">
        <v>3394</v>
      </c>
      <c r="I6507" t="s">
        <v>18334</v>
      </c>
      <c r="J6507" t="s">
        <v>18335</v>
      </c>
      <c r="K6507" t="s">
        <v>110</v>
      </c>
      <c r="L6507" t="s">
        <v>3346</v>
      </c>
      <c r="M6507" t="s">
        <v>3397</v>
      </c>
      <c r="N6507" t="s">
        <v>3398</v>
      </c>
      <c r="O6507" t="s">
        <v>3343</v>
      </c>
      <c r="P6507" t="s">
        <v>3343</v>
      </c>
      <c r="Q6507" t="s">
        <v>3346</v>
      </c>
    </row>
    <row r="6508" spans="1:17" x14ac:dyDescent="0.25">
      <c r="A6508" t="s">
        <v>18210</v>
      </c>
      <c r="B6508" t="s">
        <v>18211</v>
      </c>
      <c r="C6508" t="s">
        <v>18307</v>
      </c>
      <c r="D6508" t="s">
        <v>18308</v>
      </c>
      <c r="E6508">
        <v>2502002</v>
      </c>
      <c r="F6508" t="s">
        <v>18325</v>
      </c>
      <c r="G6508" t="s">
        <v>18326</v>
      </c>
      <c r="H6508" t="s">
        <v>3394</v>
      </c>
      <c r="I6508" t="s">
        <v>18336</v>
      </c>
      <c r="J6508" t="s">
        <v>18337</v>
      </c>
      <c r="K6508" t="s">
        <v>110</v>
      </c>
      <c r="L6508" t="s">
        <v>3346</v>
      </c>
      <c r="M6508" t="s">
        <v>3397</v>
      </c>
      <c r="N6508" t="s">
        <v>3398</v>
      </c>
      <c r="O6508" t="s">
        <v>3343</v>
      </c>
      <c r="P6508" t="s">
        <v>3343</v>
      </c>
      <c r="Q6508" t="s">
        <v>3346</v>
      </c>
    </row>
    <row r="6509" spans="1:17" x14ac:dyDescent="0.25">
      <c r="A6509" t="s">
        <v>18210</v>
      </c>
      <c r="B6509" t="s">
        <v>18211</v>
      </c>
      <c r="C6509" t="s">
        <v>18307</v>
      </c>
      <c r="D6509" t="s">
        <v>18308</v>
      </c>
      <c r="E6509">
        <v>2502002</v>
      </c>
      <c r="F6509" t="s">
        <v>18325</v>
      </c>
      <c r="G6509" t="s">
        <v>18326</v>
      </c>
      <c r="H6509" t="s">
        <v>3394</v>
      </c>
      <c r="I6509" t="s">
        <v>18338</v>
      </c>
      <c r="J6509" t="s">
        <v>18339</v>
      </c>
      <c r="K6509" t="s">
        <v>110</v>
      </c>
      <c r="L6509" t="s">
        <v>3346</v>
      </c>
      <c r="M6509" t="s">
        <v>3397</v>
      </c>
      <c r="N6509" t="s">
        <v>3398</v>
      </c>
      <c r="O6509" t="s">
        <v>3343</v>
      </c>
      <c r="P6509" t="s">
        <v>3343</v>
      </c>
      <c r="Q6509" t="s">
        <v>3346</v>
      </c>
    </row>
    <row r="6510" spans="1:17" x14ac:dyDescent="0.25">
      <c r="A6510" t="s">
        <v>18210</v>
      </c>
      <c r="B6510" t="s">
        <v>18211</v>
      </c>
      <c r="C6510" t="s">
        <v>18307</v>
      </c>
      <c r="D6510" t="s">
        <v>18308</v>
      </c>
      <c r="E6510">
        <v>2502002</v>
      </c>
      <c r="F6510" t="s">
        <v>18325</v>
      </c>
      <c r="G6510" t="s">
        <v>18326</v>
      </c>
      <c r="H6510" t="s">
        <v>3394</v>
      </c>
      <c r="I6510" t="s">
        <v>18340</v>
      </c>
      <c r="J6510" t="s">
        <v>18341</v>
      </c>
      <c r="K6510" t="s">
        <v>110</v>
      </c>
      <c r="L6510" t="s">
        <v>3346</v>
      </c>
      <c r="M6510" t="s">
        <v>3397</v>
      </c>
      <c r="N6510" t="s">
        <v>3398</v>
      </c>
      <c r="O6510" t="s">
        <v>3343</v>
      </c>
      <c r="P6510" t="s">
        <v>3343</v>
      </c>
      <c r="Q6510" t="s">
        <v>3346</v>
      </c>
    </row>
    <row r="6511" spans="1:17" x14ac:dyDescent="0.25">
      <c r="A6511" t="s">
        <v>18210</v>
      </c>
      <c r="B6511" t="s">
        <v>18211</v>
      </c>
      <c r="C6511" t="s">
        <v>18307</v>
      </c>
      <c r="D6511" t="s">
        <v>18308</v>
      </c>
      <c r="E6511">
        <v>2502002</v>
      </c>
      <c r="F6511" t="s">
        <v>18325</v>
      </c>
      <c r="G6511" t="s">
        <v>18326</v>
      </c>
      <c r="H6511" t="s">
        <v>3394</v>
      </c>
      <c r="I6511" t="s">
        <v>18342</v>
      </c>
      <c r="J6511" t="s">
        <v>18343</v>
      </c>
      <c r="K6511" t="s">
        <v>110</v>
      </c>
      <c r="L6511" t="s">
        <v>3346</v>
      </c>
      <c r="M6511" t="s">
        <v>3397</v>
      </c>
      <c r="N6511" t="s">
        <v>3398</v>
      </c>
      <c r="O6511" t="s">
        <v>3343</v>
      </c>
      <c r="P6511" t="s">
        <v>3343</v>
      </c>
      <c r="Q6511" t="s">
        <v>3346</v>
      </c>
    </row>
    <row r="6512" spans="1:17" x14ac:dyDescent="0.25">
      <c r="A6512" t="s">
        <v>18210</v>
      </c>
      <c r="B6512" t="s">
        <v>18211</v>
      </c>
      <c r="C6512" t="s">
        <v>18307</v>
      </c>
      <c r="D6512" t="s">
        <v>18308</v>
      </c>
      <c r="E6512">
        <v>2502002</v>
      </c>
      <c r="F6512" t="s">
        <v>18325</v>
      </c>
      <c r="G6512" t="s">
        <v>18326</v>
      </c>
      <c r="H6512" t="s">
        <v>3394</v>
      </c>
      <c r="I6512" t="s">
        <v>18344</v>
      </c>
      <c r="J6512" t="s">
        <v>18345</v>
      </c>
      <c r="K6512" t="s">
        <v>110</v>
      </c>
      <c r="L6512" t="s">
        <v>3346</v>
      </c>
      <c r="M6512" t="s">
        <v>3397</v>
      </c>
      <c r="N6512" t="s">
        <v>3398</v>
      </c>
      <c r="O6512" t="s">
        <v>3343</v>
      </c>
      <c r="P6512" t="s">
        <v>3343</v>
      </c>
      <c r="Q6512" t="s">
        <v>3346</v>
      </c>
    </row>
    <row r="6513" spans="1:17" x14ac:dyDescent="0.25">
      <c r="A6513" t="s">
        <v>18210</v>
      </c>
      <c r="B6513" t="s">
        <v>18211</v>
      </c>
      <c r="C6513" t="s">
        <v>18307</v>
      </c>
      <c r="D6513" t="s">
        <v>18308</v>
      </c>
      <c r="E6513">
        <v>2502003</v>
      </c>
      <c r="F6513" t="s">
        <v>18346</v>
      </c>
      <c r="G6513" t="s">
        <v>18347</v>
      </c>
      <c r="H6513" t="s">
        <v>3394</v>
      </c>
      <c r="I6513" t="s">
        <v>18348</v>
      </c>
      <c r="J6513" t="s">
        <v>200</v>
      </c>
      <c r="K6513" t="s">
        <v>110</v>
      </c>
      <c r="L6513" t="s">
        <v>3343</v>
      </c>
      <c r="M6513" t="s">
        <v>3397</v>
      </c>
      <c r="N6513" t="s">
        <v>3398</v>
      </c>
      <c r="O6513" t="s">
        <v>3343</v>
      </c>
      <c r="P6513" t="s">
        <v>3343</v>
      </c>
      <c r="Q6513" t="s">
        <v>3346</v>
      </c>
    </row>
    <row r="6514" spans="1:17" x14ac:dyDescent="0.25">
      <c r="A6514" t="s">
        <v>18210</v>
      </c>
      <c r="B6514" t="s">
        <v>18211</v>
      </c>
      <c r="C6514" t="s">
        <v>18307</v>
      </c>
      <c r="D6514" t="s">
        <v>18308</v>
      </c>
      <c r="E6514">
        <v>2502003</v>
      </c>
      <c r="F6514" t="s">
        <v>18346</v>
      </c>
      <c r="G6514" t="s">
        <v>18347</v>
      </c>
      <c r="H6514" t="s">
        <v>3394</v>
      </c>
      <c r="I6514" t="s">
        <v>18349</v>
      </c>
      <c r="J6514" t="s">
        <v>18350</v>
      </c>
      <c r="K6514" t="s">
        <v>110</v>
      </c>
      <c r="L6514" t="s">
        <v>3346</v>
      </c>
      <c r="M6514" t="s">
        <v>3397</v>
      </c>
      <c r="N6514" t="s">
        <v>3398</v>
      </c>
      <c r="O6514" t="s">
        <v>3343</v>
      </c>
      <c r="P6514" t="s">
        <v>3343</v>
      </c>
      <c r="Q6514" t="s">
        <v>3346</v>
      </c>
    </row>
    <row r="6515" spans="1:17" x14ac:dyDescent="0.25">
      <c r="A6515" t="s">
        <v>18210</v>
      </c>
      <c r="B6515" t="s">
        <v>18211</v>
      </c>
      <c r="C6515" t="s">
        <v>18307</v>
      </c>
      <c r="D6515" t="s">
        <v>18308</v>
      </c>
      <c r="E6515">
        <v>2502003</v>
      </c>
      <c r="F6515" t="s">
        <v>18346</v>
      </c>
      <c r="G6515" t="s">
        <v>18347</v>
      </c>
      <c r="H6515" t="s">
        <v>3394</v>
      </c>
      <c r="I6515" t="s">
        <v>18351</v>
      </c>
      <c r="J6515" t="s">
        <v>18352</v>
      </c>
      <c r="K6515" t="s">
        <v>110</v>
      </c>
      <c r="L6515" t="s">
        <v>3346</v>
      </c>
      <c r="M6515" t="s">
        <v>3397</v>
      </c>
      <c r="N6515" t="s">
        <v>3398</v>
      </c>
      <c r="O6515" t="s">
        <v>3343</v>
      </c>
      <c r="P6515" t="s">
        <v>3343</v>
      </c>
      <c r="Q6515" t="s">
        <v>3346</v>
      </c>
    </row>
    <row r="6516" spans="1:17" x14ac:dyDescent="0.25">
      <c r="A6516" t="s">
        <v>18210</v>
      </c>
      <c r="B6516" t="s">
        <v>18211</v>
      </c>
      <c r="C6516" t="s">
        <v>18307</v>
      </c>
      <c r="D6516" t="s">
        <v>18308</v>
      </c>
      <c r="E6516">
        <v>2502003</v>
      </c>
      <c r="F6516" t="s">
        <v>18346</v>
      </c>
      <c r="G6516" t="s">
        <v>18347</v>
      </c>
      <c r="H6516" t="s">
        <v>3394</v>
      </c>
      <c r="I6516" t="s">
        <v>18353</v>
      </c>
      <c r="J6516" t="s">
        <v>18354</v>
      </c>
      <c r="K6516" t="s">
        <v>110</v>
      </c>
      <c r="L6516" t="s">
        <v>3346</v>
      </c>
      <c r="M6516" t="s">
        <v>3397</v>
      </c>
      <c r="N6516" t="s">
        <v>3398</v>
      </c>
      <c r="O6516" t="s">
        <v>3343</v>
      </c>
      <c r="P6516" t="s">
        <v>3343</v>
      </c>
      <c r="Q6516" t="s">
        <v>3346</v>
      </c>
    </row>
    <row r="6517" spans="1:17" x14ac:dyDescent="0.25">
      <c r="A6517" t="s">
        <v>18210</v>
      </c>
      <c r="B6517" t="s">
        <v>18211</v>
      </c>
      <c r="C6517" t="s">
        <v>18307</v>
      </c>
      <c r="D6517" t="s">
        <v>18308</v>
      </c>
      <c r="E6517">
        <v>2502003</v>
      </c>
      <c r="F6517" t="s">
        <v>18346</v>
      </c>
      <c r="G6517" t="s">
        <v>18347</v>
      </c>
      <c r="H6517" t="s">
        <v>3394</v>
      </c>
      <c r="I6517" t="s">
        <v>18355</v>
      </c>
      <c r="J6517" t="s">
        <v>18356</v>
      </c>
      <c r="K6517" t="s">
        <v>110</v>
      </c>
      <c r="L6517" t="s">
        <v>3346</v>
      </c>
      <c r="M6517" t="s">
        <v>3397</v>
      </c>
      <c r="N6517" t="s">
        <v>3398</v>
      </c>
      <c r="O6517" t="s">
        <v>3343</v>
      </c>
      <c r="P6517" t="s">
        <v>3343</v>
      </c>
      <c r="Q6517" t="s">
        <v>3346</v>
      </c>
    </row>
    <row r="6518" spans="1:17" x14ac:dyDescent="0.25">
      <c r="A6518" t="s">
        <v>18210</v>
      </c>
      <c r="B6518" t="s">
        <v>18211</v>
      </c>
      <c r="C6518" t="s">
        <v>18307</v>
      </c>
      <c r="D6518" t="s">
        <v>18308</v>
      </c>
      <c r="E6518">
        <v>2502003</v>
      </c>
      <c r="F6518" t="s">
        <v>18346</v>
      </c>
      <c r="G6518" t="s">
        <v>18347</v>
      </c>
      <c r="H6518" t="s">
        <v>3394</v>
      </c>
      <c r="I6518" t="s">
        <v>18357</v>
      </c>
      <c r="J6518" t="s">
        <v>18358</v>
      </c>
      <c r="K6518" t="s">
        <v>110</v>
      </c>
      <c r="L6518" t="s">
        <v>3346</v>
      </c>
      <c r="M6518" t="s">
        <v>3397</v>
      </c>
      <c r="N6518" t="s">
        <v>3398</v>
      </c>
      <c r="O6518" t="s">
        <v>3343</v>
      </c>
      <c r="P6518" t="s">
        <v>3343</v>
      </c>
      <c r="Q6518" t="s">
        <v>3346</v>
      </c>
    </row>
    <row r="6519" spans="1:17" x14ac:dyDescent="0.25">
      <c r="A6519" t="s">
        <v>18210</v>
      </c>
      <c r="B6519" t="s">
        <v>18211</v>
      </c>
      <c r="C6519" t="s">
        <v>18307</v>
      </c>
      <c r="D6519" t="s">
        <v>18308</v>
      </c>
      <c r="E6519">
        <v>2502003</v>
      </c>
      <c r="F6519" t="s">
        <v>18346</v>
      </c>
      <c r="G6519" t="s">
        <v>18347</v>
      </c>
      <c r="H6519" t="s">
        <v>3394</v>
      </c>
      <c r="I6519" t="s">
        <v>18359</v>
      </c>
      <c r="J6519" t="s">
        <v>18360</v>
      </c>
      <c r="K6519" t="s">
        <v>110</v>
      </c>
      <c r="L6519" t="s">
        <v>3346</v>
      </c>
      <c r="M6519" t="s">
        <v>3397</v>
      </c>
      <c r="N6519" t="s">
        <v>3398</v>
      </c>
      <c r="O6519" t="s">
        <v>3343</v>
      </c>
      <c r="P6519" t="s">
        <v>3343</v>
      </c>
      <c r="Q6519" t="s">
        <v>3346</v>
      </c>
    </row>
    <row r="6520" spans="1:17" x14ac:dyDescent="0.25">
      <c r="A6520" t="s">
        <v>18210</v>
      </c>
      <c r="B6520" t="s">
        <v>18211</v>
      </c>
      <c r="C6520" t="s">
        <v>18307</v>
      </c>
      <c r="D6520" t="s">
        <v>18308</v>
      </c>
      <c r="E6520">
        <v>2502003</v>
      </c>
      <c r="F6520" t="s">
        <v>18346</v>
      </c>
      <c r="G6520" t="s">
        <v>18347</v>
      </c>
      <c r="H6520" t="s">
        <v>3394</v>
      </c>
      <c r="I6520" t="s">
        <v>18361</v>
      </c>
      <c r="J6520" t="s">
        <v>18362</v>
      </c>
      <c r="K6520" t="s">
        <v>110</v>
      </c>
      <c r="L6520" t="s">
        <v>3346</v>
      </c>
      <c r="M6520" t="s">
        <v>3397</v>
      </c>
      <c r="N6520" t="s">
        <v>3398</v>
      </c>
      <c r="O6520" t="s">
        <v>3343</v>
      </c>
      <c r="P6520" t="s">
        <v>3343</v>
      </c>
      <c r="Q6520" t="s">
        <v>3346</v>
      </c>
    </row>
    <row r="6521" spans="1:17" x14ac:dyDescent="0.25">
      <c r="A6521" t="s">
        <v>18210</v>
      </c>
      <c r="B6521" t="s">
        <v>18211</v>
      </c>
      <c r="C6521" t="s">
        <v>18307</v>
      </c>
      <c r="D6521" t="s">
        <v>18308</v>
      </c>
      <c r="E6521">
        <v>2502003</v>
      </c>
      <c r="F6521" t="s">
        <v>18346</v>
      </c>
      <c r="G6521" t="s">
        <v>18347</v>
      </c>
      <c r="H6521" t="s">
        <v>3394</v>
      </c>
      <c r="I6521" t="s">
        <v>18363</v>
      </c>
      <c r="J6521" t="s">
        <v>18364</v>
      </c>
      <c r="K6521" t="s">
        <v>110</v>
      </c>
      <c r="L6521" t="s">
        <v>3346</v>
      </c>
      <c r="M6521" t="s">
        <v>3397</v>
      </c>
      <c r="N6521" t="s">
        <v>3398</v>
      </c>
      <c r="O6521" t="s">
        <v>3343</v>
      </c>
      <c r="P6521" t="s">
        <v>3343</v>
      </c>
      <c r="Q6521" t="s">
        <v>3346</v>
      </c>
    </row>
    <row r="6522" spans="1:17" x14ac:dyDescent="0.25">
      <c r="A6522" t="s">
        <v>18210</v>
      </c>
      <c r="B6522" t="s">
        <v>18211</v>
      </c>
      <c r="C6522" t="s">
        <v>18307</v>
      </c>
      <c r="D6522" t="s">
        <v>18308</v>
      </c>
      <c r="E6522">
        <v>2502004</v>
      </c>
      <c r="F6522" t="s">
        <v>18365</v>
      </c>
      <c r="G6522" t="s">
        <v>18366</v>
      </c>
      <c r="H6522" t="s">
        <v>18367</v>
      </c>
      <c r="I6522" t="s">
        <v>18368</v>
      </c>
      <c r="J6522" t="s">
        <v>18369</v>
      </c>
      <c r="K6522" t="s">
        <v>110</v>
      </c>
      <c r="L6522" t="s">
        <v>3343</v>
      </c>
      <c r="M6522" t="s">
        <v>3397</v>
      </c>
      <c r="N6522" t="s">
        <v>3398</v>
      </c>
      <c r="O6522" t="s">
        <v>3346</v>
      </c>
      <c r="P6522" t="s">
        <v>3343</v>
      </c>
      <c r="Q6522" t="s">
        <v>3346</v>
      </c>
    </row>
    <row r="6523" spans="1:17" x14ac:dyDescent="0.25">
      <c r="A6523" t="s">
        <v>18210</v>
      </c>
      <c r="B6523" t="s">
        <v>18211</v>
      </c>
      <c r="C6523" t="s">
        <v>18307</v>
      </c>
      <c r="D6523" t="s">
        <v>18308</v>
      </c>
      <c r="E6523">
        <v>2502004</v>
      </c>
      <c r="F6523" t="s">
        <v>18365</v>
      </c>
      <c r="G6523" t="s">
        <v>18366</v>
      </c>
      <c r="H6523" t="s">
        <v>18367</v>
      </c>
      <c r="I6523" t="s">
        <v>18370</v>
      </c>
      <c r="J6523" t="s">
        <v>18371</v>
      </c>
      <c r="K6523" t="s">
        <v>110</v>
      </c>
      <c r="L6523" t="s">
        <v>3346</v>
      </c>
      <c r="M6523" t="s">
        <v>3397</v>
      </c>
      <c r="N6523" t="s">
        <v>3398</v>
      </c>
      <c r="O6523" t="s">
        <v>3346</v>
      </c>
      <c r="P6523" t="s">
        <v>3343</v>
      </c>
      <c r="Q6523" t="s">
        <v>3346</v>
      </c>
    </row>
    <row r="6524" spans="1:17" x14ac:dyDescent="0.25">
      <c r="A6524" t="s">
        <v>18210</v>
      </c>
      <c r="B6524" t="s">
        <v>18211</v>
      </c>
      <c r="C6524" t="s">
        <v>18307</v>
      </c>
      <c r="D6524" t="s">
        <v>18308</v>
      </c>
      <c r="E6524">
        <v>2502005</v>
      </c>
      <c r="F6524" t="s">
        <v>102</v>
      </c>
      <c r="G6524" t="s">
        <v>3349</v>
      </c>
      <c r="H6524" t="s">
        <v>3350</v>
      </c>
      <c r="I6524" t="s">
        <v>18372</v>
      </c>
      <c r="J6524" t="s">
        <v>18373</v>
      </c>
      <c r="K6524" t="s">
        <v>110</v>
      </c>
      <c r="L6524" t="s">
        <v>3343</v>
      </c>
      <c r="M6524" t="s">
        <v>3344</v>
      </c>
      <c r="N6524" t="s">
        <v>3360</v>
      </c>
      <c r="O6524" t="s">
        <v>3346</v>
      </c>
      <c r="P6524" t="s">
        <v>3343</v>
      </c>
      <c r="Q6524" t="s">
        <v>3346</v>
      </c>
    </row>
    <row r="6525" spans="1:17" x14ac:dyDescent="0.25">
      <c r="A6525" t="s">
        <v>18210</v>
      </c>
      <c r="B6525" t="s">
        <v>18211</v>
      </c>
      <c r="C6525" t="s">
        <v>18307</v>
      </c>
      <c r="D6525" t="s">
        <v>18308</v>
      </c>
      <c r="E6525">
        <v>2502006</v>
      </c>
      <c r="F6525" t="s">
        <v>3711</v>
      </c>
      <c r="G6525" t="s">
        <v>3574</v>
      </c>
      <c r="H6525" t="s">
        <v>3350</v>
      </c>
      <c r="I6525" t="s">
        <v>18374</v>
      </c>
      <c r="J6525" t="s">
        <v>461</v>
      </c>
      <c r="K6525" t="s">
        <v>110</v>
      </c>
      <c r="L6525" t="s">
        <v>3343</v>
      </c>
      <c r="M6525" t="s">
        <v>3344</v>
      </c>
      <c r="N6525" t="s">
        <v>3360</v>
      </c>
      <c r="O6525" t="s">
        <v>3343</v>
      </c>
      <c r="P6525" t="s">
        <v>3343</v>
      </c>
      <c r="Q6525" t="s">
        <v>3346</v>
      </c>
    </row>
    <row r="6526" spans="1:17" x14ac:dyDescent="0.25">
      <c r="A6526" t="s">
        <v>18210</v>
      </c>
      <c r="B6526" t="s">
        <v>18211</v>
      </c>
      <c r="C6526" t="s">
        <v>18307</v>
      </c>
      <c r="D6526" t="s">
        <v>18308</v>
      </c>
      <c r="E6526">
        <v>2502007</v>
      </c>
      <c r="F6526" t="s">
        <v>51</v>
      </c>
      <c r="G6526" t="s">
        <v>3716</v>
      </c>
      <c r="H6526" t="s">
        <v>3350</v>
      </c>
      <c r="I6526" t="s">
        <v>18375</v>
      </c>
      <c r="J6526" t="s">
        <v>224</v>
      </c>
      <c r="K6526" t="s">
        <v>110</v>
      </c>
      <c r="L6526" t="s">
        <v>3343</v>
      </c>
      <c r="M6526" t="s">
        <v>3344</v>
      </c>
      <c r="N6526" t="s">
        <v>3360</v>
      </c>
      <c r="O6526" t="s">
        <v>3346</v>
      </c>
      <c r="P6526" t="s">
        <v>3343</v>
      </c>
      <c r="Q6526" t="s">
        <v>3346</v>
      </c>
    </row>
    <row r="6527" spans="1:17" x14ac:dyDescent="0.25">
      <c r="A6527" t="s">
        <v>18210</v>
      </c>
      <c r="B6527" t="s">
        <v>18211</v>
      </c>
      <c r="C6527" t="s">
        <v>18307</v>
      </c>
      <c r="D6527" t="s">
        <v>18308</v>
      </c>
      <c r="E6527">
        <v>2502007</v>
      </c>
      <c r="F6527" t="s">
        <v>51</v>
      </c>
      <c r="G6527" t="s">
        <v>3716</v>
      </c>
      <c r="H6527" t="s">
        <v>3350</v>
      </c>
      <c r="I6527" t="s">
        <v>18376</v>
      </c>
      <c r="J6527" t="s">
        <v>18298</v>
      </c>
      <c r="K6527" t="s">
        <v>110</v>
      </c>
      <c r="L6527" t="s">
        <v>3346</v>
      </c>
      <c r="M6527" t="s">
        <v>3344</v>
      </c>
      <c r="N6527" t="s">
        <v>3360</v>
      </c>
      <c r="O6527" t="s">
        <v>3346</v>
      </c>
      <c r="P6527" t="s">
        <v>3343</v>
      </c>
      <c r="Q6527" t="s">
        <v>3346</v>
      </c>
    </row>
    <row r="6528" spans="1:17" x14ac:dyDescent="0.25">
      <c r="A6528" t="s">
        <v>18210</v>
      </c>
      <c r="B6528" t="s">
        <v>18211</v>
      </c>
      <c r="C6528" t="s">
        <v>18307</v>
      </c>
      <c r="D6528" t="s">
        <v>18308</v>
      </c>
      <c r="E6528">
        <v>2502008</v>
      </c>
      <c r="F6528" t="s">
        <v>114</v>
      </c>
      <c r="G6528" t="s">
        <v>3705</v>
      </c>
      <c r="H6528" t="s">
        <v>3350</v>
      </c>
      <c r="I6528" t="s">
        <v>18377</v>
      </c>
      <c r="J6528" t="s">
        <v>116</v>
      </c>
      <c r="K6528" t="s">
        <v>110</v>
      </c>
      <c r="L6528" t="s">
        <v>3343</v>
      </c>
      <c r="M6528" t="s">
        <v>3344</v>
      </c>
      <c r="N6528" t="s">
        <v>3360</v>
      </c>
      <c r="O6528" t="s">
        <v>3346</v>
      </c>
      <c r="P6528" t="s">
        <v>3343</v>
      </c>
      <c r="Q6528" t="s">
        <v>3346</v>
      </c>
    </row>
    <row r="6529" spans="1:17" x14ac:dyDescent="0.25">
      <c r="A6529" t="s">
        <v>18210</v>
      </c>
      <c r="B6529" t="s">
        <v>18211</v>
      </c>
      <c r="C6529" t="s">
        <v>18307</v>
      </c>
      <c r="D6529" t="s">
        <v>18308</v>
      </c>
      <c r="E6529">
        <v>2502009</v>
      </c>
      <c r="F6529" t="s">
        <v>867</v>
      </c>
      <c r="G6529" t="s">
        <v>6518</v>
      </c>
      <c r="H6529" t="s">
        <v>3350</v>
      </c>
      <c r="I6529" t="s">
        <v>18378</v>
      </c>
      <c r="J6529" t="s">
        <v>869</v>
      </c>
      <c r="K6529" t="s">
        <v>110</v>
      </c>
      <c r="L6529" t="s">
        <v>3343</v>
      </c>
      <c r="M6529" t="s">
        <v>3344</v>
      </c>
      <c r="N6529" t="s">
        <v>3360</v>
      </c>
      <c r="O6529" t="s">
        <v>3346</v>
      </c>
      <c r="P6529" t="s">
        <v>3343</v>
      </c>
      <c r="Q6529" t="s">
        <v>3346</v>
      </c>
    </row>
    <row r="6530" spans="1:17" x14ac:dyDescent="0.25">
      <c r="A6530" t="s">
        <v>18210</v>
      </c>
      <c r="B6530" t="s">
        <v>18211</v>
      </c>
      <c r="C6530" t="s">
        <v>18307</v>
      </c>
      <c r="D6530" t="s">
        <v>18308</v>
      </c>
      <c r="E6530">
        <v>2502010</v>
      </c>
      <c r="F6530" t="s">
        <v>18379</v>
      </c>
      <c r="G6530" t="s">
        <v>18380</v>
      </c>
      <c r="H6530" t="s">
        <v>3394</v>
      </c>
      <c r="I6530" t="s">
        <v>18381</v>
      </c>
      <c r="J6530" t="s">
        <v>18382</v>
      </c>
      <c r="K6530" t="s">
        <v>110</v>
      </c>
      <c r="L6530" t="s">
        <v>3343</v>
      </c>
      <c r="M6530" t="s">
        <v>4108</v>
      </c>
      <c r="N6530" t="s">
        <v>5796</v>
      </c>
      <c r="O6530" t="s">
        <v>3343</v>
      </c>
      <c r="P6530" t="s">
        <v>3343</v>
      </c>
      <c r="Q6530" t="s">
        <v>3346</v>
      </c>
    </row>
    <row r="6531" spans="1:17" x14ac:dyDescent="0.25">
      <c r="A6531" t="s">
        <v>18210</v>
      </c>
      <c r="B6531" t="s">
        <v>18211</v>
      </c>
      <c r="C6531" t="s">
        <v>18307</v>
      </c>
      <c r="D6531" t="s">
        <v>18308</v>
      </c>
      <c r="E6531">
        <v>2502010</v>
      </c>
      <c r="F6531" t="s">
        <v>18379</v>
      </c>
      <c r="G6531" t="s">
        <v>18380</v>
      </c>
      <c r="H6531" t="s">
        <v>3394</v>
      </c>
      <c r="I6531" t="s">
        <v>18383</v>
      </c>
      <c r="J6531" t="s">
        <v>18384</v>
      </c>
      <c r="K6531" t="s">
        <v>110</v>
      </c>
      <c r="L6531" t="s">
        <v>3346</v>
      </c>
      <c r="M6531" t="s">
        <v>4108</v>
      </c>
      <c r="N6531" t="s">
        <v>5796</v>
      </c>
      <c r="O6531" t="s">
        <v>3343</v>
      </c>
      <c r="P6531" t="s">
        <v>3343</v>
      </c>
      <c r="Q6531" t="s">
        <v>3346</v>
      </c>
    </row>
    <row r="6532" spans="1:17" x14ac:dyDescent="0.25">
      <c r="A6532" t="s">
        <v>18210</v>
      </c>
      <c r="B6532" t="s">
        <v>18211</v>
      </c>
      <c r="C6532" t="s">
        <v>18307</v>
      </c>
      <c r="D6532" t="s">
        <v>18308</v>
      </c>
      <c r="E6532">
        <v>2502010</v>
      </c>
      <c r="F6532" t="s">
        <v>18379</v>
      </c>
      <c r="G6532" t="s">
        <v>18380</v>
      </c>
      <c r="H6532" t="s">
        <v>3394</v>
      </c>
      <c r="I6532" t="s">
        <v>18385</v>
      </c>
      <c r="J6532" t="s">
        <v>1392</v>
      </c>
      <c r="K6532" t="s">
        <v>110</v>
      </c>
      <c r="L6532" t="s">
        <v>3346</v>
      </c>
      <c r="M6532" t="s">
        <v>4108</v>
      </c>
      <c r="N6532" t="s">
        <v>5796</v>
      </c>
      <c r="O6532" t="s">
        <v>3343</v>
      </c>
      <c r="P6532" t="s">
        <v>3343</v>
      </c>
      <c r="Q6532" t="s">
        <v>3346</v>
      </c>
    </row>
    <row r="6533" spans="1:17" x14ac:dyDescent="0.25">
      <c r="A6533" t="s">
        <v>18210</v>
      </c>
      <c r="B6533" t="s">
        <v>18211</v>
      </c>
      <c r="C6533" t="s">
        <v>18307</v>
      </c>
      <c r="D6533" t="s">
        <v>18308</v>
      </c>
      <c r="E6533">
        <v>2502011</v>
      </c>
      <c r="F6533" t="s">
        <v>18386</v>
      </c>
      <c r="G6533" t="s">
        <v>18387</v>
      </c>
      <c r="H6533" t="s">
        <v>3350</v>
      </c>
      <c r="I6533" t="s">
        <v>18388</v>
      </c>
      <c r="J6533" t="s">
        <v>14607</v>
      </c>
      <c r="K6533" t="s">
        <v>110</v>
      </c>
      <c r="L6533" t="s">
        <v>3343</v>
      </c>
      <c r="M6533" t="s">
        <v>3344</v>
      </c>
      <c r="N6533" t="s">
        <v>3345</v>
      </c>
      <c r="O6533" t="s">
        <v>3346</v>
      </c>
      <c r="P6533" t="s">
        <v>3343</v>
      </c>
      <c r="Q6533" t="s">
        <v>3346</v>
      </c>
    </row>
    <row r="6534" spans="1:17" x14ac:dyDescent="0.25">
      <c r="A6534" t="s">
        <v>18210</v>
      </c>
      <c r="B6534" t="s">
        <v>18211</v>
      </c>
      <c r="C6534" t="s">
        <v>18307</v>
      </c>
      <c r="D6534" t="s">
        <v>18308</v>
      </c>
      <c r="E6534">
        <v>2502012</v>
      </c>
      <c r="F6534" t="s">
        <v>18389</v>
      </c>
      <c r="G6534" t="s">
        <v>18390</v>
      </c>
      <c r="H6534" t="s">
        <v>3394</v>
      </c>
      <c r="I6534" t="s">
        <v>18391</v>
      </c>
      <c r="J6534" t="s">
        <v>13091</v>
      </c>
      <c r="K6534" t="s">
        <v>110</v>
      </c>
      <c r="L6534" t="s">
        <v>3343</v>
      </c>
      <c r="M6534" t="s">
        <v>3397</v>
      </c>
      <c r="N6534" t="s">
        <v>5920</v>
      </c>
      <c r="O6534" t="s">
        <v>3343</v>
      </c>
      <c r="P6534" t="s">
        <v>3343</v>
      </c>
      <c r="Q6534" t="s">
        <v>3346</v>
      </c>
    </row>
    <row r="6535" spans="1:17" x14ac:dyDescent="0.25">
      <c r="A6535" t="s">
        <v>18210</v>
      </c>
      <c r="B6535" t="s">
        <v>18211</v>
      </c>
      <c r="C6535" t="s">
        <v>18307</v>
      </c>
      <c r="D6535" t="s">
        <v>18308</v>
      </c>
      <c r="E6535">
        <v>2502013</v>
      </c>
      <c r="F6535" t="s">
        <v>18392</v>
      </c>
      <c r="G6535" t="s">
        <v>18393</v>
      </c>
      <c r="H6535" t="s">
        <v>4121</v>
      </c>
      <c r="I6535" t="s">
        <v>18394</v>
      </c>
      <c r="J6535" t="s">
        <v>18395</v>
      </c>
      <c r="K6535" t="s">
        <v>110</v>
      </c>
      <c r="L6535" t="s">
        <v>3343</v>
      </c>
      <c r="M6535" t="s">
        <v>3344</v>
      </c>
      <c r="N6535" t="s">
        <v>3345</v>
      </c>
      <c r="O6535" t="s">
        <v>3343</v>
      </c>
      <c r="P6535" t="s">
        <v>3343</v>
      </c>
      <c r="Q6535" t="s">
        <v>3346</v>
      </c>
    </row>
    <row r="6536" spans="1:17" x14ac:dyDescent="0.25">
      <c r="A6536" t="s">
        <v>18210</v>
      </c>
      <c r="B6536" t="s">
        <v>18211</v>
      </c>
      <c r="C6536" t="s">
        <v>18307</v>
      </c>
      <c r="D6536" t="s">
        <v>18308</v>
      </c>
      <c r="E6536">
        <v>2502015</v>
      </c>
      <c r="F6536" t="s">
        <v>128</v>
      </c>
      <c r="G6536" t="s">
        <v>4583</v>
      </c>
      <c r="H6536" t="s">
        <v>3526</v>
      </c>
      <c r="I6536" t="s">
        <v>18396</v>
      </c>
      <c r="J6536" t="s">
        <v>935</v>
      </c>
      <c r="K6536" t="s">
        <v>110</v>
      </c>
      <c r="L6536" t="s">
        <v>3343</v>
      </c>
      <c r="M6536" t="s">
        <v>3344</v>
      </c>
      <c r="N6536" t="s">
        <v>3627</v>
      </c>
      <c r="O6536" t="s">
        <v>3346</v>
      </c>
      <c r="P6536" t="s">
        <v>3346</v>
      </c>
      <c r="Q6536" t="s">
        <v>3346</v>
      </c>
    </row>
    <row r="6537" spans="1:17" x14ac:dyDescent="0.25">
      <c r="A6537" t="s">
        <v>18210</v>
      </c>
      <c r="B6537" t="s">
        <v>18211</v>
      </c>
      <c r="C6537" t="s">
        <v>18307</v>
      </c>
      <c r="D6537" t="s">
        <v>18308</v>
      </c>
      <c r="E6537">
        <v>2502015</v>
      </c>
      <c r="F6537" t="s">
        <v>128</v>
      </c>
      <c r="G6537" t="s">
        <v>4583</v>
      </c>
      <c r="H6537" t="s">
        <v>3526</v>
      </c>
      <c r="I6537" t="s">
        <v>18397</v>
      </c>
      <c r="J6537" t="s">
        <v>18398</v>
      </c>
      <c r="K6537" t="s">
        <v>110</v>
      </c>
      <c r="L6537" t="s">
        <v>3346</v>
      </c>
      <c r="M6537" t="s">
        <v>3344</v>
      </c>
      <c r="N6537" t="s">
        <v>3627</v>
      </c>
      <c r="O6537" t="s">
        <v>3346</v>
      </c>
      <c r="P6537" t="s">
        <v>3346</v>
      </c>
      <c r="Q6537" t="s">
        <v>3346</v>
      </c>
    </row>
    <row r="6538" spans="1:17" x14ac:dyDescent="0.25">
      <c r="A6538" t="s">
        <v>18210</v>
      </c>
      <c r="B6538" t="s">
        <v>18211</v>
      </c>
      <c r="C6538" t="s">
        <v>18307</v>
      </c>
      <c r="D6538" t="s">
        <v>18308</v>
      </c>
      <c r="E6538">
        <v>2502016</v>
      </c>
      <c r="F6538" t="s">
        <v>156</v>
      </c>
      <c r="G6538" t="s">
        <v>9251</v>
      </c>
      <c r="H6538" t="s">
        <v>3394</v>
      </c>
      <c r="I6538" t="s">
        <v>18399</v>
      </c>
      <c r="J6538" t="s">
        <v>3396</v>
      </c>
      <c r="K6538" t="s">
        <v>110</v>
      </c>
      <c r="L6538" t="s">
        <v>3343</v>
      </c>
      <c r="M6538" t="s">
        <v>3344</v>
      </c>
      <c r="N6538" t="s">
        <v>3686</v>
      </c>
      <c r="O6538" t="s">
        <v>3346</v>
      </c>
      <c r="P6538" t="s">
        <v>3346</v>
      </c>
      <c r="Q6538" t="s">
        <v>3346</v>
      </c>
    </row>
    <row r="6539" spans="1:17" x14ac:dyDescent="0.25">
      <c r="A6539" t="s">
        <v>18210</v>
      </c>
      <c r="B6539" t="s">
        <v>18211</v>
      </c>
      <c r="C6539" t="s">
        <v>18400</v>
      </c>
      <c r="D6539" t="s">
        <v>18401</v>
      </c>
      <c r="E6539">
        <v>2503001</v>
      </c>
      <c r="F6539" t="s">
        <v>102</v>
      </c>
      <c r="G6539" t="s">
        <v>3349</v>
      </c>
      <c r="H6539" t="s">
        <v>3350</v>
      </c>
      <c r="I6539" t="s">
        <v>18402</v>
      </c>
      <c r="J6539" t="s">
        <v>103</v>
      </c>
      <c r="K6539" t="s">
        <v>110</v>
      </c>
      <c r="L6539" t="s">
        <v>3343</v>
      </c>
      <c r="M6539" t="s">
        <v>3344</v>
      </c>
      <c r="N6539" t="s">
        <v>7721</v>
      </c>
      <c r="O6539" t="s">
        <v>3343</v>
      </c>
      <c r="P6539" t="s">
        <v>3343</v>
      </c>
      <c r="Q6539" t="s">
        <v>3346</v>
      </c>
    </row>
    <row r="6540" spans="1:17" x14ac:dyDescent="0.25">
      <c r="A6540" t="s">
        <v>18210</v>
      </c>
      <c r="B6540" t="s">
        <v>18211</v>
      </c>
      <c r="C6540" t="s">
        <v>18400</v>
      </c>
      <c r="D6540" t="s">
        <v>18401</v>
      </c>
      <c r="E6540">
        <v>2503001</v>
      </c>
      <c r="F6540" t="s">
        <v>102</v>
      </c>
      <c r="G6540" t="s">
        <v>3349</v>
      </c>
      <c r="H6540" t="s">
        <v>3350</v>
      </c>
      <c r="I6540" t="s">
        <v>18403</v>
      </c>
      <c r="J6540" t="s">
        <v>18404</v>
      </c>
      <c r="K6540" t="s">
        <v>110</v>
      </c>
      <c r="L6540" t="s">
        <v>3346</v>
      </c>
      <c r="M6540" t="s">
        <v>3344</v>
      </c>
      <c r="N6540" t="s">
        <v>7721</v>
      </c>
      <c r="O6540" t="s">
        <v>3343</v>
      </c>
      <c r="P6540" t="s">
        <v>3343</v>
      </c>
      <c r="Q6540" t="s">
        <v>3346</v>
      </c>
    </row>
    <row r="6541" spans="1:17" x14ac:dyDescent="0.25">
      <c r="A6541" t="s">
        <v>18210</v>
      </c>
      <c r="B6541" t="s">
        <v>18211</v>
      </c>
      <c r="C6541" t="s">
        <v>18400</v>
      </c>
      <c r="D6541" t="s">
        <v>18401</v>
      </c>
      <c r="E6541">
        <v>2503001</v>
      </c>
      <c r="F6541" t="s">
        <v>102</v>
      </c>
      <c r="G6541" t="s">
        <v>3349</v>
      </c>
      <c r="H6541" t="s">
        <v>3350</v>
      </c>
      <c r="I6541" t="s">
        <v>18405</v>
      </c>
      <c r="J6541" t="s">
        <v>18406</v>
      </c>
      <c r="K6541" t="s">
        <v>110</v>
      </c>
      <c r="L6541" t="s">
        <v>3346</v>
      </c>
      <c r="M6541" t="s">
        <v>3344</v>
      </c>
      <c r="N6541" t="s">
        <v>7721</v>
      </c>
      <c r="O6541" t="s">
        <v>3343</v>
      </c>
      <c r="P6541" t="s">
        <v>3343</v>
      </c>
      <c r="Q6541" t="s">
        <v>3346</v>
      </c>
    </row>
    <row r="6542" spans="1:17" x14ac:dyDescent="0.25">
      <c r="A6542" t="s">
        <v>18210</v>
      </c>
      <c r="B6542" t="s">
        <v>18211</v>
      </c>
      <c r="C6542" t="s">
        <v>18400</v>
      </c>
      <c r="D6542" t="s">
        <v>18401</v>
      </c>
      <c r="E6542">
        <v>2503001</v>
      </c>
      <c r="F6542" t="s">
        <v>102</v>
      </c>
      <c r="G6542" t="s">
        <v>3349</v>
      </c>
      <c r="H6542" t="s">
        <v>3350</v>
      </c>
      <c r="I6542" t="s">
        <v>18407</v>
      </c>
      <c r="J6542" t="s">
        <v>18408</v>
      </c>
      <c r="K6542" t="s">
        <v>110</v>
      </c>
      <c r="L6542" t="s">
        <v>3346</v>
      </c>
      <c r="M6542" t="s">
        <v>3344</v>
      </c>
      <c r="N6542" t="s">
        <v>7721</v>
      </c>
      <c r="O6542" t="s">
        <v>3343</v>
      </c>
      <c r="P6542" t="s">
        <v>3343</v>
      </c>
      <c r="Q6542" t="s">
        <v>3346</v>
      </c>
    </row>
    <row r="6543" spans="1:17" x14ac:dyDescent="0.25">
      <c r="A6543" t="s">
        <v>18210</v>
      </c>
      <c r="B6543" t="s">
        <v>18211</v>
      </c>
      <c r="C6543" t="s">
        <v>18400</v>
      </c>
      <c r="D6543" t="s">
        <v>18401</v>
      </c>
      <c r="E6543">
        <v>2503002</v>
      </c>
      <c r="F6543" t="s">
        <v>18409</v>
      </c>
      <c r="H6543" t="s">
        <v>3394</v>
      </c>
      <c r="I6543" t="s">
        <v>18410</v>
      </c>
      <c r="J6543" t="s">
        <v>200</v>
      </c>
      <c r="K6543" t="s">
        <v>110</v>
      </c>
      <c r="L6543" t="s">
        <v>3343</v>
      </c>
      <c r="M6543" t="s">
        <v>3344</v>
      </c>
      <c r="N6543" t="s">
        <v>3345</v>
      </c>
      <c r="O6543" t="s">
        <v>3343</v>
      </c>
      <c r="P6543" t="s">
        <v>3343</v>
      </c>
      <c r="Q6543" t="s">
        <v>3346</v>
      </c>
    </row>
    <row r="6544" spans="1:17" x14ac:dyDescent="0.25">
      <c r="A6544" t="s">
        <v>18210</v>
      </c>
      <c r="B6544" t="s">
        <v>18211</v>
      </c>
      <c r="C6544" t="s">
        <v>18400</v>
      </c>
      <c r="D6544" t="s">
        <v>18401</v>
      </c>
      <c r="E6544">
        <v>2503002</v>
      </c>
      <c r="F6544" t="s">
        <v>18409</v>
      </c>
      <c r="H6544" t="s">
        <v>3394</v>
      </c>
      <c r="I6544" t="s">
        <v>18411</v>
      </c>
      <c r="J6544" t="s">
        <v>18412</v>
      </c>
      <c r="K6544" t="s">
        <v>110</v>
      </c>
      <c r="L6544" t="s">
        <v>3346</v>
      </c>
      <c r="M6544" t="s">
        <v>3344</v>
      </c>
      <c r="N6544" t="s">
        <v>3345</v>
      </c>
      <c r="O6544" t="s">
        <v>3343</v>
      </c>
      <c r="P6544" t="s">
        <v>3343</v>
      </c>
      <c r="Q6544" t="s">
        <v>3346</v>
      </c>
    </row>
    <row r="6545" spans="1:17" x14ac:dyDescent="0.25">
      <c r="A6545" t="s">
        <v>18210</v>
      </c>
      <c r="B6545" t="s">
        <v>18211</v>
      </c>
      <c r="C6545" t="s">
        <v>18400</v>
      </c>
      <c r="D6545" t="s">
        <v>18401</v>
      </c>
      <c r="E6545">
        <v>2503003</v>
      </c>
      <c r="F6545" t="s">
        <v>18413</v>
      </c>
      <c r="H6545" t="s">
        <v>3394</v>
      </c>
      <c r="I6545" t="s">
        <v>18414</v>
      </c>
      <c r="J6545" t="s">
        <v>200</v>
      </c>
      <c r="K6545" t="s">
        <v>110</v>
      </c>
      <c r="L6545" t="s">
        <v>3343</v>
      </c>
      <c r="M6545" t="s">
        <v>3344</v>
      </c>
      <c r="N6545" t="s">
        <v>3345</v>
      </c>
      <c r="O6545" t="s">
        <v>3343</v>
      </c>
      <c r="P6545" t="s">
        <v>3343</v>
      </c>
      <c r="Q6545" t="s">
        <v>3346</v>
      </c>
    </row>
    <row r="6546" spans="1:17" x14ac:dyDescent="0.25">
      <c r="A6546" t="s">
        <v>18210</v>
      </c>
      <c r="B6546" t="s">
        <v>18211</v>
      </c>
      <c r="C6546" t="s">
        <v>18400</v>
      </c>
      <c r="D6546" t="s">
        <v>18401</v>
      </c>
      <c r="E6546">
        <v>2503003</v>
      </c>
      <c r="F6546" t="s">
        <v>18413</v>
      </c>
      <c r="H6546" t="s">
        <v>3394</v>
      </c>
      <c r="I6546" t="s">
        <v>18415</v>
      </c>
      <c r="J6546" t="s">
        <v>18412</v>
      </c>
      <c r="K6546" t="s">
        <v>110</v>
      </c>
      <c r="L6546" t="s">
        <v>3346</v>
      </c>
      <c r="M6546" t="s">
        <v>3344</v>
      </c>
      <c r="N6546" t="s">
        <v>3345</v>
      </c>
      <c r="O6546" t="s">
        <v>3343</v>
      </c>
      <c r="P6546" t="s">
        <v>3343</v>
      </c>
      <c r="Q6546" t="s">
        <v>3346</v>
      </c>
    </row>
    <row r="6547" spans="1:17" x14ac:dyDescent="0.25">
      <c r="A6547" t="s">
        <v>18210</v>
      </c>
      <c r="B6547" t="s">
        <v>18211</v>
      </c>
      <c r="C6547" t="s">
        <v>18400</v>
      </c>
      <c r="D6547" t="s">
        <v>18401</v>
      </c>
      <c r="E6547">
        <v>2503004</v>
      </c>
      <c r="F6547" t="s">
        <v>18416</v>
      </c>
      <c r="H6547" t="s">
        <v>3556</v>
      </c>
      <c r="I6547" t="s">
        <v>18417</v>
      </c>
      <c r="J6547" t="s">
        <v>49</v>
      </c>
      <c r="K6547" t="s">
        <v>110</v>
      </c>
      <c r="L6547" t="s">
        <v>3343</v>
      </c>
      <c r="M6547" t="s">
        <v>3344</v>
      </c>
      <c r="N6547" t="s">
        <v>3345</v>
      </c>
      <c r="O6547" t="s">
        <v>3343</v>
      </c>
      <c r="P6547" t="s">
        <v>3343</v>
      </c>
      <c r="Q6547" t="s">
        <v>3346</v>
      </c>
    </row>
    <row r="6548" spans="1:17" x14ac:dyDescent="0.25">
      <c r="A6548" t="s">
        <v>18210</v>
      </c>
      <c r="B6548" t="s">
        <v>18211</v>
      </c>
      <c r="C6548" t="s">
        <v>18400</v>
      </c>
      <c r="D6548" t="s">
        <v>18401</v>
      </c>
      <c r="E6548">
        <v>2503005</v>
      </c>
      <c r="F6548" t="s">
        <v>18418</v>
      </c>
      <c r="H6548" t="s">
        <v>3394</v>
      </c>
      <c r="I6548" t="s">
        <v>18419</v>
      </c>
      <c r="J6548" t="s">
        <v>200</v>
      </c>
      <c r="K6548" t="s">
        <v>110</v>
      </c>
      <c r="L6548" t="s">
        <v>3343</v>
      </c>
      <c r="M6548" t="s">
        <v>3344</v>
      </c>
      <c r="N6548" t="s">
        <v>3345</v>
      </c>
      <c r="O6548" t="s">
        <v>3343</v>
      </c>
      <c r="P6548" t="s">
        <v>3343</v>
      </c>
      <c r="Q6548" t="s">
        <v>3346</v>
      </c>
    </row>
    <row r="6549" spans="1:17" x14ac:dyDescent="0.25">
      <c r="A6549" t="s">
        <v>18210</v>
      </c>
      <c r="B6549" t="s">
        <v>18211</v>
      </c>
      <c r="C6549" t="s">
        <v>18400</v>
      </c>
      <c r="D6549" t="s">
        <v>18401</v>
      </c>
      <c r="E6549">
        <v>2503005</v>
      </c>
      <c r="F6549" t="s">
        <v>18418</v>
      </c>
      <c r="H6549" t="s">
        <v>3394</v>
      </c>
      <c r="I6549" t="s">
        <v>18420</v>
      </c>
      <c r="J6549" t="s">
        <v>2575</v>
      </c>
      <c r="K6549" t="s">
        <v>110</v>
      </c>
      <c r="L6549" t="s">
        <v>3346</v>
      </c>
      <c r="M6549" t="s">
        <v>3344</v>
      </c>
      <c r="N6549" t="s">
        <v>3345</v>
      </c>
      <c r="O6549" t="s">
        <v>3343</v>
      </c>
      <c r="P6549" t="s">
        <v>3343</v>
      </c>
      <c r="Q6549" t="s">
        <v>3346</v>
      </c>
    </row>
    <row r="6550" spans="1:17" x14ac:dyDescent="0.25">
      <c r="A6550" t="s">
        <v>18210</v>
      </c>
      <c r="B6550" t="s">
        <v>18211</v>
      </c>
      <c r="C6550" t="s">
        <v>18400</v>
      </c>
      <c r="D6550" t="s">
        <v>18401</v>
      </c>
      <c r="E6550">
        <v>2503006</v>
      </c>
      <c r="F6550" t="s">
        <v>18421</v>
      </c>
      <c r="H6550" t="s">
        <v>3394</v>
      </c>
      <c r="I6550" t="s">
        <v>18422</v>
      </c>
      <c r="J6550" t="s">
        <v>10061</v>
      </c>
      <c r="K6550" t="s">
        <v>110</v>
      </c>
      <c r="L6550" t="s">
        <v>3343</v>
      </c>
      <c r="M6550" t="s">
        <v>3344</v>
      </c>
      <c r="N6550" t="s">
        <v>3345</v>
      </c>
      <c r="O6550" t="s">
        <v>3343</v>
      </c>
      <c r="P6550" t="s">
        <v>3343</v>
      </c>
      <c r="Q6550" t="s">
        <v>3346</v>
      </c>
    </row>
    <row r="6551" spans="1:17" x14ac:dyDescent="0.25">
      <c r="A6551" t="s">
        <v>18210</v>
      </c>
      <c r="B6551" t="s">
        <v>18211</v>
      </c>
      <c r="C6551" t="s">
        <v>18400</v>
      </c>
      <c r="D6551" t="s">
        <v>18401</v>
      </c>
      <c r="E6551">
        <v>2503006</v>
      </c>
      <c r="F6551" t="s">
        <v>18421</v>
      </c>
      <c r="H6551" t="s">
        <v>3394</v>
      </c>
      <c r="I6551" t="s">
        <v>18423</v>
      </c>
      <c r="J6551" t="s">
        <v>18424</v>
      </c>
      <c r="K6551" t="s">
        <v>110</v>
      </c>
      <c r="L6551" t="s">
        <v>3346</v>
      </c>
      <c r="M6551" t="s">
        <v>3344</v>
      </c>
      <c r="N6551" t="s">
        <v>3345</v>
      </c>
      <c r="O6551" t="s">
        <v>3343</v>
      </c>
      <c r="P6551" t="s">
        <v>3343</v>
      </c>
      <c r="Q6551" t="s">
        <v>3346</v>
      </c>
    </row>
    <row r="6552" spans="1:17" x14ac:dyDescent="0.25">
      <c r="A6552" t="s">
        <v>18210</v>
      </c>
      <c r="B6552" t="s">
        <v>18211</v>
      </c>
      <c r="C6552" t="s">
        <v>18400</v>
      </c>
      <c r="D6552" t="s">
        <v>18401</v>
      </c>
      <c r="E6552">
        <v>2503006</v>
      </c>
      <c r="F6552" t="s">
        <v>18421</v>
      </c>
      <c r="H6552" t="s">
        <v>3394</v>
      </c>
      <c r="I6552" t="s">
        <v>18425</v>
      </c>
      <c r="J6552" t="s">
        <v>18426</v>
      </c>
      <c r="K6552" t="s">
        <v>110</v>
      </c>
      <c r="L6552" t="s">
        <v>3346</v>
      </c>
      <c r="M6552" t="s">
        <v>3344</v>
      </c>
      <c r="N6552" t="s">
        <v>3345</v>
      </c>
      <c r="O6552" t="s">
        <v>3343</v>
      </c>
      <c r="P6552" t="s">
        <v>3343</v>
      </c>
      <c r="Q6552" t="s">
        <v>3346</v>
      </c>
    </row>
    <row r="6553" spans="1:17" x14ac:dyDescent="0.25">
      <c r="A6553" t="s">
        <v>18210</v>
      </c>
      <c r="B6553" t="s">
        <v>18211</v>
      </c>
      <c r="C6553" t="s">
        <v>18400</v>
      </c>
      <c r="D6553" t="s">
        <v>18401</v>
      </c>
      <c r="E6553">
        <v>2503006</v>
      </c>
      <c r="F6553" t="s">
        <v>18421</v>
      </c>
      <c r="H6553" t="s">
        <v>3394</v>
      </c>
      <c r="I6553" t="s">
        <v>18427</v>
      </c>
      <c r="J6553" t="s">
        <v>18428</v>
      </c>
      <c r="K6553" t="s">
        <v>110</v>
      </c>
      <c r="L6553" t="s">
        <v>3346</v>
      </c>
      <c r="M6553" t="s">
        <v>3344</v>
      </c>
      <c r="N6553" t="s">
        <v>3345</v>
      </c>
      <c r="O6553" t="s">
        <v>3343</v>
      </c>
      <c r="P6553" t="s">
        <v>3343</v>
      </c>
      <c r="Q6553" t="s">
        <v>3346</v>
      </c>
    </row>
    <row r="6554" spans="1:17" x14ac:dyDescent="0.25">
      <c r="A6554" t="s">
        <v>18210</v>
      </c>
      <c r="B6554" t="s">
        <v>18211</v>
      </c>
      <c r="C6554" t="s">
        <v>18400</v>
      </c>
      <c r="D6554" t="s">
        <v>18401</v>
      </c>
      <c r="E6554">
        <v>2503006</v>
      </c>
      <c r="F6554" t="s">
        <v>18421</v>
      </c>
      <c r="H6554" t="s">
        <v>3394</v>
      </c>
      <c r="I6554" t="s">
        <v>18429</v>
      </c>
      <c r="J6554" t="s">
        <v>18430</v>
      </c>
      <c r="K6554" t="s">
        <v>110</v>
      </c>
      <c r="L6554" t="s">
        <v>3346</v>
      </c>
      <c r="M6554" t="s">
        <v>3344</v>
      </c>
      <c r="N6554" t="s">
        <v>3345</v>
      </c>
      <c r="O6554" t="s">
        <v>3343</v>
      </c>
      <c r="P6554" t="s">
        <v>3343</v>
      </c>
      <c r="Q6554" t="s">
        <v>3346</v>
      </c>
    </row>
    <row r="6555" spans="1:17" x14ac:dyDescent="0.25">
      <c r="A6555" t="s">
        <v>18210</v>
      </c>
      <c r="B6555" t="s">
        <v>18211</v>
      </c>
      <c r="C6555" t="s">
        <v>18400</v>
      </c>
      <c r="D6555" t="s">
        <v>18401</v>
      </c>
      <c r="E6555">
        <v>2503006</v>
      </c>
      <c r="F6555" t="s">
        <v>18421</v>
      </c>
      <c r="H6555" t="s">
        <v>3394</v>
      </c>
      <c r="I6555" t="s">
        <v>18431</v>
      </c>
      <c r="J6555" t="s">
        <v>18432</v>
      </c>
      <c r="K6555" t="s">
        <v>110</v>
      </c>
      <c r="L6555" t="s">
        <v>3346</v>
      </c>
      <c r="M6555" t="s">
        <v>3344</v>
      </c>
      <c r="N6555" t="s">
        <v>3345</v>
      </c>
      <c r="O6555" t="s">
        <v>3343</v>
      </c>
      <c r="P6555" t="s">
        <v>3343</v>
      </c>
      <c r="Q6555" t="s">
        <v>3346</v>
      </c>
    </row>
    <row r="6556" spans="1:17" x14ac:dyDescent="0.25">
      <c r="A6556" t="s">
        <v>18210</v>
      </c>
      <c r="B6556" t="s">
        <v>18211</v>
      </c>
      <c r="C6556" t="s">
        <v>18400</v>
      </c>
      <c r="D6556" t="s">
        <v>18401</v>
      </c>
      <c r="E6556">
        <v>2503006</v>
      </c>
      <c r="F6556" t="s">
        <v>18421</v>
      </c>
      <c r="H6556" t="s">
        <v>3394</v>
      </c>
      <c r="I6556" t="s">
        <v>18433</v>
      </c>
      <c r="J6556" t="s">
        <v>18434</v>
      </c>
      <c r="K6556" t="s">
        <v>110</v>
      </c>
      <c r="L6556" t="s">
        <v>3346</v>
      </c>
      <c r="M6556" t="s">
        <v>3344</v>
      </c>
      <c r="N6556" t="s">
        <v>3345</v>
      </c>
      <c r="O6556" t="s">
        <v>3343</v>
      </c>
      <c r="P6556" t="s">
        <v>3343</v>
      </c>
      <c r="Q6556" t="s">
        <v>3346</v>
      </c>
    </row>
    <row r="6557" spans="1:17" x14ac:dyDescent="0.25">
      <c r="A6557" t="s">
        <v>18210</v>
      </c>
      <c r="B6557" t="s">
        <v>18211</v>
      </c>
      <c r="C6557" t="s">
        <v>18400</v>
      </c>
      <c r="D6557" t="s">
        <v>18401</v>
      </c>
      <c r="E6557">
        <v>2503006</v>
      </c>
      <c r="F6557" t="s">
        <v>18421</v>
      </c>
      <c r="H6557" t="s">
        <v>3394</v>
      </c>
      <c r="I6557" t="s">
        <v>18435</v>
      </c>
      <c r="J6557" t="s">
        <v>18436</v>
      </c>
      <c r="K6557" t="s">
        <v>110</v>
      </c>
      <c r="L6557" t="s">
        <v>3346</v>
      </c>
      <c r="M6557" t="s">
        <v>3344</v>
      </c>
      <c r="N6557" t="s">
        <v>3345</v>
      </c>
      <c r="O6557" t="s">
        <v>3343</v>
      </c>
      <c r="P6557" t="s">
        <v>3343</v>
      </c>
      <c r="Q6557" t="s">
        <v>3346</v>
      </c>
    </row>
    <row r="6558" spans="1:17" x14ac:dyDescent="0.25">
      <c r="A6558" t="s">
        <v>18210</v>
      </c>
      <c r="B6558" t="s">
        <v>18211</v>
      </c>
      <c r="C6558" t="s">
        <v>18400</v>
      </c>
      <c r="D6558" t="s">
        <v>18401</v>
      </c>
      <c r="E6558">
        <v>2503006</v>
      </c>
      <c r="F6558" t="s">
        <v>18421</v>
      </c>
      <c r="H6558" t="s">
        <v>3394</v>
      </c>
      <c r="I6558" t="s">
        <v>18437</v>
      </c>
      <c r="J6558" t="s">
        <v>18438</v>
      </c>
      <c r="K6558" t="s">
        <v>110</v>
      </c>
      <c r="L6558" t="s">
        <v>3346</v>
      </c>
      <c r="M6558" t="s">
        <v>3344</v>
      </c>
      <c r="N6558" t="s">
        <v>3345</v>
      </c>
      <c r="O6558" t="s">
        <v>3343</v>
      </c>
      <c r="P6558" t="s">
        <v>3343</v>
      </c>
      <c r="Q6558" t="s">
        <v>3346</v>
      </c>
    </row>
    <row r="6559" spans="1:17" x14ac:dyDescent="0.25">
      <c r="A6559" t="s">
        <v>18210</v>
      </c>
      <c r="B6559" t="s">
        <v>18211</v>
      </c>
      <c r="C6559" t="s">
        <v>18400</v>
      </c>
      <c r="D6559" t="s">
        <v>18401</v>
      </c>
      <c r="E6559">
        <v>2503006</v>
      </c>
      <c r="F6559" t="s">
        <v>18421</v>
      </c>
      <c r="H6559" t="s">
        <v>3394</v>
      </c>
      <c r="I6559" t="s">
        <v>18439</v>
      </c>
      <c r="J6559" t="s">
        <v>18440</v>
      </c>
      <c r="K6559" t="s">
        <v>110</v>
      </c>
      <c r="L6559" t="s">
        <v>3346</v>
      </c>
      <c r="M6559" t="s">
        <v>3344</v>
      </c>
      <c r="N6559" t="s">
        <v>3345</v>
      </c>
      <c r="O6559" t="s">
        <v>3343</v>
      </c>
      <c r="P6559" t="s">
        <v>3343</v>
      </c>
      <c r="Q6559" t="s">
        <v>3346</v>
      </c>
    </row>
    <row r="6560" spans="1:17" x14ac:dyDescent="0.25">
      <c r="A6560" t="s">
        <v>18210</v>
      </c>
      <c r="B6560" t="s">
        <v>18211</v>
      </c>
      <c r="C6560" t="s">
        <v>18400</v>
      </c>
      <c r="D6560" t="s">
        <v>18401</v>
      </c>
      <c r="E6560">
        <v>2503006</v>
      </c>
      <c r="F6560" t="s">
        <v>18421</v>
      </c>
      <c r="H6560" t="s">
        <v>3394</v>
      </c>
      <c r="I6560" t="s">
        <v>18441</v>
      </c>
      <c r="J6560" t="s">
        <v>18442</v>
      </c>
      <c r="K6560" t="s">
        <v>110</v>
      </c>
      <c r="L6560" t="s">
        <v>3346</v>
      </c>
      <c r="M6560" t="s">
        <v>3344</v>
      </c>
      <c r="N6560" t="s">
        <v>3345</v>
      </c>
      <c r="O6560" t="s">
        <v>3343</v>
      </c>
      <c r="P6560" t="s">
        <v>3343</v>
      </c>
      <c r="Q6560" t="s">
        <v>3346</v>
      </c>
    </row>
    <row r="6561" spans="1:17" x14ac:dyDescent="0.25">
      <c r="A6561" t="s">
        <v>18210</v>
      </c>
      <c r="B6561" t="s">
        <v>18211</v>
      </c>
      <c r="C6561" t="s">
        <v>18400</v>
      </c>
      <c r="D6561" t="s">
        <v>18401</v>
      </c>
      <c r="E6561">
        <v>2503006</v>
      </c>
      <c r="F6561" t="s">
        <v>18421</v>
      </c>
      <c r="H6561" t="s">
        <v>3394</v>
      </c>
      <c r="I6561" t="s">
        <v>18443</v>
      </c>
      <c r="J6561" t="s">
        <v>18444</v>
      </c>
      <c r="K6561" t="s">
        <v>110</v>
      </c>
      <c r="L6561" t="s">
        <v>3346</v>
      </c>
      <c r="M6561" t="s">
        <v>3344</v>
      </c>
      <c r="N6561" t="s">
        <v>3345</v>
      </c>
      <c r="O6561" t="s">
        <v>3343</v>
      </c>
      <c r="P6561" t="s">
        <v>3343</v>
      </c>
      <c r="Q6561" t="s">
        <v>3346</v>
      </c>
    </row>
    <row r="6562" spans="1:17" x14ac:dyDescent="0.25">
      <c r="A6562" t="s">
        <v>18210</v>
      </c>
      <c r="B6562" t="s">
        <v>18211</v>
      </c>
      <c r="C6562" t="s">
        <v>18400</v>
      </c>
      <c r="D6562" t="s">
        <v>18401</v>
      </c>
      <c r="E6562">
        <v>2503007</v>
      </c>
      <c r="F6562" t="s">
        <v>375</v>
      </c>
      <c r="G6562" t="s">
        <v>3574</v>
      </c>
      <c r="H6562" t="s">
        <v>3350</v>
      </c>
      <c r="I6562" t="s">
        <v>18445</v>
      </c>
      <c r="J6562" t="s">
        <v>17829</v>
      </c>
      <c r="K6562" t="s">
        <v>110</v>
      </c>
      <c r="L6562" t="s">
        <v>3343</v>
      </c>
      <c r="M6562" t="s">
        <v>3344</v>
      </c>
      <c r="N6562" t="s">
        <v>7721</v>
      </c>
      <c r="O6562" t="s">
        <v>3343</v>
      </c>
      <c r="P6562" t="s">
        <v>3343</v>
      </c>
      <c r="Q6562" t="s">
        <v>3346</v>
      </c>
    </row>
    <row r="6563" spans="1:17" x14ac:dyDescent="0.25">
      <c r="A6563" t="s">
        <v>18210</v>
      </c>
      <c r="B6563" t="s">
        <v>18211</v>
      </c>
      <c r="C6563" t="s">
        <v>18400</v>
      </c>
      <c r="D6563" t="s">
        <v>18401</v>
      </c>
      <c r="E6563">
        <v>2503008</v>
      </c>
      <c r="F6563" t="s">
        <v>18446</v>
      </c>
      <c r="H6563" t="s">
        <v>18447</v>
      </c>
      <c r="I6563" t="s">
        <v>18448</v>
      </c>
      <c r="J6563" t="s">
        <v>18449</v>
      </c>
      <c r="K6563" t="s">
        <v>110</v>
      </c>
      <c r="L6563" t="s">
        <v>3343</v>
      </c>
      <c r="M6563" t="s">
        <v>3344</v>
      </c>
      <c r="N6563" t="s">
        <v>3345</v>
      </c>
      <c r="O6563" t="s">
        <v>3343</v>
      </c>
      <c r="P6563" t="s">
        <v>3343</v>
      </c>
      <c r="Q6563" t="s">
        <v>3346</v>
      </c>
    </row>
    <row r="6564" spans="1:17" x14ac:dyDescent="0.25">
      <c r="A6564" t="s">
        <v>18210</v>
      </c>
      <c r="B6564" t="s">
        <v>18211</v>
      </c>
      <c r="C6564" t="s">
        <v>18400</v>
      </c>
      <c r="D6564" t="s">
        <v>18401</v>
      </c>
      <c r="E6564">
        <v>2503009</v>
      </c>
      <c r="F6564" t="s">
        <v>18450</v>
      </c>
      <c r="H6564" t="s">
        <v>3394</v>
      </c>
      <c r="I6564" t="s">
        <v>18451</v>
      </c>
      <c r="J6564" t="s">
        <v>1948</v>
      </c>
      <c r="K6564" t="s">
        <v>110</v>
      </c>
      <c r="L6564" t="s">
        <v>3343</v>
      </c>
      <c r="M6564" t="s">
        <v>3397</v>
      </c>
      <c r="N6564" t="s">
        <v>5920</v>
      </c>
      <c r="O6564" t="s">
        <v>3343</v>
      </c>
      <c r="P6564" t="s">
        <v>3343</v>
      </c>
      <c r="Q6564" t="s">
        <v>3346</v>
      </c>
    </row>
    <row r="6565" spans="1:17" x14ac:dyDescent="0.25">
      <c r="A6565" t="s">
        <v>18210</v>
      </c>
      <c r="B6565" t="s">
        <v>18211</v>
      </c>
      <c r="C6565" t="s">
        <v>18400</v>
      </c>
      <c r="D6565" t="s">
        <v>18401</v>
      </c>
      <c r="E6565">
        <v>2503009</v>
      </c>
      <c r="F6565" t="s">
        <v>18450</v>
      </c>
      <c r="H6565" t="s">
        <v>3394</v>
      </c>
      <c r="I6565" t="s">
        <v>18452</v>
      </c>
      <c r="J6565" t="s">
        <v>3660</v>
      </c>
      <c r="K6565" t="s">
        <v>110</v>
      </c>
      <c r="L6565" t="s">
        <v>3346</v>
      </c>
      <c r="M6565" t="s">
        <v>3397</v>
      </c>
      <c r="N6565" t="s">
        <v>5920</v>
      </c>
      <c r="O6565" t="s">
        <v>3343</v>
      </c>
      <c r="P6565" t="s">
        <v>3343</v>
      </c>
      <c r="Q6565" t="s">
        <v>3346</v>
      </c>
    </row>
    <row r="6566" spans="1:17" x14ac:dyDescent="0.25">
      <c r="A6566" t="s">
        <v>18210</v>
      </c>
      <c r="B6566" t="s">
        <v>18211</v>
      </c>
      <c r="C6566" t="s">
        <v>18400</v>
      </c>
      <c r="D6566" t="s">
        <v>18401</v>
      </c>
      <c r="E6566">
        <v>2503010</v>
      </c>
      <c r="F6566" t="s">
        <v>128</v>
      </c>
      <c r="G6566" t="s">
        <v>4583</v>
      </c>
      <c r="H6566" t="s">
        <v>3526</v>
      </c>
      <c r="I6566" t="s">
        <v>18453</v>
      </c>
      <c r="J6566" t="s">
        <v>5028</v>
      </c>
      <c r="K6566" t="s">
        <v>110</v>
      </c>
      <c r="L6566" t="s">
        <v>3343</v>
      </c>
      <c r="M6566" t="s">
        <v>3344</v>
      </c>
      <c r="N6566" t="s">
        <v>7721</v>
      </c>
      <c r="O6566" t="s">
        <v>3346</v>
      </c>
      <c r="P6566" t="s">
        <v>3346</v>
      </c>
      <c r="Q6566" t="s">
        <v>3346</v>
      </c>
    </row>
    <row r="6567" spans="1:17" x14ac:dyDescent="0.25">
      <c r="A6567" t="s">
        <v>18210</v>
      </c>
      <c r="B6567" t="s">
        <v>18211</v>
      </c>
      <c r="C6567" t="s">
        <v>18400</v>
      </c>
      <c r="D6567" t="s">
        <v>18401</v>
      </c>
      <c r="E6567">
        <v>2503011</v>
      </c>
      <c r="F6567" t="s">
        <v>156</v>
      </c>
      <c r="G6567" t="s">
        <v>3393</v>
      </c>
      <c r="H6567" t="s">
        <v>3394</v>
      </c>
      <c r="I6567" t="s">
        <v>18454</v>
      </c>
      <c r="J6567" t="s">
        <v>3396</v>
      </c>
      <c r="K6567" t="s">
        <v>110</v>
      </c>
      <c r="L6567" t="s">
        <v>3343</v>
      </c>
      <c r="M6567" t="s">
        <v>3344</v>
      </c>
      <c r="N6567" t="s">
        <v>7721</v>
      </c>
      <c r="O6567" t="s">
        <v>3346</v>
      </c>
      <c r="P6567" t="s">
        <v>3346</v>
      </c>
      <c r="Q6567" t="s">
        <v>3346</v>
      </c>
    </row>
    <row r="6568" spans="1:17" x14ac:dyDescent="0.25">
      <c r="A6568" t="s">
        <v>18210</v>
      </c>
      <c r="B6568" t="s">
        <v>18211</v>
      </c>
      <c r="C6568" t="s">
        <v>18455</v>
      </c>
      <c r="D6568" t="s">
        <v>18456</v>
      </c>
      <c r="E6568">
        <v>2504001</v>
      </c>
      <c r="F6568" t="s">
        <v>102</v>
      </c>
      <c r="G6568" t="s">
        <v>3349</v>
      </c>
      <c r="H6568" t="s">
        <v>3350</v>
      </c>
      <c r="I6568" t="s">
        <v>18457</v>
      </c>
      <c r="J6568" t="s">
        <v>103</v>
      </c>
      <c r="K6568" t="s">
        <v>110</v>
      </c>
      <c r="L6568" t="s">
        <v>3343</v>
      </c>
      <c r="M6568" t="s">
        <v>3344</v>
      </c>
      <c r="N6568" t="s">
        <v>7721</v>
      </c>
      <c r="O6568" t="s">
        <v>3346</v>
      </c>
      <c r="P6568" t="s">
        <v>3343</v>
      </c>
      <c r="Q6568" t="s">
        <v>3346</v>
      </c>
    </row>
    <row r="6569" spans="1:17" x14ac:dyDescent="0.25">
      <c r="A6569" t="s">
        <v>18210</v>
      </c>
      <c r="B6569" t="s">
        <v>18211</v>
      </c>
      <c r="C6569" t="s">
        <v>18455</v>
      </c>
      <c r="D6569" t="s">
        <v>18456</v>
      </c>
      <c r="E6569">
        <v>2504001</v>
      </c>
      <c r="F6569" t="s">
        <v>102</v>
      </c>
      <c r="G6569" t="s">
        <v>3349</v>
      </c>
      <c r="H6569" t="s">
        <v>3350</v>
      </c>
      <c r="I6569" t="s">
        <v>18458</v>
      </c>
      <c r="J6569" t="s">
        <v>18459</v>
      </c>
      <c r="K6569" t="s">
        <v>110</v>
      </c>
      <c r="L6569" t="s">
        <v>3346</v>
      </c>
      <c r="M6569" t="s">
        <v>3344</v>
      </c>
      <c r="N6569" t="s">
        <v>7721</v>
      </c>
      <c r="O6569" t="s">
        <v>3346</v>
      </c>
      <c r="P6569" t="s">
        <v>3343</v>
      </c>
      <c r="Q6569" t="s">
        <v>3346</v>
      </c>
    </row>
    <row r="6570" spans="1:17" x14ac:dyDescent="0.25">
      <c r="A6570" t="s">
        <v>18210</v>
      </c>
      <c r="B6570" t="s">
        <v>18211</v>
      </c>
      <c r="C6570" t="s">
        <v>18455</v>
      </c>
      <c r="D6570" t="s">
        <v>18456</v>
      </c>
      <c r="E6570">
        <v>2504003</v>
      </c>
      <c r="F6570" t="s">
        <v>18460</v>
      </c>
      <c r="H6570" t="s">
        <v>3394</v>
      </c>
      <c r="I6570" t="s">
        <v>18461</v>
      </c>
      <c r="J6570" t="s">
        <v>200</v>
      </c>
      <c r="K6570" t="s">
        <v>110</v>
      </c>
      <c r="L6570" t="s">
        <v>3343</v>
      </c>
      <c r="M6570" t="s">
        <v>3344</v>
      </c>
      <c r="N6570" t="s">
        <v>3345</v>
      </c>
      <c r="O6570" t="s">
        <v>3343</v>
      </c>
      <c r="P6570" t="s">
        <v>3343</v>
      </c>
      <c r="Q6570" t="s">
        <v>3346</v>
      </c>
    </row>
    <row r="6571" spans="1:17" x14ac:dyDescent="0.25">
      <c r="A6571" t="s">
        <v>18210</v>
      </c>
      <c r="B6571" t="s">
        <v>18211</v>
      </c>
      <c r="C6571" t="s">
        <v>18455</v>
      </c>
      <c r="D6571" t="s">
        <v>18456</v>
      </c>
      <c r="E6571">
        <v>2504004</v>
      </c>
      <c r="F6571" t="s">
        <v>18462</v>
      </c>
      <c r="H6571" t="s">
        <v>18463</v>
      </c>
      <c r="I6571" t="s">
        <v>18464</v>
      </c>
      <c r="J6571" t="s">
        <v>18465</v>
      </c>
      <c r="K6571" t="s">
        <v>110</v>
      </c>
      <c r="L6571" t="s">
        <v>3343</v>
      </c>
      <c r="M6571" t="s">
        <v>3344</v>
      </c>
      <c r="N6571" t="s">
        <v>3345</v>
      </c>
      <c r="O6571" t="s">
        <v>3346</v>
      </c>
      <c r="P6571" t="s">
        <v>3343</v>
      </c>
      <c r="Q6571" t="s">
        <v>3346</v>
      </c>
    </row>
    <row r="6572" spans="1:17" x14ac:dyDescent="0.25">
      <c r="A6572" t="s">
        <v>18210</v>
      </c>
      <c r="B6572" t="s">
        <v>18211</v>
      </c>
      <c r="C6572" t="s">
        <v>18455</v>
      </c>
      <c r="D6572" t="s">
        <v>18456</v>
      </c>
      <c r="E6572">
        <v>2504004</v>
      </c>
      <c r="F6572" t="s">
        <v>18462</v>
      </c>
      <c r="H6572" t="s">
        <v>18463</v>
      </c>
      <c r="I6572" t="s">
        <v>18466</v>
      </c>
      <c r="J6572" t="s">
        <v>18467</v>
      </c>
      <c r="K6572" t="s">
        <v>110</v>
      </c>
      <c r="L6572" t="s">
        <v>3346</v>
      </c>
      <c r="M6572" t="s">
        <v>3344</v>
      </c>
      <c r="N6572" t="s">
        <v>3345</v>
      </c>
      <c r="O6572" t="s">
        <v>3346</v>
      </c>
      <c r="P6572" t="s">
        <v>3343</v>
      </c>
      <c r="Q6572" t="s">
        <v>3346</v>
      </c>
    </row>
    <row r="6573" spans="1:17" x14ac:dyDescent="0.25">
      <c r="A6573" t="s">
        <v>18210</v>
      </c>
      <c r="B6573" t="s">
        <v>18211</v>
      </c>
      <c r="C6573" t="s">
        <v>18455</v>
      </c>
      <c r="D6573" t="s">
        <v>18456</v>
      </c>
      <c r="E6573">
        <v>2504004</v>
      </c>
      <c r="F6573" t="s">
        <v>18462</v>
      </c>
      <c r="H6573" t="s">
        <v>18463</v>
      </c>
      <c r="I6573" t="s">
        <v>18468</v>
      </c>
      <c r="J6573" t="s">
        <v>18469</v>
      </c>
      <c r="K6573" t="s">
        <v>110</v>
      </c>
      <c r="L6573" t="s">
        <v>3346</v>
      </c>
      <c r="M6573" t="s">
        <v>3344</v>
      </c>
      <c r="N6573" t="s">
        <v>3345</v>
      </c>
      <c r="O6573" t="s">
        <v>3346</v>
      </c>
      <c r="P6573" t="s">
        <v>3343</v>
      </c>
      <c r="Q6573" t="s">
        <v>3346</v>
      </c>
    </row>
    <row r="6574" spans="1:17" x14ac:dyDescent="0.25">
      <c r="A6574" t="s">
        <v>18210</v>
      </c>
      <c r="B6574" t="s">
        <v>18211</v>
      </c>
      <c r="C6574" t="s">
        <v>18455</v>
      </c>
      <c r="D6574" t="s">
        <v>18456</v>
      </c>
      <c r="E6574">
        <v>2504005</v>
      </c>
      <c r="F6574" t="s">
        <v>18470</v>
      </c>
      <c r="H6574" t="s">
        <v>18471</v>
      </c>
      <c r="I6574" t="s">
        <v>18472</v>
      </c>
      <c r="J6574" t="s">
        <v>18473</v>
      </c>
      <c r="K6574" t="s">
        <v>110</v>
      </c>
      <c r="L6574" t="s">
        <v>3343</v>
      </c>
      <c r="M6574" t="s">
        <v>3344</v>
      </c>
      <c r="N6574" t="s">
        <v>3345</v>
      </c>
      <c r="O6574" t="s">
        <v>3343</v>
      </c>
      <c r="P6574" t="s">
        <v>3343</v>
      </c>
      <c r="Q6574" t="s">
        <v>3346</v>
      </c>
    </row>
    <row r="6575" spans="1:17" x14ac:dyDescent="0.25">
      <c r="A6575" t="s">
        <v>18210</v>
      </c>
      <c r="B6575" t="s">
        <v>18211</v>
      </c>
      <c r="C6575" t="s">
        <v>18455</v>
      </c>
      <c r="D6575" t="s">
        <v>18456</v>
      </c>
      <c r="E6575">
        <v>2504006</v>
      </c>
      <c r="F6575" t="s">
        <v>18474</v>
      </c>
      <c r="H6575" t="s">
        <v>18475</v>
      </c>
      <c r="I6575" t="s">
        <v>18476</v>
      </c>
      <c r="J6575" t="s">
        <v>18477</v>
      </c>
      <c r="K6575" t="s">
        <v>110</v>
      </c>
      <c r="L6575" t="s">
        <v>3343</v>
      </c>
      <c r="M6575" t="s">
        <v>3344</v>
      </c>
      <c r="N6575" t="s">
        <v>3345</v>
      </c>
      <c r="O6575" t="s">
        <v>3346</v>
      </c>
      <c r="P6575" t="s">
        <v>3343</v>
      </c>
      <c r="Q6575" t="s">
        <v>3346</v>
      </c>
    </row>
    <row r="6576" spans="1:17" x14ac:dyDescent="0.25">
      <c r="A6576" t="s">
        <v>18210</v>
      </c>
      <c r="B6576" t="s">
        <v>18211</v>
      </c>
      <c r="C6576" t="s">
        <v>18455</v>
      </c>
      <c r="D6576" t="s">
        <v>18456</v>
      </c>
      <c r="E6576">
        <v>2504006</v>
      </c>
      <c r="F6576" t="s">
        <v>18474</v>
      </c>
      <c r="H6576" t="s">
        <v>18475</v>
      </c>
      <c r="I6576" t="s">
        <v>18478</v>
      </c>
      <c r="J6576" t="s">
        <v>18479</v>
      </c>
      <c r="K6576" t="s">
        <v>110</v>
      </c>
      <c r="L6576" t="s">
        <v>3346</v>
      </c>
      <c r="M6576" t="s">
        <v>3344</v>
      </c>
      <c r="N6576" t="s">
        <v>3345</v>
      </c>
      <c r="O6576" t="s">
        <v>3346</v>
      </c>
      <c r="P6576" t="s">
        <v>3343</v>
      </c>
      <c r="Q6576" t="s">
        <v>3346</v>
      </c>
    </row>
    <row r="6577" spans="1:17" x14ac:dyDescent="0.25">
      <c r="A6577" t="s">
        <v>18210</v>
      </c>
      <c r="B6577" t="s">
        <v>18211</v>
      </c>
      <c r="C6577" t="s">
        <v>18455</v>
      </c>
      <c r="D6577" t="s">
        <v>18456</v>
      </c>
      <c r="E6577">
        <v>2504006</v>
      </c>
      <c r="F6577" t="s">
        <v>18474</v>
      </c>
      <c r="H6577" t="s">
        <v>18475</v>
      </c>
      <c r="I6577" t="s">
        <v>18480</v>
      </c>
      <c r="J6577" t="s">
        <v>18481</v>
      </c>
      <c r="K6577" t="s">
        <v>110</v>
      </c>
      <c r="L6577" t="s">
        <v>3346</v>
      </c>
      <c r="M6577" t="s">
        <v>3344</v>
      </c>
      <c r="N6577" t="s">
        <v>3345</v>
      </c>
      <c r="O6577" t="s">
        <v>3346</v>
      </c>
      <c r="P6577" t="s">
        <v>3343</v>
      </c>
      <c r="Q6577" t="s">
        <v>3346</v>
      </c>
    </row>
    <row r="6578" spans="1:17" x14ac:dyDescent="0.25">
      <c r="A6578" t="s">
        <v>18210</v>
      </c>
      <c r="B6578" t="s">
        <v>18211</v>
      </c>
      <c r="C6578" t="s">
        <v>18455</v>
      </c>
      <c r="D6578" t="s">
        <v>18456</v>
      </c>
      <c r="E6578">
        <v>2504006</v>
      </c>
      <c r="F6578" t="s">
        <v>18474</v>
      </c>
      <c r="H6578" t="s">
        <v>18475</v>
      </c>
      <c r="I6578" t="s">
        <v>18482</v>
      </c>
      <c r="J6578" t="s">
        <v>18483</v>
      </c>
      <c r="K6578" t="s">
        <v>110</v>
      </c>
      <c r="L6578" t="s">
        <v>3346</v>
      </c>
      <c r="M6578" t="s">
        <v>3344</v>
      </c>
      <c r="N6578" t="s">
        <v>3345</v>
      </c>
      <c r="O6578" t="s">
        <v>3346</v>
      </c>
      <c r="P6578" t="s">
        <v>3343</v>
      </c>
      <c r="Q6578" t="s">
        <v>3346</v>
      </c>
    </row>
    <row r="6579" spans="1:17" x14ac:dyDescent="0.25">
      <c r="A6579" t="s">
        <v>18210</v>
      </c>
      <c r="B6579" t="s">
        <v>18211</v>
      </c>
      <c r="C6579" t="s">
        <v>18455</v>
      </c>
      <c r="D6579" t="s">
        <v>18456</v>
      </c>
      <c r="E6579">
        <v>2504006</v>
      </c>
      <c r="F6579" t="s">
        <v>18474</v>
      </c>
      <c r="H6579" t="s">
        <v>18475</v>
      </c>
      <c r="I6579" t="s">
        <v>18484</v>
      </c>
      <c r="J6579" t="s">
        <v>18485</v>
      </c>
      <c r="K6579" t="s">
        <v>110</v>
      </c>
      <c r="L6579" t="s">
        <v>3346</v>
      </c>
      <c r="M6579" t="s">
        <v>3344</v>
      </c>
      <c r="N6579" t="s">
        <v>3345</v>
      </c>
      <c r="O6579" t="s">
        <v>3346</v>
      </c>
      <c r="P6579" t="s">
        <v>3343</v>
      </c>
      <c r="Q6579" t="s">
        <v>3346</v>
      </c>
    </row>
    <row r="6580" spans="1:17" x14ac:dyDescent="0.25">
      <c r="A6580" t="s">
        <v>18210</v>
      </c>
      <c r="B6580" t="s">
        <v>18211</v>
      </c>
      <c r="C6580" t="s">
        <v>18455</v>
      </c>
      <c r="D6580" t="s">
        <v>18456</v>
      </c>
      <c r="E6580">
        <v>2504006</v>
      </c>
      <c r="F6580" t="s">
        <v>18474</v>
      </c>
      <c r="H6580" t="s">
        <v>18475</v>
      </c>
      <c r="I6580" t="s">
        <v>18486</v>
      </c>
      <c r="J6580" t="s">
        <v>18487</v>
      </c>
      <c r="K6580" t="s">
        <v>110</v>
      </c>
      <c r="L6580" t="s">
        <v>3346</v>
      </c>
      <c r="M6580" t="s">
        <v>3344</v>
      </c>
      <c r="N6580" t="s">
        <v>3345</v>
      </c>
      <c r="O6580" t="s">
        <v>3346</v>
      </c>
      <c r="P6580" t="s">
        <v>3343</v>
      </c>
      <c r="Q6580" t="s">
        <v>3346</v>
      </c>
    </row>
    <row r="6581" spans="1:17" x14ac:dyDescent="0.25">
      <c r="A6581" t="s">
        <v>18210</v>
      </c>
      <c r="B6581" t="s">
        <v>18211</v>
      </c>
      <c r="C6581" t="s">
        <v>18455</v>
      </c>
      <c r="D6581" t="s">
        <v>18456</v>
      </c>
      <c r="E6581">
        <v>2504006</v>
      </c>
      <c r="F6581" t="s">
        <v>18474</v>
      </c>
      <c r="H6581" t="s">
        <v>18475</v>
      </c>
      <c r="I6581" t="s">
        <v>18488</v>
      </c>
      <c r="J6581" t="s">
        <v>18489</v>
      </c>
      <c r="K6581" t="s">
        <v>110</v>
      </c>
      <c r="L6581" t="s">
        <v>3346</v>
      </c>
      <c r="M6581" t="s">
        <v>3344</v>
      </c>
      <c r="N6581" t="s">
        <v>3345</v>
      </c>
      <c r="O6581" t="s">
        <v>3346</v>
      </c>
      <c r="P6581" t="s">
        <v>3343</v>
      </c>
      <c r="Q6581" t="s">
        <v>3346</v>
      </c>
    </row>
    <row r="6582" spans="1:17" x14ac:dyDescent="0.25">
      <c r="A6582" t="s">
        <v>18210</v>
      </c>
      <c r="B6582" t="s">
        <v>18211</v>
      </c>
      <c r="C6582" t="s">
        <v>18455</v>
      </c>
      <c r="D6582" t="s">
        <v>18456</v>
      </c>
      <c r="E6582">
        <v>2504006</v>
      </c>
      <c r="F6582" t="s">
        <v>18474</v>
      </c>
      <c r="H6582" t="s">
        <v>18475</v>
      </c>
      <c r="I6582" t="s">
        <v>18490</v>
      </c>
      <c r="J6582" t="s">
        <v>18491</v>
      </c>
      <c r="K6582" t="s">
        <v>110</v>
      </c>
      <c r="L6582" t="s">
        <v>3346</v>
      </c>
      <c r="M6582" t="s">
        <v>3344</v>
      </c>
      <c r="N6582" t="s">
        <v>3345</v>
      </c>
      <c r="O6582" t="s">
        <v>3346</v>
      </c>
      <c r="P6582" t="s">
        <v>3343</v>
      </c>
      <c r="Q6582" t="s">
        <v>3346</v>
      </c>
    </row>
    <row r="6583" spans="1:17" x14ac:dyDescent="0.25">
      <c r="A6583" t="s">
        <v>18210</v>
      </c>
      <c r="B6583" t="s">
        <v>18211</v>
      </c>
      <c r="C6583" t="s">
        <v>18455</v>
      </c>
      <c r="D6583" t="s">
        <v>18456</v>
      </c>
      <c r="E6583">
        <v>2504006</v>
      </c>
      <c r="F6583" t="s">
        <v>18474</v>
      </c>
      <c r="H6583" t="s">
        <v>18475</v>
      </c>
      <c r="I6583" t="s">
        <v>18492</v>
      </c>
      <c r="J6583" t="s">
        <v>18493</v>
      </c>
      <c r="K6583" t="s">
        <v>110</v>
      </c>
      <c r="L6583" t="s">
        <v>3346</v>
      </c>
      <c r="M6583" t="s">
        <v>3344</v>
      </c>
      <c r="N6583" t="s">
        <v>3345</v>
      </c>
      <c r="O6583" t="s">
        <v>3346</v>
      </c>
      <c r="P6583" t="s">
        <v>3343</v>
      </c>
      <c r="Q6583" t="s">
        <v>3346</v>
      </c>
    </row>
    <row r="6584" spans="1:17" x14ac:dyDescent="0.25">
      <c r="A6584" t="s">
        <v>18210</v>
      </c>
      <c r="B6584" t="s">
        <v>18211</v>
      </c>
      <c r="C6584" t="s">
        <v>18455</v>
      </c>
      <c r="D6584" t="s">
        <v>18456</v>
      </c>
      <c r="E6584">
        <v>2504006</v>
      </c>
      <c r="F6584" t="s">
        <v>18474</v>
      </c>
      <c r="H6584" t="s">
        <v>18475</v>
      </c>
      <c r="I6584" t="s">
        <v>18494</v>
      </c>
      <c r="J6584" t="s">
        <v>18495</v>
      </c>
      <c r="K6584" t="s">
        <v>110</v>
      </c>
      <c r="L6584" t="s">
        <v>3346</v>
      </c>
      <c r="M6584" t="s">
        <v>3344</v>
      </c>
      <c r="N6584" t="s">
        <v>3345</v>
      </c>
      <c r="O6584" t="s">
        <v>3346</v>
      </c>
      <c r="P6584" t="s">
        <v>3343</v>
      </c>
      <c r="Q6584" t="s">
        <v>3346</v>
      </c>
    </row>
    <row r="6585" spans="1:17" x14ac:dyDescent="0.25">
      <c r="A6585" t="s">
        <v>18210</v>
      </c>
      <c r="B6585" t="s">
        <v>18211</v>
      </c>
      <c r="C6585" t="s">
        <v>18455</v>
      </c>
      <c r="D6585" t="s">
        <v>18456</v>
      </c>
      <c r="E6585">
        <v>2504007</v>
      </c>
      <c r="F6585" t="s">
        <v>18496</v>
      </c>
      <c r="G6585" t="s">
        <v>18497</v>
      </c>
      <c r="H6585" t="s">
        <v>3618</v>
      </c>
      <c r="I6585" t="s">
        <v>18498</v>
      </c>
      <c r="J6585" t="s">
        <v>157</v>
      </c>
      <c r="K6585" t="s">
        <v>110</v>
      </c>
      <c r="L6585" t="s">
        <v>3343</v>
      </c>
      <c r="M6585" t="s">
        <v>3344</v>
      </c>
      <c r="N6585" t="s">
        <v>3345</v>
      </c>
      <c r="O6585" t="s">
        <v>3343</v>
      </c>
      <c r="P6585" t="s">
        <v>3343</v>
      </c>
      <c r="Q6585" t="s">
        <v>3346</v>
      </c>
    </row>
    <row r="6586" spans="1:17" x14ac:dyDescent="0.25">
      <c r="A6586" t="s">
        <v>18210</v>
      </c>
      <c r="B6586" t="s">
        <v>18211</v>
      </c>
      <c r="C6586" t="s">
        <v>18455</v>
      </c>
      <c r="D6586" t="s">
        <v>18456</v>
      </c>
      <c r="E6586">
        <v>2504008</v>
      </c>
      <c r="F6586" t="s">
        <v>18499</v>
      </c>
      <c r="G6586" t="s">
        <v>18500</v>
      </c>
      <c r="H6586" t="s">
        <v>6344</v>
      </c>
      <c r="I6586" t="s">
        <v>18501</v>
      </c>
      <c r="J6586" t="s">
        <v>18502</v>
      </c>
      <c r="K6586" t="s">
        <v>110</v>
      </c>
      <c r="L6586" t="s">
        <v>3343</v>
      </c>
      <c r="M6586" t="s">
        <v>4108</v>
      </c>
      <c r="N6586" t="s">
        <v>5796</v>
      </c>
      <c r="O6586" t="s">
        <v>3343</v>
      </c>
      <c r="P6586" t="s">
        <v>3343</v>
      </c>
      <c r="Q6586" t="s">
        <v>3346</v>
      </c>
    </row>
    <row r="6587" spans="1:17" x14ac:dyDescent="0.25">
      <c r="A6587" t="s">
        <v>18210</v>
      </c>
      <c r="B6587" t="s">
        <v>18211</v>
      </c>
      <c r="C6587" t="s">
        <v>18455</v>
      </c>
      <c r="D6587" t="s">
        <v>18456</v>
      </c>
      <c r="E6587">
        <v>2504009</v>
      </c>
      <c r="F6587" t="s">
        <v>18503</v>
      </c>
      <c r="G6587" t="s">
        <v>18504</v>
      </c>
      <c r="H6587" t="s">
        <v>12398</v>
      </c>
      <c r="I6587" t="s">
        <v>18505</v>
      </c>
      <c r="J6587" t="s">
        <v>18506</v>
      </c>
      <c r="K6587" t="s">
        <v>110</v>
      </c>
      <c r="L6587" t="s">
        <v>3343</v>
      </c>
      <c r="M6587" t="s">
        <v>3344</v>
      </c>
      <c r="N6587" t="s">
        <v>3345</v>
      </c>
      <c r="O6587" t="s">
        <v>3346</v>
      </c>
      <c r="P6587" t="s">
        <v>3343</v>
      </c>
      <c r="Q6587" t="s">
        <v>3346</v>
      </c>
    </row>
    <row r="6588" spans="1:17" x14ac:dyDescent="0.25">
      <c r="A6588" t="s">
        <v>18210</v>
      </c>
      <c r="B6588" t="s">
        <v>18211</v>
      </c>
      <c r="C6588" t="s">
        <v>18455</v>
      </c>
      <c r="D6588" t="s">
        <v>18456</v>
      </c>
      <c r="E6588">
        <v>2504009</v>
      </c>
      <c r="F6588" t="s">
        <v>18503</v>
      </c>
      <c r="G6588" t="s">
        <v>18504</v>
      </c>
      <c r="H6588" t="s">
        <v>12398</v>
      </c>
      <c r="I6588" t="s">
        <v>18507</v>
      </c>
      <c r="J6588" t="s">
        <v>18508</v>
      </c>
      <c r="K6588" t="s">
        <v>110</v>
      </c>
      <c r="L6588" t="s">
        <v>3346</v>
      </c>
      <c r="M6588" t="s">
        <v>3344</v>
      </c>
      <c r="N6588" t="s">
        <v>3345</v>
      </c>
      <c r="O6588" t="s">
        <v>3346</v>
      </c>
      <c r="P6588" t="s">
        <v>3343</v>
      </c>
      <c r="Q6588" t="s">
        <v>3346</v>
      </c>
    </row>
    <row r="6589" spans="1:17" x14ac:dyDescent="0.25">
      <c r="A6589" t="s">
        <v>18210</v>
      </c>
      <c r="B6589" t="s">
        <v>18211</v>
      </c>
      <c r="C6589" t="s">
        <v>18455</v>
      </c>
      <c r="D6589" t="s">
        <v>18456</v>
      </c>
      <c r="E6589">
        <v>2504010</v>
      </c>
      <c r="F6589" t="s">
        <v>867</v>
      </c>
      <c r="G6589" t="s">
        <v>18509</v>
      </c>
      <c r="H6589" t="s">
        <v>3350</v>
      </c>
      <c r="I6589" t="s">
        <v>18510</v>
      </c>
      <c r="J6589" t="s">
        <v>1217</v>
      </c>
      <c r="K6589" t="s">
        <v>110</v>
      </c>
      <c r="L6589" t="s">
        <v>3343</v>
      </c>
      <c r="M6589" t="s">
        <v>3344</v>
      </c>
      <c r="N6589" t="s">
        <v>7721</v>
      </c>
      <c r="O6589" t="s">
        <v>3346</v>
      </c>
      <c r="P6589" t="s">
        <v>3343</v>
      </c>
      <c r="Q6589" t="s">
        <v>3346</v>
      </c>
    </row>
    <row r="6590" spans="1:17" x14ac:dyDescent="0.25">
      <c r="A6590" t="s">
        <v>18210</v>
      </c>
      <c r="B6590" t="s">
        <v>18211</v>
      </c>
      <c r="C6590" t="s">
        <v>18455</v>
      </c>
      <c r="D6590" t="s">
        <v>18456</v>
      </c>
      <c r="E6590">
        <v>2504011</v>
      </c>
      <c r="F6590" t="s">
        <v>114</v>
      </c>
      <c r="G6590" t="s">
        <v>18511</v>
      </c>
      <c r="H6590" t="s">
        <v>3350</v>
      </c>
      <c r="I6590" t="s">
        <v>18512</v>
      </c>
      <c r="J6590" t="s">
        <v>4774</v>
      </c>
      <c r="K6590" t="s">
        <v>110</v>
      </c>
      <c r="L6590" t="s">
        <v>3343</v>
      </c>
      <c r="M6590" t="s">
        <v>3344</v>
      </c>
      <c r="N6590" t="s">
        <v>7721</v>
      </c>
      <c r="O6590" t="s">
        <v>3346</v>
      </c>
      <c r="P6590" t="s">
        <v>3343</v>
      </c>
      <c r="Q6590" t="s">
        <v>3346</v>
      </c>
    </row>
    <row r="6591" spans="1:17" x14ac:dyDescent="0.25">
      <c r="A6591" t="s">
        <v>18210</v>
      </c>
      <c r="B6591" t="s">
        <v>18211</v>
      </c>
      <c r="C6591" t="s">
        <v>18455</v>
      </c>
      <c r="D6591" t="s">
        <v>18456</v>
      </c>
      <c r="E6591">
        <v>2504012</v>
      </c>
      <c r="F6591" t="s">
        <v>128</v>
      </c>
      <c r="G6591" t="s">
        <v>4583</v>
      </c>
      <c r="H6591" t="s">
        <v>3526</v>
      </c>
      <c r="I6591" t="s">
        <v>18513</v>
      </c>
      <c r="J6591" t="s">
        <v>935</v>
      </c>
      <c r="K6591" t="s">
        <v>110</v>
      </c>
      <c r="L6591" t="s">
        <v>3343</v>
      </c>
      <c r="M6591" t="s">
        <v>3344</v>
      </c>
      <c r="N6591" t="s">
        <v>3345</v>
      </c>
      <c r="O6591" t="s">
        <v>3346</v>
      </c>
      <c r="P6591" t="s">
        <v>3346</v>
      </c>
      <c r="Q6591" t="s">
        <v>3346</v>
      </c>
    </row>
    <row r="6592" spans="1:17" x14ac:dyDescent="0.25">
      <c r="A6592" t="s">
        <v>18210</v>
      </c>
      <c r="B6592" t="s">
        <v>18211</v>
      </c>
      <c r="C6592" t="s">
        <v>18455</v>
      </c>
      <c r="D6592" t="s">
        <v>18456</v>
      </c>
      <c r="E6592">
        <v>2504013</v>
      </c>
      <c r="F6592" t="s">
        <v>156</v>
      </c>
      <c r="G6592" t="s">
        <v>3393</v>
      </c>
      <c r="H6592" t="s">
        <v>3394</v>
      </c>
      <c r="I6592" t="s">
        <v>18514</v>
      </c>
      <c r="J6592" t="s">
        <v>3396</v>
      </c>
      <c r="K6592" t="s">
        <v>110</v>
      </c>
      <c r="L6592" t="s">
        <v>3343</v>
      </c>
      <c r="M6592" t="s">
        <v>3344</v>
      </c>
      <c r="N6592" t="s">
        <v>3345</v>
      </c>
      <c r="O6592" t="s">
        <v>3346</v>
      </c>
      <c r="P6592" t="s">
        <v>3346</v>
      </c>
      <c r="Q6592" t="s">
        <v>3346</v>
      </c>
    </row>
    <row r="6593" spans="1:17" x14ac:dyDescent="0.25">
      <c r="A6593" t="s">
        <v>18210</v>
      </c>
      <c r="B6593" t="s">
        <v>18211</v>
      </c>
      <c r="C6593" t="s">
        <v>18515</v>
      </c>
      <c r="D6593" t="s">
        <v>18516</v>
      </c>
      <c r="E6593">
        <v>2599009</v>
      </c>
      <c r="F6593" t="s">
        <v>2483</v>
      </c>
      <c r="G6593" t="s">
        <v>4637</v>
      </c>
      <c r="H6593" t="s">
        <v>3429</v>
      </c>
      <c r="I6593" t="s">
        <v>18517</v>
      </c>
      <c r="J6593" t="s">
        <v>2483</v>
      </c>
      <c r="K6593" t="s">
        <v>110</v>
      </c>
      <c r="L6593" t="s">
        <v>3343</v>
      </c>
      <c r="M6593" t="s">
        <v>3344</v>
      </c>
      <c r="N6593" t="s">
        <v>3345</v>
      </c>
      <c r="O6593" t="s">
        <v>3346</v>
      </c>
      <c r="P6593" t="s">
        <v>3343</v>
      </c>
      <c r="Q6593" t="s">
        <v>3346</v>
      </c>
    </row>
    <row r="6594" spans="1:17" x14ac:dyDescent="0.25">
      <c r="A6594" t="s">
        <v>18210</v>
      </c>
      <c r="B6594" t="s">
        <v>18211</v>
      </c>
      <c r="C6594" t="s">
        <v>18515</v>
      </c>
      <c r="D6594" t="s">
        <v>18516</v>
      </c>
      <c r="E6594">
        <v>2599010</v>
      </c>
      <c r="F6594" t="s">
        <v>4639</v>
      </c>
      <c r="G6594" t="s">
        <v>4640</v>
      </c>
      <c r="H6594" t="s">
        <v>3429</v>
      </c>
      <c r="I6594" t="s">
        <v>18518</v>
      </c>
      <c r="J6594" t="s">
        <v>4639</v>
      </c>
      <c r="K6594" t="s">
        <v>110</v>
      </c>
      <c r="L6594" t="s">
        <v>3343</v>
      </c>
      <c r="M6594" t="s">
        <v>3344</v>
      </c>
      <c r="N6594" t="s">
        <v>3345</v>
      </c>
      <c r="O6594" t="s">
        <v>3346</v>
      </c>
      <c r="P6594" t="s">
        <v>3343</v>
      </c>
      <c r="Q6594" t="s">
        <v>3346</v>
      </c>
    </row>
    <row r="6595" spans="1:17" x14ac:dyDescent="0.25">
      <c r="A6595" t="s">
        <v>18210</v>
      </c>
      <c r="B6595" t="s">
        <v>18211</v>
      </c>
      <c r="C6595" t="s">
        <v>18515</v>
      </c>
      <c r="D6595" t="s">
        <v>18516</v>
      </c>
      <c r="E6595">
        <v>2599011</v>
      </c>
      <c r="F6595" t="s">
        <v>2475</v>
      </c>
      <c r="G6595" t="s">
        <v>3428</v>
      </c>
      <c r="H6595" t="s">
        <v>3429</v>
      </c>
      <c r="I6595" t="s">
        <v>18519</v>
      </c>
      <c r="J6595" t="s">
        <v>2475</v>
      </c>
      <c r="K6595" t="s">
        <v>110</v>
      </c>
      <c r="L6595" t="s">
        <v>3343</v>
      </c>
      <c r="M6595" t="s">
        <v>3344</v>
      </c>
      <c r="N6595" t="s">
        <v>3345</v>
      </c>
      <c r="O6595" t="s">
        <v>3346</v>
      </c>
      <c r="P6595" t="s">
        <v>3343</v>
      </c>
      <c r="Q6595" t="s">
        <v>3346</v>
      </c>
    </row>
    <row r="6596" spans="1:17" x14ac:dyDescent="0.25">
      <c r="A6596" t="s">
        <v>18210</v>
      </c>
      <c r="B6596" t="s">
        <v>18211</v>
      </c>
      <c r="C6596" t="s">
        <v>18515</v>
      </c>
      <c r="D6596" t="s">
        <v>18516</v>
      </c>
      <c r="E6596">
        <v>2599011</v>
      </c>
      <c r="F6596" t="s">
        <v>2475</v>
      </c>
      <c r="G6596" t="s">
        <v>3428</v>
      </c>
      <c r="H6596" t="s">
        <v>3429</v>
      </c>
      <c r="I6596" t="s">
        <v>18520</v>
      </c>
      <c r="J6596" t="s">
        <v>3432</v>
      </c>
      <c r="K6596" t="s">
        <v>3433</v>
      </c>
      <c r="L6596" t="s">
        <v>3346</v>
      </c>
      <c r="M6596" t="s">
        <v>3344</v>
      </c>
      <c r="N6596" t="s">
        <v>3345</v>
      </c>
      <c r="O6596" t="s">
        <v>3346</v>
      </c>
      <c r="P6596" t="s">
        <v>3343</v>
      </c>
      <c r="Q6596" t="s">
        <v>3346</v>
      </c>
    </row>
    <row r="6597" spans="1:17" x14ac:dyDescent="0.25">
      <c r="A6597" t="s">
        <v>18210</v>
      </c>
      <c r="B6597" t="s">
        <v>18211</v>
      </c>
      <c r="C6597" t="s">
        <v>18515</v>
      </c>
      <c r="D6597" t="s">
        <v>18516</v>
      </c>
      <c r="E6597">
        <v>2599012</v>
      </c>
      <c r="F6597" t="s">
        <v>3434</v>
      </c>
      <c r="G6597" t="s">
        <v>3435</v>
      </c>
      <c r="H6597" t="s">
        <v>3429</v>
      </c>
      <c r="I6597" t="s">
        <v>18521</v>
      </c>
      <c r="J6597" t="s">
        <v>3434</v>
      </c>
      <c r="K6597" t="s">
        <v>110</v>
      </c>
      <c r="L6597" t="s">
        <v>3343</v>
      </c>
      <c r="M6597" t="s">
        <v>3344</v>
      </c>
      <c r="N6597" t="s">
        <v>3345</v>
      </c>
      <c r="O6597" t="s">
        <v>3346</v>
      </c>
      <c r="P6597" t="s">
        <v>3343</v>
      </c>
      <c r="Q6597" t="s">
        <v>3346</v>
      </c>
    </row>
    <row r="6598" spans="1:17" x14ac:dyDescent="0.25">
      <c r="A6598" t="s">
        <v>18210</v>
      </c>
      <c r="B6598" t="s">
        <v>18211</v>
      </c>
      <c r="C6598" t="s">
        <v>18515</v>
      </c>
      <c r="D6598" t="s">
        <v>18516</v>
      </c>
      <c r="E6598">
        <v>2599013</v>
      </c>
      <c r="F6598" t="s">
        <v>3437</v>
      </c>
      <c r="G6598" t="s">
        <v>3438</v>
      </c>
      <c r="H6598" t="s">
        <v>3429</v>
      </c>
      <c r="I6598" t="s">
        <v>18522</v>
      </c>
      <c r="J6598" t="s">
        <v>3437</v>
      </c>
      <c r="K6598" t="s">
        <v>110</v>
      </c>
      <c r="L6598" t="s">
        <v>3343</v>
      </c>
      <c r="M6598" t="s">
        <v>3344</v>
      </c>
      <c r="N6598" t="s">
        <v>3345</v>
      </c>
      <c r="O6598" t="s">
        <v>3346</v>
      </c>
      <c r="P6598" t="s">
        <v>3343</v>
      </c>
      <c r="Q6598" t="s">
        <v>3346</v>
      </c>
    </row>
    <row r="6599" spans="1:17" x14ac:dyDescent="0.25">
      <c r="A6599" t="s">
        <v>18210</v>
      </c>
      <c r="B6599" t="s">
        <v>18211</v>
      </c>
      <c r="C6599" t="s">
        <v>18515</v>
      </c>
      <c r="D6599" t="s">
        <v>18516</v>
      </c>
      <c r="E6599">
        <v>2599014</v>
      </c>
      <c r="F6599" t="s">
        <v>3545</v>
      </c>
      <c r="G6599" t="s">
        <v>3546</v>
      </c>
      <c r="H6599" t="s">
        <v>3429</v>
      </c>
      <c r="I6599" t="s">
        <v>18523</v>
      </c>
      <c r="J6599" t="s">
        <v>3545</v>
      </c>
      <c r="K6599" t="s">
        <v>110</v>
      </c>
      <c r="L6599" t="s">
        <v>3343</v>
      </c>
      <c r="M6599" t="s">
        <v>3344</v>
      </c>
      <c r="N6599" t="s">
        <v>3345</v>
      </c>
      <c r="O6599" t="s">
        <v>3346</v>
      </c>
      <c r="P6599" t="s">
        <v>3343</v>
      </c>
      <c r="Q6599" t="s">
        <v>3346</v>
      </c>
    </row>
    <row r="6600" spans="1:17" x14ac:dyDescent="0.25">
      <c r="A6600" t="s">
        <v>18210</v>
      </c>
      <c r="B6600" t="s">
        <v>18211</v>
      </c>
      <c r="C6600" t="s">
        <v>18515</v>
      </c>
      <c r="D6600" t="s">
        <v>18516</v>
      </c>
      <c r="E6600">
        <v>2599015</v>
      </c>
      <c r="F6600" t="s">
        <v>2481</v>
      </c>
      <c r="G6600" t="s">
        <v>4647</v>
      </c>
      <c r="H6600" t="s">
        <v>3429</v>
      </c>
      <c r="I6600" t="s">
        <v>18524</v>
      </c>
      <c r="J6600" t="s">
        <v>2481</v>
      </c>
      <c r="K6600" t="s">
        <v>110</v>
      </c>
      <c r="L6600" t="s">
        <v>3343</v>
      </c>
      <c r="M6600" t="s">
        <v>3344</v>
      </c>
      <c r="N6600" t="s">
        <v>3345</v>
      </c>
      <c r="O6600" t="s">
        <v>3346</v>
      </c>
      <c r="P6600" t="s">
        <v>3343</v>
      </c>
      <c r="Q6600" t="s">
        <v>3346</v>
      </c>
    </row>
    <row r="6601" spans="1:17" x14ac:dyDescent="0.25">
      <c r="A6601" t="s">
        <v>18210</v>
      </c>
      <c r="B6601" t="s">
        <v>18211</v>
      </c>
      <c r="C6601" t="s">
        <v>18515</v>
      </c>
      <c r="D6601" t="s">
        <v>18516</v>
      </c>
      <c r="E6601">
        <v>2599016</v>
      </c>
      <c r="F6601" t="s">
        <v>4649</v>
      </c>
      <c r="G6601" t="s">
        <v>4650</v>
      </c>
      <c r="H6601" t="s">
        <v>3429</v>
      </c>
      <c r="I6601" t="s">
        <v>18525</v>
      </c>
      <c r="J6601" t="s">
        <v>4649</v>
      </c>
      <c r="K6601" t="s">
        <v>110</v>
      </c>
      <c r="L6601" t="s">
        <v>3343</v>
      </c>
      <c r="M6601" t="s">
        <v>3344</v>
      </c>
      <c r="N6601" t="s">
        <v>3345</v>
      </c>
      <c r="O6601" t="s">
        <v>3346</v>
      </c>
      <c r="P6601" t="s">
        <v>3343</v>
      </c>
      <c r="Q6601" t="s">
        <v>3346</v>
      </c>
    </row>
    <row r="6602" spans="1:17" x14ac:dyDescent="0.25">
      <c r="A6602" t="s">
        <v>18210</v>
      </c>
      <c r="B6602" t="s">
        <v>18211</v>
      </c>
      <c r="C6602" t="s">
        <v>18515</v>
      </c>
      <c r="D6602" t="s">
        <v>18516</v>
      </c>
      <c r="E6602">
        <v>2599044</v>
      </c>
      <c r="F6602" t="s">
        <v>4718</v>
      </c>
      <c r="G6602" t="s">
        <v>4719</v>
      </c>
      <c r="H6602" t="s">
        <v>4720</v>
      </c>
      <c r="I6602" t="s">
        <v>18526</v>
      </c>
      <c r="J6602" t="s">
        <v>4722</v>
      </c>
      <c r="K6602" t="s">
        <v>110</v>
      </c>
      <c r="L6602" t="s">
        <v>3343</v>
      </c>
      <c r="M6602" t="s">
        <v>3344</v>
      </c>
      <c r="N6602" t="s">
        <v>3345</v>
      </c>
      <c r="O6602" t="s">
        <v>3346</v>
      </c>
      <c r="P6602" t="s">
        <v>3343</v>
      </c>
      <c r="Q6602" t="s">
        <v>3346</v>
      </c>
    </row>
    <row r="6603" spans="1:17" x14ac:dyDescent="0.25">
      <c r="A6603" t="s">
        <v>18210</v>
      </c>
      <c r="B6603" t="s">
        <v>18211</v>
      </c>
      <c r="C6603" t="s">
        <v>18515</v>
      </c>
      <c r="D6603" t="s">
        <v>18516</v>
      </c>
      <c r="E6603">
        <v>2599044</v>
      </c>
      <c r="F6603" t="s">
        <v>4718</v>
      </c>
      <c r="G6603" t="s">
        <v>4719</v>
      </c>
      <c r="H6603" t="s">
        <v>4720</v>
      </c>
      <c r="I6603" t="s">
        <v>18527</v>
      </c>
      <c r="J6603" t="s">
        <v>4724</v>
      </c>
      <c r="K6603" t="s">
        <v>110</v>
      </c>
      <c r="L6603" t="s">
        <v>3346</v>
      </c>
      <c r="M6603" t="s">
        <v>3344</v>
      </c>
      <c r="N6603" t="s">
        <v>3345</v>
      </c>
      <c r="O6603" t="s">
        <v>3346</v>
      </c>
      <c r="P6603" t="s">
        <v>3343</v>
      </c>
      <c r="Q6603" t="s">
        <v>3346</v>
      </c>
    </row>
    <row r="6604" spans="1:17" x14ac:dyDescent="0.25">
      <c r="A6604" t="s">
        <v>18210</v>
      </c>
      <c r="B6604" t="s">
        <v>18211</v>
      </c>
      <c r="C6604" t="s">
        <v>18515</v>
      </c>
      <c r="D6604" t="s">
        <v>18516</v>
      </c>
      <c r="E6604">
        <v>2599044</v>
      </c>
      <c r="F6604" t="s">
        <v>4718</v>
      </c>
      <c r="G6604" t="s">
        <v>4719</v>
      </c>
      <c r="H6604" t="s">
        <v>4720</v>
      </c>
      <c r="I6604" t="s">
        <v>18528</v>
      </c>
      <c r="J6604" t="s">
        <v>4726</v>
      </c>
      <c r="K6604" t="s">
        <v>110</v>
      </c>
      <c r="L6604" t="s">
        <v>3346</v>
      </c>
      <c r="M6604" t="s">
        <v>3344</v>
      </c>
      <c r="N6604" t="s">
        <v>3345</v>
      </c>
      <c r="O6604" t="s">
        <v>3346</v>
      </c>
      <c r="P6604" t="s">
        <v>3343</v>
      </c>
      <c r="Q6604" t="s">
        <v>3346</v>
      </c>
    </row>
    <row r="6605" spans="1:17" x14ac:dyDescent="0.25">
      <c r="A6605" t="s">
        <v>18210</v>
      </c>
      <c r="B6605" t="s">
        <v>18211</v>
      </c>
      <c r="C6605" t="s">
        <v>18515</v>
      </c>
      <c r="D6605" t="s">
        <v>18516</v>
      </c>
      <c r="E6605">
        <v>2599052</v>
      </c>
      <c r="F6605" t="s">
        <v>2488</v>
      </c>
      <c r="G6605" t="s">
        <v>3441</v>
      </c>
      <c r="H6605" t="s">
        <v>2503</v>
      </c>
      <c r="I6605" t="s">
        <v>18529</v>
      </c>
      <c r="J6605" t="s">
        <v>2489</v>
      </c>
      <c r="K6605" t="s">
        <v>110</v>
      </c>
      <c r="L6605" t="s">
        <v>3343</v>
      </c>
      <c r="M6605" t="s">
        <v>3344</v>
      </c>
      <c r="N6605" t="s">
        <v>3345</v>
      </c>
      <c r="O6605" t="s">
        <v>3346</v>
      </c>
      <c r="P6605" t="s">
        <v>3343</v>
      </c>
      <c r="Q6605" t="s">
        <v>3346</v>
      </c>
    </row>
    <row r="6606" spans="1:17" x14ac:dyDescent="0.25">
      <c r="A6606" t="s">
        <v>18210</v>
      </c>
      <c r="B6606" t="s">
        <v>18211</v>
      </c>
      <c r="C6606" t="s">
        <v>18515</v>
      </c>
      <c r="D6606" t="s">
        <v>18516</v>
      </c>
      <c r="E6606">
        <v>2599052</v>
      </c>
      <c r="F6606" t="s">
        <v>2488</v>
      </c>
      <c r="G6606" t="s">
        <v>3441</v>
      </c>
      <c r="H6606" t="s">
        <v>2503</v>
      </c>
      <c r="I6606" t="s">
        <v>18530</v>
      </c>
      <c r="J6606" t="s">
        <v>3444</v>
      </c>
      <c r="K6606" t="s">
        <v>110</v>
      </c>
      <c r="L6606" t="s">
        <v>3346</v>
      </c>
      <c r="M6606" t="s">
        <v>3344</v>
      </c>
      <c r="N6606" t="s">
        <v>3345</v>
      </c>
      <c r="O6606" t="s">
        <v>3346</v>
      </c>
      <c r="P6606" t="s">
        <v>3343</v>
      </c>
      <c r="Q6606" t="s">
        <v>3346</v>
      </c>
    </row>
    <row r="6607" spans="1:17" x14ac:dyDescent="0.25">
      <c r="A6607" t="s">
        <v>18210</v>
      </c>
      <c r="B6607" t="s">
        <v>18211</v>
      </c>
      <c r="C6607" t="s">
        <v>18515</v>
      </c>
      <c r="D6607" t="s">
        <v>18516</v>
      </c>
      <c r="E6607">
        <v>2599052</v>
      </c>
      <c r="F6607" t="s">
        <v>2488</v>
      </c>
      <c r="G6607" t="s">
        <v>3441</v>
      </c>
      <c r="H6607" t="s">
        <v>2503</v>
      </c>
      <c r="I6607" t="s">
        <v>18531</v>
      </c>
      <c r="J6607" t="s">
        <v>3446</v>
      </c>
      <c r="K6607" t="s">
        <v>110</v>
      </c>
      <c r="L6607" t="s">
        <v>3346</v>
      </c>
      <c r="M6607" t="s">
        <v>3344</v>
      </c>
      <c r="N6607" t="s">
        <v>3345</v>
      </c>
      <c r="O6607" t="s">
        <v>3346</v>
      </c>
      <c r="P6607" t="s">
        <v>3343</v>
      </c>
      <c r="Q6607" t="s">
        <v>3346</v>
      </c>
    </row>
    <row r="6608" spans="1:17" x14ac:dyDescent="0.25">
      <c r="A6608" t="s">
        <v>18210</v>
      </c>
      <c r="B6608" t="s">
        <v>18211</v>
      </c>
      <c r="C6608" t="s">
        <v>18515</v>
      </c>
      <c r="D6608" t="s">
        <v>18516</v>
      </c>
      <c r="E6608">
        <v>2599052</v>
      </c>
      <c r="F6608" t="s">
        <v>2488</v>
      </c>
      <c r="G6608" t="s">
        <v>3441</v>
      </c>
      <c r="H6608" t="s">
        <v>2503</v>
      </c>
      <c r="I6608" t="s">
        <v>18532</v>
      </c>
      <c r="J6608" t="s">
        <v>3448</v>
      </c>
      <c r="K6608" t="s">
        <v>110</v>
      </c>
      <c r="L6608" t="s">
        <v>3346</v>
      </c>
      <c r="M6608" t="s">
        <v>3344</v>
      </c>
      <c r="N6608" t="s">
        <v>3345</v>
      </c>
      <c r="O6608" t="s">
        <v>3346</v>
      </c>
      <c r="P6608" t="s">
        <v>3343</v>
      </c>
      <c r="Q6608" t="s">
        <v>3346</v>
      </c>
    </row>
    <row r="6609" spans="1:17" x14ac:dyDescent="0.25">
      <c r="A6609" t="s">
        <v>18210</v>
      </c>
      <c r="B6609" t="s">
        <v>18211</v>
      </c>
      <c r="C6609" t="s">
        <v>18515</v>
      </c>
      <c r="D6609" t="s">
        <v>18516</v>
      </c>
      <c r="E6609">
        <v>2599052</v>
      </c>
      <c r="F6609" t="s">
        <v>2488</v>
      </c>
      <c r="G6609" t="s">
        <v>3441</v>
      </c>
      <c r="H6609" t="s">
        <v>2503</v>
      </c>
      <c r="I6609" t="s">
        <v>18533</v>
      </c>
      <c r="J6609" t="s">
        <v>3450</v>
      </c>
      <c r="K6609" t="s">
        <v>110</v>
      </c>
      <c r="L6609" t="s">
        <v>3346</v>
      </c>
      <c r="M6609" t="s">
        <v>3344</v>
      </c>
      <c r="N6609" t="s">
        <v>3345</v>
      </c>
      <c r="O6609" t="s">
        <v>3346</v>
      </c>
      <c r="P6609" t="s">
        <v>3343</v>
      </c>
      <c r="Q6609" t="s">
        <v>3346</v>
      </c>
    </row>
    <row r="6610" spans="1:17" x14ac:dyDescent="0.25">
      <c r="A6610" t="s">
        <v>18210</v>
      </c>
      <c r="B6610" t="s">
        <v>18211</v>
      </c>
      <c r="C6610" t="s">
        <v>18515</v>
      </c>
      <c r="D6610" t="s">
        <v>18516</v>
      </c>
      <c r="E6610">
        <v>2599052</v>
      </c>
      <c r="F6610" t="s">
        <v>2488</v>
      </c>
      <c r="G6610" t="s">
        <v>3441</v>
      </c>
      <c r="H6610" t="s">
        <v>2503</v>
      </c>
      <c r="I6610" t="s">
        <v>18534</v>
      </c>
      <c r="J6610" t="s">
        <v>3452</v>
      </c>
      <c r="K6610" t="s">
        <v>110</v>
      </c>
      <c r="L6610" t="s">
        <v>3346</v>
      </c>
      <c r="M6610" t="s">
        <v>3344</v>
      </c>
      <c r="N6610" t="s">
        <v>3345</v>
      </c>
      <c r="O6610" t="s">
        <v>3346</v>
      </c>
      <c r="P6610" t="s">
        <v>3343</v>
      </c>
      <c r="Q6610" t="s">
        <v>3346</v>
      </c>
    </row>
    <row r="6611" spans="1:17" x14ac:dyDescent="0.25">
      <c r="A6611" t="s">
        <v>18210</v>
      </c>
      <c r="B6611" t="s">
        <v>18211</v>
      </c>
      <c r="C6611" t="s">
        <v>18515</v>
      </c>
      <c r="D6611" t="s">
        <v>18516</v>
      </c>
      <c r="E6611">
        <v>2599052</v>
      </c>
      <c r="F6611" t="s">
        <v>2488</v>
      </c>
      <c r="G6611" t="s">
        <v>3441</v>
      </c>
      <c r="H6611" t="s">
        <v>2503</v>
      </c>
      <c r="I6611" t="s">
        <v>18535</v>
      </c>
      <c r="J6611" t="s">
        <v>3454</v>
      </c>
      <c r="K6611" t="s">
        <v>110</v>
      </c>
      <c r="L6611" t="s">
        <v>3346</v>
      </c>
      <c r="M6611" t="s">
        <v>3344</v>
      </c>
      <c r="N6611" t="s">
        <v>3345</v>
      </c>
      <c r="O6611" t="s">
        <v>3346</v>
      </c>
      <c r="P6611" t="s">
        <v>3343</v>
      </c>
      <c r="Q6611" t="s">
        <v>3346</v>
      </c>
    </row>
    <row r="6612" spans="1:17" x14ac:dyDescent="0.25">
      <c r="A6612" t="s">
        <v>18210</v>
      </c>
      <c r="B6612" t="s">
        <v>18211</v>
      </c>
      <c r="C6612" t="s">
        <v>18515</v>
      </c>
      <c r="D6612" t="s">
        <v>18516</v>
      </c>
      <c r="E6612">
        <v>2599052</v>
      </c>
      <c r="F6612" t="s">
        <v>2488</v>
      </c>
      <c r="G6612" t="s">
        <v>3441</v>
      </c>
      <c r="H6612" t="s">
        <v>2503</v>
      </c>
      <c r="I6612" t="s">
        <v>18536</v>
      </c>
      <c r="J6612" t="s">
        <v>3456</v>
      </c>
      <c r="K6612" t="s">
        <v>110</v>
      </c>
      <c r="L6612" t="s">
        <v>3346</v>
      </c>
      <c r="M6612" t="s">
        <v>3344</v>
      </c>
      <c r="N6612" t="s">
        <v>3345</v>
      </c>
      <c r="O6612" t="s">
        <v>3346</v>
      </c>
      <c r="P6612" t="s">
        <v>3343</v>
      </c>
      <c r="Q6612" t="s">
        <v>3346</v>
      </c>
    </row>
    <row r="6613" spans="1:17" x14ac:dyDescent="0.25">
      <c r="A6613" t="s">
        <v>18210</v>
      </c>
      <c r="B6613" t="s">
        <v>18211</v>
      </c>
      <c r="C6613" t="s">
        <v>18515</v>
      </c>
      <c r="D6613" t="s">
        <v>18516</v>
      </c>
      <c r="E6613">
        <v>2599052</v>
      </c>
      <c r="F6613" t="s">
        <v>2488</v>
      </c>
      <c r="G6613" t="s">
        <v>3441</v>
      </c>
      <c r="H6613" t="s">
        <v>2503</v>
      </c>
      <c r="I6613" t="s">
        <v>18537</v>
      </c>
      <c r="J6613" t="s">
        <v>3458</v>
      </c>
      <c r="K6613" t="s">
        <v>110</v>
      </c>
      <c r="L6613" t="s">
        <v>3346</v>
      </c>
      <c r="M6613" t="s">
        <v>3344</v>
      </c>
      <c r="N6613" t="s">
        <v>3345</v>
      </c>
      <c r="O6613" t="s">
        <v>3346</v>
      </c>
      <c r="P6613" t="s">
        <v>3343</v>
      </c>
      <c r="Q6613" t="s">
        <v>3346</v>
      </c>
    </row>
    <row r="6614" spans="1:17" x14ac:dyDescent="0.25">
      <c r="A6614" t="s">
        <v>18210</v>
      </c>
      <c r="B6614" t="s">
        <v>18211</v>
      </c>
      <c r="C6614" t="s">
        <v>18515</v>
      </c>
      <c r="D6614" t="s">
        <v>18516</v>
      </c>
      <c r="E6614">
        <v>2599052</v>
      </c>
      <c r="F6614" t="s">
        <v>2488</v>
      </c>
      <c r="G6614" t="s">
        <v>3441</v>
      </c>
      <c r="H6614" t="s">
        <v>2503</v>
      </c>
      <c r="I6614" t="s">
        <v>18538</v>
      </c>
      <c r="J6614" t="s">
        <v>3460</v>
      </c>
      <c r="K6614" t="s">
        <v>110</v>
      </c>
      <c r="L6614" t="s">
        <v>3346</v>
      </c>
      <c r="M6614" t="s">
        <v>3344</v>
      </c>
      <c r="N6614" t="s">
        <v>3345</v>
      </c>
      <c r="O6614" t="s">
        <v>3346</v>
      </c>
      <c r="P6614" t="s">
        <v>3343</v>
      </c>
      <c r="Q6614" t="s">
        <v>3346</v>
      </c>
    </row>
    <row r="6615" spans="1:17" x14ac:dyDescent="0.25">
      <c r="A6615" t="s">
        <v>18210</v>
      </c>
      <c r="B6615" t="s">
        <v>18211</v>
      </c>
      <c r="C6615" t="s">
        <v>18515</v>
      </c>
      <c r="D6615" t="s">
        <v>18516</v>
      </c>
      <c r="E6615">
        <v>2599052</v>
      </c>
      <c r="F6615" t="s">
        <v>2488</v>
      </c>
      <c r="G6615" t="s">
        <v>3441</v>
      </c>
      <c r="H6615" t="s">
        <v>2503</v>
      </c>
      <c r="I6615" t="s">
        <v>18539</v>
      </c>
      <c r="J6615" t="s">
        <v>3462</v>
      </c>
      <c r="K6615" t="s">
        <v>110</v>
      </c>
      <c r="L6615" t="s">
        <v>3346</v>
      </c>
      <c r="M6615" t="s">
        <v>3344</v>
      </c>
      <c r="N6615" t="s">
        <v>3345</v>
      </c>
      <c r="O6615" t="s">
        <v>3346</v>
      </c>
      <c r="P6615" t="s">
        <v>3343</v>
      </c>
      <c r="Q6615" t="s">
        <v>3346</v>
      </c>
    </row>
    <row r="6616" spans="1:17" x14ac:dyDescent="0.25">
      <c r="A6616" t="s">
        <v>18210</v>
      </c>
      <c r="B6616" t="s">
        <v>18211</v>
      </c>
      <c r="C6616" t="s">
        <v>18515</v>
      </c>
      <c r="D6616" t="s">
        <v>18516</v>
      </c>
      <c r="E6616">
        <v>2599052</v>
      </c>
      <c r="F6616" t="s">
        <v>2488</v>
      </c>
      <c r="G6616" t="s">
        <v>3441</v>
      </c>
      <c r="H6616" t="s">
        <v>2503</v>
      </c>
      <c r="I6616" t="s">
        <v>18540</v>
      </c>
      <c r="J6616" t="s">
        <v>3464</v>
      </c>
      <c r="K6616" t="s">
        <v>110</v>
      </c>
      <c r="L6616" t="s">
        <v>3346</v>
      </c>
      <c r="M6616" t="s">
        <v>3344</v>
      </c>
      <c r="N6616" t="s">
        <v>3345</v>
      </c>
      <c r="O6616" t="s">
        <v>3346</v>
      </c>
      <c r="P6616" t="s">
        <v>3343</v>
      </c>
      <c r="Q6616" t="s">
        <v>3346</v>
      </c>
    </row>
    <row r="6617" spans="1:17" x14ac:dyDescent="0.25">
      <c r="A6617" t="s">
        <v>18210</v>
      </c>
      <c r="B6617" t="s">
        <v>18211</v>
      </c>
      <c r="C6617" t="s">
        <v>18515</v>
      </c>
      <c r="D6617" t="s">
        <v>18516</v>
      </c>
      <c r="E6617">
        <v>2599052</v>
      </c>
      <c r="F6617" t="s">
        <v>2488</v>
      </c>
      <c r="G6617" t="s">
        <v>3441</v>
      </c>
      <c r="H6617" t="s">
        <v>2503</v>
      </c>
      <c r="I6617" t="s">
        <v>18541</v>
      </c>
      <c r="J6617" t="s">
        <v>3466</v>
      </c>
      <c r="K6617" t="s">
        <v>110</v>
      </c>
      <c r="L6617" t="s">
        <v>3346</v>
      </c>
      <c r="M6617" t="s">
        <v>3344</v>
      </c>
      <c r="N6617" t="s">
        <v>3345</v>
      </c>
      <c r="O6617" t="s">
        <v>3346</v>
      </c>
      <c r="P6617" t="s">
        <v>3343</v>
      </c>
      <c r="Q6617" t="s">
        <v>3346</v>
      </c>
    </row>
    <row r="6618" spans="1:17" x14ac:dyDescent="0.25">
      <c r="A6618" t="s">
        <v>18210</v>
      </c>
      <c r="B6618" t="s">
        <v>18211</v>
      </c>
      <c r="C6618" t="s">
        <v>18515</v>
      </c>
      <c r="D6618" t="s">
        <v>18516</v>
      </c>
      <c r="E6618">
        <v>2599052</v>
      </c>
      <c r="F6618" t="s">
        <v>2488</v>
      </c>
      <c r="G6618" t="s">
        <v>3441</v>
      </c>
      <c r="H6618" t="s">
        <v>2503</v>
      </c>
      <c r="I6618" t="s">
        <v>18542</v>
      </c>
      <c r="J6618" t="s">
        <v>4668</v>
      </c>
      <c r="K6618" t="s">
        <v>110</v>
      </c>
      <c r="L6618" t="s">
        <v>3346</v>
      </c>
      <c r="M6618" t="s">
        <v>3344</v>
      </c>
      <c r="N6618" t="s">
        <v>3345</v>
      </c>
      <c r="O6618" t="s">
        <v>3346</v>
      </c>
      <c r="P6618" t="s">
        <v>3343</v>
      </c>
      <c r="Q6618" t="s">
        <v>3346</v>
      </c>
    </row>
    <row r="6619" spans="1:17" x14ac:dyDescent="0.25">
      <c r="A6619" t="s">
        <v>18210</v>
      </c>
      <c r="B6619" t="s">
        <v>18211</v>
      </c>
      <c r="C6619" t="s">
        <v>18515</v>
      </c>
      <c r="D6619" t="s">
        <v>18516</v>
      </c>
      <c r="E6619">
        <v>2599052</v>
      </c>
      <c r="F6619" t="s">
        <v>2488</v>
      </c>
      <c r="G6619" t="s">
        <v>3441</v>
      </c>
      <c r="H6619" t="s">
        <v>2503</v>
      </c>
      <c r="I6619" t="s">
        <v>18543</v>
      </c>
      <c r="J6619" t="s">
        <v>4670</v>
      </c>
      <c r="K6619" t="s">
        <v>110</v>
      </c>
      <c r="L6619" t="s">
        <v>3346</v>
      </c>
      <c r="M6619" t="s">
        <v>3344</v>
      </c>
      <c r="N6619" t="s">
        <v>3345</v>
      </c>
      <c r="O6619" t="s">
        <v>3346</v>
      </c>
      <c r="P6619" t="s">
        <v>3343</v>
      </c>
      <c r="Q6619" t="s">
        <v>3346</v>
      </c>
    </row>
    <row r="6620" spans="1:17" x14ac:dyDescent="0.25">
      <c r="A6620" t="s">
        <v>18210</v>
      </c>
      <c r="B6620" t="s">
        <v>18211</v>
      </c>
      <c r="C6620" t="s">
        <v>18515</v>
      </c>
      <c r="D6620" t="s">
        <v>18516</v>
      </c>
      <c r="E6620">
        <v>2599052</v>
      </c>
      <c r="F6620" t="s">
        <v>2488</v>
      </c>
      <c r="G6620" t="s">
        <v>3441</v>
      </c>
      <c r="H6620" t="s">
        <v>2503</v>
      </c>
      <c r="I6620" t="s">
        <v>18544</v>
      </c>
      <c r="J6620" t="s">
        <v>3472</v>
      </c>
      <c r="K6620" t="s">
        <v>110</v>
      </c>
      <c r="L6620" t="s">
        <v>3346</v>
      </c>
      <c r="M6620" t="s">
        <v>3344</v>
      </c>
      <c r="N6620" t="s">
        <v>3345</v>
      </c>
      <c r="O6620" t="s">
        <v>3346</v>
      </c>
      <c r="P6620" t="s">
        <v>3343</v>
      </c>
      <c r="Q6620" t="s">
        <v>3346</v>
      </c>
    </row>
    <row r="6621" spans="1:17" x14ac:dyDescent="0.25">
      <c r="A6621" t="s">
        <v>18210</v>
      </c>
      <c r="B6621" t="s">
        <v>18211</v>
      </c>
      <c r="C6621" t="s">
        <v>18515</v>
      </c>
      <c r="D6621" t="s">
        <v>18516</v>
      </c>
      <c r="E6621">
        <v>2599053</v>
      </c>
      <c r="F6621" t="s">
        <v>102</v>
      </c>
      <c r="G6621" t="s">
        <v>3349</v>
      </c>
      <c r="H6621" t="s">
        <v>3350</v>
      </c>
      <c r="I6621" t="s">
        <v>18545</v>
      </c>
      <c r="J6621" t="s">
        <v>103</v>
      </c>
      <c r="K6621" t="s">
        <v>110</v>
      </c>
      <c r="L6621" t="s">
        <v>3343</v>
      </c>
      <c r="M6621" t="s">
        <v>3344</v>
      </c>
      <c r="N6621" t="s">
        <v>3345</v>
      </c>
      <c r="O6621" t="s">
        <v>3346</v>
      </c>
      <c r="P6621" t="s">
        <v>3343</v>
      </c>
      <c r="Q6621" t="s">
        <v>3346</v>
      </c>
    </row>
    <row r="6622" spans="1:17" x14ac:dyDescent="0.25">
      <c r="A6622" t="s">
        <v>18210</v>
      </c>
      <c r="B6622" t="s">
        <v>18211</v>
      </c>
      <c r="C6622" t="s">
        <v>18515</v>
      </c>
      <c r="D6622" t="s">
        <v>18516</v>
      </c>
      <c r="E6622">
        <v>2599053</v>
      </c>
      <c r="F6622" t="s">
        <v>102</v>
      </c>
      <c r="G6622" t="s">
        <v>3349</v>
      </c>
      <c r="H6622" t="s">
        <v>3350</v>
      </c>
      <c r="I6622" t="s">
        <v>18546</v>
      </c>
      <c r="J6622" t="s">
        <v>2454</v>
      </c>
      <c r="K6622" t="s">
        <v>110</v>
      </c>
      <c r="L6622" t="s">
        <v>3346</v>
      </c>
      <c r="M6622" t="s">
        <v>3344</v>
      </c>
      <c r="N6622" t="s">
        <v>3345</v>
      </c>
      <c r="O6622" t="s">
        <v>3346</v>
      </c>
      <c r="P6622" t="s">
        <v>3343</v>
      </c>
      <c r="Q6622" t="s">
        <v>3346</v>
      </c>
    </row>
    <row r="6623" spans="1:17" x14ac:dyDescent="0.25">
      <c r="A6623" t="s">
        <v>18210</v>
      </c>
      <c r="B6623" t="s">
        <v>18211</v>
      </c>
      <c r="C6623" t="s">
        <v>18515</v>
      </c>
      <c r="D6623" t="s">
        <v>18516</v>
      </c>
      <c r="E6623">
        <v>2599054</v>
      </c>
      <c r="F6623" t="s">
        <v>51</v>
      </c>
      <c r="G6623" t="s">
        <v>3475</v>
      </c>
      <c r="H6623" t="s">
        <v>3350</v>
      </c>
      <c r="I6623" t="s">
        <v>18547</v>
      </c>
      <c r="J6623" t="s">
        <v>52</v>
      </c>
      <c r="K6623" t="s">
        <v>110</v>
      </c>
      <c r="L6623" t="s">
        <v>3343</v>
      </c>
      <c r="M6623" t="s">
        <v>3477</v>
      </c>
      <c r="N6623" t="s">
        <v>3478</v>
      </c>
      <c r="O6623" t="s">
        <v>3346</v>
      </c>
      <c r="P6623" t="s">
        <v>3343</v>
      </c>
      <c r="Q6623" t="s">
        <v>3346</v>
      </c>
    </row>
    <row r="6624" spans="1:17" x14ac:dyDescent="0.25">
      <c r="A6624" t="s">
        <v>18210</v>
      </c>
      <c r="B6624" t="s">
        <v>18211</v>
      </c>
      <c r="C6624" t="s">
        <v>18515</v>
      </c>
      <c r="D6624" t="s">
        <v>18516</v>
      </c>
      <c r="E6624">
        <v>2599054</v>
      </c>
      <c r="F6624" t="s">
        <v>51</v>
      </c>
      <c r="G6624" t="s">
        <v>3475</v>
      </c>
      <c r="H6624" t="s">
        <v>3350</v>
      </c>
      <c r="I6624" t="s">
        <v>18548</v>
      </c>
      <c r="J6624" t="s">
        <v>216</v>
      </c>
      <c r="K6624" t="s">
        <v>110</v>
      </c>
      <c r="L6624" t="s">
        <v>3346</v>
      </c>
      <c r="M6624" t="s">
        <v>3477</v>
      </c>
      <c r="N6624" t="s">
        <v>3478</v>
      </c>
      <c r="O6624" t="s">
        <v>3346</v>
      </c>
      <c r="P6624" t="s">
        <v>3343</v>
      </c>
      <c r="Q6624" t="s">
        <v>3346</v>
      </c>
    </row>
    <row r="6625" spans="1:17" x14ac:dyDescent="0.25">
      <c r="A6625" t="s">
        <v>18210</v>
      </c>
      <c r="B6625" t="s">
        <v>18211</v>
      </c>
      <c r="C6625" t="s">
        <v>18515</v>
      </c>
      <c r="D6625" t="s">
        <v>18516</v>
      </c>
      <c r="E6625">
        <v>2599054</v>
      </c>
      <c r="F6625" t="s">
        <v>51</v>
      </c>
      <c r="G6625" t="s">
        <v>3475</v>
      </c>
      <c r="H6625" t="s">
        <v>3350</v>
      </c>
      <c r="I6625" t="s">
        <v>18549</v>
      </c>
      <c r="J6625" t="s">
        <v>908</v>
      </c>
      <c r="K6625" t="s">
        <v>110</v>
      </c>
      <c r="L6625" t="s">
        <v>3346</v>
      </c>
      <c r="M6625" t="s">
        <v>3477</v>
      </c>
      <c r="N6625" t="s">
        <v>3478</v>
      </c>
      <c r="O6625" t="s">
        <v>3346</v>
      </c>
      <c r="P6625" t="s">
        <v>3343</v>
      </c>
      <c r="Q6625" t="s">
        <v>3346</v>
      </c>
    </row>
    <row r="6626" spans="1:17" x14ac:dyDescent="0.25">
      <c r="A6626" t="s">
        <v>18210</v>
      </c>
      <c r="B6626" t="s">
        <v>18211</v>
      </c>
      <c r="C6626" t="s">
        <v>18515</v>
      </c>
      <c r="D6626" t="s">
        <v>18516</v>
      </c>
      <c r="E6626">
        <v>2599055</v>
      </c>
      <c r="F6626" t="s">
        <v>867</v>
      </c>
      <c r="G6626" t="s">
        <v>3481</v>
      </c>
      <c r="H6626" t="s">
        <v>3350</v>
      </c>
      <c r="I6626" t="s">
        <v>18550</v>
      </c>
      <c r="J6626" t="s">
        <v>869</v>
      </c>
      <c r="K6626" t="s">
        <v>110</v>
      </c>
      <c r="L6626" t="s">
        <v>3343</v>
      </c>
      <c r="M6626" t="s">
        <v>3344</v>
      </c>
      <c r="N6626" t="s">
        <v>3345</v>
      </c>
      <c r="O6626" t="s">
        <v>3346</v>
      </c>
      <c r="P6626" t="s">
        <v>3343</v>
      </c>
      <c r="Q6626" t="s">
        <v>3346</v>
      </c>
    </row>
    <row r="6627" spans="1:17" x14ac:dyDescent="0.25">
      <c r="A6627" t="s">
        <v>18210</v>
      </c>
      <c r="B6627" t="s">
        <v>18211</v>
      </c>
      <c r="C6627" t="s">
        <v>18515</v>
      </c>
      <c r="D6627" t="s">
        <v>18516</v>
      </c>
      <c r="E6627">
        <v>2599056</v>
      </c>
      <c r="F6627" t="s">
        <v>114</v>
      </c>
      <c r="G6627" t="s">
        <v>3483</v>
      </c>
      <c r="H6627" t="s">
        <v>3350</v>
      </c>
      <c r="I6627" t="s">
        <v>18551</v>
      </c>
      <c r="J6627" t="s">
        <v>116</v>
      </c>
      <c r="K6627" t="s">
        <v>110</v>
      </c>
      <c r="L6627" t="s">
        <v>3343</v>
      </c>
      <c r="M6627" t="s">
        <v>3344</v>
      </c>
      <c r="N6627" t="s">
        <v>3345</v>
      </c>
      <c r="O6627" t="s">
        <v>3346</v>
      </c>
      <c r="P6627" t="s">
        <v>3343</v>
      </c>
      <c r="Q6627" t="s">
        <v>3346</v>
      </c>
    </row>
    <row r="6628" spans="1:17" x14ac:dyDescent="0.25">
      <c r="A6628" t="s">
        <v>18210</v>
      </c>
      <c r="B6628" t="s">
        <v>18211</v>
      </c>
      <c r="C6628" t="s">
        <v>18515</v>
      </c>
      <c r="D6628" t="s">
        <v>18516</v>
      </c>
      <c r="E6628">
        <v>2599056</v>
      </c>
      <c r="F6628" t="s">
        <v>114</v>
      </c>
      <c r="G6628" t="s">
        <v>3483</v>
      </c>
      <c r="H6628" t="s">
        <v>3350</v>
      </c>
      <c r="I6628" t="s">
        <v>18552</v>
      </c>
      <c r="J6628" t="s">
        <v>2492</v>
      </c>
      <c r="K6628" t="s">
        <v>110</v>
      </c>
      <c r="L6628" t="s">
        <v>3346</v>
      </c>
      <c r="M6628" t="s">
        <v>3344</v>
      </c>
      <c r="N6628" t="s">
        <v>3345</v>
      </c>
      <c r="O6628" t="s">
        <v>3346</v>
      </c>
      <c r="P6628" t="s">
        <v>3343</v>
      </c>
      <c r="Q6628" t="s">
        <v>3346</v>
      </c>
    </row>
    <row r="6629" spans="1:17" x14ac:dyDescent="0.25">
      <c r="A6629" t="s">
        <v>18210</v>
      </c>
      <c r="B6629" t="s">
        <v>18211</v>
      </c>
      <c r="C6629" t="s">
        <v>18515</v>
      </c>
      <c r="D6629" t="s">
        <v>18516</v>
      </c>
      <c r="E6629">
        <v>2599056</v>
      </c>
      <c r="F6629" t="s">
        <v>114</v>
      </c>
      <c r="G6629" t="s">
        <v>3483</v>
      </c>
      <c r="H6629" t="s">
        <v>3350</v>
      </c>
      <c r="I6629" t="s">
        <v>18553</v>
      </c>
      <c r="J6629" t="s">
        <v>4682</v>
      </c>
      <c r="K6629" t="s">
        <v>110</v>
      </c>
      <c r="L6629" t="s">
        <v>3346</v>
      </c>
      <c r="M6629" t="s">
        <v>3344</v>
      </c>
      <c r="N6629" t="s">
        <v>3345</v>
      </c>
      <c r="O6629" t="s">
        <v>3346</v>
      </c>
      <c r="P6629" t="s">
        <v>3343</v>
      </c>
      <c r="Q6629" t="s">
        <v>3346</v>
      </c>
    </row>
    <row r="6630" spans="1:17" x14ac:dyDescent="0.25">
      <c r="A6630" t="s">
        <v>18210</v>
      </c>
      <c r="B6630" t="s">
        <v>18211</v>
      </c>
      <c r="C6630" t="s">
        <v>18515</v>
      </c>
      <c r="D6630" t="s">
        <v>18516</v>
      </c>
      <c r="E6630">
        <v>2599058</v>
      </c>
      <c r="F6630" t="s">
        <v>7641</v>
      </c>
      <c r="G6630" t="s">
        <v>4684</v>
      </c>
      <c r="H6630" t="s">
        <v>3394</v>
      </c>
      <c r="I6630" t="s">
        <v>18554</v>
      </c>
      <c r="J6630" t="s">
        <v>200</v>
      </c>
      <c r="K6630" t="s">
        <v>110</v>
      </c>
      <c r="L6630" t="s">
        <v>3343</v>
      </c>
      <c r="M6630" t="s">
        <v>3344</v>
      </c>
      <c r="N6630" t="s">
        <v>3345</v>
      </c>
      <c r="O6630" t="s">
        <v>3346</v>
      </c>
      <c r="P6630" t="s">
        <v>3343</v>
      </c>
      <c r="Q6630" t="s">
        <v>3346</v>
      </c>
    </row>
    <row r="6631" spans="1:17" x14ac:dyDescent="0.25">
      <c r="A6631" t="s">
        <v>18210</v>
      </c>
      <c r="B6631" t="s">
        <v>18211</v>
      </c>
      <c r="C6631" t="s">
        <v>18515</v>
      </c>
      <c r="D6631" t="s">
        <v>18516</v>
      </c>
      <c r="E6631">
        <v>2599058</v>
      </c>
      <c r="F6631" t="s">
        <v>7641</v>
      </c>
      <c r="G6631" t="s">
        <v>4684</v>
      </c>
      <c r="H6631" t="s">
        <v>3394</v>
      </c>
      <c r="I6631" t="s">
        <v>18555</v>
      </c>
      <c r="J6631" t="s">
        <v>2575</v>
      </c>
      <c r="K6631" t="s">
        <v>110</v>
      </c>
      <c r="L6631" t="s">
        <v>3346</v>
      </c>
      <c r="M6631" t="s">
        <v>3344</v>
      </c>
      <c r="N6631" t="s">
        <v>3345</v>
      </c>
      <c r="O6631" t="s">
        <v>3346</v>
      </c>
      <c r="P6631" t="s">
        <v>3343</v>
      </c>
      <c r="Q6631" t="s">
        <v>3346</v>
      </c>
    </row>
    <row r="6632" spans="1:17" x14ac:dyDescent="0.25">
      <c r="A6632" t="s">
        <v>18210</v>
      </c>
      <c r="B6632" t="s">
        <v>18211</v>
      </c>
      <c r="C6632" t="s">
        <v>18515</v>
      </c>
      <c r="D6632" t="s">
        <v>18516</v>
      </c>
      <c r="E6632">
        <v>2599060</v>
      </c>
      <c r="F6632" t="s">
        <v>2553</v>
      </c>
      <c r="G6632" t="s">
        <v>3487</v>
      </c>
      <c r="H6632" t="s">
        <v>2503</v>
      </c>
      <c r="I6632" t="s">
        <v>18556</v>
      </c>
      <c r="J6632" t="s">
        <v>2502</v>
      </c>
      <c r="K6632" t="s">
        <v>110</v>
      </c>
      <c r="L6632" t="s">
        <v>3343</v>
      </c>
      <c r="M6632" t="s">
        <v>3344</v>
      </c>
      <c r="N6632" t="s">
        <v>3345</v>
      </c>
      <c r="O6632" t="s">
        <v>3346</v>
      </c>
      <c r="P6632" t="s">
        <v>3343</v>
      </c>
      <c r="Q6632" t="s">
        <v>3346</v>
      </c>
    </row>
    <row r="6633" spans="1:17" x14ac:dyDescent="0.25">
      <c r="A6633" t="s">
        <v>18210</v>
      </c>
      <c r="B6633" t="s">
        <v>18211</v>
      </c>
      <c r="C6633" t="s">
        <v>18515</v>
      </c>
      <c r="D6633" t="s">
        <v>18516</v>
      </c>
      <c r="E6633">
        <v>2599060</v>
      </c>
      <c r="F6633" t="s">
        <v>2553</v>
      </c>
      <c r="G6633" t="s">
        <v>3487</v>
      </c>
      <c r="H6633" t="s">
        <v>2503</v>
      </c>
      <c r="I6633" t="s">
        <v>18557</v>
      </c>
      <c r="J6633" t="s">
        <v>3490</v>
      </c>
      <c r="K6633" t="s">
        <v>110</v>
      </c>
      <c r="L6633" t="s">
        <v>3346</v>
      </c>
      <c r="M6633" t="s">
        <v>3344</v>
      </c>
      <c r="N6633" t="s">
        <v>3345</v>
      </c>
      <c r="O6633" t="s">
        <v>3346</v>
      </c>
      <c r="P6633" t="s">
        <v>3343</v>
      </c>
      <c r="Q6633" t="s">
        <v>3346</v>
      </c>
    </row>
    <row r="6634" spans="1:17" x14ac:dyDescent="0.25">
      <c r="A6634" t="s">
        <v>18210</v>
      </c>
      <c r="B6634" t="s">
        <v>18211</v>
      </c>
      <c r="C6634" t="s">
        <v>18515</v>
      </c>
      <c r="D6634" t="s">
        <v>18516</v>
      </c>
      <c r="E6634">
        <v>2599060</v>
      </c>
      <c r="F6634" t="s">
        <v>2553</v>
      </c>
      <c r="G6634" t="s">
        <v>3487</v>
      </c>
      <c r="H6634" t="s">
        <v>2503</v>
      </c>
      <c r="I6634" t="s">
        <v>18558</v>
      </c>
      <c r="J6634" t="s">
        <v>3492</v>
      </c>
      <c r="K6634" t="s">
        <v>110</v>
      </c>
      <c r="L6634" t="s">
        <v>3346</v>
      </c>
      <c r="M6634" t="s">
        <v>3344</v>
      </c>
      <c r="N6634" t="s">
        <v>3345</v>
      </c>
      <c r="O6634" t="s">
        <v>3346</v>
      </c>
      <c r="P6634" t="s">
        <v>3343</v>
      </c>
      <c r="Q6634" t="s">
        <v>3346</v>
      </c>
    </row>
    <row r="6635" spans="1:17" x14ac:dyDescent="0.25">
      <c r="A6635" t="s">
        <v>18210</v>
      </c>
      <c r="B6635" t="s">
        <v>18211</v>
      </c>
      <c r="C6635" t="s">
        <v>18515</v>
      </c>
      <c r="D6635" t="s">
        <v>18516</v>
      </c>
      <c r="E6635">
        <v>2599060</v>
      </c>
      <c r="F6635" t="s">
        <v>2553</v>
      </c>
      <c r="G6635" t="s">
        <v>3487</v>
      </c>
      <c r="H6635" t="s">
        <v>2503</v>
      </c>
      <c r="I6635" t="s">
        <v>18559</v>
      </c>
      <c r="J6635" t="s">
        <v>3494</v>
      </c>
      <c r="K6635" t="s">
        <v>110</v>
      </c>
      <c r="L6635" t="s">
        <v>3346</v>
      </c>
      <c r="M6635" t="s">
        <v>3344</v>
      </c>
      <c r="N6635" t="s">
        <v>3345</v>
      </c>
      <c r="O6635" t="s">
        <v>3346</v>
      </c>
      <c r="P6635" t="s">
        <v>3343</v>
      </c>
      <c r="Q6635" t="s">
        <v>3346</v>
      </c>
    </row>
    <row r="6636" spans="1:17" x14ac:dyDescent="0.25">
      <c r="A6636" t="s">
        <v>18210</v>
      </c>
      <c r="B6636" t="s">
        <v>18211</v>
      </c>
      <c r="C6636" t="s">
        <v>18515</v>
      </c>
      <c r="D6636" t="s">
        <v>18516</v>
      </c>
      <c r="E6636">
        <v>2599060</v>
      </c>
      <c r="F6636" t="s">
        <v>2553</v>
      </c>
      <c r="G6636" t="s">
        <v>3487</v>
      </c>
      <c r="H6636" t="s">
        <v>2503</v>
      </c>
      <c r="I6636" t="s">
        <v>18560</v>
      </c>
      <c r="J6636" t="s">
        <v>3496</v>
      </c>
      <c r="K6636" t="s">
        <v>110</v>
      </c>
      <c r="L6636" t="s">
        <v>3346</v>
      </c>
      <c r="M6636" t="s">
        <v>3344</v>
      </c>
      <c r="N6636" t="s">
        <v>3345</v>
      </c>
      <c r="O6636" t="s">
        <v>3346</v>
      </c>
      <c r="P6636" t="s">
        <v>3343</v>
      </c>
      <c r="Q6636" t="s">
        <v>3346</v>
      </c>
    </row>
    <row r="6637" spans="1:17" x14ac:dyDescent="0.25">
      <c r="A6637" t="s">
        <v>18210</v>
      </c>
      <c r="B6637" t="s">
        <v>18211</v>
      </c>
      <c r="C6637" t="s">
        <v>18515</v>
      </c>
      <c r="D6637" t="s">
        <v>18516</v>
      </c>
      <c r="E6637">
        <v>2599061</v>
      </c>
      <c r="F6637" t="s">
        <v>4693</v>
      </c>
      <c r="G6637" t="s">
        <v>4694</v>
      </c>
      <c r="H6637" t="s">
        <v>3429</v>
      </c>
      <c r="I6637" t="s">
        <v>18561</v>
      </c>
      <c r="J6637" t="s">
        <v>4693</v>
      </c>
      <c r="K6637" t="s">
        <v>110</v>
      </c>
      <c r="L6637" t="s">
        <v>3343</v>
      </c>
      <c r="M6637" t="s">
        <v>3344</v>
      </c>
      <c r="N6637" t="s">
        <v>3345</v>
      </c>
      <c r="O6637" t="s">
        <v>3346</v>
      </c>
      <c r="P6637" t="s">
        <v>3343</v>
      </c>
      <c r="Q6637" t="s">
        <v>3346</v>
      </c>
    </row>
    <row r="6638" spans="1:17" x14ac:dyDescent="0.25">
      <c r="A6638" t="s">
        <v>18210</v>
      </c>
      <c r="B6638" t="s">
        <v>18211</v>
      </c>
      <c r="C6638" t="s">
        <v>18515</v>
      </c>
      <c r="D6638" t="s">
        <v>18516</v>
      </c>
      <c r="E6638">
        <v>2599061</v>
      </c>
      <c r="F6638" t="s">
        <v>4693</v>
      </c>
      <c r="G6638" t="s">
        <v>4694</v>
      </c>
      <c r="H6638" t="s">
        <v>3429</v>
      </c>
      <c r="I6638" t="s">
        <v>18562</v>
      </c>
      <c r="J6638" t="s">
        <v>4697</v>
      </c>
      <c r="K6638" t="s">
        <v>110</v>
      </c>
      <c r="L6638" t="s">
        <v>3346</v>
      </c>
      <c r="M6638" t="s">
        <v>3344</v>
      </c>
      <c r="N6638" t="s">
        <v>3345</v>
      </c>
      <c r="O6638" t="s">
        <v>3346</v>
      </c>
      <c r="P6638" t="s">
        <v>3343</v>
      </c>
      <c r="Q6638" t="s">
        <v>3346</v>
      </c>
    </row>
    <row r="6639" spans="1:17" x14ac:dyDescent="0.25">
      <c r="A6639" t="s">
        <v>18210</v>
      </c>
      <c r="B6639" t="s">
        <v>18211</v>
      </c>
      <c r="C6639" t="s">
        <v>18515</v>
      </c>
      <c r="D6639" t="s">
        <v>18516</v>
      </c>
      <c r="E6639">
        <v>2599061</v>
      </c>
      <c r="F6639" t="s">
        <v>4693</v>
      </c>
      <c r="G6639" t="s">
        <v>4694</v>
      </c>
      <c r="H6639" t="s">
        <v>3429</v>
      </c>
      <c r="I6639" t="s">
        <v>18563</v>
      </c>
      <c r="J6639" t="s">
        <v>4699</v>
      </c>
      <c r="K6639" t="s">
        <v>110</v>
      </c>
      <c r="L6639" t="s">
        <v>3346</v>
      </c>
      <c r="M6639" t="s">
        <v>3344</v>
      </c>
      <c r="N6639" t="s">
        <v>3345</v>
      </c>
      <c r="O6639" t="s">
        <v>3346</v>
      </c>
      <c r="P6639" t="s">
        <v>3343</v>
      </c>
      <c r="Q6639" t="s">
        <v>3346</v>
      </c>
    </row>
    <row r="6640" spans="1:17" x14ac:dyDescent="0.25">
      <c r="A6640" t="s">
        <v>18210</v>
      </c>
      <c r="B6640" t="s">
        <v>18211</v>
      </c>
      <c r="C6640" t="s">
        <v>18515</v>
      </c>
      <c r="D6640" t="s">
        <v>18516</v>
      </c>
      <c r="E6640">
        <v>2599062</v>
      </c>
      <c r="F6640" t="s">
        <v>893</v>
      </c>
      <c r="G6640" t="s">
        <v>3497</v>
      </c>
      <c r="H6640" t="s">
        <v>3498</v>
      </c>
      <c r="I6640" t="s">
        <v>18564</v>
      </c>
      <c r="J6640" t="s">
        <v>895</v>
      </c>
      <c r="K6640" t="s">
        <v>110</v>
      </c>
      <c r="L6640" t="s">
        <v>3343</v>
      </c>
      <c r="M6640" t="s">
        <v>3344</v>
      </c>
      <c r="N6640" t="s">
        <v>3345</v>
      </c>
      <c r="O6640" t="s">
        <v>3346</v>
      </c>
      <c r="P6640" t="s">
        <v>3343</v>
      </c>
      <c r="Q6640" t="s">
        <v>3346</v>
      </c>
    </row>
    <row r="6641" spans="1:17" x14ac:dyDescent="0.25">
      <c r="A6641" t="s">
        <v>18210</v>
      </c>
      <c r="B6641" t="s">
        <v>18211</v>
      </c>
      <c r="C6641" t="s">
        <v>18515</v>
      </c>
      <c r="D6641" t="s">
        <v>18516</v>
      </c>
      <c r="E6641">
        <v>2599063</v>
      </c>
      <c r="F6641" t="s">
        <v>2185</v>
      </c>
      <c r="G6641" t="s">
        <v>3500</v>
      </c>
      <c r="H6641" t="s">
        <v>3498</v>
      </c>
      <c r="I6641" t="s">
        <v>18565</v>
      </c>
      <c r="J6641" t="s">
        <v>1579</v>
      </c>
      <c r="K6641" t="s">
        <v>110</v>
      </c>
      <c r="L6641" t="s">
        <v>3343</v>
      </c>
      <c r="M6641" t="s">
        <v>3344</v>
      </c>
      <c r="N6641" t="s">
        <v>3345</v>
      </c>
      <c r="O6641" t="s">
        <v>3346</v>
      </c>
      <c r="P6641" t="s">
        <v>3343</v>
      </c>
      <c r="Q6641" t="s">
        <v>3346</v>
      </c>
    </row>
    <row r="6642" spans="1:17" x14ac:dyDescent="0.25">
      <c r="A6642" t="s">
        <v>18210</v>
      </c>
      <c r="B6642" t="s">
        <v>18211</v>
      </c>
      <c r="C6642" t="s">
        <v>18515</v>
      </c>
      <c r="D6642" t="s">
        <v>18516</v>
      </c>
      <c r="E6642">
        <v>2599063</v>
      </c>
      <c r="F6642" t="s">
        <v>2185</v>
      </c>
      <c r="G6642" t="s">
        <v>3500</v>
      </c>
      <c r="H6642" t="s">
        <v>3498</v>
      </c>
      <c r="I6642" t="s">
        <v>18566</v>
      </c>
      <c r="J6642" t="s">
        <v>3503</v>
      </c>
      <c r="K6642" t="s">
        <v>38</v>
      </c>
      <c r="L6642" t="s">
        <v>3346</v>
      </c>
      <c r="M6642" t="s">
        <v>3344</v>
      </c>
      <c r="N6642" t="s">
        <v>3345</v>
      </c>
      <c r="O6642" t="s">
        <v>3346</v>
      </c>
      <c r="P6642" t="s">
        <v>3343</v>
      </c>
      <c r="Q6642" t="s">
        <v>3346</v>
      </c>
    </row>
    <row r="6643" spans="1:17" x14ac:dyDescent="0.25">
      <c r="A6643" t="s">
        <v>18210</v>
      </c>
      <c r="B6643" t="s">
        <v>18211</v>
      </c>
      <c r="C6643" t="s">
        <v>18515</v>
      </c>
      <c r="D6643" t="s">
        <v>18516</v>
      </c>
      <c r="E6643">
        <v>2599063</v>
      </c>
      <c r="F6643" t="s">
        <v>2185</v>
      </c>
      <c r="G6643" t="s">
        <v>3500</v>
      </c>
      <c r="H6643" t="s">
        <v>3498</v>
      </c>
      <c r="I6643" t="s">
        <v>18567</v>
      </c>
      <c r="J6643" t="s">
        <v>3505</v>
      </c>
      <c r="K6643" t="s">
        <v>110</v>
      </c>
      <c r="L6643" t="s">
        <v>3346</v>
      </c>
      <c r="M6643" t="s">
        <v>3344</v>
      </c>
      <c r="N6643" t="s">
        <v>3345</v>
      </c>
      <c r="O6643" t="s">
        <v>3346</v>
      </c>
      <c r="P6643" t="s">
        <v>3343</v>
      </c>
      <c r="Q6643" t="s">
        <v>3346</v>
      </c>
    </row>
    <row r="6644" spans="1:17" x14ac:dyDescent="0.25">
      <c r="A6644" t="s">
        <v>18210</v>
      </c>
      <c r="B6644" t="s">
        <v>18211</v>
      </c>
      <c r="C6644" t="s">
        <v>18515</v>
      </c>
      <c r="D6644" t="s">
        <v>18516</v>
      </c>
      <c r="E6644">
        <v>2599063</v>
      </c>
      <c r="F6644" t="s">
        <v>2185</v>
      </c>
      <c r="G6644" t="s">
        <v>3500</v>
      </c>
      <c r="H6644" t="s">
        <v>3498</v>
      </c>
      <c r="I6644" t="s">
        <v>18568</v>
      </c>
      <c r="J6644" t="s">
        <v>3507</v>
      </c>
      <c r="K6644" t="s">
        <v>110</v>
      </c>
      <c r="L6644" t="s">
        <v>3346</v>
      </c>
      <c r="M6644" t="s">
        <v>3344</v>
      </c>
      <c r="N6644" t="s">
        <v>3345</v>
      </c>
      <c r="O6644" t="s">
        <v>3346</v>
      </c>
      <c r="P6644" t="s">
        <v>3343</v>
      </c>
      <c r="Q6644" t="s">
        <v>3346</v>
      </c>
    </row>
    <row r="6645" spans="1:17" x14ac:dyDescent="0.25">
      <c r="A6645" t="s">
        <v>18210</v>
      </c>
      <c r="B6645" t="s">
        <v>18211</v>
      </c>
      <c r="C6645" t="s">
        <v>18515</v>
      </c>
      <c r="D6645" t="s">
        <v>18516</v>
      </c>
      <c r="E6645">
        <v>2599064</v>
      </c>
      <c r="F6645" t="s">
        <v>2542</v>
      </c>
      <c r="G6645" t="s">
        <v>5143</v>
      </c>
      <c r="H6645" t="s">
        <v>3350</v>
      </c>
      <c r="I6645" t="s">
        <v>18569</v>
      </c>
      <c r="J6645" t="s">
        <v>2544</v>
      </c>
      <c r="K6645" t="s">
        <v>110</v>
      </c>
      <c r="L6645" t="s">
        <v>3343</v>
      </c>
      <c r="M6645" t="s">
        <v>3477</v>
      </c>
      <c r="N6645" t="s">
        <v>3513</v>
      </c>
      <c r="O6645" t="s">
        <v>3346</v>
      </c>
      <c r="P6645" t="s">
        <v>3343</v>
      </c>
      <c r="Q6645" t="s">
        <v>3346</v>
      </c>
    </row>
    <row r="6646" spans="1:17" x14ac:dyDescent="0.25">
      <c r="A6646" t="s">
        <v>18210</v>
      </c>
      <c r="B6646" t="s">
        <v>18211</v>
      </c>
      <c r="C6646" t="s">
        <v>18515</v>
      </c>
      <c r="D6646" t="s">
        <v>18516</v>
      </c>
      <c r="E6646">
        <v>2599065</v>
      </c>
      <c r="F6646" t="s">
        <v>3508</v>
      </c>
      <c r="G6646" t="s">
        <v>3509</v>
      </c>
      <c r="H6646" t="s">
        <v>3510</v>
      </c>
      <c r="I6646" t="s">
        <v>18570</v>
      </c>
      <c r="J6646" t="s">
        <v>3512</v>
      </c>
      <c r="K6646" t="s">
        <v>38</v>
      </c>
      <c r="L6646" t="s">
        <v>3343</v>
      </c>
      <c r="M6646" t="s">
        <v>3477</v>
      </c>
      <c r="N6646" t="s">
        <v>3513</v>
      </c>
      <c r="O6646" t="s">
        <v>3346</v>
      </c>
      <c r="P6646" t="s">
        <v>3343</v>
      </c>
      <c r="Q6646" t="s">
        <v>3346</v>
      </c>
    </row>
    <row r="6647" spans="1:17" x14ac:dyDescent="0.25">
      <c r="A6647" t="s">
        <v>18210</v>
      </c>
      <c r="B6647" t="s">
        <v>18211</v>
      </c>
      <c r="C6647" t="s">
        <v>18515</v>
      </c>
      <c r="D6647" t="s">
        <v>18516</v>
      </c>
      <c r="E6647">
        <v>2599066</v>
      </c>
      <c r="F6647" t="s">
        <v>2347</v>
      </c>
      <c r="G6647" t="s">
        <v>3514</v>
      </c>
      <c r="H6647" t="s">
        <v>3515</v>
      </c>
      <c r="I6647" t="s">
        <v>18571</v>
      </c>
      <c r="J6647" t="s">
        <v>3517</v>
      </c>
      <c r="K6647" t="s">
        <v>110</v>
      </c>
      <c r="L6647" t="s">
        <v>3343</v>
      </c>
      <c r="M6647" t="s">
        <v>3344</v>
      </c>
      <c r="N6647" t="s">
        <v>3345</v>
      </c>
      <c r="O6647" t="s">
        <v>3346</v>
      </c>
      <c r="P6647" t="s">
        <v>3343</v>
      </c>
      <c r="Q6647" t="s">
        <v>3346</v>
      </c>
    </row>
    <row r="6648" spans="1:17" x14ac:dyDescent="0.25">
      <c r="A6648" t="s">
        <v>18210</v>
      </c>
      <c r="B6648" t="s">
        <v>18211</v>
      </c>
      <c r="C6648" t="s">
        <v>18515</v>
      </c>
      <c r="D6648" t="s">
        <v>18516</v>
      </c>
      <c r="E6648">
        <v>2599067</v>
      </c>
      <c r="F6648" t="s">
        <v>375</v>
      </c>
      <c r="G6648" t="s">
        <v>3518</v>
      </c>
      <c r="H6648" t="s">
        <v>3350</v>
      </c>
      <c r="I6648" t="s">
        <v>18572</v>
      </c>
      <c r="J6648" t="s">
        <v>154</v>
      </c>
      <c r="K6648" t="s">
        <v>110</v>
      </c>
      <c r="L6648" t="s">
        <v>3343</v>
      </c>
      <c r="M6648" t="s">
        <v>3344</v>
      </c>
      <c r="N6648" t="s">
        <v>3345</v>
      </c>
      <c r="O6648" t="s">
        <v>3346</v>
      </c>
      <c r="P6648" t="s">
        <v>3343</v>
      </c>
      <c r="Q6648" t="s">
        <v>3346</v>
      </c>
    </row>
    <row r="6649" spans="1:17" x14ac:dyDescent="0.25">
      <c r="A6649" t="s">
        <v>18210</v>
      </c>
      <c r="B6649" t="s">
        <v>18211</v>
      </c>
      <c r="C6649" t="s">
        <v>18515</v>
      </c>
      <c r="D6649" t="s">
        <v>18516</v>
      </c>
      <c r="E6649">
        <v>2599068</v>
      </c>
      <c r="F6649" t="s">
        <v>1896</v>
      </c>
      <c r="G6649" t="s">
        <v>3520</v>
      </c>
      <c r="H6649" t="s">
        <v>3350</v>
      </c>
      <c r="I6649" t="s">
        <v>18573</v>
      </c>
      <c r="J6649" t="s">
        <v>1898</v>
      </c>
      <c r="K6649" t="s">
        <v>110</v>
      </c>
      <c r="L6649" t="s">
        <v>3343</v>
      </c>
      <c r="M6649" t="s">
        <v>3344</v>
      </c>
      <c r="N6649" t="s">
        <v>3345</v>
      </c>
      <c r="O6649" t="s">
        <v>3346</v>
      </c>
      <c r="P6649" t="s">
        <v>3343</v>
      </c>
      <c r="Q6649" t="s">
        <v>3346</v>
      </c>
    </row>
    <row r="6650" spans="1:17" x14ac:dyDescent="0.25">
      <c r="A6650" t="s">
        <v>18210</v>
      </c>
      <c r="B6650" t="s">
        <v>18211</v>
      </c>
      <c r="C6650" t="s">
        <v>18515</v>
      </c>
      <c r="D6650" t="s">
        <v>18516</v>
      </c>
      <c r="E6650">
        <v>2599069</v>
      </c>
      <c r="F6650" t="s">
        <v>3522</v>
      </c>
      <c r="G6650" t="s">
        <v>3523</v>
      </c>
      <c r="H6650" t="s">
        <v>3429</v>
      </c>
      <c r="I6650" t="s">
        <v>18574</v>
      </c>
      <c r="J6650" t="s">
        <v>3522</v>
      </c>
      <c r="K6650" t="s">
        <v>110</v>
      </c>
      <c r="L6650" t="s">
        <v>3343</v>
      </c>
      <c r="M6650" t="s">
        <v>3344</v>
      </c>
      <c r="N6650" t="s">
        <v>3345</v>
      </c>
      <c r="O6650" t="s">
        <v>3346</v>
      </c>
      <c r="P6650" t="s">
        <v>3343</v>
      </c>
      <c r="Q6650" t="s">
        <v>3346</v>
      </c>
    </row>
    <row r="6651" spans="1:17" x14ac:dyDescent="0.25">
      <c r="A6651" t="s">
        <v>18210</v>
      </c>
      <c r="B6651" t="s">
        <v>18211</v>
      </c>
      <c r="C6651" t="s">
        <v>18515</v>
      </c>
      <c r="D6651" t="s">
        <v>18516</v>
      </c>
      <c r="E6651">
        <v>2599070</v>
      </c>
      <c r="F6651" t="s">
        <v>128</v>
      </c>
      <c r="G6651" t="s">
        <v>3525</v>
      </c>
      <c r="H6651" t="s">
        <v>3526</v>
      </c>
      <c r="I6651" t="s">
        <v>18575</v>
      </c>
      <c r="J6651" t="s">
        <v>935</v>
      </c>
      <c r="K6651" t="s">
        <v>110</v>
      </c>
      <c r="L6651" t="s">
        <v>3343</v>
      </c>
      <c r="M6651" t="s">
        <v>3344</v>
      </c>
      <c r="N6651" t="s">
        <v>3345</v>
      </c>
      <c r="O6651" t="s">
        <v>3346</v>
      </c>
      <c r="P6651" t="s">
        <v>3343</v>
      </c>
      <c r="Q6651" t="s">
        <v>3346</v>
      </c>
    </row>
    <row r="6652" spans="1:17" x14ac:dyDescent="0.25">
      <c r="A6652" t="s">
        <v>18210</v>
      </c>
      <c r="B6652" t="s">
        <v>18211</v>
      </c>
      <c r="C6652" t="s">
        <v>18515</v>
      </c>
      <c r="D6652" t="s">
        <v>18516</v>
      </c>
      <c r="E6652">
        <v>2599070</v>
      </c>
      <c r="F6652" t="s">
        <v>128</v>
      </c>
      <c r="G6652" t="s">
        <v>3525</v>
      </c>
      <c r="H6652" t="s">
        <v>3526</v>
      </c>
      <c r="I6652" t="s">
        <v>18576</v>
      </c>
      <c r="J6652" t="s">
        <v>1193</v>
      </c>
      <c r="K6652" t="s">
        <v>110</v>
      </c>
      <c r="L6652" t="s">
        <v>3346</v>
      </c>
      <c r="M6652" t="s">
        <v>3344</v>
      </c>
      <c r="N6652" t="s">
        <v>3345</v>
      </c>
      <c r="O6652" t="s">
        <v>3346</v>
      </c>
      <c r="P6652" t="s">
        <v>3343</v>
      </c>
      <c r="Q6652" t="s">
        <v>3346</v>
      </c>
    </row>
    <row r="6653" spans="1:17" x14ac:dyDescent="0.25">
      <c r="A6653" t="s">
        <v>18210</v>
      </c>
      <c r="B6653" t="s">
        <v>18211</v>
      </c>
      <c r="C6653" t="s">
        <v>18515</v>
      </c>
      <c r="D6653" t="s">
        <v>18516</v>
      </c>
      <c r="E6653">
        <v>2599071</v>
      </c>
      <c r="F6653" t="s">
        <v>3537</v>
      </c>
      <c r="G6653" t="s">
        <v>3538</v>
      </c>
      <c r="H6653" t="s">
        <v>2503</v>
      </c>
      <c r="I6653" t="s">
        <v>18577</v>
      </c>
      <c r="J6653" t="s">
        <v>3540</v>
      </c>
      <c r="K6653" t="s">
        <v>110</v>
      </c>
      <c r="L6653" t="s">
        <v>3343</v>
      </c>
      <c r="M6653" t="s">
        <v>3344</v>
      </c>
      <c r="N6653" t="s">
        <v>3345</v>
      </c>
      <c r="O6653" t="s">
        <v>3346</v>
      </c>
      <c r="P6653" t="s">
        <v>3343</v>
      </c>
      <c r="Q6653" t="s">
        <v>3346</v>
      </c>
    </row>
    <row r="6654" spans="1:17" x14ac:dyDescent="0.25">
      <c r="A6654" t="s">
        <v>18210</v>
      </c>
      <c r="B6654" t="s">
        <v>18211</v>
      </c>
      <c r="C6654" t="s">
        <v>18515</v>
      </c>
      <c r="D6654" t="s">
        <v>18516</v>
      </c>
      <c r="E6654">
        <v>2599072</v>
      </c>
      <c r="F6654" t="s">
        <v>3541</v>
      </c>
      <c r="G6654" t="s">
        <v>3542</v>
      </c>
      <c r="H6654" t="s">
        <v>2503</v>
      </c>
      <c r="I6654" t="s">
        <v>18578</v>
      </c>
      <c r="J6654" t="s">
        <v>3544</v>
      </c>
      <c r="K6654" t="s">
        <v>110</v>
      </c>
      <c r="L6654" t="s">
        <v>3343</v>
      </c>
      <c r="M6654" t="s">
        <v>3344</v>
      </c>
      <c r="N6654" t="s">
        <v>3345</v>
      </c>
      <c r="O6654" t="s">
        <v>3346</v>
      </c>
      <c r="P6654" t="s">
        <v>3343</v>
      </c>
      <c r="Q6654" t="s">
        <v>3346</v>
      </c>
    </row>
    <row r="6655" spans="1:17" x14ac:dyDescent="0.25">
      <c r="A6655" t="s">
        <v>18579</v>
      </c>
      <c r="B6655" t="s">
        <v>18580</v>
      </c>
      <c r="C6655" t="s">
        <v>18581</v>
      </c>
      <c r="D6655" t="s">
        <v>18582</v>
      </c>
      <c r="E6655">
        <v>2701001</v>
      </c>
      <c r="F6655" t="s">
        <v>18583</v>
      </c>
      <c r="G6655" t="s">
        <v>18584</v>
      </c>
      <c r="H6655" t="s">
        <v>18585</v>
      </c>
      <c r="I6655" t="s">
        <v>18586</v>
      </c>
      <c r="J6655" t="s">
        <v>18587</v>
      </c>
      <c r="K6655" t="s">
        <v>110</v>
      </c>
      <c r="L6655" t="s">
        <v>3343</v>
      </c>
      <c r="M6655" t="s">
        <v>3397</v>
      </c>
      <c r="N6655" t="s">
        <v>5920</v>
      </c>
      <c r="O6655" t="s">
        <v>3346</v>
      </c>
      <c r="P6655" t="s">
        <v>3343</v>
      </c>
      <c r="Q6655" t="s">
        <v>3346</v>
      </c>
    </row>
    <row r="6656" spans="1:17" x14ac:dyDescent="0.25">
      <c r="A6656" t="s">
        <v>18579</v>
      </c>
      <c r="B6656" t="s">
        <v>18580</v>
      </c>
      <c r="C6656" t="s">
        <v>18581</v>
      </c>
      <c r="D6656" t="s">
        <v>18582</v>
      </c>
      <c r="E6656">
        <v>2701002</v>
      </c>
      <c r="F6656" t="s">
        <v>18588</v>
      </c>
      <c r="G6656" t="s">
        <v>18589</v>
      </c>
      <c r="H6656" t="s">
        <v>18590</v>
      </c>
      <c r="I6656" t="s">
        <v>18591</v>
      </c>
      <c r="J6656" t="s">
        <v>18588</v>
      </c>
      <c r="K6656" t="s">
        <v>110</v>
      </c>
      <c r="L6656" t="s">
        <v>3343</v>
      </c>
      <c r="M6656" t="s">
        <v>3344</v>
      </c>
      <c r="N6656" t="s">
        <v>3345</v>
      </c>
      <c r="O6656" t="s">
        <v>3346</v>
      </c>
      <c r="P6656" t="s">
        <v>3343</v>
      </c>
      <c r="Q6656" t="s">
        <v>3346</v>
      </c>
    </row>
    <row r="6657" spans="1:17" x14ac:dyDescent="0.25">
      <c r="A6657" t="s">
        <v>18579</v>
      </c>
      <c r="B6657" t="s">
        <v>18580</v>
      </c>
      <c r="C6657" t="s">
        <v>18581</v>
      </c>
      <c r="D6657" t="s">
        <v>18582</v>
      </c>
      <c r="E6657">
        <v>2701004</v>
      </c>
      <c r="F6657" t="s">
        <v>18592</v>
      </c>
      <c r="G6657" t="s">
        <v>18593</v>
      </c>
      <c r="H6657" t="s">
        <v>3498</v>
      </c>
      <c r="I6657" t="s">
        <v>18594</v>
      </c>
      <c r="J6657" t="s">
        <v>18595</v>
      </c>
      <c r="K6657" t="s">
        <v>110</v>
      </c>
      <c r="L6657" t="s">
        <v>3343</v>
      </c>
      <c r="M6657" t="s">
        <v>3344</v>
      </c>
      <c r="N6657" t="s">
        <v>3360</v>
      </c>
      <c r="O6657" t="s">
        <v>3346</v>
      </c>
      <c r="P6657" t="s">
        <v>3343</v>
      </c>
      <c r="Q6657" t="s">
        <v>3346</v>
      </c>
    </row>
    <row r="6658" spans="1:17" x14ac:dyDescent="0.25">
      <c r="A6658" t="s">
        <v>18579</v>
      </c>
      <c r="B6658" t="s">
        <v>18580</v>
      </c>
      <c r="C6658" t="s">
        <v>18581</v>
      </c>
      <c r="D6658" t="s">
        <v>18582</v>
      </c>
      <c r="E6658">
        <v>2701005</v>
      </c>
      <c r="F6658" t="s">
        <v>18596</v>
      </c>
      <c r="G6658" t="s">
        <v>18597</v>
      </c>
      <c r="H6658" t="s">
        <v>3498</v>
      </c>
      <c r="I6658" t="s">
        <v>18598</v>
      </c>
      <c r="J6658" t="s">
        <v>18599</v>
      </c>
      <c r="K6658" t="s">
        <v>110</v>
      </c>
      <c r="L6658" t="s">
        <v>3343</v>
      </c>
      <c r="M6658" t="s">
        <v>3344</v>
      </c>
      <c r="N6658" t="s">
        <v>3360</v>
      </c>
      <c r="O6658" t="s">
        <v>3346</v>
      </c>
      <c r="P6658" t="s">
        <v>3343</v>
      </c>
      <c r="Q6658" t="s">
        <v>3346</v>
      </c>
    </row>
    <row r="6659" spans="1:17" x14ac:dyDescent="0.25">
      <c r="A6659" t="s">
        <v>18579</v>
      </c>
      <c r="B6659" t="s">
        <v>18580</v>
      </c>
      <c r="C6659" t="s">
        <v>18581</v>
      </c>
      <c r="D6659" t="s">
        <v>18582</v>
      </c>
      <c r="E6659">
        <v>2701005</v>
      </c>
      <c r="F6659" t="s">
        <v>18596</v>
      </c>
      <c r="G6659" t="s">
        <v>18597</v>
      </c>
      <c r="H6659" t="s">
        <v>3498</v>
      </c>
      <c r="I6659" t="s">
        <v>18600</v>
      </c>
      <c r="J6659" t="s">
        <v>18601</v>
      </c>
      <c r="K6659" t="s">
        <v>7886</v>
      </c>
      <c r="L6659" t="s">
        <v>3346</v>
      </c>
      <c r="M6659" t="s">
        <v>3344</v>
      </c>
      <c r="N6659" t="s">
        <v>3360</v>
      </c>
      <c r="O6659" t="s">
        <v>3346</v>
      </c>
      <c r="P6659" t="s">
        <v>3343</v>
      </c>
      <c r="Q6659" t="s">
        <v>3346</v>
      </c>
    </row>
    <row r="6660" spans="1:17" x14ac:dyDescent="0.25">
      <c r="A6660" t="s">
        <v>18579</v>
      </c>
      <c r="B6660" t="s">
        <v>18580</v>
      </c>
      <c r="C6660" t="s">
        <v>18581</v>
      </c>
      <c r="D6660" t="s">
        <v>18582</v>
      </c>
      <c r="E6660">
        <v>2701006</v>
      </c>
      <c r="F6660" t="s">
        <v>18602</v>
      </c>
      <c r="G6660" t="s">
        <v>18603</v>
      </c>
      <c r="H6660" t="s">
        <v>4700</v>
      </c>
      <c r="I6660" t="s">
        <v>18604</v>
      </c>
      <c r="J6660" t="s">
        <v>18605</v>
      </c>
      <c r="K6660" t="s">
        <v>110</v>
      </c>
      <c r="L6660" t="s">
        <v>3343</v>
      </c>
      <c r="M6660" t="s">
        <v>3477</v>
      </c>
      <c r="N6660" t="s">
        <v>3603</v>
      </c>
      <c r="O6660" t="s">
        <v>3346</v>
      </c>
      <c r="P6660" t="s">
        <v>3343</v>
      </c>
      <c r="Q6660" t="s">
        <v>3346</v>
      </c>
    </row>
    <row r="6661" spans="1:17" x14ac:dyDescent="0.25">
      <c r="A6661" t="s">
        <v>18579</v>
      </c>
      <c r="B6661" t="s">
        <v>18580</v>
      </c>
      <c r="C6661" t="s">
        <v>18581</v>
      </c>
      <c r="D6661" t="s">
        <v>18582</v>
      </c>
      <c r="E6661">
        <v>2701006</v>
      </c>
      <c r="F6661" t="s">
        <v>18602</v>
      </c>
      <c r="G6661" t="s">
        <v>18603</v>
      </c>
      <c r="H6661" t="s">
        <v>4700</v>
      </c>
      <c r="I6661" t="s">
        <v>18606</v>
      </c>
      <c r="J6661" t="s">
        <v>18607</v>
      </c>
      <c r="K6661" t="s">
        <v>110</v>
      </c>
      <c r="L6661" t="s">
        <v>3346</v>
      </c>
      <c r="M6661" t="s">
        <v>3477</v>
      </c>
      <c r="N6661" t="s">
        <v>3603</v>
      </c>
      <c r="O6661" t="s">
        <v>3346</v>
      </c>
      <c r="P6661" t="s">
        <v>3343</v>
      </c>
      <c r="Q6661" t="s">
        <v>3346</v>
      </c>
    </row>
    <row r="6662" spans="1:17" x14ac:dyDescent="0.25">
      <c r="A6662" t="s">
        <v>18579</v>
      </c>
      <c r="B6662" t="s">
        <v>18580</v>
      </c>
      <c r="C6662" t="s">
        <v>18581</v>
      </c>
      <c r="D6662" t="s">
        <v>18582</v>
      </c>
      <c r="E6662">
        <v>2701007</v>
      </c>
      <c r="F6662" t="s">
        <v>18608</v>
      </c>
      <c r="G6662" t="s">
        <v>18609</v>
      </c>
      <c r="H6662" t="s">
        <v>3498</v>
      </c>
      <c r="I6662" t="s">
        <v>18610</v>
      </c>
      <c r="J6662" t="s">
        <v>18611</v>
      </c>
      <c r="K6662" t="s">
        <v>110</v>
      </c>
      <c r="L6662" t="s">
        <v>3343</v>
      </c>
      <c r="M6662" t="s">
        <v>3477</v>
      </c>
      <c r="N6662" t="s">
        <v>3603</v>
      </c>
      <c r="O6662" t="s">
        <v>3346</v>
      </c>
      <c r="P6662" t="s">
        <v>3343</v>
      </c>
      <c r="Q6662" t="s">
        <v>3346</v>
      </c>
    </row>
    <row r="6663" spans="1:17" x14ac:dyDescent="0.25">
      <c r="A6663" t="s">
        <v>18579</v>
      </c>
      <c r="B6663" t="s">
        <v>18580</v>
      </c>
      <c r="C6663" t="s">
        <v>18581</v>
      </c>
      <c r="D6663" t="s">
        <v>18582</v>
      </c>
      <c r="E6663">
        <v>2701007</v>
      </c>
      <c r="F6663" t="s">
        <v>18608</v>
      </c>
      <c r="G6663" t="s">
        <v>18609</v>
      </c>
      <c r="H6663" t="s">
        <v>3498</v>
      </c>
      <c r="I6663" t="s">
        <v>18612</v>
      </c>
      <c r="J6663" t="s">
        <v>18613</v>
      </c>
      <c r="K6663" t="s">
        <v>110</v>
      </c>
      <c r="L6663" t="s">
        <v>3346</v>
      </c>
      <c r="M6663" t="s">
        <v>3477</v>
      </c>
      <c r="N6663" t="s">
        <v>3603</v>
      </c>
      <c r="O6663" t="s">
        <v>3346</v>
      </c>
      <c r="P6663" t="s">
        <v>3343</v>
      </c>
      <c r="Q6663" t="s">
        <v>3346</v>
      </c>
    </row>
    <row r="6664" spans="1:17" x14ac:dyDescent="0.25">
      <c r="A6664" t="s">
        <v>18579</v>
      </c>
      <c r="B6664" t="s">
        <v>18580</v>
      </c>
      <c r="C6664" t="s">
        <v>18581</v>
      </c>
      <c r="D6664" t="s">
        <v>18582</v>
      </c>
      <c r="E6664">
        <v>2701008</v>
      </c>
      <c r="F6664" t="s">
        <v>18614</v>
      </c>
      <c r="G6664" t="s">
        <v>18615</v>
      </c>
      <c r="H6664" t="s">
        <v>3498</v>
      </c>
      <c r="I6664" t="s">
        <v>18616</v>
      </c>
      <c r="J6664" t="s">
        <v>18617</v>
      </c>
      <c r="K6664" t="s">
        <v>110</v>
      </c>
      <c r="L6664" t="s">
        <v>3343</v>
      </c>
      <c r="M6664" t="s">
        <v>3344</v>
      </c>
      <c r="N6664" t="s">
        <v>3360</v>
      </c>
      <c r="O6664" t="s">
        <v>3346</v>
      </c>
      <c r="P6664" t="s">
        <v>3343</v>
      </c>
      <c r="Q6664" t="s">
        <v>3346</v>
      </c>
    </row>
    <row r="6665" spans="1:17" x14ac:dyDescent="0.25">
      <c r="A6665" t="s">
        <v>18579</v>
      </c>
      <c r="B6665" t="s">
        <v>18580</v>
      </c>
      <c r="C6665" t="s">
        <v>18581</v>
      </c>
      <c r="D6665" t="s">
        <v>18582</v>
      </c>
      <c r="E6665">
        <v>2701008</v>
      </c>
      <c r="F6665" t="s">
        <v>18614</v>
      </c>
      <c r="G6665" t="s">
        <v>18615</v>
      </c>
      <c r="H6665" t="s">
        <v>3498</v>
      </c>
      <c r="I6665" t="s">
        <v>18618</v>
      </c>
      <c r="J6665" t="s">
        <v>18619</v>
      </c>
      <c r="K6665" t="s">
        <v>110</v>
      </c>
      <c r="L6665" t="s">
        <v>3346</v>
      </c>
      <c r="M6665" t="s">
        <v>3344</v>
      </c>
      <c r="N6665" t="s">
        <v>3360</v>
      </c>
      <c r="O6665" t="s">
        <v>3346</v>
      </c>
      <c r="P6665" t="s">
        <v>3343</v>
      </c>
      <c r="Q6665" t="s">
        <v>3346</v>
      </c>
    </row>
    <row r="6666" spans="1:17" x14ac:dyDescent="0.25">
      <c r="A6666" t="s">
        <v>18579</v>
      </c>
      <c r="B6666" t="s">
        <v>18580</v>
      </c>
      <c r="C6666" t="s">
        <v>18581</v>
      </c>
      <c r="D6666" t="s">
        <v>18582</v>
      </c>
      <c r="E6666">
        <v>2701008</v>
      </c>
      <c r="F6666" t="s">
        <v>18614</v>
      </c>
      <c r="G6666" t="s">
        <v>18615</v>
      </c>
      <c r="H6666" t="s">
        <v>3498</v>
      </c>
      <c r="I6666" t="s">
        <v>18620</v>
      </c>
      <c r="J6666" t="s">
        <v>18621</v>
      </c>
      <c r="K6666" t="s">
        <v>110</v>
      </c>
      <c r="L6666" t="s">
        <v>3346</v>
      </c>
      <c r="M6666" t="s">
        <v>3344</v>
      </c>
      <c r="N6666" t="s">
        <v>3360</v>
      </c>
      <c r="O6666" t="s">
        <v>3346</v>
      </c>
      <c r="P6666" t="s">
        <v>3343</v>
      </c>
      <c r="Q6666" t="s">
        <v>3346</v>
      </c>
    </row>
    <row r="6667" spans="1:17" x14ac:dyDescent="0.25">
      <c r="A6667" t="s">
        <v>18579</v>
      </c>
      <c r="B6667" t="s">
        <v>18580</v>
      </c>
      <c r="C6667" t="s">
        <v>18581</v>
      </c>
      <c r="D6667" t="s">
        <v>18582</v>
      </c>
      <c r="E6667">
        <v>2701008</v>
      </c>
      <c r="F6667" t="s">
        <v>18614</v>
      </c>
      <c r="G6667" t="s">
        <v>18615</v>
      </c>
      <c r="H6667" t="s">
        <v>3498</v>
      </c>
      <c r="I6667" t="s">
        <v>18622</v>
      </c>
      <c r="J6667" t="s">
        <v>18623</v>
      </c>
      <c r="K6667" t="s">
        <v>110</v>
      </c>
      <c r="L6667" t="s">
        <v>3346</v>
      </c>
      <c r="M6667" t="s">
        <v>3344</v>
      </c>
      <c r="N6667" t="s">
        <v>3360</v>
      </c>
      <c r="O6667" t="s">
        <v>3346</v>
      </c>
      <c r="P6667" t="s">
        <v>3343</v>
      </c>
      <c r="Q6667" t="s">
        <v>3346</v>
      </c>
    </row>
    <row r="6668" spans="1:17" x14ac:dyDescent="0.25">
      <c r="A6668" t="s">
        <v>18579</v>
      </c>
      <c r="B6668" t="s">
        <v>18580</v>
      </c>
      <c r="C6668" t="s">
        <v>18581</v>
      </c>
      <c r="D6668" t="s">
        <v>18582</v>
      </c>
      <c r="E6668">
        <v>2701008</v>
      </c>
      <c r="F6668" t="s">
        <v>18614</v>
      </c>
      <c r="G6668" t="s">
        <v>18615</v>
      </c>
      <c r="H6668" t="s">
        <v>3498</v>
      </c>
      <c r="I6668" t="s">
        <v>18624</v>
      </c>
      <c r="J6668" t="s">
        <v>18625</v>
      </c>
      <c r="K6668" t="s">
        <v>110</v>
      </c>
      <c r="L6668" t="s">
        <v>3346</v>
      </c>
      <c r="M6668" t="s">
        <v>3344</v>
      </c>
      <c r="N6668" t="s">
        <v>3360</v>
      </c>
      <c r="O6668" t="s">
        <v>3346</v>
      </c>
      <c r="P6668" t="s">
        <v>3343</v>
      </c>
      <c r="Q6668" t="s">
        <v>3346</v>
      </c>
    </row>
    <row r="6669" spans="1:17" x14ac:dyDescent="0.25">
      <c r="A6669" t="s">
        <v>18579</v>
      </c>
      <c r="B6669" t="s">
        <v>18580</v>
      </c>
      <c r="C6669" t="s">
        <v>18581</v>
      </c>
      <c r="D6669" t="s">
        <v>18582</v>
      </c>
      <c r="E6669">
        <v>2701009</v>
      </c>
      <c r="F6669" t="s">
        <v>18626</v>
      </c>
      <c r="G6669" t="s">
        <v>18627</v>
      </c>
      <c r="H6669" t="s">
        <v>3498</v>
      </c>
      <c r="I6669" t="s">
        <v>18628</v>
      </c>
      <c r="J6669" t="s">
        <v>18629</v>
      </c>
      <c r="K6669" t="s">
        <v>7886</v>
      </c>
      <c r="L6669" t="s">
        <v>3343</v>
      </c>
      <c r="M6669" t="s">
        <v>3344</v>
      </c>
      <c r="N6669" t="s">
        <v>3360</v>
      </c>
      <c r="O6669" t="s">
        <v>3346</v>
      </c>
      <c r="P6669" t="s">
        <v>3343</v>
      </c>
      <c r="Q6669" t="s">
        <v>3346</v>
      </c>
    </row>
    <row r="6670" spans="1:17" x14ac:dyDescent="0.25">
      <c r="A6670" t="s">
        <v>18579</v>
      </c>
      <c r="B6670" t="s">
        <v>18580</v>
      </c>
      <c r="C6670" t="s">
        <v>18581</v>
      </c>
      <c r="D6670" t="s">
        <v>18582</v>
      </c>
      <c r="E6670">
        <v>2701009</v>
      </c>
      <c r="F6670" t="s">
        <v>18626</v>
      </c>
      <c r="G6670" t="s">
        <v>18627</v>
      </c>
      <c r="H6670" t="s">
        <v>3498</v>
      </c>
      <c r="I6670" t="s">
        <v>18630</v>
      </c>
      <c r="J6670" t="s">
        <v>18631</v>
      </c>
      <c r="K6670" t="s">
        <v>110</v>
      </c>
      <c r="L6670" t="s">
        <v>3346</v>
      </c>
      <c r="M6670" t="s">
        <v>3344</v>
      </c>
      <c r="N6670" t="s">
        <v>3360</v>
      </c>
      <c r="O6670" t="s">
        <v>3346</v>
      </c>
      <c r="P6670" t="s">
        <v>3343</v>
      </c>
      <c r="Q6670" t="s">
        <v>3346</v>
      </c>
    </row>
    <row r="6671" spans="1:17" x14ac:dyDescent="0.25">
      <c r="A6671" t="s">
        <v>18579</v>
      </c>
      <c r="B6671" t="s">
        <v>18580</v>
      </c>
      <c r="C6671" t="s">
        <v>18581</v>
      </c>
      <c r="D6671" t="s">
        <v>18582</v>
      </c>
      <c r="E6671">
        <v>2701010</v>
      </c>
      <c r="F6671" t="s">
        <v>18632</v>
      </c>
      <c r="G6671" t="s">
        <v>18633</v>
      </c>
      <c r="H6671" t="s">
        <v>4700</v>
      </c>
      <c r="I6671" t="s">
        <v>18634</v>
      </c>
      <c r="J6671" t="s">
        <v>18635</v>
      </c>
      <c r="K6671" t="s">
        <v>110</v>
      </c>
      <c r="L6671" t="s">
        <v>3343</v>
      </c>
      <c r="M6671" t="s">
        <v>3477</v>
      </c>
      <c r="N6671" t="s">
        <v>3603</v>
      </c>
      <c r="O6671" t="s">
        <v>3346</v>
      </c>
      <c r="P6671" t="s">
        <v>3343</v>
      </c>
      <c r="Q6671" t="s">
        <v>3346</v>
      </c>
    </row>
    <row r="6672" spans="1:17" x14ac:dyDescent="0.25">
      <c r="A6672" t="s">
        <v>18579</v>
      </c>
      <c r="B6672" t="s">
        <v>18580</v>
      </c>
      <c r="C6672" t="s">
        <v>18581</v>
      </c>
      <c r="D6672" t="s">
        <v>18582</v>
      </c>
      <c r="E6672">
        <v>2701010</v>
      </c>
      <c r="F6672" t="s">
        <v>18632</v>
      </c>
      <c r="G6672" t="s">
        <v>18633</v>
      </c>
      <c r="H6672" t="s">
        <v>4700</v>
      </c>
      <c r="I6672" t="s">
        <v>18636</v>
      </c>
      <c r="J6672" t="s">
        <v>18637</v>
      </c>
      <c r="K6672" t="s">
        <v>110</v>
      </c>
      <c r="L6672" t="s">
        <v>3346</v>
      </c>
      <c r="M6672" t="s">
        <v>3477</v>
      </c>
      <c r="N6672" t="s">
        <v>3603</v>
      </c>
      <c r="O6672" t="s">
        <v>3346</v>
      </c>
      <c r="P6672" t="s">
        <v>3343</v>
      </c>
      <c r="Q6672" t="s">
        <v>3346</v>
      </c>
    </row>
    <row r="6673" spans="1:17" x14ac:dyDescent="0.25">
      <c r="A6673" t="s">
        <v>18579</v>
      </c>
      <c r="B6673" t="s">
        <v>18580</v>
      </c>
      <c r="C6673" t="s">
        <v>18581</v>
      </c>
      <c r="D6673" t="s">
        <v>18582</v>
      </c>
      <c r="E6673">
        <v>2701010</v>
      </c>
      <c r="F6673" t="s">
        <v>18632</v>
      </c>
      <c r="G6673" t="s">
        <v>18633</v>
      </c>
      <c r="H6673" t="s">
        <v>4700</v>
      </c>
      <c r="I6673" t="s">
        <v>18638</v>
      </c>
      <c r="J6673" t="s">
        <v>18639</v>
      </c>
      <c r="K6673" t="s">
        <v>110</v>
      </c>
      <c r="L6673" t="s">
        <v>3346</v>
      </c>
      <c r="M6673" t="s">
        <v>3477</v>
      </c>
      <c r="N6673" t="s">
        <v>3603</v>
      </c>
      <c r="O6673" t="s">
        <v>3346</v>
      </c>
      <c r="P6673" t="s">
        <v>3343</v>
      </c>
      <c r="Q6673" t="s">
        <v>3346</v>
      </c>
    </row>
    <row r="6674" spans="1:17" x14ac:dyDescent="0.25">
      <c r="A6674" t="s">
        <v>18579</v>
      </c>
      <c r="B6674" t="s">
        <v>18580</v>
      </c>
      <c r="C6674" t="s">
        <v>18581</v>
      </c>
      <c r="D6674" t="s">
        <v>18582</v>
      </c>
      <c r="E6674">
        <v>2701011</v>
      </c>
      <c r="F6674" t="s">
        <v>18640</v>
      </c>
      <c r="G6674" t="s">
        <v>18641</v>
      </c>
      <c r="H6674" t="s">
        <v>4700</v>
      </c>
      <c r="I6674" t="s">
        <v>18642</v>
      </c>
      <c r="J6674" t="s">
        <v>18643</v>
      </c>
      <c r="K6674" t="s">
        <v>110</v>
      </c>
      <c r="L6674" t="s">
        <v>3343</v>
      </c>
      <c r="M6674" t="s">
        <v>3344</v>
      </c>
      <c r="N6674" t="s">
        <v>3360</v>
      </c>
      <c r="O6674" t="s">
        <v>3346</v>
      </c>
      <c r="P6674" t="s">
        <v>3343</v>
      </c>
      <c r="Q6674" t="s">
        <v>3346</v>
      </c>
    </row>
    <row r="6675" spans="1:17" x14ac:dyDescent="0.25">
      <c r="A6675" t="s">
        <v>18579</v>
      </c>
      <c r="B6675" t="s">
        <v>18580</v>
      </c>
      <c r="C6675" t="s">
        <v>18581</v>
      </c>
      <c r="D6675" t="s">
        <v>18582</v>
      </c>
      <c r="E6675">
        <v>2701011</v>
      </c>
      <c r="F6675" t="s">
        <v>18640</v>
      </c>
      <c r="G6675" t="s">
        <v>18641</v>
      </c>
      <c r="H6675" t="s">
        <v>4700</v>
      </c>
      <c r="I6675" t="s">
        <v>18644</v>
      </c>
      <c r="J6675" t="s">
        <v>18645</v>
      </c>
      <c r="K6675" t="s">
        <v>110</v>
      </c>
      <c r="L6675" t="s">
        <v>3346</v>
      </c>
      <c r="M6675" t="s">
        <v>3344</v>
      </c>
      <c r="N6675" t="s">
        <v>3360</v>
      </c>
      <c r="O6675" t="s">
        <v>3346</v>
      </c>
      <c r="P6675" t="s">
        <v>3343</v>
      </c>
      <c r="Q6675" t="s">
        <v>3346</v>
      </c>
    </row>
    <row r="6676" spans="1:17" x14ac:dyDescent="0.25">
      <c r="A6676" t="s">
        <v>18579</v>
      </c>
      <c r="B6676" t="s">
        <v>18580</v>
      </c>
      <c r="C6676" t="s">
        <v>18581</v>
      </c>
      <c r="D6676" t="s">
        <v>18582</v>
      </c>
      <c r="E6676">
        <v>2701012</v>
      </c>
      <c r="F6676" t="s">
        <v>18646</v>
      </c>
      <c r="G6676" t="s">
        <v>18647</v>
      </c>
      <c r="H6676" t="s">
        <v>18648</v>
      </c>
      <c r="I6676" t="s">
        <v>18649</v>
      </c>
      <c r="J6676" t="s">
        <v>18646</v>
      </c>
      <c r="K6676" t="s">
        <v>110</v>
      </c>
      <c r="L6676" t="s">
        <v>3343</v>
      </c>
      <c r="M6676" t="s">
        <v>3344</v>
      </c>
      <c r="N6676" t="s">
        <v>3627</v>
      </c>
      <c r="O6676" t="s">
        <v>3346</v>
      </c>
      <c r="P6676" t="s">
        <v>3343</v>
      </c>
      <c r="Q6676" t="s">
        <v>3346</v>
      </c>
    </row>
    <row r="6677" spans="1:17" x14ac:dyDescent="0.25">
      <c r="A6677" t="s">
        <v>18579</v>
      </c>
      <c r="B6677" t="s">
        <v>18580</v>
      </c>
      <c r="C6677" t="s">
        <v>18581</v>
      </c>
      <c r="D6677" t="s">
        <v>18582</v>
      </c>
      <c r="E6677">
        <v>2701012</v>
      </c>
      <c r="F6677" t="s">
        <v>18646</v>
      </c>
      <c r="G6677" t="s">
        <v>18647</v>
      </c>
      <c r="H6677" t="s">
        <v>18648</v>
      </c>
      <c r="I6677" t="s">
        <v>18650</v>
      </c>
      <c r="J6677" t="s">
        <v>18651</v>
      </c>
      <c r="K6677" t="s">
        <v>110</v>
      </c>
      <c r="L6677" t="s">
        <v>3346</v>
      </c>
      <c r="M6677" t="s">
        <v>3344</v>
      </c>
      <c r="N6677" t="s">
        <v>3627</v>
      </c>
      <c r="O6677" t="s">
        <v>3346</v>
      </c>
      <c r="P6677" t="s">
        <v>3343</v>
      </c>
      <c r="Q6677" t="s">
        <v>3346</v>
      </c>
    </row>
    <row r="6678" spans="1:17" x14ac:dyDescent="0.25">
      <c r="A6678" t="s">
        <v>18579</v>
      </c>
      <c r="B6678" t="s">
        <v>18580</v>
      </c>
      <c r="C6678" t="s">
        <v>18581</v>
      </c>
      <c r="D6678" t="s">
        <v>18582</v>
      </c>
      <c r="E6678">
        <v>2701013</v>
      </c>
      <c r="F6678" t="s">
        <v>18652</v>
      </c>
      <c r="G6678" t="s">
        <v>18653</v>
      </c>
      <c r="H6678" t="s">
        <v>18648</v>
      </c>
      <c r="I6678" t="s">
        <v>18654</v>
      </c>
      <c r="J6678" t="s">
        <v>18655</v>
      </c>
      <c r="K6678" t="s">
        <v>110</v>
      </c>
      <c r="L6678" t="s">
        <v>3343</v>
      </c>
      <c r="M6678" t="s">
        <v>3344</v>
      </c>
      <c r="N6678" t="s">
        <v>3627</v>
      </c>
      <c r="O6678" t="s">
        <v>3346</v>
      </c>
      <c r="P6678" t="s">
        <v>3343</v>
      </c>
      <c r="Q6678" t="s">
        <v>3346</v>
      </c>
    </row>
    <row r="6679" spans="1:17" x14ac:dyDescent="0.25">
      <c r="A6679" t="s">
        <v>18579</v>
      </c>
      <c r="B6679" t="s">
        <v>18580</v>
      </c>
      <c r="C6679" t="s">
        <v>18581</v>
      </c>
      <c r="D6679" t="s">
        <v>18582</v>
      </c>
      <c r="E6679">
        <v>2701013</v>
      </c>
      <c r="F6679" t="s">
        <v>18652</v>
      </c>
      <c r="G6679" t="s">
        <v>18653</v>
      </c>
      <c r="H6679" t="s">
        <v>18648</v>
      </c>
      <c r="I6679" t="s">
        <v>18656</v>
      </c>
      <c r="J6679" t="s">
        <v>18651</v>
      </c>
      <c r="K6679" t="s">
        <v>110</v>
      </c>
      <c r="L6679" t="s">
        <v>3346</v>
      </c>
      <c r="M6679" t="s">
        <v>3344</v>
      </c>
      <c r="N6679" t="s">
        <v>3627</v>
      </c>
      <c r="O6679" t="s">
        <v>3346</v>
      </c>
      <c r="P6679" t="s">
        <v>3343</v>
      </c>
      <c r="Q6679" t="s">
        <v>3346</v>
      </c>
    </row>
    <row r="6680" spans="1:17" x14ac:dyDescent="0.25">
      <c r="A6680" t="s">
        <v>18579</v>
      </c>
      <c r="B6680" t="s">
        <v>18580</v>
      </c>
      <c r="C6680" t="s">
        <v>18581</v>
      </c>
      <c r="D6680" t="s">
        <v>18582</v>
      </c>
      <c r="E6680">
        <v>2701014</v>
      </c>
      <c r="F6680" t="s">
        <v>18657</v>
      </c>
      <c r="G6680" t="s">
        <v>18658</v>
      </c>
      <c r="H6680" t="s">
        <v>18648</v>
      </c>
      <c r="I6680" t="s">
        <v>18659</v>
      </c>
      <c r="J6680" t="s">
        <v>18657</v>
      </c>
      <c r="K6680" t="s">
        <v>110</v>
      </c>
      <c r="L6680" t="s">
        <v>3343</v>
      </c>
      <c r="M6680" t="s">
        <v>3344</v>
      </c>
      <c r="N6680" t="s">
        <v>3627</v>
      </c>
      <c r="O6680" t="s">
        <v>3346</v>
      </c>
      <c r="P6680" t="s">
        <v>3343</v>
      </c>
      <c r="Q6680" t="s">
        <v>3346</v>
      </c>
    </row>
    <row r="6681" spans="1:17" x14ac:dyDescent="0.25">
      <c r="A6681" t="s">
        <v>18579</v>
      </c>
      <c r="B6681" t="s">
        <v>18580</v>
      </c>
      <c r="C6681" t="s">
        <v>18581</v>
      </c>
      <c r="D6681" t="s">
        <v>18582</v>
      </c>
      <c r="E6681">
        <v>2701014</v>
      </c>
      <c r="F6681" t="s">
        <v>18657</v>
      </c>
      <c r="G6681" t="s">
        <v>18658</v>
      </c>
      <c r="H6681" t="s">
        <v>18648</v>
      </c>
      <c r="I6681" t="s">
        <v>18660</v>
      </c>
      <c r="J6681" t="s">
        <v>18651</v>
      </c>
      <c r="K6681" t="s">
        <v>110</v>
      </c>
      <c r="L6681" t="s">
        <v>3346</v>
      </c>
      <c r="M6681" t="s">
        <v>3344</v>
      </c>
      <c r="N6681" t="s">
        <v>3627</v>
      </c>
      <c r="O6681" t="s">
        <v>3346</v>
      </c>
      <c r="P6681" t="s">
        <v>3343</v>
      </c>
      <c r="Q6681" t="s">
        <v>3346</v>
      </c>
    </row>
    <row r="6682" spans="1:17" x14ac:dyDescent="0.25">
      <c r="A6682" t="s">
        <v>18579</v>
      </c>
      <c r="B6682" t="s">
        <v>18580</v>
      </c>
      <c r="C6682" t="s">
        <v>18581</v>
      </c>
      <c r="D6682" t="s">
        <v>18582</v>
      </c>
      <c r="E6682">
        <v>2701015</v>
      </c>
      <c r="F6682" t="s">
        <v>18661</v>
      </c>
      <c r="G6682" t="s">
        <v>18662</v>
      </c>
      <c r="H6682" t="s">
        <v>18648</v>
      </c>
      <c r="I6682" t="s">
        <v>18663</v>
      </c>
      <c r="J6682" t="s">
        <v>18664</v>
      </c>
      <c r="K6682" t="s">
        <v>110</v>
      </c>
      <c r="L6682" t="s">
        <v>3343</v>
      </c>
      <c r="M6682" t="s">
        <v>3344</v>
      </c>
      <c r="N6682" t="s">
        <v>3627</v>
      </c>
      <c r="O6682" t="s">
        <v>3346</v>
      </c>
      <c r="P6682" t="s">
        <v>3343</v>
      </c>
      <c r="Q6682" t="s">
        <v>3346</v>
      </c>
    </row>
    <row r="6683" spans="1:17" x14ac:dyDescent="0.25">
      <c r="A6683" t="s">
        <v>18579</v>
      </c>
      <c r="B6683" t="s">
        <v>18580</v>
      </c>
      <c r="C6683" t="s">
        <v>18581</v>
      </c>
      <c r="D6683" t="s">
        <v>18582</v>
      </c>
      <c r="E6683">
        <v>2701015</v>
      </c>
      <c r="F6683" t="s">
        <v>18661</v>
      </c>
      <c r="G6683" t="s">
        <v>18662</v>
      </c>
      <c r="H6683" t="s">
        <v>18648</v>
      </c>
      <c r="I6683" t="s">
        <v>18665</v>
      </c>
      <c r="J6683" t="s">
        <v>18651</v>
      </c>
      <c r="K6683" t="s">
        <v>110</v>
      </c>
      <c r="L6683" t="s">
        <v>3346</v>
      </c>
      <c r="M6683" t="s">
        <v>3344</v>
      </c>
      <c r="N6683" t="s">
        <v>3627</v>
      </c>
      <c r="O6683" t="s">
        <v>3346</v>
      </c>
      <c r="P6683" t="s">
        <v>3343</v>
      </c>
      <c r="Q6683" t="s">
        <v>3346</v>
      </c>
    </row>
    <row r="6684" spans="1:17" x14ac:dyDescent="0.25">
      <c r="A6684" t="s">
        <v>18579</v>
      </c>
      <c r="B6684" t="s">
        <v>18580</v>
      </c>
      <c r="C6684" t="s">
        <v>18581</v>
      </c>
      <c r="D6684" t="s">
        <v>18582</v>
      </c>
      <c r="E6684">
        <v>2701016</v>
      </c>
      <c r="F6684" t="s">
        <v>18666</v>
      </c>
      <c r="G6684" t="s">
        <v>18667</v>
      </c>
      <c r="H6684" t="s">
        <v>18648</v>
      </c>
      <c r="I6684" t="s">
        <v>18668</v>
      </c>
      <c r="J6684" t="s">
        <v>18669</v>
      </c>
      <c r="K6684" t="s">
        <v>110</v>
      </c>
      <c r="L6684" t="s">
        <v>3343</v>
      </c>
      <c r="M6684" t="s">
        <v>3344</v>
      </c>
      <c r="N6684" t="s">
        <v>3627</v>
      </c>
      <c r="O6684" t="s">
        <v>3346</v>
      </c>
      <c r="P6684" t="s">
        <v>3343</v>
      </c>
      <c r="Q6684" t="s">
        <v>3346</v>
      </c>
    </row>
    <row r="6685" spans="1:17" x14ac:dyDescent="0.25">
      <c r="A6685" t="s">
        <v>18579</v>
      </c>
      <c r="B6685" t="s">
        <v>18580</v>
      </c>
      <c r="C6685" t="s">
        <v>18581</v>
      </c>
      <c r="D6685" t="s">
        <v>18582</v>
      </c>
      <c r="E6685">
        <v>2701016</v>
      </c>
      <c r="F6685" t="s">
        <v>18666</v>
      </c>
      <c r="G6685" t="s">
        <v>18667</v>
      </c>
      <c r="H6685" t="s">
        <v>18648</v>
      </c>
      <c r="I6685" t="s">
        <v>18670</v>
      </c>
      <c r="J6685" t="s">
        <v>18651</v>
      </c>
      <c r="K6685" t="s">
        <v>110</v>
      </c>
      <c r="L6685" t="s">
        <v>3346</v>
      </c>
      <c r="M6685" t="s">
        <v>3344</v>
      </c>
      <c r="N6685" t="s">
        <v>3627</v>
      </c>
      <c r="O6685" t="s">
        <v>3346</v>
      </c>
      <c r="P6685" t="s">
        <v>3343</v>
      </c>
      <c r="Q6685" t="s">
        <v>3346</v>
      </c>
    </row>
    <row r="6686" spans="1:17" x14ac:dyDescent="0.25">
      <c r="A6686" t="s">
        <v>18579</v>
      </c>
      <c r="B6686" t="s">
        <v>18580</v>
      </c>
      <c r="C6686" t="s">
        <v>18581</v>
      </c>
      <c r="D6686" t="s">
        <v>18582</v>
      </c>
      <c r="E6686">
        <v>2701017</v>
      </c>
      <c r="F6686" t="s">
        <v>18671</v>
      </c>
      <c r="G6686" t="s">
        <v>18672</v>
      </c>
      <c r="H6686" t="s">
        <v>18648</v>
      </c>
      <c r="I6686" t="s">
        <v>18673</v>
      </c>
      <c r="J6686" t="s">
        <v>18671</v>
      </c>
      <c r="K6686" t="s">
        <v>110</v>
      </c>
      <c r="L6686" t="s">
        <v>3343</v>
      </c>
      <c r="M6686" t="s">
        <v>3344</v>
      </c>
      <c r="N6686" t="s">
        <v>3627</v>
      </c>
      <c r="O6686" t="s">
        <v>3346</v>
      </c>
      <c r="P6686" t="s">
        <v>3343</v>
      </c>
      <c r="Q6686" t="s">
        <v>3346</v>
      </c>
    </row>
    <row r="6687" spans="1:17" x14ac:dyDescent="0.25">
      <c r="A6687" t="s">
        <v>18579</v>
      </c>
      <c r="B6687" t="s">
        <v>18580</v>
      </c>
      <c r="C6687" t="s">
        <v>18581</v>
      </c>
      <c r="D6687" t="s">
        <v>18582</v>
      </c>
      <c r="E6687">
        <v>2701018</v>
      </c>
      <c r="F6687" t="s">
        <v>18674</v>
      </c>
      <c r="G6687" t="s">
        <v>18675</v>
      </c>
      <c r="H6687" t="s">
        <v>18676</v>
      </c>
      <c r="I6687" t="s">
        <v>18677</v>
      </c>
      <c r="J6687" t="s">
        <v>18678</v>
      </c>
      <c r="K6687" t="s">
        <v>110</v>
      </c>
      <c r="L6687" t="s">
        <v>3343</v>
      </c>
      <c r="M6687" t="s">
        <v>3344</v>
      </c>
      <c r="N6687" t="s">
        <v>3627</v>
      </c>
      <c r="O6687" t="s">
        <v>3346</v>
      </c>
      <c r="P6687" t="s">
        <v>3343</v>
      </c>
      <c r="Q6687" t="s">
        <v>3346</v>
      </c>
    </row>
    <row r="6688" spans="1:17" x14ac:dyDescent="0.25">
      <c r="A6688" t="s">
        <v>18579</v>
      </c>
      <c r="B6688" t="s">
        <v>18580</v>
      </c>
      <c r="C6688" t="s">
        <v>18581</v>
      </c>
      <c r="D6688" t="s">
        <v>18582</v>
      </c>
      <c r="E6688">
        <v>2701018</v>
      </c>
      <c r="F6688" t="s">
        <v>18674</v>
      </c>
      <c r="G6688" t="s">
        <v>18675</v>
      </c>
      <c r="H6688" t="s">
        <v>18676</v>
      </c>
      <c r="I6688" t="s">
        <v>18679</v>
      </c>
      <c r="J6688" t="s">
        <v>18680</v>
      </c>
      <c r="K6688" t="s">
        <v>110</v>
      </c>
      <c r="L6688" t="s">
        <v>3346</v>
      </c>
      <c r="M6688" t="s">
        <v>3344</v>
      </c>
      <c r="N6688" t="s">
        <v>3627</v>
      </c>
      <c r="O6688" t="s">
        <v>3346</v>
      </c>
      <c r="P6688" t="s">
        <v>3343</v>
      </c>
      <c r="Q6688" t="s">
        <v>3346</v>
      </c>
    </row>
    <row r="6689" spans="1:17" x14ac:dyDescent="0.25">
      <c r="A6689" t="s">
        <v>18579</v>
      </c>
      <c r="B6689" t="s">
        <v>18580</v>
      </c>
      <c r="C6689" t="s">
        <v>18581</v>
      </c>
      <c r="D6689" t="s">
        <v>18582</v>
      </c>
      <c r="E6689">
        <v>2701019</v>
      </c>
      <c r="F6689" t="s">
        <v>18681</v>
      </c>
      <c r="G6689" t="s">
        <v>18682</v>
      </c>
      <c r="H6689" t="s">
        <v>18676</v>
      </c>
      <c r="I6689" t="s">
        <v>18683</v>
      </c>
      <c r="J6689" t="s">
        <v>18684</v>
      </c>
      <c r="K6689" t="s">
        <v>110</v>
      </c>
      <c r="L6689" t="s">
        <v>3343</v>
      </c>
      <c r="M6689" t="s">
        <v>3344</v>
      </c>
      <c r="N6689" t="s">
        <v>3627</v>
      </c>
      <c r="O6689" t="s">
        <v>3346</v>
      </c>
      <c r="P6689" t="s">
        <v>3343</v>
      </c>
      <c r="Q6689" t="s">
        <v>3346</v>
      </c>
    </row>
    <row r="6690" spans="1:17" x14ac:dyDescent="0.25">
      <c r="A6690" t="s">
        <v>18579</v>
      </c>
      <c r="B6690" t="s">
        <v>18580</v>
      </c>
      <c r="C6690" t="s">
        <v>18581</v>
      </c>
      <c r="D6690" t="s">
        <v>18582</v>
      </c>
      <c r="E6690">
        <v>2701019</v>
      </c>
      <c r="F6690" t="s">
        <v>18681</v>
      </c>
      <c r="G6690" t="s">
        <v>18682</v>
      </c>
      <c r="H6690" t="s">
        <v>18676</v>
      </c>
      <c r="I6690" t="s">
        <v>18685</v>
      </c>
      <c r="J6690" t="s">
        <v>18680</v>
      </c>
      <c r="K6690" t="s">
        <v>110</v>
      </c>
      <c r="L6690" t="s">
        <v>3346</v>
      </c>
      <c r="M6690" t="s">
        <v>3344</v>
      </c>
      <c r="N6690" t="s">
        <v>3627</v>
      </c>
      <c r="O6690" t="s">
        <v>3346</v>
      </c>
      <c r="P6690" t="s">
        <v>3343</v>
      </c>
      <c r="Q6690" t="s">
        <v>3346</v>
      </c>
    </row>
    <row r="6691" spans="1:17" x14ac:dyDescent="0.25">
      <c r="A6691" t="s">
        <v>18579</v>
      </c>
      <c r="B6691" t="s">
        <v>18580</v>
      </c>
      <c r="C6691" t="s">
        <v>18581</v>
      </c>
      <c r="D6691" t="s">
        <v>18582</v>
      </c>
      <c r="E6691">
        <v>2701019</v>
      </c>
      <c r="F6691" t="s">
        <v>18681</v>
      </c>
      <c r="G6691" t="s">
        <v>18682</v>
      </c>
      <c r="H6691" t="s">
        <v>18676</v>
      </c>
      <c r="I6691" t="s">
        <v>18686</v>
      </c>
      <c r="J6691" t="s">
        <v>12915</v>
      </c>
      <c r="K6691" t="s">
        <v>110</v>
      </c>
      <c r="L6691" t="s">
        <v>3346</v>
      </c>
      <c r="M6691" t="s">
        <v>3344</v>
      </c>
      <c r="N6691" t="s">
        <v>3627</v>
      </c>
      <c r="O6691" t="s">
        <v>3346</v>
      </c>
      <c r="P6691" t="s">
        <v>3343</v>
      </c>
      <c r="Q6691" t="s">
        <v>3346</v>
      </c>
    </row>
    <row r="6692" spans="1:17" x14ac:dyDescent="0.25">
      <c r="A6692" t="s">
        <v>18579</v>
      </c>
      <c r="B6692" t="s">
        <v>18580</v>
      </c>
      <c r="C6692" t="s">
        <v>18581</v>
      </c>
      <c r="D6692" t="s">
        <v>18582</v>
      </c>
      <c r="E6692">
        <v>2701020</v>
      </c>
      <c r="F6692" t="s">
        <v>18687</v>
      </c>
      <c r="G6692" t="s">
        <v>18688</v>
      </c>
      <c r="H6692" t="s">
        <v>18676</v>
      </c>
      <c r="I6692" t="s">
        <v>18689</v>
      </c>
      <c r="J6692" t="s">
        <v>18690</v>
      </c>
      <c r="K6692" t="s">
        <v>110</v>
      </c>
      <c r="L6692" t="s">
        <v>3343</v>
      </c>
      <c r="M6692" t="s">
        <v>3344</v>
      </c>
      <c r="N6692" t="s">
        <v>3627</v>
      </c>
      <c r="O6692" t="s">
        <v>3346</v>
      </c>
      <c r="P6692" t="s">
        <v>3343</v>
      </c>
      <c r="Q6692" t="s">
        <v>3346</v>
      </c>
    </row>
    <row r="6693" spans="1:17" x14ac:dyDescent="0.25">
      <c r="A6693" t="s">
        <v>18579</v>
      </c>
      <c r="B6693" t="s">
        <v>18580</v>
      </c>
      <c r="C6693" t="s">
        <v>18581</v>
      </c>
      <c r="D6693" t="s">
        <v>18582</v>
      </c>
      <c r="E6693">
        <v>2701020</v>
      </c>
      <c r="F6693" t="s">
        <v>18687</v>
      </c>
      <c r="G6693" t="s">
        <v>18688</v>
      </c>
      <c r="H6693" t="s">
        <v>18676</v>
      </c>
      <c r="I6693" t="s">
        <v>18691</v>
      </c>
      <c r="J6693" t="s">
        <v>18680</v>
      </c>
      <c r="K6693" t="s">
        <v>110</v>
      </c>
      <c r="L6693" t="s">
        <v>3346</v>
      </c>
      <c r="M6693" t="s">
        <v>3344</v>
      </c>
      <c r="N6693" t="s">
        <v>3627</v>
      </c>
      <c r="O6693" t="s">
        <v>3346</v>
      </c>
      <c r="P6693" t="s">
        <v>3343</v>
      </c>
      <c r="Q6693" t="s">
        <v>3346</v>
      </c>
    </row>
    <row r="6694" spans="1:17" x14ac:dyDescent="0.25">
      <c r="A6694" t="s">
        <v>18579</v>
      </c>
      <c r="B6694" t="s">
        <v>18580</v>
      </c>
      <c r="C6694" t="s">
        <v>18581</v>
      </c>
      <c r="D6694" t="s">
        <v>18582</v>
      </c>
      <c r="E6694">
        <v>2701021</v>
      </c>
      <c r="F6694" t="s">
        <v>18692</v>
      </c>
      <c r="G6694" t="s">
        <v>18693</v>
      </c>
      <c r="H6694" t="s">
        <v>18676</v>
      </c>
      <c r="I6694" t="s">
        <v>18694</v>
      </c>
      <c r="J6694" t="s">
        <v>18695</v>
      </c>
      <c r="K6694" t="s">
        <v>110</v>
      </c>
      <c r="L6694" t="s">
        <v>3343</v>
      </c>
      <c r="M6694" t="s">
        <v>3344</v>
      </c>
      <c r="N6694" t="s">
        <v>3627</v>
      </c>
      <c r="O6694" t="s">
        <v>3346</v>
      </c>
      <c r="P6694" t="s">
        <v>3343</v>
      </c>
      <c r="Q6694" t="s">
        <v>3346</v>
      </c>
    </row>
    <row r="6695" spans="1:17" x14ac:dyDescent="0.25">
      <c r="A6695" t="s">
        <v>18579</v>
      </c>
      <c r="B6695" t="s">
        <v>18580</v>
      </c>
      <c r="C6695" t="s">
        <v>18581</v>
      </c>
      <c r="D6695" t="s">
        <v>18582</v>
      </c>
      <c r="E6695">
        <v>2701021</v>
      </c>
      <c r="F6695" t="s">
        <v>18692</v>
      </c>
      <c r="G6695" t="s">
        <v>18693</v>
      </c>
      <c r="H6695" t="s">
        <v>18676</v>
      </c>
      <c r="I6695" t="s">
        <v>18696</v>
      </c>
      <c r="J6695" t="s">
        <v>18680</v>
      </c>
      <c r="K6695" t="s">
        <v>110</v>
      </c>
      <c r="L6695" t="s">
        <v>3346</v>
      </c>
      <c r="M6695" t="s">
        <v>3344</v>
      </c>
      <c r="N6695" t="s">
        <v>3627</v>
      </c>
      <c r="O6695" t="s">
        <v>3346</v>
      </c>
      <c r="P6695" t="s">
        <v>3343</v>
      </c>
      <c r="Q6695" t="s">
        <v>3346</v>
      </c>
    </row>
    <row r="6696" spans="1:17" x14ac:dyDescent="0.25">
      <c r="A6696" t="s">
        <v>18579</v>
      </c>
      <c r="B6696" t="s">
        <v>18580</v>
      </c>
      <c r="C6696" t="s">
        <v>18581</v>
      </c>
      <c r="D6696" t="s">
        <v>18582</v>
      </c>
      <c r="E6696">
        <v>2701022</v>
      </c>
      <c r="F6696" t="s">
        <v>18697</v>
      </c>
      <c r="G6696" t="s">
        <v>18698</v>
      </c>
      <c r="H6696" t="s">
        <v>18676</v>
      </c>
      <c r="I6696" t="s">
        <v>18699</v>
      </c>
      <c r="J6696" t="s">
        <v>18700</v>
      </c>
      <c r="K6696" t="s">
        <v>110</v>
      </c>
      <c r="L6696" t="s">
        <v>3343</v>
      </c>
      <c r="M6696" t="s">
        <v>3344</v>
      </c>
      <c r="N6696" t="s">
        <v>3627</v>
      </c>
      <c r="O6696" t="s">
        <v>3346</v>
      </c>
      <c r="P6696" t="s">
        <v>3343</v>
      </c>
      <c r="Q6696" t="s">
        <v>3346</v>
      </c>
    </row>
    <row r="6697" spans="1:17" x14ac:dyDescent="0.25">
      <c r="A6697" t="s">
        <v>18579</v>
      </c>
      <c r="B6697" t="s">
        <v>18580</v>
      </c>
      <c r="C6697" t="s">
        <v>18581</v>
      </c>
      <c r="D6697" t="s">
        <v>18582</v>
      </c>
      <c r="E6697">
        <v>2701022</v>
      </c>
      <c r="F6697" t="s">
        <v>18697</v>
      </c>
      <c r="G6697" t="s">
        <v>18698</v>
      </c>
      <c r="H6697" t="s">
        <v>18676</v>
      </c>
      <c r="I6697" t="s">
        <v>18701</v>
      </c>
      <c r="J6697" t="s">
        <v>18680</v>
      </c>
      <c r="K6697" t="s">
        <v>110</v>
      </c>
      <c r="L6697" t="s">
        <v>3346</v>
      </c>
      <c r="M6697" t="s">
        <v>3344</v>
      </c>
      <c r="N6697" t="s">
        <v>3627</v>
      </c>
      <c r="O6697" t="s">
        <v>3346</v>
      </c>
      <c r="P6697" t="s">
        <v>3343</v>
      </c>
      <c r="Q6697" t="s">
        <v>3346</v>
      </c>
    </row>
    <row r="6698" spans="1:17" x14ac:dyDescent="0.25">
      <c r="A6698" t="s">
        <v>18579</v>
      </c>
      <c r="B6698" t="s">
        <v>18580</v>
      </c>
      <c r="C6698" t="s">
        <v>18581</v>
      </c>
      <c r="D6698" t="s">
        <v>18582</v>
      </c>
      <c r="E6698">
        <v>2701023</v>
      </c>
      <c r="F6698" t="s">
        <v>18702</v>
      </c>
      <c r="G6698" t="s">
        <v>18703</v>
      </c>
      <c r="H6698" t="s">
        <v>18676</v>
      </c>
      <c r="I6698" t="s">
        <v>18704</v>
      </c>
      <c r="J6698" t="s">
        <v>18702</v>
      </c>
      <c r="K6698" t="s">
        <v>110</v>
      </c>
      <c r="L6698" t="s">
        <v>3343</v>
      </c>
      <c r="M6698" t="s">
        <v>3344</v>
      </c>
      <c r="N6698" t="s">
        <v>3627</v>
      </c>
      <c r="O6698" t="s">
        <v>3346</v>
      </c>
      <c r="P6698" t="s">
        <v>3343</v>
      </c>
      <c r="Q6698" t="s">
        <v>3346</v>
      </c>
    </row>
    <row r="6699" spans="1:17" x14ac:dyDescent="0.25">
      <c r="A6699" t="s">
        <v>18579</v>
      </c>
      <c r="B6699" t="s">
        <v>18580</v>
      </c>
      <c r="C6699" t="s">
        <v>18581</v>
      </c>
      <c r="D6699" t="s">
        <v>18582</v>
      </c>
      <c r="E6699">
        <v>2701024</v>
      </c>
      <c r="F6699" t="s">
        <v>18705</v>
      </c>
      <c r="G6699" t="s">
        <v>18706</v>
      </c>
      <c r="H6699" t="s">
        <v>18707</v>
      </c>
      <c r="I6699" t="s">
        <v>18708</v>
      </c>
      <c r="J6699" t="s">
        <v>18709</v>
      </c>
      <c r="K6699" t="s">
        <v>110</v>
      </c>
      <c r="L6699" t="s">
        <v>3343</v>
      </c>
      <c r="M6699" t="s">
        <v>3344</v>
      </c>
      <c r="N6699" t="s">
        <v>3627</v>
      </c>
      <c r="O6699" t="s">
        <v>3346</v>
      </c>
      <c r="P6699" t="s">
        <v>3343</v>
      </c>
      <c r="Q6699" t="s">
        <v>3346</v>
      </c>
    </row>
    <row r="6700" spans="1:17" x14ac:dyDescent="0.25">
      <c r="A6700" t="s">
        <v>18579</v>
      </c>
      <c r="B6700" t="s">
        <v>18580</v>
      </c>
      <c r="C6700" t="s">
        <v>18581</v>
      </c>
      <c r="D6700" t="s">
        <v>18582</v>
      </c>
      <c r="E6700">
        <v>2701024</v>
      </c>
      <c r="F6700" t="s">
        <v>18705</v>
      </c>
      <c r="G6700" t="s">
        <v>18706</v>
      </c>
      <c r="H6700" t="s">
        <v>18707</v>
      </c>
      <c r="I6700" t="s">
        <v>18710</v>
      </c>
      <c r="J6700" t="s">
        <v>18711</v>
      </c>
      <c r="K6700" t="s">
        <v>110</v>
      </c>
      <c r="L6700" t="s">
        <v>3346</v>
      </c>
      <c r="M6700" t="s">
        <v>3344</v>
      </c>
      <c r="N6700" t="s">
        <v>3627</v>
      </c>
      <c r="O6700" t="s">
        <v>3346</v>
      </c>
      <c r="P6700" t="s">
        <v>3343</v>
      </c>
      <c r="Q6700" t="s">
        <v>3346</v>
      </c>
    </row>
    <row r="6701" spans="1:17" x14ac:dyDescent="0.25">
      <c r="A6701" t="s">
        <v>18579</v>
      </c>
      <c r="B6701" t="s">
        <v>18580</v>
      </c>
      <c r="C6701" t="s">
        <v>18581</v>
      </c>
      <c r="D6701" t="s">
        <v>18582</v>
      </c>
      <c r="E6701">
        <v>2701025</v>
      </c>
      <c r="F6701" t="s">
        <v>18712</v>
      </c>
      <c r="G6701" t="s">
        <v>18713</v>
      </c>
      <c r="H6701" t="s">
        <v>18707</v>
      </c>
      <c r="I6701" t="s">
        <v>18714</v>
      </c>
      <c r="J6701" t="s">
        <v>18715</v>
      </c>
      <c r="K6701" t="s">
        <v>110</v>
      </c>
      <c r="L6701" t="s">
        <v>3343</v>
      </c>
      <c r="M6701" t="s">
        <v>3344</v>
      </c>
      <c r="N6701" t="s">
        <v>3627</v>
      </c>
      <c r="O6701" t="s">
        <v>3346</v>
      </c>
      <c r="P6701" t="s">
        <v>3343</v>
      </c>
      <c r="Q6701" t="s">
        <v>3346</v>
      </c>
    </row>
    <row r="6702" spans="1:17" x14ac:dyDescent="0.25">
      <c r="A6702" t="s">
        <v>18579</v>
      </c>
      <c r="B6702" t="s">
        <v>18580</v>
      </c>
      <c r="C6702" t="s">
        <v>18581</v>
      </c>
      <c r="D6702" t="s">
        <v>18582</v>
      </c>
      <c r="E6702">
        <v>2701025</v>
      </c>
      <c r="F6702" t="s">
        <v>18712</v>
      </c>
      <c r="G6702" t="s">
        <v>18713</v>
      </c>
      <c r="H6702" t="s">
        <v>18707</v>
      </c>
      <c r="I6702" t="s">
        <v>18716</v>
      </c>
      <c r="J6702" t="s">
        <v>18711</v>
      </c>
      <c r="K6702" t="s">
        <v>110</v>
      </c>
      <c r="L6702" t="s">
        <v>3346</v>
      </c>
      <c r="M6702" t="s">
        <v>3344</v>
      </c>
      <c r="N6702" t="s">
        <v>3627</v>
      </c>
      <c r="O6702" t="s">
        <v>3346</v>
      </c>
      <c r="P6702" t="s">
        <v>3343</v>
      </c>
      <c r="Q6702" t="s">
        <v>3346</v>
      </c>
    </row>
    <row r="6703" spans="1:17" x14ac:dyDescent="0.25">
      <c r="A6703" t="s">
        <v>18579</v>
      </c>
      <c r="B6703" t="s">
        <v>18580</v>
      </c>
      <c r="C6703" t="s">
        <v>18581</v>
      </c>
      <c r="D6703" t="s">
        <v>18582</v>
      </c>
      <c r="E6703">
        <v>2701026</v>
      </c>
      <c r="F6703" t="s">
        <v>18717</v>
      </c>
      <c r="G6703" t="s">
        <v>18718</v>
      </c>
      <c r="H6703" t="s">
        <v>18707</v>
      </c>
      <c r="I6703" t="s">
        <v>18719</v>
      </c>
      <c r="J6703" t="s">
        <v>18720</v>
      </c>
      <c r="K6703" t="s">
        <v>110</v>
      </c>
      <c r="L6703" t="s">
        <v>3343</v>
      </c>
      <c r="M6703" t="s">
        <v>3344</v>
      </c>
      <c r="N6703" t="s">
        <v>3627</v>
      </c>
      <c r="O6703" t="s">
        <v>3346</v>
      </c>
      <c r="P6703" t="s">
        <v>3343</v>
      </c>
      <c r="Q6703" t="s">
        <v>3346</v>
      </c>
    </row>
    <row r="6704" spans="1:17" x14ac:dyDescent="0.25">
      <c r="A6704" t="s">
        <v>18579</v>
      </c>
      <c r="B6704" t="s">
        <v>18580</v>
      </c>
      <c r="C6704" t="s">
        <v>18581</v>
      </c>
      <c r="D6704" t="s">
        <v>18582</v>
      </c>
      <c r="E6704">
        <v>2701026</v>
      </c>
      <c r="F6704" t="s">
        <v>18717</v>
      </c>
      <c r="G6704" t="s">
        <v>18718</v>
      </c>
      <c r="H6704" t="s">
        <v>18707</v>
      </c>
      <c r="I6704" t="s">
        <v>18721</v>
      </c>
      <c r="J6704" t="s">
        <v>7232</v>
      </c>
      <c r="K6704" t="s">
        <v>110</v>
      </c>
      <c r="L6704" t="s">
        <v>3346</v>
      </c>
      <c r="M6704" t="s">
        <v>3344</v>
      </c>
      <c r="N6704" t="s">
        <v>3627</v>
      </c>
      <c r="O6704" t="s">
        <v>3346</v>
      </c>
      <c r="P6704" t="s">
        <v>3343</v>
      </c>
      <c r="Q6704" t="s">
        <v>3346</v>
      </c>
    </row>
    <row r="6705" spans="1:17" x14ac:dyDescent="0.25">
      <c r="A6705" t="s">
        <v>18579</v>
      </c>
      <c r="B6705" t="s">
        <v>18580</v>
      </c>
      <c r="C6705" t="s">
        <v>18581</v>
      </c>
      <c r="D6705" t="s">
        <v>18582</v>
      </c>
      <c r="E6705">
        <v>2701027</v>
      </c>
      <c r="F6705" t="s">
        <v>18722</v>
      </c>
      <c r="G6705" t="s">
        <v>18723</v>
      </c>
      <c r="H6705" t="s">
        <v>18707</v>
      </c>
      <c r="I6705" t="s">
        <v>18724</v>
      </c>
      <c r="J6705" t="s">
        <v>18725</v>
      </c>
      <c r="K6705" t="s">
        <v>110</v>
      </c>
      <c r="L6705" t="s">
        <v>3343</v>
      </c>
      <c r="M6705" t="s">
        <v>3344</v>
      </c>
      <c r="N6705" t="s">
        <v>3627</v>
      </c>
      <c r="O6705" t="s">
        <v>3346</v>
      </c>
      <c r="P6705" t="s">
        <v>3343</v>
      </c>
      <c r="Q6705" t="s">
        <v>3346</v>
      </c>
    </row>
    <row r="6706" spans="1:17" x14ac:dyDescent="0.25">
      <c r="A6706" t="s">
        <v>18579</v>
      </c>
      <c r="B6706" t="s">
        <v>18580</v>
      </c>
      <c r="C6706" t="s">
        <v>18581</v>
      </c>
      <c r="D6706" t="s">
        <v>18582</v>
      </c>
      <c r="E6706">
        <v>2701027</v>
      </c>
      <c r="F6706" t="s">
        <v>18722</v>
      </c>
      <c r="G6706" t="s">
        <v>18723</v>
      </c>
      <c r="H6706" t="s">
        <v>18707</v>
      </c>
      <c r="I6706" t="s">
        <v>18726</v>
      </c>
      <c r="J6706" t="s">
        <v>7232</v>
      </c>
      <c r="K6706" t="s">
        <v>110</v>
      </c>
      <c r="L6706" t="s">
        <v>3346</v>
      </c>
      <c r="M6706" t="s">
        <v>3344</v>
      </c>
      <c r="N6706" t="s">
        <v>3627</v>
      </c>
      <c r="O6706" t="s">
        <v>3346</v>
      </c>
      <c r="P6706" t="s">
        <v>3343</v>
      </c>
      <c r="Q6706" t="s">
        <v>3346</v>
      </c>
    </row>
    <row r="6707" spans="1:17" x14ac:dyDescent="0.25">
      <c r="A6707" t="s">
        <v>18579</v>
      </c>
      <c r="B6707" t="s">
        <v>18580</v>
      </c>
      <c r="C6707" t="s">
        <v>18581</v>
      </c>
      <c r="D6707" t="s">
        <v>18582</v>
      </c>
      <c r="E6707">
        <v>2701028</v>
      </c>
      <c r="F6707" t="s">
        <v>18727</v>
      </c>
      <c r="G6707" t="s">
        <v>18728</v>
      </c>
      <c r="H6707" t="s">
        <v>18707</v>
      </c>
      <c r="I6707" t="s">
        <v>18729</v>
      </c>
      <c r="J6707" t="s">
        <v>18730</v>
      </c>
      <c r="K6707" t="s">
        <v>110</v>
      </c>
      <c r="L6707" t="s">
        <v>3343</v>
      </c>
      <c r="M6707" t="s">
        <v>3344</v>
      </c>
      <c r="N6707" t="s">
        <v>3627</v>
      </c>
      <c r="O6707" t="s">
        <v>3346</v>
      </c>
      <c r="P6707" t="s">
        <v>3343</v>
      </c>
      <c r="Q6707" t="s">
        <v>3346</v>
      </c>
    </row>
    <row r="6708" spans="1:17" x14ac:dyDescent="0.25">
      <c r="A6708" t="s">
        <v>18579</v>
      </c>
      <c r="B6708" t="s">
        <v>18580</v>
      </c>
      <c r="C6708" t="s">
        <v>18581</v>
      </c>
      <c r="D6708" t="s">
        <v>18582</v>
      </c>
      <c r="E6708">
        <v>2701028</v>
      </c>
      <c r="F6708" t="s">
        <v>18727</v>
      </c>
      <c r="G6708" t="s">
        <v>18728</v>
      </c>
      <c r="H6708" t="s">
        <v>18707</v>
      </c>
      <c r="I6708" t="s">
        <v>18731</v>
      </c>
      <c r="J6708" t="s">
        <v>7232</v>
      </c>
      <c r="K6708" t="s">
        <v>110</v>
      </c>
      <c r="L6708" t="s">
        <v>3346</v>
      </c>
      <c r="M6708" t="s">
        <v>3344</v>
      </c>
      <c r="N6708" t="s">
        <v>3627</v>
      </c>
      <c r="O6708" t="s">
        <v>3346</v>
      </c>
      <c r="P6708" t="s">
        <v>3343</v>
      </c>
      <c r="Q6708" t="s">
        <v>3346</v>
      </c>
    </row>
    <row r="6709" spans="1:17" x14ac:dyDescent="0.25">
      <c r="A6709" t="s">
        <v>18579</v>
      </c>
      <c r="B6709" t="s">
        <v>18580</v>
      </c>
      <c r="C6709" t="s">
        <v>18581</v>
      </c>
      <c r="D6709" t="s">
        <v>18582</v>
      </c>
      <c r="E6709">
        <v>2701029</v>
      </c>
      <c r="F6709" t="s">
        <v>18732</v>
      </c>
      <c r="G6709" t="s">
        <v>18733</v>
      </c>
      <c r="H6709" t="s">
        <v>18707</v>
      </c>
      <c r="I6709" t="s">
        <v>18734</v>
      </c>
      <c r="J6709" t="s">
        <v>18732</v>
      </c>
      <c r="K6709" t="s">
        <v>110</v>
      </c>
      <c r="L6709" t="s">
        <v>3343</v>
      </c>
      <c r="M6709" t="s">
        <v>3344</v>
      </c>
      <c r="N6709" t="s">
        <v>3627</v>
      </c>
      <c r="O6709" t="s">
        <v>3346</v>
      </c>
      <c r="P6709" t="s">
        <v>3343</v>
      </c>
      <c r="Q6709" t="s">
        <v>3346</v>
      </c>
    </row>
    <row r="6710" spans="1:17" x14ac:dyDescent="0.25">
      <c r="A6710" t="s">
        <v>18579</v>
      </c>
      <c r="B6710" t="s">
        <v>18580</v>
      </c>
      <c r="C6710" t="s">
        <v>18581</v>
      </c>
      <c r="D6710" t="s">
        <v>18582</v>
      </c>
      <c r="E6710">
        <v>2701030</v>
      </c>
      <c r="F6710" t="s">
        <v>18735</v>
      </c>
      <c r="G6710" t="s">
        <v>18736</v>
      </c>
      <c r="H6710" t="s">
        <v>18737</v>
      </c>
      <c r="I6710" t="s">
        <v>18738</v>
      </c>
      <c r="J6710" t="s">
        <v>18739</v>
      </c>
      <c r="K6710" t="s">
        <v>110</v>
      </c>
      <c r="L6710" t="s">
        <v>3343</v>
      </c>
      <c r="M6710" t="s">
        <v>3344</v>
      </c>
      <c r="N6710" t="s">
        <v>3627</v>
      </c>
      <c r="O6710" t="s">
        <v>3346</v>
      </c>
      <c r="P6710" t="s">
        <v>3343</v>
      </c>
      <c r="Q6710" t="s">
        <v>3346</v>
      </c>
    </row>
    <row r="6711" spans="1:17" x14ac:dyDescent="0.25">
      <c r="A6711" t="s">
        <v>18579</v>
      </c>
      <c r="B6711" t="s">
        <v>18580</v>
      </c>
      <c r="C6711" t="s">
        <v>18581</v>
      </c>
      <c r="D6711" t="s">
        <v>18582</v>
      </c>
      <c r="E6711">
        <v>2701030</v>
      </c>
      <c r="F6711" t="s">
        <v>18735</v>
      </c>
      <c r="G6711" t="s">
        <v>18736</v>
      </c>
      <c r="H6711" t="s">
        <v>18737</v>
      </c>
      <c r="I6711" t="s">
        <v>18740</v>
      </c>
      <c r="J6711" t="s">
        <v>18741</v>
      </c>
      <c r="K6711" t="s">
        <v>110</v>
      </c>
      <c r="L6711" t="s">
        <v>3346</v>
      </c>
      <c r="M6711" t="s">
        <v>3344</v>
      </c>
      <c r="N6711" t="s">
        <v>3627</v>
      </c>
      <c r="O6711" t="s">
        <v>3346</v>
      </c>
      <c r="P6711" t="s">
        <v>3343</v>
      </c>
      <c r="Q6711" t="s">
        <v>3346</v>
      </c>
    </row>
    <row r="6712" spans="1:17" x14ac:dyDescent="0.25">
      <c r="A6712" t="s">
        <v>18579</v>
      </c>
      <c r="B6712" t="s">
        <v>18580</v>
      </c>
      <c r="C6712" t="s">
        <v>18581</v>
      </c>
      <c r="D6712" t="s">
        <v>18582</v>
      </c>
      <c r="E6712">
        <v>2701031</v>
      </c>
      <c r="F6712" t="s">
        <v>18742</v>
      </c>
      <c r="G6712" t="s">
        <v>18743</v>
      </c>
      <c r="H6712" t="s">
        <v>18737</v>
      </c>
      <c r="I6712" t="s">
        <v>18744</v>
      </c>
      <c r="J6712" t="s">
        <v>18745</v>
      </c>
      <c r="K6712" t="s">
        <v>110</v>
      </c>
      <c r="L6712" t="s">
        <v>3343</v>
      </c>
      <c r="M6712" t="s">
        <v>3344</v>
      </c>
      <c r="N6712" t="s">
        <v>3627</v>
      </c>
      <c r="O6712" t="s">
        <v>3346</v>
      </c>
      <c r="P6712" t="s">
        <v>3343</v>
      </c>
      <c r="Q6712" t="s">
        <v>3346</v>
      </c>
    </row>
    <row r="6713" spans="1:17" x14ac:dyDescent="0.25">
      <c r="A6713" t="s">
        <v>18579</v>
      </c>
      <c r="B6713" t="s">
        <v>18580</v>
      </c>
      <c r="C6713" t="s">
        <v>18581</v>
      </c>
      <c r="D6713" t="s">
        <v>18582</v>
      </c>
      <c r="E6713">
        <v>2701031</v>
      </c>
      <c r="F6713" t="s">
        <v>18742</v>
      </c>
      <c r="G6713" t="s">
        <v>18743</v>
      </c>
      <c r="H6713" t="s">
        <v>18737</v>
      </c>
      <c r="I6713" t="s">
        <v>18746</v>
      </c>
      <c r="J6713" t="s">
        <v>18747</v>
      </c>
      <c r="K6713" t="s">
        <v>110</v>
      </c>
      <c r="L6713" t="s">
        <v>3346</v>
      </c>
      <c r="M6713" t="s">
        <v>3344</v>
      </c>
      <c r="N6713" t="s">
        <v>3627</v>
      </c>
      <c r="O6713" t="s">
        <v>3346</v>
      </c>
      <c r="P6713" t="s">
        <v>3343</v>
      </c>
      <c r="Q6713" t="s">
        <v>3346</v>
      </c>
    </row>
    <row r="6714" spans="1:17" x14ac:dyDescent="0.25">
      <c r="A6714" t="s">
        <v>18579</v>
      </c>
      <c r="B6714" t="s">
        <v>18580</v>
      </c>
      <c r="C6714" t="s">
        <v>18581</v>
      </c>
      <c r="D6714" t="s">
        <v>18582</v>
      </c>
      <c r="E6714">
        <v>2701032</v>
      </c>
      <c r="F6714" t="s">
        <v>18748</v>
      </c>
      <c r="G6714" t="s">
        <v>18749</v>
      </c>
      <c r="H6714" t="s">
        <v>18737</v>
      </c>
      <c r="I6714" t="s">
        <v>18750</v>
      </c>
      <c r="J6714" t="s">
        <v>18751</v>
      </c>
      <c r="K6714" t="s">
        <v>110</v>
      </c>
      <c r="L6714" t="s">
        <v>3343</v>
      </c>
      <c r="M6714" t="s">
        <v>3344</v>
      </c>
      <c r="N6714" t="s">
        <v>3627</v>
      </c>
      <c r="O6714" t="s">
        <v>3346</v>
      </c>
      <c r="P6714" t="s">
        <v>3343</v>
      </c>
      <c r="Q6714" t="s">
        <v>3346</v>
      </c>
    </row>
    <row r="6715" spans="1:17" x14ac:dyDescent="0.25">
      <c r="A6715" t="s">
        <v>18579</v>
      </c>
      <c r="B6715" t="s">
        <v>18580</v>
      </c>
      <c r="C6715" t="s">
        <v>18581</v>
      </c>
      <c r="D6715" t="s">
        <v>18582</v>
      </c>
      <c r="E6715">
        <v>2701032</v>
      </c>
      <c r="F6715" t="s">
        <v>18748</v>
      </c>
      <c r="G6715" t="s">
        <v>18749</v>
      </c>
      <c r="H6715" t="s">
        <v>18737</v>
      </c>
      <c r="I6715" t="s">
        <v>18752</v>
      </c>
      <c r="J6715" t="s">
        <v>18747</v>
      </c>
      <c r="K6715" t="s">
        <v>110</v>
      </c>
      <c r="L6715" t="s">
        <v>3346</v>
      </c>
      <c r="M6715" t="s">
        <v>3344</v>
      </c>
      <c r="N6715" t="s">
        <v>3627</v>
      </c>
      <c r="O6715" t="s">
        <v>3346</v>
      </c>
      <c r="P6715" t="s">
        <v>3343</v>
      </c>
      <c r="Q6715" t="s">
        <v>3346</v>
      </c>
    </row>
    <row r="6716" spans="1:17" x14ac:dyDescent="0.25">
      <c r="A6716" t="s">
        <v>18579</v>
      </c>
      <c r="B6716" t="s">
        <v>18580</v>
      </c>
      <c r="C6716" t="s">
        <v>18581</v>
      </c>
      <c r="D6716" t="s">
        <v>18582</v>
      </c>
      <c r="E6716">
        <v>2701033</v>
      </c>
      <c r="F6716" t="s">
        <v>18753</v>
      </c>
      <c r="G6716" t="s">
        <v>18754</v>
      </c>
      <c r="H6716" t="s">
        <v>18737</v>
      </c>
      <c r="I6716" t="s">
        <v>18755</v>
      </c>
      <c r="J6716" t="s">
        <v>18756</v>
      </c>
      <c r="K6716" t="s">
        <v>110</v>
      </c>
      <c r="L6716" t="s">
        <v>3343</v>
      </c>
      <c r="M6716" t="s">
        <v>3344</v>
      </c>
      <c r="N6716" t="s">
        <v>3627</v>
      </c>
      <c r="O6716" t="s">
        <v>3346</v>
      </c>
      <c r="P6716" t="s">
        <v>3343</v>
      </c>
      <c r="Q6716" t="s">
        <v>3346</v>
      </c>
    </row>
    <row r="6717" spans="1:17" x14ac:dyDescent="0.25">
      <c r="A6717" t="s">
        <v>18579</v>
      </c>
      <c r="B6717" t="s">
        <v>18580</v>
      </c>
      <c r="C6717" t="s">
        <v>18581</v>
      </c>
      <c r="D6717" t="s">
        <v>18582</v>
      </c>
      <c r="E6717">
        <v>2701033</v>
      </c>
      <c r="F6717" t="s">
        <v>18753</v>
      </c>
      <c r="G6717" t="s">
        <v>18754</v>
      </c>
      <c r="H6717" t="s">
        <v>18737</v>
      </c>
      <c r="I6717" t="s">
        <v>18757</v>
      </c>
      <c r="J6717" t="s">
        <v>18747</v>
      </c>
      <c r="K6717" t="s">
        <v>110</v>
      </c>
      <c r="L6717" t="s">
        <v>3346</v>
      </c>
      <c r="M6717" t="s">
        <v>3344</v>
      </c>
      <c r="N6717" t="s">
        <v>3627</v>
      </c>
      <c r="O6717" t="s">
        <v>3346</v>
      </c>
      <c r="P6717" t="s">
        <v>3343</v>
      </c>
      <c r="Q6717" t="s">
        <v>3346</v>
      </c>
    </row>
    <row r="6718" spans="1:17" x14ac:dyDescent="0.25">
      <c r="A6718" t="s">
        <v>18579</v>
      </c>
      <c r="B6718" t="s">
        <v>18580</v>
      </c>
      <c r="C6718" t="s">
        <v>18581</v>
      </c>
      <c r="D6718" t="s">
        <v>18582</v>
      </c>
      <c r="E6718">
        <v>2701034</v>
      </c>
      <c r="F6718" t="s">
        <v>18758</v>
      </c>
      <c r="G6718" t="s">
        <v>18759</v>
      </c>
      <c r="H6718" t="s">
        <v>18737</v>
      </c>
      <c r="I6718" t="s">
        <v>18760</v>
      </c>
      <c r="J6718" t="s">
        <v>18761</v>
      </c>
      <c r="K6718" t="s">
        <v>110</v>
      </c>
      <c r="L6718" t="s">
        <v>3343</v>
      </c>
      <c r="M6718" t="s">
        <v>3344</v>
      </c>
      <c r="N6718" t="s">
        <v>3627</v>
      </c>
      <c r="O6718" t="s">
        <v>3346</v>
      </c>
      <c r="P6718" t="s">
        <v>3343</v>
      </c>
      <c r="Q6718" t="s">
        <v>3346</v>
      </c>
    </row>
    <row r="6719" spans="1:17" x14ac:dyDescent="0.25">
      <c r="A6719" t="s">
        <v>18579</v>
      </c>
      <c r="B6719" t="s">
        <v>18580</v>
      </c>
      <c r="C6719" t="s">
        <v>18581</v>
      </c>
      <c r="D6719" t="s">
        <v>18582</v>
      </c>
      <c r="E6719">
        <v>2701034</v>
      </c>
      <c r="F6719" t="s">
        <v>18758</v>
      </c>
      <c r="G6719" t="s">
        <v>18759</v>
      </c>
      <c r="H6719" t="s">
        <v>18737</v>
      </c>
      <c r="I6719" t="s">
        <v>18762</v>
      </c>
      <c r="J6719" t="s">
        <v>18747</v>
      </c>
      <c r="K6719" t="s">
        <v>110</v>
      </c>
      <c r="L6719" t="s">
        <v>3346</v>
      </c>
      <c r="M6719" t="s">
        <v>3344</v>
      </c>
      <c r="N6719" t="s">
        <v>3627</v>
      </c>
      <c r="O6719" t="s">
        <v>3346</v>
      </c>
      <c r="P6719" t="s">
        <v>3343</v>
      </c>
      <c r="Q6719" t="s">
        <v>3346</v>
      </c>
    </row>
    <row r="6720" spans="1:17" x14ac:dyDescent="0.25">
      <c r="A6720" t="s">
        <v>18579</v>
      </c>
      <c r="B6720" t="s">
        <v>18580</v>
      </c>
      <c r="C6720" t="s">
        <v>18581</v>
      </c>
      <c r="D6720" t="s">
        <v>18582</v>
      </c>
      <c r="E6720">
        <v>2701035</v>
      </c>
      <c r="F6720" t="s">
        <v>18763</v>
      </c>
      <c r="G6720" t="s">
        <v>18764</v>
      </c>
      <c r="H6720" t="s">
        <v>18737</v>
      </c>
      <c r="I6720" t="s">
        <v>18765</v>
      </c>
      <c r="J6720" t="s">
        <v>18763</v>
      </c>
      <c r="K6720" t="s">
        <v>110</v>
      </c>
      <c r="L6720" t="s">
        <v>3343</v>
      </c>
      <c r="M6720" t="s">
        <v>3344</v>
      </c>
      <c r="N6720" t="s">
        <v>3627</v>
      </c>
      <c r="O6720" t="s">
        <v>3346</v>
      </c>
      <c r="P6720" t="s">
        <v>3343</v>
      </c>
      <c r="Q6720" t="s">
        <v>3346</v>
      </c>
    </row>
    <row r="6721" spans="1:17" x14ac:dyDescent="0.25">
      <c r="A6721" t="s">
        <v>18579</v>
      </c>
      <c r="B6721" t="s">
        <v>18580</v>
      </c>
      <c r="C6721" t="s">
        <v>18581</v>
      </c>
      <c r="D6721" t="s">
        <v>18582</v>
      </c>
      <c r="E6721">
        <v>2701036</v>
      </c>
      <c r="F6721" t="s">
        <v>18766</v>
      </c>
      <c r="G6721" t="s">
        <v>18767</v>
      </c>
      <c r="H6721" t="s">
        <v>18768</v>
      </c>
      <c r="I6721" t="s">
        <v>18769</v>
      </c>
      <c r="J6721" t="s">
        <v>18770</v>
      </c>
      <c r="K6721" t="s">
        <v>110</v>
      </c>
      <c r="L6721" t="s">
        <v>3343</v>
      </c>
      <c r="M6721" t="s">
        <v>3344</v>
      </c>
      <c r="N6721" t="s">
        <v>3627</v>
      </c>
      <c r="O6721" t="s">
        <v>3346</v>
      </c>
      <c r="P6721" t="s">
        <v>3343</v>
      </c>
      <c r="Q6721" t="s">
        <v>3346</v>
      </c>
    </row>
    <row r="6722" spans="1:17" x14ac:dyDescent="0.25">
      <c r="A6722" t="s">
        <v>18579</v>
      </c>
      <c r="B6722" t="s">
        <v>18580</v>
      </c>
      <c r="C6722" t="s">
        <v>18581</v>
      </c>
      <c r="D6722" t="s">
        <v>18582</v>
      </c>
      <c r="E6722">
        <v>2701036</v>
      </c>
      <c r="F6722" t="s">
        <v>18766</v>
      </c>
      <c r="G6722" t="s">
        <v>18767</v>
      </c>
      <c r="H6722" t="s">
        <v>18768</v>
      </c>
      <c r="I6722" t="s">
        <v>18771</v>
      </c>
      <c r="J6722" t="s">
        <v>18772</v>
      </c>
      <c r="K6722" t="s">
        <v>110</v>
      </c>
      <c r="L6722" t="s">
        <v>3346</v>
      </c>
      <c r="M6722" t="s">
        <v>3344</v>
      </c>
      <c r="N6722" t="s">
        <v>3627</v>
      </c>
      <c r="O6722" t="s">
        <v>3346</v>
      </c>
      <c r="P6722" t="s">
        <v>3343</v>
      </c>
      <c r="Q6722" t="s">
        <v>3346</v>
      </c>
    </row>
    <row r="6723" spans="1:17" x14ac:dyDescent="0.25">
      <c r="A6723" t="s">
        <v>18579</v>
      </c>
      <c r="B6723" t="s">
        <v>18580</v>
      </c>
      <c r="C6723" t="s">
        <v>18581</v>
      </c>
      <c r="D6723" t="s">
        <v>18582</v>
      </c>
      <c r="E6723">
        <v>2701037</v>
      </c>
      <c r="F6723" t="s">
        <v>18773</v>
      </c>
      <c r="G6723" t="s">
        <v>18774</v>
      </c>
      <c r="H6723" t="s">
        <v>18768</v>
      </c>
      <c r="I6723" t="s">
        <v>18775</v>
      </c>
      <c r="J6723" t="s">
        <v>18776</v>
      </c>
      <c r="K6723" t="s">
        <v>110</v>
      </c>
      <c r="L6723" t="s">
        <v>3343</v>
      </c>
      <c r="M6723" t="s">
        <v>3344</v>
      </c>
      <c r="N6723" t="s">
        <v>3627</v>
      </c>
      <c r="O6723" t="s">
        <v>3346</v>
      </c>
      <c r="P6723" t="s">
        <v>3343</v>
      </c>
      <c r="Q6723" t="s">
        <v>3346</v>
      </c>
    </row>
    <row r="6724" spans="1:17" x14ac:dyDescent="0.25">
      <c r="A6724" t="s">
        <v>18579</v>
      </c>
      <c r="B6724" t="s">
        <v>18580</v>
      </c>
      <c r="C6724" t="s">
        <v>18581</v>
      </c>
      <c r="D6724" t="s">
        <v>18582</v>
      </c>
      <c r="E6724">
        <v>2701037</v>
      </c>
      <c r="F6724" t="s">
        <v>18773</v>
      </c>
      <c r="G6724" t="s">
        <v>18774</v>
      </c>
      <c r="H6724" t="s">
        <v>18768</v>
      </c>
      <c r="I6724" t="s">
        <v>18777</v>
      </c>
      <c r="J6724" t="s">
        <v>18772</v>
      </c>
      <c r="K6724" t="s">
        <v>110</v>
      </c>
      <c r="L6724" t="s">
        <v>3346</v>
      </c>
      <c r="M6724" t="s">
        <v>3344</v>
      </c>
      <c r="N6724" t="s">
        <v>3627</v>
      </c>
      <c r="O6724" t="s">
        <v>3346</v>
      </c>
      <c r="P6724" t="s">
        <v>3343</v>
      </c>
      <c r="Q6724" t="s">
        <v>3346</v>
      </c>
    </row>
    <row r="6725" spans="1:17" x14ac:dyDescent="0.25">
      <c r="A6725" t="s">
        <v>18579</v>
      </c>
      <c r="B6725" t="s">
        <v>18580</v>
      </c>
      <c r="C6725" t="s">
        <v>18581</v>
      </c>
      <c r="D6725" t="s">
        <v>18582</v>
      </c>
      <c r="E6725">
        <v>2701038</v>
      </c>
      <c r="F6725" t="s">
        <v>18778</v>
      </c>
      <c r="G6725" t="s">
        <v>18779</v>
      </c>
      <c r="H6725" t="s">
        <v>18768</v>
      </c>
      <c r="I6725" t="s">
        <v>18780</v>
      </c>
      <c r="J6725" t="s">
        <v>18781</v>
      </c>
      <c r="K6725" t="s">
        <v>110</v>
      </c>
      <c r="L6725" t="s">
        <v>3343</v>
      </c>
      <c r="M6725" t="s">
        <v>3344</v>
      </c>
      <c r="N6725" t="s">
        <v>3627</v>
      </c>
      <c r="O6725" t="s">
        <v>3346</v>
      </c>
      <c r="P6725" t="s">
        <v>3343</v>
      </c>
      <c r="Q6725" t="s">
        <v>3346</v>
      </c>
    </row>
    <row r="6726" spans="1:17" x14ac:dyDescent="0.25">
      <c r="A6726" t="s">
        <v>18579</v>
      </c>
      <c r="B6726" t="s">
        <v>18580</v>
      </c>
      <c r="C6726" t="s">
        <v>18581</v>
      </c>
      <c r="D6726" t="s">
        <v>18582</v>
      </c>
      <c r="E6726">
        <v>2701038</v>
      </c>
      <c r="F6726" t="s">
        <v>18778</v>
      </c>
      <c r="G6726" t="s">
        <v>18779</v>
      </c>
      <c r="H6726" t="s">
        <v>18768</v>
      </c>
      <c r="I6726" t="s">
        <v>18782</v>
      </c>
      <c r="J6726" t="s">
        <v>18772</v>
      </c>
      <c r="K6726" t="s">
        <v>110</v>
      </c>
      <c r="L6726" t="s">
        <v>3346</v>
      </c>
      <c r="M6726" t="s">
        <v>3344</v>
      </c>
      <c r="N6726" t="s">
        <v>3627</v>
      </c>
      <c r="O6726" t="s">
        <v>3346</v>
      </c>
      <c r="P6726" t="s">
        <v>3343</v>
      </c>
      <c r="Q6726" t="s">
        <v>3346</v>
      </c>
    </row>
    <row r="6727" spans="1:17" x14ac:dyDescent="0.25">
      <c r="A6727" t="s">
        <v>18579</v>
      </c>
      <c r="B6727" t="s">
        <v>18580</v>
      </c>
      <c r="C6727" t="s">
        <v>18581</v>
      </c>
      <c r="D6727" t="s">
        <v>18582</v>
      </c>
      <c r="E6727">
        <v>2701039</v>
      </c>
      <c r="F6727" t="s">
        <v>18783</v>
      </c>
      <c r="G6727" t="s">
        <v>18784</v>
      </c>
      <c r="H6727" t="s">
        <v>18768</v>
      </c>
      <c r="I6727" t="s">
        <v>18785</v>
      </c>
      <c r="J6727" t="s">
        <v>18786</v>
      </c>
      <c r="K6727" t="s">
        <v>110</v>
      </c>
      <c r="L6727" t="s">
        <v>3343</v>
      </c>
      <c r="M6727" t="s">
        <v>3344</v>
      </c>
      <c r="N6727" t="s">
        <v>3627</v>
      </c>
      <c r="O6727" t="s">
        <v>3346</v>
      </c>
      <c r="P6727" t="s">
        <v>3343</v>
      </c>
      <c r="Q6727" t="s">
        <v>3346</v>
      </c>
    </row>
    <row r="6728" spans="1:17" x14ac:dyDescent="0.25">
      <c r="A6728" t="s">
        <v>18579</v>
      </c>
      <c r="B6728" t="s">
        <v>18580</v>
      </c>
      <c r="C6728" t="s">
        <v>18581</v>
      </c>
      <c r="D6728" t="s">
        <v>18582</v>
      </c>
      <c r="E6728">
        <v>2701039</v>
      </c>
      <c r="F6728" t="s">
        <v>18783</v>
      </c>
      <c r="G6728" t="s">
        <v>18784</v>
      </c>
      <c r="H6728" t="s">
        <v>18768</v>
      </c>
      <c r="I6728" t="s">
        <v>18787</v>
      </c>
      <c r="J6728" t="s">
        <v>18772</v>
      </c>
      <c r="K6728" t="s">
        <v>110</v>
      </c>
      <c r="L6728" t="s">
        <v>3346</v>
      </c>
      <c r="M6728" t="s">
        <v>3344</v>
      </c>
      <c r="N6728" t="s">
        <v>3627</v>
      </c>
      <c r="O6728" t="s">
        <v>3346</v>
      </c>
      <c r="P6728" t="s">
        <v>3343</v>
      </c>
      <c r="Q6728" t="s">
        <v>3346</v>
      </c>
    </row>
    <row r="6729" spans="1:17" x14ac:dyDescent="0.25">
      <c r="A6729" t="s">
        <v>18579</v>
      </c>
      <c r="B6729" t="s">
        <v>18580</v>
      </c>
      <c r="C6729" t="s">
        <v>18581</v>
      </c>
      <c r="D6729" t="s">
        <v>18582</v>
      </c>
      <c r="E6729">
        <v>2701040</v>
      </c>
      <c r="F6729" t="s">
        <v>18788</v>
      </c>
      <c r="G6729" t="s">
        <v>18789</v>
      </c>
      <c r="H6729" t="s">
        <v>18768</v>
      </c>
      <c r="I6729" t="s">
        <v>18790</v>
      </c>
      <c r="J6729" t="s">
        <v>18786</v>
      </c>
      <c r="K6729" t="s">
        <v>110</v>
      </c>
      <c r="L6729" t="s">
        <v>3343</v>
      </c>
      <c r="M6729" t="s">
        <v>3344</v>
      </c>
      <c r="N6729" t="s">
        <v>3627</v>
      </c>
      <c r="O6729" t="s">
        <v>3346</v>
      </c>
      <c r="P6729" t="s">
        <v>3343</v>
      </c>
      <c r="Q6729" t="s">
        <v>3346</v>
      </c>
    </row>
    <row r="6730" spans="1:17" x14ac:dyDescent="0.25">
      <c r="A6730" t="s">
        <v>18579</v>
      </c>
      <c r="B6730" t="s">
        <v>18580</v>
      </c>
      <c r="C6730" t="s">
        <v>18581</v>
      </c>
      <c r="D6730" t="s">
        <v>18582</v>
      </c>
      <c r="E6730">
        <v>2701040</v>
      </c>
      <c r="F6730" t="s">
        <v>18788</v>
      </c>
      <c r="G6730" t="s">
        <v>18789</v>
      </c>
      <c r="H6730" t="s">
        <v>18768</v>
      </c>
      <c r="I6730" t="s">
        <v>18791</v>
      </c>
      <c r="J6730" t="s">
        <v>18772</v>
      </c>
      <c r="K6730" t="s">
        <v>110</v>
      </c>
      <c r="L6730" t="s">
        <v>3346</v>
      </c>
      <c r="M6730" t="s">
        <v>3344</v>
      </c>
      <c r="N6730" t="s">
        <v>3627</v>
      </c>
      <c r="O6730" t="s">
        <v>3346</v>
      </c>
      <c r="P6730" t="s">
        <v>3343</v>
      </c>
      <c r="Q6730" t="s">
        <v>3346</v>
      </c>
    </row>
    <row r="6731" spans="1:17" x14ac:dyDescent="0.25">
      <c r="A6731" t="s">
        <v>18579</v>
      </c>
      <c r="B6731" t="s">
        <v>18580</v>
      </c>
      <c r="C6731" t="s">
        <v>18581</v>
      </c>
      <c r="D6731" t="s">
        <v>18582</v>
      </c>
      <c r="E6731">
        <v>2701041</v>
      </c>
      <c r="F6731" t="s">
        <v>18792</v>
      </c>
      <c r="G6731" t="s">
        <v>18793</v>
      </c>
      <c r="H6731" t="s">
        <v>18768</v>
      </c>
      <c r="I6731" t="s">
        <v>18794</v>
      </c>
      <c r="J6731" t="s">
        <v>18795</v>
      </c>
      <c r="K6731" t="s">
        <v>110</v>
      </c>
      <c r="L6731" t="s">
        <v>3343</v>
      </c>
      <c r="M6731" t="s">
        <v>3344</v>
      </c>
      <c r="N6731" t="s">
        <v>3627</v>
      </c>
      <c r="O6731" t="s">
        <v>3346</v>
      </c>
      <c r="P6731" t="s">
        <v>3343</v>
      </c>
      <c r="Q6731" t="s">
        <v>3346</v>
      </c>
    </row>
    <row r="6732" spans="1:17" x14ac:dyDescent="0.25">
      <c r="A6732" t="s">
        <v>18579</v>
      </c>
      <c r="B6732" t="s">
        <v>18580</v>
      </c>
      <c r="C6732" t="s">
        <v>18581</v>
      </c>
      <c r="D6732" t="s">
        <v>18582</v>
      </c>
      <c r="E6732">
        <v>2701042</v>
      </c>
      <c r="F6732" t="s">
        <v>18796</v>
      </c>
      <c r="G6732" t="s">
        <v>18797</v>
      </c>
      <c r="H6732" t="s">
        <v>10865</v>
      </c>
      <c r="I6732" t="s">
        <v>18798</v>
      </c>
      <c r="J6732" t="s">
        <v>18799</v>
      </c>
      <c r="K6732" t="s">
        <v>110</v>
      </c>
      <c r="L6732" t="s">
        <v>3343</v>
      </c>
      <c r="M6732" t="s">
        <v>3477</v>
      </c>
      <c r="N6732" t="s">
        <v>3603</v>
      </c>
      <c r="O6732" t="s">
        <v>3346</v>
      </c>
      <c r="P6732" t="s">
        <v>3343</v>
      </c>
      <c r="Q6732" t="s">
        <v>3346</v>
      </c>
    </row>
    <row r="6733" spans="1:17" x14ac:dyDescent="0.25">
      <c r="A6733" t="s">
        <v>18579</v>
      </c>
      <c r="B6733" t="s">
        <v>18580</v>
      </c>
      <c r="C6733" t="s">
        <v>18581</v>
      </c>
      <c r="D6733" t="s">
        <v>18582</v>
      </c>
      <c r="E6733">
        <v>2701042</v>
      </c>
      <c r="F6733" t="s">
        <v>18796</v>
      </c>
      <c r="G6733" t="s">
        <v>18797</v>
      </c>
      <c r="H6733" t="s">
        <v>10865</v>
      </c>
      <c r="I6733" t="s">
        <v>18800</v>
      </c>
      <c r="J6733" t="s">
        <v>18801</v>
      </c>
      <c r="K6733" t="s">
        <v>110</v>
      </c>
      <c r="L6733" t="s">
        <v>3346</v>
      </c>
      <c r="M6733" t="s">
        <v>3477</v>
      </c>
      <c r="N6733" t="s">
        <v>3603</v>
      </c>
      <c r="O6733" t="s">
        <v>3346</v>
      </c>
      <c r="P6733" t="s">
        <v>3343</v>
      </c>
      <c r="Q6733" t="s">
        <v>3346</v>
      </c>
    </row>
    <row r="6734" spans="1:17" x14ac:dyDescent="0.25">
      <c r="A6734" t="s">
        <v>18579</v>
      </c>
      <c r="B6734" t="s">
        <v>18580</v>
      </c>
      <c r="C6734" t="s">
        <v>18581</v>
      </c>
      <c r="D6734" t="s">
        <v>18582</v>
      </c>
      <c r="E6734">
        <v>2701042</v>
      </c>
      <c r="F6734" t="s">
        <v>18796</v>
      </c>
      <c r="G6734" t="s">
        <v>18797</v>
      </c>
      <c r="H6734" t="s">
        <v>10865</v>
      </c>
      <c r="I6734" t="s">
        <v>18802</v>
      </c>
      <c r="J6734" t="s">
        <v>18803</v>
      </c>
      <c r="K6734" t="s">
        <v>110</v>
      </c>
      <c r="L6734" t="s">
        <v>3346</v>
      </c>
      <c r="M6734" t="s">
        <v>3477</v>
      </c>
      <c r="N6734" t="s">
        <v>3603</v>
      </c>
      <c r="O6734" t="s">
        <v>3346</v>
      </c>
      <c r="P6734" t="s">
        <v>3343</v>
      </c>
      <c r="Q6734" t="s">
        <v>3346</v>
      </c>
    </row>
    <row r="6735" spans="1:17" x14ac:dyDescent="0.25">
      <c r="A6735" t="s">
        <v>18579</v>
      </c>
      <c r="B6735" t="s">
        <v>18580</v>
      </c>
      <c r="C6735" t="s">
        <v>18581</v>
      </c>
      <c r="D6735" t="s">
        <v>18582</v>
      </c>
      <c r="E6735">
        <v>2701042</v>
      </c>
      <c r="F6735" t="s">
        <v>18796</v>
      </c>
      <c r="G6735" t="s">
        <v>18797</v>
      </c>
      <c r="H6735" t="s">
        <v>10865</v>
      </c>
      <c r="I6735" t="s">
        <v>18804</v>
      </c>
      <c r="J6735" t="s">
        <v>18805</v>
      </c>
      <c r="K6735" t="s">
        <v>110</v>
      </c>
      <c r="L6735" t="s">
        <v>3346</v>
      </c>
      <c r="M6735" t="s">
        <v>3477</v>
      </c>
      <c r="N6735" t="s">
        <v>3603</v>
      </c>
      <c r="O6735" t="s">
        <v>3346</v>
      </c>
      <c r="P6735" t="s">
        <v>3343</v>
      </c>
      <c r="Q6735" t="s">
        <v>3346</v>
      </c>
    </row>
    <row r="6736" spans="1:17" x14ac:dyDescent="0.25">
      <c r="A6736" t="s">
        <v>18579</v>
      </c>
      <c r="B6736" t="s">
        <v>18580</v>
      </c>
      <c r="C6736" t="s">
        <v>18581</v>
      </c>
      <c r="D6736" t="s">
        <v>18582</v>
      </c>
      <c r="E6736">
        <v>2701044</v>
      </c>
      <c r="F6736" t="s">
        <v>867</v>
      </c>
      <c r="G6736" t="s">
        <v>18806</v>
      </c>
      <c r="H6736" t="s">
        <v>3350</v>
      </c>
      <c r="I6736" t="s">
        <v>18807</v>
      </c>
      <c r="J6736" t="s">
        <v>18808</v>
      </c>
      <c r="K6736" t="s">
        <v>110</v>
      </c>
      <c r="L6736" t="s">
        <v>3343</v>
      </c>
      <c r="M6736" t="s">
        <v>3344</v>
      </c>
      <c r="N6736" t="s">
        <v>3686</v>
      </c>
      <c r="O6736" t="s">
        <v>3346</v>
      </c>
      <c r="P6736" t="s">
        <v>3343</v>
      </c>
      <c r="Q6736" t="s">
        <v>3346</v>
      </c>
    </row>
    <row r="6737" spans="1:17" x14ac:dyDescent="0.25">
      <c r="A6737" t="s">
        <v>18579</v>
      </c>
      <c r="B6737" t="s">
        <v>18580</v>
      </c>
      <c r="C6737" t="s">
        <v>18581</v>
      </c>
      <c r="D6737" t="s">
        <v>18582</v>
      </c>
      <c r="E6737">
        <v>2701044</v>
      </c>
      <c r="F6737" t="s">
        <v>867</v>
      </c>
      <c r="G6737" t="s">
        <v>18806</v>
      </c>
      <c r="H6737" t="s">
        <v>3350</v>
      </c>
      <c r="I6737" t="s">
        <v>18809</v>
      </c>
      <c r="J6737" t="s">
        <v>18810</v>
      </c>
      <c r="K6737" t="s">
        <v>110</v>
      </c>
      <c r="L6737" t="s">
        <v>3346</v>
      </c>
      <c r="M6737" t="s">
        <v>3344</v>
      </c>
      <c r="N6737" t="s">
        <v>3686</v>
      </c>
      <c r="O6737" t="s">
        <v>3346</v>
      </c>
      <c r="P6737" t="s">
        <v>3343</v>
      </c>
      <c r="Q6737" t="s">
        <v>3346</v>
      </c>
    </row>
    <row r="6738" spans="1:17" x14ac:dyDescent="0.25">
      <c r="A6738" t="s">
        <v>18579</v>
      </c>
      <c r="B6738" t="s">
        <v>18580</v>
      </c>
      <c r="C6738" t="s">
        <v>18581</v>
      </c>
      <c r="D6738" t="s">
        <v>18582</v>
      </c>
      <c r="E6738">
        <v>2701044</v>
      </c>
      <c r="F6738" t="s">
        <v>867</v>
      </c>
      <c r="G6738" t="s">
        <v>18806</v>
      </c>
      <c r="H6738" t="s">
        <v>3350</v>
      </c>
      <c r="I6738" t="s">
        <v>18811</v>
      </c>
      <c r="J6738" t="s">
        <v>18812</v>
      </c>
      <c r="K6738" t="s">
        <v>110</v>
      </c>
      <c r="L6738" t="s">
        <v>3346</v>
      </c>
      <c r="M6738" t="s">
        <v>3344</v>
      </c>
      <c r="N6738" t="s">
        <v>3686</v>
      </c>
      <c r="O6738" t="s">
        <v>3346</v>
      </c>
      <c r="P6738" t="s">
        <v>3343</v>
      </c>
      <c r="Q6738" t="s">
        <v>3346</v>
      </c>
    </row>
    <row r="6739" spans="1:17" x14ac:dyDescent="0.25">
      <c r="A6739" t="s">
        <v>18579</v>
      </c>
      <c r="B6739" t="s">
        <v>18580</v>
      </c>
      <c r="C6739" t="s">
        <v>18581</v>
      </c>
      <c r="D6739" t="s">
        <v>18582</v>
      </c>
      <c r="E6739">
        <v>2701044</v>
      </c>
      <c r="F6739" t="s">
        <v>867</v>
      </c>
      <c r="G6739" t="s">
        <v>18806</v>
      </c>
      <c r="H6739" t="s">
        <v>3350</v>
      </c>
      <c r="I6739" t="s">
        <v>18813</v>
      </c>
      <c r="J6739" t="s">
        <v>18814</v>
      </c>
      <c r="K6739" t="s">
        <v>110</v>
      </c>
      <c r="L6739" t="s">
        <v>3346</v>
      </c>
      <c r="M6739" t="s">
        <v>3344</v>
      </c>
      <c r="N6739" t="s">
        <v>3686</v>
      </c>
      <c r="O6739" t="s">
        <v>3346</v>
      </c>
      <c r="P6739" t="s">
        <v>3343</v>
      </c>
      <c r="Q6739" t="s">
        <v>3346</v>
      </c>
    </row>
    <row r="6740" spans="1:17" x14ac:dyDescent="0.25">
      <c r="A6740" t="s">
        <v>18579</v>
      </c>
      <c r="B6740" t="s">
        <v>18580</v>
      </c>
      <c r="C6740" t="s">
        <v>18581</v>
      </c>
      <c r="D6740" t="s">
        <v>18582</v>
      </c>
      <c r="E6740">
        <v>2701044</v>
      </c>
      <c r="F6740" t="s">
        <v>867</v>
      </c>
      <c r="G6740" t="s">
        <v>18806</v>
      </c>
      <c r="H6740" t="s">
        <v>3350</v>
      </c>
      <c r="I6740" t="s">
        <v>18815</v>
      </c>
      <c r="J6740" t="s">
        <v>18816</v>
      </c>
      <c r="K6740" t="s">
        <v>110</v>
      </c>
      <c r="L6740" t="s">
        <v>3346</v>
      </c>
      <c r="M6740" t="s">
        <v>3344</v>
      </c>
      <c r="N6740" t="s">
        <v>3686</v>
      </c>
      <c r="O6740" t="s">
        <v>3346</v>
      </c>
      <c r="P6740" t="s">
        <v>3343</v>
      </c>
      <c r="Q6740" t="s">
        <v>3346</v>
      </c>
    </row>
    <row r="6741" spans="1:17" x14ac:dyDescent="0.25">
      <c r="A6741" t="s">
        <v>18579</v>
      </c>
      <c r="B6741" t="s">
        <v>18580</v>
      </c>
      <c r="C6741" t="s">
        <v>18581</v>
      </c>
      <c r="D6741" t="s">
        <v>18582</v>
      </c>
      <c r="E6741">
        <v>2701047</v>
      </c>
      <c r="F6741" t="s">
        <v>18817</v>
      </c>
      <c r="G6741" t="s">
        <v>18818</v>
      </c>
      <c r="H6741" t="s">
        <v>18676</v>
      </c>
      <c r="I6741" t="s">
        <v>18819</v>
      </c>
      <c r="J6741" t="s">
        <v>18820</v>
      </c>
      <c r="K6741" t="s">
        <v>110</v>
      </c>
      <c r="L6741" t="s">
        <v>3343</v>
      </c>
      <c r="M6741" t="s">
        <v>3344</v>
      </c>
      <c r="N6741" t="s">
        <v>3360</v>
      </c>
      <c r="O6741" t="s">
        <v>3346</v>
      </c>
      <c r="P6741" t="s">
        <v>3343</v>
      </c>
      <c r="Q6741" t="s">
        <v>3346</v>
      </c>
    </row>
    <row r="6742" spans="1:17" x14ac:dyDescent="0.25">
      <c r="A6742" t="s">
        <v>18579</v>
      </c>
      <c r="B6742" t="s">
        <v>18580</v>
      </c>
      <c r="C6742" t="s">
        <v>18581</v>
      </c>
      <c r="D6742" t="s">
        <v>18582</v>
      </c>
      <c r="E6742">
        <v>2701048</v>
      </c>
      <c r="F6742" t="s">
        <v>18821</v>
      </c>
      <c r="G6742" t="s">
        <v>18822</v>
      </c>
      <c r="H6742" t="s">
        <v>3618</v>
      </c>
      <c r="I6742" t="s">
        <v>18823</v>
      </c>
      <c r="J6742" t="s">
        <v>18824</v>
      </c>
      <c r="K6742" t="s">
        <v>110</v>
      </c>
      <c r="L6742" t="s">
        <v>3343</v>
      </c>
      <c r="M6742" t="s">
        <v>3344</v>
      </c>
      <c r="N6742" t="s">
        <v>7721</v>
      </c>
      <c r="O6742" t="s">
        <v>3346</v>
      </c>
      <c r="P6742" t="s">
        <v>3343</v>
      </c>
      <c r="Q6742" t="s">
        <v>3346</v>
      </c>
    </row>
    <row r="6743" spans="1:17" x14ac:dyDescent="0.25">
      <c r="A6743" t="s">
        <v>18579</v>
      </c>
      <c r="B6743" t="s">
        <v>18580</v>
      </c>
      <c r="C6743" t="s">
        <v>18581</v>
      </c>
      <c r="D6743" t="s">
        <v>18582</v>
      </c>
      <c r="E6743">
        <v>2701049</v>
      </c>
      <c r="F6743" t="s">
        <v>18825</v>
      </c>
      <c r="G6743" t="s">
        <v>18826</v>
      </c>
      <c r="H6743" t="s">
        <v>18827</v>
      </c>
      <c r="I6743" t="s">
        <v>18828</v>
      </c>
      <c r="J6743" t="s">
        <v>18829</v>
      </c>
      <c r="K6743" t="s">
        <v>110</v>
      </c>
      <c r="L6743" t="s">
        <v>3343</v>
      </c>
      <c r="M6743" t="s">
        <v>3344</v>
      </c>
      <c r="N6743" t="s">
        <v>7721</v>
      </c>
      <c r="O6743" t="s">
        <v>3346</v>
      </c>
      <c r="P6743" t="s">
        <v>3343</v>
      </c>
      <c r="Q6743" t="s">
        <v>3346</v>
      </c>
    </row>
    <row r="6744" spans="1:17" x14ac:dyDescent="0.25">
      <c r="A6744" t="s">
        <v>18579</v>
      </c>
      <c r="B6744" t="s">
        <v>18580</v>
      </c>
      <c r="C6744" t="s">
        <v>18581</v>
      </c>
      <c r="D6744" t="s">
        <v>18582</v>
      </c>
      <c r="E6744">
        <v>2701050</v>
      </c>
      <c r="F6744" t="s">
        <v>18830</v>
      </c>
      <c r="G6744" t="s">
        <v>18831</v>
      </c>
      <c r="H6744" t="s">
        <v>18832</v>
      </c>
      <c r="I6744" t="s">
        <v>18833</v>
      </c>
      <c r="J6744" t="s">
        <v>18834</v>
      </c>
      <c r="K6744" t="s">
        <v>110</v>
      </c>
      <c r="L6744" t="s">
        <v>3343</v>
      </c>
      <c r="M6744" t="s">
        <v>3344</v>
      </c>
      <c r="N6744" t="s">
        <v>3627</v>
      </c>
      <c r="O6744" t="s">
        <v>3346</v>
      </c>
      <c r="P6744" t="s">
        <v>3343</v>
      </c>
      <c r="Q6744" t="s">
        <v>3346</v>
      </c>
    </row>
    <row r="6745" spans="1:17" x14ac:dyDescent="0.25">
      <c r="A6745" t="s">
        <v>18579</v>
      </c>
      <c r="B6745" t="s">
        <v>18580</v>
      </c>
      <c r="C6745" t="s">
        <v>18581</v>
      </c>
      <c r="D6745" t="s">
        <v>18582</v>
      </c>
      <c r="E6745">
        <v>2701052</v>
      </c>
      <c r="F6745" t="s">
        <v>18835</v>
      </c>
      <c r="G6745" t="s">
        <v>18836</v>
      </c>
      <c r="H6745" t="s">
        <v>3498</v>
      </c>
      <c r="I6745" t="s">
        <v>18837</v>
      </c>
      <c r="J6745" t="s">
        <v>18838</v>
      </c>
      <c r="K6745" t="s">
        <v>110</v>
      </c>
      <c r="L6745" t="s">
        <v>3343</v>
      </c>
      <c r="M6745" t="s">
        <v>3344</v>
      </c>
      <c r="N6745" t="s">
        <v>3360</v>
      </c>
      <c r="O6745" t="s">
        <v>3346</v>
      </c>
      <c r="P6745" t="s">
        <v>3343</v>
      </c>
      <c r="Q6745" t="s">
        <v>3346</v>
      </c>
    </row>
    <row r="6746" spans="1:17" x14ac:dyDescent="0.25">
      <c r="A6746" t="s">
        <v>18579</v>
      </c>
      <c r="B6746" t="s">
        <v>18580</v>
      </c>
      <c r="C6746" t="s">
        <v>18581</v>
      </c>
      <c r="D6746" t="s">
        <v>18582</v>
      </c>
      <c r="E6746">
        <v>2701052</v>
      </c>
      <c r="F6746" t="s">
        <v>18835</v>
      </c>
      <c r="G6746" t="s">
        <v>18836</v>
      </c>
      <c r="H6746" t="s">
        <v>3498</v>
      </c>
      <c r="I6746" t="s">
        <v>18839</v>
      </c>
      <c r="J6746" t="s">
        <v>18601</v>
      </c>
      <c r="K6746" t="s">
        <v>110</v>
      </c>
      <c r="L6746" t="s">
        <v>3346</v>
      </c>
      <c r="M6746" t="s">
        <v>3344</v>
      </c>
      <c r="N6746" t="s">
        <v>3360</v>
      </c>
      <c r="O6746" t="s">
        <v>3346</v>
      </c>
      <c r="P6746" t="s">
        <v>3343</v>
      </c>
      <c r="Q6746" t="s">
        <v>3346</v>
      </c>
    </row>
    <row r="6747" spans="1:17" x14ac:dyDescent="0.25">
      <c r="A6747" t="s">
        <v>18579</v>
      </c>
      <c r="B6747" t="s">
        <v>18580</v>
      </c>
      <c r="C6747" t="s">
        <v>18581</v>
      </c>
      <c r="D6747" t="s">
        <v>18582</v>
      </c>
      <c r="E6747">
        <v>2701053</v>
      </c>
      <c r="F6747" t="s">
        <v>156</v>
      </c>
      <c r="G6747" t="s">
        <v>3393</v>
      </c>
      <c r="H6747" t="s">
        <v>3394</v>
      </c>
      <c r="I6747" t="s">
        <v>18840</v>
      </c>
      <c r="J6747" t="s">
        <v>3396</v>
      </c>
      <c r="K6747" t="s">
        <v>110</v>
      </c>
      <c r="L6747" t="s">
        <v>3343</v>
      </c>
      <c r="M6747" t="s">
        <v>3344</v>
      </c>
      <c r="N6747" t="s">
        <v>3627</v>
      </c>
      <c r="O6747" t="s">
        <v>3346</v>
      </c>
      <c r="P6747" t="s">
        <v>3346</v>
      </c>
      <c r="Q6747" t="s">
        <v>3346</v>
      </c>
    </row>
    <row r="6748" spans="1:17" x14ac:dyDescent="0.25">
      <c r="A6748" t="s">
        <v>18579</v>
      </c>
      <c r="B6748" t="s">
        <v>18580</v>
      </c>
      <c r="C6748" t="s">
        <v>18581</v>
      </c>
      <c r="D6748" t="s">
        <v>18582</v>
      </c>
      <c r="E6748">
        <v>2701053</v>
      </c>
      <c r="F6748" t="s">
        <v>156</v>
      </c>
      <c r="G6748" t="s">
        <v>3393</v>
      </c>
      <c r="H6748" t="s">
        <v>3394</v>
      </c>
      <c r="I6748" t="s">
        <v>18841</v>
      </c>
      <c r="J6748" t="s">
        <v>18842</v>
      </c>
      <c r="K6748" t="s">
        <v>110</v>
      </c>
      <c r="L6748" t="s">
        <v>3346</v>
      </c>
      <c r="M6748" t="s">
        <v>3344</v>
      </c>
      <c r="N6748" t="s">
        <v>3627</v>
      </c>
      <c r="O6748" t="s">
        <v>3346</v>
      </c>
      <c r="P6748" t="s">
        <v>3346</v>
      </c>
      <c r="Q6748" t="s">
        <v>3346</v>
      </c>
    </row>
    <row r="6749" spans="1:17" x14ac:dyDescent="0.25">
      <c r="A6749" t="s">
        <v>18579</v>
      </c>
      <c r="B6749" t="s">
        <v>18580</v>
      </c>
      <c r="C6749" t="s">
        <v>18581</v>
      </c>
      <c r="D6749" t="s">
        <v>18582</v>
      </c>
      <c r="E6749">
        <v>2701054</v>
      </c>
      <c r="F6749" t="s">
        <v>18843</v>
      </c>
      <c r="G6749" t="s">
        <v>18844</v>
      </c>
      <c r="H6749" t="s">
        <v>18845</v>
      </c>
      <c r="I6749" t="s">
        <v>18846</v>
      </c>
      <c r="J6749" t="s">
        <v>18847</v>
      </c>
      <c r="K6749" t="s">
        <v>110</v>
      </c>
      <c r="L6749" t="s">
        <v>3343</v>
      </c>
      <c r="M6749" t="s">
        <v>3344</v>
      </c>
      <c r="N6749" t="s">
        <v>3627</v>
      </c>
      <c r="O6749" t="s">
        <v>3346</v>
      </c>
      <c r="P6749" t="s">
        <v>3346</v>
      </c>
      <c r="Q6749" t="s">
        <v>3346</v>
      </c>
    </row>
    <row r="6750" spans="1:17" x14ac:dyDescent="0.25">
      <c r="A6750" t="s">
        <v>18579</v>
      </c>
      <c r="B6750" t="s">
        <v>18580</v>
      </c>
      <c r="C6750" t="s">
        <v>18581</v>
      </c>
      <c r="D6750" t="s">
        <v>18582</v>
      </c>
      <c r="E6750">
        <v>2701054</v>
      </c>
      <c r="F6750" t="s">
        <v>18843</v>
      </c>
      <c r="G6750" t="s">
        <v>18844</v>
      </c>
      <c r="H6750" t="s">
        <v>18845</v>
      </c>
      <c r="I6750" t="s">
        <v>18848</v>
      </c>
      <c r="J6750" t="s">
        <v>10924</v>
      </c>
      <c r="K6750" t="s">
        <v>110</v>
      </c>
      <c r="L6750" t="s">
        <v>3346</v>
      </c>
      <c r="M6750" t="s">
        <v>3344</v>
      </c>
      <c r="N6750" t="s">
        <v>3627</v>
      </c>
      <c r="O6750" t="s">
        <v>3346</v>
      </c>
      <c r="P6750" t="s">
        <v>3346</v>
      </c>
      <c r="Q6750" t="s">
        <v>3346</v>
      </c>
    </row>
    <row r="6751" spans="1:17" x14ac:dyDescent="0.25">
      <c r="A6751" t="s">
        <v>18579</v>
      </c>
      <c r="B6751" t="s">
        <v>18580</v>
      </c>
      <c r="C6751" t="s">
        <v>18581</v>
      </c>
      <c r="D6751" t="s">
        <v>18582</v>
      </c>
      <c r="E6751">
        <v>2701054</v>
      </c>
      <c r="F6751" t="s">
        <v>18843</v>
      </c>
      <c r="G6751" t="s">
        <v>18844</v>
      </c>
      <c r="H6751" t="s">
        <v>18845</v>
      </c>
      <c r="I6751" t="s">
        <v>18849</v>
      </c>
      <c r="J6751" t="s">
        <v>18850</v>
      </c>
      <c r="K6751" t="s">
        <v>110</v>
      </c>
      <c r="L6751" t="s">
        <v>3346</v>
      </c>
      <c r="M6751" t="s">
        <v>3344</v>
      </c>
      <c r="N6751" t="s">
        <v>3627</v>
      </c>
      <c r="O6751" t="s">
        <v>3346</v>
      </c>
      <c r="P6751" t="s">
        <v>3346</v>
      </c>
      <c r="Q6751" t="s">
        <v>3346</v>
      </c>
    </row>
    <row r="6752" spans="1:17" x14ac:dyDescent="0.25">
      <c r="A6752" t="s">
        <v>18579</v>
      </c>
      <c r="B6752" t="s">
        <v>18580</v>
      </c>
      <c r="C6752" t="s">
        <v>18581</v>
      </c>
      <c r="D6752" t="s">
        <v>18582</v>
      </c>
      <c r="E6752">
        <v>2701054</v>
      </c>
      <c r="F6752" t="s">
        <v>18843</v>
      </c>
      <c r="G6752" t="s">
        <v>18844</v>
      </c>
      <c r="H6752" t="s">
        <v>18845</v>
      </c>
      <c r="I6752" t="s">
        <v>18851</v>
      </c>
      <c r="J6752" t="s">
        <v>18852</v>
      </c>
      <c r="K6752" t="s">
        <v>110</v>
      </c>
      <c r="L6752" t="s">
        <v>3346</v>
      </c>
      <c r="M6752" t="s">
        <v>3344</v>
      </c>
      <c r="N6752" t="s">
        <v>3627</v>
      </c>
      <c r="O6752" t="s">
        <v>3346</v>
      </c>
      <c r="P6752" t="s">
        <v>3346</v>
      </c>
      <c r="Q6752" t="s">
        <v>3346</v>
      </c>
    </row>
    <row r="6753" spans="1:17" x14ac:dyDescent="0.25">
      <c r="A6753" t="s">
        <v>18579</v>
      </c>
      <c r="B6753" t="s">
        <v>18580</v>
      </c>
      <c r="C6753" t="s">
        <v>18581</v>
      </c>
      <c r="D6753" t="s">
        <v>18582</v>
      </c>
      <c r="E6753">
        <v>2701054</v>
      </c>
      <c r="F6753" t="s">
        <v>18843</v>
      </c>
      <c r="G6753" t="s">
        <v>18844</v>
      </c>
      <c r="H6753" t="s">
        <v>18845</v>
      </c>
      <c r="I6753" t="s">
        <v>18853</v>
      </c>
      <c r="J6753" t="s">
        <v>18854</v>
      </c>
      <c r="K6753" t="s">
        <v>110</v>
      </c>
      <c r="L6753" t="s">
        <v>3346</v>
      </c>
      <c r="M6753" t="s">
        <v>3344</v>
      </c>
      <c r="N6753" t="s">
        <v>3627</v>
      </c>
      <c r="O6753" t="s">
        <v>3346</v>
      </c>
      <c r="P6753" t="s">
        <v>3346</v>
      </c>
      <c r="Q6753" t="s">
        <v>3346</v>
      </c>
    </row>
    <row r="6754" spans="1:17" x14ac:dyDescent="0.25">
      <c r="A6754" t="s">
        <v>18579</v>
      </c>
      <c r="B6754" t="s">
        <v>18580</v>
      </c>
      <c r="C6754" t="s">
        <v>18581</v>
      </c>
      <c r="D6754" t="s">
        <v>18582</v>
      </c>
      <c r="E6754">
        <v>2701055</v>
      </c>
      <c r="F6754" t="s">
        <v>375</v>
      </c>
      <c r="G6754" t="s">
        <v>3518</v>
      </c>
      <c r="H6754" t="s">
        <v>4593</v>
      </c>
      <c r="I6754" t="s">
        <v>18855</v>
      </c>
      <c r="J6754" t="s">
        <v>154</v>
      </c>
      <c r="K6754" t="s">
        <v>110</v>
      </c>
      <c r="L6754" t="s">
        <v>3343</v>
      </c>
      <c r="M6754" t="s">
        <v>3344</v>
      </c>
      <c r="N6754" t="s">
        <v>3627</v>
      </c>
      <c r="O6754" t="s">
        <v>3346</v>
      </c>
      <c r="P6754" t="s">
        <v>3346</v>
      </c>
      <c r="Q6754" t="s">
        <v>3346</v>
      </c>
    </row>
    <row r="6755" spans="1:17" x14ac:dyDescent="0.25">
      <c r="A6755" t="s">
        <v>18579</v>
      </c>
      <c r="B6755" t="s">
        <v>18580</v>
      </c>
      <c r="C6755" t="s">
        <v>18581</v>
      </c>
      <c r="D6755" t="s">
        <v>18582</v>
      </c>
      <c r="E6755">
        <v>2701056</v>
      </c>
      <c r="F6755" t="s">
        <v>102</v>
      </c>
      <c r="G6755" t="s">
        <v>3349</v>
      </c>
      <c r="H6755" t="s">
        <v>4593</v>
      </c>
      <c r="I6755" t="s">
        <v>18856</v>
      </c>
      <c r="J6755" t="s">
        <v>103</v>
      </c>
      <c r="K6755" t="s">
        <v>110</v>
      </c>
      <c r="L6755" t="s">
        <v>3343</v>
      </c>
      <c r="M6755" t="s">
        <v>3344</v>
      </c>
      <c r="N6755" t="s">
        <v>3627</v>
      </c>
      <c r="O6755" t="s">
        <v>3346</v>
      </c>
      <c r="P6755" t="s">
        <v>3346</v>
      </c>
      <c r="Q6755" t="s">
        <v>3346</v>
      </c>
    </row>
    <row r="6756" spans="1:17" x14ac:dyDescent="0.25">
      <c r="A6756" t="s">
        <v>18579</v>
      </c>
      <c r="B6756" t="s">
        <v>18580</v>
      </c>
      <c r="C6756" t="s">
        <v>18581</v>
      </c>
      <c r="D6756" t="s">
        <v>18582</v>
      </c>
      <c r="E6756">
        <v>2701056</v>
      </c>
      <c r="F6756" t="s">
        <v>102</v>
      </c>
      <c r="G6756" t="s">
        <v>3349</v>
      </c>
      <c r="H6756" t="s">
        <v>4593</v>
      </c>
      <c r="I6756" t="s">
        <v>18857</v>
      </c>
      <c r="J6756" t="s">
        <v>18858</v>
      </c>
      <c r="K6756" t="s">
        <v>110</v>
      </c>
      <c r="L6756" t="s">
        <v>3346</v>
      </c>
      <c r="M6756" t="s">
        <v>3344</v>
      </c>
      <c r="N6756" t="s">
        <v>3627</v>
      </c>
      <c r="O6756" t="s">
        <v>3346</v>
      </c>
      <c r="P6756" t="s">
        <v>3346</v>
      </c>
      <c r="Q6756" t="s">
        <v>3346</v>
      </c>
    </row>
    <row r="6757" spans="1:17" x14ac:dyDescent="0.25">
      <c r="A6757" t="s">
        <v>18579</v>
      </c>
      <c r="B6757" t="s">
        <v>18580</v>
      </c>
      <c r="C6757" t="s">
        <v>18581</v>
      </c>
      <c r="D6757" t="s">
        <v>18582</v>
      </c>
      <c r="E6757">
        <v>2701057</v>
      </c>
      <c r="F6757" t="s">
        <v>51</v>
      </c>
      <c r="G6757" t="s">
        <v>3716</v>
      </c>
      <c r="H6757" t="s">
        <v>4593</v>
      </c>
      <c r="I6757" t="s">
        <v>18859</v>
      </c>
      <c r="J6757" t="s">
        <v>224</v>
      </c>
      <c r="K6757" t="s">
        <v>110</v>
      </c>
      <c r="L6757" t="s">
        <v>3343</v>
      </c>
      <c r="M6757" t="s">
        <v>3344</v>
      </c>
      <c r="N6757" t="s">
        <v>3627</v>
      </c>
      <c r="O6757" t="s">
        <v>3346</v>
      </c>
      <c r="P6757" t="s">
        <v>3346</v>
      </c>
      <c r="Q6757" t="s">
        <v>3346</v>
      </c>
    </row>
    <row r="6758" spans="1:17" x14ac:dyDescent="0.25">
      <c r="A6758" t="s">
        <v>18579</v>
      </c>
      <c r="B6758" t="s">
        <v>18580</v>
      </c>
      <c r="C6758" t="s">
        <v>18581</v>
      </c>
      <c r="D6758" t="s">
        <v>18582</v>
      </c>
      <c r="E6758">
        <v>2701057</v>
      </c>
      <c r="F6758" t="s">
        <v>51</v>
      </c>
      <c r="G6758" t="s">
        <v>3716</v>
      </c>
      <c r="H6758" t="s">
        <v>4593</v>
      </c>
      <c r="I6758" t="s">
        <v>18860</v>
      </c>
      <c r="J6758" t="s">
        <v>216</v>
      </c>
      <c r="K6758" t="s">
        <v>110</v>
      </c>
      <c r="L6758" t="s">
        <v>3346</v>
      </c>
      <c r="M6758" t="s">
        <v>3344</v>
      </c>
      <c r="N6758" t="s">
        <v>3627</v>
      </c>
      <c r="O6758" t="s">
        <v>3346</v>
      </c>
      <c r="P6758" t="s">
        <v>3346</v>
      </c>
      <c r="Q6758" t="s">
        <v>3346</v>
      </c>
    </row>
    <row r="6759" spans="1:17" x14ac:dyDescent="0.25">
      <c r="A6759" t="s">
        <v>18579</v>
      </c>
      <c r="B6759" t="s">
        <v>18580</v>
      </c>
      <c r="C6759" t="s">
        <v>18581</v>
      </c>
      <c r="D6759" t="s">
        <v>18582</v>
      </c>
      <c r="E6759">
        <v>2701057</v>
      </c>
      <c r="F6759" t="s">
        <v>51</v>
      </c>
      <c r="G6759" t="s">
        <v>3716</v>
      </c>
      <c r="H6759" t="s">
        <v>4593</v>
      </c>
      <c r="I6759" t="s">
        <v>18861</v>
      </c>
      <c r="J6759" t="s">
        <v>908</v>
      </c>
      <c r="K6759" t="s">
        <v>110</v>
      </c>
      <c r="L6759" t="s">
        <v>3346</v>
      </c>
      <c r="M6759" t="s">
        <v>3344</v>
      </c>
      <c r="N6759" t="s">
        <v>3627</v>
      </c>
      <c r="O6759" t="s">
        <v>3346</v>
      </c>
      <c r="P6759" t="s">
        <v>3346</v>
      </c>
      <c r="Q6759" t="s">
        <v>3346</v>
      </c>
    </row>
    <row r="6760" spans="1:17" x14ac:dyDescent="0.25">
      <c r="A6760" t="s">
        <v>18579</v>
      </c>
      <c r="B6760" t="s">
        <v>18580</v>
      </c>
      <c r="C6760" t="s">
        <v>18581</v>
      </c>
      <c r="D6760" t="s">
        <v>18582</v>
      </c>
      <c r="E6760">
        <v>2701058</v>
      </c>
      <c r="F6760" t="s">
        <v>18862</v>
      </c>
      <c r="G6760" t="s">
        <v>18863</v>
      </c>
      <c r="H6760" t="s">
        <v>6087</v>
      </c>
      <c r="I6760" t="s">
        <v>18864</v>
      </c>
      <c r="J6760" t="s">
        <v>18865</v>
      </c>
      <c r="K6760" t="s">
        <v>110</v>
      </c>
      <c r="L6760" t="s">
        <v>3343</v>
      </c>
      <c r="M6760" t="s">
        <v>3344</v>
      </c>
      <c r="N6760" t="s">
        <v>3686</v>
      </c>
      <c r="O6760" t="s">
        <v>3346</v>
      </c>
      <c r="P6760" t="s">
        <v>3346</v>
      </c>
      <c r="Q6760" t="s">
        <v>3346</v>
      </c>
    </row>
    <row r="6761" spans="1:17" x14ac:dyDescent="0.25">
      <c r="A6761" t="s">
        <v>18579</v>
      </c>
      <c r="B6761" t="s">
        <v>18580</v>
      </c>
      <c r="C6761" t="s">
        <v>18581</v>
      </c>
      <c r="D6761" t="s">
        <v>18582</v>
      </c>
      <c r="E6761">
        <v>2701058</v>
      </c>
      <c r="F6761" t="s">
        <v>18862</v>
      </c>
      <c r="G6761" t="s">
        <v>18863</v>
      </c>
      <c r="H6761" t="s">
        <v>6087</v>
      </c>
      <c r="I6761" t="s">
        <v>18866</v>
      </c>
      <c r="J6761" t="s">
        <v>18867</v>
      </c>
      <c r="K6761" t="s">
        <v>110</v>
      </c>
      <c r="L6761" t="s">
        <v>3346</v>
      </c>
      <c r="M6761" t="s">
        <v>3344</v>
      </c>
      <c r="N6761" t="s">
        <v>3686</v>
      </c>
      <c r="O6761" t="s">
        <v>3346</v>
      </c>
      <c r="P6761" t="s">
        <v>3346</v>
      </c>
      <c r="Q6761" t="s">
        <v>3346</v>
      </c>
    </row>
    <row r="6762" spans="1:17" x14ac:dyDescent="0.25">
      <c r="A6762" t="s">
        <v>18579</v>
      </c>
      <c r="B6762" t="s">
        <v>18580</v>
      </c>
      <c r="C6762" t="s">
        <v>18581</v>
      </c>
      <c r="D6762" t="s">
        <v>18582</v>
      </c>
      <c r="E6762">
        <v>2701059</v>
      </c>
      <c r="F6762" t="s">
        <v>893</v>
      </c>
      <c r="G6762" t="s">
        <v>3497</v>
      </c>
      <c r="H6762" t="s">
        <v>2503</v>
      </c>
      <c r="I6762" t="s">
        <v>18868</v>
      </c>
      <c r="J6762" t="s">
        <v>895</v>
      </c>
      <c r="K6762" t="s">
        <v>110</v>
      </c>
      <c r="L6762" t="s">
        <v>3343</v>
      </c>
      <c r="M6762" t="s">
        <v>3344</v>
      </c>
      <c r="N6762" t="s">
        <v>3686</v>
      </c>
      <c r="O6762" t="s">
        <v>3346</v>
      </c>
      <c r="P6762" t="s">
        <v>3346</v>
      </c>
      <c r="Q6762" t="s">
        <v>3346</v>
      </c>
    </row>
    <row r="6763" spans="1:17" x14ac:dyDescent="0.25">
      <c r="A6763" t="s">
        <v>18579</v>
      </c>
      <c r="B6763" t="s">
        <v>18580</v>
      </c>
      <c r="C6763" t="s">
        <v>18581</v>
      </c>
      <c r="D6763" t="s">
        <v>18582</v>
      </c>
      <c r="E6763">
        <v>2701060</v>
      </c>
      <c r="F6763" t="s">
        <v>2185</v>
      </c>
      <c r="G6763" t="s">
        <v>3500</v>
      </c>
      <c r="H6763" t="s">
        <v>2503</v>
      </c>
      <c r="I6763" t="s">
        <v>18869</v>
      </c>
      <c r="J6763" t="s">
        <v>1579</v>
      </c>
      <c r="K6763" t="s">
        <v>110</v>
      </c>
      <c r="L6763" t="s">
        <v>3343</v>
      </c>
      <c r="M6763" t="s">
        <v>3344</v>
      </c>
      <c r="N6763" t="s">
        <v>3686</v>
      </c>
      <c r="O6763" t="s">
        <v>3346</v>
      </c>
      <c r="P6763" t="s">
        <v>3346</v>
      </c>
      <c r="Q6763" t="s">
        <v>3346</v>
      </c>
    </row>
    <row r="6764" spans="1:17" x14ac:dyDescent="0.25">
      <c r="A6764" t="s">
        <v>18579</v>
      </c>
      <c r="B6764" t="s">
        <v>18580</v>
      </c>
      <c r="C6764" t="s">
        <v>18581</v>
      </c>
      <c r="D6764" t="s">
        <v>18582</v>
      </c>
      <c r="E6764">
        <v>2701060</v>
      </c>
      <c r="F6764" t="s">
        <v>2185</v>
      </c>
      <c r="G6764" t="s">
        <v>3500</v>
      </c>
      <c r="H6764" t="s">
        <v>2503</v>
      </c>
      <c r="I6764" t="s">
        <v>18870</v>
      </c>
      <c r="J6764" t="s">
        <v>3503</v>
      </c>
      <c r="K6764" t="s">
        <v>38</v>
      </c>
      <c r="L6764" t="s">
        <v>3346</v>
      </c>
      <c r="M6764" t="s">
        <v>3344</v>
      </c>
      <c r="N6764" t="s">
        <v>3686</v>
      </c>
      <c r="O6764" t="s">
        <v>3346</v>
      </c>
      <c r="P6764" t="s">
        <v>3346</v>
      </c>
      <c r="Q6764" t="s">
        <v>3346</v>
      </c>
    </row>
    <row r="6765" spans="1:17" x14ac:dyDescent="0.25">
      <c r="A6765" t="s">
        <v>18579</v>
      </c>
      <c r="B6765" t="s">
        <v>18580</v>
      </c>
      <c r="C6765" t="s">
        <v>18581</v>
      </c>
      <c r="D6765" t="s">
        <v>18582</v>
      </c>
      <c r="E6765">
        <v>2701060</v>
      </c>
      <c r="F6765" t="s">
        <v>2185</v>
      </c>
      <c r="G6765" t="s">
        <v>3500</v>
      </c>
      <c r="H6765" t="s">
        <v>2503</v>
      </c>
      <c r="I6765" t="s">
        <v>18871</v>
      </c>
      <c r="J6765" t="s">
        <v>3505</v>
      </c>
      <c r="K6765" t="s">
        <v>110</v>
      </c>
      <c r="L6765" t="s">
        <v>3346</v>
      </c>
      <c r="M6765" t="s">
        <v>3344</v>
      </c>
      <c r="N6765" t="s">
        <v>3686</v>
      </c>
      <c r="O6765" t="s">
        <v>3346</v>
      </c>
      <c r="P6765" t="s">
        <v>3346</v>
      </c>
      <c r="Q6765" t="s">
        <v>3346</v>
      </c>
    </row>
    <row r="6766" spans="1:17" x14ac:dyDescent="0.25">
      <c r="A6766" t="s">
        <v>18579</v>
      </c>
      <c r="B6766" t="s">
        <v>18580</v>
      </c>
      <c r="C6766" t="s">
        <v>18581</v>
      </c>
      <c r="D6766" t="s">
        <v>18582</v>
      </c>
      <c r="E6766">
        <v>2701060</v>
      </c>
      <c r="F6766" t="s">
        <v>2185</v>
      </c>
      <c r="G6766" t="s">
        <v>3500</v>
      </c>
      <c r="H6766" t="s">
        <v>2503</v>
      </c>
      <c r="I6766" t="s">
        <v>18872</v>
      </c>
      <c r="J6766" t="s">
        <v>3507</v>
      </c>
      <c r="K6766" t="s">
        <v>110</v>
      </c>
      <c r="L6766" t="s">
        <v>3346</v>
      </c>
      <c r="M6766" t="s">
        <v>3344</v>
      </c>
      <c r="N6766" t="s">
        <v>3686</v>
      </c>
      <c r="O6766" t="s">
        <v>3346</v>
      </c>
      <c r="P6766" t="s">
        <v>3346</v>
      </c>
      <c r="Q6766" t="s">
        <v>3346</v>
      </c>
    </row>
    <row r="6767" spans="1:17" x14ac:dyDescent="0.25">
      <c r="A6767" t="s">
        <v>18579</v>
      </c>
      <c r="B6767" t="s">
        <v>18580</v>
      </c>
      <c r="C6767" t="s">
        <v>18873</v>
      </c>
      <c r="D6767" t="s">
        <v>18874</v>
      </c>
      <c r="E6767">
        <v>2799009</v>
      </c>
      <c r="F6767" t="s">
        <v>2483</v>
      </c>
      <c r="G6767" t="s">
        <v>4637</v>
      </c>
      <c r="H6767" t="s">
        <v>3429</v>
      </c>
      <c r="I6767" t="s">
        <v>18875</v>
      </c>
      <c r="J6767" t="s">
        <v>2483</v>
      </c>
      <c r="K6767" t="s">
        <v>110</v>
      </c>
      <c r="L6767" t="s">
        <v>3343</v>
      </c>
      <c r="M6767" t="s">
        <v>3344</v>
      </c>
      <c r="N6767" t="s">
        <v>3345</v>
      </c>
      <c r="O6767" t="s">
        <v>3346</v>
      </c>
      <c r="P6767" t="s">
        <v>3343</v>
      </c>
      <c r="Q6767" t="s">
        <v>3346</v>
      </c>
    </row>
    <row r="6768" spans="1:17" x14ac:dyDescent="0.25">
      <c r="A6768" t="s">
        <v>18579</v>
      </c>
      <c r="B6768" t="s">
        <v>18580</v>
      </c>
      <c r="C6768" t="s">
        <v>18873</v>
      </c>
      <c r="D6768" t="s">
        <v>18874</v>
      </c>
      <c r="E6768">
        <v>2799010</v>
      </c>
      <c r="F6768" t="s">
        <v>4639</v>
      </c>
      <c r="G6768" t="s">
        <v>4640</v>
      </c>
      <c r="H6768" t="s">
        <v>3429</v>
      </c>
      <c r="I6768" t="s">
        <v>18876</v>
      </c>
      <c r="J6768" t="s">
        <v>4639</v>
      </c>
      <c r="K6768" t="s">
        <v>110</v>
      </c>
      <c r="L6768" t="s">
        <v>3343</v>
      </c>
      <c r="M6768" t="s">
        <v>3344</v>
      </c>
      <c r="N6768" t="s">
        <v>3345</v>
      </c>
      <c r="O6768" t="s">
        <v>3346</v>
      </c>
      <c r="P6768" t="s">
        <v>3343</v>
      </c>
      <c r="Q6768" t="s">
        <v>3346</v>
      </c>
    </row>
    <row r="6769" spans="1:17" x14ac:dyDescent="0.25">
      <c r="A6769" t="s">
        <v>18579</v>
      </c>
      <c r="B6769" t="s">
        <v>18580</v>
      </c>
      <c r="C6769" t="s">
        <v>18873</v>
      </c>
      <c r="D6769" t="s">
        <v>18874</v>
      </c>
      <c r="E6769">
        <v>2799011</v>
      </c>
      <c r="F6769" t="s">
        <v>2475</v>
      </c>
      <c r="G6769" t="s">
        <v>3428</v>
      </c>
      <c r="H6769" t="s">
        <v>3429</v>
      </c>
      <c r="I6769" t="s">
        <v>18877</v>
      </c>
      <c r="J6769" t="s">
        <v>2475</v>
      </c>
      <c r="K6769" t="s">
        <v>110</v>
      </c>
      <c r="L6769" t="s">
        <v>3343</v>
      </c>
      <c r="M6769" t="s">
        <v>3344</v>
      </c>
      <c r="N6769" t="s">
        <v>3345</v>
      </c>
      <c r="O6769" t="s">
        <v>3346</v>
      </c>
      <c r="P6769" t="s">
        <v>3343</v>
      </c>
      <c r="Q6769" t="s">
        <v>3346</v>
      </c>
    </row>
    <row r="6770" spans="1:17" x14ac:dyDescent="0.25">
      <c r="A6770" t="s">
        <v>18579</v>
      </c>
      <c r="B6770" t="s">
        <v>18580</v>
      </c>
      <c r="C6770" t="s">
        <v>18873</v>
      </c>
      <c r="D6770" t="s">
        <v>18874</v>
      </c>
      <c r="E6770">
        <v>2799011</v>
      </c>
      <c r="F6770" t="s">
        <v>2475</v>
      </c>
      <c r="G6770" t="s">
        <v>3428</v>
      </c>
      <c r="H6770" t="s">
        <v>3429</v>
      </c>
      <c r="I6770" t="s">
        <v>18878</v>
      </c>
      <c r="J6770" t="s">
        <v>3432</v>
      </c>
      <c r="K6770" t="s">
        <v>3433</v>
      </c>
      <c r="L6770" t="s">
        <v>3346</v>
      </c>
      <c r="M6770" t="s">
        <v>3344</v>
      </c>
      <c r="N6770" t="s">
        <v>3345</v>
      </c>
      <c r="O6770" t="s">
        <v>3346</v>
      </c>
      <c r="P6770" t="s">
        <v>3343</v>
      </c>
      <c r="Q6770" t="s">
        <v>3346</v>
      </c>
    </row>
    <row r="6771" spans="1:17" x14ac:dyDescent="0.25">
      <c r="A6771" t="s">
        <v>18579</v>
      </c>
      <c r="B6771" t="s">
        <v>18580</v>
      </c>
      <c r="C6771" t="s">
        <v>18873</v>
      </c>
      <c r="D6771" t="s">
        <v>18874</v>
      </c>
      <c r="E6771">
        <v>2799012</v>
      </c>
      <c r="F6771" t="s">
        <v>3434</v>
      </c>
      <c r="G6771" t="s">
        <v>3435</v>
      </c>
      <c r="H6771" t="s">
        <v>3429</v>
      </c>
      <c r="I6771" t="s">
        <v>18879</v>
      </c>
      <c r="J6771" t="s">
        <v>3434</v>
      </c>
      <c r="K6771" t="s">
        <v>110</v>
      </c>
      <c r="L6771" t="s">
        <v>3343</v>
      </c>
      <c r="M6771" t="s">
        <v>3344</v>
      </c>
      <c r="N6771" t="s">
        <v>3345</v>
      </c>
      <c r="O6771" t="s">
        <v>3346</v>
      </c>
      <c r="P6771" t="s">
        <v>3343</v>
      </c>
      <c r="Q6771" t="s">
        <v>3346</v>
      </c>
    </row>
    <row r="6772" spans="1:17" x14ac:dyDescent="0.25">
      <c r="A6772" t="s">
        <v>18579</v>
      </c>
      <c r="B6772" t="s">
        <v>18580</v>
      </c>
      <c r="C6772" t="s">
        <v>18873</v>
      </c>
      <c r="D6772" t="s">
        <v>18874</v>
      </c>
      <c r="E6772">
        <v>2799013</v>
      </c>
      <c r="F6772" t="s">
        <v>3437</v>
      </c>
      <c r="G6772" t="s">
        <v>3438</v>
      </c>
      <c r="H6772" t="s">
        <v>3429</v>
      </c>
      <c r="I6772" t="s">
        <v>18880</v>
      </c>
      <c r="J6772" t="s">
        <v>3437</v>
      </c>
      <c r="K6772" t="s">
        <v>110</v>
      </c>
      <c r="L6772" t="s">
        <v>3343</v>
      </c>
      <c r="M6772" t="s">
        <v>3344</v>
      </c>
      <c r="N6772" t="s">
        <v>3345</v>
      </c>
      <c r="O6772" t="s">
        <v>3346</v>
      </c>
      <c r="P6772" t="s">
        <v>3343</v>
      </c>
      <c r="Q6772" t="s">
        <v>3346</v>
      </c>
    </row>
    <row r="6773" spans="1:17" x14ac:dyDescent="0.25">
      <c r="A6773" t="s">
        <v>18579</v>
      </c>
      <c r="B6773" t="s">
        <v>18580</v>
      </c>
      <c r="C6773" t="s">
        <v>18873</v>
      </c>
      <c r="D6773" t="s">
        <v>18874</v>
      </c>
      <c r="E6773">
        <v>2799014</v>
      </c>
      <c r="F6773" t="s">
        <v>3545</v>
      </c>
      <c r="G6773" t="s">
        <v>3546</v>
      </c>
      <c r="H6773" t="s">
        <v>3429</v>
      </c>
      <c r="I6773" t="s">
        <v>18881</v>
      </c>
      <c r="J6773" t="s">
        <v>3545</v>
      </c>
      <c r="K6773" t="s">
        <v>110</v>
      </c>
      <c r="L6773" t="s">
        <v>3343</v>
      </c>
      <c r="M6773" t="s">
        <v>3344</v>
      </c>
      <c r="N6773" t="s">
        <v>3345</v>
      </c>
      <c r="O6773" t="s">
        <v>3346</v>
      </c>
      <c r="P6773" t="s">
        <v>3343</v>
      </c>
      <c r="Q6773" t="s">
        <v>3346</v>
      </c>
    </row>
    <row r="6774" spans="1:17" x14ac:dyDescent="0.25">
      <c r="A6774" t="s">
        <v>18579</v>
      </c>
      <c r="B6774" t="s">
        <v>18580</v>
      </c>
      <c r="C6774" t="s">
        <v>18873</v>
      </c>
      <c r="D6774" t="s">
        <v>18874</v>
      </c>
      <c r="E6774">
        <v>2799015</v>
      </c>
      <c r="F6774" t="s">
        <v>2481</v>
      </c>
      <c r="G6774" t="s">
        <v>4647</v>
      </c>
      <c r="H6774" t="s">
        <v>3429</v>
      </c>
      <c r="I6774" t="s">
        <v>18882</v>
      </c>
      <c r="J6774" t="s">
        <v>2481</v>
      </c>
      <c r="K6774" t="s">
        <v>110</v>
      </c>
      <c r="L6774" t="s">
        <v>3343</v>
      </c>
      <c r="M6774" t="s">
        <v>3344</v>
      </c>
      <c r="N6774" t="s">
        <v>3345</v>
      </c>
      <c r="O6774" t="s">
        <v>3346</v>
      </c>
      <c r="P6774" t="s">
        <v>3343</v>
      </c>
      <c r="Q6774" t="s">
        <v>3346</v>
      </c>
    </row>
    <row r="6775" spans="1:17" x14ac:dyDescent="0.25">
      <c r="A6775" t="s">
        <v>18579</v>
      </c>
      <c r="B6775" t="s">
        <v>18580</v>
      </c>
      <c r="C6775" t="s">
        <v>18873</v>
      </c>
      <c r="D6775" t="s">
        <v>18874</v>
      </c>
      <c r="E6775">
        <v>2799016</v>
      </c>
      <c r="F6775" t="s">
        <v>4649</v>
      </c>
      <c r="G6775" t="s">
        <v>4650</v>
      </c>
      <c r="H6775" t="s">
        <v>3429</v>
      </c>
      <c r="I6775" t="s">
        <v>18883</v>
      </c>
      <c r="J6775" t="s">
        <v>4649</v>
      </c>
      <c r="K6775" t="s">
        <v>110</v>
      </c>
      <c r="L6775" t="s">
        <v>3343</v>
      </c>
      <c r="M6775" t="s">
        <v>3344</v>
      </c>
      <c r="N6775" t="s">
        <v>3345</v>
      </c>
      <c r="O6775" t="s">
        <v>3346</v>
      </c>
      <c r="P6775" t="s">
        <v>3343</v>
      </c>
      <c r="Q6775" t="s">
        <v>3346</v>
      </c>
    </row>
    <row r="6776" spans="1:17" x14ac:dyDescent="0.25">
      <c r="A6776" t="s">
        <v>18579</v>
      </c>
      <c r="B6776" t="s">
        <v>18580</v>
      </c>
      <c r="C6776" t="s">
        <v>18873</v>
      </c>
      <c r="D6776" t="s">
        <v>18874</v>
      </c>
      <c r="E6776">
        <v>2799044</v>
      </c>
      <c r="F6776" t="s">
        <v>4718</v>
      </c>
      <c r="G6776" t="s">
        <v>4719</v>
      </c>
      <c r="H6776" t="s">
        <v>4720</v>
      </c>
      <c r="I6776" t="s">
        <v>18884</v>
      </c>
      <c r="J6776" t="s">
        <v>4722</v>
      </c>
      <c r="K6776" t="s">
        <v>110</v>
      </c>
      <c r="L6776" t="s">
        <v>3343</v>
      </c>
      <c r="M6776" t="s">
        <v>3344</v>
      </c>
      <c r="N6776" t="s">
        <v>3345</v>
      </c>
      <c r="O6776" t="s">
        <v>3346</v>
      </c>
      <c r="P6776" t="s">
        <v>3343</v>
      </c>
      <c r="Q6776" t="s">
        <v>3346</v>
      </c>
    </row>
    <row r="6777" spans="1:17" x14ac:dyDescent="0.25">
      <c r="A6777" t="s">
        <v>18579</v>
      </c>
      <c r="B6777" t="s">
        <v>18580</v>
      </c>
      <c r="C6777" t="s">
        <v>18873</v>
      </c>
      <c r="D6777" t="s">
        <v>18874</v>
      </c>
      <c r="E6777">
        <v>2799044</v>
      </c>
      <c r="F6777" t="s">
        <v>4718</v>
      </c>
      <c r="G6777" t="s">
        <v>4719</v>
      </c>
      <c r="H6777" t="s">
        <v>4720</v>
      </c>
      <c r="I6777" t="s">
        <v>18885</v>
      </c>
      <c r="J6777" t="s">
        <v>4724</v>
      </c>
      <c r="K6777" t="s">
        <v>110</v>
      </c>
      <c r="L6777" t="s">
        <v>3346</v>
      </c>
      <c r="M6777" t="s">
        <v>3344</v>
      </c>
      <c r="N6777" t="s">
        <v>3345</v>
      </c>
      <c r="O6777" t="s">
        <v>3346</v>
      </c>
      <c r="P6777" t="s">
        <v>3343</v>
      </c>
      <c r="Q6777" t="s">
        <v>3346</v>
      </c>
    </row>
    <row r="6778" spans="1:17" x14ac:dyDescent="0.25">
      <c r="A6778" t="s">
        <v>18579</v>
      </c>
      <c r="B6778" t="s">
        <v>18580</v>
      </c>
      <c r="C6778" t="s">
        <v>18873</v>
      </c>
      <c r="D6778" t="s">
        <v>18874</v>
      </c>
      <c r="E6778">
        <v>2799044</v>
      </c>
      <c r="F6778" t="s">
        <v>4718</v>
      </c>
      <c r="G6778" t="s">
        <v>4719</v>
      </c>
      <c r="H6778" t="s">
        <v>4720</v>
      </c>
      <c r="I6778" t="s">
        <v>18886</v>
      </c>
      <c r="J6778" t="s">
        <v>4726</v>
      </c>
      <c r="K6778" t="s">
        <v>110</v>
      </c>
      <c r="L6778" t="s">
        <v>3346</v>
      </c>
      <c r="M6778" t="s">
        <v>3344</v>
      </c>
      <c r="N6778" t="s">
        <v>3345</v>
      </c>
      <c r="O6778" t="s">
        <v>3346</v>
      </c>
      <c r="P6778" t="s">
        <v>3343</v>
      </c>
      <c r="Q6778" t="s">
        <v>3346</v>
      </c>
    </row>
    <row r="6779" spans="1:17" x14ac:dyDescent="0.25">
      <c r="A6779" t="s">
        <v>18579</v>
      </c>
      <c r="B6779" t="s">
        <v>18580</v>
      </c>
      <c r="C6779" t="s">
        <v>18873</v>
      </c>
      <c r="D6779" t="s">
        <v>18874</v>
      </c>
      <c r="E6779">
        <v>2799052</v>
      </c>
      <c r="F6779" t="s">
        <v>2488</v>
      </c>
      <c r="G6779" t="s">
        <v>3441</v>
      </c>
      <c r="H6779" t="s">
        <v>2503</v>
      </c>
      <c r="I6779" t="s">
        <v>18887</v>
      </c>
      <c r="J6779" t="s">
        <v>2489</v>
      </c>
      <c r="K6779" t="s">
        <v>110</v>
      </c>
      <c r="L6779" t="s">
        <v>3343</v>
      </c>
      <c r="M6779" t="s">
        <v>3344</v>
      </c>
      <c r="N6779" t="s">
        <v>3345</v>
      </c>
      <c r="O6779" t="s">
        <v>3346</v>
      </c>
      <c r="P6779" t="s">
        <v>3343</v>
      </c>
      <c r="Q6779" t="s">
        <v>3346</v>
      </c>
    </row>
    <row r="6780" spans="1:17" x14ac:dyDescent="0.25">
      <c r="A6780" t="s">
        <v>18579</v>
      </c>
      <c r="B6780" t="s">
        <v>18580</v>
      </c>
      <c r="C6780" t="s">
        <v>18873</v>
      </c>
      <c r="D6780" t="s">
        <v>18874</v>
      </c>
      <c r="E6780">
        <v>2799052</v>
      </c>
      <c r="F6780" t="s">
        <v>2488</v>
      </c>
      <c r="G6780" t="s">
        <v>3441</v>
      </c>
      <c r="H6780" t="s">
        <v>2503</v>
      </c>
      <c r="I6780" t="s">
        <v>18888</v>
      </c>
      <c r="J6780" t="s">
        <v>3444</v>
      </c>
      <c r="K6780" t="s">
        <v>110</v>
      </c>
      <c r="L6780" t="s">
        <v>3346</v>
      </c>
      <c r="M6780" t="s">
        <v>3344</v>
      </c>
      <c r="N6780" t="s">
        <v>3345</v>
      </c>
      <c r="O6780" t="s">
        <v>3346</v>
      </c>
      <c r="P6780" t="s">
        <v>3343</v>
      </c>
      <c r="Q6780" t="s">
        <v>3346</v>
      </c>
    </row>
    <row r="6781" spans="1:17" x14ac:dyDescent="0.25">
      <c r="A6781" t="s">
        <v>18579</v>
      </c>
      <c r="B6781" t="s">
        <v>18580</v>
      </c>
      <c r="C6781" t="s">
        <v>18873</v>
      </c>
      <c r="D6781" t="s">
        <v>18874</v>
      </c>
      <c r="E6781">
        <v>2799052</v>
      </c>
      <c r="F6781" t="s">
        <v>2488</v>
      </c>
      <c r="G6781" t="s">
        <v>3441</v>
      </c>
      <c r="H6781" t="s">
        <v>2503</v>
      </c>
      <c r="I6781" t="s">
        <v>18889</v>
      </c>
      <c r="J6781" t="s">
        <v>3446</v>
      </c>
      <c r="K6781" t="s">
        <v>110</v>
      </c>
      <c r="L6781" t="s">
        <v>3346</v>
      </c>
      <c r="M6781" t="s">
        <v>3344</v>
      </c>
      <c r="N6781" t="s">
        <v>3345</v>
      </c>
      <c r="O6781" t="s">
        <v>3346</v>
      </c>
      <c r="P6781" t="s">
        <v>3343</v>
      </c>
      <c r="Q6781" t="s">
        <v>3346</v>
      </c>
    </row>
    <row r="6782" spans="1:17" x14ac:dyDescent="0.25">
      <c r="A6782" t="s">
        <v>18579</v>
      </c>
      <c r="B6782" t="s">
        <v>18580</v>
      </c>
      <c r="C6782" t="s">
        <v>18873</v>
      </c>
      <c r="D6782" t="s">
        <v>18874</v>
      </c>
      <c r="E6782">
        <v>2799052</v>
      </c>
      <c r="F6782" t="s">
        <v>2488</v>
      </c>
      <c r="G6782" t="s">
        <v>3441</v>
      </c>
      <c r="H6782" t="s">
        <v>2503</v>
      </c>
      <c r="I6782" t="s">
        <v>18890</v>
      </c>
      <c r="J6782" t="s">
        <v>3448</v>
      </c>
      <c r="K6782" t="s">
        <v>110</v>
      </c>
      <c r="L6782" t="s">
        <v>3346</v>
      </c>
      <c r="M6782" t="s">
        <v>3344</v>
      </c>
      <c r="N6782" t="s">
        <v>3345</v>
      </c>
      <c r="O6782" t="s">
        <v>3346</v>
      </c>
      <c r="P6782" t="s">
        <v>3343</v>
      </c>
      <c r="Q6782" t="s">
        <v>3346</v>
      </c>
    </row>
    <row r="6783" spans="1:17" x14ac:dyDescent="0.25">
      <c r="A6783" t="s">
        <v>18579</v>
      </c>
      <c r="B6783" t="s">
        <v>18580</v>
      </c>
      <c r="C6783" t="s">
        <v>18873</v>
      </c>
      <c r="D6783" t="s">
        <v>18874</v>
      </c>
      <c r="E6783">
        <v>2799052</v>
      </c>
      <c r="F6783" t="s">
        <v>2488</v>
      </c>
      <c r="G6783" t="s">
        <v>3441</v>
      </c>
      <c r="H6783" t="s">
        <v>2503</v>
      </c>
      <c r="I6783" t="s">
        <v>18891</v>
      </c>
      <c r="J6783" t="s">
        <v>3450</v>
      </c>
      <c r="K6783" t="s">
        <v>110</v>
      </c>
      <c r="L6783" t="s">
        <v>3346</v>
      </c>
      <c r="M6783" t="s">
        <v>3344</v>
      </c>
      <c r="N6783" t="s">
        <v>3345</v>
      </c>
      <c r="O6783" t="s">
        <v>3346</v>
      </c>
      <c r="P6783" t="s">
        <v>3343</v>
      </c>
      <c r="Q6783" t="s">
        <v>3346</v>
      </c>
    </row>
    <row r="6784" spans="1:17" x14ac:dyDescent="0.25">
      <c r="A6784" t="s">
        <v>18579</v>
      </c>
      <c r="B6784" t="s">
        <v>18580</v>
      </c>
      <c r="C6784" t="s">
        <v>18873</v>
      </c>
      <c r="D6784" t="s">
        <v>18874</v>
      </c>
      <c r="E6784">
        <v>2799052</v>
      </c>
      <c r="F6784" t="s">
        <v>2488</v>
      </c>
      <c r="G6784" t="s">
        <v>3441</v>
      </c>
      <c r="H6784" t="s">
        <v>2503</v>
      </c>
      <c r="I6784" t="s">
        <v>18892</v>
      </c>
      <c r="J6784" t="s">
        <v>3452</v>
      </c>
      <c r="K6784" t="s">
        <v>110</v>
      </c>
      <c r="L6784" t="s">
        <v>3346</v>
      </c>
      <c r="M6784" t="s">
        <v>3344</v>
      </c>
      <c r="N6784" t="s">
        <v>3345</v>
      </c>
      <c r="O6784" t="s">
        <v>3346</v>
      </c>
      <c r="P6784" t="s">
        <v>3343</v>
      </c>
      <c r="Q6784" t="s">
        <v>3346</v>
      </c>
    </row>
    <row r="6785" spans="1:17" x14ac:dyDescent="0.25">
      <c r="A6785" t="s">
        <v>18579</v>
      </c>
      <c r="B6785" t="s">
        <v>18580</v>
      </c>
      <c r="C6785" t="s">
        <v>18873</v>
      </c>
      <c r="D6785" t="s">
        <v>18874</v>
      </c>
      <c r="E6785">
        <v>2799052</v>
      </c>
      <c r="F6785" t="s">
        <v>2488</v>
      </c>
      <c r="G6785" t="s">
        <v>3441</v>
      </c>
      <c r="H6785" t="s">
        <v>2503</v>
      </c>
      <c r="I6785" t="s">
        <v>18893</v>
      </c>
      <c r="J6785" t="s">
        <v>3454</v>
      </c>
      <c r="K6785" t="s">
        <v>110</v>
      </c>
      <c r="L6785" t="s">
        <v>3346</v>
      </c>
      <c r="M6785" t="s">
        <v>3344</v>
      </c>
      <c r="N6785" t="s">
        <v>3345</v>
      </c>
      <c r="O6785" t="s">
        <v>3346</v>
      </c>
      <c r="P6785" t="s">
        <v>3343</v>
      </c>
      <c r="Q6785" t="s">
        <v>3346</v>
      </c>
    </row>
    <row r="6786" spans="1:17" x14ac:dyDescent="0.25">
      <c r="A6786" t="s">
        <v>18579</v>
      </c>
      <c r="B6786" t="s">
        <v>18580</v>
      </c>
      <c r="C6786" t="s">
        <v>18873</v>
      </c>
      <c r="D6786" t="s">
        <v>18874</v>
      </c>
      <c r="E6786">
        <v>2799052</v>
      </c>
      <c r="F6786" t="s">
        <v>2488</v>
      </c>
      <c r="G6786" t="s">
        <v>3441</v>
      </c>
      <c r="H6786" t="s">
        <v>2503</v>
      </c>
      <c r="I6786" t="s">
        <v>18894</v>
      </c>
      <c r="J6786" t="s">
        <v>3456</v>
      </c>
      <c r="K6786" t="s">
        <v>110</v>
      </c>
      <c r="L6786" t="s">
        <v>3346</v>
      </c>
      <c r="M6786" t="s">
        <v>3344</v>
      </c>
      <c r="N6786" t="s">
        <v>3345</v>
      </c>
      <c r="O6786" t="s">
        <v>3346</v>
      </c>
      <c r="P6786" t="s">
        <v>3343</v>
      </c>
      <c r="Q6786" t="s">
        <v>3346</v>
      </c>
    </row>
    <row r="6787" spans="1:17" x14ac:dyDescent="0.25">
      <c r="A6787" t="s">
        <v>18579</v>
      </c>
      <c r="B6787" t="s">
        <v>18580</v>
      </c>
      <c r="C6787" t="s">
        <v>18873</v>
      </c>
      <c r="D6787" t="s">
        <v>18874</v>
      </c>
      <c r="E6787">
        <v>2799052</v>
      </c>
      <c r="F6787" t="s">
        <v>2488</v>
      </c>
      <c r="G6787" t="s">
        <v>3441</v>
      </c>
      <c r="H6787" t="s">
        <v>2503</v>
      </c>
      <c r="I6787" t="s">
        <v>18895</v>
      </c>
      <c r="J6787" t="s">
        <v>3458</v>
      </c>
      <c r="K6787" t="s">
        <v>110</v>
      </c>
      <c r="L6787" t="s">
        <v>3346</v>
      </c>
      <c r="M6787" t="s">
        <v>3344</v>
      </c>
      <c r="N6787" t="s">
        <v>3345</v>
      </c>
      <c r="O6787" t="s">
        <v>3346</v>
      </c>
      <c r="P6787" t="s">
        <v>3343</v>
      </c>
      <c r="Q6787" t="s">
        <v>3346</v>
      </c>
    </row>
    <row r="6788" spans="1:17" x14ac:dyDescent="0.25">
      <c r="A6788" t="s">
        <v>18579</v>
      </c>
      <c r="B6788" t="s">
        <v>18580</v>
      </c>
      <c r="C6788" t="s">
        <v>18873</v>
      </c>
      <c r="D6788" t="s">
        <v>18874</v>
      </c>
      <c r="E6788">
        <v>2799052</v>
      </c>
      <c r="F6788" t="s">
        <v>2488</v>
      </c>
      <c r="G6788" t="s">
        <v>3441</v>
      </c>
      <c r="H6788" t="s">
        <v>2503</v>
      </c>
      <c r="I6788" t="s">
        <v>18896</v>
      </c>
      <c r="J6788" t="s">
        <v>3460</v>
      </c>
      <c r="K6788" t="s">
        <v>110</v>
      </c>
      <c r="L6788" t="s">
        <v>3346</v>
      </c>
      <c r="M6788" t="s">
        <v>3344</v>
      </c>
      <c r="N6788" t="s">
        <v>3345</v>
      </c>
      <c r="O6788" t="s">
        <v>3346</v>
      </c>
      <c r="P6788" t="s">
        <v>3343</v>
      </c>
      <c r="Q6788" t="s">
        <v>3346</v>
      </c>
    </row>
    <row r="6789" spans="1:17" x14ac:dyDescent="0.25">
      <c r="A6789" t="s">
        <v>18579</v>
      </c>
      <c r="B6789" t="s">
        <v>18580</v>
      </c>
      <c r="C6789" t="s">
        <v>18873</v>
      </c>
      <c r="D6789" t="s">
        <v>18874</v>
      </c>
      <c r="E6789">
        <v>2799052</v>
      </c>
      <c r="F6789" t="s">
        <v>2488</v>
      </c>
      <c r="G6789" t="s">
        <v>3441</v>
      </c>
      <c r="H6789" t="s">
        <v>2503</v>
      </c>
      <c r="I6789" t="s">
        <v>18897</v>
      </c>
      <c r="J6789" t="s">
        <v>3462</v>
      </c>
      <c r="K6789" t="s">
        <v>110</v>
      </c>
      <c r="L6789" t="s">
        <v>3346</v>
      </c>
      <c r="M6789" t="s">
        <v>3344</v>
      </c>
      <c r="N6789" t="s">
        <v>3345</v>
      </c>
      <c r="O6789" t="s">
        <v>3346</v>
      </c>
      <c r="P6789" t="s">
        <v>3343</v>
      </c>
      <c r="Q6789" t="s">
        <v>3346</v>
      </c>
    </row>
    <row r="6790" spans="1:17" x14ac:dyDescent="0.25">
      <c r="A6790" t="s">
        <v>18579</v>
      </c>
      <c r="B6790" t="s">
        <v>18580</v>
      </c>
      <c r="C6790" t="s">
        <v>18873</v>
      </c>
      <c r="D6790" t="s">
        <v>18874</v>
      </c>
      <c r="E6790">
        <v>2799052</v>
      </c>
      <c r="F6790" t="s">
        <v>2488</v>
      </c>
      <c r="G6790" t="s">
        <v>3441</v>
      </c>
      <c r="H6790" t="s">
        <v>2503</v>
      </c>
      <c r="I6790" t="s">
        <v>18898</v>
      </c>
      <c r="J6790" t="s">
        <v>3464</v>
      </c>
      <c r="K6790" t="s">
        <v>110</v>
      </c>
      <c r="L6790" t="s">
        <v>3346</v>
      </c>
      <c r="M6790" t="s">
        <v>3344</v>
      </c>
      <c r="N6790" t="s">
        <v>3345</v>
      </c>
      <c r="O6790" t="s">
        <v>3346</v>
      </c>
      <c r="P6790" t="s">
        <v>3343</v>
      </c>
      <c r="Q6790" t="s">
        <v>3346</v>
      </c>
    </row>
    <row r="6791" spans="1:17" x14ac:dyDescent="0.25">
      <c r="A6791" t="s">
        <v>18579</v>
      </c>
      <c r="B6791" t="s">
        <v>18580</v>
      </c>
      <c r="C6791" t="s">
        <v>18873</v>
      </c>
      <c r="D6791" t="s">
        <v>18874</v>
      </c>
      <c r="E6791">
        <v>2799052</v>
      </c>
      <c r="F6791" t="s">
        <v>2488</v>
      </c>
      <c r="G6791" t="s">
        <v>3441</v>
      </c>
      <c r="H6791" t="s">
        <v>2503</v>
      </c>
      <c r="I6791" t="s">
        <v>18899</v>
      </c>
      <c r="J6791" t="s">
        <v>3466</v>
      </c>
      <c r="K6791" t="s">
        <v>110</v>
      </c>
      <c r="L6791" t="s">
        <v>3346</v>
      </c>
      <c r="M6791" t="s">
        <v>3344</v>
      </c>
      <c r="N6791" t="s">
        <v>3345</v>
      </c>
      <c r="O6791" t="s">
        <v>3346</v>
      </c>
      <c r="P6791" t="s">
        <v>3343</v>
      </c>
      <c r="Q6791" t="s">
        <v>3346</v>
      </c>
    </row>
    <row r="6792" spans="1:17" x14ac:dyDescent="0.25">
      <c r="A6792" t="s">
        <v>18579</v>
      </c>
      <c r="B6792" t="s">
        <v>18580</v>
      </c>
      <c r="C6792" t="s">
        <v>18873</v>
      </c>
      <c r="D6792" t="s">
        <v>18874</v>
      </c>
      <c r="E6792">
        <v>2799052</v>
      </c>
      <c r="F6792" t="s">
        <v>2488</v>
      </c>
      <c r="G6792" t="s">
        <v>3441</v>
      </c>
      <c r="H6792" t="s">
        <v>2503</v>
      </c>
      <c r="I6792" t="s">
        <v>18900</v>
      </c>
      <c r="J6792" t="s">
        <v>3468</v>
      </c>
      <c r="K6792" t="s">
        <v>110</v>
      </c>
      <c r="L6792" t="s">
        <v>3346</v>
      </c>
      <c r="M6792" t="s">
        <v>3344</v>
      </c>
      <c r="N6792" t="s">
        <v>3345</v>
      </c>
      <c r="O6792" t="s">
        <v>3346</v>
      </c>
      <c r="P6792" t="s">
        <v>3343</v>
      </c>
      <c r="Q6792" t="s">
        <v>3346</v>
      </c>
    </row>
    <row r="6793" spans="1:17" x14ac:dyDescent="0.25">
      <c r="A6793" t="s">
        <v>18579</v>
      </c>
      <c r="B6793" t="s">
        <v>18580</v>
      </c>
      <c r="C6793" t="s">
        <v>18873</v>
      </c>
      <c r="D6793" t="s">
        <v>18874</v>
      </c>
      <c r="E6793">
        <v>2799052</v>
      </c>
      <c r="F6793" t="s">
        <v>2488</v>
      </c>
      <c r="G6793" t="s">
        <v>3441</v>
      </c>
      <c r="H6793" t="s">
        <v>2503</v>
      </c>
      <c r="I6793" t="s">
        <v>18901</v>
      </c>
      <c r="J6793" t="s">
        <v>5110</v>
      </c>
      <c r="K6793" t="s">
        <v>110</v>
      </c>
      <c r="L6793" t="s">
        <v>3346</v>
      </c>
      <c r="M6793" t="s">
        <v>3344</v>
      </c>
      <c r="N6793" t="s">
        <v>3345</v>
      </c>
      <c r="O6793" t="s">
        <v>3346</v>
      </c>
      <c r="P6793" t="s">
        <v>3343</v>
      </c>
      <c r="Q6793" t="s">
        <v>3346</v>
      </c>
    </row>
    <row r="6794" spans="1:17" x14ac:dyDescent="0.25">
      <c r="A6794" t="s">
        <v>18579</v>
      </c>
      <c r="B6794" t="s">
        <v>18580</v>
      </c>
      <c r="C6794" t="s">
        <v>18873</v>
      </c>
      <c r="D6794" t="s">
        <v>18874</v>
      </c>
      <c r="E6794">
        <v>2799052</v>
      </c>
      <c r="F6794" t="s">
        <v>2488</v>
      </c>
      <c r="G6794" t="s">
        <v>3441</v>
      </c>
      <c r="H6794" t="s">
        <v>2503</v>
      </c>
      <c r="I6794" t="s">
        <v>18902</v>
      </c>
      <c r="J6794" t="s">
        <v>3472</v>
      </c>
      <c r="K6794" t="s">
        <v>110</v>
      </c>
      <c r="L6794" t="s">
        <v>3346</v>
      </c>
      <c r="M6794" t="s">
        <v>3344</v>
      </c>
      <c r="N6794" t="s">
        <v>3345</v>
      </c>
      <c r="O6794" t="s">
        <v>3346</v>
      </c>
      <c r="P6794" t="s">
        <v>3343</v>
      </c>
      <c r="Q6794" t="s">
        <v>3346</v>
      </c>
    </row>
    <row r="6795" spans="1:17" x14ac:dyDescent="0.25">
      <c r="A6795" t="s">
        <v>18579</v>
      </c>
      <c r="B6795" t="s">
        <v>18580</v>
      </c>
      <c r="C6795" t="s">
        <v>18873</v>
      </c>
      <c r="D6795" t="s">
        <v>18874</v>
      </c>
      <c r="E6795">
        <v>2799053</v>
      </c>
      <c r="F6795" t="s">
        <v>102</v>
      </c>
      <c r="G6795" t="s">
        <v>3349</v>
      </c>
      <c r="H6795" t="s">
        <v>3350</v>
      </c>
      <c r="I6795" t="s">
        <v>18903</v>
      </c>
      <c r="J6795" t="s">
        <v>103</v>
      </c>
      <c r="K6795" t="s">
        <v>110</v>
      </c>
      <c r="L6795" t="s">
        <v>3343</v>
      </c>
      <c r="M6795" t="s">
        <v>3344</v>
      </c>
      <c r="N6795" t="s">
        <v>3345</v>
      </c>
      <c r="O6795" t="s">
        <v>3346</v>
      </c>
      <c r="P6795" t="s">
        <v>3343</v>
      </c>
      <c r="Q6795" t="s">
        <v>3346</v>
      </c>
    </row>
    <row r="6796" spans="1:17" x14ac:dyDescent="0.25">
      <c r="A6796" t="s">
        <v>18579</v>
      </c>
      <c r="B6796" t="s">
        <v>18580</v>
      </c>
      <c r="C6796" t="s">
        <v>18873</v>
      </c>
      <c r="D6796" t="s">
        <v>18874</v>
      </c>
      <c r="E6796">
        <v>2799053</v>
      </c>
      <c r="F6796" t="s">
        <v>102</v>
      </c>
      <c r="G6796" t="s">
        <v>3349</v>
      </c>
      <c r="H6796" t="s">
        <v>3350</v>
      </c>
      <c r="I6796" t="s">
        <v>18904</v>
      </c>
      <c r="J6796" t="s">
        <v>18858</v>
      </c>
      <c r="K6796" t="s">
        <v>110</v>
      </c>
      <c r="L6796" t="s">
        <v>3346</v>
      </c>
      <c r="M6796" t="s">
        <v>3344</v>
      </c>
      <c r="N6796" t="s">
        <v>3345</v>
      </c>
      <c r="O6796" t="s">
        <v>3346</v>
      </c>
      <c r="P6796" t="s">
        <v>3343</v>
      </c>
      <c r="Q6796" t="s">
        <v>3346</v>
      </c>
    </row>
    <row r="6797" spans="1:17" x14ac:dyDescent="0.25">
      <c r="A6797" t="s">
        <v>18579</v>
      </c>
      <c r="B6797" t="s">
        <v>18580</v>
      </c>
      <c r="C6797" t="s">
        <v>18873</v>
      </c>
      <c r="D6797" t="s">
        <v>18874</v>
      </c>
      <c r="E6797">
        <v>2799054</v>
      </c>
      <c r="F6797" t="s">
        <v>51</v>
      </c>
      <c r="G6797" t="s">
        <v>3475</v>
      </c>
      <c r="H6797" t="s">
        <v>3350</v>
      </c>
      <c r="I6797" t="s">
        <v>18905</v>
      </c>
      <c r="J6797" t="s">
        <v>52</v>
      </c>
      <c r="K6797" t="s">
        <v>110</v>
      </c>
      <c r="L6797" t="s">
        <v>3343</v>
      </c>
      <c r="M6797" t="s">
        <v>3477</v>
      </c>
      <c r="N6797" t="s">
        <v>3478</v>
      </c>
      <c r="O6797" t="s">
        <v>3346</v>
      </c>
      <c r="P6797" t="s">
        <v>3343</v>
      </c>
      <c r="Q6797" t="s">
        <v>3346</v>
      </c>
    </row>
    <row r="6798" spans="1:17" x14ac:dyDescent="0.25">
      <c r="A6798" t="s">
        <v>18579</v>
      </c>
      <c r="B6798" t="s">
        <v>18580</v>
      </c>
      <c r="C6798" t="s">
        <v>18873</v>
      </c>
      <c r="D6798" t="s">
        <v>18874</v>
      </c>
      <c r="E6798">
        <v>2799054</v>
      </c>
      <c r="F6798" t="s">
        <v>51</v>
      </c>
      <c r="G6798" t="s">
        <v>3475</v>
      </c>
      <c r="H6798" t="s">
        <v>3350</v>
      </c>
      <c r="I6798" t="s">
        <v>18906</v>
      </c>
      <c r="J6798" t="s">
        <v>216</v>
      </c>
      <c r="K6798" t="s">
        <v>110</v>
      </c>
      <c r="L6798" t="s">
        <v>3346</v>
      </c>
      <c r="M6798" t="s">
        <v>3477</v>
      </c>
      <c r="N6798" t="s">
        <v>3478</v>
      </c>
      <c r="O6798" t="s">
        <v>3346</v>
      </c>
      <c r="P6798" t="s">
        <v>3343</v>
      </c>
      <c r="Q6798" t="s">
        <v>3346</v>
      </c>
    </row>
    <row r="6799" spans="1:17" x14ac:dyDescent="0.25">
      <c r="A6799" t="s">
        <v>18579</v>
      </c>
      <c r="B6799" t="s">
        <v>18580</v>
      </c>
      <c r="C6799" t="s">
        <v>18873</v>
      </c>
      <c r="D6799" t="s">
        <v>18874</v>
      </c>
      <c r="E6799">
        <v>2799054</v>
      </c>
      <c r="F6799" t="s">
        <v>51</v>
      </c>
      <c r="G6799" t="s">
        <v>3475</v>
      </c>
      <c r="H6799" t="s">
        <v>3350</v>
      </c>
      <c r="I6799" t="s">
        <v>18907</v>
      </c>
      <c r="J6799" t="s">
        <v>908</v>
      </c>
      <c r="K6799" t="s">
        <v>110</v>
      </c>
      <c r="L6799" t="s">
        <v>3346</v>
      </c>
      <c r="M6799" t="s">
        <v>3477</v>
      </c>
      <c r="N6799" t="s">
        <v>3478</v>
      </c>
      <c r="O6799" t="s">
        <v>3346</v>
      </c>
      <c r="P6799" t="s">
        <v>3343</v>
      </c>
      <c r="Q6799" t="s">
        <v>3346</v>
      </c>
    </row>
    <row r="6800" spans="1:17" x14ac:dyDescent="0.25">
      <c r="A6800" t="s">
        <v>18579</v>
      </c>
      <c r="B6800" t="s">
        <v>18580</v>
      </c>
      <c r="C6800" t="s">
        <v>18873</v>
      </c>
      <c r="D6800" t="s">
        <v>18874</v>
      </c>
      <c r="E6800">
        <v>2799055</v>
      </c>
      <c r="F6800" t="s">
        <v>867</v>
      </c>
      <c r="G6800" t="s">
        <v>3481</v>
      </c>
      <c r="H6800" t="s">
        <v>3350</v>
      </c>
      <c r="I6800" t="s">
        <v>18908</v>
      </c>
      <c r="J6800" t="s">
        <v>869</v>
      </c>
      <c r="K6800" t="s">
        <v>110</v>
      </c>
      <c r="L6800" t="s">
        <v>3343</v>
      </c>
      <c r="M6800" t="s">
        <v>3344</v>
      </c>
      <c r="N6800" t="s">
        <v>3345</v>
      </c>
      <c r="O6800" t="s">
        <v>3346</v>
      </c>
      <c r="P6800" t="s">
        <v>3343</v>
      </c>
      <c r="Q6800" t="s">
        <v>3346</v>
      </c>
    </row>
    <row r="6801" spans="1:17" x14ac:dyDescent="0.25">
      <c r="A6801" t="s">
        <v>18579</v>
      </c>
      <c r="B6801" t="s">
        <v>18580</v>
      </c>
      <c r="C6801" t="s">
        <v>18873</v>
      </c>
      <c r="D6801" t="s">
        <v>18874</v>
      </c>
      <c r="E6801">
        <v>2799056</v>
      </c>
      <c r="F6801" t="s">
        <v>114</v>
      </c>
      <c r="G6801" t="s">
        <v>3483</v>
      </c>
      <c r="H6801" t="s">
        <v>3350</v>
      </c>
      <c r="I6801" t="s">
        <v>18909</v>
      </c>
      <c r="J6801" t="s">
        <v>116</v>
      </c>
      <c r="K6801" t="s">
        <v>110</v>
      </c>
      <c r="L6801" t="s">
        <v>3343</v>
      </c>
      <c r="M6801" t="s">
        <v>3344</v>
      </c>
      <c r="N6801" t="s">
        <v>3345</v>
      </c>
      <c r="O6801" t="s">
        <v>3346</v>
      </c>
      <c r="P6801" t="s">
        <v>3343</v>
      </c>
      <c r="Q6801" t="s">
        <v>3346</v>
      </c>
    </row>
    <row r="6802" spans="1:17" x14ac:dyDescent="0.25">
      <c r="A6802" t="s">
        <v>18579</v>
      </c>
      <c r="B6802" t="s">
        <v>18580</v>
      </c>
      <c r="C6802" t="s">
        <v>18873</v>
      </c>
      <c r="D6802" t="s">
        <v>18874</v>
      </c>
      <c r="E6802">
        <v>2799056</v>
      </c>
      <c r="F6802" t="s">
        <v>114</v>
      </c>
      <c r="G6802" t="s">
        <v>3483</v>
      </c>
      <c r="H6802" t="s">
        <v>3350</v>
      </c>
      <c r="I6802" t="s">
        <v>18910</v>
      </c>
      <c r="J6802" t="s">
        <v>2492</v>
      </c>
      <c r="K6802" t="s">
        <v>110</v>
      </c>
      <c r="L6802" t="s">
        <v>3346</v>
      </c>
      <c r="M6802" t="s">
        <v>3344</v>
      </c>
      <c r="N6802" t="s">
        <v>3345</v>
      </c>
      <c r="O6802" t="s">
        <v>3346</v>
      </c>
      <c r="P6802" t="s">
        <v>3343</v>
      </c>
      <c r="Q6802" t="s">
        <v>3346</v>
      </c>
    </row>
    <row r="6803" spans="1:17" x14ac:dyDescent="0.25">
      <c r="A6803" t="s">
        <v>18579</v>
      </c>
      <c r="B6803" t="s">
        <v>18580</v>
      </c>
      <c r="C6803" t="s">
        <v>18873</v>
      </c>
      <c r="D6803" t="s">
        <v>18874</v>
      </c>
      <c r="E6803">
        <v>2799056</v>
      </c>
      <c r="F6803" t="s">
        <v>114</v>
      </c>
      <c r="G6803" t="s">
        <v>3483</v>
      </c>
      <c r="H6803" t="s">
        <v>3350</v>
      </c>
      <c r="I6803" t="s">
        <v>18911</v>
      </c>
      <c r="J6803" t="s">
        <v>4682</v>
      </c>
      <c r="K6803" t="s">
        <v>110</v>
      </c>
      <c r="L6803" t="s">
        <v>3346</v>
      </c>
      <c r="M6803" t="s">
        <v>3344</v>
      </c>
      <c r="N6803" t="s">
        <v>3345</v>
      </c>
      <c r="O6803" t="s">
        <v>3346</v>
      </c>
      <c r="P6803" t="s">
        <v>3343</v>
      </c>
      <c r="Q6803" t="s">
        <v>3346</v>
      </c>
    </row>
    <row r="6804" spans="1:17" x14ac:dyDescent="0.25">
      <c r="A6804" t="s">
        <v>18579</v>
      </c>
      <c r="B6804" t="s">
        <v>18580</v>
      </c>
      <c r="C6804" t="s">
        <v>18873</v>
      </c>
      <c r="D6804" t="s">
        <v>18874</v>
      </c>
      <c r="E6804">
        <v>2799058</v>
      </c>
      <c r="F6804" t="s">
        <v>7641</v>
      </c>
      <c r="G6804" t="s">
        <v>4684</v>
      </c>
      <c r="H6804" t="s">
        <v>3394</v>
      </c>
      <c r="I6804" t="s">
        <v>18912</v>
      </c>
      <c r="J6804" t="s">
        <v>200</v>
      </c>
      <c r="K6804" t="s">
        <v>110</v>
      </c>
      <c r="L6804" t="s">
        <v>3343</v>
      </c>
      <c r="M6804" t="s">
        <v>3344</v>
      </c>
      <c r="N6804" t="s">
        <v>3345</v>
      </c>
      <c r="O6804" t="s">
        <v>3346</v>
      </c>
      <c r="P6804" t="s">
        <v>3343</v>
      </c>
      <c r="Q6804" t="s">
        <v>3346</v>
      </c>
    </row>
    <row r="6805" spans="1:17" x14ac:dyDescent="0.25">
      <c r="A6805" t="s">
        <v>18579</v>
      </c>
      <c r="B6805" t="s">
        <v>18580</v>
      </c>
      <c r="C6805" t="s">
        <v>18873</v>
      </c>
      <c r="D6805" t="s">
        <v>18874</v>
      </c>
      <c r="E6805">
        <v>2799058</v>
      </c>
      <c r="F6805" t="s">
        <v>7641</v>
      </c>
      <c r="G6805" t="s">
        <v>4684</v>
      </c>
      <c r="H6805" t="s">
        <v>3394</v>
      </c>
      <c r="I6805" t="s">
        <v>18913</v>
      </c>
      <c r="J6805" t="s">
        <v>2575</v>
      </c>
      <c r="K6805" t="s">
        <v>110</v>
      </c>
      <c r="L6805" t="s">
        <v>3346</v>
      </c>
      <c r="M6805" t="s">
        <v>3344</v>
      </c>
      <c r="N6805" t="s">
        <v>3345</v>
      </c>
      <c r="O6805" t="s">
        <v>3346</v>
      </c>
      <c r="P6805" t="s">
        <v>3343</v>
      </c>
      <c r="Q6805" t="s">
        <v>3346</v>
      </c>
    </row>
    <row r="6806" spans="1:17" x14ac:dyDescent="0.25">
      <c r="A6806" t="s">
        <v>18579</v>
      </c>
      <c r="B6806" t="s">
        <v>18580</v>
      </c>
      <c r="C6806" t="s">
        <v>18873</v>
      </c>
      <c r="D6806" t="s">
        <v>18874</v>
      </c>
      <c r="E6806">
        <v>2799060</v>
      </c>
      <c r="F6806" t="s">
        <v>2553</v>
      </c>
      <c r="G6806" t="s">
        <v>3487</v>
      </c>
      <c r="H6806" t="s">
        <v>2503</v>
      </c>
      <c r="I6806" t="s">
        <v>18914</v>
      </c>
      <c r="J6806" t="s">
        <v>2502</v>
      </c>
      <c r="K6806" t="s">
        <v>110</v>
      </c>
      <c r="L6806" t="s">
        <v>3343</v>
      </c>
      <c r="M6806" t="s">
        <v>3344</v>
      </c>
      <c r="N6806" t="s">
        <v>3345</v>
      </c>
      <c r="O6806" t="s">
        <v>3346</v>
      </c>
      <c r="P6806" t="s">
        <v>3343</v>
      </c>
      <c r="Q6806" t="s">
        <v>3346</v>
      </c>
    </row>
    <row r="6807" spans="1:17" x14ac:dyDescent="0.25">
      <c r="A6807" t="s">
        <v>18579</v>
      </c>
      <c r="B6807" t="s">
        <v>18580</v>
      </c>
      <c r="C6807" t="s">
        <v>18873</v>
      </c>
      <c r="D6807" t="s">
        <v>18874</v>
      </c>
      <c r="E6807">
        <v>2799060</v>
      </c>
      <c r="F6807" t="s">
        <v>2553</v>
      </c>
      <c r="G6807" t="s">
        <v>3487</v>
      </c>
      <c r="H6807" t="s">
        <v>2503</v>
      </c>
      <c r="I6807" t="s">
        <v>18915</v>
      </c>
      <c r="J6807" t="s">
        <v>3490</v>
      </c>
      <c r="K6807" t="s">
        <v>110</v>
      </c>
      <c r="L6807" t="s">
        <v>3346</v>
      </c>
      <c r="M6807" t="s">
        <v>3344</v>
      </c>
      <c r="N6807" t="s">
        <v>3345</v>
      </c>
      <c r="O6807" t="s">
        <v>3346</v>
      </c>
      <c r="P6807" t="s">
        <v>3343</v>
      </c>
      <c r="Q6807" t="s">
        <v>3346</v>
      </c>
    </row>
    <row r="6808" spans="1:17" x14ac:dyDescent="0.25">
      <c r="A6808" t="s">
        <v>18579</v>
      </c>
      <c r="B6808" t="s">
        <v>18580</v>
      </c>
      <c r="C6808" t="s">
        <v>18873</v>
      </c>
      <c r="D6808" t="s">
        <v>18874</v>
      </c>
      <c r="E6808">
        <v>2799060</v>
      </c>
      <c r="F6808" t="s">
        <v>2553</v>
      </c>
      <c r="G6808" t="s">
        <v>3487</v>
      </c>
      <c r="H6808" t="s">
        <v>2503</v>
      </c>
      <c r="I6808" t="s">
        <v>18916</v>
      </c>
      <c r="J6808" t="s">
        <v>3492</v>
      </c>
      <c r="K6808" t="s">
        <v>110</v>
      </c>
      <c r="L6808" t="s">
        <v>3346</v>
      </c>
      <c r="M6808" t="s">
        <v>3344</v>
      </c>
      <c r="N6808" t="s">
        <v>3345</v>
      </c>
      <c r="O6808" t="s">
        <v>3346</v>
      </c>
      <c r="P6808" t="s">
        <v>3343</v>
      </c>
      <c r="Q6808" t="s">
        <v>3346</v>
      </c>
    </row>
    <row r="6809" spans="1:17" x14ac:dyDescent="0.25">
      <c r="A6809" t="s">
        <v>18579</v>
      </c>
      <c r="B6809" t="s">
        <v>18580</v>
      </c>
      <c r="C6809" t="s">
        <v>18873</v>
      </c>
      <c r="D6809" t="s">
        <v>18874</v>
      </c>
      <c r="E6809">
        <v>2799060</v>
      </c>
      <c r="F6809" t="s">
        <v>2553</v>
      </c>
      <c r="G6809" t="s">
        <v>3487</v>
      </c>
      <c r="H6809" t="s">
        <v>2503</v>
      </c>
      <c r="I6809" t="s">
        <v>18917</v>
      </c>
      <c r="J6809" t="s">
        <v>3494</v>
      </c>
      <c r="K6809" t="s">
        <v>110</v>
      </c>
      <c r="L6809" t="s">
        <v>3346</v>
      </c>
      <c r="M6809" t="s">
        <v>3344</v>
      </c>
      <c r="N6809" t="s">
        <v>3345</v>
      </c>
      <c r="O6809" t="s">
        <v>3346</v>
      </c>
      <c r="P6809" t="s">
        <v>3343</v>
      </c>
      <c r="Q6809" t="s">
        <v>3346</v>
      </c>
    </row>
    <row r="6810" spans="1:17" x14ac:dyDescent="0.25">
      <c r="A6810" t="s">
        <v>18579</v>
      </c>
      <c r="B6810" t="s">
        <v>18580</v>
      </c>
      <c r="C6810" t="s">
        <v>18873</v>
      </c>
      <c r="D6810" t="s">
        <v>18874</v>
      </c>
      <c r="E6810">
        <v>2799060</v>
      </c>
      <c r="F6810" t="s">
        <v>2553</v>
      </c>
      <c r="G6810" t="s">
        <v>3487</v>
      </c>
      <c r="H6810" t="s">
        <v>2503</v>
      </c>
      <c r="I6810" t="s">
        <v>18918</v>
      </c>
      <c r="J6810" t="s">
        <v>3496</v>
      </c>
      <c r="K6810" t="s">
        <v>110</v>
      </c>
      <c r="L6810" t="s">
        <v>3346</v>
      </c>
      <c r="M6810" t="s">
        <v>3344</v>
      </c>
      <c r="N6810" t="s">
        <v>3345</v>
      </c>
      <c r="O6810" t="s">
        <v>3346</v>
      </c>
      <c r="P6810" t="s">
        <v>3343</v>
      </c>
      <c r="Q6810" t="s">
        <v>3346</v>
      </c>
    </row>
    <row r="6811" spans="1:17" x14ac:dyDescent="0.25">
      <c r="A6811" t="s">
        <v>18579</v>
      </c>
      <c r="B6811" t="s">
        <v>18580</v>
      </c>
      <c r="C6811" t="s">
        <v>18873</v>
      </c>
      <c r="D6811" t="s">
        <v>18874</v>
      </c>
      <c r="E6811">
        <v>2799061</v>
      </c>
      <c r="F6811" t="s">
        <v>4693</v>
      </c>
      <c r="G6811" t="s">
        <v>4694</v>
      </c>
      <c r="H6811" t="s">
        <v>3429</v>
      </c>
      <c r="I6811" t="s">
        <v>18919</v>
      </c>
      <c r="J6811" t="s">
        <v>4693</v>
      </c>
      <c r="K6811" t="s">
        <v>110</v>
      </c>
      <c r="L6811" t="s">
        <v>3343</v>
      </c>
      <c r="M6811" t="s">
        <v>3344</v>
      </c>
      <c r="N6811" t="s">
        <v>3345</v>
      </c>
      <c r="O6811" t="s">
        <v>3346</v>
      </c>
      <c r="P6811" t="s">
        <v>3343</v>
      </c>
      <c r="Q6811" t="s">
        <v>3346</v>
      </c>
    </row>
    <row r="6812" spans="1:17" x14ac:dyDescent="0.25">
      <c r="A6812" t="s">
        <v>18579</v>
      </c>
      <c r="B6812" t="s">
        <v>18580</v>
      </c>
      <c r="C6812" t="s">
        <v>18873</v>
      </c>
      <c r="D6812" t="s">
        <v>18874</v>
      </c>
      <c r="E6812">
        <v>2799061</v>
      </c>
      <c r="F6812" t="s">
        <v>4693</v>
      </c>
      <c r="G6812" t="s">
        <v>4694</v>
      </c>
      <c r="H6812" t="s">
        <v>3429</v>
      </c>
      <c r="I6812" t="s">
        <v>18920</v>
      </c>
      <c r="J6812" t="s">
        <v>4697</v>
      </c>
      <c r="K6812" t="s">
        <v>3433</v>
      </c>
      <c r="L6812" t="s">
        <v>3346</v>
      </c>
      <c r="M6812" t="s">
        <v>3344</v>
      </c>
      <c r="N6812" t="s">
        <v>3345</v>
      </c>
      <c r="O6812" t="s">
        <v>3346</v>
      </c>
      <c r="P6812" t="s">
        <v>3343</v>
      </c>
      <c r="Q6812" t="s">
        <v>3346</v>
      </c>
    </row>
    <row r="6813" spans="1:17" x14ac:dyDescent="0.25">
      <c r="A6813" t="s">
        <v>18579</v>
      </c>
      <c r="B6813" t="s">
        <v>18580</v>
      </c>
      <c r="C6813" t="s">
        <v>18873</v>
      </c>
      <c r="D6813" t="s">
        <v>18874</v>
      </c>
      <c r="E6813">
        <v>2799061</v>
      </c>
      <c r="F6813" t="s">
        <v>4693</v>
      </c>
      <c r="G6813" t="s">
        <v>4694</v>
      </c>
      <c r="H6813" t="s">
        <v>3429</v>
      </c>
      <c r="I6813" t="s">
        <v>18921</v>
      </c>
      <c r="J6813" t="s">
        <v>4699</v>
      </c>
      <c r="K6813" t="s">
        <v>110</v>
      </c>
      <c r="L6813" t="s">
        <v>3346</v>
      </c>
      <c r="M6813" t="s">
        <v>3344</v>
      </c>
      <c r="N6813" t="s">
        <v>3345</v>
      </c>
      <c r="O6813" t="s">
        <v>3346</v>
      </c>
      <c r="P6813" t="s">
        <v>3343</v>
      </c>
      <c r="Q6813" t="s">
        <v>3346</v>
      </c>
    </row>
    <row r="6814" spans="1:17" x14ac:dyDescent="0.25">
      <c r="A6814" t="s">
        <v>18579</v>
      </c>
      <c r="B6814" t="s">
        <v>18580</v>
      </c>
      <c r="C6814" t="s">
        <v>18873</v>
      </c>
      <c r="D6814" t="s">
        <v>18874</v>
      </c>
      <c r="E6814">
        <v>2799062</v>
      </c>
      <c r="F6814" t="s">
        <v>893</v>
      </c>
      <c r="G6814" t="s">
        <v>3497</v>
      </c>
      <c r="H6814" t="s">
        <v>3498</v>
      </c>
      <c r="I6814" t="s">
        <v>18922</v>
      </c>
      <c r="J6814" t="s">
        <v>895</v>
      </c>
      <c r="K6814" t="s">
        <v>110</v>
      </c>
      <c r="L6814" t="s">
        <v>3343</v>
      </c>
      <c r="M6814" t="s">
        <v>3344</v>
      </c>
      <c r="N6814" t="s">
        <v>3345</v>
      </c>
      <c r="O6814" t="s">
        <v>3346</v>
      </c>
      <c r="P6814" t="s">
        <v>3343</v>
      </c>
      <c r="Q6814" t="s">
        <v>3346</v>
      </c>
    </row>
    <row r="6815" spans="1:17" x14ac:dyDescent="0.25">
      <c r="A6815" t="s">
        <v>18579</v>
      </c>
      <c r="B6815" t="s">
        <v>18580</v>
      </c>
      <c r="C6815" t="s">
        <v>18873</v>
      </c>
      <c r="D6815" t="s">
        <v>18874</v>
      </c>
      <c r="E6815">
        <v>2799063</v>
      </c>
      <c r="F6815" t="s">
        <v>2185</v>
      </c>
      <c r="G6815" t="s">
        <v>3500</v>
      </c>
      <c r="H6815" t="s">
        <v>3498</v>
      </c>
      <c r="I6815" t="s">
        <v>18923</v>
      </c>
      <c r="J6815" t="s">
        <v>18924</v>
      </c>
      <c r="K6815" t="s">
        <v>110</v>
      </c>
      <c r="L6815" t="s">
        <v>3343</v>
      </c>
      <c r="M6815" t="s">
        <v>3344</v>
      </c>
      <c r="N6815" t="s">
        <v>3345</v>
      </c>
      <c r="O6815" t="s">
        <v>3346</v>
      </c>
      <c r="P6815" t="s">
        <v>3343</v>
      </c>
      <c r="Q6815" t="s">
        <v>3346</v>
      </c>
    </row>
    <row r="6816" spans="1:17" x14ac:dyDescent="0.25">
      <c r="A6816" t="s">
        <v>18579</v>
      </c>
      <c r="B6816" t="s">
        <v>18580</v>
      </c>
      <c r="C6816" t="s">
        <v>18873</v>
      </c>
      <c r="D6816" t="s">
        <v>18874</v>
      </c>
      <c r="E6816">
        <v>2799063</v>
      </c>
      <c r="F6816" t="s">
        <v>2185</v>
      </c>
      <c r="G6816" t="s">
        <v>3500</v>
      </c>
      <c r="H6816" t="s">
        <v>3498</v>
      </c>
      <c r="I6816" t="s">
        <v>18925</v>
      </c>
      <c r="J6816" t="s">
        <v>3503</v>
      </c>
      <c r="K6816" t="s">
        <v>38</v>
      </c>
      <c r="L6816" t="s">
        <v>3346</v>
      </c>
      <c r="M6816" t="s">
        <v>3344</v>
      </c>
      <c r="N6816" t="s">
        <v>3345</v>
      </c>
      <c r="O6816" t="s">
        <v>3346</v>
      </c>
      <c r="P6816" t="s">
        <v>3343</v>
      </c>
      <c r="Q6816" t="s">
        <v>3346</v>
      </c>
    </row>
    <row r="6817" spans="1:17" x14ac:dyDescent="0.25">
      <c r="A6817" t="s">
        <v>18579</v>
      </c>
      <c r="B6817" t="s">
        <v>18580</v>
      </c>
      <c r="C6817" t="s">
        <v>18873</v>
      </c>
      <c r="D6817" t="s">
        <v>18874</v>
      </c>
      <c r="E6817">
        <v>2799063</v>
      </c>
      <c r="F6817" t="s">
        <v>2185</v>
      </c>
      <c r="G6817" t="s">
        <v>3500</v>
      </c>
      <c r="H6817" t="s">
        <v>3498</v>
      </c>
      <c r="I6817" t="s">
        <v>18926</v>
      </c>
      <c r="J6817" t="s">
        <v>3505</v>
      </c>
      <c r="K6817" t="s">
        <v>110</v>
      </c>
      <c r="L6817" t="s">
        <v>3346</v>
      </c>
      <c r="M6817" t="s">
        <v>3344</v>
      </c>
      <c r="N6817" t="s">
        <v>3345</v>
      </c>
      <c r="O6817" t="s">
        <v>3346</v>
      </c>
      <c r="P6817" t="s">
        <v>3343</v>
      </c>
      <c r="Q6817" t="s">
        <v>3346</v>
      </c>
    </row>
    <row r="6818" spans="1:17" x14ac:dyDescent="0.25">
      <c r="A6818" t="s">
        <v>18579</v>
      </c>
      <c r="B6818" t="s">
        <v>18580</v>
      </c>
      <c r="C6818" t="s">
        <v>18873</v>
      </c>
      <c r="D6818" t="s">
        <v>18874</v>
      </c>
      <c r="E6818">
        <v>2799063</v>
      </c>
      <c r="F6818" t="s">
        <v>2185</v>
      </c>
      <c r="G6818" t="s">
        <v>3500</v>
      </c>
      <c r="H6818" t="s">
        <v>3498</v>
      </c>
      <c r="I6818" t="s">
        <v>18927</v>
      </c>
      <c r="J6818" t="s">
        <v>3507</v>
      </c>
      <c r="K6818" t="s">
        <v>110</v>
      </c>
      <c r="L6818" t="s">
        <v>3346</v>
      </c>
      <c r="M6818" t="s">
        <v>3344</v>
      </c>
      <c r="N6818" t="s">
        <v>3345</v>
      </c>
      <c r="O6818" t="s">
        <v>3346</v>
      </c>
      <c r="P6818" t="s">
        <v>3343</v>
      </c>
      <c r="Q6818" t="s">
        <v>3346</v>
      </c>
    </row>
    <row r="6819" spans="1:17" x14ac:dyDescent="0.25">
      <c r="A6819" t="s">
        <v>18579</v>
      </c>
      <c r="B6819" t="s">
        <v>18580</v>
      </c>
      <c r="C6819" t="s">
        <v>18873</v>
      </c>
      <c r="D6819" t="s">
        <v>18874</v>
      </c>
      <c r="E6819">
        <v>2799064</v>
      </c>
      <c r="F6819" t="s">
        <v>2542</v>
      </c>
      <c r="G6819" t="s">
        <v>5143</v>
      </c>
      <c r="H6819" t="s">
        <v>3350</v>
      </c>
      <c r="I6819" t="s">
        <v>18928</v>
      </c>
      <c r="J6819" t="s">
        <v>4080</v>
      </c>
      <c r="K6819" t="s">
        <v>110</v>
      </c>
      <c r="L6819" t="s">
        <v>3343</v>
      </c>
      <c r="M6819" t="s">
        <v>3477</v>
      </c>
      <c r="N6819" t="s">
        <v>3513</v>
      </c>
      <c r="O6819" t="s">
        <v>3346</v>
      </c>
      <c r="P6819" t="s">
        <v>3343</v>
      </c>
      <c r="Q6819" t="s">
        <v>3346</v>
      </c>
    </row>
    <row r="6820" spans="1:17" x14ac:dyDescent="0.25">
      <c r="A6820" t="s">
        <v>18579</v>
      </c>
      <c r="B6820" t="s">
        <v>18580</v>
      </c>
      <c r="C6820" t="s">
        <v>18873</v>
      </c>
      <c r="D6820" t="s">
        <v>18874</v>
      </c>
      <c r="E6820">
        <v>2799065</v>
      </c>
      <c r="F6820" t="s">
        <v>3508</v>
      </c>
      <c r="G6820" t="s">
        <v>3509</v>
      </c>
      <c r="H6820" t="s">
        <v>3510</v>
      </c>
      <c r="I6820" t="s">
        <v>18929</v>
      </c>
      <c r="J6820" t="s">
        <v>3512</v>
      </c>
      <c r="K6820" t="s">
        <v>38</v>
      </c>
      <c r="L6820" t="s">
        <v>3343</v>
      </c>
      <c r="M6820" t="s">
        <v>3477</v>
      </c>
      <c r="N6820" t="s">
        <v>3513</v>
      </c>
      <c r="O6820" t="s">
        <v>3346</v>
      </c>
      <c r="P6820" t="s">
        <v>3343</v>
      </c>
      <c r="Q6820" t="s">
        <v>3346</v>
      </c>
    </row>
    <row r="6821" spans="1:17" x14ac:dyDescent="0.25">
      <c r="A6821" t="s">
        <v>18579</v>
      </c>
      <c r="B6821" t="s">
        <v>18580</v>
      </c>
      <c r="C6821" t="s">
        <v>18873</v>
      </c>
      <c r="D6821" t="s">
        <v>18874</v>
      </c>
      <c r="E6821">
        <v>2799066</v>
      </c>
      <c r="F6821" t="s">
        <v>2347</v>
      </c>
      <c r="G6821" t="s">
        <v>3514</v>
      </c>
      <c r="H6821" t="s">
        <v>3515</v>
      </c>
      <c r="I6821" t="s">
        <v>18930</v>
      </c>
      <c r="J6821" t="s">
        <v>3517</v>
      </c>
      <c r="K6821" t="s">
        <v>110</v>
      </c>
      <c r="L6821" t="s">
        <v>3343</v>
      </c>
      <c r="M6821" t="s">
        <v>3344</v>
      </c>
      <c r="N6821" t="s">
        <v>3345</v>
      </c>
      <c r="O6821" t="s">
        <v>3346</v>
      </c>
      <c r="P6821" t="s">
        <v>3343</v>
      </c>
      <c r="Q6821" t="s">
        <v>3346</v>
      </c>
    </row>
    <row r="6822" spans="1:17" x14ac:dyDescent="0.25">
      <c r="A6822" t="s">
        <v>18579</v>
      </c>
      <c r="B6822" t="s">
        <v>18580</v>
      </c>
      <c r="C6822" t="s">
        <v>18873</v>
      </c>
      <c r="D6822" t="s">
        <v>18874</v>
      </c>
      <c r="E6822">
        <v>2799067</v>
      </c>
      <c r="F6822" t="s">
        <v>375</v>
      </c>
      <c r="G6822" t="s">
        <v>3518</v>
      </c>
      <c r="H6822" t="s">
        <v>3350</v>
      </c>
      <c r="I6822" t="s">
        <v>18931</v>
      </c>
      <c r="J6822" t="s">
        <v>154</v>
      </c>
      <c r="K6822" t="s">
        <v>110</v>
      </c>
      <c r="L6822" t="s">
        <v>3343</v>
      </c>
      <c r="M6822" t="s">
        <v>3344</v>
      </c>
      <c r="N6822" t="s">
        <v>3345</v>
      </c>
      <c r="O6822" t="s">
        <v>3346</v>
      </c>
      <c r="P6822" t="s">
        <v>3343</v>
      </c>
      <c r="Q6822" t="s">
        <v>3346</v>
      </c>
    </row>
    <row r="6823" spans="1:17" x14ac:dyDescent="0.25">
      <c r="A6823" t="s">
        <v>18579</v>
      </c>
      <c r="B6823" t="s">
        <v>18580</v>
      </c>
      <c r="C6823" t="s">
        <v>18873</v>
      </c>
      <c r="D6823" t="s">
        <v>18874</v>
      </c>
      <c r="E6823">
        <v>2799068</v>
      </c>
      <c r="F6823" t="s">
        <v>1896</v>
      </c>
      <c r="G6823" t="s">
        <v>3520</v>
      </c>
      <c r="H6823" t="s">
        <v>3350</v>
      </c>
      <c r="I6823" t="s">
        <v>18932</v>
      </c>
      <c r="J6823" t="s">
        <v>1898</v>
      </c>
      <c r="K6823" t="s">
        <v>110</v>
      </c>
      <c r="L6823" t="s">
        <v>3343</v>
      </c>
      <c r="M6823" t="s">
        <v>3344</v>
      </c>
      <c r="N6823" t="s">
        <v>3345</v>
      </c>
      <c r="O6823" t="s">
        <v>3346</v>
      </c>
      <c r="P6823" t="s">
        <v>3343</v>
      </c>
      <c r="Q6823" t="s">
        <v>3346</v>
      </c>
    </row>
    <row r="6824" spans="1:17" x14ac:dyDescent="0.25">
      <c r="A6824" t="s">
        <v>18579</v>
      </c>
      <c r="B6824" t="s">
        <v>18580</v>
      </c>
      <c r="C6824" t="s">
        <v>18873</v>
      </c>
      <c r="D6824" t="s">
        <v>18874</v>
      </c>
      <c r="E6824">
        <v>2799069</v>
      </c>
      <c r="F6824" t="s">
        <v>3522</v>
      </c>
      <c r="G6824" t="s">
        <v>3523</v>
      </c>
      <c r="H6824" t="s">
        <v>3429</v>
      </c>
      <c r="I6824" t="s">
        <v>18933</v>
      </c>
      <c r="J6824" t="s">
        <v>3522</v>
      </c>
      <c r="K6824" t="s">
        <v>110</v>
      </c>
      <c r="L6824" t="s">
        <v>3343</v>
      </c>
      <c r="M6824" t="s">
        <v>3344</v>
      </c>
      <c r="N6824" t="s">
        <v>3345</v>
      </c>
      <c r="O6824" t="s">
        <v>3346</v>
      </c>
      <c r="P6824" t="s">
        <v>3343</v>
      </c>
      <c r="Q6824" t="s">
        <v>3346</v>
      </c>
    </row>
    <row r="6825" spans="1:17" x14ac:dyDescent="0.25">
      <c r="A6825" t="s">
        <v>18579</v>
      </c>
      <c r="B6825" t="s">
        <v>18580</v>
      </c>
      <c r="C6825" t="s">
        <v>18873</v>
      </c>
      <c r="D6825" t="s">
        <v>18874</v>
      </c>
      <c r="E6825">
        <v>2799070</v>
      </c>
      <c r="F6825" t="s">
        <v>128</v>
      </c>
      <c r="G6825" t="s">
        <v>3525</v>
      </c>
      <c r="H6825" t="s">
        <v>3526</v>
      </c>
      <c r="I6825" t="s">
        <v>18934</v>
      </c>
      <c r="J6825" t="s">
        <v>935</v>
      </c>
      <c r="K6825" t="s">
        <v>110</v>
      </c>
      <c r="L6825" t="s">
        <v>3343</v>
      </c>
      <c r="M6825" t="s">
        <v>3344</v>
      </c>
      <c r="N6825" t="s">
        <v>3345</v>
      </c>
      <c r="O6825" t="s">
        <v>3346</v>
      </c>
      <c r="P6825" t="s">
        <v>3343</v>
      </c>
      <c r="Q6825" t="s">
        <v>3346</v>
      </c>
    </row>
    <row r="6826" spans="1:17" x14ac:dyDescent="0.25">
      <c r="A6826" t="s">
        <v>18579</v>
      </c>
      <c r="B6826" t="s">
        <v>18580</v>
      </c>
      <c r="C6826" t="s">
        <v>18873</v>
      </c>
      <c r="D6826" t="s">
        <v>18874</v>
      </c>
      <c r="E6826">
        <v>2799070</v>
      </c>
      <c r="F6826" t="s">
        <v>128</v>
      </c>
      <c r="G6826" t="s">
        <v>3525</v>
      </c>
      <c r="H6826" t="s">
        <v>3526</v>
      </c>
      <c r="I6826" t="s">
        <v>18935</v>
      </c>
      <c r="J6826" t="s">
        <v>1193</v>
      </c>
      <c r="K6826" t="s">
        <v>110</v>
      </c>
      <c r="L6826" t="s">
        <v>3346</v>
      </c>
      <c r="M6826" t="s">
        <v>3344</v>
      </c>
      <c r="N6826" t="s">
        <v>3345</v>
      </c>
      <c r="O6826" t="s">
        <v>3346</v>
      </c>
      <c r="P6826" t="s">
        <v>3343</v>
      </c>
      <c r="Q6826" t="s">
        <v>3346</v>
      </c>
    </row>
    <row r="6827" spans="1:17" x14ac:dyDescent="0.25">
      <c r="A6827" t="s">
        <v>18579</v>
      </c>
      <c r="B6827" t="s">
        <v>18580</v>
      </c>
      <c r="C6827" t="s">
        <v>18873</v>
      </c>
      <c r="D6827" t="s">
        <v>18874</v>
      </c>
      <c r="E6827">
        <v>2799071</v>
      </c>
      <c r="F6827" t="s">
        <v>3537</v>
      </c>
      <c r="G6827" t="s">
        <v>3538</v>
      </c>
      <c r="H6827" t="s">
        <v>2503</v>
      </c>
      <c r="I6827" t="s">
        <v>18936</v>
      </c>
      <c r="J6827" t="s">
        <v>3540</v>
      </c>
      <c r="K6827" t="s">
        <v>110</v>
      </c>
      <c r="L6827" t="s">
        <v>3343</v>
      </c>
      <c r="M6827" t="s">
        <v>3344</v>
      </c>
      <c r="N6827" t="s">
        <v>3345</v>
      </c>
      <c r="O6827" t="s">
        <v>3346</v>
      </c>
      <c r="P6827" t="s">
        <v>3343</v>
      </c>
      <c r="Q6827" t="s">
        <v>3346</v>
      </c>
    </row>
    <row r="6828" spans="1:17" x14ac:dyDescent="0.25">
      <c r="A6828" t="s">
        <v>18579</v>
      </c>
      <c r="B6828" t="s">
        <v>18580</v>
      </c>
      <c r="C6828" t="s">
        <v>18873</v>
      </c>
      <c r="D6828" t="s">
        <v>18874</v>
      </c>
      <c r="E6828">
        <v>2799072</v>
      </c>
      <c r="F6828" t="s">
        <v>3541</v>
      </c>
      <c r="G6828" t="s">
        <v>3542</v>
      </c>
      <c r="H6828" t="s">
        <v>2503</v>
      </c>
      <c r="I6828" t="s">
        <v>18937</v>
      </c>
      <c r="J6828" t="s">
        <v>3544</v>
      </c>
      <c r="K6828" t="s">
        <v>110</v>
      </c>
      <c r="L6828" t="s">
        <v>3343</v>
      </c>
      <c r="M6828" t="s">
        <v>3344</v>
      </c>
      <c r="N6828" t="s">
        <v>3345</v>
      </c>
      <c r="O6828" t="s">
        <v>3346</v>
      </c>
      <c r="P6828" t="s">
        <v>3343</v>
      </c>
      <c r="Q6828" t="s">
        <v>3346</v>
      </c>
    </row>
    <row r="6829" spans="1:17" x14ac:dyDescent="0.25">
      <c r="A6829" t="s">
        <v>18938</v>
      </c>
      <c r="B6829" t="s">
        <v>18939</v>
      </c>
      <c r="C6829" t="s">
        <v>18940</v>
      </c>
      <c r="D6829" t="s">
        <v>18941</v>
      </c>
      <c r="E6829">
        <v>2801001</v>
      </c>
      <c r="F6829" t="s">
        <v>18942</v>
      </c>
      <c r="G6829" t="s">
        <v>18943</v>
      </c>
      <c r="H6829" t="s">
        <v>11225</v>
      </c>
      <c r="I6829" t="s">
        <v>18944</v>
      </c>
      <c r="J6829" t="s">
        <v>18412</v>
      </c>
      <c r="K6829" t="s">
        <v>110</v>
      </c>
      <c r="L6829" t="s">
        <v>3343</v>
      </c>
      <c r="M6829" t="s">
        <v>3748</v>
      </c>
      <c r="N6829" t="s">
        <v>3749</v>
      </c>
      <c r="O6829" t="s">
        <v>3346</v>
      </c>
      <c r="P6829" t="s">
        <v>3343</v>
      </c>
      <c r="Q6829" t="s">
        <v>3346</v>
      </c>
    </row>
    <row r="6830" spans="1:17" x14ac:dyDescent="0.25">
      <c r="A6830" t="s">
        <v>18938</v>
      </c>
      <c r="B6830" t="s">
        <v>18939</v>
      </c>
      <c r="C6830" t="s">
        <v>18940</v>
      </c>
      <c r="D6830" t="s">
        <v>18941</v>
      </c>
      <c r="E6830">
        <v>2801002</v>
      </c>
      <c r="F6830" t="s">
        <v>18945</v>
      </c>
      <c r="G6830" t="s">
        <v>18946</v>
      </c>
      <c r="H6830" t="s">
        <v>18947</v>
      </c>
      <c r="I6830" t="s">
        <v>18948</v>
      </c>
      <c r="J6830" t="s">
        <v>18949</v>
      </c>
      <c r="K6830" t="s">
        <v>110</v>
      </c>
      <c r="L6830" t="s">
        <v>3343</v>
      </c>
      <c r="M6830" t="s">
        <v>4108</v>
      </c>
      <c r="N6830" t="s">
        <v>5796</v>
      </c>
      <c r="O6830" t="s">
        <v>3346</v>
      </c>
      <c r="P6830" t="s">
        <v>3343</v>
      </c>
      <c r="Q6830" t="s">
        <v>3346</v>
      </c>
    </row>
    <row r="6831" spans="1:17" x14ac:dyDescent="0.25">
      <c r="A6831" t="s">
        <v>18938</v>
      </c>
      <c r="B6831" t="s">
        <v>18939</v>
      </c>
      <c r="C6831" t="s">
        <v>18940</v>
      </c>
      <c r="D6831" t="s">
        <v>18941</v>
      </c>
      <c r="E6831">
        <v>2801003</v>
      </c>
      <c r="F6831" t="s">
        <v>399</v>
      </c>
      <c r="G6831" t="s">
        <v>18950</v>
      </c>
      <c r="H6831" t="s">
        <v>18951</v>
      </c>
      <c r="I6831" t="s">
        <v>18952</v>
      </c>
      <c r="J6831" t="s">
        <v>400</v>
      </c>
      <c r="K6831" t="s">
        <v>110</v>
      </c>
      <c r="L6831" t="s">
        <v>3343</v>
      </c>
      <c r="M6831" t="s">
        <v>3344</v>
      </c>
      <c r="N6831" t="s">
        <v>4357</v>
      </c>
      <c r="O6831" t="s">
        <v>3346</v>
      </c>
      <c r="P6831" t="s">
        <v>3343</v>
      </c>
      <c r="Q6831" t="s">
        <v>3346</v>
      </c>
    </row>
    <row r="6832" spans="1:17" x14ac:dyDescent="0.25">
      <c r="A6832" t="s">
        <v>18938</v>
      </c>
      <c r="B6832" t="s">
        <v>18939</v>
      </c>
      <c r="C6832" t="s">
        <v>18940</v>
      </c>
      <c r="D6832" t="s">
        <v>18941</v>
      </c>
      <c r="E6832">
        <v>2801004</v>
      </c>
      <c r="F6832" t="s">
        <v>375</v>
      </c>
      <c r="G6832" t="s">
        <v>18953</v>
      </c>
      <c r="H6832" t="s">
        <v>3350</v>
      </c>
      <c r="I6832" t="s">
        <v>18954</v>
      </c>
      <c r="J6832" t="s">
        <v>18955</v>
      </c>
      <c r="K6832" t="s">
        <v>110</v>
      </c>
      <c r="L6832" t="s">
        <v>3343</v>
      </c>
      <c r="M6832" t="s">
        <v>3344</v>
      </c>
      <c r="N6832" t="s">
        <v>4357</v>
      </c>
      <c r="O6832" t="s">
        <v>3346</v>
      </c>
      <c r="P6832" t="s">
        <v>3343</v>
      </c>
      <c r="Q6832" t="s">
        <v>3346</v>
      </c>
    </row>
    <row r="6833" spans="1:17" x14ac:dyDescent="0.25">
      <c r="A6833" t="s">
        <v>18938</v>
      </c>
      <c r="B6833" t="s">
        <v>18939</v>
      </c>
      <c r="C6833" t="s">
        <v>18940</v>
      </c>
      <c r="D6833" t="s">
        <v>18941</v>
      </c>
      <c r="E6833">
        <v>2801004</v>
      </c>
      <c r="F6833" t="s">
        <v>375</v>
      </c>
      <c r="G6833" t="s">
        <v>18953</v>
      </c>
      <c r="H6833" t="s">
        <v>3350</v>
      </c>
      <c r="I6833" t="s">
        <v>18956</v>
      </c>
      <c r="J6833" t="s">
        <v>18957</v>
      </c>
      <c r="K6833" t="s">
        <v>110</v>
      </c>
      <c r="L6833" t="s">
        <v>3346</v>
      </c>
      <c r="M6833" t="s">
        <v>3344</v>
      </c>
      <c r="N6833" t="s">
        <v>4357</v>
      </c>
      <c r="O6833" t="s">
        <v>3346</v>
      </c>
      <c r="P6833" t="s">
        <v>3343</v>
      </c>
      <c r="Q6833" t="s">
        <v>3346</v>
      </c>
    </row>
    <row r="6834" spans="1:17" x14ac:dyDescent="0.25">
      <c r="A6834" t="s">
        <v>18938</v>
      </c>
      <c r="B6834" t="s">
        <v>18939</v>
      </c>
      <c r="C6834" t="s">
        <v>18940</v>
      </c>
      <c r="D6834" t="s">
        <v>18941</v>
      </c>
      <c r="E6834">
        <v>2801005</v>
      </c>
      <c r="F6834" t="s">
        <v>114</v>
      </c>
      <c r="G6834" t="s">
        <v>18958</v>
      </c>
      <c r="H6834" t="s">
        <v>3350</v>
      </c>
      <c r="I6834" t="s">
        <v>18959</v>
      </c>
      <c r="J6834" t="s">
        <v>116</v>
      </c>
      <c r="K6834" t="s">
        <v>110</v>
      </c>
      <c r="L6834" t="s">
        <v>3343</v>
      </c>
      <c r="M6834" t="s">
        <v>3344</v>
      </c>
      <c r="N6834" t="s">
        <v>4357</v>
      </c>
      <c r="O6834" t="s">
        <v>3346</v>
      </c>
      <c r="P6834" t="s">
        <v>3343</v>
      </c>
      <c r="Q6834" t="s">
        <v>3346</v>
      </c>
    </row>
    <row r="6835" spans="1:17" x14ac:dyDescent="0.25">
      <c r="A6835" t="s">
        <v>18938</v>
      </c>
      <c r="B6835" t="s">
        <v>18939</v>
      </c>
      <c r="C6835" t="s">
        <v>18940</v>
      </c>
      <c r="D6835" t="s">
        <v>18941</v>
      </c>
      <c r="E6835">
        <v>2801005</v>
      </c>
      <c r="F6835" t="s">
        <v>114</v>
      </c>
      <c r="G6835" t="s">
        <v>18958</v>
      </c>
      <c r="H6835" t="s">
        <v>3350</v>
      </c>
      <c r="I6835" t="s">
        <v>18960</v>
      </c>
      <c r="J6835" t="s">
        <v>18961</v>
      </c>
      <c r="K6835" t="s">
        <v>110</v>
      </c>
      <c r="L6835" t="s">
        <v>3346</v>
      </c>
      <c r="M6835" t="s">
        <v>3344</v>
      </c>
      <c r="N6835" t="s">
        <v>4357</v>
      </c>
      <c r="O6835" t="s">
        <v>3346</v>
      </c>
      <c r="P6835" t="s">
        <v>3343</v>
      </c>
      <c r="Q6835" t="s">
        <v>3346</v>
      </c>
    </row>
    <row r="6836" spans="1:17" x14ac:dyDescent="0.25">
      <c r="A6836" t="s">
        <v>18938</v>
      </c>
      <c r="B6836" t="s">
        <v>18939</v>
      </c>
      <c r="C6836" t="s">
        <v>18940</v>
      </c>
      <c r="D6836" t="s">
        <v>18941</v>
      </c>
      <c r="E6836">
        <v>2801006</v>
      </c>
      <c r="F6836" t="s">
        <v>18962</v>
      </c>
      <c r="G6836" t="s">
        <v>18963</v>
      </c>
      <c r="H6836" t="s">
        <v>3357</v>
      </c>
      <c r="I6836" t="s">
        <v>18964</v>
      </c>
      <c r="J6836" t="s">
        <v>3580</v>
      </c>
      <c r="K6836" t="s">
        <v>110</v>
      </c>
      <c r="L6836" t="s">
        <v>3343</v>
      </c>
      <c r="M6836" t="s">
        <v>3344</v>
      </c>
      <c r="N6836" t="s">
        <v>3360</v>
      </c>
      <c r="O6836" t="s">
        <v>3346</v>
      </c>
      <c r="P6836" t="s">
        <v>3343</v>
      </c>
      <c r="Q6836" t="s">
        <v>3346</v>
      </c>
    </row>
    <row r="6837" spans="1:17" x14ac:dyDescent="0.25">
      <c r="A6837" t="s">
        <v>18938</v>
      </c>
      <c r="B6837" t="s">
        <v>18939</v>
      </c>
      <c r="C6837" t="s">
        <v>18940</v>
      </c>
      <c r="D6837" t="s">
        <v>18941</v>
      </c>
      <c r="E6837">
        <v>2801007</v>
      </c>
      <c r="F6837" t="s">
        <v>18965</v>
      </c>
      <c r="G6837" t="s">
        <v>4900</v>
      </c>
      <c r="H6837" t="s">
        <v>3586</v>
      </c>
      <c r="I6837" t="s">
        <v>18966</v>
      </c>
      <c r="J6837" t="s">
        <v>4902</v>
      </c>
      <c r="K6837" t="s">
        <v>110</v>
      </c>
      <c r="L6837" t="s">
        <v>3343</v>
      </c>
      <c r="M6837" t="s">
        <v>3344</v>
      </c>
      <c r="N6837" t="s">
        <v>3345</v>
      </c>
      <c r="O6837" t="s">
        <v>3346</v>
      </c>
      <c r="P6837" t="s">
        <v>3343</v>
      </c>
      <c r="Q6837" t="s">
        <v>3346</v>
      </c>
    </row>
    <row r="6838" spans="1:17" x14ac:dyDescent="0.25">
      <c r="A6838" t="s">
        <v>18938</v>
      </c>
      <c r="B6838" t="s">
        <v>18939</v>
      </c>
      <c r="C6838" t="s">
        <v>18940</v>
      </c>
      <c r="D6838" t="s">
        <v>18941</v>
      </c>
      <c r="E6838">
        <v>2801008</v>
      </c>
      <c r="F6838" t="s">
        <v>156</v>
      </c>
      <c r="G6838" t="s">
        <v>3393</v>
      </c>
      <c r="H6838" t="s">
        <v>3394</v>
      </c>
      <c r="I6838" t="s">
        <v>18967</v>
      </c>
      <c r="J6838" t="s">
        <v>3396</v>
      </c>
      <c r="K6838" t="s">
        <v>110</v>
      </c>
      <c r="L6838" t="s">
        <v>3343</v>
      </c>
      <c r="M6838" t="s">
        <v>3344</v>
      </c>
      <c r="N6838" t="s">
        <v>3345</v>
      </c>
      <c r="O6838" t="s">
        <v>3346</v>
      </c>
      <c r="P6838" t="s">
        <v>3346</v>
      </c>
      <c r="Q6838" t="s">
        <v>3346</v>
      </c>
    </row>
    <row r="6839" spans="1:17" x14ac:dyDescent="0.25">
      <c r="A6839" t="s">
        <v>18938</v>
      </c>
      <c r="B6839" t="s">
        <v>18939</v>
      </c>
      <c r="C6839" t="s">
        <v>18968</v>
      </c>
      <c r="D6839" t="s">
        <v>18969</v>
      </c>
      <c r="E6839">
        <v>2802001</v>
      </c>
      <c r="F6839" t="s">
        <v>18970</v>
      </c>
      <c r="G6839" t="s">
        <v>18971</v>
      </c>
      <c r="H6839" t="s">
        <v>18972</v>
      </c>
      <c r="I6839" t="s">
        <v>18973</v>
      </c>
      <c r="J6839" t="s">
        <v>18974</v>
      </c>
      <c r="K6839" t="s">
        <v>38</v>
      </c>
      <c r="L6839" t="s">
        <v>3343</v>
      </c>
      <c r="M6839" t="s">
        <v>4108</v>
      </c>
      <c r="N6839" t="s">
        <v>5796</v>
      </c>
      <c r="O6839" t="s">
        <v>3346</v>
      </c>
      <c r="P6839" t="s">
        <v>3343</v>
      </c>
      <c r="Q6839" t="s">
        <v>3346</v>
      </c>
    </row>
    <row r="6840" spans="1:17" x14ac:dyDescent="0.25">
      <c r="A6840" t="s">
        <v>18938</v>
      </c>
      <c r="B6840" t="s">
        <v>18939</v>
      </c>
      <c r="C6840" t="s">
        <v>18968</v>
      </c>
      <c r="D6840" t="s">
        <v>18969</v>
      </c>
      <c r="E6840">
        <v>2802003</v>
      </c>
      <c r="F6840" t="s">
        <v>18975</v>
      </c>
      <c r="G6840" t="s">
        <v>18976</v>
      </c>
      <c r="H6840" t="s">
        <v>5716</v>
      </c>
      <c r="I6840" t="s">
        <v>18977</v>
      </c>
      <c r="J6840" t="s">
        <v>18978</v>
      </c>
      <c r="K6840" t="s">
        <v>110</v>
      </c>
      <c r="L6840" t="s">
        <v>3343</v>
      </c>
      <c r="M6840" t="s">
        <v>3344</v>
      </c>
      <c r="N6840" t="s">
        <v>3360</v>
      </c>
      <c r="O6840" t="s">
        <v>3346</v>
      </c>
      <c r="P6840" t="s">
        <v>3343</v>
      </c>
      <c r="Q6840" t="s">
        <v>3346</v>
      </c>
    </row>
    <row r="6841" spans="1:17" x14ac:dyDescent="0.25">
      <c r="A6841" t="s">
        <v>18938</v>
      </c>
      <c r="B6841" t="s">
        <v>18939</v>
      </c>
      <c r="C6841" t="s">
        <v>18968</v>
      </c>
      <c r="D6841" t="s">
        <v>18969</v>
      </c>
      <c r="E6841">
        <v>2802003</v>
      </c>
      <c r="F6841" t="s">
        <v>18975</v>
      </c>
      <c r="G6841" t="s">
        <v>18976</v>
      </c>
      <c r="H6841" t="s">
        <v>5716</v>
      </c>
      <c r="I6841" t="s">
        <v>18979</v>
      </c>
      <c r="J6841" t="s">
        <v>18980</v>
      </c>
      <c r="K6841" t="s">
        <v>110</v>
      </c>
      <c r="L6841" t="s">
        <v>3346</v>
      </c>
      <c r="M6841" t="s">
        <v>3344</v>
      </c>
      <c r="N6841" t="s">
        <v>3360</v>
      </c>
      <c r="O6841" t="s">
        <v>3346</v>
      </c>
      <c r="P6841" t="s">
        <v>3343</v>
      </c>
      <c r="Q6841" t="s">
        <v>3346</v>
      </c>
    </row>
    <row r="6842" spans="1:17" x14ac:dyDescent="0.25">
      <c r="A6842" t="s">
        <v>18938</v>
      </c>
      <c r="B6842" t="s">
        <v>18939</v>
      </c>
      <c r="C6842" t="s">
        <v>18968</v>
      </c>
      <c r="D6842" t="s">
        <v>18969</v>
      </c>
      <c r="E6842">
        <v>2802003</v>
      </c>
      <c r="F6842" t="s">
        <v>18975</v>
      </c>
      <c r="G6842" t="s">
        <v>18976</v>
      </c>
      <c r="H6842" t="s">
        <v>5716</v>
      </c>
      <c r="I6842" t="s">
        <v>18981</v>
      </c>
      <c r="J6842" t="s">
        <v>18982</v>
      </c>
      <c r="K6842" t="s">
        <v>110</v>
      </c>
      <c r="L6842" t="s">
        <v>3346</v>
      </c>
      <c r="M6842" t="s">
        <v>3344</v>
      </c>
      <c r="N6842" t="s">
        <v>3360</v>
      </c>
      <c r="O6842" t="s">
        <v>3346</v>
      </c>
      <c r="P6842" t="s">
        <v>3343</v>
      </c>
      <c r="Q6842" t="s">
        <v>3346</v>
      </c>
    </row>
    <row r="6843" spans="1:17" x14ac:dyDescent="0.25">
      <c r="A6843" t="s">
        <v>18938</v>
      </c>
      <c r="B6843" t="s">
        <v>18939</v>
      </c>
      <c r="C6843" t="s">
        <v>18968</v>
      </c>
      <c r="D6843" t="s">
        <v>18969</v>
      </c>
      <c r="E6843">
        <v>2802004</v>
      </c>
      <c r="F6843" t="s">
        <v>18983</v>
      </c>
      <c r="G6843" t="s">
        <v>18984</v>
      </c>
      <c r="H6843" t="s">
        <v>18985</v>
      </c>
      <c r="I6843" t="s">
        <v>18986</v>
      </c>
      <c r="J6843" t="s">
        <v>18987</v>
      </c>
      <c r="K6843" t="s">
        <v>38</v>
      </c>
      <c r="L6843" t="s">
        <v>3343</v>
      </c>
      <c r="M6843" t="s">
        <v>3344</v>
      </c>
      <c r="N6843" t="s">
        <v>18988</v>
      </c>
      <c r="O6843" t="s">
        <v>3346</v>
      </c>
      <c r="P6843" t="s">
        <v>3343</v>
      </c>
      <c r="Q6843" t="s">
        <v>3346</v>
      </c>
    </row>
    <row r="6844" spans="1:17" x14ac:dyDescent="0.25">
      <c r="A6844" t="s">
        <v>18938</v>
      </c>
      <c r="B6844" t="s">
        <v>18939</v>
      </c>
      <c r="C6844" t="s">
        <v>18968</v>
      </c>
      <c r="D6844" t="s">
        <v>18969</v>
      </c>
      <c r="E6844">
        <v>2802005</v>
      </c>
      <c r="F6844" t="s">
        <v>18989</v>
      </c>
      <c r="G6844" t="s">
        <v>18990</v>
      </c>
      <c r="H6844" t="s">
        <v>18991</v>
      </c>
      <c r="I6844" t="s">
        <v>18992</v>
      </c>
      <c r="J6844" t="s">
        <v>18993</v>
      </c>
      <c r="K6844" t="s">
        <v>38</v>
      </c>
      <c r="L6844" t="s">
        <v>3343</v>
      </c>
      <c r="M6844" t="s">
        <v>3477</v>
      </c>
      <c r="N6844" t="s">
        <v>3603</v>
      </c>
      <c r="O6844" t="s">
        <v>3346</v>
      </c>
      <c r="P6844" t="s">
        <v>3343</v>
      </c>
      <c r="Q6844" t="s">
        <v>3346</v>
      </c>
    </row>
    <row r="6845" spans="1:17" x14ac:dyDescent="0.25">
      <c r="A6845" t="s">
        <v>18938</v>
      </c>
      <c r="B6845" t="s">
        <v>18939</v>
      </c>
      <c r="C6845" t="s">
        <v>18968</v>
      </c>
      <c r="D6845" t="s">
        <v>18969</v>
      </c>
      <c r="E6845">
        <v>2802005</v>
      </c>
      <c r="F6845" t="s">
        <v>18989</v>
      </c>
      <c r="G6845" t="s">
        <v>18990</v>
      </c>
      <c r="H6845" t="s">
        <v>18991</v>
      </c>
      <c r="I6845" t="s">
        <v>18994</v>
      </c>
      <c r="J6845" t="s">
        <v>18995</v>
      </c>
      <c r="K6845" t="s">
        <v>38</v>
      </c>
      <c r="L6845" t="s">
        <v>3346</v>
      </c>
      <c r="M6845" t="s">
        <v>3477</v>
      </c>
      <c r="N6845" t="s">
        <v>3603</v>
      </c>
      <c r="O6845" t="s">
        <v>3346</v>
      </c>
      <c r="P6845" t="s">
        <v>3343</v>
      </c>
      <c r="Q6845" t="s">
        <v>3346</v>
      </c>
    </row>
    <row r="6846" spans="1:17" x14ac:dyDescent="0.25">
      <c r="A6846" t="s">
        <v>18938</v>
      </c>
      <c r="B6846" t="s">
        <v>18939</v>
      </c>
      <c r="C6846" t="s">
        <v>18968</v>
      </c>
      <c r="D6846" t="s">
        <v>18969</v>
      </c>
      <c r="E6846">
        <v>2802006</v>
      </c>
      <c r="F6846" t="s">
        <v>18996</v>
      </c>
      <c r="G6846" t="s">
        <v>18997</v>
      </c>
      <c r="H6846" t="s">
        <v>3357</v>
      </c>
      <c r="I6846" t="s">
        <v>18998</v>
      </c>
      <c r="J6846" t="s">
        <v>285</v>
      </c>
      <c r="K6846" t="s">
        <v>110</v>
      </c>
      <c r="L6846" t="s">
        <v>3343</v>
      </c>
      <c r="M6846" t="s">
        <v>3748</v>
      </c>
      <c r="N6846" t="s">
        <v>3749</v>
      </c>
      <c r="O6846" t="s">
        <v>3346</v>
      </c>
      <c r="P6846" t="s">
        <v>3343</v>
      </c>
      <c r="Q6846" t="s">
        <v>3346</v>
      </c>
    </row>
    <row r="6847" spans="1:17" x14ac:dyDescent="0.25">
      <c r="A6847" t="s">
        <v>18938</v>
      </c>
      <c r="B6847" t="s">
        <v>18939</v>
      </c>
      <c r="C6847" t="s">
        <v>18968</v>
      </c>
      <c r="D6847" t="s">
        <v>18969</v>
      </c>
      <c r="E6847">
        <v>2802007</v>
      </c>
      <c r="F6847" t="s">
        <v>18999</v>
      </c>
      <c r="G6847" t="s">
        <v>19000</v>
      </c>
      <c r="H6847" t="s">
        <v>3510</v>
      </c>
      <c r="I6847" t="s">
        <v>19001</v>
      </c>
      <c r="J6847" t="s">
        <v>3512</v>
      </c>
      <c r="K6847" t="s">
        <v>38</v>
      </c>
      <c r="L6847" t="s">
        <v>3343</v>
      </c>
      <c r="M6847" t="s">
        <v>4108</v>
      </c>
      <c r="N6847" t="s">
        <v>5796</v>
      </c>
      <c r="O6847" t="s">
        <v>3346</v>
      </c>
      <c r="P6847" t="s">
        <v>3343</v>
      </c>
      <c r="Q6847" t="s">
        <v>3346</v>
      </c>
    </row>
    <row r="6848" spans="1:17" x14ac:dyDescent="0.25">
      <c r="A6848" t="s">
        <v>18938</v>
      </c>
      <c r="B6848" t="s">
        <v>18939</v>
      </c>
      <c r="C6848" t="s">
        <v>18968</v>
      </c>
      <c r="D6848" t="s">
        <v>18969</v>
      </c>
      <c r="E6848">
        <v>2802008</v>
      </c>
      <c r="F6848" t="s">
        <v>4894</v>
      </c>
      <c r="G6848" t="s">
        <v>4927</v>
      </c>
      <c r="H6848" t="s">
        <v>4857</v>
      </c>
      <c r="I6848" t="s">
        <v>19002</v>
      </c>
      <c r="J6848" t="s">
        <v>4859</v>
      </c>
      <c r="K6848" t="s">
        <v>110</v>
      </c>
      <c r="L6848" t="s">
        <v>3343</v>
      </c>
      <c r="M6848" t="s">
        <v>3344</v>
      </c>
      <c r="N6848" t="s">
        <v>3345</v>
      </c>
      <c r="O6848" t="s">
        <v>3346</v>
      </c>
      <c r="P6848" t="s">
        <v>3346</v>
      </c>
      <c r="Q6848" t="s">
        <v>3346</v>
      </c>
    </row>
    <row r="6849" spans="1:17" x14ac:dyDescent="0.25">
      <c r="A6849" t="s">
        <v>18938</v>
      </c>
      <c r="B6849" t="s">
        <v>18939</v>
      </c>
      <c r="C6849" t="s">
        <v>18968</v>
      </c>
      <c r="D6849" t="s">
        <v>18969</v>
      </c>
      <c r="E6849">
        <v>2802009</v>
      </c>
      <c r="F6849" t="s">
        <v>156</v>
      </c>
      <c r="G6849" t="s">
        <v>3393</v>
      </c>
      <c r="H6849" t="s">
        <v>3394</v>
      </c>
      <c r="I6849" t="s">
        <v>19003</v>
      </c>
      <c r="J6849" t="s">
        <v>3396</v>
      </c>
      <c r="K6849" t="s">
        <v>110</v>
      </c>
      <c r="L6849" t="s">
        <v>3343</v>
      </c>
      <c r="M6849" t="s">
        <v>3344</v>
      </c>
      <c r="N6849" t="s">
        <v>3345</v>
      </c>
      <c r="O6849" t="s">
        <v>3346</v>
      </c>
      <c r="P6849" t="s">
        <v>3346</v>
      </c>
      <c r="Q6849" t="s">
        <v>3346</v>
      </c>
    </row>
    <row r="6850" spans="1:17" x14ac:dyDescent="0.25">
      <c r="A6850" t="s">
        <v>18938</v>
      </c>
      <c r="B6850" t="s">
        <v>18939</v>
      </c>
      <c r="C6850" t="s">
        <v>19004</v>
      </c>
      <c r="D6850" t="s">
        <v>19005</v>
      </c>
      <c r="E6850">
        <v>2899009</v>
      </c>
      <c r="F6850" t="s">
        <v>2483</v>
      </c>
      <c r="G6850" t="s">
        <v>4637</v>
      </c>
      <c r="H6850" t="s">
        <v>3429</v>
      </c>
      <c r="I6850" t="s">
        <v>19006</v>
      </c>
      <c r="J6850" t="s">
        <v>2483</v>
      </c>
      <c r="K6850" t="s">
        <v>110</v>
      </c>
      <c r="L6850" t="s">
        <v>3343</v>
      </c>
      <c r="M6850" t="s">
        <v>3344</v>
      </c>
      <c r="N6850" t="s">
        <v>3345</v>
      </c>
      <c r="O6850" t="s">
        <v>3346</v>
      </c>
      <c r="P6850" t="s">
        <v>3343</v>
      </c>
      <c r="Q6850" t="s">
        <v>3346</v>
      </c>
    </row>
    <row r="6851" spans="1:17" x14ac:dyDescent="0.25">
      <c r="A6851" t="s">
        <v>18938</v>
      </c>
      <c r="B6851" t="s">
        <v>18939</v>
      </c>
      <c r="C6851" t="s">
        <v>19004</v>
      </c>
      <c r="D6851" t="s">
        <v>19005</v>
      </c>
      <c r="E6851">
        <v>2899010</v>
      </c>
      <c r="F6851" t="s">
        <v>4639</v>
      </c>
      <c r="G6851" t="s">
        <v>4640</v>
      </c>
      <c r="H6851" t="s">
        <v>3429</v>
      </c>
      <c r="I6851" t="s">
        <v>19007</v>
      </c>
      <c r="J6851" t="s">
        <v>4639</v>
      </c>
      <c r="K6851" t="s">
        <v>110</v>
      </c>
      <c r="L6851" t="s">
        <v>3343</v>
      </c>
      <c r="M6851" t="s">
        <v>3344</v>
      </c>
      <c r="N6851" t="s">
        <v>3345</v>
      </c>
      <c r="O6851" t="s">
        <v>3346</v>
      </c>
      <c r="P6851" t="s">
        <v>3343</v>
      </c>
      <c r="Q6851" t="s">
        <v>3346</v>
      </c>
    </row>
    <row r="6852" spans="1:17" x14ac:dyDescent="0.25">
      <c r="A6852" t="s">
        <v>18938</v>
      </c>
      <c r="B6852" t="s">
        <v>18939</v>
      </c>
      <c r="C6852" t="s">
        <v>19004</v>
      </c>
      <c r="D6852" t="s">
        <v>19005</v>
      </c>
      <c r="E6852">
        <v>2899011</v>
      </c>
      <c r="F6852" t="s">
        <v>2475</v>
      </c>
      <c r="G6852" t="s">
        <v>3428</v>
      </c>
      <c r="H6852" t="s">
        <v>3429</v>
      </c>
      <c r="I6852" t="s">
        <v>19008</v>
      </c>
      <c r="J6852" t="s">
        <v>2475</v>
      </c>
      <c r="K6852" t="s">
        <v>110</v>
      </c>
      <c r="L6852" t="s">
        <v>3343</v>
      </c>
      <c r="M6852" t="s">
        <v>3344</v>
      </c>
      <c r="N6852" t="s">
        <v>3345</v>
      </c>
      <c r="O6852" t="s">
        <v>3346</v>
      </c>
      <c r="P6852" t="s">
        <v>3343</v>
      </c>
      <c r="Q6852" t="s">
        <v>3346</v>
      </c>
    </row>
    <row r="6853" spans="1:17" x14ac:dyDescent="0.25">
      <c r="A6853" t="s">
        <v>18938</v>
      </c>
      <c r="B6853" t="s">
        <v>18939</v>
      </c>
      <c r="C6853" t="s">
        <v>19004</v>
      </c>
      <c r="D6853" t="s">
        <v>19005</v>
      </c>
      <c r="E6853">
        <v>2899011</v>
      </c>
      <c r="F6853" t="s">
        <v>2475</v>
      </c>
      <c r="G6853" t="s">
        <v>3428</v>
      </c>
      <c r="H6853" t="s">
        <v>3429</v>
      </c>
      <c r="I6853" t="s">
        <v>19009</v>
      </c>
      <c r="J6853" t="s">
        <v>3432</v>
      </c>
      <c r="K6853" t="s">
        <v>3433</v>
      </c>
      <c r="L6853" t="s">
        <v>3346</v>
      </c>
      <c r="M6853" t="s">
        <v>3344</v>
      </c>
      <c r="N6853" t="s">
        <v>3345</v>
      </c>
      <c r="O6853" t="s">
        <v>3346</v>
      </c>
      <c r="P6853" t="s">
        <v>3343</v>
      </c>
      <c r="Q6853" t="s">
        <v>3346</v>
      </c>
    </row>
    <row r="6854" spans="1:17" x14ac:dyDescent="0.25">
      <c r="A6854" t="s">
        <v>18938</v>
      </c>
      <c r="B6854" t="s">
        <v>18939</v>
      </c>
      <c r="C6854" t="s">
        <v>19004</v>
      </c>
      <c r="D6854" t="s">
        <v>19005</v>
      </c>
      <c r="E6854">
        <v>2899012</v>
      </c>
      <c r="F6854" t="s">
        <v>3434</v>
      </c>
      <c r="G6854" t="s">
        <v>3435</v>
      </c>
      <c r="H6854" t="s">
        <v>3429</v>
      </c>
      <c r="I6854" t="s">
        <v>19010</v>
      </c>
      <c r="J6854" t="s">
        <v>3434</v>
      </c>
      <c r="K6854" t="s">
        <v>110</v>
      </c>
      <c r="L6854" t="s">
        <v>3343</v>
      </c>
      <c r="M6854" t="s">
        <v>3344</v>
      </c>
      <c r="N6854" t="s">
        <v>3345</v>
      </c>
      <c r="O6854" t="s">
        <v>3346</v>
      </c>
      <c r="P6854" t="s">
        <v>3343</v>
      </c>
      <c r="Q6854" t="s">
        <v>3346</v>
      </c>
    </row>
    <row r="6855" spans="1:17" x14ac:dyDescent="0.25">
      <c r="A6855" t="s">
        <v>18938</v>
      </c>
      <c r="B6855" t="s">
        <v>18939</v>
      </c>
      <c r="C6855" t="s">
        <v>19004</v>
      </c>
      <c r="D6855" t="s">
        <v>19005</v>
      </c>
      <c r="E6855">
        <v>2899013</v>
      </c>
      <c r="F6855" t="s">
        <v>3437</v>
      </c>
      <c r="G6855" t="s">
        <v>3438</v>
      </c>
      <c r="H6855" t="s">
        <v>3429</v>
      </c>
      <c r="I6855" t="s">
        <v>19011</v>
      </c>
      <c r="J6855" t="s">
        <v>3437</v>
      </c>
      <c r="K6855" t="s">
        <v>110</v>
      </c>
      <c r="L6855" t="s">
        <v>3343</v>
      </c>
      <c r="M6855" t="s">
        <v>3344</v>
      </c>
      <c r="N6855" t="s">
        <v>3345</v>
      </c>
      <c r="O6855" t="s">
        <v>3346</v>
      </c>
      <c r="P6855" t="s">
        <v>3343</v>
      </c>
      <c r="Q6855" t="s">
        <v>3346</v>
      </c>
    </row>
    <row r="6856" spans="1:17" x14ac:dyDescent="0.25">
      <c r="A6856" t="s">
        <v>18938</v>
      </c>
      <c r="B6856" t="s">
        <v>18939</v>
      </c>
      <c r="C6856" t="s">
        <v>19004</v>
      </c>
      <c r="D6856" t="s">
        <v>19005</v>
      </c>
      <c r="E6856">
        <v>2899014</v>
      </c>
      <c r="F6856" t="s">
        <v>3545</v>
      </c>
      <c r="G6856" t="s">
        <v>3546</v>
      </c>
      <c r="H6856" t="s">
        <v>3429</v>
      </c>
      <c r="I6856" t="s">
        <v>19012</v>
      </c>
      <c r="J6856" t="s">
        <v>3545</v>
      </c>
      <c r="K6856" t="s">
        <v>110</v>
      </c>
      <c r="L6856" t="s">
        <v>3343</v>
      </c>
      <c r="M6856" t="s">
        <v>3344</v>
      </c>
      <c r="N6856" t="s">
        <v>3345</v>
      </c>
      <c r="O6856" t="s">
        <v>3346</v>
      </c>
      <c r="P6856" t="s">
        <v>3343</v>
      </c>
      <c r="Q6856" t="s">
        <v>3346</v>
      </c>
    </row>
    <row r="6857" spans="1:17" x14ac:dyDescent="0.25">
      <c r="A6857" t="s">
        <v>18938</v>
      </c>
      <c r="B6857" t="s">
        <v>18939</v>
      </c>
      <c r="C6857" t="s">
        <v>19004</v>
      </c>
      <c r="D6857" t="s">
        <v>19005</v>
      </c>
      <c r="E6857">
        <v>2899015</v>
      </c>
      <c r="F6857" t="s">
        <v>2481</v>
      </c>
      <c r="G6857" t="s">
        <v>4647</v>
      </c>
      <c r="H6857" t="s">
        <v>3429</v>
      </c>
      <c r="I6857" t="s">
        <v>19013</v>
      </c>
      <c r="J6857" t="s">
        <v>2481</v>
      </c>
      <c r="K6857" t="s">
        <v>110</v>
      </c>
      <c r="L6857" t="s">
        <v>3343</v>
      </c>
      <c r="M6857" t="s">
        <v>3344</v>
      </c>
      <c r="N6857" t="s">
        <v>3345</v>
      </c>
      <c r="O6857" t="s">
        <v>3346</v>
      </c>
      <c r="P6857" t="s">
        <v>3343</v>
      </c>
      <c r="Q6857" t="s">
        <v>3346</v>
      </c>
    </row>
    <row r="6858" spans="1:17" x14ac:dyDescent="0.25">
      <c r="A6858" t="s">
        <v>18938</v>
      </c>
      <c r="B6858" t="s">
        <v>18939</v>
      </c>
      <c r="C6858" t="s">
        <v>19004</v>
      </c>
      <c r="D6858" t="s">
        <v>19005</v>
      </c>
      <c r="E6858">
        <v>2899016</v>
      </c>
      <c r="F6858" t="s">
        <v>4649</v>
      </c>
      <c r="G6858" t="s">
        <v>4650</v>
      </c>
      <c r="H6858" t="s">
        <v>3429</v>
      </c>
      <c r="I6858" t="s">
        <v>19014</v>
      </c>
      <c r="J6858" t="s">
        <v>4649</v>
      </c>
      <c r="K6858" t="s">
        <v>110</v>
      </c>
      <c r="L6858" t="s">
        <v>3343</v>
      </c>
      <c r="M6858" t="s">
        <v>3344</v>
      </c>
      <c r="N6858" t="s">
        <v>3345</v>
      </c>
      <c r="O6858" t="s">
        <v>3346</v>
      </c>
      <c r="P6858" t="s">
        <v>3343</v>
      </c>
      <c r="Q6858" t="s">
        <v>3346</v>
      </c>
    </row>
    <row r="6859" spans="1:17" x14ac:dyDescent="0.25">
      <c r="A6859" t="s">
        <v>18938</v>
      </c>
      <c r="B6859" t="s">
        <v>18939</v>
      </c>
      <c r="C6859" t="s">
        <v>19004</v>
      </c>
      <c r="D6859" t="s">
        <v>19005</v>
      </c>
      <c r="E6859">
        <v>2899044</v>
      </c>
      <c r="F6859" t="s">
        <v>4718</v>
      </c>
      <c r="G6859" t="s">
        <v>4719</v>
      </c>
      <c r="H6859" t="s">
        <v>4720</v>
      </c>
      <c r="I6859" t="s">
        <v>19015</v>
      </c>
      <c r="J6859" t="s">
        <v>4722</v>
      </c>
      <c r="K6859" t="s">
        <v>110</v>
      </c>
      <c r="L6859" t="s">
        <v>3343</v>
      </c>
      <c r="M6859" t="s">
        <v>3344</v>
      </c>
      <c r="N6859" t="s">
        <v>3345</v>
      </c>
      <c r="O6859" t="s">
        <v>3346</v>
      </c>
      <c r="P6859" t="s">
        <v>3343</v>
      </c>
      <c r="Q6859" t="s">
        <v>3346</v>
      </c>
    </row>
    <row r="6860" spans="1:17" x14ac:dyDescent="0.25">
      <c r="A6860" t="s">
        <v>18938</v>
      </c>
      <c r="B6860" t="s">
        <v>18939</v>
      </c>
      <c r="C6860" t="s">
        <v>19004</v>
      </c>
      <c r="D6860" t="s">
        <v>19005</v>
      </c>
      <c r="E6860">
        <v>2899044</v>
      </c>
      <c r="F6860" t="s">
        <v>4718</v>
      </c>
      <c r="G6860" t="s">
        <v>4719</v>
      </c>
      <c r="H6860" t="s">
        <v>4720</v>
      </c>
      <c r="I6860" t="s">
        <v>19016</v>
      </c>
      <c r="J6860" t="s">
        <v>4724</v>
      </c>
      <c r="K6860" t="s">
        <v>110</v>
      </c>
      <c r="L6860" t="s">
        <v>3346</v>
      </c>
      <c r="M6860" t="s">
        <v>3344</v>
      </c>
      <c r="N6860" t="s">
        <v>3345</v>
      </c>
      <c r="O6860" t="s">
        <v>3346</v>
      </c>
      <c r="P6860" t="s">
        <v>3343</v>
      </c>
      <c r="Q6860" t="s">
        <v>3346</v>
      </c>
    </row>
    <row r="6861" spans="1:17" x14ac:dyDescent="0.25">
      <c r="A6861" t="s">
        <v>18938</v>
      </c>
      <c r="B6861" t="s">
        <v>18939</v>
      </c>
      <c r="C6861" t="s">
        <v>19004</v>
      </c>
      <c r="D6861" t="s">
        <v>19005</v>
      </c>
      <c r="E6861">
        <v>2899044</v>
      </c>
      <c r="F6861" t="s">
        <v>4718</v>
      </c>
      <c r="G6861" t="s">
        <v>4719</v>
      </c>
      <c r="H6861" t="s">
        <v>4720</v>
      </c>
      <c r="I6861" t="s">
        <v>19017</v>
      </c>
      <c r="J6861" t="s">
        <v>4726</v>
      </c>
      <c r="K6861" t="s">
        <v>110</v>
      </c>
      <c r="L6861" t="s">
        <v>3346</v>
      </c>
      <c r="M6861" t="s">
        <v>3344</v>
      </c>
      <c r="N6861" t="s">
        <v>3345</v>
      </c>
      <c r="O6861" t="s">
        <v>3346</v>
      </c>
      <c r="P6861" t="s">
        <v>3343</v>
      </c>
      <c r="Q6861" t="s">
        <v>3346</v>
      </c>
    </row>
    <row r="6862" spans="1:17" x14ac:dyDescent="0.25">
      <c r="A6862" t="s">
        <v>18938</v>
      </c>
      <c r="B6862" t="s">
        <v>18939</v>
      </c>
      <c r="C6862" t="s">
        <v>19004</v>
      </c>
      <c r="D6862" t="s">
        <v>19005</v>
      </c>
      <c r="E6862">
        <v>2899052</v>
      </c>
      <c r="F6862" t="s">
        <v>2488</v>
      </c>
      <c r="G6862" t="s">
        <v>3441</v>
      </c>
      <c r="H6862" t="s">
        <v>2503</v>
      </c>
      <c r="I6862" t="s">
        <v>19018</v>
      </c>
      <c r="J6862" t="s">
        <v>2489</v>
      </c>
      <c r="K6862" t="s">
        <v>110</v>
      </c>
      <c r="L6862" t="s">
        <v>3343</v>
      </c>
      <c r="M6862" t="s">
        <v>3344</v>
      </c>
      <c r="N6862" t="s">
        <v>3345</v>
      </c>
      <c r="O6862" t="s">
        <v>3346</v>
      </c>
      <c r="P6862" t="s">
        <v>3343</v>
      </c>
      <c r="Q6862" t="s">
        <v>3346</v>
      </c>
    </row>
    <row r="6863" spans="1:17" x14ac:dyDescent="0.25">
      <c r="A6863" t="s">
        <v>18938</v>
      </c>
      <c r="B6863" t="s">
        <v>18939</v>
      </c>
      <c r="C6863" t="s">
        <v>19004</v>
      </c>
      <c r="D6863" t="s">
        <v>19005</v>
      </c>
      <c r="E6863">
        <v>2899052</v>
      </c>
      <c r="F6863" t="s">
        <v>2488</v>
      </c>
      <c r="G6863" t="s">
        <v>3441</v>
      </c>
      <c r="H6863" t="s">
        <v>2503</v>
      </c>
      <c r="I6863" t="s">
        <v>19019</v>
      </c>
      <c r="J6863" t="s">
        <v>3444</v>
      </c>
      <c r="K6863" t="s">
        <v>110</v>
      </c>
      <c r="L6863" t="s">
        <v>3346</v>
      </c>
      <c r="M6863" t="s">
        <v>3344</v>
      </c>
      <c r="N6863" t="s">
        <v>3345</v>
      </c>
      <c r="O6863" t="s">
        <v>3346</v>
      </c>
      <c r="P6863" t="s">
        <v>3343</v>
      </c>
      <c r="Q6863" t="s">
        <v>3346</v>
      </c>
    </row>
    <row r="6864" spans="1:17" x14ac:dyDescent="0.25">
      <c r="A6864" t="s">
        <v>18938</v>
      </c>
      <c r="B6864" t="s">
        <v>18939</v>
      </c>
      <c r="C6864" t="s">
        <v>19004</v>
      </c>
      <c r="D6864" t="s">
        <v>19005</v>
      </c>
      <c r="E6864">
        <v>2899052</v>
      </c>
      <c r="F6864" t="s">
        <v>2488</v>
      </c>
      <c r="G6864" t="s">
        <v>3441</v>
      </c>
      <c r="H6864" t="s">
        <v>2503</v>
      </c>
      <c r="I6864" t="s">
        <v>19020</v>
      </c>
      <c r="J6864" t="s">
        <v>3446</v>
      </c>
      <c r="K6864" t="s">
        <v>110</v>
      </c>
      <c r="L6864" t="s">
        <v>3346</v>
      </c>
      <c r="M6864" t="s">
        <v>3344</v>
      </c>
      <c r="N6864" t="s">
        <v>3345</v>
      </c>
      <c r="O6864" t="s">
        <v>3346</v>
      </c>
      <c r="P6864" t="s">
        <v>3343</v>
      </c>
      <c r="Q6864" t="s">
        <v>3346</v>
      </c>
    </row>
    <row r="6865" spans="1:17" x14ac:dyDescent="0.25">
      <c r="A6865" t="s">
        <v>18938</v>
      </c>
      <c r="B6865" t="s">
        <v>18939</v>
      </c>
      <c r="C6865" t="s">
        <v>19004</v>
      </c>
      <c r="D6865" t="s">
        <v>19005</v>
      </c>
      <c r="E6865">
        <v>2899052</v>
      </c>
      <c r="F6865" t="s">
        <v>2488</v>
      </c>
      <c r="G6865" t="s">
        <v>3441</v>
      </c>
      <c r="H6865" t="s">
        <v>2503</v>
      </c>
      <c r="I6865" t="s">
        <v>19021</v>
      </c>
      <c r="J6865" t="s">
        <v>3448</v>
      </c>
      <c r="K6865" t="s">
        <v>110</v>
      </c>
      <c r="L6865" t="s">
        <v>3346</v>
      </c>
      <c r="M6865" t="s">
        <v>3344</v>
      </c>
      <c r="N6865" t="s">
        <v>3345</v>
      </c>
      <c r="O6865" t="s">
        <v>3346</v>
      </c>
      <c r="P6865" t="s">
        <v>3343</v>
      </c>
      <c r="Q6865" t="s">
        <v>3346</v>
      </c>
    </row>
    <row r="6866" spans="1:17" x14ac:dyDescent="0.25">
      <c r="A6866" t="s">
        <v>18938</v>
      </c>
      <c r="B6866" t="s">
        <v>18939</v>
      </c>
      <c r="C6866" t="s">
        <v>19004</v>
      </c>
      <c r="D6866" t="s">
        <v>19005</v>
      </c>
      <c r="E6866">
        <v>2899052</v>
      </c>
      <c r="F6866" t="s">
        <v>2488</v>
      </c>
      <c r="G6866" t="s">
        <v>3441</v>
      </c>
      <c r="H6866" t="s">
        <v>2503</v>
      </c>
      <c r="I6866" t="s">
        <v>19022</v>
      </c>
      <c r="J6866" t="s">
        <v>3450</v>
      </c>
      <c r="K6866" t="s">
        <v>110</v>
      </c>
      <c r="L6866" t="s">
        <v>3346</v>
      </c>
      <c r="M6866" t="s">
        <v>3344</v>
      </c>
      <c r="N6866" t="s">
        <v>3345</v>
      </c>
      <c r="O6866" t="s">
        <v>3346</v>
      </c>
      <c r="P6866" t="s">
        <v>3343</v>
      </c>
      <c r="Q6866" t="s">
        <v>3346</v>
      </c>
    </row>
    <row r="6867" spans="1:17" x14ac:dyDescent="0.25">
      <c r="A6867" t="s">
        <v>18938</v>
      </c>
      <c r="B6867" t="s">
        <v>18939</v>
      </c>
      <c r="C6867" t="s">
        <v>19004</v>
      </c>
      <c r="D6867" t="s">
        <v>19005</v>
      </c>
      <c r="E6867">
        <v>2899052</v>
      </c>
      <c r="F6867" t="s">
        <v>2488</v>
      </c>
      <c r="G6867" t="s">
        <v>3441</v>
      </c>
      <c r="H6867" t="s">
        <v>2503</v>
      </c>
      <c r="I6867" t="s">
        <v>19023</v>
      </c>
      <c r="J6867" t="s">
        <v>3452</v>
      </c>
      <c r="K6867" t="s">
        <v>110</v>
      </c>
      <c r="L6867" t="s">
        <v>3346</v>
      </c>
      <c r="M6867" t="s">
        <v>3344</v>
      </c>
      <c r="N6867" t="s">
        <v>3345</v>
      </c>
      <c r="O6867" t="s">
        <v>3346</v>
      </c>
      <c r="P6867" t="s">
        <v>3343</v>
      </c>
      <c r="Q6867" t="s">
        <v>3346</v>
      </c>
    </row>
    <row r="6868" spans="1:17" x14ac:dyDescent="0.25">
      <c r="A6868" t="s">
        <v>18938</v>
      </c>
      <c r="B6868" t="s">
        <v>18939</v>
      </c>
      <c r="C6868" t="s">
        <v>19004</v>
      </c>
      <c r="D6868" t="s">
        <v>19005</v>
      </c>
      <c r="E6868">
        <v>2899052</v>
      </c>
      <c r="F6868" t="s">
        <v>2488</v>
      </c>
      <c r="G6868" t="s">
        <v>3441</v>
      </c>
      <c r="H6868" t="s">
        <v>2503</v>
      </c>
      <c r="I6868" t="s">
        <v>19024</v>
      </c>
      <c r="J6868" t="s">
        <v>3454</v>
      </c>
      <c r="K6868" t="s">
        <v>110</v>
      </c>
      <c r="L6868" t="s">
        <v>3346</v>
      </c>
      <c r="M6868" t="s">
        <v>3344</v>
      </c>
      <c r="N6868" t="s">
        <v>3345</v>
      </c>
      <c r="O6868" t="s">
        <v>3346</v>
      </c>
      <c r="P6868" t="s">
        <v>3343</v>
      </c>
      <c r="Q6868" t="s">
        <v>3346</v>
      </c>
    </row>
    <row r="6869" spans="1:17" x14ac:dyDescent="0.25">
      <c r="A6869" t="s">
        <v>18938</v>
      </c>
      <c r="B6869" t="s">
        <v>18939</v>
      </c>
      <c r="C6869" t="s">
        <v>19004</v>
      </c>
      <c r="D6869" t="s">
        <v>19005</v>
      </c>
      <c r="E6869">
        <v>2899052</v>
      </c>
      <c r="F6869" t="s">
        <v>2488</v>
      </c>
      <c r="G6869" t="s">
        <v>3441</v>
      </c>
      <c r="H6869" t="s">
        <v>2503</v>
      </c>
      <c r="I6869" t="s">
        <v>19025</v>
      </c>
      <c r="J6869" t="s">
        <v>3456</v>
      </c>
      <c r="K6869" t="s">
        <v>110</v>
      </c>
      <c r="L6869" t="s">
        <v>3346</v>
      </c>
      <c r="M6869" t="s">
        <v>3344</v>
      </c>
      <c r="N6869" t="s">
        <v>3345</v>
      </c>
      <c r="O6869" t="s">
        <v>3346</v>
      </c>
      <c r="P6869" t="s">
        <v>3343</v>
      </c>
      <c r="Q6869" t="s">
        <v>3346</v>
      </c>
    </row>
    <row r="6870" spans="1:17" x14ac:dyDescent="0.25">
      <c r="A6870" t="s">
        <v>18938</v>
      </c>
      <c r="B6870" t="s">
        <v>18939</v>
      </c>
      <c r="C6870" t="s">
        <v>19004</v>
      </c>
      <c r="D6870" t="s">
        <v>19005</v>
      </c>
      <c r="E6870">
        <v>2899052</v>
      </c>
      <c r="F6870" t="s">
        <v>2488</v>
      </c>
      <c r="G6870" t="s">
        <v>3441</v>
      </c>
      <c r="H6870" t="s">
        <v>2503</v>
      </c>
      <c r="I6870" t="s">
        <v>19026</v>
      </c>
      <c r="J6870" t="s">
        <v>3458</v>
      </c>
      <c r="K6870" t="s">
        <v>110</v>
      </c>
      <c r="L6870" t="s">
        <v>3346</v>
      </c>
      <c r="M6870" t="s">
        <v>3344</v>
      </c>
      <c r="N6870" t="s">
        <v>3345</v>
      </c>
      <c r="O6870" t="s">
        <v>3346</v>
      </c>
      <c r="P6870" t="s">
        <v>3343</v>
      </c>
      <c r="Q6870" t="s">
        <v>3346</v>
      </c>
    </row>
    <row r="6871" spans="1:17" x14ac:dyDescent="0.25">
      <c r="A6871" t="s">
        <v>18938</v>
      </c>
      <c r="B6871" t="s">
        <v>18939</v>
      </c>
      <c r="C6871" t="s">
        <v>19004</v>
      </c>
      <c r="D6871" t="s">
        <v>19005</v>
      </c>
      <c r="E6871">
        <v>2899052</v>
      </c>
      <c r="F6871" t="s">
        <v>2488</v>
      </c>
      <c r="G6871" t="s">
        <v>3441</v>
      </c>
      <c r="H6871" t="s">
        <v>2503</v>
      </c>
      <c r="I6871" t="s">
        <v>19027</v>
      </c>
      <c r="J6871" t="s">
        <v>3460</v>
      </c>
      <c r="K6871" t="s">
        <v>110</v>
      </c>
      <c r="L6871" t="s">
        <v>3346</v>
      </c>
      <c r="M6871" t="s">
        <v>3344</v>
      </c>
      <c r="N6871" t="s">
        <v>3345</v>
      </c>
      <c r="O6871" t="s">
        <v>3346</v>
      </c>
      <c r="P6871" t="s">
        <v>3343</v>
      </c>
      <c r="Q6871" t="s">
        <v>3346</v>
      </c>
    </row>
    <row r="6872" spans="1:17" x14ac:dyDescent="0.25">
      <c r="A6872" t="s">
        <v>18938</v>
      </c>
      <c r="B6872" t="s">
        <v>18939</v>
      </c>
      <c r="C6872" t="s">
        <v>19004</v>
      </c>
      <c r="D6872" t="s">
        <v>19005</v>
      </c>
      <c r="E6872">
        <v>2899052</v>
      </c>
      <c r="F6872" t="s">
        <v>2488</v>
      </c>
      <c r="G6872" t="s">
        <v>3441</v>
      </c>
      <c r="H6872" t="s">
        <v>2503</v>
      </c>
      <c r="I6872" t="s">
        <v>19028</v>
      </c>
      <c r="J6872" t="s">
        <v>3462</v>
      </c>
      <c r="K6872" t="s">
        <v>110</v>
      </c>
      <c r="L6872" t="s">
        <v>3346</v>
      </c>
      <c r="M6872" t="s">
        <v>3344</v>
      </c>
      <c r="N6872" t="s">
        <v>3345</v>
      </c>
      <c r="O6872" t="s">
        <v>3346</v>
      </c>
      <c r="P6872" t="s">
        <v>3343</v>
      </c>
      <c r="Q6872" t="s">
        <v>3346</v>
      </c>
    </row>
    <row r="6873" spans="1:17" x14ac:dyDescent="0.25">
      <c r="A6873" t="s">
        <v>18938</v>
      </c>
      <c r="B6873" t="s">
        <v>18939</v>
      </c>
      <c r="C6873" t="s">
        <v>19004</v>
      </c>
      <c r="D6873" t="s">
        <v>19005</v>
      </c>
      <c r="E6873">
        <v>2899052</v>
      </c>
      <c r="F6873" t="s">
        <v>2488</v>
      </c>
      <c r="G6873" t="s">
        <v>3441</v>
      </c>
      <c r="H6873" t="s">
        <v>2503</v>
      </c>
      <c r="I6873" t="s">
        <v>19029</v>
      </c>
      <c r="J6873" t="s">
        <v>3464</v>
      </c>
      <c r="K6873" t="s">
        <v>110</v>
      </c>
      <c r="L6873" t="s">
        <v>3346</v>
      </c>
      <c r="M6873" t="s">
        <v>3344</v>
      </c>
      <c r="N6873" t="s">
        <v>3345</v>
      </c>
      <c r="O6873" t="s">
        <v>3346</v>
      </c>
      <c r="P6873" t="s">
        <v>3343</v>
      </c>
      <c r="Q6873" t="s">
        <v>3346</v>
      </c>
    </row>
    <row r="6874" spans="1:17" x14ac:dyDescent="0.25">
      <c r="A6874" t="s">
        <v>18938</v>
      </c>
      <c r="B6874" t="s">
        <v>18939</v>
      </c>
      <c r="C6874" t="s">
        <v>19004</v>
      </c>
      <c r="D6874" t="s">
        <v>19005</v>
      </c>
      <c r="E6874">
        <v>2899052</v>
      </c>
      <c r="F6874" t="s">
        <v>2488</v>
      </c>
      <c r="G6874" t="s">
        <v>3441</v>
      </c>
      <c r="H6874" t="s">
        <v>2503</v>
      </c>
      <c r="I6874" t="s">
        <v>19030</v>
      </c>
      <c r="J6874" t="s">
        <v>3466</v>
      </c>
      <c r="K6874" t="s">
        <v>110</v>
      </c>
      <c r="L6874" t="s">
        <v>3346</v>
      </c>
      <c r="M6874" t="s">
        <v>3344</v>
      </c>
      <c r="N6874" t="s">
        <v>3345</v>
      </c>
      <c r="O6874" t="s">
        <v>3346</v>
      </c>
      <c r="P6874" t="s">
        <v>3343</v>
      </c>
      <c r="Q6874" t="s">
        <v>3346</v>
      </c>
    </row>
    <row r="6875" spans="1:17" x14ac:dyDescent="0.25">
      <c r="A6875" t="s">
        <v>18938</v>
      </c>
      <c r="B6875" t="s">
        <v>18939</v>
      </c>
      <c r="C6875" t="s">
        <v>19004</v>
      </c>
      <c r="D6875" t="s">
        <v>19005</v>
      </c>
      <c r="E6875">
        <v>2899052</v>
      </c>
      <c r="F6875" t="s">
        <v>2488</v>
      </c>
      <c r="G6875" t="s">
        <v>3441</v>
      </c>
      <c r="H6875" t="s">
        <v>2503</v>
      </c>
      <c r="I6875" t="s">
        <v>19031</v>
      </c>
      <c r="J6875" t="s">
        <v>4668</v>
      </c>
      <c r="K6875" t="s">
        <v>110</v>
      </c>
      <c r="L6875" t="s">
        <v>3346</v>
      </c>
      <c r="M6875" t="s">
        <v>3344</v>
      </c>
      <c r="N6875" t="s">
        <v>3345</v>
      </c>
      <c r="O6875" t="s">
        <v>3346</v>
      </c>
      <c r="P6875" t="s">
        <v>3343</v>
      </c>
      <c r="Q6875" t="s">
        <v>3346</v>
      </c>
    </row>
    <row r="6876" spans="1:17" x14ac:dyDescent="0.25">
      <c r="A6876" t="s">
        <v>18938</v>
      </c>
      <c r="B6876" t="s">
        <v>18939</v>
      </c>
      <c r="C6876" t="s">
        <v>19004</v>
      </c>
      <c r="D6876" t="s">
        <v>19005</v>
      </c>
      <c r="E6876">
        <v>2899052</v>
      </c>
      <c r="F6876" t="s">
        <v>2488</v>
      </c>
      <c r="G6876" t="s">
        <v>3441</v>
      </c>
      <c r="H6876" t="s">
        <v>2503</v>
      </c>
      <c r="I6876" t="s">
        <v>19032</v>
      </c>
      <c r="J6876" t="s">
        <v>4670</v>
      </c>
      <c r="K6876" t="s">
        <v>110</v>
      </c>
      <c r="L6876" t="s">
        <v>3346</v>
      </c>
      <c r="M6876" t="s">
        <v>3344</v>
      </c>
      <c r="N6876" t="s">
        <v>3345</v>
      </c>
      <c r="O6876" t="s">
        <v>3346</v>
      </c>
      <c r="P6876" t="s">
        <v>3343</v>
      </c>
      <c r="Q6876" t="s">
        <v>3346</v>
      </c>
    </row>
    <row r="6877" spans="1:17" x14ac:dyDescent="0.25">
      <c r="A6877" t="s">
        <v>18938</v>
      </c>
      <c r="B6877" t="s">
        <v>18939</v>
      </c>
      <c r="C6877" t="s">
        <v>19004</v>
      </c>
      <c r="D6877" t="s">
        <v>19005</v>
      </c>
      <c r="E6877">
        <v>2899052</v>
      </c>
      <c r="F6877" t="s">
        <v>2488</v>
      </c>
      <c r="G6877" t="s">
        <v>3441</v>
      </c>
      <c r="H6877" t="s">
        <v>2503</v>
      </c>
      <c r="I6877" t="s">
        <v>19033</v>
      </c>
      <c r="J6877" t="s">
        <v>3472</v>
      </c>
      <c r="K6877" t="s">
        <v>110</v>
      </c>
      <c r="L6877" t="s">
        <v>3346</v>
      </c>
      <c r="M6877" t="s">
        <v>3344</v>
      </c>
      <c r="N6877" t="s">
        <v>3345</v>
      </c>
      <c r="O6877" t="s">
        <v>3346</v>
      </c>
      <c r="P6877" t="s">
        <v>3343</v>
      </c>
      <c r="Q6877" t="s">
        <v>3346</v>
      </c>
    </row>
    <row r="6878" spans="1:17" x14ac:dyDescent="0.25">
      <c r="A6878" t="s">
        <v>18938</v>
      </c>
      <c r="B6878" t="s">
        <v>18939</v>
      </c>
      <c r="C6878" t="s">
        <v>19004</v>
      </c>
      <c r="D6878" t="s">
        <v>19005</v>
      </c>
      <c r="E6878">
        <v>2899053</v>
      </c>
      <c r="F6878" t="s">
        <v>102</v>
      </c>
      <c r="G6878" t="s">
        <v>3349</v>
      </c>
      <c r="H6878" t="s">
        <v>3350</v>
      </c>
      <c r="I6878" t="s">
        <v>19034</v>
      </c>
      <c r="J6878" t="s">
        <v>103</v>
      </c>
      <c r="K6878" t="s">
        <v>110</v>
      </c>
      <c r="L6878" t="s">
        <v>3343</v>
      </c>
      <c r="M6878" t="s">
        <v>3344</v>
      </c>
      <c r="N6878" t="s">
        <v>3345</v>
      </c>
      <c r="O6878" t="s">
        <v>3346</v>
      </c>
      <c r="P6878" t="s">
        <v>3343</v>
      </c>
      <c r="Q6878" t="s">
        <v>3346</v>
      </c>
    </row>
    <row r="6879" spans="1:17" x14ac:dyDescent="0.25">
      <c r="A6879" t="s">
        <v>18938</v>
      </c>
      <c r="B6879" t="s">
        <v>18939</v>
      </c>
      <c r="C6879" t="s">
        <v>19004</v>
      </c>
      <c r="D6879" t="s">
        <v>19005</v>
      </c>
      <c r="E6879">
        <v>2899053</v>
      </c>
      <c r="F6879" t="s">
        <v>102</v>
      </c>
      <c r="G6879" t="s">
        <v>3349</v>
      </c>
      <c r="H6879" t="s">
        <v>3350</v>
      </c>
      <c r="I6879" t="s">
        <v>19035</v>
      </c>
      <c r="J6879" t="s">
        <v>2454</v>
      </c>
      <c r="K6879" t="s">
        <v>110</v>
      </c>
      <c r="L6879" t="s">
        <v>3346</v>
      </c>
      <c r="M6879" t="s">
        <v>3344</v>
      </c>
      <c r="N6879" t="s">
        <v>3345</v>
      </c>
      <c r="O6879" t="s">
        <v>3346</v>
      </c>
      <c r="P6879" t="s">
        <v>3343</v>
      </c>
      <c r="Q6879" t="s">
        <v>3346</v>
      </c>
    </row>
    <row r="6880" spans="1:17" x14ac:dyDescent="0.25">
      <c r="A6880" t="s">
        <v>18938</v>
      </c>
      <c r="B6880" t="s">
        <v>18939</v>
      </c>
      <c r="C6880" t="s">
        <v>19004</v>
      </c>
      <c r="D6880" t="s">
        <v>19005</v>
      </c>
      <c r="E6880">
        <v>2899054</v>
      </c>
      <c r="F6880" t="s">
        <v>51</v>
      </c>
      <c r="G6880" t="s">
        <v>3475</v>
      </c>
      <c r="H6880" t="s">
        <v>3350</v>
      </c>
      <c r="I6880" t="s">
        <v>19036</v>
      </c>
      <c r="J6880" t="s">
        <v>52</v>
      </c>
      <c r="K6880" t="s">
        <v>110</v>
      </c>
      <c r="L6880" t="s">
        <v>3343</v>
      </c>
      <c r="M6880" t="s">
        <v>3477</v>
      </c>
      <c r="N6880" t="s">
        <v>3478</v>
      </c>
      <c r="O6880" t="s">
        <v>3346</v>
      </c>
      <c r="P6880" t="s">
        <v>3343</v>
      </c>
      <c r="Q6880" t="s">
        <v>3346</v>
      </c>
    </row>
    <row r="6881" spans="1:17" x14ac:dyDescent="0.25">
      <c r="A6881" t="s">
        <v>18938</v>
      </c>
      <c r="B6881" t="s">
        <v>18939</v>
      </c>
      <c r="C6881" t="s">
        <v>19004</v>
      </c>
      <c r="D6881" t="s">
        <v>19005</v>
      </c>
      <c r="E6881">
        <v>2899054</v>
      </c>
      <c r="F6881" t="s">
        <v>51</v>
      </c>
      <c r="G6881" t="s">
        <v>3475</v>
      </c>
      <c r="H6881" t="s">
        <v>3350</v>
      </c>
      <c r="I6881" t="s">
        <v>19037</v>
      </c>
      <c r="J6881" t="s">
        <v>216</v>
      </c>
      <c r="K6881" t="s">
        <v>110</v>
      </c>
      <c r="L6881" t="s">
        <v>3346</v>
      </c>
      <c r="M6881" t="s">
        <v>3477</v>
      </c>
      <c r="N6881" t="s">
        <v>3478</v>
      </c>
      <c r="O6881" t="s">
        <v>3346</v>
      </c>
      <c r="P6881" t="s">
        <v>3343</v>
      </c>
      <c r="Q6881" t="s">
        <v>3346</v>
      </c>
    </row>
    <row r="6882" spans="1:17" x14ac:dyDescent="0.25">
      <c r="A6882" t="s">
        <v>18938</v>
      </c>
      <c r="B6882" t="s">
        <v>18939</v>
      </c>
      <c r="C6882" t="s">
        <v>19004</v>
      </c>
      <c r="D6882" t="s">
        <v>19005</v>
      </c>
      <c r="E6882">
        <v>2899054</v>
      </c>
      <c r="F6882" t="s">
        <v>51</v>
      </c>
      <c r="G6882" t="s">
        <v>3475</v>
      </c>
      <c r="H6882" t="s">
        <v>3350</v>
      </c>
      <c r="I6882" t="s">
        <v>19038</v>
      </c>
      <c r="J6882" t="s">
        <v>908</v>
      </c>
      <c r="K6882" t="s">
        <v>110</v>
      </c>
      <c r="L6882" t="s">
        <v>3346</v>
      </c>
      <c r="M6882" t="s">
        <v>3477</v>
      </c>
      <c r="N6882" t="s">
        <v>3478</v>
      </c>
      <c r="O6882" t="s">
        <v>3346</v>
      </c>
      <c r="P6882" t="s">
        <v>3343</v>
      </c>
      <c r="Q6882" t="s">
        <v>3346</v>
      </c>
    </row>
    <row r="6883" spans="1:17" x14ac:dyDescent="0.25">
      <c r="A6883" t="s">
        <v>18938</v>
      </c>
      <c r="B6883" t="s">
        <v>18939</v>
      </c>
      <c r="C6883" t="s">
        <v>19004</v>
      </c>
      <c r="D6883" t="s">
        <v>19005</v>
      </c>
      <c r="E6883">
        <v>2899055</v>
      </c>
      <c r="F6883" t="s">
        <v>867</v>
      </c>
      <c r="G6883" t="s">
        <v>3481</v>
      </c>
      <c r="H6883" t="s">
        <v>3350</v>
      </c>
      <c r="I6883" t="s">
        <v>19039</v>
      </c>
      <c r="J6883" t="s">
        <v>869</v>
      </c>
      <c r="K6883" t="s">
        <v>110</v>
      </c>
      <c r="L6883" t="s">
        <v>3343</v>
      </c>
      <c r="M6883" t="s">
        <v>3344</v>
      </c>
      <c r="N6883" t="s">
        <v>3345</v>
      </c>
      <c r="O6883" t="s">
        <v>3346</v>
      </c>
      <c r="P6883" t="s">
        <v>3343</v>
      </c>
      <c r="Q6883" t="s">
        <v>3346</v>
      </c>
    </row>
    <row r="6884" spans="1:17" x14ac:dyDescent="0.25">
      <c r="A6884" t="s">
        <v>18938</v>
      </c>
      <c r="B6884" t="s">
        <v>18939</v>
      </c>
      <c r="C6884" t="s">
        <v>19004</v>
      </c>
      <c r="D6884" t="s">
        <v>19005</v>
      </c>
      <c r="E6884">
        <v>2899056</v>
      </c>
      <c r="F6884" t="s">
        <v>114</v>
      </c>
      <c r="G6884" t="s">
        <v>3483</v>
      </c>
      <c r="H6884" t="s">
        <v>3350</v>
      </c>
      <c r="I6884" t="s">
        <v>19040</v>
      </c>
      <c r="J6884" t="s">
        <v>116</v>
      </c>
      <c r="K6884" t="s">
        <v>110</v>
      </c>
      <c r="L6884" t="s">
        <v>3343</v>
      </c>
      <c r="M6884" t="s">
        <v>3344</v>
      </c>
      <c r="N6884" t="s">
        <v>3345</v>
      </c>
      <c r="O6884" t="s">
        <v>3346</v>
      </c>
      <c r="P6884" t="s">
        <v>3343</v>
      </c>
      <c r="Q6884" t="s">
        <v>3346</v>
      </c>
    </row>
    <row r="6885" spans="1:17" x14ac:dyDescent="0.25">
      <c r="A6885" t="s">
        <v>18938</v>
      </c>
      <c r="B6885" t="s">
        <v>18939</v>
      </c>
      <c r="C6885" t="s">
        <v>19004</v>
      </c>
      <c r="D6885" t="s">
        <v>19005</v>
      </c>
      <c r="E6885">
        <v>2899056</v>
      </c>
      <c r="F6885" t="s">
        <v>114</v>
      </c>
      <c r="G6885" t="s">
        <v>3483</v>
      </c>
      <c r="H6885" t="s">
        <v>3350</v>
      </c>
      <c r="I6885" t="s">
        <v>19041</v>
      </c>
      <c r="J6885" t="s">
        <v>2492</v>
      </c>
      <c r="K6885" t="s">
        <v>110</v>
      </c>
      <c r="L6885" t="s">
        <v>3346</v>
      </c>
      <c r="M6885" t="s">
        <v>3344</v>
      </c>
      <c r="N6885" t="s">
        <v>3345</v>
      </c>
      <c r="O6885" t="s">
        <v>3346</v>
      </c>
      <c r="P6885" t="s">
        <v>3343</v>
      </c>
      <c r="Q6885" t="s">
        <v>3346</v>
      </c>
    </row>
    <row r="6886" spans="1:17" x14ac:dyDescent="0.25">
      <c r="A6886" t="s">
        <v>18938</v>
      </c>
      <c r="B6886" t="s">
        <v>18939</v>
      </c>
      <c r="C6886" t="s">
        <v>19004</v>
      </c>
      <c r="D6886" t="s">
        <v>19005</v>
      </c>
      <c r="E6886">
        <v>2899056</v>
      </c>
      <c r="F6886" t="s">
        <v>114</v>
      </c>
      <c r="G6886" t="s">
        <v>3483</v>
      </c>
      <c r="H6886" t="s">
        <v>3350</v>
      </c>
      <c r="I6886" t="s">
        <v>19042</v>
      </c>
      <c r="J6886" t="s">
        <v>4682</v>
      </c>
      <c r="K6886" t="s">
        <v>110</v>
      </c>
      <c r="L6886" t="s">
        <v>3346</v>
      </c>
      <c r="M6886" t="s">
        <v>3344</v>
      </c>
      <c r="N6886" t="s">
        <v>3345</v>
      </c>
      <c r="O6886" t="s">
        <v>3346</v>
      </c>
      <c r="P6886" t="s">
        <v>3343</v>
      </c>
      <c r="Q6886" t="s">
        <v>3346</v>
      </c>
    </row>
    <row r="6887" spans="1:17" x14ac:dyDescent="0.25">
      <c r="A6887" t="s">
        <v>18938</v>
      </c>
      <c r="B6887" t="s">
        <v>18939</v>
      </c>
      <c r="C6887" t="s">
        <v>19004</v>
      </c>
      <c r="D6887" t="s">
        <v>19005</v>
      </c>
      <c r="E6887">
        <v>2899058</v>
      </c>
      <c r="F6887" t="s">
        <v>7641</v>
      </c>
      <c r="G6887" t="s">
        <v>4684</v>
      </c>
      <c r="H6887" t="s">
        <v>3394</v>
      </c>
      <c r="I6887" t="s">
        <v>19043</v>
      </c>
      <c r="J6887" t="s">
        <v>200</v>
      </c>
      <c r="K6887" t="s">
        <v>110</v>
      </c>
      <c r="L6887" t="s">
        <v>3343</v>
      </c>
      <c r="M6887" t="s">
        <v>3344</v>
      </c>
      <c r="N6887" t="s">
        <v>3345</v>
      </c>
      <c r="O6887" t="s">
        <v>3346</v>
      </c>
      <c r="P6887" t="s">
        <v>3343</v>
      </c>
      <c r="Q6887" t="s">
        <v>3346</v>
      </c>
    </row>
    <row r="6888" spans="1:17" x14ac:dyDescent="0.25">
      <c r="A6888" t="s">
        <v>18938</v>
      </c>
      <c r="B6888" t="s">
        <v>18939</v>
      </c>
      <c r="C6888" t="s">
        <v>19004</v>
      </c>
      <c r="D6888" t="s">
        <v>19005</v>
      </c>
      <c r="E6888">
        <v>2899058</v>
      </c>
      <c r="F6888" t="s">
        <v>7641</v>
      </c>
      <c r="G6888" t="s">
        <v>4684</v>
      </c>
      <c r="H6888" t="s">
        <v>3394</v>
      </c>
      <c r="I6888" t="s">
        <v>19044</v>
      </c>
      <c r="J6888" t="s">
        <v>2575</v>
      </c>
      <c r="K6888" t="s">
        <v>110</v>
      </c>
      <c r="L6888" t="s">
        <v>3346</v>
      </c>
      <c r="M6888" t="s">
        <v>3344</v>
      </c>
      <c r="N6888" t="s">
        <v>3345</v>
      </c>
      <c r="O6888" t="s">
        <v>3346</v>
      </c>
      <c r="P6888" t="s">
        <v>3343</v>
      </c>
      <c r="Q6888" t="s">
        <v>3346</v>
      </c>
    </row>
    <row r="6889" spans="1:17" x14ac:dyDescent="0.25">
      <c r="A6889" t="s">
        <v>18938</v>
      </c>
      <c r="B6889" t="s">
        <v>18939</v>
      </c>
      <c r="C6889" t="s">
        <v>19004</v>
      </c>
      <c r="D6889" t="s">
        <v>19005</v>
      </c>
      <c r="E6889">
        <v>2899060</v>
      </c>
      <c r="F6889" t="s">
        <v>2553</v>
      </c>
      <c r="G6889" t="s">
        <v>3487</v>
      </c>
      <c r="H6889" t="s">
        <v>2503</v>
      </c>
      <c r="I6889" t="s">
        <v>19045</v>
      </c>
      <c r="J6889" t="s">
        <v>2502</v>
      </c>
      <c r="K6889" t="s">
        <v>110</v>
      </c>
      <c r="L6889" t="s">
        <v>3343</v>
      </c>
      <c r="M6889" t="s">
        <v>3344</v>
      </c>
      <c r="N6889" t="s">
        <v>3345</v>
      </c>
      <c r="O6889" t="s">
        <v>3346</v>
      </c>
      <c r="P6889" t="s">
        <v>3343</v>
      </c>
      <c r="Q6889" t="s">
        <v>3346</v>
      </c>
    </row>
    <row r="6890" spans="1:17" x14ac:dyDescent="0.25">
      <c r="A6890" t="s">
        <v>18938</v>
      </c>
      <c r="B6890" t="s">
        <v>18939</v>
      </c>
      <c r="C6890" t="s">
        <v>19004</v>
      </c>
      <c r="D6890" t="s">
        <v>19005</v>
      </c>
      <c r="E6890">
        <v>2899060</v>
      </c>
      <c r="F6890" t="s">
        <v>2553</v>
      </c>
      <c r="G6890" t="s">
        <v>3487</v>
      </c>
      <c r="H6890" t="s">
        <v>2503</v>
      </c>
      <c r="I6890" t="s">
        <v>19046</v>
      </c>
      <c r="J6890" t="s">
        <v>3490</v>
      </c>
      <c r="K6890" t="s">
        <v>110</v>
      </c>
      <c r="L6890" t="s">
        <v>3346</v>
      </c>
      <c r="M6890" t="s">
        <v>3344</v>
      </c>
      <c r="N6890" t="s">
        <v>3345</v>
      </c>
      <c r="O6890" t="s">
        <v>3346</v>
      </c>
      <c r="P6890" t="s">
        <v>3343</v>
      </c>
      <c r="Q6890" t="s">
        <v>3346</v>
      </c>
    </row>
    <row r="6891" spans="1:17" x14ac:dyDescent="0.25">
      <c r="A6891" t="s">
        <v>18938</v>
      </c>
      <c r="B6891" t="s">
        <v>18939</v>
      </c>
      <c r="C6891" t="s">
        <v>19004</v>
      </c>
      <c r="D6891" t="s">
        <v>19005</v>
      </c>
      <c r="E6891">
        <v>2899060</v>
      </c>
      <c r="F6891" t="s">
        <v>2553</v>
      </c>
      <c r="G6891" t="s">
        <v>3487</v>
      </c>
      <c r="H6891" t="s">
        <v>2503</v>
      </c>
      <c r="I6891" t="s">
        <v>19047</v>
      </c>
      <c r="J6891" t="s">
        <v>3492</v>
      </c>
      <c r="K6891" t="s">
        <v>110</v>
      </c>
      <c r="L6891" t="s">
        <v>3346</v>
      </c>
      <c r="M6891" t="s">
        <v>3344</v>
      </c>
      <c r="N6891" t="s">
        <v>3345</v>
      </c>
      <c r="O6891" t="s">
        <v>3346</v>
      </c>
      <c r="P6891" t="s">
        <v>3343</v>
      </c>
      <c r="Q6891" t="s">
        <v>3346</v>
      </c>
    </row>
    <row r="6892" spans="1:17" x14ac:dyDescent="0.25">
      <c r="A6892" t="s">
        <v>18938</v>
      </c>
      <c r="B6892" t="s">
        <v>18939</v>
      </c>
      <c r="C6892" t="s">
        <v>19004</v>
      </c>
      <c r="D6892" t="s">
        <v>19005</v>
      </c>
      <c r="E6892">
        <v>2899060</v>
      </c>
      <c r="F6892" t="s">
        <v>2553</v>
      </c>
      <c r="G6892" t="s">
        <v>3487</v>
      </c>
      <c r="H6892" t="s">
        <v>2503</v>
      </c>
      <c r="I6892" t="s">
        <v>19048</v>
      </c>
      <c r="J6892" t="s">
        <v>3494</v>
      </c>
      <c r="K6892" t="s">
        <v>110</v>
      </c>
      <c r="L6892" t="s">
        <v>3346</v>
      </c>
      <c r="M6892" t="s">
        <v>3344</v>
      </c>
      <c r="N6892" t="s">
        <v>3345</v>
      </c>
      <c r="O6892" t="s">
        <v>3346</v>
      </c>
      <c r="P6892" t="s">
        <v>3343</v>
      </c>
      <c r="Q6892" t="s">
        <v>3346</v>
      </c>
    </row>
    <row r="6893" spans="1:17" x14ac:dyDescent="0.25">
      <c r="A6893" t="s">
        <v>18938</v>
      </c>
      <c r="B6893" t="s">
        <v>18939</v>
      </c>
      <c r="C6893" t="s">
        <v>19004</v>
      </c>
      <c r="D6893" t="s">
        <v>19005</v>
      </c>
      <c r="E6893">
        <v>2899060</v>
      </c>
      <c r="F6893" t="s">
        <v>2553</v>
      </c>
      <c r="G6893" t="s">
        <v>3487</v>
      </c>
      <c r="H6893" t="s">
        <v>2503</v>
      </c>
      <c r="I6893" t="s">
        <v>19049</v>
      </c>
      <c r="J6893" t="s">
        <v>3496</v>
      </c>
      <c r="K6893" t="s">
        <v>110</v>
      </c>
      <c r="L6893" t="s">
        <v>3346</v>
      </c>
      <c r="M6893" t="s">
        <v>3344</v>
      </c>
      <c r="N6893" t="s">
        <v>3345</v>
      </c>
      <c r="O6893" t="s">
        <v>3346</v>
      </c>
      <c r="P6893" t="s">
        <v>3343</v>
      </c>
      <c r="Q6893" t="s">
        <v>3346</v>
      </c>
    </row>
    <row r="6894" spans="1:17" x14ac:dyDescent="0.25">
      <c r="A6894" t="s">
        <v>18938</v>
      </c>
      <c r="B6894" t="s">
        <v>18939</v>
      </c>
      <c r="C6894" t="s">
        <v>19004</v>
      </c>
      <c r="D6894" t="s">
        <v>19005</v>
      </c>
      <c r="E6894">
        <v>2899061</v>
      </c>
      <c r="F6894" t="s">
        <v>4693</v>
      </c>
      <c r="G6894" t="s">
        <v>4694</v>
      </c>
      <c r="H6894" t="s">
        <v>3429</v>
      </c>
      <c r="I6894" t="s">
        <v>19050</v>
      </c>
      <c r="J6894" t="s">
        <v>4693</v>
      </c>
      <c r="K6894" t="s">
        <v>110</v>
      </c>
      <c r="L6894" t="s">
        <v>3343</v>
      </c>
      <c r="M6894" t="s">
        <v>3344</v>
      </c>
      <c r="N6894" t="s">
        <v>3345</v>
      </c>
      <c r="O6894" t="s">
        <v>3346</v>
      </c>
      <c r="P6894" t="s">
        <v>3343</v>
      </c>
      <c r="Q6894" t="s">
        <v>3346</v>
      </c>
    </row>
    <row r="6895" spans="1:17" x14ac:dyDescent="0.25">
      <c r="A6895" t="s">
        <v>18938</v>
      </c>
      <c r="B6895" t="s">
        <v>18939</v>
      </c>
      <c r="C6895" t="s">
        <v>19004</v>
      </c>
      <c r="D6895" t="s">
        <v>19005</v>
      </c>
      <c r="E6895">
        <v>2899061</v>
      </c>
      <c r="F6895" t="s">
        <v>4693</v>
      </c>
      <c r="G6895" t="s">
        <v>4694</v>
      </c>
      <c r="H6895" t="s">
        <v>3429</v>
      </c>
      <c r="I6895" t="s">
        <v>19051</v>
      </c>
      <c r="J6895" t="s">
        <v>4697</v>
      </c>
      <c r="K6895" t="s">
        <v>3433</v>
      </c>
      <c r="L6895" t="s">
        <v>3346</v>
      </c>
      <c r="M6895" t="s">
        <v>3344</v>
      </c>
      <c r="N6895" t="s">
        <v>3345</v>
      </c>
      <c r="O6895" t="s">
        <v>3346</v>
      </c>
      <c r="P6895" t="s">
        <v>3343</v>
      </c>
      <c r="Q6895" t="s">
        <v>3346</v>
      </c>
    </row>
    <row r="6896" spans="1:17" x14ac:dyDescent="0.25">
      <c r="A6896" t="s">
        <v>18938</v>
      </c>
      <c r="B6896" t="s">
        <v>18939</v>
      </c>
      <c r="C6896" t="s">
        <v>19004</v>
      </c>
      <c r="D6896" t="s">
        <v>19005</v>
      </c>
      <c r="E6896">
        <v>2899061</v>
      </c>
      <c r="F6896" t="s">
        <v>4693</v>
      </c>
      <c r="G6896" t="s">
        <v>4694</v>
      </c>
      <c r="H6896" t="s">
        <v>3429</v>
      </c>
      <c r="I6896" t="s">
        <v>19052</v>
      </c>
      <c r="J6896" t="s">
        <v>4699</v>
      </c>
      <c r="K6896" t="s">
        <v>110</v>
      </c>
      <c r="L6896" t="s">
        <v>3346</v>
      </c>
      <c r="M6896" t="s">
        <v>3344</v>
      </c>
      <c r="N6896" t="s">
        <v>3345</v>
      </c>
      <c r="O6896" t="s">
        <v>3346</v>
      </c>
      <c r="P6896" t="s">
        <v>3343</v>
      </c>
      <c r="Q6896" t="s">
        <v>3346</v>
      </c>
    </row>
    <row r="6897" spans="1:17" x14ac:dyDescent="0.25">
      <c r="A6897" t="s">
        <v>18938</v>
      </c>
      <c r="B6897" t="s">
        <v>18939</v>
      </c>
      <c r="C6897" t="s">
        <v>19004</v>
      </c>
      <c r="D6897" t="s">
        <v>19005</v>
      </c>
      <c r="E6897">
        <v>2899062</v>
      </c>
      <c r="F6897" t="s">
        <v>893</v>
      </c>
      <c r="G6897" t="s">
        <v>3497</v>
      </c>
      <c r="H6897" t="s">
        <v>3498</v>
      </c>
      <c r="I6897" t="s">
        <v>19053</v>
      </c>
      <c r="J6897" t="s">
        <v>19054</v>
      </c>
      <c r="K6897" t="s">
        <v>110</v>
      </c>
      <c r="L6897" t="s">
        <v>3343</v>
      </c>
      <c r="M6897" t="s">
        <v>3344</v>
      </c>
      <c r="N6897" t="s">
        <v>3345</v>
      </c>
      <c r="O6897" t="s">
        <v>3346</v>
      </c>
      <c r="P6897" t="s">
        <v>3343</v>
      </c>
      <c r="Q6897" t="s">
        <v>3346</v>
      </c>
    </row>
    <row r="6898" spans="1:17" x14ac:dyDescent="0.25">
      <c r="A6898" t="s">
        <v>18938</v>
      </c>
      <c r="B6898" t="s">
        <v>18939</v>
      </c>
      <c r="C6898" t="s">
        <v>19004</v>
      </c>
      <c r="D6898" t="s">
        <v>19005</v>
      </c>
      <c r="E6898">
        <v>2899063</v>
      </c>
      <c r="F6898" t="s">
        <v>2185</v>
      </c>
      <c r="G6898" t="s">
        <v>3500</v>
      </c>
      <c r="H6898" t="s">
        <v>3498</v>
      </c>
      <c r="I6898" t="s">
        <v>19055</v>
      </c>
      <c r="J6898" t="s">
        <v>1579</v>
      </c>
      <c r="K6898" t="s">
        <v>110</v>
      </c>
      <c r="L6898" t="s">
        <v>3343</v>
      </c>
      <c r="M6898" t="s">
        <v>3344</v>
      </c>
      <c r="N6898" t="s">
        <v>3345</v>
      </c>
      <c r="O6898" t="s">
        <v>3346</v>
      </c>
      <c r="P6898" t="s">
        <v>3343</v>
      </c>
      <c r="Q6898" t="s">
        <v>3346</v>
      </c>
    </row>
    <row r="6899" spans="1:17" x14ac:dyDescent="0.25">
      <c r="A6899" t="s">
        <v>18938</v>
      </c>
      <c r="B6899" t="s">
        <v>18939</v>
      </c>
      <c r="C6899" t="s">
        <v>19004</v>
      </c>
      <c r="D6899" t="s">
        <v>19005</v>
      </c>
      <c r="E6899">
        <v>2899063</v>
      </c>
      <c r="F6899" t="s">
        <v>2185</v>
      </c>
      <c r="G6899" t="s">
        <v>3500</v>
      </c>
      <c r="H6899" t="s">
        <v>3498</v>
      </c>
      <c r="I6899" t="s">
        <v>19056</v>
      </c>
      <c r="J6899" t="s">
        <v>3503</v>
      </c>
      <c r="K6899" t="s">
        <v>38</v>
      </c>
      <c r="L6899" t="s">
        <v>3346</v>
      </c>
      <c r="M6899" t="s">
        <v>3344</v>
      </c>
      <c r="N6899" t="s">
        <v>3345</v>
      </c>
      <c r="O6899" t="s">
        <v>3346</v>
      </c>
      <c r="P6899" t="s">
        <v>3343</v>
      </c>
      <c r="Q6899" t="s">
        <v>3346</v>
      </c>
    </row>
    <row r="6900" spans="1:17" x14ac:dyDescent="0.25">
      <c r="A6900" t="s">
        <v>18938</v>
      </c>
      <c r="B6900" t="s">
        <v>18939</v>
      </c>
      <c r="C6900" t="s">
        <v>19004</v>
      </c>
      <c r="D6900" t="s">
        <v>19005</v>
      </c>
      <c r="E6900">
        <v>2899063</v>
      </c>
      <c r="F6900" t="s">
        <v>2185</v>
      </c>
      <c r="G6900" t="s">
        <v>3500</v>
      </c>
      <c r="H6900" t="s">
        <v>3498</v>
      </c>
      <c r="I6900" t="s">
        <v>19057</v>
      </c>
      <c r="J6900" t="s">
        <v>3505</v>
      </c>
      <c r="K6900" t="s">
        <v>110</v>
      </c>
      <c r="L6900" t="s">
        <v>3346</v>
      </c>
      <c r="M6900" t="s">
        <v>3344</v>
      </c>
      <c r="N6900" t="s">
        <v>3345</v>
      </c>
      <c r="O6900" t="s">
        <v>3346</v>
      </c>
      <c r="P6900" t="s">
        <v>3343</v>
      </c>
      <c r="Q6900" t="s">
        <v>3346</v>
      </c>
    </row>
    <row r="6901" spans="1:17" x14ac:dyDescent="0.25">
      <c r="A6901" t="s">
        <v>18938</v>
      </c>
      <c r="B6901" t="s">
        <v>18939</v>
      </c>
      <c r="C6901" t="s">
        <v>19004</v>
      </c>
      <c r="D6901" t="s">
        <v>19005</v>
      </c>
      <c r="E6901">
        <v>2899063</v>
      </c>
      <c r="F6901" t="s">
        <v>2185</v>
      </c>
      <c r="G6901" t="s">
        <v>3500</v>
      </c>
      <c r="H6901" t="s">
        <v>3498</v>
      </c>
      <c r="I6901" t="s">
        <v>19058</v>
      </c>
      <c r="J6901" t="s">
        <v>3507</v>
      </c>
      <c r="K6901" t="s">
        <v>110</v>
      </c>
      <c r="L6901" t="s">
        <v>3346</v>
      </c>
      <c r="M6901" t="s">
        <v>3344</v>
      </c>
      <c r="N6901" t="s">
        <v>3345</v>
      </c>
      <c r="O6901" t="s">
        <v>3346</v>
      </c>
      <c r="P6901" t="s">
        <v>3343</v>
      </c>
      <c r="Q6901" t="s">
        <v>3346</v>
      </c>
    </row>
    <row r="6902" spans="1:17" x14ac:dyDescent="0.25">
      <c r="A6902" t="s">
        <v>18938</v>
      </c>
      <c r="B6902" t="s">
        <v>18939</v>
      </c>
      <c r="C6902" t="s">
        <v>19004</v>
      </c>
      <c r="D6902" t="s">
        <v>19005</v>
      </c>
      <c r="E6902">
        <v>2899064</v>
      </c>
      <c r="F6902" t="s">
        <v>2542</v>
      </c>
      <c r="G6902" t="s">
        <v>5143</v>
      </c>
      <c r="H6902" t="s">
        <v>3350</v>
      </c>
      <c r="I6902" t="s">
        <v>19059</v>
      </c>
      <c r="J6902" t="s">
        <v>4080</v>
      </c>
      <c r="K6902" t="s">
        <v>110</v>
      </c>
      <c r="L6902" t="s">
        <v>3343</v>
      </c>
      <c r="M6902" t="s">
        <v>3477</v>
      </c>
      <c r="N6902" t="s">
        <v>3513</v>
      </c>
      <c r="O6902" t="s">
        <v>3346</v>
      </c>
      <c r="P6902" t="s">
        <v>3343</v>
      </c>
      <c r="Q6902" t="s">
        <v>3346</v>
      </c>
    </row>
    <row r="6903" spans="1:17" x14ac:dyDescent="0.25">
      <c r="A6903" t="s">
        <v>18938</v>
      </c>
      <c r="B6903" t="s">
        <v>18939</v>
      </c>
      <c r="C6903" t="s">
        <v>19004</v>
      </c>
      <c r="D6903" t="s">
        <v>19005</v>
      </c>
      <c r="E6903">
        <v>2899066</v>
      </c>
      <c r="F6903" t="s">
        <v>3508</v>
      </c>
      <c r="G6903" t="s">
        <v>3509</v>
      </c>
      <c r="H6903" t="s">
        <v>3510</v>
      </c>
      <c r="I6903" t="s">
        <v>19060</v>
      </c>
      <c r="J6903" t="s">
        <v>3512</v>
      </c>
      <c r="K6903" t="s">
        <v>38</v>
      </c>
      <c r="L6903" t="s">
        <v>3343</v>
      </c>
      <c r="M6903" t="s">
        <v>3477</v>
      </c>
      <c r="N6903" t="s">
        <v>3513</v>
      </c>
      <c r="O6903" t="s">
        <v>3346</v>
      </c>
      <c r="P6903" t="s">
        <v>3343</v>
      </c>
      <c r="Q6903" t="s">
        <v>3346</v>
      </c>
    </row>
    <row r="6904" spans="1:17" x14ac:dyDescent="0.25">
      <c r="A6904" t="s">
        <v>18938</v>
      </c>
      <c r="B6904" t="s">
        <v>18939</v>
      </c>
      <c r="C6904" t="s">
        <v>19004</v>
      </c>
      <c r="D6904" t="s">
        <v>19005</v>
      </c>
      <c r="E6904">
        <v>2899067</v>
      </c>
      <c r="F6904" t="s">
        <v>2347</v>
      </c>
      <c r="G6904" t="s">
        <v>3514</v>
      </c>
      <c r="H6904" t="s">
        <v>3515</v>
      </c>
      <c r="I6904" t="s">
        <v>19061</v>
      </c>
      <c r="J6904" t="s">
        <v>3517</v>
      </c>
      <c r="K6904" t="s">
        <v>110</v>
      </c>
      <c r="L6904" t="s">
        <v>3343</v>
      </c>
      <c r="M6904" t="s">
        <v>3344</v>
      </c>
      <c r="N6904" t="s">
        <v>3345</v>
      </c>
      <c r="O6904" t="s">
        <v>3346</v>
      </c>
      <c r="P6904" t="s">
        <v>3343</v>
      </c>
      <c r="Q6904" t="s">
        <v>3346</v>
      </c>
    </row>
    <row r="6905" spans="1:17" x14ac:dyDescent="0.25">
      <c r="A6905" t="s">
        <v>18938</v>
      </c>
      <c r="B6905" t="s">
        <v>18939</v>
      </c>
      <c r="C6905" t="s">
        <v>19004</v>
      </c>
      <c r="D6905" t="s">
        <v>19005</v>
      </c>
      <c r="E6905">
        <v>2899068</v>
      </c>
      <c r="F6905" t="s">
        <v>375</v>
      </c>
      <c r="G6905" t="s">
        <v>3518</v>
      </c>
      <c r="H6905" t="s">
        <v>3350</v>
      </c>
      <c r="I6905" t="s">
        <v>19062</v>
      </c>
      <c r="J6905" t="s">
        <v>154</v>
      </c>
      <c r="K6905" t="s">
        <v>110</v>
      </c>
      <c r="L6905" t="s">
        <v>3343</v>
      </c>
      <c r="M6905" t="s">
        <v>3344</v>
      </c>
      <c r="N6905" t="s">
        <v>3345</v>
      </c>
      <c r="O6905" t="s">
        <v>3346</v>
      </c>
      <c r="P6905" t="s">
        <v>3343</v>
      </c>
      <c r="Q6905" t="s">
        <v>3346</v>
      </c>
    </row>
    <row r="6906" spans="1:17" x14ac:dyDescent="0.25">
      <c r="A6906" t="s">
        <v>18938</v>
      </c>
      <c r="B6906" t="s">
        <v>18939</v>
      </c>
      <c r="C6906" t="s">
        <v>19004</v>
      </c>
      <c r="D6906" t="s">
        <v>19005</v>
      </c>
      <c r="E6906">
        <v>2899069</v>
      </c>
      <c r="F6906" t="s">
        <v>1896</v>
      </c>
      <c r="G6906" t="s">
        <v>3520</v>
      </c>
      <c r="H6906" t="s">
        <v>3350</v>
      </c>
      <c r="I6906" t="s">
        <v>19063</v>
      </c>
      <c r="J6906" t="s">
        <v>1898</v>
      </c>
      <c r="K6906" t="s">
        <v>110</v>
      </c>
      <c r="L6906" t="s">
        <v>3343</v>
      </c>
      <c r="M6906" t="s">
        <v>3344</v>
      </c>
      <c r="N6906" t="s">
        <v>3345</v>
      </c>
      <c r="O6906" t="s">
        <v>3346</v>
      </c>
      <c r="P6906" t="s">
        <v>3343</v>
      </c>
      <c r="Q6906" t="s">
        <v>3346</v>
      </c>
    </row>
    <row r="6907" spans="1:17" x14ac:dyDescent="0.25">
      <c r="A6907" t="s">
        <v>18938</v>
      </c>
      <c r="B6907" t="s">
        <v>18939</v>
      </c>
      <c r="C6907" t="s">
        <v>19004</v>
      </c>
      <c r="D6907" t="s">
        <v>19005</v>
      </c>
      <c r="E6907">
        <v>2899070</v>
      </c>
      <c r="F6907" t="s">
        <v>3522</v>
      </c>
      <c r="G6907" t="s">
        <v>3523</v>
      </c>
      <c r="H6907" t="s">
        <v>3429</v>
      </c>
      <c r="I6907" t="s">
        <v>19064</v>
      </c>
      <c r="J6907" t="s">
        <v>3522</v>
      </c>
      <c r="K6907" t="s">
        <v>110</v>
      </c>
      <c r="L6907" t="s">
        <v>3343</v>
      </c>
      <c r="M6907" t="s">
        <v>3344</v>
      </c>
      <c r="N6907" t="s">
        <v>3345</v>
      </c>
      <c r="O6907" t="s">
        <v>3346</v>
      </c>
      <c r="P6907" t="s">
        <v>3343</v>
      </c>
      <c r="Q6907" t="s">
        <v>3346</v>
      </c>
    </row>
    <row r="6908" spans="1:17" x14ac:dyDescent="0.25">
      <c r="A6908" t="s">
        <v>18938</v>
      </c>
      <c r="B6908" t="s">
        <v>18939</v>
      </c>
      <c r="C6908" t="s">
        <v>19004</v>
      </c>
      <c r="D6908" t="s">
        <v>19005</v>
      </c>
      <c r="E6908">
        <v>2899071</v>
      </c>
      <c r="F6908" t="s">
        <v>128</v>
      </c>
      <c r="G6908" t="s">
        <v>3525</v>
      </c>
      <c r="H6908" t="s">
        <v>3526</v>
      </c>
      <c r="I6908" t="s">
        <v>19065</v>
      </c>
      <c r="J6908" t="s">
        <v>935</v>
      </c>
      <c r="K6908" t="s">
        <v>110</v>
      </c>
      <c r="L6908" t="s">
        <v>3343</v>
      </c>
      <c r="M6908" t="s">
        <v>3344</v>
      </c>
      <c r="N6908" t="s">
        <v>3345</v>
      </c>
      <c r="O6908" t="s">
        <v>3346</v>
      </c>
      <c r="P6908" t="s">
        <v>3343</v>
      </c>
      <c r="Q6908" t="s">
        <v>3346</v>
      </c>
    </row>
    <row r="6909" spans="1:17" x14ac:dyDescent="0.25">
      <c r="A6909" t="s">
        <v>18938</v>
      </c>
      <c r="B6909" t="s">
        <v>18939</v>
      </c>
      <c r="C6909" t="s">
        <v>19004</v>
      </c>
      <c r="D6909" t="s">
        <v>19005</v>
      </c>
      <c r="E6909">
        <v>2899071</v>
      </c>
      <c r="F6909" t="s">
        <v>128</v>
      </c>
      <c r="G6909" t="s">
        <v>3525</v>
      </c>
      <c r="H6909" t="s">
        <v>3526</v>
      </c>
      <c r="I6909" t="s">
        <v>19066</v>
      </c>
      <c r="J6909" t="s">
        <v>1193</v>
      </c>
      <c r="K6909" t="s">
        <v>110</v>
      </c>
      <c r="L6909" t="s">
        <v>3346</v>
      </c>
      <c r="M6909" t="s">
        <v>3344</v>
      </c>
      <c r="N6909" t="s">
        <v>3345</v>
      </c>
      <c r="O6909" t="s">
        <v>3346</v>
      </c>
      <c r="P6909" t="s">
        <v>3343</v>
      </c>
      <c r="Q6909" t="s">
        <v>3346</v>
      </c>
    </row>
    <row r="6910" spans="1:17" x14ac:dyDescent="0.25">
      <c r="A6910" t="s">
        <v>18938</v>
      </c>
      <c r="B6910" t="s">
        <v>18939</v>
      </c>
      <c r="C6910" t="s">
        <v>19004</v>
      </c>
      <c r="D6910" t="s">
        <v>19005</v>
      </c>
      <c r="E6910">
        <v>2899072</v>
      </c>
      <c r="F6910" t="s">
        <v>3537</v>
      </c>
      <c r="G6910" t="s">
        <v>3538</v>
      </c>
      <c r="H6910" t="s">
        <v>2503</v>
      </c>
      <c r="I6910" t="s">
        <v>19067</v>
      </c>
      <c r="J6910" t="s">
        <v>3540</v>
      </c>
      <c r="K6910" t="s">
        <v>110</v>
      </c>
      <c r="L6910" t="s">
        <v>3343</v>
      </c>
      <c r="M6910" t="s">
        <v>3344</v>
      </c>
      <c r="N6910" t="s">
        <v>3345</v>
      </c>
      <c r="O6910" t="s">
        <v>3346</v>
      </c>
      <c r="P6910" t="s">
        <v>3343</v>
      </c>
      <c r="Q6910" t="s">
        <v>3346</v>
      </c>
    </row>
    <row r="6911" spans="1:17" x14ac:dyDescent="0.25">
      <c r="A6911" t="s">
        <v>18938</v>
      </c>
      <c r="B6911" t="s">
        <v>18939</v>
      </c>
      <c r="C6911" t="s">
        <v>19004</v>
      </c>
      <c r="D6911" t="s">
        <v>19005</v>
      </c>
      <c r="E6911">
        <v>2899073</v>
      </c>
      <c r="F6911" t="s">
        <v>3541</v>
      </c>
      <c r="G6911" t="s">
        <v>3542</v>
      </c>
      <c r="H6911" t="s">
        <v>2503</v>
      </c>
      <c r="I6911" t="s">
        <v>19068</v>
      </c>
      <c r="J6911" t="s">
        <v>3544</v>
      </c>
      <c r="K6911" t="s">
        <v>110</v>
      </c>
      <c r="L6911" t="s">
        <v>3343</v>
      </c>
      <c r="M6911" t="s">
        <v>3344</v>
      </c>
      <c r="N6911" t="s">
        <v>3345</v>
      </c>
      <c r="O6911" t="s">
        <v>3346</v>
      </c>
      <c r="P6911" t="s">
        <v>3343</v>
      </c>
      <c r="Q6911" t="s">
        <v>3346</v>
      </c>
    </row>
    <row r="6912" spans="1:17" x14ac:dyDescent="0.25">
      <c r="A6912" t="s">
        <v>18938</v>
      </c>
      <c r="B6912" t="s">
        <v>18939</v>
      </c>
      <c r="C6912" t="s">
        <v>19004</v>
      </c>
      <c r="D6912" t="s">
        <v>19005</v>
      </c>
      <c r="E6912">
        <v>2899074</v>
      </c>
      <c r="F6912" t="s">
        <v>5033</v>
      </c>
      <c r="G6912" t="s">
        <v>5034</v>
      </c>
      <c r="H6912" t="s">
        <v>19069</v>
      </c>
      <c r="I6912" t="s">
        <v>19070</v>
      </c>
      <c r="J6912" t="s">
        <v>5036</v>
      </c>
      <c r="K6912" t="s">
        <v>110</v>
      </c>
      <c r="L6912" t="s">
        <v>3343</v>
      </c>
      <c r="M6912" t="s">
        <v>3344</v>
      </c>
      <c r="N6912" t="s">
        <v>4634</v>
      </c>
      <c r="O6912" t="s">
        <v>3346</v>
      </c>
      <c r="P6912" t="s">
        <v>3346</v>
      </c>
      <c r="Q6912" t="s">
        <v>3346</v>
      </c>
    </row>
    <row r="6913" spans="1:17" x14ac:dyDescent="0.25">
      <c r="A6913" t="s">
        <v>18938</v>
      </c>
      <c r="B6913" t="s">
        <v>18939</v>
      </c>
      <c r="C6913" t="s">
        <v>19004</v>
      </c>
      <c r="D6913" t="s">
        <v>19005</v>
      </c>
      <c r="E6913">
        <v>2899074</v>
      </c>
      <c r="F6913" t="s">
        <v>5033</v>
      </c>
      <c r="G6913" t="s">
        <v>5034</v>
      </c>
      <c r="H6913" t="s">
        <v>19069</v>
      </c>
      <c r="I6913" t="s">
        <v>19071</v>
      </c>
      <c r="J6913" t="s">
        <v>19072</v>
      </c>
      <c r="K6913" t="s">
        <v>110</v>
      </c>
      <c r="L6913" t="s">
        <v>3346</v>
      </c>
      <c r="M6913" t="s">
        <v>3344</v>
      </c>
      <c r="N6913" t="s">
        <v>4634</v>
      </c>
      <c r="O6913" t="s">
        <v>3346</v>
      </c>
      <c r="P6913" t="s">
        <v>3346</v>
      </c>
      <c r="Q6913" t="s">
        <v>3346</v>
      </c>
    </row>
    <row r="6914" spans="1:17" x14ac:dyDescent="0.25">
      <c r="A6914" t="s">
        <v>19073</v>
      </c>
      <c r="B6914" t="s">
        <v>19074</v>
      </c>
      <c r="C6914" t="s">
        <v>19075</v>
      </c>
      <c r="D6914" t="s">
        <v>19076</v>
      </c>
      <c r="E6914">
        <v>2901001</v>
      </c>
      <c r="F6914" t="s">
        <v>19077</v>
      </c>
      <c r="G6914" t="s">
        <v>19078</v>
      </c>
      <c r="H6914" t="s">
        <v>8037</v>
      </c>
      <c r="I6914" t="s">
        <v>19079</v>
      </c>
      <c r="J6914" t="s">
        <v>19080</v>
      </c>
      <c r="K6914" t="s">
        <v>110</v>
      </c>
      <c r="L6914" t="s">
        <v>3343</v>
      </c>
      <c r="M6914" t="s">
        <v>3344</v>
      </c>
      <c r="N6914" t="s">
        <v>3627</v>
      </c>
      <c r="O6914" t="s">
        <v>3346</v>
      </c>
      <c r="P6914" t="s">
        <v>3343</v>
      </c>
      <c r="Q6914" t="s">
        <v>3346</v>
      </c>
    </row>
    <row r="6915" spans="1:17" x14ac:dyDescent="0.25">
      <c r="A6915" t="s">
        <v>19073</v>
      </c>
      <c r="B6915" t="s">
        <v>19074</v>
      </c>
      <c r="C6915" t="s">
        <v>19075</v>
      </c>
      <c r="D6915" t="s">
        <v>19076</v>
      </c>
      <c r="E6915">
        <v>2901001</v>
      </c>
      <c r="F6915" t="s">
        <v>19077</v>
      </c>
      <c r="G6915" t="s">
        <v>19078</v>
      </c>
      <c r="H6915" t="s">
        <v>8037</v>
      </c>
      <c r="I6915" t="s">
        <v>19081</v>
      </c>
      <c r="J6915" t="s">
        <v>19082</v>
      </c>
      <c r="K6915" t="s">
        <v>110</v>
      </c>
      <c r="L6915" t="s">
        <v>3346</v>
      </c>
      <c r="M6915" t="s">
        <v>3344</v>
      </c>
      <c r="N6915" t="s">
        <v>3627</v>
      </c>
      <c r="O6915" t="s">
        <v>3346</v>
      </c>
      <c r="P6915" t="s">
        <v>3343</v>
      </c>
      <c r="Q6915" t="s">
        <v>3346</v>
      </c>
    </row>
    <row r="6916" spans="1:17" x14ac:dyDescent="0.25">
      <c r="A6916" t="s">
        <v>19073</v>
      </c>
      <c r="B6916" t="s">
        <v>19074</v>
      </c>
      <c r="C6916" t="s">
        <v>19075</v>
      </c>
      <c r="D6916" t="s">
        <v>19076</v>
      </c>
      <c r="E6916">
        <v>2901001</v>
      </c>
      <c r="F6916" t="s">
        <v>19077</v>
      </c>
      <c r="G6916" t="s">
        <v>19078</v>
      </c>
      <c r="H6916" t="s">
        <v>8037</v>
      </c>
      <c r="I6916" t="s">
        <v>19083</v>
      </c>
      <c r="J6916" t="s">
        <v>19084</v>
      </c>
      <c r="K6916" t="s">
        <v>110</v>
      </c>
      <c r="L6916" t="s">
        <v>3346</v>
      </c>
      <c r="M6916" t="s">
        <v>3344</v>
      </c>
      <c r="N6916" t="s">
        <v>3627</v>
      </c>
      <c r="O6916" t="s">
        <v>3346</v>
      </c>
      <c r="P6916" t="s">
        <v>3343</v>
      </c>
      <c r="Q6916" t="s">
        <v>3346</v>
      </c>
    </row>
    <row r="6917" spans="1:17" x14ac:dyDescent="0.25">
      <c r="A6917" t="s">
        <v>19073</v>
      </c>
      <c r="B6917" t="s">
        <v>19074</v>
      </c>
      <c r="C6917" t="s">
        <v>19075</v>
      </c>
      <c r="D6917" t="s">
        <v>19076</v>
      </c>
      <c r="E6917">
        <v>2901001</v>
      </c>
      <c r="F6917" t="s">
        <v>19077</v>
      </c>
      <c r="G6917" t="s">
        <v>19078</v>
      </c>
      <c r="H6917" t="s">
        <v>8037</v>
      </c>
      <c r="I6917" t="s">
        <v>19085</v>
      </c>
      <c r="J6917" t="s">
        <v>19086</v>
      </c>
      <c r="K6917" t="s">
        <v>110</v>
      </c>
      <c r="L6917" t="s">
        <v>3346</v>
      </c>
      <c r="M6917" t="s">
        <v>3344</v>
      </c>
      <c r="N6917" t="s">
        <v>3627</v>
      </c>
      <c r="O6917" t="s">
        <v>3346</v>
      </c>
      <c r="P6917" t="s">
        <v>3343</v>
      </c>
      <c r="Q6917" t="s">
        <v>3346</v>
      </c>
    </row>
    <row r="6918" spans="1:17" x14ac:dyDescent="0.25">
      <c r="A6918" t="s">
        <v>19073</v>
      </c>
      <c r="B6918" t="s">
        <v>19074</v>
      </c>
      <c r="C6918" t="s">
        <v>19075</v>
      </c>
      <c r="D6918" t="s">
        <v>19076</v>
      </c>
      <c r="E6918">
        <v>2901002</v>
      </c>
      <c r="F6918" t="s">
        <v>19087</v>
      </c>
      <c r="G6918" t="s">
        <v>19088</v>
      </c>
      <c r="H6918" t="s">
        <v>3378</v>
      </c>
      <c r="I6918" t="s">
        <v>19089</v>
      </c>
      <c r="J6918" t="s">
        <v>19090</v>
      </c>
      <c r="K6918" t="s">
        <v>110</v>
      </c>
      <c r="L6918" t="s">
        <v>3343</v>
      </c>
      <c r="M6918" t="s">
        <v>3344</v>
      </c>
      <c r="N6918" t="s">
        <v>3345</v>
      </c>
      <c r="O6918" t="s">
        <v>3346</v>
      </c>
      <c r="P6918" t="s">
        <v>3343</v>
      </c>
      <c r="Q6918" t="s">
        <v>3346</v>
      </c>
    </row>
    <row r="6919" spans="1:17" x14ac:dyDescent="0.25">
      <c r="A6919" t="s">
        <v>19073</v>
      </c>
      <c r="B6919" t="s">
        <v>19074</v>
      </c>
      <c r="C6919" t="s">
        <v>19075</v>
      </c>
      <c r="D6919" t="s">
        <v>19076</v>
      </c>
      <c r="E6919">
        <v>2901002</v>
      </c>
      <c r="F6919" t="s">
        <v>19087</v>
      </c>
      <c r="G6919" t="s">
        <v>19088</v>
      </c>
      <c r="H6919" t="s">
        <v>3378</v>
      </c>
      <c r="I6919" t="s">
        <v>19091</v>
      </c>
      <c r="J6919" t="s">
        <v>19092</v>
      </c>
      <c r="K6919" t="s">
        <v>110</v>
      </c>
      <c r="L6919" t="s">
        <v>3346</v>
      </c>
      <c r="M6919" t="s">
        <v>3344</v>
      </c>
      <c r="N6919" t="s">
        <v>3345</v>
      </c>
      <c r="O6919" t="s">
        <v>3346</v>
      </c>
      <c r="P6919" t="s">
        <v>3343</v>
      </c>
      <c r="Q6919" t="s">
        <v>3346</v>
      </c>
    </row>
    <row r="6920" spans="1:17" x14ac:dyDescent="0.25">
      <c r="A6920" t="s">
        <v>19073</v>
      </c>
      <c r="B6920" t="s">
        <v>19074</v>
      </c>
      <c r="C6920" t="s">
        <v>19075</v>
      </c>
      <c r="D6920" t="s">
        <v>19076</v>
      </c>
      <c r="E6920">
        <v>2901002</v>
      </c>
      <c r="F6920" t="s">
        <v>19087</v>
      </c>
      <c r="G6920" t="s">
        <v>19088</v>
      </c>
      <c r="H6920" t="s">
        <v>3378</v>
      </c>
      <c r="I6920" t="s">
        <v>19093</v>
      </c>
      <c r="J6920" t="s">
        <v>19094</v>
      </c>
      <c r="K6920" t="s">
        <v>110</v>
      </c>
      <c r="L6920" t="s">
        <v>3346</v>
      </c>
      <c r="M6920" t="s">
        <v>3344</v>
      </c>
      <c r="N6920" t="s">
        <v>3345</v>
      </c>
      <c r="O6920" t="s">
        <v>3346</v>
      </c>
      <c r="P6920" t="s">
        <v>3343</v>
      </c>
      <c r="Q6920" t="s">
        <v>3346</v>
      </c>
    </row>
    <row r="6921" spans="1:17" x14ac:dyDescent="0.25">
      <c r="A6921" t="s">
        <v>19073</v>
      </c>
      <c r="B6921" t="s">
        <v>19074</v>
      </c>
      <c r="C6921" t="s">
        <v>19075</v>
      </c>
      <c r="D6921" t="s">
        <v>19076</v>
      </c>
      <c r="E6921">
        <v>2901003</v>
      </c>
      <c r="F6921" t="s">
        <v>19095</v>
      </c>
      <c r="H6921" t="s">
        <v>8037</v>
      </c>
      <c r="I6921" t="s">
        <v>19096</v>
      </c>
      <c r="J6921" t="s">
        <v>19097</v>
      </c>
      <c r="K6921" t="s">
        <v>110</v>
      </c>
      <c r="L6921" t="s">
        <v>3343</v>
      </c>
      <c r="M6921" t="s">
        <v>3344</v>
      </c>
      <c r="N6921" t="s">
        <v>3345</v>
      </c>
      <c r="O6921" t="s">
        <v>3346</v>
      </c>
      <c r="P6921" t="s">
        <v>3343</v>
      </c>
      <c r="Q6921" t="s">
        <v>3346</v>
      </c>
    </row>
    <row r="6922" spans="1:17" x14ac:dyDescent="0.25">
      <c r="A6922" t="s">
        <v>19073</v>
      </c>
      <c r="B6922" t="s">
        <v>19074</v>
      </c>
      <c r="C6922" t="s">
        <v>19075</v>
      </c>
      <c r="D6922" t="s">
        <v>19076</v>
      </c>
      <c r="E6922">
        <v>2901003</v>
      </c>
      <c r="F6922" t="s">
        <v>19095</v>
      </c>
      <c r="H6922" t="s">
        <v>8037</v>
      </c>
      <c r="I6922" t="s">
        <v>19098</v>
      </c>
      <c r="J6922" t="s">
        <v>19099</v>
      </c>
      <c r="K6922" t="s">
        <v>110</v>
      </c>
      <c r="L6922" t="s">
        <v>3346</v>
      </c>
      <c r="M6922" t="s">
        <v>3344</v>
      </c>
      <c r="N6922" t="s">
        <v>3345</v>
      </c>
      <c r="O6922" t="s">
        <v>3346</v>
      </c>
      <c r="P6922" t="s">
        <v>3343</v>
      </c>
      <c r="Q6922" t="s">
        <v>3346</v>
      </c>
    </row>
    <row r="6923" spans="1:17" x14ac:dyDescent="0.25">
      <c r="A6923" t="s">
        <v>19073</v>
      </c>
      <c r="B6923" t="s">
        <v>19074</v>
      </c>
      <c r="C6923" t="s">
        <v>19075</v>
      </c>
      <c r="D6923" t="s">
        <v>19076</v>
      </c>
      <c r="E6923">
        <v>2901003</v>
      </c>
      <c r="F6923" t="s">
        <v>19095</v>
      </c>
      <c r="H6923" t="s">
        <v>8037</v>
      </c>
      <c r="I6923" t="s">
        <v>19100</v>
      </c>
      <c r="J6923" t="s">
        <v>19101</v>
      </c>
      <c r="K6923" t="s">
        <v>110</v>
      </c>
      <c r="L6923" t="s">
        <v>3346</v>
      </c>
      <c r="M6923" t="s">
        <v>3344</v>
      </c>
      <c r="N6923" t="s">
        <v>3345</v>
      </c>
      <c r="O6923" t="s">
        <v>3346</v>
      </c>
      <c r="P6923" t="s">
        <v>3343</v>
      </c>
      <c r="Q6923" t="s">
        <v>3346</v>
      </c>
    </row>
    <row r="6924" spans="1:17" x14ac:dyDescent="0.25">
      <c r="A6924" t="s">
        <v>19073</v>
      </c>
      <c r="B6924" t="s">
        <v>19074</v>
      </c>
      <c r="C6924" t="s">
        <v>19075</v>
      </c>
      <c r="D6924" t="s">
        <v>19076</v>
      </c>
      <c r="E6924">
        <v>2901006</v>
      </c>
      <c r="F6924" t="s">
        <v>19102</v>
      </c>
      <c r="G6924" t="s">
        <v>19103</v>
      </c>
      <c r="H6924" t="s">
        <v>3378</v>
      </c>
      <c r="I6924" t="s">
        <v>19104</v>
      </c>
      <c r="J6924" t="s">
        <v>19105</v>
      </c>
      <c r="K6924" t="s">
        <v>110</v>
      </c>
      <c r="L6924" t="s">
        <v>3343</v>
      </c>
      <c r="M6924" t="s">
        <v>3344</v>
      </c>
      <c r="N6924" t="s">
        <v>3627</v>
      </c>
      <c r="O6924" t="s">
        <v>3346</v>
      </c>
      <c r="P6924" t="s">
        <v>3343</v>
      </c>
      <c r="Q6924" t="s">
        <v>3346</v>
      </c>
    </row>
    <row r="6925" spans="1:17" x14ac:dyDescent="0.25">
      <c r="A6925" t="s">
        <v>19073</v>
      </c>
      <c r="B6925" t="s">
        <v>19074</v>
      </c>
      <c r="C6925" t="s">
        <v>19075</v>
      </c>
      <c r="D6925" t="s">
        <v>19076</v>
      </c>
      <c r="E6925">
        <v>2901006</v>
      </c>
      <c r="F6925" t="s">
        <v>19102</v>
      </c>
      <c r="G6925" t="s">
        <v>19103</v>
      </c>
      <c r="H6925" t="s">
        <v>3378</v>
      </c>
      <c r="I6925" t="s">
        <v>19106</v>
      </c>
      <c r="J6925" t="s">
        <v>19107</v>
      </c>
      <c r="K6925" t="s">
        <v>110</v>
      </c>
      <c r="L6925" t="s">
        <v>3346</v>
      </c>
      <c r="M6925" t="s">
        <v>3344</v>
      </c>
      <c r="N6925" t="s">
        <v>3627</v>
      </c>
      <c r="O6925" t="s">
        <v>3346</v>
      </c>
      <c r="P6925" t="s">
        <v>3343</v>
      </c>
      <c r="Q6925" t="s">
        <v>3346</v>
      </c>
    </row>
    <row r="6926" spans="1:17" x14ac:dyDescent="0.25">
      <c r="A6926" t="s">
        <v>19073</v>
      </c>
      <c r="B6926" t="s">
        <v>19074</v>
      </c>
      <c r="C6926" t="s">
        <v>19075</v>
      </c>
      <c r="D6926" t="s">
        <v>19076</v>
      </c>
      <c r="E6926">
        <v>2901006</v>
      </c>
      <c r="F6926" t="s">
        <v>19102</v>
      </c>
      <c r="G6926" t="s">
        <v>19103</v>
      </c>
      <c r="H6926" t="s">
        <v>3378</v>
      </c>
      <c r="I6926" t="s">
        <v>19108</v>
      </c>
      <c r="J6926" t="s">
        <v>19109</v>
      </c>
      <c r="K6926" t="s">
        <v>110</v>
      </c>
      <c r="L6926" t="s">
        <v>3346</v>
      </c>
      <c r="M6926" t="s">
        <v>3344</v>
      </c>
      <c r="N6926" t="s">
        <v>3627</v>
      </c>
      <c r="O6926" t="s">
        <v>3346</v>
      </c>
      <c r="P6926" t="s">
        <v>3343</v>
      </c>
      <c r="Q6926" t="s">
        <v>3346</v>
      </c>
    </row>
    <row r="6927" spans="1:17" x14ac:dyDescent="0.25">
      <c r="A6927" t="s">
        <v>19073</v>
      </c>
      <c r="B6927" t="s">
        <v>19074</v>
      </c>
      <c r="C6927" t="s">
        <v>19075</v>
      </c>
      <c r="D6927" t="s">
        <v>19076</v>
      </c>
      <c r="E6927">
        <v>2901006</v>
      </c>
      <c r="F6927" t="s">
        <v>19102</v>
      </c>
      <c r="G6927" t="s">
        <v>19103</v>
      </c>
      <c r="H6927" t="s">
        <v>3378</v>
      </c>
      <c r="I6927" t="s">
        <v>19110</v>
      </c>
      <c r="J6927" t="s">
        <v>19111</v>
      </c>
      <c r="K6927" t="s">
        <v>110</v>
      </c>
      <c r="L6927" t="s">
        <v>3346</v>
      </c>
      <c r="M6927" t="s">
        <v>3344</v>
      </c>
      <c r="N6927" t="s">
        <v>3627</v>
      </c>
      <c r="O6927" t="s">
        <v>3346</v>
      </c>
      <c r="P6927" t="s">
        <v>3343</v>
      </c>
      <c r="Q6927" t="s">
        <v>3346</v>
      </c>
    </row>
    <row r="6928" spans="1:17" x14ac:dyDescent="0.25">
      <c r="A6928" t="s">
        <v>19073</v>
      </c>
      <c r="B6928" t="s">
        <v>19074</v>
      </c>
      <c r="C6928" t="s">
        <v>19075</v>
      </c>
      <c r="D6928" t="s">
        <v>19076</v>
      </c>
      <c r="E6928">
        <v>2901006</v>
      </c>
      <c r="F6928" t="s">
        <v>19102</v>
      </c>
      <c r="G6928" t="s">
        <v>19103</v>
      </c>
      <c r="H6928" t="s">
        <v>3378</v>
      </c>
      <c r="I6928" t="s">
        <v>19112</v>
      </c>
      <c r="J6928" t="s">
        <v>19113</v>
      </c>
      <c r="K6928" t="s">
        <v>110</v>
      </c>
      <c r="L6928" t="s">
        <v>3346</v>
      </c>
      <c r="M6928" t="s">
        <v>3344</v>
      </c>
      <c r="N6928" t="s">
        <v>3627</v>
      </c>
      <c r="O6928" t="s">
        <v>3346</v>
      </c>
      <c r="P6928" t="s">
        <v>3343</v>
      </c>
      <c r="Q6928" t="s">
        <v>3346</v>
      </c>
    </row>
    <row r="6929" spans="1:17" x14ac:dyDescent="0.25">
      <c r="A6929" t="s">
        <v>19073</v>
      </c>
      <c r="B6929" t="s">
        <v>19074</v>
      </c>
      <c r="C6929" t="s">
        <v>19075</v>
      </c>
      <c r="D6929" t="s">
        <v>19076</v>
      </c>
      <c r="E6929">
        <v>2901006</v>
      </c>
      <c r="F6929" t="s">
        <v>19102</v>
      </c>
      <c r="G6929" t="s">
        <v>19103</v>
      </c>
      <c r="H6929" t="s">
        <v>3378</v>
      </c>
      <c r="I6929" t="s">
        <v>19114</v>
      </c>
      <c r="J6929" t="s">
        <v>19115</v>
      </c>
      <c r="K6929" t="s">
        <v>110</v>
      </c>
      <c r="L6929" t="s">
        <v>3346</v>
      </c>
      <c r="M6929" t="s">
        <v>3344</v>
      </c>
      <c r="N6929" t="s">
        <v>3627</v>
      </c>
      <c r="O6929" t="s">
        <v>3346</v>
      </c>
      <c r="P6929" t="s">
        <v>3343</v>
      </c>
      <c r="Q6929" t="s">
        <v>3346</v>
      </c>
    </row>
    <row r="6930" spans="1:17" x14ac:dyDescent="0.25">
      <c r="A6930" t="s">
        <v>19073</v>
      </c>
      <c r="B6930" t="s">
        <v>19074</v>
      </c>
      <c r="C6930" t="s">
        <v>19075</v>
      </c>
      <c r="D6930" t="s">
        <v>19076</v>
      </c>
      <c r="E6930">
        <v>2901006</v>
      </c>
      <c r="F6930" t="s">
        <v>19102</v>
      </c>
      <c r="G6930" t="s">
        <v>19103</v>
      </c>
      <c r="H6930" t="s">
        <v>3378</v>
      </c>
      <c r="I6930" t="s">
        <v>19116</v>
      </c>
      <c r="J6930" t="s">
        <v>19117</v>
      </c>
      <c r="K6930" t="s">
        <v>110</v>
      </c>
      <c r="L6930" t="s">
        <v>3346</v>
      </c>
      <c r="M6930" t="s">
        <v>3344</v>
      </c>
      <c r="N6930" t="s">
        <v>3627</v>
      </c>
      <c r="O6930" t="s">
        <v>3346</v>
      </c>
      <c r="P6930" t="s">
        <v>3343</v>
      </c>
      <c r="Q6930" t="s">
        <v>3346</v>
      </c>
    </row>
    <row r="6931" spans="1:17" x14ac:dyDescent="0.25">
      <c r="A6931" t="s">
        <v>19073</v>
      </c>
      <c r="B6931" t="s">
        <v>19074</v>
      </c>
      <c r="C6931" t="s">
        <v>19075</v>
      </c>
      <c r="D6931" t="s">
        <v>19076</v>
      </c>
      <c r="E6931">
        <v>2901007</v>
      </c>
      <c r="F6931" t="s">
        <v>19118</v>
      </c>
      <c r="G6931" t="s">
        <v>19119</v>
      </c>
      <c r="H6931" t="s">
        <v>7975</v>
      </c>
      <c r="I6931" t="s">
        <v>19120</v>
      </c>
      <c r="J6931" t="s">
        <v>19121</v>
      </c>
      <c r="K6931" t="s">
        <v>110</v>
      </c>
      <c r="L6931" t="s">
        <v>3343</v>
      </c>
      <c r="M6931" t="s">
        <v>3344</v>
      </c>
      <c r="N6931" t="s">
        <v>3627</v>
      </c>
      <c r="O6931" t="s">
        <v>3346</v>
      </c>
      <c r="P6931" t="s">
        <v>3343</v>
      </c>
      <c r="Q6931" t="s">
        <v>3346</v>
      </c>
    </row>
    <row r="6932" spans="1:17" x14ac:dyDescent="0.25">
      <c r="A6932" t="s">
        <v>19073</v>
      </c>
      <c r="B6932" t="s">
        <v>19074</v>
      </c>
      <c r="C6932" t="s">
        <v>19075</v>
      </c>
      <c r="D6932" t="s">
        <v>19076</v>
      </c>
      <c r="E6932">
        <v>2901007</v>
      </c>
      <c r="F6932" t="s">
        <v>19118</v>
      </c>
      <c r="G6932" t="s">
        <v>19119</v>
      </c>
      <c r="H6932" t="s">
        <v>7975</v>
      </c>
      <c r="I6932" t="s">
        <v>19122</v>
      </c>
      <c r="J6932" t="s">
        <v>19123</v>
      </c>
      <c r="K6932" t="s">
        <v>110</v>
      </c>
      <c r="L6932" t="s">
        <v>3346</v>
      </c>
      <c r="M6932" t="s">
        <v>3344</v>
      </c>
      <c r="N6932" t="s">
        <v>3627</v>
      </c>
      <c r="O6932" t="s">
        <v>3346</v>
      </c>
      <c r="P6932" t="s">
        <v>3343</v>
      </c>
      <c r="Q6932" t="s">
        <v>3346</v>
      </c>
    </row>
    <row r="6933" spans="1:17" x14ac:dyDescent="0.25">
      <c r="A6933" t="s">
        <v>19073</v>
      </c>
      <c r="B6933" t="s">
        <v>19074</v>
      </c>
      <c r="C6933" t="s">
        <v>19075</v>
      </c>
      <c r="D6933" t="s">
        <v>19076</v>
      </c>
      <c r="E6933">
        <v>2901007</v>
      </c>
      <c r="F6933" t="s">
        <v>19118</v>
      </c>
      <c r="G6933" t="s">
        <v>19119</v>
      </c>
      <c r="H6933" t="s">
        <v>7975</v>
      </c>
      <c r="I6933" t="s">
        <v>19124</v>
      </c>
      <c r="J6933" t="s">
        <v>19125</v>
      </c>
      <c r="K6933" t="s">
        <v>110</v>
      </c>
      <c r="L6933" t="s">
        <v>3346</v>
      </c>
      <c r="M6933" t="s">
        <v>3344</v>
      </c>
      <c r="N6933" t="s">
        <v>3627</v>
      </c>
      <c r="O6933" t="s">
        <v>3346</v>
      </c>
      <c r="P6933" t="s">
        <v>3343</v>
      </c>
      <c r="Q6933" t="s">
        <v>3346</v>
      </c>
    </row>
    <row r="6934" spans="1:17" x14ac:dyDescent="0.25">
      <c r="A6934" t="s">
        <v>19073</v>
      </c>
      <c r="B6934" t="s">
        <v>19074</v>
      </c>
      <c r="C6934" t="s">
        <v>19075</v>
      </c>
      <c r="D6934" t="s">
        <v>19076</v>
      </c>
      <c r="E6934">
        <v>2901008</v>
      </c>
      <c r="F6934" t="s">
        <v>102</v>
      </c>
      <c r="G6934" t="s">
        <v>19126</v>
      </c>
      <c r="H6934" t="s">
        <v>3350</v>
      </c>
      <c r="I6934" t="s">
        <v>19127</v>
      </c>
      <c r="J6934" t="s">
        <v>103</v>
      </c>
      <c r="K6934" t="s">
        <v>110</v>
      </c>
      <c r="L6934" t="s">
        <v>3343</v>
      </c>
      <c r="M6934" t="s">
        <v>3344</v>
      </c>
      <c r="N6934" t="s">
        <v>3627</v>
      </c>
      <c r="O6934" t="s">
        <v>3346</v>
      </c>
      <c r="P6934" t="s">
        <v>3343</v>
      </c>
      <c r="Q6934" t="s">
        <v>3346</v>
      </c>
    </row>
    <row r="6935" spans="1:17" x14ac:dyDescent="0.25">
      <c r="A6935" t="s">
        <v>19073</v>
      </c>
      <c r="B6935" t="s">
        <v>19074</v>
      </c>
      <c r="C6935" t="s">
        <v>19075</v>
      </c>
      <c r="D6935" t="s">
        <v>19076</v>
      </c>
      <c r="E6935">
        <v>2901008</v>
      </c>
      <c r="F6935" t="s">
        <v>102</v>
      </c>
      <c r="G6935" t="s">
        <v>19126</v>
      </c>
      <c r="H6935" t="s">
        <v>3350</v>
      </c>
      <c r="I6935" t="s">
        <v>19128</v>
      </c>
      <c r="J6935" t="s">
        <v>19129</v>
      </c>
      <c r="K6935" t="s">
        <v>110</v>
      </c>
      <c r="L6935" t="s">
        <v>3346</v>
      </c>
      <c r="M6935" t="s">
        <v>3344</v>
      </c>
      <c r="N6935" t="s">
        <v>3627</v>
      </c>
      <c r="O6935" t="s">
        <v>3346</v>
      </c>
      <c r="P6935" t="s">
        <v>3343</v>
      </c>
      <c r="Q6935" t="s">
        <v>3346</v>
      </c>
    </row>
    <row r="6936" spans="1:17" x14ac:dyDescent="0.25">
      <c r="A6936" t="s">
        <v>19073</v>
      </c>
      <c r="B6936" t="s">
        <v>19074</v>
      </c>
      <c r="C6936" t="s">
        <v>19075</v>
      </c>
      <c r="D6936" t="s">
        <v>19076</v>
      </c>
      <c r="E6936">
        <v>2901008</v>
      </c>
      <c r="F6936" t="s">
        <v>102</v>
      </c>
      <c r="G6936" t="s">
        <v>19126</v>
      </c>
      <c r="H6936" t="s">
        <v>3350</v>
      </c>
      <c r="I6936" t="s">
        <v>19130</v>
      </c>
      <c r="J6936" t="s">
        <v>19131</v>
      </c>
      <c r="K6936" t="s">
        <v>110</v>
      </c>
      <c r="L6936" t="s">
        <v>3346</v>
      </c>
      <c r="M6936" t="s">
        <v>3344</v>
      </c>
      <c r="N6936" t="s">
        <v>3627</v>
      </c>
      <c r="O6936" t="s">
        <v>3346</v>
      </c>
      <c r="P6936" t="s">
        <v>3343</v>
      </c>
      <c r="Q6936" t="s">
        <v>3346</v>
      </c>
    </row>
    <row r="6937" spans="1:17" x14ac:dyDescent="0.25">
      <c r="A6937" t="s">
        <v>19073</v>
      </c>
      <c r="B6937" t="s">
        <v>19074</v>
      </c>
      <c r="C6937" t="s">
        <v>19075</v>
      </c>
      <c r="D6937" t="s">
        <v>19076</v>
      </c>
      <c r="E6937">
        <v>2901008</v>
      </c>
      <c r="F6937" t="s">
        <v>102</v>
      </c>
      <c r="G6937" t="s">
        <v>19126</v>
      </c>
      <c r="H6937" t="s">
        <v>3350</v>
      </c>
      <c r="I6937" t="s">
        <v>19132</v>
      </c>
      <c r="J6937" t="s">
        <v>19133</v>
      </c>
      <c r="K6937" t="s">
        <v>110</v>
      </c>
      <c r="L6937" t="s">
        <v>3346</v>
      </c>
      <c r="M6937" t="s">
        <v>3344</v>
      </c>
      <c r="N6937" t="s">
        <v>3627</v>
      </c>
      <c r="O6937" t="s">
        <v>3346</v>
      </c>
      <c r="P6937" t="s">
        <v>3343</v>
      </c>
      <c r="Q6937" t="s">
        <v>3346</v>
      </c>
    </row>
    <row r="6938" spans="1:17" x14ac:dyDescent="0.25">
      <c r="A6938" t="s">
        <v>19073</v>
      </c>
      <c r="B6938" t="s">
        <v>19074</v>
      </c>
      <c r="C6938" t="s">
        <v>19075</v>
      </c>
      <c r="D6938" t="s">
        <v>19076</v>
      </c>
      <c r="E6938">
        <v>2901008</v>
      </c>
      <c r="F6938" t="s">
        <v>102</v>
      </c>
      <c r="G6938" t="s">
        <v>19126</v>
      </c>
      <c r="H6938" t="s">
        <v>3350</v>
      </c>
      <c r="I6938" t="s">
        <v>19134</v>
      </c>
      <c r="J6938" t="s">
        <v>19135</v>
      </c>
      <c r="K6938" t="s">
        <v>110</v>
      </c>
      <c r="L6938" t="s">
        <v>3346</v>
      </c>
      <c r="M6938" t="s">
        <v>3344</v>
      </c>
      <c r="N6938" t="s">
        <v>3627</v>
      </c>
      <c r="O6938" t="s">
        <v>3346</v>
      </c>
      <c r="P6938" t="s">
        <v>3343</v>
      </c>
      <c r="Q6938" t="s">
        <v>3346</v>
      </c>
    </row>
    <row r="6939" spans="1:17" x14ac:dyDescent="0.25">
      <c r="A6939" t="s">
        <v>19073</v>
      </c>
      <c r="B6939" t="s">
        <v>19074</v>
      </c>
      <c r="C6939" t="s">
        <v>19075</v>
      </c>
      <c r="D6939" t="s">
        <v>19076</v>
      </c>
      <c r="E6939">
        <v>2901008</v>
      </c>
      <c r="F6939" t="s">
        <v>102</v>
      </c>
      <c r="G6939" t="s">
        <v>19126</v>
      </c>
      <c r="H6939" t="s">
        <v>3350</v>
      </c>
      <c r="I6939" t="s">
        <v>19136</v>
      </c>
      <c r="J6939" t="s">
        <v>19137</v>
      </c>
      <c r="K6939" t="s">
        <v>110</v>
      </c>
      <c r="L6939" t="s">
        <v>3346</v>
      </c>
      <c r="M6939" t="s">
        <v>3344</v>
      </c>
      <c r="N6939" t="s">
        <v>3627</v>
      </c>
      <c r="O6939" t="s">
        <v>3346</v>
      </c>
      <c r="P6939" t="s">
        <v>3343</v>
      </c>
      <c r="Q6939" t="s">
        <v>3346</v>
      </c>
    </row>
    <row r="6940" spans="1:17" x14ac:dyDescent="0.25">
      <c r="A6940" t="s">
        <v>19073</v>
      </c>
      <c r="B6940" t="s">
        <v>19074</v>
      </c>
      <c r="C6940" t="s">
        <v>19075</v>
      </c>
      <c r="D6940" t="s">
        <v>19076</v>
      </c>
      <c r="E6940">
        <v>2901008</v>
      </c>
      <c r="F6940" t="s">
        <v>102</v>
      </c>
      <c r="G6940" t="s">
        <v>19126</v>
      </c>
      <c r="H6940" t="s">
        <v>3350</v>
      </c>
      <c r="I6940" t="s">
        <v>19138</v>
      </c>
      <c r="J6940" t="s">
        <v>19139</v>
      </c>
      <c r="K6940" t="s">
        <v>110</v>
      </c>
      <c r="L6940" t="s">
        <v>3346</v>
      </c>
      <c r="M6940" t="s">
        <v>3344</v>
      </c>
      <c r="N6940" t="s">
        <v>3627</v>
      </c>
      <c r="O6940" t="s">
        <v>3346</v>
      </c>
      <c r="P6940" t="s">
        <v>3343</v>
      </c>
      <c r="Q6940" t="s">
        <v>3346</v>
      </c>
    </row>
    <row r="6941" spans="1:17" x14ac:dyDescent="0.25">
      <c r="A6941" t="s">
        <v>19073</v>
      </c>
      <c r="B6941" t="s">
        <v>19074</v>
      </c>
      <c r="C6941" t="s">
        <v>19075</v>
      </c>
      <c r="D6941" t="s">
        <v>19076</v>
      </c>
      <c r="E6941">
        <v>2901010</v>
      </c>
      <c r="F6941" t="s">
        <v>19140</v>
      </c>
      <c r="G6941" t="s">
        <v>19141</v>
      </c>
      <c r="H6941" t="s">
        <v>14646</v>
      </c>
      <c r="I6941" t="s">
        <v>19142</v>
      </c>
      <c r="J6941" t="s">
        <v>19143</v>
      </c>
      <c r="K6941" t="s">
        <v>110</v>
      </c>
      <c r="L6941" t="s">
        <v>3343</v>
      </c>
      <c r="M6941" t="s">
        <v>3344</v>
      </c>
      <c r="N6941" t="s">
        <v>3345</v>
      </c>
      <c r="O6941" t="s">
        <v>3346</v>
      </c>
      <c r="P6941" t="s">
        <v>3343</v>
      </c>
      <c r="Q6941" t="s">
        <v>3346</v>
      </c>
    </row>
    <row r="6942" spans="1:17" x14ac:dyDescent="0.25">
      <c r="A6942" t="s">
        <v>19073</v>
      </c>
      <c r="B6942" t="s">
        <v>19074</v>
      </c>
      <c r="C6942" t="s">
        <v>19075</v>
      </c>
      <c r="D6942" t="s">
        <v>19076</v>
      </c>
      <c r="E6942">
        <v>2901010</v>
      </c>
      <c r="F6942" t="s">
        <v>19140</v>
      </c>
      <c r="G6942" t="s">
        <v>19141</v>
      </c>
      <c r="H6942" t="s">
        <v>14646</v>
      </c>
      <c r="I6942" t="s">
        <v>19144</v>
      </c>
      <c r="J6942" t="s">
        <v>19145</v>
      </c>
      <c r="K6942" t="s">
        <v>110</v>
      </c>
      <c r="L6942" t="s">
        <v>3346</v>
      </c>
      <c r="M6942" t="s">
        <v>3344</v>
      </c>
      <c r="N6942" t="s">
        <v>3345</v>
      </c>
      <c r="O6942" t="s">
        <v>3346</v>
      </c>
      <c r="P6942" t="s">
        <v>3343</v>
      </c>
      <c r="Q6942" t="s">
        <v>3346</v>
      </c>
    </row>
    <row r="6943" spans="1:17" x14ac:dyDescent="0.25">
      <c r="A6943" t="s">
        <v>19073</v>
      </c>
      <c r="B6943" t="s">
        <v>19074</v>
      </c>
      <c r="C6943" t="s">
        <v>19075</v>
      </c>
      <c r="D6943" t="s">
        <v>19076</v>
      </c>
      <c r="E6943">
        <v>2901010</v>
      </c>
      <c r="F6943" t="s">
        <v>19140</v>
      </c>
      <c r="G6943" t="s">
        <v>19141</v>
      </c>
      <c r="H6943" t="s">
        <v>14646</v>
      </c>
      <c r="I6943" t="s">
        <v>19146</v>
      </c>
      <c r="J6943" t="s">
        <v>19147</v>
      </c>
      <c r="K6943" t="s">
        <v>110</v>
      </c>
      <c r="L6943" t="s">
        <v>3346</v>
      </c>
      <c r="M6943" t="s">
        <v>3344</v>
      </c>
      <c r="N6943" t="s">
        <v>3345</v>
      </c>
      <c r="O6943" t="s">
        <v>3346</v>
      </c>
      <c r="P6943" t="s">
        <v>3343</v>
      </c>
      <c r="Q6943" t="s">
        <v>3346</v>
      </c>
    </row>
    <row r="6944" spans="1:17" x14ac:dyDescent="0.25">
      <c r="A6944" t="s">
        <v>19073</v>
      </c>
      <c r="B6944" t="s">
        <v>19074</v>
      </c>
      <c r="C6944" t="s">
        <v>19075</v>
      </c>
      <c r="D6944" t="s">
        <v>19076</v>
      </c>
      <c r="E6944">
        <v>2901010</v>
      </c>
      <c r="F6944" t="s">
        <v>19140</v>
      </c>
      <c r="G6944" t="s">
        <v>19141</v>
      </c>
      <c r="H6944" t="s">
        <v>14646</v>
      </c>
      <c r="I6944" t="s">
        <v>19148</v>
      </c>
      <c r="J6944" t="s">
        <v>19149</v>
      </c>
      <c r="K6944" t="s">
        <v>110</v>
      </c>
      <c r="L6944" t="s">
        <v>3346</v>
      </c>
      <c r="M6944" t="s">
        <v>3344</v>
      </c>
      <c r="N6944" t="s">
        <v>3345</v>
      </c>
      <c r="O6944" t="s">
        <v>3346</v>
      </c>
      <c r="P6944" t="s">
        <v>3343</v>
      </c>
      <c r="Q6944" t="s">
        <v>3346</v>
      </c>
    </row>
    <row r="6945" spans="1:17" x14ac:dyDescent="0.25">
      <c r="A6945" t="s">
        <v>19073</v>
      </c>
      <c r="B6945" t="s">
        <v>19074</v>
      </c>
      <c r="C6945" t="s">
        <v>19075</v>
      </c>
      <c r="D6945" t="s">
        <v>19076</v>
      </c>
      <c r="E6945">
        <v>2901010</v>
      </c>
      <c r="F6945" t="s">
        <v>19140</v>
      </c>
      <c r="G6945" t="s">
        <v>19141</v>
      </c>
      <c r="H6945" t="s">
        <v>14646</v>
      </c>
      <c r="I6945" t="s">
        <v>19150</v>
      </c>
      <c r="J6945" t="s">
        <v>19151</v>
      </c>
      <c r="K6945" t="s">
        <v>110</v>
      </c>
      <c r="L6945" t="s">
        <v>3346</v>
      </c>
      <c r="M6945" t="s">
        <v>3344</v>
      </c>
      <c r="N6945" t="s">
        <v>3345</v>
      </c>
      <c r="O6945" t="s">
        <v>3346</v>
      </c>
      <c r="P6945" t="s">
        <v>3343</v>
      </c>
      <c r="Q6945" t="s">
        <v>3346</v>
      </c>
    </row>
    <row r="6946" spans="1:17" x14ac:dyDescent="0.25">
      <c r="A6946" t="s">
        <v>19073</v>
      </c>
      <c r="B6946" t="s">
        <v>19074</v>
      </c>
      <c r="C6946" t="s">
        <v>19075</v>
      </c>
      <c r="D6946" t="s">
        <v>19076</v>
      </c>
      <c r="E6946">
        <v>2901011</v>
      </c>
      <c r="F6946" t="s">
        <v>19152</v>
      </c>
      <c r="H6946" t="s">
        <v>4720</v>
      </c>
      <c r="I6946" t="s">
        <v>19153</v>
      </c>
      <c r="J6946" t="s">
        <v>19154</v>
      </c>
      <c r="K6946" t="s">
        <v>110</v>
      </c>
      <c r="L6946" t="s">
        <v>3343</v>
      </c>
      <c r="M6946" t="s">
        <v>3344</v>
      </c>
      <c r="N6946" t="s">
        <v>3345</v>
      </c>
      <c r="O6946" t="s">
        <v>3346</v>
      </c>
      <c r="P6946" t="s">
        <v>3343</v>
      </c>
      <c r="Q6946" t="s">
        <v>3346</v>
      </c>
    </row>
    <row r="6947" spans="1:17" x14ac:dyDescent="0.25">
      <c r="A6947" t="s">
        <v>19073</v>
      </c>
      <c r="B6947" t="s">
        <v>19074</v>
      </c>
      <c r="C6947" t="s">
        <v>19075</v>
      </c>
      <c r="D6947" t="s">
        <v>19076</v>
      </c>
      <c r="E6947">
        <v>2901011</v>
      </c>
      <c r="F6947" t="s">
        <v>19152</v>
      </c>
      <c r="H6947" t="s">
        <v>4720</v>
      </c>
      <c r="I6947" t="s">
        <v>19155</v>
      </c>
      <c r="J6947" t="s">
        <v>19156</v>
      </c>
      <c r="K6947" t="s">
        <v>110</v>
      </c>
      <c r="L6947" t="s">
        <v>3346</v>
      </c>
      <c r="M6947" t="s">
        <v>3344</v>
      </c>
      <c r="N6947" t="s">
        <v>3345</v>
      </c>
      <c r="O6947" t="s">
        <v>3346</v>
      </c>
      <c r="P6947" t="s">
        <v>3343</v>
      </c>
      <c r="Q6947" t="s">
        <v>3346</v>
      </c>
    </row>
    <row r="6948" spans="1:17" x14ac:dyDescent="0.25">
      <c r="A6948" t="s">
        <v>19073</v>
      </c>
      <c r="B6948" t="s">
        <v>19074</v>
      </c>
      <c r="C6948" t="s">
        <v>19075</v>
      </c>
      <c r="D6948" t="s">
        <v>19076</v>
      </c>
      <c r="E6948">
        <v>2901011</v>
      </c>
      <c r="F6948" t="s">
        <v>19152</v>
      </c>
      <c r="H6948" t="s">
        <v>4720</v>
      </c>
      <c r="I6948" t="s">
        <v>19157</v>
      </c>
      <c r="J6948" t="s">
        <v>19158</v>
      </c>
      <c r="K6948" t="s">
        <v>110</v>
      </c>
      <c r="L6948" t="s">
        <v>3346</v>
      </c>
      <c r="M6948" t="s">
        <v>3344</v>
      </c>
      <c r="N6948" t="s">
        <v>3345</v>
      </c>
      <c r="O6948" t="s">
        <v>3346</v>
      </c>
      <c r="P6948" t="s">
        <v>3343</v>
      </c>
      <c r="Q6948" t="s">
        <v>3346</v>
      </c>
    </row>
    <row r="6949" spans="1:17" x14ac:dyDescent="0.25">
      <c r="A6949" t="s">
        <v>19073</v>
      </c>
      <c r="B6949" t="s">
        <v>19074</v>
      </c>
      <c r="C6949" t="s">
        <v>19075</v>
      </c>
      <c r="D6949" t="s">
        <v>19076</v>
      </c>
      <c r="E6949">
        <v>2901011</v>
      </c>
      <c r="F6949" t="s">
        <v>19152</v>
      </c>
      <c r="H6949" t="s">
        <v>4720</v>
      </c>
      <c r="I6949" t="s">
        <v>19159</v>
      </c>
      <c r="J6949" t="s">
        <v>19160</v>
      </c>
      <c r="K6949" t="s">
        <v>110</v>
      </c>
      <c r="L6949" t="s">
        <v>3346</v>
      </c>
      <c r="M6949" t="s">
        <v>3344</v>
      </c>
      <c r="N6949" t="s">
        <v>3345</v>
      </c>
      <c r="O6949" t="s">
        <v>3346</v>
      </c>
      <c r="P6949" t="s">
        <v>3343</v>
      </c>
      <c r="Q6949" t="s">
        <v>3346</v>
      </c>
    </row>
    <row r="6950" spans="1:17" x14ac:dyDescent="0.25">
      <c r="A6950" t="s">
        <v>19073</v>
      </c>
      <c r="B6950" t="s">
        <v>19074</v>
      </c>
      <c r="C6950" t="s">
        <v>19075</v>
      </c>
      <c r="D6950" t="s">
        <v>19076</v>
      </c>
      <c r="E6950">
        <v>2901011</v>
      </c>
      <c r="F6950" t="s">
        <v>19152</v>
      </c>
      <c r="H6950" t="s">
        <v>4720</v>
      </c>
      <c r="I6950" t="s">
        <v>19161</v>
      </c>
      <c r="J6950" t="s">
        <v>19162</v>
      </c>
      <c r="K6950" t="s">
        <v>110</v>
      </c>
      <c r="L6950" t="s">
        <v>3346</v>
      </c>
      <c r="M6950" t="s">
        <v>3344</v>
      </c>
      <c r="N6950" t="s">
        <v>3345</v>
      </c>
      <c r="O6950" t="s">
        <v>3346</v>
      </c>
      <c r="P6950" t="s">
        <v>3343</v>
      </c>
      <c r="Q6950" t="s">
        <v>3346</v>
      </c>
    </row>
    <row r="6951" spans="1:17" x14ac:dyDescent="0.25">
      <c r="A6951" t="s">
        <v>19073</v>
      </c>
      <c r="B6951" t="s">
        <v>19074</v>
      </c>
      <c r="C6951" t="s">
        <v>19075</v>
      </c>
      <c r="D6951" t="s">
        <v>19076</v>
      </c>
      <c r="E6951">
        <v>2901011</v>
      </c>
      <c r="F6951" t="s">
        <v>19152</v>
      </c>
      <c r="H6951" t="s">
        <v>4720</v>
      </c>
      <c r="I6951" t="s">
        <v>19163</v>
      </c>
      <c r="J6951" t="s">
        <v>19164</v>
      </c>
      <c r="K6951" t="s">
        <v>110</v>
      </c>
      <c r="L6951" t="s">
        <v>3346</v>
      </c>
      <c r="M6951" t="s">
        <v>3344</v>
      </c>
      <c r="N6951" t="s">
        <v>3345</v>
      </c>
      <c r="O6951" t="s">
        <v>3346</v>
      </c>
      <c r="P6951" t="s">
        <v>3343</v>
      </c>
      <c r="Q6951" t="s">
        <v>3346</v>
      </c>
    </row>
    <row r="6952" spans="1:17" x14ac:dyDescent="0.25">
      <c r="A6952" t="s">
        <v>19073</v>
      </c>
      <c r="B6952" t="s">
        <v>19074</v>
      </c>
      <c r="C6952" t="s">
        <v>19075</v>
      </c>
      <c r="D6952" t="s">
        <v>19076</v>
      </c>
      <c r="E6952">
        <v>2901011</v>
      </c>
      <c r="F6952" t="s">
        <v>19152</v>
      </c>
      <c r="H6952" t="s">
        <v>4720</v>
      </c>
      <c r="I6952" t="s">
        <v>19165</v>
      </c>
      <c r="J6952" t="s">
        <v>19166</v>
      </c>
      <c r="K6952" t="s">
        <v>110</v>
      </c>
      <c r="L6952" t="s">
        <v>3346</v>
      </c>
      <c r="M6952" t="s">
        <v>3344</v>
      </c>
      <c r="N6952" t="s">
        <v>3345</v>
      </c>
      <c r="O6952" t="s">
        <v>3346</v>
      </c>
      <c r="P6952" t="s">
        <v>3343</v>
      </c>
      <c r="Q6952" t="s">
        <v>3346</v>
      </c>
    </row>
    <row r="6953" spans="1:17" x14ac:dyDescent="0.25">
      <c r="A6953" t="s">
        <v>19073</v>
      </c>
      <c r="B6953" t="s">
        <v>19074</v>
      </c>
      <c r="C6953" t="s">
        <v>19075</v>
      </c>
      <c r="D6953" t="s">
        <v>19076</v>
      </c>
      <c r="E6953">
        <v>2901011</v>
      </c>
      <c r="F6953" t="s">
        <v>19152</v>
      </c>
      <c r="H6953" t="s">
        <v>4720</v>
      </c>
      <c r="I6953" t="s">
        <v>19167</v>
      </c>
      <c r="J6953" t="s">
        <v>19168</v>
      </c>
      <c r="K6953" t="s">
        <v>110</v>
      </c>
      <c r="L6953" t="s">
        <v>3346</v>
      </c>
      <c r="M6953" t="s">
        <v>3344</v>
      </c>
      <c r="N6953" t="s">
        <v>3345</v>
      </c>
      <c r="O6953" t="s">
        <v>3346</v>
      </c>
      <c r="P6953" t="s">
        <v>3343</v>
      </c>
      <c r="Q6953" t="s">
        <v>3346</v>
      </c>
    </row>
    <row r="6954" spans="1:17" x14ac:dyDescent="0.25">
      <c r="A6954" t="s">
        <v>19073</v>
      </c>
      <c r="B6954" t="s">
        <v>19074</v>
      </c>
      <c r="C6954" t="s">
        <v>19075</v>
      </c>
      <c r="D6954" t="s">
        <v>19076</v>
      </c>
      <c r="E6954">
        <v>2901012</v>
      </c>
      <c r="F6954" t="s">
        <v>19169</v>
      </c>
      <c r="H6954" t="s">
        <v>19170</v>
      </c>
      <c r="I6954" t="s">
        <v>19171</v>
      </c>
      <c r="J6954" t="s">
        <v>19172</v>
      </c>
      <c r="K6954" t="s">
        <v>110</v>
      </c>
      <c r="L6954" t="s">
        <v>3343</v>
      </c>
      <c r="M6954" t="s">
        <v>3344</v>
      </c>
      <c r="N6954" t="s">
        <v>3345</v>
      </c>
      <c r="O6954" t="s">
        <v>3346</v>
      </c>
      <c r="P6954" t="s">
        <v>3343</v>
      </c>
      <c r="Q6954" t="s">
        <v>3346</v>
      </c>
    </row>
    <row r="6955" spans="1:17" x14ac:dyDescent="0.25">
      <c r="A6955" t="s">
        <v>19073</v>
      </c>
      <c r="B6955" t="s">
        <v>19074</v>
      </c>
      <c r="C6955" t="s">
        <v>19075</v>
      </c>
      <c r="D6955" t="s">
        <v>19076</v>
      </c>
      <c r="E6955">
        <v>2901013</v>
      </c>
      <c r="F6955" t="s">
        <v>19173</v>
      </c>
      <c r="H6955" t="s">
        <v>19174</v>
      </c>
      <c r="I6955" t="s">
        <v>19175</v>
      </c>
      <c r="J6955" t="s">
        <v>19176</v>
      </c>
      <c r="K6955" t="s">
        <v>110</v>
      </c>
      <c r="L6955" t="s">
        <v>3343</v>
      </c>
      <c r="M6955" t="s">
        <v>3344</v>
      </c>
      <c r="N6955" t="s">
        <v>3627</v>
      </c>
      <c r="O6955" t="s">
        <v>3346</v>
      </c>
      <c r="P6955" t="s">
        <v>3343</v>
      </c>
      <c r="Q6955" t="s">
        <v>3346</v>
      </c>
    </row>
    <row r="6956" spans="1:17" x14ac:dyDescent="0.25">
      <c r="A6956" t="s">
        <v>19073</v>
      </c>
      <c r="B6956" t="s">
        <v>19074</v>
      </c>
      <c r="C6956" t="s">
        <v>19075</v>
      </c>
      <c r="D6956" t="s">
        <v>19076</v>
      </c>
      <c r="E6956">
        <v>2901013</v>
      </c>
      <c r="F6956" t="s">
        <v>19173</v>
      </c>
      <c r="H6956" t="s">
        <v>19174</v>
      </c>
      <c r="I6956" t="s">
        <v>19177</v>
      </c>
      <c r="J6956" t="s">
        <v>19178</v>
      </c>
      <c r="K6956" t="s">
        <v>110</v>
      </c>
      <c r="L6956" t="s">
        <v>3346</v>
      </c>
      <c r="M6956" t="s">
        <v>3344</v>
      </c>
      <c r="N6956" t="s">
        <v>3627</v>
      </c>
      <c r="O6956" t="s">
        <v>3346</v>
      </c>
      <c r="P6956" t="s">
        <v>3343</v>
      </c>
      <c r="Q6956" t="s">
        <v>3346</v>
      </c>
    </row>
    <row r="6957" spans="1:17" x14ac:dyDescent="0.25">
      <c r="A6957" t="s">
        <v>19073</v>
      </c>
      <c r="B6957" t="s">
        <v>19074</v>
      </c>
      <c r="C6957" t="s">
        <v>19075</v>
      </c>
      <c r="D6957" t="s">
        <v>19076</v>
      </c>
      <c r="E6957">
        <v>2901013</v>
      </c>
      <c r="F6957" t="s">
        <v>19173</v>
      </c>
      <c r="H6957" t="s">
        <v>19174</v>
      </c>
      <c r="I6957" t="s">
        <v>19179</v>
      </c>
      <c r="J6957" t="s">
        <v>19180</v>
      </c>
      <c r="K6957" t="s">
        <v>110</v>
      </c>
      <c r="L6957" t="s">
        <v>3346</v>
      </c>
      <c r="M6957" t="s">
        <v>3344</v>
      </c>
      <c r="N6957" t="s">
        <v>3627</v>
      </c>
      <c r="O6957" t="s">
        <v>3346</v>
      </c>
      <c r="P6957" t="s">
        <v>3343</v>
      </c>
      <c r="Q6957" t="s">
        <v>3346</v>
      </c>
    </row>
    <row r="6958" spans="1:17" x14ac:dyDescent="0.25">
      <c r="A6958" t="s">
        <v>19073</v>
      </c>
      <c r="B6958" t="s">
        <v>19074</v>
      </c>
      <c r="C6958" t="s">
        <v>19075</v>
      </c>
      <c r="D6958" t="s">
        <v>19076</v>
      </c>
      <c r="E6958">
        <v>2901013</v>
      </c>
      <c r="F6958" t="s">
        <v>19173</v>
      </c>
      <c r="H6958" t="s">
        <v>19174</v>
      </c>
      <c r="I6958" t="s">
        <v>19181</v>
      </c>
      <c r="J6958" t="s">
        <v>19182</v>
      </c>
      <c r="K6958" t="s">
        <v>110</v>
      </c>
      <c r="L6958" t="s">
        <v>3346</v>
      </c>
      <c r="M6958" t="s">
        <v>3344</v>
      </c>
      <c r="N6958" t="s">
        <v>3627</v>
      </c>
      <c r="O6958" t="s">
        <v>3346</v>
      </c>
      <c r="P6958" t="s">
        <v>3343</v>
      </c>
      <c r="Q6958" t="s">
        <v>3346</v>
      </c>
    </row>
    <row r="6959" spans="1:17" x14ac:dyDescent="0.25">
      <c r="A6959" t="s">
        <v>19073</v>
      </c>
      <c r="B6959" t="s">
        <v>19074</v>
      </c>
      <c r="C6959" t="s">
        <v>19075</v>
      </c>
      <c r="D6959" t="s">
        <v>19076</v>
      </c>
      <c r="E6959">
        <v>2901013</v>
      </c>
      <c r="F6959" t="s">
        <v>19173</v>
      </c>
      <c r="H6959" t="s">
        <v>19174</v>
      </c>
      <c r="I6959" t="s">
        <v>19183</v>
      </c>
      <c r="J6959" t="s">
        <v>19184</v>
      </c>
      <c r="K6959" t="s">
        <v>110</v>
      </c>
      <c r="L6959" t="s">
        <v>3346</v>
      </c>
      <c r="M6959" t="s">
        <v>3344</v>
      </c>
      <c r="N6959" t="s">
        <v>3627</v>
      </c>
      <c r="O6959" t="s">
        <v>3346</v>
      </c>
      <c r="P6959" t="s">
        <v>3343</v>
      </c>
      <c r="Q6959" t="s">
        <v>3346</v>
      </c>
    </row>
    <row r="6960" spans="1:17" x14ac:dyDescent="0.25">
      <c r="A6960" t="s">
        <v>19073</v>
      </c>
      <c r="B6960" t="s">
        <v>19074</v>
      </c>
      <c r="C6960" t="s">
        <v>19075</v>
      </c>
      <c r="D6960" t="s">
        <v>19076</v>
      </c>
      <c r="E6960">
        <v>2901014</v>
      </c>
      <c r="F6960" t="s">
        <v>19185</v>
      </c>
      <c r="H6960" t="s">
        <v>19174</v>
      </c>
      <c r="I6960" t="s">
        <v>19186</v>
      </c>
      <c r="J6960" t="s">
        <v>19187</v>
      </c>
      <c r="K6960" t="s">
        <v>110</v>
      </c>
      <c r="L6960" t="s">
        <v>3343</v>
      </c>
      <c r="M6960" t="s">
        <v>3344</v>
      </c>
      <c r="N6960" t="s">
        <v>3627</v>
      </c>
      <c r="O6960" t="s">
        <v>3346</v>
      </c>
      <c r="P6960" t="s">
        <v>3343</v>
      </c>
      <c r="Q6960" t="s">
        <v>3346</v>
      </c>
    </row>
    <row r="6961" spans="1:17" x14ac:dyDescent="0.25">
      <c r="A6961" t="s">
        <v>19073</v>
      </c>
      <c r="B6961" t="s">
        <v>19074</v>
      </c>
      <c r="C6961" t="s">
        <v>19075</v>
      </c>
      <c r="D6961" t="s">
        <v>19076</v>
      </c>
      <c r="E6961">
        <v>2901014</v>
      </c>
      <c r="F6961" t="s">
        <v>19185</v>
      </c>
      <c r="H6961" t="s">
        <v>19174</v>
      </c>
      <c r="I6961" t="s">
        <v>19188</v>
      </c>
      <c r="J6961" t="s">
        <v>19189</v>
      </c>
      <c r="K6961" t="s">
        <v>110</v>
      </c>
      <c r="L6961" t="s">
        <v>3346</v>
      </c>
      <c r="M6961" t="s">
        <v>3344</v>
      </c>
      <c r="N6961" t="s">
        <v>3627</v>
      </c>
      <c r="O6961" t="s">
        <v>3346</v>
      </c>
      <c r="P6961" t="s">
        <v>3343</v>
      </c>
      <c r="Q6961" t="s">
        <v>3346</v>
      </c>
    </row>
    <row r="6962" spans="1:17" x14ac:dyDescent="0.25">
      <c r="A6962" t="s">
        <v>19073</v>
      </c>
      <c r="B6962" t="s">
        <v>19074</v>
      </c>
      <c r="C6962" t="s">
        <v>19075</v>
      </c>
      <c r="D6962" t="s">
        <v>19076</v>
      </c>
      <c r="E6962">
        <v>2901014</v>
      </c>
      <c r="F6962" t="s">
        <v>19185</v>
      </c>
      <c r="H6962" t="s">
        <v>19174</v>
      </c>
      <c r="I6962" t="s">
        <v>19190</v>
      </c>
      <c r="J6962" t="s">
        <v>19191</v>
      </c>
      <c r="K6962" t="s">
        <v>110</v>
      </c>
      <c r="L6962" t="s">
        <v>3346</v>
      </c>
      <c r="M6962" t="s">
        <v>3344</v>
      </c>
      <c r="N6962" t="s">
        <v>3627</v>
      </c>
      <c r="O6962" t="s">
        <v>3346</v>
      </c>
      <c r="P6962" t="s">
        <v>3343</v>
      </c>
      <c r="Q6962" t="s">
        <v>3346</v>
      </c>
    </row>
    <row r="6963" spans="1:17" x14ac:dyDescent="0.25">
      <c r="A6963" t="s">
        <v>19073</v>
      </c>
      <c r="B6963" t="s">
        <v>19074</v>
      </c>
      <c r="C6963" t="s">
        <v>19075</v>
      </c>
      <c r="D6963" t="s">
        <v>19076</v>
      </c>
      <c r="E6963">
        <v>2901015</v>
      </c>
      <c r="F6963" t="s">
        <v>19192</v>
      </c>
      <c r="H6963" t="s">
        <v>19174</v>
      </c>
      <c r="I6963" t="s">
        <v>19193</v>
      </c>
      <c r="J6963" t="s">
        <v>19194</v>
      </c>
      <c r="K6963" t="s">
        <v>110</v>
      </c>
      <c r="L6963" t="s">
        <v>3343</v>
      </c>
      <c r="M6963" t="s">
        <v>3344</v>
      </c>
      <c r="N6963" t="s">
        <v>3627</v>
      </c>
      <c r="O6963" t="s">
        <v>3346</v>
      </c>
      <c r="P6963" t="s">
        <v>3343</v>
      </c>
      <c r="Q6963" t="s">
        <v>3346</v>
      </c>
    </row>
    <row r="6964" spans="1:17" x14ac:dyDescent="0.25">
      <c r="A6964" t="s">
        <v>19073</v>
      </c>
      <c r="B6964" t="s">
        <v>19074</v>
      </c>
      <c r="C6964" t="s">
        <v>19075</v>
      </c>
      <c r="D6964" t="s">
        <v>19076</v>
      </c>
      <c r="E6964">
        <v>2901015</v>
      </c>
      <c r="F6964" t="s">
        <v>19192</v>
      </c>
      <c r="H6964" t="s">
        <v>19174</v>
      </c>
      <c r="I6964" t="s">
        <v>19195</v>
      </c>
      <c r="J6964" t="s">
        <v>19196</v>
      </c>
      <c r="K6964" t="s">
        <v>110</v>
      </c>
      <c r="L6964" t="s">
        <v>3346</v>
      </c>
      <c r="M6964" t="s">
        <v>3344</v>
      </c>
      <c r="N6964" t="s">
        <v>3627</v>
      </c>
      <c r="O6964" t="s">
        <v>3346</v>
      </c>
      <c r="P6964" t="s">
        <v>3343</v>
      </c>
      <c r="Q6964" t="s">
        <v>3346</v>
      </c>
    </row>
    <row r="6965" spans="1:17" x14ac:dyDescent="0.25">
      <c r="A6965" t="s">
        <v>19073</v>
      </c>
      <c r="B6965" t="s">
        <v>19074</v>
      </c>
      <c r="C6965" t="s">
        <v>19075</v>
      </c>
      <c r="D6965" t="s">
        <v>19076</v>
      </c>
      <c r="E6965">
        <v>2901015</v>
      </c>
      <c r="F6965" t="s">
        <v>19192</v>
      </c>
      <c r="H6965" t="s">
        <v>19174</v>
      </c>
      <c r="I6965" t="s">
        <v>19197</v>
      </c>
      <c r="J6965" t="s">
        <v>19198</v>
      </c>
      <c r="K6965" t="s">
        <v>110</v>
      </c>
      <c r="L6965" t="s">
        <v>3346</v>
      </c>
      <c r="M6965" t="s">
        <v>3344</v>
      </c>
      <c r="N6965" t="s">
        <v>3627</v>
      </c>
      <c r="O6965" t="s">
        <v>3346</v>
      </c>
      <c r="P6965" t="s">
        <v>3343</v>
      </c>
      <c r="Q6965" t="s">
        <v>3346</v>
      </c>
    </row>
    <row r="6966" spans="1:17" x14ac:dyDescent="0.25">
      <c r="A6966" t="s">
        <v>19073</v>
      </c>
      <c r="B6966" t="s">
        <v>19074</v>
      </c>
      <c r="C6966" t="s">
        <v>19075</v>
      </c>
      <c r="D6966" t="s">
        <v>19076</v>
      </c>
      <c r="E6966">
        <v>2901015</v>
      </c>
      <c r="F6966" t="s">
        <v>19192</v>
      </c>
      <c r="H6966" t="s">
        <v>19174</v>
      </c>
      <c r="I6966" t="s">
        <v>19199</v>
      </c>
      <c r="J6966" t="s">
        <v>19200</v>
      </c>
      <c r="K6966" t="s">
        <v>110</v>
      </c>
      <c r="L6966" t="s">
        <v>3346</v>
      </c>
      <c r="M6966" t="s">
        <v>3344</v>
      </c>
      <c r="N6966" t="s">
        <v>3627</v>
      </c>
      <c r="O6966" t="s">
        <v>3346</v>
      </c>
      <c r="P6966" t="s">
        <v>3343</v>
      </c>
      <c r="Q6966" t="s">
        <v>3346</v>
      </c>
    </row>
    <row r="6967" spans="1:17" x14ac:dyDescent="0.25">
      <c r="A6967" t="s">
        <v>19073</v>
      </c>
      <c r="B6967" t="s">
        <v>19074</v>
      </c>
      <c r="C6967" t="s">
        <v>19075</v>
      </c>
      <c r="D6967" t="s">
        <v>19076</v>
      </c>
      <c r="E6967">
        <v>2901016</v>
      </c>
      <c r="F6967" t="s">
        <v>19201</v>
      </c>
      <c r="G6967" t="s">
        <v>19202</v>
      </c>
      <c r="H6967" t="s">
        <v>19203</v>
      </c>
      <c r="I6967" t="s">
        <v>19204</v>
      </c>
      <c r="J6967" t="s">
        <v>19205</v>
      </c>
      <c r="K6967" t="s">
        <v>110</v>
      </c>
      <c r="L6967" t="s">
        <v>3343</v>
      </c>
      <c r="M6967" t="s">
        <v>3344</v>
      </c>
      <c r="N6967" t="s">
        <v>3345</v>
      </c>
      <c r="O6967" t="s">
        <v>3346</v>
      </c>
      <c r="P6967" t="s">
        <v>3343</v>
      </c>
      <c r="Q6967" t="s">
        <v>3346</v>
      </c>
    </row>
    <row r="6968" spans="1:17" x14ac:dyDescent="0.25">
      <c r="A6968" t="s">
        <v>19073</v>
      </c>
      <c r="B6968" t="s">
        <v>19074</v>
      </c>
      <c r="C6968" t="s">
        <v>19075</v>
      </c>
      <c r="D6968" t="s">
        <v>19076</v>
      </c>
      <c r="E6968">
        <v>2901016</v>
      </c>
      <c r="F6968" t="s">
        <v>19201</v>
      </c>
      <c r="G6968" t="s">
        <v>19202</v>
      </c>
      <c r="H6968" t="s">
        <v>19203</v>
      </c>
      <c r="I6968" t="s">
        <v>19206</v>
      </c>
      <c r="J6968" t="s">
        <v>19207</v>
      </c>
      <c r="K6968" t="s">
        <v>110</v>
      </c>
      <c r="L6968" t="s">
        <v>3346</v>
      </c>
      <c r="M6968" t="s">
        <v>3344</v>
      </c>
      <c r="N6968" t="s">
        <v>3345</v>
      </c>
      <c r="O6968" t="s">
        <v>3346</v>
      </c>
      <c r="P6968" t="s">
        <v>3343</v>
      </c>
      <c r="Q6968" t="s">
        <v>3346</v>
      </c>
    </row>
    <row r="6969" spans="1:17" x14ac:dyDescent="0.25">
      <c r="A6969" t="s">
        <v>19073</v>
      </c>
      <c r="B6969" t="s">
        <v>19074</v>
      </c>
      <c r="C6969" t="s">
        <v>19075</v>
      </c>
      <c r="D6969" t="s">
        <v>19076</v>
      </c>
      <c r="E6969">
        <v>2901016</v>
      </c>
      <c r="F6969" t="s">
        <v>19201</v>
      </c>
      <c r="G6969" t="s">
        <v>19202</v>
      </c>
      <c r="H6969" t="s">
        <v>19203</v>
      </c>
      <c r="I6969" t="s">
        <v>19208</v>
      </c>
      <c r="J6969" t="s">
        <v>19209</v>
      </c>
      <c r="K6969" t="s">
        <v>110</v>
      </c>
      <c r="L6969" t="s">
        <v>3346</v>
      </c>
      <c r="M6969" t="s">
        <v>3344</v>
      </c>
      <c r="N6969" t="s">
        <v>3345</v>
      </c>
      <c r="O6969" t="s">
        <v>3346</v>
      </c>
      <c r="P6969" t="s">
        <v>3343</v>
      </c>
      <c r="Q6969" t="s">
        <v>3346</v>
      </c>
    </row>
    <row r="6970" spans="1:17" x14ac:dyDescent="0.25">
      <c r="A6970" t="s">
        <v>19073</v>
      </c>
      <c r="B6970" t="s">
        <v>19074</v>
      </c>
      <c r="C6970" t="s">
        <v>19075</v>
      </c>
      <c r="D6970" t="s">
        <v>19076</v>
      </c>
      <c r="E6970">
        <v>2901017</v>
      </c>
      <c r="F6970" t="s">
        <v>19210</v>
      </c>
      <c r="G6970" t="s">
        <v>19211</v>
      </c>
      <c r="H6970" t="s">
        <v>14646</v>
      </c>
      <c r="I6970" t="s">
        <v>19212</v>
      </c>
      <c r="J6970" t="s">
        <v>19213</v>
      </c>
      <c r="K6970" t="s">
        <v>110</v>
      </c>
      <c r="L6970" t="s">
        <v>3343</v>
      </c>
      <c r="M6970" t="s">
        <v>3344</v>
      </c>
      <c r="N6970" t="s">
        <v>3345</v>
      </c>
      <c r="O6970" t="s">
        <v>3346</v>
      </c>
      <c r="P6970" t="s">
        <v>3343</v>
      </c>
      <c r="Q6970" t="s">
        <v>3346</v>
      </c>
    </row>
    <row r="6971" spans="1:17" x14ac:dyDescent="0.25">
      <c r="A6971" t="s">
        <v>19073</v>
      </c>
      <c r="B6971" t="s">
        <v>19074</v>
      </c>
      <c r="C6971" t="s">
        <v>19075</v>
      </c>
      <c r="D6971" t="s">
        <v>19076</v>
      </c>
      <c r="E6971">
        <v>2901017</v>
      </c>
      <c r="F6971" t="s">
        <v>19210</v>
      </c>
      <c r="G6971" t="s">
        <v>19211</v>
      </c>
      <c r="H6971" t="s">
        <v>14646</v>
      </c>
      <c r="I6971" t="s">
        <v>19214</v>
      </c>
      <c r="J6971" t="s">
        <v>19215</v>
      </c>
      <c r="K6971" t="s">
        <v>110</v>
      </c>
      <c r="L6971" t="s">
        <v>3346</v>
      </c>
      <c r="M6971" t="s">
        <v>3344</v>
      </c>
      <c r="N6971" t="s">
        <v>3345</v>
      </c>
      <c r="O6971" t="s">
        <v>3346</v>
      </c>
      <c r="P6971" t="s">
        <v>3343</v>
      </c>
      <c r="Q6971" t="s">
        <v>3346</v>
      </c>
    </row>
    <row r="6972" spans="1:17" x14ac:dyDescent="0.25">
      <c r="A6972" t="s">
        <v>19073</v>
      </c>
      <c r="B6972" t="s">
        <v>19074</v>
      </c>
      <c r="C6972" t="s">
        <v>19075</v>
      </c>
      <c r="D6972" t="s">
        <v>19076</v>
      </c>
      <c r="E6972">
        <v>2901018</v>
      </c>
      <c r="F6972" t="s">
        <v>19216</v>
      </c>
      <c r="G6972" t="s">
        <v>19217</v>
      </c>
      <c r="H6972" t="s">
        <v>8245</v>
      </c>
      <c r="I6972" t="s">
        <v>19218</v>
      </c>
      <c r="J6972" t="s">
        <v>19219</v>
      </c>
      <c r="K6972" t="s">
        <v>110</v>
      </c>
      <c r="L6972" t="s">
        <v>3343</v>
      </c>
      <c r="M6972" t="s">
        <v>3344</v>
      </c>
      <c r="N6972" t="s">
        <v>3345</v>
      </c>
      <c r="O6972" t="s">
        <v>3346</v>
      </c>
      <c r="P6972" t="s">
        <v>3343</v>
      </c>
      <c r="Q6972" t="s">
        <v>3346</v>
      </c>
    </row>
    <row r="6973" spans="1:17" x14ac:dyDescent="0.25">
      <c r="A6973" t="s">
        <v>19073</v>
      </c>
      <c r="B6973" t="s">
        <v>19074</v>
      </c>
      <c r="C6973" t="s">
        <v>19075</v>
      </c>
      <c r="D6973" t="s">
        <v>19076</v>
      </c>
      <c r="E6973">
        <v>2901018</v>
      </c>
      <c r="F6973" t="s">
        <v>19216</v>
      </c>
      <c r="G6973" t="s">
        <v>19217</v>
      </c>
      <c r="H6973" t="s">
        <v>8245</v>
      </c>
      <c r="I6973" t="s">
        <v>19220</v>
      </c>
      <c r="J6973" t="s">
        <v>19221</v>
      </c>
      <c r="K6973" t="s">
        <v>110</v>
      </c>
      <c r="L6973" t="s">
        <v>3346</v>
      </c>
      <c r="M6973" t="s">
        <v>3344</v>
      </c>
      <c r="N6973" t="s">
        <v>3345</v>
      </c>
      <c r="O6973" t="s">
        <v>3346</v>
      </c>
      <c r="P6973" t="s">
        <v>3343</v>
      </c>
      <c r="Q6973" t="s">
        <v>3346</v>
      </c>
    </row>
    <row r="6974" spans="1:17" x14ac:dyDescent="0.25">
      <c r="A6974" t="s">
        <v>19073</v>
      </c>
      <c r="B6974" t="s">
        <v>19074</v>
      </c>
      <c r="C6974" t="s">
        <v>19075</v>
      </c>
      <c r="D6974" t="s">
        <v>19076</v>
      </c>
      <c r="E6974">
        <v>2901019</v>
      </c>
      <c r="F6974" t="s">
        <v>19222</v>
      </c>
      <c r="G6974" t="s">
        <v>19223</v>
      </c>
      <c r="H6974" t="s">
        <v>7975</v>
      </c>
      <c r="I6974" t="s">
        <v>19224</v>
      </c>
      <c r="J6974" t="s">
        <v>19225</v>
      </c>
      <c r="K6974" t="s">
        <v>110</v>
      </c>
      <c r="L6974" t="s">
        <v>3343</v>
      </c>
      <c r="M6974" t="s">
        <v>3344</v>
      </c>
      <c r="N6974" t="s">
        <v>3627</v>
      </c>
      <c r="O6974" t="s">
        <v>3346</v>
      </c>
      <c r="P6974" t="s">
        <v>3343</v>
      </c>
      <c r="Q6974" t="s">
        <v>3346</v>
      </c>
    </row>
    <row r="6975" spans="1:17" x14ac:dyDescent="0.25">
      <c r="A6975" t="s">
        <v>19073</v>
      </c>
      <c r="B6975" t="s">
        <v>19074</v>
      </c>
      <c r="C6975" t="s">
        <v>19075</v>
      </c>
      <c r="D6975" t="s">
        <v>19076</v>
      </c>
      <c r="E6975">
        <v>2901020</v>
      </c>
      <c r="F6975" t="s">
        <v>19226</v>
      </c>
      <c r="G6975" t="s">
        <v>19227</v>
      </c>
      <c r="H6975" t="s">
        <v>7975</v>
      </c>
      <c r="I6975" t="s">
        <v>19228</v>
      </c>
      <c r="J6975" t="s">
        <v>19229</v>
      </c>
      <c r="K6975" t="s">
        <v>110</v>
      </c>
      <c r="L6975" t="s">
        <v>3343</v>
      </c>
      <c r="M6975" t="s">
        <v>3666</v>
      </c>
      <c r="N6975" t="s">
        <v>3676</v>
      </c>
      <c r="O6975" t="s">
        <v>3346</v>
      </c>
      <c r="P6975" t="s">
        <v>3343</v>
      </c>
      <c r="Q6975" t="s">
        <v>3346</v>
      </c>
    </row>
    <row r="6976" spans="1:17" x14ac:dyDescent="0.25">
      <c r="A6976" t="s">
        <v>19073</v>
      </c>
      <c r="B6976" t="s">
        <v>19074</v>
      </c>
      <c r="C6976" t="s">
        <v>19075</v>
      </c>
      <c r="D6976" t="s">
        <v>19076</v>
      </c>
      <c r="E6976">
        <v>2901021</v>
      </c>
      <c r="F6976" t="s">
        <v>19230</v>
      </c>
      <c r="G6976" t="s">
        <v>19231</v>
      </c>
      <c r="H6976" t="s">
        <v>7975</v>
      </c>
      <c r="I6976" t="s">
        <v>19232</v>
      </c>
      <c r="J6976" t="s">
        <v>19233</v>
      </c>
      <c r="K6976" t="s">
        <v>110</v>
      </c>
      <c r="L6976" t="s">
        <v>3343</v>
      </c>
      <c r="M6976" t="s">
        <v>3344</v>
      </c>
      <c r="N6976" t="s">
        <v>3627</v>
      </c>
      <c r="O6976" t="s">
        <v>3346</v>
      </c>
      <c r="P6976" t="s">
        <v>3343</v>
      </c>
      <c r="Q6976" t="s">
        <v>3346</v>
      </c>
    </row>
    <row r="6977" spans="1:17" x14ac:dyDescent="0.25">
      <c r="A6977" t="s">
        <v>19073</v>
      </c>
      <c r="B6977" t="s">
        <v>19074</v>
      </c>
      <c r="C6977" t="s">
        <v>19075</v>
      </c>
      <c r="D6977" t="s">
        <v>19076</v>
      </c>
      <c r="E6977">
        <v>2901022</v>
      </c>
      <c r="F6977" t="s">
        <v>156</v>
      </c>
      <c r="G6977" t="s">
        <v>4684</v>
      </c>
      <c r="H6977" t="s">
        <v>11225</v>
      </c>
      <c r="I6977" t="s">
        <v>19234</v>
      </c>
      <c r="J6977" t="s">
        <v>2575</v>
      </c>
      <c r="K6977" t="s">
        <v>110</v>
      </c>
      <c r="L6977" t="s">
        <v>3343</v>
      </c>
      <c r="M6977" t="s">
        <v>3344</v>
      </c>
      <c r="N6977" t="s">
        <v>3345</v>
      </c>
      <c r="O6977" t="s">
        <v>3346</v>
      </c>
      <c r="P6977" t="s">
        <v>3343</v>
      </c>
      <c r="Q6977" t="s">
        <v>3346</v>
      </c>
    </row>
    <row r="6978" spans="1:17" x14ac:dyDescent="0.25">
      <c r="A6978" t="s">
        <v>19073</v>
      </c>
      <c r="B6978" t="s">
        <v>19074</v>
      </c>
      <c r="C6978" t="s">
        <v>19075</v>
      </c>
      <c r="D6978" t="s">
        <v>19076</v>
      </c>
      <c r="E6978">
        <v>2901023</v>
      </c>
      <c r="F6978" t="s">
        <v>19235</v>
      </c>
      <c r="G6978" t="s">
        <v>19236</v>
      </c>
      <c r="H6978" t="s">
        <v>3350</v>
      </c>
      <c r="I6978" t="s">
        <v>19237</v>
      </c>
      <c r="J6978" t="s">
        <v>154</v>
      </c>
      <c r="K6978" t="s">
        <v>110</v>
      </c>
      <c r="L6978" t="s">
        <v>3343</v>
      </c>
      <c r="M6978" t="s">
        <v>3344</v>
      </c>
      <c r="N6978" t="s">
        <v>3627</v>
      </c>
      <c r="O6978" t="s">
        <v>3346</v>
      </c>
      <c r="P6978" t="s">
        <v>3343</v>
      </c>
      <c r="Q6978" t="s">
        <v>3346</v>
      </c>
    </row>
    <row r="6979" spans="1:17" x14ac:dyDescent="0.25">
      <c r="A6979" t="s">
        <v>19073</v>
      </c>
      <c r="B6979" t="s">
        <v>19074</v>
      </c>
      <c r="C6979" t="s">
        <v>19075</v>
      </c>
      <c r="D6979" t="s">
        <v>19076</v>
      </c>
      <c r="E6979">
        <v>2901023</v>
      </c>
      <c r="F6979" t="s">
        <v>19235</v>
      </c>
      <c r="G6979" t="s">
        <v>19236</v>
      </c>
      <c r="H6979" t="s">
        <v>3350</v>
      </c>
      <c r="I6979" t="s">
        <v>19238</v>
      </c>
      <c r="J6979" t="s">
        <v>19239</v>
      </c>
      <c r="K6979" t="s">
        <v>110</v>
      </c>
      <c r="L6979" t="s">
        <v>3346</v>
      </c>
      <c r="M6979" t="s">
        <v>3344</v>
      </c>
      <c r="N6979" t="s">
        <v>3627</v>
      </c>
      <c r="O6979" t="s">
        <v>3346</v>
      </c>
      <c r="P6979" t="s">
        <v>3343</v>
      </c>
      <c r="Q6979" t="s">
        <v>3346</v>
      </c>
    </row>
    <row r="6980" spans="1:17" x14ac:dyDescent="0.25">
      <c r="A6980" t="s">
        <v>19073</v>
      </c>
      <c r="B6980" t="s">
        <v>19074</v>
      </c>
      <c r="C6980" t="s">
        <v>19075</v>
      </c>
      <c r="D6980" t="s">
        <v>19076</v>
      </c>
      <c r="E6980">
        <v>2901024</v>
      </c>
      <c r="F6980" t="s">
        <v>19240</v>
      </c>
      <c r="G6980" t="s">
        <v>19241</v>
      </c>
      <c r="H6980" t="s">
        <v>7975</v>
      </c>
      <c r="I6980" t="s">
        <v>19242</v>
      </c>
      <c r="J6980" t="s">
        <v>19243</v>
      </c>
      <c r="K6980" t="s">
        <v>110</v>
      </c>
      <c r="L6980" t="s">
        <v>3343</v>
      </c>
      <c r="M6980" t="s">
        <v>3344</v>
      </c>
      <c r="N6980" t="s">
        <v>3627</v>
      </c>
      <c r="O6980" t="s">
        <v>3346</v>
      </c>
      <c r="P6980" t="s">
        <v>3343</v>
      </c>
      <c r="Q6980" t="s">
        <v>3346</v>
      </c>
    </row>
    <row r="6981" spans="1:17" x14ac:dyDescent="0.25">
      <c r="A6981" t="s">
        <v>19073</v>
      </c>
      <c r="B6981" t="s">
        <v>19074</v>
      </c>
      <c r="C6981" t="s">
        <v>19075</v>
      </c>
      <c r="D6981" t="s">
        <v>19076</v>
      </c>
      <c r="E6981">
        <v>2901025</v>
      </c>
      <c r="F6981" t="s">
        <v>128</v>
      </c>
      <c r="G6981" t="s">
        <v>4583</v>
      </c>
      <c r="H6981" t="s">
        <v>3526</v>
      </c>
      <c r="I6981" t="s">
        <v>19244</v>
      </c>
      <c r="J6981" t="s">
        <v>5028</v>
      </c>
      <c r="K6981" t="s">
        <v>110</v>
      </c>
      <c r="L6981" t="s">
        <v>3343</v>
      </c>
      <c r="M6981" t="s">
        <v>3344</v>
      </c>
      <c r="N6981" t="s">
        <v>3345</v>
      </c>
      <c r="O6981" t="s">
        <v>3346</v>
      </c>
      <c r="P6981" t="s">
        <v>3346</v>
      </c>
      <c r="Q6981" t="s">
        <v>3346</v>
      </c>
    </row>
    <row r="6982" spans="1:17" x14ac:dyDescent="0.25">
      <c r="A6982" t="s">
        <v>19073</v>
      </c>
      <c r="B6982" t="s">
        <v>19074</v>
      </c>
      <c r="C6982" t="s">
        <v>19075</v>
      </c>
      <c r="D6982" t="s">
        <v>19076</v>
      </c>
      <c r="E6982">
        <v>2901026</v>
      </c>
      <c r="F6982" t="s">
        <v>19245</v>
      </c>
      <c r="G6982" t="s">
        <v>19246</v>
      </c>
      <c r="H6982" t="s">
        <v>7926</v>
      </c>
      <c r="I6982" t="s">
        <v>19247</v>
      </c>
      <c r="J6982" t="s">
        <v>19248</v>
      </c>
      <c r="K6982" t="s">
        <v>110</v>
      </c>
      <c r="L6982" t="s">
        <v>3343</v>
      </c>
      <c r="M6982" t="s">
        <v>3344</v>
      </c>
      <c r="N6982" t="s">
        <v>4634</v>
      </c>
      <c r="O6982" t="s">
        <v>3346</v>
      </c>
      <c r="P6982" t="s">
        <v>3346</v>
      </c>
      <c r="Q6982" t="s">
        <v>3346</v>
      </c>
    </row>
    <row r="6983" spans="1:17" x14ac:dyDescent="0.25">
      <c r="A6983" t="s">
        <v>19073</v>
      </c>
      <c r="B6983" t="s">
        <v>19074</v>
      </c>
      <c r="C6983" t="s">
        <v>19249</v>
      </c>
      <c r="D6983" t="s">
        <v>19250</v>
      </c>
      <c r="E6983">
        <v>2999009</v>
      </c>
      <c r="F6983" t="s">
        <v>2483</v>
      </c>
      <c r="G6983" t="s">
        <v>4637</v>
      </c>
      <c r="H6983" t="s">
        <v>3429</v>
      </c>
      <c r="I6983" t="s">
        <v>19251</v>
      </c>
      <c r="J6983" t="s">
        <v>2483</v>
      </c>
      <c r="K6983" t="s">
        <v>110</v>
      </c>
      <c r="L6983" t="s">
        <v>3343</v>
      </c>
      <c r="M6983" t="s">
        <v>3344</v>
      </c>
      <c r="N6983" t="s">
        <v>3345</v>
      </c>
      <c r="O6983" t="s">
        <v>3346</v>
      </c>
      <c r="P6983" t="s">
        <v>3343</v>
      </c>
      <c r="Q6983" t="s">
        <v>3346</v>
      </c>
    </row>
    <row r="6984" spans="1:17" x14ac:dyDescent="0.25">
      <c r="A6984" t="s">
        <v>19073</v>
      </c>
      <c r="B6984" t="s">
        <v>19074</v>
      </c>
      <c r="C6984" t="s">
        <v>19249</v>
      </c>
      <c r="D6984" t="s">
        <v>19250</v>
      </c>
      <c r="E6984">
        <v>2999009</v>
      </c>
      <c r="F6984" t="s">
        <v>2483</v>
      </c>
      <c r="G6984" t="s">
        <v>4637</v>
      </c>
      <c r="H6984" t="s">
        <v>3429</v>
      </c>
      <c r="I6984" t="s">
        <v>19252</v>
      </c>
      <c r="J6984" t="s">
        <v>4697</v>
      </c>
      <c r="K6984" t="s">
        <v>3433</v>
      </c>
      <c r="L6984" t="s">
        <v>3346</v>
      </c>
      <c r="M6984" t="s">
        <v>3344</v>
      </c>
      <c r="N6984" t="s">
        <v>3345</v>
      </c>
      <c r="O6984" t="s">
        <v>3346</v>
      </c>
      <c r="P6984" t="s">
        <v>3343</v>
      </c>
      <c r="Q6984" t="s">
        <v>3346</v>
      </c>
    </row>
    <row r="6985" spans="1:17" x14ac:dyDescent="0.25">
      <c r="A6985" t="s">
        <v>19073</v>
      </c>
      <c r="B6985" t="s">
        <v>19074</v>
      </c>
      <c r="C6985" t="s">
        <v>19249</v>
      </c>
      <c r="D6985" t="s">
        <v>19250</v>
      </c>
      <c r="E6985">
        <v>2999010</v>
      </c>
      <c r="F6985" t="s">
        <v>4639</v>
      </c>
      <c r="G6985" t="s">
        <v>4640</v>
      </c>
      <c r="H6985" t="s">
        <v>3429</v>
      </c>
      <c r="I6985" t="s">
        <v>19253</v>
      </c>
      <c r="J6985" t="s">
        <v>4639</v>
      </c>
      <c r="K6985" t="s">
        <v>110</v>
      </c>
      <c r="L6985" t="s">
        <v>3343</v>
      </c>
      <c r="M6985" t="s">
        <v>3344</v>
      </c>
      <c r="N6985" t="s">
        <v>3345</v>
      </c>
      <c r="O6985" t="s">
        <v>3346</v>
      </c>
      <c r="P6985" t="s">
        <v>3343</v>
      </c>
      <c r="Q6985" t="s">
        <v>3346</v>
      </c>
    </row>
    <row r="6986" spans="1:17" x14ac:dyDescent="0.25">
      <c r="A6986" t="s">
        <v>19073</v>
      </c>
      <c r="B6986" t="s">
        <v>19074</v>
      </c>
      <c r="C6986" t="s">
        <v>19249</v>
      </c>
      <c r="D6986" t="s">
        <v>19250</v>
      </c>
      <c r="E6986">
        <v>2999011</v>
      </c>
      <c r="F6986" t="s">
        <v>2475</v>
      </c>
      <c r="G6986" t="s">
        <v>3428</v>
      </c>
      <c r="H6986" t="s">
        <v>3429</v>
      </c>
      <c r="I6986" t="s">
        <v>19254</v>
      </c>
      <c r="J6986" t="s">
        <v>2475</v>
      </c>
      <c r="K6986" t="s">
        <v>110</v>
      </c>
      <c r="L6986" t="s">
        <v>3343</v>
      </c>
      <c r="M6986" t="s">
        <v>3344</v>
      </c>
      <c r="N6986" t="s">
        <v>3345</v>
      </c>
      <c r="O6986" t="s">
        <v>3346</v>
      </c>
      <c r="P6986" t="s">
        <v>3343</v>
      </c>
      <c r="Q6986" t="s">
        <v>3346</v>
      </c>
    </row>
    <row r="6987" spans="1:17" x14ac:dyDescent="0.25">
      <c r="A6987" t="s">
        <v>19073</v>
      </c>
      <c r="B6987" t="s">
        <v>19074</v>
      </c>
      <c r="C6987" t="s">
        <v>19249</v>
      </c>
      <c r="D6987" t="s">
        <v>19250</v>
      </c>
      <c r="E6987">
        <v>2999011</v>
      </c>
      <c r="F6987" t="s">
        <v>2475</v>
      </c>
      <c r="G6987" t="s">
        <v>3428</v>
      </c>
      <c r="H6987" t="s">
        <v>3429</v>
      </c>
      <c r="I6987" t="s">
        <v>19255</v>
      </c>
      <c r="J6987" t="s">
        <v>3432</v>
      </c>
      <c r="K6987" t="s">
        <v>3433</v>
      </c>
      <c r="L6987" t="s">
        <v>3346</v>
      </c>
      <c r="M6987" t="s">
        <v>3344</v>
      </c>
      <c r="N6987" t="s">
        <v>3345</v>
      </c>
      <c r="O6987" t="s">
        <v>3346</v>
      </c>
      <c r="P6987" t="s">
        <v>3343</v>
      </c>
      <c r="Q6987" t="s">
        <v>3346</v>
      </c>
    </row>
    <row r="6988" spans="1:17" x14ac:dyDescent="0.25">
      <c r="A6988" t="s">
        <v>19073</v>
      </c>
      <c r="B6988" t="s">
        <v>19074</v>
      </c>
      <c r="C6988" t="s">
        <v>19249</v>
      </c>
      <c r="D6988" t="s">
        <v>19250</v>
      </c>
      <c r="E6988">
        <v>2999012</v>
      </c>
      <c r="F6988" t="s">
        <v>3434</v>
      </c>
      <c r="G6988" t="s">
        <v>3435</v>
      </c>
      <c r="H6988" t="s">
        <v>3429</v>
      </c>
      <c r="I6988" t="s">
        <v>19256</v>
      </c>
      <c r="J6988" t="s">
        <v>3434</v>
      </c>
      <c r="K6988" t="s">
        <v>110</v>
      </c>
      <c r="L6988" t="s">
        <v>3343</v>
      </c>
      <c r="M6988" t="s">
        <v>3344</v>
      </c>
      <c r="N6988" t="s">
        <v>3345</v>
      </c>
      <c r="O6988" t="s">
        <v>3346</v>
      </c>
      <c r="P6988" t="s">
        <v>3343</v>
      </c>
      <c r="Q6988" t="s">
        <v>3346</v>
      </c>
    </row>
    <row r="6989" spans="1:17" x14ac:dyDescent="0.25">
      <c r="A6989" t="s">
        <v>19073</v>
      </c>
      <c r="B6989" t="s">
        <v>19074</v>
      </c>
      <c r="C6989" t="s">
        <v>19249</v>
      </c>
      <c r="D6989" t="s">
        <v>19250</v>
      </c>
      <c r="E6989">
        <v>2999013</v>
      </c>
      <c r="F6989" t="s">
        <v>3437</v>
      </c>
      <c r="G6989" t="s">
        <v>3438</v>
      </c>
      <c r="H6989" t="s">
        <v>3429</v>
      </c>
      <c r="I6989" t="s">
        <v>19257</v>
      </c>
      <c r="J6989" t="s">
        <v>3437</v>
      </c>
      <c r="K6989" t="s">
        <v>110</v>
      </c>
      <c r="L6989" t="s">
        <v>3343</v>
      </c>
      <c r="M6989" t="s">
        <v>3344</v>
      </c>
      <c r="N6989" t="s">
        <v>3345</v>
      </c>
      <c r="O6989" t="s">
        <v>3346</v>
      </c>
      <c r="P6989" t="s">
        <v>3343</v>
      </c>
      <c r="Q6989" t="s">
        <v>3346</v>
      </c>
    </row>
    <row r="6990" spans="1:17" x14ac:dyDescent="0.25">
      <c r="A6990" t="s">
        <v>19073</v>
      </c>
      <c r="B6990" t="s">
        <v>19074</v>
      </c>
      <c r="C6990" t="s">
        <v>19249</v>
      </c>
      <c r="D6990" t="s">
        <v>19250</v>
      </c>
      <c r="E6990">
        <v>2999014</v>
      </c>
      <c r="F6990" t="s">
        <v>3545</v>
      </c>
      <c r="G6990" t="s">
        <v>3546</v>
      </c>
      <c r="H6990" t="s">
        <v>3429</v>
      </c>
      <c r="I6990" t="s">
        <v>19258</v>
      </c>
      <c r="J6990" t="s">
        <v>3545</v>
      </c>
      <c r="K6990" t="s">
        <v>110</v>
      </c>
      <c r="L6990" t="s">
        <v>3343</v>
      </c>
      <c r="M6990" t="s">
        <v>3344</v>
      </c>
      <c r="N6990" t="s">
        <v>3345</v>
      </c>
      <c r="O6990" t="s">
        <v>3346</v>
      </c>
      <c r="P6990" t="s">
        <v>3343</v>
      </c>
      <c r="Q6990" t="s">
        <v>3346</v>
      </c>
    </row>
    <row r="6991" spans="1:17" x14ac:dyDescent="0.25">
      <c r="A6991" t="s">
        <v>19073</v>
      </c>
      <c r="B6991" t="s">
        <v>19074</v>
      </c>
      <c r="C6991" t="s">
        <v>19249</v>
      </c>
      <c r="D6991" t="s">
        <v>19250</v>
      </c>
      <c r="E6991">
        <v>2999015</v>
      </c>
      <c r="F6991" t="s">
        <v>2481</v>
      </c>
      <c r="G6991" t="s">
        <v>4647</v>
      </c>
      <c r="H6991" t="s">
        <v>3429</v>
      </c>
      <c r="I6991" t="s">
        <v>19259</v>
      </c>
      <c r="J6991" t="s">
        <v>2481</v>
      </c>
      <c r="K6991" t="s">
        <v>110</v>
      </c>
      <c r="L6991" t="s">
        <v>3343</v>
      </c>
      <c r="M6991" t="s">
        <v>3344</v>
      </c>
      <c r="N6991" t="s">
        <v>3345</v>
      </c>
      <c r="O6991" t="s">
        <v>3346</v>
      </c>
      <c r="P6991" t="s">
        <v>3343</v>
      </c>
      <c r="Q6991" t="s">
        <v>3346</v>
      </c>
    </row>
    <row r="6992" spans="1:17" x14ac:dyDescent="0.25">
      <c r="A6992" t="s">
        <v>19073</v>
      </c>
      <c r="B6992" t="s">
        <v>19074</v>
      </c>
      <c r="C6992" t="s">
        <v>19249</v>
      </c>
      <c r="D6992" t="s">
        <v>19250</v>
      </c>
      <c r="E6992">
        <v>2999016</v>
      </c>
      <c r="F6992" t="s">
        <v>4649</v>
      </c>
      <c r="G6992" t="s">
        <v>4650</v>
      </c>
      <c r="H6992" t="s">
        <v>3429</v>
      </c>
      <c r="I6992" t="s">
        <v>19260</v>
      </c>
      <c r="J6992" t="s">
        <v>4649</v>
      </c>
      <c r="K6992" t="s">
        <v>110</v>
      </c>
      <c r="L6992" t="s">
        <v>3343</v>
      </c>
      <c r="M6992" t="s">
        <v>3344</v>
      </c>
      <c r="N6992" t="s">
        <v>3345</v>
      </c>
      <c r="O6992" t="s">
        <v>3346</v>
      </c>
      <c r="P6992" t="s">
        <v>3343</v>
      </c>
      <c r="Q6992" t="s">
        <v>3346</v>
      </c>
    </row>
    <row r="6993" spans="1:17" x14ac:dyDescent="0.25">
      <c r="A6993" t="s">
        <v>19073</v>
      </c>
      <c r="B6993" t="s">
        <v>19074</v>
      </c>
      <c r="C6993" t="s">
        <v>19249</v>
      </c>
      <c r="D6993" t="s">
        <v>19250</v>
      </c>
      <c r="E6993">
        <v>2999044</v>
      </c>
      <c r="F6993" t="s">
        <v>4718</v>
      </c>
      <c r="G6993" t="s">
        <v>4719</v>
      </c>
      <c r="H6993" t="s">
        <v>4720</v>
      </c>
      <c r="I6993" t="s">
        <v>19261</v>
      </c>
      <c r="J6993" t="s">
        <v>4722</v>
      </c>
      <c r="K6993" t="s">
        <v>110</v>
      </c>
      <c r="L6993" t="s">
        <v>3343</v>
      </c>
      <c r="M6993" t="s">
        <v>3344</v>
      </c>
      <c r="N6993" t="s">
        <v>3345</v>
      </c>
      <c r="O6993" t="s">
        <v>3346</v>
      </c>
      <c r="P6993" t="s">
        <v>3343</v>
      </c>
      <c r="Q6993" t="s">
        <v>3346</v>
      </c>
    </row>
    <row r="6994" spans="1:17" x14ac:dyDescent="0.25">
      <c r="A6994" t="s">
        <v>19073</v>
      </c>
      <c r="B6994" t="s">
        <v>19074</v>
      </c>
      <c r="C6994" t="s">
        <v>19249</v>
      </c>
      <c r="D6994" t="s">
        <v>19250</v>
      </c>
      <c r="E6994">
        <v>2999044</v>
      </c>
      <c r="F6994" t="s">
        <v>4718</v>
      </c>
      <c r="G6994" t="s">
        <v>4719</v>
      </c>
      <c r="H6994" t="s">
        <v>4720</v>
      </c>
      <c r="I6994" t="s">
        <v>19262</v>
      </c>
      <c r="J6994" t="s">
        <v>4724</v>
      </c>
      <c r="K6994" t="s">
        <v>110</v>
      </c>
      <c r="L6994" t="s">
        <v>3346</v>
      </c>
      <c r="M6994" t="s">
        <v>3344</v>
      </c>
      <c r="N6994" t="s">
        <v>3345</v>
      </c>
      <c r="O6994" t="s">
        <v>3346</v>
      </c>
      <c r="P6994" t="s">
        <v>3343</v>
      </c>
      <c r="Q6994" t="s">
        <v>3346</v>
      </c>
    </row>
    <row r="6995" spans="1:17" x14ac:dyDescent="0.25">
      <c r="A6995" t="s">
        <v>19073</v>
      </c>
      <c r="B6995" t="s">
        <v>19074</v>
      </c>
      <c r="C6995" t="s">
        <v>19249</v>
      </c>
      <c r="D6995" t="s">
        <v>19250</v>
      </c>
      <c r="E6995">
        <v>2999044</v>
      </c>
      <c r="F6995" t="s">
        <v>4718</v>
      </c>
      <c r="G6995" t="s">
        <v>4719</v>
      </c>
      <c r="H6995" t="s">
        <v>4720</v>
      </c>
      <c r="I6995" t="s">
        <v>19263</v>
      </c>
      <c r="J6995" t="s">
        <v>4726</v>
      </c>
      <c r="K6995" t="s">
        <v>110</v>
      </c>
      <c r="L6995" t="s">
        <v>3346</v>
      </c>
      <c r="M6995" t="s">
        <v>3344</v>
      </c>
      <c r="N6995" t="s">
        <v>3345</v>
      </c>
      <c r="O6995" t="s">
        <v>3346</v>
      </c>
      <c r="P6995" t="s">
        <v>3343</v>
      </c>
      <c r="Q6995" t="s">
        <v>3346</v>
      </c>
    </row>
    <row r="6996" spans="1:17" x14ac:dyDescent="0.25">
      <c r="A6996" t="s">
        <v>19073</v>
      </c>
      <c r="B6996" t="s">
        <v>19074</v>
      </c>
      <c r="C6996" t="s">
        <v>19249</v>
      </c>
      <c r="D6996" t="s">
        <v>19250</v>
      </c>
      <c r="E6996">
        <v>2999054</v>
      </c>
      <c r="F6996" t="s">
        <v>4693</v>
      </c>
      <c r="G6996" t="s">
        <v>4694</v>
      </c>
      <c r="H6996" t="s">
        <v>3429</v>
      </c>
      <c r="I6996" t="s">
        <v>19264</v>
      </c>
      <c r="J6996" t="s">
        <v>4693</v>
      </c>
      <c r="K6996" t="s">
        <v>110</v>
      </c>
      <c r="L6996" t="s">
        <v>3343</v>
      </c>
      <c r="M6996" t="s">
        <v>3344</v>
      </c>
      <c r="N6996" t="s">
        <v>3345</v>
      </c>
      <c r="O6996" t="s">
        <v>3346</v>
      </c>
      <c r="P6996" t="s">
        <v>3343</v>
      </c>
      <c r="Q6996" t="s">
        <v>3346</v>
      </c>
    </row>
    <row r="6997" spans="1:17" x14ac:dyDescent="0.25">
      <c r="A6997" t="s">
        <v>19073</v>
      </c>
      <c r="B6997" t="s">
        <v>19074</v>
      </c>
      <c r="C6997" t="s">
        <v>19249</v>
      </c>
      <c r="D6997" t="s">
        <v>19250</v>
      </c>
      <c r="E6997">
        <v>2999054</v>
      </c>
      <c r="F6997" t="s">
        <v>4693</v>
      </c>
      <c r="G6997" t="s">
        <v>4694</v>
      </c>
      <c r="H6997" t="s">
        <v>3429</v>
      </c>
      <c r="I6997" t="s">
        <v>19265</v>
      </c>
      <c r="J6997" t="s">
        <v>4697</v>
      </c>
      <c r="K6997" t="s">
        <v>3433</v>
      </c>
      <c r="L6997" t="s">
        <v>3346</v>
      </c>
      <c r="M6997" t="s">
        <v>3344</v>
      </c>
      <c r="N6997" t="s">
        <v>3345</v>
      </c>
      <c r="O6997" t="s">
        <v>3346</v>
      </c>
      <c r="P6997" t="s">
        <v>3343</v>
      </c>
      <c r="Q6997" t="s">
        <v>3346</v>
      </c>
    </row>
    <row r="6998" spans="1:17" x14ac:dyDescent="0.25">
      <c r="A6998" t="s">
        <v>19073</v>
      </c>
      <c r="B6998" t="s">
        <v>19074</v>
      </c>
      <c r="C6998" t="s">
        <v>19249</v>
      </c>
      <c r="D6998" t="s">
        <v>19250</v>
      </c>
      <c r="E6998">
        <v>2999054</v>
      </c>
      <c r="F6998" t="s">
        <v>4693</v>
      </c>
      <c r="G6998" t="s">
        <v>4694</v>
      </c>
      <c r="H6998" t="s">
        <v>3429</v>
      </c>
      <c r="I6998" t="s">
        <v>19266</v>
      </c>
      <c r="J6998" t="s">
        <v>4699</v>
      </c>
      <c r="K6998" t="s">
        <v>110</v>
      </c>
      <c r="L6998" t="s">
        <v>3346</v>
      </c>
      <c r="M6998" t="s">
        <v>3344</v>
      </c>
      <c r="N6998" t="s">
        <v>3345</v>
      </c>
      <c r="O6998" t="s">
        <v>3346</v>
      </c>
      <c r="P6998" t="s">
        <v>3343</v>
      </c>
      <c r="Q6998" t="s">
        <v>3346</v>
      </c>
    </row>
    <row r="6999" spans="1:17" x14ac:dyDescent="0.25">
      <c r="A6999" t="s">
        <v>19073</v>
      </c>
      <c r="B6999" t="s">
        <v>19074</v>
      </c>
      <c r="C6999" t="s">
        <v>19249</v>
      </c>
      <c r="D6999" t="s">
        <v>19250</v>
      </c>
      <c r="E6999">
        <v>2999055</v>
      </c>
      <c r="F6999" t="s">
        <v>2488</v>
      </c>
      <c r="G6999" t="s">
        <v>3441</v>
      </c>
      <c r="H6999" t="s">
        <v>2503</v>
      </c>
      <c r="I6999" t="s">
        <v>19267</v>
      </c>
      <c r="J6999" t="s">
        <v>2489</v>
      </c>
      <c r="K6999" t="s">
        <v>110</v>
      </c>
      <c r="L6999" t="s">
        <v>3343</v>
      </c>
      <c r="M6999" t="s">
        <v>3344</v>
      </c>
      <c r="N6999" t="s">
        <v>3345</v>
      </c>
      <c r="O6999" t="s">
        <v>3346</v>
      </c>
      <c r="P6999" t="s">
        <v>3343</v>
      </c>
      <c r="Q6999" t="s">
        <v>3346</v>
      </c>
    </row>
    <row r="7000" spans="1:17" x14ac:dyDescent="0.25">
      <c r="A7000" t="s">
        <v>19073</v>
      </c>
      <c r="B7000" t="s">
        <v>19074</v>
      </c>
      <c r="C7000" t="s">
        <v>19249</v>
      </c>
      <c r="D7000" t="s">
        <v>19250</v>
      </c>
      <c r="E7000">
        <v>2999055</v>
      </c>
      <c r="F7000" t="s">
        <v>2488</v>
      </c>
      <c r="G7000" t="s">
        <v>3441</v>
      </c>
      <c r="H7000" t="s">
        <v>2503</v>
      </c>
      <c r="I7000" t="s">
        <v>19268</v>
      </c>
      <c r="J7000" t="s">
        <v>3444</v>
      </c>
      <c r="K7000" t="s">
        <v>110</v>
      </c>
      <c r="L7000" t="s">
        <v>3346</v>
      </c>
      <c r="M7000" t="s">
        <v>3344</v>
      </c>
      <c r="N7000" t="s">
        <v>3345</v>
      </c>
      <c r="O7000" t="s">
        <v>3346</v>
      </c>
      <c r="P7000" t="s">
        <v>3343</v>
      </c>
      <c r="Q7000" t="s">
        <v>3346</v>
      </c>
    </row>
    <row r="7001" spans="1:17" x14ac:dyDescent="0.25">
      <c r="A7001" t="s">
        <v>19073</v>
      </c>
      <c r="B7001" t="s">
        <v>19074</v>
      </c>
      <c r="C7001" t="s">
        <v>19249</v>
      </c>
      <c r="D7001" t="s">
        <v>19250</v>
      </c>
      <c r="E7001">
        <v>2999055</v>
      </c>
      <c r="F7001" t="s">
        <v>2488</v>
      </c>
      <c r="G7001" t="s">
        <v>3441</v>
      </c>
      <c r="H7001" t="s">
        <v>2503</v>
      </c>
      <c r="I7001" t="s">
        <v>19269</v>
      </c>
      <c r="J7001" t="s">
        <v>3446</v>
      </c>
      <c r="K7001" t="s">
        <v>110</v>
      </c>
      <c r="L7001" t="s">
        <v>3346</v>
      </c>
      <c r="M7001" t="s">
        <v>3344</v>
      </c>
      <c r="N7001" t="s">
        <v>3345</v>
      </c>
      <c r="O7001" t="s">
        <v>3346</v>
      </c>
      <c r="P7001" t="s">
        <v>3343</v>
      </c>
      <c r="Q7001" t="s">
        <v>3346</v>
      </c>
    </row>
    <row r="7002" spans="1:17" x14ac:dyDescent="0.25">
      <c r="A7002" t="s">
        <v>19073</v>
      </c>
      <c r="B7002" t="s">
        <v>19074</v>
      </c>
      <c r="C7002" t="s">
        <v>19249</v>
      </c>
      <c r="D7002" t="s">
        <v>19250</v>
      </c>
      <c r="E7002">
        <v>2999055</v>
      </c>
      <c r="F7002" t="s">
        <v>2488</v>
      </c>
      <c r="G7002" t="s">
        <v>3441</v>
      </c>
      <c r="H7002" t="s">
        <v>2503</v>
      </c>
      <c r="I7002" t="s">
        <v>19270</v>
      </c>
      <c r="J7002" t="s">
        <v>3448</v>
      </c>
      <c r="K7002" t="s">
        <v>110</v>
      </c>
      <c r="L7002" t="s">
        <v>3346</v>
      </c>
      <c r="M7002" t="s">
        <v>3344</v>
      </c>
      <c r="N7002" t="s">
        <v>3345</v>
      </c>
      <c r="O7002" t="s">
        <v>3346</v>
      </c>
      <c r="P7002" t="s">
        <v>3343</v>
      </c>
      <c r="Q7002" t="s">
        <v>3346</v>
      </c>
    </row>
    <row r="7003" spans="1:17" x14ac:dyDescent="0.25">
      <c r="A7003" t="s">
        <v>19073</v>
      </c>
      <c r="B7003" t="s">
        <v>19074</v>
      </c>
      <c r="C7003" t="s">
        <v>19249</v>
      </c>
      <c r="D7003" t="s">
        <v>19250</v>
      </c>
      <c r="E7003">
        <v>2999055</v>
      </c>
      <c r="F7003" t="s">
        <v>2488</v>
      </c>
      <c r="G7003" t="s">
        <v>3441</v>
      </c>
      <c r="H7003" t="s">
        <v>2503</v>
      </c>
      <c r="I7003" t="s">
        <v>19271</v>
      </c>
      <c r="J7003" t="s">
        <v>3450</v>
      </c>
      <c r="K7003" t="s">
        <v>110</v>
      </c>
      <c r="L7003" t="s">
        <v>3346</v>
      </c>
      <c r="M7003" t="s">
        <v>3344</v>
      </c>
      <c r="N7003" t="s">
        <v>3345</v>
      </c>
      <c r="O7003" t="s">
        <v>3346</v>
      </c>
      <c r="P7003" t="s">
        <v>3343</v>
      </c>
      <c r="Q7003" t="s">
        <v>3346</v>
      </c>
    </row>
    <row r="7004" spans="1:17" x14ac:dyDescent="0.25">
      <c r="A7004" t="s">
        <v>19073</v>
      </c>
      <c r="B7004" t="s">
        <v>19074</v>
      </c>
      <c r="C7004" t="s">
        <v>19249</v>
      </c>
      <c r="D7004" t="s">
        <v>19250</v>
      </c>
      <c r="E7004">
        <v>2999055</v>
      </c>
      <c r="F7004" t="s">
        <v>2488</v>
      </c>
      <c r="G7004" t="s">
        <v>3441</v>
      </c>
      <c r="H7004" t="s">
        <v>2503</v>
      </c>
      <c r="I7004" t="s">
        <v>19272</v>
      </c>
      <c r="J7004" t="s">
        <v>3452</v>
      </c>
      <c r="K7004" t="s">
        <v>110</v>
      </c>
      <c r="L7004" t="s">
        <v>3346</v>
      </c>
      <c r="M7004" t="s">
        <v>3344</v>
      </c>
      <c r="N7004" t="s">
        <v>3345</v>
      </c>
      <c r="O7004" t="s">
        <v>3346</v>
      </c>
      <c r="P7004" t="s">
        <v>3343</v>
      </c>
      <c r="Q7004" t="s">
        <v>3346</v>
      </c>
    </row>
    <row r="7005" spans="1:17" x14ac:dyDescent="0.25">
      <c r="A7005" t="s">
        <v>19073</v>
      </c>
      <c r="B7005" t="s">
        <v>19074</v>
      </c>
      <c r="C7005" t="s">
        <v>19249</v>
      </c>
      <c r="D7005" t="s">
        <v>19250</v>
      </c>
      <c r="E7005">
        <v>2999055</v>
      </c>
      <c r="F7005" t="s">
        <v>2488</v>
      </c>
      <c r="G7005" t="s">
        <v>3441</v>
      </c>
      <c r="H7005" t="s">
        <v>2503</v>
      </c>
      <c r="I7005" t="s">
        <v>19273</v>
      </c>
      <c r="J7005" t="s">
        <v>3454</v>
      </c>
      <c r="K7005" t="s">
        <v>110</v>
      </c>
      <c r="L7005" t="s">
        <v>3346</v>
      </c>
      <c r="M7005" t="s">
        <v>3344</v>
      </c>
      <c r="N7005" t="s">
        <v>3345</v>
      </c>
      <c r="O7005" t="s">
        <v>3346</v>
      </c>
      <c r="P7005" t="s">
        <v>3343</v>
      </c>
      <c r="Q7005" t="s">
        <v>3346</v>
      </c>
    </row>
    <row r="7006" spans="1:17" x14ac:dyDescent="0.25">
      <c r="A7006" t="s">
        <v>19073</v>
      </c>
      <c r="B7006" t="s">
        <v>19074</v>
      </c>
      <c r="C7006" t="s">
        <v>19249</v>
      </c>
      <c r="D7006" t="s">
        <v>19250</v>
      </c>
      <c r="E7006">
        <v>2999055</v>
      </c>
      <c r="F7006" t="s">
        <v>2488</v>
      </c>
      <c r="G7006" t="s">
        <v>3441</v>
      </c>
      <c r="H7006" t="s">
        <v>2503</v>
      </c>
      <c r="I7006" t="s">
        <v>19274</v>
      </c>
      <c r="J7006" t="s">
        <v>3456</v>
      </c>
      <c r="K7006" t="s">
        <v>110</v>
      </c>
      <c r="L7006" t="s">
        <v>3346</v>
      </c>
      <c r="M7006" t="s">
        <v>3344</v>
      </c>
      <c r="N7006" t="s">
        <v>3345</v>
      </c>
      <c r="O7006" t="s">
        <v>3346</v>
      </c>
      <c r="P7006" t="s">
        <v>3343</v>
      </c>
      <c r="Q7006" t="s">
        <v>3346</v>
      </c>
    </row>
    <row r="7007" spans="1:17" x14ac:dyDescent="0.25">
      <c r="A7007" t="s">
        <v>19073</v>
      </c>
      <c r="B7007" t="s">
        <v>19074</v>
      </c>
      <c r="C7007" t="s">
        <v>19249</v>
      </c>
      <c r="D7007" t="s">
        <v>19250</v>
      </c>
      <c r="E7007">
        <v>2999055</v>
      </c>
      <c r="F7007" t="s">
        <v>2488</v>
      </c>
      <c r="G7007" t="s">
        <v>3441</v>
      </c>
      <c r="H7007" t="s">
        <v>2503</v>
      </c>
      <c r="I7007" t="s">
        <v>19275</v>
      </c>
      <c r="J7007" t="s">
        <v>3458</v>
      </c>
      <c r="K7007" t="s">
        <v>110</v>
      </c>
      <c r="L7007" t="s">
        <v>3346</v>
      </c>
      <c r="M7007" t="s">
        <v>3344</v>
      </c>
      <c r="N7007" t="s">
        <v>3345</v>
      </c>
      <c r="O7007" t="s">
        <v>3346</v>
      </c>
      <c r="P7007" t="s">
        <v>3343</v>
      </c>
      <c r="Q7007" t="s">
        <v>3346</v>
      </c>
    </row>
    <row r="7008" spans="1:17" x14ac:dyDescent="0.25">
      <c r="A7008" t="s">
        <v>19073</v>
      </c>
      <c r="B7008" t="s">
        <v>19074</v>
      </c>
      <c r="C7008" t="s">
        <v>19249</v>
      </c>
      <c r="D7008" t="s">
        <v>19250</v>
      </c>
      <c r="E7008">
        <v>2999055</v>
      </c>
      <c r="F7008" t="s">
        <v>2488</v>
      </c>
      <c r="G7008" t="s">
        <v>3441</v>
      </c>
      <c r="H7008" t="s">
        <v>2503</v>
      </c>
      <c r="I7008" t="s">
        <v>19276</v>
      </c>
      <c r="J7008" t="s">
        <v>3460</v>
      </c>
      <c r="K7008" t="s">
        <v>110</v>
      </c>
      <c r="L7008" t="s">
        <v>3346</v>
      </c>
      <c r="M7008" t="s">
        <v>3344</v>
      </c>
      <c r="N7008" t="s">
        <v>3345</v>
      </c>
      <c r="O7008" t="s">
        <v>3346</v>
      </c>
      <c r="P7008" t="s">
        <v>3343</v>
      </c>
      <c r="Q7008" t="s">
        <v>3346</v>
      </c>
    </row>
    <row r="7009" spans="1:17" x14ac:dyDescent="0.25">
      <c r="A7009" t="s">
        <v>19073</v>
      </c>
      <c r="B7009" t="s">
        <v>19074</v>
      </c>
      <c r="C7009" t="s">
        <v>19249</v>
      </c>
      <c r="D7009" t="s">
        <v>19250</v>
      </c>
      <c r="E7009">
        <v>2999055</v>
      </c>
      <c r="F7009" t="s">
        <v>2488</v>
      </c>
      <c r="G7009" t="s">
        <v>3441</v>
      </c>
      <c r="H7009" t="s">
        <v>2503</v>
      </c>
      <c r="I7009" t="s">
        <v>19277</v>
      </c>
      <c r="J7009" t="s">
        <v>3462</v>
      </c>
      <c r="K7009" t="s">
        <v>110</v>
      </c>
      <c r="L7009" t="s">
        <v>3346</v>
      </c>
      <c r="M7009" t="s">
        <v>3344</v>
      </c>
      <c r="N7009" t="s">
        <v>3345</v>
      </c>
      <c r="O7009" t="s">
        <v>3346</v>
      </c>
      <c r="P7009" t="s">
        <v>3343</v>
      </c>
      <c r="Q7009" t="s">
        <v>3346</v>
      </c>
    </row>
    <row r="7010" spans="1:17" x14ac:dyDescent="0.25">
      <c r="A7010" t="s">
        <v>19073</v>
      </c>
      <c r="B7010" t="s">
        <v>19074</v>
      </c>
      <c r="C7010" t="s">
        <v>19249</v>
      </c>
      <c r="D7010" t="s">
        <v>19250</v>
      </c>
      <c r="E7010">
        <v>2999055</v>
      </c>
      <c r="F7010" t="s">
        <v>2488</v>
      </c>
      <c r="G7010" t="s">
        <v>3441</v>
      </c>
      <c r="H7010" t="s">
        <v>2503</v>
      </c>
      <c r="I7010" t="s">
        <v>19278</v>
      </c>
      <c r="J7010" t="s">
        <v>3464</v>
      </c>
      <c r="K7010" t="s">
        <v>110</v>
      </c>
      <c r="L7010" t="s">
        <v>3346</v>
      </c>
      <c r="M7010" t="s">
        <v>3344</v>
      </c>
      <c r="N7010" t="s">
        <v>3345</v>
      </c>
      <c r="O7010" t="s">
        <v>3346</v>
      </c>
      <c r="P7010" t="s">
        <v>3343</v>
      </c>
      <c r="Q7010" t="s">
        <v>3346</v>
      </c>
    </row>
    <row r="7011" spans="1:17" x14ac:dyDescent="0.25">
      <c r="A7011" t="s">
        <v>19073</v>
      </c>
      <c r="B7011" t="s">
        <v>19074</v>
      </c>
      <c r="C7011" t="s">
        <v>19249</v>
      </c>
      <c r="D7011" t="s">
        <v>19250</v>
      </c>
      <c r="E7011">
        <v>2999055</v>
      </c>
      <c r="F7011" t="s">
        <v>2488</v>
      </c>
      <c r="G7011" t="s">
        <v>3441</v>
      </c>
      <c r="H7011" t="s">
        <v>2503</v>
      </c>
      <c r="I7011" t="s">
        <v>19279</v>
      </c>
      <c r="J7011" t="s">
        <v>3466</v>
      </c>
      <c r="K7011" t="s">
        <v>110</v>
      </c>
      <c r="L7011" t="s">
        <v>3346</v>
      </c>
      <c r="M7011" t="s">
        <v>3344</v>
      </c>
      <c r="N7011" t="s">
        <v>3345</v>
      </c>
      <c r="O7011" t="s">
        <v>3346</v>
      </c>
      <c r="P7011" t="s">
        <v>3343</v>
      </c>
      <c r="Q7011" t="s">
        <v>3346</v>
      </c>
    </row>
    <row r="7012" spans="1:17" x14ac:dyDescent="0.25">
      <c r="A7012" t="s">
        <v>19073</v>
      </c>
      <c r="B7012" t="s">
        <v>19074</v>
      </c>
      <c r="C7012" t="s">
        <v>19249</v>
      </c>
      <c r="D7012" t="s">
        <v>19250</v>
      </c>
      <c r="E7012">
        <v>2999055</v>
      </c>
      <c r="F7012" t="s">
        <v>2488</v>
      </c>
      <c r="G7012" t="s">
        <v>3441</v>
      </c>
      <c r="H7012" t="s">
        <v>2503</v>
      </c>
      <c r="I7012" t="s">
        <v>19280</v>
      </c>
      <c r="J7012" t="s">
        <v>4668</v>
      </c>
      <c r="K7012" t="s">
        <v>110</v>
      </c>
      <c r="L7012" t="s">
        <v>3346</v>
      </c>
      <c r="M7012" t="s">
        <v>3344</v>
      </c>
      <c r="N7012" t="s">
        <v>3345</v>
      </c>
      <c r="O7012" t="s">
        <v>3346</v>
      </c>
      <c r="P7012" t="s">
        <v>3343</v>
      </c>
      <c r="Q7012" t="s">
        <v>3346</v>
      </c>
    </row>
    <row r="7013" spans="1:17" x14ac:dyDescent="0.25">
      <c r="A7013" t="s">
        <v>19073</v>
      </c>
      <c r="B7013" t="s">
        <v>19074</v>
      </c>
      <c r="C7013" t="s">
        <v>19249</v>
      </c>
      <c r="D7013" t="s">
        <v>19250</v>
      </c>
      <c r="E7013">
        <v>2999055</v>
      </c>
      <c r="F7013" t="s">
        <v>2488</v>
      </c>
      <c r="G7013" t="s">
        <v>3441</v>
      </c>
      <c r="H7013" t="s">
        <v>2503</v>
      </c>
      <c r="I7013" t="s">
        <v>19281</v>
      </c>
      <c r="J7013" t="s">
        <v>4670</v>
      </c>
      <c r="K7013" t="s">
        <v>110</v>
      </c>
      <c r="L7013" t="s">
        <v>3346</v>
      </c>
      <c r="M7013" t="s">
        <v>3344</v>
      </c>
      <c r="N7013" t="s">
        <v>3345</v>
      </c>
      <c r="O7013" t="s">
        <v>3346</v>
      </c>
      <c r="P7013" t="s">
        <v>3343</v>
      </c>
      <c r="Q7013" t="s">
        <v>3346</v>
      </c>
    </row>
    <row r="7014" spans="1:17" x14ac:dyDescent="0.25">
      <c r="A7014" t="s">
        <v>19073</v>
      </c>
      <c r="B7014" t="s">
        <v>19074</v>
      </c>
      <c r="C7014" t="s">
        <v>19249</v>
      </c>
      <c r="D7014" t="s">
        <v>19250</v>
      </c>
      <c r="E7014">
        <v>2999055</v>
      </c>
      <c r="F7014" t="s">
        <v>2488</v>
      </c>
      <c r="G7014" t="s">
        <v>3441</v>
      </c>
      <c r="H7014" t="s">
        <v>2503</v>
      </c>
      <c r="I7014" t="s">
        <v>19282</v>
      </c>
      <c r="J7014" t="s">
        <v>3472</v>
      </c>
      <c r="K7014" t="s">
        <v>110</v>
      </c>
      <c r="L7014" t="s">
        <v>3346</v>
      </c>
      <c r="M7014" t="s">
        <v>3344</v>
      </c>
      <c r="N7014" t="s">
        <v>3345</v>
      </c>
      <c r="O7014" t="s">
        <v>3346</v>
      </c>
      <c r="P7014" t="s">
        <v>3343</v>
      </c>
      <c r="Q7014" t="s">
        <v>3346</v>
      </c>
    </row>
    <row r="7015" spans="1:17" x14ac:dyDescent="0.25">
      <c r="A7015" t="s">
        <v>19073</v>
      </c>
      <c r="B7015" t="s">
        <v>19074</v>
      </c>
      <c r="C7015" t="s">
        <v>19249</v>
      </c>
      <c r="D7015" t="s">
        <v>19250</v>
      </c>
      <c r="E7015">
        <v>2999056</v>
      </c>
      <c r="F7015" t="s">
        <v>102</v>
      </c>
      <c r="G7015" t="s">
        <v>3349</v>
      </c>
      <c r="H7015" t="s">
        <v>3350</v>
      </c>
      <c r="I7015" t="s">
        <v>19283</v>
      </c>
      <c r="J7015" t="s">
        <v>103</v>
      </c>
      <c r="K7015" t="s">
        <v>110</v>
      </c>
      <c r="L7015" t="s">
        <v>3343</v>
      </c>
      <c r="M7015" t="s">
        <v>3344</v>
      </c>
      <c r="N7015" t="s">
        <v>3345</v>
      </c>
      <c r="O7015" t="s">
        <v>3346</v>
      </c>
      <c r="P7015" t="s">
        <v>3343</v>
      </c>
      <c r="Q7015" t="s">
        <v>3346</v>
      </c>
    </row>
    <row r="7016" spans="1:17" x14ac:dyDescent="0.25">
      <c r="A7016" t="s">
        <v>19073</v>
      </c>
      <c r="B7016" t="s">
        <v>19074</v>
      </c>
      <c r="C7016" t="s">
        <v>19249</v>
      </c>
      <c r="D7016" t="s">
        <v>19250</v>
      </c>
      <c r="E7016">
        <v>2999056</v>
      </c>
      <c r="F7016" t="s">
        <v>102</v>
      </c>
      <c r="G7016" t="s">
        <v>3349</v>
      </c>
      <c r="H7016" t="s">
        <v>3350</v>
      </c>
      <c r="I7016" t="s">
        <v>19284</v>
      </c>
      <c r="J7016" t="s">
        <v>2454</v>
      </c>
      <c r="K7016" t="s">
        <v>110</v>
      </c>
      <c r="L7016" t="s">
        <v>3346</v>
      </c>
      <c r="M7016" t="s">
        <v>3344</v>
      </c>
      <c r="N7016" t="s">
        <v>3345</v>
      </c>
      <c r="O7016" t="s">
        <v>3346</v>
      </c>
      <c r="P7016" t="s">
        <v>3343</v>
      </c>
      <c r="Q7016" t="s">
        <v>3346</v>
      </c>
    </row>
    <row r="7017" spans="1:17" x14ac:dyDescent="0.25">
      <c r="A7017" t="s">
        <v>19073</v>
      </c>
      <c r="B7017" t="s">
        <v>19074</v>
      </c>
      <c r="C7017" t="s">
        <v>19249</v>
      </c>
      <c r="D7017" t="s">
        <v>19250</v>
      </c>
      <c r="E7017">
        <v>2999057</v>
      </c>
      <c r="F7017" t="s">
        <v>51</v>
      </c>
      <c r="G7017" t="s">
        <v>3475</v>
      </c>
      <c r="H7017" t="s">
        <v>3350</v>
      </c>
      <c r="I7017" t="s">
        <v>19285</v>
      </c>
      <c r="J7017" t="s">
        <v>52</v>
      </c>
      <c r="K7017" t="s">
        <v>110</v>
      </c>
      <c r="L7017" t="s">
        <v>3343</v>
      </c>
      <c r="M7017" t="s">
        <v>3477</v>
      </c>
      <c r="N7017" t="s">
        <v>3478</v>
      </c>
      <c r="O7017" t="s">
        <v>3346</v>
      </c>
      <c r="P7017" t="s">
        <v>3343</v>
      </c>
      <c r="Q7017" t="s">
        <v>3346</v>
      </c>
    </row>
    <row r="7018" spans="1:17" x14ac:dyDescent="0.25">
      <c r="A7018" t="s">
        <v>19073</v>
      </c>
      <c r="B7018" t="s">
        <v>19074</v>
      </c>
      <c r="C7018" t="s">
        <v>19249</v>
      </c>
      <c r="D7018" t="s">
        <v>19250</v>
      </c>
      <c r="E7018">
        <v>2999057</v>
      </c>
      <c r="F7018" t="s">
        <v>51</v>
      </c>
      <c r="G7018" t="s">
        <v>3475</v>
      </c>
      <c r="H7018" t="s">
        <v>3350</v>
      </c>
      <c r="I7018" t="s">
        <v>19286</v>
      </c>
      <c r="J7018" t="s">
        <v>216</v>
      </c>
      <c r="K7018" t="s">
        <v>110</v>
      </c>
      <c r="L7018" t="s">
        <v>3346</v>
      </c>
      <c r="M7018" t="s">
        <v>3477</v>
      </c>
      <c r="N7018" t="s">
        <v>3478</v>
      </c>
      <c r="O7018" t="s">
        <v>3346</v>
      </c>
      <c r="P7018" t="s">
        <v>3343</v>
      </c>
      <c r="Q7018" t="s">
        <v>3346</v>
      </c>
    </row>
    <row r="7019" spans="1:17" x14ac:dyDescent="0.25">
      <c r="A7019" t="s">
        <v>19073</v>
      </c>
      <c r="B7019" t="s">
        <v>19074</v>
      </c>
      <c r="C7019" t="s">
        <v>19249</v>
      </c>
      <c r="D7019" t="s">
        <v>19250</v>
      </c>
      <c r="E7019">
        <v>2999057</v>
      </c>
      <c r="F7019" t="s">
        <v>51</v>
      </c>
      <c r="G7019" t="s">
        <v>3475</v>
      </c>
      <c r="H7019" t="s">
        <v>3350</v>
      </c>
      <c r="I7019" t="s">
        <v>19287</v>
      </c>
      <c r="J7019" t="s">
        <v>908</v>
      </c>
      <c r="K7019" t="s">
        <v>110</v>
      </c>
      <c r="L7019" t="s">
        <v>3346</v>
      </c>
      <c r="M7019" t="s">
        <v>3477</v>
      </c>
      <c r="N7019" t="s">
        <v>3478</v>
      </c>
      <c r="O7019" t="s">
        <v>3346</v>
      </c>
      <c r="P7019" t="s">
        <v>3343</v>
      </c>
      <c r="Q7019" t="s">
        <v>3346</v>
      </c>
    </row>
    <row r="7020" spans="1:17" x14ac:dyDescent="0.25">
      <c r="A7020" t="s">
        <v>19073</v>
      </c>
      <c r="B7020" t="s">
        <v>19074</v>
      </c>
      <c r="C7020" t="s">
        <v>19249</v>
      </c>
      <c r="D7020" t="s">
        <v>19250</v>
      </c>
      <c r="E7020">
        <v>2999058</v>
      </c>
      <c r="F7020" t="s">
        <v>867</v>
      </c>
      <c r="G7020" t="s">
        <v>3481</v>
      </c>
      <c r="H7020" t="s">
        <v>3350</v>
      </c>
      <c r="I7020" t="s">
        <v>19288</v>
      </c>
      <c r="J7020" t="s">
        <v>869</v>
      </c>
      <c r="K7020" t="s">
        <v>110</v>
      </c>
      <c r="L7020" t="s">
        <v>3343</v>
      </c>
      <c r="M7020" t="s">
        <v>3344</v>
      </c>
      <c r="N7020" t="s">
        <v>3345</v>
      </c>
      <c r="O7020" t="s">
        <v>3346</v>
      </c>
      <c r="P7020" t="s">
        <v>3343</v>
      </c>
      <c r="Q7020" t="s">
        <v>3346</v>
      </c>
    </row>
    <row r="7021" spans="1:17" x14ac:dyDescent="0.25">
      <c r="A7021" t="s">
        <v>19073</v>
      </c>
      <c r="B7021" t="s">
        <v>19074</v>
      </c>
      <c r="C7021" t="s">
        <v>19249</v>
      </c>
      <c r="D7021" t="s">
        <v>19250</v>
      </c>
      <c r="E7021">
        <v>2999059</v>
      </c>
      <c r="F7021" t="s">
        <v>114</v>
      </c>
      <c r="G7021" t="s">
        <v>3483</v>
      </c>
      <c r="H7021" t="s">
        <v>3350</v>
      </c>
      <c r="I7021" t="s">
        <v>19289</v>
      </c>
      <c r="J7021" t="s">
        <v>116</v>
      </c>
      <c r="K7021" t="s">
        <v>110</v>
      </c>
      <c r="L7021" t="s">
        <v>3343</v>
      </c>
      <c r="M7021" t="s">
        <v>3344</v>
      </c>
      <c r="N7021" t="s">
        <v>3345</v>
      </c>
      <c r="O7021" t="s">
        <v>3346</v>
      </c>
      <c r="P7021" t="s">
        <v>3343</v>
      </c>
      <c r="Q7021" t="s">
        <v>3346</v>
      </c>
    </row>
    <row r="7022" spans="1:17" x14ac:dyDescent="0.25">
      <c r="A7022" t="s">
        <v>19073</v>
      </c>
      <c r="B7022" t="s">
        <v>19074</v>
      </c>
      <c r="C7022" t="s">
        <v>19249</v>
      </c>
      <c r="D7022" t="s">
        <v>19250</v>
      </c>
      <c r="E7022">
        <v>2999059</v>
      </c>
      <c r="F7022" t="s">
        <v>114</v>
      </c>
      <c r="G7022" t="s">
        <v>3483</v>
      </c>
      <c r="H7022" t="s">
        <v>3350</v>
      </c>
      <c r="I7022" t="s">
        <v>19290</v>
      </c>
      <c r="J7022" t="s">
        <v>2492</v>
      </c>
      <c r="K7022" t="s">
        <v>110</v>
      </c>
      <c r="L7022" t="s">
        <v>3346</v>
      </c>
      <c r="M7022" t="s">
        <v>3344</v>
      </c>
      <c r="N7022" t="s">
        <v>3345</v>
      </c>
      <c r="O7022" t="s">
        <v>3346</v>
      </c>
      <c r="P7022" t="s">
        <v>3343</v>
      </c>
      <c r="Q7022" t="s">
        <v>3346</v>
      </c>
    </row>
    <row r="7023" spans="1:17" x14ac:dyDescent="0.25">
      <c r="A7023" t="s">
        <v>19073</v>
      </c>
      <c r="B7023" t="s">
        <v>19074</v>
      </c>
      <c r="C7023" t="s">
        <v>19249</v>
      </c>
      <c r="D7023" t="s">
        <v>19250</v>
      </c>
      <c r="E7023">
        <v>2999059</v>
      </c>
      <c r="F7023" t="s">
        <v>114</v>
      </c>
      <c r="G7023" t="s">
        <v>3483</v>
      </c>
      <c r="H7023" t="s">
        <v>3350</v>
      </c>
      <c r="I7023" t="s">
        <v>19291</v>
      </c>
      <c r="J7023" t="s">
        <v>4682</v>
      </c>
      <c r="K7023" t="s">
        <v>110</v>
      </c>
      <c r="L7023" t="s">
        <v>3346</v>
      </c>
      <c r="M7023" t="s">
        <v>3344</v>
      </c>
      <c r="N7023" t="s">
        <v>3345</v>
      </c>
      <c r="O7023" t="s">
        <v>3346</v>
      </c>
      <c r="P7023" t="s">
        <v>3343</v>
      </c>
      <c r="Q7023" t="s">
        <v>3346</v>
      </c>
    </row>
    <row r="7024" spans="1:17" x14ac:dyDescent="0.25">
      <c r="A7024" t="s">
        <v>19073</v>
      </c>
      <c r="B7024" t="s">
        <v>19074</v>
      </c>
      <c r="C7024" t="s">
        <v>19249</v>
      </c>
      <c r="D7024" t="s">
        <v>19250</v>
      </c>
      <c r="E7024">
        <v>2999061</v>
      </c>
      <c r="F7024" t="s">
        <v>7641</v>
      </c>
      <c r="G7024" t="s">
        <v>4684</v>
      </c>
      <c r="H7024" t="s">
        <v>3394</v>
      </c>
      <c r="I7024" t="s">
        <v>19292</v>
      </c>
      <c r="J7024" t="s">
        <v>200</v>
      </c>
      <c r="K7024" t="s">
        <v>110</v>
      </c>
      <c r="L7024" t="s">
        <v>3343</v>
      </c>
      <c r="M7024" t="s">
        <v>3344</v>
      </c>
      <c r="N7024" t="s">
        <v>3345</v>
      </c>
      <c r="O7024" t="s">
        <v>3346</v>
      </c>
      <c r="P7024" t="s">
        <v>3343</v>
      </c>
      <c r="Q7024" t="s">
        <v>3346</v>
      </c>
    </row>
    <row r="7025" spans="1:17" x14ac:dyDescent="0.25">
      <c r="A7025" t="s">
        <v>19073</v>
      </c>
      <c r="B7025" t="s">
        <v>19074</v>
      </c>
      <c r="C7025" t="s">
        <v>19249</v>
      </c>
      <c r="D7025" t="s">
        <v>19250</v>
      </c>
      <c r="E7025">
        <v>2999061</v>
      </c>
      <c r="F7025" t="s">
        <v>7641</v>
      </c>
      <c r="G7025" t="s">
        <v>4684</v>
      </c>
      <c r="H7025" t="s">
        <v>3394</v>
      </c>
      <c r="I7025" t="s">
        <v>19293</v>
      </c>
      <c r="J7025" t="s">
        <v>2575</v>
      </c>
      <c r="K7025" t="s">
        <v>110</v>
      </c>
      <c r="L7025" t="s">
        <v>3346</v>
      </c>
      <c r="M7025" t="s">
        <v>3344</v>
      </c>
      <c r="N7025" t="s">
        <v>3345</v>
      </c>
      <c r="O7025" t="s">
        <v>3346</v>
      </c>
      <c r="P7025" t="s">
        <v>3343</v>
      </c>
      <c r="Q7025" t="s">
        <v>3346</v>
      </c>
    </row>
    <row r="7026" spans="1:17" x14ac:dyDescent="0.25">
      <c r="A7026" t="s">
        <v>19073</v>
      </c>
      <c r="B7026" t="s">
        <v>19074</v>
      </c>
      <c r="C7026" t="s">
        <v>19249</v>
      </c>
      <c r="D7026" t="s">
        <v>19250</v>
      </c>
      <c r="E7026">
        <v>2999063</v>
      </c>
      <c r="F7026" t="s">
        <v>2553</v>
      </c>
      <c r="G7026" t="s">
        <v>3487</v>
      </c>
      <c r="H7026" t="s">
        <v>2503</v>
      </c>
      <c r="I7026" t="s">
        <v>19294</v>
      </c>
      <c r="J7026" t="s">
        <v>2502</v>
      </c>
      <c r="K7026" t="s">
        <v>110</v>
      </c>
      <c r="L7026" t="s">
        <v>3343</v>
      </c>
      <c r="M7026" t="s">
        <v>3344</v>
      </c>
      <c r="N7026" t="s">
        <v>3345</v>
      </c>
      <c r="O7026" t="s">
        <v>3346</v>
      </c>
      <c r="P7026" t="s">
        <v>3343</v>
      </c>
      <c r="Q7026" t="s">
        <v>3346</v>
      </c>
    </row>
    <row r="7027" spans="1:17" x14ac:dyDescent="0.25">
      <c r="A7027" t="s">
        <v>19073</v>
      </c>
      <c r="B7027" t="s">
        <v>19074</v>
      </c>
      <c r="C7027" t="s">
        <v>19249</v>
      </c>
      <c r="D7027" t="s">
        <v>19250</v>
      </c>
      <c r="E7027">
        <v>2999063</v>
      </c>
      <c r="F7027" t="s">
        <v>2553</v>
      </c>
      <c r="G7027" t="s">
        <v>3487</v>
      </c>
      <c r="H7027" t="s">
        <v>2503</v>
      </c>
      <c r="I7027" t="s">
        <v>19295</v>
      </c>
      <c r="J7027" t="s">
        <v>3490</v>
      </c>
      <c r="K7027" t="s">
        <v>110</v>
      </c>
      <c r="L7027" t="s">
        <v>3346</v>
      </c>
      <c r="M7027" t="s">
        <v>3344</v>
      </c>
      <c r="N7027" t="s">
        <v>3345</v>
      </c>
      <c r="O7027" t="s">
        <v>3346</v>
      </c>
      <c r="P7027" t="s">
        <v>3343</v>
      </c>
      <c r="Q7027" t="s">
        <v>3346</v>
      </c>
    </row>
    <row r="7028" spans="1:17" x14ac:dyDescent="0.25">
      <c r="A7028" t="s">
        <v>19073</v>
      </c>
      <c r="B7028" t="s">
        <v>19074</v>
      </c>
      <c r="C7028" t="s">
        <v>19249</v>
      </c>
      <c r="D7028" t="s">
        <v>19250</v>
      </c>
      <c r="E7028">
        <v>2999063</v>
      </c>
      <c r="F7028" t="s">
        <v>2553</v>
      </c>
      <c r="G7028" t="s">
        <v>3487</v>
      </c>
      <c r="H7028" t="s">
        <v>2503</v>
      </c>
      <c r="I7028" t="s">
        <v>19296</v>
      </c>
      <c r="J7028" t="s">
        <v>3492</v>
      </c>
      <c r="K7028" t="s">
        <v>110</v>
      </c>
      <c r="L7028" t="s">
        <v>3346</v>
      </c>
      <c r="M7028" t="s">
        <v>3344</v>
      </c>
      <c r="N7028" t="s">
        <v>3345</v>
      </c>
      <c r="O7028" t="s">
        <v>3346</v>
      </c>
      <c r="P7028" t="s">
        <v>3343</v>
      </c>
      <c r="Q7028" t="s">
        <v>3346</v>
      </c>
    </row>
    <row r="7029" spans="1:17" x14ac:dyDescent="0.25">
      <c r="A7029" t="s">
        <v>19073</v>
      </c>
      <c r="B7029" t="s">
        <v>19074</v>
      </c>
      <c r="C7029" t="s">
        <v>19249</v>
      </c>
      <c r="D7029" t="s">
        <v>19250</v>
      </c>
      <c r="E7029">
        <v>2999063</v>
      </c>
      <c r="F7029" t="s">
        <v>2553</v>
      </c>
      <c r="G7029" t="s">
        <v>3487</v>
      </c>
      <c r="H7029" t="s">
        <v>2503</v>
      </c>
      <c r="I7029" t="s">
        <v>19297</v>
      </c>
      <c r="J7029" t="s">
        <v>3494</v>
      </c>
      <c r="K7029" t="s">
        <v>110</v>
      </c>
      <c r="L7029" t="s">
        <v>3346</v>
      </c>
      <c r="M7029" t="s">
        <v>3344</v>
      </c>
      <c r="N7029" t="s">
        <v>3345</v>
      </c>
      <c r="O7029" t="s">
        <v>3346</v>
      </c>
      <c r="P7029" t="s">
        <v>3343</v>
      </c>
      <c r="Q7029" t="s">
        <v>3346</v>
      </c>
    </row>
    <row r="7030" spans="1:17" x14ac:dyDescent="0.25">
      <c r="A7030" t="s">
        <v>19073</v>
      </c>
      <c r="B7030" t="s">
        <v>19074</v>
      </c>
      <c r="C7030" t="s">
        <v>19249</v>
      </c>
      <c r="D7030" t="s">
        <v>19250</v>
      </c>
      <c r="E7030">
        <v>2999063</v>
      </c>
      <c r="F7030" t="s">
        <v>2553</v>
      </c>
      <c r="G7030" t="s">
        <v>3487</v>
      </c>
      <c r="H7030" t="s">
        <v>2503</v>
      </c>
      <c r="I7030" t="s">
        <v>19298</v>
      </c>
      <c r="J7030" t="s">
        <v>3496</v>
      </c>
      <c r="K7030" t="s">
        <v>110</v>
      </c>
      <c r="L7030" t="s">
        <v>3346</v>
      </c>
      <c r="M7030" t="s">
        <v>3344</v>
      </c>
      <c r="N7030" t="s">
        <v>3345</v>
      </c>
      <c r="O7030" t="s">
        <v>3346</v>
      </c>
      <c r="P7030" t="s">
        <v>3343</v>
      </c>
      <c r="Q7030" t="s">
        <v>3346</v>
      </c>
    </row>
    <row r="7031" spans="1:17" x14ac:dyDescent="0.25">
      <c r="A7031" t="s">
        <v>19073</v>
      </c>
      <c r="B7031" t="s">
        <v>19074</v>
      </c>
      <c r="C7031" t="s">
        <v>19249</v>
      </c>
      <c r="D7031" t="s">
        <v>19250</v>
      </c>
      <c r="E7031">
        <v>2999064</v>
      </c>
      <c r="F7031" t="s">
        <v>893</v>
      </c>
      <c r="G7031" t="s">
        <v>3497</v>
      </c>
      <c r="H7031" t="s">
        <v>3498</v>
      </c>
      <c r="I7031" t="s">
        <v>19299</v>
      </c>
      <c r="J7031" t="s">
        <v>895</v>
      </c>
      <c r="K7031" t="s">
        <v>110</v>
      </c>
      <c r="L7031" t="s">
        <v>3343</v>
      </c>
      <c r="M7031" t="s">
        <v>3344</v>
      </c>
      <c r="N7031" t="s">
        <v>3345</v>
      </c>
      <c r="O7031" t="s">
        <v>3346</v>
      </c>
      <c r="P7031" t="s">
        <v>3343</v>
      </c>
      <c r="Q7031" t="s">
        <v>3346</v>
      </c>
    </row>
    <row r="7032" spans="1:17" x14ac:dyDescent="0.25">
      <c r="A7032" t="s">
        <v>19073</v>
      </c>
      <c r="B7032" t="s">
        <v>19074</v>
      </c>
      <c r="C7032" t="s">
        <v>19249</v>
      </c>
      <c r="D7032" t="s">
        <v>19250</v>
      </c>
      <c r="E7032">
        <v>2999065</v>
      </c>
      <c r="F7032" t="s">
        <v>2185</v>
      </c>
      <c r="G7032" t="s">
        <v>3500</v>
      </c>
      <c r="H7032" t="s">
        <v>3498</v>
      </c>
      <c r="I7032" t="s">
        <v>19300</v>
      </c>
      <c r="J7032" t="s">
        <v>1579</v>
      </c>
      <c r="K7032" t="s">
        <v>110</v>
      </c>
      <c r="L7032" t="s">
        <v>3343</v>
      </c>
      <c r="M7032" t="s">
        <v>3344</v>
      </c>
      <c r="N7032" t="s">
        <v>3345</v>
      </c>
      <c r="O7032" t="s">
        <v>3346</v>
      </c>
      <c r="P7032" t="s">
        <v>3343</v>
      </c>
      <c r="Q7032" t="s">
        <v>3346</v>
      </c>
    </row>
    <row r="7033" spans="1:17" x14ac:dyDescent="0.25">
      <c r="A7033" t="s">
        <v>19073</v>
      </c>
      <c r="B7033" t="s">
        <v>19074</v>
      </c>
      <c r="C7033" t="s">
        <v>19249</v>
      </c>
      <c r="D7033" t="s">
        <v>19250</v>
      </c>
      <c r="E7033">
        <v>2999065</v>
      </c>
      <c r="F7033" t="s">
        <v>2185</v>
      </c>
      <c r="G7033" t="s">
        <v>3500</v>
      </c>
      <c r="H7033" t="s">
        <v>3498</v>
      </c>
      <c r="I7033" t="s">
        <v>19301</v>
      </c>
      <c r="J7033" t="s">
        <v>3503</v>
      </c>
      <c r="K7033" t="s">
        <v>38</v>
      </c>
      <c r="L7033" t="s">
        <v>3346</v>
      </c>
      <c r="M7033" t="s">
        <v>3344</v>
      </c>
      <c r="N7033" t="s">
        <v>3345</v>
      </c>
      <c r="O7033" t="s">
        <v>3346</v>
      </c>
      <c r="P7033" t="s">
        <v>3343</v>
      </c>
      <c r="Q7033" t="s">
        <v>3346</v>
      </c>
    </row>
    <row r="7034" spans="1:17" x14ac:dyDescent="0.25">
      <c r="A7034" t="s">
        <v>19073</v>
      </c>
      <c r="B7034" t="s">
        <v>19074</v>
      </c>
      <c r="C7034" t="s">
        <v>19249</v>
      </c>
      <c r="D7034" t="s">
        <v>19250</v>
      </c>
      <c r="E7034">
        <v>2999065</v>
      </c>
      <c r="F7034" t="s">
        <v>2185</v>
      </c>
      <c r="G7034" t="s">
        <v>3500</v>
      </c>
      <c r="H7034" t="s">
        <v>3498</v>
      </c>
      <c r="I7034" t="s">
        <v>19302</v>
      </c>
      <c r="J7034" t="s">
        <v>3505</v>
      </c>
      <c r="K7034" t="s">
        <v>110</v>
      </c>
      <c r="L7034" t="s">
        <v>3346</v>
      </c>
      <c r="M7034" t="s">
        <v>3344</v>
      </c>
      <c r="N7034" t="s">
        <v>3345</v>
      </c>
      <c r="O7034" t="s">
        <v>3346</v>
      </c>
      <c r="P7034" t="s">
        <v>3343</v>
      </c>
      <c r="Q7034" t="s">
        <v>3346</v>
      </c>
    </row>
    <row r="7035" spans="1:17" x14ac:dyDescent="0.25">
      <c r="A7035" t="s">
        <v>19073</v>
      </c>
      <c r="B7035" t="s">
        <v>19074</v>
      </c>
      <c r="C7035" t="s">
        <v>19249</v>
      </c>
      <c r="D7035" t="s">
        <v>19250</v>
      </c>
      <c r="E7035">
        <v>2999065</v>
      </c>
      <c r="F7035" t="s">
        <v>2185</v>
      </c>
      <c r="G7035" t="s">
        <v>3500</v>
      </c>
      <c r="H7035" t="s">
        <v>3498</v>
      </c>
      <c r="I7035" t="s">
        <v>19303</v>
      </c>
      <c r="J7035" t="s">
        <v>3507</v>
      </c>
      <c r="K7035" t="s">
        <v>110</v>
      </c>
      <c r="L7035" t="s">
        <v>3346</v>
      </c>
      <c r="M7035" t="s">
        <v>3344</v>
      </c>
      <c r="N7035" t="s">
        <v>3345</v>
      </c>
      <c r="O7035" t="s">
        <v>3346</v>
      </c>
      <c r="P7035" t="s">
        <v>3343</v>
      </c>
      <c r="Q7035" t="s">
        <v>3346</v>
      </c>
    </row>
    <row r="7036" spans="1:17" x14ac:dyDescent="0.25">
      <c r="A7036" t="s">
        <v>19073</v>
      </c>
      <c r="B7036" t="s">
        <v>19074</v>
      </c>
      <c r="C7036" t="s">
        <v>19249</v>
      </c>
      <c r="D7036" t="s">
        <v>19250</v>
      </c>
      <c r="E7036">
        <v>2999066</v>
      </c>
      <c r="F7036" t="s">
        <v>2542</v>
      </c>
      <c r="G7036" t="s">
        <v>5143</v>
      </c>
      <c r="H7036" t="s">
        <v>3350</v>
      </c>
      <c r="I7036" t="s">
        <v>19304</v>
      </c>
      <c r="J7036" t="s">
        <v>2544</v>
      </c>
      <c r="K7036" t="s">
        <v>110</v>
      </c>
      <c r="L7036" t="s">
        <v>3343</v>
      </c>
      <c r="M7036" t="s">
        <v>3477</v>
      </c>
      <c r="N7036" t="s">
        <v>3513</v>
      </c>
      <c r="O7036" t="s">
        <v>3346</v>
      </c>
      <c r="P7036" t="s">
        <v>3343</v>
      </c>
      <c r="Q7036" t="s">
        <v>3346</v>
      </c>
    </row>
    <row r="7037" spans="1:17" x14ac:dyDescent="0.25">
      <c r="A7037" t="s">
        <v>19073</v>
      </c>
      <c r="B7037" t="s">
        <v>19074</v>
      </c>
      <c r="C7037" t="s">
        <v>19249</v>
      </c>
      <c r="D7037" t="s">
        <v>19250</v>
      </c>
      <c r="E7037">
        <v>2999067</v>
      </c>
      <c r="F7037" t="s">
        <v>3508</v>
      </c>
      <c r="G7037" t="s">
        <v>3509</v>
      </c>
      <c r="H7037" t="s">
        <v>3510</v>
      </c>
      <c r="I7037" t="s">
        <v>19305</v>
      </c>
      <c r="J7037" t="s">
        <v>3512</v>
      </c>
      <c r="K7037" t="s">
        <v>38</v>
      </c>
      <c r="L7037" t="s">
        <v>3343</v>
      </c>
      <c r="M7037" t="s">
        <v>3477</v>
      </c>
      <c r="N7037" t="s">
        <v>3513</v>
      </c>
      <c r="O7037" t="s">
        <v>3346</v>
      </c>
      <c r="P7037" t="s">
        <v>3343</v>
      </c>
      <c r="Q7037" t="s">
        <v>3346</v>
      </c>
    </row>
    <row r="7038" spans="1:17" x14ac:dyDescent="0.25">
      <c r="A7038" t="s">
        <v>19073</v>
      </c>
      <c r="B7038" t="s">
        <v>19074</v>
      </c>
      <c r="C7038" t="s">
        <v>19249</v>
      </c>
      <c r="D7038" t="s">
        <v>19250</v>
      </c>
      <c r="E7038">
        <v>2999068</v>
      </c>
      <c r="F7038" t="s">
        <v>2347</v>
      </c>
      <c r="G7038" t="s">
        <v>3514</v>
      </c>
      <c r="H7038" t="s">
        <v>3515</v>
      </c>
      <c r="I7038" t="s">
        <v>19306</v>
      </c>
      <c r="J7038" t="s">
        <v>3517</v>
      </c>
      <c r="K7038" t="s">
        <v>110</v>
      </c>
      <c r="L7038" t="s">
        <v>3343</v>
      </c>
      <c r="M7038" t="s">
        <v>3344</v>
      </c>
      <c r="N7038" t="s">
        <v>3345</v>
      </c>
      <c r="O7038" t="s">
        <v>3346</v>
      </c>
      <c r="P7038" t="s">
        <v>3343</v>
      </c>
      <c r="Q7038" t="s">
        <v>3346</v>
      </c>
    </row>
    <row r="7039" spans="1:17" x14ac:dyDescent="0.25">
      <c r="A7039" t="s">
        <v>19073</v>
      </c>
      <c r="B7039" t="s">
        <v>19074</v>
      </c>
      <c r="C7039" t="s">
        <v>19249</v>
      </c>
      <c r="D7039" t="s">
        <v>19250</v>
      </c>
      <c r="E7039">
        <v>2999069</v>
      </c>
      <c r="F7039" t="s">
        <v>375</v>
      </c>
      <c r="G7039" t="s">
        <v>3518</v>
      </c>
      <c r="H7039" t="s">
        <v>3350</v>
      </c>
      <c r="I7039" t="s">
        <v>19307</v>
      </c>
      <c r="J7039" t="s">
        <v>154</v>
      </c>
      <c r="K7039" t="s">
        <v>110</v>
      </c>
      <c r="L7039" t="s">
        <v>3343</v>
      </c>
      <c r="M7039" t="s">
        <v>3344</v>
      </c>
      <c r="N7039" t="s">
        <v>3345</v>
      </c>
      <c r="O7039" t="s">
        <v>3346</v>
      </c>
      <c r="P7039" t="s">
        <v>3343</v>
      </c>
      <c r="Q7039" t="s">
        <v>3346</v>
      </c>
    </row>
    <row r="7040" spans="1:17" x14ac:dyDescent="0.25">
      <c r="A7040" t="s">
        <v>19073</v>
      </c>
      <c r="B7040" t="s">
        <v>19074</v>
      </c>
      <c r="C7040" t="s">
        <v>19249</v>
      </c>
      <c r="D7040" t="s">
        <v>19250</v>
      </c>
      <c r="E7040">
        <v>2999070</v>
      </c>
      <c r="F7040" t="s">
        <v>1896</v>
      </c>
      <c r="G7040" t="s">
        <v>3520</v>
      </c>
      <c r="H7040" t="s">
        <v>3350</v>
      </c>
      <c r="I7040" t="s">
        <v>19308</v>
      </c>
      <c r="J7040" t="s">
        <v>1898</v>
      </c>
      <c r="K7040" t="s">
        <v>110</v>
      </c>
      <c r="L7040" t="s">
        <v>3343</v>
      </c>
      <c r="M7040" t="s">
        <v>3344</v>
      </c>
      <c r="N7040" t="s">
        <v>3345</v>
      </c>
      <c r="O7040" t="s">
        <v>3346</v>
      </c>
      <c r="P7040" t="s">
        <v>3343</v>
      </c>
      <c r="Q7040" t="s">
        <v>3346</v>
      </c>
    </row>
    <row r="7041" spans="1:17" x14ac:dyDescent="0.25">
      <c r="A7041" t="s">
        <v>19073</v>
      </c>
      <c r="B7041" t="s">
        <v>19074</v>
      </c>
      <c r="C7041" t="s">
        <v>19249</v>
      </c>
      <c r="D7041" t="s">
        <v>19250</v>
      </c>
      <c r="E7041">
        <v>2999071</v>
      </c>
      <c r="F7041" t="s">
        <v>3522</v>
      </c>
      <c r="G7041" t="s">
        <v>3523</v>
      </c>
      <c r="H7041" t="s">
        <v>3429</v>
      </c>
      <c r="I7041" t="s">
        <v>19309</v>
      </c>
      <c r="J7041" t="s">
        <v>3522</v>
      </c>
      <c r="K7041" t="s">
        <v>110</v>
      </c>
      <c r="L7041" t="s">
        <v>3343</v>
      </c>
      <c r="M7041" t="s">
        <v>3344</v>
      </c>
      <c r="N7041" t="s">
        <v>3345</v>
      </c>
      <c r="O7041" t="s">
        <v>3346</v>
      </c>
      <c r="P7041" t="s">
        <v>3343</v>
      </c>
      <c r="Q7041" t="s">
        <v>3346</v>
      </c>
    </row>
    <row r="7042" spans="1:17" x14ac:dyDescent="0.25">
      <c r="A7042" t="s">
        <v>19073</v>
      </c>
      <c r="B7042" t="s">
        <v>19074</v>
      </c>
      <c r="C7042" t="s">
        <v>19249</v>
      </c>
      <c r="D7042" t="s">
        <v>19250</v>
      </c>
      <c r="E7042">
        <v>2999072</v>
      </c>
      <c r="F7042" t="s">
        <v>128</v>
      </c>
      <c r="G7042" t="s">
        <v>3525</v>
      </c>
      <c r="H7042" t="s">
        <v>3526</v>
      </c>
      <c r="I7042" t="s">
        <v>19310</v>
      </c>
      <c r="J7042" t="s">
        <v>935</v>
      </c>
      <c r="K7042" t="s">
        <v>110</v>
      </c>
      <c r="L7042" t="s">
        <v>3343</v>
      </c>
      <c r="M7042" t="s">
        <v>3344</v>
      </c>
      <c r="N7042" t="s">
        <v>3345</v>
      </c>
      <c r="O7042" t="s">
        <v>3346</v>
      </c>
      <c r="P7042" t="s">
        <v>3343</v>
      </c>
      <c r="Q7042" t="s">
        <v>3346</v>
      </c>
    </row>
    <row r="7043" spans="1:17" x14ac:dyDescent="0.25">
      <c r="A7043" t="s">
        <v>19073</v>
      </c>
      <c r="B7043" t="s">
        <v>19074</v>
      </c>
      <c r="C7043" t="s">
        <v>19249</v>
      </c>
      <c r="D7043" t="s">
        <v>19250</v>
      </c>
      <c r="E7043">
        <v>2999072</v>
      </c>
      <c r="F7043" t="s">
        <v>128</v>
      </c>
      <c r="G7043" t="s">
        <v>3525</v>
      </c>
      <c r="H7043" t="s">
        <v>3526</v>
      </c>
      <c r="I7043" t="s">
        <v>19311</v>
      </c>
      <c r="J7043" t="s">
        <v>1193</v>
      </c>
      <c r="K7043" t="s">
        <v>110</v>
      </c>
      <c r="L7043" t="s">
        <v>3346</v>
      </c>
      <c r="M7043" t="s">
        <v>3344</v>
      </c>
      <c r="N7043" t="s">
        <v>3345</v>
      </c>
      <c r="O7043" t="s">
        <v>3346</v>
      </c>
      <c r="P7043" t="s">
        <v>3343</v>
      </c>
      <c r="Q7043" t="s">
        <v>3346</v>
      </c>
    </row>
    <row r="7044" spans="1:17" x14ac:dyDescent="0.25">
      <c r="A7044" t="s">
        <v>19073</v>
      </c>
      <c r="B7044" t="s">
        <v>19074</v>
      </c>
      <c r="C7044" t="s">
        <v>19249</v>
      </c>
      <c r="D7044" t="s">
        <v>19250</v>
      </c>
      <c r="E7044">
        <v>2999073</v>
      </c>
      <c r="F7044" t="s">
        <v>3537</v>
      </c>
      <c r="G7044" t="s">
        <v>3538</v>
      </c>
      <c r="H7044" t="s">
        <v>2503</v>
      </c>
      <c r="I7044" t="s">
        <v>19312</v>
      </c>
      <c r="J7044" t="s">
        <v>3540</v>
      </c>
      <c r="K7044" t="s">
        <v>110</v>
      </c>
      <c r="L7044" t="s">
        <v>3343</v>
      </c>
      <c r="M7044" t="s">
        <v>3344</v>
      </c>
      <c r="N7044" t="s">
        <v>3345</v>
      </c>
      <c r="O7044" t="s">
        <v>3346</v>
      </c>
      <c r="P7044" t="s">
        <v>3343</v>
      </c>
      <c r="Q7044" t="s">
        <v>3346</v>
      </c>
    </row>
    <row r="7045" spans="1:17" x14ac:dyDescent="0.25">
      <c r="A7045" t="s">
        <v>19073</v>
      </c>
      <c r="B7045" t="s">
        <v>19074</v>
      </c>
      <c r="C7045" t="s">
        <v>19249</v>
      </c>
      <c r="D7045" t="s">
        <v>19250</v>
      </c>
      <c r="E7045">
        <v>2999074</v>
      </c>
      <c r="F7045" t="s">
        <v>3541</v>
      </c>
      <c r="G7045" t="s">
        <v>3542</v>
      </c>
      <c r="H7045" t="s">
        <v>2503</v>
      </c>
      <c r="I7045" t="s">
        <v>19313</v>
      </c>
      <c r="J7045" t="s">
        <v>3544</v>
      </c>
      <c r="K7045" t="s">
        <v>110</v>
      </c>
      <c r="L7045" t="s">
        <v>3343</v>
      </c>
      <c r="M7045" t="s">
        <v>3344</v>
      </c>
      <c r="N7045" t="s">
        <v>3345</v>
      </c>
      <c r="O7045" t="s">
        <v>3346</v>
      </c>
      <c r="P7045" t="s">
        <v>3343</v>
      </c>
      <c r="Q7045" t="s">
        <v>3346</v>
      </c>
    </row>
    <row r="7046" spans="1:17" x14ac:dyDescent="0.25">
      <c r="A7046" t="s">
        <v>19314</v>
      </c>
      <c r="B7046" t="s">
        <v>19315</v>
      </c>
      <c r="C7046" t="s">
        <v>2783</v>
      </c>
      <c r="D7046" t="s">
        <v>19316</v>
      </c>
      <c r="E7046">
        <v>3201001</v>
      </c>
      <c r="F7046" t="s">
        <v>19317</v>
      </c>
      <c r="G7046" t="s">
        <v>19318</v>
      </c>
      <c r="H7046" t="s">
        <v>3350</v>
      </c>
      <c r="I7046" t="s">
        <v>19319</v>
      </c>
      <c r="J7046" t="s">
        <v>19320</v>
      </c>
      <c r="K7046" t="s">
        <v>110</v>
      </c>
      <c r="L7046" t="s">
        <v>3343</v>
      </c>
      <c r="M7046" t="s">
        <v>4200</v>
      </c>
      <c r="N7046" t="s">
        <v>19321</v>
      </c>
      <c r="O7046" t="s">
        <v>3346</v>
      </c>
      <c r="P7046" t="s">
        <v>3343</v>
      </c>
      <c r="Q7046" t="s">
        <v>3346</v>
      </c>
    </row>
    <row r="7047" spans="1:17" x14ac:dyDescent="0.25">
      <c r="A7047" t="s">
        <v>19314</v>
      </c>
      <c r="B7047" t="s">
        <v>19315</v>
      </c>
      <c r="C7047" t="s">
        <v>2783</v>
      </c>
      <c r="D7047" t="s">
        <v>19316</v>
      </c>
      <c r="E7047">
        <v>3201001</v>
      </c>
      <c r="F7047" t="s">
        <v>19317</v>
      </c>
      <c r="G7047" t="s">
        <v>19318</v>
      </c>
      <c r="H7047" t="s">
        <v>3350</v>
      </c>
      <c r="I7047" t="s">
        <v>19322</v>
      </c>
      <c r="J7047" t="s">
        <v>19323</v>
      </c>
      <c r="K7047" t="s">
        <v>110</v>
      </c>
      <c r="L7047" t="s">
        <v>3346</v>
      </c>
      <c r="M7047" t="s">
        <v>4200</v>
      </c>
      <c r="N7047" t="s">
        <v>19321</v>
      </c>
      <c r="O7047" t="s">
        <v>3346</v>
      </c>
      <c r="P7047" t="s">
        <v>3343</v>
      </c>
      <c r="Q7047" t="s">
        <v>3346</v>
      </c>
    </row>
    <row r="7048" spans="1:17" x14ac:dyDescent="0.25">
      <c r="A7048" t="s">
        <v>19314</v>
      </c>
      <c r="B7048" t="s">
        <v>19315</v>
      </c>
      <c r="C7048" t="s">
        <v>2783</v>
      </c>
      <c r="D7048" t="s">
        <v>19316</v>
      </c>
      <c r="E7048">
        <v>3201001</v>
      </c>
      <c r="F7048" t="s">
        <v>19317</v>
      </c>
      <c r="G7048" t="s">
        <v>19318</v>
      </c>
      <c r="H7048" t="s">
        <v>3350</v>
      </c>
      <c r="I7048" t="s">
        <v>19324</v>
      </c>
      <c r="J7048" t="s">
        <v>19325</v>
      </c>
      <c r="K7048" t="s">
        <v>110</v>
      </c>
      <c r="L7048" t="s">
        <v>3346</v>
      </c>
      <c r="M7048" t="s">
        <v>4200</v>
      </c>
      <c r="N7048" t="s">
        <v>19321</v>
      </c>
      <c r="O7048" t="s">
        <v>3346</v>
      </c>
      <c r="P7048" t="s">
        <v>3343</v>
      </c>
      <c r="Q7048" t="s">
        <v>3346</v>
      </c>
    </row>
    <row r="7049" spans="1:17" x14ac:dyDescent="0.25">
      <c r="A7049" t="s">
        <v>19314</v>
      </c>
      <c r="B7049" t="s">
        <v>19315</v>
      </c>
      <c r="C7049" t="s">
        <v>2783</v>
      </c>
      <c r="D7049" t="s">
        <v>19316</v>
      </c>
      <c r="E7049">
        <v>3201001</v>
      </c>
      <c r="F7049" t="s">
        <v>19317</v>
      </c>
      <c r="G7049" t="s">
        <v>19318</v>
      </c>
      <c r="H7049" t="s">
        <v>3350</v>
      </c>
      <c r="I7049" t="s">
        <v>19326</v>
      </c>
      <c r="J7049" t="s">
        <v>19327</v>
      </c>
      <c r="K7049" t="s">
        <v>110</v>
      </c>
      <c r="L7049" t="s">
        <v>3346</v>
      </c>
      <c r="M7049" t="s">
        <v>4200</v>
      </c>
      <c r="N7049" t="s">
        <v>19321</v>
      </c>
      <c r="O7049" t="s">
        <v>3346</v>
      </c>
      <c r="P7049" t="s">
        <v>3343</v>
      </c>
      <c r="Q7049" t="s">
        <v>3346</v>
      </c>
    </row>
    <row r="7050" spans="1:17" x14ac:dyDescent="0.25">
      <c r="A7050" t="s">
        <v>19314</v>
      </c>
      <c r="B7050" t="s">
        <v>19315</v>
      </c>
      <c r="C7050" t="s">
        <v>2783</v>
      </c>
      <c r="D7050" t="s">
        <v>19316</v>
      </c>
      <c r="E7050">
        <v>3201001</v>
      </c>
      <c r="F7050" t="s">
        <v>19317</v>
      </c>
      <c r="G7050" t="s">
        <v>19318</v>
      </c>
      <c r="H7050" t="s">
        <v>3350</v>
      </c>
      <c r="I7050" t="s">
        <v>19328</v>
      </c>
      <c r="J7050" t="s">
        <v>19329</v>
      </c>
      <c r="K7050" t="s">
        <v>110</v>
      </c>
      <c r="L7050" t="s">
        <v>3346</v>
      </c>
      <c r="M7050" t="s">
        <v>4200</v>
      </c>
      <c r="N7050" t="s">
        <v>19321</v>
      </c>
      <c r="O7050" t="s">
        <v>3346</v>
      </c>
      <c r="P7050" t="s">
        <v>3343</v>
      </c>
      <c r="Q7050" t="s">
        <v>3346</v>
      </c>
    </row>
    <row r="7051" spans="1:17" x14ac:dyDescent="0.25">
      <c r="A7051" t="s">
        <v>19314</v>
      </c>
      <c r="B7051" t="s">
        <v>19315</v>
      </c>
      <c r="C7051" t="s">
        <v>2783</v>
      </c>
      <c r="D7051" t="s">
        <v>19316</v>
      </c>
      <c r="E7051">
        <v>3201001</v>
      </c>
      <c r="F7051" t="s">
        <v>19317</v>
      </c>
      <c r="G7051" t="s">
        <v>19318</v>
      </c>
      <c r="H7051" t="s">
        <v>3350</v>
      </c>
      <c r="I7051" t="s">
        <v>19330</v>
      </c>
      <c r="J7051" t="s">
        <v>19331</v>
      </c>
      <c r="K7051" t="s">
        <v>110</v>
      </c>
      <c r="L7051" t="s">
        <v>3346</v>
      </c>
      <c r="M7051" t="s">
        <v>4200</v>
      </c>
      <c r="N7051" t="s">
        <v>19321</v>
      </c>
      <c r="O7051" t="s">
        <v>3346</v>
      </c>
      <c r="P7051" t="s">
        <v>3343</v>
      </c>
      <c r="Q7051" t="s">
        <v>3346</v>
      </c>
    </row>
    <row r="7052" spans="1:17" x14ac:dyDescent="0.25">
      <c r="A7052" t="s">
        <v>19314</v>
      </c>
      <c r="B7052" t="s">
        <v>19315</v>
      </c>
      <c r="C7052" t="s">
        <v>2783</v>
      </c>
      <c r="D7052" t="s">
        <v>19316</v>
      </c>
      <c r="E7052">
        <v>3201001</v>
      </c>
      <c r="F7052" t="s">
        <v>19317</v>
      </c>
      <c r="G7052" t="s">
        <v>19318</v>
      </c>
      <c r="H7052" t="s">
        <v>3350</v>
      </c>
      <c r="I7052" t="s">
        <v>19332</v>
      </c>
      <c r="J7052" t="s">
        <v>19333</v>
      </c>
      <c r="K7052" t="s">
        <v>110</v>
      </c>
      <c r="L7052" t="s">
        <v>3346</v>
      </c>
      <c r="M7052" t="s">
        <v>4200</v>
      </c>
      <c r="N7052" t="s">
        <v>19321</v>
      </c>
      <c r="O7052" t="s">
        <v>3346</v>
      </c>
      <c r="P7052" t="s">
        <v>3343</v>
      </c>
      <c r="Q7052" t="s">
        <v>3346</v>
      </c>
    </row>
    <row r="7053" spans="1:17" x14ac:dyDescent="0.25">
      <c r="A7053" t="s">
        <v>19314</v>
      </c>
      <c r="B7053" t="s">
        <v>19315</v>
      </c>
      <c r="C7053" t="s">
        <v>2783</v>
      </c>
      <c r="D7053" t="s">
        <v>19316</v>
      </c>
      <c r="E7053">
        <v>3201001</v>
      </c>
      <c r="F7053" t="s">
        <v>19317</v>
      </c>
      <c r="G7053" t="s">
        <v>19318</v>
      </c>
      <c r="H7053" t="s">
        <v>3350</v>
      </c>
      <c r="I7053" t="s">
        <v>19334</v>
      </c>
      <c r="J7053" t="s">
        <v>19335</v>
      </c>
      <c r="K7053" t="s">
        <v>110</v>
      </c>
      <c r="L7053" t="s">
        <v>3346</v>
      </c>
      <c r="M7053" t="s">
        <v>4200</v>
      </c>
      <c r="N7053" t="s">
        <v>19321</v>
      </c>
      <c r="O7053" t="s">
        <v>3346</v>
      </c>
      <c r="P7053" t="s">
        <v>3343</v>
      </c>
      <c r="Q7053" t="s">
        <v>3346</v>
      </c>
    </row>
    <row r="7054" spans="1:17" x14ac:dyDescent="0.25">
      <c r="A7054" t="s">
        <v>19314</v>
      </c>
      <c r="B7054" t="s">
        <v>19315</v>
      </c>
      <c r="C7054" t="s">
        <v>2783</v>
      </c>
      <c r="D7054" t="s">
        <v>19316</v>
      </c>
      <c r="E7054">
        <v>3201001</v>
      </c>
      <c r="F7054" t="s">
        <v>19317</v>
      </c>
      <c r="G7054" t="s">
        <v>19318</v>
      </c>
      <c r="H7054" t="s">
        <v>3350</v>
      </c>
      <c r="I7054" t="s">
        <v>19336</v>
      </c>
      <c r="J7054" t="s">
        <v>19337</v>
      </c>
      <c r="K7054" t="s">
        <v>110</v>
      </c>
      <c r="L7054" t="s">
        <v>3346</v>
      </c>
      <c r="M7054" t="s">
        <v>4200</v>
      </c>
      <c r="N7054" t="s">
        <v>19321</v>
      </c>
      <c r="O7054" t="s">
        <v>3346</v>
      </c>
      <c r="P7054" t="s">
        <v>3343</v>
      </c>
      <c r="Q7054" t="s">
        <v>3346</v>
      </c>
    </row>
    <row r="7055" spans="1:17" x14ac:dyDescent="0.25">
      <c r="A7055" t="s">
        <v>19314</v>
      </c>
      <c r="B7055" t="s">
        <v>19315</v>
      </c>
      <c r="C7055" t="s">
        <v>2783</v>
      </c>
      <c r="D7055" t="s">
        <v>19316</v>
      </c>
      <c r="E7055">
        <v>3201001</v>
      </c>
      <c r="F7055" t="s">
        <v>19317</v>
      </c>
      <c r="G7055" t="s">
        <v>19318</v>
      </c>
      <c r="H7055" t="s">
        <v>3350</v>
      </c>
      <c r="I7055" t="s">
        <v>19338</v>
      </c>
      <c r="J7055" t="s">
        <v>19339</v>
      </c>
      <c r="K7055" t="s">
        <v>110</v>
      </c>
      <c r="L7055" t="s">
        <v>3346</v>
      </c>
      <c r="M7055" t="s">
        <v>4200</v>
      </c>
      <c r="N7055" t="s">
        <v>19321</v>
      </c>
      <c r="O7055" t="s">
        <v>3346</v>
      </c>
      <c r="P7055" t="s">
        <v>3343</v>
      </c>
      <c r="Q7055" t="s">
        <v>3346</v>
      </c>
    </row>
    <row r="7056" spans="1:17" x14ac:dyDescent="0.25">
      <c r="A7056" t="s">
        <v>19314</v>
      </c>
      <c r="B7056" t="s">
        <v>19315</v>
      </c>
      <c r="C7056" t="s">
        <v>2783</v>
      </c>
      <c r="D7056" t="s">
        <v>19316</v>
      </c>
      <c r="E7056">
        <v>3201001</v>
      </c>
      <c r="F7056" t="s">
        <v>19317</v>
      </c>
      <c r="G7056" t="s">
        <v>19318</v>
      </c>
      <c r="H7056" t="s">
        <v>3350</v>
      </c>
      <c r="I7056" t="s">
        <v>19340</v>
      </c>
      <c r="J7056" t="s">
        <v>19341</v>
      </c>
      <c r="K7056" t="s">
        <v>110</v>
      </c>
      <c r="L7056" t="s">
        <v>3346</v>
      </c>
      <c r="M7056" t="s">
        <v>4200</v>
      </c>
      <c r="N7056" t="s">
        <v>19321</v>
      </c>
      <c r="O7056" t="s">
        <v>3346</v>
      </c>
      <c r="P7056" t="s">
        <v>3343</v>
      </c>
      <c r="Q7056" t="s">
        <v>3346</v>
      </c>
    </row>
    <row r="7057" spans="1:17" x14ac:dyDescent="0.25">
      <c r="A7057" t="s">
        <v>19314</v>
      </c>
      <c r="B7057" t="s">
        <v>19315</v>
      </c>
      <c r="C7057" t="s">
        <v>2783</v>
      </c>
      <c r="D7057" t="s">
        <v>19316</v>
      </c>
      <c r="E7057">
        <v>3201001</v>
      </c>
      <c r="F7057" t="s">
        <v>19317</v>
      </c>
      <c r="G7057" t="s">
        <v>19318</v>
      </c>
      <c r="H7057" t="s">
        <v>3350</v>
      </c>
      <c r="I7057" t="s">
        <v>19342</v>
      </c>
      <c r="J7057" t="s">
        <v>19343</v>
      </c>
      <c r="K7057" t="s">
        <v>110</v>
      </c>
      <c r="L7057" t="s">
        <v>3346</v>
      </c>
      <c r="M7057" t="s">
        <v>4200</v>
      </c>
      <c r="N7057" t="s">
        <v>19321</v>
      </c>
      <c r="O7057" t="s">
        <v>3346</v>
      </c>
      <c r="P7057" t="s">
        <v>3343</v>
      </c>
      <c r="Q7057" t="s">
        <v>3346</v>
      </c>
    </row>
    <row r="7058" spans="1:17" x14ac:dyDescent="0.25">
      <c r="A7058" t="s">
        <v>19314</v>
      </c>
      <c r="B7058" t="s">
        <v>19315</v>
      </c>
      <c r="C7058" t="s">
        <v>2783</v>
      </c>
      <c r="D7058" t="s">
        <v>19316</v>
      </c>
      <c r="E7058">
        <v>3201001</v>
      </c>
      <c r="F7058" t="s">
        <v>19317</v>
      </c>
      <c r="G7058" t="s">
        <v>19318</v>
      </c>
      <c r="H7058" t="s">
        <v>3350</v>
      </c>
      <c r="I7058" t="s">
        <v>19344</v>
      </c>
      <c r="J7058" t="s">
        <v>19345</v>
      </c>
      <c r="K7058" t="s">
        <v>110</v>
      </c>
      <c r="L7058" t="s">
        <v>3346</v>
      </c>
      <c r="M7058" t="s">
        <v>4200</v>
      </c>
      <c r="N7058" t="s">
        <v>19321</v>
      </c>
      <c r="O7058" t="s">
        <v>3346</v>
      </c>
      <c r="P7058" t="s">
        <v>3343</v>
      </c>
      <c r="Q7058" t="s">
        <v>3346</v>
      </c>
    </row>
    <row r="7059" spans="1:17" x14ac:dyDescent="0.25">
      <c r="A7059" t="s">
        <v>19314</v>
      </c>
      <c r="B7059" t="s">
        <v>19315</v>
      </c>
      <c r="C7059" t="s">
        <v>2783</v>
      </c>
      <c r="D7059" t="s">
        <v>19316</v>
      </c>
      <c r="E7059">
        <v>3201001</v>
      </c>
      <c r="F7059" t="s">
        <v>19317</v>
      </c>
      <c r="G7059" t="s">
        <v>19318</v>
      </c>
      <c r="H7059" t="s">
        <v>3350</v>
      </c>
      <c r="I7059" t="s">
        <v>19346</v>
      </c>
      <c r="J7059" t="s">
        <v>19347</v>
      </c>
      <c r="K7059" t="s">
        <v>110</v>
      </c>
      <c r="L7059" t="s">
        <v>3346</v>
      </c>
      <c r="M7059" t="s">
        <v>4200</v>
      </c>
      <c r="N7059" t="s">
        <v>19321</v>
      </c>
      <c r="O7059" t="s">
        <v>3346</v>
      </c>
      <c r="P7059" t="s">
        <v>3343</v>
      </c>
      <c r="Q7059" t="s">
        <v>3346</v>
      </c>
    </row>
    <row r="7060" spans="1:17" x14ac:dyDescent="0.25">
      <c r="A7060" t="s">
        <v>19314</v>
      </c>
      <c r="B7060" t="s">
        <v>19315</v>
      </c>
      <c r="C7060" t="s">
        <v>2783</v>
      </c>
      <c r="D7060" t="s">
        <v>19316</v>
      </c>
      <c r="E7060">
        <v>3201001</v>
      </c>
      <c r="F7060" t="s">
        <v>19317</v>
      </c>
      <c r="G7060" t="s">
        <v>19318</v>
      </c>
      <c r="H7060" t="s">
        <v>3350</v>
      </c>
      <c r="I7060" t="s">
        <v>19348</v>
      </c>
      <c r="J7060" t="s">
        <v>19349</v>
      </c>
      <c r="K7060" t="s">
        <v>110</v>
      </c>
      <c r="L7060" t="s">
        <v>3346</v>
      </c>
      <c r="M7060" t="s">
        <v>4200</v>
      </c>
      <c r="N7060" t="s">
        <v>19321</v>
      </c>
      <c r="O7060" t="s">
        <v>3346</v>
      </c>
      <c r="P7060" t="s">
        <v>3343</v>
      </c>
      <c r="Q7060" t="s">
        <v>3346</v>
      </c>
    </row>
    <row r="7061" spans="1:17" x14ac:dyDescent="0.25">
      <c r="A7061" t="s">
        <v>19314</v>
      </c>
      <c r="B7061" t="s">
        <v>19315</v>
      </c>
      <c r="C7061" t="s">
        <v>2783</v>
      </c>
      <c r="D7061" t="s">
        <v>19316</v>
      </c>
      <c r="E7061">
        <v>3201001</v>
      </c>
      <c r="F7061" t="s">
        <v>19317</v>
      </c>
      <c r="G7061" t="s">
        <v>19318</v>
      </c>
      <c r="H7061" t="s">
        <v>3350</v>
      </c>
      <c r="I7061" t="s">
        <v>19350</v>
      </c>
      <c r="J7061" t="s">
        <v>19351</v>
      </c>
      <c r="K7061" t="s">
        <v>110</v>
      </c>
      <c r="L7061" t="s">
        <v>3346</v>
      </c>
      <c r="M7061" t="s">
        <v>4200</v>
      </c>
      <c r="N7061" t="s">
        <v>19321</v>
      </c>
      <c r="O7061" t="s">
        <v>3346</v>
      </c>
      <c r="P7061" t="s">
        <v>3343</v>
      </c>
      <c r="Q7061" t="s">
        <v>3346</v>
      </c>
    </row>
    <row r="7062" spans="1:17" x14ac:dyDescent="0.25">
      <c r="A7062" t="s">
        <v>19314</v>
      </c>
      <c r="B7062" t="s">
        <v>19315</v>
      </c>
      <c r="C7062" t="s">
        <v>2783</v>
      </c>
      <c r="D7062" t="s">
        <v>19316</v>
      </c>
      <c r="E7062">
        <v>3201002</v>
      </c>
      <c r="F7062" t="s">
        <v>19352</v>
      </c>
      <c r="G7062" t="s">
        <v>3349</v>
      </c>
      <c r="H7062" t="s">
        <v>3350</v>
      </c>
      <c r="I7062" t="s">
        <v>19353</v>
      </c>
      <c r="J7062" t="s">
        <v>103</v>
      </c>
      <c r="K7062" t="s">
        <v>110</v>
      </c>
      <c r="L7062" t="s">
        <v>3343</v>
      </c>
      <c r="M7062" t="s">
        <v>4200</v>
      </c>
      <c r="N7062" t="s">
        <v>19321</v>
      </c>
      <c r="O7062" t="s">
        <v>3343</v>
      </c>
      <c r="P7062" t="s">
        <v>3343</v>
      </c>
      <c r="Q7062" t="s">
        <v>3346</v>
      </c>
    </row>
    <row r="7063" spans="1:17" x14ac:dyDescent="0.25">
      <c r="A7063" t="s">
        <v>19314</v>
      </c>
      <c r="B7063" t="s">
        <v>19315</v>
      </c>
      <c r="C7063" t="s">
        <v>2783</v>
      </c>
      <c r="D7063" t="s">
        <v>19316</v>
      </c>
      <c r="E7063">
        <v>3201002</v>
      </c>
      <c r="F7063" t="s">
        <v>19352</v>
      </c>
      <c r="G7063" t="s">
        <v>3349</v>
      </c>
      <c r="H7063" t="s">
        <v>3350</v>
      </c>
      <c r="I7063" t="s">
        <v>19354</v>
      </c>
      <c r="J7063" t="s">
        <v>19355</v>
      </c>
      <c r="K7063" t="s">
        <v>110</v>
      </c>
      <c r="L7063" t="s">
        <v>3346</v>
      </c>
      <c r="M7063" t="s">
        <v>4200</v>
      </c>
      <c r="N7063" t="s">
        <v>19321</v>
      </c>
      <c r="O7063" t="s">
        <v>3343</v>
      </c>
      <c r="P7063" t="s">
        <v>3343</v>
      </c>
      <c r="Q7063" t="s">
        <v>3346</v>
      </c>
    </row>
    <row r="7064" spans="1:17" x14ac:dyDescent="0.25">
      <c r="A7064" t="s">
        <v>19314</v>
      </c>
      <c r="B7064" t="s">
        <v>19315</v>
      </c>
      <c r="C7064" t="s">
        <v>2783</v>
      </c>
      <c r="D7064" t="s">
        <v>19316</v>
      </c>
      <c r="E7064">
        <v>3201002</v>
      </c>
      <c r="F7064" t="s">
        <v>19352</v>
      </c>
      <c r="G7064" t="s">
        <v>3349</v>
      </c>
      <c r="H7064" t="s">
        <v>3350</v>
      </c>
      <c r="I7064" t="s">
        <v>19356</v>
      </c>
      <c r="J7064" t="s">
        <v>19357</v>
      </c>
      <c r="K7064" t="s">
        <v>110</v>
      </c>
      <c r="L7064" t="s">
        <v>3346</v>
      </c>
      <c r="M7064" t="s">
        <v>4200</v>
      </c>
      <c r="N7064" t="s">
        <v>19321</v>
      </c>
      <c r="O7064" t="s">
        <v>3343</v>
      </c>
      <c r="P7064" t="s">
        <v>3343</v>
      </c>
      <c r="Q7064" t="s">
        <v>3346</v>
      </c>
    </row>
    <row r="7065" spans="1:17" x14ac:dyDescent="0.25">
      <c r="A7065" t="s">
        <v>19314</v>
      </c>
      <c r="B7065" t="s">
        <v>19315</v>
      </c>
      <c r="C7065" t="s">
        <v>2783</v>
      </c>
      <c r="D7065" t="s">
        <v>19316</v>
      </c>
      <c r="E7065">
        <v>3201002</v>
      </c>
      <c r="F7065" t="s">
        <v>19352</v>
      </c>
      <c r="G7065" t="s">
        <v>3349</v>
      </c>
      <c r="H7065" t="s">
        <v>3350</v>
      </c>
      <c r="I7065" t="s">
        <v>19358</v>
      </c>
      <c r="J7065" t="s">
        <v>19359</v>
      </c>
      <c r="K7065" t="s">
        <v>110</v>
      </c>
      <c r="L7065" t="s">
        <v>3346</v>
      </c>
      <c r="M7065" t="s">
        <v>4200</v>
      </c>
      <c r="N7065" t="s">
        <v>19321</v>
      </c>
      <c r="O7065" t="s">
        <v>3343</v>
      </c>
      <c r="P7065" t="s">
        <v>3343</v>
      </c>
      <c r="Q7065" t="s">
        <v>3346</v>
      </c>
    </row>
    <row r="7066" spans="1:17" x14ac:dyDescent="0.25">
      <c r="A7066" t="s">
        <v>19314</v>
      </c>
      <c r="B7066" t="s">
        <v>19315</v>
      </c>
      <c r="C7066" t="s">
        <v>2783</v>
      </c>
      <c r="D7066" t="s">
        <v>19316</v>
      </c>
      <c r="E7066">
        <v>3201003</v>
      </c>
      <c r="F7066" t="s">
        <v>2031</v>
      </c>
      <c r="G7066" t="s">
        <v>19360</v>
      </c>
      <c r="H7066" t="s">
        <v>19361</v>
      </c>
      <c r="I7066" t="s">
        <v>2032</v>
      </c>
      <c r="J7066" t="s">
        <v>2033</v>
      </c>
      <c r="K7066" t="s">
        <v>110</v>
      </c>
      <c r="L7066" t="s">
        <v>3343</v>
      </c>
      <c r="M7066" t="s">
        <v>4213</v>
      </c>
      <c r="N7066" t="s">
        <v>4214</v>
      </c>
      <c r="O7066" t="s">
        <v>3343</v>
      </c>
      <c r="P7066" t="s">
        <v>3343</v>
      </c>
      <c r="Q7066" t="s">
        <v>3346</v>
      </c>
    </row>
    <row r="7067" spans="1:17" x14ac:dyDescent="0.25">
      <c r="A7067" t="s">
        <v>19314</v>
      </c>
      <c r="B7067" t="s">
        <v>19315</v>
      </c>
      <c r="C7067" t="s">
        <v>2783</v>
      </c>
      <c r="D7067" t="s">
        <v>19316</v>
      </c>
      <c r="E7067">
        <v>3201004</v>
      </c>
      <c r="F7067" t="s">
        <v>19362</v>
      </c>
      <c r="G7067" t="s">
        <v>19363</v>
      </c>
      <c r="H7067" t="s">
        <v>3586</v>
      </c>
      <c r="I7067" t="s">
        <v>19364</v>
      </c>
      <c r="J7067" t="s">
        <v>19365</v>
      </c>
      <c r="K7067" t="s">
        <v>110</v>
      </c>
      <c r="L7067" t="s">
        <v>3343</v>
      </c>
      <c r="M7067" t="s">
        <v>4200</v>
      </c>
      <c r="N7067" t="s">
        <v>19366</v>
      </c>
      <c r="O7067" t="s">
        <v>3343</v>
      </c>
      <c r="P7067" t="s">
        <v>3343</v>
      </c>
      <c r="Q7067" t="s">
        <v>3346</v>
      </c>
    </row>
    <row r="7068" spans="1:17" x14ac:dyDescent="0.25">
      <c r="A7068" t="s">
        <v>19314</v>
      </c>
      <c r="B7068" t="s">
        <v>19315</v>
      </c>
      <c r="C7068" t="s">
        <v>2783</v>
      </c>
      <c r="D7068" t="s">
        <v>19316</v>
      </c>
      <c r="E7068">
        <v>3201005</v>
      </c>
      <c r="F7068" t="s">
        <v>19367</v>
      </c>
      <c r="G7068" t="s">
        <v>19368</v>
      </c>
      <c r="H7068" t="s">
        <v>3350</v>
      </c>
      <c r="I7068" t="s">
        <v>19369</v>
      </c>
      <c r="J7068" t="s">
        <v>19370</v>
      </c>
      <c r="K7068" t="s">
        <v>110</v>
      </c>
      <c r="L7068" t="s">
        <v>3343</v>
      </c>
      <c r="M7068" t="s">
        <v>4200</v>
      </c>
      <c r="N7068" t="s">
        <v>19321</v>
      </c>
      <c r="O7068" t="s">
        <v>3343</v>
      </c>
      <c r="P7068" t="s">
        <v>3343</v>
      </c>
      <c r="Q7068" t="s">
        <v>3346</v>
      </c>
    </row>
    <row r="7069" spans="1:17" x14ac:dyDescent="0.25">
      <c r="A7069" t="s">
        <v>19314</v>
      </c>
      <c r="B7069" t="s">
        <v>19315</v>
      </c>
      <c r="C7069" t="s">
        <v>2783</v>
      </c>
      <c r="D7069" t="s">
        <v>19316</v>
      </c>
      <c r="E7069">
        <v>3201006</v>
      </c>
      <c r="F7069" t="s">
        <v>19371</v>
      </c>
      <c r="G7069" t="s">
        <v>19372</v>
      </c>
      <c r="H7069" t="s">
        <v>3350</v>
      </c>
      <c r="I7069" t="s">
        <v>19373</v>
      </c>
      <c r="J7069" t="s">
        <v>19374</v>
      </c>
      <c r="K7069" t="s">
        <v>110</v>
      </c>
      <c r="L7069" t="s">
        <v>3343</v>
      </c>
      <c r="M7069" t="s">
        <v>4200</v>
      </c>
      <c r="N7069" t="s">
        <v>19321</v>
      </c>
      <c r="O7069" t="s">
        <v>3343</v>
      </c>
      <c r="P7069" t="s">
        <v>3343</v>
      </c>
      <c r="Q7069" t="s">
        <v>3346</v>
      </c>
    </row>
    <row r="7070" spans="1:17" x14ac:dyDescent="0.25">
      <c r="A7070" t="s">
        <v>19314</v>
      </c>
      <c r="B7070" t="s">
        <v>19315</v>
      </c>
      <c r="C7070" t="s">
        <v>2783</v>
      </c>
      <c r="D7070" t="s">
        <v>19316</v>
      </c>
      <c r="E7070">
        <v>3201007</v>
      </c>
      <c r="F7070" t="s">
        <v>19375</v>
      </c>
      <c r="G7070" t="s">
        <v>19376</v>
      </c>
      <c r="H7070" t="s">
        <v>19377</v>
      </c>
      <c r="I7070">
        <v>320100700</v>
      </c>
      <c r="J7070" t="s">
        <v>19378</v>
      </c>
      <c r="K7070" t="s">
        <v>110</v>
      </c>
      <c r="L7070" t="s">
        <v>3343</v>
      </c>
      <c r="M7070" t="s">
        <v>4200</v>
      </c>
      <c r="N7070" t="s">
        <v>19321</v>
      </c>
      <c r="O7070" t="s">
        <v>3343</v>
      </c>
      <c r="P7070" t="s">
        <v>3343</v>
      </c>
      <c r="Q7070" t="s">
        <v>3346</v>
      </c>
    </row>
    <row r="7071" spans="1:17" x14ac:dyDescent="0.25">
      <c r="A7071" t="s">
        <v>19314</v>
      </c>
      <c r="B7071" t="s">
        <v>19315</v>
      </c>
      <c r="C7071" t="s">
        <v>2783</v>
      </c>
      <c r="D7071" t="s">
        <v>19316</v>
      </c>
      <c r="E7071">
        <v>3201008</v>
      </c>
      <c r="F7071" t="s">
        <v>19379</v>
      </c>
      <c r="G7071" t="s">
        <v>19380</v>
      </c>
      <c r="H7071" t="s">
        <v>8202</v>
      </c>
      <c r="I7071" t="s">
        <v>19381</v>
      </c>
      <c r="J7071" t="s">
        <v>19382</v>
      </c>
      <c r="K7071" t="s">
        <v>110</v>
      </c>
      <c r="L7071" t="s">
        <v>3343</v>
      </c>
      <c r="M7071" t="s">
        <v>3477</v>
      </c>
      <c r="N7071" t="s">
        <v>3603</v>
      </c>
      <c r="O7071" t="s">
        <v>3343</v>
      </c>
      <c r="P7071" t="s">
        <v>3343</v>
      </c>
      <c r="Q7071" t="s">
        <v>3346</v>
      </c>
    </row>
    <row r="7072" spans="1:17" x14ac:dyDescent="0.25">
      <c r="A7072" t="s">
        <v>19314</v>
      </c>
      <c r="B7072" t="s">
        <v>19315</v>
      </c>
      <c r="C7072" t="s">
        <v>2783</v>
      </c>
      <c r="D7072" t="s">
        <v>19316</v>
      </c>
      <c r="E7072">
        <v>3201008</v>
      </c>
      <c r="F7072" t="s">
        <v>19379</v>
      </c>
      <c r="G7072" t="s">
        <v>19380</v>
      </c>
      <c r="H7072" t="s">
        <v>8202</v>
      </c>
      <c r="I7072" t="s">
        <v>19383</v>
      </c>
      <c r="J7072" t="s">
        <v>19384</v>
      </c>
      <c r="K7072" t="s">
        <v>110</v>
      </c>
      <c r="L7072" t="s">
        <v>3346</v>
      </c>
      <c r="M7072" t="s">
        <v>3477</v>
      </c>
      <c r="N7072" t="s">
        <v>3603</v>
      </c>
      <c r="O7072" t="s">
        <v>3343</v>
      </c>
      <c r="P7072" t="s">
        <v>3343</v>
      </c>
      <c r="Q7072" t="s">
        <v>3346</v>
      </c>
    </row>
    <row r="7073" spans="1:17" x14ac:dyDescent="0.25">
      <c r="A7073" t="s">
        <v>19314</v>
      </c>
      <c r="B7073" t="s">
        <v>19315</v>
      </c>
      <c r="C7073" t="s">
        <v>2783</v>
      </c>
      <c r="D7073" t="s">
        <v>19316</v>
      </c>
      <c r="E7073">
        <v>3201008</v>
      </c>
      <c r="F7073" t="s">
        <v>19379</v>
      </c>
      <c r="G7073" t="s">
        <v>19380</v>
      </c>
      <c r="H7073" t="s">
        <v>8202</v>
      </c>
      <c r="I7073" t="s">
        <v>19385</v>
      </c>
      <c r="J7073" t="s">
        <v>19386</v>
      </c>
      <c r="K7073" t="s">
        <v>110</v>
      </c>
      <c r="L7073" t="s">
        <v>3346</v>
      </c>
      <c r="M7073" t="s">
        <v>3477</v>
      </c>
      <c r="N7073" t="s">
        <v>3603</v>
      </c>
      <c r="O7073" t="s">
        <v>3343</v>
      </c>
      <c r="P7073" t="s">
        <v>3343</v>
      </c>
      <c r="Q7073" t="s">
        <v>3346</v>
      </c>
    </row>
    <row r="7074" spans="1:17" x14ac:dyDescent="0.25">
      <c r="A7074" t="s">
        <v>19314</v>
      </c>
      <c r="B7074" t="s">
        <v>19315</v>
      </c>
      <c r="C7074" t="s">
        <v>2783</v>
      </c>
      <c r="D7074" t="s">
        <v>19316</v>
      </c>
      <c r="E7074">
        <v>3201008</v>
      </c>
      <c r="F7074" t="s">
        <v>19379</v>
      </c>
      <c r="G7074" t="s">
        <v>19380</v>
      </c>
      <c r="H7074" t="s">
        <v>8202</v>
      </c>
      <c r="I7074" t="s">
        <v>19387</v>
      </c>
      <c r="J7074" t="s">
        <v>19388</v>
      </c>
      <c r="K7074" t="s">
        <v>110</v>
      </c>
      <c r="L7074" t="s">
        <v>3346</v>
      </c>
      <c r="M7074" t="s">
        <v>3477</v>
      </c>
      <c r="N7074" t="s">
        <v>3603</v>
      </c>
      <c r="O7074" t="s">
        <v>3343</v>
      </c>
      <c r="P7074" t="s">
        <v>3343</v>
      </c>
      <c r="Q7074" t="s">
        <v>3346</v>
      </c>
    </row>
    <row r="7075" spans="1:17" x14ac:dyDescent="0.25">
      <c r="A7075" t="s">
        <v>19314</v>
      </c>
      <c r="B7075" t="s">
        <v>19315</v>
      </c>
      <c r="C7075" t="s">
        <v>2783</v>
      </c>
      <c r="D7075" t="s">
        <v>19316</v>
      </c>
      <c r="E7075">
        <v>3201008</v>
      </c>
      <c r="F7075" t="s">
        <v>19379</v>
      </c>
      <c r="G7075" t="s">
        <v>19380</v>
      </c>
      <c r="H7075" t="s">
        <v>8202</v>
      </c>
      <c r="I7075" t="s">
        <v>19389</v>
      </c>
      <c r="J7075" t="s">
        <v>19390</v>
      </c>
      <c r="K7075" t="s">
        <v>110</v>
      </c>
      <c r="L7075" t="s">
        <v>3346</v>
      </c>
      <c r="M7075" t="s">
        <v>3477</v>
      </c>
      <c r="N7075" t="s">
        <v>3603</v>
      </c>
      <c r="O7075" t="s">
        <v>3343</v>
      </c>
      <c r="P7075" t="s">
        <v>3343</v>
      </c>
      <c r="Q7075" t="s">
        <v>3346</v>
      </c>
    </row>
    <row r="7076" spans="1:17" x14ac:dyDescent="0.25">
      <c r="A7076" t="s">
        <v>19314</v>
      </c>
      <c r="B7076" t="s">
        <v>19315</v>
      </c>
      <c r="C7076" t="s">
        <v>2783</v>
      </c>
      <c r="D7076" t="s">
        <v>19316</v>
      </c>
      <c r="E7076">
        <v>3201008</v>
      </c>
      <c r="F7076" t="s">
        <v>19379</v>
      </c>
      <c r="G7076" t="s">
        <v>19380</v>
      </c>
      <c r="H7076" t="s">
        <v>8202</v>
      </c>
      <c r="I7076" t="s">
        <v>19391</v>
      </c>
      <c r="J7076" t="s">
        <v>19392</v>
      </c>
      <c r="K7076" t="s">
        <v>110</v>
      </c>
      <c r="L7076" t="s">
        <v>3346</v>
      </c>
      <c r="M7076" t="s">
        <v>3477</v>
      </c>
      <c r="N7076" t="s">
        <v>3603</v>
      </c>
      <c r="O7076" t="s">
        <v>3343</v>
      </c>
      <c r="P7076" t="s">
        <v>3343</v>
      </c>
      <c r="Q7076" t="s">
        <v>3346</v>
      </c>
    </row>
    <row r="7077" spans="1:17" x14ac:dyDescent="0.25">
      <c r="A7077" t="s">
        <v>19314</v>
      </c>
      <c r="B7077" t="s">
        <v>19315</v>
      </c>
      <c r="C7077" t="s">
        <v>2783</v>
      </c>
      <c r="D7077" t="s">
        <v>19316</v>
      </c>
      <c r="E7077">
        <v>3201009</v>
      </c>
      <c r="F7077" t="s">
        <v>19393</v>
      </c>
      <c r="G7077" t="s">
        <v>19394</v>
      </c>
      <c r="H7077" t="s">
        <v>19395</v>
      </c>
      <c r="I7077" t="s">
        <v>19396</v>
      </c>
      <c r="J7077" t="s">
        <v>19397</v>
      </c>
      <c r="K7077" t="s">
        <v>110</v>
      </c>
      <c r="L7077" t="s">
        <v>3343</v>
      </c>
      <c r="M7077" t="s">
        <v>3344</v>
      </c>
      <c r="N7077" t="s">
        <v>3345</v>
      </c>
      <c r="O7077" t="s">
        <v>3343</v>
      </c>
      <c r="P7077" t="s">
        <v>3343</v>
      </c>
      <c r="Q7077" t="s">
        <v>3346</v>
      </c>
    </row>
    <row r="7078" spans="1:17" x14ac:dyDescent="0.25">
      <c r="A7078" t="s">
        <v>19314</v>
      </c>
      <c r="B7078" t="s">
        <v>19315</v>
      </c>
      <c r="C7078" t="s">
        <v>2783</v>
      </c>
      <c r="D7078" t="s">
        <v>19316</v>
      </c>
      <c r="E7078">
        <v>3201009</v>
      </c>
      <c r="F7078" t="s">
        <v>19393</v>
      </c>
      <c r="G7078" t="s">
        <v>19394</v>
      </c>
      <c r="H7078" t="s">
        <v>19395</v>
      </c>
      <c r="I7078" t="s">
        <v>19398</v>
      </c>
      <c r="J7078" t="s">
        <v>19399</v>
      </c>
      <c r="K7078" t="s">
        <v>110</v>
      </c>
      <c r="L7078" t="s">
        <v>3346</v>
      </c>
      <c r="M7078" t="s">
        <v>3344</v>
      </c>
      <c r="N7078" t="s">
        <v>3345</v>
      </c>
      <c r="O7078" t="s">
        <v>3343</v>
      </c>
      <c r="P7078" t="s">
        <v>3343</v>
      </c>
      <c r="Q7078" t="s">
        <v>3346</v>
      </c>
    </row>
    <row r="7079" spans="1:17" x14ac:dyDescent="0.25">
      <c r="A7079" t="s">
        <v>19314</v>
      </c>
      <c r="B7079" t="s">
        <v>19315</v>
      </c>
      <c r="C7079" t="s">
        <v>2783</v>
      </c>
      <c r="D7079" t="s">
        <v>19316</v>
      </c>
      <c r="E7079">
        <v>3201012</v>
      </c>
      <c r="F7079" t="s">
        <v>19400</v>
      </c>
      <c r="G7079" t="s">
        <v>19401</v>
      </c>
      <c r="H7079" t="s">
        <v>3350</v>
      </c>
      <c r="I7079" t="s">
        <v>19402</v>
      </c>
      <c r="J7079" t="s">
        <v>19403</v>
      </c>
      <c r="K7079" t="s">
        <v>110</v>
      </c>
      <c r="L7079" t="s">
        <v>3343</v>
      </c>
      <c r="M7079" t="s">
        <v>3707</v>
      </c>
      <c r="N7079" t="s">
        <v>17523</v>
      </c>
      <c r="O7079" t="s">
        <v>3346</v>
      </c>
      <c r="P7079" t="s">
        <v>3343</v>
      </c>
      <c r="Q7079" t="s">
        <v>3346</v>
      </c>
    </row>
    <row r="7080" spans="1:17" x14ac:dyDescent="0.25">
      <c r="A7080" t="s">
        <v>19314</v>
      </c>
      <c r="B7080" t="s">
        <v>19315</v>
      </c>
      <c r="C7080" t="s">
        <v>2783</v>
      </c>
      <c r="D7080" t="s">
        <v>19316</v>
      </c>
      <c r="E7080">
        <v>3201013</v>
      </c>
      <c r="F7080" t="s">
        <v>19404</v>
      </c>
      <c r="G7080" t="s">
        <v>19405</v>
      </c>
      <c r="H7080" t="s">
        <v>3350</v>
      </c>
      <c r="I7080" t="s">
        <v>19406</v>
      </c>
      <c r="J7080" t="s">
        <v>19407</v>
      </c>
      <c r="K7080" t="s">
        <v>110</v>
      </c>
      <c r="L7080" t="s">
        <v>3343</v>
      </c>
      <c r="M7080" t="s">
        <v>3707</v>
      </c>
      <c r="N7080" t="s">
        <v>17523</v>
      </c>
      <c r="O7080" t="s">
        <v>3343</v>
      </c>
      <c r="P7080" t="s">
        <v>3343</v>
      </c>
      <c r="Q7080" t="s">
        <v>3346</v>
      </c>
    </row>
    <row r="7081" spans="1:17" x14ac:dyDescent="0.25">
      <c r="A7081" t="s">
        <v>19314</v>
      </c>
      <c r="B7081" t="s">
        <v>19315</v>
      </c>
      <c r="C7081" t="s">
        <v>2783</v>
      </c>
      <c r="D7081" t="s">
        <v>19316</v>
      </c>
      <c r="E7081">
        <v>3201014</v>
      </c>
      <c r="F7081" t="s">
        <v>19408</v>
      </c>
      <c r="G7081" t="s">
        <v>19409</v>
      </c>
      <c r="H7081" t="s">
        <v>3350</v>
      </c>
      <c r="I7081" t="s">
        <v>19410</v>
      </c>
      <c r="J7081" t="s">
        <v>19411</v>
      </c>
      <c r="K7081" t="s">
        <v>110</v>
      </c>
      <c r="L7081" t="s">
        <v>3343</v>
      </c>
      <c r="M7081" t="s">
        <v>3707</v>
      </c>
      <c r="N7081" t="s">
        <v>4451</v>
      </c>
      <c r="O7081" t="s">
        <v>3346</v>
      </c>
      <c r="P7081" t="s">
        <v>3343</v>
      </c>
      <c r="Q7081" t="s">
        <v>3346</v>
      </c>
    </row>
    <row r="7082" spans="1:17" x14ac:dyDescent="0.25">
      <c r="A7082" t="s">
        <v>19314</v>
      </c>
      <c r="B7082" t="s">
        <v>19315</v>
      </c>
      <c r="C7082" t="s">
        <v>2783</v>
      </c>
      <c r="D7082" t="s">
        <v>19316</v>
      </c>
      <c r="E7082">
        <v>3201015</v>
      </c>
      <c r="F7082" t="s">
        <v>19412</v>
      </c>
      <c r="G7082" t="s">
        <v>19413</v>
      </c>
      <c r="H7082" t="s">
        <v>3350</v>
      </c>
      <c r="I7082" t="s">
        <v>19414</v>
      </c>
      <c r="J7082" t="s">
        <v>19415</v>
      </c>
      <c r="K7082" t="s">
        <v>110</v>
      </c>
      <c r="L7082" t="s">
        <v>3343</v>
      </c>
      <c r="M7082" t="s">
        <v>3707</v>
      </c>
      <c r="N7082" t="s">
        <v>4451</v>
      </c>
      <c r="O7082" t="s">
        <v>3343</v>
      </c>
      <c r="P7082" t="s">
        <v>3343</v>
      </c>
      <c r="Q7082" t="s">
        <v>3346</v>
      </c>
    </row>
    <row r="7083" spans="1:17" x14ac:dyDescent="0.25">
      <c r="A7083" t="s">
        <v>19314</v>
      </c>
      <c r="B7083" t="s">
        <v>19315</v>
      </c>
      <c r="C7083" t="s">
        <v>2783</v>
      </c>
      <c r="D7083" t="s">
        <v>19316</v>
      </c>
      <c r="E7083">
        <v>3201017</v>
      </c>
      <c r="F7083" t="s">
        <v>19416</v>
      </c>
      <c r="G7083" t="s">
        <v>19417</v>
      </c>
      <c r="H7083" t="s">
        <v>10372</v>
      </c>
      <c r="I7083" t="s">
        <v>19418</v>
      </c>
      <c r="J7083" t="s">
        <v>19419</v>
      </c>
      <c r="K7083" t="s">
        <v>110</v>
      </c>
      <c r="L7083" t="s">
        <v>3343</v>
      </c>
      <c r="M7083" t="s">
        <v>3344</v>
      </c>
      <c r="N7083" t="s">
        <v>3345</v>
      </c>
      <c r="O7083" t="s">
        <v>3346</v>
      </c>
      <c r="P7083" t="s">
        <v>3343</v>
      </c>
      <c r="Q7083" t="s">
        <v>3346</v>
      </c>
    </row>
    <row r="7084" spans="1:17" x14ac:dyDescent="0.25">
      <c r="A7084" t="s">
        <v>19314</v>
      </c>
      <c r="B7084" t="s">
        <v>19315</v>
      </c>
      <c r="C7084" t="s">
        <v>2783</v>
      </c>
      <c r="D7084" t="s">
        <v>19316</v>
      </c>
      <c r="E7084">
        <v>3201017</v>
      </c>
      <c r="F7084" t="s">
        <v>19416</v>
      </c>
      <c r="G7084" t="s">
        <v>19417</v>
      </c>
      <c r="H7084" t="s">
        <v>10372</v>
      </c>
      <c r="I7084" t="s">
        <v>19420</v>
      </c>
      <c r="J7084" t="s">
        <v>19421</v>
      </c>
      <c r="K7084" t="s">
        <v>110</v>
      </c>
      <c r="L7084" t="s">
        <v>3346</v>
      </c>
      <c r="M7084" t="s">
        <v>3344</v>
      </c>
      <c r="N7084" t="s">
        <v>3345</v>
      </c>
      <c r="O7084" t="s">
        <v>3346</v>
      </c>
      <c r="P7084" t="s">
        <v>3343</v>
      </c>
      <c r="Q7084" t="s">
        <v>3346</v>
      </c>
    </row>
    <row r="7085" spans="1:17" x14ac:dyDescent="0.25">
      <c r="A7085" t="s">
        <v>19314</v>
      </c>
      <c r="B7085" t="s">
        <v>19315</v>
      </c>
      <c r="C7085" t="s">
        <v>2783</v>
      </c>
      <c r="D7085" t="s">
        <v>19316</v>
      </c>
      <c r="E7085">
        <v>3201018</v>
      </c>
      <c r="F7085" t="s">
        <v>19422</v>
      </c>
      <c r="G7085" t="s">
        <v>19423</v>
      </c>
      <c r="H7085" t="s">
        <v>3350</v>
      </c>
      <c r="I7085" t="s">
        <v>19424</v>
      </c>
      <c r="J7085" t="s">
        <v>19425</v>
      </c>
      <c r="K7085" t="s">
        <v>110</v>
      </c>
      <c r="L7085" t="s">
        <v>3343</v>
      </c>
      <c r="M7085" t="s">
        <v>3477</v>
      </c>
      <c r="N7085" t="s">
        <v>3603</v>
      </c>
      <c r="O7085" t="s">
        <v>3346</v>
      </c>
      <c r="P7085" t="s">
        <v>3343</v>
      </c>
      <c r="Q7085" t="s">
        <v>3346</v>
      </c>
    </row>
    <row r="7086" spans="1:17" x14ac:dyDescent="0.25">
      <c r="A7086" t="s">
        <v>19314</v>
      </c>
      <c r="B7086" t="s">
        <v>19315</v>
      </c>
      <c r="C7086" t="s">
        <v>2783</v>
      </c>
      <c r="D7086" t="s">
        <v>19316</v>
      </c>
      <c r="E7086">
        <v>3201019</v>
      </c>
      <c r="F7086" t="s">
        <v>19426</v>
      </c>
      <c r="G7086" t="s">
        <v>19427</v>
      </c>
      <c r="H7086" t="s">
        <v>3350</v>
      </c>
      <c r="I7086" t="s">
        <v>19428</v>
      </c>
      <c r="J7086" t="s">
        <v>19429</v>
      </c>
      <c r="K7086" t="s">
        <v>110</v>
      </c>
      <c r="L7086" t="s">
        <v>3343</v>
      </c>
      <c r="M7086" t="s">
        <v>3477</v>
      </c>
      <c r="N7086" t="s">
        <v>3603</v>
      </c>
      <c r="O7086" t="s">
        <v>3346</v>
      </c>
      <c r="P7086" t="s">
        <v>3343</v>
      </c>
      <c r="Q7086" t="s">
        <v>3346</v>
      </c>
    </row>
    <row r="7087" spans="1:17" x14ac:dyDescent="0.25">
      <c r="A7087" t="s">
        <v>19314</v>
      </c>
      <c r="B7087" t="s">
        <v>19315</v>
      </c>
      <c r="C7087" t="s">
        <v>2783</v>
      </c>
      <c r="D7087" t="s">
        <v>19316</v>
      </c>
      <c r="E7087">
        <v>3201020</v>
      </c>
      <c r="F7087" t="s">
        <v>19430</v>
      </c>
      <c r="G7087" t="s">
        <v>19431</v>
      </c>
      <c r="H7087" t="s">
        <v>3350</v>
      </c>
      <c r="I7087" t="s">
        <v>19432</v>
      </c>
      <c r="J7087" t="s">
        <v>19433</v>
      </c>
      <c r="K7087" t="s">
        <v>110</v>
      </c>
      <c r="L7087" t="s">
        <v>3343</v>
      </c>
      <c r="M7087" t="s">
        <v>3477</v>
      </c>
      <c r="N7087" t="s">
        <v>3603</v>
      </c>
      <c r="O7087" t="s">
        <v>3346</v>
      </c>
      <c r="P7087" t="s">
        <v>3343</v>
      </c>
      <c r="Q7087" t="s">
        <v>3346</v>
      </c>
    </row>
    <row r="7088" spans="1:17" x14ac:dyDescent="0.25">
      <c r="A7088" t="s">
        <v>19314</v>
      </c>
      <c r="B7088" t="s">
        <v>19315</v>
      </c>
      <c r="C7088" t="s">
        <v>2783</v>
      </c>
      <c r="D7088" t="s">
        <v>19316</v>
      </c>
      <c r="E7088">
        <v>3201021</v>
      </c>
      <c r="F7088" t="s">
        <v>19434</v>
      </c>
      <c r="G7088" t="s">
        <v>19435</v>
      </c>
      <c r="H7088" t="s">
        <v>3350</v>
      </c>
      <c r="I7088" t="s">
        <v>19436</v>
      </c>
      <c r="J7088" t="s">
        <v>19437</v>
      </c>
      <c r="K7088" t="s">
        <v>110</v>
      </c>
      <c r="L7088" t="s">
        <v>3343</v>
      </c>
      <c r="M7088" t="s">
        <v>3344</v>
      </c>
      <c r="N7088" t="s">
        <v>3345</v>
      </c>
      <c r="O7088" t="s">
        <v>3343</v>
      </c>
      <c r="P7088" t="s">
        <v>3343</v>
      </c>
      <c r="Q7088" t="s">
        <v>3346</v>
      </c>
    </row>
    <row r="7089" spans="1:17" x14ac:dyDescent="0.25">
      <c r="A7089" t="s">
        <v>19314</v>
      </c>
      <c r="B7089" t="s">
        <v>19315</v>
      </c>
      <c r="C7089" t="s">
        <v>2783</v>
      </c>
      <c r="D7089" t="s">
        <v>19316</v>
      </c>
      <c r="E7089">
        <v>3201021</v>
      </c>
      <c r="F7089" t="s">
        <v>19434</v>
      </c>
      <c r="G7089" t="s">
        <v>19435</v>
      </c>
      <c r="H7089" t="s">
        <v>3350</v>
      </c>
      <c r="I7089" t="s">
        <v>19438</v>
      </c>
      <c r="J7089" t="s">
        <v>19439</v>
      </c>
      <c r="K7089" t="s">
        <v>110</v>
      </c>
      <c r="L7089" t="s">
        <v>3346</v>
      </c>
      <c r="M7089" t="s">
        <v>3344</v>
      </c>
      <c r="N7089" t="s">
        <v>3345</v>
      </c>
      <c r="O7089" t="s">
        <v>3343</v>
      </c>
      <c r="P7089" t="s">
        <v>3343</v>
      </c>
      <c r="Q7089" t="s">
        <v>3346</v>
      </c>
    </row>
    <row r="7090" spans="1:17" x14ac:dyDescent="0.25">
      <c r="A7090" t="s">
        <v>19314</v>
      </c>
      <c r="B7090" t="s">
        <v>19315</v>
      </c>
      <c r="C7090" t="s">
        <v>2783</v>
      </c>
      <c r="D7090" t="s">
        <v>19316</v>
      </c>
      <c r="E7090">
        <v>3201022</v>
      </c>
      <c r="F7090" t="s">
        <v>19440</v>
      </c>
      <c r="G7090" t="s">
        <v>19441</v>
      </c>
      <c r="H7090" t="s">
        <v>3350</v>
      </c>
      <c r="I7090" t="s">
        <v>19442</v>
      </c>
      <c r="J7090" t="s">
        <v>19443</v>
      </c>
      <c r="K7090" t="s">
        <v>110</v>
      </c>
      <c r="L7090" t="s">
        <v>3343</v>
      </c>
      <c r="M7090" t="s">
        <v>4108</v>
      </c>
      <c r="N7090" t="s">
        <v>12966</v>
      </c>
      <c r="O7090" t="s">
        <v>3346</v>
      </c>
      <c r="P7090" t="s">
        <v>3343</v>
      </c>
      <c r="Q7090" t="s">
        <v>3346</v>
      </c>
    </row>
    <row r="7091" spans="1:17" x14ac:dyDescent="0.25">
      <c r="A7091" t="s">
        <v>19314</v>
      </c>
      <c r="B7091" t="s">
        <v>19315</v>
      </c>
      <c r="C7091" t="s">
        <v>2783</v>
      </c>
      <c r="D7091" t="s">
        <v>19316</v>
      </c>
      <c r="E7091">
        <v>3201023</v>
      </c>
      <c r="F7091" t="s">
        <v>19444</v>
      </c>
      <c r="G7091" t="s">
        <v>19445</v>
      </c>
      <c r="H7091" t="s">
        <v>3586</v>
      </c>
      <c r="I7091" t="s">
        <v>19446</v>
      </c>
      <c r="J7091" t="s">
        <v>1735</v>
      </c>
      <c r="K7091" t="s">
        <v>110</v>
      </c>
      <c r="L7091" t="s">
        <v>3343</v>
      </c>
      <c r="M7091" t="s">
        <v>4200</v>
      </c>
      <c r="N7091" t="s">
        <v>19447</v>
      </c>
      <c r="O7091" t="s">
        <v>3346</v>
      </c>
      <c r="P7091" t="s">
        <v>3346</v>
      </c>
      <c r="Q7091" t="s">
        <v>3346</v>
      </c>
    </row>
    <row r="7092" spans="1:17" x14ac:dyDescent="0.25">
      <c r="A7092" t="s">
        <v>19314</v>
      </c>
      <c r="B7092" t="s">
        <v>19315</v>
      </c>
      <c r="C7092" t="s">
        <v>2783</v>
      </c>
      <c r="D7092" t="s">
        <v>19316</v>
      </c>
      <c r="E7092">
        <v>3201024</v>
      </c>
      <c r="F7092" t="s">
        <v>19448</v>
      </c>
      <c r="G7092" t="s">
        <v>19449</v>
      </c>
      <c r="H7092" t="s">
        <v>3634</v>
      </c>
      <c r="I7092" t="s">
        <v>19450</v>
      </c>
      <c r="J7092" t="s">
        <v>19451</v>
      </c>
      <c r="K7092" t="s">
        <v>110</v>
      </c>
      <c r="L7092" t="s">
        <v>3343</v>
      </c>
      <c r="M7092" t="s">
        <v>4200</v>
      </c>
      <c r="N7092" t="s">
        <v>7878</v>
      </c>
      <c r="O7092" t="s">
        <v>3346</v>
      </c>
      <c r="P7092" t="s">
        <v>3346</v>
      </c>
      <c r="Q7092" t="s">
        <v>3346</v>
      </c>
    </row>
    <row r="7093" spans="1:17" x14ac:dyDescent="0.25">
      <c r="A7093" t="s">
        <v>19314</v>
      </c>
      <c r="B7093" t="s">
        <v>19315</v>
      </c>
      <c r="C7093" t="s">
        <v>2783</v>
      </c>
      <c r="D7093" t="s">
        <v>19316</v>
      </c>
      <c r="E7093">
        <v>3201025</v>
      </c>
      <c r="F7093" t="s">
        <v>19452</v>
      </c>
      <c r="G7093" t="s">
        <v>19453</v>
      </c>
      <c r="H7093" t="s">
        <v>10922</v>
      </c>
      <c r="I7093" t="s">
        <v>19454</v>
      </c>
      <c r="J7093" t="s">
        <v>19455</v>
      </c>
      <c r="K7093" t="s">
        <v>110</v>
      </c>
      <c r="L7093" t="s">
        <v>3343</v>
      </c>
      <c r="M7093" t="s">
        <v>4200</v>
      </c>
      <c r="N7093" t="s">
        <v>7878</v>
      </c>
      <c r="O7093" t="s">
        <v>3346</v>
      </c>
      <c r="P7093" t="s">
        <v>3343</v>
      </c>
      <c r="Q7093" t="s">
        <v>3346</v>
      </c>
    </row>
    <row r="7094" spans="1:17" x14ac:dyDescent="0.25">
      <c r="A7094" t="s">
        <v>19314</v>
      </c>
      <c r="B7094" t="s">
        <v>19315</v>
      </c>
      <c r="C7094" t="s">
        <v>2783</v>
      </c>
      <c r="D7094" t="s">
        <v>19316</v>
      </c>
      <c r="E7094">
        <v>3201025</v>
      </c>
      <c r="F7094" t="s">
        <v>19452</v>
      </c>
      <c r="G7094" t="s">
        <v>19453</v>
      </c>
      <c r="H7094" t="s">
        <v>10922</v>
      </c>
      <c r="I7094" t="s">
        <v>19456</v>
      </c>
      <c r="J7094" t="s">
        <v>19457</v>
      </c>
      <c r="K7094" t="s">
        <v>110</v>
      </c>
      <c r="L7094" t="s">
        <v>3346</v>
      </c>
      <c r="M7094" t="s">
        <v>4200</v>
      </c>
      <c r="N7094" t="s">
        <v>7878</v>
      </c>
      <c r="O7094" t="s">
        <v>3346</v>
      </c>
      <c r="P7094" t="s">
        <v>3343</v>
      </c>
      <c r="Q7094" t="s">
        <v>3346</v>
      </c>
    </row>
    <row r="7095" spans="1:17" x14ac:dyDescent="0.25">
      <c r="A7095" t="s">
        <v>19314</v>
      </c>
      <c r="B7095" t="s">
        <v>19315</v>
      </c>
      <c r="C7095" t="s">
        <v>2783</v>
      </c>
      <c r="D7095" t="s">
        <v>19316</v>
      </c>
      <c r="E7095">
        <v>3201026</v>
      </c>
      <c r="F7095" t="s">
        <v>19458</v>
      </c>
      <c r="G7095" t="s">
        <v>19459</v>
      </c>
      <c r="H7095" t="s">
        <v>3586</v>
      </c>
      <c r="I7095" t="s">
        <v>19460</v>
      </c>
      <c r="J7095" t="s">
        <v>19457</v>
      </c>
      <c r="K7095" t="s">
        <v>110</v>
      </c>
      <c r="L7095" t="s">
        <v>3343</v>
      </c>
      <c r="M7095" t="s">
        <v>3344</v>
      </c>
      <c r="N7095" t="s">
        <v>3345</v>
      </c>
      <c r="O7095" t="s">
        <v>3346</v>
      </c>
      <c r="P7095" t="s">
        <v>3343</v>
      </c>
      <c r="Q7095" t="s">
        <v>3346</v>
      </c>
    </row>
    <row r="7096" spans="1:17" x14ac:dyDescent="0.25">
      <c r="A7096" t="s">
        <v>19314</v>
      </c>
      <c r="B7096" t="s">
        <v>19315</v>
      </c>
      <c r="C7096" t="s">
        <v>2783</v>
      </c>
      <c r="D7096" t="s">
        <v>19316</v>
      </c>
      <c r="E7096">
        <v>3201027</v>
      </c>
      <c r="F7096" t="s">
        <v>19461</v>
      </c>
      <c r="G7096" t="s">
        <v>19462</v>
      </c>
      <c r="H7096" t="s">
        <v>18070</v>
      </c>
      <c r="I7096" t="s">
        <v>19463</v>
      </c>
      <c r="J7096" t="s">
        <v>19464</v>
      </c>
      <c r="K7096" t="s">
        <v>110</v>
      </c>
      <c r="L7096" t="s">
        <v>3343</v>
      </c>
      <c r="M7096" t="s">
        <v>4200</v>
      </c>
      <c r="N7096" t="s">
        <v>7878</v>
      </c>
      <c r="O7096" t="s">
        <v>3346</v>
      </c>
      <c r="P7096" t="s">
        <v>3343</v>
      </c>
      <c r="Q7096" t="s">
        <v>3346</v>
      </c>
    </row>
    <row r="7097" spans="1:17" x14ac:dyDescent="0.25">
      <c r="A7097" t="s">
        <v>19314</v>
      </c>
      <c r="B7097" t="s">
        <v>19315</v>
      </c>
      <c r="C7097" t="s">
        <v>2783</v>
      </c>
      <c r="D7097" t="s">
        <v>19316</v>
      </c>
      <c r="E7097">
        <v>3201028</v>
      </c>
      <c r="F7097" t="s">
        <v>19465</v>
      </c>
      <c r="G7097" t="s">
        <v>19466</v>
      </c>
      <c r="H7097" t="s">
        <v>19467</v>
      </c>
      <c r="I7097" t="s">
        <v>19468</v>
      </c>
      <c r="J7097" t="s">
        <v>19469</v>
      </c>
      <c r="K7097" t="s">
        <v>110</v>
      </c>
      <c r="L7097" t="s">
        <v>3343</v>
      </c>
      <c r="M7097" t="s">
        <v>4108</v>
      </c>
      <c r="N7097" t="s">
        <v>12966</v>
      </c>
      <c r="O7097" t="s">
        <v>3343</v>
      </c>
      <c r="P7097" t="s">
        <v>3343</v>
      </c>
      <c r="Q7097" t="s">
        <v>3346</v>
      </c>
    </row>
    <row r="7098" spans="1:17" x14ac:dyDescent="0.25">
      <c r="A7098" t="s">
        <v>19314</v>
      </c>
      <c r="B7098" t="s">
        <v>19315</v>
      </c>
      <c r="C7098" t="s">
        <v>2783</v>
      </c>
      <c r="D7098" t="s">
        <v>19316</v>
      </c>
      <c r="E7098">
        <v>3201029</v>
      </c>
      <c r="F7098" t="s">
        <v>1896</v>
      </c>
      <c r="G7098" t="s">
        <v>3349</v>
      </c>
      <c r="H7098" t="s">
        <v>3350</v>
      </c>
      <c r="I7098" t="s">
        <v>19470</v>
      </c>
      <c r="J7098" t="s">
        <v>1898</v>
      </c>
      <c r="K7098" t="s">
        <v>110</v>
      </c>
      <c r="L7098" t="s">
        <v>3343</v>
      </c>
      <c r="M7098" t="s">
        <v>4108</v>
      </c>
      <c r="N7098" t="s">
        <v>12966</v>
      </c>
      <c r="O7098" t="s">
        <v>3346</v>
      </c>
      <c r="P7098" t="s">
        <v>3346</v>
      </c>
      <c r="Q7098" t="s">
        <v>3346</v>
      </c>
    </row>
    <row r="7099" spans="1:17" x14ac:dyDescent="0.25">
      <c r="A7099" t="s">
        <v>19314</v>
      </c>
      <c r="B7099" t="s">
        <v>19315</v>
      </c>
      <c r="C7099" t="s">
        <v>2783</v>
      </c>
      <c r="D7099" t="s">
        <v>19316</v>
      </c>
      <c r="E7099">
        <v>3201030</v>
      </c>
      <c r="F7099" t="s">
        <v>102</v>
      </c>
      <c r="G7099" t="s">
        <v>3349</v>
      </c>
      <c r="H7099" t="s">
        <v>3350</v>
      </c>
      <c r="I7099" t="s">
        <v>19471</v>
      </c>
      <c r="J7099" t="s">
        <v>103</v>
      </c>
      <c r="K7099" t="s">
        <v>110</v>
      </c>
      <c r="L7099" t="s">
        <v>3343</v>
      </c>
      <c r="M7099" t="s">
        <v>4108</v>
      </c>
      <c r="N7099" t="s">
        <v>12966</v>
      </c>
      <c r="O7099" t="s">
        <v>3346</v>
      </c>
      <c r="P7099" t="s">
        <v>3346</v>
      </c>
      <c r="Q7099" t="s">
        <v>3346</v>
      </c>
    </row>
    <row r="7100" spans="1:17" x14ac:dyDescent="0.25">
      <c r="A7100" t="s">
        <v>19314</v>
      </c>
      <c r="B7100" t="s">
        <v>19315</v>
      </c>
      <c r="C7100" t="s">
        <v>2783</v>
      </c>
      <c r="D7100" t="s">
        <v>19316</v>
      </c>
      <c r="E7100">
        <v>3201031</v>
      </c>
      <c r="F7100" t="s">
        <v>128</v>
      </c>
      <c r="G7100" t="s">
        <v>4583</v>
      </c>
      <c r="H7100" t="s">
        <v>3526</v>
      </c>
      <c r="I7100" t="s">
        <v>19472</v>
      </c>
      <c r="J7100" t="s">
        <v>935</v>
      </c>
      <c r="K7100" t="s">
        <v>110</v>
      </c>
      <c r="L7100" t="s">
        <v>3343</v>
      </c>
      <c r="M7100" t="s">
        <v>4108</v>
      </c>
      <c r="N7100" t="s">
        <v>12966</v>
      </c>
      <c r="O7100" t="s">
        <v>3346</v>
      </c>
      <c r="P7100" t="s">
        <v>3346</v>
      </c>
      <c r="Q7100" t="s">
        <v>3346</v>
      </c>
    </row>
    <row r="7101" spans="1:17" x14ac:dyDescent="0.25">
      <c r="A7101" t="s">
        <v>19314</v>
      </c>
      <c r="B7101" t="s">
        <v>19315</v>
      </c>
      <c r="C7101" t="s">
        <v>2783</v>
      </c>
      <c r="D7101" t="s">
        <v>19316</v>
      </c>
      <c r="E7101">
        <v>3201032</v>
      </c>
      <c r="F7101" t="s">
        <v>757</v>
      </c>
      <c r="G7101" t="s">
        <v>19473</v>
      </c>
      <c r="H7101" t="s">
        <v>3350</v>
      </c>
      <c r="I7101" t="s">
        <v>19474</v>
      </c>
      <c r="J7101" t="s">
        <v>7715</v>
      </c>
      <c r="K7101" t="s">
        <v>110</v>
      </c>
      <c r="L7101" t="s">
        <v>3343</v>
      </c>
      <c r="M7101" t="s">
        <v>4108</v>
      </c>
      <c r="N7101" t="s">
        <v>12966</v>
      </c>
      <c r="O7101" t="s">
        <v>3346</v>
      </c>
      <c r="P7101" t="s">
        <v>3346</v>
      </c>
      <c r="Q7101" t="s">
        <v>3346</v>
      </c>
    </row>
    <row r="7102" spans="1:17" x14ac:dyDescent="0.25">
      <c r="A7102" t="s">
        <v>19314</v>
      </c>
      <c r="B7102" t="s">
        <v>19315</v>
      </c>
      <c r="C7102" t="s">
        <v>2783</v>
      </c>
      <c r="D7102" t="s">
        <v>19316</v>
      </c>
      <c r="E7102">
        <v>3201033</v>
      </c>
      <c r="F7102" t="s">
        <v>114</v>
      </c>
      <c r="G7102" t="s">
        <v>3705</v>
      </c>
      <c r="H7102" t="s">
        <v>3350</v>
      </c>
      <c r="I7102" t="s">
        <v>19475</v>
      </c>
      <c r="J7102" t="s">
        <v>4774</v>
      </c>
      <c r="K7102" t="s">
        <v>110</v>
      </c>
      <c r="L7102" t="s">
        <v>3343</v>
      </c>
      <c r="M7102" t="s">
        <v>4108</v>
      </c>
      <c r="N7102" t="s">
        <v>12966</v>
      </c>
      <c r="O7102" t="s">
        <v>3346</v>
      </c>
      <c r="P7102" t="s">
        <v>3346</v>
      </c>
      <c r="Q7102" t="s">
        <v>3346</v>
      </c>
    </row>
    <row r="7103" spans="1:17" x14ac:dyDescent="0.25">
      <c r="A7103" t="s">
        <v>19314</v>
      </c>
      <c r="B7103" t="s">
        <v>19315</v>
      </c>
      <c r="C7103" t="s">
        <v>2783</v>
      </c>
      <c r="D7103" t="s">
        <v>19316</v>
      </c>
      <c r="E7103">
        <v>3201034</v>
      </c>
      <c r="F7103" t="s">
        <v>4916</v>
      </c>
      <c r="G7103" t="s">
        <v>18305</v>
      </c>
      <c r="H7103" t="s">
        <v>3691</v>
      </c>
      <c r="I7103" t="s">
        <v>19476</v>
      </c>
      <c r="J7103" t="s">
        <v>11050</v>
      </c>
      <c r="K7103" t="s">
        <v>110</v>
      </c>
      <c r="L7103" t="s">
        <v>3343</v>
      </c>
      <c r="M7103" t="s">
        <v>4108</v>
      </c>
      <c r="N7103" t="s">
        <v>12966</v>
      </c>
      <c r="O7103" t="s">
        <v>3346</v>
      </c>
      <c r="P7103" t="s">
        <v>3346</v>
      </c>
      <c r="Q7103" t="s">
        <v>3346</v>
      </c>
    </row>
    <row r="7104" spans="1:17" x14ac:dyDescent="0.25">
      <c r="A7104" t="s">
        <v>19314</v>
      </c>
      <c r="B7104" t="s">
        <v>19315</v>
      </c>
      <c r="C7104" t="s">
        <v>2783</v>
      </c>
      <c r="D7104" t="s">
        <v>19316</v>
      </c>
      <c r="E7104">
        <v>3201035</v>
      </c>
      <c r="F7104" t="s">
        <v>19477</v>
      </c>
      <c r="G7104" t="s">
        <v>19478</v>
      </c>
      <c r="H7104" t="s">
        <v>4042</v>
      </c>
      <c r="I7104" t="s">
        <v>19479</v>
      </c>
      <c r="J7104" t="s">
        <v>19480</v>
      </c>
      <c r="K7104" t="s">
        <v>4045</v>
      </c>
      <c r="L7104" t="s">
        <v>3343</v>
      </c>
      <c r="M7104" t="s">
        <v>4200</v>
      </c>
      <c r="N7104" t="s">
        <v>4201</v>
      </c>
      <c r="O7104" t="s">
        <v>3346</v>
      </c>
      <c r="P7104" t="s">
        <v>3346</v>
      </c>
      <c r="Q7104" t="s">
        <v>3346</v>
      </c>
    </row>
    <row r="7105" spans="1:17" x14ac:dyDescent="0.25">
      <c r="A7105" t="s">
        <v>19314</v>
      </c>
      <c r="B7105" t="s">
        <v>19315</v>
      </c>
      <c r="C7105" t="s">
        <v>2783</v>
      </c>
      <c r="D7105" t="s">
        <v>19316</v>
      </c>
      <c r="E7105">
        <v>3201036</v>
      </c>
      <c r="F7105" t="s">
        <v>19481</v>
      </c>
      <c r="G7105" t="s">
        <v>19482</v>
      </c>
      <c r="H7105" t="s">
        <v>19483</v>
      </c>
      <c r="I7105" t="s">
        <v>19484</v>
      </c>
      <c r="J7105" t="s">
        <v>19485</v>
      </c>
      <c r="K7105" t="s">
        <v>110</v>
      </c>
      <c r="L7105" t="s">
        <v>3343</v>
      </c>
      <c r="M7105" t="s">
        <v>4200</v>
      </c>
      <c r="N7105" t="s">
        <v>4201</v>
      </c>
      <c r="O7105" t="s">
        <v>3346</v>
      </c>
      <c r="P7105" t="s">
        <v>3346</v>
      </c>
      <c r="Q7105" t="s">
        <v>3346</v>
      </c>
    </row>
    <row r="7106" spans="1:17" x14ac:dyDescent="0.25">
      <c r="A7106" t="s">
        <v>19314</v>
      </c>
      <c r="B7106" t="s">
        <v>19315</v>
      </c>
      <c r="C7106" t="s">
        <v>2783</v>
      </c>
      <c r="D7106" t="s">
        <v>19316</v>
      </c>
      <c r="E7106">
        <v>3201036</v>
      </c>
      <c r="F7106" t="s">
        <v>19481</v>
      </c>
      <c r="G7106" t="s">
        <v>19482</v>
      </c>
      <c r="H7106" t="s">
        <v>19483</v>
      </c>
      <c r="I7106" t="s">
        <v>19486</v>
      </c>
      <c r="J7106" t="s">
        <v>19487</v>
      </c>
      <c r="K7106" t="s">
        <v>110</v>
      </c>
      <c r="L7106" t="s">
        <v>3346</v>
      </c>
      <c r="M7106" t="s">
        <v>4200</v>
      </c>
      <c r="N7106" t="s">
        <v>4201</v>
      </c>
      <c r="O7106" t="s">
        <v>3346</v>
      </c>
      <c r="P7106" t="s">
        <v>3346</v>
      </c>
      <c r="Q7106" t="s">
        <v>3346</v>
      </c>
    </row>
    <row r="7107" spans="1:17" x14ac:dyDescent="0.25">
      <c r="A7107" t="s">
        <v>19314</v>
      </c>
      <c r="B7107" t="s">
        <v>19315</v>
      </c>
      <c r="C7107" t="s">
        <v>2783</v>
      </c>
      <c r="D7107" t="s">
        <v>19316</v>
      </c>
      <c r="E7107">
        <v>3201037</v>
      </c>
      <c r="F7107" t="s">
        <v>19461</v>
      </c>
      <c r="G7107" t="s">
        <v>19488</v>
      </c>
      <c r="H7107" t="s">
        <v>18070</v>
      </c>
      <c r="I7107" t="s">
        <v>19489</v>
      </c>
      <c r="J7107" t="s">
        <v>19490</v>
      </c>
      <c r="K7107" t="s">
        <v>110</v>
      </c>
      <c r="L7107" t="s">
        <v>3343</v>
      </c>
      <c r="M7107" t="s">
        <v>4200</v>
      </c>
      <c r="N7107" t="s">
        <v>7878</v>
      </c>
      <c r="O7107" t="s">
        <v>3346</v>
      </c>
      <c r="P7107" t="s">
        <v>3346</v>
      </c>
      <c r="Q7107" t="s">
        <v>3346</v>
      </c>
    </row>
    <row r="7108" spans="1:17" x14ac:dyDescent="0.25">
      <c r="A7108" t="s">
        <v>19314</v>
      </c>
      <c r="B7108" t="s">
        <v>19315</v>
      </c>
      <c r="C7108" t="s">
        <v>2783</v>
      </c>
      <c r="D7108" t="s">
        <v>19316</v>
      </c>
      <c r="E7108">
        <v>3201037</v>
      </c>
      <c r="F7108" t="s">
        <v>19461</v>
      </c>
      <c r="G7108" t="s">
        <v>19488</v>
      </c>
      <c r="H7108" t="s">
        <v>18070</v>
      </c>
      <c r="I7108" t="s">
        <v>19491</v>
      </c>
      <c r="J7108" t="s">
        <v>19492</v>
      </c>
      <c r="K7108" t="s">
        <v>110</v>
      </c>
      <c r="L7108" t="s">
        <v>3346</v>
      </c>
      <c r="M7108" t="s">
        <v>4200</v>
      </c>
      <c r="N7108" t="s">
        <v>7878</v>
      </c>
      <c r="O7108" t="s">
        <v>3346</v>
      </c>
      <c r="P7108" t="s">
        <v>3346</v>
      </c>
      <c r="Q7108" t="s">
        <v>3346</v>
      </c>
    </row>
    <row r="7109" spans="1:17" x14ac:dyDescent="0.25">
      <c r="A7109" t="s">
        <v>19314</v>
      </c>
      <c r="B7109" t="s">
        <v>19315</v>
      </c>
      <c r="C7109" t="s">
        <v>2783</v>
      </c>
      <c r="D7109" t="s">
        <v>19316</v>
      </c>
      <c r="E7109">
        <v>3201038</v>
      </c>
      <c r="F7109" t="s">
        <v>19440</v>
      </c>
      <c r="G7109" t="s">
        <v>19493</v>
      </c>
      <c r="H7109" t="s">
        <v>3350</v>
      </c>
      <c r="I7109" t="s">
        <v>19494</v>
      </c>
      <c r="J7109" t="s">
        <v>19495</v>
      </c>
      <c r="K7109" t="s">
        <v>110</v>
      </c>
      <c r="L7109" t="s">
        <v>3343</v>
      </c>
      <c r="M7109" t="s">
        <v>4200</v>
      </c>
      <c r="N7109" t="s">
        <v>19496</v>
      </c>
      <c r="O7109" t="s">
        <v>3346</v>
      </c>
      <c r="P7109" t="s">
        <v>3346</v>
      </c>
      <c r="Q7109" t="s">
        <v>3346</v>
      </c>
    </row>
    <row r="7110" spans="1:17" x14ac:dyDescent="0.25">
      <c r="A7110" t="s">
        <v>19314</v>
      </c>
      <c r="B7110" t="s">
        <v>19315</v>
      </c>
      <c r="C7110" t="s">
        <v>19497</v>
      </c>
      <c r="D7110" t="s">
        <v>19498</v>
      </c>
      <c r="E7110">
        <v>3202001</v>
      </c>
      <c r="F7110" t="s">
        <v>2055</v>
      </c>
      <c r="G7110" t="s">
        <v>19499</v>
      </c>
      <c r="H7110" t="s">
        <v>3350</v>
      </c>
      <c r="I7110" t="s">
        <v>19500</v>
      </c>
      <c r="J7110" t="s">
        <v>103</v>
      </c>
      <c r="K7110" t="s">
        <v>110</v>
      </c>
      <c r="L7110" t="s">
        <v>3343</v>
      </c>
      <c r="M7110" t="s">
        <v>4200</v>
      </c>
      <c r="N7110" t="s">
        <v>19321</v>
      </c>
      <c r="O7110" t="s">
        <v>3343</v>
      </c>
      <c r="P7110" t="s">
        <v>3343</v>
      </c>
      <c r="Q7110" t="s">
        <v>3346</v>
      </c>
    </row>
    <row r="7111" spans="1:17" x14ac:dyDescent="0.25">
      <c r="A7111" t="s">
        <v>19314</v>
      </c>
      <c r="B7111" t="s">
        <v>19315</v>
      </c>
      <c r="C7111" t="s">
        <v>19497</v>
      </c>
      <c r="D7111" t="s">
        <v>19498</v>
      </c>
      <c r="E7111">
        <v>3202001</v>
      </c>
      <c r="F7111" t="s">
        <v>2055</v>
      </c>
      <c r="G7111" t="s">
        <v>19499</v>
      </c>
      <c r="H7111" t="s">
        <v>3350</v>
      </c>
      <c r="I7111" t="s">
        <v>19501</v>
      </c>
      <c r="J7111" t="s">
        <v>19502</v>
      </c>
      <c r="K7111" t="s">
        <v>110</v>
      </c>
      <c r="L7111" t="s">
        <v>3346</v>
      </c>
      <c r="M7111" t="s">
        <v>4200</v>
      </c>
      <c r="N7111" t="s">
        <v>19321</v>
      </c>
      <c r="O7111" t="s">
        <v>3343</v>
      </c>
      <c r="P7111" t="s">
        <v>3343</v>
      </c>
      <c r="Q7111" t="s">
        <v>3346</v>
      </c>
    </row>
    <row r="7112" spans="1:17" x14ac:dyDescent="0.25">
      <c r="A7112" t="s">
        <v>19314</v>
      </c>
      <c r="B7112" t="s">
        <v>19315</v>
      </c>
      <c r="C7112" t="s">
        <v>19497</v>
      </c>
      <c r="D7112" t="s">
        <v>19498</v>
      </c>
      <c r="E7112">
        <v>3202001</v>
      </c>
      <c r="F7112" t="s">
        <v>2055</v>
      </c>
      <c r="G7112" t="s">
        <v>19499</v>
      </c>
      <c r="H7112" t="s">
        <v>3350</v>
      </c>
      <c r="I7112" t="s">
        <v>19503</v>
      </c>
      <c r="J7112" t="s">
        <v>19504</v>
      </c>
      <c r="K7112" t="s">
        <v>110</v>
      </c>
      <c r="L7112" t="s">
        <v>3346</v>
      </c>
      <c r="M7112" t="s">
        <v>4200</v>
      </c>
      <c r="N7112" t="s">
        <v>19321</v>
      </c>
      <c r="O7112" t="s">
        <v>3343</v>
      </c>
      <c r="P7112" t="s">
        <v>3343</v>
      </c>
      <c r="Q7112" t="s">
        <v>3346</v>
      </c>
    </row>
    <row r="7113" spans="1:17" x14ac:dyDescent="0.25">
      <c r="A7113" t="s">
        <v>19314</v>
      </c>
      <c r="B7113" t="s">
        <v>19315</v>
      </c>
      <c r="C7113" t="s">
        <v>19497</v>
      </c>
      <c r="D7113" t="s">
        <v>19498</v>
      </c>
      <c r="E7113">
        <v>3202001</v>
      </c>
      <c r="F7113" t="s">
        <v>2055</v>
      </c>
      <c r="G7113" t="s">
        <v>19499</v>
      </c>
      <c r="H7113" t="s">
        <v>3350</v>
      </c>
      <c r="I7113" t="s">
        <v>19505</v>
      </c>
      <c r="J7113" t="s">
        <v>19506</v>
      </c>
      <c r="K7113" t="s">
        <v>110</v>
      </c>
      <c r="L7113" t="s">
        <v>3346</v>
      </c>
      <c r="M7113" t="s">
        <v>4200</v>
      </c>
      <c r="N7113" t="s">
        <v>19321</v>
      </c>
      <c r="O7113" t="s">
        <v>3343</v>
      </c>
      <c r="P7113" t="s">
        <v>3343</v>
      </c>
      <c r="Q7113" t="s">
        <v>3346</v>
      </c>
    </row>
    <row r="7114" spans="1:17" x14ac:dyDescent="0.25">
      <c r="A7114" t="s">
        <v>19314</v>
      </c>
      <c r="B7114" t="s">
        <v>19315</v>
      </c>
      <c r="C7114" t="s">
        <v>19497</v>
      </c>
      <c r="D7114" t="s">
        <v>19498</v>
      </c>
      <c r="E7114">
        <v>3202001</v>
      </c>
      <c r="F7114" t="s">
        <v>2055</v>
      </c>
      <c r="G7114" t="s">
        <v>19499</v>
      </c>
      <c r="H7114" t="s">
        <v>3350</v>
      </c>
      <c r="I7114" t="s">
        <v>19507</v>
      </c>
      <c r="J7114" t="s">
        <v>19508</v>
      </c>
      <c r="K7114" t="s">
        <v>110</v>
      </c>
      <c r="L7114" t="s">
        <v>3346</v>
      </c>
      <c r="M7114" t="s">
        <v>4200</v>
      </c>
      <c r="N7114" t="s">
        <v>19321</v>
      </c>
      <c r="O7114" t="s">
        <v>3343</v>
      </c>
      <c r="P7114" t="s">
        <v>3343</v>
      </c>
      <c r="Q7114" t="s">
        <v>3346</v>
      </c>
    </row>
    <row r="7115" spans="1:17" x14ac:dyDescent="0.25">
      <c r="A7115" t="s">
        <v>19314</v>
      </c>
      <c r="B7115" t="s">
        <v>19315</v>
      </c>
      <c r="C7115" t="s">
        <v>19497</v>
      </c>
      <c r="D7115" t="s">
        <v>19498</v>
      </c>
      <c r="E7115">
        <v>3202001</v>
      </c>
      <c r="F7115" t="s">
        <v>2055</v>
      </c>
      <c r="G7115" t="s">
        <v>19499</v>
      </c>
      <c r="H7115" t="s">
        <v>3350</v>
      </c>
      <c r="I7115" t="s">
        <v>19509</v>
      </c>
      <c r="J7115" t="s">
        <v>19510</v>
      </c>
      <c r="K7115" t="s">
        <v>110</v>
      </c>
      <c r="L7115" t="s">
        <v>3346</v>
      </c>
      <c r="M7115" t="s">
        <v>4200</v>
      </c>
      <c r="N7115" t="s">
        <v>19321</v>
      </c>
      <c r="O7115" t="s">
        <v>3343</v>
      </c>
      <c r="P7115" t="s">
        <v>3343</v>
      </c>
      <c r="Q7115" t="s">
        <v>3346</v>
      </c>
    </row>
    <row r="7116" spans="1:17" x14ac:dyDescent="0.25">
      <c r="A7116" t="s">
        <v>19314</v>
      </c>
      <c r="B7116" t="s">
        <v>19315</v>
      </c>
      <c r="C7116" t="s">
        <v>19497</v>
      </c>
      <c r="D7116" t="s">
        <v>19498</v>
      </c>
      <c r="E7116">
        <v>3202001</v>
      </c>
      <c r="F7116" t="s">
        <v>2055</v>
      </c>
      <c r="G7116" t="s">
        <v>19499</v>
      </c>
      <c r="H7116" t="s">
        <v>3350</v>
      </c>
      <c r="I7116" t="s">
        <v>19511</v>
      </c>
      <c r="J7116" t="s">
        <v>19512</v>
      </c>
      <c r="K7116" t="s">
        <v>110</v>
      </c>
      <c r="L7116" t="s">
        <v>3346</v>
      </c>
      <c r="M7116" t="s">
        <v>4200</v>
      </c>
      <c r="N7116" t="s">
        <v>19321</v>
      </c>
      <c r="O7116" t="s">
        <v>3343</v>
      </c>
      <c r="P7116" t="s">
        <v>3343</v>
      </c>
      <c r="Q7116" t="s">
        <v>3346</v>
      </c>
    </row>
    <row r="7117" spans="1:17" x14ac:dyDescent="0.25">
      <c r="A7117" t="s">
        <v>19314</v>
      </c>
      <c r="B7117" t="s">
        <v>19315</v>
      </c>
      <c r="C7117" t="s">
        <v>19497</v>
      </c>
      <c r="D7117" t="s">
        <v>19498</v>
      </c>
      <c r="E7117">
        <v>3202001</v>
      </c>
      <c r="F7117" t="s">
        <v>2055</v>
      </c>
      <c r="G7117" t="s">
        <v>19499</v>
      </c>
      <c r="H7117" t="s">
        <v>3350</v>
      </c>
      <c r="I7117" t="s">
        <v>19513</v>
      </c>
      <c r="J7117" t="s">
        <v>19514</v>
      </c>
      <c r="K7117" t="s">
        <v>110</v>
      </c>
      <c r="L7117" t="s">
        <v>3346</v>
      </c>
      <c r="M7117" t="s">
        <v>4200</v>
      </c>
      <c r="N7117" t="s">
        <v>19321</v>
      </c>
      <c r="O7117" t="s">
        <v>3343</v>
      </c>
      <c r="P7117" t="s">
        <v>3343</v>
      </c>
      <c r="Q7117" t="s">
        <v>3346</v>
      </c>
    </row>
    <row r="7118" spans="1:17" x14ac:dyDescent="0.25">
      <c r="A7118" t="s">
        <v>19314</v>
      </c>
      <c r="B7118" t="s">
        <v>19315</v>
      </c>
      <c r="C7118" t="s">
        <v>19497</v>
      </c>
      <c r="D7118" t="s">
        <v>19498</v>
      </c>
      <c r="E7118">
        <v>3202001</v>
      </c>
      <c r="F7118" t="s">
        <v>2055</v>
      </c>
      <c r="G7118" t="s">
        <v>19499</v>
      </c>
      <c r="H7118" t="s">
        <v>3350</v>
      </c>
      <c r="I7118" t="s">
        <v>19515</v>
      </c>
      <c r="J7118" t="s">
        <v>19516</v>
      </c>
      <c r="K7118" t="s">
        <v>110</v>
      </c>
      <c r="L7118" t="s">
        <v>3346</v>
      </c>
      <c r="M7118" t="s">
        <v>4200</v>
      </c>
      <c r="N7118" t="s">
        <v>19321</v>
      </c>
      <c r="O7118" t="s">
        <v>3343</v>
      </c>
      <c r="P7118" t="s">
        <v>3343</v>
      </c>
      <c r="Q7118" t="s">
        <v>3346</v>
      </c>
    </row>
    <row r="7119" spans="1:17" x14ac:dyDescent="0.25">
      <c r="A7119" t="s">
        <v>19314</v>
      </c>
      <c r="B7119" t="s">
        <v>19315</v>
      </c>
      <c r="C7119" t="s">
        <v>19497</v>
      </c>
      <c r="D7119" t="s">
        <v>19498</v>
      </c>
      <c r="E7119">
        <v>3202001</v>
      </c>
      <c r="F7119" t="s">
        <v>2055</v>
      </c>
      <c r="G7119" t="s">
        <v>19499</v>
      </c>
      <c r="H7119" t="s">
        <v>3350</v>
      </c>
      <c r="I7119" t="s">
        <v>19517</v>
      </c>
      <c r="J7119" t="s">
        <v>19518</v>
      </c>
      <c r="K7119" t="s">
        <v>110</v>
      </c>
      <c r="L7119" t="s">
        <v>3346</v>
      </c>
      <c r="M7119" t="s">
        <v>4200</v>
      </c>
      <c r="N7119" t="s">
        <v>19321</v>
      </c>
      <c r="O7119" t="s">
        <v>3343</v>
      </c>
      <c r="P7119" t="s">
        <v>3343</v>
      </c>
      <c r="Q7119" t="s">
        <v>3346</v>
      </c>
    </row>
    <row r="7120" spans="1:17" x14ac:dyDescent="0.25">
      <c r="A7120" t="s">
        <v>19314</v>
      </c>
      <c r="B7120" t="s">
        <v>19315</v>
      </c>
      <c r="C7120" t="s">
        <v>19497</v>
      </c>
      <c r="D7120" t="s">
        <v>19498</v>
      </c>
      <c r="E7120">
        <v>3202001</v>
      </c>
      <c r="F7120" t="s">
        <v>2055</v>
      </c>
      <c r="G7120" t="s">
        <v>19499</v>
      </c>
      <c r="H7120" t="s">
        <v>3350</v>
      </c>
      <c r="I7120" t="s">
        <v>19519</v>
      </c>
      <c r="J7120" t="s">
        <v>19520</v>
      </c>
      <c r="K7120" t="s">
        <v>110</v>
      </c>
      <c r="L7120" t="s">
        <v>3346</v>
      </c>
      <c r="M7120" t="s">
        <v>4200</v>
      </c>
      <c r="N7120" t="s">
        <v>19321</v>
      </c>
      <c r="O7120" t="s">
        <v>3343</v>
      </c>
      <c r="P7120" t="s">
        <v>3343</v>
      </c>
      <c r="Q7120" t="s">
        <v>3346</v>
      </c>
    </row>
    <row r="7121" spans="1:17" x14ac:dyDescent="0.25">
      <c r="A7121" t="s">
        <v>19314</v>
      </c>
      <c r="B7121" t="s">
        <v>19315</v>
      </c>
      <c r="C7121" t="s">
        <v>19497</v>
      </c>
      <c r="D7121" t="s">
        <v>19498</v>
      </c>
      <c r="E7121">
        <v>3202001</v>
      </c>
      <c r="F7121" t="s">
        <v>2055</v>
      </c>
      <c r="G7121" t="s">
        <v>19499</v>
      </c>
      <c r="H7121" t="s">
        <v>3350</v>
      </c>
      <c r="I7121" t="s">
        <v>19521</v>
      </c>
      <c r="J7121" t="s">
        <v>19522</v>
      </c>
      <c r="K7121" t="s">
        <v>110</v>
      </c>
      <c r="L7121" t="s">
        <v>3346</v>
      </c>
      <c r="M7121" t="s">
        <v>4200</v>
      </c>
      <c r="N7121" t="s">
        <v>19321</v>
      </c>
      <c r="O7121" t="s">
        <v>3343</v>
      </c>
      <c r="P7121" t="s">
        <v>3343</v>
      </c>
      <c r="Q7121" t="s">
        <v>3346</v>
      </c>
    </row>
    <row r="7122" spans="1:17" x14ac:dyDescent="0.25">
      <c r="A7122" t="s">
        <v>19314</v>
      </c>
      <c r="B7122" t="s">
        <v>19315</v>
      </c>
      <c r="C7122" t="s">
        <v>19497</v>
      </c>
      <c r="D7122" t="s">
        <v>19498</v>
      </c>
      <c r="E7122">
        <v>3202001</v>
      </c>
      <c r="F7122" t="s">
        <v>2055</v>
      </c>
      <c r="G7122" t="s">
        <v>19499</v>
      </c>
      <c r="H7122" t="s">
        <v>3350</v>
      </c>
      <c r="I7122" t="s">
        <v>19523</v>
      </c>
      <c r="J7122" t="s">
        <v>19524</v>
      </c>
      <c r="K7122" t="s">
        <v>110</v>
      </c>
      <c r="L7122" t="s">
        <v>3346</v>
      </c>
      <c r="M7122" t="s">
        <v>4200</v>
      </c>
      <c r="N7122" t="s">
        <v>19321</v>
      </c>
      <c r="O7122" t="s">
        <v>3343</v>
      </c>
      <c r="P7122" t="s">
        <v>3343</v>
      </c>
      <c r="Q7122" t="s">
        <v>3346</v>
      </c>
    </row>
    <row r="7123" spans="1:17" x14ac:dyDescent="0.25">
      <c r="A7123" t="s">
        <v>19314</v>
      </c>
      <c r="B7123" t="s">
        <v>19315</v>
      </c>
      <c r="C7123" t="s">
        <v>19497</v>
      </c>
      <c r="D7123" t="s">
        <v>19498</v>
      </c>
      <c r="E7123">
        <v>3202002</v>
      </c>
      <c r="F7123" t="s">
        <v>19525</v>
      </c>
      <c r="G7123" t="s">
        <v>3716</v>
      </c>
      <c r="H7123" t="s">
        <v>3350</v>
      </c>
      <c r="I7123" t="s">
        <v>19526</v>
      </c>
      <c r="J7123" t="s">
        <v>2342</v>
      </c>
      <c r="K7123" t="s">
        <v>110</v>
      </c>
      <c r="L7123" t="s">
        <v>3343</v>
      </c>
      <c r="M7123" t="s">
        <v>4200</v>
      </c>
      <c r="N7123" t="s">
        <v>19321</v>
      </c>
      <c r="O7123" t="s">
        <v>3343</v>
      </c>
      <c r="P7123" t="s">
        <v>3343</v>
      </c>
      <c r="Q7123" t="s">
        <v>3346</v>
      </c>
    </row>
    <row r="7124" spans="1:17" x14ac:dyDescent="0.25">
      <c r="A7124" t="s">
        <v>19314</v>
      </c>
      <c r="B7124" t="s">
        <v>19315</v>
      </c>
      <c r="C7124" t="s">
        <v>19497</v>
      </c>
      <c r="D7124" t="s">
        <v>19498</v>
      </c>
      <c r="E7124">
        <v>3202002</v>
      </c>
      <c r="F7124" t="s">
        <v>19525</v>
      </c>
      <c r="G7124" t="s">
        <v>3716</v>
      </c>
      <c r="H7124" t="s">
        <v>3350</v>
      </c>
      <c r="I7124" t="s">
        <v>19527</v>
      </c>
      <c r="J7124" t="s">
        <v>19528</v>
      </c>
      <c r="K7124" t="s">
        <v>110</v>
      </c>
      <c r="L7124" t="s">
        <v>3346</v>
      </c>
      <c r="M7124" t="s">
        <v>4200</v>
      </c>
      <c r="N7124" t="s">
        <v>19321</v>
      </c>
      <c r="O7124" t="s">
        <v>3343</v>
      </c>
      <c r="P7124" t="s">
        <v>3343</v>
      </c>
      <c r="Q7124" t="s">
        <v>3346</v>
      </c>
    </row>
    <row r="7125" spans="1:17" x14ac:dyDescent="0.25">
      <c r="A7125" t="s">
        <v>19314</v>
      </c>
      <c r="B7125" t="s">
        <v>19315</v>
      </c>
      <c r="C7125" t="s">
        <v>19497</v>
      </c>
      <c r="D7125" t="s">
        <v>19498</v>
      </c>
      <c r="E7125">
        <v>3202002</v>
      </c>
      <c r="F7125" t="s">
        <v>19525</v>
      </c>
      <c r="G7125" t="s">
        <v>3716</v>
      </c>
      <c r="H7125" t="s">
        <v>3350</v>
      </c>
      <c r="I7125" t="s">
        <v>19529</v>
      </c>
      <c r="J7125" t="s">
        <v>19530</v>
      </c>
      <c r="K7125" t="s">
        <v>110</v>
      </c>
      <c r="L7125" t="s">
        <v>3346</v>
      </c>
      <c r="M7125" t="s">
        <v>4200</v>
      </c>
      <c r="N7125" t="s">
        <v>19321</v>
      </c>
      <c r="O7125" t="s">
        <v>3343</v>
      </c>
      <c r="P7125" t="s">
        <v>3343</v>
      </c>
      <c r="Q7125" t="s">
        <v>3346</v>
      </c>
    </row>
    <row r="7126" spans="1:17" x14ac:dyDescent="0.25">
      <c r="A7126" t="s">
        <v>19314</v>
      </c>
      <c r="B7126" t="s">
        <v>19315</v>
      </c>
      <c r="C7126" t="s">
        <v>19497</v>
      </c>
      <c r="D7126" t="s">
        <v>19498</v>
      </c>
      <c r="E7126">
        <v>3202002</v>
      </c>
      <c r="F7126" t="s">
        <v>19525</v>
      </c>
      <c r="G7126" t="s">
        <v>3716</v>
      </c>
      <c r="H7126" t="s">
        <v>3350</v>
      </c>
      <c r="I7126" t="s">
        <v>19531</v>
      </c>
      <c r="J7126" t="s">
        <v>19532</v>
      </c>
      <c r="K7126" t="s">
        <v>110</v>
      </c>
      <c r="L7126" t="s">
        <v>3346</v>
      </c>
      <c r="M7126" t="s">
        <v>4200</v>
      </c>
      <c r="N7126" t="s">
        <v>19321</v>
      </c>
      <c r="O7126" t="s">
        <v>3343</v>
      </c>
      <c r="P7126" t="s">
        <v>3343</v>
      </c>
      <c r="Q7126" t="s">
        <v>3346</v>
      </c>
    </row>
    <row r="7127" spans="1:17" x14ac:dyDescent="0.25">
      <c r="A7127" t="s">
        <v>19314</v>
      </c>
      <c r="B7127" t="s">
        <v>19315</v>
      </c>
      <c r="C7127" t="s">
        <v>19497</v>
      </c>
      <c r="D7127" t="s">
        <v>19498</v>
      </c>
      <c r="E7127">
        <v>3202002</v>
      </c>
      <c r="F7127" t="s">
        <v>19525</v>
      </c>
      <c r="G7127" t="s">
        <v>3716</v>
      </c>
      <c r="H7127" t="s">
        <v>3350</v>
      </c>
      <c r="I7127" t="s">
        <v>19533</v>
      </c>
      <c r="J7127" t="s">
        <v>19534</v>
      </c>
      <c r="K7127" t="s">
        <v>110</v>
      </c>
      <c r="L7127" t="s">
        <v>3346</v>
      </c>
      <c r="M7127" t="s">
        <v>4200</v>
      </c>
      <c r="N7127" t="s">
        <v>19321</v>
      </c>
      <c r="O7127" t="s">
        <v>3343</v>
      </c>
      <c r="P7127" t="s">
        <v>3343</v>
      </c>
      <c r="Q7127" t="s">
        <v>3346</v>
      </c>
    </row>
    <row r="7128" spans="1:17" x14ac:dyDescent="0.25">
      <c r="A7128" t="s">
        <v>19314</v>
      </c>
      <c r="B7128" t="s">
        <v>19315</v>
      </c>
      <c r="C7128" t="s">
        <v>19497</v>
      </c>
      <c r="D7128" t="s">
        <v>19498</v>
      </c>
      <c r="E7128">
        <v>3202002</v>
      </c>
      <c r="F7128" t="s">
        <v>19525</v>
      </c>
      <c r="G7128" t="s">
        <v>3716</v>
      </c>
      <c r="H7128" t="s">
        <v>3350</v>
      </c>
      <c r="I7128" t="s">
        <v>19535</v>
      </c>
      <c r="J7128" t="s">
        <v>19536</v>
      </c>
      <c r="K7128" t="s">
        <v>110</v>
      </c>
      <c r="L7128" t="s">
        <v>3346</v>
      </c>
      <c r="M7128" t="s">
        <v>4200</v>
      </c>
      <c r="N7128" t="s">
        <v>19321</v>
      </c>
      <c r="O7128" t="s">
        <v>3343</v>
      </c>
      <c r="P7128" t="s">
        <v>3343</v>
      </c>
      <c r="Q7128" t="s">
        <v>3346</v>
      </c>
    </row>
    <row r="7129" spans="1:17" x14ac:dyDescent="0.25">
      <c r="A7129" t="s">
        <v>19314</v>
      </c>
      <c r="B7129" t="s">
        <v>19315</v>
      </c>
      <c r="C7129" t="s">
        <v>19497</v>
      </c>
      <c r="D7129" t="s">
        <v>19498</v>
      </c>
      <c r="E7129">
        <v>3202003</v>
      </c>
      <c r="F7129" t="s">
        <v>19537</v>
      </c>
      <c r="G7129" t="s">
        <v>19538</v>
      </c>
      <c r="H7129" t="s">
        <v>3350</v>
      </c>
      <c r="I7129" t="s">
        <v>19539</v>
      </c>
      <c r="J7129" t="s">
        <v>19320</v>
      </c>
      <c r="K7129" t="s">
        <v>110</v>
      </c>
      <c r="L7129" t="s">
        <v>3343</v>
      </c>
      <c r="M7129" t="s">
        <v>4200</v>
      </c>
      <c r="N7129" t="s">
        <v>19321</v>
      </c>
      <c r="O7129" t="s">
        <v>3343</v>
      </c>
      <c r="P7129" t="s">
        <v>3343</v>
      </c>
      <c r="Q7129" t="s">
        <v>3346</v>
      </c>
    </row>
    <row r="7130" spans="1:17" x14ac:dyDescent="0.25">
      <c r="A7130" t="s">
        <v>19314</v>
      </c>
      <c r="B7130" t="s">
        <v>19315</v>
      </c>
      <c r="C7130" t="s">
        <v>19497</v>
      </c>
      <c r="D7130" t="s">
        <v>19498</v>
      </c>
      <c r="E7130">
        <v>3202003</v>
      </c>
      <c r="F7130" t="s">
        <v>19537</v>
      </c>
      <c r="G7130" t="s">
        <v>19538</v>
      </c>
      <c r="H7130" t="s">
        <v>3350</v>
      </c>
      <c r="I7130" t="s">
        <v>19540</v>
      </c>
      <c r="J7130" t="s">
        <v>19541</v>
      </c>
      <c r="K7130" t="s">
        <v>110</v>
      </c>
      <c r="L7130" t="s">
        <v>3346</v>
      </c>
      <c r="M7130" t="s">
        <v>4200</v>
      </c>
      <c r="N7130" t="s">
        <v>19321</v>
      </c>
      <c r="O7130" t="s">
        <v>3343</v>
      </c>
      <c r="P7130" t="s">
        <v>3343</v>
      </c>
      <c r="Q7130" t="s">
        <v>3346</v>
      </c>
    </row>
    <row r="7131" spans="1:17" x14ac:dyDescent="0.25">
      <c r="A7131" t="s">
        <v>19314</v>
      </c>
      <c r="B7131" t="s">
        <v>19315</v>
      </c>
      <c r="C7131" t="s">
        <v>19497</v>
      </c>
      <c r="D7131" t="s">
        <v>19498</v>
      </c>
      <c r="E7131">
        <v>3202003</v>
      </c>
      <c r="F7131" t="s">
        <v>19537</v>
      </c>
      <c r="G7131" t="s">
        <v>19538</v>
      </c>
      <c r="H7131" t="s">
        <v>3350</v>
      </c>
      <c r="I7131" t="s">
        <v>19542</v>
      </c>
      <c r="J7131" t="s">
        <v>19543</v>
      </c>
      <c r="K7131" t="s">
        <v>110</v>
      </c>
      <c r="L7131" t="s">
        <v>3346</v>
      </c>
      <c r="M7131" t="s">
        <v>4200</v>
      </c>
      <c r="N7131" t="s">
        <v>19321</v>
      </c>
      <c r="O7131" t="s">
        <v>3343</v>
      </c>
      <c r="P7131" t="s">
        <v>3343</v>
      </c>
      <c r="Q7131" t="s">
        <v>3346</v>
      </c>
    </row>
    <row r="7132" spans="1:17" x14ac:dyDescent="0.25">
      <c r="A7132" t="s">
        <v>19314</v>
      </c>
      <c r="B7132" t="s">
        <v>19315</v>
      </c>
      <c r="C7132" t="s">
        <v>19497</v>
      </c>
      <c r="D7132" t="s">
        <v>19498</v>
      </c>
      <c r="E7132">
        <v>3202003</v>
      </c>
      <c r="F7132" t="s">
        <v>19537</v>
      </c>
      <c r="G7132" t="s">
        <v>19538</v>
      </c>
      <c r="H7132" t="s">
        <v>3350</v>
      </c>
      <c r="I7132" t="s">
        <v>19544</v>
      </c>
      <c r="J7132" t="s">
        <v>19545</v>
      </c>
      <c r="K7132" t="s">
        <v>110</v>
      </c>
      <c r="L7132" t="s">
        <v>3346</v>
      </c>
      <c r="M7132" t="s">
        <v>4200</v>
      </c>
      <c r="N7132" t="s">
        <v>19321</v>
      </c>
      <c r="O7132" t="s">
        <v>3343</v>
      </c>
      <c r="P7132" t="s">
        <v>3343</v>
      </c>
      <c r="Q7132" t="s">
        <v>3346</v>
      </c>
    </row>
    <row r="7133" spans="1:17" x14ac:dyDescent="0.25">
      <c r="A7133" t="s">
        <v>19314</v>
      </c>
      <c r="B7133" t="s">
        <v>19315</v>
      </c>
      <c r="C7133" t="s">
        <v>19497</v>
      </c>
      <c r="D7133" t="s">
        <v>19498</v>
      </c>
      <c r="E7133">
        <v>3202004</v>
      </c>
      <c r="F7133" t="s">
        <v>19546</v>
      </c>
      <c r="G7133" t="s">
        <v>19547</v>
      </c>
      <c r="H7133" t="s">
        <v>3350</v>
      </c>
      <c r="I7133" t="s">
        <v>19548</v>
      </c>
      <c r="J7133" t="s">
        <v>461</v>
      </c>
      <c r="K7133" t="s">
        <v>110</v>
      </c>
      <c r="L7133" t="s">
        <v>3343</v>
      </c>
      <c r="M7133" t="s">
        <v>4200</v>
      </c>
      <c r="N7133" t="s">
        <v>19321</v>
      </c>
      <c r="O7133" t="s">
        <v>3343</v>
      </c>
      <c r="P7133" t="s">
        <v>3343</v>
      </c>
      <c r="Q7133" t="s">
        <v>3346</v>
      </c>
    </row>
    <row r="7134" spans="1:17" x14ac:dyDescent="0.25">
      <c r="A7134" t="s">
        <v>19314</v>
      </c>
      <c r="B7134" t="s">
        <v>19315</v>
      </c>
      <c r="C7134" t="s">
        <v>19497</v>
      </c>
      <c r="D7134" t="s">
        <v>19498</v>
      </c>
      <c r="E7134">
        <v>3202004</v>
      </c>
      <c r="F7134" t="s">
        <v>19546</v>
      </c>
      <c r="G7134" t="s">
        <v>19547</v>
      </c>
      <c r="H7134" t="s">
        <v>3350</v>
      </c>
      <c r="I7134" t="s">
        <v>19549</v>
      </c>
      <c r="J7134" t="s">
        <v>19550</v>
      </c>
      <c r="K7134" t="s">
        <v>110</v>
      </c>
      <c r="L7134" t="s">
        <v>3346</v>
      </c>
      <c r="M7134" t="s">
        <v>4200</v>
      </c>
      <c r="N7134" t="s">
        <v>19321</v>
      </c>
      <c r="O7134" t="s">
        <v>3343</v>
      </c>
      <c r="P7134" t="s">
        <v>3343</v>
      </c>
      <c r="Q7134" t="s">
        <v>3346</v>
      </c>
    </row>
    <row r="7135" spans="1:17" x14ac:dyDescent="0.25">
      <c r="A7135" t="s">
        <v>19314</v>
      </c>
      <c r="B7135" t="s">
        <v>19315</v>
      </c>
      <c r="C7135" t="s">
        <v>19497</v>
      </c>
      <c r="D7135" t="s">
        <v>19498</v>
      </c>
      <c r="E7135">
        <v>3202004</v>
      </c>
      <c r="F7135" t="s">
        <v>19546</v>
      </c>
      <c r="G7135" t="s">
        <v>19547</v>
      </c>
      <c r="H7135" t="s">
        <v>3350</v>
      </c>
      <c r="I7135" t="s">
        <v>19551</v>
      </c>
      <c r="J7135" t="s">
        <v>19552</v>
      </c>
      <c r="K7135" t="s">
        <v>110</v>
      </c>
      <c r="L7135" t="s">
        <v>3346</v>
      </c>
      <c r="M7135" t="s">
        <v>4200</v>
      </c>
      <c r="N7135" t="s">
        <v>19321</v>
      </c>
      <c r="O7135" t="s">
        <v>3343</v>
      </c>
      <c r="P7135" t="s">
        <v>3343</v>
      </c>
      <c r="Q7135" t="s">
        <v>3346</v>
      </c>
    </row>
    <row r="7136" spans="1:17" x14ac:dyDescent="0.25">
      <c r="A7136" t="s">
        <v>19314</v>
      </c>
      <c r="B7136" t="s">
        <v>19315</v>
      </c>
      <c r="C7136" t="s">
        <v>19497</v>
      </c>
      <c r="D7136" t="s">
        <v>19498</v>
      </c>
      <c r="E7136">
        <v>3202005</v>
      </c>
      <c r="F7136" t="s">
        <v>2059</v>
      </c>
      <c r="G7136" t="s">
        <v>7876</v>
      </c>
      <c r="H7136" t="s">
        <v>4284</v>
      </c>
      <c r="I7136" t="s">
        <v>19553</v>
      </c>
      <c r="J7136" t="s">
        <v>2060</v>
      </c>
      <c r="K7136" t="s">
        <v>2009</v>
      </c>
      <c r="L7136" t="s">
        <v>3343</v>
      </c>
      <c r="M7136" t="s">
        <v>4200</v>
      </c>
      <c r="N7136" t="s">
        <v>19554</v>
      </c>
      <c r="O7136" t="s">
        <v>3343</v>
      </c>
      <c r="P7136" t="s">
        <v>3343</v>
      </c>
      <c r="Q7136" t="s">
        <v>3346</v>
      </c>
    </row>
    <row r="7137" spans="1:17" x14ac:dyDescent="0.25">
      <c r="A7137" t="s">
        <v>19314</v>
      </c>
      <c r="B7137" t="s">
        <v>19315</v>
      </c>
      <c r="C7137" t="s">
        <v>19497</v>
      </c>
      <c r="D7137" t="s">
        <v>19498</v>
      </c>
      <c r="E7137">
        <v>3202005</v>
      </c>
      <c r="F7137" t="s">
        <v>2059</v>
      </c>
      <c r="G7137" t="s">
        <v>7876</v>
      </c>
      <c r="H7137" t="s">
        <v>4284</v>
      </c>
      <c r="I7137" t="s">
        <v>19555</v>
      </c>
      <c r="J7137" t="s">
        <v>19556</v>
      </c>
      <c r="K7137" t="s">
        <v>2009</v>
      </c>
      <c r="L7137" t="s">
        <v>3346</v>
      </c>
      <c r="M7137" t="s">
        <v>4200</v>
      </c>
      <c r="N7137" t="s">
        <v>19554</v>
      </c>
      <c r="O7137" t="s">
        <v>3343</v>
      </c>
      <c r="P7137" t="s">
        <v>3343</v>
      </c>
      <c r="Q7137" t="s">
        <v>3346</v>
      </c>
    </row>
    <row r="7138" spans="1:17" x14ac:dyDescent="0.25">
      <c r="A7138" t="s">
        <v>19314</v>
      </c>
      <c r="B7138" t="s">
        <v>19315</v>
      </c>
      <c r="C7138" t="s">
        <v>19497</v>
      </c>
      <c r="D7138" t="s">
        <v>19498</v>
      </c>
      <c r="E7138">
        <v>3202005</v>
      </c>
      <c r="F7138" t="s">
        <v>2059</v>
      </c>
      <c r="G7138" t="s">
        <v>7876</v>
      </c>
      <c r="H7138" t="s">
        <v>4284</v>
      </c>
      <c r="I7138" t="s">
        <v>19557</v>
      </c>
      <c r="J7138" t="s">
        <v>19558</v>
      </c>
      <c r="K7138" t="s">
        <v>2009</v>
      </c>
      <c r="L7138" t="s">
        <v>3346</v>
      </c>
      <c r="M7138" t="s">
        <v>4200</v>
      </c>
      <c r="N7138" t="s">
        <v>19554</v>
      </c>
      <c r="O7138" t="s">
        <v>3343</v>
      </c>
      <c r="P7138" t="s">
        <v>3343</v>
      </c>
      <c r="Q7138" t="s">
        <v>3346</v>
      </c>
    </row>
    <row r="7139" spans="1:17" x14ac:dyDescent="0.25">
      <c r="A7139" t="s">
        <v>19314</v>
      </c>
      <c r="B7139" t="s">
        <v>19315</v>
      </c>
      <c r="C7139" t="s">
        <v>19497</v>
      </c>
      <c r="D7139" t="s">
        <v>19498</v>
      </c>
      <c r="E7139">
        <v>3202005</v>
      </c>
      <c r="F7139" t="s">
        <v>2059</v>
      </c>
      <c r="G7139" t="s">
        <v>7876</v>
      </c>
      <c r="H7139" t="s">
        <v>4284</v>
      </c>
      <c r="I7139" t="s">
        <v>19559</v>
      </c>
      <c r="J7139" t="s">
        <v>19560</v>
      </c>
      <c r="K7139" t="s">
        <v>2009</v>
      </c>
      <c r="L7139" t="s">
        <v>3346</v>
      </c>
      <c r="M7139" t="s">
        <v>4200</v>
      </c>
      <c r="N7139" t="s">
        <v>19554</v>
      </c>
      <c r="O7139" t="s">
        <v>3343</v>
      </c>
      <c r="P7139" t="s">
        <v>3343</v>
      </c>
      <c r="Q7139" t="s">
        <v>3346</v>
      </c>
    </row>
    <row r="7140" spans="1:17" x14ac:dyDescent="0.25">
      <c r="A7140" t="s">
        <v>19314</v>
      </c>
      <c r="B7140" t="s">
        <v>19315</v>
      </c>
      <c r="C7140" t="s">
        <v>19497</v>
      </c>
      <c r="D7140" t="s">
        <v>19498</v>
      </c>
      <c r="E7140">
        <v>3202005</v>
      </c>
      <c r="F7140" t="s">
        <v>2059</v>
      </c>
      <c r="G7140" t="s">
        <v>7876</v>
      </c>
      <c r="H7140" t="s">
        <v>4284</v>
      </c>
      <c r="I7140" t="s">
        <v>19561</v>
      </c>
      <c r="J7140" t="s">
        <v>19562</v>
      </c>
      <c r="K7140" t="s">
        <v>110</v>
      </c>
      <c r="L7140" t="s">
        <v>3346</v>
      </c>
      <c r="M7140" t="s">
        <v>4200</v>
      </c>
      <c r="N7140" t="s">
        <v>19554</v>
      </c>
      <c r="O7140" t="s">
        <v>3343</v>
      </c>
      <c r="P7140" t="s">
        <v>3343</v>
      </c>
      <c r="Q7140" t="s">
        <v>3346</v>
      </c>
    </row>
    <row r="7141" spans="1:17" x14ac:dyDescent="0.25">
      <c r="A7141" t="s">
        <v>19314</v>
      </c>
      <c r="B7141" t="s">
        <v>19315</v>
      </c>
      <c r="C7141" t="s">
        <v>19497</v>
      </c>
      <c r="D7141" t="s">
        <v>19498</v>
      </c>
      <c r="E7141">
        <v>3202005</v>
      </c>
      <c r="F7141" t="s">
        <v>2059</v>
      </c>
      <c r="G7141" t="s">
        <v>7876</v>
      </c>
      <c r="H7141" t="s">
        <v>4284</v>
      </c>
      <c r="I7141" t="s">
        <v>19563</v>
      </c>
      <c r="J7141" t="s">
        <v>19564</v>
      </c>
      <c r="K7141" t="s">
        <v>110</v>
      </c>
      <c r="L7141" t="s">
        <v>3346</v>
      </c>
      <c r="M7141" t="s">
        <v>4200</v>
      </c>
      <c r="N7141" t="s">
        <v>19554</v>
      </c>
      <c r="O7141" t="s">
        <v>3343</v>
      </c>
      <c r="P7141" t="s">
        <v>3343</v>
      </c>
      <c r="Q7141" t="s">
        <v>3346</v>
      </c>
    </row>
    <row r="7142" spans="1:17" x14ac:dyDescent="0.25">
      <c r="A7142" t="s">
        <v>19314</v>
      </c>
      <c r="B7142" t="s">
        <v>19315</v>
      </c>
      <c r="C7142" t="s">
        <v>19497</v>
      </c>
      <c r="D7142" t="s">
        <v>19498</v>
      </c>
      <c r="E7142">
        <v>3202005</v>
      </c>
      <c r="F7142" t="s">
        <v>2059</v>
      </c>
      <c r="G7142" t="s">
        <v>7876</v>
      </c>
      <c r="H7142" t="s">
        <v>4284</v>
      </c>
      <c r="I7142" t="s">
        <v>19565</v>
      </c>
      <c r="J7142" t="s">
        <v>19566</v>
      </c>
      <c r="K7142" t="s">
        <v>3433</v>
      </c>
      <c r="L7142" t="s">
        <v>3346</v>
      </c>
      <c r="M7142" t="s">
        <v>4200</v>
      </c>
      <c r="N7142" t="s">
        <v>19554</v>
      </c>
      <c r="O7142" t="s">
        <v>3343</v>
      </c>
      <c r="P7142" t="s">
        <v>3343</v>
      </c>
      <c r="Q7142" t="s">
        <v>3346</v>
      </c>
    </row>
    <row r="7143" spans="1:17" x14ac:dyDescent="0.25">
      <c r="A7143" t="s">
        <v>19314</v>
      </c>
      <c r="B7143" t="s">
        <v>19315</v>
      </c>
      <c r="C7143" t="s">
        <v>19497</v>
      </c>
      <c r="D7143" t="s">
        <v>19498</v>
      </c>
      <c r="E7143">
        <v>3202006</v>
      </c>
      <c r="F7143" t="s">
        <v>19567</v>
      </c>
      <c r="G7143" t="s">
        <v>19568</v>
      </c>
      <c r="H7143" t="s">
        <v>19569</v>
      </c>
      <c r="I7143" t="s">
        <v>19570</v>
      </c>
      <c r="J7143" t="s">
        <v>19571</v>
      </c>
      <c r="K7143" t="s">
        <v>2009</v>
      </c>
      <c r="L7143" t="s">
        <v>3343</v>
      </c>
      <c r="M7143" t="s">
        <v>4200</v>
      </c>
      <c r="N7143" t="s">
        <v>9314</v>
      </c>
      <c r="O7143" t="s">
        <v>3343</v>
      </c>
      <c r="P7143" t="s">
        <v>3343</v>
      </c>
      <c r="Q7143" t="s">
        <v>3346</v>
      </c>
    </row>
    <row r="7144" spans="1:17" x14ac:dyDescent="0.25">
      <c r="A7144" t="s">
        <v>19314</v>
      </c>
      <c r="B7144" t="s">
        <v>19315</v>
      </c>
      <c r="C7144" t="s">
        <v>19497</v>
      </c>
      <c r="D7144" t="s">
        <v>19498</v>
      </c>
      <c r="E7144">
        <v>3202006</v>
      </c>
      <c r="F7144" t="s">
        <v>19567</v>
      </c>
      <c r="G7144" t="s">
        <v>19568</v>
      </c>
      <c r="H7144" t="s">
        <v>19569</v>
      </c>
      <c r="I7144" t="s">
        <v>19572</v>
      </c>
      <c r="J7144" t="s">
        <v>19573</v>
      </c>
      <c r="K7144" t="s">
        <v>2009</v>
      </c>
      <c r="L7144" t="s">
        <v>3346</v>
      </c>
      <c r="M7144" t="s">
        <v>4200</v>
      </c>
      <c r="N7144" t="s">
        <v>9314</v>
      </c>
      <c r="O7144" t="s">
        <v>3343</v>
      </c>
      <c r="P7144" t="s">
        <v>3343</v>
      </c>
      <c r="Q7144" t="s">
        <v>3346</v>
      </c>
    </row>
    <row r="7145" spans="1:17" x14ac:dyDescent="0.25">
      <c r="A7145" t="s">
        <v>19314</v>
      </c>
      <c r="B7145" t="s">
        <v>19315</v>
      </c>
      <c r="C7145" t="s">
        <v>19497</v>
      </c>
      <c r="D7145" t="s">
        <v>19498</v>
      </c>
      <c r="E7145">
        <v>3202006</v>
      </c>
      <c r="F7145" t="s">
        <v>19567</v>
      </c>
      <c r="G7145" t="s">
        <v>19568</v>
      </c>
      <c r="H7145" t="s">
        <v>19569</v>
      </c>
      <c r="I7145" t="s">
        <v>19574</v>
      </c>
      <c r="J7145" t="s">
        <v>19575</v>
      </c>
      <c r="K7145" t="s">
        <v>2009</v>
      </c>
      <c r="L7145" t="s">
        <v>3346</v>
      </c>
      <c r="M7145" t="s">
        <v>4200</v>
      </c>
      <c r="N7145" t="s">
        <v>9314</v>
      </c>
      <c r="O7145" t="s">
        <v>3343</v>
      </c>
      <c r="P7145" t="s">
        <v>3343</v>
      </c>
      <c r="Q7145" t="s">
        <v>3346</v>
      </c>
    </row>
    <row r="7146" spans="1:17" x14ac:dyDescent="0.25">
      <c r="A7146" t="s">
        <v>19314</v>
      </c>
      <c r="B7146" t="s">
        <v>19315</v>
      </c>
      <c r="C7146" t="s">
        <v>19497</v>
      </c>
      <c r="D7146" t="s">
        <v>19498</v>
      </c>
      <c r="E7146">
        <v>3202006</v>
      </c>
      <c r="F7146" t="s">
        <v>19567</v>
      </c>
      <c r="G7146" t="s">
        <v>19568</v>
      </c>
      <c r="H7146" t="s">
        <v>19569</v>
      </c>
      <c r="I7146" t="s">
        <v>19576</v>
      </c>
      <c r="J7146" t="s">
        <v>19577</v>
      </c>
      <c r="K7146" t="s">
        <v>2009</v>
      </c>
      <c r="L7146" t="s">
        <v>3346</v>
      </c>
      <c r="M7146" t="s">
        <v>4200</v>
      </c>
      <c r="N7146" t="s">
        <v>9314</v>
      </c>
      <c r="O7146" t="s">
        <v>3343</v>
      </c>
      <c r="P7146" t="s">
        <v>3343</v>
      </c>
      <c r="Q7146" t="s">
        <v>3346</v>
      </c>
    </row>
    <row r="7147" spans="1:17" x14ac:dyDescent="0.25">
      <c r="A7147" t="s">
        <v>19314</v>
      </c>
      <c r="B7147" t="s">
        <v>19315</v>
      </c>
      <c r="C7147" t="s">
        <v>19497</v>
      </c>
      <c r="D7147" t="s">
        <v>19498</v>
      </c>
      <c r="E7147">
        <v>3202006</v>
      </c>
      <c r="F7147" t="s">
        <v>19567</v>
      </c>
      <c r="G7147" t="s">
        <v>19568</v>
      </c>
      <c r="H7147" t="s">
        <v>19569</v>
      </c>
      <c r="I7147" t="s">
        <v>19578</v>
      </c>
      <c r="J7147" t="s">
        <v>19579</v>
      </c>
      <c r="K7147" t="s">
        <v>110</v>
      </c>
      <c r="L7147" t="s">
        <v>3346</v>
      </c>
      <c r="M7147" t="s">
        <v>4200</v>
      </c>
      <c r="N7147" t="s">
        <v>9314</v>
      </c>
      <c r="O7147" t="s">
        <v>3343</v>
      </c>
      <c r="P7147" t="s">
        <v>3343</v>
      </c>
      <c r="Q7147" t="s">
        <v>3346</v>
      </c>
    </row>
    <row r="7148" spans="1:17" x14ac:dyDescent="0.25">
      <c r="A7148" t="s">
        <v>19314</v>
      </c>
      <c r="B7148" t="s">
        <v>19315</v>
      </c>
      <c r="C7148" t="s">
        <v>19497</v>
      </c>
      <c r="D7148" t="s">
        <v>19498</v>
      </c>
      <c r="E7148">
        <v>3202006</v>
      </c>
      <c r="F7148" t="s">
        <v>19567</v>
      </c>
      <c r="G7148" t="s">
        <v>19568</v>
      </c>
      <c r="H7148" t="s">
        <v>19569</v>
      </c>
      <c r="I7148" t="s">
        <v>19580</v>
      </c>
      <c r="J7148" t="s">
        <v>19581</v>
      </c>
      <c r="K7148" t="s">
        <v>110</v>
      </c>
      <c r="L7148" t="s">
        <v>3346</v>
      </c>
      <c r="M7148" t="s">
        <v>4200</v>
      </c>
      <c r="N7148" t="s">
        <v>9314</v>
      </c>
      <c r="O7148" t="s">
        <v>3343</v>
      </c>
      <c r="P7148" t="s">
        <v>3343</v>
      </c>
      <c r="Q7148" t="s">
        <v>3346</v>
      </c>
    </row>
    <row r="7149" spans="1:17" x14ac:dyDescent="0.25">
      <c r="A7149" t="s">
        <v>19314</v>
      </c>
      <c r="B7149" t="s">
        <v>19315</v>
      </c>
      <c r="C7149" t="s">
        <v>19497</v>
      </c>
      <c r="D7149" t="s">
        <v>19498</v>
      </c>
      <c r="E7149">
        <v>3202008</v>
      </c>
      <c r="F7149" t="s">
        <v>19582</v>
      </c>
      <c r="G7149" t="s">
        <v>19583</v>
      </c>
      <c r="H7149" t="s">
        <v>4284</v>
      </c>
      <c r="I7149" t="s">
        <v>19584</v>
      </c>
      <c r="J7149" t="s">
        <v>19585</v>
      </c>
      <c r="K7149" t="s">
        <v>2009</v>
      </c>
      <c r="L7149" t="s">
        <v>3343</v>
      </c>
      <c r="M7149" t="s">
        <v>4200</v>
      </c>
      <c r="N7149" t="s">
        <v>7878</v>
      </c>
      <c r="O7149" t="s">
        <v>3346</v>
      </c>
      <c r="P7149" t="s">
        <v>3343</v>
      </c>
      <c r="Q7149" t="s">
        <v>3346</v>
      </c>
    </row>
    <row r="7150" spans="1:17" x14ac:dyDescent="0.25">
      <c r="A7150" t="s">
        <v>19314</v>
      </c>
      <c r="B7150" t="s">
        <v>19315</v>
      </c>
      <c r="C7150" t="s">
        <v>19497</v>
      </c>
      <c r="D7150" t="s">
        <v>19498</v>
      </c>
      <c r="E7150">
        <v>3202008</v>
      </c>
      <c r="F7150" t="s">
        <v>19582</v>
      </c>
      <c r="G7150" t="s">
        <v>19583</v>
      </c>
      <c r="H7150" t="s">
        <v>4284</v>
      </c>
      <c r="I7150" t="s">
        <v>19586</v>
      </c>
      <c r="J7150" t="s">
        <v>19587</v>
      </c>
      <c r="K7150" t="s">
        <v>110</v>
      </c>
      <c r="L7150" t="s">
        <v>3346</v>
      </c>
      <c r="M7150" t="s">
        <v>4200</v>
      </c>
      <c r="N7150" t="s">
        <v>7878</v>
      </c>
      <c r="O7150" t="s">
        <v>3346</v>
      </c>
      <c r="P7150" t="s">
        <v>3343</v>
      </c>
      <c r="Q7150" t="s">
        <v>3346</v>
      </c>
    </row>
    <row r="7151" spans="1:17" x14ac:dyDescent="0.25">
      <c r="A7151" t="s">
        <v>19314</v>
      </c>
      <c r="B7151" t="s">
        <v>19315</v>
      </c>
      <c r="C7151" t="s">
        <v>19497</v>
      </c>
      <c r="D7151" t="s">
        <v>19498</v>
      </c>
      <c r="E7151">
        <v>3202009</v>
      </c>
      <c r="F7151" t="s">
        <v>19588</v>
      </c>
      <c r="G7151" t="s">
        <v>19589</v>
      </c>
      <c r="H7151" t="s">
        <v>5696</v>
      </c>
      <c r="I7151" t="s">
        <v>19590</v>
      </c>
      <c r="J7151" t="s">
        <v>19591</v>
      </c>
      <c r="K7151" t="s">
        <v>110</v>
      </c>
      <c r="L7151" t="s">
        <v>3343</v>
      </c>
      <c r="M7151" t="s">
        <v>3477</v>
      </c>
      <c r="N7151" t="s">
        <v>3603</v>
      </c>
      <c r="O7151" t="s">
        <v>3346</v>
      </c>
      <c r="P7151" t="s">
        <v>3343</v>
      </c>
      <c r="Q7151" t="s">
        <v>3346</v>
      </c>
    </row>
    <row r="7152" spans="1:17" x14ac:dyDescent="0.25">
      <c r="A7152" t="s">
        <v>19314</v>
      </c>
      <c r="B7152" t="s">
        <v>19315</v>
      </c>
      <c r="C7152" t="s">
        <v>19497</v>
      </c>
      <c r="D7152" t="s">
        <v>19498</v>
      </c>
      <c r="E7152">
        <v>3202010</v>
      </c>
      <c r="F7152" t="s">
        <v>19592</v>
      </c>
      <c r="G7152" t="s">
        <v>19593</v>
      </c>
      <c r="H7152" t="s">
        <v>6798</v>
      </c>
      <c r="I7152" t="s">
        <v>19594</v>
      </c>
      <c r="J7152" t="s">
        <v>19595</v>
      </c>
      <c r="K7152" t="s">
        <v>110</v>
      </c>
      <c r="L7152" t="s">
        <v>3343</v>
      </c>
      <c r="M7152" t="s">
        <v>4213</v>
      </c>
      <c r="N7152" t="s">
        <v>6507</v>
      </c>
      <c r="O7152" t="s">
        <v>3346</v>
      </c>
      <c r="P7152" t="s">
        <v>3343</v>
      </c>
      <c r="Q7152" t="s">
        <v>3346</v>
      </c>
    </row>
    <row r="7153" spans="1:17" x14ac:dyDescent="0.25">
      <c r="A7153" t="s">
        <v>19314</v>
      </c>
      <c r="B7153" t="s">
        <v>19315</v>
      </c>
      <c r="C7153" t="s">
        <v>19497</v>
      </c>
      <c r="D7153" t="s">
        <v>19498</v>
      </c>
      <c r="E7153">
        <v>3202011</v>
      </c>
      <c r="F7153" t="s">
        <v>19596</v>
      </c>
      <c r="G7153" t="s">
        <v>19597</v>
      </c>
      <c r="H7153" t="s">
        <v>4284</v>
      </c>
      <c r="I7153" t="s">
        <v>19598</v>
      </c>
      <c r="J7153" t="s">
        <v>19599</v>
      </c>
      <c r="K7153" t="s">
        <v>2009</v>
      </c>
      <c r="L7153" t="s">
        <v>3343</v>
      </c>
      <c r="M7153" t="s">
        <v>3477</v>
      </c>
      <c r="N7153" t="s">
        <v>3603</v>
      </c>
      <c r="O7153" t="s">
        <v>3346</v>
      </c>
      <c r="P7153" t="s">
        <v>3343</v>
      </c>
      <c r="Q7153" t="s">
        <v>3346</v>
      </c>
    </row>
    <row r="7154" spans="1:17" x14ac:dyDescent="0.25">
      <c r="A7154" t="s">
        <v>19314</v>
      </c>
      <c r="B7154" t="s">
        <v>19315</v>
      </c>
      <c r="C7154" t="s">
        <v>19497</v>
      </c>
      <c r="D7154" t="s">
        <v>19498</v>
      </c>
      <c r="E7154">
        <v>3202012</v>
      </c>
      <c r="F7154" t="s">
        <v>19600</v>
      </c>
      <c r="G7154" t="s">
        <v>19601</v>
      </c>
      <c r="H7154" t="s">
        <v>4284</v>
      </c>
      <c r="I7154" t="s">
        <v>19602</v>
      </c>
      <c r="J7154" t="s">
        <v>19603</v>
      </c>
      <c r="K7154" t="s">
        <v>2009</v>
      </c>
      <c r="L7154" t="s">
        <v>3343</v>
      </c>
      <c r="M7154" t="s">
        <v>4200</v>
      </c>
      <c r="N7154" t="s">
        <v>7878</v>
      </c>
      <c r="O7154" t="s">
        <v>3343</v>
      </c>
      <c r="P7154" t="s">
        <v>3343</v>
      </c>
      <c r="Q7154" t="s">
        <v>3346</v>
      </c>
    </row>
    <row r="7155" spans="1:17" x14ac:dyDescent="0.25">
      <c r="A7155" t="s">
        <v>19314</v>
      </c>
      <c r="B7155" t="s">
        <v>19315</v>
      </c>
      <c r="C7155" t="s">
        <v>19497</v>
      </c>
      <c r="D7155" t="s">
        <v>19498</v>
      </c>
      <c r="E7155">
        <v>3202013</v>
      </c>
      <c r="F7155" t="s">
        <v>19604</v>
      </c>
      <c r="G7155" t="s">
        <v>19605</v>
      </c>
      <c r="H7155" t="s">
        <v>3350</v>
      </c>
      <c r="I7155" t="s">
        <v>19606</v>
      </c>
      <c r="J7155" t="s">
        <v>19607</v>
      </c>
      <c r="K7155" t="s">
        <v>110</v>
      </c>
      <c r="L7155" t="s">
        <v>3343</v>
      </c>
      <c r="M7155" t="s">
        <v>4200</v>
      </c>
      <c r="N7155" t="s">
        <v>19608</v>
      </c>
      <c r="O7155" t="s">
        <v>3346</v>
      </c>
      <c r="P7155" t="s">
        <v>3343</v>
      </c>
      <c r="Q7155" t="s">
        <v>3346</v>
      </c>
    </row>
    <row r="7156" spans="1:17" x14ac:dyDescent="0.25">
      <c r="A7156" t="s">
        <v>19314</v>
      </c>
      <c r="B7156" t="s">
        <v>19315</v>
      </c>
      <c r="C7156" t="s">
        <v>19497</v>
      </c>
      <c r="D7156" t="s">
        <v>19498</v>
      </c>
      <c r="E7156">
        <v>3202014</v>
      </c>
      <c r="F7156" t="s">
        <v>19609</v>
      </c>
      <c r="G7156" t="s">
        <v>19610</v>
      </c>
      <c r="H7156" t="s">
        <v>3394</v>
      </c>
      <c r="I7156" t="s">
        <v>19611</v>
      </c>
      <c r="J7156" t="s">
        <v>200</v>
      </c>
      <c r="K7156" t="s">
        <v>110</v>
      </c>
      <c r="L7156" t="s">
        <v>3343</v>
      </c>
      <c r="M7156" t="s">
        <v>5047</v>
      </c>
      <c r="N7156" t="s">
        <v>19612</v>
      </c>
      <c r="O7156" t="s">
        <v>3343</v>
      </c>
      <c r="P7156" t="s">
        <v>3343</v>
      </c>
      <c r="Q7156" t="s">
        <v>3346</v>
      </c>
    </row>
    <row r="7157" spans="1:17" x14ac:dyDescent="0.25">
      <c r="A7157" t="s">
        <v>19314</v>
      </c>
      <c r="B7157" t="s">
        <v>19315</v>
      </c>
      <c r="C7157" t="s">
        <v>19497</v>
      </c>
      <c r="D7157" t="s">
        <v>19498</v>
      </c>
      <c r="E7157">
        <v>3202014</v>
      </c>
      <c r="F7157" t="s">
        <v>19609</v>
      </c>
      <c r="G7157" t="s">
        <v>19610</v>
      </c>
      <c r="H7157" t="s">
        <v>3394</v>
      </c>
      <c r="I7157" t="s">
        <v>19613</v>
      </c>
      <c r="J7157" t="s">
        <v>2147</v>
      </c>
      <c r="K7157" t="s">
        <v>110</v>
      </c>
      <c r="L7157" t="s">
        <v>3346</v>
      </c>
      <c r="M7157" t="s">
        <v>5047</v>
      </c>
      <c r="N7157" t="s">
        <v>19612</v>
      </c>
      <c r="O7157" t="s">
        <v>3343</v>
      </c>
      <c r="P7157" t="s">
        <v>3343</v>
      </c>
      <c r="Q7157" t="s">
        <v>3346</v>
      </c>
    </row>
    <row r="7158" spans="1:17" x14ac:dyDescent="0.25">
      <c r="A7158" t="s">
        <v>19314</v>
      </c>
      <c r="B7158" t="s">
        <v>19315</v>
      </c>
      <c r="C7158" t="s">
        <v>19497</v>
      </c>
      <c r="D7158" t="s">
        <v>19498</v>
      </c>
      <c r="E7158">
        <v>3202014</v>
      </c>
      <c r="F7158" t="s">
        <v>19609</v>
      </c>
      <c r="G7158" t="s">
        <v>19610</v>
      </c>
      <c r="H7158" t="s">
        <v>3394</v>
      </c>
      <c r="I7158" t="s">
        <v>19614</v>
      </c>
      <c r="J7158" t="s">
        <v>19615</v>
      </c>
      <c r="K7158" t="s">
        <v>110</v>
      </c>
      <c r="L7158" t="s">
        <v>3346</v>
      </c>
      <c r="M7158" t="s">
        <v>5047</v>
      </c>
      <c r="N7158" t="s">
        <v>19612</v>
      </c>
      <c r="O7158" t="s">
        <v>3343</v>
      </c>
      <c r="P7158" t="s">
        <v>3343</v>
      </c>
      <c r="Q7158" t="s">
        <v>3346</v>
      </c>
    </row>
    <row r="7159" spans="1:17" x14ac:dyDescent="0.25">
      <c r="A7159" t="s">
        <v>19314</v>
      </c>
      <c r="B7159" t="s">
        <v>19315</v>
      </c>
      <c r="C7159" t="s">
        <v>19497</v>
      </c>
      <c r="D7159" t="s">
        <v>19498</v>
      </c>
      <c r="E7159">
        <v>3202016</v>
      </c>
      <c r="F7159" t="s">
        <v>19616</v>
      </c>
      <c r="G7159" t="s">
        <v>19617</v>
      </c>
      <c r="H7159" t="s">
        <v>4284</v>
      </c>
      <c r="I7159" t="s">
        <v>19618</v>
      </c>
      <c r="J7159" t="s">
        <v>4239</v>
      </c>
      <c r="K7159" t="s">
        <v>2009</v>
      </c>
      <c r="L7159" t="s">
        <v>3343</v>
      </c>
      <c r="M7159" t="s">
        <v>3344</v>
      </c>
      <c r="N7159" t="s">
        <v>4440</v>
      </c>
      <c r="O7159" t="s">
        <v>3346</v>
      </c>
      <c r="P7159" t="s">
        <v>3343</v>
      </c>
      <c r="Q7159" t="s">
        <v>3346</v>
      </c>
    </row>
    <row r="7160" spans="1:17" x14ac:dyDescent="0.25">
      <c r="A7160" t="s">
        <v>19314</v>
      </c>
      <c r="B7160" t="s">
        <v>19315</v>
      </c>
      <c r="C7160" t="s">
        <v>19497</v>
      </c>
      <c r="D7160" t="s">
        <v>19498</v>
      </c>
      <c r="E7160">
        <v>3202018</v>
      </c>
      <c r="F7160" t="s">
        <v>19619</v>
      </c>
      <c r="G7160" t="s">
        <v>19620</v>
      </c>
      <c r="H7160" t="s">
        <v>19621</v>
      </c>
      <c r="I7160" t="s">
        <v>19622</v>
      </c>
      <c r="J7160" t="s">
        <v>19623</v>
      </c>
      <c r="K7160" t="s">
        <v>2009</v>
      </c>
      <c r="L7160" t="s">
        <v>3343</v>
      </c>
      <c r="M7160" t="s">
        <v>4200</v>
      </c>
      <c r="N7160" t="s">
        <v>7878</v>
      </c>
      <c r="O7160" t="s">
        <v>3346</v>
      </c>
      <c r="P7160" t="s">
        <v>3343</v>
      </c>
      <c r="Q7160" t="s">
        <v>3346</v>
      </c>
    </row>
    <row r="7161" spans="1:17" x14ac:dyDescent="0.25">
      <c r="A7161" t="s">
        <v>19314</v>
      </c>
      <c r="B7161" t="s">
        <v>19315</v>
      </c>
      <c r="C7161" t="s">
        <v>19497</v>
      </c>
      <c r="D7161" t="s">
        <v>19498</v>
      </c>
      <c r="E7161">
        <v>3202018</v>
      </c>
      <c r="F7161" t="s">
        <v>19619</v>
      </c>
      <c r="G7161" t="s">
        <v>19620</v>
      </c>
      <c r="H7161" t="s">
        <v>19621</v>
      </c>
      <c r="I7161" t="s">
        <v>19624</v>
      </c>
      <c r="J7161" t="s">
        <v>19625</v>
      </c>
      <c r="K7161" t="s">
        <v>2009</v>
      </c>
      <c r="L7161" t="s">
        <v>3346</v>
      </c>
      <c r="M7161" t="s">
        <v>4200</v>
      </c>
      <c r="N7161" t="s">
        <v>7878</v>
      </c>
      <c r="O7161" t="s">
        <v>3346</v>
      </c>
      <c r="P7161" t="s">
        <v>3343</v>
      </c>
      <c r="Q7161" t="s">
        <v>3346</v>
      </c>
    </row>
    <row r="7162" spans="1:17" x14ac:dyDescent="0.25">
      <c r="A7162" t="s">
        <v>19314</v>
      </c>
      <c r="B7162" t="s">
        <v>19315</v>
      </c>
      <c r="C7162" t="s">
        <v>19497</v>
      </c>
      <c r="D7162" t="s">
        <v>19498</v>
      </c>
      <c r="E7162">
        <v>3202019</v>
      </c>
      <c r="F7162" t="s">
        <v>19626</v>
      </c>
      <c r="G7162" t="s">
        <v>19627</v>
      </c>
      <c r="H7162" t="s">
        <v>19628</v>
      </c>
      <c r="I7162" t="s">
        <v>19629</v>
      </c>
      <c r="J7162" t="s">
        <v>19626</v>
      </c>
      <c r="K7162" t="s">
        <v>110</v>
      </c>
      <c r="L7162" t="s">
        <v>3343</v>
      </c>
      <c r="M7162" t="s">
        <v>4200</v>
      </c>
      <c r="N7162" t="s">
        <v>19366</v>
      </c>
      <c r="O7162" t="s">
        <v>3343</v>
      </c>
      <c r="P7162" t="s">
        <v>3343</v>
      </c>
      <c r="Q7162" t="s">
        <v>3346</v>
      </c>
    </row>
    <row r="7163" spans="1:17" x14ac:dyDescent="0.25">
      <c r="A7163" t="s">
        <v>19314</v>
      </c>
      <c r="B7163" t="s">
        <v>19315</v>
      </c>
      <c r="C7163" t="s">
        <v>19497</v>
      </c>
      <c r="D7163" t="s">
        <v>19498</v>
      </c>
      <c r="E7163">
        <v>3202020</v>
      </c>
      <c r="F7163" t="s">
        <v>19630</v>
      </c>
      <c r="G7163" t="s">
        <v>19631</v>
      </c>
      <c r="H7163" t="s">
        <v>19628</v>
      </c>
      <c r="I7163" t="s">
        <v>19632</v>
      </c>
      <c r="J7163" t="s">
        <v>19633</v>
      </c>
      <c r="K7163" t="s">
        <v>110</v>
      </c>
      <c r="L7163" t="s">
        <v>3343</v>
      </c>
      <c r="M7163" t="s">
        <v>4200</v>
      </c>
      <c r="N7163" t="s">
        <v>19366</v>
      </c>
      <c r="O7163" t="s">
        <v>3343</v>
      </c>
      <c r="P7163" t="s">
        <v>3343</v>
      </c>
      <c r="Q7163" t="s">
        <v>3346</v>
      </c>
    </row>
    <row r="7164" spans="1:17" x14ac:dyDescent="0.25">
      <c r="A7164" t="s">
        <v>19314</v>
      </c>
      <c r="B7164" t="s">
        <v>19315</v>
      </c>
      <c r="C7164" t="s">
        <v>19497</v>
      </c>
      <c r="D7164" t="s">
        <v>19498</v>
      </c>
      <c r="E7164">
        <v>3202021</v>
      </c>
      <c r="F7164" t="s">
        <v>19634</v>
      </c>
      <c r="G7164" t="s">
        <v>19635</v>
      </c>
      <c r="H7164" t="s">
        <v>19628</v>
      </c>
      <c r="I7164" t="s">
        <v>19636</v>
      </c>
      <c r="J7164" t="s">
        <v>19634</v>
      </c>
      <c r="K7164" t="s">
        <v>110</v>
      </c>
      <c r="L7164" t="s">
        <v>3343</v>
      </c>
      <c r="M7164" t="s">
        <v>4200</v>
      </c>
      <c r="N7164" t="s">
        <v>19366</v>
      </c>
      <c r="O7164" t="s">
        <v>3346</v>
      </c>
      <c r="P7164" t="s">
        <v>3343</v>
      </c>
      <c r="Q7164" t="s">
        <v>3346</v>
      </c>
    </row>
    <row r="7165" spans="1:17" x14ac:dyDescent="0.25">
      <c r="A7165" t="s">
        <v>19314</v>
      </c>
      <c r="B7165" t="s">
        <v>19315</v>
      </c>
      <c r="C7165" t="s">
        <v>19497</v>
      </c>
      <c r="D7165" t="s">
        <v>19498</v>
      </c>
      <c r="E7165">
        <v>3202022</v>
      </c>
      <c r="F7165" t="s">
        <v>19637</v>
      </c>
      <c r="G7165" t="s">
        <v>19638</v>
      </c>
      <c r="H7165" t="s">
        <v>19628</v>
      </c>
      <c r="I7165" t="s">
        <v>19639</v>
      </c>
      <c r="J7165" t="s">
        <v>19637</v>
      </c>
      <c r="K7165" t="s">
        <v>110</v>
      </c>
      <c r="L7165" t="s">
        <v>3343</v>
      </c>
      <c r="M7165" t="s">
        <v>4200</v>
      </c>
      <c r="N7165" t="s">
        <v>19366</v>
      </c>
      <c r="O7165" t="s">
        <v>3346</v>
      </c>
      <c r="P7165" t="s">
        <v>3343</v>
      </c>
      <c r="Q7165" t="s">
        <v>3346</v>
      </c>
    </row>
    <row r="7166" spans="1:17" x14ac:dyDescent="0.25">
      <c r="A7166" t="s">
        <v>19314</v>
      </c>
      <c r="B7166" t="s">
        <v>19315</v>
      </c>
      <c r="C7166" t="s">
        <v>19497</v>
      </c>
      <c r="D7166" t="s">
        <v>19498</v>
      </c>
      <c r="E7166">
        <v>3202023</v>
      </c>
      <c r="F7166" t="s">
        <v>19640</v>
      </c>
      <c r="G7166" t="s">
        <v>19641</v>
      </c>
      <c r="H7166" t="s">
        <v>19628</v>
      </c>
      <c r="I7166" t="s">
        <v>19642</v>
      </c>
      <c r="J7166" t="s">
        <v>19640</v>
      </c>
      <c r="K7166" t="s">
        <v>110</v>
      </c>
      <c r="L7166" t="s">
        <v>3343</v>
      </c>
      <c r="M7166" t="s">
        <v>4200</v>
      </c>
      <c r="N7166" t="s">
        <v>19366</v>
      </c>
      <c r="O7166" t="s">
        <v>3346</v>
      </c>
      <c r="P7166" t="s">
        <v>3343</v>
      </c>
      <c r="Q7166" t="s">
        <v>3346</v>
      </c>
    </row>
    <row r="7167" spans="1:17" x14ac:dyDescent="0.25">
      <c r="A7167" t="s">
        <v>19314</v>
      </c>
      <c r="B7167" t="s">
        <v>19315</v>
      </c>
      <c r="C7167" t="s">
        <v>19497</v>
      </c>
      <c r="D7167" t="s">
        <v>19498</v>
      </c>
      <c r="E7167">
        <v>3202024</v>
      </c>
      <c r="F7167" t="s">
        <v>19643</v>
      </c>
      <c r="G7167" t="s">
        <v>19644</v>
      </c>
      <c r="H7167" t="s">
        <v>19628</v>
      </c>
      <c r="I7167" t="s">
        <v>19645</v>
      </c>
      <c r="J7167" t="s">
        <v>19646</v>
      </c>
      <c r="K7167" t="s">
        <v>110</v>
      </c>
      <c r="L7167" t="s">
        <v>3343</v>
      </c>
      <c r="M7167" t="s">
        <v>4200</v>
      </c>
      <c r="N7167" t="s">
        <v>19366</v>
      </c>
      <c r="O7167" t="s">
        <v>3346</v>
      </c>
      <c r="P7167" t="s">
        <v>3343</v>
      </c>
      <c r="Q7167" t="s">
        <v>3346</v>
      </c>
    </row>
    <row r="7168" spans="1:17" x14ac:dyDescent="0.25">
      <c r="A7168" t="s">
        <v>19314</v>
      </c>
      <c r="B7168" t="s">
        <v>19315</v>
      </c>
      <c r="C7168" t="s">
        <v>19497</v>
      </c>
      <c r="D7168" t="s">
        <v>19498</v>
      </c>
      <c r="E7168">
        <v>3202025</v>
      </c>
      <c r="F7168" t="s">
        <v>19647</v>
      </c>
      <c r="G7168" t="s">
        <v>19648</v>
      </c>
      <c r="H7168" t="s">
        <v>19628</v>
      </c>
      <c r="I7168" t="s">
        <v>19649</v>
      </c>
      <c r="J7168" t="s">
        <v>19650</v>
      </c>
      <c r="K7168" t="s">
        <v>110</v>
      </c>
      <c r="L7168" t="s">
        <v>3343</v>
      </c>
      <c r="M7168" t="s">
        <v>4200</v>
      </c>
      <c r="N7168" t="s">
        <v>19366</v>
      </c>
      <c r="O7168" t="s">
        <v>3343</v>
      </c>
      <c r="P7168" t="s">
        <v>3343</v>
      </c>
      <c r="Q7168" t="s">
        <v>3346</v>
      </c>
    </row>
    <row r="7169" spans="1:17" x14ac:dyDescent="0.25">
      <c r="A7169" t="s">
        <v>19314</v>
      </c>
      <c r="B7169" t="s">
        <v>19315</v>
      </c>
      <c r="C7169" t="s">
        <v>19497</v>
      </c>
      <c r="D7169" t="s">
        <v>19498</v>
      </c>
      <c r="E7169">
        <v>3202026</v>
      </c>
      <c r="F7169" t="s">
        <v>19651</v>
      </c>
      <c r="G7169" t="s">
        <v>19652</v>
      </c>
      <c r="H7169" t="s">
        <v>19628</v>
      </c>
      <c r="I7169" t="s">
        <v>19653</v>
      </c>
      <c r="J7169" t="s">
        <v>19651</v>
      </c>
      <c r="K7169" t="s">
        <v>110</v>
      </c>
      <c r="L7169" t="s">
        <v>3343</v>
      </c>
      <c r="M7169" t="s">
        <v>4200</v>
      </c>
      <c r="N7169" t="s">
        <v>19366</v>
      </c>
      <c r="O7169" t="s">
        <v>3343</v>
      </c>
      <c r="P7169" t="s">
        <v>3343</v>
      </c>
      <c r="Q7169" t="s">
        <v>3346</v>
      </c>
    </row>
    <row r="7170" spans="1:17" x14ac:dyDescent="0.25">
      <c r="A7170" t="s">
        <v>19314</v>
      </c>
      <c r="B7170" t="s">
        <v>19315</v>
      </c>
      <c r="C7170" t="s">
        <v>19497</v>
      </c>
      <c r="D7170" t="s">
        <v>19498</v>
      </c>
      <c r="E7170">
        <v>3202027</v>
      </c>
      <c r="F7170" t="s">
        <v>19654</v>
      </c>
      <c r="G7170" t="s">
        <v>19655</v>
      </c>
      <c r="H7170" t="s">
        <v>19656</v>
      </c>
      <c r="I7170" t="s">
        <v>19657</v>
      </c>
      <c r="J7170" t="s">
        <v>19658</v>
      </c>
      <c r="K7170" t="s">
        <v>110</v>
      </c>
      <c r="L7170" t="s">
        <v>3343</v>
      </c>
      <c r="M7170" t="s">
        <v>5047</v>
      </c>
      <c r="N7170" t="s">
        <v>19612</v>
      </c>
      <c r="O7170" t="s">
        <v>3343</v>
      </c>
      <c r="P7170" t="s">
        <v>3343</v>
      </c>
      <c r="Q7170" t="s">
        <v>3346</v>
      </c>
    </row>
    <row r="7171" spans="1:17" x14ac:dyDescent="0.25">
      <c r="A7171" t="s">
        <v>19314</v>
      </c>
      <c r="B7171" t="s">
        <v>19315</v>
      </c>
      <c r="C7171" t="s">
        <v>19497</v>
      </c>
      <c r="D7171" t="s">
        <v>19498</v>
      </c>
      <c r="E7171">
        <v>3202028</v>
      </c>
      <c r="F7171" t="s">
        <v>19659</v>
      </c>
      <c r="G7171" t="s">
        <v>19660</v>
      </c>
      <c r="H7171" t="s">
        <v>19656</v>
      </c>
      <c r="I7171" t="s">
        <v>19661</v>
      </c>
      <c r="J7171" t="s">
        <v>19662</v>
      </c>
      <c r="K7171" t="s">
        <v>110</v>
      </c>
      <c r="L7171" t="s">
        <v>3343</v>
      </c>
      <c r="M7171" t="s">
        <v>5047</v>
      </c>
      <c r="N7171" t="s">
        <v>19612</v>
      </c>
      <c r="O7171" t="s">
        <v>3343</v>
      </c>
      <c r="P7171" t="s">
        <v>3343</v>
      </c>
      <c r="Q7171" t="s">
        <v>3346</v>
      </c>
    </row>
    <row r="7172" spans="1:17" x14ac:dyDescent="0.25">
      <c r="A7172" t="s">
        <v>19314</v>
      </c>
      <c r="B7172" t="s">
        <v>19315</v>
      </c>
      <c r="C7172" t="s">
        <v>19497</v>
      </c>
      <c r="D7172" t="s">
        <v>19498</v>
      </c>
      <c r="E7172">
        <v>3202029</v>
      </c>
      <c r="F7172" t="s">
        <v>19663</v>
      </c>
      <c r="G7172" t="s">
        <v>19664</v>
      </c>
      <c r="H7172" t="s">
        <v>19656</v>
      </c>
      <c r="I7172" t="s">
        <v>19665</v>
      </c>
      <c r="J7172" t="s">
        <v>19666</v>
      </c>
      <c r="K7172" t="s">
        <v>110</v>
      </c>
      <c r="L7172" t="s">
        <v>3343</v>
      </c>
      <c r="M7172" t="s">
        <v>5047</v>
      </c>
      <c r="N7172" t="s">
        <v>19612</v>
      </c>
      <c r="O7172" t="s">
        <v>3343</v>
      </c>
      <c r="P7172" t="s">
        <v>3343</v>
      </c>
      <c r="Q7172" t="s">
        <v>3346</v>
      </c>
    </row>
    <row r="7173" spans="1:17" x14ac:dyDescent="0.25">
      <c r="A7173" t="s">
        <v>19314</v>
      </c>
      <c r="B7173" t="s">
        <v>19315</v>
      </c>
      <c r="C7173" t="s">
        <v>19497</v>
      </c>
      <c r="D7173" t="s">
        <v>19498</v>
      </c>
      <c r="E7173">
        <v>3202030</v>
      </c>
      <c r="F7173" t="s">
        <v>19667</v>
      </c>
      <c r="G7173" t="s">
        <v>19668</v>
      </c>
      <c r="H7173" t="s">
        <v>19669</v>
      </c>
      <c r="I7173" t="s">
        <v>19670</v>
      </c>
      <c r="J7173" t="s">
        <v>19667</v>
      </c>
      <c r="K7173" t="s">
        <v>110</v>
      </c>
      <c r="L7173" t="s">
        <v>3343</v>
      </c>
      <c r="M7173" t="s">
        <v>4213</v>
      </c>
      <c r="N7173" t="s">
        <v>6507</v>
      </c>
      <c r="O7173" t="s">
        <v>3343</v>
      </c>
      <c r="P7173" t="s">
        <v>3343</v>
      </c>
      <c r="Q7173" t="s">
        <v>3346</v>
      </c>
    </row>
    <row r="7174" spans="1:17" x14ac:dyDescent="0.25">
      <c r="A7174" t="s">
        <v>19314</v>
      </c>
      <c r="B7174" t="s">
        <v>19315</v>
      </c>
      <c r="C7174" t="s">
        <v>19497</v>
      </c>
      <c r="D7174" t="s">
        <v>19498</v>
      </c>
      <c r="E7174">
        <v>3202030</v>
      </c>
      <c r="F7174" t="s">
        <v>19667</v>
      </c>
      <c r="G7174" t="s">
        <v>19668</v>
      </c>
      <c r="H7174" t="s">
        <v>19669</v>
      </c>
      <c r="I7174" t="s">
        <v>19671</v>
      </c>
      <c r="J7174" t="s">
        <v>19672</v>
      </c>
      <c r="K7174" t="s">
        <v>110</v>
      </c>
      <c r="L7174" t="s">
        <v>3346</v>
      </c>
      <c r="M7174" t="s">
        <v>4213</v>
      </c>
      <c r="N7174" t="s">
        <v>6507</v>
      </c>
      <c r="O7174" t="s">
        <v>3343</v>
      </c>
      <c r="P7174" t="s">
        <v>3343</v>
      </c>
      <c r="Q7174" t="s">
        <v>3346</v>
      </c>
    </row>
    <row r="7175" spans="1:17" x14ac:dyDescent="0.25">
      <c r="A7175" t="s">
        <v>19314</v>
      </c>
      <c r="B7175" t="s">
        <v>19315</v>
      </c>
      <c r="C7175" t="s">
        <v>19497</v>
      </c>
      <c r="D7175" t="s">
        <v>19498</v>
      </c>
      <c r="E7175">
        <v>3202031</v>
      </c>
      <c r="F7175" t="s">
        <v>19673</v>
      </c>
      <c r="G7175" t="s">
        <v>19674</v>
      </c>
      <c r="H7175" t="s">
        <v>10418</v>
      </c>
      <c r="I7175" t="s">
        <v>19675</v>
      </c>
      <c r="J7175" t="s">
        <v>19676</v>
      </c>
      <c r="K7175" t="s">
        <v>110</v>
      </c>
      <c r="L7175" t="s">
        <v>3343</v>
      </c>
      <c r="M7175" t="s">
        <v>4200</v>
      </c>
      <c r="N7175" t="s">
        <v>19321</v>
      </c>
      <c r="O7175" t="s">
        <v>3346</v>
      </c>
      <c r="P7175" t="s">
        <v>3343</v>
      </c>
      <c r="Q7175" t="s">
        <v>3346</v>
      </c>
    </row>
    <row r="7176" spans="1:17" x14ac:dyDescent="0.25">
      <c r="A7176" t="s">
        <v>19314</v>
      </c>
      <c r="B7176" t="s">
        <v>19315</v>
      </c>
      <c r="C7176" t="s">
        <v>19497</v>
      </c>
      <c r="D7176" t="s">
        <v>19498</v>
      </c>
      <c r="E7176">
        <v>3202032</v>
      </c>
      <c r="F7176" t="s">
        <v>19677</v>
      </c>
      <c r="G7176" t="s">
        <v>19678</v>
      </c>
      <c r="H7176" t="s">
        <v>4284</v>
      </c>
      <c r="I7176" t="s">
        <v>19679</v>
      </c>
      <c r="J7176" t="s">
        <v>4293</v>
      </c>
      <c r="K7176" t="s">
        <v>2009</v>
      </c>
      <c r="L7176" t="s">
        <v>3343</v>
      </c>
      <c r="M7176" t="s">
        <v>4200</v>
      </c>
      <c r="N7176" t="s">
        <v>7878</v>
      </c>
      <c r="O7176" t="s">
        <v>3346</v>
      </c>
      <c r="P7176" t="s">
        <v>3343</v>
      </c>
      <c r="Q7176" t="s">
        <v>3346</v>
      </c>
    </row>
    <row r="7177" spans="1:17" x14ac:dyDescent="0.25">
      <c r="A7177" t="s">
        <v>19314</v>
      </c>
      <c r="B7177" t="s">
        <v>19315</v>
      </c>
      <c r="C7177" t="s">
        <v>19497</v>
      </c>
      <c r="D7177" t="s">
        <v>19498</v>
      </c>
      <c r="E7177">
        <v>3202032</v>
      </c>
      <c r="F7177" t="s">
        <v>19677</v>
      </c>
      <c r="G7177" t="s">
        <v>19678</v>
      </c>
      <c r="H7177" t="s">
        <v>4284</v>
      </c>
      <c r="I7177" t="s">
        <v>19680</v>
      </c>
      <c r="J7177" t="s">
        <v>19672</v>
      </c>
      <c r="K7177" t="s">
        <v>110</v>
      </c>
      <c r="L7177" t="s">
        <v>3346</v>
      </c>
      <c r="M7177" t="s">
        <v>4200</v>
      </c>
      <c r="N7177" t="s">
        <v>7878</v>
      </c>
      <c r="O7177" t="s">
        <v>3346</v>
      </c>
      <c r="P7177" t="s">
        <v>3343</v>
      </c>
      <c r="Q7177" t="s">
        <v>3346</v>
      </c>
    </row>
    <row r="7178" spans="1:17" x14ac:dyDescent="0.25">
      <c r="A7178" t="s">
        <v>19314</v>
      </c>
      <c r="B7178" t="s">
        <v>19315</v>
      </c>
      <c r="C7178" t="s">
        <v>19497</v>
      </c>
      <c r="D7178" t="s">
        <v>19498</v>
      </c>
      <c r="E7178">
        <v>3202033</v>
      </c>
      <c r="F7178" t="s">
        <v>19681</v>
      </c>
      <c r="G7178" t="s">
        <v>19682</v>
      </c>
      <c r="H7178" t="s">
        <v>7857</v>
      </c>
      <c r="I7178" t="s">
        <v>19683</v>
      </c>
      <c r="J7178" t="s">
        <v>19684</v>
      </c>
      <c r="K7178" t="s">
        <v>110</v>
      </c>
      <c r="L7178" t="s">
        <v>3343</v>
      </c>
      <c r="M7178" t="s">
        <v>4213</v>
      </c>
      <c r="N7178" t="s">
        <v>6507</v>
      </c>
      <c r="O7178" t="s">
        <v>3343</v>
      </c>
      <c r="P7178" t="s">
        <v>3343</v>
      </c>
      <c r="Q7178" t="s">
        <v>3346</v>
      </c>
    </row>
    <row r="7179" spans="1:17" x14ac:dyDescent="0.25">
      <c r="A7179" t="s">
        <v>19314</v>
      </c>
      <c r="B7179" t="s">
        <v>19315</v>
      </c>
      <c r="C7179" t="s">
        <v>19497</v>
      </c>
      <c r="D7179" t="s">
        <v>19498</v>
      </c>
      <c r="E7179">
        <v>3202033</v>
      </c>
      <c r="F7179" t="s">
        <v>19681</v>
      </c>
      <c r="G7179" t="s">
        <v>19682</v>
      </c>
      <c r="H7179" t="s">
        <v>7857</v>
      </c>
      <c r="I7179" t="s">
        <v>19685</v>
      </c>
      <c r="J7179" t="s">
        <v>19686</v>
      </c>
      <c r="K7179" t="s">
        <v>110</v>
      </c>
      <c r="L7179" t="s">
        <v>3346</v>
      </c>
      <c r="M7179" t="s">
        <v>4213</v>
      </c>
      <c r="N7179" t="s">
        <v>6507</v>
      </c>
      <c r="O7179" t="s">
        <v>3343</v>
      </c>
      <c r="P7179" t="s">
        <v>3343</v>
      </c>
      <c r="Q7179" t="s">
        <v>3346</v>
      </c>
    </row>
    <row r="7180" spans="1:17" x14ac:dyDescent="0.25">
      <c r="A7180" t="s">
        <v>19314</v>
      </c>
      <c r="B7180" t="s">
        <v>19315</v>
      </c>
      <c r="C7180" t="s">
        <v>19497</v>
      </c>
      <c r="D7180" t="s">
        <v>19498</v>
      </c>
      <c r="E7180">
        <v>3202033</v>
      </c>
      <c r="F7180" t="s">
        <v>19681</v>
      </c>
      <c r="G7180" t="s">
        <v>19682</v>
      </c>
      <c r="H7180" t="s">
        <v>7857</v>
      </c>
      <c r="I7180" t="s">
        <v>19687</v>
      </c>
      <c r="J7180" t="s">
        <v>19688</v>
      </c>
      <c r="K7180" t="s">
        <v>110</v>
      </c>
      <c r="L7180" t="s">
        <v>3346</v>
      </c>
      <c r="M7180" t="s">
        <v>4213</v>
      </c>
      <c r="N7180" t="s">
        <v>6507</v>
      </c>
      <c r="O7180" t="s">
        <v>3343</v>
      </c>
      <c r="P7180" t="s">
        <v>3343</v>
      </c>
      <c r="Q7180" t="s">
        <v>3346</v>
      </c>
    </row>
    <row r="7181" spans="1:17" x14ac:dyDescent="0.25">
      <c r="A7181" t="s">
        <v>19314</v>
      </c>
      <c r="B7181" t="s">
        <v>19315</v>
      </c>
      <c r="C7181" t="s">
        <v>19497</v>
      </c>
      <c r="D7181" t="s">
        <v>19498</v>
      </c>
      <c r="E7181">
        <v>3202034</v>
      </c>
      <c r="F7181" t="s">
        <v>19689</v>
      </c>
      <c r="G7181" t="s">
        <v>19690</v>
      </c>
      <c r="H7181" t="s">
        <v>7857</v>
      </c>
      <c r="I7181" t="s">
        <v>19691</v>
      </c>
      <c r="J7181" t="s">
        <v>19689</v>
      </c>
      <c r="K7181" t="s">
        <v>110</v>
      </c>
      <c r="L7181" t="s">
        <v>3343</v>
      </c>
      <c r="M7181" t="s">
        <v>4200</v>
      </c>
      <c r="N7181" t="s">
        <v>7878</v>
      </c>
      <c r="O7181" t="s">
        <v>3346</v>
      </c>
      <c r="P7181" t="s">
        <v>3343</v>
      </c>
      <c r="Q7181" t="s">
        <v>3346</v>
      </c>
    </row>
    <row r="7182" spans="1:17" x14ac:dyDescent="0.25">
      <c r="A7182" t="s">
        <v>19314</v>
      </c>
      <c r="B7182" t="s">
        <v>19315</v>
      </c>
      <c r="C7182" t="s">
        <v>19497</v>
      </c>
      <c r="D7182" t="s">
        <v>19498</v>
      </c>
      <c r="E7182">
        <v>3202034</v>
      </c>
      <c r="F7182" t="s">
        <v>19689</v>
      </c>
      <c r="G7182" t="s">
        <v>19690</v>
      </c>
      <c r="H7182" t="s">
        <v>7857</v>
      </c>
      <c r="I7182" t="s">
        <v>19692</v>
      </c>
      <c r="J7182" t="s">
        <v>19693</v>
      </c>
      <c r="K7182" t="s">
        <v>110</v>
      </c>
      <c r="L7182" t="s">
        <v>3346</v>
      </c>
      <c r="M7182" t="s">
        <v>4200</v>
      </c>
      <c r="N7182" t="s">
        <v>7878</v>
      </c>
      <c r="O7182" t="s">
        <v>3346</v>
      </c>
      <c r="P7182" t="s">
        <v>3343</v>
      </c>
      <c r="Q7182" t="s">
        <v>3346</v>
      </c>
    </row>
    <row r="7183" spans="1:17" x14ac:dyDescent="0.25">
      <c r="A7183" t="s">
        <v>19314</v>
      </c>
      <c r="B7183" t="s">
        <v>19315</v>
      </c>
      <c r="C7183" t="s">
        <v>19497</v>
      </c>
      <c r="D7183" t="s">
        <v>19498</v>
      </c>
      <c r="E7183">
        <v>3202034</v>
      </c>
      <c r="F7183" t="s">
        <v>19689</v>
      </c>
      <c r="G7183" t="s">
        <v>19690</v>
      </c>
      <c r="H7183" t="s">
        <v>7857</v>
      </c>
      <c r="I7183" t="s">
        <v>19694</v>
      </c>
      <c r="J7183" t="s">
        <v>19695</v>
      </c>
      <c r="K7183" t="s">
        <v>110</v>
      </c>
      <c r="L7183" t="s">
        <v>3346</v>
      </c>
      <c r="M7183" t="s">
        <v>4200</v>
      </c>
      <c r="N7183" t="s">
        <v>7878</v>
      </c>
      <c r="O7183" t="s">
        <v>3346</v>
      </c>
      <c r="P7183" t="s">
        <v>3343</v>
      </c>
      <c r="Q7183" t="s">
        <v>3346</v>
      </c>
    </row>
    <row r="7184" spans="1:17" x14ac:dyDescent="0.25">
      <c r="A7184" t="s">
        <v>19314</v>
      </c>
      <c r="B7184" t="s">
        <v>19315</v>
      </c>
      <c r="C7184" t="s">
        <v>19497</v>
      </c>
      <c r="D7184" t="s">
        <v>19498</v>
      </c>
      <c r="E7184">
        <v>3202037</v>
      </c>
      <c r="F7184" t="s">
        <v>19696</v>
      </c>
      <c r="G7184" t="s">
        <v>19697</v>
      </c>
      <c r="H7184" t="s">
        <v>19698</v>
      </c>
      <c r="I7184" t="s">
        <v>19699</v>
      </c>
      <c r="J7184" t="s">
        <v>19700</v>
      </c>
      <c r="K7184" t="s">
        <v>2009</v>
      </c>
      <c r="L7184" t="s">
        <v>3343</v>
      </c>
      <c r="M7184" t="s">
        <v>4972</v>
      </c>
      <c r="N7184" t="s">
        <v>19701</v>
      </c>
      <c r="O7184" t="s">
        <v>3343</v>
      </c>
      <c r="P7184" t="s">
        <v>3343</v>
      </c>
      <c r="Q7184" t="s">
        <v>3346</v>
      </c>
    </row>
    <row r="7185" spans="1:17" x14ac:dyDescent="0.25">
      <c r="A7185" t="s">
        <v>19314</v>
      </c>
      <c r="B7185" t="s">
        <v>19315</v>
      </c>
      <c r="C7185" t="s">
        <v>19497</v>
      </c>
      <c r="D7185" t="s">
        <v>19498</v>
      </c>
      <c r="E7185">
        <v>3202037</v>
      </c>
      <c r="F7185" t="s">
        <v>19696</v>
      </c>
      <c r="G7185" t="s">
        <v>19697</v>
      </c>
      <c r="H7185" t="s">
        <v>19698</v>
      </c>
      <c r="I7185" t="s">
        <v>19702</v>
      </c>
      <c r="J7185" t="s">
        <v>19703</v>
      </c>
      <c r="K7185" t="s">
        <v>110</v>
      </c>
      <c r="L7185" t="s">
        <v>3346</v>
      </c>
      <c r="M7185" t="s">
        <v>4972</v>
      </c>
      <c r="N7185" t="s">
        <v>19701</v>
      </c>
      <c r="O7185" t="s">
        <v>3343</v>
      </c>
      <c r="P7185" t="s">
        <v>3343</v>
      </c>
      <c r="Q7185" t="s">
        <v>3346</v>
      </c>
    </row>
    <row r="7186" spans="1:17" x14ac:dyDescent="0.25">
      <c r="A7186" t="s">
        <v>19314</v>
      </c>
      <c r="B7186" t="s">
        <v>19315</v>
      </c>
      <c r="C7186" t="s">
        <v>19497</v>
      </c>
      <c r="D7186" t="s">
        <v>19498</v>
      </c>
      <c r="E7186">
        <v>3202037</v>
      </c>
      <c r="F7186" t="s">
        <v>19696</v>
      </c>
      <c r="G7186" t="s">
        <v>19697</v>
      </c>
      <c r="H7186" t="s">
        <v>19698</v>
      </c>
      <c r="I7186" t="s">
        <v>19704</v>
      </c>
      <c r="J7186" t="s">
        <v>19705</v>
      </c>
      <c r="K7186" t="s">
        <v>110</v>
      </c>
      <c r="L7186" t="s">
        <v>3346</v>
      </c>
      <c r="M7186" t="s">
        <v>4972</v>
      </c>
      <c r="N7186" t="s">
        <v>19701</v>
      </c>
      <c r="O7186" t="s">
        <v>3343</v>
      </c>
      <c r="P7186" t="s">
        <v>3343</v>
      </c>
      <c r="Q7186" t="s">
        <v>3346</v>
      </c>
    </row>
    <row r="7187" spans="1:17" x14ac:dyDescent="0.25">
      <c r="A7187" t="s">
        <v>19314</v>
      </c>
      <c r="B7187" t="s">
        <v>19315</v>
      </c>
      <c r="C7187" t="s">
        <v>19497</v>
      </c>
      <c r="D7187" t="s">
        <v>19498</v>
      </c>
      <c r="E7187">
        <v>3202037</v>
      </c>
      <c r="F7187" t="s">
        <v>19696</v>
      </c>
      <c r="G7187" t="s">
        <v>19697</v>
      </c>
      <c r="H7187" t="s">
        <v>19698</v>
      </c>
      <c r="I7187" t="s">
        <v>19706</v>
      </c>
      <c r="J7187" t="s">
        <v>19707</v>
      </c>
      <c r="K7187" t="s">
        <v>110</v>
      </c>
      <c r="L7187" t="s">
        <v>3346</v>
      </c>
      <c r="M7187" t="s">
        <v>4972</v>
      </c>
      <c r="N7187" t="s">
        <v>19701</v>
      </c>
      <c r="O7187" t="s">
        <v>3343</v>
      </c>
      <c r="P7187" t="s">
        <v>3343</v>
      </c>
      <c r="Q7187" t="s">
        <v>3346</v>
      </c>
    </row>
    <row r="7188" spans="1:17" x14ac:dyDescent="0.25">
      <c r="A7188" t="s">
        <v>19314</v>
      </c>
      <c r="B7188" t="s">
        <v>19315</v>
      </c>
      <c r="C7188" t="s">
        <v>19497</v>
      </c>
      <c r="D7188" t="s">
        <v>19498</v>
      </c>
      <c r="E7188">
        <v>3202037</v>
      </c>
      <c r="F7188" t="s">
        <v>19696</v>
      </c>
      <c r="G7188" t="s">
        <v>19697</v>
      </c>
      <c r="H7188" t="s">
        <v>19698</v>
      </c>
      <c r="I7188" t="s">
        <v>19708</v>
      </c>
      <c r="J7188" t="s">
        <v>19709</v>
      </c>
      <c r="K7188" t="s">
        <v>9286</v>
      </c>
      <c r="L7188" t="s">
        <v>3346</v>
      </c>
      <c r="M7188" t="s">
        <v>4972</v>
      </c>
      <c r="N7188" t="s">
        <v>19701</v>
      </c>
      <c r="O7188" t="s">
        <v>3343</v>
      </c>
      <c r="P7188" t="s">
        <v>3343</v>
      </c>
      <c r="Q7188" t="s">
        <v>3346</v>
      </c>
    </row>
    <row r="7189" spans="1:17" x14ac:dyDescent="0.25">
      <c r="A7189" t="s">
        <v>19314</v>
      </c>
      <c r="B7189" t="s">
        <v>19315</v>
      </c>
      <c r="C7189" t="s">
        <v>19497</v>
      </c>
      <c r="D7189" t="s">
        <v>19498</v>
      </c>
      <c r="E7189">
        <v>3202037</v>
      </c>
      <c r="F7189" t="s">
        <v>19696</v>
      </c>
      <c r="G7189" t="s">
        <v>19697</v>
      </c>
      <c r="H7189" t="s">
        <v>19698</v>
      </c>
      <c r="I7189" t="s">
        <v>19710</v>
      </c>
      <c r="J7189" t="s">
        <v>19711</v>
      </c>
      <c r="K7189" t="s">
        <v>110</v>
      </c>
      <c r="L7189" t="s">
        <v>3346</v>
      </c>
      <c r="M7189" t="s">
        <v>4972</v>
      </c>
      <c r="N7189" t="s">
        <v>19701</v>
      </c>
      <c r="O7189" t="s">
        <v>3343</v>
      </c>
      <c r="P7189" t="s">
        <v>3343</v>
      </c>
      <c r="Q7189" t="s">
        <v>3346</v>
      </c>
    </row>
    <row r="7190" spans="1:17" x14ac:dyDescent="0.25">
      <c r="A7190" t="s">
        <v>19314</v>
      </c>
      <c r="B7190" t="s">
        <v>19315</v>
      </c>
      <c r="C7190" t="s">
        <v>19497</v>
      </c>
      <c r="D7190" t="s">
        <v>19498</v>
      </c>
      <c r="E7190">
        <v>3202037</v>
      </c>
      <c r="F7190" t="s">
        <v>19696</v>
      </c>
      <c r="G7190" t="s">
        <v>19697</v>
      </c>
      <c r="H7190" t="s">
        <v>19698</v>
      </c>
      <c r="I7190" t="s">
        <v>19712</v>
      </c>
      <c r="J7190" t="s">
        <v>19713</v>
      </c>
      <c r="K7190" t="s">
        <v>9286</v>
      </c>
      <c r="L7190" t="s">
        <v>3346</v>
      </c>
      <c r="M7190" t="s">
        <v>4972</v>
      </c>
      <c r="N7190" t="s">
        <v>19701</v>
      </c>
      <c r="O7190" t="s">
        <v>3343</v>
      </c>
      <c r="P7190" t="s">
        <v>3343</v>
      </c>
      <c r="Q7190" t="s">
        <v>3346</v>
      </c>
    </row>
    <row r="7191" spans="1:17" x14ac:dyDescent="0.25">
      <c r="A7191" t="s">
        <v>19314</v>
      </c>
      <c r="B7191" t="s">
        <v>19315</v>
      </c>
      <c r="C7191" t="s">
        <v>19497</v>
      </c>
      <c r="D7191" t="s">
        <v>19498</v>
      </c>
      <c r="E7191">
        <v>3202038</v>
      </c>
      <c r="F7191" t="s">
        <v>2027</v>
      </c>
      <c r="G7191" t="s">
        <v>19714</v>
      </c>
      <c r="H7191" t="s">
        <v>9312</v>
      </c>
      <c r="I7191" t="s">
        <v>19715</v>
      </c>
      <c r="J7191" t="s">
        <v>2028</v>
      </c>
      <c r="K7191" t="s">
        <v>110</v>
      </c>
      <c r="L7191" t="s">
        <v>3343</v>
      </c>
      <c r="M7191" t="s">
        <v>4200</v>
      </c>
      <c r="N7191" t="s">
        <v>19716</v>
      </c>
      <c r="O7191" t="s">
        <v>3343</v>
      </c>
      <c r="P7191" t="s">
        <v>3343</v>
      </c>
      <c r="Q7191" t="s">
        <v>3346</v>
      </c>
    </row>
    <row r="7192" spans="1:17" x14ac:dyDescent="0.25">
      <c r="A7192" t="s">
        <v>19314</v>
      </c>
      <c r="B7192" t="s">
        <v>19315</v>
      </c>
      <c r="C7192" t="s">
        <v>19497</v>
      </c>
      <c r="D7192" t="s">
        <v>19498</v>
      </c>
      <c r="E7192">
        <v>3202039</v>
      </c>
      <c r="F7192" t="s">
        <v>19717</v>
      </c>
      <c r="G7192" t="s">
        <v>19718</v>
      </c>
      <c r="H7192" t="s">
        <v>9283</v>
      </c>
      <c r="I7192" t="s">
        <v>19719</v>
      </c>
      <c r="J7192" t="s">
        <v>19720</v>
      </c>
      <c r="K7192" t="s">
        <v>9286</v>
      </c>
      <c r="L7192" t="s">
        <v>3343</v>
      </c>
      <c r="M7192" t="s">
        <v>4972</v>
      </c>
      <c r="N7192" t="s">
        <v>19701</v>
      </c>
      <c r="O7192" t="s">
        <v>3343</v>
      </c>
      <c r="P7192" t="s">
        <v>3343</v>
      </c>
      <c r="Q7192" t="s">
        <v>3346</v>
      </c>
    </row>
    <row r="7193" spans="1:17" x14ac:dyDescent="0.25">
      <c r="A7193" t="s">
        <v>19314</v>
      </c>
      <c r="B7193" t="s">
        <v>19315</v>
      </c>
      <c r="C7193" t="s">
        <v>19497</v>
      </c>
      <c r="D7193" t="s">
        <v>19498</v>
      </c>
      <c r="E7193">
        <v>3202040</v>
      </c>
      <c r="F7193" t="s">
        <v>19721</v>
      </c>
      <c r="G7193" t="s">
        <v>19722</v>
      </c>
      <c r="H7193" t="s">
        <v>3634</v>
      </c>
      <c r="I7193" t="s">
        <v>19723</v>
      </c>
      <c r="J7193" t="s">
        <v>19724</v>
      </c>
      <c r="K7193" t="s">
        <v>110</v>
      </c>
      <c r="L7193" t="s">
        <v>3343</v>
      </c>
      <c r="M7193" t="s">
        <v>4200</v>
      </c>
      <c r="N7193" t="s">
        <v>19608</v>
      </c>
      <c r="O7193" t="s">
        <v>3346</v>
      </c>
      <c r="P7193" t="s">
        <v>3343</v>
      </c>
      <c r="Q7193" t="s">
        <v>3346</v>
      </c>
    </row>
    <row r="7194" spans="1:17" x14ac:dyDescent="0.25">
      <c r="A7194" t="s">
        <v>19314</v>
      </c>
      <c r="B7194" t="s">
        <v>19315</v>
      </c>
      <c r="C7194" t="s">
        <v>19497</v>
      </c>
      <c r="D7194" t="s">
        <v>19498</v>
      </c>
      <c r="E7194">
        <v>3202041</v>
      </c>
      <c r="F7194" t="s">
        <v>19725</v>
      </c>
      <c r="G7194" t="s">
        <v>19726</v>
      </c>
      <c r="H7194" t="s">
        <v>19727</v>
      </c>
      <c r="I7194" t="s">
        <v>19728</v>
      </c>
      <c r="J7194" t="s">
        <v>19579</v>
      </c>
      <c r="K7194" t="s">
        <v>110</v>
      </c>
      <c r="L7194" t="s">
        <v>3343</v>
      </c>
      <c r="M7194" t="s">
        <v>4200</v>
      </c>
      <c r="N7194" t="s">
        <v>9314</v>
      </c>
      <c r="O7194" t="s">
        <v>3343</v>
      </c>
      <c r="P7194" t="s">
        <v>3343</v>
      </c>
      <c r="Q7194" t="s">
        <v>3346</v>
      </c>
    </row>
    <row r="7195" spans="1:17" x14ac:dyDescent="0.25">
      <c r="A7195" t="s">
        <v>19314</v>
      </c>
      <c r="B7195" t="s">
        <v>19315</v>
      </c>
      <c r="C7195" t="s">
        <v>19497</v>
      </c>
      <c r="D7195" t="s">
        <v>19498</v>
      </c>
      <c r="E7195">
        <v>3202042</v>
      </c>
      <c r="F7195" t="s">
        <v>19729</v>
      </c>
      <c r="G7195" t="s">
        <v>19730</v>
      </c>
      <c r="H7195" t="s">
        <v>19727</v>
      </c>
      <c r="I7195" t="s">
        <v>19731</v>
      </c>
      <c r="J7195" t="s">
        <v>19732</v>
      </c>
      <c r="K7195" t="s">
        <v>110</v>
      </c>
      <c r="L7195" t="s">
        <v>3343</v>
      </c>
      <c r="M7195" t="s">
        <v>3707</v>
      </c>
      <c r="N7195" t="s">
        <v>9687</v>
      </c>
      <c r="O7195" t="s">
        <v>3343</v>
      </c>
      <c r="P7195" t="s">
        <v>3343</v>
      </c>
      <c r="Q7195" t="s">
        <v>3346</v>
      </c>
    </row>
    <row r="7196" spans="1:17" x14ac:dyDescent="0.25">
      <c r="A7196" t="s">
        <v>19314</v>
      </c>
      <c r="B7196" t="s">
        <v>19315</v>
      </c>
      <c r="C7196" t="s">
        <v>19497</v>
      </c>
      <c r="D7196" t="s">
        <v>19498</v>
      </c>
      <c r="E7196">
        <v>3202043</v>
      </c>
      <c r="F7196" t="s">
        <v>2051</v>
      </c>
      <c r="G7196" t="s">
        <v>19733</v>
      </c>
      <c r="H7196" t="s">
        <v>4284</v>
      </c>
      <c r="I7196" t="s">
        <v>19734</v>
      </c>
      <c r="J7196" t="s">
        <v>2052</v>
      </c>
      <c r="K7196" t="s">
        <v>2009</v>
      </c>
      <c r="L7196" t="s">
        <v>3343</v>
      </c>
      <c r="M7196" t="s">
        <v>4200</v>
      </c>
      <c r="N7196" t="s">
        <v>19447</v>
      </c>
      <c r="O7196" t="s">
        <v>3343</v>
      </c>
      <c r="P7196" t="s">
        <v>3343</v>
      </c>
      <c r="Q7196" t="s">
        <v>3346</v>
      </c>
    </row>
    <row r="7197" spans="1:17" x14ac:dyDescent="0.25">
      <c r="A7197" t="s">
        <v>19314</v>
      </c>
      <c r="B7197" t="s">
        <v>19315</v>
      </c>
      <c r="C7197" t="s">
        <v>19497</v>
      </c>
      <c r="D7197" t="s">
        <v>19498</v>
      </c>
      <c r="E7197">
        <v>3202044</v>
      </c>
      <c r="F7197" t="s">
        <v>2347</v>
      </c>
      <c r="G7197" t="s">
        <v>3514</v>
      </c>
      <c r="H7197" t="s">
        <v>3515</v>
      </c>
      <c r="I7197" t="s">
        <v>19735</v>
      </c>
      <c r="J7197" t="s">
        <v>3517</v>
      </c>
      <c r="K7197" t="s">
        <v>110</v>
      </c>
      <c r="L7197" t="s">
        <v>3343</v>
      </c>
      <c r="M7197" t="s">
        <v>4200</v>
      </c>
      <c r="N7197" t="s">
        <v>7878</v>
      </c>
      <c r="O7197" t="s">
        <v>3343</v>
      </c>
      <c r="P7197" t="s">
        <v>3343</v>
      </c>
      <c r="Q7197" t="s">
        <v>3346</v>
      </c>
    </row>
    <row r="7198" spans="1:17" x14ac:dyDescent="0.25">
      <c r="A7198" t="s">
        <v>19314</v>
      </c>
      <c r="B7198" t="s">
        <v>19315</v>
      </c>
      <c r="C7198" t="s">
        <v>19497</v>
      </c>
      <c r="D7198" t="s">
        <v>19498</v>
      </c>
      <c r="E7198">
        <v>3202045</v>
      </c>
      <c r="F7198" t="s">
        <v>19736</v>
      </c>
      <c r="G7198" t="s">
        <v>19737</v>
      </c>
      <c r="H7198" t="s">
        <v>4284</v>
      </c>
      <c r="I7198" t="s">
        <v>19738</v>
      </c>
      <c r="J7198" t="s">
        <v>19739</v>
      </c>
      <c r="K7198" t="s">
        <v>2009</v>
      </c>
      <c r="L7198" t="s">
        <v>3343</v>
      </c>
      <c r="M7198" t="s">
        <v>4200</v>
      </c>
      <c r="N7198" t="s">
        <v>7878</v>
      </c>
      <c r="O7198" t="s">
        <v>3343</v>
      </c>
      <c r="P7198" t="s">
        <v>3343</v>
      </c>
      <c r="Q7198" t="s">
        <v>3346</v>
      </c>
    </row>
    <row r="7199" spans="1:17" x14ac:dyDescent="0.25">
      <c r="A7199" t="s">
        <v>19314</v>
      </c>
      <c r="B7199" t="s">
        <v>19315</v>
      </c>
      <c r="C7199" t="s">
        <v>19497</v>
      </c>
      <c r="D7199" t="s">
        <v>19498</v>
      </c>
      <c r="E7199">
        <v>3202045</v>
      </c>
      <c r="F7199" t="s">
        <v>19736</v>
      </c>
      <c r="G7199" t="s">
        <v>19737</v>
      </c>
      <c r="H7199" t="s">
        <v>4284</v>
      </c>
      <c r="I7199" t="s">
        <v>19740</v>
      </c>
      <c r="J7199" t="s">
        <v>19741</v>
      </c>
      <c r="K7199" t="s">
        <v>2009</v>
      </c>
      <c r="L7199" t="s">
        <v>3346</v>
      </c>
      <c r="M7199" t="s">
        <v>4200</v>
      </c>
      <c r="N7199" t="s">
        <v>7878</v>
      </c>
      <c r="O7199" t="s">
        <v>3343</v>
      </c>
      <c r="P7199" t="s">
        <v>3343</v>
      </c>
      <c r="Q7199" t="s">
        <v>3346</v>
      </c>
    </row>
    <row r="7200" spans="1:17" x14ac:dyDescent="0.25">
      <c r="A7200" t="s">
        <v>19314</v>
      </c>
      <c r="B7200" t="s">
        <v>19315</v>
      </c>
      <c r="C7200" t="s">
        <v>19497</v>
      </c>
      <c r="D7200" t="s">
        <v>19498</v>
      </c>
      <c r="E7200">
        <v>3202046</v>
      </c>
      <c r="F7200" t="s">
        <v>19742</v>
      </c>
      <c r="G7200" t="s">
        <v>19743</v>
      </c>
      <c r="H7200" t="s">
        <v>8077</v>
      </c>
      <c r="I7200" t="s">
        <v>19744</v>
      </c>
      <c r="J7200" t="s">
        <v>19745</v>
      </c>
      <c r="K7200" t="s">
        <v>110</v>
      </c>
      <c r="L7200" t="s">
        <v>3343</v>
      </c>
      <c r="M7200" t="s">
        <v>4200</v>
      </c>
      <c r="N7200" t="s">
        <v>19608</v>
      </c>
      <c r="O7200" t="s">
        <v>3343</v>
      </c>
      <c r="P7200" t="s">
        <v>3343</v>
      </c>
      <c r="Q7200" t="s">
        <v>3346</v>
      </c>
    </row>
    <row r="7201" spans="1:17" x14ac:dyDescent="0.25">
      <c r="A7201" t="s">
        <v>19314</v>
      </c>
      <c r="B7201" t="s">
        <v>19315</v>
      </c>
      <c r="C7201" t="s">
        <v>19497</v>
      </c>
      <c r="D7201" t="s">
        <v>19498</v>
      </c>
      <c r="E7201">
        <v>3202046</v>
      </c>
      <c r="F7201" t="s">
        <v>19742</v>
      </c>
      <c r="G7201" t="s">
        <v>19743</v>
      </c>
      <c r="H7201" t="s">
        <v>8077</v>
      </c>
      <c r="I7201" t="s">
        <v>19746</v>
      </c>
      <c r="J7201" t="s">
        <v>19747</v>
      </c>
      <c r="K7201" t="s">
        <v>110</v>
      </c>
      <c r="L7201" t="s">
        <v>3346</v>
      </c>
      <c r="M7201" t="s">
        <v>4200</v>
      </c>
      <c r="N7201" t="s">
        <v>19608</v>
      </c>
      <c r="O7201" t="s">
        <v>3343</v>
      </c>
      <c r="P7201" t="s">
        <v>3343</v>
      </c>
      <c r="Q7201" t="s">
        <v>3346</v>
      </c>
    </row>
    <row r="7202" spans="1:17" x14ac:dyDescent="0.25">
      <c r="A7202" t="s">
        <v>19314</v>
      </c>
      <c r="B7202" t="s">
        <v>19315</v>
      </c>
      <c r="C7202" t="s">
        <v>19497</v>
      </c>
      <c r="D7202" t="s">
        <v>19498</v>
      </c>
      <c r="E7202">
        <v>3202047</v>
      </c>
      <c r="F7202" t="s">
        <v>19748</v>
      </c>
      <c r="G7202" t="s">
        <v>19749</v>
      </c>
      <c r="H7202" t="s">
        <v>4284</v>
      </c>
      <c r="I7202" t="s">
        <v>19750</v>
      </c>
      <c r="J7202" t="s">
        <v>4291</v>
      </c>
      <c r="K7202" t="s">
        <v>2009</v>
      </c>
      <c r="L7202" t="s">
        <v>3343</v>
      </c>
      <c r="M7202" t="s">
        <v>4200</v>
      </c>
      <c r="N7202" t="s">
        <v>7878</v>
      </c>
      <c r="O7202" t="s">
        <v>3343</v>
      </c>
      <c r="P7202" t="s">
        <v>3343</v>
      </c>
      <c r="Q7202" t="s">
        <v>3346</v>
      </c>
    </row>
    <row r="7203" spans="1:17" x14ac:dyDescent="0.25">
      <c r="A7203" t="s">
        <v>19314</v>
      </c>
      <c r="B7203" t="s">
        <v>19315</v>
      </c>
      <c r="C7203" t="s">
        <v>19497</v>
      </c>
      <c r="D7203" t="s">
        <v>19498</v>
      </c>
      <c r="E7203">
        <v>3202048</v>
      </c>
      <c r="F7203" t="s">
        <v>3052</v>
      </c>
      <c r="G7203" t="s">
        <v>19751</v>
      </c>
      <c r="H7203" t="s">
        <v>3350</v>
      </c>
      <c r="I7203" t="s">
        <v>3053</v>
      </c>
      <c r="J7203" t="s">
        <v>103</v>
      </c>
      <c r="K7203" t="s">
        <v>110</v>
      </c>
      <c r="L7203" t="s">
        <v>3343</v>
      </c>
      <c r="M7203" t="s">
        <v>4200</v>
      </c>
      <c r="N7203" t="s">
        <v>19321</v>
      </c>
      <c r="O7203" t="s">
        <v>3343</v>
      </c>
      <c r="P7203" t="s">
        <v>3343</v>
      </c>
      <c r="Q7203" t="s">
        <v>3346</v>
      </c>
    </row>
    <row r="7204" spans="1:17" x14ac:dyDescent="0.25">
      <c r="A7204" t="s">
        <v>19314</v>
      </c>
      <c r="B7204" t="s">
        <v>19315</v>
      </c>
      <c r="C7204" t="s">
        <v>19497</v>
      </c>
      <c r="D7204" t="s">
        <v>19498</v>
      </c>
      <c r="E7204">
        <v>3202049</v>
      </c>
      <c r="F7204" t="s">
        <v>2012</v>
      </c>
      <c r="G7204" t="s">
        <v>19752</v>
      </c>
      <c r="H7204" t="s">
        <v>4284</v>
      </c>
      <c r="I7204" t="s">
        <v>19753</v>
      </c>
      <c r="J7204" t="s">
        <v>2013</v>
      </c>
      <c r="K7204" t="s">
        <v>2009</v>
      </c>
      <c r="L7204" t="s">
        <v>3343</v>
      </c>
      <c r="M7204" t="s">
        <v>4200</v>
      </c>
      <c r="N7204" t="s">
        <v>7878</v>
      </c>
      <c r="O7204" t="s">
        <v>3343</v>
      </c>
      <c r="P7204" t="s">
        <v>3343</v>
      </c>
      <c r="Q7204" t="s">
        <v>3346</v>
      </c>
    </row>
    <row r="7205" spans="1:17" x14ac:dyDescent="0.25">
      <c r="A7205" t="s">
        <v>19314</v>
      </c>
      <c r="B7205" t="s">
        <v>19315</v>
      </c>
      <c r="C7205" t="s">
        <v>19497</v>
      </c>
      <c r="D7205" t="s">
        <v>19498</v>
      </c>
      <c r="E7205">
        <v>3202049</v>
      </c>
      <c r="F7205" t="s">
        <v>2012</v>
      </c>
      <c r="G7205" t="s">
        <v>19752</v>
      </c>
      <c r="H7205" t="s">
        <v>4284</v>
      </c>
      <c r="I7205" t="s">
        <v>19754</v>
      </c>
      <c r="J7205" t="s">
        <v>19755</v>
      </c>
      <c r="K7205" t="s">
        <v>2009</v>
      </c>
      <c r="L7205" t="s">
        <v>3346</v>
      </c>
      <c r="M7205" t="s">
        <v>4200</v>
      </c>
      <c r="N7205" t="s">
        <v>7878</v>
      </c>
      <c r="O7205" t="s">
        <v>3343</v>
      </c>
      <c r="P7205" t="s">
        <v>3343</v>
      </c>
      <c r="Q7205" t="s">
        <v>3346</v>
      </c>
    </row>
    <row r="7206" spans="1:17" x14ac:dyDescent="0.25">
      <c r="A7206" t="s">
        <v>19314</v>
      </c>
      <c r="B7206" t="s">
        <v>19315</v>
      </c>
      <c r="C7206" t="s">
        <v>19497</v>
      </c>
      <c r="D7206" t="s">
        <v>19498</v>
      </c>
      <c r="E7206">
        <v>3202049</v>
      </c>
      <c r="F7206" t="s">
        <v>2012</v>
      </c>
      <c r="G7206" t="s">
        <v>19752</v>
      </c>
      <c r="H7206" t="s">
        <v>4284</v>
      </c>
      <c r="I7206" t="s">
        <v>19756</v>
      </c>
      <c r="J7206" t="s">
        <v>19757</v>
      </c>
      <c r="K7206" t="s">
        <v>2009</v>
      </c>
      <c r="L7206" t="s">
        <v>3346</v>
      </c>
      <c r="M7206" t="s">
        <v>4200</v>
      </c>
      <c r="N7206" t="s">
        <v>7878</v>
      </c>
      <c r="O7206" t="s">
        <v>3343</v>
      </c>
      <c r="P7206" t="s">
        <v>3343</v>
      </c>
      <c r="Q7206" t="s">
        <v>3346</v>
      </c>
    </row>
    <row r="7207" spans="1:17" x14ac:dyDescent="0.25">
      <c r="A7207" t="s">
        <v>19314</v>
      </c>
      <c r="B7207" t="s">
        <v>19315</v>
      </c>
      <c r="C7207" t="s">
        <v>19497</v>
      </c>
      <c r="D7207" t="s">
        <v>19498</v>
      </c>
      <c r="E7207">
        <v>3202049</v>
      </c>
      <c r="F7207" t="s">
        <v>2012</v>
      </c>
      <c r="G7207" t="s">
        <v>19752</v>
      </c>
      <c r="H7207" t="s">
        <v>4284</v>
      </c>
      <c r="I7207" t="s">
        <v>19758</v>
      </c>
      <c r="J7207" t="s">
        <v>19562</v>
      </c>
      <c r="K7207" t="s">
        <v>110</v>
      </c>
      <c r="L7207" t="s">
        <v>3346</v>
      </c>
      <c r="M7207" t="s">
        <v>4200</v>
      </c>
      <c r="N7207" t="s">
        <v>7878</v>
      </c>
      <c r="O7207" t="s">
        <v>3343</v>
      </c>
      <c r="P7207" t="s">
        <v>3343</v>
      </c>
      <c r="Q7207" t="s">
        <v>3346</v>
      </c>
    </row>
    <row r="7208" spans="1:17" x14ac:dyDescent="0.25">
      <c r="A7208" t="s">
        <v>19314</v>
      </c>
      <c r="B7208" t="s">
        <v>19315</v>
      </c>
      <c r="C7208" t="s">
        <v>19497</v>
      </c>
      <c r="D7208" t="s">
        <v>19498</v>
      </c>
      <c r="E7208">
        <v>3202050</v>
      </c>
      <c r="F7208" t="s">
        <v>19759</v>
      </c>
      <c r="G7208" t="s">
        <v>19760</v>
      </c>
      <c r="H7208" t="s">
        <v>19761</v>
      </c>
      <c r="I7208" t="s">
        <v>19762</v>
      </c>
      <c r="J7208" t="s">
        <v>19763</v>
      </c>
      <c r="K7208" t="s">
        <v>110</v>
      </c>
      <c r="L7208" t="s">
        <v>3343</v>
      </c>
      <c r="M7208" t="s">
        <v>4200</v>
      </c>
      <c r="N7208" t="s">
        <v>19366</v>
      </c>
      <c r="O7208" t="s">
        <v>3343</v>
      </c>
      <c r="P7208" t="s">
        <v>3343</v>
      </c>
      <c r="Q7208" t="s">
        <v>3346</v>
      </c>
    </row>
    <row r="7209" spans="1:17" x14ac:dyDescent="0.25">
      <c r="A7209" t="s">
        <v>19314</v>
      </c>
      <c r="B7209" t="s">
        <v>19315</v>
      </c>
      <c r="C7209" t="s">
        <v>19497</v>
      </c>
      <c r="D7209" t="s">
        <v>19498</v>
      </c>
      <c r="E7209">
        <v>3202050</v>
      </c>
      <c r="F7209" t="s">
        <v>19759</v>
      </c>
      <c r="G7209" t="s">
        <v>19760</v>
      </c>
      <c r="H7209" t="s">
        <v>19761</v>
      </c>
      <c r="I7209" t="s">
        <v>19764</v>
      </c>
      <c r="J7209" t="s">
        <v>19765</v>
      </c>
      <c r="K7209" t="s">
        <v>110</v>
      </c>
      <c r="L7209" t="s">
        <v>3346</v>
      </c>
      <c r="M7209" t="s">
        <v>4200</v>
      </c>
      <c r="N7209" t="s">
        <v>19366</v>
      </c>
      <c r="O7209" t="s">
        <v>3343</v>
      </c>
      <c r="P7209" t="s">
        <v>3343</v>
      </c>
      <c r="Q7209" t="s">
        <v>3346</v>
      </c>
    </row>
    <row r="7210" spans="1:17" x14ac:dyDescent="0.25">
      <c r="A7210" t="s">
        <v>19314</v>
      </c>
      <c r="B7210" t="s">
        <v>19315</v>
      </c>
      <c r="C7210" t="s">
        <v>19497</v>
      </c>
      <c r="D7210" t="s">
        <v>19498</v>
      </c>
      <c r="E7210">
        <v>3202050</v>
      </c>
      <c r="F7210" t="s">
        <v>19759</v>
      </c>
      <c r="G7210" t="s">
        <v>19760</v>
      </c>
      <c r="H7210" t="s">
        <v>19761</v>
      </c>
      <c r="I7210" t="s">
        <v>19766</v>
      </c>
      <c r="J7210" t="s">
        <v>19767</v>
      </c>
      <c r="K7210" t="s">
        <v>110</v>
      </c>
      <c r="L7210" t="s">
        <v>3346</v>
      </c>
      <c r="M7210" t="s">
        <v>4200</v>
      </c>
      <c r="N7210" t="s">
        <v>19366</v>
      </c>
      <c r="O7210" t="s">
        <v>3343</v>
      </c>
      <c r="P7210" t="s">
        <v>3343</v>
      </c>
      <c r="Q7210" t="s">
        <v>3346</v>
      </c>
    </row>
    <row r="7211" spans="1:17" x14ac:dyDescent="0.25">
      <c r="A7211" t="s">
        <v>19314</v>
      </c>
      <c r="B7211" t="s">
        <v>19315</v>
      </c>
      <c r="C7211" t="s">
        <v>19497</v>
      </c>
      <c r="D7211" t="s">
        <v>19498</v>
      </c>
      <c r="E7211">
        <v>3202050</v>
      </c>
      <c r="F7211" t="s">
        <v>19759</v>
      </c>
      <c r="G7211" t="s">
        <v>19760</v>
      </c>
      <c r="H7211" t="s">
        <v>19761</v>
      </c>
      <c r="I7211" t="s">
        <v>19768</v>
      </c>
      <c r="J7211" t="s">
        <v>19769</v>
      </c>
      <c r="K7211" t="s">
        <v>110</v>
      </c>
      <c r="L7211" t="s">
        <v>3346</v>
      </c>
      <c r="M7211" t="s">
        <v>4200</v>
      </c>
      <c r="N7211" t="s">
        <v>19366</v>
      </c>
      <c r="O7211" t="s">
        <v>3343</v>
      </c>
      <c r="P7211" t="s">
        <v>3343</v>
      </c>
      <c r="Q7211" t="s">
        <v>3346</v>
      </c>
    </row>
    <row r="7212" spans="1:17" x14ac:dyDescent="0.25">
      <c r="A7212" t="s">
        <v>19314</v>
      </c>
      <c r="B7212" t="s">
        <v>19315</v>
      </c>
      <c r="C7212" t="s">
        <v>19497</v>
      </c>
      <c r="D7212" t="s">
        <v>19498</v>
      </c>
      <c r="E7212">
        <v>3202051</v>
      </c>
      <c r="F7212" t="s">
        <v>19770</v>
      </c>
      <c r="G7212" t="s">
        <v>19771</v>
      </c>
      <c r="H7212" t="s">
        <v>19772</v>
      </c>
      <c r="I7212" t="s">
        <v>19773</v>
      </c>
      <c r="J7212" t="s">
        <v>19774</v>
      </c>
      <c r="K7212" t="s">
        <v>110</v>
      </c>
      <c r="L7212" t="s">
        <v>3343</v>
      </c>
      <c r="M7212" t="s">
        <v>3748</v>
      </c>
      <c r="N7212" t="s">
        <v>19775</v>
      </c>
      <c r="O7212" t="s">
        <v>3343</v>
      </c>
      <c r="P7212" t="s">
        <v>3343</v>
      </c>
      <c r="Q7212" t="s">
        <v>3346</v>
      </c>
    </row>
    <row r="7213" spans="1:17" x14ac:dyDescent="0.25">
      <c r="A7213" t="s">
        <v>19314</v>
      </c>
      <c r="B7213" t="s">
        <v>19315</v>
      </c>
      <c r="C7213" t="s">
        <v>19497</v>
      </c>
      <c r="D7213" t="s">
        <v>19498</v>
      </c>
      <c r="E7213">
        <v>3202052</v>
      </c>
      <c r="F7213" t="s">
        <v>51</v>
      </c>
      <c r="G7213" t="s">
        <v>7911</v>
      </c>
      <c r="H7213" t="s">
        <v>3350</v>
      </c>
      <c r="I7213" t="s">
        <v>19776</v>
      </c>
      <c r="J7213" t="s">
        <v>224</v>
      </c>
      <c r="K7213" t="s">
        <v>110</v>
      </c>
      <c r="L7213" t="s">
        <v>3343</v>
      </c>
      <c r="M7213" t="s">
        <v>3748</v>
      </c>
      <c r="N7213" t="s">
        <v>19775</v>
      </c>
      <c r="O7213" t="s">
        <v>3346</v>
      </c>
      <c r="P7213" t="s">
        <v>3346</v>
      </c>
      <c r="Q7213" t="s">
        <v>3346</v>
      </c>
    </row>
    <row r="7214" spans="1:17" x14ac:dyDescent="0.25">
      <c r="A7214" t="s">
        <v>19314</v>
      </c>
      <c r="B7214" t="s">
        <v>19315</v>
      </c>
      <c r="C7214" t="s">
        <v>19497</v>
      </c>
      <c r="D7214" t="s">
        <v>19498</v>
      </c>
      <c r="E7214">
        <v>3202053</v>
      </c>
      <c r="F7214" t="s">
        <v>102</v>
      </c>
      <c r="G7214" t="s">
        <v>3349</v>
      </c>
      <c r="H7214" t="s">
        <v>3350</v>
      </c>
      <c r="I7214" t="s">
        <v>19777</v>
      </c>
      <c r="J7214" t="s">
        <v>103</v>
      </c>
      <c r="K7214" t="s">
        <v>110</v>
      </c>
      <c r="L7214" t="s">
        <v>3343</v>
      </c>
      <c r="M7214" t="s">
        <v>3748</v>
      </c>
      <c r="N7214" t="s">
        <v>19775</v>
      </c>
      <c r="O7214" t="s">
        <v>3346</v>
      </c>
      <c r="P7214" t="s">
        <v>3346</v>
      </c>
      <c r="Q7214" t="s">
        <v>3346</v>
      </c>
    </row>
    <row r="7215" spans="1:17" x14ac:dyDescent="0.25">
      <c r="A7215" t="s">
        <v>19314</v>
      </c>
      <c r="B7215" t="s">
        <v>19315</v>
      </c>
      <c r="C7215" t="s">
        <v>19497</v>
      </c>
      <c r="D7215" t="s">
        <v>19498</v>
      </c>
      <c r="E7215">
        <v>3202054</v>
      </c>
      <c r="F7215" t="s">
        <v>1896</v>
      </c>
      <c r="G7215" t="s">
        <v>19778</v>
      </c>
      <c r="H7215" t="s">
        <v>3350</v>
      </c>
      <c r="I7215" t="s">
        <v>19779</v>
      </c>
      <c r="J7215" t="s">
        <v>19522</v>
      </c>
      <c r="K7215" t="s">
        <v>110</v>
      </c>
      <c r="L7215" t="s">
        <v>3343</v>
      </c>
      <c r="M7215" t="s">
        <v>3748</v>
      </c>
      <c r="N7215" t="s">
        <v>19775</v>
      </c>
      <c r="O7215" t="s">
        <v>3346</v>
      </c>
      <c r="P7215" t="s">
        <v>3346</v>
      </c>
      <c r="Q7215" t="s">
        <v>3346</v>
      </c>
    </row>
    <row r="7216" spans="1:17" x14ac:dyDescent="0.25">
      <c r="A7216" t="s">
        <v>19314</v>
      </c>
      <c r="B7216" t="s">
        <v>19315</v>
      </c>
      <c r="C7216" t="s">
        <v>19497</v>
      </c>
      <c r="D7216" t="s">
        <v>19498</v>
      </c>
      <c r="E7216">
        <v>3202055</v>
      </c>
      <c r="F7216" t="s">
        <v>375</v>
      </c>
      <c r="G7216" t="s">
        <v>3574</v>
      </c>
      <c r="H7216" t="s">
        <v>3350</v>
      </c>
      <c r="I7216" t="s">
        <v>19780</v>
      </c>
      <c r="J7216" t="s">
        <v>154</v>
      </c>
      <c r="K7216" t="s">
        <v>110</v>
      </c>
      <c r="L7216" t="s">
        <v>3343</v>
      </c>
      <c r="M7216" t="s">
        <v>3748</v>
      </c>
      <c r="N7216" t="s">
        <v>19775</v>
      </c>
      <c r="O7216" t="s">
        <v>3346</v>
      </c>
      <c r="P7216" t="s">
        <v>3346</v>
      </c>
      <c r="Q7216" t="s">
        <v>3346</v>
      </c>
    </row>
    <row r="7217" spans="1:17" x14ac:dyDescent="0.25">
      <c r="A7217" t="s">
        <v>19314</v>
      </c>
      <c r="B7217" t="s">
        <v>19315</v>
      </c>
      <c r="C7217" t="s">
        <v>19497</v>
      </c>
      <c r="D7217" t="s">
        <v>19498</v>
      </c>
      <c r="E7217">
        <v>3202056</v>
      </c>
      <c r="F7217" t="s">
        <v>156</v>
      </c>
      <c r="G7217" t="s">
        <v>3393</v>
      </c>
      <c r="H7217" t="s">
        <v>3394</v>
      </c>
      <c r="I7217" t="s">
        <v>19781</v>
      </c>
      <c r="J7217" t="s">
        <v>3396</v>
      </c>
      <c r="K7217" t="s">
        <v>110</v>
      </c>
      <c r="L7217" t="s">
        <v>3343</v>
      </c>
      <c r="M7217" t="s">
        <v>3748</v>
      </c>
      <c r="N7217" t="s">
        <v>19775</v>
      </c>
      <c r="O7217" t="s">
        <v>3346</v>
      </c>
      <c r="P7217" t="s">
        <v>3346</v>
      </c>
      <c r="Q7217" t="s">
        <v>3346</v>
      </c>
    </row>
    <row r="7218" spans="1:17" x14ac:dyDescent="0.25">
      <c r="A7218" t="s">
        <v>19314</v>
      </c>
      <c r="B7218" t="s">
        <v>19315</v>
      </c>
      <c r="C7218" t="s">
        <v>19497</v>
      </c>
      <c r="D7218" t="s">
        <v>19498</v>
      </c>
      <c r="E7218">
        <v>3202057</v>
      </c>
      <c r="F7218" t="s">
        <v>128</v>
      </c>
      <c r="G7218" t="s">
        <v>4583</v>
      </c>
      <c r="H7218" t="s">
        <v>3526</v>
      </c>
      <c r="I7218" t="s">
        <v>19782</v>
      </c>
      <c r="J7218" t="s">
        <v>935</v>
      </c>
      <c r="K7218" t="s">
        <v>110</v>
      </c>
      <c r="L7218" t="s">
        <v>3343</v>
      </c>
      <c r="M7218" t="s">
        <v>3748</v>
      </c>
      <c r="N7218" t="s">
        <v>19775</v>
      </c>
      <c r="O7218" t="s">
        <v>3343</v>
      </c>
      <c r="P7218" t="s">
        <v>3343</v>
      </c>
      <c r="Q7218" t="s">
        <v>3346</v>
      </c>
    </row>
    <row r="7219" spans="1:17" x14ac:dyDescent="0.25">
      <c r="A7219" t="s">
        <v>19314</v>
      </c>
      <c r="B7219" t="s">
        <v>19315</v>
      </c>
      <c r="C7219" t="s">
        <v>19497</v>
      </c>
      <c r="D7219" t="s">
        <v>19498</v>
      </c>
      <c r="E7219">
        <v>3202057</v>
      </c>
      <c r="F7219" t="s">
        <v>128</v>
      </c>
      <c r="G7219" t="s">
        <v>4583</v>
      </c>
      <c r="H7219" t="s">
        <v>3526</v>
      </c>
      <c r="I7219" t="s">
        <v>19783</v>
      </c>
      <c r="J7219" t="s">
        <v>2466</v>
      </c>
      <c r="K7219" t="s">
        <v>110</v>
      </c>
      <c r="L7219" t="s">
        <v>3346</v>
      </c>
      <c r="M7219" t="s">
        <v>3748</v>
      </c>
      <c r="N7219" t="s">
        <v>19775</v>
      </c>
      <c r="O7219" t="s">
        <v>3343</v>
      </c>
      <c r="P7219" t="s">
        <v>3343</v>
      </c>
      <c r="Q7219" t="s">
        <v>3346</v>
      </c>
    </row>
    <row r="7220" spans="1:17" x14ac:dyDescent="0.25">
      <c r="A7220" t="s">
        <v>19314</v>
      </c>
      <c r="B7220" t="s">
        <v>19315</v>
      </c>
      <c r="C7220" t="s">
        <v>19497</v>
      </c>
      <c r="D7220" t="s">
        <v>19498</v>
      </c>
      <c r="E7220">
        <v>3202060</v>
      </c>
      <c r="F7220" t="s">
        <v>2059</v>
      </c>
      <c r="G7220" t="s">
        <v>7876</v>
      </c>
      <c r="H7220" t="s">
        <v>4284</v>
      </c>
      <c r="I7220" t="s">
        <v>19784</v>
      </c>
      <c r="J7220" t="s">
        <v>2060</v>
      </c>
      <c r="K7220" t="s">
        <v>2009</v>
      </c>
      <c r="L7220" t="s">
        <v>3343</v>
      </c>
      <c r="M7220" t="s">
        <v>4200</v>
      </c>
      <c r="N7220" t="s">
        <v>7878</v>
      </c>
      <c r="O7220" t="s">
        <v>3346</v>
      </c>
      <c r="P7220" t="s">
        <v>3346</v>
      </c>
      <c r="Q7220" t="s">
        <v>3346</v>
      </c>
    </row>
    <row r="7221" spans="1:17" x14ac:dyDescent="0.25">
      <c r="A7221" t="s">
        <v>19314</v>
      </c>
      <c r="B7221" t="s">
        <v>19315</v>
      </c>
      <c r="C7221" t="s">
        <v>19497</v>
      </c>
      <c r="D7221" t="s">
        <v>19498</v>
      </c>
      <c r="E7221">
        <v>3202060</v>
      </c>
      <c r="F7221" t="s">
        <v>2059</v>
      </c>
      <c r="G7221" t="s">
        <v>7876</v>
      </c>
      <c r="H7221" t="s">
        <v>4284</v>
      </c>
      <c r="I7221" t="s">
        <v>19785</v>
      </c>
      <c r="J7221" t="s">
        <v>19556</v>
      </c>
      <c r="K7221" t="s">
        <v>2009</v>
      </c>
      <c r="L7221" t="s">
        <v>3346</v>
      </c>
      <c r="M7221" t="s">
        <v>4200</v>
      </c>
      <c r="N7221" t="s">
        <v>7878</v>
      </c>
      <c r="O7221" t="s">
        <v>3346</v>
      </c>
      <c r="P7221" t="s">
        <v>3346</v>
      </c>
      <c r="Q7221" t="s">
        <v>3346</v>
      </c>
    </row>
    <row r="7222" spans="1:17" x14ac:dyDescent="0.25">
      <c r="A7222" t="s">
        <v>19314</v>
      </c>
      <c r="B7222" t="s">
        <v>19315</v>
      </c>
      <c r="C7222" t="s">
        <v>19497</v>
      </c>
      <c r="D7222" t="s">
        <v>19498</v>
      </c>
      <c r="E7222">
        <v>3202060</v>
      </c>
      <c r="F7222" t="s">
        <v>2059</v>
      </c>
      <c r="G7222" t="s">
        <v>7876</v>
      </c>
      <c r="H7222" t="s">
        <v>4284</v>
      </c>
      <c r="I7222" t="s">
        <v>19786</v>
      </c>
      <c r="J7222" t="s">
        <v>19558</v>
      </c>
      <c r="K7222" t="s">
        <v>110</v>
      </c>
      <c r="L7222" t="s">
        <v>3346</v>
      </c>
      <c r="M7222" t="s">
        <v>4200</v>
      </c>
      <c r="N7222" t="s">
        <v>7878</v>
      </c>
      <c r="O7222" t="s">
        <v>3346</v>
      </c>
      <c r="P7222" t="s">
        <v>3346</v>
      </c>
      <c r="Q7222" t="s">
        <v>3346</v>
      </c>
    </row>
    <row r="7223" spans="1:17" x14ac:dyDescent="0.25">
      <c r="A7223" t="s">
        <v>19314</v>
      </c>
      <c r="B7223" t="s">
        <v>19315</v>
      </c>
      <c r="C7223" t="s">
        <v>19497</v>
      </c>
      <c r="D7223" t="s">
        <v>19498</v>
      </c>
      <c r="E7223">
        <v>3202060</v>
      </c>
      <c r="F7223" t="s">
        <v>2059</v>
      </c>
      <c r="G7223" t="s">
        <v>7876</v>
      </c>
      <c r="H7223" t="s">
        <v>4284</v>
      </c>
      <c r="I7223" t="s">
        <v>19787</v>
      </c>
      <c r="J7223" t="s">
        <v>19560</v>
      </c>
      <c r="K7223" t="s">
        <v>110</v>
      </c>
      <c r="L7223" t="s">
        <v>3346</v>
      </c>
      <c r="M7223" t="s">
        <v>4200</v>
      </c>
      <c r="N7223" t="s">
        <v>7878</v>
      </c>
      <c r="O7223" t="s">
        <v>3346</v>
      </c>
      <c r="P7223" t="s">
        <v>3346</v>
      </c>
      <c r="Q7223" t="s">
        <v>3346</v>
      </c>
    </row>
    <row r="7224" spans="1:17" x14ac:dyDescent="0.25">
      <c r="A7224" t="s">
        <v>19314</v>
      </c>
      <c r="B7224" t="s">
        <v>19315</v>
      </c>
      <c r="C7224" t="s">
        <v>19497</v>
      </c>
      <c r="D7224" t="s">
        <v>19498</v>
      </c>
      <c r="E7224">
        <v>3202060</v>
      </c>
      <c r="F7224" t="s">
        <v>2059</v>
      </c>
      <c r="G7224" t="s">
        <v>7876</v>
      </c>
      <c r="H7224" t="s">
        <v>4284</v>
      </c>
      <c r="I7224" t="s">
        <v>19788</v>
      </c>
      <c r="J7224" t="s">
        <v>19562</v>
      </c>
      <c r="K7224" t="s">
        <v>110</v>
      </c>
      <c r="L7224" t="s">
        <v>3346</v>
      </c>
      <c r="M7224" t="s">
        <v>4200</v>
      </c>
      <c r="N7224" t="s">
        <v>7878</v>
      </c>
      <c r="O7224" t="s">
        <v>3346</v>
      </c>
      <c r="P7224" t="s">
        <v>3346</v>
      </c>
      <c r="Q7224" t="s">
        <v>3346</v>
      </c>
    </row>
    <row r="7225" spans="1:17" x14ac:dyDescent="0.25">
      <c r="A7225" t="s">
        <v>19314</v>
      </c>
      <c r="B7225" t="s">
        <v>19315</v>
      </c>
      <c r="C7225" t="s">
        <v>19497</v>
      </c>
      <c r="D7225" t="s">
        <v>19498</v>
      </c>
      <c r="E7225">
        <v>3202060</v>
      </c>
      <c r="F7225" t="s">
        <v>2059</v>
      </c>
      <c r="G7225" t="s">
        <v>7876</v>
      </c>
      <c r="H7225" t="s">
        <v>4284</v>
      </c>
      <c r="I7225" t="s">
        <v>19789</v>
      </c>
      <c r="J7225" t="s">
        <v>19564</v>
      </c>
      <c r="K7225" t="s">
        <v>110</v>
      </c>
      <c r="L7225" t="s">
        <v>3346</v>
      </c>
      <c r="M7225" t="s">
        <v>4200</v>
      </c>
      <c r="N7225" t="s">
        <v>7878</v>
      </c>
      <c r="O7225" t="s">
        <v>3346</v>
      </c>
      <c r="P7225" t="s">
        <v>3346</v>
      </c>
      <c r="Q7225" t="s">
        <v>3346</v>
      </c>
    </row>
    <row r="7226" spans="1:17" x14ac:dyDescent="0.25">
      <c r="A7226" t="s">
        <v>19314</v>
      </c>
      <c r="B7226" t="s">
        <v>19315</v>
      </c>
      <c r="C7226" t="s">
        <v>19497</v>
      </c>
      <c r="D7226" t="s">
        <v>19498</v>
      </c>
      <c r="E7226">
        <v>3202060</v>
      </c>
      <c r="F7226" t="s">
        <v>2059</v>
      </c>
      <c r="G7226" t="s">
        <v>7876</v>
      </c>
      <c r="H7226" t="s">
        <v>4284</v>
      </c>
      <c r="I7226" t="s">
        <v>19790</v>
      </c>
      <c r="J7226" t="s">
        <v>19566</v>
      </c>
      <c r="K7226" t="s">
        <v>3433</v>
      </c>
      <c r="L7226" t="s">
        <v>3346</v>
      </c>
      <c r="M7226" t="s">
        <v>4200</v>
      </c>
      <c r="N7226" t="s">
        <v>7878</v>
      </c>
      <c r="O7226" t="s">
        <v>3346</v>
      </c>
      <c r="P7226" t="s">
        <v>3346</v>
      </c>
      <c r="Q7226" t="s">
        <v>3346</v>
      </c>
    </row>
    <row r="7227" spans="1:17" x14ac:dyDescent="0.25">
      <c r="A7227" t="s">
        <v>19314</v>
      </c>
      <c r="B7227" t="s">
        <v>19315</v>
      </c>
      <c r="C7227" t="s">
        <v>19497</v>
      </c>
      <c r="D7227" t="s">
        <v>19498</v>
      </c>
      <c r="E7227">
        <v>3202062</v>
      </c>
      <c r="F7227" t="s">
        <v>19791</v>
      </c>
      <c r="G7227" t="s">
        <v>19792</v>
      </c>
      <c r="H7227" t="s">
        <v>9138</v>
      </c>
      <c r="I7227" t="s">
        <v>19793</v>
      </c>
      <c r="J7227" t="s">
        <v>19794</v>
      </c>
      <c r="K7227" t="s">
        <v>110</v>
      </c>
      <c r="L7227" t="s">
        <v>3343</v>
      </c>
      <c r="M7227" t="s">
        <v>5047</v>
      </c>
      <c r="N7227" t="s">
        <v>19795</v>
      </c>
      <c r="O7227" t="s">
        <v>3343</v>
      </c>
      <c r="P7227" t="s">
        <v>3343</v>
      </c>
      <c r="Q7227" t="s">
        <v>3346</v>
      </c>
    </row>
    <row r="7228" spans="1:17" x14ac:dyDescent="0.25">
      <c r="A7228" t="s">
        <v>19314</v>
      </c>
      <c r="B7228" t="s">
        <v>19315</v>
      </c>
      <c r="C7228" t="s">
        <v>19497</v>
      </c>
      <c r="D7228" t="s">
        <v>19498</v>
      </c>
      <c r="E7228">
        <v>3202063</v>
      </c>
      <c r="F7228" t="s">
        <v>19796</v>
      </c>
      <c r="G7228" t="s">
        <v>19797</v>
      </c>
      <c r="H7228" t="s">
        <v>9138</v>
      </c>
      <c r="I7228" t="s">
        <v>19798</v>
      </c>
      <c r="J7228" t="s">
        <v>19799</v>
      </c>
      <c r="K7228" t="s">
        <v>110</v>
      </c>
      <c r="L7228" t="s">
        <v>3343</v>
      </c>
      <c r="M7228" t="s">
        <v>5047</v>
      </c>
      <c r="N7228" t="s">
        <v>19795</v>
      </c>
      <c r="O7228" t="s">
        <v>3343</v>
      </c>
      <c r="P7228" t="s">
        <v>3343</v>
      </c>
      <c r="Q7228" t="s">
        <v>3346</v>
      </c>
    </row>
    <row r="7229" spans="1:17" x14ac:dyDescent="0.25">
      <c r="A7229" t="s">
        <v>19314</v>
      </c>
      <c r="B7229" t="s">
        <v>19315</v>
      </c>
      <c r="C7229" t="s">
        <v>19497</v>
      </c>
      <c r="D7229" t="s">
        <v>19498</v>
      </c>
      <c r="E7229">
        <v>3202064</v>
      </c>
      <c r="F7229" t="s">
        <v>19800</v>
      </c>
      <c r="G7229" t="s">
        <v>19801</v>
      </c>
      <c r="H7229" t="s">
        <v>9138</v>
      </c>
      <c r="I7229" t="s">
        <v>19802</v>
      </c>
      <c r="J7229" t="s">
        <v>19803</v>
      </c>
      <c r="K7229" t="s">
        <v>110</v>
      </c>
      <c r="L7229" t="s">
        <v>3343</v>
      </c>
      <c r="M7229" t="s">
        <v>5047</v>
      </c>
      <c r="N7229" t="s">
        <v>19795</v>
      </c>
      <c r="O7229" t="s">
        <v>3343</v>
      </c>
      <c r="P7229" t="s">
        <v>3343</v>
      </c>
      <c r="Q7229" t="s">
        <v>3346</v>
      </c>
    </row>
    <row r="7230" spans="1:17" x14ac:dyDescent="0.25">
      <c r="A7230" t="s">
        <v>19314</v>
      </c>
      <c r="B7230" t="s">
        <v>19315</v>
      </c>
      <c r="C7230" t="s">
        <v>19497</v>
      </c>
      <c r="D7230" t="s">
        <v>19498</v>
      </c>
      <c r="E7230">
        <v>3202065</v>
      </c>
      <c r="F7230" t="s">
        <v>19804</v>
      </c>
      <c r="G7230" t="s">
        <v>19805</v>
      </c>
      <c r="H7230" t="s">
        <v>19806</v>
      </c>
      <c r="I7230" t="s">
        <v>19807</v>
      </c>
      <c r="J7230" t="s">
        <v>19808</v>
      </c>
      <c r="K7230" t="s">
        <v>110</v>
      </c>
      <c r="L7230" t="s">
        <v>3343</v>
      </c>
      <c r="M7230" t="s">
        <v>4200</v>
      </c>
      <c r="N7230" t="s">
        <v>7878</v>
      </c>
      <c r="O7230" t="s">
        <v>3343</v>
      </c>
      <c r="P7230" t="s">
        <v>3343</v>
      </c>
      <c r="Q7230" t="s">
        <v>3346</v>
      </c>
    </row>
    <row r="7231" spans="1:17" x14ac:dyDescent="0.25">
      <c r="A7231" t="s">
        <v>19314</v>
      </c>
      <c r="B7231" t="s">
        <v>19315</v>
      </c>
      <c r="C7231" t="s">
        <v>19497</v>
      </c>
      <c r="D7231" t="s">
        <v>19498</v>
      </c>
      <c r="E7231">
        <v>3202067</v>
      </c>
      <c r="F7231" t="s">
        <v>19809</v>
      </c>
      <c r="G7231" t="s">
        <v>19810</v>
      </c>
      <c r="H7231" t="s">
        <v>19811</v>
      </c>
      <c r="I7231" t="s">
        <v>19812</v>
      </c>
      <c r="J7231" t="s">
        <v>19813</v>
      </c>
      <c r="K7231" t="s">
        <v>110</v>
      </c>
      <c r="L7231" t="s">
        <v>3343</v>
      </c>
      <c r="M7231" t="s">
        <v>4200</v>
      </c>
      <c r="N7231" t="s">
        <v>7878</v>
      </c>
      <c r="O7231" t="s">
        <v>3343</v>
      </c>
      <c r="P7231" t="s">
        <v>3343</v>
      </c>
      <c r="Q7231" t="s">
        <v>3346</v>
      </c>
    </row>
    <row r="7232" spans="1:17" x14ac:dyDescent="0.25">
      <c r="A7232" t="s">
        <v>19314</v>
      </c>
      <c r="B7232" t="s">
        <v>19315</v>
      </c>
      <c r="C7232" t="s">
        <v>19497</v>
      </c>
      <c r="D7232" t="s">
        <v>19498</v>
      </c>
      <c r="E7232">
        <v>3202068</v>
      </c>
      <c r="F7232" t="s">
        <v>170</v>
      </c>
      <c r="G7232" t="s">
        <v>19814</v>
      </c>
      <c r="H7232" t="s">
        <v>4612</v>
      </c>
      <c r="I7232" t="s">
        <v>19815</v>
      </c>
      <c r="J7232" t="s">
        <v>172</v>
      </c>
      <c r="K7232" t="s">
        <v>110</v>
      </c>
      <c r="L7232" t="s">
        <v>3343</v>
      </c>
      <c r="M7232" t="s">
        <v>3707</v>
      </c>
      <c r="N7232" t="s">
        <v>7863</v>
      </c>
      <c r="O7232" t="s">
        <v>3343</v>
      </c>
      <c r="P7232" t="s">
        <v>3343</v>
      </c>
      <c r="Q7232" t="s">
        <v>3346</v>
      </c>
    </row>
    <row r="7233" spans="1:17" x14ac:dyDescent="0.25">
      <c r="A7233" t="s">
        <v>19314</v>
      </c>
      <c r="B7233" t="s">
        <v>19315</v>
      </c>
      <c r="C7233" t="s">
        <v>19497</v>
      </c>
      <c r="D7233" t="s">
        <v>19498</v>
      </c>
      <c r="E7233">
        <v>3202068</v>
      </c>
      <c r="F7233" t="s">
        <v>170</v>
      </c>
      <c r="G7233" t="s">
        <v>19814</v>
      </c>
      <c r="H7233" t="s">
        <v>4612</v>
      </c>
      <c r="I7233" t="s">
        <v>19816</v>
      </c>
      <c r="J7233" t="s">
        <v>19817</v>
      </c>
      <c r="K7233" t="s">
        <v>110</v>
      </c>
      <c r="L7233" t="s">
        <v>3346</v>
      </c>
      <c r="M7233" t="s">
        <v>3707</v>
      </c>
      <c r="N7233" t="s">
        <v>7863</v>
      </c>
      <c r="O7233" t="s">
        <v>3343</v>
      </c>
      <c r="P7233" t="s">
        <v>3343</v>
      </c>
      <c r="Q7233" t="s">
        <v>3346</v>
      </c>
    </row>
    <row r="7234" spans="1:17" x14ac:dyDescent="0.25">
      <c r="A7234" t="s">
        <v>19314</v>
      </c>
      <c r="B7234" t="s">
        <v>19315</v>
      </c>
      <c r="C7234" t="s">
        <v>19497</v>
      </c>
      <c r="D7234" t="s">
        <v>19498</v>
      </c>
      <c r="E7234">
        <v>3202068</v>
      </c>
      <c r="F7234" t="s">
        <v>170</v>
      </c>
      <c r="G7234" t="s">
        <v>19814</v>
      </c>
      <c r="H7234" t="s">
        <v>4612</v>
      </c>
      <c r="I7234" t="s">
        <v>19818</v>
      </c>
      <c r="J7234" t="s">
        <v>330</v>
      </c>
      <c r="K7234" t="s">
        <v>110</v>
      </c>
      <c r="L7234" t="s">
        <v>3346</v>
      </c>
      <c r="M7234" t="s">
        <v>3707</v>
      </c>
      <c r="N7234" t="s">
        <v>7863</v>
      </c>
      <c r="O7234" t="s">
        <v>3343</v>
      </c>
      <c r="P7234" t="s">
        <v>3343</v>
      </c>
      <c r="Q7234" t="s">
        <v>3346</v>
      </c>
    </row>
    <row r="7235" spans="1:17" x14ac:dyDescent="0.25">
      <c r="A7235" t="s">
        <v>19314</v>
      </c>
      <c r="B7235" t="s">
        <v>19315</v>
      </c>
      <c r="C7235" t="s">
        <v>19497</v>
      </c>
      <c r="D7235" t="s">
        <v>19498</v>
      </c>
      <c r="E7235">
        <v>3202068</v>
      </c>
      <c r="F7235" t="s">
        <v>170</v>
      </c>
      <c r="G7235" t="s">
        <v>19814</v>
      </c>
      <c r="H7235" t="s">
        <v>4612</v>
      </c>
      <c r="I7235" t="s">
        <v>19819</v>
      </c>
      <c r="J7235" t="s">
        <v>389</v>
      </c>
      <c r="K7235" t="s">
        <v>110</v>
      </c>
      <c r="L7235" t="s">
        <v>3346</v>
      </c>
      <c r="M7235" t="s">
        <v>3707</v>
      </c>
      <c r="N7235" t="s">
        <v>7863</v>
      </c>
      <c r="O7235" t="s">
        <v>3343</v>
      </c>
      <c r="P7235" t="s">
        <v>3343</v>
      </c>
      <c r="Q7235" t="s">
        <v>3346</v>
      </c>
    </row>
    <row r="7236" spans="1:17" x14ac:dyDescent="0.25">
      <c r="A7236" t="s">
        <v>19314</v>
      </c>
      <c r="B7236" t="s">
        <v>19315</v>
      </c>
      <c r="C7236" t="s">
        <v>19497</v>
      </c>
      <c r="D7236" t="s">
        <v>19498</v>
      </c>
      <c r="E7236">
        <v>3202068</v>
      </c>
      <c r="F7236" t="s">
        <v>170</v>
      </c>
      <c r="G7236" t="s">
        <v>19814</v>
      </c>
      <c r="H7236" t="s">
        <v>4612</v>
      </c>
      <c r="I7236" t="s">
        <v>19820</v>
      </c>
      <c r="J7236" t="s">
        <v>19821</v>
      </c>
      <c r="K7236" t="s">
        <v>110</v>
      </c>
      <c r="L7236" t="s">
        <v>3346</v>
      </c>
      <c r="M7236" t="s">
        <v>3707</v>
      </c>
      <c r="N7236" t="s">
        <v>7863</v>
      </c>
      <c r="O7236" t="s">
        <v>3343</v>
      </c>
      <c r="P7236" t="s">
        <v>3343</v>
      </c>
      <c r="Q7236" t="s">
        <v>3346</v>
      </c>
    </row>
    <row r="7237" spans="1:17" x14ac:dyDescent="0.25">
      <c r="A7237" t="s">
        <v>19314</v>
      </c>
      <c r="B7237" t="s">
        <v>19315</v>
      </c>
      <c r="C7237" t="s">
        <v>19497</v>
      </c>
      <c r="D7237" t="s">
        <v>19498</v>
      </c>
      <c r="E7237">
        <v>3202068</v>
      </c>
      <c r="F7237" t="s">
        <v>170</v>
      </c>
      <c r="G7237" t="s">
        <v>19814</v>
      </c>
      <c r="H7237" t="s">
        <v>4612</v>
      </c>
      <c r="I7237" t="s">
        <v>19822</v>
      </c>
      <c r="J7237" t="s">
        <v>341</v>
      </c>
      <c r="K7237" t="s">
        <v>110</v>
      </c>
      <c r="L7237" t="s">
        <v>3346</v>
      </c>
      <c r="M7237" t="s">
        <v>3707</v>
      </c>
      <c r="N7237" t="s">
        <v>7863</v>
      </c>
      <c r="O7237" t="s">
        <v>3343</v>
      </c>
      <c r="P7237" t="s">
        <v>3343</v>
      </c>
      <c r="Q7237" t="s">
        <v>3346</v>
      </c>
    </row>
    <row r="7238" spans="1:17" x14ac:dyDescent="0.25">
      <c r="A7238" t="s">
        <v>19314</v>
      </c>
      <c r="B7238" t="s">
        <v>19315</v>
      </c>
      <c r="C7238" t="s">
        <v>19497</v>
      </c>
      <c r="D7238" t="s">
        <v>19498</v>
      </c>
      <c r="E7238">
        <v>3202069</v>
      </c>
      <c r="F7238" t="s">
        <v>19823</v>
      </c>
      <c r="G7238" t="s">
        <v>19824</v>
      </c>
      <c r="H7238" t="s">
        <v>2503</v>
      </c>
      <c r="I7238" t="s">
        <v>19825</v>
      </c>
      <c r="J7238" t="s">
        <v>19823</v>
      </c>
      <c r="K7238" t="s">
        <v>110</v>
      </c>
      <c r="L7238" t="s">
        <v>3343</v>
      </c>
      <c r="M7238" t="s">
        <v>4972</v>
      </c>
      <c r="N7238" t="s">
        <v>19826</v>
      </c>
      <c r="O7238" t="s">
        <v>3343</v>
      </c>
      <c r="P7238" t="s">
        <v>3343</v>
      </c>
      <c r="Q7238" t="s">
        <v>3346</v>
      </c>
    </row>
    <row r="7239" spans="1:17" x14ac:dyDescent="0.25">
      <c r="A7239" t="s">
        <v>19314</v>
      </c>
      <c r="B7239" t="s">
        <v>19315</v>
      </c>
      <c r="C7239" t="s">
        <v>19497</v>
      </c>
      <c r="D7239" t="s">
        <v>19498</v>
      </c>
      <c r="E7239">
        <v>3202070</v>
      </c>
      <c r="F7239" t="s">
        <v>19827</v>
      </c>
      <c r="G7239" t="s">
        <v>19828</v>
      </c>
      <c r="H7239" t="s">
        <v>2503</v>
      </c>
      <c r="I7239" t="s">
        <v>19829</v>
      </c>
      <c r="J7239" t="s">
        <v>19830</v>
      </c>
      <c r="K7239" t="s">
        <v>110</v>
      </c>
      <c r="L7239" t="s">
        <v>3343</v>
      </c>
      <c r="M7239" t="s">
        <v>8471</v>
      </c>
      <c r="N7239" t="s">
        <v>12857</v>
      </c>
      <c r="O7239" t="s">
        <v>3343</v>
      </c>
      <c r="P7239" t="s">
        <v>3343</v>
      </c>
      <c r="Q7239" t="s">
        <v>3346</v>
      </c>
    </row>
    <row r="7240" spans="1:17" x14ac:dyDescent="0.25">
      <c r="A7240" t="s">
        <v>19314</v>
      </c>
      <c r="B7240" t="s">
        <v>19315</v>
      </c>
      <c r="C7240" t="s">
        <v>2802</v>
      </c>
      <c r="D7240" t="s">
        <v>19831</v>
      </c>
      <c r="E7240">
        <v>3203001</v>
      </c>
      <c r="F7240" t="s">
        <v>2064</v>
      </c>
      <c r="G7240" t="s">
        <v>19832</v>
      </c>
      <c r="H7240" t="s">
        <v>3350</v>
      </c>
      <c r="I7240" t="s">
        <v>19833</v>
      </c>
      <c r="J7240" t="s">
        <v>3723</v>
      </c>
      <c r="K7240" t="s">
        <v>110</v>
      </c>
      <c r="L7240" t="s">
        <v>3343</v>
      </c>
      <c r="M7240" t="s">
        <v>3477</v>
      </c>
      <c r="N7240" t="s">
        <v>3603</v>
      </c>
      <c r="O7240" t="s">
        <v>3343</v>
      </c>
      <c r="P7240" t="s">
        <v>3343</v>
      </c>
      <c r="Q7240" t="s">
        <v>3346</v>
      </c>
    </row>
    <row r="7241" spans="1:17" x14ac:dyDescent="0.25">
      <c r="A7241" t="s">
        <v>19314</v>
      </c>
      <c r="B7241" t="s">
        <v>19315</v>
      </c>
      <c r="C7241" t="s">
        <v>2802</v>
      </c>
      <c r="D7241" t="s">
        <v>19831</v>
      </c>
      <c r="E7241">
        <v>3203001</v>
      </c>
      <c r="F7241" t="s">
        <v>2064</v>
      </c>
      <c r="G7241" t="s">
        <v>19832</v>
      </c>
      <c r="H7241" t="s">
        <v>3350</v>
      </c>
      <c r="I7241" t="s">
        <v>19834</v>
      </c>
      <c r="J7241" t="s">
        <v>19835</v>
      </c>
      <c r="K7241" t="s">
        <v>110</v>
      </c>
      <c r="L7241" t="s">
        <v>3346</v>
      </c>
      <c r="M7241" t="s">
        <v>3477</v>
      </c>
      <c r="N7241" t="s">
        <v>3603</v>
      </c>
      <c r="O7241" t="s">
        <v>3343</v>
      </c>
      <c r="P7241" t="s">
        <v>3343</v>
      </c>
      <c r="Q7241" t="s">
        <v>3346</v>
      </c>
    </row>
    <row r="7242" spans="1:17" x14ac:dyDescent="0.25">
      <c r="A7242" t="s">
        <v>19314</v>
      </c>
      <c r="B7242" t="s">
        <v>19315</v>
      </c>
      <c r="C7242" t="s">
        <v>2802</v>
      </c>
      <c r="D7242" t="s">
        <v>19831</v>
      </c>
      <c r="E7242">
        <v>3203001</v>
      </c>
      <c r="F7242" t="s">
        <v>2064</v>
      </c>
      <c r="G7242" t="s">
        <v>19832</v>
      </c>
      <c r="H7242" t="s">
        <v>3350</v>
      </c>
      <c r="I7242" t="s">
        <v>19836</v>
      </c>
      <c r="J7242" t="s">
        <v>19837</v>
      </c>
      <c r="K7242" t="s">
        <v>110</v>
      </c>
      <c r="L7242" t="s">
        <v>3346</v>
      </c>
      <c r="M7242" t="s">
        <v>3477</v>
      </c>
      <c r="N7242" t="s">
        <v>3603</v>
      </c>
      <c r="O7242" t="s">
        <v>3343</v>
      </c>
      <c r="P7242" t="s">
        <v>3343</v>
      </c>
      <c r="Q7242" t="s">
        <v>3346</v>
      </c>
    </row>
    <row r="7243" spans="1:17" x14ac:dyDescent="0.25">
      <c r="A7243" t="s">
        <v>19314</v>
      </c>
      <c r="B7243" t="s">
        <v>19315</v>
      </c>
      <c r="C7243" t="s">
        <v>2802</v>
      </c>
      <c r="D7243" t="s">
        <v>19831</v>
      </c>
      <c r="E7243">
        <v>3203001</v>
      </c>
      <c r="F7243" t="s">
        <v>2064</v>
      </c>
      <c r="G7243" t="s">
        <v>19832</v>
      </c>
      <c r="H7243" t="s">
        <v>3350</v>
      </c>
      <c r="I7243" t="s">
        <v>19838</v>
      </c>
      <c r="J7243" t="s">
        <v>19839</v>
      </c>
      <c r="K7243" t="s">
        <v>110</v>
      </c>
      <c r="L7243" t="s">
        <v>3346</v>
      </c>
      <c r="M7243" t="s">
        <v>3477</v>
      </c>
      <c r="N7243" t="s">
        <v>3603</v>
      </c>
      <c r="O7243" t="s">
        <v>3343</v>
      </c>
      <c r="P7243" t="s">
        <v>3343</v>
      </c>
      <c r="Q7243" t="s">
        <v>3346</v>
      </c>
    </row>
    <row r="7244" spans="1:17" x14ac:dyDescent="0.25">
      <c r="A7244" t="s">
        <v>19314</v>
      </c>
      <c r="B7244" t="s">
        <v>19315</v>
      </c>
      <c r="C7244" t="s">
        <v>2802</v>
      </c>
      <c r="D7244" t="s">
        <v>19831</v>
      </c>
      <c r="E7244">
        <v>3203001</v>
      </c>
      <c r="F7244" t="s">
        <v>2064</v>
      </c>
      <c r="G7244" t="s">
        <v>19832</v>
      </c>
      <c r="H7244" t="s">
        <v>3350</v>
      </c>
      <c r="I7244" t="s">
        <v>19840</v>
      </c>
      <c r="J7244" t="s">
        <v>19841</v>
      </c>
      <c r="K7244" t="s">
        <v>110</v>
      </c>
      <c r="L7244" t="s">
        <v>3346</v>
      </c>
      <c r="M7244" t="s">
        <v>3477</v>
      </c>
      <c r="N7244" t="s">
        <v>3603</v>
      </c>
      <c r="O7244" t="s">
        <v>3343</v>
      </c>
      <c r="P7244" t="s">
        <v>3343</v>
      </c>
      <c r="Q7244" t="s">
        <v>3346</v>
      </c>
    </row>
    <row r="7245" spans="1:17" x14ac:dyDescent="0.25">
      <c r="A7245" t="s">
        <v>19314</v>
      </c>
      <c r="B7245" t="s">
        <v>19315</v>
      </c>
      <c r="C7245" t="s">
        <v>2802</v>
      </c>
      <c r="D7245" t="s">
        <v>19831</v>
      </c>
      <c r="E7245">
        <v>3203001</v>
      </c>
      <c r="F7245" t="s">
        <v>2064</v>
      </c>
      <c r="G7245" t="s">
        <v>19832</v>
      </c>
      <c r="H7245" t="s">
        <v>3350</v>
      </c>
      <c r="I7245" t="s">
        <v>2065</v>
      </c>
      <c r="J7245" t="s">
        <v>2066</v>
      </c>
      <c r="K7245" t="s">
        <v>110</v>
      </c>
      <c r="L7245" t="s">
        <v>3346</v>
      </c>
      <c r="M7245" t="s">
        <v>3477</v>
      </c>
      <c r="N7245" t="s">
        <v>3603</v>
      </c>
      <c r="O7245" t="s">
        <v>3343</v>
      </c>
      <c r="P7245" t="s">
        <v>3343</v>
      </c>
      <c r="Q7245" t="s">
        <v>3346</v>
      </c>
    </row>
    <row r="7246" spans="1:17" x14ac:dyDescent="0.25">
      <c r="A7246" t="s">
        <v>19314</v>
      </c>
      <c r="B7246" t="s">
        <v>19315</v>
      </c>
      <c r="C7246" t="s">
        <v>2802</v>
      </c>
      <c r="D7246" t="s">
        <v>19831</v>
      </c>
      <c r="E7246">
        <v>3203002</v>
      </c>
      <c r="F7246" t="s">
        <v>19842</v>
      </c>
      <c r="G7246" t="s">
        <v>3716</v>
      </c>
      <c r="H7246" t="s">
        <v>3350</v>
      </c>
      <c r="I7246" t="s">
        <v>19843</v>
      </c>
      <c r="J7246" t="s">
        <v>52</v>
      </c>
      <c r="K7246" t="s">
        <v>110</v>
      </c>
      <c r="L7246" t="s">
        <v>3343</v>
      </c>
      <c r="M7246" t="s">
        <v>4972</v>
      </c>
      <c r="N7246" t="s">
        <v>19844</v>
      </c>
      <c r="O7246" t="s">
        <v>3343</v>
      </c>
      <c r="P7246" t="s">
        <v>3343</v>
      </c>
      <c r="Q7246" t="s">
        <v>3346</v>
      </c>
    </row>
    <row r="7247" spans="1:17" x14ac:dyDescent="0.25">
      <c r="A7247" t="s">
        <v>19314</v>
      </c>
      <c r="B7247" t="s">
        <v>19315</v>
      </c>
      <c r="C7247" t="s">
        <v>2802</v>
      </c>
      <c r="D7247" t="s">
        <v>19831</v>
      </c>
      <c r="E7247">
        <v>3203002</v>
      </c>
      <c r="F7247" t="s">
        <v>19842</v>
      </c>
      <c r="G7247" t="s">
        <v>3716</v>
      </c>
      <c r="H7247" t="s">
        <v>3350</v>
      </c>
      <c r="I7247" t="s">
        <v>19845</v>
      </c>
      <c r="J7247" t="s">
        <v>19846</v>
      </c>
      <c r="K7247" t="s">
        <v>110</v>
      </c>
      <c r="L7247" t="s">
        <v>3346</v>
      </c>
      <c r="M7247" t="s">
        <v>4972</v>
      </c>
      <c r="N7247" t="s">
        <v>19844</v>
      </c>
      <c r="O7247" t="s">
        <v>3343</v>
      </c>
      <c r="P7247" t="s">
        <v>3343</v>
      </c>
      <c r="Q7247" t="s">
        <v>3346</v>
      </c>
    </row>
    <row r="7248" spans="1:17" x14ac:dyDescent="0.25">
      <c r="A7248" t="s">
        <v>19314</v>
      </c>
      <c r="B7248" t="s">
        <v>19315</v>
      </c>
      <c r="C7248" t="s">
        <v>2802</v>
      </c>
      <c r="D7248" t="s">
        <v>19831</v>
      </c>
      <c r="E7248">
        <v>3203002</v>
      </c>
      <c r="F7248" t="s">
        <v>19842</v>
      </c>
      <c r="G7248" t="s">
        <v>3716</v>
      </c>
      <c r="H7248" t="s">
        <v>3350</v>
      </c>
      <c r="I7248" t="s">
        <v>19847</v>
      </c>
      <c r="J7248" t="s">
        <v>19848</v>
      </c>
      <c r="K7248" t="s">
        <v>110</v>
      </c>
      <c r="L7248" t="s">
        <v>3346</v>
      </c>
      <c r="M7248" t="s">
        <v>4972</v>
      </c>
      <c r="N7248" t="s">
        <v>19844</v>
      </c>
      <c r="O7248" t="s">
        <v>3343</v>
      </c>
      <c r="P7248" t="s">
        <v>3343</v>
      </c>
      <c r="Q7248" t="s">
        <v>3346</v>
      </c>
    </row>
    <row r="7249" spans="1:17" x14ac:dyDescent="0.25">
      <c r="A7249" t="s">
        <v>19314</v>
      </c>
      <c r="B7249" t="s">
        <v>19315</v>
      </c>
      <c r="C7249" t="s">
        <v>2802</v>
      </c>
      <c r="D7249" t="s">
        <v>19831</v>
      </c>
      <c r="E7249">
        <v>3203002</v>
      </c>
      <c r="F7249" t="s">
        <v>19842</v>
      </c>
      <c r="G7249" t="s">
        <v>3716</v>
      </c>
      <c r="H7249" t="s">
        <v>3350</v>
      </c>
      <c r="I7249" t="s">
        <v>19849</v>
      </c>
      <c r="J7249" t="s">
        <v>19850</v>
      </c>
      <c r="K7249" t="s">
        <v>110</v>
      </c>
      <c r="L7249" t="s">
        <v>3346</v>
      </c>
      <c r="M7249" t="s">
        <v>4972</v>
      </c>
      <c r="N7249" t="s">
        <v>19844</v>
      </c>
      <c r="O7249" t="s">
        <v>3343</v>
      </c>
      <c r="P7249" t="s">
        <v>3343</v>
      </c>
      <c r="Q7249" t="s">
        <v>3346</v>
      </c>
    </row>
    <row r="7250" spans="1:17" x14ac:dyDescent="0.25">
      <c r="A7250" t="s">
        <v>19314</v>
      </c>
      <c r="B7250" t="s">
        <v>19315</v>
      </c>
      <c r="C7250" t="s">
        <v>2802</v>
      </c>
      <c r="D7250" t="s">
        <v>19831</v>
      </c>
      <c r="E7250">
        <v>3203002</v>
      </c>
      <c r="F7250" t="s">
        <v>19842</v>
      </c>
      <c r="G7250" t="s">
        <v>3716</v>
      </c>
      <c r="H7250" t="s">
        <v>3350</v>
      </c>
      <c r="I7250" t="s">
        <v>19851</v>
      </c>
      <c r="J7250" t="s">
        <v>19852</v>
      </c>
      <c r="K7250" t="s">
        <v>110</v>
      </c>
      <c r="L7250" t="s">
        <v>3346</v>
      </c>
      <c r="M7250" t="s">
        <v>4972</v>
      </c>
      <c r="N7250" t="s">
        <v>19844</v>
      </c>
      <c r="O7250" t="s">
        <v>3343</v>
      </c>
      <c r="P7250" t="s">
        <v>3343</v>
      </c>
      <c r="Q7250" t="s">
        <v>3346</v>
      </c>
    </row>
    <row r="7251" spans="1:17" x14ac:dyDescent="0.25">
      <c r="A7251" t="s">
        <v>19314</v>
      </c>
      <c r="B7251" t="s">
        <v>19315</v>
      </c>
      <c r="C7251" t="s">
        <v>2802</v>
      </c>
      <c r="D7251" t="s">
        <v>19831</v>
      </c>
      <c r="E7251">
        <v>3203002</v>
      </c>
      <c r="F7251" t="s">
        <v>19842</v>
      </c>
      <c r="G7251" t="s">
        <v>3716</v>
      </c>
      <c r="H7251" t="s">
        <v>3350</v>
      </c>
      <c r="I7251" t="s">
        <v>19853</v>
      </c>
      <c r="J7251" t="s">
        <v>19854</v>
      </c>
      <c r="K7251" t="s">
        <v>110</v>
      </c>
      <c r="L7251" t="s">
        <v>3346</v>
      </c>
      <c r="M7251" t="s">
        <v>4972</v>
      </c>
      <c r="N7251" t="s">
        <v>19844</v>
      </c>
      <c r="O7251" t="s">
        <v>3343</v>
      </c>
      <c r="P7251" t="s">
        <v>3343</v>
      </c>
      <c r="Q7251" t="s">
        <v>3346</v>
      </c>
    </row>
    <row r="7252" spans="1:17" x14ac:dyDescent="0.25">
      <c r="A7252" t="s">
        <v>19314</v>
      </c>
      <c r="B7252" t="s">
        <v>19315</v>
      </c>
      <c r="C7252" t="s">
        <v>2802</v>
      </c>
      <c r="D7252" t="s">
        <v>19831</v>
      </c>
      <c r="E7252">
        <v>3203002</v>
      </c>
      <c r="F7252" t="s">
        <v>19842</v>
      </c>
      <c r="G7252" t="s">
        <v>3716</v>
      </c>
      <c r="H7252" t="s">
        <v>3350</v>
      </c>
      <c r="I7252" t="s">
        <v>19855</v>
      </c>
      <c r="J7252" t="s">
        <v>19856</v>
      </c>
      <c r="K7252" t="s">
        <v>110</v>
      </c>
      <c r="L7252" t="s">
        <v>3346</v>
      </c>
      <c r="M7252" t="s">
        <v>4972</v>
      </c>
      <c r="N7252" t="s">
        <v>19844</v>
      </c>
      <c r="O7252" t="s">
        <v>3343</v>
      </c>
      <c r="P7252" t="s">
        <v>3343</v>
      </c>
      <c r="Q7252" t="s">
        <v>3346</v>
      </c>
    </row>
    <row r="7253" spans="1:17" x14ac:dyDescent="0.25">
      <c r="A7253" t="s">
        <v>19314</v>
      </c>
      <c r="B7253" t="s">
        <v>19315</v>
      </c>
      <c r="C7253" t="s">
        <v>2802</v>
      </c>
      <c r="D7253" t="s">
        <v>19831</v>
      </c>
      <c r="E7253">
        <v>3203002</v>
      </c>
      <c r="F7253" t="s">
        <v>19842</v>
      </c>
      <c r="G7253" t="s">
        <v>3716</v>
      </c>
      <c r="H7253" t="s">
        <v>3350</v>
      </c>
      <c r="I7253" t="s">
        <v>19857</v>
      </c>
      <c r="J7253" t="s">
        <v>19858</v>
      </c>
      <c r="K7253" t="s">
        <v>110</v>
      </c>
      <c r="L7253" t="s">
        <v>3346</v>
      </c>
      <c r="M7253" t="s">
        <v>4972</v>
      </c>
      <c r="N7253" t="s">
        <v>19844</v>
      </c>
      <c r="O7253" t="s">
        <v>3343</v>
      </c>
      <c r="P7253" t="s">
        <v>3343</v>
      </c>
      <c r="Q7253" t="s">
        <v>3346</v>
      </c>
    </row>
    <row r="7254" spans="1:17" x14ac:dyDescent="0.25">
      <c r="A7254" t="s">
        <v>19314</v>
      </c>
      <c r="B7254" t="s">
        <v>19315</v>
      </c>
      <c r="C7254" t="s">
        <v>2802</v>
      </c>
      <c r="D7254" t="s">
        <v>19831</v>
      </c>
      <c r="E7254">
        <v>3203002</v>
      </c>
      <c r="F7254" t="s">
        <v>19842</v>
      </c>
      <c r="G7254" t="s">
        <v>3716</v>
      </c>
      <c r="H7254" t="s">
        <v>3350</v>
      </c>
      <c r="I7254" t="s">
        <v>19859</v>
      </c>
      <c r="J7254" t="s">
        <v>19860</v>
      </c>
      <c r="K7254" t="s">
        <v>110</v>
      </c>
      <c r="L7254" t="s">
        <v>3346</v>
      </c>
      <c r="M7254" t="s">
        <v>4972</v>
      </c>
      <c r="N7254" t="s">
        <v>19844</v>
      </c>
      <c r="O7254" t="s">
        <v>3343</v>
      </c>
      <c r="P7254" t="s">
        <v>3343</v>
      </c>
      <c r="Q7254" t="s">
        <v>3346</v>
      </c>
    </row>
    <row r="7255" spans="1:17" x14ac:dyDescent="0.25">
      <c r="A7255" t="s">
        <v>19314</v>
      </c>
      <c r="B7255" t="s">
        <v>19315</v>
      </c>
      <c r="C7255" t="s">
        <v>2802</v>
      </c>
      <c r="D7255" t="s">
        <v>19831</v>
      </c>
      <c r="E7255">
        <v>3203002</v>
      </c>
      <c r="F7255" t="s">
        <v>19842</v>
      </c>
      <c r="G7255" t="s">
        <v>3716</v>
      </c>
      <c r="H7255" t="s">
        <v>3350</v>
      </c>
      <c r="I7255" t="s">
        <v>19861</v>
      </c>
      <c r="J7255" t="s">
        <v>19862</v>
      </c>
      <c r="K7255" t="s">
        <v>110</v>
      </c>
      <c r="L7255" t="s">
        <v>3346</v>
      </c>
      <c r="M7255" t="s">
        <v>4972</v>
      </c>
      <c r="N7255" t="s">
        <v>19844</v>
      </c>
      <c r="O7255" t="s">
        <v>3343</v>
      </c>
      <c r="P7255" t="s">
        <v>3343</v>
      </c>
      <c r="Q7255" t="s">
        <v>3346</v>
      </c>
    </row>
    <row r="7256" spans="1:17" x14ac:dyDescent="0.25">
      <c r="A7256" t="s">
        <v>19314</v>
      </c>
      <c r="B7256" t="s">
        <v>19315</v>
      </c>
      <c r="C7256" t="s">
        <v>2802</v>
      </c>
      <c r="D7256" t="s">
        <v>19831</v>
      </c>
      <c r="E7256">
        <v>3203002</v>
      </c>
      <c r="F7256" t="s">
        <v>19842</v>
      </c>
      <c r="G7256" t="s">
        <v>3716</v>
      </c>
      <c r="H7256" t="s">
        <v>3350</v>
      </c>
      <c r="I7256" t="s">
        <v>19863</v>
      </c>
      <c r="J7256" t="s">
        <v>19864</v>
      </c>
      <c r="K7256" t="s">
        <v>110</v>
      </c>
      <c r="L7256" t="s">
        <v>3346</v>
      </c>
      <c r="M7256" t="s">
        <v>4972</v>
      </c>
      <c r="N7256" t="s">
        <v>19844</v>
      </c>
      <c r="O7256" t="s">
        <v>3343</v>
      </c>
      <c r="P7256" t="s">
        <v>3343</v>
      </c>
      <c r="Q7256" t="s">
        <v>3346</v>
      </c>
    </row>
    <row r="7257" spans="1:17" x14ac:dyDescent="0.25">
      <c r="A7257" t="s">
        <v>19314</v>
      </c>
      <c r="B7257" t="s">
        <v>19315</v>
      </c>
      <c r="C7257" t="s">
        <v>2802</v>
      </c>
      <c r="D7257" t="s">
        <v>19831</v>
      </c>
      <c r="E7257">
        <v>3203002</v>
      </c>
      <c r="F7257" t="s">
        <v>19842</v>
      </c>
      <c r="G7257" t="s">
        <v>3716</v>
      </c>
      <c r="H7257" t="s">
        <v>3350</v>
      </c>
      <c r="I7257" t="s">
        <v>19865</v>
      </c>
      <c r="J7257" t="s">
        <v>19866</v>
      </c>
      <c r="K7257" t="s">
        <v>110</v>
      </c>
      <c r="L7257" t="s">
        <v>3346</v>
      </c>
      <c r="M7257" t="s">
        <v>4972</v>
      </c>
      <c r="N7257" t="s">
        <v>19844</v>
      </c>
      <c r="O7257" t="s">
        <v>3343</v>
      </c>
      <c r="P7257" t="s">
        <v>3343</v>
      </c>
      <c r="Q7257" t="s">
        <v>3346</v>
      </c>
    </row>
    <row r="7258" spans="1:17" x14ac:dyDescent="0.25">
      <c r="A7258" t="s">
        <v>19314</v>
      </c>
      <c r="B7258" t="s">
        <v>19315</v>
      </c>
      <c r="C7258" t="s">
        <v>2802</v>
      </c>
      <c r="D7258" t="s">
        <v>19831</v>
      </c>
      <c r="E7258">
        <v>3203002</v>
      </c>
      <c r="F7258" t="s">
        <v>19842</v>
      </c>
      <c r="G7258" t="s">
        <v>3716</v>
      </c>
      <c r="H7258" t="s">
        <v>3350</v>
      </c>
      <c r="I7258" t="s">
        <v>19867</v>
      </c>
      <c r="J7258" t="s">
        <v>19868</v>
      </c>
      <c r="K7258" t="s">
        <v>110</v>
      </c>
      <c r="L7258" t="s">
        <v>3346</v>
      </c>
      <c r="M7258" t="s">
        <v>4972</v>
      </c>
      <c r="N7258" t="s">
        <v>19844</v>
      </c>
      <c r="O7258" t="s">
        <v>3343</v>
      </c>
      <c r="P7258" t="s">
        <v>3343</v>
      </c>
      <c r="Q7258" t="s">
        <v>3346</v>
      </c>
    </row>
    <row r="7259" spans="1:17" x14ac:dyDescent="0.25">
      <c r="A7259" t="s">
        <v>19314</v>
      </c>
      <c r="B7259" t="s">
        <v>19315</v>
      </c>
      <c r="C7259" t="s">
        <v>2802</v>
      </c>
      <c r="D7259" t="s">
        <v>19831</v>
      </c>
      <c r="E7259">
        <v>3203002</v>
      </c>
      <c r="F7259" t="s">
        <v>19842</v>
      </c>
      <c r="G7259" t="s">
        <v>3716</v>
      </c>
      <c r="H7259" t="s">
        <v>3350</v>
      </c>
      <c r="I7259" t="s">
        <v>19869</v>
      </c>
      <c r="J7259" t="s">
        <v>19870</v>
      </c>
      <c r="K7259" t="s">
        <v>110</v>
      </c>
      <c r="L7259" t="s">
        <v>3346</v>
      </c>
      <c r="M7259" t="s">
        <v>4972</v>
      </c>
      <c r="N7259" t="s">
        <v>19844</v>
      </c>
      <c r="O7259" t="s">
        <v>3343</v>
      </c>
      <c r="P7259" t="s">
        <v>3343</v>
      </c>
      <c r="Q7259" t="s">
        <v>3346</v>
      </c>
    </row>
    <row r="7260" spans="1:17" x14ac:dyDescent="0.25">
      <c r="A7260" t="s">
        <v>19314</v>
      </c>
      <c r="B7260" t="s">
        <v>19315</v>
      </c>
      <c r="C7260" t="s">
        <v>2802</v>
      </c>
      <c r="D7260" t="s">
        <v>19831</v>
      </c>
      <c r="E7260">
        <v>3203002</v>
      </c>
      <c r="F7260" t="s">
        <v>19842</v>
      </c>
      <c r="G7260" t="s">
        <v>3716</v>
      </c>
      <c r="H7260" t="s">
        <v>3350</v>
      </c>
      <c r="I7260" t="s">
        <v>19871</v>
      </c>
      <c r="J7260" t="s">
        <v>19872</v>
      </c>
      <c r="K7260" t="s">
        <v>110</v>
      </c>
      <c r="L7260" t="s">
        <v>3346</v>
      </c>
      <c r="M7260" t="s">
        <v>4972</v>
      </c>
      <c r="N7260" t="s">
        <v>19844</v>
      </c>
      <c r="O7260" t="s">
        <v>3343</v>
      </c>
      <c r="P7260" t="s">
        <v>3343</v>
      </c>
      <c r="Q7260" t="s">
        <v>3346</v>
      </c>
    </row>
    <row r="7261" spans="1:17" x14ac:dyDescent="0.25">
      <c r="A7261" t="s">
        <v>19314</v>
      </c>
      <c r="B7261" t="s">
        <v>19315</v>
      </c>
      <c r="C7261" t="s">
        <v>2802</v>
      </c>
      <c r="D7261" t="s">
        <v>19831</v>
      </c>
      <c r="E7261">
        <v>3203002</v>
      </c>
      <c r="F7261" t="s">
        <v>19842</v>
      </c>
      <c r="G7261" t="s">
        <v>3716</v>
      </c>
      <c r="H7261" t="s">
        <v>3350</v>
      </c>
      <c r="I7261" t="s">
        <v>19873</v>
      </c>
      <c r="J7261" t="s">
        <v>19874</v>
      </c>
      <c r="K7261" t="s">
        <v>110</v>
      </c>
      <c r="L7261" t="s">
        <v>3346</v>
      </c>
      <c r="M7261" t="s">
        <v>4972</v>
      </c>
      <c r="N7261" t="s">
        <v>19844</v>
      </c>
      <c r="O7261" t="s">
        <v>3343</v>
      </c>
      <c r="P7261" t="s">
        <v>3343</v>
      </c>
      <c r="Q7261" t="s">
        <v>3346</v>
      </c>
    </row>
    <row r="7262" spans="1:17" x14ac:dyDescent="0.25">
      <c r="A7262" t="s">
        <v>19314</v>
      </c>
      <c r="B7262" t="s">
        <v>19315</v>
      </c>
      <c r="C7262" t="s">
        <v>2802</v>
      </c>
      <c r="D7262" t="s">
        <v>19831</v>
      </c>
      <c r="E7262">
        <v>3203002</v>
      </c>
      <c r="F7262" t="s">
        <v>19842</v>
      </c>
      <c r="G7262" t="s">
        <v>3716</v>
      </c>
      <c r="H7262" t="s">
        <v>3350</v>
      </c>
      <c r="I7262" t="s">
        <v>19875</v>
      </c>
      <c r="J7262" t="s">
        <v>19876</v>
      </c>
      <c r="K7262" t="s">
        <v>110</v>
      </c>
      <c r="L7262" t="s">
        <v>3346</v>
      </c>
      <c r="M7262" t="s">
        <v>4972</v>
      </c>
      <c r="N7262" t="s">
        <v>19844</v>
      </c>
      <c r="O7262" t="s">
        <v>3343</v>
      </c>
      <c r="P7262" t="s">
        <v>3343</v>
      </c>
      <c r="Q7262" t="s">
        <v>3346</v>
      </c>
    </row>
    <row r="7263" spans="1:17" x14ac:dyDescent="0.25">
      <c r="A7263" t="s">
        <v>19314</v>
      </c>
      <c r="B7263" t="s">
        <v>19315</v>
      </c>
      <c r="C7263" t="s">
        <v>2802</v>
      </c>
      <c r="D7263" t="s">
        <v>19831</v>
      </c>
      <c r="E7263">
        <v>3203003</v>
      </c>
      <c r="F7263" t="s">
        <v>19877</v>
      </c>
      <c r="G7263" t="s">
        <v>19878</v>
      </c>
      <c r="H7263" t="s">
        <v>3350</v>
      </c>
      <c r="I7263" t="s">
        <v>19879</v>
      </c>
      <c r="J7263" t="s">
        <v>19522</v>
      </c>
      <c r="K7263" t="s">
        <v>110</v>
      </c>
      <c r="L7263" t="s">
        <v>3343</v>
      </c>
      <c r="M7263" t="s">
        <v>4972</v>
      </c>
      <c r="N7263" t="s">
        <v>19844</v>
      </c>
      <c r="O7263" t="s">
        <v>3346</v>
      </c>
      <c r="P7263" t="s">
        <v>3343</v>
      </c>
      <c r="Q7263" t="s">
        <v>3346</v>
      </c>
    </row>
    <row r="7264" spans="1:17" x14ac:dyDescent="0.25">
      <c r="A7264" t="s">
        <v>19314</v>
      </c>
      <c r="B7264" t="s">
        <v>19315</v>
      </c>
      <c r="C7264" t="s">
        <v>2802</v>
      </c>
      <c r="D7264" t="s">
        <v>19831</v>
      </c>
      <c r="E7264">
        <v>3203003</v>
      </c>
      <c r="F7264" t="s">
        <v>19877</v>
      </c>
      <c r="G7264" t="s">
        <v>19878</v>
      </c>
      <c r="H7264" t="s">
        <v>3350</v>
      </c>
      <c r="I7264" t="s">
        <v>19880</v>
      </c>
      <c r="J7264" t="s">
        <v>19881</v>
      </c>
      <c r="K7264" t="s">
        <v>110</v>
      </c>
      <c r="L7264" t="s">
        <v>3346</v>
      </c>
      <c r="M7264" t="s">
        <v>4972</v>
      </c>
      <c r="N7264" t="s">
        <v>19844</v>
      </c>
      <c r="O7264" t="s">
        <v>3346</v>
      </c>
      <c r="P7264" t="s">
        <v>3343</v>
      </c>
      <c r="Q7264" t="s">
        <v>3346</v>
      </c>
    </row>
    <row r="7265" spans="1:17" x14ac:dyDescent="0.25">
      <c r="A7265" t="s">
        <v>19314</v>
      </c>
      <c r="B7265" t="s">
        <v>19315</v>
      </c>
      <c r="C7265" t="s">
        <v>2802</v>
      </c>
      <c r="D7265" t="s">
        <v>19831</v>
      </c>
      <c r="E7265">
        <v>3203003</v>
      </c>
      <c r="F7265" t="s">
        <v>19877</v>
      </c>
      <c r="G7265" t="s">
        <v>19878</v>
      </c>
      <c r="H7265" t="s">
        <v>3350</v>
      </c>
      <c r="I7265" t="s">
        <v>19882</v>
      </c>
      <c r="J7265" t="s">
        <v>19883</v>
      </c>
      <c r="K7265" t="s">
        <v>110</v>
      </c>
      <c r="L7265" t="s">
        <v>3346</v>
      </c>
      <c r="M7265" t="s">
        <v>4972</v>
      </c>
      <c r="N7265" t="s">
        <v>19844</v>
      </c>
      <c r="O7265" t="s">
        <v>3346</v>
      </c>
      <c r="P7265" t="s">
        <v>3343</v>
      </c>
      <c r="Q7265" t="s">
        <v>3346</v>
      </c>
    </row>
    <row r="7266" spans="1:17" x14ac:dyDescent="0.25">
      <c r="A7266" t="s">
        <v>19314</v>
      </c>
      <c r="B7266" t="s">
        <v>19315</v>
      </c>
      <c r="C7266" t="s">
        <v>2802</v>
      </c>
      <c r="D7266" t="s">
        <v>19831</v>
      </c>
      <c r="E7266">
        <v>3203004</v>
      </c>
      <c r="F7266" t="s">
        <v>19884</v>
      </c>
      <c r="G7266" t="s">
        <v>19885</v>
      </c>
      <c r="H7266" t="s">
        <v>10423</v>
      </c>
      <c r="I7266" t="s">
        <v>19886</v>
      </c>
      <c r="J7266" t="s">
        <v>19887</v>
      </c>
      <c r="K7266" t="s">
        <v>110</v>
      </c>
      <c r="L7266" t="s">
        <v>3343</v>
      </c>
      <c r="M7266" t="s">
        <v>4972</v>
      </c>
      <c r="N7266" t="s">
        <v>19844</v>
      </c>
      <c r="O7266" t="s">
        <v>3346</v>
      </c>
      <c r="P7266" t="s">
        <v>3343</v>
      </c>
      <c r="Q7266" t="s">
        <v>3346</v>
      </c>
    </row>
    <row r="7267" spans="1:17" x14ac:dyDescent="0.25">
      <c r="A7267" t="s">
        <v>19314</v>
      </c>
      <c r="B7267" t="s">
        <v>19315</v>
      </c>
      <c r="C7267" t="s">
        <v>2802</v>
      </c>
      <c r="D7267" t="s">
        <v>19831</v>
      </c>
      <c r="E7267">
        <v>3203005</v>
      </c>
      <c r="F7267" t="s">
        <v>19888</v>
      </c>
      <c r="G7267" t="s">
        <v>19889</v>
      </c>
      <c r="H7267" t="s">
        <v>3350</v>
      </c>
      <c r="I7267" t="s">
        <v>19890</v>
      </c>
      <c r="J7267" t="s">
        <v>19891</v>
      </c>
      <c r="K7267" t="s">
        <v>110</v>
      </c>
      <c r="L7267" t="s">
        <v>3343</v>
      </c>
      <c r="M7267" t="s">
        <v>4972</v>
      </c>
      <c r="N7267" t="s">
        <v>7882</v>
      </c>
      <c r="O7267" t="s">
        <v>3343</v>
      </c>
      <c r="P7267" t="s">
        <v>3343</v>
      </c>
      <c r="Q7267" t="s">
        <v>3346</v>
      </c>
    </row>
    <row r="7268" spans="1:17" x14ac:dyDescent="0.25">
      <c r="A7268" t="s">
        <v>19314</v>
      </c>
      <c r="B7268" t="s">
        <v>19315</v>
      </c>
      <c r="C7268" t="s">
        <v>2802</v>
      </c>
      <c r="D7268" t="s">
        <v>19831</v>
      </c>
      <c r="E7268">
        <v>3203005</v>
      </c>
      <c r="F7268" t="s">
        <v>19888</v>
      </c>
      <c r="G7268" t="s">
        <v>19889</v>
      </c>
      <c r="H7268" t="s">
        <v>3350</v>
      </c>
      <c r="I7268" t="s">
        <v>19892</v>
      </c>
      <c r="J7268" t="s">
        <v>19893</v>
      </c>
      <c r="K7268" t="s">
        <v>110</v>
      </c>
      <c r="L7268" t="s">
        <v>3346</v>
      </c>
      <c r="M7268" t="s">
        <v>4972</v>
      </c>
      <c r="N7268" t="s">
        <v>7882</v>
      </c>
      <c r="O7268" t="s">
        <v>3343</v>
      </c>
      <c r="P7268" t="s">
        <v>3343</v>
      </c>
      <c r="Q7268" t="s">
        <v>3346</v>
      </c>
    </row>
    <row r="7269" spans="1:17" x14ac:dyDescent="0.25">
      <c r="A7269" t="s">
        <v>19314</v>
      </c>
      <c r="B7269" t="s">
        <v>19315</v>
      </c>
      <c r="C7269" t="s">
        <v>2802</v>
      </c>
      <c r="D7269" t="s">
        <v>19831</v>
      </c>
      <c r="E7269">
        <v>3203005</v>
      </c>
      <c r="F7269" t="s">
        <v>19888</v>
      </c>
      <c r="G7269" t="s">
        <v>19889</v>
      </c>
      <c r="H7269" t="s">
        <v>3350</v>
      </c>
      <c r="I7269" t="s">
        <v>19894</v>
      </c>
      <c r="J7269" t="s">
        <v>19895</v>
      </c>
      <c r="K7269" t="s">
        <v>110</v>
      </c>
      <c r="L7269" t="s">
        <v>3346</v>
      </c>
      <c r="M7269" t="s">
        <v>4972</v>
      </c>
      <c r="N7269" t="s">
        <v>7882</v>
      </c>
      <c r="O7269" t="s">
        <v>3343</v>
      </c>
      <c r="P7269" t="s">
        <v>3343</v>
      </c>
      <c r="Q7269" t="s">
        <v>3346</v>
      </c>
    </row>
    <row r="7270" spans="1:17" x14ac:dyDescent="0.25">
      <c r="A7270" t="s">
        <v>19314</v>
      </c>
      <c r="B7270" t="s">
        <v>19315</v>
      </c>
      <c r="C7270" t="s">
        <v>2802</v>
      </c>
      <c r="D7270" t="s">
        <v>19831</v>
      </c>
      <c r="E7270">
        <v>3203005</v>
      </c>
      <c r="F7270" t="s">
        <v>19888</v>
      </c>
      <c r="G7270" t="s">
        <v>19889</v>
      </c>
      <c r="H7270" t="s">
        <v>3350</v>
      </c>
      <c r="I7270" t="s">
        <v>19896</v>
      </c>
      <c r="J7270" t="s">
        <v>19897</v>
      </c>
      <c r="K7270" t="s">
        <v>110</v>
      </c>
      <c r="L7270" t="s">
        <v>3346</v>
      </c>
      <c r="M7270" t="s">
        <v>4972</v>
      </c>
      <c r="N7270" t="s">
        <v>7882</v>
      </c>
      <c r="O7270" t="s">
        <v>3343</v>
      </c>
      <c r="P7270" t="s">
        <v>3343</v>
      </c>
      <c r="Q7270" t="s">
        <v>3346</v>
      </c>
    </row>
    <row r="7271" spans="1:17" x14ac:dyDescent="0.25">
      <c r="A7271" t="s">
        <v>19314</v>
      </c>
      <c r="B7271" t="s">
        <v>19315</v>
      </c>
      <c r="C7271" t="s">
        <v>2802</v>
      </c>
      <c r="D7271" t="s">
        <v>19831</v>
      </c>
      <c r="E7271">
        <v>3203005</v>
      </c>
      <c r="F7271" t="s">
        <v>19888</v>
      </c>
      <c r="G7271" t="s">
        <v>19889</v>
      </c>
      <c r="H7271" t="s">
        <v>3350</v>
      </c>
      <c r="I7271" t="s">
        <v>19898</v>
      </c>
      <c r="J7271" t="s">
        <v>19899</v>
      </c>
      <c r="K7271" t="s">
        <v>110</v>
      </c>
      <c r="L7271" t="s">
        <v>3346</v>
      </c>
      <c r="M7271" t="s">
        <v>4972</v>
      </c>
      <c r="N7271" t="s">
        <v>7882</v>
      </c>
      <c r="O7271" t="s">
        <v>3343</v>
      </c>
      <c r="P7271" t="s">
        <v>3343</v>
      </c>
      <c r="Q7271" t="s">
        <v>3346</v>
      </c>
    </row>
    <row r="7272" spans="1:17" x14ac:dyDescent="0.25">
      <c r="A7272" t="s">
        <v>19314</v>
      </c>
      <c r="B7272" t="s">
        <v>19315</v>
      </c>
      <c r="C7272" t="s">
        <v>2802</v>
      </c>
      <c r="D7272" t="s">
        <v>19831</v>
      </c>
      <c r="E7272">
        <v>3203005</v>
      </c>
      <c r="F7272" t="s">
        <v>19888</v>
      </c>
      <c r="G7272" t="s">
        <v>19889</v>
      </c>
      <c r="H7272" t="s">
        <v>3350</v>
      </c>
      <c r="I7272" t="s">
        <v>19900</v>
      </c>
      <c r="J7272" t="s">
        <v>19901</v>
      </c>
      <c r="K7272" t="s">
        <v>110</v>
      </c>
      <c r="L7272" t="s">
        <v>3346</v>
      </c>
      <c r="M7272" t="s">
        <v>4972</v>
      </c>
      <c r="N7272" t="s">
        <v>7882</v>
      </c>
      <c r="O7272" t="s">
        <v>3343</v>
      </c>
      <c r="P7272" t="s">
        <v>3343</v>
      </c>
      <c r="Q7272" t="s">
        <v>3346</v>
      </c>
    </row>
    <row r="7273" spans="1:17" x14ac:dyDescent="0.25">
      <c r="A7273" t="s">
        <v>19314</v>
      </c>
      <c r="B7273" t="s">
        <v>19315</v>
      </c>
      <c r="C7273" t="s">
        <v>2802</v>
      </c>
      <c r="D7273" t="s">
        <v>19831</v>
      </c>
      <c r="E7273">
        <v>3203006</v>
      </c>
      <c r="F7273" t="s">
        <v>19902</v>
      </c>
      <c r="G7273" t="s">
        <v>19903</v>
      </c>
      <c r="H7273" t="s">
        <v>7734</v>
      </c>
      <c r="I7273" t="s">
        <v>19904</v>
      </c>
      <c r="J7273" t="s">
        <v>19615</v>
      </c>
      <c r="K7273" t="s">
        <v>110</v>
      </c>
      <c r="L7273" t="s">
        <v>3343</v>
      </c>
      <c r="M7273" t="s">
        <v>3344</v>
      </c>
      <c r="N7273" t="s">
        <v>3345</v>
      </c>
      <c r="O7273" t="s">
        <v>3346</v>
      </c>
      <c r="P7273" t="s">
        <v>3343</v>
      </c>
      <c r="Q7273" t="s">
        <v>3346</v>
      </c>
    </row>
    <row r="7274" spans="1:17" x14ac:dyDescent="0.25">
      <c r="A7274" t="s">
        <v>19314</v>
      </c>
      <c r="B7274" t="s">
        <v>19315</v>
      </c>
      <c r="C7274" t="s">
        <v>2802</v>
      </c>
      <c r="D7274" t="s">
        <v>19831</v>
      </c>
      <c r="E7274">
        <v>3203008</v>
      </c>
      <c r="F7274" t="s">
        <v>19905</v>
      </c>
      <c r="G7274" t="s">
        <v>19906</v>
      </c>
      <c r="H7274" t="s">
        <v>6526</v>
      </c>
      <c r="I7274" t="s">
        <v>19907</v>
      </c>
      <c r="J7274" t="s">
        <v>19908</v>
      </c>
      <c r="K7274" t="s">
        <v>110</v>
      </c>
      <c r="L7274" t="s">
        <v>3343</v>
      </c>
      <c r="M7274" t="s">
        <v>3344</v>
      </c>
      <c r="N7274" t="s">
        <v>3345</v>
      </c>
      <c r="O7274" t="s">
        <v>3346</v>
      </c>
      <c r="P7274" t="s">
        <v>3343</v>
      </c>
      <c r="Q7274" t="s">
        <v>3346</v>
      </c>
    </row>
    <row r="7275" spans="1:17" x14ac:dyDescent="0.25">
      <c r="A7275" t="s">
        <v>19314</v>
      </c>
      <c r="B7275" t="s">
        <v>19315</v>
      </c>
      <c r="C7275" t="s">
        <v>2802</v>
      </c>
      <c r="D7275" t="s">
        <v>19831</v>
      </c>
      <c r="E7275">
        <v>3203008</v>
      </c>
      <c r="F7275" t="s">
        <v>19905</v>
      </c>
      <c r="G7275" t="s">
        <v>19906</v>
      </c>
      <c r="H7275" t="s">
        <v>6526</v>
      </c>
      <c r="I7275" t="s">
        <v>19909</v>
      </c>
      <c r="J7275" t="s">
        <v>19910</v>
      </c>
      <c r="K7275" t="s">
        <v>110</v>
      </c>
      <c r="L7275" t="s">
        <v>3346</v>
      </c>
      <c r="M7275" t="s">
        <v>3344</v>
      </c>
      <c r="N7275" t="s">
        <v>3345</v>
      </c>
      <c r="O7275" t="s">
        <v>3346</v>
      </c>
      <c r="P7275" t="s">
        <v>3343</v>
      </c>
      <c r="Q7275" t="s">
        <v>3346</v>
      </c>
    </row>
    <row r="7276" spans="1:17" x14ac:dyDescent="0.25">
      <c r="A7276" t="s">
        <v>19314</v>
      </c>
      <c r="B7276" t="s">
        <v>19315</v>
      </c>
      <c r="C7276" t="s">
        <v>2802</v>
      </c>
      <c r="D7276" t="s">
        <v>19831</v>
      </c>
      <c r="E7276">
        <v>3203008</v>
      </c>
      <c r="F7276" t="s">
        <v>19905</v>
      </c>
      <c r="G7276" t="s">
        <v>19906</v>
      </c>
      <c r="H7276" t="s">
        <v>6526</v>
      </c>
      <c r="I7276" t="s">
        <v>19911</v>
      </c>
      <c r="J7276" t="s">
        <v>19912</v>
      </c>
      <c r="K7276" t="s">
        <v>110</v>
      </c>
      <c r="L7276" t="s">
        <v>3346</v>
      </c>
      <c r="M7276" t="s">
        <v>3344</v>
      </c>
      <c r="N7276" t="s">
        <v>3345</v>
      </c>
      <c r="O7276" t="s">
        <v>3346</v>
      </c>
      <c r="P7276" t="s">
        <v>3343</v>
      </c>
      <c r="Q7276" t="s">
        <v>3346</v>
      </c>
    </row>
    <row r="7277" spans="1:17" x14ac:dyDescent="0.25">
      <c r="A7277" t="s">
        <v>19314</v>
      </c>
      <c r="B7277" t="s">
        <v>19315</v>
      </c>
      <c r="C7277" t="s">
        <v>2802</v>
      </c>
      <c r="D7277" t="s">
        <v>19831</v>
      </c>
      <c r="E7277">
        <v>3203009</v>
      </c>
      <c r="F7277" t="s">
        <v>19913</v>
      </c>
      <c r="G7277" t="s">
        <v>19914</v>
      </c>
      <c r="H7277" t="s">
        <v>3350</v>
      </c>
      <c r="I7277" t="s">
        <v>19915</v>
      </c>
      <c r="J7277" t="s">
        <v>19916</v>
      </c>
      <c r="K7277" t="s">
        <v>110</v>
      </c>
      <c r="L7277" t="s">
        <v>3343</v>
      </c>
      <c r="M7277" t="s">
        <v>3477</v>
      </c>
      <c r="N7277" t="s">
        <v>3603</v>
      </c>
      <c r="O7277" t="s">
        <v>3343</v>
      </c>
      <c r="P7277" t="s">
        <v>3343</v>
      </c>
      <c r="Q7277" t="s">
        <v>3346</v>
      </c>
    </row>
    <row r="7278" spans="1:17" x14ac:dyDescent="0.25">
      <c r="A7278" t="s">
        <v>19314</v>
      </c>
      <c r="B7278" t="s">
        <v>19315</v>
      </c>
      <c r="C7278" t="s">
        <v>2802</v>
      </c>
      <c r="D7278" t="s">
        <v>19831</v>
      </c>
      <c r="E7278">
        <v>3203009</v>
      </c>
      <c r="F7278" t="s">
        <v>19913</v>
      </c>
      <c r="G7278" t="s">
        <v>19914</v>
      </c>
      <c r="H7278" t="s">
        <v>3350</v>
      </c>
      <c r="I7278" t="s">
        <v>19917</v>
      </c>
      <c r="J7278" t="s">
        <v>19918</v>
      </c>
      <c r="K7278" t="s">
        <v>110</v>
      </c>
      <c r="L7278" t="s">
        <v>3346</v>
      </c>
      <c r="M7278" t="s">
        <v>3477</v>
      </c>
      <c r="N7278" t="s">
        <v>3603</v>
      </c>
      <c r="O7278" t="s">
        <v>3343</v>
      </c>
      <c r="P7278" t="s">
        <v>3343</v>
      </c>
      <c r="Q7278" t="s">
        <v>3346</v>
      </c>
    </row>
    <row r="7279" spans="1:17" x14ac:dyDescent="0.25">
      <c r="A7279" t="s">
        <v>19314</v>
      </c>
      <c r="B7279" t="s">
        <v>19315</v>
      </c>
      <c r="C7279" t="s">
        <v>2802</v>
      </c>
      <c r="D7279" t="s">
        <v>19831</v>
      </c>
      <c r="E7279">
        <v>3203009</v>
      </c>
      <c r="F7279" t="s">
        <v>19913</v>
      </c>
      <c r="G7279" t="s">
        <v>19914</v>
      </c>
      <c r="H7279" t="s">
        <v>3350</v>
      </c>
      <c r="I7279" t="s">
        <v>19919</v>
      </c>
      <c r="J7279" t="s">
        <v>19920</v>
      </c>
      <c r="K7279" t="s">
        <v>110</v>
      </c>
      <c r="L7279" t="s">
        <v>3346</v>
      </c>
      <c r="M7279" t="s">
        <v>3477</v>
      </c>
      <c r="N7279" t="s">
        <v>3603</v>
      </c>
      <c r="O7279" t="s">
        <v>3343</v>
      </c>
      <c r="P7279" t="s">
        <v>3343</v>
      </c>
      <c r="Q7279" t="s">
        <v>3346</v>
      </c>
    </row>
    <row r="7280" spans="1:17" x14ac:dyDescent="0.25">
      <c r="A7280" t="s">
        <v>19314</v>
      </c>
      <c r="B7280" t="s">
        <v>19315</v>
      </c>
      <c r="C7280" t="s">
        <v>2802</v>
      </c>
      <c r="D7280" t="s">
        <v>19831</v>
      </c>
      <c r="E7280">
        <v>3203009</v>
      </c>
      <c r="F7280" t="s">
        <v>19913</v>
      </c>
      <c r="G7280" t="s">
        <v>19914</v>
      </c>
      <c r="H7280" t="s">
        <v>3350</v>
      </c>
      <c r="I7280" t="s">
        <v>19921</v>
      </c>
      <c r="J7280" t="s">
        <v>19922</v>
      </c>
      <c r="K7280" t="s">
        <v>110</v>
      </c>
      <c r="L7280" t="s">
        <v>3346</v>
      </c>
      <c r="M7280" t="s">
        <v>3477</v>
      </c>
      <c r="N7280" t="s">
        <v>3603</v>
      </c>
      <c r="O7280" t="s">
        <v>3343</v>
      </c>
      <c r="P7280" t="s">
        <v>3343</v>
      </c>
      <c r="Q7280" t="s">
        <v>3346</v>
      </c>
    </row>
    <row r="7281" spans="1:17" x14ac:dyDescent="0.25">
      <c r="A7281" t="s">
        <v>19314</v>
      </c>
      <c r="B7281" t="s">
        <v>19315</v>
      </c>
      <c r="C7281" t="s">
        <v>2802</v>
      </c>
      <c r="D7281" t="s">
        <v>19831</v>
      </c>
      <c r="E7281">
        <v>3203010</v>
      </c>
      <c r="F7281" t="s">
        <v>19923</v>
      </c>
      <c r="G7281" t="s">
        <v>19924</v>
      </c>
      <c r="H7281" t="s">
        <v>7926</v>
      </c>
      <c r="I7281" t="s">
        <v>19925</v>
      </c>
      <c r="J7281" t="s">
        <v>19926</v>
      </c>
      <c r="K7281" t="s">
        <v>110</v>
      </c>
      <c r="L7281" t="s">
        <v>3343</v>
      </c>
      <c r="M7281" t="s">
        <v>3477</v>
      </c>
      <c r="N7281" t="s">
        <v>3603</v>
      </c>
      <c r="O7281" t="s">
        <v>3343</v>
      </c>
      <c r="P7281" t="s">
        <v>3343</v>
      </c>
      <c r="Q7281" t="s">
        <v>3346</v>
      </c>
    </row>
    <row r="7282" spans="1:17" x14ac:dyDescent="0.25">
      <c r="A7282" t="s">
        <v>19314</v>
      </c>
      <c r="B7282" t="s">
        <v>19315</v>
      </c>
      <c r="C7282" t="s">
        <v>2802</v>
      </c>
      <c r="D7282" t="s">
        <v>19831</v>
      </c>
      <c r="E7282">
        <v>3203011</v>
      </c>
      <c r="F7282" t="s">
        <v>19927</v>
      </c>
      <c r="G7282" t="s">
        <v>19928</v>
      </c>
      <c r="H7282" t="s">
        <v>19929</v>
      </c>
      <c r="I7282" t="s">
        <v>19930</v>
      </c>
      <c r="J7282" t="s">
        <v>19931</v>
      </c>
      <c r="K7282" t="s">
        <v>110</v>
      </c>
      <c r="L7282" t="s">
        <v>3343</v>
      </c>
      <c r="M7282" t="s">
        <v>3477</v>
      </c>
      <c r="N7282" t="s">
        <v>3603</v>
      </c>
      <c r="O7282" t="s">
        <v>3343</v>
      </c>
      <c r="P7282" t="s">
        <v>3343</v>
      </c>
      <c r="Q7282" t="s">
        <v>3346</v>
      </c>
    </row>
    <row r="7283" spans="1:17" x14ac:dyDescent="0.25">
      <c r="A7283" t="s">
        <v>19314</v>
      </c>
      <c r="B7283" t="s">
        <v>19315</v>
      </c>
      <c r="C7283" t="s">
        <v>2802</v>
      </c>
      <c r="D7283" t="s">
        <v>19831</v>
      </c>
      <c r="E7283">
        <v>3203012</v>
      </c>
      <c r="F7283" t="s">
        <v>19932</v>
      </c>
      <c r="G7283" t="s">
        <v>19933</v>
      </c>
      <c r="H7283" t="s">
        <v>7926</v>
      </c>
      <c r="I7283" t="s">
        <v>19934</v>
      </c>
      <c r="J7283" t="s">
        <v>19935</v>
      </c>
      <c r="K7283" t="s">
        <v>110</v>
      </c>
      <c r="L7283" t="s">
        <v>3343</v>
      </c>
      <c r="M7283" t="s">
        <v>3477</v>
      </c>
      <c r="N7283" t="s">
        <v>3603</v>
      </c>
      <c r="O7283" t="s">
        <v>3343</v>
      </c>
      <c r="P7283" t="s">
        <v>3343</v>
      </c>
      <c r="Q7283" t="s">
        <v>3346</v>
      </c>
    </row>
    <row r="7284" spans="1:17" x14ac:dyDescent="0.25">
      <c r="A7284" t="s">
        <v>19314</v>
      </c>
      <c r="B7284" t="s">
        <v>19315</v>
      </c>
      <c r="C7284" t="s">
        <v>2802</v>
      </c>
      <c r="D7284" t="s">
        <v>19831</v>
      </c>
      <c r="E7284">
        <v>3203014</v>
      </c>
      <c r="F7284" t="s">
        <v>19936</v>
      </c>
      <c r="G7284" t="s">
        <v>19937</v>
      </c>
      <c r="H7284" t="s">
        <v>19938</v>
      </c>
      <c r="I7284" t="s">
        <v>19939</v>
      </c>
      <c r="J7284" t="s">
        <v>19936</v>
      </c>
      <c r="K7284" t="s">
        <v>110</v>
      </c>
      <c r="L7284" t="s">
        <v>3343</v>
      </c>
      <c r="M7284" t="s">
        <v>4972</v>
      </c>
      <c r="N7284" t="s">
        <v>19940</v>
      </c>
      <c r="O7284" t="s">
        <v>3343</v>
      </c>
      <c r="P7284" t="s">
        <v>3343</v>
      </c>
      <c r="Q7284" t="s">
        <v>3346</v>
      </c>
    </row>
    <row r="7285" spans="1:17" x14ac:dyDescent="0.25">
      <c r="A7285" t="s">
        <v>19314</v>
      </c>
      <c r="B7285" t="s">
        <v>19315</v>
      </c>
      <c r="C7285" t="s">
        <v>2802</v>
      </c>
      <c r="D7285" t="s">
        <v>19831</v>
      </c>
      <c r="E7285">
        <v>3203014</v>
      </c>
      <c r="F7285" t="s">
        <v>19936</v>
      </c>
      <c r="G7285" t="s">
        <v>19937</v>
      </c>
      <c r="H7285" t="s">
        <v>19938</v>
      </c>
      <c r="I7285" t="s">
        <v>19941</v>
      </c>
      <c r="J7285" t="s">
        <v>19942</v>
      </c>
      <c r="K7285" t="s">
        <v>110</v>
      </c>
      <c r="L7285" t="s">
        <v>3346</v>
      </c>
      <c r="M7285" t="s">
        <v>4972</v>
      </c>
      <c r="N7285" t="s">
        <v>19940</v>
      </c>
      <c r="O7285" t="s">
        <v>3343</v>
      </c>
      <c r="P7285" t="s">
        <v>3343</v>
      </c>
      <c r="Q7285" t="s">
        <v>3346</v>
      </c>
    </row>
    <row r="7286" spans="1:17" x14ac:dyDescent="0.25">
      <c r="A7286" t="s">
        <v>19314</v>
      </c>
      <c r="B7286" t="s">
        <v>19315</v>
      </c>
      <c r="C7286" t="s">
        <v>2802</v>
      </c>
      <c r="D7286" t="s">
        <v>19831</v>
      </c>
      <c r="E7286">
        <v>3203015</v>
      </c>
      <c r="F7286" t="s">
        <v>19943</v>
      </c>
      <c r="G7286" t="s">
        <v>19944</v>
      </c>
      <c r="H7286" t="s">
        <v>19938</v>
      </c>
      <c r="I7286" t="s">
        <v>19945</v>
      </c>
      <c r="J7286" t="s">
        <v>19946</v>
      </c>
      <c r="K7286" t="s">
        <v>110</v>
      </c>
      <c r="L7286" t="s">
        <v>3343</v>
      </c>
      <c r="M7286" t="s">
        <v>4972</v>
      </c>
      <c r="N7286" t="s">
        <v>19940</v>
      </c>
      <c r="O7286" t="s">
        <v>3343</v>
      </c>
      <c r="P7286" t="s">
        <v>3343</v>
      </c>
      <c r="Q7286" t="s">
        <v>3346</v>
      </c>
    </row>
    <row r="7287" spans="1:17" x14ac:dyDescent="0.25">
      <c r="A7287" t="s">
        <v>19314</v>
      </c>
      <c r="B7287" t="s">
        <v>19315</v>
      </c>
      <c r="C7287" t="s">
        <v>2802</v>
      </c>
      <c r="D7287" t="s">
        <v>19831</v>
      </c>
      <c r="E7287">
        <v>3203015</v>
      </c>
      <c r="F7287" t="s">
        <v>19943</v>
      </c>
      <c r="G7287" t="s">
        <v>19944</v>
      </c>
      <c r="H7287" t="s">
        <v>19938</v>
      </c>
      <c r="I7287" t="s">
        <v>19947</v>
      </c>
      <c r="J7287" t="s">
        <v>19948</v>
      </c>
      <c r="K7287" t="s">
        <v>110</v>
      </c>
      <c r="L7287" t="s">
        <v>3346</v>
      </c>
      <c r="M7287" t="s">
        <v>4972</v>
      </c>
      <c r="N7287" t="s">
        <v>19940</v>
      </c>
      <c r="O7287" t="s">
        <v>3343</v>
      </c>
      <c r="P7287" t="s">
        <v>3343</v>
      </c>
      <c r="Q7287" t="s">
        <v>3346</v>
      </c>
    </row>
    <row r="7288" spans="1:17" x14ac:dyDescent="0.25">
      <c r="A7288" t="s">
        <v>19314</v>
      </c>
      <c r="B7288" t="s">
        <v>19315</v>
      </c>
      <c r="C7288" t="s">
        <v>2802</v>
      </c>
      <c r="D7288" t="s">
        <v>19831</v>
      </c>
      <c r="E7288">
        <v>3203016</v>
      </c>
      <c r="F7288" t="s">
        <v>19949</v>
      </c>
      <c r="G7288" t="s">
        <v>19950</v>
      </c>
      <c r="H7288" t="s">
        <v>19951</v>
      </c>
      <c r="I7288" t="s">
        <v>19952</v>
      </c>
      <c r="J7288" t="s">
        <v>19953</v>
      </c>
      <c r="K7288" t="s">
        <v>110</v>
      </c>
      <c r="L7288" t="s">
        <v>3343</v>
      </c>
      <c r="M7288" t="s">
        <v>3748</v>
      </c>
      <c r="N7288" t="s">
        <v>4014</v>
      </c>
      <c r="O7288" t="s">
        <v>3343</v>
      </c>
      <c r="P7288" t="s">
        <v>3343</v>
      </c>
      <c r="Q7288" t="s">
        <v>3346</v>
      </c>
    </row>
    <row r="7289" spans="1:17" x14ac:dyDescent="0.25">
      <c r="A7289" t="s">
        <v>19314</v>
      </c>
      <c r="B7289" t="s">
        <v>19315</v>
      </c>
      <c r="C7289" t="s">
        <v>2802</v>
      </c>
      <c r="D7289" t="s">
        <v>19831</v>
      </c>
      <c r="E7289">
        <v>3203016</v>
      </c>
      <c r="F7289" t="s">
        <v>19949</v>
      </c>
      <c r="G7289" t="s">
        <v>19950</v>
      </c>
      <c r="H7289" t="s">
        <v>19951</v>
      </c>
      <c r="I7289" t="s">
        <v>19954</v>
      </c>
      <c r="J7289" t="s">
        <v>19955</v>
      </c>
      <c r="K7289" t="s">
        <v>110</v>
      </c>
      <c r="L7289" t="s">
        <v>3346</v>
      </c>
      <c r="M7289" t="s">
        <v>3748</v>
      </c>
      <c r="N7289" t="s">
        <v>4014</v>
      </c>
      <c r="O7289" t="s">
        <v>3343</v>
      </c>
      <c r="P7289" t="s">
        <v>3343</v>
      </c>
      <c r="Q7289" t="s">
        <v>3346</v>
      </c>
    </row>
    <row r="7290" spans="1:17" x14ac:dyDescent="0.25">
      <c r="A7290" t="s">
        <v>19314</v>
      </c>
      <c r="B7290" t="s">
        <v>19315</v>
      </c>
      <c r="C7290" t="s">
        <v>2802</v>
      </c>
      <c r="D7290" t="s">
        <v>19831</v>
      </c>
      <c r="E7290">
        <v>3203017</v>
      </c>
      <c r="F7290" t="s">
        <v>19956</v>
      </c>
      <c r="G7290" t="s">
        <v>19957</v>
      </c>
      <c r="H7290" t="s">
        <v>19951</v>
      </c>
      <c r="I7290" t="s">
        <v>19958</v>
      </c>
      <c r="J7290" t="s">
        <v>19959</v>
      </c>
      <c r="K7290" t="s">
        <v>110</v>
      </c>
      <c r="L7290" t="s">
        <v>3343</v>
      </c>
      <c r="M7290" t="s">
        <v>3748</v>
      </c>
      <c r="N7290" t="s">
        <v>4014</v>
      </c>
      <c r="O7290" t="s">
        <v>3343</v>
      </c>
      <c r="P7290" t="s">
        <v>3343</v>
      </c>
      <c r="Q7290" t="s">
        <v>3346</v>
      </c>
    </row>
    <row r="7291" spans="1:17" x14ac:dyDescent="0.25">
      <c r="A7291" t="s">
        <v>19314</v>
      </c>
      <c r="B7291" t="s">
        <v>19315</v>
      </c>
      <c r="C7291" t="s">
        <v>2802</v>
      </c>
      <c r="D7291" t="s">
        <v>19831</v>
      </c>
      <c r="E7291">
        <v>3203017</v>
      </c>
      <c r="F7291" t="s">
        <v>19956</v>
      </c>
      <c r="G7291" t="s">
        <v>19957</v>
      </c>
      <c r="H7291" t="s">
        <v>19951</v>
      </c>
      <c r="I7291" t="s">
        <v>19960</v>
      </c>
      <c r="J7291" t="s">
        <v>19961</v>
      </c>
      <c r="K7291" t="s">
        <v>110</v>
      </c>
      <c r="L7291" t="s">
        <v>3346</v>
      </c>
      <c r="M7291" t="s">
        <v>3748</v>
      </c>
      <c r="N7291" t="s">
        <v>4014</v>
      </c>
      <c r="O7291" t="s">
        <v>3343</v>
      </c>
      <c r="P7291" t="s">
        <v>3343</v>
      </c>
      <c r="Q7291" t="s">
        <v>3346</v>
      </c>
    </row>
    <row r="7292" spans="1:17" x14ac:dyDescent="0.25">
      <c r="A7292" t="s">
        <v>19314</v>
      </c>
      <c r="B7292" t="s">
        <v>19315</v>
      </c>
      <c r="C7292" t="s">
        <v>2802</v>
      </c>
      <c r="D7292" t="s">
        <v>19831</v>
      </c>
      <c r="E7292">
        <v>3203018</v>
      </c>
      <c r="F7292" t="s">
        <v>19962</v>
      </c>
      <c r="G7292" t="s">
        <v>19963</v>
      </c>
      <c r="H7292" t="s">
        <v>19964</v>
      </c>
      <c r="I7292" t="s">
        <v>19965</v>
      </c>
      <c r="J7292" t="s">
        <v>19962</v>
      </c>
      <c r="K7292" t="s">
        <v>110</v>
      </c>
      <c r="L7292" t="s">
        <v>3343</v>
      </c>
      <c r="M7292" t="s">
        <v>4972</v>
      </c>
      <c r="N7292" t="s">
        <v>19844</v>
      </c>
      <c r="O7292" t="s">
        <v>3343</v>
      </c>
      <c r="P7292" t="s">
        <v>3343</v>
      </c>
      <c r="Q7292" t="s">
        <v>3346</v>
      </c>
    </row>
    <row r="7293" spans="1:17" x14ac:dyDescent="0.25">
      <c r="A7293" t="s">
        <v>19314</v>
      </c>
      <c r="B7293" t="s">
        <v>19315</v>
      </c>
      <c r="C7293" t="s">
        <v>2802</v>
      </c>
      <c r="D7293" t="s">
        <v>19831</v>
      </c>
      <c r="E7293">
        <v>3203021</v>
      </c>
      <c r="F7293" t="s">
        <v>19966</v>
      </c>
      <c r="G7293" t="s">
        <v>19967</v>
      </c>
      <c r="H7293" t="s">
        <v>5696</v>
      </c>
      <c r="I7293" t="s">
        <v>19968</v>
      </c>
      <c r="J7293" t="s">
        <v>19969</v>
      </c>
      <c r="K7293" t="s">
        <v>110</v>
      </c>
      <c r="L7293" t="s">
        <v>3343</v>
      </c>
      <c r="M7293" t="s">
        <v>3477</v>
      </c>
      <c r="N7293" t="s">
        <v>3603</v>
      </c>
      <c r="O7293" t="s">
        <v>3343</v>
      </c>
      <c r="P7293" t="s">
        <v>3343</v>
      </c>
      <c r="Q7293" t="s">
        <v>3346</v>
      </c>
    </row>
    <row r="7294" spans="1:17" x14ac:dyDescent="0.25">
      <c r="A7294" t="s">
        <v>19314</v>
      </c>
      <c r="B7294" t="s">
        <v>19315</v>
      </c>
      <c r="C7294" t="s">
        <v>2802</v>
      </c>
      <c r="D7294" t="s">
        <v>19831</v>
      </c>
      <c r="E7294">
        <v>3203021</v>
      </c>
      <c r="F7294" t="s">
        <v>19966</v>
      </c>
      <c r="G7294" t="s">
        <v>19967</v>
      </c>
      <c r="H7294" t="s">
        <v>5696</v>
      </c>
      <c r="I7294" t="s">
        <v>19970</v>
      </c>
      <c r="J7294" t="s">
        <v>19971</v>
      </c>
      <c r="K7294" t="s">
        <v>110</v>
      </c>
      <c r="L7294" t="s">
        <v>3346</v>
      </c>
      <c r="M7294" t="s">
        <v>3477</v>
      </c>
      <c r="N7294" t="s">
        <v>3603</v>
      </c>
      <c r="O7294" t="s">
        <v>3343</v>
      </c>
      <c r="P7294" t="s">
        <v>3343</v>
      </c>
      <c r="Q7294" t="s">
        <v>3346</v>
      </c>
    </row>
    <row r="7295" spans="1:17" x14ac:dyDescent="0.25">
      <c r="A7295" t="s">
        <v>19314</v>
      </c>
      <c r="B7295" t="s">
        <v>19315</v>
      </c>
      <c r="C7295" t="s">
        <v>2802</v>
      </c>
      <c r="D7295" t="s">
        <v>19831</v>
      </c>
      <c r="E7295">
        <v>3203021</v>
      </c>
      <c r="F7295" t="s">
        <v>19966</v>
      </c>
      <c r="G7295" t="s">
        <v>19967</v>
      </c>
      <c r="H7295" t="s">
        <v>5696</v>
      </c>
      <c r="I7295" t="s">
        <v>19972</v>
      </c>
      <c r="J7295" t="s">
        <v>19973</v>
      </c>
      <c r="K7295" t="s">
        <v>110</v>
      </c>
      <c r="L7295" t="s">
        <v>3346</v>
      </c>
      <c r="M7295" t="s">
        <v>3477</v>
      </c>
      <c r="N7295" t="s">
        <v>3603</v>
      </c>
      <c r="O7295" t="s">
        <v>3343</v>
      </c>
      <c r="P7295" t="s">
        <v>3343</v>
      </c>
      <c r="Q7295" t="s">
        <v>3346</v>
      </c>
    </row>
    <row r="7296" spans="1:17" x14ac:dyDescent="0.25">
      <c r="A7296" t="s">
        <v>19314</v>
      </c>
      <c r="B7296" t="s">
        <v>19315</v>
      </c>
      <c r="C7296" t="s">
        <v>2802</v>
      </c>
      <c r="D7296" t="s">
        <v>19831</v>
      </c>
      <c r="E7296">
        <v>3203021</v>
      </c>
      <c r="F7296" t="s">
        <v>19966</v>
      </c>
      <c r="G7296" t="s">
        <v>19967</v>
      </c>
      <c r="H7296" t="s">
        <v>5696</v>
      </c>
      <c r="I7296" t="s">
        <v>19974</v>
      </c>
      <c r="J7296" t="s">
        <v>19975</v>
      </c>
      <c r="K7296" t="s">
        <v>110</v>
      </c>
      <c r="L7296" t="s">
        <v>3346</v>
      </c>
      <c r="M7296" t="s">
        <v>3477</v>
      </c>
      <c r="N7296" t="s">
        <v>3603</v>
      </c>
      <c r="O7296" t="s">
        <v>3343</v>
      </c>
      <c r="P7296" t="s">
        <v>3343</v>
      </c>
      <c r="Q7296" t="s">
        <v>3346</v>
      </c>
    </row>
    <row r="7297" spans="1:17" x14ac:dyDescent="0.25">
      <c r="A7297" t="s">
        <v>19314</v>
      </c>
      <c r="B7297" t="s">
        <v>19315</v>
      </c>
      <c r="C7297" t="s">
        <v>2802</v>
      </c>
      <c r="D7297" t="s">
        <v>19831</v>
      </c>
      <c r="E7297">
        <v>3203021</v>
      </c>
      <c r="F7297" t="s">
        <v>19966</v>
      </c>
      <c r="G7297" t="s">
        <v>19967</v>
      </c>
      <c r="H7297" t="s">
        <v>5696</v>
      </c>
      <c r="I7297" t="s">
        <v>19976</v>
      </c>
      <c r="J7297" t="s">
        <v>19977</v>
      </c>
      <c r="K7297" t="s">
        <v>110</v>
      </c>
      <c r="L7297" t="s">
        <v>3346</v>
      </c>
      <c r="M7297" t="s">
        <v>3477</v>
      </c>
      <c r="N7297" t="s">
        <v>3603</v>
      </c>
      <c r="O7297" t="s">
        <v>3343</v>
      </c>
      <c r="P7297" t="s">
        <v>3343</v>
      </c>
      <c r="Q7297" t="s">
        <v>3346</v>
      </c>
    </row>
    <row r="7298" spans="1:17" x14ac:dyDescent="0.25">
      <c r="A7298" t="s">
        <v>19314</v>
      </c>
      <c r="B7298" t="s">
        <v>19315</v>
      </c>
      <c r="C7298" t="s">
        <v>2802</v>
      </c>
      <c r="D7298" t="s">
        <v>19831</v>
      </c>
      <c r="E7298">
        <v>3203022</v>
      </c>
      <c r="F7298" t="s">
        <v>19978</v>
      </c>
      <c r="G7298" t="s">
        <v>19979</v>
      </c>
      <c r="H7298" t="s">
        <v>5696</v>
      </c>
      <c r="I7298" t="s">
        <v>19980</v>
      </c>
      <c r="J7298" t="s">
        <v>19981</v>
      </c>
      <c r="K7298" t="s">
        <v>110</v>
      </c>
      <c r="L7298" t="s">
        <v>3343</v>
      </c>
      <c r="M7298" t="s">
        <v>3477</v>
      </c>
      <c r="N7298" t="s">
        <v>3603</v>
      </c>
      <c r="O7298" t="s">
        <v>3343</v>
      </c>
      <c r="P7298" t="s">
        <v>3343</v>
      </c>
      <c r="Q7298" t="s">
        <v>3346</v>
      </c>
    </row>
    <row r="7299" spans="1:17" x14ac:dyDescent="0.25">
      <c r="A7299" t="s">
        <v>19314</v>
      </c>
      <c r="B7299" t="s">
        <v>19315</v>
      </c>
      <c r="C7299" t="s">
        <v>2802</v>
      </c>
      <c r="D7299" t="s">
        <v>19831</v>
      </c>
      <c r="E7299">
        <v>3203023</v>
      </c>
      <c r="F7299" t="s">
        <v>19982</v>
      </c>
      <c r="G7299" t="s">
        <v>19983</v>
      </c>
      <c r="H7299" t="s">
        <v>19984</v>
      </c>
      <c r="I7299" t="s">
        <v>19985</v>
      </c>
      <c r="J7299" t="s">
        <v>19986</v>
      </c>
      <c r="K7299" t="s">
        <v>110</v>
      </c>
      <c r="L7299" t="s">
        <v>3343</v>
      </c>
      <c r="M7299" t="s">
        <v>3477</v>
      </c>
      <c r="N7299" t="s">
        <v>3603</v>
      </c>
      <c r="O7299" t="s">
        <v>3343</v>
      </c>
      <c r="P7299" t="s">
        <v>3343</v>
      </c>
      <c r="Q7299" t="s">
        <v>3346</v>
      </c>
    </row>
    <row r="7300" spans="1:17" x14ac:dyDescent="0.25">
      <c r="A7300" t="s">
        <v>19314</v>
      </c>
      <c r="B7300" t="s">
        <v>19315</v>
      </c>
      <c r="C7300" t="s">
        <v>2802</v>
      </c>
      <c r="D7300" t="s">
        <v>19831</v>
      </c>
      <c r="E7300">
        <v>3203023</v>
      </c>
      <c r="F7300" t="s">
        <v>19982</v>
      </c>
      <c r="G7300" t="s">
        <v>19983</v>
      </c>
      <c r="H7300" t="s">
        <v>19984</v>
      </c>
      <c r="I7300" t="s">
        <v>19987</v>
      </c>
      <c r="J7300" t="s">
        <v>19988</v>
      </c>
      <c r="K7300" t="s">
        <v>110</v>
      </c>
      <c r="L7300" t="s">
        <v>3346</v>
      </c>
      <c r="M7300" t="s">
        <v>3477</v>
      </c>
      <c r="N7300" t="s">
        <v>3603</v>
      </c>
      <c r="O7300" t="s">
        <v>3343</v>
      </c>
      <c r="P7300" t="s">
        <v>3343</v>
      </c>
      <c r="Q7300" t="s">
        <v>3346</v>
      </c>
    </row>
    <row r="7301" spans="1:17" x14ac:dyDescent="0.25">
      <c r="A7301" t="s">
        <v>19314</v>
      </c>
      <c r="B7301" t="s">
        <v>19315</v>
      </c>
      <c r="C7301" t="s">
        <v>2802</v>
      </c>
      <c r="D7301" t="s">
        <v>19831</v>
      </c>
      <c r="E7301">
        <v>3203024</v>
      </c>
      <c r="F7301" t="s">
        <v>11913</v>
      </c>
      <c r="G7301" t="s">
        <v>19989</v>
      </c>
      <c r="H7301" t="s">
        <v>8037</v>
      </c>
      <c r="I7301" t="s">
        <v>19990</v>
      </c>
      <c r="J7301" t="s">
        <v>11913</v>
      </c>
      <c r="K7301" t="s">
        <v>110</v>
      </c>
      <c r="L7301" t="s">
        <v>3343</v>
      </c>
      <c r="M7301" t="s">
        <v>4972</v>
      </c>
      <c r="N7301" t="s">
        <v>11899</v>
      </c>
      <c r="O7301" t="s">
        <v>3343</v>
      </c>
      <c r="P7301" t="s">
        <v>3343</v>
      </c>
      <c r="Q7301" t="s">
        <v>3346</v>
      </c>
    </row>
    <row r="7302" spans="1:17" x14ac:dyDescent="0.25">
      <c r="A7302" t="s">
        <v>19314</v>
      </c>
      <c r="B7302" t="s">
        <v>19315</v>
      </c>
      <c r="C7302" t="s">
        <v>2802</v>
      </c>
      <c r="D7302" t="s">
        <v>19831</v>
      </c>
      <c r="E7302">
        <v>3203025</v>
      </c>
      <c r="F7302" t="s">
        <v>13419</v>
      </c>
      <c r="G7302" t="s">
        <v>19991</v>
      </c>
      <c r="H7302" t="s">
        <v>8037</v>
      </c>
      <c r="I7302" t="s">
        <v>19992</v>
      </c>
      <c r="J7302" t="s">
        <v>19993</v>
      </c>
      <c r="K7302" t="s">
        <v>110</v>
      </c>
      <c r="L7302" t="s">
        <v>3343</v>
      </c>
      <c r="M7302" t="s">
        <v>4972</v>
      </c>
      <c r="N7302" t="s">
        <v>11899</v>
      </c>
      <c r="O7302" t="s">
        <v>3343</v>
      </c>
      <c r="P7302" t="s">
        <v>3343</v>
      </c>
      <c r="Q7302" t="s">
        <v>3346</v>
      </c>
    </row>
    <row r="7303" spans="1:17" x14ac:dyDescent="0.25">
      <c r="A7303" t="s">
        <v>19314</v>
      </c>
      <c r="B7303" t="s">
        <v>19315</v>
      </c>
      <c r="C7303" t="s">
        <v>2802</v>
      </c>
      <c r="D7303" t="s">
        <v>19831</v>
      </c>
      <c r="E7303">
        <v>3203026</v>
      </c>
      <c r="F7303" t="s">
        <v>19994</v>
      </c>
      <c r="G7303" t="s">
        <v>19995</v>
      </c>
      <c r="H7303" t="s">
        <v>8037</v>
      </c>
      <c r="I7303" t="s">
        <v>19996</v>
      </c>
      <c r="J7303" t="s">
        <v>19994</v>
      </c>
      <c r="K7303" t="s">
        <v>110</v>
      </c>
      <c r="L7303" t="s">
        <v>3343</v>
      </c>
      <c r="M7303" t="s">
        <v>4972</v>
      </c>
      <c r="N7303" t="s">
        <v>11899</v>
      </c>
      <c r="O7303" t="s">
        <v>3343</v>
      </c>
      <c r="P7303" t="s">
        <v>3343</v>
      </c>
      <c r="Q7303" t="s">
        <v>3346</v>
      </c>
    </row>
    <row r="7304" spans="1:17" x14ac:dyDescent="0.25">
      <c r="A7304" t="s">
        <v>19314</v>
      </c>
      <c r="B7304" t="s">
        <v>19315</v>
      </c>
      <c r="C7304" t="s">
        <v>2802</v>
      </c>
      <c r="D7304" t="s">
        <v>19831</v>
      </c>
      <c r="E7304">
        <v>3203027</v>
      </c>
      <c r="F7304" t="s">
        <v>19997</v>
      </c>
      <c r="G7304" t="s">
        <v>19998</v>
      </c>
      <c r="H7304" t="s">
        <v>4404</v>
      </c>
      <c r="I7304" t="s">
        <v>19999</v>
      </c>
      <c r="J7304" t="s">
        <v>20000</v>
      </c>
      <c r="K7304" t="s">
        <v>110</v>
      </c>
      <c r="L7304" t="s">
        <v>3343</v>
      </c>
      <c r="M7304" t="s">
        <v>3344</v>
      </c>
      <c r="N7304" t="s">
        <v>3345</v>
      </c>
      <c r="O7304" t="s">
        <v>3346</v>
      </c>
      <c r="P7304" t="s">
        <v>3343</v>
      </c>
      <c r="Q7304" t="s">
        <v>3346</v>
      </c>
    </row>
    <row r="7305" spans="1:17" x14ac:dyDescent="0.25">
      <c r="A7305" t="s">
        <v>19314</v>
      </c>
      <c r="B7305" t="s">
        <v>19315</v>
      </c>
      <c r="C7305" t="s">
        <v>2802</v>
      </c>
      <c r="D7305" t="s">
        <v>19831</v>
      </c>
      <c r="E7305">
        <v>3203028</v>
      </c>
      <c r="F7305" t="s">
        <v>20001</v>
      </c>
      <c r="G7305" t="s">
        <v>20002</v>
      </c>
      <c r="H7305" t="s">
        <v>3586</v>
      </c>
      <c r="I7305" t="s">
        <v>20003</v>
      </c>
      <c r="J7305" t="s">
        <v>20004</v>
      </c>
      <c r="K7305" t="s">
        <v>110</v>
      </c>
      <c r="L7305" t="s">
        <v>3343</v>
      </c>
      <c r="M7305" t="s">
        <v>3344</v>
      </c>
      <c r="N7305" t="s">
        <v>3345</v>
      </c>
      <c r="O7305" t="s">
        <v>3346</v>
      </c>
      <c r="P7305" t="s">
        <v>3343</v>
      </c>
      <c r="Q7305" t="s">
        <v>3346</v>
      </c>
    </row>
    <row r="7306" spans="1:17" x14ac:dyDescent="0.25">
      <c r="A7306" t="s">
        <v>19314</v>
      </c>
      <c r="B7306" t="s">
        <v>19315</v>
      </c>
      <c r="C7306" t="s">
        <v>2802</v>
      </c>
      <c r="D7306" t="s">
        <v>19831</v>
      </c>
      <c r="E7306">
        <v>3203030</v>
      </c>
      <c r="F7306" t="s">
        <v>20005</v>
      </c>
      <c r="G7306" t="s">
        <v>20006</v>
      </c>
      <c r="H7306" t="s">
        <v>12909</v>
      </c>
      <c r="I7306" t="s">
        <v>20007</v>
      </c>
      <c r="J7306" t="s">
        <v>20008</v>
      </c>
      <c r="K7306" t="s">
        <v>110</v>
      </c>
      <c r="L7306" t="s">
        <v>3343</v>
      </c>
      <c r="M7306" t="s">
        <v>3344</v>
      </c>
      <c r="N7306" t="s">
        <v>3345</v>
      </c>
      <c r="O7306" t="s">
        <v>3346</v>
      </c>
      <c r="P7306" t="s">
        <v>3343</v>
      </c>
      <c r="Q7306" t="s">
        <v>3346</v>
      </c>
    </row>
    <row r="7307" spans="1:17" x14ac:dyDescent="0.25">
      <c r="A7307" t="s">
        <v>19314</v>
      </c>
      <c r="B7307" t="s">
        <v>19315</v>
      </c>
      <c r="C7307" t="s">
        <v>2802</v>
      </c>
      <c r="D7307" t="s">
        <v>19831</v>
      </c>
      <c r="E7307">
        <v>3203031</v>
      </c>
      <c r="F7307" t="s">
        <v>20009</v>
      </c>
      <c r="G7307" t="s">
        <v>20010</v>
      </c>
      <c r="H7307" t="s">
        <v>20011</v>
      </c>
      <c r="I7307" t="s">
        <v>20012</v>
      </c>
      <c r="J7307" t="s">
        <v>20013</v>
      </c>
      <c r="K7307" t="s">
        <v>110</v>
      </c>
      <c r="L7307" t="s">
        <v>3343</v>
      </c>
      <c r="M7307" t="s">
        <v>3344</v>
      </c>
      <c r="N7307" t="s">
        <v>3345</v>
      </c>
      <c r="O7307" t="s">
        <v>3346</v>
      </c>
      <c r="P7307" t="s">
        <v>3343</v>
      </c>
      <c r="Q7307" t="s">
        <v>3346</v>
      </c>
    </row>
    <row r="7308" spans="1:17" x14ac:dyDescent="0.25">
      <c r="A7308" t="s">
        <v>19314</v>
      </c>
      <c r="B7308" t="s">
        <v>19315</v>
      </c>
      <c r="C7308" t="s">
        <v>2802</v>
      </c>
      <c r="D7308" t="s">
        <v>19831</v>
      </c>
      <c r="E7308">
        <v>3203032</v>
      </c>
      <c r="F7308" t="s">
        <v>20014</v>
      </c>
      <c r="G7308" t="s">
        <v>20015</v>
      </c>
      <c r="H7308" t="s">
        <v>3586</v>
      </c>
      <c r="I7308" t="s">
        <v>20016</v>
      </c>
      <c r="J7308" t="s">
        <v>20017</v>
      </c>
      <c r="K7308" t="s">
        <v>110</v>
      </c>
      <c r="L7308" t="s">
        <v>3343</v>
      </c>
      <c r="M7308" t="s">
        <v>3344</v>
      </c>
      <c r="N7308" t="s">
        <v>3345</v>
      </c>
      <c r="O7308" t="s">
        <v>3346</v>
      </c>
      <c r="P7308" t="s">
        <v>3343</v>
      </c>
      <c r="Q7308" t="s">
        <v>3346</v>
      </c>
    </row>
    <row r="7309" spans="1:17" x14ac:dyDescent="0.25">
      <c r="A7309" t="s">
        <v>19314</v>
      </c>
      <c r="B7309" t="s">
        <v>19315</v>
      </c>
      <c r="C7309" t="s">
        <v>2802</v>
      </c>
      <c r="D7309" t="s">
        <v>19831</v>
      </c>
      <c r="E7309">
        <v>3203033</v>
      </c>
      <c r="F7309" t="s">
        <v>20018</v>
      </c>
      <c r="G7309" t="s">
        <v>20019</v>
      </c>
      <c r="H7309" t="s">
        <v>3586</v>
      </c>
      <c r="I7309" t="s">
        <v>20020</v>
      </c>
      <c r="J7309" t="s">
        <v>20021</v>
      </c>
      <c r="K7309" t="s">
        <v>110</v>
      </c>
      <c r="L7309" t="s">
        <v>3343</v>
      </c>
      <c r="M7309" t="s">
        <v>3344</v>
      </c>
      <c r="N7309" t="s">
        <v>3345</v>
      </c>
      <c r="O7309" t="s">
        <v>3343</v>
      </c>
      <c r="P7309" t="s">
        <v>3343</v>
      </c>
      <c r="Q7309" t="s">
        <v>3346</v>
      </c>
    </row>
    <row r="7310" spans="1:17" x14ac:dyDescent="0.25">
      <c r="A7310" t="s">
        <v>19314</v>
      </c>
      <c r="B7310" t="s">
        <v>19315</v>
      </c>
      <c r="C7310" t="s">
        <v>2802</v>
      </c>
      <c r="D7310" t="s">
        <v>19831</v>
      </c>
      <c r="E7310">
        <v>3203034</v>
      </c>
      <c r="F7310" t="s">
        <v>20022</v>
      </c>
      <c r="G7310" t="s">
        <v>20023</v>
      </c>
      <c r="H7310" t="s">
        <v>3586</v>
      </c>
      <c r="I7310" t="s">
        <v>20024</v>
      </c>
      <c r="J7310" t="s">
        <v>20025</v>
      </c>
      <c r="K7310" t="s">
        <v>110</v>
      </c>
      <c r="L7310" t="s">
        <v>3343</v>
      </c>
      <c r="M7310" t="s">
        <v>3344</v>
      </c>
      <c r="N7310" t="s">
        <v>3345</v>
      </c>
      <c r="O7310" t="s">
        <v>3343</v>
      </c>
      <c r="P7310" t="s">
        <v>3343</v>
      </c>
      <c r="Q7310" t="s">
        <v>3346</v>
      </c>
    </row>
    <row r="7311" spans="1:17" x14ac:dyDescent="0.25">
      <c r="A7311" t="s">
        <v>19314</v>
      </c>
      <c r="B7311" t="s">
        <v>19315</v>
      </c>
      <c r="C7311" t="s">
        <v>2802</v>
      </c>
      <c r="D7311" t="s">
        <v>19831</v>
      </c>
      <c r="E7311">
        <v>3203035</v>
      </c>
      <c r="F7311" t="s">
        <v>20026</v>
      </c>
      <c r="G7311" t="s">
        <v>20027</v>
      </c>
      <c r="H7311" t="s">
        <v>20028</v>
      </c>
      <c r="I7311" t="s">
        <v>20029</v>
      </c>
      <c r="J7311" t="s">
        <v>20030</v>
      </c>
      <c r="K7311" t="s">
        <v>38</v>
      </c>
      <c r="L7311" t="s">
        <v>3343</v>
      </c>
      <c r="M7311" t="s">
        <v>3477</v>
      </c>
      <c r="N7311" t="s">
        <v>3603</v>
      </c>
      <c r="O7311" t="s">
        <v>3343</v>
      </c>
      <c r="P7311" t="s">
        <v>3343</v>
      </c>
      <c r="Q7311" t="s">
        <v>3346</v>
      </c>
    </row>
    <row r="7312" spans="1:17" x14ac:dyDescent="0.25">
      <c r="A7312" t="s">
        <v>19314</v>
      </c>
      <c r="B7312" t="s">
        <v>19315</v>
      </c>
      <c r="C7312" t="s">
        <v>2802</v>
      </c>
      <c r="D7312" t="s">
        <v>19831</v>
      </c>
      <c r="E7312">
        <v>3203037</v>
      </c>
      <c r="F7312" t="s">
        <v>20031</v>
      </c>
      <c r="G7312" t="s">
        <v>20032</v>
      </c>
      <c r="H7312" t="s">
        <v>3526</v>
      </c>
      <c r="I7312" t="s">
        <v>20033</v>
      </c>
      <c r="J7312" t="s">
        <v>20034</v>
      </c>
      <c r="K7312" t="s">
        <v>110</v>
      </c>
      <c r="L7312" t="s">
        <v>3343</v>
      </c>
      <c r="M7312" t="s">
        <v>3344</v>
      </c>
      <c r="N7312" t="s">
        <v>3345</v>
      </c>
      <c r="O7312" t="s">
        <v>3346</v>
      </c>
      <c r="P7312" t="s">
        <v>3343</v>
      </c>
      <c r="Q7312" t="s">
        <v>3346</v>
      </c>
    </row>
    <row r="7313" spans="1:17" x14ac:dyDescent="0.25">
      <c r="A7313" t="s">
        <v>19314</v>
      </c>
      <c r="B7313" t="s">
        <v>19315</v>
      </c>
      <c r="C7313" t="s">
        <v>2802</v>
      </c>
      <c r="D7313" t="s">
        <v>19831</v>
      </c>
      <c r="E7313">
        <v>3203038</v>
      </c>
      <c r="F7313" t="s">
        <v>20035</v>
      </c>
      <c r="G7313" t="s">
        <v>20036</v>
      </c>
      <c r="H7313" t="s">
        <v>3350</v>
      </c>
      <c r="I7313" t="s">
        <v>20037</v>
      </c>
      <c r="J7313" t="s">
        <v>20038</v>
      </c>
      <c r="K7313" t="s">
        <v>110</v>
      </c>
      <c r="L7313" t="s">
        <v>3343</v>
      </c>
      <c r="M7313" t="s">
        <v>4972</v>
      </c>
      <c r="N7313" t="s">
        <v>19701</v>
      </c>
      <c r="O7313" t="s">
        <v>3346</v>
      </c>
      <c r="P7313" t="s">
        <v>3343</v>
      </c>
      <c r="Q7313" t="s">
        <v>3346</v>
      </c>
    </row>
    <row r="7314" spans="1:17" x14ac:dyDescent="0.25">
      <c r="A7314" t="s">
        <v>19314</v>
      </c>
      <c r="B7314" t="s">
        <v>19315</v>
      </c>
      <c r="C7314" t="s">
        <v>2802</v>
      </c>
      <c r="D7314" t="s">
        <v>19831</v>
      </c>
      <c r="E7314">
        <v>3203039</v>
      </c>
      <c r="F7314" t="s">
        <v>20039</v>
      </c>
      <c r="G7314" t="s">
        <v>20040</v>
      </c>
      <c r="H7314" t="s">
        <v>3350</v>
      </c>
      <c r="I7314" t="s">
        <v>20041</v>
      </c>
      <c r="J7314" t="s">
        <v>20042</v>
      </c>
      <c r="K7314" t="s">
        <v>110</v>
      </c>
      <c r="L7314" t="s">
        <v>3343</v>
      </c>
      <c r="M7314" t="s">
        <v>4972</v>
      </c>
      <c r="N7314" t="s">
        <v>19701</v>
      </c>
      <c r="O7314" t="s">
        <v>3346</v>
      </c>
      <c r="P7314" t="s">
        <v>3343</v>
      </c>
      <c r="Q7314" t="s">
        <v>3346</v>
      </c>
    </row>
    <row r="7315" spans="1:17" x14ac:dyDescent="0.25">
      <c r="A7315" t="s">
        <v>19314</v>
      </c>
      <c r="B7315" t="s">
        <v>19315</v>
      </c>
      <c r="C7315" t="s">
        <v>2802</v>
      </c>
      <c r="D7315" t="s">
        <v>19831</v>
      </c>
      <c r="E7315">
        <v>3203040</v>
      </c>
      <c r="F7315" t="s">
        <v>20043</v>
      </c>
      <c r="G7315" t="s">
        <v>20044</v>
      </c>
      <c r="H7315" t="s">
        <v>3350</v>
      </c>
      <c r="I7315" t="s">
        <v>20045</v>
      </c>
      <c r="J7315" t="s">
        <v>20046</v>
      </c>
      <c r="K7315" t="s">
        <v>110</v>
      </c>
      <c r="L7315" t="s">
        <v>3343</v>
      </c>
      <c r="M7315" t="s">
        <v>4972</v>
      </c>
      <c r="N7315" t="s">
        <v>19701</v>
      </c>
      <c r="O7315" t="s">
        <v>3346</v>
      </c>
      <c r="P7315" t="s">
        <v>3343</v>
      </c>
      <c r="Q7315" t="s">
        <v>3346</v>
      </c>
    </row>
    <row r="7316" spans="1:17" x14ac:dyDescent="0.25">
      <c r="A7316" t="s">
        <v>19314</v>
      </c>
      <c r="B7316" t="s">
        <v>19315</v>
      </c>
      <c r="C7316" t="s">
        <v>2802</v>
      </c>
      <c r="D7316" t="s">
        <v>19831</v>
      </c>
      <c r="E7316">
        <v>3203041</v>
      </c>
      <c r="F7316" t="s">
        <v>20047</v>
      </c>
      <c r="G7316" t="s">
        <v>20048</v>
      </c>
      <c r="H7316" t="s">
        <v>3350</v>
      </c>
      <c r="I7316" t="s">
        <v>20049</v>
      </c>
      <c r="J7316" t="s">
        <v>20050</v>
      </c>
      <c r="K7316" t="s">
        <v>110</v>
      </c>
      <c r="L7316" t="s">
        <v>3343</v>
      </c>
      <c r="M7316" t="s">
        <v>4972</v>
      </c>
      <c r="N7316" t="s">
        <v>19701</v>
      </c>
      <c r="O7316" t="s">
        <v>3346</v>
      </c>
      <c r="P7316" t="s">
        <v>3343</v>
      </c>
      <c r="Q7316" t="s">
        <v>3346</v>
      </c>
    </row>
    <row r="7317" spans="1:17" x14ac:dyDescent="0.25">
      <c r="A7317" t="s">
        <v>19314</v>
      </c>
      <c r="B7317" t="s">
        <v>19315</v>
      </c>
      <c r="C7317" t="s">
        <v>2802</v>
      </c>
      <c r="D7317" t="s">
        <v>19831</v>
      </c>
      <c r="E7317">
        <v>3203041</v>
      </c>
      <c r="F7317" t="s">
        <v>20047</v>
      </c>
      <c r="G7317" t="s">
        <v>20048</v>
      </c>
      <c r="H7317" t="s">
        <v>3350</v>
      </c>
      <c r="I7317" t="s">
        <v>20051</v>
      </c>
      <c r="J7317" t="s">
        <v>20052</v>
      </c>
      <c r="K7317" t="s">
        <v>110</v>
      </c>
      <c r="L7317" t="s">
        <v>3346</v>
      </c>
      <c r="M7317" t="s">
        <v>4972</v>
      </c>
      <c r="N7317" t="s">
        <v>19701</v>
      </c>
      <c r="O7317" t="s">
        <v>3346</v>
      </c>
      <c r="P7317" t="s">
        <v>3343</v>
      </c>
      <c r="Q7317" t="s">
        <v>3346</v>
      </c>
    </row>
    <row r="7318" spans="1:17" x14ac:dyDescent="0.25">
      <c r="A7318" t="s">
        <v>19314</v>
      </c>
      <c r="B7318" t="s">
        <v>19315</v>
      </c>
      <c r="C7318" t="s">
        <v>2802</v>
      </c>
      <c r="D7318" t="s">
        <v>19831</v>
      </c>
      <c r="E7318">
        <v>3203041</v>
      </c>
      <c r="F7318" t="s">
        <v>20047</v>
      </c>
      <c r="G7318" t="s">
        <v>20048</v>
      </c>
      <c r="H7318" t="s">
        <v>3350</v>
      </c>
      <c r="I7318" t="s">
        <v>20053</v>
      </c>
      <c r="J7318" t="s">
        <v>20054</v>
      </c>
      <c r="K7318" t="s">
        <v>110</v>
      </c>
      <c r="L7318" t="s">
        <v>3346</v>
      </c>
      <c r="M7318" t="s">
        <v>4972</v>
      </c>
      <c r="N7318" t="s">
        <v>19701</v>
      </c>
      <c r="O7318" t="s">
        <v>3346</v>
      </c>
      <c r="P7318" t="s">
        <v>3343</v>
      </c>
      <c r="Q7318" t="s">
        <v>3346</v>
      </c>
    </row>
    <row r="7319" spans="1:17" x14ac:dyDescent="0.25">
      <c r="A7319" t="s">
        <v>19314</v>
      </c>
      <c r="B7319" t="s">
        <v>19315</v>
      </c>
      <c r="C7319" t="s">
        <v>2802</v>
      </c>
      <c r="D7319" t="s">
        <v>19831</v>
      </c>
      <c r="E7319">
        <v>3203042</v>
      </c>
      <c r="F7319" t="s">
        <v>20055</v>
      </c>
      <c r="G7319" t="s">
        <v>20056</v>
      </c>
      <c r="H7319" t="s">
        <v>3350</v>
      </c>
      <c r="I7319" t="s">
        <v>20057</v>
      </c>
      <c r="J7319" t="s">
        <v>20058</v>
      </c>
      <c r="K7319" t="s">
        <v>110</v>
      </c>
      <c r="L7319" t="s">
        <v>3343</v>
      </c>
      <c r="M7319" t="s">
        <v>4972</v>
      </c>
      <c r="N7319" t="s">
        <v>19701</v>
      </c>
      <c r="O7319" t="s">
        <v>3346</v>
      </c>
      <c r="P7319" t="s">
        <v>3343</v>
      </c>
      <c r="Q7319" t="s">
        <v>3346</v>
      </c>
    </row>
    <row r="7320" spans="1:17" x14ac:dyDescent="0.25">
      <c r="A7320" t="s">
        <v>19314</v>
      </c>
      <c r="B7320" t="s">
        <v>19315</v>
      </c>
      <c r="C7320" t="s">
        <v>2802</v>
      </c>
      <c r="D7320" t="s">
        <v>19831</v>
      </c>
      <c r="E7320">
        <v>3203043</v>
      </c>
      <c r="F7320" t="s">
        <v>20059</v>
      </c>
      <c r="G7320" t="s">
        <v>20060</v>
      </c>
      <c r="H7320" t="s">
        <v>20061</v>
      </c>
      <c r="I7320" t="s">
        <v>20062</v>
      </c>
      <c r="J7320" t="s">
        <v>20063</v>
      </c>
      <c r="K7320" t="s">
        <v>110</v>
      </c>
      <c r="L7320" t="s">
        <v>3343</v>
      </c>
      <c r="M7320" t="s">
        <v>4972</v>
      </c>
      <c r="N7320" t="s">
        <v>19940</v>
      </c>
      <c r="O7320" t="s">
        <v>3343</v>
      </c>
      <c r="P7320" t="s">
        <v>3343</v>
      </c>
      <c r="Q7320" t="s">
        <v>3346</v>
      </c>
    </row>
    <row r="7321" spans="1:17" x14ac:dyDescent="0.25">
      <c r="A7321" t="s">
        <v>19314</v>
      </c>
      <c r="B7321" t="s">
        <v>19315</v>
      </c>
      <c r="C7321" t="s">
        <v>2802</v>
      </c>
      <c r="D7321" t="s">
        <v>19831</v>
      </c>
      <c r="E7321">
        <v>3203043</v>
      </c>
      <c r="F7321" t="s">
        <v>20059</v>
      </c>
      <c r="G7321" t="s">
        <v>20060</v>
      </c>
      <c r="H7321" t="s">
        <v>20061</v>
      </c>
      <c r="I7321" t="s">
        <v>20064</v>
      </c>
      <c r="J7321" t="s">
        <v>20065</v>
      </c>
      <c r="K7321" t="s">
        <v>3433</v>
      </c>
      <c r="L7321" t="s">
        <v>3346</v>
      </c>
      <c r="M7321" t="s">
        <v>4972</v>
      </c>
      <c r="N7321" t="s">
        <v>19940</v>
      </c>
      <c r="O7321" t="s">
        <v>3343</v>
      </c>
      <c r="P7321" t="s">
        <v>3343</v>
      </c>
      <c r="Q7321" t="s">
        <v>3346</v>
      </c>
    </row>
    <row r="7322" spans="1:17" x14ac:dyDescent="0.25">
      <c r="A7322" t="s">
        <v>19314</v>
      </c>
      <c r="B7322" t="s">
        <v>19315</v>
      </c>
      <c r="C7322" t="s">
        <v>2802</v>
      </c>
      <c r="D7322" t="s">
        <v>19831</v>
      </c>
      <c r="E7322">
        <v>3203043</v>
      </c>
      <c r="F7322" t="s">
        <v>20059</v>
      </c>
      <c r="G7322" t="s">
        <v>20060</v>
      </c>
      <c r="H7322" t="s">
        <v>20061</v>
      </c>
      <c r="I7322" t="s">
        <v>20066</v>
      </c>
      <c r="J7322" t="s">
        <v>20067</v>
      </c>
      <c r="K7322" t="s">
        <v>110</v>
      </c>
      <c r="L7322" t="s">
        <v>3346</v>
      </c>
      <c r="M7322" t="s">
        <v>4972</v>
      </c>
      <c r="N7322" t="s">
        <v>19940</v>
      </c>
      <c r="O7322" t="s">
        <v>3343</v>
      </c>
      <c r="P7322" t="s">
        <v>3343</v>
      </c>
      <c r="Q7322" t="s">
        <v>3346</v>
      </c>
    </row>
    <row r="7323" spans="1:17" x14ac:dyDescent="0.25">
      <c r="A7323" t="s">
        <v>19314</v>
      </c>
      <c r="B7323" t="s">
        <v>19315</v>
      </c>
      <c r="C7323" t="s">
        <v>2802</v>
      </c>
      <c r="D7323" t="s">
        <v>19831</v>
      </c>
      <c r="E7323">
        <v>3203044</v>
      </c>
      <c r="F7323" t="s">
        <v>20068</v>
      </c>
      <c r="G7323" t="s">
        <v>20069</v>
      </c>
      <c r="H7323" t="s">
        <v>20070</v>
      </c>
      <c r="I7323" t="s">
        <v>20071</v>
      </c>
      <c r="J7323" t="s">
        <v>20072</v>
      </c>
      <c r="K7323" t="s">
        <v>9959</v>
      </c>
      <c r="L7323" t="s">
        <v>3343</v>
      </c>
      <c r="M7323" t="s">
        <v>4972</v>
      </c>
      <c r="N7323" t="s">
        <v>19940</v>
      </c>
      <c r="O7323" t="s">
        <v>3346</v>
      </c>
      <c r="P7323" t="s">
        <v>3343</v>
      </c>
      <c r="Q7323" t="s">
        <v>3346</v>
      </c>
    </row>
    <row r="7324" spans="1:17" x14ac:dyDescent="0.25">
      <c r="A7324" t="s">
        <v>19314</v>
      </c>
      <c r="B7324" t="s">
        <v>19315</v>
      </c>
      <c r="C7324" t="s">
        <v>2802</v>
      </c>
      <c r="D7324" t="s">
        <v>19831</v>
      </c>
      <c r="E7324">
        <v>3203044</v>
      </c>
      <c r="F7324" t="s">
        <v>20068</v>
      </c>
      <c r="G7324" t="s">
        <v>20069</v>
      </c>
      <c r="H7324" t="s">
        <v>20070</v>
      </c>
      <c r="I7324" t="s">
        <v>20073</v>
      </c>
      <c r="J7324" t="s">
        <v>20074</v>
      </c>
      <c r="K7324" t="s">
        <v>9959</v>
      </c>
      <c r="L7324" t="s">
        <v>3346</v>
      </c>
      <c r="M7324" t="s">
        <v>4972</v>
      </c>
      <c r="N7324" t="s">
        <v>19940</v>
      </c>
      <c r="O7324" t="s">
        <v>3346</v>
      </c>
      <c r="P7324" t="s">
        <v>3343</v>
      </c>
      <c r="Q7324" t="s">
        <v>3346</v>
      </c>
    </row>
    <row r="7325" spans="1:17" x14ac:dyDescent="0.25">
      <c r="A7325" t="s">
        <v>19314</v>
      </c>
      <c r="B7325" t="s">
        <v>19315</v>
      </c>
      <c r="C7325" t="s">
        <v>2802</v>
      </c>
      <c r="D7325" t="s">
        <v>19831</v>
      </c>
      <c r="E7325">
        <v>3203044</v>
      </c>
      <c r="F7325" t="s">
        <v>20068</v>
      </c>
      <c r="G7325" t="s">
        <v>20069</v>
      </c>
      <c r="H7325" t="s">
        <v>20070</v>
      </c>
      <c r="I7325" t="s">
        <v>20075</v>
      </c>
      <c r="J7325" t="s">
        <v>20076</v>
      </c>
      <c r="K7325" t="s">
        <v>9959</v>
      </c>
      <c r="L7325" t="s">
        <v>3346</v>
      </c>
      <c r="M7325" t="s">
        <v>4972</v>
      </c>
      <c r="N7325" t="s">
        <v>19940</v>
      </c>
      <c r="O7325" t="s">
        <v>3346</v>
      </c>
      <c r="P7325" t="s">
        <v>3343</v>
      </c>
      <c r="Q7325" t="s">
        <v>3346</v>
      </c>
    </row>
    <row r="7326" spans="1:17" x14ac:dyDescent="0.25">
      <c r="A7326" t="s">
        <v>19314</v>
      </c>
      <c r="B7326" t="s">
        <v>19315</v>
      </c>
      <c r="C7326" t="s">
        <v>2802</v>
      </c>
      <c r="D7326" t="s">
        <v>19831</v>
      </c>
      <c r="E7326">
        <v>3203045</v>
      </c>
      <c r="F7326" t="s">
        <v>20077</v>
      </c>
      <c r="G7326" t="s">
        <v>20078</v>
      </c>
      <c r="H7326" t="s">
        <v>3405</v>
      </c>
      <c r="I7326" t="s">
        <v>20079</v>
      </c>
      <c r="J7326" t="s">
        <v>20080</v>
      </c>
      <c r="K7326" t="s">
        <v>110</v>
      </c>
      <c r="L7326" t="s">
        <v>3343</v>
      </c>
      <c r="M7326" t="s">
        <v>3344</v>
      </c>
      <c r="N7326" t="s">
        <v>3345</v>
      </c>
      <c r="O7326" t="s">
        <v>3346</v>
      </c>
      <c r="P7326" t="s">
        <v>3343</v>
      </c>
      <c r="Q7326" t="s">
        <v>3346</v>
      </c>
    </row>
    <row r="7327" spans="1:17" x14ac:dyDescent="0.25">
      <c r="A7327" t="s">
        <v>19314</v>
      </c>
      <c r="B7327" t="s">
        <v>19315</v>
      </c>
      <c r="C7327" t="s">
        <v>2802</v>
      </c>
      <c r="D7327" t="s">
        <v>19831</v>
      </c>
      <c r="E7327">
        <v>3203045</v>
      </c>
      <c r="F7327" t="s">
        <v>20077</v>
      </c>
      <c r="G7327" t="s">
        <v>20078</v>
      </c>
      <c r="H7327" t="s">
        <v>3405</v>
      </c>
      <c r="I7327" t="s">
        <v>20081</v>
      </c>
      <c r="J7327" t="s">
        <v>20082</v>
      </c>
      <c r="K7327" t="s">
        <v>110</v>
      </c>
      <c r="L7327" t="s">
        <v>3346</v>
      </c>
      <c r="M7327" t="s">
        <v>3344</v>
      </c>
      <c r="N7327" t="s">
        <v>3345</v>
      </c>
      <c r="O7327" t="s">
        <v>3346</v>
      </c>
      <c r="P7327" t="s">
        <v>3343</v>
      </c>
      <c r="Q7327" t="s">
        <v>3346</v>
      </c>
    </row>
    <row r="7328" spans="1:17" x14ac:dyDescent="0.25">
      <c r="A7328" t="s">
        <v>19314</v>
      </c>
      <c r="B7328" t="s">
        <v>19315</v>
      </c>
      <c r="C7328" t="s">
        <v>2802</v>
      </c>
      <c r="D7328" t="s">
        <v>19831</v>
      </c>
      <c r="E7328">
        <v>3203046</v>
      </c>
      <c r="F7328" t="s">
        <v>20083</v>
      </c>
      <c r="G7328" t="s">
        <v>20084</v>
      </c>
      <c r="H7328" t="s">
        <v>9283</v>
      </c>
      <c r="I7328" t="s">
        <v>20085</v>
      </c>
      <c r="J7328" t="s">
        <v>20086</v>
      </c>
      <c r="K7328" t="s">
        <v>9286</v>
      </c>
      <c r="L7328" t="s">
        <v>3343</v>
      </c>
      <c r="M7328" t="s">
        <v>4972</v>
      </c>
      <c r="N7328" t="s">
        <v>19701</v>
      </c>
      <c r="O7328" t="s">
        <v>3343</v>
      </c>
      <c r="P7328" t="s">
        <v>3343</v>
      </c>
      <c r="Q7328" t="s">
        <v>3346</v>
      </c>
    </row>
    <row r="7329" spans="1:17" x14ac:dyDescent="0.25">
      <c r="A7329" t="s">
        <v>19314</v>
      </c>
      <c r="B7329" t="s">
        <v>19315</v>
      </c>
      <c r="C7329" t="s">
        <v>2802</v>
      </c>
      <c r="D7329" t="s">
        <v>19831</v>
      </c>
      <c r="E7329">
        <v>3203046</v>
      </c>
      <c r="F7329" t="s">
        <v>20083</v>
      </c>
      <c r="G7329" t="s">
        <v>20084</v>
      </c>
      <c r="H7329" t="s">
        <v>9283</v>
      </c>
      <c r="I7329" t="s">
        <v>20087</v>
      </c>
      <c r="J7329" t="s">
        <v>20088</v>
      </c>
      <c r="K7329" t="s">
        <v>9286</v>
      </c>
      <c r="L7329" t="s">
        <v>3346</v>
      </c>
      <c r="M7329" t="s">
        <v>4972</v>
      </c>
      <c r="N7329" t="s">
        <v>19701</v>
      </c>
      <c r="O7329" t="s">
        <v>3343</v>
      </c>
      <c r="P7329" t="s">
        <v>3343</v>
      </c>
      <c r="Q7329" t="s">
        <v>3346</v>
      </c>
    </row>
    <row r="7330" spans="1:17" x14ac:dyDescent="0.25">
      <c r="A7330" t="s">
        <v>19314</v>
      </c>
      <c r="B7330" t="s">
        <v>19315</v>
      </c>
      <c r="C7330" t="s">
        <v>2802</v>
      </c>
      <c r="D7330" t="s">
        <v>19831</v>
      </c>
      <c r="E7330">
        <v>3203047</v>
      </c>
      <c r="F7330" t="s">
        <v>20089</v>
      </c>
      <c r="G7330" t="s">
        <v>20090</v>
      </c>
      <c r="H7330" t="s">
        <v>20091</v>
      </c>
      <c r="I7330" t="s">
        <v>20092</v>
      </c>
      <c r="J7330" t="s">
        <v>20093</v>
      </c>
      <c r="K7330" t="s">
        <v>9959</v>
      </c>
      <c r="L7330" t="s">
        <v>3343</v>
      </c>
      <c r="M7330" t="s">
        <v>4972</v>
      </c>
      <c r="N7330" t="s">
        <v>19940</v>
      </c>
      <c r="O7330" t="s">
        <v>3343</v>
      </c>
      <c r="P7330" t="s">
        <v>3343</v>
      </c>
      <c r="Q7330" t="s">
        <v>3346</v>
      </c>
    </row>
    <row r="7331" spans="1:17" x14ac:dyDescent="0.25">
      <c r="A7331" t="s">
        <v>19314</v>
      </c>
      <c r="B7331" t="s">
        <v>19315</v>
      </c>
      <c r="C7331" t="s">
        <v>2802</v>
      </c>
      <c r="D7331" t="s">
        <v>19831</v>
      </c>
      <c r="E7331">
        <v>3203047</v>
      </c>
      <c r="F7331" t="s">
        <v>20089</v>
      </c>
      <c r="G7331" t="s">
        <v>20090</v>
      </c>
      <c r="H7331" t="s">
        <v>20091</v>
      </c>
      <c r="I7331" t="s">
        <v>20094</v>
      </c>
      <c r="J7331" t="s">
        <v>20095</v>
      </c>
      <c r="K7331" t="s">
        <v>9286</v>
      </c>
      <c r="L7331" t="s">
        <v>3346</v>
      </c>
      <c r="M7331" t="s">
        <v>4972</v>
      </c>
      <c r="N7331" t="s">
        <v>19940</v>
      </c>
      <c r="O7331" t="s">
        <v>3343</v>
      </c>
      <c r="P7331" t="s">
        <v>3343</v>
      </c>
      <c r="Q7331" t="s">
        <v>3346</v>
      </c>
    </row>
    <row r="7332" spans="1:17" x14ac:dyDescent="0.25">
      <c r="A7332" t="s">
        <v>19314</v>
      </c>
      <c r="B7332" t="s">
        <v>19315</v>
      </c>
      <c r="C7332" t="s">
        <v>2802</v>
      </c>
      <c r="D7332" t="s">
        <v>19831</v>
      </c>
      <c r="E7332">
        <v>3203048</v>
      </c>
      <c r="F7332" t="s">
        <v>20096</v>
      </c>
      <c r="G7332" t="s">
        <v>20097</v>
      </c>
      <c r="H7332" t="s">
        <v>9785</v>
      </c>
      <c r="I7332" t="s">
        <v>20098</v>
      </c>
      <c r="J7332" t="s">
        <v>20099</v>
      </c>
      <c r="K7332" t="s">
        <v>9286</v>
      </c>
      <c r="L7332" t="s">
        <v>3343</v>
      </c>
      <c r="M7332" t="s">
        <v>4972</v>
      </c>
      <c r="N7332" t="s">
        <v>19940</v>
      </c>
      <c r="O7332" t="s">
        <v>3343</v>
      </c>
      <c r="P7332" t="s">
        <v>3343</v>
      </c>
      <c r="Q7332" t="s">
        <v>3346</v>
      </c>
    </row>
    <row r="7333" spans="1:17" x14ac:dyDescent="0.25">
      <c r="A7333" t="s">
        <v>19314</v>
      </c>
      <c r="B7333" t="s">
        <v>19315</v>
      </c>
      <c r="C7333" t="s">
        <v>2802</v>
      </c>
      <c r="D7333" t="s">
        <v>19831</v>
      </c>
      <c r="E7333">
        <v>3203048</v>
      </c>
      <c r="F7333" t="s">
        <v>20096</v>
      </c>
      <c r="G7333" t="s">
        <v>20097</v>
      </c>
      <c r="H7333" t="s">
        <v>9785</v>
      </c>
      <c r="I7333" t="s">
        <v>20100</v>
      </c>
      <c r="J7333" t="s">
        <v>20101</v>
      </c>
      <c r="K7333" t="s">
        <v>110</v>
      </c>
      <c r="L7333" t="s">
        <v>3346</v>
      </c>
      <c r="M7333" t="s">
        <v>4972</v>
      </c>
      <c r="N7333" t="s">
        <v>19940</v>
      </c>
      <c r="O7333" t="s">
        <v>3343</v>
      </c>
      <c r="P7333" t="s">
        <v>3343</v>
      </c>
      <c r="Q7333" t="s">
        <v>3346</v>
      </c>
    </row>
    <row r="7334" spans="1:17" x14ac:dyDescent="0.25">
      <c r="A7334" t="s">
        <v>19314</v>
      </c>
      <c r="B7334" t="s">
        <v>19315</v>
      </c>
      <c r="C7334" t="s">
        <v>2802</v>
      </c>
      <c r="D7334" t="s">
        <v>19831</v>
      </c>
      <c r="E7334">
        <v>3203049</v>
      </c>
      <c r="F7334" t="s">
        <v>20102</v>
      </c>
      <c r="G7334" t="s">
        <v>153</v>
      </c>
      <c r="H7334" t="s">
        <v>3350</v>
      </c>
      <c r="I7334" t="s">
        <v>20103</v>
      </c>
      <c r="J7334" t="s">
        <v>154</v>
      </c>
      <c r="K7334" t="s">
        <v>110</v>
      </c>
      <c r="L7334" t="s">
        <v>3343</v>
      </c>
      <c r="M7334" t="s">
        <v>4972</v>
      </c>
      <c r="N7334" t="s">
        <v>19844</v>
      </c>
      <c r="O7334" t="s">
        <v>3343</v>
      </c>
      <c r="P7334" t="s">
        <v>3343</v>
      </c>
      <c r="Q7334" t="s">
        <v>3346</v>
      </c>
    </row>
    <row r="7335" spans="1:17" x14ac:dyDescent="0.25">
      <c r="A7335" t="s">
        <v>19314</v>
      </c>
      <c r="B7335" t="s">
        <v>19315</v>
      </c>
      <c r="C7335" t="s">
        <v>2802</v>
      </c>
      <c r="D7335" t="s">
        <v>19831</v>
      </c>
      <c r="E7335">
        <v>3203050</v>
      </c>
      <c r="F7335" t="s">
        <v>20104</v>
      </c>
      <c r="G7335" t="s">
        <v>20105</v>
      </c>
      <c r="H7335" t="s">
        <v>4284</v>
      </c>
      <c r="I7335" t="s">
        <v>20106</v>
      </c>
      <c r="J7335" t="s">
        <v>20107</v>
      </c>
      <c r="K7335" t="s">
        <v>2009</v>
      </c>
      <c r="L7335" t="s">
        <v>3343</v>
      </c>
      <c r="M7335" t="s">
        <v>4972</v>
      </c>
      <c r="N7335" t="s">
        <v>19701</v>
      </c>
      <c r="O7335" t="s">
        <v>3343</v>
      </c>
      <c r="P7335" t="s">
        <v>3343</v>
      </c>
      <c r="Q7335" t="s">
        <v>3346</v>
      </c>
    </row>
    <row r="7336" spans="1:17" x14ac:dyDescent="0.25">
      <c r="A7336" t="s">
        <v>19314</v>
      </c>
      <c r="B7336" t="s">
        <v>19315</v>
      </c>
      <c r="C7336" t="s">
        <v>2802</v>
      </c>
      <c r="D7336" t="s">
        <v>19831</v>
      </c>
      <c r="E7336">
        <v>3203051</v>
      </c>
      <c r="F7336" t="s">
        <v>102</v>
      </c>
      <c r="G7336" t="s">
        <v>3349</v>
      </c>
      <c r="H7336" t="s">
        <v>3350</v>
      </c>
      <c r="I7336" t="s">
        <v>20108</v>
      </c>
      <c r="J7336" t="s">
        <v>103</v>
      </c>
      <c r="K7336" t="s">
        <v>110</v>
      </c>
      <c r="L7336" t="s">
        <v>3343</v>
      </c>
      <c r="M7336" t="s">
        <v>4972</v>
      </c>
      <c r="N7336" t="s">
        <v>19701</v>
      </c>
      <c r="O7336" t="s">
        <v>3346</v>
      </c>
      <c r="P7336" t="s">
        <v>3346</v>
      </c>
      <c r="Q7336" t="s">
        <v>3346</v>
      </c>
    </row>
    <row r="7337" spans="1:17" x14ac:dyDescent="0.25">
      <c r="A7337" t="s">
        <v>19314</v>
      </c>
      <c r="B7337" t="s">
        <v>19315</v>
      </c>
      <c r="C7337" t="s">
        <v>2802</v>
      </c>
      <c r="D7337" t="s">
        <v>19831</v>
      </c>
      <c r="E7337">
        <v>3203052</v>
      </c>
      <c r="F7337" t="s">
        <v>51</v>
      </c>
      <c r="G7337" t="s">
        <v>7911</v>
      </c>
      <c r="H7337" t="s">
        <v>3350</v>
      </c>
      <c r="I7337" t="s">
        <v>20109</v>
      </c>
      <c r="J7337" t="s">
        <v>224</v>
      </c>
      <c r="K7337" t="s">
        <v>110</v>
      </c>
      <c r="L7337" t="s">
        <v>3343</v>
      </c>
      <c r="M7337" t="s">
        <v>4972</v>
      </c>
      <c r="N7337" t="s">
        <v>19701</v>
      </c>
      <c r="O7337" t="s">
        <v>3346</v>
      </c>
      <c r="P7337" t="s">
        <v>3346</v>
      </c>
      <c r="Q7337" t="s">
        <v>3346</v>
      </c>
    </row>
    <row r="7338" spans="1:17" x14ac:dyDescent="0.25">
      <c r="A7338" t="s">
        <v>19314</v>
      </c>
      <c r="B7338" t="s">
        <v>19315</v>
      </c>
      <c r="C7338" t="s">
        <v>2802</v>
      </c>
      <c r="D7338" t="s">
        <v>19831</v>
      </c>
      <c r="E7338">
        <v>3203053</v>
      </c>
      <c r="F7338" t="s">
        <v>1896</v>
      </c>
      <c r="G7338" t="s">
        <v>19778</v>
      </c>
      <c r="H7338" t="s">
        <v>3350</v>
      </c>
      <c r="I7338" t="s">
        <v>20110</v>
      </c>
      <c r="J7338" t="s">
        <v>1898</v>
      </c>
      <c r="K7338" t="s">
        <v>110</v>
      </c>
      <c r="L7338" t="s">
        <v>3343</v>
      </c>
      <c r="M7338" t="s">
        <v>4972</v>
      </c>
      <c r="N7338" t="s">
        <v>19701</v>
      </c>
      <c r="O7338" t="s">
        <v>3346</v>
      </c>
      <c r="P7338" t="s">
        <v>3346</v>
      </c>
      <c r="Q7338" t="s">
        <v>3346</v>
      </c>
    </row>
    <row r="7339" spans="1:17" x14ac:dyDescent="0.25">
      <c r="A7339" t="s">
        <v>19314</v>
      </c>
      <c r="B7339" t="s">
        <v>19315</v>
      </c>
      <c r="C7339" t="s">
        <v>2802</v>
      </c>
      <c r="D7339" t="s">
        <v>19831</v>
      </c>
      <c r="E7339">
        <v>3203054</v>
      </c>
      <c r="F7339" t="s">
        <v>114</v>
      </c>
      <c r="G7339" t="s">
        <v>3705</v>
      </c>
      <c r="H7339" t="s">
        <v>3350</v>
      </c>
      <c r="I7339" t="s">
        <v>20111</v>
      </c>
      <c r="J7339" t="s">
        <v>4774</v>
      </c>
      <c r="K7339" t="s">
        <v>110</v>
      </c>
      <c r="L7339" t="s">
        <v>3343</v>
      </c>
      <c r="M7339" t="s">
        <v>4972</v>
      </c>
      <c r="N7339" t="s">
        <v>19701</v>
      </c>
      <c r="O7339" t="s">
        <v>3346</v>
      </c>
      <c r="P7339" t="s">
        <v>3346</v>
      </c>
      <c r="Q7339" t="s">
        <v>3346</v>
      </c>
    </row>
    <row r="7340" spans="1:17" x14ac:dyDescent="0.25">
      <c r="A7340" t="s">
        <v>19314</v>
      </c>
      <c r="B7340" t="s">
        <v>19315</v>
      </c>
      <c r="C7340" t="s">
        <v>2802</v>
      </c>
      <c r="D7340" t="s">
        <v>19831</v>
      </c>
      <c r="E7340">
        <v>3203055</v>
      </c>
      <c r="F7340" t="s">
        <v>757</v>
      </c>
      <c r="G7340" t="s">
        <v>19473</v>
      </c>
      <c r="H7340" t="s">
        <v>3350</v>
      </c>
      <c r="I7340" t="s">
        <v>20112</v>
      </c>
      <c r="J7340" t="s">
        <v>7715</v>
      </c>
      <c r="K7340" t="s">
        <v>110</v>
      </c>
      <c r="L7340" t="s">
        <v>3343</v>
      </c>
      <c r="M7340" t="s">
        <v>4972</v>
      </c>
      <c r="N7340" t="s">
        <v>19701</v>
      </c>
      <c r="O7340" t="s">
        <v>3346</v>
      </c>
      <c r="P7340" t="s">
        <v>3346</v>
      </c>
      <c r="Q7340" t="s">
        <v>3346</v>
      </c>
    </row>
    <row r="7341" spans="1:17" x14ac:dyDescent="0.25">
      <c r="A7341" t="s">
        <v>19314</v>
      </c>
      <c r="B7341" t="s">
        <v>19315</v>
      </c>
      <c r="C7341" t="s">
        <v>2802</v>
      </c>
      <c r="D7341" t="s">
        <v>19831</v>
      </c>
      <c r="E7341">
        <v>3203056</v>
      </c>
      <c r="F7341" t="s">
        <v>128</v>
      </c>
      <c r="G7341" t="s">
        <v>4583</v>
      </c>
      <c r="H7341" t="s">
        <v>3526</v>
      </c>
      <c r="I7341" t="s">
        <v>20113</v>
      </c>
      <c r="J7341" t="s">
        <v>5028</v>
      </c>
      <c r="K7341" t="s">
        <v>110</v>
      </c>
      <c r="L7341" t="s">
        <v>3343</v>
      </c>
      <c r="M7341" t="s">
        <v>4972</v>
      </c>
      <c r="N7341" t="s">
        <v>19701</v>
      </c>
      <c r="O7341" t="s">
        <v>3346</v>
      </c>
      <c r="P7341" t="s">
        <v>3346</v>
      </c>
      <c r="Q7341" t="s">
        <v>3346</v>
      </c>
    </row>
    <row r="7342" spans="1:17" x14ac:dyDescent="0.25">
      <c r="A7342" t="s">
        <v>19314</v>
      </c>
      <c r="B7342" t="s">
        <v>19315</v>
      </c>
      <c r="C7342" t="s">
        <v>2802</v>
      </c>
      <c r="D7342" t="s">
        <v>19831</v>
      </c>
      <c r="E7342">
        <v>3203057</v>
      </c>
      <c r="F7342" t="s">
        <v>4916</v>
      </c>
      <c r="G7342" t="s">
        <v>6425</v>
      </c>
      <c r="H7342" t="s">
        <v>3691</v>
      </c>
      <c r="I7342" t="s">
        <v>20114</v>
      </c>
      <c r="J7342" t="s">
        <v>4919</v>
      </c>
      <c r="K7342" t="s">
        <v>110</v>
      </c>
      <c r="L7342" t="s">
        <v>3343</v>
      </c>
      <c r="M7342" t="s">
        <v>4972</v>
      </c>
      <c r="N7342" t="s">
        <v>19701</v>
      </c>
      <c r="O7342" t="s">
        <v>3346</v>
      </c>
      <c r="P7342" t="s">
        <v>3346</v>
      </c>
      <c r="Q7342" t="s">
        <v>3346</v>
      </c>
    </row>
    <row r="7343" spans="1:17" x14ac:dyDescent="0.25">
      <c r="A7343" t="s">
        <v>19314</v>
      </c>
      <c r="B7343" t="s">
        <v>19315</v>
      </c>
      <c r="C7343" t="s">
        <v>2804</v>
      </c>
      <c r="D7343" t="s">
        <v>20115</v>
      </c>
      <c r="E7343">
        <v>3204001</v>
      </c>
      <c r="F7343" t="s">
        <v>20116</v>
      </c>
      <c r="G7343" t="s">
        <v>20117</v>
      </c>
      <c r="H7343" t="s">
        <v>3350</v>
      </c>
      <c r="I7343" t="s">
        <v>20118</v>
      </c>
      <c r="J7343" t="s">
        <v>7450</v>
      </c>
      <c r="K7343" t="s">
        <v>110</v>
      </c>
      <c r="L7343" t="s">
        <v>3343</v>
      </c>
      <c r="M7343" t="s">
        <v>3748</v>
      </c>
      <c r="N7343" t="s">
        <v>3749</v>
      </c>
      <c r="O7343" t="s">
        <v>3343</v>
      </c>
      <c r="P7343" t="s">
        <v>3343</v>
      </c>
      <c r="Q7343" t="s">
        <v>3346</v>
      </c>
    </row>
    <row r="7344" spans="1:17" x14ac:dyDescent="0.25">
      <c r="A7344" t="s">
        <v>19314</v>
      </c>
      <c r="B7344" t="s">
        <v>19315</v>
      </c>
      <c r="C7344" t="s">
        <v>2804</v>
      </c>
      <c r="D7344" t="s">
        <v>20115</v>
      </c>
      <c r="E7344">
        <v>3204001</v>
      </c>
      <c r="F7344" t="s">
        <v>20116</v>
      </c>
      <c r="G7344" t="s">
        <v>20117</v>
      </c>
      <c r="H7344" t="s">
        <v>3350</v>
      </c>
      <c r="I7344" t="s">
        <v>20119</v>
      </c>
      <c r="J7344" t="s">
        <v>20120</v>
      </c>
      <c r="K7344" t="s">
        <v>110</v>
      </c>
      <c r="L7344" t="s">
        <v>3346</v>
      </c>
      <c r="M7344" t="s">
        <v>3748</v>
      </c>
      <c r="N7344" t="s">
        <v>3749</v>
      </c>
      <c r="O7344" t="s">
        <v>3343</v>
      </c>
      <c r="P7344" t="s">
        <v>3343</v>
      </c>
      <c r="Q7344" t="s">
        <v>3346</v>
      </c>
    </row>
    <row r="7345" spans="1:17" x14ac:dyDescent="0.25">
      <c r="A7345" t="s">
        <v>19314</v>
      </c>
      <c r="B7345" t="s">
        <v>19315</v>
      </c>
      <c r="C7345" t="s">
        <v>2804</v>
      </c>
      <c r="D7345" t="s">
        <v>20115</v>
      </c>
      <c r="E7345">
        <v>3204001</v>
      </c>
      <c r="F7345" t="s">
        <v>20116</v>
      </c>
      <c r="G7345" t="s">
        <v>20117</v>
      </c>
      <c r="H7345" t="s">
        <v>3350</v>
      </c>
      <c r="I7345" t="s">
        <v>20121</v>
      </c>
      <c r="J7345" t="s">
        <v>20122</v>
      </c>
      <c r="K7345" t="s">
        <v>110</v>
      </c>
      <c r="L7345" t="s">
        <v>3346</v>
      </c>
      <c r="M7345" t="s">
        <v>3748</v>
      </c>
      <c r="N7345" t="s">
        <v>3749</v>
      </c>
      <c r="O7345" t="s">
        <v>3343</v>
      </c>
      <c r="P7345" t="s">
        <v>3343</v>
      </c>
      <c r="Q7345" t="s">
        <v>3346</v>
      </c>
    </row>
    <row r="7346" spans="1:17" x14ac:dyDescent="0.25">
      <c r="A7346" t="s">
        <v>19314</v>
      </c>
      <c r="B7346" t="s">
        <v>19315</v>
      </c>
      <c r="C7346" t="s">
        <v>2804</v>
      </c>
      <c r="D7346" t="s">
        <v>20115</v>
      </c>
      <c r="E7346">
        <v>3204001</v>
      </c>
      <c r="F7346" t="s">
        <v>20116</v>
      </c>
      <c r="G7346" t="s">
        <v>20117</v>
      </c>
      <c r="H7346" t="s">
        <v>3350</v>
      </c>
      <c r="I7346" t="s">
        <v>20123</v>
      </c>
      <c r="J7346" t="s">
        <v>20124</v>
      </c>
      <c r="K7346" t="s">
        <v>110</v>
      </c>
      <c r="L7346" t="s">
        <v>3346</v>
      </c>
      <c r="M7346" t="s">
        <v>3748</v>
      </c>
      <c r="N7346" t="s">
        <v>3749</v>
      </c>
      <c r="O7346" t="s">
        <v>3343</v>
      </c>
      <c r="P7346" t="s">
        <v>3343</v>
      </c>
      <c r="Q7346" t="s">
        <v>3346</v>
      </c>
    </row>
    <row r="7347" spans="1:17" x14ac:dyDescent="0.25">
      <c r="A7347" t="s">
        <v>19314</v>
      </c>
      <c r="B7347" t="s">
        <v>19315</v>
      </c>
      <c r="C7347" t="s">
        <v>2804</v>
      </c>
      <c r="D7347" t="s">
        <v>20115</v>
      </c>
      <c r="E7347">
        <v>3204001</v>
      </c>
      <c r="F7347" t="s">
        <v>20116</v>
      </c>
      <c r="G7347" t="s">
        <v>20117</v>
      </c>
      <c r="H7347" t="s">
        <v>3350</v>
      </c>
      <c r="I7347" t="s">
        <v>20125</v>
      </c>
      <c r="J7347" t="s">
        <v>20126</v>
      </c>
      <c r="K7347" t="s">
        <v>110</v>
      </c>
      <c r="L7347" t="s">
        <v>3346</v>
      </c>
      <c r="M7347" t="s">
        <v>3748</v>
      </c>
      <c r="N7347" t="s">
        <v>3749</v>
      </c>
      <c r="O7347" t="s">
        <v>3343</v>
      </c>
      <c r="P7347" t="s">
        <v>3343</v>
      </c>
      <c r="Q7347" t="s">
        <v>3346</v>
      </c>
    </row>
    <row r="7348" spans="1:17" x14ac:dyDescent="0.25">
      <c r="A7348" t="s">
        <v>19314</v>
      </c>
      <c r="B7348" t="s">
        <v>19315</v>
      </c>
      <c r="C7348" t="s">
        <v>2804</v>
      </c>
      <c r="D7348" t="s">
        <v>20115</v>
      </c>
      <c r="E7348">
        <v>3204001</v>
      </c>
      <c r="F7348" t="s">
        <v>20116</v>
      </c>
      <c r="G7348" t="s">
        <v>20117</v>
      </c>
      <c r="H7348" t="s">
        <v>3350</v>
      </c>
      <c r="I7348" t="s">
        <v>20127</v>
      </c>
      <c r="J7348" t="s">
        <v>20128</v>
      </c>
      <c r="K7348" t="s">
        <v>110</v>
      </c>
      <c r="L7348" t="s">
        <v>3346</v>
      </c>
      <c r="M7348" t="s">
        <v>3748</v>
      </c>
      <c r="N7348" t="s">
        <v>3749</v>
      </c>
      <c r="O7348" t="s">
        <v>3343</v>
      </c>
      <c r="P7348" t="s">
        <v>3343</v>
      </c>
      <c r="Q7348" t="s">
        <v>3346</v>
      </c>
    </row>
    <row r="7349" spans="1:17" x14ac:dyDescent="0.25">
      <c r="A7349" t="s">
        <v>19314</v>
      </c>
      <c r="B7349" t="s">
        <v>19315</v>
      </c>
      <c r="C7349" t="s">
        <v>2804</v>
      </c>
      <c r="D7349" t="s">
        <v>20115</v>
      </c>
      <c r="E7349">
        <v>3204001</v>
      </c>
      <c r="F7349" t="s">
        <v>20116</v>
      </c>
      <c r="G7349" t="s">
        <v>20117</v>
      </c>
      <c r="H7349" t="s">
        <v>3350</v>
      </c>
      <c r="I7349" t="s">
        <v>20129</v>
      </c>
      <c r="J7349" t="s">
        <v>20130</v>
      </c>
      <c r="K7349" t="s">
        <v>110</v>
      </c>
      <c r="L7349" t="s">
        <v>3346</v>
      </c>
      <c r="M7349" t="s">
        <v>3748</v>
      </c>
      <c r="N7349" t="s">
        <v>3749</v>
      </c>
      <c r="O7349" t="s">
        <v>3343</v>
      </c>
      <c r="P7349" t="s">
        <v>3343</v>
      </c>
      <c r="Q7349" t="s">
        <v>3346</v>
      </c>
    </row>
    <row r="7350" spans="1:17" x14ac:dyDescent="0.25">
      <c r="A7350" t="s">
        <v>19314</v>
      </c>
      <c r="B7350" t="s">
        <v>19315</v>
      </c>
      <c r="C7350" t="s">
        <v>2804</v>
      </c>
      <c r="D7350" t="s">
        <v>20115</v>
      </c>
      <c r="E7350">
        <v>3204001</v>
      </c>
      <c r="F7350" t="s">
        <v>20116</v>
      </c>
      <c r="G7350" t="s">
        <v>20117</v>
      </c>
      <c r="H7350" t="s">
        <v>3350</v>
      </c>
      <c r="I7350" t="s">
        <v>20131</v>
      </c>
      <c r="J7350" t="s">
        <v>20132</v>
      </c>
      <c r="K7350" t="s">
        <v>110</v>
      </c>
      <c r="L7350" t="s">
        <v>3346</v>
      </c>
      <c r="M7350" t="s">
        <v>3748</v>
      </c>
      <c r="N7350" t="s">
        <v>3749</v>
      </c>
      <c r="O7350" t="s">
        <v>3343</v>
      </c>
      <c r="P7350" t="s">
        <v>3343</v>
      </c>
      <c r="Q7350" t="s">
        <v>3346</v>
      </c>
    </row>
    <row r="7351" spans="1:17" x14ac:dyDescent="0.25">
      <c r="A7351" t="s">
        <v>19314</v>
      </c>
      <c r="B7351" t="s">
        <v>19315</v>
      </c>
      <c r="C7351" t="s">
        <v>2804</v>
      </c>
      <c r="D7351" t="s">
        <v>20115</v>
      </c>
      <c r="E7351">
        <v>3204001</v>
      </c>
      <c r="F7351" t="s">
        <v>20116</v>
      </c>
      <c r="G7351" t="s">
        <v>20117</v>
      </c>
      <c r="H7351" t="s">
        <v>3350</v>
      </c>
      <c r="I7351" t="s">
        <v>20133</v>
      </c>
      <c r="J7351" t="s">
        <v>20134</v>
      </c>
      <c r="K7351" t="s">
        <v>110</v>
      </c>
      <c r="L7351" t="s">
        <v>3346</v>
      </c>
      <c r="M7351" t="s">
        <v>3748</v>
      </c>
      <c r="N7351" t="s">
        <v>3749</v>
      </c>
      <c r="O7351" t="s">
        <v>3343</v>
      </c>
      <c r="P7351" t="s">
        <v>3343</v>
      </c>
      <c r="Q7351" t="s">
        <v>3346</v>
      </c>
    </row>
    <row r="7352" spans="1:17" x14ac:dyDescent="0.25">
      <c r="A7352" t="s">
        <v>19314</v>
      </c>
      <c r="B7352" t="s">
        <v>19315</v>
      </c>
      <c r="C7352" t="s">
        <v>2804</v>
      </c>
      <c r="D7352" t="s">
        <v>20115</v>
      </c>
      <c r="E7352">
        <v>3204001</v>
      </c>
      <c r="F7352" t="s">
        <v>20116</v>
      </c>
      <c r="G7352" t="s">
        <v>20117</v>
      </c>
      <c r="H7352" t="s">
        <v>3350</v>
      </c>
      <c r="I7352" t="s">
        <v>20135</v>
      </c>
      <c r="J7352" t="s">
        <v>20136</v>
      </c>
      <c r="K7352" t="s">
        <v>110</v>
      </c>
      <c r="L7352" t="s">
        <v>3346</v>
      </c>
      <c r="M7352" t="s">
        <v>3748</v>
      </c>
      <c r="N7352" t="s">
        <v>3749</v>
      </c>
      <c r="O7352" t="s">
        <v>3343</v>
      </c>
      <c r="P7352" t="s">
        <v>3343</v>
      </c>
      <c r="Q7352" t="s">
        <v>3346</v>
      </c>
    </row>
    <row r="7353" spans="1:17" x14ac:dyDescent="0.25">
      <c r="A7353" t="s">
        <v>19314</v>
      </c>
      <c r="B7353" t="s">
        <v>19315</v>
      </c>
      <c r="C7353" t="s">
        <v>2804</v>
      </c>
      <c r="D7353" t="s">
        <v>20115</v>
      </c>
      <c r="E7353">
        <v>3204001</v>
      </c>
      <c r="F7353" t="s">
        <v>20116</v>
      </c>
      <c r="G7353" t="s">
        <v>20117</v>
      </c>
      <c r="H7353" t="s">
        <v>3350</v>
      </c>
      <c r="I7353" t="s">
        <v>20137</v>
      </c>
      <c r="J7353" t="s">
        <v>20138</v>
      </c>
      <c r="K7353" t="s">
        <v>110</v>
      </c>
      <c r="L7353" t="s">
        <v>3346</v>
      </c>
      <c r="M7353" t="s">
        <v>3748</v>
      </c>
      <c r="N7353" t="s">
        <v>3749</v>
      </c>
      <c r="O7353" t="s">
        <v>3343</v>
      </c>
      <c r="P7353" t="s">
        <v>3343</v>
      </c>
      <c r="Q7353" t="s">
        <v>3346</v>
      </c>
    </row>
    <row r="7354" spans="1:17" x14ac:dyDescent="0.25">
      <c r="A7354" t="s">
        <v>19314</v>
      </c>
      <c r="B7354" t="s">
        <v>19315</v>
      </c>
      <c r="C7354" t="s">
        <v>2804</v>
      </c>
      <c r="D7354" t="s">
        <v>20115</v>
      </c>
      <c r="E7354">
        <v>3204002</v>
      </c>
      <c r="F7354" t="s">
        <v>20139</v>
      </c>
      <c r="G7354" t="s">
        <v>20140</v>
      </c>
      <c r="H7354" t="s">
        <v>3350</v>
      </c>
      <c r="I7354" t="s">
        <v>20141</v>
      </c>
      <c r="J7354" t="s">
        <v>20142</v>
      </c>
      <c r="K7354" t="s">
        <v>110</v>
      </c>
      <c r="L7354" t="s">
        <v>3343</v>
      </c>
      <c r="M7354" t="s">
        <v>3748</v>
      </c>
      <c r="N7354" t="s">
        <v>3749</v>
      </c>
      <c r="O7354" t="s">
        <v>3343</v>
      </c>
      <c r="P7354" t="s">
        <v>3343</v>
      </c>
      <c r="Q7354" t="s">
        <v>3346</v>
      </c>
    </row>
    <row r="7355" spans="1:17" x14ac:dyDescent="0.25">
      <c r="A7355" t="s">
        <v>19314</v>
      </c>
      <c r="B7355" t="s">
        <v>19315</v>
      </c>
      <c r="C7355" t="s">
        <v>2804</v>
      </c>
      <c r="D7355" t="s">
        <v>20115</v>
      </c>
      <c r="E7355">
        <v>3204002</v>
      </c>
      <c r="F7355" t="s">
        <v>20139</v>
      </c>
      <c r="G7355" t="s">
        <v>20140</v>
      </c>
      <c r="H7355" t="s">
        <v>3350</v>
      </c>
      <c r="I7355" t="s">
        <v>20143</v>
      </c>
      <c r="J7355" t="s">
        <v>20144</v>
      </c>
      <c r="K7355" t="s">
        <v>110</v>
      </c>
      <c r="L7355" t="s">
        <v>3346</v>
      </c>
      <c r="M7355" t="s">
        <v>3748</v>
      </c>
      <c r="N7355" t="s">
        <v>3749</v>
      </c>
      <c r="O7355" t="s">
        <v>3343</v>
      </c>
      <c r="P7355" t="s">
        <v>3343</v>
      </c>
      <c r="Q7355" t="s">
        <v>3346</v>
      </c>
    </row>
    <row r="7356" spans="1:17" x14ac:dyDescent="0.25">
      <c r="A7356" t="s">
        <v>19314</v>
      </c>
      <c r="B7356" t="s">
        <v>19315</v>
      </c>
      <c r="C7356" t="s">
        <v>2804</v>
      </c>
      <c r="D7356" t="s">
        <v>20115</v>
      </c>
      <c r="E7356">
        <v>3204002</v>
      </c>
      <c r="F7356" t="s">
        <v>20139</v>
      </c>
      <c r="G7356" t="s">
        <v>20140</v>
      </c>
      <c r="H7356" t="s">
        <v>3350</v>
      </c>
      <c r="I7356" t="s">
        <v>20145</v>
      </c>
      <c r="J7356" t="s">
        <v>20146</v>
      </c>
      <c r="K7356" t="s">
        <v>110</v>
      </c>
      <c r="L7356" t="s">
        <v>3346</v>
      </c>
      <c r="M7356" t="s">
        <v>3748</v>
      </c>
      <c r="N7356" t="s">
        <v>3749</v>
      </c>
      <c r="O7356" t="s">
        <v>3343</v>
      </c>
      <c r="P7356" t="s">
        <v>3343</v>
      </c>
      <c r="Q7356" t="s">
        <v>3346</v>
      </c>
    </row>
    <row r="7357" spans="1:17" x14ac:dyDescent="0.25">
      <c r="A7357" t="s">
        <v>19314</v>
      </c>
      <c r="B7357" t="s">
        <v>19315</v>
      </c>
      <c r="C7357" t="s">
        <v>2804</v>
      </c>
      <c r="D7357" t="s">
        <v>20115</v>
      </c>
      <c r="E7357">
        <v>3204002</v>
      </c>
      <c r="F7357" t="s">
        <v>20139</v>
      </c>
      <c r="G7357" t="s">
        <v>20140</v>
      </c>
      <c r="H7357" t="s">
        <v>3350</v>
      </c>
      <c r="I7357" t="s">
        <v>20147</v>
      </c>
      <c r="J7357" t="s">
        <v>20148</v>
      </c>
      <c r="K7357" t="s">
        <v>110</v>
      </c>
      <c r="L7357" t="s">
        <v>3346</v>
      </c>
      <c r="M7357" t="s">
        <v>3748</v>
      </c>
      <c r="N7357" t="s">
        <v>3749</v>
      </c>
      <c r="O7357" t="s">
        <v>3343</v>
      </c>
      <c r="P7357" t="s">
        <v>3343</v>
      </c>
      <c r="Q7357" t="s">
        <v>3346</v>
      </c>
    </row>
    <row r="7358" spans="1:17" x14ac:dyDescent="0.25">
      <c r="A7358" t="s">
        <v>19314</v>
      </c>
      <c r="B7358" t="s">
        <v>19315</v>
      </c>
      <c r="C7358" t="s">
        <v>2804</v>
      </c>
      <c r="D7358" t="s">
        <v>20115</v>
      </c>
      <c r="E7358">
        <v>3204002</v>
      </c>
      <c r="F7358" t="s">
        <v>20139</v>
      </c>
      <c r="G7358" t="s">
        <v>20140</v>
      </c>
      <c r="H7358" t="s">
        <v>3350</v>
      </c>
      <c r="I7358" t="s">
        <v>20149</v>
      </c>
      <c r="J7358" t="s">
        <v>20150</v>
      </c>
      <c r="K7358" t="s">
        <v>110</v>
      </c>
      <c r="L7358" t="s">
        <v>3346</v>
      </c>
      <c r="M7358" t="s">
        <v>3748</v>
      </c>
      <c r="N7358" t="s">
        <v>3749</v>
      </c>
      <c r="O7358" t="s">
        <v>3343</v>
      </c>
      <c r="P7358" t="s">
        <v>3343</v>
      </c>
      <c r="Q7358" t="s">
        <v>3346</v>
      </c>
    </row>
    <row r="7359" spans="1:17" x14ac:dyDescent="0.25">
      <c r="A7359" t="s">
        <v>19314</v>
      </c>
      <c r="B7359" t="s">
        <v>19315</v>
      </c>
      <c r="C7359" t="s">
        <v>2804</v>
      </c>
      <c r="D7359" t="s">
        <v>20115</v>
      </c>
      <c r="E7359">
        <v>3204002</v>
      </c>
      <c r="F7359" t="s">
        <v>20139</v>
      </c>
      <c r="G7359" t="s">
        <v>20140</v>
      </c>
      <c r="H7359" t="s">
        <v>3350</v>
      </c>
      <c r="I7359" t="s">
        <v>20151</v>
      </c>
      <c r="J7359" t="s">
        <v>20152</v>
      </c>
      <c r="K7359" t="s">
        <v>110</v>
      </c>
      <c r="L7359" t="s">
        <v>3346</v>
      </c>
      <c r="M7359" t="s">
        <v>3748</v>
      </c>
      <c r="N7359" t="s">
        <v>3749</v>
      </c>
      <c r="O7359" t="s">
        <v>3343</v>
      </c>
      <c r="P7359" t="s">
        <v>3343</v>
      </c>
      <c r="Q7359" t="s">
        <v>3346</v>
      </c>
    </row>
    <row r="7360" spans="1:17" x14ac:dyDescent="0.25">
      <c r="A7360" t="s">
        <v>19314</v>
      </c>
      <c r="B7360" t="s">
        <v>19315</v>
      </c>
      <c r="C7360" t="s">
        <v>2804</v>
      </c>
      <c r="D7360" t="s">
        <v>20115</v>
      </c>
      <c r="E7360">
        <v>3204003</v>
      </c>
      <c r="F7360" t="s">
        <v>20153</v>
      </c>
      <c r="G7360" t="s">
        <v>20154</v>
      </c>
      <c r="H7360" t="s">
        <v>3350</v>
      </c>
      <c r="I7360" t="s">
        <v>20155</v>
      </c>
      <c r="J7360" t="s">
        <v>20156</v>
      </c>
      <c r="K7360" t="s">
        <v>110</v>
      </c>
      <c r="L7360" t="s">
        <v>3343</v>
      </c>
      <c r="M7360" t="s">
        <v>3748</v>
      </c>
      <c r="N7360" t="s">
        <v>3749</v>
      </c>
      <c r="O7360" t="s">
        <v>3343</v>
      </c>
      <c r="P7360" t="s">
        <v>3343</v>
      </c>
      <c r="Q7360" t="s">
        <v>3346</v>
      </c>
    </row>
    <row r="7361" spans="1:17" x14ac:dyDescent="0.25">
      <c r="A7361" t="s">
        <v>19314</v>
      </c>
      <c r="B7361" t="s">
        <v>19315</v>
      </c>
      <c r="C7361" t="s">
        <v>2804</v>
      </c>
      <c r="D7361" t="s">
        <v>20115</v>
      </c>
      <c r="E7361">
        <v>3204003</v>
      </c>
      <c r="F7361" t="s">
        <v>20153</v>
      </c>
      <c r="G7361" t="s">
        <v>20154</v>
      </c>
      <c r="H7361" t="s">
        <v>3350</v>
      </c>
      <c r="I7361" t="s">
        <v>20157</v>
      </c>
      <c r="J7361" t="s">
        <v>20158</v>
      </c>
      <c r="K7361" t="s">
        <v>110</v>
      </c>
      <c r="L7361" t="s">
        <v>3346</v>
      </c>
      <c r="M7361" t="s">
        <v>3748</v>
      </c>
      <c r="N7361" t="s">
        <v>3749</v>
      </c>
      <c r="O7361" t="s">
        <v>3343</v>
      </c>
      <c r="P7361" t="s">
        <v>3343</v>
      </c>
      <c r="Q7361" t="s">
        <v>3346</v>
      </c>
    </row>
    <row r="7362" spans="1:17" x14ac:dyDescent="0.25">
      <c r="A7362" t="s">
        <v>19314</v>
      </c>
      <c r="B7362" t="s">
        <v>19315</v>
      </c>
      <c r="C7362" t="s">
        <v>2804</v>
      </c>
      <c r="D7362" t="s">
        <v>20115</v>
      </c>
      <c r="E7362">
        <v>3204004</v>
      </c>
      <c r="F7362" t="s">
        <v>20159</v>
      </c>
      <c r="G7362" t="s">
        <v>20160</v>
      </c>
      <c r="H7362" t="s">
        <v>3350</v>
      </c>
      <c r="I7362" t="s">
        <v>20161</v>
      </c>
      <c r="J7362" t="s">
        <v>20162</v>
      </c>
      <c r="K7362" t="s">
        <v>110</v>
      </c>
      <c r="L7362" t="s">
        <v>3343</v>
      </c>
      <c r="M7362" t="s">
        <v>3748</v>
      </c>
      <c r="N7362" t="s">
        <v>3749</v>
      </c>
      <c r="O7362" t="s">
        <v>3343</v>
      </c>
      <c r="P7362" t="s">
        <v>3343</v>
      </c>
      <c r="Q7362" t="s">
        <v>3346</v>
      </c>
    </row>
    <row r="7363" spans="1:17" x14ac:dyDescent="0.25">
      <c r="A7363" t="s">
        <v>19314</v>
      </c>
      <c r="B7363" t="s">
        <v>19315</v>
      </c>
      <c r="C7363" t="s">
        <v>2804</v>
      </c>
      <c r="D7363" t="s">
        <v>20115</v>
      </c>
      <c r="E7363">
        <v>3204006</v>
      </c>
      <c r="F7363" t="s">
        <v>20163</v>
      </c>
      <c r="G7363" t="s">
        <v>20164</v>
      </c>
      <c r="H7363" t="s">
        <v>4883</v>
      </c>
      <c r="I7363" t="s">
        <v>20165</v>
      </c>
      <c r="J7363" t="s">
        <v>20166</v>
      </c>
      <c r="K7363" t="s">
        <v>110</v>
      </c>
      <c r="L7363" t="s">
        <v>3343</v>
      </c>
      <c r="M7363" t="s">
        <v>3344</v>
      </c>
      <c r="N7363" t="s">
        <v>3360</v>
      </c>
      <c r="O7363" t="s">
        <v>3343</v>
      </c>
      <c r="P7363" t="s">
        <v>3343</v>
      </c>
      <c r="Q7363" t="s">
        <v>3346</v>
      </c>
    </row>
    <row r="7364" spans="1:17" x14ac:dyDescent="0.25">
      <c r="A7364" t="s">
        <v>19314</v>
      </c>
      <c r="B7364" t="s">
        <v>19315</v>
      </c>
      <c r="C7364" t="s">
        <v>2804</v>
      </c>
      <c r="D7364" t="s">
        <v>20115</v>
      </c>
      <c r="E7364">
        <v>3204006</v>
      </c>
      <c r="F7364" t="s">
        <v>20163</v>
      </c>
      <c r="G7364" t="s">
        <v>20164</v>
      </c>
      <c r="H7364" t="s">
        <v>4883</v>
      </c>
      <c r="I7364" t="s">
        <v>20167</v>
      </c>
      <c r="J7364" t="s">
        <v>20168</v>
      </c>
      <c r="K7364" t="s">
        <v>110</v>
      </c>
      <c r="L7364" t="s">
        <v>3346</v>
      </c>
      <c r="M7364" t="s">
        <v>3344</v>
      </c>
      <c r="N7364" t="s">
        <v>3360</v>
      </c>
      <c r="O7364" t="s">
        <v>3343</v>
      </c>
      <c r="P7364" t="s">
        <v>3343</v>
      </c>
      <c r="Q7364" t="s">
        <v>3346</v>
      </c>
    </row>
    <row r="7365" spans="1:17" x14ac:dyDescent="0.25">
      <c r="A7365" t="s">
        <v>19314</v>
      </c>
      <c r="B7365" t="s">
        <v>19315</v>
      </c>
      <c r="C7365" t="s">
        <v>2804</v>
      </c>
      <c r="D7365" t="s">
        <v>20115</v>
      </c>
      <c r="E7365">
        <v>3204006</v>
      </c>
      <c r="F7365" t="s">
        <v>20163</v>
      </c>
      <c r="G7365" t="s">
        <v>20164</v>
      </c>
      <c r="H7365" t="s">
        <v>4883</v>
      </c>
      <c r="I7365" t="s">
        <v>20169</v>
      </c>
      <c r="J7365" t="s">
        <v>20170</v>
      </c>
      <c r="K7365" t="s">
        <v>110</v>
      </c>
      <c r="L7365" t="s">
        <v>3346</v>
      </c>
      <c r="M7365" t="s">
        <v>3344</v>
      </c>
      <c r="N7365" t="s">
        <v>3360</v>
      </c>
      <c r="O7365" t="s">
        <v>3343</v>
      </c>
      <c r="P7365" t="s">
        <v>3343</v>
      </c>
      <c r="Q7365" t="s">
        <v>3346</v>
      </c>
    </row>
    <row r="7366" spans="1:17" x14ac:dyDescent="0.25">
      <c r="A7366" t="s">
        <v>19314</v>
      </c>
      <c r="B7366" t="s">
        <v>19315</v>
      </c>
      <c r="C7366" t="s">
        <v>2804</v>
      </c>
      <c r="D7366" t="s">
        <v>20115</v>
      </c>
      <c r="E7366">
        <v>3204007</v>
      </c>
      <c r="F7366" t="s">
        <v>20171</v>
      </c>
      <c r="G7366" t="s">
        <v>20172</v>
      </c>
      <c r="H7366" t="s">
        <v>3350</v>
      </c>
      <c r="I7366" t="s">
        <v>20173</v>
      </c>
      <c r="J7366" t="s">
        <v>20174</v>
      </c>
      <c r="K7366" t="s">
        <v>110</v>
      </c>
      <c r="L7366" t="s">
        <v>3343</v>
      </c>
      <c r="M7366" t="s">
        <v>3344</v>
      </c>
      <c r="N7366" t="s">
        <v>3345</v>
      </c>
      <c r="O7366" t="s">
        <v>3346</v>
      </c>
      <c r="P7366" t="s">
        <v>3343</v>
      </c>
      <c r="Q7366" t="s">
        <v>3346</v>
      </c>
    </row>
    <row r="7367" spans="1:17" x14ac:dyDescent="0.25">
      <c r="A7367" t="s">
        <v>19314</v>
      </c>
      <c r="B7367" t="s">
        <v>19315</v>
      </c>
      <c r="C7367" t="s">
        <v>2804</v>
      </c>
      <c r="D7367" t="s">
        <v>20115</v>
      </c>
      <c r="E7367">
        <v>3204007</v>
      </c>
      <c r="F7367" t="s">
        <v>20171</v>
      </c>
      <c r="G7367" t="s">
        <v>20172</v>
      </c>
      <c r="H7367" t="s">
        <v>3350</v>
      </c>
      <c r="I7367" t="s">
        <v>20175</v>
      </c>
      <c r="J7367" t="s">
        <v>20176</v>
      </c>
      <c r="K7367" t="s">
        <v>110</v>
      </c>
      <c r="L7367" t="s">
        <v>3346</v>
      </c>
      <c r="M7367" t="s">
        <v>3344</v>
      </c>
      <c r="N7367" t="s">
        <v>3345</v>
      </c>
      <c r="O7367" t="s">
        <v>3346</v>
      </c>
      <c r="P7367" t="s">
        <v>3343</v>
      </c>
      <c r="Q7367" t="s">
        <v>3346</v>
      </c>
    </row>
    <row r="7368" spans="1:17" x14ac:dyDescent="0.25">
      <c r="A7368" t="s">
        <v>19314</v>
      </c>
      <c r="B7368" t="s">
        <v>19315</v>
      </c>
      <c r="C7368" t="s">
        <v>2804</v>
      </c>
      <c r="D7368" t="s">
        <v>20115</v>
      </c>
      <c r="E7368">
        <v>3204007</v>
      </c>
      <c r="F7368" t="s">
        <v>20171</v>
      </c>
      <c r="G7368" t="s">
        <v>20172</v>
      </c>
      <c r="H7368" t="s">
        <v>3350</v>
      </c>
      <c r="I7368" t="s">
        <v>20177</v>
      </c>
      <c r="J7368" t="s">
        <v>20178</v>
      </c>
      <c r="K7368" t="s">
        <v>110</v>
      </c>
      <c r="L7368" t="s">
        <v>3346</v>
      </c>
      <c r="M7368" t="s">
        <v>3344</v>
      </c>
      <c r="N7368" t="s">
        <v>3345</v>
      </c>
      <c r="O7368" t="s">
        <v>3346</v>
      </c>
      <c r="P7368" t="s">
        <v>3343</v>
      </c>
      <c r="Q7368" t="s">
        <v>3346</v>
      </c>
    </row>
    <row r="7369" spans="1:17" x14ac:dyDescent="0.25">
      <c r="A7369" t="s">
        <v>19314</v>
      </c>
      <c r="B7369" t="s">
        <v>19315</v>
      </c>
      <c r="C7369" t="s">
        <v>2804</v>
      </c>
      <c r="D7369" t="s">
        <v>20115</v>
      </c>
      <c r="E7369">
        <v>3204007</v>
      </c>
      <c r="F7369" t="s">
        <v>20171</v>
      </c>
      <c r="G7369" t="s">
        <v>20172</v>
      </c>
      <c r="H7369" t="s">
        <v>3350</v>
      </c>
      <c r="I7369" t="s">
        <v>20179</v>
      </c>
      <c r="J7369" t="s">
        <v>20180</v>
      </c>
      <c r="K7369" t="s">
        <v>110</v>
      </c>
      <c r="L7369" t="s">
        <v>3346</v>
      </c>
      <c r="M7369" t="s">
        <v>3344</v>
      </c>
      <c r="N7369" t="s">
        <v>3345</v>
      </c>
      <c r="O7369" t="s">
        <v>3346</v>
      </c>
      <c r="P7369" t="s">
        <v>3343</v>
      </c>
      <c r="Q7369" t="s">
        <v>3346</v>
      </c>
    </row>
    <row r="7370" spans="1:17" x14ac:dyDescent="0.25">
      <c r="A7370" t="s">
        <v>19314</v>
      </c>
      <c r="B7370" t="s">
        <v>19315</v>
      </c>
      <c r="C7370" t="s">
        <v>2804</v>
      </c>
      <c r="D7370" t="s">
        <v>20115</v>
      </c>
      <c r="E7370">
        <v>3204008</v>
      </c>
      <c r="F7370" t="s">
        <v>20181</v>
      </c>
      <c r="G7370" t="s">
        <v>20182</v>
      </c>
      <c r="H7370" t="s">
        <v>20183</v>
      </c>
      <c r="I7370" t="s">
        <v>20184</v>
      </c>
      <c r="J7370" t="s">
        <v>20185</v>
      </c>
      <c r="K7370" t="s">
        <v>110</v>
      </c>
      <c r="L7370" t="s">
        <v>3343</v>
      </c>
      <c r="M7370" t="s">
        <v>3477</v>
      </c>
      <c r="N7370" t="s">
        <v>3603</v>
      </c>
      <c r="O7370" t="s">
        <v>3346</v>
      </c>
      <c r="P7370" t="s">
        <v>3343</v>
      </c>
      <c r="Q7370" t="s">
        <v>3346</v>
      </c>
    </row>
    <row r="7371" spans="1:17" x14ac:dyDescent="0.25">
      <c r="A7371" t="s">
        <v>19314</v>
      </c>
      <c r="B7371" t="s">
        <v>19315</v>
      </c>
      <c r="C7371" t="s">
        <v>2804</v>
      </c>
      <c r="D7371" t="s">
        <v>20115</v>
      </c>
      <c r="E7371">
        <v>3204008</v>
      </c>
      <c r="F7371" t="s">
        <v>20181</v>
      </c>
      <c r="G7371" t="s">
        <v>20182</v>
      </c>
      <c r="H7371" t="s">
        <v>20183</v>
      </c>
      <c r="I7371" t="s">
        <v>20186</v>
      </c>
      <c r="J7371" t="s">
        <v>20187</v>
      </c>
      <c r="K7371" t="s">
        <v>110</v>
      </c>
      <c r="L7371" t="s">
        <v>3346</v>
      </c>
      <c r="M7371" t="s">
        <v>3477</v>
      </c>
      <c r="N7371" t="s">
        <v>3603</v>
      </c>
      <c r="O7371" t="s">
        <v>3346</v>
      </c>
      <c r="P7371" t="s">
        <v>3343</v>
      </c>
      <c r="Q7371" t="s">
        <v>3346</v>
      </c>
    </row>
    <row r="7372" spans="1:17" x14ac:dyDescent="0.25">
      <c r="A7372" t="s">
        <v>19314</v>
      </c>
      <c r="B7372" t="s">
        <v>19315</v>
      </c>
      <c r="C7372" t="s">
        <v>2804</v>
      </c>
      <c r="D7372" t="s">
        <v>20115</v>
      </c>
      <c r="E7372">
        <v>3204008</v>
      </c>
      <c r="F7372" t="s">
        <v>20181</v>
      </c>
      <c r="G7372" t="s">
        <v>20182</v>
      </c>
      <c r="H7372" t="s">
        <v>20183</v>
      </c>
      <c r="I7372" t="s">
        <v>20188</v>
      </c>
      <c r="J7372" t="s">
        <v>20189</v>
      </c>
      <c r="K7372" t="s">
        <v>110</v>
      </c>
      <c r="L7372" t="s">
        <v>3346</v>
      </c>
      <c r="M7372" t="s">
        <v>3477</v>
      </c>
      <c r="N7372" t="s">
        <v>3603</v>
      </c>
      <c r="O7372" t="s">
        <v>3346</v>
      </c>
      <c r="P7372" t="s">
        <v>3343</v>
      </c>
      <c r="Q7372" t="s">
        <v>3346</v>
      </c>
    </row>
    <row r="7373" spans="1:17" x14ac:dyDescent="0.25">
      <c r="A7373" t="s">
        <v>19314</v>
      </c>
      <c r="B7373" t="s">
        <v>19315</v>
      </c>
      <c r="C7373" t="s">
        <v>2804</v>
      </c>
      <c r="D7373" t="s">
        <v>20115</v>
      </c>
      <c r="E7373">
        <v>3204009</v>
      </c>
      <c r="F7373" t="s">
        <v>20190</v>
      </c>
      <c r="G7373" t="s">
        <v>20191</v>
      </c>
      <c r="H7373" t="s">
        <v>20183</v>
      </c>
      <c r="I7373" t="s">
        <v>20192</v>
      </c>
      <c r="J7373" t="s">
        <v>20193</v>
      </c>
      <c r="K7373" t="s">
        <v>110</v>
      </c>
      <c r="L7373" t="s">
        <v>3343</v>
      </c>
      <c r="M7373" t="s">
        <v>3707</v>
      </c>
      <c r="N7373" t="s">
        <v>9242</v>
      </c>
      <c r="O7373" t="s">
        <v>3343</v>
      </c>
      <c r="P7373" t="s">
        <v>3343</v>
      </c>
      <c r="Q7373" t="s">
        <v>3346</v>
      </c>
    </row>
    <row r="7374" spans="1:17" x14ac:dyDescent="0.25">
      <c r="A7374" t="s">
        <v>19314</v>
      </c>
      <c r="B7374" t="s">
        <v>19315</v>
      </c>
      <c r="C7374" t="s">
        <v>2804</v>
      </c>
      <c r="D7374" t="s">
        <v>20115</v>
      </c>
      <c r="E7374">
        <v>3204009</v>
      </c>
      <c r="F7374" t="s">
        <v>20190</v>
      </c>
      <c r="G7374" t="s">
        <v>20191</v>
      </c>
      <c r="H7374" t="s">
        <v>20183</v>
      </c>
      <c r="I7374" t="s">
        <v>20194</v>
      </c>
      <c r="J7374" t="s">
        <v>20195</v>
      </c>
      <c r="K7374" t="s">
        <v>110</v>
      </c>
      <c r="L7374" t="s">
        <v>3346</v>
      </c>
      <c r="M7374" t="s">
        <v>3707</v>
      </c>
      <c r="N7374" t="s">
        <v>9242</v>
      </c>
      <c r="O7374" t="s">
        <v>3343</v>
      </c>
      <c r="P7374" t="s">
        <v>3343</v>
      </c>
      <c r="Q7374" t="s">
        <v>3346</v>
      </c>
    </row>
    <row r="7375" spans="1:17" x14ac:dyDescent="0.25">
      <c r="A7375" t="s">
        <v>19314</v>
      </c>
      <c r="B7375" t="s">
        <v>19315</v>
      </c>
      <c r="C7375" t="s">
        <v>2804</v>
      </c>
      <c r="D7375" t="s">
        <v>20115</v>
      </c>
      <c r="E7375">
        <v>3204009</v>
      </c>
      <c r="F7375" t="s">
        <v>20190</v>
      </c>
      <c r="G7375" t="s">
        <v>20191</v>
      </c>
      <c r="H7375" t="s">
        <v>20183</v>
      </c>
      <c r="I7375" t="s">
        <v>20196</v>
      </c>
      <c r="J7375" t="s">
        <v>20197</v>
      </c>
      <c r="K7375" t="s">
        <v>110</v>
      </c>
      <c r="L7375" t="s">
        <v>3346</v>
      </c>
      <c r="M7375" t="s">
        <v>3707</v>
      </c>
      <c r="N7375" t="s">
        <v>9242</v>
      </c>
      <c r="O7375" t="s">
        <v>3343</v>
      </c>
      <c r="P7375" t="s">
        <v>3343</v>
      </c>
      <c r="Q7375" t="s">
        <v>3346</v>
      </c>
    </row>
    <row r="7376" spans="1:17" x14ac:dyDescent="0.25">
      <c r="A7376" t="s">
        <v>19314</v>
      </c>
      <c r="B7376" t="s">
        <v>19315</v>
      </c>
      <c r="C7376" t="s">
        <v>2804</v>
      </c>
      <c r="D7376" t="s">
        <v>20115</v>
      </c>
      <c r="E7376">
        <v>3204011</v>
      </c>
      <c r="F7376" t="s">
        <v>20198</v>
      </c>
      <c r="G7376" t="s">
        <v>20199</v>
      </c>
      <c r="H7376" t="s">
        <v>7926</v>
      </c>
      <c r="I7376" t="s">
        <v>20200</v>
      </c>
      <c r="J7376" t="s">
        <v>20201</v>
      </c>
      <c r="K7376" t="s">
        <v>110</v>
      </c>
      <c r="L7376" t="s">
        <v>3343</v>
      </c>
      <c r="M7376" t="s">
        <v>3397</v>
      </c>
      <c r="N7376" t="s">
        <v>5920</v>
      </c>
      <c r="O7376" t="s">
        <v>3343</v>
      </c>
      <c r="P7376" t="s">
        <v>3343</v>
      </c>
      <c r="Q7376" t="s">
        <v>3346</v>
      </c>
    </row>
    <row r="7377" spans="1:17" x14ac:dyDescent="0.25">
      <c r="A7377" t="s">
        <v>19314</v>
      </c>
      <c r="B7377" t="s">
        <v>19315</v>
      </c>
      <c r="C7377" t="s">
        <v>2804</v>
      </c>
      <c r="D7377" t="s">
        <v>20115</v>
      </c>
      <c r="E7377">
        <v>3204011</v>
      </c>
      <c r="F7377" t="s">
        <v>20198</v>
      </c>
      <c r="G7377" t="s">
        <v>20199</v>
      </c>
      <c r="H7377" t="s">
        <v>7926</v>
      </c>
      <c r="I7377" t="s">
        <v>20202</v>
      </c>
      <c r="J7377" t="s">
        <v>6005</v>
      </c>
      <c r="K7377" t="s">
        <v>110</v>
      </c>
      <c r="L7377" t="s">
        <v>3346</v>
      </c>
      <c r="M7377" t="s">
        <v>3397</v>
      </c>
      <c r="N7377" t="s">
        <v>5920</v>
      </c>
      <c r="O7377" t="s">
        <v>3343</v>
      </c>
      <c r="P7377" t="s">
        <v>3343</v>
      </c>
      <c r="Q7377" t="s">
        <v>3346</v>
      </c>
    </row>
    <row r="7378" spans="1:17" x14ac:dyDescent="0.25">
      <c r="A7378" t="s">
        <v>19314</v>
      </c>
      <c r="B7378" t="s">
        <v>19315</v>
      </c>
      <c r="C7378" t="s">
        <v>2804</v>
      </c>
      <c r="D7378" t="s">
        <v>20115</v>
      </c>
      <c r="E7378">
        <v>3204011</v>
      </c>
      <c r="F7378" t="s">
        <v>20198</v>
      </c>
      <c r="G7378" t="s">
        <v>20199</v>
      </c>
      <c r="H7378" t="s">
        <v>7926</v>
      </c>
      <c r="I7378" t="s">
        <v>20203</v>
      </c>
      <c r="J7378" t="s">
        <v>20204</v>
      </c>
      <c r="K7378" t="s">
        <v>110</v>
      </c>
      <c r="L7378" t="s">
        <v>3346</v>
      </c>
      <c r="M7378" t="s">
        <v>3397</v>
      </c>
      <c r="N7378" t="s">
        <v>5920</v>
      </c>
      <c r="O7378" t="s">
        <v>3343</v>
      </c>
      <c r="P7378" t="s">
        <v>3343</v>
      </c>
      <c r="Q7378" t="s">
        <v>3346</v>
      </c>
    </row>
    <row r="7379" spans="1:17" x14ac:dyDescent="0.25">
      <c r="A7379" t="s">
        <v>19314</v>
      </c>
      <c r="B7379" t="s">
        <v>19315</v>
      </c>
      <c r="C7379" t="s">
        <v>2804</v>
      </c>
      <c r="D7379" t="s">
        <v>20115</v>
      </c>
      <c r="E7379">
        <v>3204011</v>
      </c>
      <c r="F7379" t="s">
        <v>20198</v>
      </c>
      <c r="G7379" t="s">
        <v>20199</v>
      </c>
      <c r="H7379" t="s">
        <v>7926</v>
      </c>
      <c r="I7379" t="s">
        <v>20205</v>
      </c>
      <c r="J7379" t="s">
        <v>20206</v>
      </c>
      <c r="K7379" t="s">
        <v>110</v>
      </c>
      <c r="L7379" t="s">
        <v>3346</v>
      </c>
      <c r="M7379" t="s">
        <v>3397</v>
      </c>
      <c r="N7379" t="s">
        <v>5920</v>
      </c>
      <c r="O7379" t="s">
        <v>3343</v>
      </c>
      <c r="P7379" t="s">
        <v>3343</v>
      </c>
      <c r="Q7379" t="s">
        <v>3346</v>
      </c>
    </row>
    <row r="7380" spans="1:17" x14ac:dyDescent="0.25">
      <c r="A7380" t="s">
        <v>19314</v>
      </c>
      <c r="B7380" t="s">
        <v>19315</v>
      </c>
      <c r="C7380" t="s">
        <v>2804</v>
      </c>
      <c r="D7380" t="s">
        <v>20115</v>
      </c>
      <c r="E7380">
        <v>3204011</v>
      </c>
      <c r="F7380" t="s">
        <v>20198</v>
      </c>
      <c r="G7380" t="s">
        <v>20199</v>
      </c>
      <c r="H7380" t="s">
        <v>7926</v>
      </c>
      <c r="I7380" t="s">
        <v>20207</v>
      </c>
      <c r="J7380" t="s">
        <v>20208</v>
      </c>
      <c r="K7380" t="s">
        <v>110</v>
      </c>
      <c r="L7380" t="s">
        <v>3346</v>
      </c>
      <c r="M7380" t="s">
        <v>3397</v>
      </c>
      <c r="N7380" t="s">
        <v>5920</v>
      </c>
      <c r="O7380" t="s">
        <v>3343</v>
      </c>
      <c r="P7380" t="s">
        <v>3343</v>
      </c>
      <c r="Q7380" t="s">
        <v>3346</v>
      </c>
    </row>
    <row r="7381" spans="1:17" x14ac:dyDescent="0.25">
      <c r="A7381" t="s">
        <v>19314</v>
      </c>
      <c r="B7381" t="s">
        <v>19315</v>
      </c>
      <c r="C7381" t="s">
        <v>2804</v>
      </c>
      <c r="D7381" t="s">
        <v>20115</v>
      </c>
      <c r="E7381">
        <v>3204012</v>
      </c>
      <c r="F7381" t="s">
        <v>20209</v>
      </c>
      <c r="G7381" t="s">
        <v>20210</v>
      </c>
      <c r="H7381" t="s">
        <v>3350</v>
      </c>
      <c r="I7381" t="s">
        <v>20211</v>
      </c>
      <c r="J7381" t="s">
        <v>20212</v>
      </c>
      <c r="K7381" t="s">
        <v>110</v>
      </c>
      <c r="L7381" t="s">
        <v>3343</v>
      </c>
      <c r="M7381" t="s">
        <v>4200</v>
      </c>
      <c r="N7381" t="s">
        <v>19447</v>
      </c>
      <c r="O7381" t="s">
        <v>3343</v>
      </c>
      <c r="P7381" t="s">
        <v>3343</v>
      </c>
      <c r="Q7381" t="s">
        <v>3346</v>
      </c>
    </row>
    <row r="7382" spans="1:17" x14ac:dyDescent="0.25">
      <c r="A7382" t="s">
        <v>19314</v>
      </c>
      <c r="B7382" t="s">
        <v>19315</v>
      </c>
      <c r="C7382" t="s">
        <v>2804</v>
      </c>
      <c r="D7382" t="s">
        <v>20115</v>
      </c>
      <c r="E7382">
        <v>3204012</v>
      </c>
      <c r="F7382" t="s">
        <v>20209</v>
      </c>
      <c r="G7382" t="s">
        <v>20210</v>
      </c>
      <c r="H7382" t="s">
        <v>3350</v>
      </c>
      <c r="I7382" t="s">
        <v>20213</v>
      </c>
      <c r="J7382" t="s">
        <v>20180</v>
      </c>
      <c r="K7382" t="s">
        <v>110</v>
      </c>
      <c r="L7382" t="s">
        <v>3346</v>
      </c>
      <c r="M7382" t="s">
        <v>4200</v>
      </c>
      <c r="N7382" t="s">
        <v>19447</v>
      </c>
      <c r="O7382" t="s">
        <v>3343</v>
      </c>
      <c r="P7382" t="s">
        <v>3343</v>
      </c>
      <c r="Q7382" t="s">
        <v>3346</v>
      </c>
    </row>
    <row r="7383" spans="1:17" x14ac:dyDescent="0.25">
      <c r="A7383" t="s">
        <v>19314</v>
      </c>
      <c r="B7383" t="s">
        <v>19315</v>
      </c>
      <c r="C7383" t="s">
        <v>2804</v>
      </c>
      <c r="D7383" t="s">
        <v>20115</v>
      </c>
      <c r="E7383">
        <v>3204012</v>
      </c>
      <c r="F7383" t="s">
        <v>20209</v>
      </c>
      <c r="G7383" t="s">
        <v>20210</v>
      </c>
      <c r="H7383" t="s">
        <v>3350</v>
      </c>
      <c r="I7383" t="s">
        <v>20214</v>
      </c>
      <c r="J7383" t="s">
        <v>20215</v>
      </c>
      <c r="K7383" t="s">
        <v>110</v>
      </c>
      <c r="L7383" t="s">
        <v>3346</v>
      </c>
      <c r="M7383" t="s">
        <v>4200</v>
      </c>
      <c r="N7383" t="s">
        <v>19447</v>
      </c>
      <c r="O7383" t="s">
        <v>3343</v>
      </c>
      <c r="P7383" t="s">
        <v>3343</v>
      </c>
      <c r="Q7383" t="s">
        <v>3346</v>
      </c>
    </row>
    <row r="7384" spans="1:17" x14ac:dyDescent="0.25">
      <c r="A7384" t="s">
        <v>19314</v>
      </c>
      <c r="B7384" t="s">
        <v>19315</v>
      </c>
      <c r="C7384" t="s">
        <v>2804</v>
      </c>
      <c r="D7384" t="s">
        <v>20115</v>
      </c>
      <c r="E7384">
        <v>3204013</v>
      </c>
      <c r="F7384" t="s">
        <v>20216</v>
      </c>
      <c r="G7384" t="s">
        <v>20217</v>
      </c>
      <c r="H7384" t="s">
        <v>6526</v>
      </c>
      <c r="I7384" t="s">
        <v>20218</v>
      </c>
      <c r="J7384" t="s">
        <v>20219</v>
      </c>
      <c r="K7384" t="s">
        <v>110</v>
      </c>
      <c r="L7384" t="s">
        <v>3343</v>
      </c>
      <c r="M7384" t="s">
        <v>4200</v>
      </c>
      <c r="N7384" t="s">
        <v>19366</v>
      </c>
      <c r="O7384" t="s">
        <v>3346</v>
      </c>
      <c r="P7384" t="s">
        <v>3343</v>
      </c>
      <c r="Q7384" t="s">
        <v>3346</v>
      </c>
    </row>
    <row r="7385" spans="1:17" x14ac:dyDescent="0.25">
      <c r="A7385" t="s">
        <v>19314</v>
      </c>
      <c r="B7385" t="s">
        <v>19315</v>
      </c>
      <c r="C7385" t="s">
        <v>2804</v>
      </c>
      <c r="D7385" t="s">
        <v>20115</v>
      </c>
      <c r="E7385">
        <v>3204013</v>
      </c>
      <c r="F7385" t="s">
        <v>20216</v>
      </c>
      <c r="G7385" t="s">
        <v>20217</v>
      </c>
      <c r="H7385" t="s">
        <v>6526</v>
      </c>
      <c r="I7385" t="s">
        <v>20220</v>
      </c>
      <c r="J7385" t="s">
        <v>6005</v>
      </c>
      <c r="K7385" t="s">
        <v>110</v>
      </c>
      <c r="L7385" t="s">
        <v>3346</v>
      </c>
      <c r="M7385" t="s">
        <v>4200</v>
      </c>
      <c r="N7385" t="s">
        <v>19366</v>
      </c>
      <c r="O7385" t="s">
        <v>3346</v>
      </c>
      <c r="P7385" t="s">
        <v>3343</v>
      </c>
      <c r="Q7385" t="s">
        <v>3346</v>
      </c>
    </row>
    <row r="7386" spans="1:17" x14ac:dyDescent="0.25">
      <c r="A7386" t="s">
        <v>19314</v>
      </c>
      <c r="B7386" t="s">
        <v>19315</v>
      </c>
      <c r="C7386" t="s">
        <v>2804</v>
      </c>
      <c r="D7386" t="s">
        <v>20115</v>
      </c>
      <c r="E7386">
        <v>3204013</v>
      </c>
      <c r="F7386" t="s">
        <v>20216</v>
      </c>
      <c r="G7386" t="s">
        <v>20217</v>
      </c>
      <c r="H7386" t="s">
        <v>6526</v>
      </c>
      <c r="I7386" t="s">
        <v>20221</v>
      </c>
      <c r="J7386" t="s">
        <v>20204</v>
      </c>
      <c r="K7386" t="s">
        <v>110</v>
      </c>
      <c r="L7386" t="s">
        <v>3346</v>
      </c>
      <c r="M7386" t="s">
        <v>4200</v>
      </c>
      <c r="N7386" t="s">
        <v>19366</v>
      </c>
      <c r="O7386" t="s">
        <v>3346</v>
      </c>
      <c r="P7386" t="s">
        <v>3343</v>
      </c>
      <c r="Q7386" t="s">
        <v>3346</v>
      </c>
    </row>
    <row r="7387" spans="1:17" x14ac:dyDescent="0.25">
      <c r="A7387" t="s">
        <v>19314</v>
      </c>
      <c r="B7387" t="s">
        <v>19315</v>
      </c>
      <c r="C7387" t="s">
        <v>2804</v>
      </c>
      <c r="D7387" t="s">
        <v>20115</v>
      </c>
      <c r="E7387">
        <v>3204013</v>
      </c>
      <c r="F7387" t="s">
        <v>20216</v>
      </c>
      <c r="G7387" t="s">
        <v>20217</v>
      </c>
      <c r="H7387" t="s">
        <v>6526</v>
      </c>
      <c r="I7387" t="s">
        <v>20222</v>
      </c>
      <c r="J7387" t="s">
        <v>20206</v>
      </c>
      <c r="K7387" t="s">
        <v>110</v>
      </c>
      <c r="L7387" t="s">
        <v>3346</v>
      </c>
      <c r="M7387" t="s">
        <v>4200</v>
      </c>
      <c r="N7387" t="s">
        <v>19366</v>
      </c>
      <c r="O7387" t="s">
        <v>3346</v>
      </c>
      <c r="P7387" t="s">
        <v>3343</v>
      </c>
      <c r="Q7387" t="s">
        <v>3346</v>
      </c>
    </row>
    <row r="7388" spans="1:17" x14ac:dyDescent="0.25">
      <c r="A7388" t="s">
        <v>19314</v>
      </c>
      <c r="B7388" t="s">
        <v>19315</v>
      </c>
      <c r="C7388" t="s">
        <v>2804</v>
      </c>
      <c r="D7388" t="s">
        <v>20115</v>
      </c>
      <c r="E7388">
        <v>3204013</v>
      </c>
      <c r="F7388" t="s">
        <v>20216</v>
      </c>
      <c r="G7388" t="s">
        <v>20217</v>
      </c>
      <c r="H7388" t="s">
        <v>6526</v>
      </c>
      <c r="I7388" t="s">
        <v>20223</v>
      </c>
      <c r="J7388" t="s">
        <v>20208</v>
      </c>
      <c r="K7388" t="s">
        <v>110</v>
      </c>
      <c r="L7388" t="s">
        <v>3346</v>
      </c>
      <c r="M7388" t="s">
        <v>4200</v>
      </c>
      <c r="N7388" t="s">
        <v>19366</v>
      </c>
      <c r="O7388" t="s">
        <v>3346</v>
      </c>
      <c r="P7388" t="s">
        <v>3343</v>
      </c>
      <c r="Q7388" t="s">
        <v>3346</v>
      </c>
    </row>
    <row r="7389" spans="1:17" x14ac:dyDescent="0.25">
      <c r="A7389" t="s">
        <v>19314</v>
      </c>
      <c r="B7389" t="s">
        <v>19315</v>
      </c>
      <c r="C7389" t="s">
        <v>2804</v>
      </c>
      <c r="D7389" t="s">
        <v>20115</v>
      </c>
      <c r="E7389">
        <v>3204013</v>
      </c>
      <c r="F7389" t="s">
        <v>20216</v>
      </c>
      <c r="G7389" t="s">
        <v>20217</v>
      </c>
      <c r="H7389" t="s">
        <v>6526</v>
      </c>
      <c r="I7389" t="s">
        <v>20224</v>
      </c>
      <c r="J7389" t="s">
        <v>20225</v>
      </c>
      <c r="K7389" t="s">
        <v>2009</v>
      </c>
      <c r="L7389" t="s">
        <v>3346</v>
      </c>
      <c r="M7389" t="s">
        <v>4200</v>
      </c>
      <c r="N7389" t="s">
        <v>19366</v>
      </c>
      <c r="O7389" t="s">
        <v>3346</v>
      </c>
      <c r="P7389" t="s">
        <v>3343</v>
      </c>
      <c r="Q7389" t="s">
        <v>3346</v>
      </c>
    </row>
    <row r="7390" spans="1:17" x14ac:dyDescent="0.25">
      <c r="A7390" t="s">
        <v>19314</v>
      </c>
      <c r="B7390" t="s">
        <v>19315</v>
      </c>
      <c r="C7390" t="s">
        <v>2804</v>
      </c>
      <c r="D7390" t="s">
        <v>20115</v>
      </c>
      <c r="E7390">
        <v>3204014</v>
      </c>
      <c r="F7390" t="s">
        <v>20226</v>
      </c>
      <c r="G7390" t="s">
        <v>20227</v>
      </c>
      <c r="H7390" t="s">
        <v>6526</v>
      </c>
      <c r="I7390" t="s">
        <v>20228</v>
      </c>
      <c r="J7390" t="s">
        <v>20229</v>
      </c>
      <c r="K7390" t="s">
        <v>110</v>
      </c>
      <c r="L7390" t="s">
        <v>3343</v>
      </c>
      <c r="M7390" t="s">
        <v>3344</v>
      </c>
      <c r="N7390" t="s">
        <v>3345</v>
      </c>
      <c r="O7390" t="s">
        <v>3343</v>
      </c>
      <c r="P7390" t="s">
        <v>3343</v>
      </c>
      <c r="Q7390" t="s">
        <v>3346</v>
      </c>
    </row>
    <row r="7391" spans="1:17" x14ac:dyDescent="0.25">
      <c r="A7391" t="s">
        <v>19314</v>
      </c>
      <c r="B7391" t="s">
        <v>19315</v>
      </c>
      <c r="C7391" t="s">
        <v>2804</v>
      </c>
      <c r="D7391" t="s">
        <v>20115</v>
      </c>
      <c r="E7391">
        <v>3204014</v>
      </c>
      <c r="F7391" t="s">
        <v>20226</v>
      </c>
      <c r="G7391" t="s">
        <v>20227</v>
      </c>
      <c r="H7391" t="s">
        <v>6526</v>
      </c>
      <c r="I7391" t="s">
        <v>20230</v>
      </c>
      <c r="J7391" t="s">
        <v>20231</v>
      </c>
      <c r="K7391" t="s">
        <v>110</v>
      </c>
      <c r="L7391" t="s">
        <v>3346</v>
      </c>
      <c r="M7391" t="s">
        <v>3344</v>
      </c>
      <c r="N7391" t="s">
        <v>3345</v>
      </c>
      <c r="O7391" t="s">
        <v>3343</v>
      </c>
      <c r="P7391" t="s">
        <v>3343</v>
      </c>
      <c r="Q7391" t="s">
        <v>3346</v>
      </c>
    </row>
    <row r="7392" spans="1:17" x14ac:dyDescent="0.25">
      <c r="A7392" t="s">
        <v>19314</v>
      </c>
      <c r="B7392" t="s">
        <v>19315</v>
      </c>
      <c r="C7392" t="s">
        <v>2804</v>
      </c>
      <c r="D7392" t="s">
        <v>20115</v>
      </c>
      <c r="E7392">
        <v>3204015</v>
      </c>
      <c r="F7392" t="s">
        <v>19905</v>
      </c>
      <c r="G7392" t="s">
        <v>19906</v>
      </c>
      <c r="H7392" t="s">
        <v>8202</v>
      </c>
      <c r="I7392" t="s">
        <v>20232</v>
      </c>
      <c r="J7392" t="s">
        <v>20233</v>
      </c>
      <c r="K7392" t="s">
        <v>110</v>
      </c>
      <c r="L7392" t="s">
        <v>3343</v>
      </c>
      <c r="M7392" t="s">
        <v>3344</v>
      </c>
      <c r="N7392" t="s">
        <v>3345</v>
      </c>
      <c r="O7392" t="s">
        <v>3346</v>
      </c>
      <c r="P7392" t="s">
        <v>3343</v>
      </c>
      <c r="Q7392" t="s">
        <v>3346</v>
      </c>
    </row>
    <row r="7393" spans="1:17" x14ac:dyDescent="0.25">
      <c r="A7393" t="s">
        <v>19314</v>
      </c>
      <c r="B7393" t="s">
        <v>19315</v>
      </c>
      <c r="C7393" t="s">
        <v>2804</v>
      </c>
      <c r="D7393" t="s">
        <v>20115</v>
      </c>
      <c r="E7393">
        <v>3204015</v>
      </c>
      <c r="F7393" t="s">
        <v>19905</v>
      </c>
      <c r="G7393" t="s">
        <v>19906</v>
      </c>
      <c r="H7393" t="s">
        <v>8202</v>
      </c>
      <c r="I7393" t="s">
        <v>20234</v>
      </c>
      <c r="J7393" t="s">
        <v>20235</v>
      </c>
      <c r="K7393" t="s">
        <v>110</v>
      </c>
      <c r="L7393" t="s">
        <v>3346</v>
      </c>
      <c r="M7393" t="s">
        <v>3344</v>
      </c>
      <c r="N7393" t="s">
        <v>3345</v>
      </c>
      <c r="O7393" t="s">
        <v>3346</v>
      </c>
      <c r="P7393" t="s">
        <v>3343</v>
      </c>
      <c r="Q7393" t="s">
        <v>3346</v>
      </c>
    </row>
    <row r="7394" spans="1:17" x14ac:dyDescent="0.25">
      <c r="A7394" t="s">
        <v>19314</v>
      </c>
      <c r="B7394" t="s">
        <v>19315</v>
      </c>
      <c r="C7394" t="s">
        <v>2804</v>
      </c>
      <c r="D7394" t="s">
        <v>20115</v>
      </c>
      <c r="E7394">
        <v>3204015</v>
      </c>
      <c r="F7394" t="s">
        <v>19905</v>
      </c>
      <c r="G7394" t="s">
        <v>19906</v>
      </c>
      <c r="H7394" t="s">
        <v>8202</v>
      </c>
      <c r="I7394" t="s">
        <v>20236</v>
      </c>
      <c r="J7394" t="s">
        <v>20237</v>
      </c>
      <c r="K7394" t="s">
        <v>110</v>
      </c>
      <c r="L7394" t="s">
        <v>3346</v>
      </c>
      <c r="M7394" t="s">
        <v>3344</v>
      </c>
      <c r="N7394" t="s">
        <v>3345</v>
      </c>
      <c r="O7394" t="s">
        <v>3346</v>
      </c>
      <c r="P7394" t="s">
        <v>3343</v>
      </c>
      <c r="Q7394" t="s">
        <v>3346</v>
      </c>
    </row>
    <row r="7395" spans="1:17" x14ac:dyDescent="0.25">
      <c r="A7395" t="s">
        <v>19314</v>
      </c>
      <c r="B7395" t="s">
        <v>19315</v>
      </c>
      <c r="C7395" t="s">
        <v>2804</v>
      </c>
      <c r="D7395" t="s">
        <v>20115</v>
      </c>
      <c r="E7395">
        <v>3204015</v>
      </c>
      <c r="F7395" t="s">
        <v>19905</v>
      </c>
      <c r="G7395" t="s">
        <v>19906</v>
      </c>
      <c r="H7395" t="s">
        <v>8202</v>
      </c>
      <c r="I7395" t="s">
        <v>20238</v>
      </c>
      <c r="J7395" t="s">
        <v>20239</v>
      </c>
      <c r="K7395" t="s">
        <v>110</v>
      </c>
      <c r="L7395" t="s">
        <v>3346</v>
      </c>
      <c r="M7395" t="s">
        <v>3344</v>
      </c>
      <c r="N7395" t="s">
        <v>3345</v>
      </c>
      <c r="O7395" t="s">
        <v>3346</v>
      </c>
      <c r="P7395" t="s">
        <v>3343</v>
      </c>
      <c r="Q7395" t="s">
        <v>3346</v>
      </c>
    </row>
    <row r="7396" spans="1:17" x14ac:dyDescent="0.25">
      <c r="A7396" t="s">
        <v>19314</v>
      </c>
      <c r="B7396" t="s">
        <v>19315</v>
      </c>
      <c r="C7396" t="s">
        <v>2804</v>
      </c>
      <c r="D7396" t="s">
        <v>20115</v>
      </c>
      <c r="E7396">
        <v>3204017</v>
      </c>
      <c r="F7396" t="s">
        <v>20240</v>
      </c>
      <c r="G7396" t="s">
        <v>20241</v>
      </c>
      <c r="H7396" t="s">
        <v>4883</v>
      </c>
      <c r="I7396" t="s">
        <v>20242</v>
      </c>
      <c r="J7396" t="s">
        <v>20243</v>
      </c>
      <c r="K7396" t="s">
        <v>110</v>
      </c>
      <c r="L7396" t="s">
        <v>3343</v>
      </c>
      <c r="M7396" t="s">
        <v>3344</v>
      </c>
      <c r="N7396" t="s">
        <v>3345</v>
      </c>
      <c r="O7396" t="s">
        <v>3346</v>
      </c>
      <c r="P7396" t="s">
        <v>3343</v>
      </c>
      <c r="Q7396" t="s">
        <v>3346</v>
      </c>
    </row>
    <row r="7397" spans="1:17" x14ac:dyDescent="0.25">
      <c r="A7397" t="s">
        <v>19314</v>
      </c>
      <c r="B7397" t="s">
        <v>19315</v>
      </c>
      <c r="C7397" t="s">
        <v>2804</v>
      </c>
      <c r="D7397" t="s">
        <v>20115</v>
      </c>
      <c r="E7397">
        <v>3204017</v>
      </c>
      <c r="F7397" t="s">
        <v>20240</v>
      </c>
      <c r="G7397" t="s">
        <v>20241</v>
      </c>
      <c r="H7397" t="s">
        <v>4883</v>
      </c>
      <c r="I7397" t="s">
        <v>20244</v>
      </c>
      <c r="J7397" t="s">
        <v>20245</v>
      </c>
      <c r="K7397" t="s">
        <v>110</v>
      </c>
      <c r="L7397" t="s">
        <v>3346</v>
      </c>
      <c r="M7397" t="s">
        <v>3344</v>
      </c>
      <c r="N7397" t="s">
        <v>3345</v>
      </c>
      <c r="O7397" t="s">
        <v>3346</v>
      </c>
      <c r="P7397" t="s">
        <v>3343</v>
      </c>
      <c r="Q7397" t="s">
        <v>3346</v>
      </c>
    </row>
    <row r="7398" spans="1:17" x14ac:dyDescent="0.25">
      <c r="A7398" t="s">
        <v>19314</v>
      </c>
      <c r="B7398" t="s">
        <v>19315</v>
      </c>
      <c r="C7398" t="s">
        <v>2804</v>
      </c>
      <c r="D7398" t="s">
        <v>20115</v>
      </c>
      <c r="E7398">
        <v>3204018</v>
      </c>
      <c r="F7398" t="s">
        <v>20246</v>
      </c>
      <c r="G7398" t="s">
        <v>20247</v>
      </c>
      <c r="H7398" t="s">
        <v>3601</v>
      </c>
      <c r="I7398" t="s">
        <v>20248</v>
      </c>
      <c r="J7398" t="s">
        <v>20249</v>
      </c>
      <c r="K7398" t="s">
        <v>110</v>
      </c>
      <c r="L7398" t="s">
        <v>3343</v>
      </c>
      <c r="M7398" t="s">
        <v>3344</v>
      </c>
      <c r="N7398" t="s">
        <v>3345</v>
      </c>
      <c r="O7398" t="s">
        <v>3346</v>
      </c>
      <c r="P7398" t="s">
        <v>3343</v>
      </c>
      <c r="Q7398" t="s">
        <v>3346</v>
      </c>
    </row>
    <row r="7399" spans="1:17" x14ac:dyDescent="0.25">
      <c r="A7399" t="s">
        <v>19314</v>
      </c>
      <c r="B7399" t="s">
        <v>19315</v>
      </c>
      <c r="C7399" t="s">
        <v>2804</v>
      </c>
      <c r="D7399" t="s">
        <v>20115</v>
      </c>
      <c r="E7399">
        <v>3204018</v>
      </c>
      <c r="F7399" t="s">
        <v>20246</v>
      </c>
      <c r="G7399" t="s">
        <v>20247</v>
      </c>
      <c r="H7399" t="s">
        <v>3601</v>
      </c>
      <c r="I7399" t="s">
        <v>20250</v>
      </c>
      <c r="J7399" t="s">
        <v>20251</v>
      </c>
      <c r="K7399" t="s">
        <v>110</v>
      </c>
      <c r="L7399" t="s">
        <v>3346</v>
      </c>
      <c r="M7399" t="s">
        <v>3344</v>
      </c>
      <c r="N7399" t="s">
        <v>3345</v>
      </c>
      <c r="O7399" t="s">
        <v>3346</v>
      </c>
      <c r="P7399" t="s">
        <v>3343</v>
      </c>
      <c r="Q7399" t="s">
        <v>3346</v>
      </c>
    </row>
    <row r="7400" spans="1:17" x14ac:dyDescent="0.25">
      <c r="A7400" t="s">
        <v>19314</v>
      </c>
      <c r="B7400" t="s">
        <v>19315</v>
      </c>
      <c r="C7400" t="s">
        <v>2804</v>
      </c>
      <c r="D7400" t="s">
        <v>20115</v>
      </c>
      <c r="E7400">
        <v>3204019</v>
      </c>
      <c r="F7400" t="s">
        <v>20252</v>
      </c>
      <c r="G7400" t="s">
        <v>20253</v>
      </c>
      <c r="H7400" t="s">
        <v>3601</v>
      </c>
      <c r="I7400" t="s">
        <v>20254</v>
      </c>
      <c r="J7400" t="s">
        <v>20255</v>
      </c>
      <c r="K7400" t="s">
        <v>110</v>
      </c>
      <c r="L7400" t="s">
        <v>3343</v>
      </c>
      <c r="M7400" t="s">
        <v>3344</v>
      </c>
      <c r="N7400" t="s">
        <v>3360</v>
      </c>
      <c r="O7400" t="s">
        <v>3343</v>
      </c>
      <c r="P7400" t="s">
        <v>3343</v>
      </c>
      <c r="Q7400" t="s">
        <v>3346</v>
      </c>
    </row>
    <row r="7401" spans="1:17" x14ac:dyDescent="0.25">
      <c r="A7401" t="s">
        <v>19314</v>
      </c>
      <c r="B7401" t="s">
        <v>19315</v>
      </c>
      <c r="C7401" t="s">
        <v>2804</v>
      </c>
      <c r="D7401" t="s">
        <v>20115</v>
      </c>
      <c r="E7401">
        <v>3204019</v>
      </c>
      <c r="F7401" t="s">
        <v>20252</v>
      </c>
      <c r="G7401" t="s">
        <v>20253</v>
      </c>
      <c r="H7401" t="s">
        <v>3601</v>
      </c>
      <c r="I7401" t="s">
        <v>20256</v>
      </c>
      <c r="J7401" t="s">
        <v>20257</v>
      </c>
      <c r="K7401" t="s">
        <v>110</v>
      </c>
      <c r="L7401" t="s">
        <v>3346</v>
      </c>
      <c r="M7401" t="s">
        <v>3344</v>
      </c>
      <c r="N7401" t="s">
        <v>3360</v>
      </c>
      <c r="O7401" t="s">
        <v>3343</v>
      </c>
      <c r="P7401" t="s">
        <v>3343</v>
      </c>
      <c r="Q7401" t="s">
        <v>3346</v>
      </c>
    </row>
    <row r="7402" spans="1:17" x14ac:dyDescent="0.25">
      <c r="A7402" t="s">
        <v>19314</v>
      </c>
      <c r="B7402" t="s">
        <v>19315</v>
      </c>
      <c r="C7402" t="s">
        <v>2804</v>
      </c>
      <c r="D7402" t="s">
        <v>20115</v>
      </c>
      <c r="E7402">
        <v>3204019</v>
      </c>
      <c r="F7402" t="s">
        <v>20252</v>
      </c>
      <c r="G7402" t="s">
        <v>20253</v>
      </c>
      <c r="H7402" t="s">
        <v>3601</v>
      </c>
      <c r="I7402" t="s">
        <v>20258</v>
      </c>
      <c r="J7402" t="s">
        <v>20259</v>
      </c>
      <c r="K7402" t="s">
        <v>110</v>
      </c>
      <c r="L7402" t="s">
        <v>3346</v>
      </c>
      <c r="M7402" t="s">
        <v>3344</v>
      </c>
      <c r="N7402" t="s">
        <v>3360</v>
      </c>
      <c r="O7402" t="s">
        <v>3343</v>
      </c>
      <c r="P7402" t="s">
        <v>3343</v>
      </c>
      <c r="Q7402" t="s">
        <v>3346</v>
      </c>
    </row>
    <row r="7403" spans="1:17" x14ac:dyDescent="0.25">
      <c r="A7403" t="s">
        <v>19314</v>
      </c>
      <c r="B7403" t="s">
        <v>19315</v>
      </c>
      <c r="C7403" t="s">
        <v>2804</v>
      </c>
      <c r="D7403" t="s">
        <v>20115</v>
      </c>
      <c r="E7403">
        <v>3204021</v>
      </c>
      <c r="F7403" t="s">
        <v>20260</v>
      </c>
      <c r="G7403" t="s">
        <v>20261</v>
      </c>
      <c r="H7403" t="s">
        <v>20262</v>
      </c>
      <c r="I7403" t="s">
        <v>20263</v>
      </c>
      <c r="J7403" t="s">
        <v>20264</v>
      </c>
      <c r="K7403" t="s">
        <v>110</v>
      </c>
      <c r="L7403" t="s">
        <v>3343</v>
      </c>
      <c r="M7403" t="s">
        <v>3344</v>
      </c>
      <c r="N7403" t="s">
        <v>3360</v>
      </c>
      <c r="O7403" t="s">
        <v>3346</v>
      </c>
      <c r="P7403" t="s">
        <v>3343</v>
      </c>
      <c r="Q7403" t="s">
        <v>3346</v>
      </c>
    </row>
    <row r="7404" spans="1:17" x14ac:dyDescent="0.25">
      <c r="A7404" t="s">
        <v>19314</v>
      </c>
      <c r="B7404" t="s">
        <v>19315</v>
      </c>
      <c r="C7404" t="s">
        <v>2804</v>
      </c>
      <c r="D7404" t="s">
        <v>20115</v>
      </c>
      <c r="E7404">
        <v>3204021</v>
      </c>
      <c r="F7404" t="s">
        <v>20260</v>
      </c>
      <c r="G7404" t="s">
        <v>20261</v>
      </c>
      <c r="H7404" t="s">
        <v>20262</v>
      </c>
      <c r="I7404" t="s">
        <v>20265</v>
      </c>
      <c r="J7404" t="s">
        <v>20266</v>
      </c>
      <c r="K7404" t="s">
        <v>110</v>
      </c>
      <c r="L7404" t="s">
        <v>3346</v>
      </c>
      <c r="M7404" t="s">
        <v>3344</v>
      </c>
      <c r="N7404" t="s">
        <v>3360</v>
      </c>
      <c r="O7404" t="s">
        <v>3346</v>
      </c>
      <c r="P7404" t="s">
        <v>3343</v>
      </c>
      <c r="Q7404" t="s">
        <v>3346</v>
      </c>
    </row>
    <row r="7405" spans="1:17" x14ac:dyDescent="0.25">
      <c r="A7405" t="s">
        <v>19314</v>
      </c>
      <c r="B7405" t="s">
        <v>19315</v>
      </c>
      <c r="C7405" t="s">
        <v>2804</v>
      </c>
      <c r="D7405" t="s">
        <v>20115</v>
      </c>
      <c r="E7405">
        <v>3204022</v>
      </c>
      <c r="F7405" t="s">
        <v>20267</v>
      </c>
      <c r="G7405" t="s">
        <v>20268</v>
      </c>
      <c r="H7405" t="s">
        <v>3378</v>
      </c>
      <c r="I7405" t="s">
        <v>20269</v>
      </c>
      <c r="J7405" t="s">
        <v>20270</v>
      </c>
      <c r="K7405" t="s">
        <v>110</v>
      </c>
      <c r="L7405" t="s">
        <v>3343</v>
      </c>
      <c r="M7405" t="s">
        <v>3344</v>
      </c>
      <c r="N7405" t="s">
        <v>3360</v>
      </c>
      <c r="O7405" t="s">
        <v>3346</v>
      </c>
      <c r="P7405" t="s">
        <v>3343</v>
      </c>
      <c r="Q7405" t="s">
        <v>3346</v>
      </c>
    </row>
    <row r="7406" spans="1:17" x14ac:dyDescent="0.25">
      <c r="A7406" t="s">
        <v>19314</v>
      </c>
      <c r="B7406" t="s">
        <v>19315</v>
      </c>
      <c r="C7406" t="s">
        <v>2804</v>
      </c>
      <c r="D7406" t="s">
        <v>20115</v>
      </c>
      <c r="E7406">
        <v>3204022</v>
      </c>
      <c r="F7406" t="s">
        <v>20267</v>
      </c>
      <c r="G7406" t="s">
        <v>20268</v>
      </c>
      <c r="H7406" t="s">
        <v>3378</v>
      </c>
      <c r="I7406" t="s">
        <v>20271</v>
      </c>
      <c r="J7406" t="s">
        <v>20272</v>
      </c>
      <c r="K7406" t="s">
        <v>110</v>
      </c>
      <c r="L7406" t="s">
        <v>3346</v>
      </c>
      <c r="M7406" t="s">
        <v>3344</v>
      </c>
      <c r="N7406" t="s">
        <v>3360</v>
      </c>
      <c r="O7406" t="s">
        <v>3346</v>
      </c>
      <c r="P7406" t="s">
        <v>3343</v>
      </c>
      <c r="Q7406" t="s">
        <v>3346</v>
      </c>
    </row>
    <row r="7407" spans="1:17" x14ac:dyDescent="0.25">
      <c r="A7407" t="s">
        <v>19314</v>
      </c>
      <c r="B7407" t="s">
        <v>19315</v>
      </c>
      <c r="C7407" t="s">
        <v>2804</v>
      </c>
      <c r="D7407" t="s">
        <v>20115</v>
      </c>
      <c r="E7407">
        <v>3204023</v>
      </c>
      <c r="F7407" t="s">
        <v>20273</v>
      </c>
      <c r="G7407" t="s">
        <v>20274</v>
      </c>
      <c r="H7407" t="s">
        <v>3394</v>
      </c>
      <c r="I7407" t="s">
        <v>20275</v>
      </c>
      <c r="J7407" t="s">
        <v>20276</v>
      </c>
      <c r="K7407" t="s">
        <v>110</v>
      </c>
      <c r="L7407" t="s">
        <v>3343</v>
      </c>
      <c r="M7407" t="s">
        <v>3344</v>
      </c>
      <c r="N7407" t="s">
        <v>3360</v>
      </c>
      <c r="O7407" t="s">
        <v>3346</v>
      </c>
      <c r="P7407" t="s">
        <v>3343</v>
      </c>
      <c r="Q7407" t="s">
        <v>3346</v>
      </c>
    </row>
    <row r="7408" spans="1:17" x14ac:dyDescent="0.25">
      <c r="A7408" t="s">
        <v>19314</v>
      </c>
      <c r="B7408" t="s">
        <v>19315</v>
      </c>
      <c r="C7408" t="s">
        <v>2804</v>
      </c>
      <c r="D7408" t="s">
        <v>20115</v>
      </c>
      <c r="E7408">
        <v>3204023</v>
      </c>
      <c r="F7408" t="s">
        <v>20273</v>
      </c>
      <c r="G7408" t="s">
        <v>20274</v>
      </c>
      <c r="H7408" t="s">
        <v>3394</v>
      </c>
      <c r="I7408" t="s">
        <v>20277</v>
      </c>
      <c r="J7408" t="s">
        <v>20278</v>
      </c>
      <c r="K7408" t="s">
        <v>110</v>
      </c>
      <c r="L7408" t="s">
        <v>3346</v>
      </c>
      <c r="M7408" t="s">
        <v>3344</v>
      </c>
      <c r="N7408" t="s">
        <v>3360</v>
      </c>
      <c r="O7408" t="s">
        <v>3346</v>
      </c>
      <c r="P7408" t="s">
        <v>3343</v>
      </c>
      <c r="Q7408" t="s">
        <v>3346</v>
      </c>
    </row>
    <row r="7409" spans="1:17" x14ac:dyDescent="0.25">
      <c r="A7409" t="s">
        <v>19314</v>
      </c>
      <c r="B7409" t="s">
        <v>19315</v>
      </c>
      <c r="C7409" t="s">
        <v>2804</v>
      </c>
      <c r="D7409" t="s">
        <v>20115</v>
      </c>
      <c r="E7409">
        <v>3204025</v>
      </c>
      <c r="F7409" t="s">
        <v>20279</v>
      </c>
      <c r="G7409" t="s">
        <v>20280</v>
      </c>
      <c r="H7409" t="s">
        <v>3394</v>
      </c>
      <c r="I7409" t="s">
        <v>20281</v>
      </c>
      <c r="J7409" t="s">
        <v>20282</v>
      </c>
      <c r="K7409" t="s">
        <v>110</v>
      </c>
      <c r="L7409" t="s">
        <v>3343</v>
      </c>
      <c r="M7409" t="s">
        <v>3397</v>
      </c>
      <c r="N7409" t="s">
        <v>5920</v>
      </c>
      <c r="O7409" t="s">
        <v>3343</v>
      </c>
      <c r="P7409" t="s">
        <v>3343</v>
      </c>
      <c r="Q7409" t="s">
        <v>3346</v>
      </c>
    </row>
    <row r="7410" spans="1:17" x14ac:dyDescent="0.25">
      <c r="A7410" t="s">
        <v>19314</v>
      </c>
      <c r="B7410" t="s">
        <v>19315</v>
      </c>
      <c r="C7410" t="s">
        <v>2804</v>
      </c>
      <c r="D7410" t="s">
        <v>20115</v>
      </c>
      <c r="E7410">
        <v>3204026</v>
      </c>
      <c r="F7410" t="s">
        <v>20283</v>
      </c>
      <c r="G7410" t="s">
        <v>20284</v>
      </c>
      <c r="H7410" t="s">
        <v>20285</v>
      </c>
      <c r="I7410" t="s">
        <v>20286</v>
      </c>
      <c r="J7410" t="s">
        <v>20287</v>
      </c>
      <c r="K7410" t="s">
        <v>110</v>
      </c>
      <c r="L7410" t="s">
        <v>3343</v>
      </c>
      <c r="M7410" t="s">
        <v>3397</v>
      </c>
      <c r="N7410" t="s">
        <v>5920</v>
      </c>
      <c r="O7410" t="s">
        <v>3343</v>
      </c>
      <c r="P7410" t="s">
        <v>3343</v>
      </c>
      <c r="Q7410" t="s">
        <v>3346</v>
      </c>
    </row>
    <row r="7411" spans="1:17" x14ac:dyDescent="0.25">
      <c r="A7411" t="s">
        <v>19314</v>
      </c>
      <c r="B7411" t="s">
        <v>19315</v>
      </c>
      <c r="C7411" t="s">
        <v>2804</v>
      </c>
      <c r="D7411" t="s">
        <v>20115</v>
      </c>
      <c r="E7411">
        <v>3204026</v>
      </c>
      <c r="F7411" t="s">
        <v>20283</v>
      </c>
      <c r="G7411" t="s">
        <v>20284</v>
      </c>
      <c r="H7411" t="s">
        <v>20285</v>
      </c>
      <c r="I7411" t="s">
        <v>20288</v>
      </c>
      <c r="J7411" t="s">
        <v>20289</v>
      </c>
      <c r="K7411" t="s">
        <v>110</v>
      </c>
      <c r="L7411" t="s">
        <v>3346</v>
      </c>
      <c r="M7411" t="s">
        <v>3397</v>
      </c>
      <c r="N7411" t="s">
        <v>5920</v>
      </c>
      <c r="O7411" t="s">
        <v>3343</v>
      </c>
      <c r="P7411" t="s">
        <v>3343</v>
      </c>
      <c r="Q7411" t="s">
        <v>3346</v>
      </c>
    </row>
    <row r="7412" spans="1:17" x14ac:dyDescent="0.25">
      <c r="A7412" t="s">
        <v>19314</v>
      </c>
      <c r="B7412" t="s">
        <v>19315</v>
      </c>
      <c r="C7412" t="s">
        <v>2804</v>
      </c>
      <c r="D7412" t="s">
        <v>20115</v>
      </c>
      <c r="E7412">
        <v>3204027</v>
      </c>
      <c r="F7412" t="s">
        <v>20290</v>
      </c>
      <c r="G7412" t="s">
        <v>20291</v>
      </c>
      <c r="H7412" t="s">
        <v>20285</v>
      </c>
      <c r="I7412" t="s">
        <v>20292</v>
      </c>
      <c r="J7412" t="s">
        <v>20293</v>
      </c>
      <c r="K7412" t="s">
        <v>110</v>
      </c>
      <c r="L7412" t="s">
        <v>3343</v>
      </c>
      <c r="M7412" t="s">
        <v>3344</v>
      </c>
      <c r="N7412" t="s">
        <v>3360</v>
      </c>
      <c r="O7412" t="s">
        <v>3346</v>
      </c>
      <c r="P7412" t="s">
        <v>3343</v>
      </c>
      <c r="Q7412" t="s">
        <v>3346</v>
      </c>
    </row>
    <row r="7413" spans="1:17" x14ac:dyDescent="0.25">
      <c r="A7413" t="s">
        <v>19314</v>
      </c>
      <c r="B7413" t="s">
        <v>19315</v>
      </c>
      <c r="C7413" t="s">
        <v>2804</v>
      </c>
      <c r="D7413" t="s">
        <v>20115</v>
      </c>
      <c r="E7413">
        <v>3204027</v>
      </c>
      <c r="F7413" t="s">
        <v>20290</v>
      </c>
      <c r="G7413" t="s">
        <v>20291</v>
      </c>
      <c r="H7413" t="s">
        <v>20285</v>
      </c>
      <c r="I7413" t="s">
        <v>20294</v>
      </c>
      <c r="J7413" t="s">
        <v>20295</v>
      </c>
      <c r="K7413" t="s">
        <v>110</v>
      </c>
      <c r="L7413" t="s">
        <v>3346</v>
      </c>
      <c r="M7413" t="s">
        <v>3344</v>
      </c>
      <c r="N7413" t="s">
        <v>3360</v>
      </c>
      <c r="O7413" t="s">
        <v>3346</v>
      </c>
      <c r="P7413" t="s">
        <v>3343</v>
      </c>
      <c r="Q7413" t="s">
        <v>3346</v>
      </c>
    </row>
    <row r="7414" spans="1:17" x14ac:dyDescent="0.25">
      <c r="A7414" t="s">
        <v>19314</v>
      </c>
      <c r="B7414" t="s">
        <v>19315</v>
      </c>
      <c r="C7414" t="s">
        <v>2804</v>
      </c>
      <c r="D7414" t="s">
        <v>20115</v>
      </c>
      <c r="E7414">
        <v>3204028</v>
      </c>
      <c r="F7414" t="s">
        <v>20296</v>
      </c>
      <c r="G7414" t="s">
        <v>20297</v>
      </c>
      <c r="H7414" t="s">
        <v>20285</v>
      </c>
      <c r="I7414" t="s">
        <v>20298</v>
      </c>
      <c r="J7414" t="s">
        <v>20299</v>
      </c>
      <c r="K7414" t="s">
        <v>110</v>
      </c>
      <c r="L7414" t="s">
        <v>3343</v>
      </c>
      <c r="M7414" t="s">
        <v>3477</v>
      </c>
      <c r="N7414" t="s">
        <v>3603</v>
      </c>
      <c r="O7414" t="s">
        <v>3346</v>
      </c>
      <c r="P7414" t="s">
        <v>3343</v>
      </c>
      <c r="Q7414" t="s">
        <v>3346</v>
      </c>
    </row>
    <row r="7415" spans="1:17" x14ac:dyDescent="0.25">
      <c r="A7415" t="s">
        <v>19314</v>
      </c>
      <c r="B7415" t="s">
        <v>19315</v>
      </c>
      <c r="C7415" t="s">
        <v>2804</v>
      </c>
      <c r="D7415" t="s">
        <v>20115</v>
      </c>
      <c r="E7415">
        <v>3204029</v>
      </c>
      <c r="F7415" t="s">
        <v>20300</v>
      </c>
      <c r="G7415" t="s">
        <v>20301</v>
      </c>
      <c r="H7415" t="s">
        <v>20285</v>
      </c>
      <c r="I7415" t="s">
        <v>20302</v>
      </c>
      <c r="J7415" t="s">
        <v>20303</v>
      </c>
      <c r="K7415" t="s">
        <v>110</v>
      </c>
      <c r="L7415" t="s">
        <v>3343</v>
      </c>
      <c r="M7415" t="s">
        <v>3477</v>
      </c>
      <c r="N7415" t="s">
        <v>3603</v>
      </c>
      <c r="O7415" t="s">
        <v>3346</v>
      </c>
      <c r="P7415" t="s">
        <v>3343</v>
      </c>
      <c r="Q7415" t="s">
        <v>3346</v>
      </c>
    </row>
    <row r="7416" spans="1:17" x14ac:dyDescent="0.25">
      <c r="A7416" t="s">
        <v>19314</v>
      </c>
      <c r="B7416" t="s">
        <v>19315</v>
      </c>
      <c r="C7416" t="s">
        <v>2804</v>
      </c>
      <c r="D7416" t="s">
        <v>20115</v>
      </c>
      <c r="E7416">
        <v>3204030</v>
      </c>
      <c r="F7416" t="s">
        <v>20304</v>
      </c>
      <c r="G7416" t="s">
        <v>20305</v>
      </c>
      <c r="H7416" t="s">
        <v>20306</v>
      </c>
      <c r="I7416" t="s">
        <v>20307</v>
      </c>
      <c r="J7416" t="s">
        <v>20308</v>
      </c>
      <c r="K7416" t="s">
        <v>110</v>
      </c>
      <c r="L7416" t="s">
        <v>3343</v>
      </c>
      <c r="M7416" t="s">
        <v>3477</v>
      </c>
      <c r="N7416" t="s">
        <v>3603</v>
      </c>
      <c r="O7416" t="s">
        <v>3346</v>
      </c>
      <c r="P7416" t="s">
        <v>3343</v>
      </c>
      <c r="Q7416" t="s">
        <v>3346</v>
      </c>
    </row>
    <row r="7417" spans="1:17" x14ac:dyDescent="0.25">
      <c r="A7417" t="s">
        <v>19314</v>
      </c>
      <c r="B7417" t="s">
        <v>19315</v>
      </c>
      <c r="C7417" t="s">
        <v>2804</v>
      </c>
      <c r="D7417" t="s">
        <v>20115</v>
      </c>
      <c r="E7417">
        <v>3204031</v>
      </c>
      <c r="F7417" t="s">
        <v>20309</v>
      </c>
      <c r="G7417" t="s">
        <v>20310</v>
      </c>
      <c r="H7417" t="s">
        <v>4857</v>
      </c>
      <c r="I7417" t="s">
        <v>20311</v>
      </c>
      <c r="J7417" t="s">
        <v>20309</v>
      </c>
      <c r="K7417" t="s">
        <v>110</v>
      </c>
      <c r="L7417" t="s">
        <v>3343</v>
      </c>
      <c r="M7417" t="s">
        <v>3477</v>
      </c>
      <c r="N7417" t="s">
        <v>3603</v>
      </c>
      <c r="O7417" t="s">
        <v>3346</v>
      </c>
      <c r="P7417" t="s">
        <v>3343</v>
      </c>
      <c r="Q7417" t="s">
        <v>3346</v>
      </c>
    </row>
    <row r="7418" spans="1:17" x14ac:dyDescent="0.25">
      <c r="A7418" t="s">
        <v>19314</v>
      </c>
      <c r="B7418" t="s">
        <v>19315</v>
      </c>
      <c r="C7418" t="s">
        <v>2804</v>
      </c>
      <c r="D7418" t="s">
        <v>20115</v>
      </c>
      <c r="E7418">
        <v>3204032</v>
      </c>
      <c r="F7418" t="s">
        <v>20312</v>
      </c>
      <c r="G7418" t="s">
        <v>20313</v>
      </c>
      <c r="H7418" t="s">
        <v>8202</v>
      </c>
      <c r="I7418" t="s">
        <v>20314</v>
      </c>
      <c r="J7418" t="s">
        <v>20315</v>
      </c>
      <c r="K7418" t="s">
        <v>110</v>
      </c>
      <c r="L7418" t="s">
        <v>3343</v>
      </c>
      <c r="M7418" t="s">
        <v>3477</v>
      </c>
      <c r="N7418" t="s">
        <v>3603</v>
      </c>
      <c r="O7418" t="s">
        <v>3346</v>
      </c>
      <c r="P7418" t="s">
        <v>3343</v>
      </c>
      <c r="Q7418" t="s">
        <v>3346</v>
      </c>
    </row>
    <row r="7419" spans="1:17" x14ac:dyDescent="0.25">
      <c r="A7419" t="s">
        <v>19314</v>
      </c>
      <c r="B7419" t="s">
        <v>19315</v>
      </c>
      <c r="C7419" t="s">
        <v>2804</v>
      </c>
      <c r="D7419" t="s">
        <v>20115</v>
      </c>
      <c r="E7419">
        <v>3204033</v>
      </c>
      <c r="F7419" t="s">
        <v>20316</v>
      </c>
      <c r="G7419" t="s">
        <v>20317</v>
      </c>
      <c r="H7419" t="s">
        <v>8037</v>
      </c>
      <c r="I7419" t="s">
        <v>20318</v>
      </c>
      <c r="J7419" t="s">
        <v>20319</v>
      </c>
      <c r="K7419" t="s">
        <v>110</v>
      </c>
      <c r="L7419" t="s">
        <v>3343</v>
      </c>
      <c r="M7419" t="s">
        <v>3477</v>
      </c>
      <c r="N7419" t="s">
        <v>3603</v>
      </c>
      <c r="O7419" t="s">
        <v>3343</v>
      </c>
      <c r="P7419" t="s">
        <v>3343</v>
      </c>
      <c r="Q7419" t="s">
        <v>3346</v>
      </c>
    </row>
    <row r="7420" spans="1:17" x14ac:dyDescent="0.25">
      <c r="A7420" t="s">
        <v>19314</v>
      </c>
      <c r="B7420" t="s">
        <v>19315</v>
      </c>
      <c r="C7420" t="s">
        <v>2804</v>
      </c>
      <c r="D7420" t="s">
        <v>20115</v>
      </c>
      <c r="E7420">
        <v>3204034</v>
      </c>
      <c r="F7420" t="s">
        <v>20320</v>
      </c>
      <c r="G7420" t="s">
        <v>20321</v>
      </c>
      <c r="H7420" t="s">
        <v>8037</v>
      </c>
      <c r="I7420" t="s">
        <v>20322</v>
      </c>
      <c r="J7420" t="s">
        <v>20323</v>
      </c>
      <c r="K7420" t="s">
        <v>110</v>
      </c>
      <c r="L7420" t="s">
        <v>3343</v>
      </c>
      <c r="M7420" t="s">
        <v>3477</v>
      </c>
      <c r="N7420" t="s">
        <v>3603</v>
      </c>
      <c r="O7420" t="s">
        <v>3343</v>
      </c>
      <c r="P7420" t="s">
        <v>3343</v>
      </c>
      <c r="Q7420" t="s">
        <v>3346</v>
      </c>
    </row>
    <row r="7421" spans="1:17" x14ac:dyDescent="0.25">
      <c r="A7421" t="s">
        <v>19314</v>
      </c>
      <c r="B7421" t="s">
        <v>19315</v>
      </c>
      <c r="C7421" t="s">
        <v>2804</v>
      </c>
      <c r="D7421" t="s">
        <v>20115</v>
      </c>
      <c r="E7421">
        <v>3204035</v>
      </c>
      <c r="F7421" t="s">
        <v>20324</v>
      </c>
      <c r="G7421" t="s">
        <v>20325</v>
      </c>
      <c r="H7421" t="s">
        <v>8037</v>
      </c>
      <c r="I7421" t="s">
        <v>20326</v>
      </c>
      <c r="J7421" t="s">
        <v>20324</v>
      </c>
      <c r="K7421" t="s">
        <v>110</v>
      </c>
      <c r="L7421" t="s">
        <v>3343</v>
      </c>
      <c r="M7421" t="s">
        <v>3477</v>
      </c>
      <c r="N7421" t="s">
        <v>3603</v>
      </c>
      <c r="O7421" t="s">
        <v>3343</v>
      </c>
      <c r="P7421" t="s">
        <v>3343</v>
      </c>
      <c r="Q7421" t="s">
        <v>3346</v>
      </c>
    </row>
    <row r="7422" spans="1:17" x14ac:dyDescent="0.25">
      <c r="A7422" t="s">
        <v>19314</v>
      </c>
      <c r="B7422" t="s">
        <v>19315</v>
      </c>
      <c r="C7422" t="s">
        <v>2804</v>
      </c>
      <c r="D7422" t="s">
        <v>20115</v>
      </c>
      <c r="E7422">
        <v>3204036</v>
      </c>
      <c r="F7422" t="s">
        <v>19994</v>
      </c>
      <c r="G7422" t="s">
        <v>20327</v>
      </c>
      <c r="H7422" t="s">
        <v>8037</v>
      </c>
      <c r="I7422" t="s">
        <v>20328</v>
      </c>
      <c r="J7422" t="s">
        <v>20329</v>
      </c>
      <c r="K7422" t="s">
        <v>110</v>
      </c>
      <c r="L7422" t="s">
        <v>3343</v>
      </c>
      <c r="M7422" t="s">
        <v>3477</v>
      </c>
      <c r="N7422" t="s">
        <v>3603</v>
      </c>
      <c r="O7422" t="s">
        <v>3343</v>
      </c>
      <c r="P7422" t="s">
        <v>3343</v>
      </c>
      <c r="Q7422" t="s">
        <v>3346</v>
      </c>
    </row>
    <row r="7423" spans="1:17" x14ac:dyDescent="0.25">
      <c r="A7423" t="s">
        <v>19314</v>
      </c>
      <c r="B7423" t="s">
        <v>19315</v>
      </c>
      <c r="C7423" t="s">
        <v>2804</v>
      </c>
      <c r="D7423" t="s">
        <v>20115</v>
      </c>
      <c r="E7423">
        <v>3204037</v>
      </c>
      <c r="F7423" t="s">
        <v>11913</v>
      </c>
      <c r="G7423" t="s">
        <v>20330</v>
      </c>
      <c r="H7423" t="s">
        <v>8202</v>
      </c>
      <c r="I7423" t="s">
        <v>20331</v>
      </c>
      <c r="J7423" t="s">
        <v>20332</v>
      </c>
      <c r="K7423" t="s">
        <v>110</v>
      </c>
      <c r="L7423" t="s">
        <v>3343</v>
      </c>
      <c r="M7423" t="s">
        <v>3477</v>
      </c>
      <c r="N7423" t="s">
        <v>3603</v>
      </c>
      <c r="O7423" t="s">
        <v>3343</v>
      </c>
      <c r="P7423" t="s">
        <v>3343</v>
      </c>
      <c r="Q7423" t="s">
        <v>3346</v>
      </c>
    </row>
    <row r="7424" spans="1:17" x14ac:dyDescent="0.25">
      <c r="A7424" t="s">
        <v>19314</v>
      </c>
      <c r="B7424" t="s">
        <v>19315</v>
      </c>
      <c r="C7424" t="s">
        <v>2804</v>
      </c>
      <c r="D7424" t="s">
        <v>20115</v>
      </c>
      <c r="E7424">
        <v>3204038</v>
      </c>
      <c r="F7424" t="s">
        <v>13419</v>
      </c>
      <c r="G7424" t="s">
        <v>20333</v>
      </c>
      <c r="H7424" t="s">
        <v>8202</v>
      </c>
      <c r="I7424" t="s">
        <v>20334</v>
      </c>
      <c r="J7424" t="s">
        <v>19993</v>
      </c>
      <c r="K7424" t="s">
        <v>110</v>
      </c>
      <c r="L7424" t="s">
        <v>3343</v>
      </c>
      <c r="M7424" t="s">
        <v>3477</v>
      </c>
      <c r="N7424" t="s">
        <v>3603</v>
      </c>
      <c r="O7424" t="s">
        <v>3343</v>
      </c>
      <c r="P7424" t="s">
        <v>3343</v>
      </c>
      <c r="Q7424" t="s">
        <v>3346</v>
      </c>
    </row>
    <row r="7425" spans="1:17" x14ac:dyDescent="0.25">
      <c r="A7425" t="s">
        <v>19314</v>
      </c>
      <c r="B7425" t="s">
        <v>19315</v>
      </c>
      <c r="C7425" t="s">
        <v>2804</v>
      </c>
      <c r="D7425" t="s">
        <v>20115</v>
      </c>
      <c r="E7425">
        <v>3204039</v>
      </c>
      <c r="F7425" t="s">
        <v>19949</v>
      </c>
      <c r="G7425" t="s">
        <v>20335</v>
      </c>
      <c r="H7425" t="s">
        <v>8202</v>
      </c>
      <c r="I7425" t="s">
        <v>20336</v>
      </c>
      <c r="J7425" t="s">
        <v>19953</v>
      </c>
      <c r="K7425" t="s">
        <v>110</v>
      </c>
      <c r="L7425" t="s">
        <v>3343</v>
      </c>
      <c r="M7425" t="s">
        <v>3477</v>
      </c>
      <c r="N7425" t="s">
        <v>3603</v>
      </c>
      <c r="O7425" t="s">
        <v>3343</v>
      </c>
      <c r="P7425" t="s">
        <v>3343</v>
      </c>
      <c r="Q7425" t="s">
        <v>3346</v>
      </c>
    </row>
    <row r="7426" spans="1:17" x14ac:dyDescent="0.25">
      <c r="A7426" t="s">
        <v>19314</v>
      </c>
      <c r="B7426" t="s">
        <v>19315</v>
      </c>
      <c r="C7426" t="s">
        <v>2804</v>
      </c>
      <c r="D7426" t="s">
        <v>20115</v>
      </c>
      <c r="E7426">
        <v>3204040</v>
      </c>
      <c r="F7426" t="s">
        <v>20337</v>
      </c>
      <c r="G7426" t="s">
        <v>20338</v>
      </c>
      <c r="H7426" t="s">
        <v>8202</v>
      </c>
      <c r="I7426" t="s">
        <v>20339</v>
      </c>
      <c r="J7426" t="s">
        <v>20340</v>
      </c>
      <c r="K7426" t="s">
        <v>110</v>
      </c>
      <c r="L7426" t="s">
        <v>3343</v>
      </c>
      <c r="M7426" t="s">
        <v>3477</v>
      </c>
      <c r="N7426" t="s">
        <v>3603</v>
      </c>
      <c r="O7426" t="s">
        <v>3343</v>
      </c>
      <c r="P7426" t="s">
        <v>3343</v>
      </c>
      <c r="Q7426" t="s">
        <v>3346</v>
      </c>
    </row>
    <row r="7427" spans="1:17" x14ac:dyDescent="0.25">
      <c r="A7427" t="s">
        <v>19314</v>
      </c>
      <c r="B7427" t="s">
        <v>19315</v>
      </c>
      <c r="C7427" t="s">
        <v>2804</v>
      </c>
      <c r="D7427" t="s">
        <v>20115</v>
      </c>
      <c r="E7427">
        <v>3204041</v>
      </c>
      <c r="F7427" t="s">
        <v>19956</v>
      </c>
      <c r="G7427" t="s">
        <v>20341</v>
      </c>
      <c r="H7427" t="s">
        <v>8202</v>
      </c>
      <c r="I7427" t="s">
        <v>20342</v>
      </c>
      <c r="J7427" t="s">
        <v>19956</v>
      </c>
      <c r="K7427" t="s">
        <v>110</v>
      </c>
      <c r="L7427" t="s">
        <v>3343</v>
      </c>
      <c r="M7427" t="s">
        <v>3477</v>
      </c>
      <c r="N7427" t="s">
        <v>3603</v>
      </c>
      <c r="O7427" t="s">
        <v>3343</v>
      </c>
      <c r="P7427" t="s">
        <v>3343</v>
      </c>
      <c r="Q7427" t="s">
        <v>3346</v>
      </c>
    </row>
    <row r="7428" spans="1:17" x14ac:dyDescent="0.25">
      <c r="A7428" t="s">
        <v>19314</v>
      </c>
      <c r="B7428" t="s">
        <v>19315</v>
      </c>
      <c r="C7428" t="s">
        <v>2804</v>
      </c>
      <c r="D7428" t="s">
        <v>20115</v>
      </c>
      <c r="E7428">
        <v>3204042</v>
      </c>
      <c r="F7428" t="s">
        <v>20343</v>
      </c>
      <c r="G7428" t="s">
        <v>20344</v>
      </c>
      <c r="H7428" t="s">
        <v>8202</v>
      </c>
      <c r="I7428" t="s">
        <v>20345</v>
      </c>
      <c r="J7428" t="s">
        <v>20346</v>
      </c>
      <c r="K7428" t="s">
        <v>110</v>
      </c>
      <c r="L7428" t="s">
        <v>3343</v>
      </c>
      <c r="M7428" t="s">
        <v>3477</v>
      </c>
      <c r="N7428" t="s">
        <v>3603</v>
      </c>
      <c r="O7428" t="s">
        <v>3343</v>
      </c>
      <c r="P7428" t="s">
        <v>3343</v>
      </c>
      <c r="Q7428" t="s">
        <v>3346</v>
      </c>
    </row>
    <row r="7429" spans="1:17" x14ac:dyDescent="0.25">
      <c r="A7429" t="s">
        <v>19314</v>
      </c>
      <c r="B7429" t="s">
        <v>19315</v>
      </c>
      <c r="C7429" t="s">
        <v>2804</v>
      </c>
      <c r="D7429" t="s">
        <v>20115</v>
      </c>
      <c r="E7429">
        <v>3204043</v>
      </c>
      <c r="F7429" t="s">
        <v>20347</v>
      </c>
      <c r="G7429" t="s">
        <v>20348</v>
      </c>
      <c r="H7429" t="s">
        <v>3601</v>
      </c>
      <c r="I7429" t="s">
        <v>20349</v>
      </c>
      <c r="J7429" t="s">
        <v>20350</v>
      </c>
      <c r="K7429" t="s">
        <v>110</v>
      </c>
      <c r="L7429" t="s">
        <v>3343</v>
      </c>
      <c r="M7429" t="s">
        <v>3344</v>
      </c>
      <c r="N7429" t="s">
        <v>3360</v>
      </c>
      <c r="O7429" t="s">
        <v>3343</v>
      </c>
      <c r="P7429" t="s">
        <v>3343</v>
      </c>
      <c r="Q7429" t="s">
        <v>3346</v>
      </c>
    </row>
    <row r="7430" spans="1:17" x14ac:dyDescent="0.25">
      <c r="A7430" t="s">
        <v>19314</v>
      </c>
      <c r="B7430" t="s">
        <v>19315</v>
      </c>
      <c r="C7430" t="s">
        <v>2804</v>
      </c>
      <c r="D7430" t="s">
        <v>20115</v>
      </c>
      <c r="E7430">
        <v>3204046</v>
      </c>
      <c r="F7430" t="s">
        <v>20351</v>
      </c>
      <c r="G7430" t="s">
        <v>20352</v>
      </c>
      <c r="H7430" t="s">
        <v>3350</v>
      </c>
      <c r="I7430" t="s">
        <v>20353</v>
      </c>
      <c r="J7430" t="s">
        <v>20354</v>
      </c>
      <c r="K7430" t="s">
        <v>110</v>
      </c>
      <c r="L7430" t="s">
        <v>3343</v>
      </c>
      <c r="M7430" t="s">
        <v>4200</v>
      </c>
      <c r="N7430" t="s">
        <v>19321</v>
      </c>
      <c r="O7430" t="s">
        <v>3343</v>
      </c>
      <c r="P7430" t="s">
        <v>3343</v>
      </c>
      <c r="Q7430" t="s">
        <v>3346</v>
      </c>
    </row>
    <row r="7431" spans="1:17" x14ac:dyDescent="0.25">
      <c r="A7431" t="s">
        <v>19314</v>
      </c>
      <c r="B7431" t="s">
        <v>19315</v>
      </c>
      <c r="C7431" t="s">
        <v>2804</v>
      </c>
      <c r="D7431" t="s">
        <v>20115</v>
      </c>
      <c r="E7431">
        <v>3204046</v>
      </c>
      <c r="F7431" t="s">
        <v>20351</v>
      </c>
      <c r="G7431" t="s">
        <v>20352</v>
      </c>
      <c r="H7431" t="s">
        <v>3350</v>
      </c>
      <c r="I7431" t="s">
        <v>20355</v>
      </c>
      <c r="J7431" t="s">
        <v>20356</v>
      </c>
      <c r="K7431" t="s">
        <v>110</v>
      </c>
      <c r="L7431" t="s">
        <v>3346</v>
      </c>
      <c r="M7431" t="s">
        <v>4200</v>
      </c>
      <c r="N7431" t="s">
        <v>19321</v>
      </c>
      <c r="O7431" t="s">
        <v>3343</v>
      </c>
      <c r="P7431" t="s">
        <v>3343</v>
      </c>
      <c r="Q7431" t="s">
        <v>3346</v>
      </c>
    </row>
    <row r="7432" spans="1:17" x14ac:dyDescent="0.25">
      <c r="A7432" t="s">
        <v>19314</v>
      </c>
      <c r="B7432" t="s">
        <v>19315</v>
      </c>
      <c r="C7432" t="s">
        <v>2804</v>
      </c>
      <c r="D7432" t="s">
        <v>20115</v>
      </c>
      <c r="E7432">
        <v>3204048</v>
      </c>
      <c r="F7432" t="s">
        <v>2040</v>
      </c>
      <c r="G7432" t="s">
        <v>20357</v>
      </c>
      <c r="H7432" t="s">
        <v>3498</v>
      </c>
      <c r="I7432" t="s">
        <v>20358</v>
      </c>
      <c r="J7432" t="s">
        <v>2041</v>
      </c>
      <c r="K7432" t="s">
        <v>110</v>
      </c>
      <c r="L7432" t="s">
        <v>3343</v>
      </c>
      <c r="M7432" t="s">
        <v>5047</v>
      </c>
      <c r="N7432" t="s">
        <v>11249</v>
      </c>
      <c r="O7432" t="s">
        <v>3343</v>
      </c>
      <c r="P7432" t="s">
        <v>3343</v>
      </c>
      <c r="Q7432" t="s">
        <v>3346</v>
      </c>
    </row>
    <row r="7433" spans="1:17" x14ac:dyDescent="0.25">
      <c r="A7433" t="s">
        <v>19314</v>
      </c>
      <c r="B7433" t="s">
        <v>19315</v>
      </c>
      <c r="C7433" t="s">
        <v>2804</v>
      </c>
      <c r="D7433" t="s">
        <v>20115</v>
      </c>
      <c r="E7433">
        <v>3204049</v>
      </c>
      <c r="F7433" t="s">
        <v>20359</v>
      </c>
      <c r="G7433" t="s">
        <v>20360</v>
      </c>
      <c r="H7433" t="s">
        <v>20361</v>
      </c>
      <c r="I7433" t="s">
        <v>20362</v>
      </c>
      <c r="J7433" t="s">
        <v>20363</v>
      </c>
      <c r="K7433" t="s">
        <v>110</v>
      </c>
      <c r="L7433" t="s">
        <v>3343</v>
      </c>
      <c r="M7433" t="s">
        <v>3344</v>
      </c>
      <c r="N7433" t="s">
        <v>3360</v>
      </c>
      <c r="O7433" t="s">
        <v>3343</v>
      </c>
      <c r="P7433" t="s">
        <v>3343</v>
      </c>
      <c r="Q7433" t="s">
        <v>3346</v>
      </c>
    </row>
    <row r="7434" spans="1:17" x14ac:dyDescent="0.25">
      <c r="A7434" t="s">
        <v>19314</v>
      </c>
      <c r="B7434" t="s">
        <v>19315</v>
      </c>
      <c r="C7434" t="s">
        <v>2804</v>
      </c>
      <c r="D7434" t="s">
        <v>20115</v>
      </c>
      <c r="E7434">
        <v>3204049</v>
      </c>
      <c r="F7434" t="s">
        <v>20359</v>
      </c>
      <c r="G7434" t="s">
        <v>20360</v>
      </c>
      <c r="H7434" t="s">
        <v>20361</v>
      </c>
      <c r="I7434" t="s">
        <v>20364</v>
      </c>
      <c r="J7434" t="s">
        <v>610</v>
      </c>
      <c r="K7434" t="s">
        <v>110</v>
      </c>
      <c r="L7434" t="s">
        <v>3346</v>
      </c>
      <c r="M7434" t="s">
        <v>3344</v>
      </c>
      <c r="N7434" t="s">
        <v>3360</v>
      </c>
      <c r="O7434" t="s">
        <v>3343</v>
      </c>
      <c r="P7434" t="s">
        <v>3343</v>
      </c>
      <c r="Q7434" t="s">
        <v>3346</v>
      </c>
    </row>
    <row r="7435" spans="1:17" x14ac:dyDescent="0.25">
      <c r="A7435" t="s">
        <v>19314</v>
      </c>
      <c r="B7435" t="s">
        <v>19315</v>
      </c>
      <c r="C7435" t="s">
        <v>2804</v>
      </c>
      <c r="D7435" t="s">
        <v>20115</v>
      </c>
      <c r="E7435">
        <v>3204050</v>
      </c>
      <c r="F7435" t="s">
        <v>20365</v>
      </c>
      <c r="G7435" t="s">
        <v>20366</v>
      </c>
      <c r="H7435" t="s">
        <v>20367</v>
      </c>
      <c r="I7435" t="s">
        <v>20368</v>
      </c>
      <c r="J7435" t="s">
        <v>20369</v>
      </c>
      <c r="K7435" t="s">
        <v>110</v>
      </c>
      <c r="L7435" t="s">
        <v>3343</v>
      </c>
      <c r="M7435" t="s">
        <v>3477</v>
      </c>
      <c r="N7435" t="s">
        <v>3603</v>
      </c>
      <c r="O7435" t="s">
        <v>3343</v>
      </c>
      <c r="P7435" t="s">
        <v>3343</v>
      </c>
      <c r="Q7435" t="s">
        <v>3346</v>
      </c>
    </row>
    <row r="7436" spans="1:17" x14ac:dyDescent="0.25">
      <c r="A7436" t="s">
        <v>19314</v>
      </c>
      <c r="B7436" t="s">
        <v>19315</v>
      </c>
      <c r="C7436" t="s">
        <v>2804</v>
      </c>
      <c r="D7436" t="s">
        <v>20115</v>
      </c>
      <c r="E7436">
        <v>3204050</v>
      </c>
      <c r="F7436" t="s">
        <v>20365</v>
      </c>
      <c r="G7436" t="s">
        <v>20366</v>
      </c>
      <c r="H7436" t="s">
        <v>20367</v>
      </c>
      <c r="I7436" t="s">
        <v>20370</v>
      </c>
      <c r="J7436" t="s">
        <v>20371</v>
      </c>
      <c r="K7436" t="s">
        <v>110</v>
      </c>
      <c r="L7436" t="s">
        <v>3346</v>
      </c>
      <c r="M7436" t="s">
        <v>3477</v>
      </c>
      <c r="N7436" t="s">
        <v>3603</v>
      </c>
      <c r="O7436" t="s">
        <v>3343</v>
      </c>
      <c r="P7436" t="s">
        <v>3343</v>
      </c>
      <c r="Q7436" t="s">
        <v>3346</v>
      </c>
    </row>
    <row r="7437" spans="1:17" x14ac:dyDescent="0.25">
      <c r="A7437" t="s">
        <v>19314</v>
      </c>
      <c r="B7437" t="s">
        <v>19315</v>
      </c>
      <c r="C7437" t="s">
        <v>2804</v>
      </c>
      <c r="D7437" t="s">
        <v>20115</v>
      </c>
      <c r="E7437">
        <v>3204051</v>
      </c>
      <c r="F7437" t="s">
        <v>20372</v>
      </c>
      <c r="G7437" t="s">
        <v>20373</v>
      </c>
      <c r="H7437" t="s">
        <v>8202</v>
      </c>
      <c r="I7437" t="s">
        <v>20374</v>
      </c>
      <c r="J7437" t="s">
        <v>20233</v>
      </c>
      <c r="K7437" t="s">
        <v>110</v>
      </c>
      <c r="L7437" t="s">
        <v>3343</v>
      </c>
      <c r="M7437" t="s">
        <v>3344</v>
      </c>
      <c r="N7437" t="s">
        <v>3345</v>
      </c>
      <c r="O7437" t="s">
        <v>3343</v>
      </c>
      <c r="P7437" t="s">
        <v>3343</v>
      </c>
      <c r="Q7437" t="s">
        <v>3346</v>
      </c>
    </row>
    <row r="7438" spans="1:17" x14ac:dyDescent="0.25">
      <c r="A7438" t="s">
        <v>19314</v>
      </c>
      <c r="B7438" t="s">
        <v>19315</v>
      </c>
      <c r="C7438" t="s">
        <v>2804</v>
      </c>
      <c r="D7438" t="s">
        <v>20115</v>
      </c>
      <c r="E7438">
        <v>3204051</v>
      </c>
      <c r="F7438" t="s">
        <v>20372</v>
      </c>
      <c r="G7438" t="s">
        <v>20373</v>
      </c>
      <c r="H7438" t="s">
        <v>8202</v>
      </c>
      <c r="I7438" t="s">
        <v>20375</v>
      </c>
      <c r="J7438" t="s">
        <v>20376</v>
      </c>
      <c r="K7438" t="s">
        <v>110</v>
      </c>
      <c r="L7438" t="s">
        <v>3346</v>
      </c>
      <c r="M7438" t="s">
        <v>3344</v>
      </c>
      <c r="N7438" t="s">
        <v>3345</v>
      </c>
      <c r="O7438" t="s">
        <v>3343</v>
      </c>
      <c r="P7438" t="s">
        <v>3343</v>
      </c>
      <c r="Q7438" t="s">
        <v>3346</v>
      </c>
    </row>
    <row r="7439" spans="1:17" x14ac:dyDescent="0.25">
      <c r="A7439" t="s">
        <v>19314</v>
      </c>
      <c r="B7439" t="s">
        <v>19315</v>
      </c>
      <c r="C7439" t="s">
        <v>2804</v>
      </c>
      <c r="D7439" t="s">
        <v>20115</v>
      </c>
      <c r="E7439">
        <v>3204052</v>
      </c>
      <c r="F7439" t="s">
        <v>20377</v>
      </c>
      <c r="G7439" t="s">
        <v>20378</v>
      </c>
      <c r="H7439" t="s">
        <v>8037</v>
      </c>
      <c r="I7439" t="s">
        <v>20379</v>
      </c>
      <c r="J7439" t="s">
        <v>20377</v>
      </c>
      <c r="K7439" t="s">
        <v>110</v>
      </c>
      <c r="L7439" t="s">
        <v>3343</v>
      </c>
      <c r="M7439" t="s">
        <v>3477</v>
      </c>
      <c r="N7439" t="s">
        <v>3603</v>
      </c>
      <c r="O7439" t="s">
        <v>3343</v>
      </c>
      <c r="P7439" t="s">
        <v>3343</v>
      </c>
      <c r="Q7439" t="s">
        <v>3346</v>
      </c>
    </row>
    <row r="7440" spans="1:17" x14ac:dyDescent="0.25">
      <c r="A7440" t="s">
        <v>19314</v>
      </c>
      <c r="B7440" t="s">
        <v>19315</v>
      </c>
      <c r="C7440" t="s">
        <v>2804</v>
      </c>
      <c r="D7440" t="s">
        <v>20115</v>
      </c>
      <c r="E7440">
        <v>3204052</v>
      </c>
      <c r="F7440" t="s">
        <v>20377</v>
      </c>
      <c r="G7440" t="s">
        <v>20378</v>
      </c>
      <c r="H7440" t="s">
        <v>8037</v>
      </c>
      <c r="I7440" t="s">
        <v>20380</v>
      </c>
      <c r="J7440" t="s">
        <v>20381</v>
      </c>
      <c r="K7440" t="s">
        <v>110</v>
      </c>
      <c r="L7440" t="s">
        <v>3346</v>
      </c>
      <c r="M7440" t="s">
        <v>3477</v>
      </c>
      <c r="N7440" t="s">
        <v>3603</v>
      </c>
      <c r="O7440" t="s">
        <v>3343</v>
      </c>
      <c r="P7440" t="s">
        <v>3343</v>
      </c>
      <c r="Q7440" t="s">
        <v>3346</v>
      </c>
    </row>
    <row r="7441" spans="1:17" x14ac:dyDescent="0.25">
      <c r="A7441" t="s">
        <v>19314</v>
      </c>
      <c r="B7441" t="s">
        <v>19315</v>
      </c>
      <c r="C7441" t="s">
        <v>2804</v>
      </c>
      <c r="D7441" t="s">
        <v>20115</v>
      </c>
      <c r="E7441">
        <v>3204053</v>
      </c>
      <c r="F7441" t="s">
        <v>20382</v>
      </c>
      <c r="G7441" t="s">
        <v>20383</v>
      </c>
      <c r="H7441" t="s">
        <v>20384</v>
      </c>
      <c r="I7441" t="s">
        <v>20385</v>
      </c>
      <c r="J7441" t="s">
        <v>20386</v>
      </c>
      <c r="K7441" t="s">
        <v>110</v>
      </c>
      <c r="L7441" t="s">
        <v>3343</v>
      </c>
      <c r="M7441" t="s">
        <v>3344</v>
      </c>
      <c r="N7441" t="s">
        <v>3345</v>
      </c>
      <c r="O7441" t="s">
        <v>3343</v>
      </c>
      <c r="P7441" t="s">
        <v>3343</v>
      </c>
      <c r="Q7441" t="s">
        <v>3346</v>
      </c>
    </row>
    <row r="7442" spans="1:17" x14ac:dyDescent="0.25">
      <c r="A7442" t="s">
        <v>19314</v>
      </c>
      <c r="B7442" t="s">
        <v>19315</v>
      </c>
      <c r="C7442" t="s">
        <v>2804</v>
      </c>
      <c r="D7442" t="s">
        <v>20115</v>
      </c>
      <c r="E7442">
        <v>3204053</v>
      </c>
      <c r="F7442" t="s">
        <v>20382</v>
      </c>
      <c r="G7442" t="s">
        <v>20383</v>
      </c>
      <c r="H7442" t="s">
        <v>20384</v>
      </c>
      <c r="I7442" t="s">
        <v>20387</v>
      </c>
      <c r="J7442" t="s">
        <v>20388</v>
      </c>
      <c r="K7442" t="s">
        <v>110</v>
      </c>
      <c r="L7442" t="s">
        <v>3346</v>
      </c>
      <c r="M7442" t="s">
        <v>3344</v>
      </c>
      <c r="N7442" t="s">
        <v>3345</v>
      </c>
      <c r="O7442" t="s">
        <v>3343</v>
      </c>
      <c r="P7442" t="s">
        <v>3343</v>
      </c>
      <c r="Q7442" t="s">
        <v>3346</v>
      </c>
    </row>
    <row r="7443" spans="1:17" x14ac:dyDescent="0.25">
      <c r="A7443" t="s">
        <v>19314</v>
      </c>
      <c r="B7443" t="s">
        <v>19315</v>
      </c>
      <c r="C7443" t="s">
        <v>2804</v>
      </c>
      <c r="D7443" t="s">
        <v>20115</v>
      </c>
      <c r="E7443">
        <v>3204053</v>
      </c>
      <c r="F7443" t="s">
        <v>20382</v>
      </c>
      <c r="G7443" t="s">
        <v>20383</v>
      </c>
      <c r="H7443" t="s">
        <v>20384</v>
      </c>
      <c r="I7443" t="s">
        <v>20389</v>
      </c>
      <c r="J7443" t="s">
        <v>20390</v>
      </c>
      <c r="K7443" t="s">
        <v>110</v>
      </c>
      <c r="L7443" t="s">
        <v>3346</v>
      </c>
      <c r="M7443" t="s">
        <v>3344</v>
      </c>
      <c r="N7443" t="s">
        <v>3345</v>
      </c>
      <c r="O7443" t="s">
        <v>3343</v>
      </c>
      <c r="P7443" t="s">
        <v>3343</v>
      </c>
      <c r="Q7443" t="s">
        <v>3346</v>
      </c>
    </row>
    <row r="7444" spans="1:17" x14ac:dyDescent="0.25">
      <c r="A7444" t="s">
        <v>19314</v>
      </c>
      <c r="B7444" t="s">
        <v>19315</v>
      </c>
      <c r="C7444" t="s">
        <v>2804</v>
      </c>
      <c r="D7444" t="s">
        <v>20115</v>
      </c>
      <c r="E7444">
        <v>3204053</v>
      </c>
      <c r="F7444" t="s">
        <v>20382</v>
      </c>
      <c r="G7444" t="s">
        <v>20383</v>
      </c>
      <c r="H7444" t="s">
        <v>20384</v>
      </c>
      <c r="I7444" t="s">
        <v>20391</v>
      </c>
      <c r="J7444" t="s">
        <v>20392</v>
      </c>
      <c r="K7444" t="s">
        <v>110</v>
      </c>
      <c r="L7444" t="s">
        <v>3346</v>
      </c>
      <c r="M7444" t="s">
        <v>3344</v>
      </c>
      <c r="N7444" t="s">
        <v>3345</v>
      </c>
      <c r="O7444" t="s">
        <v>3343</v>
      </c>
      <c r="P7444" t="s">
        <v>3343</v>
      </c>
      <c r="Q7444" t="s">
        <v>3346</v>
      </c>
    </row>
    <row r="7445" spans="1:17" x14ac:dyDescent="0.25">
      <c r="A7445" t="s">
        <v>19314</v>
      </c>
      <c r="B7445" t="s">
        <v>19315</v>
      </c>
      <c r="C7445" t="s">
        <v>2804</v>
      </c>
      <c r="D7445" t="s">
        <v>20115</v>
      </c>
      <c r="E7445">
        <v>3204053</v>
      </c>
      <c r="F7445" t="s">
        <v>20382</v>
      </c>
      <c r="G7445" t="s">
        <v>20383</v>
      </c>
      <c r="H7445" t="s">
        <v>20384</v>
      </c>
      <c r="I7445" t="s">
        <v>20393</v>
      </c>
      <c r="J7445" t="s">
        <v>20394</v>
      </c>
      <c r="K7445" t="s">
        <v>110</v>
      </c>
      <c r="L7445" t="s">
        <v>3346</v>
      </c>
      <c r="M7445" t="s">
        <v>3344</v>
      </c>
      <c r="N7445" t="s">
        <v>3345</v>
      </c>
      <c r="O7445" t="s">
        <v>3343</v>
      </c>
      <c r="P7445" t="s">
        <v>3343</v>
      </c>
      <c r="Q7445" t="s">
        <v>3346</v>
      </c>
    </row>
    <row r="7446" spans="1:17" x14ac:dyDescent="0.25">
      <c r="A7446" t="s">
        <v>19314</v>
      </c>
      <c r="B7446" t="s">
        <v>19315</v>
      </c>
      <c r="C7446" t="s">
        <v>2804</v>
      </c>
      <c r="D7446" t="s">
        <v>20115</v>
      </c>
      <c r="E7446">
        <v>3204053</v>
      </c>
      <c r="F7446" t="s">
        <v>20382</v>
      </c>
      <c r="G7446" t="s">
        <v>20383</v>
      </c>
      <c r="H7446" t="s">
        <v>20384</v>
      </c>
      <c r="I7446" t="s">
        <v>20395</v>
      </c>
      <c r="J7446" t="s">
        <v>20396</v>
      </c>
      <c r="K7446" t="s">
        <v>110</v>
      </c>
      <c r="L7446" t="s">
        <v>3346</v>
      </c>
      <c r="M7446" t="s">
        <v>3344</v>
      </c>
      <c r="N7446" t="s">
        <v>3345</v>
      </c>
      <c r="O7446" t="s">
        <v>3343</v>
      </c>
      <c r="P7446" t="s">
        <v>3343</v>
      </c>
      <c r="Q7446" t="s">
        <v>3346</v>
      </c>
    </row>
    <row r="7447" spans="1:17" x14ac:dyDescent="0.25">
      <c r="A7447" t="s">
        <v>19314</v>
      </c>
      <c r="B7447" t="s">
        <v>19315</v>
      </c>
      <c r="C7447" t="s">
        <v>2804</v>
      </c>
      <c r="D7447" t="s">
        <v>20115</v>
      </c>
      <c r="E7447">
        <v>3204053</v>
      </c>
      <c r="F7447" t="s">
        <v>20382</v>
      </c>
      <c r="G7447" t="s">
        <v>20383</v>
      </c>
      <c r="H7447" t="s">
        <v>20384</v>
      </c>
      <c r="I7447" t="s">
        <v>20397</v>
      </c>
      <c r="J7447" t="s">
        <v>20398</v>
      </c>
      <c r="K7447" t="s">
        <v>110</v>
      </c>
      <c r="L7447" t="s">
        <v>3346</v>
      </c>
      <c r="M7447" t="s">
        <v>3344</v>
      </c>
      <c r="N7447" t="s">
        <v>3345</v>
      </c>
      <c r="O7447" t="s">
        <v>3343</v>
      </c>
      <c r="P7447" t="s">
        <v>3343</v>
      </c>
      <c r="Q7447" t="s">
        <v>3346</v>
      </c>
    </row>
    <row r="7448" spans="1:17" x14ac:dyDescent="0.25">
      <c r="A7448" t="s">
        <v>19314</v>
      </c>
      <c r="B7448" t="s">
        <v>19315</v>
      </c>
      <c r="C7448" t="s">
        <v>2804</v>
      </c>
      <c r="D7448" t="s">
        <v>20115</v>
      </c>
      <c r="E7448">
        <v>3204053</v>
      </c>
      <c r="F7448" t="s">
        <v>20382</v>
      </c>
      <c r="G7448" t="s">
        <v>20383</v>
      </c>
      <c r="H7448" t="s">
        <v>20384</v>
      </c>
      <c r="I7448" t="s">
        <v>20399</v>
      </c>
      <c r="J7448" t="s">
        <v>20400</v>
      </c>
      <c r="K7448" t="s">
        <v>110</v>
      </c>
      <c r="L7448" t="s">
        <v>3346</v>
      </c>
      <c r="M7448" t="s">
        <v>3344</v>
      </c>
      <c r="N7448" t="s">
        <v>3345</v>
      </c>
      <c r="O7448" t="s">
        <v>3343</v>
      </c>
      <c r="P7448" t="s">
        <v>3343</v>
      </c>
      <c r="Q7448" t="s">
        <v>3346</v>
      </c>
    </row>
    <row r="7449" spans="1:17" x14ac:dyDescent="0.25">
      <c r="A7449" t="s">
        <v>19314</v>
      </c>
      <c r="B7449" t="s">
        <v>19315</v>
      </c>
      <c r="C7449" t="s">
        <v>2804</v>
      </c>
      <c r="D7449" t="s">
        <v>20115</v>
      </c>
      <c r="E7449">
        <v>3204054</v>
      </c>
      <c r="F7449" t="s">
        <v>20401</v>
      </c>
      <c r="G7449" t="s">
        <v>20402</v>
      </c>
      <c r="H7449" t="s">
        <v>3350</v>
      </c>
      <c r="I7449" t="s">
        <v>20403</v>
      </c>
      <c r="J7449" t="s">
        <v>20404</v>
      </c>
      <c r="K7449" t="s">
        <v>110</v>
      </c>
      <c r="L7449" t="s">
        <v>3343</v>
      </c>
      <c r="M7449" t="s">
        <v>3748</v>
      </c>
      <c r="N7449" t="s">
        <v>3749</v>
      </c>
      <c r="O7449" t="s">
        <v>3343</v>
      </c>
      <c r="P7449" t="s">
        <v>3343</v>
      </c>
      <c r="Q7449" t="s">
        <v>3346</v>
      </c>
    </row>
    <row r="7450" spans="1:17" x14ac:dyDescent="0.25">
      <c r="A7450" t="s">
        <v>19314</v>
      </c>
      <c r="B7450" t="s">
        <v>19315</v>
      </c>
      <c r="C7450" t="s">
        <v>2804</v>
      </c>
      <c r="D7450" t="s">
        <v>20115</v>
      </c>
      <c r="E7450">
        <v>3204055</v>
      </c>
      <c r="F7450" t="s">
        <v>20405</v>
      </c>
      <c r="G7450" t="s">
        <v>20406</v>
      </c>
      <c r="H7450" t="s">
        <v>2503</v>
      </c>
      <c r="I7450" t="s">
        <v>20407</v>
      </c>
      <c r="J7450" t="s">
        <v>1579</v>
      </c>
      <c r="K7450" t="s">
        <v>110</v>
      </c>
      <c r="L7450" t="s">
        <v>3343</v>
      </c>
      <c r="M7450" t="s">
        <v>3477</v>
      </c>
      <c r="N7450" t="s">
        <v>3603</v>
      </c>
      <c r="O7450" t="s">
        <v>3343</v>
      </c>
      <c r="P7450" t="s">
        <v>3343</v>
      </c>
      <c r="Q7450" t="s">
        <v>3346</v>
      </c>
    </row>
    <row r="7451" spans="1:17" x14ac:dyDescent="0.25">
      <c r="A7451" t="s">
        <v>19314</v>
      </c>
      <c r="B7451" t="s">
        <v>19315</v>
      </c>
      <c r="C7451" t="s">
        <v>2804</v>
      </c>
      <c r="D7451" t="s">
        <v>20115</v>
      </c>
      <c r="E7451">
        <v>3204056</v>
      </c>
      <c r="F7451" t="s">
        <v>2036</v>
      </c>
      <c r="G7451" t="s">
        <v>20408</v>
      </c>
      <c r="H7451" t="s">
        <v>5044</v>
      </c>
      <c r="I7451" t="s">
        <v>20409</v>
      </c>
      <c r="J7451" t="s">
        <v>2037</v>
      </c>
      <c r="K7451" t="s">
        <v>110</v>
      </c>
      <c r="L7451" t="s">
        <v>3343</v>
      </c>
      <c r="M7451" t="s">
        <v>5047</v>
      </c>
      <c r="N7451" t="s">
        <v>11249</v>
      </c>
      <c r="O7451" t="s">
        <v>3343</v>
      </c>
      <c r="P7451" t="s">
        <v>3343</v>
      </c>
      <c r="Q7451" t="s">
        <v>3346</v>
      </c>
    </row>
    <row r="7452" spans="1:17" x14ac:dyDescent="0.25">
      <c r="A7452" t="s">
        <v>19314</v>
      </c>
      <c r="B7452" t="s">
        <v>19315</v>
      </c>
      <c r="C7452" t="s">
        <v>2804</v>
      </c>
      <c r="D7452" t="s">
        <v>20115</v>
      </c>
      <c r="E7452">
        <v>3204057</v>
      </c>
      <c r="F7452" t="s">
        <v>20410</v>
      </c>
      <c r="G7452" t="s">
        <v>20411</v>
      </c>
      <c r="H7452" t="s">
        <v>3394</v>
      </c>
      <c r="I7452" t="s">
        <v>20412</v>
      </c>
      <c r="J7452" t="s">
        <v>20413</v>
      </c>
      <c r="K7452" t="s">
        <v>110</v>
      </c>
      <c r="L7452" t="s">
        <v>3343</v>
      </c>
      <c r="M7452" t="s">
        <v>3397</v>
      </c>
      <c r="N7452" t="s">
        <v>3398</v>
      </c>
      <c r="O7452" t="s">
        <v>3343</v>
      </c>
      <c r="P7452" t="s">
        <v>3343</v>
      </c>
      <c r="Q7452" t="s">
        <v>3346</v>
      </c>
    </row>
    <row r="7453" spans="1:17" x14ac:dyDescent="0.25">
      <c r="A7453" t="s">
        <v>19314</v>
      </c>
      <c r="B7453" t="s">
        <v>19315</v>
      </c>
      <c r="C7453" t="s">
        <v>2804</v>
      </c>
      <c r="D7453" t="s">
        <v>20115</v>
      </c>
      <c r="E7453">
        <v>3204058</v>
      </c>
      <c r="F7453" t="s">
        <v>20414</v>
      </c>
      <c r="G7453" t="s">
        <v>3500</v>
      </c>
      <c r="H7453" t="s">
        <v>4700</v>
      </c>
      <c r="I7453" t="s">
        <v>20415</v>
      </c>
      <c r="J7453" t="s">
        <v>20416</v>
      </c>
      <c r="K7453" t="s">
        <v>110</v>
      </c>
      <c r="L7453" t="s">
        <v>3343</v>
      </c>
      <c r="M7453" t="s">
        <v>3344</v>
      </c>
      <c r="N7453" t="s">
        <v>3360</v>
      </c>
      <c r="O7453" t="s">
        <v>3343</v>
      </c>
      <c r="P7453" t="s">
        <v>3343</v>
      </c>
      <c r="Q7453" t="s">
        <v>3346</v>
      </c>
    </row>
    <row r="7454" spans="1:17" x14ac:dyDescent="0.25">
      <c r="A7454" t="s">
        <v>19314</v>
      </c>
      <c r="B7454" t="s">
        <v>19315</v>
      </c>
      <c r="C7454" t="s">
        <v>2804</v>
      </c>
      <c r="D7454" t="s">
        <v>20115</v>
      </c>
      <c r="E7454">
        <v>3204058</v>
      </c>
      <c r="F7454" t="s">
        <v>20414</v>
      </c>
      <c r="G7454" t="s">
        <v>3500</v>
      </c>
      <c r="H7454" t="s">
        <v>4700</v>
      </c>
      <c r="I7454" t="s">
        <v>20417</v>
      </c>
      <c r="J7454" t="s">
        <v>20418</v>
      </c>
      <c r="K7454" t="s">
        <v>110</v>
      </c>
      <c r="L7454" t="s">
        <v>3346</v>
      </c>
      <c r="M7454" t="s">
        <v>3344</v>
      </c>
      <c r="N7454" t="s">
        <v>3360</v>
      </c>
      <c r="O7454" t="s">
        <v>3343</v>
      </c>
      <c r="P7454" t="s">
        <v>3343</v>
      </c>
      <c r="Q7454" t="s">
        <v>3346</v>
      </c>
    </row>
    <row r="7455" spans="1:17" x14ac:dyDescent="0.25">
      <c r="A7455" t="s">
        <v>19314</v>
      </c>
      <c r="B7455" t="s">
        <v>19315</v>
      </c>
      <c r="C7455" t="s">
        <v>2804</v>
      </c>
      <c r="D7455" t="s">
        <v>20115</v>
      </c>
      <c r="E7455">
        <v>3204059</v>
      </c>
      <c r="F7455" t="s">
        <v>20419</v>
      </c>
      <c r="G7455" t="s">
        <v>20420</v>
      </c>
      <c r="H7455" t="s">
        <v>20421</v>
      </c>
      <c r="I7455" t="s">
        <v>20422</v>
      </c>
      <c r="J7455" t="s">
        <v>20423</v>
      </c>
      <c r="K7455" t="s">
        <v>110</v>
      </c>
      <c r="L7455" t="s">
        <v>3343</v>
      </c>
      <c r="M7455" t="s">
        <v>3477</v>
      </c>
      <c r="N7455" t="s">
        <v>3603</v>
      </c>
      <c r="O7455" t="s">
        <v>3343</v>
      </c>
      <c r="P7455" t="s">
        <v>3343</v>
      </c>
      <c r="Q7455" t="s">
        <v>3346</v>
      </c>
    </row>
    <row r="7456" spans="1:17" x14ac:dyDescent="0.25">
      <c r="A7456" t="s">
        <v>19314</v>
      </c>
      <c r="B7456" t="s">
        <v>19315</v>
      </c>
      <c r="C7456" t="s">
        <v>2804</v>
      </c>
      <c r="D7456" t="s">
        <v>20115</v>
      </c>
      <c r="E7456">
        <v>3204060</v>
      </c>
      <c r="F7456" t="s">
        <v>20424</v>
      </c>
      <c r="G7456" t="s">
        <v>20425</v>
      </c>
      <c r="H7456" t="s">
        <v>20421</v>
      </c>
      <c r="I7456" t="s">
        <v>20426</v>
      </c>
      <c r="J7456" t="s">
        <v>20427</v>
      </c>
      <c r="K7456" t="s">
        <v>110</v>
      </c>
      <c r="L7456" t="s">
        <v>3343</v>
      </c>
      <c r="M7456" t="s">
        <v>3477</v>
      </c>
      <c r="N7456" t="s">
        <v>3603</v>
      </c>
      <c r="O7456" t="s">
        <v>3343</v>
      </c>
      <c r="P7456" t="s">
        <v>3343</v>
      </c>
      <c r="Q7456" t="s">
        <v>3346</v>
      </c>
    </row>
    <row r="7457" spans="1:17" x14ac:dyDescent="0.25">
      <c r="A7457" t="s">
        <v>19314</v>
      </c>
      <c r="B7457" t="s">
        <v>19315</v>
      </c>
      <c r="C7457" t="s">
        <v>2804</v>
      </c>
      <c r="D7457" t="s">
        <v>20115</v>
      </c>
      <c r="E7457">
        <v>3204061</v>
      </c>
      <c r="F7457" t="s">
        <v>20428</v>
      </c>
      <c r="G7457" t="s">
        <v>20429</v>
      </c>
      <c r="H7457" t="s">
        <v>20421</v>
      </c>
      <c r="I7457" t="s">
        <v>20430</v>
      </c>
      <c r="J7457" t="s">
        <v>20431</v>
      </c>
      <c r="K7457" t="s">
        <v>110</v>
      </c>
      <c r="L7457" t="s">
        <v>3343</v>
      </c>
      <c r="M7457" t="s">
        <v>3477</v>
      </c>
      <c r="N7457" t="s">
        <v>3603</v>
      </c>
      <c r="O7457" t="s">
        <v>3343</v>
      </c>
      <c r="P7457" t="s">
        <v>3343</v>
      </c>
      <c r="Q7457" t="s">
        <v>3346</v>
      </c>
    </row>
    <row r="7458" spans="1:17" x14ac:dyDescent="0.25">
      <c r="A7458" t="s">
        <v>19314</v>
      </c>
      <c r="B7458" t="s">
        <v>19315</v>
      </c>
      <c r="C7458" t="s">
        <v>2804</v>
      </c>
      <c r="D7458" t="s">
        <v>20115</v>
      </c>
      <c r="E7458">
        <v>3204062</v>
      </c>
      <c r="F7458" t="s">
        <v>20432</v>
      </c>
      <c r="G7458" t="s">
        <v>20433</v>
      </c>
      <c r="H7458" t="s">
        <v>20421</v>
      </c>
      <c r="I7458" t="s">
        <v>20434</v>
      </c>
      <c r="J7458" t="s">
        <v>20435</v>
      </c>
      <c r="K7458" t="s">
        <v>110</v>
      </c>
      <c r="L7458" t="s">
        <v>3343</v>
      </c>
      <c r="M7458" t="s">
        <v>3477</v>
      </c>
      <c r="N7458" t="s">
        <v>3603</v>
      </c>
      <c r="O7458" t="s">
        <v>3343</v>
      </c>
      <c r="P7458" t="s">
        <v>3343</v>
      </c>
      <c r="Q7458" t="s">
        <v>3346</v>
      </c>
    </row>
    <row r="7459" spans="1:17" x14ac:dyDescent="0.25">
      <c r="A7459" t="s">
        <v>19314</v>
      </c>
      <c r="B7459" t="s">
        <v>19315</v>
      </c>
      <c r="C7459" t="s">
        <v>2804</v>
      </c>
      <c r="D7459" t="s">
        <v>20115</v>
      </c>
      <c r="E7459">
        <v>3204063</v>
      </c>
      <c r="F7459" t="s">
        <v>375</v>
      </c>
      <c r="G7459" t="s">
        <v>3574</v>
      </c>
      <c r="H7459" t="s">
        <v>3350</v>
      </c>
      <c r="I7459" t="s">
        <v>20436</v>
      </c>
      <c r="J7459" t="s">
        <v>154</v>
      </c>
      <c r="K7459" t="s">
        <v>110</v>
      </c>
      <c r="L7459" t="s">
        <v>3343</v>
      </c>
      <c r="M7459" t="s">
        <v>5047</v>
      </c>
      <c r="N7459" t="s">
        <v>11249</v>
      </c>
      <c r="O7459" t="s">
        <v>3346</v>
      </c>
      <c r="P7459" t="s">
        <v>3346</v>
      </c>
      <c r="Q7459" t="s">
        <v>3346</v>
      </c>
    </row>
    <row r="7460" spans="1:17" x14ac:dyDescent="0.25">
      <c r="A7460" t="s">
        <v>19314</v>
      </c>
      <c r="B7460" t="s">
        <v>19315</v>
      </c>
      <c r="C7460" t="s">
        <v>2804</v>
      </c>
      <c r="D7460" t="s">
        <v>20115</v>
      </c>
      <c r="E7460">
        <v>3204064</v>
      </c>
      <c r="F7460" t="s">
        <v>757</v>
      </c>
      <c r="G7460" t="s">
        <v>19473</v>
      </c>
      <c r="H7460" t="s">
        <v>3350</v>
      </c>
      <c r="I7460" t="s">
        <v>20437</v>
      </c>
      <c r="J7460" t="s">
        <v>7715</v>
      </c>
      <c r="K7460" t="s">
        <v>110</v>
      </c>
      <c r="L7460" t="s">
        <v>3343</v>
      </c>
      <c r="M7460" t="s">
        <v>5047</v>
      </c>
      <c r="N7460" t="s">
        <v>11249</v>
      </c>
      <c r="O7460" t="s">
        <v>3346</v>
      </c>
      <c r="P7460" t="s">
        <v>3346</v>
      </c>
      <c r="Q7460" t="s">
        <v>3346</v>
      </c>
    </row>
    <row r="7461" spans="1:17" x14ac:dyDescent="0.25">
      <c r="A7461" t="s">
        <v>19314</v>
      </c>
      <c r="B7461" t="s">
        <v>19315</v>
      </c>
      <c r="C7461" t="s">
        <v>2804</v>
      </c>
      <c r="D7461" t="s">
        <v>20115</v>
      </c>
      <c r="E7461">
        <v>3204065</v>
      </c>
      <c r="F7461" t="s">
        <v>102</v>
      </c>
      <c r="G7461" t="s">
        <v>3349</v>
      </c>
      <c r="H7461" t="s">
        <v>3350</v>
      </c>
      <c r="I7461" t="s">
        <v>20438</v>
      </c>
      <c r="J7461" t="s">
        <v>103</v>
      </c>
      <c r="K7461" t="s">
        <v>110</v>
      </c>
      <c r="L7461" t="s">
        <v>3343</v>
      </c>
      <c r="M7461" t="s">
        <v>5047</v>
      </c>
      <c r="N7461" t="s">
        <v>11249</v>
      </c>
      <c r="O7461" t="s">
        <v>3343</v>
      </c>
      <c r="P7461" t="s">
        <v>3343</v>
      </c>
      <c r="Q7461" t="s">
        <v>3346</v>
      </c>
    </row>
    <row r="7462" spans="1:17" x14ac:dyDescent="0.25">
      <c r="A7462" t="s">
        <v>19314</v>
      </c>
      <c r="B7462" t="s">
        <v>19315</v>
      </c>
      <c r="C7462" t="s">
        <v>2804</v>
      </c>
      <c r="D7462" t="s">
        <v>20115</v>
      </c>
      <c r="E7462">
        <v>3204066</v>
      </c>
      <c r="F7462" t="s">
        <v>6098</v>
      </c>
      <c r="G7462" t="s">
        <v>7282</v>
      </c>
      <c r="H7462" t="s">
        <v>3394</v>
      </c>
      <c r="I7462" t="s">
        <v>20439</v>
      </c>
      <c r="J7462" t="s">
        <v>6101</v>
      </c>
      <c r="K7462" t="s">
        <v>110</v>
      </c>
      <c r="L7462" t="s">
        <v>3343</v>
      </c>
      <c r="M7462" t="s">
        <v>5047</v>
      </c>
      <c r="N7462" t="s">
        <v>11249</v>
      </c>
      <c r="O7462" t="s">
        <v>3346</v>
      </c>
      <c r="P7462" t="s">
        <v>3346</v>
      </c>
      <c r="Q7462" t="s">
        <v>3346</v>
      </c>
    </row>
    <row r="7463" spans="1:17" x14ac:dyDescent="0.25">
      <c r="A7463" t="s">
        <v>19314</v>
      </c>
      <c r="B7463" t="s">
        <v>19315</v>
      </c>
      <c r="C7463" t="s">
        <v>2804</v>
      </c>
      <c r="D7463" t="s">
        <v>20115</v>
      </c>
      <c r="E7463">
        <v>3204067</v>
      </c>
      <c r="F7463" t="s">
        <v>4894</v>
      </c>
      <c r="G7463" t="s">
        <v>4927</v>
      </c>
      <c r="H7463" t="s">
        <v>4857</v>
      </c>
      <c r="I7463" t="s">
        <v>20440</v>
      </c>
      <c r="J7463" t="s">
        <v>4859</v>
      </c>
      <c r="K7463" t="s">
        <v>110</v>
      </c>
      <c r="L7463" t="s">
        <v>3343</v>
      </c>
      <c r="M7463" t="s">
        <v>5047</v>
      </c>
      <c r="N7463" t="s">
        <v>11249</v>
      </c>
      <c r="O7463" t="s">
        <v>3346</v>
      </c>
      <c r="P7463" t="s">
        <v>3346</v>
      </c>
      <c r="Q7463" t="s">
        <v>3346</v>
      </c>
    </row>
    <row r="7464" spans="1:17" x14ac:dyDescent="0.25">
      <c r="A7464" t="s">
        <v>19314</v>
      </c>
      <c r="B7464" t="s">
        <v>19315</v>
      </c>
      <c r="C7464" t="s">
        <v>2804</v>
      </c>
      <c r="D7464" t="s">
        <v>20115</v>
      </c>
      <c r="E7464">
        <v>3204068</v>
      </c>
      <c r="F7464" t="s">
        <v>1896</v>
      </c>
      <c r="G7464" t="s">
        <v>19778</v>
      </c>
      <c r="H7464" t="s">
        <v>3350</v>
      </c>
      <c r="I7464" t="s">
        <v>20441</v>
      </c>
      <c r="J7464" t="s">
        <v>1898</v>
      </c>
      <c r="K7464" t="s">
        <v>110</v>
      </c>
      <c r="L7464" t="s">
        <v>3343</v>
      </c>
      <c r="M7464" t="s">
        <v>5047</v>
      </c>
      <c r="N7464" t="s">
        <v>11249</v>
      </c>
      <c r="O7464" t="s">
        <v>3346</v>
      </c>
      <c r="P7464" t="s">
        <v>3346</v>
      </c>
      <c r="Q7464" t="s">
        <v>3346</v>
      </c>
    </row>
    <row r="7465" spans="1:17" x14ac:dyDescent="0.25">
      <c r="A7465" t="s">
        <v>19314</v>
      </c>
      <c r="B7465" t="s">
        <v>19315</v>
      </c>
      <c r="C7465" t="s">
        <v>2804</v>
      </c>
      <c r="D7465" t="s">
        <v>20115</v>
      </c>
      <c r="E7465">
        <v>3204069</v>
      </c>
      <c r="F7465" t="s">
        <v>6095</v>
      </c>
      <c r="G7465" t="s">
        <v>6096</v>
      </c>
      <c r="H7465" t="s">
        <v>3394</v>
      </c>
      <c r="I7465" t="s">
        <v>20442</v>
      </c>
      <c r="J7465" t="s">
        <v>5078</v>
      </c>
      <c r="K7465" t="s">
        <v>110</v>
      </c>
      <c r="L7465" t="s">
        <v>3343</v>
      </c>
      <c r="M7465" t="s">
        <v>5047</v>
      </c>
      <c r="N7465" t="s">
        <v>11249</v>
      </c>
      <c r="O7465" t="s">
        <v>3346</v>
      </c>
      <c r="P7465" t="s">
        <v>3346</v>
      </c>
      <c r="Q7465" t="s">
        <v>3346</v>
      </c>
    </row>
    <row r="7466" spans="1:17" x14ac:dyDescent="0.25">
      <c r="A7466" t="s">
        <v>19314</v>
      </c>
      <c r="B7466" t="s">
        <v>19315</v>
      </c>
      <c r="C7466" t="s">
        <v>20443</v>
      </c>
      <c r="D7466" t="s">
        <v>20444</v>
      </c>
      <c r="E7466">
        <v>3205001</v>
      </c>
      <c r="F7466" t="s">
        <v>20445</v>
      </c>
      <c r="G7466" t="s">
        <v>20446</v>
      </c>
      <c r="H7466" t="s">
        <v>3350</v>
      </c>
      <c r="I7466" t="s">
        <v>20447</v>
      </c>
      <c r="J7466" t="s">
        <v>103</v>
      </c>
      <c r="K7466" t="s">
        <v>110</v>
      </c>
      <c r="L7466" t="s">
        <v>3343</v>
      </c>
      <c r="M7466" t="s">
        <v>3707</v>
      </c>
      <c r="N7466" t="s">
        <v>4451</v>
      </c>
      <c r="O7466" t="s">
        <v>3343</v>
      </c>
      <c r="P7466" t="s">
        <v>3343</v>
      </c>
      <c r="Q7466" t="s">
        <v>3346</v>
      </c>
    </row>
    <row r="7467" spans="1:17" x14ac:dyDescent="0.25">
      <c r="A7467" t="s">
        <v>19314</v>
      </c>
      <c r="B7467" t="s">
        <v>19315</v>
      </c>
      <c r="C7467" t="s">
        <v>20443</v>
      </c>
      <c r="D7467" t="s">
        <v>20444</v>
      </c>
      <c r="E7467">
        <v>3205001</v>
      </c>
      <c r="F7467" t="s">
        <v>20445</v>
      </c>
      <c r="G7467" t="s">
        <v>20446</v>
      </c>
      <c r="H7467" t="s">
        <v>3350</v>
      </c>
      <c r="I7467" t="s">
        <v>20448</v>
      </c>
      <c r="J7467" t="s">
        <v>20449</v>
      </c>
      <c r="K7467" t="s">
        <v>110</v>
      </c>
      <c r="L7467" t="s">
        <v>3346</v>
      </c>
      <c r="M7467" t="s">
        <v>3707</v>
      </c>
      <c r="N7467" t="s">
        <v>4451</v>
      </c>
      <c r="O7467" t="s">
        <v>3343</v>
      </c>
      <c r="P7467" t="s">
        <v>3343</v>
      </c>
      <c r="Q7467" t="s">
        <v>3346</v>
      </c>
    </row>
    <row r="7468" spans="1:17" x14ac:dyDescent="0.25">
      <c r="A7468" t="s">
        <v>19314</v>
      </c>
      <c r="B7468" t="s">
        <v>19315</v>
      </c>
      <c r="C7468" t="s">
        <v>20443</v>
      </c>
      <c r="D7468" t="s">
        <v>20444</v>
      </c>
      <c r="E7468">
        <v>3205001</v>
      </c>
      <c r="F7468" t="s">
        <v>20445</v>
      </c>
      <c r="G7468" t="s">
        <v>20446</v>
      </c>
      <c r="H7468" t="s">
        <v>3350</v>
      </c>
      <c r="I7468" t="s">
        <v>20450</v>
      </c>
      <c r="J7468" t="s">
        <v>20451</v>
      </c>
      <c r="K7468" t="s">
        <v>110</v>
      </c>
      <c r="L7468" t="s">
        <v>3346</v>
      </c>
      <c r="M7468" t="s">
        <v>3707</v>
      </c>
      <c r="N7468" t="s">
        <v>4451</v>
      </c>
      <c r="O7468" t="s">
        <v>3343</v>
      </c>
      <c r="P7468" t="s">
        <v>3343</v>
      </c>
      <c r="Q7468" t="s">
        <v>3346</v>
      </c>
    </row>
    <row r="7469" spans="1:17" x14ac:dyDescent="0.25">
      <c r="A7469" t="s">
        <v>19314</v>
      </c>
      <c r="B7469" t="s">
        <v>19315</v>
      </c>
      <c r="C7469" t="s">
        <v>20443</v>
      </c>
      <c r="D7469" t="s">
        <v>20444</v>
      </c>
      <c r="E7469">
        <v>3205002</v>
      </c>
      <c r="F7469" t="s">
        <v>20452</v>
      </c>
      <c r="G7469" t="s">
        <v>20453</v>
      </c>
      <c r="H7469" t="s">
        <v>3350</v>
      </c>
      <c r="I7469" t="s">
        <v>20454</v>
      </c>
      <c r="J7469" t="s">
        <v>20455</v>
      </c>
      <c r="K7469" t="s">
        <v>110</v>
      </c>
      <c r="L7469" t="s">
        <v>3343</v>
      </c>
      <c r="M7469" t="s">
        <v>3707</v>
      </c>
      <c r="N7469" t="s">
        <v>4451</v>
      </c>
      <c r="O7469" t="s">
        <v>3343</v>
      </c>
      <c r="P7469" t="s">
        <v>3343</v>
      </c>
      <c r="Q7469" t="s">
        <v>3346</v>
      </c>
    </row>
    <row r="7470" spans="1:17" x14ac:dyDescent="0.25">
      <c r="A7470" t="s">
        <v>19314</v>
      </c>
      <c r="B7470" t="s">
        <v>19315</v>
      </c>
      <c r="C7470" t="s">
        <v>20443</v>
      </c>
      <c r="D7470" t="s">
        <v>20444</v>
      </c>
      <c r="E7470">
        <v>3205006</v>
      </c>
      <c r="F7470" t="s">
        <v>20456</v>
      </c>
      <c r="G7470" t="s">
        <v>20457</v>
      </c>
      <c r="H7470" t="s">
        <v>6855</v>
      </c>
      <c r="I7470" t="s">
        <v>20458</v>
      </c>
      <c r="J7470" t="s">
        <v>610</v>
      </c>
      <c r="K7470" t="s">
        <v>110</v>
      </c>
      <c r="L7470" t="s">
        <v>3343</v>
      </c>
      <c r="M7470" t="s">
        <v>3344</v>
      </c>
      <c r="N7470" t="s">
        <v>3360</v>
      </c>
      <c r="O7470" t="s">
        <v>3343</v>
      </c>
      <c r="P7470" t="s">
        <v>3343</v>
      </c>
      <c r="Q7470" t="s">
        <v>3346</v>
      </c>
    </row>
    <row r="7471" spans="1:17" x14ac:dyDescent="0.25">
      <c r="A7471" t="s">
        <v>19314</v>
      </c>
      <c r="B7471" t="s">
        <v>19315</v>
      </c>
      <c r="C7471" t="s">
        <v>20443</v>
      </c>
      <c r="D7471" t="s">
        <v>20444</v>
      </c>
      <c r="E7471">
        <v>3205007</v>
      </c>
      <c r="F7471" t="s">
        <v>19809</v>
      </c>
      <c r="G7471" t="s">
        <v>20459</v>
      </c>
      <c r="H7471" t="s">
        <v>19811</v>
      </c>
      <c r="I7471" t="s">
        <v>20460</v>
      </c>
      <c r="J7471" t="s">
        <v>20461</v>
      </c>
      <c r="K7471" t="s">
        <v>110</v>
      </c>
      <c r="L7471" t="s">
        <v>3343</v>
      </c>
      <c r="M7471" t="s">
        <v>3707</v>
      </c>
      <c r="N7471" t="s">
        <v>7863</v>
      </c>
      <c r="O7471" t="s">
        <v>3343</v>
      </c>
      <c r="P7471" t="s">
        <v>3343</v>
      </c>
      <c r="Q7471" t="s">
        <v>3346</v>
      </c>
    </row>
    <row r="7472" spans="1:17" x14ac:dyDescent="0.25">
      <c r="A7472" t="s">
        <v>19314</v>
      </c>
      <c r="B7472" t="s">
        <v>19315</v>
      </c>
      <c r="C7472" t="s">
        <v>20443</v>
      </c>
      <c r="D7472" t="s">
        <v>20444</v>
      </c>
      <c r="E7472">
        <v>3205007</v>
      </c>
      <c r="F7472" t="s">
        <v>19809</v>
      </c>
      <c r="G7472" t="s">
        <v>20459</v>
      </c>
      <c r="H7472" t="s">
        <v>19811</v>
      </c>
      <c r="I7472" t="s">
        <v>20462</v>
      </c>
      <c r="J7472" t="s">
        <v>20463</v>
      </c>
      <c r="K7472" t="s">
        <v>110</v>
      </c>
      <c r="L7472" t="s">
        <v>3346</v>
      </c>
      <c r="M7472" t="s">
        <v>3707</v>
      </c>
      <c r="N7472" t="s">
        <v>7863</v>
      </c>
      <c r="O7472" t="s">
        <v>3343</v>
      </c>
      <c r="P7472" t="s">
        <v>3343</v>
      </c>
      <c r="Q7472" t="s">
        <v>3346</v>
      </c>
    </row>
    <row r="7473" spans="1:17" x14ac:dyDescent="0.25">
      <c r="A7473" t="s">
        <v>19314</v>
      </c>
      <c r="B7473" t="s">
        <v>19315</v>
      </c>
      <c r="C7473" t="s">
        <v>20443</v>
      </c>
      <c r="D7473" t="s">
        <v>20444</v>
      </c>
      <c r="E7473">
        <v>3205007</v>
      </c>
      <c r="F7473" t="s">
        <v>19809</v>
      </c>
      <c r="G7473" t="s">
        <v>20459</v>
      </c>
      <c r="H7473" t="s">
        <v>19811</v>
      </c>
      <c r="I7473" t="s">
        <v>20464</v>
      </c>
      <c r="J7473" t="s">
        <v>20465</v>
      </c>
      <c r="K7473" t="s">
        <v>110</v>
      </c>
      <c r="L7473" t="s">
        <v>3346</v>
      </c>
      <c r="M7473" t="s">
        <v>3707</v>
      </c>
      <c r="N7473" t="s">
        <v>7863</v>
      </c>
      <c r="O7473" t="s">
        <v>3343</v>
      </c>
      <c r="P7473" t="s">
        <v>3343</v>
      </c>
      <c r="Q7473" t="s">
        <v>3346</v>
      </c>
    </row>
    <row r="7474" spans="1:17" x14ac:dyDescent="0.25">
      <c r="A7474" t="s">
        <v>19314</v>
      </c>
      <c r="B7474" t="s">
        <v>19315</v>
      </c>
      <c r="C7474" t="s">
        <v>20443</v>
      </c>
      <c r="D7474" t="s">
        <v>20444</v>
      </c>
      <c r="E7474">
        <v>3205007</v>
      </c>
      <c r="F7474" t="s">
        <v>19809</v>
      </c>
      <c r="G7474" t="s">
        <v>20459</v>
      </c>
      <c r="H7474" t="s">
        <v>19811</v>
      </c>
      <c r="I7474" t="s">
        <v>20466</v>
      </c>
      <c r="J7474" t="s">
        <v>20467</v>
      </c>
      <c r="K7474" t="s">
        <v>110</v>
      </c>
      <c r="L7474" t="s">
        <v>3346</v>
      </c>
      <c r="M7474" t="s">
        <v>3707</v>
      </c>
      <c r="N7474" t="s">
        <v>7863</v>
      </c>
      <c r="O7474" t="s">
        <v>3343</v>
      </c>
      <c r="P7474" t="s">
        <v>3343</v>
      </c>
      <c r="Q7474" t="s">
        <v>3346</v>
      </c>
    </row>
    <row r="7475" spans="1:17" x14ac:dyDescent="0.25">
      <c r="A7475" t="s">
        <v>19314</v>
      </c>
      <c r="B7475" t="s">
        <v>19315</v>
      </c>
      <c r="C7475" t="s">
        <v>20443</v>
      </c>
      <c r="D7475" t="s">
        <v>20444</v>
      </c>
      <c r="E7475">
        <v>3205008</v>
      </c>
      <c r="F7475" t="s">
        <v>19717</v>
      </c>
      <c r="G7475" t="s">
        <v>20468</v>
      </c>
      <c r="H7475" t="s">
        <v>20469</v>
      </c>
      <c r="I7475" t="s">
        <v>20470</v>
      </c>
      <c r="J7475" t="s">
        <v>20471</v>
      </c>
      <c r="K7475" t="s">
        <v>20472</v>
      </c>
      <c r="L7475" t="s">
        <v>3343</v>
      </c>
      <c r="M7475" t="s">
        <v>4972</v>
      </c>
      <c r="N7475" t="s">
        <v>19701</v>
      </c>
      <c r="O7475" t="s">
        <v>3343</v>
      </c>
      <c r="P7475" t="s">
        <v>3343</v>
      </c>
      <c r="Q7475" t="s">
        <v>3346</v>
      </c>
    </row>
    <row r="7476" spans="1:17" x14ac:dyDescent="0.25">
      <c r="A7476" t="s">
        <v>19314</v>
      </c>
      <c r="B7476" t="s">
        <v>19315</v>
      </c>
      <c r="C7476" t="s">
        <v>20443</v>
      </c>
      <c r="D7476" t="s">
        <v>20444</v>
      </c>
      <c r="E7476">
        <v>3205009</v>
      </c>
      <c r="F7476" t="s">
        <v>20473</v>
      </c>
      <c r="G7476" t="s">
        <v>20474</v>
      </c>
      <c r="H7476" t="s">
        <v>20475</v>
      </c>
      <c r="I7476" t="s">
        <v>20476</v>
      </c>
      <c r="J7476" t="s">
        <v>20477</v>
      </c>
      <c r="K7476" t="s">
        <v>9959</v>
      </c>
      <c r="L7476" t="s">
        <v>3343</v>
      </c>
      <c r="M7476" t="s">
        <v>3748</v>
      </c>
      <c r="N7476" t="s">
        <v>4014</v>
      </c>
      <c r="O7476" t="s">
        <v>3343</v>
      </c>
      <c r="P7476" t="s">
        <v>3343</v>
      </c>
      <c r="Q7476" t="s">
        <v>3346</v>
      </c>
    </row>
    <row r="7477" spans="1:17" x14ac:dyDescent="0.25">
      <c r="A7477" t="s">
        <v>19314</v>
      </c>
      <c r="B7477" t="s">
        <v>19315</v>
      </c>
      <c r="C7477" t="s">
        <v>20443</v>
      </c>
      <c r="D7477" t="s">
        <v>20444</v>
      </c>
      <c r="E7477">
        <v>3205010</v>
      </c>
      <c r="F7477" t="s">
        <v>20478</v>
      </c>
      <c r="G7477" t="s">
        <v>20479</v>
      </c>
      <c r="H7477" t="s">
        <v>17400</v>
      </c>
      <c r="I7477" t="s">
        <v>20480</v>
      </c>
      <c r="J7477" t="s">
        <v>20481</v>
      </c>
      <c r="K7477" t="s">
        <v>20482</v>
      </c>
      <c r="L7477" t="s">
        <v>3343</v>
      </c>
      <c r="M7477" t="s">
        <v>3748</v>
      </c>
      <c r="N7477" t="s">
        <v>4014</v>
      </c>
      <c r="O7477" t="s">
        <v>3343</v>
      </c>
      <c r="P7477" t="s">
        <v>3343</v>
      </c>
      <c r="Q7477" t="s">
        <v>3346</v>
      </c>
    </row>
    <row r="7478" spans="1:17" x14ac:dyDescent="0.25">
      <c r="A7478" t="s">
        <v>19314</v>
      </c>
      <c r="B7478" t="s">
        <v>19315</v>
      </c>
      <c r="C7478" t="s">
        <v>20443</v>
      </c>
      <c r="D7478" t="s">
        <v>20444</v>
      </c>
      <c r="E7478">
        <v>3205014</v>
      </c>
      <c r="F7478" t="s">
        <v>20483</v>
      </c>
      <c r="G7478" t="s">
        <v>20484</v>
      </c>
      <c r="H7478" t="s">
        <v>4284</v>
      </c>
      <c r="I7478" t="s">
        <v>20485</v>
      </c>
      <c r="J7478" t="s">
        <v>20486</v>
      </c>
      <c r="K7478" t="s">
        <v>20487</v>
      </c>
      <c r="L7478" t="s">
        <v>3343</v>
      </c>
      <c r="M7478" t="s">
        <v>4200</v>
      </c>
      <c r="N7478" t="s">
        <v>19716</v>
      </c>
      <c r="O7478" t="s">
        <v>3343</v>
      </c>
      <c r="P7478" t="s">
        <v>3343</v>
      </c>
      <c r="Q7478" t="s">
        <v>3346</v>
      </c>
    </row>
    <row r="7479" spans="1:17" x14ac:dyDescent="0.25">
      <c r="A7479" t="s">
        <v>19314</v>
      </c>
      <c r="B7479" t="s">
        <v>19315</v>
      </c>
      <c r="C7479" t="s">
        <v>20443</v>
      </c>
      <c r="D7479" t="s">
        <v>20444</v>
      </c>
      <c r="E7479">
        <v>3205014</v>
      </c>
      <c r="F7479" t="s">
        <v>20483</v>
      </c>
      <c r="G7479" t="s">
        <v>20484</v>
      </c>
      <c r="H7479" t="s">
        <v>4284</v>
      </c>
      <c r="I7479" t="s">
        <v>20488</v>
      </c>
      <c r="J7479" t="s">
        <v>20489</v>
      </c>
      <c r="K7479" t="s">
        <v>20487</v>
      </c>
      <c r="L7479" t="s">
        <v>3346</v>
      </c>
      <c r="M7479" t="s">
        <v>4200</v>
      </c>
      <c r="N7479" t="s">
        <v>19716</v>
      </c>
      <c r="O7479" t="s">
        <v>3343</v>
      </c>
      <c r="P7479" t="s">
        <v>3343</v>
      </c>
      <c r="Q7479" t="s">
        <v>3346</v>
      </c>
    </row>
    <row r="7480" spans="1:17" x14ac:dyDescent="0.25">
      <c r="A7480" t="s">
        <v>19314</v>
      </c>
      <c r="B7480" t="s">
        <v>19315</v>
      </c>
      <c r="C7480" t="s">
        <v>20443</v>
      </c>
      <c r="D7480" t="s">
        <v>20444</v>
      </c>
      <c r="E7480">
        <v>3205014</v>
      </c>
      <c r="F7480" t="s">
        <v>20483</v>
      </c>
      <c r="G7480" t="s">
        <v>20484</v>
      </c>
      <c r="H7480" t="s">
        <v>4284</v>
      </c>
      <c r="I7480" t="s">
        <v>20490</v>
      </c>
      <c r="J7480" t="s">
        <v>20491</v>
      </c>
      <c r="K7480" t="s">
        <v>20482</v>
      </c>
      <c r="L7480" t="s">
        <v>3346</v>
      </c>
      <c r="M7480" t="s">
        <v>4200</v>
      </c>
      <c r="N7480" t="s">
        <v>19716</v>
      </c>
      <c r="O7480" t="s">
        <v>3343</v>
      </c>
      <c r="P7480" t="s">
        <v>3343</v>
      </c>
      <c r="Q7480" t="s">
        <v>3346</v>
      </c>
    </row>
    <row r="7481" spans="1:17" x14ac:dyDescent="0.25">
      <c r="A7481" t="s">
        <v>19314</v>
      </c>
      <c r="B7481" t="s">
        <v>19315</v>
      </c>
      <c r="C7481" t="s">
        <v>20443</v>
      </c>
      <c r="D7481" t="s">
        <v>20444</v>
      </c>
      <c r="E7481">
        <v>3205014</v>
      </c>
      <c r="F7481" t="s">
        <v>20483</v>
      </c>
      <c r="G7481" t="s">
        <v>20484</v>
      </c>
      <c r="H7481" t="s">
        <v>4284</v>
      </c>
      <c r="I7481" t="s">
        <v>20492</v>
      </c>
      <c r="J7481" t="s">
        <v>20493</v>
      </c>
      <c r="K7481" t="s">
        <v>110</v>
      </c>
      <c r="L7481" t="s">
        <v>3346</v>
      </c>
      <c r="M7481" t="s">
        <v>4200</v>
      </c>
      <c r="N7481" t="s">
        <v>19716</v>
      </c>
      <c r="O7481" t="s">
        <v>3343</v>
      </c>
      <c r="P7481" t="s">
        <v>3343</v>
      </c>
      <c r="Q7481" t="s">
        <v>3346</v>
      </c>
    </row>
    <row r="7482" spans="1:17" x14ac:dyDescent="0.25">
      <c r="A7482" t="s">
        <v>19314</v>
      </c>
      <c r="B7482" t="s">
        <v>19315</v>
      </c>
      <c r="C7482" t="s">
        <v>20443</v>
      </c>
      <c r="D7482" t="s">
        <v>20444</v>
      </c>
      <c r="E7482">
        <v>3205015</v>
      </c>
      <c r="F7482" t="s">
        <v>20494</v>
      </c>
      <c r="G7482" t="s">
        <v>20495</v>
      </c>
      <c r="H7482" t="s">
        <v>3350</v>
      </c>
      <c r="I7482" t="s">
        <v>20496</v>
      </c>
      <c r="J7482" t="s">
        <v>20497</v>
      </c>
      <c r="K7482" t="s">
        <v>110</v>
      </c>
      <c r="L7482" t="s">
        <v>3343</v>
      </c>
      <c r="M7482" t="s">
        <v>4972</v>
      </c>
      <c r="N7482" t="s">
        <v>19701</v>
      </c>
      <c r="O7482" t="s">
        <v>3343</v>
      </c>
      <c r="P7482" t="s">
        <v>3343</v>
      </c>
      <c r="Q7482" t="s">
        <v>3346</v>
      </c>
    </row>
    <row r="7483" spans="1:17" x14ac:dyDescent="0.25">
      <c r="A7483" t="s">
        <v>19314</v>
      </c>
      <c r="B7483" t="s">
        <v>19315</v>
      </c>
      <c r="C7483" t="s">
        <v>20443</v>
      </c>
      <c r="D7483" t="s">
        <v>20444</v>
      </c>
      <c r="E7483">
        <v>3205016</v>
      </c>
      <c r="F7483" t="s">
        <v>20498</v>
      </c>
      <c r="G7483" t="s">
        <v>20499</v>
      </c>
      <c r="H7483" t="s">
        <v>3350</v>
      </c>
      <c r="I7483" t="s">
        <v>20500</v>
      </c>
      <c r="J7483" t="s">
        <v>20501</v>
      </c>
      <c r="K7483" t="s">
        <v>110</v>
      </c>
      <c r="L7483" t="s">
        <v>3343</v>
      </c>
      <c r="M7483" t="s">
        <v>4200</v>
      </c>
      <c r="N7483" t="s">
        <v>19716</v>
      </c>
      <c r="O7483" t="s">
        <v>3343</v>
      </c>
      <c r="P7483" t="s">
        <v>3343</v>
      </c>
      <c r="Q7483" t="s">
        <v>3346</v>
      </c>
    </row>
    <row r="7484" spans="1:17" x14ac:dyDescent="0.25">
      <c r="A7484" t="s">
        <v>19314</v>
      </c>
      <c r="B7484" t="s">
        <v>19315</v>
      </c>
      <c r="C7484" t="s">
        <v>20443</v>
      </c>
      <c r="D7484" t="s">
        <v>20444</v>
      </c>
      <c r="E7484">
        <v>3205017</v>
      </c>
      <c r="F7484" t="s">
        <v>20502</v>
      </c>
      <c r="G7484" t="s">
        <v>20503</v>
      </c>
      <c r="H7484" t="s">
        <v>3350</v>
      </c>
      <c r="I7484" t="s">
        <v>20504</v>
      </c>
      <c r="J7484" t="s">
        <v>20505</v>
      </c>
      <c r="K7484" t="s">
        <v>110</v>
      </c>
      <c r="L7484" t="s">
        <v>3343</v>
      </c>
      <c r="M7484" t="s">
        <v>3707</v>
      </c>
      <c r="N7484" t="s">
        <v>3708</v>
      </c>
      <c r="O7484" t="s">
        <v>3343</v>
      </c>
      <c r="P7484" t="s">
        <v>3343</v>
      </c>
      <c r="Q7484" t="s">
        <v>3346</v>
      </c>
    </row>
    <row r="7485" spans="1:17" x14ac:dyDescent="0.25">
      <c r="A7485" t="s">
        <v>19314</v>
      </c>
      <c r="B7485" t="s">
        <v>19315</v>
      </c>
      <c r="C7485" t="s">
        <v>20443</v>
      </c>
      <c r="D7485" t="s">
        <v>20444</v>
      </c>
      <c r="E7485">
        <v>3205018</v>
      </c>
      <c r="F7485" t="s">
        <v>20506</v>
      </c>
      <c r="G7485" t="s">
        <v>20507</v>
      </c>
      <c r="H7485" t="s">
        <v>20508</v>
      </c>
      <c r="I7485" t="s">
        <v>20509</v>
      </c>
      <c r="J7485" t="s">
        <v>20510</v>
      </c>
      <c r="K7485" t="s">
        <v>3433</v>
      </c>
      <c r="L7485" t="s">
        <v>3343</v>
      </c>
      <c r="M7485" t="s">
        <v>3748</v>
      </c>
      <c r="N7485" t="s">
        <v>4014</v>
      </c>
      <c r="O7485" t="s">
        <v>3343</v>
      </c>
      <c r="P7485" t="s">
        <v>3343</v>
      </c>
      <c r="Q7485" t="s">
        <v>3346</v>
      </c>
    </row>
    <row r="7486" spans="1:17" x14ac:dyDescent="0.25">
      <c r="A7486" t="s">
        <v>19314</v>
      </c>
      <c r="B7486" t="s">
        <v>19315</v>
      </c>
      <c r="C7486" t="s">
        <v>20443</v>
      </c>
      <c r="D7486" t="s">
        <v>20444</v>
      </c>
      <c r="E7486">
        <v>3205018</v>
      </c>
      <c r="F7486" t="s">
        <v>20506</v>
      </c>
      <c r="G7486" t="s">
        <v>20507</v>
      </c>
      <c r="H7486" t="s">
        <v>20508</v>
      </c>
      <c r="I7486" t="s">
        <v>20511</v>
      </c>
      <c r="J7486" t="s">
        <v>20512</v>
      </c>
      <c r="K7486" t="s">
        <v>15535</v>
      </c>
      <c r="L7486" t="s">
        <v>3346</v>
      </c>
      <c r="M7486" t="s">
        <v>3748</v>
      </c>
      <c r="N7486" t="s">
        <v>4014</v>
      </c>
      <c r="O7486" t="s">
        <v>3343</v>
      </c>
      <c r="P7486" t="s">
        <v>3343</v>
      </c>
      <c r="Q7486" t="s">
        <v>3346</v>
      </c>
    </row>
    <row r="7487" spans="1:17" x14ac:dyDescent="0.25">
      <c r="A7487" t="s">
        <v>19314</v>
      </c>
      <c r="B7487" t="s">
        <v>19315</v>
      </c>
      <c r="C7487" t="s">
        <v>20443</v>
      </c>
      <c r="D7487" t="s">
        <v>20444</v>
      </c>
      <c r="E7487">
        <v>3205018</v>
      </c>
      <c r="F7487" t="s">
        <v>20506</v>
      </c>
      <c r="G7487" t="s">
        <v>20507</v>
      </c>
      <c r="H7487" t="s">
        <v>20508</v>
      </c>
      <c r="I7487" t="s">
        <v>20513</v>
      </c>
      <c r="J7487" t="s">
        <v>20514</v>
      </c>
      <c r="K7487" t="s">
        <v>3433</v>
      </c>
      <c r="L7487" t="s">
        <v>3346</v>
      </c>
      <c r="M7487" t="s">
        <v>3748</v>
      </c>
      <c r="N7487" t="s">
        <v>4014</v>
      </c>
      <c r="O7487" t="s">
        <v>3343</v>
      </c>
      <c r="P7487" t="s">
        <v>3343</v>
      </c>
      <c r="Q7487" t="s">
        <v>3346</v>
      </c>
    </row>
    <row r="7488" spans="1:17" x14ac:dyDescent="0.25">
      <c r="A7488" t="s">
        <v>19314</v>
      </c>
      <c r="B7488" t="s">
        <v>19315</v>
      </c>
      <c r="C7488" t="s">
        <v>20443</v>
      </c>
      <c r="D7488" t="s">
        <v>20444</v>
      </c>
      <c r="E7488">
        <v>3205018</v>
      </c>
      <c r="F7488" t="s">
        <v>20506</v>
      </c>
      <c r="G7488" t="s">
        <v>20507</v>
      </c>
      <c r="H7488" t="s">
        <v>20508</v>
      </c>
      <c r="I7488" t="s">
        <v>20515</v>
      </c>
      <c r="J7488" t="s">
        <v>20512</v>
      </c>
      <c r="K7488" t="s">
        <v>9286</v>
      </c>
      <c r="L7488" t="s">
        <v>3346</v>
      </c>
      <c r="M7488" t="s">
        <v>3748</v>
      </c>
      <c r="N7488" t="s">
        <v>4014</v>
      </c>
      <c r="O7488" t="s">
        <v>3343</v>
      </c>
      <c r="P7488" t="s">
        <v>3343</v>
      </c>
      <c r="Q7488" t="s">
        <v>3346</v>
      </c>
    </row>
    <row r="7489" spans="1:17" x14ac:dyDescent="0.25">
      <c r="A7489" t="s">
        <v>19314</v>
      </c>
      <c r="B7489" t="s">
        <v>19315</v>
      </c>
      <c r="C7489" t="s">
        <v>20443</v>
      </c>
      <c r="D7489" t="s">
        <v>20444</v>
      </c>
      <c r="E7489">
        <v>3205018</v>
      </c>
      <c r="F7489" t="s">
        <v>20506</v>
      </c>
      <c r="G7489" t="s">
        <v>20507</v>
      </c>
      <c r="H7489" t="s">
        <v>20508</v>
      </c>
      <c r="I7489" t="s">
        <v>20516</v>
      </c>
      <c r="J7489" t="s">
        <v>17285</v>
      </c>
      <c r="K7489" t="s">
        <v>110</v>
      </c>
      <c r="L7489" t="s">
        <v>3346</v>
      </c>
      <c r="M7489" t="s">
        <v>3748</v>
      </c>
      <c r="N7489" t="s">
        <v>4014</v>
      </c>
      <c r="O7489" t="s">
        <v>3343</v>
      </c>
      <c r="P7489" t="s">
        <v>3343</v>
      </c>
      <c r="Q7489" t="s">
        <v>3346</v>
      </c>
    </row>
    <row r="7490" spans="1:17" x14ac:dyDescent="0.25">
      <c r="A7490" t="s">
        <v>19314</v>
      </c>
      <c r="B7490" t="s">
        <v>19315</v>
      </c>
      <c r="C7490" t="s">
        <v>20443</v>
      </c>
      <c r="D7490" t="s">
        <v>20444</v>
      </c>
      <c r="E7490">
        <v>3205018</v>
      </c>
      <c r="F7490" t="s">
        <v>20506</v>
      </c>
      <c r="G7490" t="s">
        <v>20507</v>
      </c>
      <c r="H7490" t="s">
        <v>20508</v>
      </c>
      <c r="I7490" t="s">
        <v>20517</v>
      </c>
      <c r="J7490" t="s">
        <v>20518</v>
      </c>
      <c r="K7490" t="s">
        <v>2009</v>
      </c>
      <c r="L7490" t="s">
        <v>3346</v>
      </c>
      <c r="M7490" t="s">
        <v>3748</v>
      </c>
      <c r="N7490" t="s">
        <v>4014</v>
      </c>
      <c r="O7490" t="s">
        <v>3343</v>
      </c>
      <c r="P7490" t="s">
        <v>3343</v>
      </c>
      <c r="Q7490" t="s">
        <v>3346</v>
      </c>
    </row>
    <row r="7491" spans="1:17" x14ac:dyDescent="0.25">
      <c r="A7491" t="s">
        <v>19314</v>
      </c>
      <c r="B7491" t="s">
        <v>19315</v>
      </c>
      <c r="C7491" t="s">
        <v>20443</v>
      </c>
      <c r="D7491" t="s">
        <v>20444</v>
      </c>
      <c r="E7491">
        <v>3205019</v>
      </c>
      <c r="F7491" t="s">
        <v>20519</v>
      </c>
      <c r="G7491" t="s">
        <v>20520</v>
      </c>
      <c r="H7491" t="s">
        <v>20508</v>
      </c>
      <c r="I7491" t="s">
        <v>20521</v>
      </c>
      <c r="J7491" t="s">
        <v>20510</v>
      </c>
      <c r="K7491" t="s">
        <v>3433</v>
      </c>
      <c r="L7491" t="s">
        <v>3343</v>
      </c>
      <c r="M7491" t="s">
        <v>4200</v>
      </c>
      <c r="N7491" t="s">
        <v>19716</v>
      </c>
      <c r="O7491" t="s">
        <v>3343</v>
      </c>
      <c r="P7491" t="s">
        <v>3343</v>
      </c>
      <c r="Q7491" t="s">
        <v>3346</v>
      </c>
    </row>
    <row r="7492" spans="1:17" x14ac:dyDescent="0.25">
      <c r="A7492" t="s">
        <v>19314</v>
      </c>
      <c r="B7492" t="s">
        <v>19315</v>
      </c>
      <c r="C7492" t="s">
        <v>20443</v>
      </c>
      <c r="D7492" t="s">
        <v>20444</v>
      </c>
      <c r="E7492">
        <v>3205019</v>
      </c>
      <c r="F7492" t="s">
        <v>20519</v>
      </c>
      <c r="G7492" t="s">
        <v>20520</v>
      </c>
      <c r="H7492" t="s">
        <v>20508</v>
      </c>
      <c r="I7492" t="s">
        <v>20522</v>
      </c>
      <c r="J7492" t="s">
        <v>17285</v>
      </c>
      <c r="K7492" t="s">
        <v>110</v>
      </c>
      <c r="L7492" t="s">
        <v>3346</v>
      </c>
      <c r="M7492" t="s">
        <v>4200</v>
      </c>
      <c r="N7492" t="s">
        <v>19716</v>
      </c>
      <c r="O7492" t="s">
        <v>3343</v>
      </c>
      <c r="P7492" t="s">
        <v>3343</v>
      </c>
      <c r="Q7492" t="s">
        <v>3346</v>
      </c>
    </row>
    <row r="7493" spans="1:17" x14ac:dyDescent="0.25">
      <c r="A7493" t="s">
        <v>19314</v>
      </c>
      <c r="B7493" t="s">
        <v>19315</v>
      </c>
      <c r="C7493" t="s">
        <v>20443</v>
      </c>
      <c r="D7493" t="s">
        <v>20444</v>
      </c>
      <c r="E7493">
        <v>3205019</v>
      </c>
      <c r="F7493" t="s">
        <v>20519</v>
      </c>
      <c r="G7493" t="s">
        <v>20520</v>
      </c>
      <c r="H7493" t="s">
        <v>20508</v>
      </c>
      <c r="I7493" t="s">
        <v>20523</v>
      </c>
      <c r="J7493" t="s">
        <v>20524</v>
      </c>
      <c r="K7493" t="s">
        <v>9959</v>
      </c>
      <c r="L7493" t="s">
        <v>3346</v>
      </c>
      <c r="M7493" t="s">
        <v>4200</v>
      </c>
      <c r="N7493" t="s">
        <v>19716</v>
      </c>
      <c r="O7493" t="s">
        <v>3343</v>
      </c>
      <c r="P7493" t="s">
        <v>3343</v>
      </c>
      <c r="Q7493" t="s">
        <v>3346</v>
      </c>
    </row>
    <row r="7494" spans="1:17" x14ac:dyDescent="0.25">
      <c r="A7494" t="s">
        <v>19314</v>
      </c>
      <c r="B7494" t="s">
        <v>19315</v>
      </c>
      <c r="C7494" t="s">
        <v>20443</v>
      </c>
      <c r="D7494" t="s">
        <v>20444</v>
      </c>
      <c r="E7494">
        <v>3205019</v>
      </c>
      <c r="F7494" t="s">
        <v>20519</v>
      </c>
      <c r="G7494" t="s">
        <v>20520</v>
      </c>
      <c r="H7494" t="s">
        <v>20508</v>
      </c>
      <c r="I7494" t="s">
        <v>20525</v>
      </c>
      <c r="J7494" t="s">
        <v>20526</v>
      </c>
      <c r="K7494" t="s">
        <v>2009</v>
      </c>
      <c r="L7494" t="s">
        <v>3346</v>
      </c>
      <c r="M7494" t="s">
        <v>4200</v>
      </c>
      <c r="N7494" t="s">
        <v>19716</v>
      </c>
      <c r="O7494" t="s">
        <v>3343</v>
      </c>
      <c r="P7494" t="s">
        <v>3343</v>
      </c>
      <c r="Q7494" t="s">
        <v>3346</v>
      </c>
    </row>
    <row r="7495" spans="1:17" x14ac:dyDescent="0.25">
      <c r="A7495" t="s">
        <v>19314</v>
      </c>
      <c r="B7495" t="s">
        <v>19315</v>
      </c>
      <c r="C7495" t="s">
        <v>20443</v>
      </c>
      <c r="D7495" t="s">
        <v>20444</v>
      </c>
      <c r="E7495">
        <v>3205019</v>
      </c>
      <c r="F7495" t="s">
        <v>20519</v>
      </c>
      <c r="G7495" t="s">
        <v>20520</v>
      </c>
      <c r="H7495" t="s">
        <v>20508</v>
      </c>
      <c r="I7495" t="s">
        <v>20527</v>
      </c>
      <c r="J7495" t="s">
        <v>20528</v>
      </c>
      <c r="K7495" t="s">
        <v>110</v>
      </c>
      <c r="L7495" t="s">
        <v>3346</v>
      </c>
      <c r="M7495" t="s">
        <v>4200</v>
      </c>
      <c r="N7495" t="s">
        <v>19716</v>
      </c>
      <c r="O7495" t="s">
        <v>3343</v>
      </c>
      <c r="P7495" t="s">
        <v>3343</v>
      </c>
      <c r="Q7495" t="s">
        <v>3346</v>
      </c>
    </row>
    <row r="7496" spans="1:17" x14ac:dyDescent="0.25">
      <c r="A7496" t="s">
        <v>19314</v>
      </c>
      <c r="B7496" t="s">
        <v>19315</v>
      </c>
      <c r="C7496" t="s">
        <v>20443</v>
      </c>
      <c r="D7496" t="s">
        <v>20444</v>
      </c>
      <c r="E7496">
        <v>3205020</v>
      </c>
      <c r="F7496" t="s">
        <v>20529</v>
      </c>
      <c r="G7496" t="s">
        <v>20530</v>
      </c>
      <c r="H7496" t="s">
        <v>4566</v>
      </c>
      <c r="I7496" t="s">
        <v>20531</v>
      </c>
      <c r="J7496" t="s">
        <v>20532</v>
      </c>
      <c r="K7496" t="s">
        <v>110</v>
      </c>
      <c r="L7496" t="s">
        <v>3343</v>
      </c>
      <c r="M7496" t="s">
        <v>3707</v>
      </c>
      <c r="N7496" t="s">
        <v>7863</v>
      </c>
      <c r="O7496" t="s">
        <v>3343</v>
      </c>
      <c r="P7496" t="s">
        <v>3343</v>
      </c>
      <c r="Q7496" t="s">
        <v>3346</v>
      </c>
    </row>
    <row r="7497" spans="1:17" x14ac:dyDescent="0.25">
      <c r="A7497" t="s">
        <v>19314</v>
      </c>
      <c r="B7497" t="s">
        <v>19315</v>
      </c>
      <c r="C7497" t="s">
        <v>20443</v>
      </c>
      <c r="D7497" t="s">
        <v>20444</v>
      </c>
      <c r="E7497">
        <v>3205020</v>
      </c>
      <c r="F7497" t="s">
        <v>20529</v>
      </c>
      <c r="G7497" t="s">
        <v>20530</v>
      </c>
      <c r="H7497" t="s">
        <v>4566</v>
      </c>
      <c r="I7497" t="s">
        <v>20533</v>
      </c>
      <c r="J7497" t="s">
        <v>20534</v>
      </c>
      <c r="K7497" t="s">
        <v>9959</v>
      </c>
      <c r="L7497" t="s">
        <v>3346</v>
      </c>
      <c r="M7497" t="s">
        <v>3707</v>
      </c>
      <c r="N7497" t="s">
        <v>7863</v>
      </c>
      <c r="O7497" t="s">
        <v>3343</v>
      </c>
      <c r="P7497" t="s">
        <v>3343</v>
      </c>
      <c r="Q7497" t="s">
        <v>3346</v>
      </c>
    </row>
    <row r="7498" spans="1:17" x14ac:dyDescent="0.25">
      <c r="A7498" t="s">
        <v>19314</v>
      </c>
      <c r="B7498" t="s">
        <v>19315</v>
      </c>
      <c r="C7498" t="s">
        <v>20443</v>
      </c>
      <c r="D7498" t="s">
        <v>20444</v>
      </c>
      <c r="E7498">
        <v>3205020</v>
      </c>
      <c r="F7498" t="s">
        <v>20529</v>
      </c>
      <c r="G7498" t="s">
        <v>20530</v>
      </c>
      <c r="H7498" t="s">
        <v>4566</v>
      </c>
      <c r="I7498" t="s">
        <v>20535</v>
      </c>
      <c r="J7498" t="s">
        <v>20536</v>
      </c>
      <c r="K7498" t="s">
        <v>2009</v>
      </c>
      <c r="L7498" t="s">
        <v>3346</v>
      </c>
      <c r="M7498" t="s">
        <v>3707</v>
      </c>
      <c r="N7498" t="s">
        <v>7863</v>
      </c>
      <c r="O7498" t="s">
        <v>3343</v>
      </c>
      <c r="P7498" t="s">
        <v>3343</v>
      </c>
      <c r="Q7498" t="s">
        <v>3346</v>
      </c>
    </row>
    <row r="7499" spans="1:17" x14ac:dyDescent="0.25">
      <c r="A7499" t="s">
        <v>19314</v>
      </c>
      <c r="B7499" t="s">
        <v>19315</v>
      </c>
      <c r="C7499" t="s">
        <v>20443</v>
      </c>
      <c r="D7499" t="s">
        <v>20444</v>
      </c>
      <c r="E7499">
        <v>3205020</v>
      </c>
      <c r="F7499" t="s">
        <v>20529</v>
      </c>
      <c r="G7499" t="s">
        <v>20530</v>
      </c>
      <c r="H7499" t="s">
        <v>4566</v>
      </c>
      <c r="I7499" t="s">
        <v>20537</v>
      </c>
      <c r="J7499" t="s">
        <v>3765</v>
      </c>
      <c r="K7499" t="s">
        <v>9959</v>
      </c>
      <c r="L7499" t="s">
        <v>3346</v>
      </c>
      <c r="M7499" t="s">
        <v>3707</v>
      </c>
      <c r="N7499" t="s">
        <v>7863</v>
      </c>
      <c r="O7499" t="s">
        <v>3343</v>
      </c>
      <c r="P7499" t="s">
        <v>3343</v>
      </c>
      <c r="Q7499" t="s">
        <v>3346</v>
      </c>
    </row>
    <row r="7500" spans="1:17" x14ac:dyDescent="0.25">
      <c r="A7500" t="s">
        <v>19314</v>
      </c>
      <c r="B7500" t="s">
        <v>19315</v>
      </c>
      <c r="C7500" t="s">
        <v>20443</v>
      </c>
      <c r="D7500" t="s">
        <v>20444</v>
      </c>
      <c r="E7500">
        <v>3205020</v>
      </c>
      <c r="F7500" t="s">
        <v>20529</v>
      </c>
      <c r="G7500" t="s">
        <v>20530</v>
      </c>
      <c r="H7500" t="s">
        <v>4566</v>
      </c>
      <c r="I7500" t="s">
        <v>20538</v>
      </c>
      <c r="J7500" t="s">
        <v>20539</v>
      </c>
      <c r="K7500" t="s">
        <v>110</v>
      </c>
      <c r="L7500" t="s">
        <v>3346</v>
      </c>
      <c r="M7500" t="s">
        <v>3707</v>
      </c>
      <c r="N7500" t="s">
        <v>7863</v>
      </c>
      <c r="O7500" t="s">
        <v>3343</v>
      </c>
      <c r="P7500" t="s">
        <v>3343</v>
      </c>
      <c r="Q7500" t="s">
        <v>3346</v>
      </c>
    </row>
    <row r="7501" spans="1:17" x14ac:dyDescent="0.25">
      <c r="A7501" t="s">
        <v>19314</v>
      </c>
      <c r="B7501" t="s">
        <v>19315</v>
      </c>
      <c r="C7501" t="s">
        <v>20443</v>
      </c>
      <c r="D7501" t="s">
        <v>20444</v>
      </c>
      <c r="E7501">
        <v>3205021</v>
      </c>
      <c r="F7501" t="s">
        <v>3750</v>
      </c>
      <c r="G7501" t="s">
        <v>20540</v>
      </c>
      <c r="H7501" t="s">
        <v>3751</v>
      </c>
      <c r="I7501" t="s">
        <v>20541</v>
      </c>
      <c r="J7501" t="s">
        <v>3753</v>
      </c>
      <c r="K7501" t="s">
        <v>110</v>
      </c>
      <c r="L7501" t="s">
        <v>3343</v>
      </c>
      <c r="M7501" t="s">
        <v>3707</v>
      </c>
      <c r="N7501" t="s">
        <v>7863</v>
      </c>
      <c r="O7501" t="s">
        <v>3343</v>
      </c>
      <c r="P7501" t="s">
        <v>3343</v>
      </c>
      <c r="Q7501" t="s">
        <v>3346</v>
      </c>
    </row>
    <row r="7502" spans="1:17" x14ac:dyDescent="0.25">
      <c r="A7502" t="s">
        <v>19314</v>
      </c>
      <c r="B7502" t="s">
        <v>19315</v>
      </c>
      <c r="C7502" t="s">
        <v>20443</v>
      </c>
      <c r="D7502" t="s">
        <v>20444</v>
      </c>
      <c r="E7502">
        <v>3205021</v>
      </c>
      <c r="F7502" t="s">
        <v>3750</v>
      </c>
      <c r="G7502" t="s">
        <v>20540</v>
      </c>
      <c r="H7502" t="s">
        <v>3751</v>
      </c>
      <c r="I7502" t="s">
        <v>20542</v>
      </c>
      <c r="J7502" t="s">
        <v>3755</v>
      </c>
      <c r="K7502" t="s">
        <v>110</v>
      </c>
      <c r="L7502" t="s">
        <v>3346</v>
      </c>
      <c r="M7502" t="s">
        <v>3707</v>
      </c>
      <c r="N7502" t="s">
        <v>7863</v>
      </c>
      <c r="O7502" t="s">
        <v>3343</v>
      </c>
      <c r="P7502" t="s">
        <v>3343</v>
      </c>
      <c r="Q7502" t="s">
        <v>3346</v>
      </c>
    </row>
    <row r="7503" spans="1:17" x14ac:dyDescent="0.25">
      <c r="A7503" t="s">
        <v>19314</v>
      </c>
      <c r="B7503" t="s">
        <v>19315</v>
      </c>
      <c r="C7503" t="s">
        <v>20443</v>
      </c>
      <c r="D7503" t="s">
        <v>20444</v>
      </c>
      <c r="E7503">
        <v>3205021</v>
      </c>
      <c r="F7503" t="s">
        <v>3750</v>
      </c>
      <c r="G7503" t="s">
        <v>20540</v>
      </c>
      <c r="H7503" t="s">
        <v>3751</v>
      </c>
      <c r="I7503" t="s">
        <v>20543</v>
      </c>
      <c r="J7503" t="s">
        <v>3757</v>
      </c>
      <c r="K7503" t="s">
        <v>110</v>
      </c>
      <c r="L7503" t="s">
        <v>3346</v>
      </c>
      <c r="M7503" t="s">
        <v>3707</v>
      </c>
      <c r="N7503" t="s">
        <v>7863</v>
      </c>
      <c r="O7503" t="s">
        <v>3343</v>
      </c>
      <c r="P7503" t="s">
        <v>3343</v>
      </c>
      <c r="Q7503" t="s">
        <v>3346</v>
      </c>
    </row>
    <row r="7504" spans="1:17" x14ac:dyDescent="0.25">
      <c r="A7504" t="s">
        <v>19314</v>
      </c>
      <c r="B7504" t="s">
        <v>19315</v>
      </c>
      <c r="C7504" t="s">
        <v>20443</v>
      </c>
      <c r="D7504" t="s">
        <v>20444</v>
      </c>
      <c r="E7504">
        <v>3205021</v>
      </c>
      <c r="F7504" t="s">
        <v>3750</v>
      </c>
      <c r="G7504" t="s">
        <v>20540</v>
      </c>
      <c r="H7504" t="s">
        <v>3751</v>
      </c>
      <c r="I7504" t="s">
        <v>20544</v>
      </c>
      <c r="J7504" t="s">
        <v>3759</v>
      </c>
      <c r="K7504" t="s">
        <v>110</v>
      </c>
      <c r="L7504" t="s">
        <v>3346</v>
      </c>
      <c r="M7504" t="s">
        <v>3707</v>
      </c>
      <c r="N7504" t="s">
        <v>7863</v>
      </c>
      <c r="O7504" t="s">
        <v>3343</v>
      </c>
      <c r="P7504" t="s">
        <v>3343</v>
      </c>
      <c r="Q7504" t="s">
        <v>3346</v>
      </c>
    </row>
    <row r="7505" spans="1:17" x14ac:dyDescent="0.25">
      <c r="A7505" t="s">
        <v>19314</v>
      </c>
      <c r="B7505" t="s">
        <v>19315</v>
      </c>
      <c r="C7505" t="s">
        <v>20443</v>
      </c>
      <c r="D7505" t="s">
        <v>20444</v>
      </c>
      <c r="E7505">
        <v>3205021</v>
      </c>
      <c r="F7505" t="s">
        <v>3750</v>
      </c>
      <c r="G7505" t="s">
        <v>20540</v>
      </c>
      <c r="H7505" t="s">
        <v>3751</v>
      </c>
      <c r="I7505" t="s">
        <v>20545</v>
      </c>
      <c r="J7505" t="s">
        <v>3761</v>
      </c>
      <c r="K7505" t="s">
        <v>110</v>
      </c>
      <c r="L7505" t="s">
        <v>3346</v>
      </c>
      <c r="M7505" t="s">
        <v>3707</v>
      </c>
      <c r="N7505" t="s">
        <v>7863</v>
      </c>
      <c r="O7505" t="s">
        <v>3343</v>
      </c>
      <c r="P7505" t="s">
        <v>3343</v>
      </c>
      <c r="Q7505" t="s">
        <v>3346</v>
      </c>
    </row>
    <row r="7506" spans="1:17" x14ac:dyDescent="0.25">
      <c r="A7506" t="s">
        <v>19314</v>
      </c>
      <c r="B7506" t="s">
        <v>19315</v>
      </c>
      <c r="C7506" t="s">
        <v>20443</v>
      </c>
      <c r="D7506" t="s">
        <v>20444</v>
      </c>
      <c r="E7506">
        <v>3205021</v>
      </c>
      <c r="F7506" t="s">
        <v>3750</v>
      </c>
      <c r="G7506" t="s">
        <v>20540</v>
      </c>
      <c r="H7506" t="s">
        <v>3751</v>
      </c>
      <c r="I7506" t="s">
        <v>20546</v>
      </c>
      <c r="J7506" t="s">
        <v>3763</v>
      </c>
      <c r="K7506" t="s">
        <v>110</v>
      </c>
      <c r="L7506" t="s">
        <v>3346</v>
      </c>
      <c r="M7506" t="s">
        <v>3707</v>
      </c>
      <c r="N7506" t="s">
        <v>7863</v>
      </c>
      <c r="O7506" t="s">
        <v>3343</v>
      </c>
      <c r="P7506" t="s">
        <v>3343</v>
      </c>
      <c r="Q7506" t="s">
        <v>3346</v>
      </c>
    </row>
    <row r="7507" spans="1:17" x14ac:dyDescent="0.25">
      <c r="A7507" t="s">
        <v>19314</v>
      </c>
      <c r="B7507" t="s">
        <v>19315</v>
      </c>
      <c r="C7507" t="s">
        <v>20443</v>
      </c>
      <c r="D7507" t="s">
        <v>20444</v>
      </c>
      <c r="E7507">
        <v>3205021</v>
      </c>
      <c r="F7507" t="s">
        <v>3750</v>
      </c>
      <c r="G7507" t="s">
        <v>20540</v>
      </c>
      <c r="H7507" t="s">
        <v>3751</v>
      </c>
      <c r="I7507" t="s">
        <v>20547</v>
      </c>
      <c r="J7507" t="s">
        <v>3765</v>
      </c>
      <c r="K7507" t="s">
        <v>110</v>
      </c>
      <c r="L7507" t="s">
        <v>3346</v>
      </c>
      <c r="M7507" t="s">
        <v>3707</v>
      </c>
      <c r="N7507" t="s">
        <v>7863</v>
      </c>
      <c r="O7507" t="s">
        <v>3343</v>
      </c>
      <c r="P7507" t="s">
        <v>3343</v>
      </c>
      <c r="Q7507" t="s">
        <v>3346</v>
      </c>
    </row>
    <row r="7508" spans="1:17" x14ac:dyDescent="0.25">
      <c r="A7508" t="s">
        <v>19314</v>
      </c>
      <c r="B7508" t="s">
        <v>19315</v>
      </c>
      <c r="C7508" t="s">
        <v>20443</v>
      </c>
      <c r="D7508" t="s">
        <v>20444</v>
      </c>
      <c r="E7508">
        <v>3205021</v>
      </c>
      <c r="F7508" t="s">
        <v>3750</v>
      </c>
      <c r="G7508" t="s">
        <v>20540</v>
      </c>
      <c r="H7508" t="s">
        <v>3751</v>
      </c>
      <c r="I7508" t="s">
        <v>20548</v>
      </c>
      <c r="J7508" t="s">
        <v>3767</v>
      </c>
      <c r="K7508" t="s">
        <v>110</v>
      </c>
      <c r="L7508" t="s">
        <v>3346</v>
      </c>
      <c r="M7508" t="s">
        <v>3707</v>
      </c>
      <c r="N7508" t="s">
        <v>7863</v>
      </c>
      <c r="O7508" t="s">
        <v>3343</v>
      </c>
      <c r="P7508" t="s">
        <v>3343</v>
      </c>
      <c r="Q7508" t="s">
        <v>3346</v>
      </c>
    </row>
    <row r="7509" spans="1:17" x14ac:dyDescent="0.25">
      <c r="A7509" t="s">
        <v>19314</v>
      </c>
      <c r="B7509" t="s">
        <v>19315</v>
      </c>
      <c r="C7509" t="s">
        <v>20443</v>
      </c>
      <c r="D7509" t="s">
        <v>20444</v>
      </c>
      <c r="E7509">
        <v>3205022</v>
      </c>
      <c r="F7509" t="s">
        <v>20549</v>
      </c>
      <c r="G7509" t="s">
        <v>20550</v>
      </c>
      <c r="H7509" t="s">
        <v>3634</v>
      </c>
      <c r="I7509" t="s">
        <v>20551</v>
      </c>
      <c r="J7509" t="s">
        <v>605</v>
      </c>
      <c r="K7509" t="s">
        <v>110</v>
      </c>
      <c r="L7509" t="s">
        <v>3343</v>
      </c>
      <c r="M7509" t="s">
        <v>3707</v>
      </c>
      <c r="N7509" t="s">
        <v>3708</v>
      </c>
      <c r="O7509" t="s">
        <v>3343</v>
      </c>
      <c r="P7509" t="s">
        <v>3343</v>
      </c>
      <c r="Q7509" t="s">
        <v>3346</v>
      </c>
    </row>
    <row r="7510" spans="1:17" x14ac:dyDescent="0.25">
      <c r="A7510" t="s">
        <v>19314</v>
      </c>
      <c r="B7510" t="s">
        <v>19315</v>
      </c>
      <c r="C7510" t="s">
        <v>20443</v>
      </c>
      <c r="D7510" t="s">
        <v>20444</v>
      </c>
      <c r="E7510">
        <v>3205023</v>
      </c>
      <c r="F7510" t="s">
        <v>20552</v>
      </c>
      <c r="G7510" t="s">
        <v>20553</v>
      </c>
      <c r="H7510" t="s">
        <v>3394</v>
      </c>
      <c r="I7510" t="s">
        <v>20554</v>
      </c>
      <c r="J7510" t="s">
        <v>200</v>
      </c>
      <c r="K7510" t="s">
        <v>110</v>
      </c>
      <c r="L7510" t="s">
        <v>3343</v>
      </c>
      <c r="M7510" t="s">
        <v>3748</v>
      </c>
      <c r="N7510" t="s">
        <v>4014</v>
      </c>
      <c r="O7510" t="s">
        <v>3343</v>
      </c>
      <c r="P7510" t="s">
        <v>3343</v>
      </c>
      <c r="Q7510" t="s">
        <v>3346</v>
      </c>
    </row>
    <row r="7511" spans="1:17" x14ac:dyDescent="0.25">
      <c r="A7511" t="s">
        <v>19314</v>
      </c>
      <c r="B7511" t="s">
        <v>19315</v>
      </c>
      <c r="C7511" t="s">
        <v>20443</v>
      </c>
      <c r="D7511" t="s">
        <v>20444</v>
      </c>
      <c r="E7511">
        <v>3205024</v>
      </c>
      <c r="F7511" t="s">
        <v>2347</v>
      </c>
      <c r="G7511" t="s">
        <v>20555</v>
      </c>
      <c r="H7511" t="s">
        <v>3515</v>
      </c>
      <c r="I7511" t="s">
        <v>20556</v>
      </c>
      <c r="J7511" t="s">
        <v>3517</v>
      </c>
      <c r="K7511" t="s">
        <v>110</v>
      </c>
      <c r="L7511" t="s">
        <v>3343</v>
      </c>
      <c r="M7511" t="s">
        <v>4200</v>
      </c>
      <c r="N7511" t="s">
        <v>7878</v>
      </c>
      <c r="O7511" t="s">
        <v>3343</v>
      </c>
      <c r="P7511" t="s">
        <v>3343</v>
      </c>
      <c r="Q7511" t="s">
        <v>3346</v>
      </c>
    </row>
    <row r="7512" spans="1:17" x14ac:dyDescent="0.25">
      <c r="A7512" t="s">
        <v>19314</v>
      </c>
      <c r="B7512" t="s">
        <v>19315</v>
      </c>
      <c r="C7512" t="s">
        <v>20443</v>
      </c>
      <c r="D7512" t="s">
        <v>20444</v>
      </c>
      <c r="E7512">
        <v>3205024</v>
      </c>
      <c r="F7512" t="s">
        <v>2347</v>
      </c>
      <c r="G7512" t="s">
        <v>20555</v>
      </c>
      <c r="H7512" t="s">
        <v>3515</v>
      </c>
      <c r="I7512" t="s">
        <v>20557</v>
      </c>
      <c r="J7512" t="s">
        <v>4415</v>
      </c>
      <c r="K7512" t="s">
        <v>110</v>
      </c>
      <c r="L7512" t="s">
        <v>3346</v>
      </c>
      <c r="M7512" t="s">
        <v>4200</v>
      </c>
      <c r="N7512" t="s">
        <v>7878</v>
      </c>
      <c r="O7512" t="s">
        <v>3343</v>
      </c>
      <c r="P7512" t="s">
        <v>3343</v>
      </c>
      <c r="Q7512" t="s">
        <v>3346</v>
      </c>
    </row>
    <row r="7513" spans="1:17" x14ac:dyDescent="0.25">
      <c r="A7513" t="s">
        <v>19314</v>
      </c>
      <c r="B7513" t="s">
        <v>19315</v>
      </c>
      <c r="C7513" t="s">
        <v>20443</v>
      </c>
      <c r="D7513" t="s">
        <v>20444</v>
      </c>
      <c r="E7513">
        <v>3205025</v>
      </c>
      <c r="F7513" t="s">
        <v>20558</v>
      </c>
      <c r="G7513" t="s">
        <v>20559</v>
      </c>
      <c r="H7513" t="s">
        <v>19698</v>
      </c>
      <c r="I7513" t="s">
        <v>20560</v>
      </c>
      <c r="J7513" t="s">
        <v>20561</v>
      </c>
      <c r="K7513" t="s">
        <v>2009</v>
      </c>
      <c r="L7513" t="s">
        <v>3343</v>
      </c>
      <c r="M7513" t="s">
        <v>4200</v>
      </c>
      <c r="N7513" t="s">
        <v>7878</v>
      </c>
      <c r="O7513" t="s">
        <v>3343</v>
      </c>
      <c r="P7513" t="s">
        <v>3343</v>
      </c>
      <c r="Q7513" t="s">
        <v>3346</v>
      </c>
    </row>
    <row r="7514" spans="1:17" x14ac:dyDescent="0.25">
      <c r="A7514" t="s">
        <v>19314</v>
      </c>
      <c r="B7514" t="s">
        <v>19315</v>
      </c>
      <c r="C7514" t="s">
        <v>20443</v>
      </c>
      <c r="D7514" t="s">
        <v>20444</v>
      </c>
      <c r="E7514">
        <v>3205026</v>
      </c>
      <c r="F7514" t="s">
        <v>19696</v>
      </c>
      <c r="G7514" t="s">
        <v>20562</v>
      </c>
      <c r="H7514" t="s">
        <v>20563</v>
      </c>
      <c r="I7514" t="s">
        <v>20564</v>
      </c>
      <c r="J7514" t="s">
        <v>20561</v>
      </c>
      <c r="K7514" t="s">
        <v>4107</v>
      </c>
      <c r="L7514" t="s">
        <v>3343</v>
      </c>
      <c r="M7514" t="s">
        <v>4200</v>
      </c>
      <c r="N7514" t="s">
        <v>7878</v>
      </c>
      <c r="O7514" t="s">
        <v>3343</v>
      </c>
      <c r="P7514" t="s">
        <v>3343</v>
      </c>
      <c r="Q7514" t="s">
        <v>3346</v>
      </c>
    </row>
    <row r="7515" spans="1:17" x14ac:dyDescent="0.25">
      <c r="A7515" t="s">
        <v>19314</v>
      </c>
      <c r="B7515" t="s">
        <v>19315</v>
      </c>
      <c r="C7515" t="s">
        <v>20443</v>
      </c>
      <c r="D7515" t="s">
        <v>20444</v>
      </c>
      <c r="E7515">
        <v>3205026</v>
      </c>
      <c r="F7515" t="s">
        <v>19696</v>
      </c>
      <c r="G7515" t="s">
        <v>20562</v>
      </c>
      <c r="H7515" t="s">
        <v>20563</v>
      </c>
      <c r="I7515" t="s">
        <v>20565</v>
      </c>
      <c r="J7515" t="s">
        <v>20561</v>
      </c>
      <c r="K7515" t="s">
        <v>2009</v>
      </c>
      <c r="L7515" t="s">
        <v>3346</v>
      </c>
      <c r="M7515" t="s">
        <v>4200</v>
      </c>
      <c r="N7515" t="s">
        <v>7878</v>
      </c>
      <c r="O7515" t="s">
        <v>3343</v>
      </c>
      <c r="P7515" t="s">
        <v>3343</v>
      </c>
      <c r="Q7515" t="s">
        <v>3346</v>
      </c>
    </row>
    <row r="7516" spans="1:17" x14ac:dyDescent="0.25">
      <c r="A7516" t="s">
        <v>19314</v>
      </c>
      <c r="B7516" t="s">
        <v>19315</v>
      </c>
      <c r="C7516" t="s">
        <v>20443</v>
      </c>
      <c r="D7516" t="s">
        <v>20444</v>
      </c>
      <c r="E7516">
        <v>3205027</v>
      </c>
      <c r="F7516" t="s">
        <v>17281</v>
      </c>
      <c r="G7516" t="s">
        <v>20566</v>
      </c>
      <c r="H7516" t="s">
        <v>20567</v>
      </c>
      <c r="I7516" t="s">
        <v>20568</v>
      </c>
      <c r="J7516" t="s">
        <v>20569</v>
      </c>
      <c r="K7516" t="s">
        <v>4107</v>
      </c>
      <c r="L7516" t="s">
        <v>3343</v>
      </c>
      <c r="M7516" t="s">
        <v>3707</v>
      </c>
      <c r="N7516" t="s">
        <v>7863</v>
      </c>
      <c r="O7516" t="s">
        <v>3343</v>
      </c>
      <c r="P7516" t="s">
        <v>3343</v>
      </c>
      <c r="Q7516" t="s">
        <v>3346</v>
      </c>
    </row>
    <row r="7517" spans="1:17" x14ac:dyDescent="0.25">
      <c r="A7517" t="s">
        <v>19314</v>
      </c>
      <c r="B7517" t="s">
        <v>19315</v>
      </c>
      <c r="C7517" t="s">
        <v>20443</v>
      </c>
      <c r="D7517" t="s">
        <v>20444</v>
      </c>
      <c r="E7517">
        <v>3205027</v>
      </c>
      <c r="F7517" t="s">
        <v>17281</v>
      </c>
      <c r="G7517" t="s">
        <v>20566</v>
      </c>
      <c r="H7517" t="s">
        <v>20567</v>
      </c>
      <c r="I7517" t="s">
        <v>20570</v>
      </c>
      <c r="J7517" t="s">
        <v>20571</v>
      </c>
      <c r="K7517" t="s">
        <v>3433</v>
      </c>
      <c r="L7517" t="s">
        <v>3346</v>
      </c>
      <c r="M7517" t="s">
        <v>3707</v>
      </c>
      <c r="N7517" t="s">
        <v>7863</v>
      </c>
      <c r="O7517" t="s">
        <v>3343</v>
      </c>
      <c r="P7517" t="s">
        <v>3343</v>
      </c>
      <c r="Q7517" t="s">
        <v>3346</v>
      </c>
    </row>
    <row r="7518" spans="1:17" x14ac:dyDescent="0.25">
      <c r="A7518" t="s">
        <v>19314</v>
      </c>
      <c r="B7518" t="s">
        <v>19315</v>
      </c>
      <c r="C7518" t="s">
        <v>20443</v>
      </c>
      <c r="D7518" t="s">
        <v>20444</v>
      </c>
      <c r="E7518">
        <v>3205027</v>
      </c>
      <c r="F7518" t="s">
        <v>17281</v>
      </c>
      <c r="G7518" t="s">
        <v>20566</v>
      </c>
      <c r="H7518" t="s">
        <v>20567</v>
      </c>
      <c r="I7518" t="s">
        <v>20572</v>
      </c>
      <c r="J7518" t="s">
        <v>20571</v>
      </c>
      <c r="K7518" t="s">
        <v>9286</v>
      </c>
      <c r="L7518" t="s">
        <v>3346</v>
      </c>
      <c r="M7518" t="s">
        <v>3707</v>
      </c>
      <c r="N7518" t="s">
        <v>7863</v>
      </c>
      <c r="O7518" t="s">
        <v>3343</v>
      </c>
      <c r="P7518" t="s">
        <v>3343</v>
      </c>
      <c r="Q7518" t="s">
        <v>3346</v>
      </c>
    </row>
    <row r="7519" spans="1:17" x14ac:dyDescent="0.25">
      <c r="A7519" t="s">
        <v>19314</v>
      </c>
      <c r="B7519" t="s">
        <v>19315</v>
      </c>
      <c r="C7519" t="s">
        <v>20443</v>
      </c>
      <c r="D7519" t="s">
        <v>20444</v>
      </c>
      <c r="E7519">
        <v>3205027</v>
      </c>
      <c r="F7519" t="s">
        <v>17281</v>
      </c>
      <c r="G7519" t="s">
        <v>20566</v>
      </c>
      <c r="H7519" t="s">
        <v>20567</v>
      </c>
      <c r="I7519" t="s">
        <v>20573</v>
      </c>
      <c r="J7519" t="s">
        <v>20574</v>
      </c>
      <c r="K7519" t="s">
        <v>110</v>
      </c>
      <c r="L7519" t="s">
        <v>3346</v>
      </c>
      <c r="M7519" t="s">
        <v>3707</v>
      </c>
      <c r="N7519" t="s">
        <v>7863</v>
      </c>
      <c r="O7519" t="s">
        <v>3343</v>
      </c>
      <c r="P7519" t="s">
        <v>3343</v>
      </c>
      <c r="Q7519" t="s">
        <v>3346</v>
      </c>
    </row>
    <row r="7520" spans="1:17" x14ac:dyDescent="0.25">
      <c r="A7520" t="s">
        <v>19314</v>
      </c>
      <c r="B7520" t="s">
        <v>19315</v>
      </c>
      <c r="C7520" t="s">
        <v>20443</v>
      </c>
      <c r="D7520" t="s">
        <v>20444</v>
      </c>
      <c r="E7520">
        <v>3205028</v>
      </c>
      <c r="F7520" t="s">
        <v>20575</v>
      </c>
      <c r="G7520" t="s">
        <v>20576</v>
      </c>
      <c r="H7520" t="s">
        <v>20577</v>
      </c>
      <c r="I7520" t="s">
        <v>20578</v>
      </c>
      <c r="J7520" t="s">
        <v>20579</v>
      </c>
      <c r="K7520" t="s">
        <v>4107</v>
      </c>
      <c r="L7520" t="s">
        <v>3343</v>
      </c>
      <c r="M7520" t="s">
        <v>3707</v>
      </c>
      <c r="N7520" t="s">
        <v>3708</v>
      </c>
      <c r="O7520" t="s">
        <v>3343</v>
      </c>
      <c r="P7520" t="s">
        <v>3343</v>
      </c>
      <c r="Q7520" t="s">
        <v>3346</v>
      </c>
    </row>
    <row r="7521" spans="1:17" x14ac:dyDescent="0.25">
      <c r="A7521" t="s">
        <v>19314</v>
      </c>
      <c r="B7521" t="s">
        <v>19315</v>
      </c>
      <c r="C7521" t="s">
        <v>20443</v>
      </c>
      <c r="D7521" t="s">
        <v>20444</v>
      </c>
      <c r="E7521">
        <v>3205028</v>
      </c>
      <c r="F7521" t="s">
        <v>20575</v>
      </c>
      <c r="G7521" t="s">
        <v>20576</v>
      </c>
      <c r="H7521" t="s">
        <v>20577</v>
      </c>
      <c r="I7521" t="s">
        <v>20580</v>
      </c>
      <c r="J7521" t="s">
        <v>20581</v>
      </c>
      <c r="K7521" t="s">
        <v>4107</v>
      </c>
      <c r="L7521" t="s">
        <v>3346</v>
      </c>
      <c r="M7521" t="s">
        <v>3707</v>
      </c>
      <c r="N7521" t="s">
        <v>3708</v>
      </c>
      <c r="O7521" t="s">
        <v>3343</v>
      </c>
      <c r="P7521" t="s">
        <v>3343</v>
      </c>
      <c r="Q7521" t="s">
        <v>3346</v>
      </c>
    </row>
    <row r="7522" spans="1:17" x14ac:dyDescent="0.25">
      <c r="A7522" t="s">
        <v>19314</v>
      </c>
      <c r="B7522" t="s">
        <v>19315</v>
      </c>
      <c r="C7522" t="s">
        <v>20443</v>
      </c>
      <c r="D7522" t="s">
        <v>20444</v>
      </c>
      <c r="E7522">
        <v>3205028</v>
      </c>
      <c r="F7522" t="s">
        <v>20575</v>
      </c>
      <c r="G7522" t="s">
        <v>20576</v>
      </c>
      <c r="H7522" t="s">
        <v>20577</v>
      </c>
      <c r="I7522" t="s">
        <v>20582</v>
      </c>
      <c r="J7522" t="s">
        <v>20583</v>
      </c>
      <c r="K7522" t="s">
        <v>4107</v>
      </c>
      <c r="L7522" t="s">
        <v>3346</v>
      </c>
      <c r="M7522" t="s">
        <v>3707</v>
      </c>
      <c r="N7522" t="s">
        <v>3708</v>
      </c>
      <c r="O7522" t="s">
        <v>3343</v>
      </c>
      <c r="P7522" t="s">
        <v>3343</v>
      </c>
      <c r="Q7522" t="s">
        <v>3346</v>
      </c>
    </row>
    <row r="7523" spans="1:17" x14ac:dyDescent="0.25">
      <c r="A7523" t="s">
        <v>19314</v>
      </c>
      <c r="B7523" t="s">
        <v>19315</v>
      </c>
      <c r="C7523" t="s">
        <v>20443</v>
      </c>
      <c r="D7523" t="s">
        <v>20444</v>
      </c>
      <c r="E7523">
        <v>3205028</v>
      </c>
      <c r="F7523" t="s">
        <v>20575</v>
      </c>
      <c r="G7523" t="s">
        <v>20576</v>
      </c>
      <c r="H7523" t="s">
        <v>20577</v>
      </c>
      <c r="I7523" t="s">
        <v>20584</v>
      </c>
      <c r="J7523" t="s">
        <v>20585</v>
      </c>
      <c r="K7523" t="s">
        <v>110</v>
      </c>
      <c r="L7523" t="s">
        <v>3346</v>
      </c>
      <c r="M7523" t="s">
        <v>3707</v>
      </c>
      <c r="N7523" t="s">
        <v>3708</v>
      </c>
      <c r="O7523" t="s">
        <v>3343</v>
      </c>
      <c r="P7523" t="s">
        <v>3343</v>
      </c>
      <c r="Q7523" t="s">
        <v>3346</v>
      </c>
    </row>
    <row r="7524" spans="1:17" x14ac:dyDescent="0.25">
      <c r="A7524" t="s">
        <v>19314</v>
      </c>
      <c r="B7524" t="s">
        <v>19315</v>
      </c>
      <c r="C7524" t="s">
        <v>20443</v>
      </c>
      <c r="D7524" t="s">
        <v>20444</v>
      </c>
      <c r="E7524">
        <v>3205029</v>
      </c>
      <c r="F7524" t="s">
        <v>102</v>
      </c>
      <c r="G7524" t="s">
        <v>3349</v>
      </c>
      <c r="H7524" t="s">
        <v>3350</v>
      </c>
      <c r="I7524" t="s">
        <v>20586</v>
      </c>
      <c r="J7524" t="s">
        <v>103</v>
      </c>
      <c r="K7524" t="s">
        <v>110</v>
      </c>
      <c r="L7524" t="s">
        <v>3343</v>
      </c>
      <c r="M7524" t="s">
        <v>4200</v>
      </c>
      <c r="N7524" t="s">
        <v>7878</v>
      </c>
      <c r="O7524" t="s">
        <v>3346</v>
      </c>
      <c r="P7524" t="s">
        <v>3346</v>
      </c>
      <c r="Q7524" t="s">
        <v>3346</v>
      </c>
    </row>
    <row r="7525" spans="1:17" x14ac:dyDescent="0.25">
      <c r="A7525" t="s">
        <v>19314</v>
      </c>
      <c r="B7525" t="s">
        <v>19315</v>
      </c>
      <c r="C7525" t="s">
        <v>20443</v>
      </c>
      <c r="D7525" t="s">
        <v>20444</v>
      </c>
      <c r="E7525">
        <v>3205030</v>
      </c>
      <c r="F7525" t="s">
        <v>757</v>
      </c>
      <c r="G7525" t="s">
        <v>19473</v>
      </c>
      <c r="H7525" t="s">
        <v>3350</v>
      </c>
      <c r="I7525" t="s">
        <v>20587</v>
      </c>
      <c r="J7525" t="s">
        <v>7715</v>
      </c>
      <c r="K7525" t="s">
        <v>110</v>
      </c>
      <c r="L7525" t="s">
        <v>3343</v>
      </c>
      <c r="M7525" t="s">
        <v>4200</v>
      </c>
      <c r="N7525" t="s">
        <v>7878</v>
      </c>
      <c r="O7525" t="s">
        <v>3346</v>
      </c>
      <c r="P7525" t="s">
        <v>3346</v>
      </c>
      <c r="Q7525" t="s">
        <v>3346</v>
      </c>
    </row>
    <row r="7526" spans="1:17" x14ac:dyDescent="0.25">
      <c r="A7526" t="s">
        <v>19314</v>
      </c>
      <c r="B7526" t="s">
        <v>19315</v>
      </c>
      <c r="C7526" t="s">
        <v>20443</v>
      </c>
      <c r="D7526" t="s">
        <v>20444</v>
      </c>
      <c r="E7526">
        <v>3205031</v>
      </c>
      <c r="F7526" t="s">
        <v>128</v>
      </c>
      <c r="G7526" t="s">
        <v>4583</v>
      </c>
      <c r="H7526" t="s">
        <v>3526</v>
      </c>
      <c r="I7526" t="s">
        <v>20588</v>
      </c>
      <c r="J7526" t="s">
        <v>5028</v>
      </c>
      <c r="K7526" t="s">
        <v>110</v>
      </c>
      <c r="L7526" t="s">
        <v>3343</v>
      </c>
      <c r="M7526" t="s">
        <v>4200</v>
      </c>
      <c r="N7526" t="s">
        <v>7878</v>
      </c>
      <c r="O7526" t="s">
        <v>3346</v>
      </c>
      <c r="P7526" t="s">
        <v>3346</v>
      </c>
      <c r="Q7526" t="s">
        <v>3346</v>
      </c>
    </row>
    <row r="7527" spans="1:17" x14ac:dyDescent="0.25">
      <c r="A7527" t="s">
        <v>19314</v>
      </c>
      <c r="B7527" t="s">
        <v>19315</v>
      </c>
      <c r="C7527" t="s">
        <v>20443</v>
      </c>
      <c r="D7527" t="s">
        <v>20444</v>
      </c>
      <c r="E7527">
        <v>3205032</v>
      </c>
      <c r="F7527" t="s">
        <v>156</v>
      </c>
      <c r="G7527" t="s">
        <v>3393</v>
      </c>
      <c r="H7527" t="s">
        <v>3394</v>
      </c>
      <c r="I7527" t="s">
        <v>20589</v>
      </c>
      <c r="J7527" t="s">
        <v>3396</v>
      </c>
      <c r="K7527" t="s">
        <v>110</v>
      </c>
      <c r="L7527" t="s">
        <v>3343</v>
      </c>
      <c r="M7527" t="s">
        <v>3748</v>
      </c>
      <c r="N7527" t="s">
        <v>3749</v>
      </c>
      <c r="O7527" t="s">
        <v>3346</v>
      </c>
      <c r="P7527" t="s">
        <v>3346</v>
      </c>
      <c r="Q7527" t="s">
        <v>3346</v>
      </c>
    </row>
    <row r="7528" spans="1:17" x14ac:dyDescent="0.25">
      <c r="A7528" t="s">
        <v>19314</v>
      </c>
      <c r="B7528" t="s">
        <v>19315</v>
      </c>
      <c r="C7528" t="s">
        <v>20443</v>
      </c>
      <c r="D7528" t="s">
        <v>20444</v>
      </c>
      <c r="E7528">
        <v>3205033</v>
      </c>
      <c r="F7528" t="s">
        <v>1896</v>
      </c>
      <c r="G7528" t="s">
        <v>20590</v>
      </c>
      <c r="H7528" t="s">
        <v>4593</v>
      </c>
      <c r="I7528" t="s">
        <v>20591</v>
      </c>
      <c r="J7528" t="s">
        <v>19522</v>
      </c>
      <c r="K7528" t="s">
        <v>110</v>
      </c>
      <c r="L7528" t="s">
        <v>3343</v>
      </c>
      <c r="M7528" t="s">
        <v>4200</v>
      </c>
      <c r="N7528" t="s">
        <v>7878</v>
      </c>
      <c r="O7528" t="s">
        <v>3346</v>
      </c>
      <c r="P7528" t="s">
        <v>3346</v>
      </c>
      <c r="Q7528" t="s">
        <v>3346</v>
      </c>
    </row>
    <row r="7529" spans="1:17" x14ac:dyDescent="0.25">
      <c r="A7529" t="s">
        <v>19314</v>
      </c>
      <c r="B7529" t="s">
        <v>19315</v>
      </c>
      <c r="C7529" t="s">
        <v>20443</v>
      </c>
      <c r="D7529" t="s">
        <v>20444</v>
      </c>
      <c r="E7529">
        <v>3205034</v>
      </c>
      <c r="F7529" t="s">
        <v>114</v>
      </c>
      <c r="G7529" t="s">
        <v>3483</v>
      </c>
      <c r="H7529" t="s">
        <v>3350</v>
      </c>
      <c r="I7529" t="s">
        <v>20592</v>
      </c>
      <c r="J7529" t="s">
        <v>4774</v>
      </c>
      <c r="K7529" t="s">
        <v>110</v>
      </c>
      <c r="L7529" t="s">
        <v>3343</v>
      </c>
      <c r="M7529" t="s">
        <v>4200</v>
      </c>
      <c r="N7529" t="s">
        <v>7878</v>
      </c>
      <c r="O7529" t="s">
        <v>3346</v>
      </c>
      <c r="P7529" t="s">
        <v>3346</v>
      </c>
      <c r="Q7529" t="s">
        <v>3346</v>
      </c>
    </row>
    <row r="7530" spans="1:17" x14ac:dyDescent="0.25">
      <c r="A7530" t="s">
        <v>19314</v>
      </c>
      <c r="B7530" t="s">
        <v>19315</v>
      </c>
      <c r="C7530" t="s">
        <v>2806</v>
      </c>
      <c r="D7530" t="s">
        <v>20593</v>
      </c>
      <c r="E7530">
        <v>3206001</v>
      </c>
      <c r="F7530" t="s">
        <v>20594</v>
      </c>
      <c r="G7530" t="s">
        <v>3716</v>
      </c>
      <c r="H7530" t="s">
        <v>3350</v>
      </c>
      <c r="I7530" t="s">
        <v>20595</v>
      </c>
      <c r="J7530" t="s">
        <v>20596</v>
      </c>
      <c r="K7530" t="s">
        <v>110</v>
      </c>
      <c r="L7530" t="s">
        <v>3343</v>
      </c>
      <c r="M7530" t="s">
        <v>3748</v>
      </c>
      <c r="N7530" t="s">
        <v>20597</v>
      </c>
      <c r="O7530" t="s">
        <v>3343</v>
      </c>
      <c r="P7530" t="s">
        <v>3343</v>
      </c>
      <c r="Q7530" t="s">
        <v>3346</v>
      </c>
    </row>
    <row r="7531" spans="1:17" x14ac:dyDescent="0.25">
      <c r="A7531" t="s">
        <v>19314</v>
      </c>
      <c r="B7531" t="s">
        <v>19315</v>
      </c>
      <c r="C7531" t="s">
        <v>2806</v>
      </c>
      <c r="D7531" t="s">
        <v>20593</v>
      </c>
      <c r="E7531">
        <v>3206002</v>
      </c>
      <c r="F7531" t="s">
        <v>2082</v>
      </c>
      <c r="G7531" t="s">
        <v>3349</v>
      </c>
      <c r="H7531" t="s">
        <v>3350</v>
      </c>
      <c r="I7531" t="s">
        <v>20598</v>
      </c>
      <c r="J7531" t="s">
        <v>103</v>
      </c>
      <c r="K7531" t="s">
        <v>110</v>
      </c>
      <c r="L7531" t="s">
        <v>3343</v>
      </c>
      <c r="M7531" t="s">
        <v>3748</v>
      </c>
      <c r="N7531" t="s">
        <v>20597</v>
      </c>
      <c r="O7531" t="s">
        <v>3343</v>
      </c>
      <c r="P7531" t="s">
        <v>3343</v>
      </c>
      <c r="Q7531" t="s">
        <v>3346</v>
      </c>
    </row>
    <row r="7532" spans="1:17" x14ac:dyDescent="0.25">
      <c r="A7532" t="s">
        <v>19314</v>
      </c>
      <c r="B7532" t="s">
        <v>19315</v>
      </c>
      <c r="C7532" t="s">
        <v>2806</v>
      </c>
      <c r="D7532" t="s">
        <v>20593</v>
      </c>
      <c r="E7532">
        <v>3206002</v>
      </c>
      <c r="F7532" t="s">
        <v>2082</v>
      </c>
      <c r="G7532" t="s">
        <v>3349</v>
      </c>
      <c r="H7532" t="s">
        <v>3350</v>
      </c>
      <c r="I7532" t="s">
        <v>20599</v>
      </c>
      <c r="J7532" t="s">
        <v>20600</v>
      </c>
      <c r="K7532" t="s">
        <v>110</v>
      </c>
      <c r="L7532" t="s">
        <v>3346</v>
      </c>
      <c r="M7532" t="s">
        <v>3748</v>
      </c>
      <c r="N7532" t="s">
        <v>20597</v>
      </c>
      <c r="O7532" t="s">
        <v>3343</v>
      </c>
      <c r="P7532" t="s">
        <v>3343</v>
      </c>
      <c r="Q7532" t="s">
        <v>3346</v>
      </c>
    </row>
    <row r="7533" spans="1:17" x14ac:dyDescent="0.25">
      <c r="A7533" t="s">
        <v>19314</v>
      </c>
      <c r="B7533" t="s">
        <v>19315</v>
      </c>
      <c r="C7533" t="s">
        <v>2806</v>
      </c>
      <c r="D7533" t="s">
        <v>20593</v>
      </c>
      <c r="E7533">
        <v>3206002</v>
      </c>
      <c r="F7533" t="s">
        <v>2082</v>
      </c>
      <c r="G7533" t="s">
        <v>3349</v>
      </c>
      <c r="H7533" t="s">
        <v>3350</v>
      </c>
      <c r="I7533" t="s">
        <v>20601</v>
      </c>
      <c r="J7533" t="s">
        <v>20602</v>
      </c>
      <c r="K7533" t="s">
        <v>110</v>
      </c>
      <c r="L7533" t="s">
        <v>3346</v>
      </c>
      <c r="M7533" t="s">
        <v>3748</v>
      </c>
      <c r="N7533" t="s">
        <v>20597</v>
      </c>
      <c r="O7533" t="s">
        <v>3343</v>
      </c>
      <c r="P7533" t="s">
        <v>3343</v>
      </c>
      <c r="Q7533" t="s">
        <v>3346</v>
      </c>
    </row>
    <row r="7534" spans="1:17" x14ac:dyDescent="0.25">
      <c r="A7534" t="s">
        <v>19314</v>
      </c>
      <c r="B7534" t="s">
        <v>19315</v>
      </c>
      <c r="C7534" t="s">
        <v>2806</v>
      </c>
      <c r="D7534" t="s">
        <v>20593</v>
      </c>
      <c r="E7534">
        <v>3206002</v>
      </c>
      <c r="F7534" t="s">
        <v>2082</v>
      </c>
      <c r="G7534" t="s">
        <v>3349</v>
      </c>
      <c r="H7534" t="s">
        <v>3350</v>
      </c>
      <c r="I7534" t="s">
        <v>20603</v>
      </c>
      <c r="J7534" t="s">
        <v>20604</v>
      </c>
      <c r="K7534" t="s">
        <v>110</v>
      </c>
      <c r="L7534" t="s">
        <v>3346</v>
      </c>
      <c r="M7534" t="s">
        <v>3748</v>
      </c>
      <c r="N7534" t="s">
        <v>20597</v>
      </c>
      <c r="O7534" t="s">
        <v>3343</v>
      </c>
      <c r="P7534" t="s">
        <v>3343</v>
      </c>
      <c r="Q7534" t="s">
        <v>3346</v>
      </c>
    </row>
    <row r="7535" spans="1:17" x14ac:dyDescent="0.25">
      <c r="A7535" t="s">
        <v>19314</v>
      </c>
      <c r="B7535" t="s">
        <v>19315</v>
      </c>
      <c r="C7535" t="s">
        <v>2806</v>
      </c>
      <c r="D7535" t="s">
        <v>20593</v>
      </c>
      <c r="E7535">
        <v>3206002</v>
      </c>
      <c r="F7535" t="s">
        <v>2082</v>
      </c>
      <c r="G7535" t="s">
        <v>3349</v>
      </c>
      <c r="H7535" t="s">
        <v>3350</v>
      </c>
      <c r="I7535" t="s">
        <v>20605</v>
      </c>
      <c r="J7535" t="s">
        <v>20606</v>
      </c>
      <c r="K7535" t="s">
        <v>110</v>
      </c>
      <c r="L7535" t="s">
        <v>3346</v>
      </c>
      <c r="M7535" t="s">
        <v>3748</v>
      </c>
      <c r="N7535" t="s">
        <v>20597</v>
      </c>
      <c r="O7535" t="s">
        <v>3343</v>
      </c>
      <c r="P7535" t="s">
        <v>3343</v>
      </c>
      <c r="Q7535" t="s">
        <v>3346</v>
      </c>
    </row>
    <row r="7536" spans="1:17" x14ac:dyDescent="0.25">
      <c r="A7536" t="s">
        <v>19314</v>
      </c>
      <c r="B7536" t="s">
        <v>19315</v>
      </c>
      <c r="C7536" t="s">
        <v>2806</v>
      </c>
      <c r="D7536" t="s">
        <v>20593</v>
      </c>
      <c r="E7536">
        <v>3206002</v>
      </c>
      <c r="F7536" t="s">
        <v>2082</v>
      </c>
      <c r="G7536" t="s">
        <v>3349</v>
      </c>
      <c r="H7536" t="s">
        <v>3350</v>
      </c>
      <c r="I7536" t="s">
        <v>2083</v>
      </c>
      <c r="J7536" t="s">
        <v>2084</v>
      </c>
      <c r="K7536" t="s">
        <v>110</v>
      </c>
      <c r="L7536" t="s">
        <v>3346</v>
      </c>
      <c r="M7536" t="s">
        <v>3748</v>
      </c>
      <c r="N7536" t="s">
        <v>20597</v>
      </c>
      <c r="O7536" t="s">
        <v>3343</v>
      </c>
      <c r="P7536" t="s">
        <v>3343</v>
      </c>
      <c r="Q7536" t="s">
        <v>3346</v>
      </c>
    </row>
    <row r="7537" spans="1:17" x14ac:dyDescent="0.25">
      <c r="A7537" t="s">
        <v>19314</v>
      </c>
      <c r="B7537" t="s">
        <v>19315</v>
      </c>
      <c r="C7537" t="s">
        <v>2806</v>
      </c>
      <c r="D7537" t="s">
        <v>20593</v>
      </c>
      <c r="E7537">
        <v>3206002</v>
      </c>
      <c r="F7537" t="s">
        <v>2082</v>
      </c>
      <c r="G7537" t="s">
        <v>3349</v>
      </c>
      <c r="H7537" t="s">
        <v>3350</v>
      </c>
      <c r="I7537" t="s">
        <v>20607</v>
      </c>
      <c r="J7537" t="s">
        <v>20608</v>
      </c>
      <c r="K7537" t="s">
        <v>110</v>
      </c>
      <c r="L7537" t="s">
        <v>3346</v>
      </c>
      <c r="M7537" t="s">
        <v>3748</v>
      </c>
      <c r="N7537" t="s">
        <v>20597</v>
      </c>
      <c r="O7537" t="s">
        <v>3343</v>
      </c>
      <c r="P7537" t="s">
        <v>3343</v>
      </c>
      <c r="Q7537" t="s">
        <v>3346</v>
      </c>
    </row>
    <row r="7538" spans="1:17" x14ac:dyDescent="0.25">
      <c r="A7538" t="s">
        <v>19314</v>
      </c>
      <c r="B7538" t="s">
        <v>19315</v>
      </c>
      <c r="C7538" t="s">
        <v>2806</v>
      </c>
      <c r="D7538" t="s">
        <v>20593</v>
      </c>
      <c r="E7538">
        <v>3206003</v>
      </c>
      <c r="F7538" t="s">
        <v>2091</v>
      </c>
      <c r="G7538" t="s">
        <v>20609</v>
      </c>
      <c r="H7538" t="s">
        <v>20610</v>
      </c>
      <c r="I7538" t="s">
        <v>20611</v>
      </c>
      <c r="J7538" t="s">
        <v>20612</v>
      </c>
      <c r="K7538" t="s">
        <v>110</v>
      </c>
      <c r="L7538" t="s">
        <v>3343</v>
      </c>
      <c r="M7538" t="s">
        <v>3748</v>
      </c>
      <c r="N7538" t="s">
        <v>4014</v>
      </c>
      <c r="O7538" t="s">
        <v>3343</v>
      </c>
      <c r="P7538" t="s">
        <v>3343</v>
      </c>
      <c r="Q7538" t="s">
        <v>3346</v>
      </c>
    </row>
    <row r="7539" spans="1:17" x14ac:dyDescent="0.25">
      <c r="A7539" t="s">
        <v>19314</v>
      </c>
      <c r="B7539" t="s">
        <v>19315</v>
      </c>
      <c r="C7539" t="s">
        <v>2806</v>
      </c>
      <c r="D7539" t="s">
        <v>20593</v>
      </c>
      <c r="E7539">
        <v>3206003</v>
      </c>
      <c r="F7539" t="s">
        <v>2091</v>
      </c>
      <c r="G7539" t="s">
        <v>20609</v>
      </c>
      <c r="H7539" t="s">
        <v>20610</v>
      </c>
      <c r="I7539" t="s">
        <v>2092</v>
      </c>
      <c r="J7539" t="s">
        <v>2093</v>
      </c>
      <c r="K7539" t="s">
        <v>110</v>
      </c>
      <c r="L7539" t="s">
        <v>3346</v>
      </c>
      <c r="M7539" t="s">
        <v>3748</v>
      </c>
      <c r="N7539" t="s">
        <v>4014</v>
      </c>
      <c r="O7539" t="s">
        <v>3343</v>
      </c>
      <c r="P7539" t="s">
        <v>3343</v>
      </c>
      <c r="Q7539" t="s">
        <v>3346</v>
      </c>
    </row>
    <row r="7540" spans="1:17" x14ac:dyDescent="0.25">
      <c r="A7540" t="s">
        <v>19314</v>
      </c>
      <c r="B7540" t="s">
        <v>19315</v>
      </c>
      <c r="C7540" t="s">
        <v>2806</v>
      </c>
      <c r="D7540" t="s">
        <v>20593</v>
      </c>
      <c r="E7540">
        <v>3206003</v>
      </c>
      <c r="F7540" t="s">
        <v>2091</v>
      </c>
      <c r="G7540" t="s">
        <v>20609</v>
      </c>
      <c r="H7540" t="s">
        <v>20610</v>
      </c>
      <c r="I7540" t="s">
        <v>20613</v>
      </c>
      <c r="J7540" t="s">
        <v>20614</v>
      </c>
      <c r="K7540" t="s">
        <v>110</v>
      </c>
      <c r="L7540" t="s">
        <v>3346</v>
      </c>
      <c r="M7540" t="s">
        <v>3748</v>
      </c>
      <c r="N7540" t="s">
        <v>4014</v>
      </c>
      <c r="O7540" t="s">
        <v>3343</v>
      </c>
      <c r="P7540" t="s">
        <v>3343</v>
      </c>
      <c r="Q7540" t="s">
        <v>3346</v>
      </c>
    </row>
    <row r="7541" spans="1:17" x14ac:dyDescent="0.25">
      <c r="A7541" t="s">
        <v>19314</v>
      </c>
      <c r="B7541" t="s">
        <v>19315</v>
      </c>
      <c r="C7541" t="s">
        <v>2806</v>
      </c>
      <c r="D7541" t="s">
        <v>20593</v>
      </c>
      <c r="E7541">
        <v>3206004</v>
      </c>
      <c r="F7541" t="s">
        <v>2100</v>
      </c>
      <c r="G7541" t="s">
        <v>20615</v>
      </c>
      <c r="H7541" t="s">
        <v>3394</v>
      </c>
      <c r="I7541" t="s">
        <v>20616</v>
      </c>
      <c r="J7541" t="s">
        <v>2101</v>
      </c>
      <c r="K7541" t="s">
        <v>110</v>
      </c>
      <c r="L7541" t="s">
        <v>3343</v>
      </c>
      <c r="M7541" t="s">
        <v>3748</v>
      </c>
      <c r="N7541" t="s">
        <v>3749</v>
      </c>
      <c r="O7541" t="s">
        <v>3343</v>
      </c>
      <c r="P7541" t="s">
        <v>3343</v>
      </c>
      <c r="Q7541" t="s">
        <v>3346</v>
      </c>
    </row>
    <row r="7542" spans="1:17" x14ac:dyDescent="0.25">
      <c r="A7542" t="s">
        <v>19314</v>
      </c>
      <c r="B7542" t="s">
        <v>19315</v>
      </c>
      <c r="C7542" t="s">
        <v>2806</v>
      </c>
      <c r="D7542" t="s">
        <v>20593</v>
      </c>
      <c r="E7542">
        <v>3206004</v>
      </c>
      <c r="F7542" t="s">
        <v>2100</v>
      </c>
      <c r="G7542" t="s">
        <v>20615</v>
      </c>
      <c r="H7542" t="s">
        <v>3394</v>
      </c>
      <c r="I7542" t="s">
        <v>20617</v>
      </c>
      <c r="J7542" t="s">
        <v>20618</v>
      </c>
      <c r="K7542" t="s">
        <v>110</v>
      </c>
      <c r="L7542" t="s">
        <v>3346</v>
      </c>
      <c r="M7542" t="s">
        <v>3748</v>
      </c>
      <c r="N7542" t="s">
        <v>3749</v>
      </c>
      <c r="O7542" t="s">
        <v>3343</v>
      </c>
      <c r="P7542" t="s">
        <v>3343</v>
      </c>
      <c r="Q7542" t="s">
        <v>3346</v>
      </c>
    </row>
    <row r="7543" spans="1:17" x14ac:dyDescent="0.25">
      <c r="A7543" t="s">
        <v>19314</v>
      </c>
      <c r="B7543" t="s">
        <v>19315</v>
      </c>
      <c r="C7543" t="s">
        <v>2806</v>
      </c>
      <c r="D7543" t="s">
        <v>20593</v>
      </c>
      <c r="E7543">
        <v>3206004</v>
      </c>
      <c r="F7543" t="s">
        <v>2100</v>
      </c>
      <c r="G7543" t="s">
        <v>20615</v>
      </c>
      <c r="H7543" t="s">
        <v>3394</v>
      </c>
      <c r="I7543" t="s">
        <v>20619</v>
      </c>
      <c r="J7543" t="s">
        <v>20620</v>
      </c>
      <c r="K7543" t="s">
        <v>110</v>
      </c>
      <c r="L7543" t="s">
        <v>3346</v>
      </c>
      <c r="M7543" t="s">
        <v>3748</v>
      </c>
      <c r="N7543" t="s">
        <v>3749</v>
      </c>
      <c r="O7543" t="s">
        <v>3343</v>
      </c>
      <c r="P7543" t="s">
        <v>3343</v>
      </c>
      <c r="Q7543" t="s">
        <v>3346</v>
      </c>
    </row>
    <row r="7544" spans="1:17" x14ac:dyDescent="0.25">
      <c r="A7544" t="s">
        <v>19314</v>
      </c>
      <c r="B7544" t="s">
        <v>19315</v>
      </c>
      <c r="C7544" t="s">
        <v>2806</v>
      </c>
      <c r="D7544" t="s">
        <v>20593</v>
      </c>
      <c r="E7544">
        <v>3206005</v>
      </c>
      <c r="F7544" t="s">
        <v>20621</v>
      </c>
      <c r="G7544" t="s">
        <v>20622</v>
      </c>
      <c r="H7544" t="s">
        <v>6855</v>
      </c>
      <c r="I7544" t="s">
        <v>20623</v>
      </c>
      <c r="J7544" t="s">
        <v>20624</v>
      </c>
      <c r="K7544" t="s">
        <v>110</v>
      </c>
      <c r="L7544" t="s">
        <v>3343</v>
      </c>
      <c r="M7544" t="s">
        <v>3344</v>
      </c>
      <c r="N7544" t="s">
        <v>3360</v>
      </c>
      <c r="O7544" t="s">
        <v>3343</v>
      </c>
      <c r="P7544" t="s">
        <v>3343</v>
      </c>
      <c r="Q7544" t="s">
        <v>3346</v>
      </c>
    </row>
    <row r="7545" spans="1:17" x14ac:dyDescent="0.25">
      <c r="A7545" t="s">
        <v>19314</v>
      </c>
      <c r="B7545" t="s">
        <v>19315</v>
      </c>
      <c r="C7545" t="s">
        <v>2806</v>
      </c>
      <c r="D7545" t="s">
        <v>20593</v>
      </c>
      <c r="E7545">
        <v>3206005</v>
      </c>
      <c r="F7545" t="s">
        <v>20621</v>
      </c>
      <c r="G7545" t="s">
        <v>20622</v>
      </c>
      <c r="H7545" t="s">
        <v>6855</v>
      </c>
      <c r="I7545" t="s">
        <v>20625</v>
      </c>
      <c r="J7545" t="s">
        <v>20626</v>
      </c>
      <c r="K7545" t="s">
        <v>110</v>
      </c>
      <c r="L7545" t="s">
        <v>3346</v>
      </c>
      <c r="M7545" t="s">
        <v>3344</v>
      </c>
      <c r="N7545" t="s">
        <v>3360</v>
      </c>
      <c r="O7545" t="s">
        <v>3343</v>
      </c>
      <c r="P7545" t="s">
        <v>3343</v>
      </c>
      <c r="Q7545" t="s">
        <v>3346</v>
      </c>
    </row>
    <row r="7546" spans="1:17" x14ac:dyDescent="0.25">
      <c r="A7546" t="s">
        <v>19314</v>
      </c>
      <c r="B7546" t="s">
        <v>19315</v>
      </c>
      <c r="C7546" t="s">
        <v>2806</v>
      </c>
      <c r="D7546" t="s">
        <v>20593</v>
      </c>
      <c r="E7546">
        <v>3206007</v>
      </c>
      <c r="F7546" t="s">
        <v>20627</v>
      </c>
      <c r="G7546" t="s">
        <v>20628</v>
      </c>
      <c r="H7546" t="s">
        <v>4612</v>
      </c>
      <c r="I7546" t="s">
        <v>20629</v>
      </c>
      <c r="J7546" t="s">
        <v>20630</v>
      </c>
      <c r="K7546" t="s">
        <v>110</v>
      </c>
      <c r="L7546" t="s">
        <v>3343</v>
      </c>
      <c r="M7546" t="s">
        <v>3748</v>
      </c>
      <c r="N7546" t="s">
        <v>20597</v>
      </c>
      <c r="O7546" t="s">
        <v>3343</v>
      </c>
      <c r="P7546" t="s">
        <v>3343</v>
      </c>
      <c r="Q7546" t="s">
        <v>3346</v>
      </c>
    </row>
    <row r="7547" spans="1:17" x14ac:dyDescent="0.25">
      <c r="A7547" t="s">
        <v>19314</v>
      </c>
      <c r="B7547" t="s">
        <v>19315</v>
      </c>
      <c r="C7547" t="s">
        <v>2806</v>
      </c>
      <c r="D7547" t="s">
        <v>20593</v>
      </c>
      <c r="E7547">
        <v>3206007</v>
      </c>
      <c r="F7547" t="s">
        <v>20627</v>
      </c>
      <c r="G7547" t="s">
        <v>20628</v>
      </c>
      <c r="H7547" t="s">
        <v>4612</v>
      </c>
      <c r="I7547" t="s">
        <v>20631</v>
      </c>
      <c r="J7547" t="s">
        <v>20632</v>
      </c>
      <c r="K7547" t="s">
        <v>110</v>
      </c>
      <c r="L7547" t="s">
        <v>3346</v>
      </c>
      <c r="M7547" t="s">
        <v>3748</v>
      </c>
      <c r="N7547" t="s">
        <v>20597</v>
      </c>
      <c r="O7547" t="s">
        <v>3343</v>
      </c>
      <c r="P7547" t="s">
        <v>3343</v>
      </c>
      <c r="Q7547" t="s">
        <v>3346</v>
      </c>
    </row>
    <row r="7548" spans="1:17" x14ac:dyDescent="0.25">
      <c r="A7548" t="s">
        <v>19314</v>
      </c>
      <c r="B7548" t="s">
        <v>19315</v>
      </c>
      <c r="C7548" t="s">
        <v>2806</v>
      </c>
      <c r="D7548" t="s">
        <v>20593</v>
      </c>
      <c r="E7548">
        <v>3206007</v>
      </c>
      <c r="F7548" t="s">
        <v>20627</v>
      </c>
      <c r="G7548" t="s">
        <v>20628</v>
      </c>
      <c r="H7548" t="s">
        <v>4612</v>
      </c>
      <c r="I7548" t="s">
        <v>20633</v>
      </c>
      <c r="J7548" t="s">
        <v>20634</v>
      </c>
      <c r="K7548" t="s">
        <v>110</v>
      </c>
      <c r="L7548" t="s">
        <v>3346</v>
      </c>
      <c r="M7548" t="s">
        <v>3748</v>
      </c>
      <c r="N7548" t="s">
        <v>20597</v>
      </c>
      <c r="O7548" t="s">
        <v>3343</v>
      </c>
      <c r="P7548" t="s">
        <v>3343</v>
      </c>
      <c r="Q7548" t="s">
        <v>3346</v>
      </c>
    </row>
    <row r="7549" spans="1:17" x14ac:dyDescent="0.25">
      <c r="A7549" t="s">
        <v>19314</v>
      </c>
      <c r="B7549" t="s">
        <v>19315</v>
      </c>
      <c r="C7549" t="s">
        <v>2806</v>
      </c>
      <c r="D7549" t="s">
        <v>20593</v>
      </c>
      <c r="E7549">
        <v>3206007</v>
      </c>
      <c r="F7549" t="s">
        <v>20627</v>
      </c>
      <c r="G7549" t="s">
        <v>20628</v>
      </c>
      <c r="H7549" t="s">
        <v>4612</v>
      </c>
      <c r="I7549" t="s">
        <v>20635</v>
      </c>
      <c r="J7549" t="s">
        <v>20636</v>
      </c>
      <c r="K7549" t="s">
        <v>110</v>
      </c>
      <c r="L7549" t="s">
        <v>3346</v>
      </c>
      <c r="M7549" t="s">
        <v>3748</v>
      </c>
      <c r="N7549" t="s">
        <v>20597</v>
      </c>
      <c r="O7549" t="s">
        <v>3343</v>
      </c>
      <c r="P7549" t="s">
        <v>3343</v>
      </c>
      <c r="Q7549" t="s">
        <v>3346</v>
      </c>
    </row>
    <row r="7550" spans="1:17" x14ac:dyDescent="0.25">
      <c r="A7550" t="s">
        <v>19314</v>
      </c>
      <c r="B7550" t="s">
        <v>19315</v>
      </c>
      <c r="C7550" t="s">
        <v>2806</v>
      </c>
      <c r="D7550" t="s">
        <v>20593</v>
      </c>
      <c r="E7550">
        <v>3206008</v>
      </c>
      <c r="F7550" t="s">
        <v>20637</v>
      </c>
      <c r="G7550" t="s">
        <v>20638</v>
      </c>
      <c r="H7550" t="s">
        <v>3634</v>
      </c>
      <c r="I7550" t="s">
        <v>20639</v>
      </c>
      <c r="J7550" t="s">
        <v>20640</v>
      </c>
      <c r="K7550" t="s">
        <v>110</v>
      </c>
      <c r="L7550" t="s">
        <v>3343</v>
      </c>
      <c r="M7550" t="s">
        <v>3748</v>
      </c>
      <c r="N7550" t="s">
        <v>3749</v>
      </c>
      <c r="O7550" t="s">
        <v>3343</v>
      </c>
      <c r="P7550" t="s">
        <v>3343</v>
      </c>
      <c r="Q7550" t="s">
        <v>3346</v>
      </c>
    </row>
    <row r="7551" spans="1:17" x14ac:dyDescent="0.25">
      <c r="A7551" t="s">
        <v>19314</v>
      </c>
      <c r="B7551" t="s">
        <v>19315</v>
      </c>
      <c r="C7551" t="s">
        <v>2806</v>
      </c>
      <c r="D7551" t="s">
        <v>20593</v>
      </c>
      <c r="E7551">
        <v>3206008</v>
      </c>
      <c r="F7551" t="s">
        <v>20637</v>
      </c>
      <c r="G7551" t="s">
        <v>20638</v>
      </c>
      <c r="H7551" t="s">
        <v>3634</v>
      </c>
      <c r="I7551" t="s">
        <v>20641</v>
      </c>
      <c r="J7551" t="s">
        <v>20642</v>
      </c>
      <c r="K7551" t="s">
        <v>110</v>
      </c>
      <c r="L7551" t="s">
        <v>3346</v>
      </c>
      <c r="M7551" t="s">
        <v>3748</v>
      </c>
      <c r="N7551" t="s">
        <v>3749</v>
      </c>
      <c r="O7551" t="s">
        <v>3343</v>
      </c>
      <c r="P7551" t="s">
        <v>3343</v>
      </c>
      <c r="Q7551" t="s">
        <v>3346</v>
      </c>
    </row>
    <row r="7552" spans="1:17" x14ac:dyDescent="0.25">
      <c r="A7552" t="s">
        <v>19314</v>
      </c>
      <c r="B7552" t="s">
        <v>19315</v>
      </c>
      <c r="C7552" t="s">
        <v>2806</v>
      </c>
      <c r="D7552" t="s">
        <v>20593</v>
      </c>
      <c r="E7552">
        <v>3206011</v>
      </c>
      <c r="F7552" t="s">
        <v>2096</v>
      </c>
      <c r="G7552" t="s">
        <v>20643</v>
      </c>
      <c r="H7552" t="s">
        <v>3350</v>
      </c>
      <c r="I7552" t="s">
        <v>20644</v>
      </c>
      <c r="J7552" t="s">
        <v>2097</v>
      </c>
      <c r="K7552" t="s">
        <v>110</v>
      </c>
      <c r="L7552" t="s">
        <v>3343</v>
      </c>
      <c r="M7552" t="s">
        <v>3477</v>
      </c>
      <c r="N7552" t="s">
        <v>3603</v>
      </c>
      <c r="O7552" t="s">
        <v>3343</v>
      </c>
      <c r="P7552" t="s">
        <v>3343</v>
      </c>
      <c r="Q7552" t="s">
        <v>3346</v>
      </c>
    </row>
    <row r="7553" spans="1:17" x14ac:dyDescent="0.25">
      <c r="A7553" t="s">
        <v>19314</v>
      </c>
      <c r="B7553" t="s">
        <v>19315</v>
      </c>
      <c r="C7553" t="s">
        <v>2806</v>
      </c>
      <c r="D7553" t="s">
        <v>20593</v>
      </c>
      <c r="E7553">
        <v>3206011</v>
      </c>
      <c r="F7553" t="s">
        <v>2096</v>
      </c>
      <c r="G7553" t="s">
        <v>20643</v>
      </c>
      <c r="H7553" t="s">
        <v>3350</v>
      </c>
      <c r="I7553" t="s">
        <v>20645</v>
      </c>
      <c r="J7553" t="s">
        <v>20646</v>
      </c>
      <c r="K7553" t="s">
        <v>110</v>
      </c>
      <c r="L7553" t="s">
        <v>3346</v>
      </c>
      <c r="M7553" t="s">
        <v>3477</v>
      </c>
      <c r="N7553" t="s">
        <v>3603</v>
      </c>
      <c r="O7553" t="s">
        <v>3343</v>
      </c>
      <c r="P7553" t="s">
        <v>3343</v>
      </c>
      <c r="Q7553" t="s">
        <v>3346</v>
      </c>
    </row>
    <row r="7554" spans="1:17" x14ac:dyDescent="0.25">
      <c r="A7554" t="s">
        <v>19314</v>
      </c>
      <c r="B7554" t="s">
        <v>19315</v>
      </c>
      <c r="C7554" t="s">
        <v>2806</v>
      </c>
      <c r="D7554" t="s">
        <v>20593</v>
      </c>
      <c r="E7554">
        <v>3206011</v>
      </c>
      <c r="F7554" t="s">
        <v>2096</v>
      </c>
      <c r="G7554" t="s">
        <v>20643</v>
      </c>
      <c r="H7554" t="s">
        <v>3350</v>
      </c>
      <c r="I7554" t="s">
        <v>20647</v>
      </c>
      <c r="J7554" t="s">
        <v>20648</v>
      </c>
      <c r="K7554" t="s">
        <v>110</v>
      </c>
      <c r="L7554" t="s">
        <v>3346</v>
      </c>
      <c r="M7554" t="s">
        <v>3477</v>
      </c>
      <c r="N7554" t="s">
        <v>3603</v>
      </c>
      <c r="O7554" t="s">
        <v>3343</v>
      </c>
      <c r="P7554" t="s">
        <v>3343</v>
      </c>
      <c r="Q7554" t="s">
        <v>3346</v>
      </c>
    </row>
    <row r="7555" spans="1:17" x14ac:dyDescent="0.25">
      <c r="A7555" t="s">
        <v>19314</v>
      </c>
      <c r="B7555" t="s">
        <v>19315</v>
      </c>
      <c r="C7555" t="s">
        <v>2806</v>
      </c>
      <c r="D7555" t="s">
        <v>20593</v>
      </c>
      <c r="E7555">
        <v>3206011</v>
      </c>
      <c r="F7555" t="s">
        <v>2096</v>
      </c>
      <c r="G7555" t="s">
        <v>20643</v>
      </c>
      <c r="H7555" t="s">
        <v>3350</v>
      </c>
      <c r="I7555" t="s">
        <v>20649</v>
      </c>
      <c r="J7555" t="s">
        <v>20650</v>
      </c>
      <c r="K7555" t="s">
        <v>110</v>
      </c>
      <c r="L7555" t="s">
        <v>3346</v>
      </c>
      <c r="M7555" t="s">
        <v>3477</v>
      </c>
      <c r="N7555" t="s">
        <v>3603</v>
      </c>
      <c r="O7555" t="s">
        <v>3343</v>
      </c>
      <c r="P7555" t="s">
        <v>3343</v>
      </c>
      <c r="Q7555" t="s">
        <v>3346</v>
      </c>
    </row>
    <row r="7556" spans="1:17" x14ac:dyDescent="0.25">
      <c r="A7556" t="s">
        <v>19314</v>
      </c>
      <c r="B7556" t="s">
        <v>19315</v>
      </c>
      <c r="C7556" t="s">
        <v>2806</v>
      </c>
      <c r="D7556" t="s">
        <v>20593</v>
      </c>
      <c r="E7556">
        <v>3206011</v>
      </c>
      <c r="F7556" t="s">
        <v>2096</v>
      </c>
      <c r="G7556" t="s">
        <v>20643</v>
      </c>
      <c r="H7556" t="s">
        <v>3350</v>
      </c>
      <c r="I7556" t="s">
        <v>20651</v>
      </c>
      <c r="J7556" t="s">
        <v>20652</v>
      </c>
      <c r="K7556" t="s">
        <v>110</v>
      </c>
      <c r="L7556" t="s">
        <v>3346</v>
      </c>
      <c r="M7556" t="s">
        <v>3477</v>
      </c>
      <c r="N7556" t="s">
        <v>3603</v>
      </c>
      <c r="O7556" t="s">
        <v>3343</v>
      </c>
      <c r="P7556" t="s">
        <v>3343</v>
      </c>
      <c r="Q7556" t="s">
        <v>3346</v>
      </c>
    </row>
    <row r="7557" spans="1:17" x14ac:dyDescent="0.25">
      <c r="A7557" t="s">
        <v>19314</v>
      </c>
      <c r="B7557" t="s">
        <v>19315</v>
      </c>
      <c r="C7557" t="s">
        <v>2806</v>
      </c>
      <c r="D7557" t="s">
        <v>20593</v>
      </c>
      <c r="E7557">
        <v>3206011</v>
      </c>
      <c r="F7557" t="s">
        <v>2096</v>
      </c>
      <c r="G7557" t="s">
        <v>20643</v>
      </c>
      <c r="H7557" t="s">
        <v>3350</v>
      </c>
      <c r="I7557" t="s">
        <v>20653</v>
      </c>
      <c r="J7557" t="s">
        <v>20654</v>
      </c>
      <c r="K7557" t="s">
        <v>110</v>
      </c>
      <c r="L7557" t="s">
        <v>3346</v>
      </c>
      <c r="M7557" t="s">
        <v>3477</v>
      </c>
      <c r="N7557" t="s">
        <v>3603</v>
      </c>
      <c r="O7557" t="s">
        <v>3343</v>
      </c>
      <c r="P7557" t="s">
        <v>3343</v>
      </c>
      <c r="Q7557" t="s">
        <v>3346</v>
      </c>
    </row>
    <row r="7558" spans="1:17" x14ac:dyDescent="0.25">
      <c r="A7558" t="s">
        <v>19314</v>
      </c>
      <c r="B7558" t="s">
        <v>19315</v>
      </c>
      <c r="C7558" t="s">
        <v>2806</v>
      </c>
      <c r="D7558" t="s">
        <v>20593</v>
      </c>
      <c r="E7558">
        <v>3206011</v>
      </c>
      <c r="F7558" t="s">
        <v>2096</v>
      </c>
      <c r="G7558" t="s">
        <v>20643</v>
      </c>
      <c r="H7558" t="s">
        <v>3350</v>
      </c>
      <c r="I7558" t="s">
        <v>20655</v>
      </c>
      <c r="J7558" t="s">
        <v>20656</v>
      </c>
      <c r="K7558" t="s">
        <v>110</v>
      </c>
      <c r="L7558" t="s">
        <v>3346</v>
      </c>
      <c r="M7558" t="s">
        <v>3477</v>
      </c>
      <c r="N7558" t="s">
        <v>3603</v>
      </c>
      <c r="O7558" t="s">
        <v>3343</v>
      </c>
      <c r="P7558" t="s">
        <v>3343</v>
      </c>
      <c r="Q7558" t="s">
        <v>3346</v>
      </c>
    </row>
    <row r="7559" spans="1:17" x14ac:dyDescent="0.25">
      <c r="A7559" t="s">
        <v>19314</v>
      </c>
      <c r="B7559" t="s">
        <v>19315</v>
      </c>
      <c r="C7559" t="s">
        <v>2806</v>
      </c>
      <c r="D7559" t="s">
        <v>20593</v>
      </c>
      <c r="E7559">
        <v>3206011</v>
      </c>
      <c r="F7559" t="s">
        <v>2096</v>
      </c>
      <c r="G7559" t="s">
        <v>20643</v>
      </c>
      <c r="H7559" t="s">
        <v>3350</v>
      </c>
      <c r="I7559" t="s">
        <v>20657</v>
      </c>
      <c r="J7559" t="s">
        <v>20658</v>
      </c>
      <c r="K7559" t="s">
        <v>110</v>
      </c>
      <c r="L7559" t="s">
        <v>3346</v>
      </c>
      <c r="M7559" t="s">
        <v>3477</v>
      </c>
      <c r="N7559" t="s">
        <v>3603</v>
      </c>
      <c r="O7559" t="s">
        <v>3343</v>
      </c>
      <c r="P7559" t="s">
        <v>3343</v>
      </c>
      <c r="Q7559" t="s">
        <v>3346</v>
      </c>
    </row>
    <row r="7560" spans="1:17" x14ac:dyDescent="0.25">
      <c r="A7560" t="s">
        <v>19314</v>
      </c>
      <c r="B7560" t="s">
        <v>19315</v>
      </c>
      <c r="C7560" t="s">
        <v>2806</v>
      </c>
      <c r="D7560" t="s">
        <v>20593</v>
      </c>
      <c r="E7560">
        <v>3206012</v>
      </c>
      <c r="F7560" t="s">
        <v>20659</v>
      </c>
      <c r="G7560" t="s">
        <v>20660</v>
      </c>
      <c r="H7560" t="s">
        <v>20661</v>
      </c>
      <c r="I7560" t="s">
        <v>20662</v>
      </c>
      <c r="J7560" t="s">
        <v>20663</v>
      </c>
      <c r="K7560" t="s">
        <v>110</v>
      </c>
      <c r="L7560" t="s">
        <v>3343</v>
      </c>
      <c r="M7560" t="s">
        <v>3477</v>
      </c>
      <c r="N7560" t="s">
        <v>3603</v>
      </c>
      <c r="O7560" t="s">
        <v>3343</v>
      </c>
      <c r="P7560" t="s">
        <v>3343</v>
      </c>
      <c r="Q7560" t="s">
        <v>3346</v>
      </c>
    </row>
    <row r="7561" spans="1:17" x14ac:dyDescent="0.25">
      <c r="A7561" t="s">
        <v>19314</v>
      </c>
      <c r="B7561" t="s">
        <v>19315</v>
      </c>
      <c r="C7561" t="s">
        <v>2806</v>
      </c>
      <c r="D7561" t="s">
        <v>20593</v>
      </c>
      <c r="E7561">
        <v>3206013</v>
      </c>
      <c r="F7561" t="s">
        <v>20664</v>
      </c>
      <c r="G7561" t="s">
        <v>20665</v>
      </c>
      <c r="H7561" t="s">
        <v>19569</v>
      </c>
      <c r="I7561" t="s">
        <v>20666</v>
      </c>
      <c r="J7561" t="s">
        <v>20667</v>
      </c>
      <c r="K7561" t="s">
        <v>2009</v>
      </c>
      <c r="L7561" t="s">
        <v>3343</v>
      </c>
      <c r="M7561" t="s">
        <v>4200</v>
      </c>
      <c r="N7561" t="s">
        <v>9314</v>
      </c>
      <c r="O7561" t="s">
        <v>3343</v>
      </c>
      <c r="P7561" t="s">
        <v>3343</v>
      </c>
      <c r="Q7561" t="s">
        <v>3346</v>
      </c>
    </row>
    <row r="7562" spans="1:17" x14ac:dyDescent="0.25">
      <c r="A7562" t="s">
        <v>19314</v>
      </c>
      <c r="B7562" t="s">
        <v>19315</v>
      </c>
      <c r="C7562" t="s">
        <v>2806</v>
      </c>
      <c r="D7562" t="s">
        <v>20593</v>
      </c>
      <c r="E7562">
        <v>3206014</v>
      </c>
      <c r="F7562" t="s">
        <v>2027</v>
      </c>
      <c r="G7562" t="s">
        <v>19714</v>
      </c>
      <c r="H7562" t="s">
        <v>9312</v>
      </c>
      <c r="I7562" t="s">
        <v>20668</v>
      </c>
      <c r="J7562" t="s">
        <v>2028</v>
      </c>
      <c r="K7562" t="s">
        <v>110</v>
      </c>
      <c r="L7562" t="s">
        <v>3343</v>
      </c>
      <c r="M7562" t="s">
        <v>4200</v>
      </c>
      <c r="N7562" t="s">
        <v>9314</v>
      </c>
      <c r="O7562" t="s">
        <v>3343</v>
      </c>
      <c r="P7562" t="s">
        <v>3343</v>
      </c>
      <c r="Q7562" t="s">
        <v>3346</v>
      </c>
    </row>
    <row r="7563" spans="1:17" x14ac:dyDescent="0.25">
      <c r="A7563" t="s">
        <v>19314</v>
      </c>
      <c r="B7563" t="s">
        <v>19315</v>
      </c>
      <c r="C7563" t="s">
        <v>2806</v>
      </c>
      <c r="D7563" t="s">
        <v>20593</v>
      </c>
      <c r="E7563">
        <v>3206016</v>
      </c>
      <c r="F7563" t="s">
        <v>20669</v>
      </c>
      <c r="G7563" t="s">
        <v>20670</v>
      </c>
      <c r="H7563" t="s">
        <v>19772</v>
      </c>
      <c r="I7563" t="s">
        <v>20671</v>
      </c>
      <c r="J7563" t="s">
        <v>20672</v>
      </c>
      <c r="K7563" t="s">
        <v>110</v>
      </c>
      <c r="L7563" t="s">
        <v>3343</v>
      </c>
      <c r="M7563" t="s">
        <v>3748</v>
      </c>
      <c r="N7563" t="s">
        <v>20597</v>
      </c>
      <c r="O7563" t="s">
        <v>3343</v>
      </c>
      <c r="P7563" t="s">
        <v>3343</v>
      </c>
      <c r="Q7563" t="s">
        <v>3346</v>
      </c>
    </row>
    <row r="7564" spans="1:17" x14ac:dyDescent="0.25">
      <c r="A7564" t="s">
        <v>19314</v>
      </c>
      <c r="B7564" t="s">
        <v>19315</v>
      </c>
      <c r="C7564" t="s">
        <v>2806</v>
      </c>
      <c r="D7564" t="s">
        <v>20593</v>
      </c>
      <c r="E7564">
        <v>3206017</v>
      </c>
      <c r="F7564" t="s">
        <v>19770</v>
      </c>
      <c r="G7564" t="s">
        <v>20673</v>
      </c>
      <c r="H7564" t="s">
        <v>19772</v>
      </c>
      <c r="I7564" t="s">
        <v>20674</v>
      </c>
      <c r="J7564" t="s">
        <v>19774</v>
      </c>
      <c r="K7564" t="s">
        <v>110</v>
      </c>
      <c r="L7564" t="s">
        <v>3343</v>
      </c>
      <c r="M7564" t="s">
        <v>3748</v>
      </c>
      <c r="N7564" t="s">
        <v>20597</v>
      </c>
      <c r="O7564" t="s">
        <v>3343</v>
      </c>
      <c r="P7564" t="s">
        <v>3343</v>
      </c>
      <c r="Q7564" t="s">
        <v>3346</v>
      </c>
    </row>
    <row r="7565" spans="1:17" x14ac:dyDescent="0.25">
      <c r="A7565" t="s">
        <v>19314</v>
      </c>
      <c r="B7565" t="s">
        <v>19315</v>
      </c>
      <c r="C7565" t="s">
        <v>2806</v>
      </c>
      <c r="D7565" t="s">
        <v>20593</v>
      </c>
      <c r="E7565">
        <v>3206018</v>
      </c>
      <c r="F7565" t="s">
        <v>156</v>
      </c>
      <c r="G7565" t="s">
        <v>3393</v>
      </c>
      <c r="H7565" t="s">
        <v>3394</v>
      </c>
      <c r="I7565" t="s">
        <v>20675</v>
      </c>
      <c r="J7565" t="s">
        <v>3396</v>
      </c>
      <c r="K7565" t="s">
        <v>110</v>
      </c>
      <c r="L7565" t="s">
        <v>3343</v>
      </c>
      <c r="M7565" t="s">
        <v>3748</v>
      </c>
      <c r="N7565" t="s">
        <v>3749</v>
      </c>
      <c r="O7565" t="s">
        <v>3346</v>
      </c>
      <c r="P7565" t="s">
        <v>3346</v>
      </c>
      <c r="Q7565" t="s">
        <v>3346</v>
      </c>
    </row>
    <row r="7566" spans="1:17" x14ac:dyDescent="0.25">
      <c r="A7566" t="s">
        <v>19314</v>
      </c>
      <c r="B7566" t="s">
        <v>19315</v>
      </c>
      <c r="C7566" t="s">
        <v>2806</v>
      </c>
      <c r="D7566" t="s">
        <v>20593</v>
      </c>
      <c r="E7566">
        <v>3206019</v>
      </c>
      <c r="F7566" t="s">
        <v>6095</v>
      </c>
      <c r="G7566" t="s">
        <v>6096</v>
      </c>
      <c r="H7566" t="s">
        <v>3394</v>
      </c>
      <c r="I7566" t="s">
        <v>20676</v>
      </c>
      <c r="J7566" t="s">
        <v>5078</v>
      </c>
      <c r="K7566" t="s">
        <v>110</v>
      </c>
      <c r="L7566" t="s">
        <v>3343</v>
      </c>
      <c r="M7566" t="s">
        <v>3748</v>
      </c>
      <c r="N7566" t="s">
        <v>3749</v>
      </c>
      <c r="O7566" t="s">
        <v>3346</v>
      </c>
      <c r="P7566" t="s">
        <v>3346</v>
      </c>
      <c r="Q7566" t="s">
        <v>3346</v>
      </c>
    </row>
    <row r="7567" spans="1:17" x14ac:dyDescent="0.25">
      <c r="A7567" t="s">
        <v>19314</v>
      </c>
      <c r="B7567" t="s">
        <v>19315</v>
      </c>
      <c r="C7567" t="s">
        <v>2810</v>
      </c>
      <c r="D7567" t="s">
        <v>20677</v>
      </c>
      <c r="E7567">
        <v>3207001</v>
      </c>
      <c r="F7567" t="s">
        <v>20678</v>
      </c>
      <c r="G7567" t="s">
        <v>20679</v>
      </c>
      <c r="H7567" t="s">
        <v>3350</v>
      </c>
      <c r="I7567" t="s">
        <v>20680</v>
      </c>
      <c r="J7567" t="s">
        <v>103</v>
      </c>
      <c r="K7567" t="s">
        <v>110</v>
      </c>
      <c r="L7567" t="s">
        <v>3343</v>
      </c>
      <c r="M7567" t="s">
        <v>11029</v>
      </c>
      <c r="N7567" t="s">
        <v>20681</v>
      </c>
      <c r="O7567" t="s">
        <v>3343</v>
      </c>
      <c r="P7567" t="s">
        <v>3343</v>
      </c>
      <c r="Q7567" t="s">
        <v>3346</v>
      </c>
    </row>
    <row r="7568" spans="1:17" x14ac:dyDescent="0.25">
      <c r="A7568" t="s">
        <v>19314</v>
      </c>
      <c r="B7568" t="s">
        <v>19315</v>
      </c>
      <c r="C7568" t="s">
        <v>2810</v>
      </c>
      <c r="D7568" t="s">
        <v>20677</v>
      </c>
      <c r="E7568">
        <v>3207001</v>
      </c>
      <c r="F7568" t="s">
        <v>20678</v>
      </c>
      <c r="G7568" t="s">
        <v>20679</v>
      </c>
      <c r="H7568" t="s">
        <v>3350</v>
      </c>
      <c r="I7568" t="s">
        <v>20682</v>
      </c>
      <c r="J7568" t="s">
        <v>20683</v>
      </c>
      <c r="K7568" t="s">
        <v>110</v>
      </c>
      <c r="L7568" t="s">
        <v>3346</v>
      </c>
      <c r="M7568" t="s">
        <v>11029</v>
      </c>
      <c r="N7568" t="s">
        <v>20681</v>
      </c>
      <c r="O7568" t="s">
        <v>3343</v>
      </c>
      <c r="P7568" t="s">
        <v>3343</v>
      </c>
      <c r="Q7568" t="s">
        <v>3346</v>
      </c>
    </row>
    <row r="7569" spans="1:17" x14ac:dyDescent="0.25">
      <c r="A7569" t="s">
        <v>19314</v>
      </c>
      <c r="B7569" t="s">
        <v>19315</v>
      </c>
      <c r="C7569" t="s">
        <v>2810</v>
      </c>
      <c r="D7569" t="s">
        <v>20677</v>
      </c>
      <c r="E7569">
        <v>3207001</v>
      </c>
      <c r="F7569" t="s">
        <v>20678</v>
      </c>
      <c r="G7569" t="s">
        <v>20679</v>
      </c>
      <c r="H7569" t="s">
        <v>3350</v>
      </c>
      <c r="I7569" t="s">
        <v>20684</v>
      </c>
      <c r="J7569" t="s">
        <v>20685</v>
      </c>
      <c r="K7569" t="s">
        <v>110</v>
      </c>
      <c r="L7569" t="s">
        <v>3346</v>
      </c>
      <c r="M7569" t="s">
        <v>11029</v>
      </c>
      <c r="N7569" t="s">
        <v>20681</v>
      </c>
      <c r="O7569" t="s">
        <v>3343</v>
      </c>
      <c r="P7569" t="s">
        <v>3343</v>
      </c>
      <c r="Q7569" t="s">
        <v>3346</v>
      </c>
    </row>
    <row r="7570" spans="1:17" x14ac:dyDescent="0.25">
      <c r="A7570" t="s">
        <v>19314</v>
      </c>
      <c r="B7570" t="s">
        <v>19315</v>
      </c>
      <c r="C7570" t="s">
        <v>2810</v>
      </c>
      <c r="D7570" t="s">
        <v>20677</v>
      </c>
      <c r="E7570">
        <v>3207001</v>
      </c>
      <c r="F7570" t="s">
        <v>20678</v>
      </c>
      <c r="G7570" t="s">
        <v>20679</v>
      </c>
      <c r="H7570" t="s">
        <v>3350</v>
      </c>
      <c r="I7570" t="s">
        <v>20686</v>
      </c>
      <c r="J7570" t="s">
        <v>20687</v>
      </c>
      <c r="K7570" t="s">
        <v>110</v>
      </c>
      <c r="L7570" t="s">
        <v>3346</v>
      </c>
      <c r="M7570" t="s">
        <v>11029</v>
      </c>
      <c r="N7570" t="s">
        <v>20681</v>
      </c>
      <c r="O7570" t="s">
        <v>3343</v>
      </c>
      <c r="P7570" t="s">
        <v>3343</v>
      </c>
      <c r="Q7570" t="s">
        <v>3346</v>
      </c>
    </row>
    <row r="7571" spans="1:17" x14ac:dyDescent="0.25">
      <c r="A7571" t="s">
        <v>19314</v>
      </c>
      <c r="B7571" t="s">
        <v>19315</v>
      </c>
      <c r="C7571" t="s">
        <v>2810</v>
      </c>
      <c r="D7571" t="s">
        <v>20677</v>
      </c>
      <c r="E7571">
        <v>3207001</v>
      </c>
      <c r="F7571" t="s">
        <v>20678</v>
      </c>
      <c r="G7571" t="s">
        <v>20679</v>
      </c>
      <c r="H7571" t="s">
        <v>3350</v>
      </c>
      <c r="I7571" t="s">
        <v>20688</v>
      </c>
      <c r="J7571" t="s">
        <v>20689</v>
      </c>
      <c r="K7571" t="s">
        <v>110</v>
      </c>
      <c r="L7571" t="s">
        <v>3346</v>
      </c>
      <c r="M7571" t="s">
        <v>11029</v>
      </c>
      <c r="N7571" t="s">
        <v>20681</v>
      </c>
      <c r="O7571" t="s">
        <v>3343</v>
      </c>
      <c r="P7571" t="s">
        <v>3343</v>
      </c>
      <c r="Q7571" t="s">
        <v>3346</v>
      </c>
    </row>
    <row r="7572" spans="1:17" x14ac:dyDescent="0.25">
      <c r="A7572" t="s">
        <v>19314</v>
      </c>
      <c r="B7572" t="s">
        <v>19315</v>
      </c>
      <c r="C7572" t="s">
        <v>2810</v>
      </c>
      <c r="D7572" t="s">
        <v>20677</v>
      </c>
      <c r="E7572">
        <v>3207001</v>
      </c>
      <c r="F7572" t="s">
        <v>20678</v>
      </c>
      <c r="G7572" t="s">
        <v>20679</v>
      </c>
      <c r="H7572" t="s">
        <v>3350</v>
      </c>
      <c r="I7572" t="s">
        <v>20690</v>
      </c>
      <c r="J7572" t="s">
        <v>20691</v>
      </c>
      <c r="K7572" t="s">
        <v>110</v>
      </c>
      <c r="L7572" t="s">
        <v>3346</v>
      </c>
      <c r="M7572" t="s">
        <v>11029</v>
      </c>
      <c r="N7572" t="s">
        <v>20681</v>
      </c>
      <c r="O7572" t="s">
        <v>3343</v>
      </c>
      <c r="P7572" t="s">
        <v>3343</v>
      </c>
      <c r="Q7572" t="s">
        <v>3346</v>
      </c>
    </row>
    <row r="7573" spans="1:17" x14ac:dyDescent="0.25">
      <c r="A7573" t="s">
        <v>19314</v>
      </c>
      <c r="B7573" t="s">
        <v>19315</v>
      </c>
      <c r="C7573" t="s">
        <v>2810</v>
      </c>
      <c r="D7573" t="s">
        <v>20677</v>
      </c>
      <c r="E7573">
        <v>3207001</v>
      </c>
      <c r="F7573" t="s">
        <v>20678</v>
      </c>
      <c r="G7573" t="s">
        <v>20679</v>
      </c>
      <c r="H7573" t="s">
        <v>3350</v>
      </c>
      <c r="I7573" t="s">
        <v>20692</v>
      </c>
      <c r="J7573" t="s">
        <v>20693</v>
      </c>
      <c r="K7573" t="s">
        <v>110</v>
      </c>
      <c r="L7573" t="s">
        <v>3346</v>
      </c>
      <c r="M7573" t="s">
        <v>11029</v>
      </c>
      <c r="N7573" t="s">
        <v>20681</v>
      </c>
      <c r="O7573" t="s">
        <v>3343</v>
      </c>
      <c r="P7573" t="s">
        <v>3343</v>
      </c>
      <c r="Q7573" t="s">
        <v>3346</v>
      </c>
    </row>
    <row r="7574" spans="1:17" x14ac:dyDescent="0.25">
      <c r="A7574" t="s">
        <v>19314</v>
      </c>
      <c r="B7574" t="s">
        <v>19315</v>
      </c>
      <c r="C7574" t="s">
        <v>2810</v>
      </c>
      <c r="D7574" t="s">
        <v>20677</v>
      </c>
      <c r="E7574">
        <v>3207001</v>
      </c>
      <c r="F7574" t="s">
        <v>20678</v>
      </c>
      <c r="G7574" t="s">
        <v>20679</v>
      </c>
      <c r="H7574" t="s">
        <v>3350</v>
      </c>
      <c r="I7574" t="s">
        <v>20694</v>
      </c>
      <c r="J7574" t="s">
        <v>20695</v>
      </c>
      <c r="K7574" t="s">
        <v>110</v>
      </c>
      <c r="L7574" t="s">
        <v>3346</v>
      </c>
      <c r="M7574" t="s">
        <v>11029</v>
      </c>
      <c r="N7574" t="s">
        <v>20681</v>
      </c>
      <c r="O7574" t="s">
        <v>3343</v>
      </c>
      <c r="P7574" t="s">
        <v>3343</v>
      </c>
      <c r="Q7574" t="s">
        <v>3346</v>
      </c>
    </row>
    <row r="7575" spans="1:17" x14ac:dyDescent="0.25">
      <c r="A7575" t="s">
        <v>19314</v>
      </c>
      <c r="B7575" t="s">
        <v>19315</v>
      </c>
      <c r="C7575" t="s">
        <v>2810</v>
      </c>
      <c r="D7575" t="s">
        <v>20677</v>
      </c>
      <c r="E7575">
        <v>3207001</v>
      </c>
      <c r="F7575" t="s">
        <v>20678</v>
      </c>
      <c r="G7575" t="s">
        <v>20679</v>
      </c>
      <c r="H7575" t="s">
        <v>3350</v>
      </c>
      <c r="I7575" t="s">
        <v>20696</v>
      </c>
      <c r="J7575" t="s">
        <v>20697</v>
      </c>
      <c r="K7575" t="s">
        <v>110</v>
      </c>
      <c r="L7575" t="s">
        <v>3346</v>
      </c>
      <c r="M7575" t="s">
        <v>11029</v>
      </c>
      <c r="N7575" t="s">
        <v>20681</v>
      </c>
      <c r="O7575" t="s">
        <v>3343</v>
      </c>
      <c r="P7575" t="s">
        <v>3343</v>
      </c>
      <c r="Q7575" t="s">
        <v>3346</v>
      </c>
    </row>
    <row r="7576" spans="1:17" x14ac:dyDescent="0.25">
      <c r="A7576" t="s">
        <v>19314</v>
      </c>
      <c r="B7576" t="s">
        <v>19315</v>
      </c>
      <c r="C7576" t="s">
        <v>2810</v>
      </c>
      <c r="D7576" t="s">
        <v>20677</v>
      </c>
      <c r="E7576">
        <v>3207001</v>
      </c>
      <c r="F7576" t="s">
        <v>20678</v>
      </c>
      <c r="G7576" t="s">
        <v>20679</v>
      </c>
      <c r="H7576" t="s">
        <v>3350</v>
      </c>
      <c r="I7576" t="s">
        <v>20698</v>
      </c>
      <c r="J7576" t="s">
        <v>20699</v>
      </c>
      <c r="K7576" t="s">
        <v>110</v>
      </c>
      <c r="L7576" t="s">
        <v>3346</v>
      </c>
      <c r="M7576" t="s">
        <v>11029</v>
      </c>
      <c r="N7576" t="s">
        <v>20681</v>
      </c>
      <c r="O7576" t="s">
        <v>3343</v>
      </c>
      <c r="P7576" t="s">
        <v>3343</v>
      </c>
      <c r="Q7576" t="s">
        <v>3346</v>
      </c>
    </row>
    <row r="7577" spans="1:17" x14ac:dyDescent="0.25">
      <c r="A7577" t="s">
        <v>19314</v>
      </c>
      <c r="B7577" t="s">
        <v>19315</v>
      </c>
      <c r="C7577" t="s">
        <v>2810</v>
      </c>
      <c r="D7577" t="s">
        <v>20677</v>
      </c>
      <c r="E7577">
        <v>3207001</v>
      </c>
      <c r="F7577" t="s">
        <v>20678</v>
      </c>
      <c r="G7577" t="s">
        <v>20679</v>
      </c>
      <c r="H7577" t="s">
        <v>3350</v>
      </c>
      <c r="I7577" t="s">
        <v>20700</v>
      </c>
      <c r="J7577" t="s">
        <v>20701</v>
      </c>
      <c r="K7577" t="s">
        <v>110</v>
      </c>
      <c r="L7577" t="s">
        <v>3346</v>
      </c>
      <c r="M7577" t="s">
        <v>11029</v>
      </c>
      <c r="N7577" t="s">
        <v>20681</v>
      </c>
      <c r="O7577" t="s">
        <v>3343</v>
      </c>
      <c r="P7577" t="s">
        <v>3343</v>
      </c>
      <c r="Q7577" t="s">
        <v>3346</v>
      </c>
    </row>
    <row r="7578" spans="1:17" x14ac:dyDescent="0.25">
      <c r="A7578" t="s">
        <v>19314</v>
      </c>
      <c r="B7578" t="s">
        <v>19315</v>
      </c>
      <c r="C7578" t="s">
        <v>2810</v>
      </c>
      <c r="D7578" t="s">
        <v>20677</v>
      </c>
      <c r="E7578">
        <v>3207002</v>
      </c>
      <c r="F7578" t="s">
        <v>20702</v>
      </c>
      <c r="G7578" t="s">
        <v>20703</v>
      </c>
      <c r="H7578" t="s">
        <v>3350</v>
      </c>
      <c r="I7578" t="s">
        <v>20704</v>
      </c>
      <c r="J7578" t="s">
        <v>116</v>
      </c>
      <c r="K7578" t="s">
        <v>110</v>
      </c>
      <c r="L7578" t="s">
        <v>3343</v>
      </c>
      <c r="M7578" t="s">
        <v>11029</v>
      </c>
      <c r="N7578" t="s">
        <v>20681</v>
      </c>
      <c r="O7578" t="s">
        <v>3346</v>
      </c>
      <c r="P7578" t="s">
        <v>3343</v>
      </c>
      <c r="Q7578" t="s">
        <v>3346</v>
      </c>
    </row>
    <row r="7579" spans="1:17" x14ac:dyDescent="0.25">
      <c r="A7579" t="s">
        <v>19314</v>
      </c>
      <c r="B7579" t="s">
        <v>19315</v>
      </c>
      <c r="C7579" t="s">
        <v>2810</v>
      </c>
      <c r="D7579" t="s">
        <v>20677</v>
      </c>
      <c r="E7579">
        <v>3207002</v>
      </c>
      <c r="F7579" t="s">
        <v>20702</v>
      </c>
      <c r="G7579" t="s">
        <v>20703</v>
      </c>
      <c r="H7579" t="s">
        <v>3350</v>
      </c>
      <c r="I7579" t="s">
        <v>20705</v>
      </c>
      <c r="J7579" t="s">
        <v>20706</v>
      </c>
      <c r="K7579" t="s">
        <v>110</v>
      </c>
      <c r="L7579" t="s">
        <v>3346</v>
      </c>
      <c r="M7579" t="s">
        <v>11029</v>
      </c>
      <c r="N7579" t="s">
        <v>20681</v>
      </c>
      <c r="O7579" t="s">
        <v>3346</v>
      </c>
      <c r="P7579" t="s">
        <v>3343</v>
      </c>
      <c r="Q7579" t="s">
        <v>3346</v>
      </c>
    </row>
    <row r="7580" spans="1:17" x14ac:dyDescent="0.25">
      <c r="A7580" t="s">
        <v>19314</v>
      </c>
      <c r="B7580" t="s">
        <v>19315</v>
      </c>
      <c r="C7580" t="s">
        <v>2810</v>
      </c>
      <c r="D7580" t="s">
        <v>20677</v>
      </c>
      <c r="E7580">
        <v>3207002</v>
      </c>
      <c r="F7580" t="s">
        <v>20702</v>
      </c>
      <c r="G7580" t="s">
        <v>20703</v>
      </c>
      <c r="H7580" t="s">
        <v>3350</v>
      </c>
      <c r="I7580" t="s">
        <v>20707</v>
      </c>
      <c r="J7580" t="s">
        <v>20708</v>
      </c>
      <c r="K7580" t="s">
        <v>110</v>
      </c>
      <c r="L7580" t="s">
        <v>3346</v>
      </c>
      <c r="M7580" t="s">
        <v>11029</v>
      </c>
      <c r="N7580" t="s">
        <v>20681</v>
      </c>
      <c r="O7580" t="s">
        <v>3346</v>
      </c>
      <c r="P7580" t="s">
        <v>3343</v>
      </c>
      <c r="Q7580" t="s">
        <v>3346</v>
      </c>
    </row>
    <row r="7581" spans="1:17" x14ac:dyDescent="0.25">
      <c r="A7581" t="s">
        <v>19314</v>
      </c>
      <c r="B7581" t="s">
        <v>19315</v>
      </c>
      <c r="C7581" t="s">
        <v>2810</v>
      </c>
      <c r="D7581" t="s">
        <v>20677</v>
      </c>
      <c r="E7581">
        <v>3207002</v>
      </c>
      <c r="F7581" t="s">
        <v>20702</v>
      </c>
      <c r="G7581" t="s">
        <v>20703</v>
      </c>
      <c r="H7581" t="s">
        <v>3350</v>
      </c>
      <c r="I7581" t="s">
        <v>20709</v>
      </c>
      <c r="J7581" t="s">
        <v>20710</v>
      </c>
      <c r="K7581" t="s">
        <v>110</v>
      </c>
      <c r="L7581" t="s">
        <v>3346</v>
      </c>
      <c r="M7581" t="s">
        <v>11029</v>
      </c>
      <c r="N7581" t="s">
        <v>20681</v>
      </c>
      <c r="O7581" t="s">
        <v>3346</v>
      </c>
      <c r="P7581" t="s">
        <v>3343</v>
      </c>
      <c r="Q7581" t="s">
        <v>3346</v>
      </c>
    </row>
    <row r="7582" spans="1:17" x14ac:dyDescent="0.25">
      <c r="A7582" t="s">
        <v>19314</v>
      </c>
      <c r="B7582" t="s">
        <v>19315</v>
      </c>
      <c r="C7582" t="s">
        <v>2810</v>
      </c>
      <c r="D7582" t="s">
        <v>20677</v>
      </c>
      <c r="E7582">
        <v>3207002</v>
      </c>
      <c r="F7582" t="s">
        <v>20702</v>
      </c>
      <c r="G7582" t="s">
        <v>20703</v>
      </c>
      <c r="H7582" t="s">
        <v>3350</v>
      </c>
      <c r="I7582" t="s">
        <v>20711</v>
      </c>
      <c r="J7582" t="s">
        <v>20712</v>
      </c>
      <c r="K7582" t="s">
        <v>110</v>
      </c>
      <c r="L7582" t="s">
        <v>3346</v>
      </c>
      <c r="M7582" t="s">
        <v>11029</v>
      </c>
      <c r="N7582" t="s">
        <v>20681</v>
      </c>
      <c r="O7582" t="s">
        <v>3346</v>
      </c>
      <c r="P7582" t="s">
        <v>3343</v>
      </c>
      <c r="Q7582" t="s">
        <v>3346</v>
      </c>
    </row>
    <row r="7583" spans="1:17" x14ac:dyDescent="0.25">
      <c r="A7583" t="s">
        <v>19314</v>
      </c>
      <c r="B7583" t="s">
        <v>19315</v>
      </c>
      <c r="C7583" t="s">
        <v>2810</v>
      </c>
      <c r="D7583" t="s">
        <v>20677</v>
      </c>
      <c r="E7583">
        <v>3207003</v>
      </c>
      <c r="F7583" t="s">
        <v>20713</v>
      </c>
      <c r="G7583" t="s">
        <v>20714</v>
      </c>
      <c r="H7583" t="s">
        <v>3350</v>
      </c>
      <c r="I7583" t="s">
        <v>20715</v>
      </c>
      <c r="J7583" t="s">
        <v>52</v>
      </c>
      <c r="K7583" t="s">
        <v>110</v>
      </c>
      <c r="L7583" t="s">
        <v>3343</v>
      </c>
      <c r="M7583" t="s">
        <v>11029</v>
      </c>
      <c r="N7583" t="s">
        <v>20681</v>
      </c>
      <c r="O7583" t="s">
        <v>3343</v>
      </c>
      <c r="P7583" t="s">
        <v>3343</v>
      </c>
      <c r="Q7583" t="s">
        <v>3346</v>
      </c>
    </row>
    <row r="7584" spans="1:17" x14ac:dyDescent="0.25">
      <c r="A7584" t="s">
        <v>19314</v>
      </c>
      <c r="B7584" t="s">
        <v>19315</v>
      </c>
      <c r="C7584" t="s">
        <v>2810</v>
      </c>
      <c r="D7584" t="s">
        <v>20677</v>
      </c>
      <c r="E7584">
        <v>3207003</v>
      </c>
      <c r="F7584" t="s">
        <v>20713</v>
      </c>
      <c r="G7584" t="s">
        <v>20714</v>
      </c>
      <c r="H7584" t="s">
        <v>3350</v>
      </c>
      <c r="I7584" t="s">
        <v>20716</v>
      </c>
      <c r="J7584" t="s">
        <v>20717</v>
      </c>
      <c r="K7584" t="s">
        <v>110</v>
      </c>
      <c r="L7584" t="s">
        <v>3346</v>
      </c>
      <c r="M7584" t="s">
        <v>11029</v>
      </c>
      <c r="N7584" t="s">
        <v>20681</v>
      </c>
      <c r="O7584" t="s">
        <v>3343</v>
      </c>
      <c r="P7584" t="s">
        <v>3343</v>
      </c>
      <c r="Q7584" t="s">
        <v>3346</v>
      </c>
    </row>
    <row r="7585" spans="1:17" x14ac:dyDescent="0.25">
      <c r="A7585" t="s">
        <v>19314</v>
      </c>
      <c r="B7585" t="s">
        <v>19315</v>
      </c>
      <c r="C7585" t="s">
        <v>2810</v>
      </c>
      <c r="D7585" t="s">
        <v>20677</v>
      </c>
      <c r="E7585">
        <v>3207003</v>
      </c>
      <c r="F7585" t="s">
        <v>20713</v>
      </c>
      <c r="G7585" t="s">
        <v>20714</v>
      </c>
      <c r="H7585" t="s">
        <v>3350</v>
      </c>
      <c r="I7585" t="s">
        <v>20718</v>
      </c>
      <c r="J7585" t="s">
        <v>20719</v>
      </c>
      <c r="K7585" t="s">
        <v>110</v>
      </c>
      <c r="L7585" t="s">
        <v>3346</v>
      </c>
      <c r="M7585" t="s">
        <v>11029</v>
      </c>
      <c r="N7585" t="s">
        <v>20681</v>
      </c>
      <c r="O7585" t="s">
        <v>3343</v>
      </c>
      <c r="P7585" t="s">
        <v>3343</v>
      </c>
      <c r="Q7585" t="s">
        <v>3346</v>
      </c>
    </row>
    <row r="7586" spans="1:17" x14ac:dyDescent="0.25">
      <c r="A7586" t="s">
        <v>19314</v>
      </c>
      <c r="B7586" t="s">
        <v>19315</v>
      </c>
      <c r="C7586" t="s">
        <v>2810</v>
      </c>
      <c r="D7586" t="s">
        <v>20677</v>
      </c>
      <c r="E7586">
        <v>3207003</v>
      </c>
      <c r="F7586" t="s">
        <v>20713</v>
      </c>
      <c r="G7586" t="s">
        <v>20714</v>
      </c>
      <c r="H7586" t="s">
        <v>3350</v>
      </c>
      <c r="I7586" t="s">
        <v>20720</v>
      </c>
      <c r="J7586" t="s">
        <v>20721</v>
      </c>
      <c r="K7586" t="s">
        <v>110</v>
      </c>
      <c r="L7586" t="s">
        <v>3346</v>
      </c>
      <c r="M7586" t="s">
        <v>11029</v>
      </c>
      <c r="N7586" t="s">
        <v>20681</v>
      </c>
      <c r="O7586" t="s">
        <v>3343</v>
      </c>
      <c r="P7586" t="s">
        <v>3343</v>
      </c>
      <c r="Q7586" t="s">
        <v>3346</v>
      </c>
    </row>
    <row r="7587" spans="1:17" x14ac:dyDescent="0.25">
      <c r="A7587" t="s">
        <v>19314</v>
      </c>
      <c r="B7587" t="s">
        <v>19315</v>
      </c>
      <c r="C7587" t="s">
        <v>2810</v>
      </c>
      <c r="D7587" t="s">
        <v>20677</v>
      </c>
      <c r="E7587">
        <v>3207003</v>
      </c>
      <c r="F7587" t="s">
        <v>20713</v>
      </c>
      <c r="G7587" t="s">
        <v>20714</v>
      </c>
      <c r="H7587" t="s">
        <v>3350</v>
      </c>
      <c r="I7587" t="s">
        <v>20722</v>
      </c>
      <c r="J7587" t="s">
        <v>20723</v>
      </c>
      <c r="K7587" t="s">
        <v>110</v>
      </c>
      <c r="L7587" t="s">
        <v>3346</v>
      </c>
      <c r="M7587" t="s">
        <v>11029</v>
      </c>
      <c r="N7587" t="s">
        <v>20681</v>
      </c>
      <c r="O7587" t="s">
        <v>3343</v>
      </c>
      <c r="P7587" t="s">
        <v>3343</v>
      </c>
      <c r="Q7587" t="s">
        <v>3346</v>
      </c>
    </row>
    <row r="7588" spans="1:17" x14ac:dyDescent="0.25">
      <c r="A7588" t="s">
        <v>19314</v>
      </c>
      <c r="B7588" t="s">
        <v>19315</v>
      </c>
      <c r="C7588" t="s">
        <v>2810</v>
      </c>
      <c r="D7588" t="s">
        <v>20677</v>
      </c>
      <c r="E7588">
        <v>3207003</v>
      </c>
      <c r="F7588" t="s">
        <v>20713</v>
      </c>
      <c r="G7588" t="s">
        <v>20714</v>
      </c>
      <c r="H7588" t="s">
        <v>3350</v>
      </c>
      <c r="I7588" t="s">
        <v>20724</v>
      </c>
      <c r="J7588" t="s">
        <v>20725</v>
      </c>
      <c r="K7588" t="s">
        <v>110</v>
      </c>
      <c r="L7588" t="s">
        <v>3346</v>
      </c>
      <c r="M7588" t="s">
        <v>11029</v>
      </c>
      <c r="N7588" t="s">
        <v>20681</v>
      </c>
      <c r="O7588" t="s">
        <v>3343</v>
      </c>
      <c r="P7588" t="s">
        <v>3343</v>
      </c>
      <c r="Q7588" t="s">
        <v>3346</v>
      </c>
    </row>
    <row r="7589" spans="1:17" x14ac:dyDescent="0.25">
      <c r="A7589" t="s">
        <v>19314</v>
      </c>
      <c r="B7589" t="s">
        <v>19315</v>
      </c>
      <c r="C7589" t="s">
        <v>2810</v>
      </c>
      <c r="D7589" t="s">
        <v>20677</v>
      </c>
      <c r="E7589">
        <v>3207003</v>
      </c>
      <c r="F7589" t="s">
        <v>20713</v>
      </c>
      <c r="G7589" t="s">
        <v>20714</v>
      </c>
      <c r="H7589" t="s">
        <v>3350</v>
      </c>
      <c r="I7589" t="s">
        <v>20726</v>
      </c>
      <c r="J7589" t="s">
        <v>20727</v>
      </c>
      <c r="K7589" t="s">
        <v>110</v>
      </c>
      <c r="L7589" t="s">
        <v>3346</v>
      </c>
      <c r="M7589" t="s">
        <v>11029</v>
      </c>
      <c r="N7589" t="s">
        <v>20681</v>
      </c>
      <c r="O7589" t="s">
        <v>3343</v>
      </c>
      <c r="P7589" t="s">
        <v>3343</v>
      </c>
      <c r="Q7589" t="s">
        <v>3346</v>
      </c>
    </row>
    <row r="7590" spans="1:17" x14ac:dyDescent="0.25">
      <c r="A7590" t="s">
        <v>19314</v>
      </c>
      <c r="B7590" t="s">
        <v>19315</v>
      </c>
      <c r="C7590" t="s">
        <v>2810</v>
      </c>
      <c r="D7590" t="s">
        <v>20677</v>
      </c>
      <c r="E7590">
        <v>3207003</v>
      </c>
      <c r="F7590" t="s">
        <v>20713</v>
      </c>
      <c r="G7590" t="s">
        <v>20714</v>
      </c>
      <c r="H7590" t="s">
        <v>3350</v>
      </c>
      <c r="I7590" t="s">
        <v>20728</v>
      </c>
      <c r="J7590" t="s">
        <v>20729</v>
      </c>
      <c r="K7590" t="s">
        <v>110</v>
      </c>
      <c r="L7590" t="s">
        <v>3346</v>
      </c>
      <c r="M7590" t="s">
        <v>11029</v>
      </c>
      <c r="N7590" t="s">
        <v>20681</v>
      </c>
      <c r="O7590" t="s">
        <v>3343</v>
      </c>
      <c r="P7590" t="s">
        <v>3343</v>
      </c>
      <c r="Q7590" t="s">
        <v>3346</v>
      </c>
    </row>
    <row r="7591" spans="1:17" x14ac:dyDescent="0.25">
      <c r="A7591" t="s">
        <v>19314</v>
      </c>
      <c r="B7591" t="s">
        <v>19315</v>
      </c>
      <c r="C7591" t="s">
        <v>2810</v>
      </c>
      <c r="D7591" t="s">
        <v>20677</v>
      </c>
      <c r="E7591">
        <v>3207003</v>
      </c>
      <c r="F7591" t="s">
        <v>20713</v>
      </c>
      <c r="G7591" t="s">
        <v>20714</v>
      </c>
      <c r="H7591" t="s">
        <v>3350</v>
      </c>
      <c r="I7591" t="s">
        <v>20730</v>
      </c>
      <c r="J7591" t="s">
        <v>20731</v>
      </c>
      <c r="K7591" t="s">
        <v>110</v>
      </c>
      <c r="L7591" t="s">
        <v>3346</v>
      </c>
      <c r="M7591" t="s">
        <v>11029</v>
      </c>
      <c r="N7591" t="s">
        <v>20681</v>
      </c>
      <c r="O7591" t="s">
        <v>3343</v>
      </c>
      <c r="P7591" t="s">
        <v>3343</v>
      </c>
      <c r="Q7591" t="s">
        <v>3346</v>
      </c>
    </row>
    <row r="7592" spans="1:17" x14ac:dyDescent="0.25">
      <c r="A7592" t="s">
        <v>19314</v>
      </c>
      <c r="B7592" t="s">
        <v>19315</v>
      </c>
      <c r="C7592" t="s">
        <v>2810</v>
      </c>
      <c r="D7592" t="s">
        <v>20677</v>
      </c>
      <c r="E7592">
        <v>3207003</v>
      </c>
      <c r="F7592" t="s">
        <v>20713</v>
      </c>
      <c r="G7592" t="s">
        <v>20714</v>
      </c>
      <c r="H7592" t="s">
        <v>3350</v>
      </c>
      <c r="I7592" t="s">
        <v>20732</v>
      </c>
      <c r="J7592" t="s">
        <v>20733</v>
      </c>
      <c r="K7592" t="s">
        <v>110</v>
      </c>
      <c r="L7592" t="s">
        <v>3346</v>
      </c>
      <c r="M7592" t="s">
        <v>11029</v>
      </c>
      <c r="N7592" t="s">
        <v>20681</v>
      </c>
      <c r="O7592" t="s">
        <v>3343</v>
      </c>
      <c r="P7592" t="s">
        <v>3343</v>
      </c>
      <c r="Q7592" t="s">
        <v>3346</v>
      </c>
    </row>
    <row r="7593" spans="1:17" x14ac:dyDescent="0.25">
      <c r="A7593" t="s">
        <v>19314</v>
      </c>
      <c r="B7593" t="s">
        <v>19315</v>
      </c>
      <c r="C7593" t="s">
        <v>2810</v>
      </c>
      <c r="D7593" t="s">
        <v>20677</v>
      </c>
      <c r="E7593">
        <v>3207003</v>
      </c>
      <c r="F7593" t="s">
        <v>20713</v>
      </c>
      <c r="G7593" t="s">
        <v>20714</v>
      </c>
      <c r="H7593" t="s">
        <v>3350</v>
      </c>
      <c r="I7593" t="s">
        <v>20734</v>
      </c>
      <c r="J7593" t="s">
        <v>20735</v>
      </c>
      <c r="K7593" t="s">
        <v>110</v>
      </c>
      <c r="L7593" t="s">
        <v>3346</v>
      </c>
      <c r="M7593" t="s">
        <v>11029</v>
      </c>
      <c r="N7593" t="s">
        <v>20681</v>
      </c>
      <c r="O7593" t="s">
        <v>3343</v>
      </c>
      <c r="P7593" t="s">
        <v>3343</v>
      </c>
      <c r="Q7593" t="s">
        <v>3346</v>
      </c>
    </row>
    <row r="7594" spans="1:17" x14ac:dyDescent="0.25">
      <c r="A7594" t="s">
        <v>19314</v>
      </c>
      <c r="B7594" t="s">
        <v>19315</v>
      </c>
      <c r="C7594" t="s">
        <v>2810</v>
      </c>
      <c r="D7594" t="s">
        <v>20677</v>
      </c>
      <c r="E7594">
        <v>3207004</v>
      </c>
      <c r="F7594" t="s">
        <v>20736</v>
      </c>
      <c r="G7594" t="s">
        <v>20737</v>
      </c>
      <c r="H7594" t="s">
        <v>3350</v>
      </c>
      <c r="I7594" t="s">
        <v>20738</v>
      </c>
      <c r="J7594" t="s">
        <v>7450</v>
      </c>
      <c r="K7594" t="s">
        <v>110</v>
      </c>
      <c r="L7594" t="s">
        <v>3343</v>
      </c>
      <c r="M7594" t="s">
        <v>11029</v>
      </c>
      <c r="N7594" t="s">
        <v>20681</v>
      </c>
      <c r="O7594" t="s">
        <v>3343</v>
      </c>
      <c r="P7594" t="s">
        <v>3343</v>
      </c>
      <c r="Q7594" t="s">
        <v>3346</v>
      </c>
    </row>
    <row r="7595" spans="1:17" x14ac:dyDescent="0.25">
      <c r="A7595" t="s">
        <v>19314</v>
      </c>
      <c r="B7595" t="s">
        <v>19315</v>
      </c>
      <c r="C7595" t="s">
        <v>2810</v>
      </c>
      <c r="D7595" t="s">
        <v>20677</v>
      </c>
      <c r="E7595">
        <v>3207004</v>
      </c>
      <c r="F7595" t="s">
        <v>20736</v>
      </c>
      <c r="G7595" t="s">
        <v>20737</v>
      </c>
      <c r="H7595" t="s">
        <v>3350</v>
      </c>
      <c r="I7595" t="s">
        <v>20739</v>
      </c>
      <c r="J7595" t="s">
        <v>20740</v>
      </c>
      <c r="K7595" t="s">
        <v>110</v>
      </c>
      <c r="L7595" t="s">
        <v>3346</v>
      </c>
      <c r="M7595" t="s">
        <v>11029</v>
      </c>
      <c r="N7595" t="s">
        <v>20681</v>
      </c>
      <c r="O7595" t="s">
        <v>3343</v>
      </c>
      <c r="P7595" t="s">
        <v>3343</v>
      </c>
      <c r="Q7595" t="s">
        <v>3346</v>
      </c>
    </row>
    <row r="7596" spans="1:17" x14ac:dyDescent="0.25">
      <c r="A7596" t="s">
        <v>19314</v>
      </c>
      <c r="B7596" t="s">
        <v>19315</v>
      </c>
      <c r="C7596" t="s">
        <v>2810</v>
      </c>
      <c r="D7596" t="s">
        <v>20677</v>
      </c>
      <c r="E7596">
        <v>3207004</v>
      </c>
      <c r="F7596" t="s">
        <v>20736</v>
      </c>
      <c r="G7596" t="s">
        <v>20737</v>
      </c>
      <c r="H7596" t="s">
        <v>3350</v>
      </c>
      <c r="I7596" t="s">
        <v>20741</v>
      </c>
      <c r="J7596" t="s">
        <v>20742</v>
      </c>
      <c r="K7596" t="s">
        <v>110</v>
      </c>
      <c r="L7596" t="s">
        <v>3346</v>
      </c>
      <c r="M7596" t="s">
        <v>11029</v>
      </c>
      <c r="N7596" t="s">
        <v>20681</v>
      </c>
      <c r="O7596" t="s">
        <v>3343</v>
      </c>
      <c r="P7596" t="s">
        <v>3343</v>
      </c>
      <c r="Q7596" t="s">
        <v>3346</v>
      </c>
    </row>
    <row r="7597" spans="1:17" x14ac:dyDescent="0.25">
      <c r="A7597" t="s">
        <v>19314</v>
      </c>
      <c r="B7597" t="s">
        <v>19315</v>
      </c>
      <c r="C7597" t="s">
        <v>2810</v>
      </c>
      <c r="D7597" t="s">
        <v>20677</v>
      </c>
      <c r="E7597">
        <v>3207004</v>
      </c>
      <c r="F7597" t="s">
        <v>20736</v>
      </c>
      <c r="G7597" t="s">
        <v>20737</v>
      </c>
      <c r="H7597" t="s">
        <v>3350</v>
      </c>
      <c r="I7597" t="s">
        <v>20743</v>
      </c>
      <c r="J7597" t="s">
        <v>20744</v>
      </c>
      <c r="K7597" t="s">
        <v>110</v>
      </c>
      <c r="L7597" t="s">
        <v>3346</v>
      </c>
      <c r="M7597" t="s">
        <v>11029</v>
      </c>
      <c r="N7597" t="s">
        <v>20681</v>
      </c>
      <c r="O7597" t="s">
        <v>3343</v>
      </c>
      <c r="P7597" t="s">
        <v>3343</v>
      </c>
      <c r="Q7597" t="s">
        <v>3346</v>
      </c>
    </row>
    <row r="7598" spans="1:17" x14ac:dyDescent="0.25">
      <c r="A7598" t="s">
        <v>19314</v>
      </c>
      <c r="B7598" t="s">
        <v>19315</v>
      </c>
      <c r="C7598" t="s">
        <v>2810</v>
      </c>
      <c r="D7598" t="s">
        <v>20677</v>
      </c>
      <c r="E7598">
        <v>3207004</v>
      </c>
      <c r="F7598" t="s">
        <v>20736</v>
      </c>
      <c r="G7598" t="s">
        <v>20737</v>
      </c>
      <c r="H7598" t="s">
        <v>3350</v>
      </c>
      <c r="I7598" t="s">
        <v>20745</v>
      </c>
      <c r="J7598" t="s">
        <v>20746</v>
      </c>
      <c r="K7598" t="s">
        <v>110</v>
      </c>
      <c r="L7598" t="s">
        <v>3346</v>
      </c>
      <c r="M7598" t="s">
        <v>11029</v>
      </c>
      <c r="N7598" t="s">
        <v>20681</v>
      </c>
      <c r="O7598" t="s">
        <v>3343</v>
      </c>
      <c r="P7598" t="s">
        <v>3343</v>
      </c>
      <c r="Q7598" t="s">
        <v>3346</v>
      </c>
    </row>
    <row r="7599" spans="1:17" x14ac:dyDescent="0.25">
      <c r="A7599" t="s">
        <v>19314</v>
      </c>
      <c r="B7599" t="s">
        <v>19315</v>
      </c>
      <c r="C7599" t="s">
        <v>2810</v>
      </c>
      <c r="D7599" t="s">
        <v>20677</v>
      </c>
      <c r="E7599">
        <v>3207004</v>
      </c>
      <c r="F7599" t="s">
        <v>20736</v>
      </c>
      <c r="G7599" t="s">
        <v>20737</v>
      </c>
      <c r="H7599" t="s">
        <v>3350</v>
      </c>
      <c r="I7599" t="s">
        <v>20747</v>
      </c>
      <c r="J7599" t="s">
        <v>20748</v>
      </c>
      <c r="K7599" t="s">
        <v>110</v>
      </c>
      <c r="L7599" t="s">
        <v>3346</v>
      </c>
      <c r="M7599" t="s">
        <v>11029</v>
      </c>
      <c r="N7599" t="s">
        <v>20681</v>
      </c>
      <c r="O7599" t="s">
        <v>3343</v>
      </c>
      <c r="P7599" t="s">
        <v>3343</v>
      </c>
      <c r="Q7599" t="s">
        <v>3346</v>
      </c>
    </row>
    <row r="7600" spans="1:17" x14ac:dyDescent="0.25">
      <c r="A7600" t="s">
        <v>19314</v>
      </c>
      <c r="B7600" t="s">
        <v>19315</v>
      </c>
      <c r="C7600" t="s">
        <v>2810</v>
      </c>
      <c r="D7600" t="s">
        <v>20677</v>
      </c>
      <c r="E7600">
        <v>3207004</v>
      </c>
      <c r="F7600" t="s">
        <v>20736</v>
      </c>
      <c r="G7600" t="s">
        <v>20737</v>
      </c>
      <c r="H7600" t="s">
        <v>3350</v>
      </c>
      <c r="I7600" t="s">
        <v>20749</v>
      </c>
      <c r="J7600" t="s">
        <v>20750</v>
      </c>
      <c r="K7600" t="s">
        <v>110</v>
      </c>
      <c r="L7600" t="s">
        <v>3346</v>
      </c>
      <c r="M7600" t="s">
        <v>11029</v>
      </c>
      <c r="N7600" t="s">
        <v>20681</v>
      </c>
      <c r="O7600" t="s">
        <v>3343</v>
      </c>
      <c r="P7600" t="s">
        <v>3343</v>
      </c>
      <c r="Q7600" t="s">
        <v>3346</v>
      </c>
    </row>
    <row r="7601" spans="1:17" x14ac:dyDescent="0.25">
      <c r="A7601" t="s">
        <v>19314</v>
      </c>
      <c r="B7601" t="s">
        <v>19315</v>
      </c>
      <c r="C7601" t="s">
        <v>2810</v>
      </c>
      <c r="D7601" t="s">
        <v>20677</v>
      </c>
      <c r="E7601">
        <v>3207005</v>
      </c>
      <c r="F7601" t="s">
        <v>20751</v>
      </c>
      <c r="G7601" t="s">
        <v>20752</v>
      </c>
      <c r="H7601" t="s">
        <v>5696</v>
      </c>
      <c r="I7601" t="s">
        <v>20753</v>
      </c>
      <c r="J7601" t="s">
        <v>20754</v>
      </c>
      <c r="K7601" t="s">
        <v>110</v>
      </c>
      <c r="L7601" t="s">
        <v>3343</v>
      </c>
      <c r="M7601" t="s">
        <v>3477</v>
      </c>
      <c r="N7601" t="s">
        <v>3603</v>
      </c>
      <c r="O7601" t="s">
        <v>3346</v>
      </c>
      <c r="P7601" t="s">
        <v>3343</v>
      </c>
      <c r="Q7601" t="s">
        <v>3346</v>
      </c>
    </row>
    <row r="7602" spans="1:17" x14ac:dyDescent="0.25">
      <c r="A7602" t="s">
        <v>19314</v>
      </c>
      <c r="B7602" t="s">
        <v>19315</v>
      </c>
      <c r="C7602" t="s">
        <v>2810</v>
      </c>
      <c r="D7602" t="s">
        <v>20677</v>
      </c>
      <c r="E7602">
        <v>3207007</v>
      </c>
      <c r="F7602" t="s">
        <v>20755</v>
      </c>
      <c r="G7602" t="s">
        <v>20756</v>
      </c>
      <c r="H7602" t="s">
        <v>20757</v>
      </c>
      <c r="I7602" t="s">
        <v>20758</v>
      </c>
      <c r="J7602" t="s">
        <v>20759</v>
      </c>
      <c r="K7602" t="s">
        <v>110</v>
      </c>
      <c r="L7602" t="s">
        <v>3343</v>
      </c>
      <c r="M7602" t="s">
        <v>3748</v>
      </c>
      <c r="N7602" t="s">
        <v>20597</v>
      </c>
      <c r="O7602" t="s">
        <v>3346</v>
      </c>
      <c r="P7602" t="s">
        <v>3343</v>
      </c>
      <c r="Q7602" t="s">
        <v>3346</v>
      </c>
    </row>
    <row r="7603" spans="1:17" x14ac:dyDescent="0.25">
      <c r="A7603" t="s">
        <v>19314</v>
      </c>
      <c r="B7603" t="s">
        <v>19315</v>
      </c>
      <c r="C7603" t="s">
        <v>2810</v>
      </c>
      <c r="D7603" t="s">
        <v>20677</v>
      </c>
      <c r="E7603">
        <v>3207008</v>
      </c>
      <c r="F7603" t="s">
        <v>20760</v>
      </c>
      <c r="G7603" t="s">
        <v>20761</v>
      </c>
      <c r="H7603" t="s">
        <v>11589</v>
      </c>
      <c r="I7603" t="s">
        <v>20762</v>
      </c>
      <c r="J7603" t="s">
        <v>20763</v>
      </c>
      <c r="K7603" t="s">
        <v>110</v>
      </c>
      <c r="L7603" t="s">
        <v>3343</v>
      </c>
      <c r="M7603" t="s">
        <v>4213</v>
      </c>
      <c r="N7603" t="s">
        <v>4214</v>
      </c>
      <c r="O7603" t="s">
        <v>3346</v>
      </c>
      <c r="P7603" t="s">
        <v>3343</v>
      </c>
      <c r="Q7603" t="s">
        <v>3346</v>
      </c>
    </row>
    <row r="7604" spans="1:17" x14ac:dyDescent="0.25">
      <c r="A7604" t="s">
        <v>19314</v>
      </c>
      <c r="B7604" t="s">
        <v>19315</v>
      </c>
      <c r="C7604" t="s">
        <v>2810</v>
      </c>
      <c r="D7604" t="s">
        <v>20677</v>
      </c>
      <c r="E7604">
        <v>3207008</v>
      </c>
      <c r="F7604" t="s">
        <v>20760</v>
      </c>
      <c r="G7604" t="s">
        <v>20761</v>
      </c>
      <c r="H7604" t="s">
        <v>11589</v>
      </c>
      <c r="I7604" t="s">
        <v>20764</v>
      </c>
      <c r="J7604" t="s">
        <v>20765</v>
      </c>
      <c r="K7604" t="s">
        <v>110</v>
      </c>
      <c r="L7604" t="s">
        <v>3346</v>
      </c>
      <c r="M7604" t="s">
        <v>4213</v>
      </c>
      <c r="N7604" t="s">
        <v>4214</v>
      </c>
      <c r="O7604" t="s">
        <v>3346</v>
      </c>
      <c r="P7604" t="s">
        <v>3343</v>
      </c>
      <c r="Q7604" t="s">
        <v>3346</v>
      </c>
    </row>
    <row r="7605" spans="1:17" x14ac:dyDescent="0.25">
      <c r="A7605" t="s">
        <v>19314</v>
      </c>
      <c r="B7605" t="s">
        <v>19315</v>
      </c>
      <c r="C7605" t="s">
        <v>2810</v>
      </c>
      <c r="D7605" t="s">
        <v>20677</v>
      </c>
      <c r="E7605">
        <v>3207008</v>
      </c>
      <c r="F7605" t="s">
        <v>20760</v>
      </c>
      <c r="G7605" t="s">
        <v>20761</v>
      </c>
      <c r="H7605" t="s">
        <v>11589</v>
      </c>
      <c r="I7605" t="s">
        <v>20766</v>
      </c>
      <c r="J7605" t="s">
        <v>20767</v>
      </c>
      <c r="K7605" t="s">
        <v>110</v>
      </c>
      <c r="L7605" t="s">
        <v>3346</v>
      </c>
      <c r="M7605" t="s">
        <v>4213</v>
      </c>
      <c r="N7605" t="s">
        <v>4214</v>
      </c>
      <c r="O7605" t="s">
        <v>3346</v>
      </c>
      <c r="P7605" t="s">
        <v>3343</v>
      </c>
      <c r="Q7605" t="s">
        <v>3346</v>
      </c>
    </row>
    <row r="7606" spans="1:17" x14ac:dyDescent="0.25">
      <c r="A7606" t="s">
        <v>19314</v>
      </c>
      <c r="B7606" t="s">
        <v>19315</v>
      </c>
      <c r="C7606" t="s">
        <v>2810</v>
      </c>
      <c r="D7606" t="s">
        <v>20677</v>
      </c>
      <c r="E7606">
        <v>3207008</v>
      </c>
      <c r="F7606" t="s">
        <v>20760</v>
      </c>
      <c r="G7606" t="s">
        <v>20761</v>
      </c>
      <c r="H7606" t="s">
        <v>11589</v>
      </c>
      <c r="I7606" t="s">
        <v>20768</v>
      </c>
      <c r="J7606" t="s">
        <v>3660</v>
      </c>
      <c r="K7606" t="s">
        <v>110</v>
      </c>
      <c r="L7606" t="s">
        <v>3346</v>
      </c>
      <c r="M7606" t="s">
        <v>4213</v>
      </c>
      <c r="N7606" t="s">
        <v>4214</v>
      </c>
      <c r="O7606" t="s">
        <v>3346</v>
      </c>
      <c r="P7606" t="s">
        <v>3343</v>
      </c>
      <c r="Q7606" t="s">
        <v>3346</v>
      </c>
    </row>
    <row r="7607" spans="1:17" x14ac:dyDescent="0.25">
      <c r="A7607" t="s">
        <v>19314</v>
      </c>
      <c r="B7607" t="s">
        <v>19315</v>
      </c>
      <c r="C7607" t="s">
        <v>2810</v>
      </c>
      <c r="D7607" t="s">
        <v>20677</v>
      </c>
      <c r="E7607">
        <v>3207008</v>
      </c>
      <c r="F7607" t="s">
        <v>20760</v>
      </c>
      <c r="G7607" t="s">
        <v>20761</v>
      </c>
      <c r="H7607" t="s">
        <v>11589</v>
      </c>
      <c r="I7607" t="s">
        <v>20769</v>
      </c>
      <c r="J7607" t="s">
        <v>200</v>
      </c>
      <c r="K7607" t="s">
        <v>110</v>
      </c>
      <c r="L7607" t="s">
        <v>3346</v>
      </c>
      <c r="M7607" t="s">
        <v>4213</v>
      </c>
      <c r="N7607" t="s">
        <v>4214</v>
      </c>
      <c r="O7607" t="s">
        <v>3346</v>
      </c>
      <c r="P7607" t="s">
        <v>3343</v>
      </c>
      <c r="Q7607" t="s">
        <v>3346</v>
      </c>
    </row>
    <row r="7608" spans="1:17" x14ac:dyDescent="0.25">
      <c r="A7608" t="s">
        <v>19314</v>
      </c>
      <c r="B7608" t="s">
        <v>19315</v>
      </c>
      <c r="C7608" t="s">
        <v>2810</v>
      </c>
      <c r="D7608" t="s">
        <v>20677</v>
      </c>
      <c r="E7608">
        <v>3207009</v>
      </c>
      <c r="F7608" t="s">
        <v>20770</v>
      </c>
      <c r="G7608" t="s">
        <v>20771</v>
      </c>
      <c r="H7608" t="s">
        <v>4907</v>
      </c>
      <c r="I7608" t="s">
        <v>20772</v>
      </c>
      <c r="J7608" t="s">
        <v>20773</v>
      </c>
      <c r="K7608" t="s">
        <v>110</v>
      </c>
      <c r="L7608" t="s">
        <v>3343</v>
      </c>
      <c r="M7608" t="s">
        <v>4200</v>
      </c>
      <c r="N7608" t="s">
        <v>20774</v>
      </c>
      <c r="O7608" t="s">
        <v>3343</v>
      </c>
      <c r="P7608" t="s">
        <v>3343</v>
      </c>
      <c r="Q7608" t="s">
        <v>3346</v>
      </c>
    </row>
    <row r="7609" spans="1:17" x14ac:dyDescent="0.25">
      <c r="A7609" t="s">
        <v>19314</v>
      </c>
      <c r="B7609" t="s">
        <v>19315</v>
      </c>
      <c r="C7609" t="s">
        <v>2810</v>
      </c>
      <c r="D7609" t="s">
        <v>20677</v>
      </c>
      <c r="E7609">
        <v>3207009</v>
      </c>
      <c r="F7609" t="s">
        <v>20770</v>
      </c>
      <c r="G7609" t="s">
        <v>20771</v>
      </c>
      <c r="H7609" t="s">
        <v>4907</v>
      </c>
      <c r="I7609" t="s">
        <v>20775</v>
      </c>
      <c r="J7609" t="s">
        <v>20776</v>
      </c>
      <c r="K7609" t="s">
        <v>110</v>
      </c>
      <c r="L7609" t="s">
        <v>3346</v>
      </c>
      <c r="M7609" t="s">
        <v>4200</v>
      </c>
      <c r="N7609" t="s">
        <v>20774</v>
      </c>
      <c r="O7609" t="s">
        <v>3343</v>
      </c>
      <c r="P7609" t="s">
        <v>3343</v>
      </c>
      <c r="Q7609" t="s">
        <v>3346</v>
      </c>
    </row>
    <row r="7610" spans="1:17" x14ac:dyDescent="0.25">
      <c r="A7610" t="s">
        <v>19314</v>
      </c>
      <c r="B7610" t="s">
        <v>19315</v>
      </c>
      <c r="C7610" t="s">
        <v>2810</v>
      </c>
      <c r="D7610" t="s">
        <v>20677</v>
      </c>
      <c r="E7610">
        <v>3207009</v>
      </c>
      <c r="F7610" t="s">
        <v>20770</v>
      </c>
      <c r="G7610" t="s">
        <v>20771</v>
      </c>
      <c r="H7610" t="s">
        <v>4907</v>
      </c>
      <c r="I7610" t="s">
        <v>20777</v>
      </c>
      <c r="J7610" t="s">
        <v>20778</v>
      </c>
      <c r="K7610" t="s">
        <v>38</v>
      </c>
      <c r="L7610" t="s">
        <v>3346</v>
      </c>
      <c r="M7610" t="s">
        <v>4200</v>
      </c>
      <c r="N7610" t="s">
        <v>20774</v>
      </c>
      <c r="O7610" t="s">
        <v>3343</v>
      </c>
      <c r="P7610" t="s">
        <v>3343</v>
      </c>
      <c r="Q7610" t="s">
        <v>3346</v>
      </c>
    </row>
    <row r="7611" spans="1:17" x14ac:dyDescent="0.25">
      <c r="A7611" t="s">
        <v>19314</v>
      </c>
      <c r="B7611" t="s">
        <v>19315</v>
      </c>
      <c r="C7611" t="s">
        <v>2810</v>
      </c>
      <c r="D7611" t="s">
        <v>20677</v>
      </c>
      <c r="E7611">
        <v>3207012</v>
      </c>
      <c r="F7611" t="s">
        <v>20779</v>
      </c>
      <c r="G7611" t="s">
        <v>20321</v>
      </c>
      <c r="H7611" t="s">
        <v>20780</v>
      </c>
      <c r="I7611" t="s">
        <v>20781</v>
      </c>
      <c r="J7611" t="s">
        <v>20779</v>
      </c>
      <c r="K7611" t="s">
        <v>9959</v>
      </c>
      <c r="L7611" t="s">
        <v>3343</v>
      </c>
      <c r="M7611" t="s">
        <v>11029</v>
      </c>
      <c r="N7611" t="s">
        <v>20681</v>
      </c>
      <c r="O7611" t="s">
        <v>3343</v>
      </c>
      <c r="P7611" t="s">
        <v>3343</v>
      </c>
      <c r="Q7611" t="s">
        <v>3346</v>
      </c>
    </row>
    <row r="7612" spans="1:17" x14ac:dyDescent="0.25">
      <c r="A7612" t="s">
        <v>19314</v>
      </c>
      <c r="B7612" t="s">
        <v>19315</v>
      </c>
      <c r="C7612" t="s">
        <v>2810</v>
      </c>
      <c r="D7612" t="s">
        <v>20677</v>
      </c>
      <c r="E7612">
        <v>3207013</v>
      </c>
      <c r="F7612" t="s">
        <v>3765</v>
      </c>
      <c r="G7612" t="s">
        <v>20782</v>
      </c>
      <c r="H7612" t="s">
        <v>20783</v>
      </c>
      <c r="I7612" t="s">
        <v>20784</v>
      </c>
      <c r="J7612" t="s">
        <v>20785</v>
      </c>
      <c r="K7612" t="s">
        <v>9959</v>
      </c>
      <c r="L7612" t="s">
        <v>3343</v>
      </c>
      <c r="M7612" t="s">
        <v>11029</v>
      </c>
      <c r="N7612" t="s">
        <v>20681</v>
      </c>
      <c r="O7612" t="s">
        <v>3343</v>
      </c>
      <c r="P7612" t="s">
        <v>3343</v>
      </c>
      <c r="Q7612" t="s">
        <v>3346</v>
      </c>
    </row>
    <row r="7613" spans="1:17" x14ac:dyDescent="0.25">
      <c r="A7613" t="s">
        <v>19314</v>
      </c>
      <c r="B7613" t="s">
        <v>19315</v>
      </c>
      <c r="C7613" t="s">
        <v>2810</v>
      </c>
      <c r="D7613" t="s">
        <v>20677</v>
      </c>
      <c r="E7613">
        <v>3207014</v>
      </c>
      <c r="F7613" t="s">
        <v>20786</v>
      </c>
      <c r="G7613" t="s">
        <v>20787</v>
      </c>
      <c r="H7613" t="s">
        <v>20788</v>
      </c>
      <c r="I7613" t="s">
        <v>20789</v>
      </c>
      <c r="J7613" t="s">
        <v>20790</v>
      </c>
      <c r="K7613" t="s">
        <v>9959</v>
      </c>
      <c r="L7613" t="s">
        <v>3343</v>
      </c>
      <c r="M7613" t="s">
        <v>11029</v>
      </c>
      <c r="N7613" t="s">
        <v>20681</v>
      </c>
      <c r="O7613" t="s">
        <v>3343</v>
      </c>
      <c r="P7613" t="s">
        <v>3343</v>
      </c>
      <c r="Q7613" t="s">
        <v>3346</v>
      </c>
    </row>
    <row r="7614" spans="1:17" x14ac:dyDescent="0.25">
      <c r="A7614" t="s">
        <v>19314</v>
      </c>
      <c r="B7614" t="s">
        <v>19315</v>
      </c>
      <c r="C7614" t="s">
        <v>2810</v>
      </c>
      <c r="D7614" t="s">
        <v>20677</v>
      </c>
      <c r="E7614">
        <v>3207015</v>
      </c>
      <c r="F7614" t="s">
        <v>20791</v>
      </c>
      <c r="G7614" t="s">
        <v>20792</v>
      </c>
      <c r="H7614" t="s">
        <v>20793</v>
      </c>
      <c r="I7614" t="s">
        <v>20794</v>
      </c>
      <c r="J7614" t="s">
        <v>20791</v>
      </c>
      <c r="K7614" t="s">
        <v>9959</v>
      </c>
      <c r="L7614" t="s">
        <v>3343</v>
      </c>
      <c r="M7614" t="s">
        <v>11029</v>
      </c>
      <c r="N7614" t="s">
        <v>20681</v>
      </c>
      <c r="O7614" t="s">
        <v>3343</v>
      </c>
      <c r="P7614" t="s">
        <v>3343</v>
      </c>
      <c r="Q7614" t="s">
        <v>3346</v>
      </c>
    </row>
    <row r="7615" spans="1:17" x14ac:dyDescent="0.25">
      <c r="A7615" t="s">
        <v>19314</v>
      </c>
      <c r="B7615" t="s">
        <v>19315</v>
      </c>
      <c r="C7615" t="s">
        <v>2810</v>
      </c>
      <c r="D7615" t="s">
        <v>20677</v>
      </c>
      <c r="E7615">
        <v>3207017</v>
      </c>
      <c r="F7615" t="s">
        <v>20795</v>
      </c>
      <c r="G7615" t="s">
        <v>20796</v>
      </c>
      <c r="H7615" t="s">
        <v>3350</v>
      </c>
      <c r="I7615" t="s">
        <v>20797</v>
      </c>
      <c r="J7615" t="s">
        <v>20798</v>
      </c>
      <c r="K7615" t="s">
        <v>110</v>
      </c>
      <c r="L7615" t="s">
        <v>3343</v>
      </c>
      <c r="M7615" t="s">
        <v>11029</v>
      </c>
      <c r="N7615" t="s">
        <v>20681</v>
      </c>
      <c r="O7615" t="s">
        <v>3343</v>
      </c>
      <c r="P7615" t="s">
        <v>3343</v>
      </c>
      <c r="Q7615" t="s">
        <v>3346</v>
      </c>
    </row>
    <row r="7616" spans="1:17" x14ac:dyDescent="0.25">
      <c r="A7616" t="s">
        <v>19314</v>
      </c>
      <c r="B7616" t="s">
        <v>19315</v>
      </c>
      <c r="C7616" t="s">
        <v>2810</v>
      </c>
      <c r="D7616" t="s">
        <v>20677</v>
      </c>
      <c r="E7616">
        <v>3207018</v>
      </c>
      <c r="F7616" t="s">
        <v>20799</v>
      </c>
      <c r="G7616" t="s">
        <v>20800</v>
      </c>
      <c r="H7616" t="s">
        <v>3394</v>
      </c>
      <c r="I7616" t="s">
        <v>20801</v>
      </c>
      <c r="J7616" t="s">
        <v>200</v>
      </c>
      <c r="K7616" t="s">
        <v>110</v>
      </c>
      <c r="L7616" t="s">
        <v>3343</v>
      </c>
      <c r="M7616" t="s">
        <v>3748</v>
      </c>
      <c r="N7616" t="s">
        <v>3749</v>
      </c>
      <c r="O7616" t="s">
        <v>3346</v>
      </c>
      <c r="P7616" t="s">
        <v>3343</v>
      </c>
      <c r="Q7616" t="s">
        <v>3346</v>
      </c>
    </row>
    <row r="7617" spans="1:17" x14ac:dyDescent="0.25">
      <c r="A7617" t="s">
        <v>19314</v>
      </c>
      <c r="B7617" t="s">
        <v>19315</v>
      </c>
      <c r="C7617" t="s">
        <v>2810</v>
      </c>
      <c r="D7617" t="s">
        <v>20677</v>
      </c>
      <c r="E7617">
        <v>3207018</v>
      </c>
      <c r="F7617" t="s">
        <v>20799</v>
      </c>
      <c r="G7617" t="s">
        <v>20800</v>
      </c>
      <c r="H7617" t="s">
        <v>3394</v>
      </c>
      <c r="I7617" t="s">
        <v>20802</v>
      </c>
      <c r="J7617" t="s">
        <v>3660</v>
      </c>
      <c r="K7617" t="s">
        <v>110</v>
      </c>
      <c r="L7617" t="s">
        <v>3346</v>
      </c>
      <c r="M7617" t="s">
        <v>3748</v>
      </c>
      <c r="N7617" t="s">
        <v>3749</v>
      </c>
      <c r="O7617" t="s">
        <v>3346</v>
      </c>
      <c r="P7617" t="s">
        <v>3343</v>
      </c>
      <c r="Q7617" t="s">
        <v>3346</v>
      </c>
    </row>
    <row r="7618" spans="1:17" x14ac:dyDescent="0.25">
      <c r="A7618" t="s">
        <v>19314</v>
      </c>
      <c r="B7618" t="s">
        <v>19315</v>
      </c>
      <c r="C7618" t="s">
        <v>2810</v>
      </c>
      <c r="D7618" t="s">
        <v>20677</v>
      </c>
      <c r="E7618">
        <v>3207018</v>
      </c>
      <c r="F7618" t="s">
        <v>20799</v>
      </c>
      <c r="G7618" t="s">
        <v>20800</v>
      </c>
      <c r="H7618" t="s">
        <v>3394</v>
      </c>
      <c r="I7618" t="s">
        <v>20803</v>
      </c>
      <c r="J7618" t="s">
        <v>20804</v>
      </c>
      <c r="K7618" t="s">
        <v>110</v>
      </c>
      <c r="L7618" t="s">
        <v>3346</v>
      </c>
      <c r="M7618" t="s">
        <v>3748</v>
      </c>
      <c r="N7618" t="s">
        <v>3749</v>
      </c>
      <c r="O7618" t="s">
        <v>3346</v>
      </c>
      <c r="P7618" t="s">
        <v>3343</v>
      </c>
      <c r="Q7618" t="s">
        <v>3346</v>
      </c>
    </row>
    <row r="7619" spans="1:17" x14ac:dyDescent="0.25">
      <c r="A7619" t="s">
        <v>19314</v>
      </c>
      <c r="B7619" t="s">
        <v>19315</v>
      </c>
      <c r="C7619" t="s">
        <v>2810</v>
      </c>
      <c r="D7619" t="s">
        <v>20677</v>
      </c>
      <c r="E7619">
        <v>3207019</v>
      </c>
      <c r="F7619" t="s">
        <v>2071</v>
      </c>
      <c r="G7619" t="s">
        <v>20805</v>
      </c>
      <c r="H7619" t="s">
        <v>20806</v>
      </c>
      <c r="I7619" t="s">
        <v>20807</v>
      </c>
      <c r="J7619" t="s">
        <v>2072</v>
      </c>
      <c r="K7619" t="s">
        <v>2009</v>
      </c>
      <c r="L7619" t="s">
        <v>3343</v>
      </c>
      <c r="M7619" t="s">
        <v>11029</v>
      </c>
      <c r="N7619" t="s">
        <v>20681</v>
      </c>
      <c r="O7619" t="s">
        <v>3343</v>
      </c>
      <c r="P7619" t="s">
        <v>3343</v>
      </c>
      <c r="Q7619" t="s">
        <v>3346</v>
      </c>
    </row>
    <row r="7620" spans="1:17" x14ac:dyDescent="0.25">
      <c r="A7620" t="s">
        <v>19314</v>
      </c>
      <c r="B7620" t="s">
        <v>19315</v>
      </c>
      <c r="C7620" t="s">
        <v>2810</v>
      </c>
      <c r="D7620" t="s">
        <v>20677</v>
      </c>
      <c r="E7620">
        <v>3207019</v>
      </c>
      <c r="F7620" t="s">
        <v>2071</v>
      </c>
      <c r="G7620" t="s">
        <v>20805</v>
      </c>
      <c r="H7620" t="s">
        <v>20806</v>
      </c>
      <c r="I7620" t="s">
        <v>20808</v>
      </c>
      <c r="J7620" t="s">
        <v>20809</v>
      </c>
      <c r="K7620" t="s">
        <v>110</v>
      </c>
      <c r="L7620" t="s">
        <v>3346</v>
      </c>
      <c r="M7620" t="s">
        <v>11029</v>
      </c>
      <c r="N7620" t="s">
        <v>20681</v>
      </c>
      <c r="O7620" t="s">
        <v>3343</v>
      </c>
      <c r="P7620" t="s">
        <v>3343</v>
      </c>
      <c r="Q7620" t="s">
        <v>3346</v>
      </c>
    </row>
    <row r="7621" spans="1:17" x14ac:dyDescent="0.25">
      <c r="A7621" t="s">
        <v>19314</v>
      </c>
      <c r="B7621" t="s">
        <v>19315</v>
      </c>
      <c r="C7621" t="s">
        <v>2810</v>
      </c>
      <c r="D7621" t="s">
        <v>20677</v>
      </c>
      <c r="E7621">
        <v>3207019</v>
      </c>
      <c r="F7621" t="s">
        <v>2071</v>
      </c>
      <c r="G7621" t="s">
        <v>20805</v>
      </c>
      <c r="H7621" t="s">
        <v>20806</v>
      </c>
      <c r="I7621" t="s">
        <v>20810</v>
      </c>
      <c r="J7621" t="s">
        <v>20811</v>
      </c>
      <c r="K7621" t="s">
        <v>110</v>
      </c>
      <c r="L7621" t="s">
        <v>3346</v>
      </c>
      <c r="M7621" t="s">
        <v>11029</v>
      </c>
      <c r="N7621" t="s">
        <v>20681</v>
      </c>
      <c r="O7621" t="s">
        <v>3343</v>
      </c>
      <c r="P7621" t="s">
        <v>3343</v>
      </c>
      <c r="Q7621" t="s">
        <v>3346</v>
      </c>
    </row>
    <row r="7622" spans="1:17" x14ac:dyDescent="0.25">
      <c r="A7622" t="s">
        <v>19314</v>
      </c>
      <c r="B7622" t="s">
        <v>19315</v>
      </c>
      <c r="C7622" t="s">
        <v>2810</v>
      </c>
      <c r="D7622" t="s">
        <v>20677</v>
      </c>
      <c r="E7622">
        <v>3207019</v>
      </c>
      <c r="F7622" t="s">
        <v>2071</v>
      </c>
      <c r="G7622" t="s">
        <v>20805</v>
      </c>
      <c r="H7622" t="s">
        <v>20806</v>
      </c>
      <c r="I7622" t="s">
        <v>20812</v>
      </c>
      <c r="J7622" t="s">
        <v>19562</v>
      </c>
      <c r="K7622" t="s">
        <v>110</v>
      </c>
      <c r="L7622" t="s">
        <v>3346</v>
      </c>
      <c r="M7622" t="s">
        <v>11029</v>
      </c>
      <c r="N7622" t="s">
        <v>20681</v>
      </c>
      <c r="O7622" t="s">
        <v>3343</v>
      </c>
      <c r="P7622" t="s">
        <v>3343</v>
      </c>
      <c r="Q7622" t="s">
        <v>3346</v>
      </c>
    </row>
    <row r="7623" spans="1:17" x14ac:dyDescent="0.25">
      <c r="A7623" t="s">
        <v>19314</v>
      </c>
      <c r="B7623" t="s">
        <v>19315</v>
      </c>
      <c r="C7623" t="s">
        <v>2810</v>
      </c>
      <c r="D7623" t="s">
        <v>20677</v>
      </c>
      <c r="E7623">
        <v>3207019</v>
      </c>
      <c r="F7623" t="s">
        <v>2071</v>
      </c>
      <c r="G7623" t="s">
        <v>20805</v>
      </c>
      <c r="H7623" t="s">
        <v>20806</v>
      </c>
      <c r="I7623" t="s">
        <v>20813</v>
      </c>
      <c r="J7623" t="s">
        <v>19566</v>
      </c>
      <c r="K7623" t="s">
        <v>3433</v>
      </c>
      <c r="L7623" t="s">
        <v>3346</v>
      </c>
      <c r="M7623" t="s">
        <v>11029</v>
      </c>
      <c r="N7623" t="s">
        <v>20681</v>
      </c>
      <c r="O7623" t="s">
        <v>3343</v>
      </c>
      <c r="P7623" t="s">
        <v>3343</v>
      </c>
      <c r="Q7623" t="s">
        <v>3346</v>
      </c>
    </row>
    <row r="7624" spans="1:17" x14ac:dyDescent="0.25">
      <c r="A7624" t="s">
        <v>19314</v>
      </c>
      <c r="B7624" t="s">
        <v>19315</v>
      </c>
      <c r="C7624" t="s">
        <v>2810</v>
      </c>
      <c r="D7624" t="s">
        <v>20677</v>
      </c>
      <c r="E7624">
        <v>3207020</v>
      </c>
      <c r="F7624" t="s">
        <v>20814</v>
      </c>
      <c r="G7624" t="s">
        <v>20815</v>
      </c>
      <c r="H7624" t="s">
        <v>20816</v>
      </c>
      <c r="I7624" t="s">
        <v>20817</v>
      </c>
      <c r="J7624" t="s">
        <v>20818</v>
      </c>
      <c r="K7624" t="s">
        <v>2009</v>
      </c>
      <c r="L7624" t="s">
        <v>3343</v>
      </c>
      <c r="M7624" t="s">
        <v>11029</v>
      </c>
      <c r="N7624" t="s">
        <v>20681</v>
      </c>
      <c r="O7624" t="s">
        <v>3343</v>
      </c>
      <c r="P7624" t="s">
        <v>3343</v>
      </c>
      <c r="Q7624" t="s">
        <v>3346</v>
      </c>
    </row>
    <row r="7625" spans="1:17" x14ac:dyDescent="0.25">
      <c r="A7625" t="s">
        <v>19314</v>
      </c>
      <c r="B7625" t="s">
        <v>19315</v>
      </c>
      <c r="C7625" t="s">
        <v>2810</v>
      </c>
      <c r="D7625" t="s">
        <v>20677</v>
      </c>
      <c r="E7625">
        <v>3207020</v>
      </c>
      <c r="F7625" t="s">
        <v>20814</v>
      </c>
      <c r="G7625" t="s">
        <v>20815</v>
      </c>
      <c r="H7625" t="s">
        <v>20816</v>
      </c>
      <c r="I7625" t="s">
        <v>20819</v>
      </c>
      <c r="J7625" t="s">
        <v>20820</v>
      </c>
      <c r="K7625" t="s">
        <v>110</v>
      </c>
      <c r="L7625" t="s">
        <v>3346</v>
      </c>
      <c r="M7625" t="s">
        <v>11029</v>
      </c>
      <c r="N7625" t="s">
        <v>20681</v>
      </c>
      <c r="O7625" t="s">
        <v>3343</v>
      </c>
      <c r="P7625" t="s">
        <v>3343</v>
      </c>
      <c r="Q7625" t="s">
        <v>3346</v>
      </c>
    </row>
    <row r="7626" spans="1:17" x14ac:dyDescent="0.25">
      <c r="A7626" t="s">
        <v>19314</v>
      </c>
      <c r="B7626" t="s">
        <v>19315</v>
      </c>
      <c r="C7626" t="s">
        <v>2810</v>
      </c>
      <c r="D7626" t="s">
        <v>20677</v>
      </c>
      <c r="E7626">
        <v>3207021</v>
      </c>
      <c r="F7626" t="s">
        <v>102</v>
      </c>
      <c r="G7626" t="s">
        <v>3349</v>
      </c>
      <c r="H7626" t="s">
        <v>3350</v>
      </c>
      <c r="I7626" t="s">
        <v>20821</v>
      </c>
      <c r="J7626" t="s">
        <v>103</v>
      </c>
      <c r="K7626" t="s">
        <v>110</v>
      </c>
      <c r="L7626" t="s">
        <v>3343</v>
      </c>
      <c r="M7626" t="s">
        <v>11029</v>
      </c>
      <c r="N7626" t="s">
        <v>20681</v>
      </c>
      <c r="O7626" t="s">
        <v>3346</v>
      </c>
      <c r="P7626" t="s">
        <v>3346</v>
      </c>
      <c r="Q7626" t="s">
        <v>3346</v>
      </c>
    </row>
    <row r="7627" spans="1:17" x14ac:dyDescent="0.25">
      <c r="A7627" t="s">
        <v>19314</v>
      </c>
      <c r="B7627" t="s">
        <v>19315</v>
      </c>
      <c r="C7627" t="s">
        <v>2810</v>
      </c>
      <c r="D7627" t="s">
        <v>20677</v>
      </c>
      <c r="E7627">
        <v>3207022</v>
      </c>
      <c r="F7627" t="s">
        <v>114</v>
      </c>
      <c r="G7627" t="s">
        <v>3705</v>
      </c>
      <c r="H7627" t="s">
        <v>3350</v>
      </c>
      <c r="I7627" t="s">
        <v>20822</v>
      </c>
      <c r="J7627" t="s">
        <v>4774</v>
      </c>
      <c r="K7627" t="s">
        <v>110</v>
      </c>
      <c r="L7627" t="s">
        <v>3343</v>
      </c>
      <c r="M7627" t="s">
        <v>11029</v>
      </c>
      <c r="N7627" t="s">
        <v>20823</v>
      </c>
      <c r="O7627" t="s">
        <v>3346</v>
      </c>
      <c r="P7627" t="s">
        <v>3346</v>
      </c>
      <c r="Q7627" t="s">
        <v>3346</v>
      </c>
    </row>
    <row r="7628" spans="1:17" x14ac:dyDescent="0.25">
      <c r="A7628" t="s">
        <v>19314</v>
      </c>
      <c r="B7628" t="s">
        <v>19315</v>
      </c>
      <c r="C7628" t="s">
        <v>2810</v>
      </c>
      <c r="D7628" t="s">
        <v>20677</v>
      </c>
      <c r="E7628">
        <v>3207023</v>
      </c>
      <c r="F7628" t="s">
        <v>51</v>
      </c>
      <c r="G7628" t="s">
        <v>7911</v>
      </c>
      <c r="H7628" t="s">
        <v>3350</v>
      </c>
      <c r="I7628" t="s">
        <v>20824</v>
      </c>
      <c r="J7628" t="s">
        <v>224</v>
      </c>
      <c r="K7628" t="s">
        <v>110</v>
      </c>
      <c r="L7628" t="s">
        <v>3343</v>
      </c>
      <c r="M7628" t="s">
        <v>11029</v>
      </c>
      <c r="N7628" t="s">
        <v>20681</v>
      </c>
      <c r="O7628" t="s">
        <v>3346</v>
      </c>
      <c r="P7628" t="s">
        <v>3346</v>
      </c>
      <c r="Q7628" t="s">
        <v>3346</v>
      </c>
    </row>
    <row r="7629" spans="1:17" x14ac:dyDescent="0.25">
      <c r="A7629" t="s">
        <v>19314</v>
      </c>
      <c r="B7629" t="s">
        <v>19315</v>
      </c>
      <c r="C7629" t="s">
        <v>2810</v>
      </c>
      <c r="D7629" t="s">
        <v>20677</v>
      </c>
      <c r="E7629">
        <v>3207024</v>
      </c>
      <c r="F7629" t="s">
        <v>375</v>
      </c>
      <c r="G7629" t="s">
        <v>3574</v>
      </c>
      <c r="H7629" t="s">
        <v>3350</v>
      </c>
      <c r="I7629" t="s">
        <v>20825</v>
      </c>
      <c r="J7629" t="s">
        <v>154</v>
      </c>
      <c r="K7629" t="s">
        <v>110</v>
      </c>
      <c r="L7629" t="s">
        <v>3343</v>
      </c>
      <c r="M7629" t="s">
        <v>11029</v>
      </c>
      <c r="N7629" t="s">
        <v>20681</v>
      </c>
      <c r="O7629" t="s">
        <v>3346</v>
      </c>
      <c r="P7629" t="s">
        <v>3346</v>
      </c>
      <c r="Q7629" t="s">
        <v>3346</v>
      </c>
    </row>
    <row r="7630" spans="1:17" x14ac:dyDescent="0.25">
      <c r="A7630" t="s">
        <v>19314</v>
      </c>
      <c r="B7630" t="s">
        <v>19315</v>
      </c>
      <c r="C7630" t="s">
        <v>2810</v>
      </c>
      <c r="D7630" t="s">
        <v>20677</v>
      </c>
      <c r="E7630">
        <v>3207025</v>
      </c>
      <c r="F7630" t="s">
        <v>128</v>
      </c>
      <c r="G7630" t="s">
        <v>4583</v>
      </c>
      <c r="H7630" t="s">
        <v>12855</v>
      </c>
      <c r="I7630" t="s">
        <v>20826</v>
      </c>
      <c r="J7630" t="s">
        <v>935</v>
      </c>
      <c r="K7630" t="s">
        <v>110</v>
      </c>
      <c r="L7630" t="s">
        <v>3343</v>
      </c>
      <c r="M7630" t="s">
        <v>11029</v>
      </c>
      <c r="N7630" t="s">
        <v>20681</v>
      </c>
      <c r="O7630" t="s">
        <v>3343</v>
      </c>
      <c r="P7630" t="s">
        <v>3343</v>
      </c>
      <c r="Q7630" t="s">
        <v>3346</v>
      </c>
    </row>
    <row r="7631" spans="1:17" x14ac:dyDescent="0.25">
      <c r="A7631" t="s">
        <v>19314</v>
      </c>
      <c r="B7631" t="s">
        <v>19315</v>
      </c>
      <c r="C7631" t="s">
        <v>2810</v>
      </c>
      <c r="D7631" t="s">
        <v>20677</v>
      </c>
      <c r="E7631">
        <v>3207025</v>
      </c>
      <c r="F7631" t="s">
        <v>128</v>
      </c>
      <c r="G7631" t="s">
        <v>4583</v>
      </c>
      <c r="H7631" t="s">
        <v>12855</v>
      </c>
      <c r="I7631" t="s">
        <v>20827</v>
      </c>
      <c r="J7631" t="s">
        <v>2466</v>
      </c>
      <c r="K7631" t="s">
        <v>110</v>
      </c>
      <c r="L7631" t="s">
        <v>3346</v>
      </c>
      <c r="M7631" t="s">
        <v>11029</v>
      </c>
      <c r="N7631" t="s">
        <v>20681</v>
      </c>
      <c r="O7631" t="s">
        <v>3343</v>
      </c>
      <c r="P7631" t="s">
        <v>3343</v>
      </c>
      <c r="Q7631" t="s">
        <v>3346</v>
      </c>
    </row>
    <row r="7632" spans="1:17" x14ac:dyDescent="0.25">
      <c r="A7632" t="s">
        <v>19314</v>
      </c>
      <c r="B7632" t="s">
        <v>19315</v>
      </c>
      <c r="C7632" t="s">
        <v>2810</v>
      </c>
      <c r="D7632" t="s">
        <v>20677</v>
      </c>
      <c r="E7632">
        <v>3207026</v>
      </c>
      <c r="F7632" t="s">
        <v>4935</v>
      </c>
      <c r="G7632" t="s">
        <v>18103</v>
      </c>
      <c r="H7632" t="s">
        <v>3691</v>
      </c>
      <c r="I7632" t="s">
        <v>20828</v>
      </c>
      <c r="J7632" t="s">
        <v>4938</v>
      </c>
      <c r="K7632" t="s">
        <v>110</v>
      </c>
      <c r="L7632" t="s">
        <v>3343</v>
      </c>
      <c r="M7632" t="s">
        <v>11029</v>
      </c>
      <c r="N7632" t="s">
        <v>20681</v>
      </c>
      <c r="O7632" t="s">
        <v>3346</v>
      </c>
      <c r="P7632" t="s">
        <v>3346</v>
      </c>
      <c r="Q7632" t="s">
        <v>3346</v>
      </c>
    </row>
    <row r="7633" spans="1:17" x14ac:dyDescent="0.25">
      <c r="A7633" t="s">
        <v>19314</v>
      </c>
      <c r="B7633" t="s">
        <v>19315</v>
      </c>
      <c r="C7633" t="s">
        <v>2810</v>
      </c>
      <c r="D7633" t="s">
        <v>20677</v>
      </c>
      <c r="E7633">
        <v>3207027</v>
      </c>
      <c r="F7633" t="s">
        <v>156</v>
      </c>
      <c r="G7633" t="s">
        <v>3393</v>
      </c>
      <c r="H7633" t="s">
        <v>3394</v>
      </c>
      <c r="I7633" t="s">
        <v>20829</v>
      </c>
      <c r="J7633" t="s">
        <v>3396</v>
      </c>
      <c r="K7633" t="s">
        <v>110</v>
      </c>
      <c r="L7633" t="s">
        <v>3343</v>
      </c>
      <c r="M7633" t="s">
        <v>11029</v>
      </c>
      <c r="N7633" t="s">
        <v>20681</v>
      </c>
      <c r="O7633" t="s">
        <v>3346</v>
      </c>
      <c r="P7633" t="s">
        <v>3346</v>
      </c>
      <c r="Q7633" t="s">
        <v>3346</v>
      </c>
    </row>
    <row r="7634" spans="1:17" x14ac:dyDescent="0.25">
      <c r="A7634" t="s">
        <v>19314</v>
      </c>
      <c r="B7634" t="s">
        <v>19315</v>
      </c>
      <c r="C7634" t="s">
        <v>2810</v>
      </c>
      <c r="D7634" t="s">
        <v>20677</v>
      </c>
      <c r="E7634">
        <v>3207028</v>
      </c>
      <c r="F7634" t="s">
        <v>20830</v>
      </c>
      <c r="G7634" t="s">
        <v>19805</v>
      </c>
      <c r="H7634" t="s">
        <v>19806</v>
      </c>
      <c r="I7634" t="s">
        <v>20831</v>
      </c>
      <c r="J7634" t="s">
        <v>19808</v>
      </c>
      <c r="K7634" t="s">
        <v>110</v>
      </c>
      <c r="L7634" t="s">
        <v>3343</v>
      </c>
      <c r="M7634" t="s">
        <v>4200</v>
      </c>
      <c r="N7634" t="s">
        <v>7878</v>
      </c>
      <c r="O7634" t="s">
        <v>3343</v>
      </c>
      <c r="P7634" t="s">
        <v>3343</v>
      </c>
      <c r="Q7634" t="s">
        <v>3346</v>
      </c>
    </row>
    <row r="7635" spans="1:17" x14ac:dyDescent="0.25">
      <c r="A7635" t="s">
        <v>19314</v>
      </c>
      <c r="B7635" t="s">
        <v>19315</v>
      </c>
      <c r="C7635" t="s">
        <v>2810</v>
      </c>
      <c r="D7635" t="s">
        <v>20677</v>
      </c>
      <c r="E7635">
        <v>3207029</v>
      </c>
      <c r="F7635" t="s">
        <v>19809</v>
      </c>
      <c r="G7635" t="s">
        <v>20832</v>
      </c>
      <c r="H7635" t="s">
        <v>19811</v>
      </c>
      <c r="I7635" t="s">
        <v>20833</v>
      </c>
      <c r="J7635" t="s">
        <v>20834</v>
      </c>
      <c r="K7635" t="s">
        <v>110</v>
      </c>
      <c r="L7635" t="s">
        <v>3343</v>
      </c>
      <c r="M7635" t="s">
        <v>3707</v>
      </c>
      <c r="N7635" t="s">
        <v>7863</v>
      </c>
      <c r="O7635" t="s">
        <v>3343</v>
      </c>
      <c r="P7635" t="s">
        <v>3343</v>
      </c>
      <c r="Q7635" t="s">
        <v>3346</v>
      </c>
    </row>
    <row r="7636" spans="1:17" x14ac:dyDescent="0.25">
      <c r="A7636" t="s">
        <v>19314</v>
      </c>
      <c r="B7636" t="s">
        <v>19315</v>
      </c>
      <c r="C7636" t="s">
        <v>2810</v>
      </c>
      <c r="D7636" t="s">
        <v>20677</v>
      </c>
      <c r="E7636">
        <v>3207030</v>
      </c>
      <c r="F7636" t="s">
        <v>170</v>
      </c>
      <c r="G7636" t="s">
        <v>20835</v>
      </c>
      <c r="H7636" t="s">
        <v>4612</v>
      </c>
      <c r="I7636" t="s">
        <v>20836</v>
      </c>
      <c r="J7636" t="s">
        <v>20837</v>
      </c>
      <c r="K7636" t="s">
        <v>110</v>
      </c>
      <c r="L7636" t="s">
        <v>3343</v>
      </c>
      <c r="M7636" t="s">
        <v>3344</v>
      </c>
      <c r="N7636" t="s">
        <v>4357</v>
      </c>
      <c r="O7636" t="s">
        <v>3343</v>
      </c>
      <c r="P7636" t="s">
        <v>3343</v>
      </c>
      <c r="Q7636" t="s">
        <v>3346</v>
      </c>
    </row>
    <row r="7637" spans="1:17" x14ac:dyDescent="0.25">
      <c r="A7637" t="s">
        <v>19314</v>
      </c>
      <c r="B7637" t="s">
        <v>19315</v>
      </c>
      <c r="C7637" t="s">
        <v>2810</v>
      </c>
      <c r="D7637" t="s">
        <v>20677</v>
      </c>
      <c r="E7637">
        <v>3207030</v>
      </c>
      <c r="F7637" t="s">
        <v>170</v>
      </c>
      <c r="G7637" t="s">
        <v>20835</v>
      </c>
      <c r="H7637" t="s">
        <v>4612</v>
      </c>
      <c r="I7637" t="s">
        <v>20838</v>
      </c>
      <c r="J7637" t="s">
        <v>19817</v>
      </c>
      <c r="K7637" t="s">
        <v>110</v>
      </c>
      <c r="L7637" t="s">
        <v>3346</v>
      </c>
      <c r="M7637" t="s">
        <v>3344</v>
      </c>
      <c r="N7637" t="s">
        <v>4357</v>
      </c>
      <c r="O7637" t="s">
        <v>3343</v>
      </c>
      <c r="P7637" t="s">
        <v>3343</v>
      </c>
      <c r="Q7637" t="s">
        <v>3346</v>
      </c>
    </row>
    <row r="7638" spans="1:17" x14ac:dyDescent="0.25">
      <c r="A7638" t="s">
        <v>19314</v>
      </c>
      <c r="B7638" t="s">
        <v>19315</v>
      </c>
      <c r="C7638" t="s">
        <v>2810</v>
      </c>
      <c r="D7638" t="s">
        <v>20677</v>
      </c>
      <c r="E7638">
        <v>3207030</v>
      </c>
      <c r="F7638" t="s">
        <v>170</v>
      </c>
      <c r="G7638" t="s">
        <v>20835</v>
      </c>
      <c r="H7638" t="s">
        <v>4612</v>
      </c>
      <c r="I7638" t="s">
        <v>20839</v>
      </c>
      <c r="J7638" t="s">
        <v>330</v>
      </c>
      <c r="K7638" t="s">
        <v>110</v>
      </c>
      <c r="L7638" t="s">
        <v>3346</v>
      </c>
      <c r="M7638" t="s">
        <v>3344</v>
      </c>
      <c r="N7638" t="s">
        <v>4357</v>
      </c>
      <c r="O7638" t="s">
        <v>3343</v>
      </c>
      <c r="P7638" t="s">
        <v>3343</v>
      </c>
      <c r="Q7638" t="s">
        <v>3346</v>
      </c>
    </row>
    <row r="7639" spans="1:17" x14ac:dyDescent="0.25">
      <c r="A7639" t="s">
        <v>19314</v>
      </c>
      <c r="B7639" t="s">
        <v>19315</v>
      </c>
      <c r="C7639" t="s">
        <v>2810</v>
      </c>
      <c r="D7639" t="s">
        <v>20677</v>
      </c>
      <c r="E7639">
        <v>3207030</v>
      </c>
      <c r="F7639" t="s">
        <v>170</v>
      </c>
      <c r="G7639" t="s">
        <v>20835</v>
      </c>
      <c r="H7639" t="s">
        <v>4612</v>
      </c>
      <c r="I7639" t="s">
        <v>20840</v>
      </c>
      <c r="J7639" t="s">
        <v>19821</v>
      </c>
      <c r="K7639" t="s">
        <v>110</v>
      </c>
      <c r="L7639" t="s">
        <v>3346</v>
      </c>
      <c r="M7639" t="s">
        <v>3344</v>
      </c>
      <c r="N7639" t="s">
        <v>4357</v>
      </c>
      <c r="O7639" t="s">
        <v>3343</v>
      </c>
      <c r="P7639" t="s">
        <v>3343</v>
      </c>
      <c r="Q7639" t="s">
        <v>3346</v>
      </c>
    </row>
    <row r="7640" spans="1:17" x14ac:dyDescent="0.25">
      <c r="A7640" t="s">
        <v>19314</v>
      </c>
      <c r="B7640" t="s">
        <v>19315</v>
      </c>
      <c r="C7640" t="s">
        <v>2810</v>
      </c>
      <c r="D7640" t="s">
        <v>20677</v>
      </c>
      <c r="E7640">
        <v>3207030</v>
      </c>
      <c r="F7640" t="s">
        <v>170</v>
      </c>
      <c r="G7640" t="s">
        <v>20835</v>
      </c>
      <c r="H7640" t="s">
        <v>4612</v>
      </c>
      <c r="I7640" t="s">
        <v>20841</v>
      </c>
      <c r="J7640" t="s">
        <v>389</v>
      </c>
      <c r="K7640" t="s">
        <v>110</v>
      </c>
      <c r="L7640" t="s">
        <v>3346</v>
      </c>
      <c r="M7640" t="s">
        <v>3344</v>
      </c>
      <c r="N7640" t="s">
        <v>4357</v>
      </c>
      <c r="O7640" t="s">
        <v>3343</v>
      </c>
      <c r="P7640" t="s">
        <v>3343</v>
      </c>
      <c r="Q7640" t="s">
        <v>3346</v>
      </c>
    </row>
    <row r="7641" spans="1:17" x14ac:dyDescent="0.25">
      <c r="A7641" t="s">
        <v>19314</v>
      </c>
      <c r="B7641" t="s">
        <v>19315</v>
      </c>
      <c r="C7641" t="s">
        <v>2810</v>
      </c>
      <c r="D7641" t="s">
        <v>20677</v>
      </c>
      <c r="E7641">
        <v>3207030</v>
      </c>
      <c r="F7641" t="s">
        <v>170</v>
      </c>
      <c r="G7641" t="s">
        <v>20835</v>
      </c>
      <c r="H7641" t="s">
        <v>4612</v>
      </c>
      <c r="I7641" t="s">
        <v>20842</v>
      </c>
      <c r="J7641" t="s">
        <v>20843</v>
      </c>
      <c r="K7641" t="s">
        <v>110</v>
      </c>
      <c r="L7641" t="s">
        <v>3346</v>
      </c>
      <c r="M7641" t="s">
        <v>3344</v>
      </c>
      <c r="N7641" t="s">
        <v>4357</v>
      </c>
      <c r="O7641" t="s">
        <v>3343</v>
      </c>
      <c r="P7641" t="s">
        <v>3343</v>
      </c>
      <c r="Q7641" t="s">
        <v>3346</v>
      </c>
    </row>
    <row r="7642" spans="1:17" x14ac:dyDescent="0.25">
      <c r="A7642" t="s">
        <v>19314</v>
      </c>
      <c r="B7642" t="s">
        <v>19315</v>
      </c>
      <c r="C7642" t="s">
        <v>2810</v>
      </c>
      <c r="D7642" t="s">
        <v>20677</v>
      </c>
      <c r="E7642">
        <v>3207032</v>
      </c>
      <c r="F7642" t="s">
        <v>19830</v>
      </c>
      <c r="G7642" t="s">
        <v>19828</v>
      </c>
      <c r="H7642" t="s">
        <v>2503</v>
      </c>
      <c r="I7642" t="s">
        <v>20844</v>
      </c>
      <c r="J7642" t="s">
        <v>20845</v>
      </c>
      <c r="K7642" t="s">
        <v>110</v>
      </c>
      <c r="L7642" t="s">
        <v>3343</v>
      </c>
      <c r="M7642" t="s">
        <v>8471</v>
      </c>
      <c r="N7642" t="s">
        <v>12857</v>
      </c>
      <c r="O7642" t="s">
        <v>3343</v>
      </c>
      <c r="P7642" t="s">
        <v>3343</v>
      </c>
      <c r="Q7642" t="s">
        <v>3346</v>
      </c>
    </row>
    <row r="7643" spans="1:17" x14ac:dyDescent="0.25">
      <c r="A7643" t="s">
        <v>19314</v>
      </c>
      <c r="B7643" t="s">
        <v>19315</v>
      </c>
      <c r="C7643" t="s">
        <v>2810</v>
      </c>
      <c r="D7643" t="s">
        <v>20677</v>
      </c>
      <c r="E7643">
        <v>3207033</v>
      </c>
      <c r="F7643" t="s">
        <v>19823</v>
      </c>
      <c r="G7643" t="s">
        <v>20846</v>
      </c>
      <c r="H7643" t="s">
        <v>2503</v>
      </c>
      <c r="I7643" t="s">
        <v>20847</v>
      </c>
      <c r="J7643" t="s">
        <v>19823</v>
      </c>
      <c r="K7643" t="s">
        <v>110</v>
      </c>
      <c r="L7643" t="s">
        <v>3343</v>
      </c>
      <c r="M7643" t="s">
        <v>8471</v>
      </c>
      <c r="N7643" t="s">
        <v>12857</v>
      </c>
      <c r="O7643" t="s">
        <v>3343</v>
      </c>
      <c r="P7643" t="s">
        <v>3343</v>
      </c>
      <c r="Q7643" t="s">
        <v>3346</v>
      </c>
    </row>
    <row r="7644" spans="1:17" x14ac:dyDescent="0.25">
      <c r="A7644" t="s">
        <v>19314</v>
      </c>
      <c r="B7644" t="s">
        <v>19315</v>
      </c>
      <c r="C7644" t="s">
        <v>2811</v>
      </c>
      <c r="D7644" t="s">
        <v>20848</v>
      </c>
      <c r="E7644">
        <v>3208001</v>
      </c>
      <c r="F7644" t="s">
        <v>20849</v>
      </c>
      <c r="G7644" t="s">
        <v>20850</v>
      </c>
      <c r="H7644" t="s">
        <v>3612</v>
      </c>
      <c r="I7644" t="s">
        <v>20851</v>
      </c>
      <c r="J7644" t="s">
        <v>20852</v>
      </c>
      <c r="K7644" t="s">
        <v>110</v>
      </c>
      <c r="L7644" t="s">
        <v>3343</v>
      </c>
      <c r="M7644" t="s">
        <v>3477</v>
      </c>
      <c r="N7644" t="s">
        <v>3615</v>
      </c>
      <c r="O7644" t="s">
        <v>3346</v>
      </c>
      <c r="P7644" t="s">
        <v>3343</v>
      </c>
      <c r="Q7644" t="s">
        <v>3346</v>
      </c>
    </row>
    <row r="7645" spans="1:17" x14ac:dyDescent="0.25">
      <c r="A7645" t="s">
        <v>19314</v>
      </c>
      <c r="B7645" t="s">
        <v>19315</v>
      </c>
      <c r="C7645" t="s">
        <v>2811</v>
      </c>
      <c r="D7645" t="s">
        <v>20848</v>
      </c>
      <c r="E7645">
        <v>3208001</v>
      </c>
      <c r="F7645" t="s">
        <v>20849</v>
      </c>
      <c r="G7645" t="s">
        <v>20850</v>
      </c>
      <c r="H7645" t="s">
        <v>3612</v>
      </c>
      <c r="I7645" t="s">
        <v>20853</v>
      </c>
      <c r="J7645" t="s">
        <v>20854</v>
      </c>
      <c r="K7645" t="s">
        <v>110</v>
      </c>
      <c r="L7645" t="s">
        <v>3346</v>
      </c>
      <c r="M7645" t="s">
        <v>3477</v>
      </c>
      <c r="N7645" t="s">
        <v>3615</v>
      </c>
      <c r="O7645" t="s">
        <v>3346</v>
      </c>
      <c r="P7645" t="s">
        <v>3343</v>
      </c>
      <c r="Q7645" t="s">
        <v>3346</v>
      </c>
    </row>
    <row r="7646" spans="1:17" x14ac:dyDescent="0.25">
      <c r="A7646" t="s">
        <v>19314</v>
      </c>
      <c r="B7646" t="s">
        <v>19315</v>
      </c>
      <c r="C7646" t="s">
        <v>2811</v>
      </c>
      <c r="D7646" t="s">
        <v>20848</v>
      </c>
      <c r="E7646">
        <v>3208002</v>
      </c>
      <c r="F7646" t="s">
        <v>20855</v>
      </c>
      <c r="G7646" t="s">
        <v>20856</v>
      </c>
      <c r="H7646" t="s">
        <v>20857</v>
      </c>
      <c r="I7646" t="s">
        <v>20858</v>
      </c>
      <c r="J7646" t="s">
        <v>20859</v>
      </c>
      <c r="K7646" t="s">
        <v>110</v>
      </c>
      <c r="L7646" t="s">
        <v>3343</v>
      </c>
      <c r="M7646" t="s">
        <v>3397</v>
      </c>
      <c r="N7646" t="s">
        <v>3398</v>
      </c>
      <c r="O7646" t="s">
        <v>3343</v>
      </c>
      <c r="P7646" t="s">
        <v>3343</v>
      </c>
      <c r="Q7646" t="s">
        <v>3346</v>
      </c>
    </row>
    <row r="7647" spans="1:17" x14ac:dyDescent="0.25">
      <c r="A7647" t="s">
        <v>19314</v>
      </c>
      <c r="B7647" t="s">
        <v>19315</v>
      </c>
      <c r="C7647" t="s">
        <v>2811</v>
      </c>
      <c r="D7647" t="s">
        <v>20848</v>
      </c>
      <c r="E7647">
        <v>3208003</v>
      </c>
      <c r="F7647" t="s">
        <v>20860</v>
      </c>
      <c r="G7647" t="s">
        <v>20861</v>
      </c>
      <c r="H7647" t="s">
        <v>9626</v>
      </c>
      <c r="I7647" t="s">
        <v>20862</v>
      </c>
      <c r="J7647" t="s">
        <v>20863</v>
      </c>
      <c r="K7647" t="s">
        <v>110</v>
      </c>
      <c r="L7647" t="s">
        <v>3343</v>
      </c>
      <c r="M7647" t="s">
        <v>3344</v>
      </c>
      <c r="N7647" t="s">
        <v>3345</v>
      </c>
      <c r="O7647" t="s">
        <v>3346</v>
      </c>
      <c r="P7647" t="s">
        <v>3343</v>
      </c>
      <c r="Q7647" t="s">
        <v>3346</v>
      </c>
    </row>
    <row r="7648" spans="1:17" x14ac:dyDescent="0.25">
      <c r="A7648" t="s">
        <v>19314</v>
      </c>
      <c r="B7648" t="s">
        <v>19315</v>
      </c>
      <c r="C7648" t="s">
        <v>2811</v>
      </c>
      <c r="D7648" t="s">
        <v>20848</v>
      </c>
      <c r="E7648">
        <v>3208003</v>
      </c>
      <c r="F7648" t="s">
        <v>20860</v>
      </c>
      <c r="G7648" t="s">
        <v>20861</v>
      </c>
      <c r="H7648" t="s">
        <v>9626</v>
      </c>
      <c r="I7648" t="s">
        <v>20864</v>
      </c>
      <c r="J7648" t="s">
        <v>20865</v>
      </c>
      <c r="K7648" t="s">
        <v>110</v>
      </c>
      <c r="L7648" t="s">
        <v>3346</v>
      </c>
      <c r="M7648" t="s">
        <v>3344</v>
      </c>
      <c r="N7648" t="s">
        <v>3345</v>
      </c>
      <c r="O7648" t="s">
        <v>3346</v>
      </c>
      <c r="P7648" t="s">
        <v>3343</v>
      </c>
      <c r="Q7648" t="s">
        <v>3346</v>
      </c>
    </row>
    <row r="7649" spans="1:17" x14ac:dyDescent="0.25">
      <c r="A7649" t="s">
        <v>19314</v>
      </c>
      <c r="B7649" t="s">
        <v>19315</v>
      </c>
      <c r="C7649" t="s">
        <v>2811</v>
      </c>
      <c r="D7649" t="s">
        <v>20848</v>
      </c>
      <c r="E7649">
        <v>3208005</v>
      </c>
      <c r="F7649" t="s">
        <v>20866</v>
      </c>
      <c r="G7649" t="s">
        <v>3349</v>
      </c>
      <c r="H7649" t="s">
        <v>3350</v>
      </c>
      <c r="I7649" t="s">
        <v>20867</v>
      </c>
      <c r="J7649" t="s">
        <v>20868</v>
      </c>
      <c r="K7649" t="s">
        <v>110</v>
      </c>
      <c r="L7649" t="s">
        <v>3343</v>
      </c>
      <c r="M7649" t="s">
        <v>5047</v>
      </c>
      <c r="N7649" t="s">
        <v>19612</v>
      </c>
      <c r="O7649" t="s">
        <v>3346</v>
      </c>
      <c r="P7649" t="s">
        <v>3343</v>
      </c>
      <c r="Q7649" t="s">
        <v>3346</v>
      </c>
    </row>
    <row r="7650" spans="1:17" x14ac:dyDescent="0.25">
      <c r="A7650" t="s">
        <v>19314</v>
      </c>
      <c r="B7650" t="s">
        <v>19315</v>
      </c>
      <c r="C7650" t="s">
        <v>2811</v>
      </c>
      <c r="D7650" t="s">
        <v>20848</v>
      </c>
      <c r="E7650">
        <v>3208005</v>
      </c>
      <c r="F7650" t="s">
        <v>20866</v>
      </c>
      <c r="G7650" t="s">
        <v>3349</v>
      </c>
      <c r="H7650" t="s">
        <v>3350</v>
      </c>
      <c r="I7650" t="s">
        <v>20869</v>
      </c>
      <c r="J7650" t="s">
        <v>20870</v>
      </c>
      <c r="K7650" t="s">
        <v>110</v>
      </c>
      <c r="L7650" t="s">
        <v>3346</v>
      </c>
      <c r="M7650" t="s">
        <v>5047</v>
      </c>
      <c r="N7650" t="s">
        <v>19612</v>
      </c>
      <c r="O7650" t="s">
        <v>3346</v>
      </c>
      <c r="P7650" t="s">
        <v>3343</v>
      </c>
      <c r="Q7650" t="s">
        <v>3346</v>
      </c>
    </row>
    <row r="7651" spans="1:17" x14ac:dyDescent="0.25">
      <c r="A7651" t="s">
        <v>19314</v>
      </c>
      <c r="B7651" t="s">
        <v>19315</v>
      </c>
      <c r="C7651" t="s">
        <v>2811</v>
      </c>
      <c r="D7651" t="s">
        <v>20848</v>
      </c>
      <c r="E7651">
        <v>3208006</v>
      </c>
      <c r="F7651" t="s">
        <v>20871</v>
      </c>
      <c r="G7651" t="s">
        <v>20872</v>
      </c>
      <c r="H7651" t="s">
        <v>3618</v>
      </c>
      <c r="I7651" t="s">
        <v>20873</v>
      </c>
      <c r="J7651" t="s">
        <v>20874</v>
      </c>
      <c r="K7651" t="s">
        <v>110</v>
      </c>
      <c r="L7651" t="s">
        <v>3343</v>
      </c>
      <c r="M7651" t="s">
        <v>3344</v>
      </c>
      <c r="N7651" t="s">
        <v>3345</v>
      </c>
      <c r="O7651" t="s">
        <v>3343</v>
      </c>
      <c r="P7651" t="s">
        <v>3343</v>
      </c>
      <c r="Q7651" t="s">
        <v>3346</v>
      </c>
    </row>
    <row r="7652" spans="1:17" x14ac:dyDescent="0.25">
      <c r="A7652" t="s">
        <v>19314</v>
      </c>
      <c r="B7652" t="s">
        <v>19315</v>
      </c>
      <c r="C7652" t="s">
        <v>2811</v>
      </c>
      <c r="D7652" t="s">
        <v>20848</v>
      </c>
      <c r="E7652">
        <v>3208007</v>
      </c>
      <c r="F7652" t="s">
        <v>2117</v>
      </c>
      <c r="G7652" t="s">
        <v>20875</v>
      </c>
      <c r="H7652" t="s">
        <v>3586</v>
      </c>
      <c r="I7652" t="s">
        <v>20876</v>
      </c>
      <c r="J7652" t="s">
        <v>20877</v>
      </c>
      <c r="K7652" t="s">
        <v>110</v>
      </c>
      <c r="L7652" t="s">
        <v>3343</v>
      </c>
      <c r="M7652" t="s">
        <v>3570</v>
      </c>
      <c r="N7652" t="s">
        <v>3571</v>
      </c>
      <c r="O7652" t="s">
        <v>3343</v>
      </c>
      <c r="P7652" t="s">
        <v>3343</v>
      </c>
      <c r="Q7652" t="s">
        <v>3346</v>
      </c>
    </row>
    <row r="7653" spans="1:17" x14ac:dyDescent="0.25">
      <c r="A7653" t="s">
        <v>19314</v>
      </c>
      <c r="B7653" t="s">
        <v>19315</v>
      </c>
      <c r="C7653" t="s">
        <v>2811</v>
      </c>
      <c r="D7653" t="s">
        <v>20848</v>
      </c>
      <c r="E7653">
        <v>3208007</v>
      </c>
      <c r="F7653" t="s">
        <v>2117</v>
      </c>
      <c r="G7653" t="s">
        <v>20875</v>
      </c>
      <c r="H7653" t="s">
        <v>3586</v>
      </c>
      <c r="I7653" t="s">
        <v>20878</v>
      </c>
      <c r="J7653" t="s">
        <v>2118</v>
      </c>
      <c r="K7653" t="s">
        <v>110</v>
      </c>
      <c r="L7653" t="s">
        <v>3346</v>
      </c>
      <c r="M7653" t="s">
        <v>3570</v>
      </c>
      <c r="N7653" t="s">
        <v>3571</v>
      </c>
      <c r="O7653" t="s">
        <v>3343</v>
      </c>
      <c r="P7653" t="s">
        <v>3343</v>
      </c>
      <c r="Q7653" t="s">
        <v>3346</v>
      </c>
    </row>
    <row r="7654" spans="1:17" x14ac:dyDescent="0.25">
      <c r="A7654" t="s">
        <v>19314</v>
      </c>
      <c r="B7654" t="s">
        <v>19315</v>
      </c>
      <c r="C7654" t="s">
        <v>2811</v>
      </c>
      <c r="D7654" t="s">
        <v>20848</v>
      </c>
      <c r="E7654">
        <v>3208008</v>
      </c>
      <c r="F7654" t="s">
        <v>20879</v>
      </c>
      <c r="G7654" t="s">
        <v>20880</v>
      </c>
      <c r="H7654" t="s">
        <v>6855</v>
      </c>
      <c r="I7654" t="s">
        <v>20881</v>
      </c>
      <c r="J7654" t="s">
        <v>20882</v>
      </c>
      <c r="K7654" t="s">
        <v>110</v>
      </c>
      <c r="L7654" t="s">
        <v>3343</v>
      </c>
      <c r="M7654" t="s">
        <v>3344</v>
      </c>
      <c r="N7654" t="s">
        <v>3360</v>
      </c>
      <c r="O7654" t="s">
        <v>3343</v>
      </c>
      <c r="P7654" t="s">
        <v>3343</v>
      </c>
      <c r="Q7654" t="s">
        <v>3346</v>
      </c>
    </row>
    <row r="7655" spans="1:17" x14ac:dyDescent="0.25">
      <c r="A7655" t="s">
        <v>19314</v>
      </c>
      <c r="B7655" t="s">
        <v>19315</v>
      </c>
      <c r="C7655" t="s">
        <v>2811</v>
      </c>
      <c r="D7655" t="s">
        <v>20848</v>
      </c>
      <c r="E7655">
        <v>3208008</v>
      </c>
      <c r="F7655" t="s">
        <v>20879</v>
      </c>
      <c r="G7655" t="s">
        <v>20880</v>
      </c>
      <c r="H7655" t="s">
        <v>6855</v>
      </c>
      <c r="I7655" t="s">
        <v>20883</v>
      </c>
      <c r="J7655" t="s">
        <v>20884</v>
      </c>
      <c r="K7655" t="s">
        <v>110</v>
      </c>
      <c r="L7655" t="s">
        <v>3346</v>
      </c>
      <c r="M7655" t="s">
        <v>3344</v>
      </c>
      <c r="N7655" t="s">
        <v>3360</v>
      </c>
      <c r="O7655" t="s">
        <v>3343</v>
      </c>
      <c r="P7655" t="s">
        <v>3343</v>
      </c>
      <c r="Q7655" t="s">
        <v>3346</v>
      </c>
    </row>
    <row r="7656" spans="1:17" x14ac:dyDescent="0.25">
      <c r="A7656" t="s">
        <v>19314</v>
      </c>
      <c r="B7656" t="s">
        <v>19315</v>
      </c>
      <c r="C7656" t="s">
        <v>2811</v>
      </c>
      <c r="D7656" t="s">
        <v>20848</v>
      </c>
      <c r="E7656">
        <v>3208008</v>
      </c>
      <c r="F7656" t="s">
        <v>20879</v>
      </c>
      <c r="G7656" t="s">
        <v>20880</v>
      </c>
      <c r="H7656" t="s">
        <v>6855</v>
      </c>
      <c r="I7656" t="s">
        <v>20885</v>
      </c>
      <c r="J7656" t="s">
        <v>20886</v>
      </c>
      <c r="K7656" t="s">
        <v>110</v>
      </c>
      <c r="L7656" t="s">
        <v>3346</v>
      </c>
      <c r="M7656" t="s">
        <v>3344</v>
      </c>
      <c r="N7656" t="s">
        <v>3360</v>
      </c>
      <c r="O7656" t="s">
        <v>3343</v>
      </c>
      <c r="P7656" t="s">
        <v>3343</v>
      </c>
      <c r="Q7656" t="s">
        <v>3346</v>
      </c>
    </row>
    <row r="7657" spans="1:17" x14ac:dyDescent="0.25">
      <c r="A7657" t="s">
        <v>19314</v>
      </c>
      <c r="B7657" t="s">
        <v>19315</v>
      </c>
      <c r="C7657" t="s">
        <v>2811</v>
      </c>
      <c r="D7657" t="s">
        <v>20848</v>
      </c>
      <c r="E7657">
        <v>3208008</v>
      </c>
      <c r="F7657" t="s">
        <v>20879</v>
      </c>
      <c r="G7657" t="s">
        <v>20880</v>
      </c>
      <c r="H7657" t="s">
        <v>6855</v>
      </c>
      <c r="I7657" t="s">
        <v>20887</v>
      </c>
      <c r="J7657" t="s">
        <v>20888</v>
      </c>
      <c r="K7657" t="s">
        <v>110</v>
      </c>
      <c r="L7657" t="s">
        <v>3346</v>
      </c>
      <c r="M7657" t="s">
        <v>3344</v>
      </c>
      <c r="N7657" t="s">
        <v>3360</v>
      </c>
      <c r="O7657" t="s">
        <v>3343</v>
      </c>
      <c r="P7657" t="s">
        <v>3343</v>
      </c>
      <c r="Q7657" t="s">
        <v>3346</v>
      </c>
    </row>
    <row r="7658" spans="1:17" x14ac:dyDescent="0.25">
      <c r="A7658" t="s">
        <v>19314</v>
      </c>
      <c r="B7658" t="s">
        <v>19315</v>
      </c>
      <c r="C7658" t="s">
        <v>2811</v>
      </c>
      <c r="D7658" t="s">
        <v>20848</v>
      </c>
      <c r="E7658">
        <v>3208009</v>
      </c>
      <c r="F7658" t="s">
        <v>2123</v>
      </c>
      <c r="G7658" t="s">
        <v>7578</v>
      </c>
      <c r="H7658" t="s">
        <v>3350</v>
      </c>
      <c r="I7658" t="s">
        <v>20889</v>
      </c>
      <c r="J7658" t="s">
        <v>864</v>
      </c>
      <c r="K7658" t="s">
        <v>110</v>
      </c>
      <c r="L7658" t="s">
        <v>3343</v>
      </c>
      <c r="M7658" t="s">
        <v>5047</v>
      </c>
      <c r="N7658" t="s">
        <v>19612</v>
      </c>
      <c r="O7658" t="s">
        <v>3343</v>
      </c>
      <c r="P7658" t="s">
        <v>3343</v>
      </c>
      <c r="Q7658" t="s">
        <v>3346</v>
      </c>
    </row>
    <row r="7659" spans="1:17" x14ac:dyDescent="0.25">
      <c r="A7659" t="s">
        <v>19314</v>
      </c>
      <c r="B7659" t="s">
        <v>19315</v>
      </c>
      <c r="C7659" t="s">
        <v>2811</v>
      </c>
      <c r="D7659" t="s">
        <v>20848</v>
      </c>
      <c r="E7659">
        <v>3208010</v>
      </c>
      <c r="F7659" t="s">
        <v>20890</v>
      </c>
      <c r="G7659" t="s">
        <v>20891</v>
      </c>
      <c r="H7659" t="s">
        <v>3394</v>
      </c>
      <c r="I7659" t="s">
        <v>20892</v>
      </c>
      <c r="J7659" t="s">
        <v>200</v>
      </c>
      <c r="K7659" t="s">
        <v>110</v>
      </c>
      <c r="L7659" t="s">
        <v>3343</v>
      </c>
      <c r="M7659" t="s">
        <v>5047</v>
      </c>
      <c r="N7659" t="s">
        <v>19612</v>
      </c>
      <c r="O7659" t="s">
        <v>3343</v>
      </c>
      <c r="P7659" t="s">
        <v>3343</v>
      </c>
      <c r="Q7659" t="s">
        <v>3346</v>
      </c>
    </row>
    <row r="7660" spans="1:17" x14ac:dyDescent="0.25">
      <c r="A7660" t="s">
        <v>19314</v>
      </c>
      <c r="B7660" t="s">
        <v>19315</v>
      </c>
      <c r="C7660" t="s">
        <v>2811</v>
      </c>
      <c r="D7660" t="s">
        <v>20848</v>
      </c>
      <c r="E7660">
        <v>3208011</v>
      </c>
      <c r="F7660" t="s">
        <v>20893</v>
      </c>
      <c r="G7660" t="s">
        <v>20894</v>
      </c>
      <c r="H7660" t="s">
        <v>3350</v>
      </c>
      <c r="I7660" t="s">
        <v>20895</v>
      </c>
      <c r="J7660" t="s">
        <v>20896</v>
      </c>
      <c r="K7660" t="s">
        <v>110</v>
      </c>
      <c r="L7660" t="s">
        <v>3343</v>
      </c>
      <c r="M7660" t="s">
        <v>3344</v>
      </c>
      <c r="N7660" t="s">
        <v>4357</v>
      </c>
      <c r="O7660" t="s">
        <v>3346</v>
      </c>
      <c r="P7660" t="s">
        <v>3343</v>
      </c>
      <c r="Q7660" t="s">
        <v>3346</v>
      </c>
    </row>
    <row r="7661" spans="1:17" x14ac:dyDescent="0.25">
      <c r="A7661" t="s">
        <v>19314</v>
      </c>
      <c r="B7661" t="s">
        <v>19315</v>
      </c>
      <c r="C7661" t="s">
        <v>2811</v>
      </c>
      <c r="D7661" t="s">
        <v>20848</v>
      </c>
      <c r="E7661">
        <v>3208012</v>
      </c>
      <c r="F7661" t="s">
        <v>20897</v>
      </c>
      <c r="G7661" t="s">
        <v>20898</v>
      </c>
      <c r="H7661" t="s">
        <v>3618</v>
      </c>
      <c r="I7661" t="s">
        <v>20899</v>
      </c>
      <c r="J7661" t="s">
        <v>20900</v>
      </c>
      <c r="K7661" t="s">
        <v>110</v>
      </c>
      <c r="L7661" t="s">
        <v>3343</v>
      </c>
      <c r="M7661" t="s">
        <v>3344</v>
      </c>
      <c r="N7661" t="s">
        <v>3345</v>
      </c>
      <c r="O7661" t="s">
        <v>3346</v>
      </c>
      <c r="P7661" t="s">
        <v>3343</v>
      </c>
      <c r="Q7661" t="s">
        <v>3346</v>
      </c>
    </row>
    <row r="7662" spans="1:17" x14ac:dyDescent="0.25">
      <c r="A7662" t="s">
        <v>19314</v>
      </c>
      <c r="B7662" t="s">
        <v>19315</v>
      </c>
      <c r="C7662" t="s">
        <v>2811</v>
      </c>
      <c r="D7662" t="s">
        <v>20848</v>
      </c>
      <c r="E7662">
        <v>3208012</v>
      </c>
      <c r="F7662" t="s">
        <v>20897</v>
      </c>
      <c r="G7662" t="s">
        <v>20898</v>
      </c>
      <c r="H7662" t="s">
        <v>3618</v>
      </c>
      <c r="I7662" t="s">
        <v>20901</v>
      </c>
      <c r="J7662" t="s">
        <v>20902</v>
      </c>
      <c r="K7662" t="s">
        <v>110</v>
      </c>
      <c r="L7662" t="s">
        <v>3346</v>
      </c>
      <c r="M7662" t="s">
        <v>3344</v>
      </c>
      <c r="N7662" t="s">
        <v>3345</v>
      </c>
      <c r="O7662" t="s">
        <v>3346</v>
      </c>
      <c r="P7662" t="s">
        <v>3343</v>
      </c>
      <c r="Q7662" t="s">
        <v>3346</v>
      </c>
    </row>
    <row r="7663" spans="1:17" x14ac:dyDescent="0.25">
      <c r="A7663" t="s">
        <v>19314</v>
      </c>
      <c r="B7663" t="s">
        <v>19315</v>
      </c>
      <c r="C7663" t="s">
        <v>2811</v>
      </c>
      <c r="D7663" t="s">
        <v>20848</v>
      </c>
      <c r="E7663">
        <v>3208012</v>
      </c>
      <c r="F7663" t="s">
        <v>20897</v>
      </c>
      <c r="G7663" t="s">
        <v>20898</v>
      </c>
      <c r="H7663" t="s">
        <v>3618</v>
      </c>
      <c r="I7663" t="s">
        <v>20903</v>
      </c>
      <c r="J7663" t="s">
        <v>20904</v>
      </c>
      <c r="K7663" t="s">
        <v>110</v>
      </c>
      <c r="L7663" t="s">
        <v>3346</v>
      </c>
      <c r="M7663" t="s">
        <v>3344</v>
      </c>
      <c r="N7663" t="s">
        <v>3345</v>
      </c>
      <c r="O7663" t="s">
        <v>3346</v>
      </c>
      <c r="P7663" t="s">
        <v>3343</v>
      </c>
      <c r="Q7663" t="s">
        <v>3346</v>
      </c>
    </row>
    <row r="7664" spans="1:17" x14ac:dyDescent="0.25">
      <c r="A7664" t="s">
        <v>19314</v>
      </c>
      <c r="B7664" t="s">
        <v>19315</v>
      </c>
      <c r="C7664" t="s">
        <v>2811</v>
      </c>
      <c r="D7664" t="s">
        <v>20848</v>
      </c>
      <c r="E7664">
        <v>3208013</v>
      </c>
      <c r="F7664" t="s">
        <v>20905</v>
      </c>
      <c r="G7664" t="s">
        <v>20906</v>
      </c>
      <c r="H7664" t="s">
        <v>3618</v>
      </c>
      <c r="I7664" t="s">
        <v>20907</v>
      </c>
      <c r="J7664" t="s">
        <v>20908</v>
      </c>
      <c r="K7664" t="s">
        <v>110</v>
      </c>
      <c r="L7664" t="s">
        <v>3343</v>
      </c>
      <c r="M7664" t="s">
        <v>3344</v>
      </c>
      <c r="N7664" t="s">
        <v>4357</v>
      </c>
      <c r="O7664" t="s">
        <v>3346</v>
      </c>
      <c r="P7664" t="s">
        <v>3343</v>
      </c>
      <c r="Q7664" t="s">
        <v>3346</v>
      </c>
    </row>
    <row r="7665" spans="1:17" x14ac:dyDescent="0.25">
      <c r="A7665" t="s">
        <v>19314</v>
      </c>
      <c r="B7665" t="s">
        <v>19315</v>
      </c>
      <c r="C7665" t="s">
        <v>2811</v>
      </c>
      <c r="D7665" t="s">
        <v>20848</v>
      </c>
      <c r="E7665">
        <v>3208013</v>
      </c>
      <c r="F7665" t="s">
        <v>20905</v>
      </c>
      <c r="G7665" t="s">
        <v>20906</v>
      </c>
      <c r="H7665" t="s">
        <v>3618</v>
      </c>
      <c r="I7665" t="s">
        <v>20909</v>
      </c>
      <c r="J7665" t="s">
        <v>20910</v>
      </c>
      <c r="K7665" t="s">
        <v>110</v>
      </c>
      <c r="L7665" t="s">
        <v>3346</v>
      </c>
      <c r="M7665" t="s">
        <v>3344</v>
      </c>
      <c r="N7665" t="s">
        <v>4357</v>
      </c>
      <c r="O7665" t="s">
        <v>3346</v>
      </c>
      <c r="P7665" t="s">
        <v>3343</v>
      </c>
      <c r="Q7665" t="s">
        <v>3346</v>
      </c>
    </row>
    <row r="7666" spans="1:17" x14ac:dyDescent="0.25">
      <c r="A7666" t="s">
        <v>19314</v>
      </c>
      <c r="B7666" t="s">
        <v>19315</v>
      </c>
      <c r="C7666" t="s">
        <v>2811</v>
      </c>
      <c r="D7666" t="s">
        <v>20848</v>
      </c>
      <c r="E7666">
        <v>3208013</v>
      </c>
      <c r="F7666" t="s">
        <v>20905</v>
      </c>
      <c r="G7666" t="s">
        <v>20906</v>
      </c>
      <c r="H7666" t="s">
        <v>3618</v>
      </c>
      <c r="I7666" t="s">
        <v>20911</v>
      </c>
      <c r="J7666" t="s">
        <v>20912</v>
      </c>
      <c r="K7666" t="s">
        <v>110</v>
      </c>
      <c r="L7666" t="s">
        <v>3346</v>
      </c>
      <c r="M7666" t="s">
        <v>3344</v>
      </c>
      <c r="N7666" t="s">
        <v>4357</v>
      </c>
      <c r="O7666" t="s">
        <v>3346</v>
      </c>
      <c r="P7666" t="s">
        <v>3343</v>
      </c>
      <c r="Q7666" t="s">
        <v>3346</v>
      </c>
    </row>
    <row r="7667" spans="1:17" x14ac:dyDescent="0.25">
      <c r="A7667" t="s">
        <v>19314</v>
      </c>
      <c r="B7667" t="s">
        <v>19315</v>
      </c>
      <c r="C7667" t="s">
        <v>2811</v>
      </c>
      <c r="D7667" t="s">
        <v>20848</v>
      </c>
      <c r="E7667">
        <v>3208013</v>
      </c>
      <c r="F7667" t="s">
        <v>20905</v>
      </c>
      <c r="G7667" t="s">
        <v>20906</v>
      </c>
      <c r="H7667" t="s">
        <v>3618</v>
      </c>
      <c r="I7667" t="s">
        <v>20913</v>
      </c>
      <c r="J7667" t="s">
        <v>20914</v>
      </c>
      <c r="K7667" t="s">
        <v>110</v>
      </c>
      <c r="L7667" t="s">
        <v>3346</v>
      </c>
      <c r="M7667" t="s">
        <v>3344</v>
      </c>
      <c r="N7667" t="s">
        <v>4357</v>
      </c>
      <c r="O7667" t="s">
        <v>3346</v>
      </c>
      <c r="P7667" t="s">
        <v>3343</v>
      </c>
      <c r="Q7667" t="s">
        <v>3346</v>
      </c>
    </row>
    <row r="7668" spans="1:17" x14ac:dyDescent="0.25">
      <c r="A7668" t="s">
        <v>19314</v>
      </c>
      <c r="B7668" t="s">
        <v>19315</v>
      </c>
      <c r="C7668" t="s">
        <v>2811</v>
      </c>
      <c r="D7668" t="s">
        <v>20848</v>
      </c>
      <c r="E7668">
        <v>3208014</v>
      </c>
      <c r="F7668" t="s">
        <v>102</v>
      </c>
      <c r="G7668" t="s">
        <v>3349</v>
      </c>
      <c r="H7668" t="s">
        <v>3350</v>
      </c>
      <c r="I7668" t="s">
        <v>20915</v>
      </c>
      <c r="J7668" t="s">
        <v>103</v>
      </c>
      <c r="K7668" t="s">
        <v>110</v>
      </c>
      <c r="L7668" t="s">
        <v>3343</v>
      </c>
      <c r="M7668" t="s">
        <v>3748</v>
      </c>
      <c r="N7668" t="s">
        <v>3749</v>
      </c>
      <c r="O7668" t="s">
        <v>3346</v>
      </c>
      <c r="P7668" t="s">
        <v>3346</v>
      </c>
      <c r="Q7668" t="s">
        <v>3346</v>
      </c>
    </row>
    <row r="7669" spans="1:17" x14ac:dyDescent="0.25">
      <c r="A7669" t="s">
        <v>19314</v>
      </c>
      <c r="B7669" t="s">
        <v>19315</v>
      </c>
      <c r="C7669" t="s">
        <v>2811</v>
      </c>
      <c r="D7669" t="s">
        <v>20848</v>
      </c>
      <c r="E7669">
        <v>3208015</v>
      </c>
      <c r="F7669" t="s">
        <v>128</v>
      </c>
      <c r="G7669" t="s">
        <v>4583</v>
      </c>
      <c r="H7669" t="s">
        <v>3526</v>
      </c>
      <c r="I7669" t="s">
        <v>20916</v>
      </c>
      <c r="J7669" t="s">
        <v>935</v>
      </c>
      <c r="K7669" t="s">
        <v>110</v>
      </c>
      <c r="L7669" t="s">
        <v>3343</v>
      </c>
      <c r="M7669" t="s">
        <v>3748</v>
      </c>
      <c r="N7669" t="s">
        <v>3749</v>
      </c>
      <c r="O7669" t="s">
        <v>3346</v>
      </c>
      <c r="P7669" t="s">
        <v>3346</v>
      </c>
      <c r="Q7669" t="s">
        <v>3346</v>
      </c>
    </row>
    <row r="7670" spans="1:17" x14ac:dyDescent="0.25">
      <c r="A7670" t="s">
        <v>19314</v>
      </c>
      <c r="B7670" t="s">
        <v>19315</v>
      </c>
      <c r="C7670" t="s">
        <v>2811</v>
      </c>
      <c r="D7670" t="s">
        <v>20848</v>
      </c>
      <c r="E7670">
        <v>3208016</v>
      </c>
      <c r="F7670" t="s">
        <v>156</v>
      </c>
      <c r="G7670" t="s">
        <v>3393</v>
      </c>
      <c r="H7670" t="s">
        <v>3394</v>
      </c>
      <c r="I7670" t="s">
        <v>20917</v>
      </c>
      <c r="J7670" t="s">
        <v>3396</v>
      </c>
      <c r="K7670" t="s">
        <v>110</v>
      </c>
      <c r="L7670" t="s">
        <v>3343</v>
      </c>
      <c r="M7670" t="s">
        <v>3748</v>
      </c>
      <c r="N7670" t="s">
        <v>3749</v>
      </c>
      <c r="O7670" t="s">
        <v>3346</v>
      </c>
      <c r="P7670" t="s">
        <v>3346</v>
      </c>
      <c r="Q7670" t="s">
        <v>3346</v>
      </c>
    </row>
    <row r="7671" spans="1:17" x14ac:dyDescent="0.25">
      <c r="A7671" t="s">
        <v>19314</v>
      </c>
      <c r="B7671" t="s">
        <v>19315</v>
      </c>
      <c r="C7671" t="s">
        <v>2811</v>
      </c>
      <c r="D7671" t="s">
        <v>20848</v>
      </c>
      <c r="E7671">
        <v>3208017</v>
      </c>
      <c r="F7671" t="s">
        <v>1896</v>
      </c>
      <c r="G7671" t="s">
        <v>19778</v>
      </c>
      <c r="H7671" t="s">
        <v>3350</v>
      </c>
      <c r="I7671" t="s">
        <v>20918</v>
      </c>
      <c r="J7671" t="s">
        <v>3396</v>
      </c>
      <c r="K7671" t="s">
        <v>110</v>
      </c>
      <c r="L7671" t="s">
        <v>3343</v>
      </c>
      <c r="M7671" t="s">
        <v>3748</v>
      </c>
      <c r="N7671" t="s">
        <v>3749</v>
      </c>
      <c r="O7671" t="s">
        <v>3346</v>
      </c>
      <c r="P7671" t="s">
        <v>3346</v>
      </c>
      <c r="Q7671" t="s">
        <v>3346</v>
      </c>
    </row>
    <row r="7672" spans="1:17" x14ac:dyDescent="0.25">
      <c r="A7672" t="s">
        <v>19314</v>
      </c>
      <c r="B7672" t="s">
        <v>19315</v>
      </c>
      <c r="C7672" t="s">
        <v>20919</v>
      </c>
      <c r="D7672" t="s">
        <v>20920</v>
      </c>
      <c r="E7672">
        <v>3299009</v>
      </c>
      <c r="F7672" t="s">
        <v>2483</v>
      </c>
      <c r="G7672" t="s">
        <v>20921</v>
      </c>
      <c r="H7672" t="s">
        <v>3429</v>
      </c>
      <c r="I7672" t="s">
        <v>20922</v>
      </c>
      <c r="J7672" t="s">
        <v>2483</v>
      </c>
      <c r="K7672" t="s">
        <v>110</v>
      </c>
      <c r="L7672" t="s">
        <v>3343</v>
      </c>
      <c r="M7672" t="s">
        <v>3344</v>
      </c>
      <c r="N7672" t="s">
        <v>3345</v>
      </c>
      <c r="O7672" t="s">
        <v>3346</v>
      </c>
      <c r="P7672" t="s">
        <v>3343</v>
      </c>
      <c r="Q7672" t="s">
        <v>3346</v>
      </c>
    </row>
    <row r="7673" spans="1:17" x14ac:dyDescent="0.25">
      <c r="A7673" t="s">
        <v>19314</v>
      </c>
      <c r="B7673" t="s">
        <v>19315</v>
      </c>
      <c r="C7673" t="s">
        <v>20919</v>
      </c>
      <c r="D7673" t="s">
        <v>20920</v>
      </c>
      <c r="E7673">
        <v>3299009</v>
      </c>
      <c r="F7673" t="s">
        <v>2483</v>
      </c>
      <c r="G7673" t="s">
        <v>20921</v>
      </c>
      <c r="H7673" t="s">
        <v>3429</v>
      </c>
      <c r="I7673" t="s">
        <v>20923</v>
      </c>
      <c r="J7673" t="s">
        <v>4697</v>
      </c>
      <c r="K7673" t="s">
        <v>3433</v>
      </c>
      <c r="L7673" t="s">
        <v>3346</v>
      </c>
      <c r="M7673" t="s">
        <v>3344</v>
      </c>
      <c r="N7673" t="s">
        <v>3345</v>
      </c>
      <c r="O7673" t="s">
        <v>3346</v>
      </c>
      <c r="P7673" t="s">
        <v>3343</v>
      </c>
      <c r="Q7673" t="s">
        <v>3346</v>
      </c>
    </row>
    <row r="7674" spans="1:17" x14ac:dyDescent="0.25">
      <c r="A7674" t="s">
        <v>19314</v>
      </c>
      <c r="B7674" t="s">
        <v>19315</v>
      </c>
      <c r="C7674" t="s">
        <v>20919</v>
      </c>
      <c r="D7674" t="s">
        <v>20920</v>
      </c>
      <c r="E7674">
        <v>3299010</v>
      </c>
      <c r="F7674" t="s">
        <v>4639</v>
      </c>
      <c r="G7674" t="s">
        <v>20924</v>
      </c>
      <c r="H7674" t="s">
        <v>3429</v>
      </c>
      <c r="I7674" t="s">
        <v>20925</v>
      </c>
      <c r="J7674" t="s">
        <v>4639</v>
      </c>
      <c r="K7674" t="s">
        <v>110</v>
      </c>
      <c r="L7674" t="s">
        <v>3343</v>
      </c>
      <c r="M7674" t="s">
        <v>3344</v>
      </c>
      <c r="N7674" t="s">
        <v>3345</v>
      </c>
      <c r="O7674" t="s">
        <v>3346</v>
      </c>
      <c r="P7674" t="s">
        <v>3343</v>
      </c>
      <c r="Q7674" t="s">
        <v>3346</v>
      </c>
    </row>
    <row r="7675" spans="1:17" x14ac:dyDescent="0.25">
      <c r="A7675" t="s">
        <v>19314</v>
      </c>
      <c r="B7675" t="s">
        <v>19315</v>
      </c>
      <c r="C7675" t="s">
        <v>20919</v>
      </c>
      <c r="D7675" t="s">
        <v>20920</v>
      </c>
      <c r="E7675">
        <v>3299010</v>
      </c>
      <c r="F7675" t="s">
        <v>4639</v>
      </c>
      <c r="G7675" t="s">
        <v>20924</v>
      </c>
      <c r="H7675" t="s">
        <v>3429</v>
      </c>
      <c r="I7675" t="s">
        <v>20926</v>
      </c>
      <c r="J7675" t="s">
        <v>4697</v>
      </c>
      <c r="K7675" t="s">
        <v>3433</v>
      </c>
      <c r="L7675" t="s">
        <v>3346</v>
      </c>
      <c r="M7675" t="s">
        <v>3344</v>
      </c>
      <c r="N7675" t="s">
        <v>3345</v>
      </c>
      <c r="O7675" t="s">
        <v>3346</v>
      </c>
      <c r="P7675" t="s">
        <v>3343</v>
      </c>
      <c r="Q7675" t="s">
        <v>3346</v>
      </c>
    </row>
    <row r="7676" spans="1:17" x14ac:dyDescent="0.25">
      <c r="A7676" t="s">
        <v>19314</v>
      </c>
      <c r="B7676" t="s">
        <v>19315</v>
      </c>
      <c r="C7676" t="s">
        <v>20919</v>
      </c>
      <c r="D7676" t="s">
        <v>20920</v>
      </c>
      <c r="E7676">
        <v>3299011</v>
      </c>
      <c r="F7676" t="s">
        <v>2475</v>
      </c>
      <c r="G7676" t="s">
        <v>3428</v>
      </c>
      <c r="H7676" t="s">
        <v>3429</v>
      </c>
      <c r="I7676" t="s">
        <v>20927</v>
      </c>
      <c r="J7676" t="s">
        <v>2475</v>
      </c>
      <c r="K7676" t="s">
        <v>110</v>
      </c>
      <c r="L7676" t="s">
        <v>3343</v>
      </c>
      <c r="M7676" t="s">
        <v>3344</v>
      </c>
      <c r="N7676" t="s">
        <v>3345</v>
      </c>
      <c r="O7676" t="s">
        <v>3346</v>
      </c>
      <c r="P7676" t="s">
        <v>3343</v>
      </c>
      <c r="Q7676" t="s">
        <v>3346</v>
      </c>
    </row>
    <row r="7677" spans="1:17" x14ac:dyDescent="0.25">
      <c r="A7677" t="s">
        <v>19314</v>
      </c>
      <c r="B7677" t="s">
        <v>19315</v>
      </c>
      <c r="C7677" t="s">
        <v>20919</v>
      </c>
      <c r="D7677" t="s">
        <v>20920</v>
      </c>
      <c r="E7677">
        <v>3299011</v>
      </c>
      <c r="F7677" t="s">
        <v>2475</v>
      </c>
      <c r="G7677" t="s">
        <v>3428</v>
      </c>
      <c r="H7677" t="s">
        <v>3429</v>
      </c>
      <c r="I7677" t="s">
        <v>20928</v>
      </c>
      <c r="J7677" t="s">
        <v>3432</v>
      </c>
      <c r="K7677" t="s">
        <v>3433</v>
      </c>
      <c r="L7677" t="s">
        <v>3346</v>
      </c>
      <c r="M7677" t="s">
        <v>3344</v>
      </c>
      <c r="N7677" t="s">
        <v>3345</v>
      </c>
      <c r="O7677" t="s">
        <v>3346</v>
      </c>
      <c r="P7677" t="s">
        <v>3343</v>
      </c>
      <c r="Q7677" t="s">
        <v>3346</v>
      </c>
    </row>
    <row r="7678" spans="1:17" x14ac:dyDescent="0.25">
      <c r="A7678" t="s">
        <v>19314</v>
      </c>
      <c r="B7678" t="s">
        <v>19315</v>
      </c>
      <c r="C7678" t="s">
        <v>20919</v>
      </c>
      <c r="D7678" t="s">
        <v>20920</v>
      </c>
      <c r="E7678">
        <v>3299012</v>
      </c>
      <c r="F7678" t="s">
        <v>3434</v>
      </c>
      <c r="G7678" t="s">
        <v>20929</v>
      </c>
      <c r="H7678" t="s">
        <v>3429</v>
      </c>
      <c r="I7678" t="s">
        <v>20930</v>
      </c>
      <c r="J7678" t="s">
        <v>3434</v>
      </c>
      <c r="K7678" t="s">
        <v>110</v>
      </c>
      <c r="L7678" t="s">
        <v>3343</v>
      </c>
      <c r="M7678" t="s">
        <v>3344</v>
      </c>
      <c r="N7678" t="s">
        <v>3345</v>
      </c>
      <c r="O7678" t="s">
        <v>3346</v>
      </c>
      <c r="P7678" t="s">
        <v>3343</v>
      </c>
      <c r="Q7678" t="s">
        <v>3346</v>
      </c>
    </row>
    <row r="7679" spans="1:17" x14ac:dyDescent="0.25">
      <c r="A7679" t="s">
        <v>19314</v>
      </c>
      <c r="B7679" t="s">
        <v>19315</v>
      </c>
      <c r="C7679" t="s">
        <v>20919</v>
      </c>
      <c r="D7679" t="s">
        <v>20920</v>
      </c>
      <c r="E7679">
        <v>3299013</v>
      </c>
      <c r="F7679" t="s">
        <v>3437</v>
      </c>
      <c r="G7679" t="s">
        <v>20931</v>
      </c>
      <c r="H7679" t="s">
        <v>3429</v>
      </c>
      <c r="I7679" t="s">
        <v>20932</v>
      </c>
      <c r="J7679" t="s">
        <v>3437</v>
      </c>
      <c r="K7679" t="s">
        <v>110</v>
      </c>
      <c r="L7679" t="s">
        <v>3343</v>
      </c>
      <c r="M7679" t="s">
        <v>3344</v>
      </c>
      <c r="N7679" t="s">
        <v>3345</v>
      </c>
      <c r="O7679" t="s">
        <v>3346</v>
      </c>
      <c r="P7679" t="s">
        <v>3343</v>
      </c>
      <c r="Q7679" t="s">
        <v>3346</v>
      </c>
    </row>
    <row r="7680" spans="1:17" x14ac:dyDescent="0.25">
      <c r="A7680" t="s">
        <v>19314</v>
      </c>
      <c r="B7680" t="s">
        <v>19315</v>
      </c>
      <c r="C7680" t="s">
        <v>20919</v>
      </c>
      <c r="D7680" t="s">
        <v>20920</v>
      </c>
      <c r="E7680">
        <v>3299014</v>
      </c>
      <c r="F7680" t="s">
        <v>3545</v>
      </c>
      <c r="G7680" t="s">
        <v>20933</v>
      </c>
      <c r="H7680" t="s">
        <v>3429</v>
      </c>
      <c r="I7680" t="s">
        <v>20934</v>
      </c>
      <c r="J7680" t="s">
        <v>3545</v>
      </c>
      <c r="K7680" t="s">
        <v>110</v>
      </c>
      <c r="L7680" t="s">
        <v>3343</v>
      </c>
      <c r="M7680" t="s">
        <v>3344</v>
      </c>
      <c r="N7680" t="s">
        <v>3345</v>
      </c>
      <c r="O7680" t="s">
        <v>3346</v>
      </c>
      <c r="P7680" t="s">
        <v>3343</v>
      </c>
      <c r="Q7680" t="s">
        <v>3346</v>
      </c>
    </row>
    <row r="7681" spans="1:17" x14ac:dyDescent="0.25">
      <c r="A7681" t="s">
        <v>19314</v>
      </c>
      <c r="B7681" t="s">
        <v>19315</v>
      </c>
      <c r="C7681" t="s">
        <v>20919</v>
      </c>
      <c r="D7681" t="s">
        <v>20920</v>
      </c>
      <c r="E7681">
        <v>3299015</v>
      </c>
      <c r="F7681" t="s">
        <v>2481</v>
      </c>
      <c r="G7681" t="s">
        <v>4647</v>
      </c>
      <c r="H7681" t="s">
        <v>3429</v>
      </c>
      <c r="I7681" t="s">
        <v>20935</v>
      </c>
      <c r="J7681" t="s">
        <v>2481</v>
      </c>
      <c r="K7681" t="s">
        <v>110</v>
      </c>
      <c r="L7681" t="s">
        <v>3343</v>
      </c>
      <c r="M7681" t="s">
        <v>3344</v>
      </c>
      <c r="N7681" t="s">
        <v>3345</v>
      </c>
      <c r="O7681" t="s">
        <v>3346</v>
      </c>
      <c r="P7681" t="s">
        <v>3343</v>
      </c>
      <c r="Q7681" t="s">
        <v>3346</v>
      </c>
    </row>
    <row r="7682" spans="1:17" x14ac:dyDescent="0.25">
      <c r="A7682" t="s">
        <v>19314</v>
      </c>
      <c r="B7682" t="s">
        <v>19315</v>
      </c>
      <c r="C7682" t="s">
        <v>20919</v>
      </c>
      <c r="D7682" t="s">
        <v>20920</v>
      </c>
      <c r="E7682">
        <v>3299016</v>
      </c>
      <c r="F7682" t="s">
        <v>4649</v>
      </c>
      <c r="G7682" t="s">
        <v>4650</v>
      </c>
      <c r="H7682" t="s">
        <v>3429</v>
      </c>
      <c r="I7682" t="s">
        <v>20936</v>
      </c>
      <c r="J7682" t="s">
        <v>4649</v>
      </c>
      <c r="K7682" t="s">
        <v>110</v>
      </c>
      <c r="L7682" t="s">
        <v>3343</v>
      </c>
      <c r="M7682" t="s">
        <v>3344</v>
      </c>
      <c r="N7682" t="s">
        <v>3345</v>
      </c>
      <c r="O7682" t="s">
        <v>3346</v>
      </c>
      <c r="P7682" t="s">
        <v>3343</v>
      </c>
      <c r="Q7682" t="s">
        <v>3346</v>
      </c>
    </row>
    <row r="7683" spans="1:17" x14ac:dyDescent="0.25">
      <c r="A7683" t="s">
        <v>19314</v>
      </c>
      <c r="B7683" t="s">
        <v>19315</v>
      </c>
      <c r="C7683" t="s">
        <v>20919</v>
      </c>
      <c r="D7683" t="s">
        <v>20920</v>
      </c>
      <c r="E7683">
        <v>3299044</v>
      </c>
      <c r="F7683" t="s">
        <v>4718</v>
      </c>
      <c r="G7683" t="s">
        <v>4719</v>
      </c>
      <c r="H7683" t="s">
        <v>4720</v>
      </c>
      <c r="I7683" t="s">
        <v>20937</v>
      </c>
      <c r="J7683" t="s">
        <v>4722</v>
      </c>
      <c r="K7683" t="s">
        <v>110</v>
      </c>
      <c r="L7683" t="s">
        <v>3343</v>
      </c>
      <c r="M7683" t="s">
        <v>3344</v>
      </c>
      <c r="N7683" t="s">
        <v>3345</v>
      </c>
      <c r="O7683" t="s">
        <v>3346</v>
      </c>
      <c r="P7683" t="s">
        <v>3343</v>
      </c>
      <c r="Q7683" t="s">
        <v>3346</v>
      </c>
    </row>
    <row r="7684" spans="1:17" x14ac:dyDescent="0.25">
      <c r="A7684" t="s">
        <v>19314</v>
      </c>
      <c r="B7684" t="s">
        <v>19315</v>
      </c>
      <c r="C7684" t="s">
        <v>20919</v>
      </c>
      <c r="D7684" t="s">
        <v>20920</v>
      </c>
      <c r="E7684">
        <v>3299044</v>
      </c>
      <c r="F7684" t="s">
        <v>4718</v>
      </c>
      <c r="G7684" t="s">
        <v>4719</v>
      </c>
      <c r="H7684" t="s">
        <v>4720</v>
      </c>
      <c r="I7684" t="s">
        <v>20938</v>
      </c>
      <c r="J7684" t="s">
        <v>4724</v>
      </c>
      <c r="K7684" t="s">
        <v>110</v>
      </c>
      <c r="L7684" t="s">
        <v>3346</v>
      </c>
      <c r="M7684" t="s">
        <v>3344</v>
      </c>
      <c r="N7684" t="s">
        <v>3345</v>
      </c>
      <c r="O7684" t="s">
        <v>3346</v>
      </c>
      <c r="P7684" t="s">
        <v>3343</v>
      </c>
      <c r="Q7684" t="s">
        <v>3346</v>
      </c>
    </row>
    <row r="7685" spans="1:17" x14ac:dyDescent="0.25">
      <c r="A7685" t="s">
        <v>19314</v>
      </c>
      <c r="B7685" t="s">
        <v>19315</v>
      </c>
      <c r="C7685" t="s">
        <v>20919</v>
      </c>
      <c r="D7685" t="s">
        <v>20920</v>
      </c>
      <c r="E7685">
        <v>3299044</v>
      </c>
      <c r="F7685" t="s">
        <v>4718</v>
      </c>
      <c r="G7685" t="s">
        <v>4719</v>
      </c>
      <c r="H7685" t="s">
        <v>4720</v>
      </c>
      <c r="I7685" t="s">
        <v>20939</v>
      </c>
      <c r="J7685" t="s">
        <v>4726</v>
      </c>
      <c r="K7685" t="s">
        <v>110</v>
      </c>
      <c r="L7685" t="s">
        <v>3346</v>
      </c>
      <c r="M7685" t="s">
        <v>3344</v>
      </c>
      <c r="N7685" t="s">
        <v>3345</v>
      </c>
      <c r="O7685" t="s">
        <v>3346</v>
      </c>
      <c r="P7685" t="s">
        <v>3343</v>
      </c>
      <c r="Q7685" t="s">
        <v>3346</v>
      </c>
    </row>
    <row r="7686" spans="1:17" x14ac:dyDescent="0.25">
      <c r="A7686" t="s">
        <v>19314</v>
      </c>
      <c r="B7686" t="s">
        <v>19315</v>
      </c>
      <c r="C7686" t="s">
        <v>20919</v>
      </c>
      <c r="D7686" t="s">
        <v>20920</v>
      </c>
      <c r="E7686">
        <v>3299052</v>
      </c>
      <c r="F7686" t="s">
        <v>3440</v>
      </c>
      <c r="G7686" t="s">
        <v>3441</v>
      </c>
      <c r="H7686" t="s">
        <v>2503</v>
      </c>
      <c r="I7686" t="s">
        <v>20940</v>
      </c>
      <c r="J7686" t="s">
        <v>2489</v>
      </c>
      <c r="K7686" t="s">
        <v>110</v>
      </c>
      <c r="L7686" t="s">
        <v>3343</v>
      </c>
      <c r="M7686" t="s">
        <v>3344</v>
      </c>
      <c r="N7686" t="s">
        <v>3345</v>
      </c>
      <c r="O7686" t="s">
        <v>3346</v>
      </c>
      <c r="P7686" t="s">
        <v>3343</v>
      </c>
      <c r="Q7686" t="s">
        <v>3346</v>
      </c>
    </row>
    <row r="7687" spans="1:17" x14ac:dyDescent="0.25">
      <c r="A7687" t="s">
        <v>19314</v>
      </c>
      <c r="B7687" t="s">
        <v>19315</v>
      </c>
      <c r="C7687" t="s">
        <v>20919</v>
      </c>
      <c r="D7687" t="s">
        <v>20920</v>
      </c>
      <c r="E7687">
        <v>3299052</v>
      </c>
      <c r="F7687" t="s">
        <v>3440</v>
      </c>
      <c r="G7687" t="s">
        <v>3441</v>
      </c>
      <c r="H7687" t="s">
        <v>2503</v>
      </c>
      <c r="I7687" t="s">
        <v>20941</v>
      </c>
      <c r="J7687" t="s">
        <v>3444</v>
      </c>
      <c r="K7687" t="s">
        <v>110</v>
      </c>
      <c r="L7687" t="s">
        <v>3346</v>
      </c>
      <c r="M7687" t="s">
        <v>3344</v>
      </c>
      <c r="N7687" t="s">
        <v>3345</v>
      </c>
      <c r="O7687" t="s">
        <v>3346</v>
      </c>
      <c r="P7687" t="s">
        <v>3343</v>
      </c>
      <c r="Q7687" t="s">
        <v>3346</v>
      </c>
    </row>
    <row r="7688" spans="1:17" x14ac:dyDescent="0.25">
      <c r="A7688" t="s">
        <v>19314</v>
      </c>
      <c r="B7688" t="s">
        <v>19315</v>
      </c>
      <c r="C7688" t="s">
        <v>20919</v>
      </c>
      <c r="D7688" t="s">
        <v>20920</v>
      </c>
      <c r="E7688">
        <v>3299052</v>
      </c>
      <c r="F7688" t="s">
        <v>3440</v>
      </c>
      <c r="G7688" t="s">
        <v>3441</v>
      </c>
      <c r="H7688" t="s">
        <v>2503</v>
      </c>
      <c r="I7688" t="s">
        <v>20942</v>
      </c>
      <c r="J7688" t="s">
        <v>20943</v>
      </c>
      <c r="K7688" t="s">
        <v>110</v>
      </c>
      <c r="L7688" t="s">
        <v>3346</v>
      </c>
      <c r="M7688" t="s">
        <v>3344</v>
      </c>
      <c r="N7688" t="s">
        <v>3345</v>
      </c>
      <c r="O7688" t="s">
        <v>3346</v>
      </c>
      <c r="P7688" t="s">
        <v>3343</v>
      </c>
      <c r="Q7688" t="s">
        <v>3346</v>
      </c>
    </row>
    <row r="7689" spans="1:17" x14ac:dyDescent="0.25">
      <c r="A7689" t="s">
        <v>19314</v>
      </c>
      <c r="B7689" t="s">
        <v>19315</v>
      </c>
      <c r="C7689" t="s">
        <v>20919</v>
      </c>
      <c r="D7689" t="s">
        <v>20920</v>
      </c>
      <c r="E7689">
        <v>3299052</v>
      </c>
      <c r="F7689" t="s">
        <v>3440</v>
      </c>
      <c r="G7689" t="s">
        <v>3441</v>
      </c>
      <c r="H7689" t="s">
        <v>2503</v>
      </c>
      <c r="I7689" t="s">
        <v>20944</v>
      </c>
      <c r="J7689" t="s">
        <v>3448</v>
      </c>
      <c r="K7689" t="s">
        <v>110</v>
      </c>
      <c r="L7689" t="s">
        <v>3346</v>
      </c>
      <c r="M7689" t="s">
        <v>3344</v>
      </c>
      <c r="N7689" t="s">
        <v>3345</v>
      </c>
      <c r="O7689" t="s">
        <v>3346</v>
      </c>
      <c r="P7689" t="s">
        <v>3343</v>
      </c>
      <c r="Q7689" t="s">
        <v>3346</v>
      </c>
    </row>
    <row r="7690" spans="1:17" x14ac:dyDescent="0.25">
      <c r="A7690" t="s">
        <v>19314</v>
      </c>
      <c r="B7690" t="s">
        <v>19315</v>
      </c>
      <c r="C7690" t="s">
        <v>20919</v>
      </c>
      <c r="D7690" t="s">
        <v>20920</v>
      </c>
      <c r="E7690">
        <v>3299052</v>
      </c>
      <c r="F7690" t="s">
        <v>3440</v>
      </c>
      <c r="G7690" t="s">
        <v>3441</v>
      </c>
      <c r="H7690" t="s">
        <v>2503</v>
      </c>
      <c r="I7690" t="s">
        <v>20945</v>
      </c>
      <c r="J7690" t="s">
        <v>3450</v>
      </c>
      <c r="K7690" t="s">
        <v>110</v>
      </c>
      <c r="L7690" t="s">
        <v>3346</v>
      </c>
      <c r="M7690" t="s">
        <v>3344</v>
      </c>
      <c r="N7690" t="s">
        <v>3345</v>
      </c>
      <c r="O7690" t="s">
        <v>3346</v>
      </c>
      <c r="P7690" t="s">
        <v>3343</v>
      </c>
      <c r="Q7690" t="s">
        <v>3346</v>
      </c>
    </row>
    <row r="7691" spans="1:17" x14ac:dyDescent="0.25">
      <c r="A7691" t="s">
        <v>19314</v>
      </c>
      <c r="B7691" t="s">
        <v>19315</v>
      </c>
      <c r="C7691" t="s">
        <v>20919</v>
      </c>
      <c r="D7691" t="s">
        <v>20920</v>
      </c>
      <c r="E7691">
        <v>3299052</v>
      </c>
      <c r="F7691" t="s">
        <v>3440</v>
      </c>
      <c r="G7691" t="s">
        <v>3441</v>
      </c>
      <c r="H7691" t="s">
        <v>2503</v>
      </c>
      <c r="I7691" t="s">
        <v>20946</v>
      </c>
      <c r="J7691" t="s">
        <v>3452</v>
      </c>
      <c r="K7691" t="s">
        <v>110</v>
      </c>
      <c r="L7691" t="s">
        <v>3346</v>
      </c>
      <c r="M7691" t="s">
        <v>3344</v>
      </c>
      <c r="N7691" t="s">
        <v>3345</v>
      </c>
      <c r="O7691" t="s">
        <v>3346</v>
      </c>
      <c r="P7691" t="s">
        <v>3343</v>
      </c>
      <c r="Q7691" t="s">
        <v>3346</v>
      </c>
    </row>
    <row r="7692" spans="1:17" x14ac:dyDescent="0.25">
      <c r="A7692" t="s">
        <v>19314</v>
      </c>
      <c r="B7692" t="s">
        <v>19315</v>
      </c>
      <c r="C7692" t="s">
        <v>20919</v>
      </c>
      <c r="D7692" t="s">
        <v>20920</v>
      </c>
      <c r="E7692">
        <v>3299052</v>
      </c>
      <c r="F7692" t="s">
        <v>3440</v>
      </c>
      <c r="G7692" t="s">
        <v>3441</v>
      </c>
      <c r="H7692" t="s">
        <v>2503</v>
      </c>
      <c r="I7692" t="s">
        <v>20947</v>
      </c>
      <c r="J7692" t="s">
        <v>3454</v>
      </c>
      <c r="K7692" t="s">
        <v>110</v>
      </c>
      <c r="L7692" t="s">
        <v>3346</v>
      </c>
      <c r="M7692" t="s">
        <v>3344</v>
      </c>
      <c r="N7692" t="s">
        <v>3345</v>
      </c>
      <c r="O7692" t="s">
        <v>3346</v>
      </c>
      <c r="P7692" t="s">
        <v>3343</v>
      </c>
      <c r="Q7692" t="s">
        <v>3346</v>
      </c>
    </row>
    <row r="7693" spans="1:17" x14ac:dyDescent="0.25">
      <c r="A7693" t="s">
        <v>19314</v>
      </c>
      <c r="B7693" t="s">
        <v>19315</v>
      </c>
      <c r="C7693" t="s">
        <v>20919</v>
      </c>
      <c r="D7693" t="s">
        <v>20920</v>
      </c>
      <c r="E7693">
        <v>3299052</v>
      </c>
      <c r="F7693" t="s">
        <v>3440</v>
      </c>
      <c r="G7693" t="s">
        <v>3441</v>
      </c>
      <c r="H7693" t="s">
        <v>2503</v>
      </c>
      <c r="I7693" t="s">
        <v>20948</v>
      </c>
      <c r="J7693" t="s">
        <v>3456</v>
      </c>
      <c r="K7693" t="s">
        <v>110</v>
      </c>
      <c r="L7693" t="s">
        <v>3346</v>
      </c>
      <c r="M7693" t="s">
        <v>3344</v>
      </c>
      <c r="N7693" t="s">
        <v>3345</v>
      </c>
      <c r="O7693" t="s">
        <v>3346</v>
      </c>
      <c r="P7693" t="s">
        <v>3343</v>
      </c>
      <c r="Q7693" t="s">
        <v>3346</v>
      </c>
    </row>
    <row r="7694" spans="1:17" x14ac:dyDescent="0.25">
      <c r="A7694" t="s">
        <v>19314</v>
      </c>
      <c r="B7694" t="s">
        <v>19315</v>
      </c>
      <c r="C7694" t="s">
        <v>20919</v>
      </c>
      <c r="D7694" t="s">
        <v>20920</v>
      </c>
      <c r="E7694">
        <v>3299052</v>
      </c>
      <c r="F7694" t="s">
        <v>3440</v>
      </c>
      <c r="G7694" t="s">
        <v>3441</v>
      </c>
      <c r="H7694" t="s">
        <v>2503</v>
      </c>
      <c r="I7694" t="s">
        <v>20949</v>
      </c>
      <c r="J7694" t="s">
        <v>3458</v>
      </c>
      <c r="K7694" t="s">
        <v>110</v>
      </c>
      <c r="L7694" t="s">
        <v>3346</v>
      </c>
      <c r="M7694" t="s">
        <v>3344</v>
      </c>
      <c r="N7694" t="s">
        <v>3345</v>
      </c>
      <c r="O7694" t="s">
        <v>3346</v>
      </c>
      <c r="P7694" t="s">
        <v>3343</v>
      </c>
      <c r="Q7694" t="s">
        <v>3346</v>
      </c>
    </row>
    <row r="7695" spans="1:17" x14ac:dyDescent="0.25">
      <c r="A7695" t="s">
        <v>19314</v>
      </c>
      <c r="B7695" t="s">
        <v>19315</v>
      </c>
      <c r="C7695" t="s">
        <v>20919</v>
      </c>
      <c r="D7695" t="s">
        <v>20920</v>
      </c>
      <c r="E7695">
        <v>3299052</v>
      </c>
      <c r="F7695" t="s">
        <v>3440</v>
      </c>
      <c r="G7695" t="s">
        <v>3441</v>
      </c>
      <c r="H7695" t="s">
        <v>2503</v>
      </c>
      <c r="I7695" t="s">
        <v>20950</v>
      </c>
      <c r="J7695" t="s">
        <v>3460</v>
      </c>
      <c r="K7695" t="s">
        <v>110</v>
      </c>
      <c r="L7695" t="s">
        <v>3346</v>
      </c>
      <c r="M7695" t="s">
        <v>3344</v>
      </c>
      <c r="N7695" t="s">
        <v>3345</v>
      </c>
      <c r="O7695" t="s">
        <v>3346</v>
      </c>
      <c r="P7695" t="s">
        <v>3343</v>
      </c>
      <c r="Q7695" t="s">
        <v>3346</v>
      </c>
    </row>
    <row r="7696" spans="1:17" x14ac:dyDescent="0.25">
      <c r="A7696" t="s">
        <v>19314</v>
      </c>
      <c r="B7696" t="s">
        <v>19315</v>
      </c>
      <c r="C7696" t="s">
        <v>20919</v>
      </c>
      <c r="D7696" t="s">
        <v>20920</v>
      </c>
      <c r="E7696">
        <v>3299052</v>
      </c>
      <c r="F7696" t="s">
        <v>3440</v>
      </c>
      <c r="G7696" t="s">
        <v>3441</v>
      </c>
      <c r="H7696" t="s">
        <v>2503</v>
      </c>
      <c r="I7696" t="s">
        <v>20951</v>
      </c>
      <c r="J7696" t="s">
        <v>3462</v>
      </c>
      <c r="K7696" t="s">
        <v>110</v>
      </c>
      <c r="L7696" t="s">
        <v>3346</v>
      </c>
      <c r="M7696" t="s">
        <v>3344</v>
      </c>
      <c r="N7696" t="s">
        <v>3345</v>
      </c>
      <c r="O7696" t="s">
        <v>3346</v>
      </c>
      <c r="P7696" t="s">
        <v>3343</v>
      </c>
      <c r="Q7696" t="s">
        <v>3346</v>
      </c>
    </row>
    <row r="7697" spans="1:17" x14ac:dyDescent="0.25">
      <c r="A7697" t="s">
        <v>19314</v>
      </c>
      <c r="B7697" t="s">
        <v>19315</v>
      </c>
      <c r="C7697" t="s">
        <v>20919</v>
      </c>
      <c r="D7697" t="s">
        <v>20920</v>
      </c>
      <c r="E7697">
        <v>3299052</v>
      </c>
      <c r="F7697" t="s">
        <v>3440</v>
      </c>
      <c r="G7697" t="s">
        <v>3441</v>
      </c>
      <c r="H7697" t="s">
        <v>2503</v>
      </c>
      <c r="I7697" t="s">
        <v>20952</v>
      </c>
      <c r="J7697" t="s">
        <v>3464</v>
      </c>
      <c r="K7697" t="s">
        <v>110</v>
      </c>
      <c r="L7697" t="s">
        <v>3346</v>
      </c>
      <c r="M7697" t="s">
        <v>3344</v>
      </c>
      <c r="N7697" t="s">
        <v>3345</v>
      </c>
      <c r="O7697" t="s">
        <v>3346</v>
      </c>
      <c r="P7697" t="s">
        <v>3343</v>
      </c>
      <c r="Q7697" t="s">
        <v>3346</v>
      </c>
    </row>
    <row r="7698" spans="1:17" x14ac:dyDescent="0.25">
      <c r="A7698" t="s">
        <v>19314</v>
      </c>
      <c r="B7698" t="s">
        <v>19315</v>
      </c>
      <c r="C7698" t="s">
        <v>20919</v>
      </c>
      <c r="D7698" t="s">
        <v>20920</v>
      </c>
      <c r="E7698">
        <v>3299052</v>
      </c>
      <c r="F7698" t="s">
        <v>3440</v>
      </c>
      <c r="G7698" t="s">
        <v>3441</v>
      </c>
      <c r="H7698" t="s">
        <v>2503</v>
      </c>
      <c r="I7698" t="s">
        <v>20953</v>
      </c>
      <c r="J7698" t="s">
        <v>3466</v>
      </c>
      <c r="K7698" t="s">
        <v>110</v>
      </c>
      <c r="L7698" t="s">
        <v>3346</v>
      </c>
      <c r="M7698" t="s">
        <v>3344</v>
      </c>
      <c r="N7698" t="s">
        <v>3345</v>
      </c>
      <c r="O7698" t="s">
        <v>3346</v>
      </c>
      <c r="P7698" t="s">
        <v>3343</v>
      </c>
      <c r="Q7698" t="s">
        <v>3346</v>
      </c>
    </row>
    <row r="7699" spans="1:17" x14ac:dyDescent="0.25">
      <c r="A7699" t="s">
        <v>19314</v>
      </c>
      <c r="B7699" t="s">
        <v>19315</v>
      </c>
      <c r="C7699" t="s">
        <v>20919</v>
      </c>
      <c r="D7699" t="s">
        <v>20920</v>
      </c>
      <c r="E7699">
        <v>3299052</v>
      </c>
      <c r="F7699" t="s">
        <v>3440</v>
      </c>
      <c r="G7699" t="s">
        <v>3441</v>
      </c>
      <c r="H7699" t="s">
        <v>2503</v>
      </c>
      <c r="I7699" t="s">
        <v>20954</v>
      </c>
      <c r="J7699" t="s">
        <v>3468</v>
      </c>
      <c r="K7699" t="s">
        <v>110</v>
      </c>
      <c r="L7699" t="s">
        <v>3346</v>
      </c>
      <c r="M7699" t="s">
        <v>3344</v>
      </c>
      <c r="N7699" t="s">
        <v>3345</v>
      </c>
      <c r="O7699" t="s">
        <v>3346</v>
      </c>
      <c r="P7699" t="s">
        <v>3343</v>
      </c>
      <c r="Q7699" t="s">
        <v>3346</v>
      </c>
    </row>
    <row r="7700" spans="1:17" x14ac:dyDescent="0.25">
      <c r="A7700" t="s">
        <v>19314</v>
      </c>
      <c r="B7700" t="s">
        <v>19315</v>
      </c>
      <c r="C7700" t="s">
        <v>20919</v>
      </c>
      <c r="D7700" t="s">
        <v>20920</v>
      </c>
      <c r="E7700">
        <v>3299052</v>
      </c>
      <c r="F7700" t="s">
        <v>3440</v>
      </c>
      <c r="G7700" t="s">
        <v>3441</v>
      </c>
      <c r="H7700" t="s">
        <v>2503</v>
      </c>
      <c r="I7700" t="s">
        <v>20955</v>
      </c>
      <c r="J7700" t="s">
        <v>5110</v>
      </c>
      <c r="K7700" t="s">
        <v>110</v>
      </c>
      <c r="L7700" t="s">
        <v>3346</v>
      </c>
      <c r="M7700" t="s">
        <v>3344</v>
      </c>
      <c r="N7700" t="s">
        <v>3345</v>
      </c>
      <c r="O7700" t="s">
        <v>3346</v>
      </c>
      <c r="P7700" t="s">
        <v>3343</v>
      </c>
      <c r="Q7700" t="s">
        <v>3346</v>
      </c>
    </row>
    <row r="7701" spans="1:17" x14ac:dyDescent="0.25">
      <c r="A7701" t="s">
        <v>19314</v>
      </c>
      <c r="B7701" t="s">
        <v>19315</v>
      </c>
      <c r="C7701" t="s">
        <v>20919</v>
      </c>
      <c r="D7701" t="s">
        <v>20920</v>
      </c>
      <c r="E7701">
        <v>3299052</v>
      </c>
      <c r="F7701" t="s">
        <v>3440</v>
      </c>
      <c r="G7701" t="s">
        <v>3441</v>
      </c>
      <c r="H7701" t="s">
        <v>2503</v>
      </c>
      <c r="I7701" t="s">
        <v>20956</v>
      </c>
      <c r="J7701" t="s">
        <v>3472</v>
      </c>
      <c r="K7701" t="s">
        <v>110</v>
      </c>
      <c r="L7701" t="s">
        <v>3346</v>
      </c>
      <c r="M7701" t="s">
        <v>3344</v>
      </c>
      <c r="N7701" t="s">
        <v>3345</v>
      </c>
      <c r="O7701" t="s">
        <v>3346</v>
      </c>
      <c r="P7701" t="s">
        <v>3343</v>
      </c>
      <c r="Q7701" t="s">
        <v>3346</v>
      </c>
    </row>
    <row r="7702" spans="1:17" x14ac:dyDescent="0.25">
      <c r="A7702" t="s">
        <v>19314</v>
      </c>
      <c r="B7702" t="s">
        <v>19315</v>
      </c>
      <c r="C7702" t="s">
        <v>20919</v>
      </c>
      <c r="D7702" t="s">
        <v>20920</v>
      </c>
      <c r="E7702">
        <v>3299054</v>
      </c>
      <c r="F7702" t="s">
        <v>305</v>
      </c>
      <c r="G7702" t="s">
        <v>3475</v>
      </c>
      <c r="H7702" t="s">
        <v>3350</v>
      </c>
      <c r="I7702" t="s">
        <v>20957</v>
      </c>
      <c r="J7702" t="s">
        <v>52</v>
      </c>
      <c r="K7702" t="s">
        <v>110</v>
      </c>
      <c r="L7702" t="s">
        <v>3343</v>
      </c>
      <c r="M7702" t="s">
        <v>3477</v>
      </c>
      <c r="N7702" t="s">
        <v>3478</v>
      </c>
      <c r="O7702" t="s">
        <v>3346</v>
      </c>
      <c r="P7702" t="s">
        <v>3343</v>
      </c>
      <c r="Q7702" t="s">
        <v>3346</v>
      </c>
    </row>
    <row r="7703" spans="1:17" x14ac:dyDescent="0.25">
      <c r="A7703" t="s">
        <v>19314</v>
      </c>
      <c r="B7703" t="s">
        <v>19315</v>
      </c>
      <c r="C7703" t="s">
        <v>20919</v>
      </c>
      <c r="D7703" t="s">
        <v>20920</v>
      </c>
      <c r="E7703">
        <v>3299054</v>
      </c>
      <c r="F7703" t="s">
        <v>305</v>
      </c>
      <c r="G7703" t="s">
        <v>3475</v>
      </c>
      <c r="H7703" t="s">
        <v>3350</v>
      </c>
      <c r="I7703" t="s">
        <v>20958</v>
      </c>
      <c r="J7703" t="s">
        <v>216</v>
      </c>
      <c r="K7703" t="s">
        <v>110</v>
      </c>
      <c r="L7703" t="s">
        <v>3346</v>
      </c>
      <c r="M7703" t="s">
        <v>3477</v>
      </c>
      <c r="N7703" t="s">
        <v>3478</v>
      </c>
      <c r="O7703" t="s">
        <v>3346</v>
      </c>
      <c r="P7703" t="s">
        <v>3343</v>
      </c>
      <c r="Q7703" t="s">
        <v>3346</v>
      </c>
    </row>
    <row r="7704" spans="1:17" x14ac:dyDescent="0.25">
      <c r="A7704" t="s">
        <v>19314</v>
      </c>
      <c r="B7704" t="s">
        <v>19315</v>
      </c>
      <c r="C7704" t="s">
        <v>20919</v>
      </c>
      <c r="D7704" t="s">
        <v>20920</v>
      </c>
      <c r="E7704">
        <v>3299054</v>
      </c>
      <c r="F7704" t="s">
        <v>305</v>
      </c>
      <c r="G7704" t="s">
        <v>3475</v>
      </c>
      <c r="H7704" t="s">
        <v>3350</v>
      </c>
      <c r="I7704" t="s">
        <v>20959</v>
      </c>
      <c r="J7704" t="s">
        <v>20960</v>
      </c>
      <c r="K7704" t="s">
        <v>110</v>
      </c>
      <c r="L7704" t="s">
        <v>3346</v>
      </c>
      <c r="M7704" t="s">
        <v>3477</v>
      </c>
      <c r="N7704" t="s">
        <v>3478</v>
      </c>
      <c r="O7704" t="s">
        <v>3346</v>
      </c>
      <c r="P7704" t="s">
        <v>3343</v>
      </c>
      <c r="Q7704" t="s">
        <v>3346</v>
      </c>
    </row>
    <row r="7705" spans="1:17" x14ac:dyDescent="0.25">
      <c r="A7705" t="s">
        <v>19314</v>
      </c>
      <c r="B7705" t="s">
        <v>19315</v>
      </c>
      <c r="C7705" t="s">
        <v>20919</v>
      </c>
      <c r="D7705" t="s">
        <v>20920</v>
      </c>
      <c r="E7705">
        <v>3299056</v>
      </c>
      <c r="F7705" t="s">
        <v>114</v>
      </c>
      <c r="G7705" t="s">
        <v>3483</v>
      </c>
      <c r="H7705" t="s">
        <v>3350</v>
      </c>
      <c r="I7705" t="s">
        <v>20961</v>
      </c>
      <c r="J7705" t="s">
        <v>116</v>
      </c>
      <c r="K7705" t="s">
        <v>110</v>
      </c>
      <c r="L7705" t="s">
        <v>3343</v>
      </c>
      <c r="M7705" t="s">
        <v>3344</v>
      </c>
      <c r="N7705" t="s">
        <v>3345</v>
      </c>
      <c r="O7705" t="s">
        <v>3346</v>
      </c>
      <c r="P7705" t="s">
        <v>3343</v>
      </c>
      <c r="Q7705" t="s">
        <v>3346</v>
      </c>
    </row>
    <row r="7706" spans="1:17" x14ac:dyDescent="0.25">
      <c r="A7706" t="s">
        <v>19314</v>
      </c>
      <c r="B7706" t="s">
        <v>19315</v>
      </c>
      <c r="C7706" t="s">
        <v>20919</v>
      </c>
      <c r="D7706" t="s">
        <v>20920</v>
      </c>
      <c r="E7706">
        <v>3299056</v>
      </c>
      <c r="F7706" t="s">
        <v>114</v>
      </c>
      <c r="G7706" t="s">
        <v>3483</v>
      </c>
      <c r="H7706" t="s">
        <v>3350</v>
      </c>
      <c r="I7706" t="s">
        <v>20962</v>
      </c>
      <c r="J7706" t="s">
        <v>2492</v>
      </c>
      <c r="K7706" t="s">
        <v>110</v>
      </c>
      <c r="L7706" t="s">
        <v>3346</v>
      </c>
      <c r="M7706" t="s">
        <v>3344</v>
      </c>
      <c r="N7706" t="s">
        <v>3345</v>
      </c>
      <c r="O7706" t="s">
        <v>3346</v>
      </c>
      <c r="P7706" t="s">
        <v>3343</v>
      </c>
      <c r="Q7706" t="s">
        <v>3346</v>
      </c>
    </row>
    <row r="7707" spans="1:17" x14ac:dyDescent="0.25">
      <c r="A7707" t="s">
        <v>19314</v>
      </c>
      <c r="B7707" t="s">
        <v>19315</v>
      </c>
      <c r="C7707" t="s">
        <v>20919</v>
      </c>
      <c r="D7707" t="s">
        <v>20920</v>
      </c>
      <c r="E7707">
        <v>3299056</v>
      </c>
      <c r="F7707" t="s">
        <v>114</v>
      </c>
      <c r="G7707" t="s">
        <v>3483</v>
      </c>
      <c r="H7707" t="s">
        <v>3350</v>
      </c>
      <c r="I7707" t="s">
        <v>20963</v>
      </c>
      <c r="J7707" t="s">
        <v>4682</v>
      </c>
      <c r="K7707" t="s">
        <v>110</v>
      </c>
      <c r="L7707" t="s">
        <v>3346</v>
      </c>
      <c r="M7707" t="s">
        <v>3344</v>
      </c>
      <c r="N7707" t="s">
        <v>3345</v>
      </c>
      <c r="O7707" t="s">
        <v>3346</v>
      </c>
      <c r="P7707" t="s">
        <v>3343</v>
      </c>
      <c r="Q7707" t="s">
        <v>3346</v>
      </c>
    </row>
    <row r="7708" spans="1:17" x14ac:dyDescent="0.25">
      <c r="A7708" t="s">
        <v>19314</v>
      </c>
      <c r="B7708" t="s">
        <v>19315</v>
      </c>
      <c r="C7708" t="s">
        <v>20919</v>
      </c>
      <c r="D7708" t="s">
        <v>20920</v>
      </c>
      <c r="E7708">
        <v>3299057</v>
      </c>
      <c r="F7708" t="s">
        <v>102</v>
      </c>
      <c r="G7708" t="s">
        <v>3349</v>
      </c>
      <c r="H7708" t="s">
        <v>3350</v>
      </c>
      <c r="I7708" t="s">
        <v>20964</v>
      </c>
      <c r="J7708" t="s">
        <v>103</v>
      </c>
      <c r="K7708" t="s">
        <v>110</v>
      </c>
      <c r="L7708" t="s">
        <v>3343</v>
      </c>
      <c r="M7708" t="s">
        <v>3344</v>
      </c>
      <c r="N7708" t="s">
        <v>3345</v>
      </c>
      <c r="O7708" t="s">
        <v>3346</v>
      </c>
      <c r="P7708" t="s">
        <v>3343</v>
      </c>
      <c r="Q7708" t="s">
        <v>3346</v>
      </c>
    </row>
    <row r="7709" spans="1:17" x14ac:dyDescent="0.25">
      <c r="A7709" t="s">
        <v>19314</v>
      </c>
      <c r="B7709" t="s">
        <v>19315</v>
      </c>
      <c r="C7709" t="s">
        <v>20919</v>
      </c>
      <c r="D7709" t="s">
        <v>20920</v>
      </c>
      <c r="E7709">
        <v>3299057</v>
      </c>
      <c r="F7709" t="s">
        <v>102</v>
      </c>
      <c r="G7709" t="s">
        <v>3349</v>
      </c>
      <c r="H7709" t="s">
        <v>3350</v>
      </c>
      <c r="I7709" t="s">
        <v>20965</v>
      </c>
      <c r="J7709" t="s">
        <v>2454</v>
      </c>
      <c r="K7709" t="s">
        <v>110</v>
      </c>
      <c r="L7709" t="s">
        <v>3346</v>
      </c>
      <c r="M7709" t="s">
        <v>3344</v>
      </c>
      <c r="N7709" t="s">
        <v>3345</v>
      </c>
      <c r="O7709" t="s">
        <v>3346</v>
      </c>
      <c r="P7709" t="s">
        <v>3343</v>
      </c>
      <c r="Q7709" t="s">
        <v>3346</v>
      </c>
    </row>
    <row r="7710" spans="1:17" x14ac:dyDescent="0.25">
      <c r="A7710" t="s">
        <v>19314</v>
      </c>
      <c r="B7710" t="s">
        <v>19315</v>
      </c>
      <c r="C7710" t="s">
        <v>20919</v>
      </c>
      <c r="D7710" t="s">
        <v>20920</v>
      </c>
      <c r="E7710">
        <v>3299058</v>
      </c>
      <c r="F7710" t="s">
        <v>5125</v>
      </c>
      <c r="G7710" t="s">
        <v>4684</v>
      </c>
      <c r="H7710" t="s">
        <v>3394</v>
      </c>
      <c r="I7710" t="s">
        <v>20966</v>
      </c>
      <c r="J7710" t="s">
        <v>200</v>
      </c>
      <c r="K7710" t="s">
        <v>110</v>
      </c>
      <c r="L7710" t="s">
        <v>3343</v>
      </c>
      <c r="M7710" t="s">
        <v>3344</v>
      </c>
      <c r="N7710" t="s">
        <v>3345</v>
      </c>
      <c r="O7710" t="s">
        <v>3346</v>
      </c>
      <c r="P7710" t="s">
        <v>3343</v>
      </c>
      <c r="Q7710" t="s">
        <v>3346</v>
      </c>
    </row>
    <row r="7711" spans="1:17" x14ac:dyDescent="0.25">
      <c r="A7711" t="s">
        <v>19314</v>
      </c>
      <c r="B7711" t="s">
        <v>19315</v>
      </c>
      <c r="C7711" t="s">
        <v>20919</v>
      </c>
      <c r="D7711" t="s">
        <v>20920</v>
      </c>
      <c r="E7711">
        <v>3299058</v>
      </c>
      <c r="F7711" t="s">
        <v>5125</v>
      </c>
      <c r="G7711" t="s">
        <v>4684</v>
      </c>
      <c r="H7711" t="s">
        <v>3394</v>
      </c>
      <c r="I7711" t="s">
        <v>20967</v>
      </c>
      <c r="J7711" t="s">
        <v>2575</v>
      </c>
      <c r="K7711" t="s">
        <v>110</v>
      </c>
      <c r="L7711" t="s">
        <v>3346</v>
      </c>
      <c r="M7711" t="s">
        <v>3344</v>
      </c>
      <c r="N7711" t="s">
        <v>3345</v>
      </c>
      <c r="O7711" t="s">
        <v>3346</v>
      </c>
      <c r="P7711" t="s">
        <v>3343</v>
      </c>
      <c r="Q7711" t="s">
        <v>3346</v>
      </c>
    </row>
    <row r="7712" spans="1:17" x14ac:dyDescent="0.25">
      <c r="A7712" t="s">
        <v>19314</v>
      </c>
      <c r="B7712" t="s">
        <v>19315</v>
      </c>
      <c r="C7712" t="s">
        <v>20919</v>
      </c>
      <c r="D7712" t="s">
        <v>20920</v>
      </c>
      <c r="E7712">
        <v>3299060</v>
      </c>
      <c r="F7712" t="s">
        <v>20968</v>
      </c>
      <c r="G7712" t="s">
        <v>3487</v>
      </c>
      <c r="H7712" t="s">
        <v>2503</v>
      </c>
      <c r="I7712" t="s">
        <v>20969</v>
      </c>
      <c r="J7712" t="s">
        <v>20970</v>
      </c>
      <c r="K7712" t="s">
        <v>110</v>
      </c>
      <c r="L7712" t="s">
        <v>3343</v>
      </c>
      <c r="M7712" t="s">
        <v>3344</v>
      </c>
      <c r="N7712" t="s">
        <v>3345</v>
      </c>
      <c r="O7712" t="s">
        <v>3346</v>
      </c>
      <c r="P7712" t="s">
        <v>3343</v>
      </c>
      <c r="Q7712" t="s">
        <v>3346</v>
      </c>
    </row>
    <row r="7713" spans="1:17" x14ac:dyDescent="0.25">
      <c r="A7713" t="s">
        <v>19314</v>
      </c>
      <c r="B7713" t="s">
        <v>19315</v>
      </c>
      <c r="C7713" t="s">
        <v>20919</v>
      </c>
      <c r="D7713" t="s">
        <v>20920</v>
      </c>
      <c r="E7713">
        <v>3299060</v>
      </c>
      <c r="F7713" t="s">
        <v>20968</v>
      </c>
      <c r="G7713" t="s">
        <v>3487</v>
      </c>
      <c r="H7713" t="s">
        <v>2503</v>
      </c>
      <c r="I7713" t="s">
        <v>20971</v>
      </c>
      <c r="J7713" t="s">
        <v>3490</v>
      </c>
      <c r="K7713" t="s">
        <v>110</v>
      </c>
      <c r="L7713" t="s">
        <v>3346</v>
      </c>
      <c r="M7713" t="s">
        <v>3344</v>
      </c>
      <c r="N7713" t="s">
        <v>3345</v>
      </c>
      <c r="O7713" t="s">
        <v>3346</v>
      </c>
      <c r="P7713" t="s">
        <v>3343</v>
      </c>
      <c r="Q7713" t="s">
        <v>3346</v>
      </c>
    </row>
    <row r="7714" spans="1:17" x14ac:dyDescent="0.25">
      <c r="A7714" t="s">
        <v>19314</v>
      </c>
      <c r="B7714" t="s">
        <v>19315</v>
      </c>
      <c r="C7714" t="s">
        <v>20919</v>
      </c>
      <c r="D7714" t="s">
        <v>20920</v>
      </c>
      <c r="E7714">
        <v>3299060</v>
      </c>
      <c r="F7714" t="s">
        <v>20968</v>
      </c>
      <c r="G7714" t="s">
        <v>3487</v>
      </c>
      <c r="H7714" t="s">
        <v>2503</v>
      </c>
      <c r="I7714" t="s">
        <v>20972</v>
      </c>
      <c r="J7714" t="s">
        <v>3492</v>
      </c>
      <c r="K7714" t="s">
        <v>110</v>
      </c>
      <c r="L7714" t="s">
        <v>3346</v>
      </c>
      <c r="M7714" t="s">
        <v>3344</v>
      </c>
      <c r="N7714" t="s">
        <v>3345</v>
      </c>
      <c r="O7714" t="s">
        <v>3346</v>
      </c>
      <c r="P7714" t="s">
        <v>3343</v>
      </c>
      <c r="Q7714" t="s">
        <v>3346</v>
      </c>
    </row>
    <row r="7715" spans="1:17" x14ac:dyDescent="0.25">
      <c r="A7715" t="s">
        <v>19314</v>
      </c>
      <c r="B7715" t="s">
        <v>19315</v>
      </c>
      <c r="C7715" t="s">
        <v>20919</v>
      </c>
      <c r="D7715" t="s">
        <v>20920</v>
      </c>
      <c r="E7715">
        <v>3299060</v>
      </c>
      <c r="F7715" t="s">
        <v>20968</v>
      </c>
      <c r="G7715" t="s">
        <v>3487</v>
      </c>
      <c r="H7715" t="s">
        <v>2503</v>
      </c>
      <c r="I7715" t="s">
        <v>20973</v>
      </c>
      <c r="J7715" t="s">
        <v>3494</v>
      </c>
      <c r="K7715" t="s">
        <v>110</v>
      </c>
      <c r="L7715" t="s">
        <v>3346</v>
      </c>
      <c r="M7715" t="s">
        <v>3344</v>
      </c>
      <c r="N7715" t="s">
        <v>3345</v>
      </c>
      <c r="O7715" t="s">
        <v>3346</v>
      </c>
      <c r="P7715" t="s">
        <v>3343</v>
      </c>
      <c r="Q7715" t="s">
        <v>3346</v>
      </c>
    </row>
    <row r="7716" spans="1:17" x14ac:dyDescent="0.25">
      <c r="A7716" t="s">
        <v>19314</v>
      </c>
      <c r="B7716" t="s">
        <v>19315</v>
      </c>
      <c r="C7716" t="s">
        <v>20919</v>
      </c>
      <c r="D7716" t="s">
        <v>20920</v>
      </c>
      <c r="E7716">
        <v>3299060</v>
      </c>
      <c r="F7716" t="s">
        <v>20968</v>
      </c>
      <c r="G7716" t="s">
        <v>3487</v>
      </c>
      <c r="H7716" t="s">
        <v>2503</v>
      </c>
      <c r="I7716" t="s">
        <v>20974</v>
      </c>
      <c r="J7716" t="s">
        <v>3496</v>
      </c>
      <c r="K7716" t="s">
        <v>110</v>
      </c>
      <c r="L7716" t="s">
        <v>3346</v>
      </c>
      <c r="M7716" t="s">
        <v>3344</v>
      </c>
      <c r="N7716" t="s">
        <v>3345</v>
      </c>
      <c r="O7716" t="s">
        <v>3346</v>
      </c>
      <c r="P7716" t="s">
        <v>3343</v>
      </c>
      <c r="Q7716" t="s">
        <v>3346</v>
      </c>
    </row>
    <row r="7717" spans="1:17" x14ac:dyDescent="0.25">
      <c r="A7717" t="s">
        <v>19314</v>
      </c>
      <c r="B7717" t="s">
        <v>19315</v>
      </c>
      <c r="C7717" t="s">
        <v>20919</v>
      </c>
      <c r="D7717" t="s">
        <v>20920</v>
      </c>
      <c r="E7717">
        <v>3299061</v>
      </c>
      <c r="F7717" t="s">
        <v>4693</v>
      </c>
      <c r="G7717" t="s">
        <v>20975</v>
      </c>
      <c r="H7717" t="s">
        <v>3429</v>
      </c>
      <c r="I7717" t="s">
        <v>20976</v>
      </c>
      <c r="J7717" t="s">
        <v>4693</v>
      </c>
      <c r="K7717" t="s">
        <v>110</v>
      </c>
      <c r="L7717" t="s">
        <v>3343</v>
      </c>
      <c r="M7717" t="s">
        <v>3344</v>
      </c>
      <c r="N7717" t="s">
        <v>3345</v>
      </c>
      <c r="O7717" t="s">
        <v>3346</v>
      </c>
      <c r="P7717" t="s">
        <v>3343</v>
      </c>
      <c r="Q7717" t="s">
        <v>3346</v>
      </c>
    </row>
    <row r="7718" spans="1:17" x14ac:dyDescent="0.25">
      <c r="A7718" t="s">
        <v>19314</v>
      </c>
      <c r="B7718" t="s">
        <v>19315</v>
      </c>
      <c r="C7718" t="s">
        <v>20919</v>
      </c>
      <c r="D7718" t="s">
        <v>20920</v>
      </c>
      <c r="E7718">
        <v>3299061</v>
      </c>
      <c r="F7718" t="s">
        <v>4693</v>
      </c>
      <c r="G7718" t="s">
        <v>20975</v>
      </c>
      <c r="H7718" t="s">
        <v>3429</v>
      </c>
      <c r="I7718" t="s">
        <v>20977</v>
      </c>
      <c r="J7718" t="s">
        <v>4697</v>
      </c>
      <c r="K7718" t="s">
        <v>3433</v>
      </c>
      <c r="L7718" t="s">
        <v>3346</v>
      </c>
      <c r="M7718" t="s">
        <v>3344</v>
      </c>
      <c r="N7718" t="s">
        <v>3345</v>
      </c>
      <c r="O7718" t="s">
        <v>3346</v>
      </c>
      <c r="P7718" t="s">
        <v>3343</v>
      </c>
      <c r="Q7718" t="s">
        <v>3346</v>
      </c>
    </row>
    <row r="7719" spans="1:17" x14ac:dyDescent="0.25">
      <c r="A7719" t="s">
        <v>19314</v>
      </c>
      <c r="B7719" t="s">
        <v>19315</v>
      </c>
      <c r="C7719" t="s">
        <v>20919</v>
      </c>
      <c r="D7719" t="s">
        <v>20920</v>
      </c>
      <c r="E7719">
        <v>3299061</v>
      </c>
      <c r="F7719" t="s">
        <v>4693</v>
      </c>
      <c r="G7719" t="s">
        <v>20975</v>
      </c>
      <c r="H7719" t="s">
        <v>3429</v>
      </c>
      <c r="I7719" t="s">
        <v>20978</v>
      </c>
      <c r="J7719" t="s">
        <v>4699</v>
      </c>
      <c r="K7719" t="s">
        <v>110</v>
      </c>
      <c r="L7719" t="s">
        <v>3346</v>
      </c>
      <c r="M7719" t="s">
        <v>3344</v>
      </c>
      <c r="N7719" t="s">
        <v>3345</v>
      </c>
      <c r="O7719" t="s">
        <v>3346</v>
      </c>
      <c r="P7719" t="s">
        <v>3343</v>
      </c>
      <c r="Q7719" t="s">
        <v>3346</v>
      </c>
    </row>
    <row r="7720" spans="1:17" x14ac:dyDescent="0.25">
      <c r="A7720" t="s">
        <v>19314</v>
      </c>
      <c r="B7720" t="s">
        <v>19315</v>
      </c>
      <c r="C7720" t="s">
        <v>20919</v>
      </c>
      <c r="D7720" t="s">
        <v>20920</v>
      </c>
      <c r="E7720">
        <v>3299062</v>
      </c>
      <c r="F7720" t="s">
        <v>893</v>
      </c>
      <c r="G7720" t="s">
        <v>3497</v>
      </c>
      <c r="H7720" t="s">
        <v>2503</v>
      </c>
      <c r="I7720" t="s">
        <v>20979</v>
      </c>
      <c r="J7720" t="s">
        <v>20980</v>
      </c>
      <c r="K7720" t="s">
        <v>110</v>
      </c>
      <c r="L7720" t="s">
        <v>3343</v>
      </c>
      <c r="M7720" t="s">
        <v>3344</v>
      </c>
      <c r="N7720" t="s">
        <v>3345</v>
      </c>
      <c r="O7720" t="s">
        <v>3346</v>
      </c>
      <c r="P7720" t="s">
        <v>3343</v>
      </c>
      <c r="Q7720" t="s">
        <v>3346</v>
      </c>
    </row>
    <row r="7721" spans="1:17" x14ac:dyDescent="0.25">
      <c r="A7721" t="s">
        <v>19314</v>
      </c>
      <c r="B7721" t="s">
        <v>19315</v>
      </c>
      <c r="C7721" t="s">
        <v>20919</v>
      </c>
      <c r="D7721" t="s">
        <v>20920</v>
      </c>
      <c r="E7721">
        <v>3299063</v>
      </c>
      <c r="F7721" t="s">
        <v>2185</v>
      </c>
      <c r="G7721" t="s">
        <v>3500</v>
      </c>
      <c r="H7721" t="s">
        <v>2503</v>
      </c>
      <c r="I7721" t="s">
        <v>20981</v>
      </c>
      <c r="J7721" t="s">
        <v>1579</v>
      </c>
      <c r="K7721" t="s">
        <v>110</v>
      </c>
      <c r="L7721" t="s">
        <v>3343</v>
      </c>
      <c r="M7721" t="s">
        <v>3344</v>
      </c>
      <c r="N7721" t="s">
        <v>3345</v>
      </c>
      <c r="O7721" t="s">
        <v>3346</v>
      </c>
      <c r="P7721" t="s">
        <v>3343</v>
      </c>
      <c r="Q7721" t="s">
        <v>3346</v>
      </c>
    </row>
    <row r="7722" spans="1:17" x14ac:dyDescent="0.25">
      <c r="A7722" t="s">
        <v>19314</v>
      </c>
      <c r="B7722" t="s">
        <v>19315</v>
      </c>
      <c r="C7722" t="s">
        <v>20919</v>
      </c>
      <c r="D7722" t="s">
        <v>20920</v>
      </c>
      <c r="E7722">
        <v>3299063</v>
      </c>
      <c r="F7722" t="s">
        <v>2185</v>
      </c>
      <c r="G7722" t="s">
        <v>3500</v>
      </c>
      <c r="H7722" t="s">
        <v>2503</v>
      </c>
      <c r="I7722" t="s">
        <v>20982</v>
      </c>
      <c r="J7722" t="s">
        <v>8000</v>
      </c>
      <c r="K7722" t="s">
        <v>110</v>
      </c>
      <c r="L7722" t="s">
        <v>3346</v>
      </c>
      <c r="M7722" t="s">
        <v>3344</v>
      </c>
      <c r="N7722" t="s">
        <v>3345</v>
      </c>
      <c r="O7722" t="s">
        <v>3346</v>
      </c>
      <c r="P7722" t="s">
        <v>3343</v>
      </c>
      <c r="Q7722" t="s">
        <v>3346</v>
      </c>
    </row>
    <row r="7723" spans="1:17" x14ac:dyDescent="0.25">
      <c r="A7723" t="s">
        <v>19314</v>
      </c>
      <c r="B7723" t="s">
        <v>19315</v>
      </c>
      <c r="C7723" t="s">
        <v>20919</v>
      </c>
      <c r="D7723" t="s">
        <v>20920</v>
      </c>
      <c r="E7723">
        <v>3299063</v>
      </c>
      <c r="F7723" t="s">
        <v>2185</v>
      </c>
      <c r="G7723" t="s">
        <v>3500</v>
      </c>
      <c r="H7723" t="s">
        <v>2503</v>
      </c>
      <c r="I7723" t="s">
        <v>20983</v>
      </c>
      <c r="J7723" t="s">
        <v>8002</v>
      </c>
      <c r="K7723" t="s">
        <v>110</v>
      </c>
      <c r="L7723" t="s">
        <v>3346</v>
      </c>
      <c r="M7723" t="s">
        <v>3344</v>
      </c>
      <c r="N7723" t="s">
        <v>3345</v>
      </c>
      <c r="O7723" t="s">
        <v>3346</v>
      </c>
      <c r="P7723" t="s">
        <v>3343</v>
      </c>
      <c r="Q7723" t="s">
        <v>3346</v>
      </c>
    </row>
    <row r="7724" spans="1:17" x14ac:dyDescent="0.25">
      <c r="A7724" t="s">
        <v>19314</v>
      </c>
      <c r="B7724" t="s">
        <v>19315</v>
      </c>
      <c r="C7724" t="s">
        <v>20919</v>
      </c>
      <c r="D7724" t="s">
        <v>20920</v>
      </c>
      <c r="E7724">
        <v>3299063</v>
      </c>
      <c r="F7724" t="s">
        <v>2185</v>
      </c>
      <c r="G7724" t="s">
        <v>3500</v>
      </c>
      <c r="H7724" t="s">
        <v>2503</v>
      </c>
      <c r="I7724" t="s">
        <v>20984</v>
      </c>
      <c r="J7724" t="s">
        <v>3503</v>
      </c>
      <c r="K7724" t="s">
        <v>38</v>
      </c>
      <c r="L7724" t="s">
        <v>3346</v>
      </c>
      <c r="M7724" t="s">
        <v>3344</v>
      </c>
      <c r="N7724" t="s">
        <v>3345</v>
      </c>
      <c r="O7724" t="s">
        <v>3346</v>
      </c>
      <c r="P7724" t="s">
        <v>3343</v>
      </c>
      <c r="Q7724" t="s">
        <v>3346</v>
      </c>
    </row>
    <row r="7725" spans="1:17" x14ac:dyDescent="0.25">
      <c r="A7725" t="s">
        <v>19314</v>
      </c>
      <c r="B7725" t="s">
        <v>19315</v>
      </c>
      <c r="C7725" t="s">
        <v>20919</v>
      </c>
      <c r="D7725" t="s">
        <v>20920</v>
      </c>
      <c r="E7725">
        <v>3299064</v>
      </c>
      <c r="F7725" t="s">
        <v>2542</v>
      </c>
      <c r="G7725" t="s">
        <v>5143</v>
      </c>
      <c r="H7725" t="s">
        <v>3350</v>
      </c>
      <c r="I7725" t="s">
        <v>20985</v>
      </c>
      <c r="J7725" t="s">
        <v>2544</v>
      </c>
      <c r="K7725" t="s">
        <v>110</v>
      </c>
      <c r="L7725" t="s">
        <v>3343</v>
      </c>
      <c r="M7725" t="s">
        <v>3477</v>
      </c>
      <c r="N7725" t="s">
        <v>3513</v>
      </c>
      <c r="O7725" t="s">
        <v>3346</v>
      </c>
      <c r="P7725" t="s">
        <v>3343</v>
      </c>
      <c r="Q7725" t="s">
        <v>3346</v>
      </c>
    </row>
    <row r="7726" spans="1:17" x14ac:dyDescent="0.25">
      <c r="A7726" t="s">
        <v>19314</v>
      </c>
      <c r="B7726" t="s">
        <v>19315</v>
      </c>
      <c r="C7726" t="s">
        <v>20919</v>
      </c>
      <c r="D7726" t="s">
        <v>20920</v>
      </c>
      <c r="E7726">
        <v>3299065</v>
      </c>
      <c r="F7726" t="s">
        <v>3508</v>
      </c>
      <c r="G7726" t="s">
        <v>3996</v>
      </c>
      <c r="H7726" t="s">
        <v>3510</v>
      </c>
      <c r="I7726" t="s">
        <v>20986</v>
      </c>
      <c r="J7726" t="s">
        <v>3512</v>
      </c>
      <c r="K7726" t="s">
        <v>38</v>
      </c>
      <c r="L7726" t="s">
        <v>3343</v>
      </c>
      <c r="M7726" t="s">
        <v>3477</v>
      </c>
      <c r="N7726" t="s">
        <v>3513</v>
      </c>
      <c r="O7726" t="s">
        <v>3346</v>
      </c>
      <c r="P7726" t="s">
        <v>3343</v>
      </c>
      <c r="Q7726" t="s">
        <v>3346</v>
      </c>
    </row>
    <row r="7727" spans="1:17" x14ac:dyDescent="0.25">
      <c r="A7727" t="s">
        <v>19314</v>
      </c>
      <c r="B7727" t="s">
        <v>19315</v>
      </c>
      <c r="C7727" t="s">
        <v>20919</v>
      </c>
      <c r="D7727" t="s">
        <v>20920</v>
      </c>
      <c r="E7727">
        <v>3299066</v>
      </c>
      <c r="F7727" t="s">
        <v>375</v>
      </c>
      <c r="G7727" t="s">
        <v>3518</v>
      </c>
      <c r="H7727" t="s">
        <v>3350</v>
      </c>
      <c r="I7727" t="s">
        <v>20987</v>
      </c>
      <c r="J7727" t="s">
        <v>154</v>
      </c>
      <c r="K7727" t="s">
        <v>110</v>
      </c>
      <c r="L7727" t="s">
        <v>3343</v>
      </c>
      <c r="M7727" t="s">
        <v>3344</v>
      </c>
      <c r="N7727" t="s">
        <v>3345</v>
      </c>
      <c r="O7727" t="s">
        <v>3346</v>
      </c>
      <c r="P7727" t="s">
        <v>3343</v>
      </c>
      <c r="Q7727" t="s">
        <v>3346</v>
      </c>
    </row>
    <row r="7728" spans="1:17" x14ac:dyDescent="0.25">
      <c r="A7728" t="s">
        <v>19314</v>
      </c>
      <c r="B7728" t="s">
        <v>19315</v>
      </c>
      <c r="C7728" t="s">
        <v>20919</v>
      </c>
      <c r="D7728" t="s">
        <v>20920</v>
      </c>
      <c r="E7728">
        <v>3299067</v>
      </c>
      <c r="F7728" t="s">
        <v>1896</v>
      </c>
      <c r="G7728" t="s">
        <v>3520</v>
      </c>
      <c r="H7728" t="s">
        <v>3350</v>
      </c>
      <c r="I7728" t="s">
        <v>20988</v>
      </c>
      <c r="J7728" t="s">
        <v>1898</v>
      </c>
      <c r="K7728" t="s">
        <v>110</v>
      </c>
      <c r="L7728" t="s">
        <v>3343</v>
      </c>
      <c r="M7728" t="s">
        <v>3344</v>
      </c>
      <c r="N7728" t="s">
        <v>3345</v>
      </c>
      <c r="O7728" t="s">
        <v>3346</v>
      </c>
      <c r="P7728" t="s">
        <v>3343</v>
      </c>
      <c r="Q7728" t="s">
        <v>3346</v>
      </c>
    </row>
    <row r="7729" spans="1:17" x14ac:dyDescent="0.25">
      <c r="A7729" t="s">
        <v>19314</v>
      </c>
      <c r="B7729" t="s">
        <v>19315</v>
      </c>
      <c r="C7729" t="s">
        <v>20919</v>
      </c>
      <c r="D7729" t="s">
        <v>20920</v>
      </c>
      <c r="E7729">
        <v>3299068</v>
      </c>
      <c r="F7729" t="s">
        <v>3522</v>
      </c>
      <c r="G7729" t="s">
        <v>3523</v>
      </c>
      <c r="H7729" t="s">
        <v>3429</v>
      </c>
      <c r="I7729" t="s">
        <v>20989</v>
      </c>
      <c r="J7729" t="s">
        <v>3522</v>
      </c>
      <c r="K7729" t="s">
        <v>110</v>
      </c>
      <c r="L7729" t="s">
        <v>3343</v>
      </c>
      <c r="M7729" t="s">
        <v>3344</v>
      </c>
      <c r="N7729" t="s">
        <v>3345</v>
      </c>
      <c r="O7729" t="s">
        <v>3346</v>
      </c>
      <c r="P7729" t="s">
        <v>3343</v>
      </c>
      <c r="Q7729" t="s">
        <v>3346</v>
      </c>
    </row>
    <row r="7730" spans="1:17" x14ac:dyDescent="0.25">
      <c r="A7730" t="s">
        <v>19314</v>
      </c>
      <c r="B7730" t="s">
        <v>19315</v>
      </c>
      <c r="C7730" t="s">
        <v>20919</v>
      </c>
      <c r="D7730" t="s">
        <v>20920</v>
      </c>
      <c r="E7730">
        <v>3299069</v>
      </c>
      <c r="F7730" t="s">
        <v>128</v>
      </c>
      <c r="G7730" t="s">
        <v>3525</v>
      </c>
      <c r="H7730" t="s">
        <v>3526</v>
      </c>
      <c r="I7730" t="s">
        <v>20990</v>
      </c>
      <c r="J7730" t="s">
        <v>935</v>
      </c>
      <c r="K7730" t="s">
        <v>110</v>
      </c>
      <c r="L7730" t="s">
        <v>3343</v>
      </c>
      <c r="M7730" t="s">
        <v>3344</v>
      </c>
      <c r="N7730" t="s">
        <v>3345</v>
      </c>
      <c r="O7730" t="s">
        <v>3346</v>
      </c>
      <c r="P7730" t="s">
        <v>3343</v>
      </c>
      <c r="Q7730" t="s">
        <v>3346</v>
      </c>
    </row>
    <row r="7731" spans="1:17" x14ac:dyDescent="0.25">
      <c r="A7731" t="s">
        <v>19314</v>
      </c>
      <c r="B7731" t="s">
        <v>19315</v>
      </c>
      <c r="C7731" t="s">
        <v>20919</v>
      </c>
      <c r="D7731" t="s">
        <v>20920</v>
      </c>
      <c r="E7731">
        <v>3299069</v>
      </c>
      <c r="F7731" t="s">
        <v>128</v>
      </c>
      <c r="G7731" t="s">
        <v>3525</v>
      </c>
      <c r="H7731" t="s">
        <v>3526</v>
      </c>
      <c r="I7731" t="s">
        <v>20991</v>
      </c>
      <c r="J7731" t="s">
        <v>1193</v>
      </c>
      <c r="K7731" t="s">
        <v>110</v>
      </c>
      <c r="L7731" t="s">
        <v>3346</v>
      </c>
      <c r="M7731" t="s">
        <v>3344</v>
      </c>
      <c r="N7731" t="s">
        <v>3345</v>
      </c>
      <c r="O7731" t="s">
        <v>3346</v>
      </c>
      <c r="P7731" t="s">
        <v>3343</v>
      </c>
      <c r="Q7731" t="s">
        <v>3346</v>
      </c>
    </row>
    <row r="7732" spans="1:17" x14ac:dyDescent="0.25">
      <c r="A7732" t="s">
        <v>19314</v>
      </c>
      <c r="B7732" t="s">
        <v>19315</v>
      </c>
      <c r="C7732" t="s">
        <v>20919</v>
      </c>
      <c r="D7732" t="s">
        <v>20920</v>
      </c>
      <c r="E7732">
        <v>3299070</v>
      </c>
      <c r="F7732" t="s">
        <v>3537</v>
      </c>
      <c r="G7732" t="s">
        <v>3538</v>
      </c>
      <c r="H7732" t="s">
        <v>2503</v>
      </c>
      <c r="I7732" t="s">
        <v>20992</v>
      </c>
      <c r="J7732" t="s">
        <v>3540</v>
      </c>
      <c r="K7732" t="s">
        <v>110</v>
      </c>
      <c r="L7732" t="s">
        <v>3343</v>
      </c>
      <c r="M7732" t="s">
        <v>3344</v>
      </c>
      <c r="N7732" t="s">
        <v>3345</v>
      </c>
      <c r="O7732" t="s">
        <v>3346</v>
      </c>
      <c r="P7732" t="s">
        <v>3343</v>
      </c>
      <c r="Q7732" t="s">
        <v>3346</v>
      </c>
    </row>
    <row r="7733" spans="1:17" x14ac:dyDescent="0.25">
      <c r="A7733" t="s">
        <v>19314</v>
      </c>
      <c r="B7733" t="s">
        <v>19315</v>
      </c>
      <c r="C7733" t="s">
        <v>20919</v>
      </c>
      <c r="D7733" t="s">
        <v>20920</v>
      </c>
      <c r="E7733">
        <v>3299071</v>
      </c>
      <c r="F7733" t="s">
        <v>3541</v>
      </c>
      <c r="G7733" t="s">
        <v>3542</v>
      </c>
      <c r="H7733" t="s">
        <v>2503</v>
      </c>
      <c r="I7733" t="s">
        <v>20993</v>
      </c>
      <c r="J7733" t="s">
        <v>3544</v>
      </c>
      <c r="K7733" t="s">
        <v>110</v>
      </c>
      <c r="L7733" t="s">
        <v>3343</v>
      </c>
      <c r="M7733" t="s">
        <v>3344</v>
      </c>
      <c r="N7733" t="s">
        <v>3345</v>
      </c>
      <c r="O7733" t="s">
        <v>3346</v>
      </c>
      <c r="P7733" t="s">
        <v>3343</v>
      </c>
      <c r="Q7733" t="s">
        <v>3346</v>
      </c>
    </row>
    <row r="7734" spans="1:17" x14ac:dyDescent="0.25">
      <c r="A7734" t="s">
        <v>20994</v>
      </c>
      <c r="B7734" t="s">
        <v>418</v>
      </c>
      <c r="C7734" t="s">
        <v>419</v>
      </c>
      <c r="D7734" t="s">
        <v>20995</v>
      </c>
      <c r="E7734">
        <v>3301001</v>
      </c>
      <c r="F7734" t="s">
        <v>20996</v>
      </c>
      <c r="G7734" t="s">
        <v>20997</v>
      </c>
      <c r="H7734" t="s">
        <v>20998</v>
      </c>
      <c r="I7734" t="s">
        <v>20999</v>
      </c>
      <c r="J7734" t="s">
        <v>20996</v>
      </c>
      <c r="K7734" t="s">
        <v>110</v>
      </c>
      <c r="L7734" t="s">
        <v>3343</v>
      </c>
      <c r="M7734" t="s">
        <v>3397</v>
      </c>
      <c r="N7734" t="s">
        <v>5909</v>
      </c>
      <c r="O7734" t="s">
        <v>3343</v>
      </c>
      <c r="P7734" t="s">
        <v>3343</v>
      </c>
      <c r="Q7734" t="s">
        <v>3346</v>
      </c>
    </row>
    <row r="7735" spans="1:17" x14ac:dyDescent="0.25">
      <c r="A7735" t="s">
        <v>20994</v>
      </c>
      <c r="B7735" t="s">
        <v>418</v>
      </c>
      <c r="C7735" t="s">
        <v>419</v>
      </c>
      <c r="D7735" t="s">
        <v>20995</v>
      </c>
      <c r="E7735">
        <v>3301002</v>
      </c>
      <c r="F7735" t="s">
        <v>21000</v>
      </c>
      <c r="G7735" t="s">
        <v>21001</v>
      </c>
      <c r="H7735" t="s">
        <v>20998</v>
      </c>
      <c r="I7735" t="s">
        <v>21002</v>
      </c>
      <c r="J7735" t="s">
        <v>21000</v>
      </c>
      <c r="K7735" t="s">
        <v>110</v>
      </c>
      <c r="L7735" t="s">
        <v>3343</v>
      </c>
      <c r="M7735" t="s">
        <v>3397</v>
      </c>
      <c r="N7735" t="s">
        <v>5909</v>
      </c>
      <c r="O7735" t="s">
        <v>3343</v>
      </c>
      <c r="P7735" t="s">
        <v>3343</v>
      </c>
      <c r="Q7735" t="s">
        <v>3346</v>
      </c>
    </row>
    <row r="7736" spans="1:17" x14ac:dyDescent="0.25">
      <c r="A7736" t="s">
        <v>20994</v>
      </c>
      <c r="B7736" t="s">
        <v>418</v>
      </c>
      <c r="C7736" t="s">
        <v>419</v>
      </c>
      <c r="D7736" t="s">
        <v>20995</v>
      </c>
      <c r="E7736">
        <v>3301003</v>
      </c>
      <c r="F7736" t="s">
        <v>21003</v>
      </c>
      <c r="G7736" t="s">
        <v>21004</v>
      </c>
      <c r="H7736" t="s">
        <v>20998</v>
      </c>
      <c r="I7736" t="s">
        <v>21005</v>
      </c>
      <c r="J7736" t="s">
        <v>21003</v>
      </c>
      <c r="K7736" t="s">
        <v>110</v>
      </c>
      <c r="L7736" t="s">
        <v>3343</v>
      </c>
      <c r="M7736" t="s">
        <v>3397</v>
      </c>
      <c r="N7736" t="s">
        <v>5909</v>
      </c>
      <c r="O7736" t="s">
        <v>3343</v>
      </c>
      <c r="P7736" t="s">
        <v>3343</v>
      </c>
      <c r="Q7736" t="s">
        <v>3346</v>
      </c>
    </row>
    <row r="7737" spans="1:17" x14ac:dyDescent="0.25">
      <c r="A7737" t="s">
        <v>20994</v>
      </c>
      <c r="B7737" t="s">
        <v>418</v>
      </c>
      <c r="C7737" t="s">
        <v>419</v>
      </c>
      <c r="D7737" t="s">
        <v>20995</v>
      </c>
      <c r="E7737">
        <v>3301004</v>
      </c>
      <c r="F7737" t="s">
        <v>21006</v>
      </c>
      <c r="G7737" t="s">
        <v>21007</v>
      </c>
      <c r="H7737" t="s">
        <v>20998</v>
      </c>
      <c r="I7737" t="s">
        <v>21008</v>
      </c>
      <c r="J7737" t="s">
        <v>21006</v>
      </c>
      <c r="K7737" t="s">
        <v>110</v>
      </c>
      <c r="L7737" t="s">
        <v>3343</v>
      </c>
      <c r="M7737" t="s">
        <v>3397</v>
      </c>
      <c r="N7737" t="s">
        <v>5909</v>
      </c>
      <c r="O7737" t="s">
        <v>3343</v>
      </c>
      <c r="P7737" t="s">
        <v>3343</v>
      </c>
      <c r="Q7737" t="s">
        <v>3346</v>
      </c>
    </row>
    <row r="7738" spans="1:17" x14ac:dyDescent="0.25">
      <c r="A7738" t="s">
        <v>20994</v>
      </c>
      <c r="B7738" t="s">
        <v>418</v>
      </c>
      <c r="C7738" t="s">
        <v>419</v>
      </c>
      <c r="D7738" t="s">
        <v>20995</v>
      </c>
      <c r="E7738">
        <v>3301005</v>
      </c>
      <c r="F7738" t="s">
        <v>21009</v>
      </c>
      <c r="G7738" t="s">
        <v>21010</v>
      </c>
      <c r="H7738" t="s">
        <v>20998</v>
      </c>
      <c r="I7738" t="s">
        <v>21011</v>
      </c>
      <c r="J7738" t="s">
        <v>21009</v>
      </c>
      <c r="K7738" t="s">
        <v>110</v>
      </c>
      <c r="L7738" t="s">
        <v>3343</v>
      </c>
      <c r="M7738" t="s">
        <v>3397</v>
      </c>
      <c r="N7738" t="s">
        <v>5909</v>
      </c>
      <c r="O7738" t="s">
        <v>3343</v>
      </c>
      <c r="P7738" t="s">
        <v>3343</v>
      </c>
      <c r="Q7738" t="s">
        <v>3346</v>
      </c>
    </row>
    <row r="7739" spans="1:17" x14ac:dyDescent="0.25">
      <c r="A7739" t="s">
        <v>20994</v>
      </c>
      <c r="B7739" t="s">
        <v>418</v>
      </c>
      <c r="C7739" t="s">
        <v>419</v>
      </c>
      <c r="D7739" t="s">
        <v>20995</v>
      </c>
      <c r="E7739">
        <v>3301006</v>
      </c>
      <c r="F7739" t="s">
        <v>21012</v>
      </c>
      <c r="G7739" t="s">
        <v>20997</v>
      </c>
      <c r="H7739" t="s">
        <v>21013</v>
      </c>
      <c r="I7739" t="s">
        <v>21014</v>
      </c>
      <c r="J7739" t="s">
        <v>21012</v>
      </c>
      <c r="K7739" t="s">
        <v>110</v>
      </c>
      <c r="L7739" t="s">
        <v>3343</v>
      </c>
      <c r="M7739" t="s">
        <v>3397</v>
      </c>
      <c r="N7739" t="s">
        <v>3398</v>
      </c>
      <c r="O7739" t="s">
        <v>3343</v>
      </c>
      <c r="P7739" t="s">
        <v>3343</v>
      </c>
      <c r="Q7739" t="s">
        <v>3346</v>
      </c>
    </row>
    <row r="7740" spans="1:17" x14ac:dyDescent="0.25">
      <c r="A7740" t="s">
        <v>20994</v>
      </c>
      <c r="B7740" t="s">
        <v>418</v>
      </c>
      <c r="C7740" t="s">
        <v>419</v>
      </c>
      <c r="D7740" t="s">
        <v>20995</v>
      </c>
      <c r="E7740">
        <v>3301007</v>
      </c>
      <c r="F7740" t="s">
        <v>21015</v>
      </c>
      <c r="G7740" t="s">
        <v>21001</v>
      </c>
      <c r="H7740" t="s">
        <v>21013</v>
      </c>
      <c r="I7740" t="s">
        <v>21016</v>
      </c>
      <c r="J7740" t="s">
        <v>21015</v>
      </c>
      <c r="K7740" t="s">
        <v>110</v>
      </c>
      <c r="L7740" t="s">
        <v>3343</v>
      </c>
      <c r="M7740" t="s">
        <v>3397</v>
      </c>
      <c r="N7740" t="s">
        <v>3398</v>
      </c>
      <c r="O7740" t="s">
        <v>3343</v>
      </c>
      <c r="P7740" t="s">
        <v>3343</v>
      </c>
      <c r="Q7740" t="s">
        <v>3346</v>
      </c>
    </row>
    <row r="7741" spans="1:17" x14ac:dyDescent="0.25">
      <c r="A7741" t="s">
        <v>20994</v>
      </c>
      <c r="B7741" t="s">
        <v>418</v>
      </c>
      <c r="C7741" t="s">
        <v>419</v>
      </c>
      <c r="D7741" t="s">
        <v>20995</v>
      </c>
      <c r="E7741">
        <v>3301008</v>
      </c>
      <c r="F7741" t="s">
        <v>21017</v>
      </c>
      <c r="G7741" t="s">
        <v>21004</v>
      </c>
      <c r="H7741" t="s">
        <v>21013</v>
      </c>
      <c r="I7741" t="s">
        <v>21018</v>
      </c>
      <c r="J7741" t="s">
        <v>21017</v>
      </c>
      <c r="K7741" t="s">
        <v>110</v>
      </c>
      <c r="L7741" t="s">
        <v>3343</v>
      </c>
      <c r="M7741" t="s">
        <v>3397</v>
      </c>
      <c r="N7741" t="s">
        <v>3398</v>
      </c>
      <c r="O7741" t="s">
        <v>3343</v>
      </c>
      <c r="P7741" t="s">
        <v>3343</v>
      </c>
      <c r="Q7741" t="s">
        <v>3346</v>
      </c>
    </row>
    <row r="7742" spans="1:17" x14ac:dyDescent="0.25">
      <c r="A7742" t="s">
        <v>20994</v>
      </c>
      <c r="B7742" t="s">
        <v>418</v>
      </c>
      <c r="C7742" t="s">
        <v>419</v>
      </c>
      <c r="D7742" t="s">
        <v>20995</v>
      </c>
      <c r="E7742">
        <v>3301009</v>
      </c>
      <c r="F7742" t="s">
        <v>21019</v>
      </c>
      <c r="G7742" t="s">
        <v>21007</v>
      </c>
      <c r="H7742" t="s">
        <v>21013</v>
      </c>
      <c r="I7742" t="s">
        <v>21020</v>
      </c>
      <c r="J7742" t="s">
        <v>21019</v>
      </c>
      <c r="K7742" t="s">
        <v>110</v>
      </c>
      <c r="L7742" t="s">
        <v>3343</v>
      </c>
      <c r="M7742" t="s">
        <v>3397</v>
      </c>
      <c r="N7742" t="s">
        <v>3398</v>
      </c>
      <c r="O7742" t="s">
        <v>3343</v>
      </c>
      <c r="P7742" t="s">
        <v>3343</v>
      </c>
      <c r="Q7742" t="s">
        <v>3346</v>
      </c>
    </row>
    <row r="7743" spans="1:17" x14ac:dyDescent="0.25">
      <c r="A7743" t="s">
        <v>20994</v>
      </c>
      <c r="B7743" t="s">
        <v>418</v>
      </c>
      <c r="C7743" t="s">
        <v>419</v>
      </c>
      <c r="D7743" t="s">
        <v>20995</v>
      </c>
      <c r="E7743">
        <v>3301010</v>
      </c>
      <c r="F7743" t="s">
        <v>21021</v>
      </c>
      <c r="G7743" t="s">
        <v>21010</v>
      </c>
      <c r="H7743" t="s">
        <v>21013</v>
      </c>
      <c r="I7743" t="s">
        <v>21022</v>
      </c>
      <c r="J7743" t="s">
        <v>21021</v>
      </c>
      <c r="K7743" t="s">
        <v>110</v>
      </c>
      <c r="L7743" t="s">
        <v>3343</v>
      </c>
      <c r="M7743" t="s">
        <v>3397</v>
      </c>
      <c r="N7743" t="s">
        <v>3398</v>
      </c>
      <c r="O7743" t="s">
        <v>3343</v>
      </c>
      <c r="P7743" t="s">
        <v>3343</v>
      </c>
      <c r="Q7743" t="s">
        <v>3346</v>
      </c>
    </row>
    <row r="7744" spans="1:17" x14ac:dyDescent="0.25">
      <c r="A7744" t="s">
        <v>20994</v>
      </c>
      <c r="B7744" t="s">
        <v>418</v>
      </c>
      <c r="C7744" t="s">
        <v>419</v>
      </c>
      <c r="D7744" t="s">
        <v>20995</v>
      </c>
      <c r="E7744">
        <v>3301016</v>
      </c>
      <c r="F7744" t="s">
        <v>21023</v>
      </c>
      <c r="G7744" t="s">
        <v>20997</v>
      </c>
      <c r="H7744" t="s">
        <v>21024</v>
      </c>
      <c r="I7744" t="s">
        <v>21025</v>
      </c>
      <c r="J7744" t="s">
        <v>21023</v>
      </c>
      <c r="K7744" t="s">
        <v>110</v>
      </c>
      <c r="L7744" t="s">
        <v>3343</v>
      </c>
      <c r="M7744" t="s">
        <v>3707</v>
      </c>
      <c r="N7744" t="s">
        <v>9242</v>
      </c>
      <c r="O7744" t="s">
        <v>3343</v>
      </c>
      <c r="P7744" t="s">
        <v>3343</v>
      </c>
      <c r="Q7744" t="s">
        <v>3346</v>
      </c>
    </row>
    <row r="7745" spans="1:17" x14ac:dyDescent="0.25">
      <c r="A7745" t="s">
        <v>20994</v>
      </c>
      <c r="B7745" t="s">
        <v>418</v>
      </c>
      <c r="C7745" t="s">
        <v>419</v>
      </c>
      <c r="D7745" t="s">
        <v>20995</v>
      </c>
      <c r="E7745">
        <v>3301017</v>
      </c>
      <c r="F7745" t="s">
        <v>21026</v>
      </c>
      <c r="G7745" t="s">
        <v>21001</v>
      </c>
      <c r="H7745" t="s">
        <v>21024</v>
      </c>
      <c r="I7745" t="s">
        <v>21027</v>
      </c>
      <c r="J7745" t="s">
        <v>21026</v>
      </c>
      <c r="K7745" t="s">
        <v>110</v>
      </c>
      <c r="L7745" t="s">
        <v>3343</v>
      </c>
      <c r="M7745" t="s">
        <v>3707</v>
      </c>
      <c r="N7745" t="s">
        <v>9242</v>
      </c>
      <c r="O7745" t="s">
        <v>3343</v>
      </c>
      <c r="P7745" t="s">
        <v>3343</v>
      </c>
      <c r="Q7745" t="s">
        <v>3346</v>
      </c>
    </row>
    <row r="7746" spans="1:17" x14ac:dyDescent="0.25">
      <c r="A7746" t="s">
        <v>20994</v>
      </c>
      <c r="B7746" t="s">
        <v>418</v>
      </c>
      <c r="C7746" t="s">
        <v>419</v>
      </c>
      <c r="D7746" t="s">
        <v>20995</v>
      </c>
      <c r="E7746">
        <v>3301018</v>
      </c>
      <c r="F7746" t="s">
        <v>21028</v>
      </c>
      <c r="G7746" t="s">
        <v>21004</v>
      </c>
      <c r="H7746" t="s">
        <v>21024</v>
      </c>
      <c r="I7746" t="s">
        <v>21029</v>
      </c>
      <c r="J7746" t="s">
        <v>21028</v>
      </c>
      <c r="K7746" t="s">
        <v>110</v>
      </c>
      <c r="L7746" t="s">
        <v>3343</v>
      </c>
      <c r="M7746" t="s">
        <v>3707</v>
      </c>
      <c r="N7746" t="s">
        <v>9242</v>
      </c>
      <c r="O7746" t="s">
        <v>3343</v>
      </c>
      <c r="P7746" t="s">
        <v>3343</v>
      </c>
      <c r="Q7746" t="s">
        <v>3346</v>
      </c>
    </row>
    <row r="7747" spans="1:17" x14ac:dyDescent="0.25">
      <c r="A7747" t="s">
        <v>20994</v>
      </c>
      <c r="B7747" t="s">
        <v>418</v>
      </c>
      <c r="C7747" t="s">
        <v>419</v>
      </c>
      <c r="D7747" t="s">
        <v>20995</v>
      </c>
      <c r="E7747">
        <v>3301019</v>
      </c>
      <c r="F7747" t="s">
        <v>21030</v>
      </c>
      <c r="G7747" t="s">
        <v>21007</v>
      </c>
      <c r="H7747" t="s">
        <v>21024</v>
      </c>
      <c r="I7747" t="s">
        <v>21031</v>
      </c>
      <c r="J7747" t="s">
        <v>21030</v>
      </c>
      <c r="K7747" t="s">
        <v>110</v>
      </c>
      <c r="L7747" t="s">
        <v>3343</v>
      </c>
      <c r="M7747" t="s">
        <v>3707</v>
      </c>
      <c r="N7747" t="s">
        <v>9242</v>
      </c>
      <c r="O7747" t="s">
        <v>3343</v>
      </c>
      <c r="P7747" t="s">
        <v>3343</v>
      </c>
      <c r="Q7747" t="s">
        <v>3346</v>
      </c>
    </row>
    <row r="7748" spans="1:17" x14ac:dyDescent="0.25">
      <c r="A7748" t="s">
        <v>20994</v>
      </c>
      <c r="B7748" t="s">
        <v>418</v>
      </c>
      <c r="C7748" t="s">
        <v>419</v>
      </c>
      <c r="D7748" t="s">
        <v>20995</v>
      </c>
      <c r="E7748">
        <v>3301020</v>
      </c>
      <c r="F7748" t="s">
        <v>21032</v>
      </c>
      <c r="G7748" t="s">
        <v>21010</v>
      </c>
      <c r="H7748" t="s">
        <v>21024</v>
      </c>
      <c r="I7748" t="s">
        <v>21033</v>
      </c>
      <c r="J7748" t="s">
        <v>21032</v>
      </c>
      <c r="K7748" t="s">
        <v>110</v>
      </c>
      <c r="L7748" t="s">
        <v>3343</v>
      </c>
      <c r="M7748" t="s">
        <v>3707</v>
      </c>
      <c r="N7748" t="s">
        <v>9242</v>
      </c>
      <c r="O7748" t="s">
        <v>3343</v>
      </c>
      <c r="P7748" t="s">
        <v>3343</v>
      </c>
      <c r="Q7748" t="s">
        <v>3346</v>
      </c>
    </row>
    <row r="7749" spans="1:17" x14ac:dyDescent="0.25">
      <c r="A7749" t="s">
        <v>20994</v>
      </c>
      <c r="B7749" t="s">
        <v>418</v>
      </c>
      <c r="C7749" t="s">
        <v>419</v>
      </c>
      <c r="D7749" t="s">
        <v>20995</v>
      </c>
      <c r="E7749">
        <v>3301021</v>
      </c>
      <c r="F7749" t="s">
        <v>21034</v>
      </c>
      <c r="G7749" t="s">
        <v>20997</v>
      </c>
      <c r="H7749" t="s">
        <v>21035</v>
      </c>
      <c r="I7749" t="s">
        <v>21036</v>
      </c>
      <c r="J7749" t="s">
        <v>21034</v>
      </c>
      <c r="K7749" t="s">
        <v>110</v>
      </c>
      <c r="L7749" t="s">
        <v>3343</v>
      </c>
      <c r="M7749" t="s">
        <v>3707</v>
      </c>
      <c r="N7749" t="s">
        <v>9242</v>
      </c>
      <c r="O7749" t="s">
        <v>3343</v>
      </c>
      <c r="P7749" t="s">
        <v>3343</v>
      </c>
      <c r="Q7749" t="s">
        <v>3346</v>
      </c>
    </row>
    <row r="7750" spans="1:17" x14ac:dyDescent="0.25">
      <c r="A7750" t="s">
        <v>20994</v>
      </c>
      <c r="B7750" t="s">
        <v>418</v>
      </c>
      <c r="C7750" t="s">
        <v>419</v>
      </c>
      <c r="D7750" t="s">
        <v>20995</v>
      </c>
      <c r="E7750">
        <v>3301022</v>
      </c>
      <c r="F7750" t="s">
        <v>21037</v>
      </c>
      <c r="G7750" t="s">
        <v>21001</v>
      </c>
      <c r="H7750" t="s">
        <v>21035</v>
      </c>
      <c r="I7750" t="s">
        <v>21038</v>
      </c>
      <c r="J7750" t="s">
        <v>21037</v>
      </c>
      <c r="K7750" t="s">
        <v>110</v>
      </c>
      <c r="L7750" t="s">
        <v>3343</v>
      </c>
      <c r="M7750" t="s">
        <v>3707</v>
      </c>
      <c r="N7750" t="s">
        <v>9242</v>
      </c>
      <c r="O7750" t="s">
        <v>3343</v>
      </c>
      <c r="P7750" t="s">
        <v>3343</v>
      </c>
      <c r="Q7750" t="s">
        <v>3346</v>
      </c>
    </row>
    <row r="7751" spans="1:17" x14ac:dyDescent="0.25">
      <c r="A7751" t="s">
        <v>20994</v>
      </c>
      <c r="B7751" t="s">
        <v>418</v>
      </c>
      <c r="C7751" t="s">
        <v>419</v>
      </c>
      <c r="D7751" t="s">
        <v>20995</v>
      </c>
      <c r="E7751">
        <v>3301023</v>
      </c>
      <c r="F7751" t="s">
        <v>21039</v>
      </c>
      <c r="G7751" t="s">
        <v>21004</v>
      </c>
      <c r="H7751" t="s">
        <v>21035</v>
      </c>
      <c r="I7751" t="s">
        <v>21040</v>
      </c>
      <c r="J7751" t="s">
        <v>21039</v>
      </c>
      <c r="K7751" t="s">
        <v>110</v>
      </c>
      <c r="L7751" t="s">
        <v>3343</v>
      </c>
      <c r="M7751" t="s">
        <v>3707</v>
      </c>
      <c r="N7751" t="s">
        <v>9242</v>
      </c>
      <c r="O7751" t="s">
        <v>3343</v>
      </c>
      <c r="P7751" t="s">
        <v>3343</v>
      </c>
      <c r="Q7751" t="s">
        <v>3346</v>
      </c>
    </row>
    <row r="7752" spans="1:17" x14ac:dyDescent="0.25">
      <c r="A7752" t="s">
        <v>20994</v>
      </c>
      <c r="B7752" t="s">
        <v>418</v>
      </c>
      <c r="C7752" t="s">
        <v>419</v>
      </c>
      <c r="D7752" t="s">
        <v>20995</v>
      </c>
      <c r="E7752">
        <v>3301024</v>
      </c>
      <c r="F7752" t="s">
        <v>21041</v>
      </c>
      <c r="G7752" t="s">
        <v>21007</v>
      </c>
      <c r="H7752" t="s">
        <v>21035</v>
      </c>
      <c r="I7752" t="s">
        <v>21042</v>
      </c>
      <c r="J7752" t="s">
        <v>21041</v>
      </c>
      <c r="K7752" t="s">
        <v>110</v>
      </c>
      <c r="L7752" t="s">
        <v>3343</v>
      </c>
      <c r="M7752" t="s">
        <v>3707</v>
      </c>
      <c r="N7752" t="s">
        <v>9242</v>
      </c>
      <c r="O7752" t="s">
        <v>3343</v>
      </c>
      <c r="P7752" t="s">
        <v>3343</v>
      </c>
      <c r="Q7752" t="s">
        <v>3346</v>
      </c>
    </row>
    <row r="7753" spans="1:17" x14ac:dyDescent="0.25">
      <c r="A7753" t="s">
        <v>20994</v>
      </c>
      <c r="B7753" t="s">
        <v>418</v>
      </c>
      <c r="C7753" t="s">
        <v>419</v>
      </c>
      <c r="D7753" t="s">
        <v>20995</v>
      </c>
      <c r="E7753">
        <v>3301025</v>
      </c>
      <c r="F7753" t="s">
        <v>21043</v>
      </c>
      <c r="G7753" t="s">
        <v>21010</v>
      </c>
      <c r="H7753" t="s">
        <v>21035</v>
      </c>
      <c r="I7753" t="s">
        <v>21044</v>
      </c>
      <c r="J7753" t="s">
        <v>21043</v>
      </c>
      <c r="K7753" t="s">
        <v>110</v>
      </c>
      <c r="L7753" t="s">
        <v>3343</v>
      </c>
      <c r="M7753" t="s">
        <v>3707</v>
      </c>
      <c r="N7753" t="s">
        <v>9242</v>
      </c>
      <c r="O7753" t="s">
        <v>3343</v>
      </c>
      <c r="P7753" t="s">
        <v>3343</v>
      </c>
      <c r="Q7753" t="s">
        <v>3346</v>
      </c>
    </row>
    <row r="7754" spans="1:17" x14ac:dyDescent="0.25">
      <c r="A7754" t="s">
        <v>20994</v>
      </c>
      <c r="B7754" t="s">
        <v>418</v>
      </c>
      <c r="C7754" t="s">
        <v>419</v>
      </c>
      <c r="D7754" t="s">
        <v>20995</v>
      </c>
      <c r="E7754">
        <v>3301026</v>
      </c>
      <c r="F7754" t="s">
        <v>21045</v>
      </c>
      <c r="G7754" t="s">
        <v>20997</v>
      </c>
      <c r="H7754" t="s">
        <v>21046</v>
      </c>
      <c r="I7754" t="s">
        <v>21047</v>
      </c>
      <c r="J7754" t="s">
        <v>21045</v>
      </c>
      <c r="K7754" t="s">
        <v>110</v>
      </c>
      <c r="L7754" t="s">
        <v>3343</v>
      </c>
      <c r="M7754" t="s">
        <v>3397</v>
      </c>
      <c r="N7754" t="s">
        <v>5909</v>
      </c>
      <c r="O7754" t="s">
        <v>3343</v>
      </c>
      <c r="P7754" t="s">
        <v>3343</v>
      </c>
      <c r="Q7754" t="s">
        <v>3346</v>
      </c>
    </row>
    <row r="7755" spans="1:17" x14ac:dyDescent="0.25">
      <c r="A7755" t="s">
        <v>20994</v>
      </c>
      <c r="B7755" t="s">
        <v>418</v>
      </c>
      <c r="C7755" t="s">
        <v>419</v>
      </c>
      <c r="D7755" t="s">
        <v>20995</v>
      </c>
      <c r="E7755">
        <v>3301027</v>
      </c>
      <c r="F7755" t="s">
        <v>21048</v>
      </c>
      <c r="G7755" t="s">
        <v>21001</v>
      </c>
      <c r="H7755" t="s">
        <v>21046</v>
      </c>
      <c r="I7755" t="s">
        <v>21049</v>
      </c>
      <c r="J7755" t="s">
        <v>21048</v>
      </c>
      <c r="K7755" t="s">
        <v>110</v>
      </c>
      <c r="L7755" t="s">
        <v>3343</v>
      </c>
      <c r="M7755" t="s">
        <v>3397</v>
      </c>
      <c r="N7755" t="s">
        <v>5909</v>
      </c>
      <c r="O7755" t="s">
        <v>3343</v>
      </c>
      <c r="P7755" t="s">
        <v>3343</v>
      </c>
      <c r="Q7755" t="s">
        <v>3346</v>
      </c>
    </row>
    <row r="7756" spans="1:17" x14ac:dyDescent="0.25">
      <c r="A7756" t="s">
        <v>20994</v>
      </c>
      <c r="B7756" t="s">
        <v>418</v>
      </c>
      <c r="C7756" t="s">
        <v>419</v>
      </c>
      <c r="D7756" t="s">
        <v>20995</v>
      </c>
      <c r="E7756">
        <v>3301028</v>
      </c>
      <c r="F7756" t="s">
        <v>21050</v>
      </c>
      <c r="G7756" t="s">
        <v>21004</v>
      </c>
      <c r="H7756" t="s">
        <v>21046</v>
      </c>
      <c r="I7756" t="s">
        <v>21051</v>
      </c>
      <c r="J7756" t="s">
        <v>21050</v>
      </c>
      <c r="K7756" t="s">
        <v>110</v>
      </c>
      <c r="L7756" t="s">
        <v>3343</v>
      </c>
      <c r="M7756" t="s">
        <v>3397</v>
      </c>
      <c r="N7756" t="s">
        <v>5909</v>
      </c>
      <c r="O7756" t="s">
        <v>3343</v>
      </c>
      <c r="P7756" t="s">
        <v>3343</v>
      </c>
      <c r="Q7756" t="s">
        <v>3346</v>
      </c>
    </row>
    <row r="7757" spans="1:17" x14ac:dyDescent="0.25">
      <c r="A7757" t="s">
        <v>20994</v>
      </c>
      <c r="B7757" t="s">
        <v>418</v>
      </c>
      <c r="C7757" t="s">
        <v>419</v>
      </c>
      <c r="D7757" t="s">
        <v>20995</v>
      </c>
      <c r="E7757">
        <v>3301029</v>
      </c>
      <c r="F7757" t="s">
        <v>21052</v>
      </c>
      <c r="G7757" t="s">
        <v>21007</v>
      </c>
      <c r="H7757" t="s">
        <v>21046</v>
      </c>
      <c r="I7757" t="s">
        <v>21053</v>
      </c>
      <c r="J7757" t="s">
        <v>21052</v>
      </c>
      <c r="K7757" t="s">
        <v>110</v>
      </c>
      <c r="L7757" t="s">
        <v>3343</v>
      </c>
      <c r="M7757" t="s">
        <v>3397</v>
      </c>
      <c r="N7757" t="s">
        <v>5909</v>
      </c>
      <c r="O7757" t="s">
        <v>3343</v>
      </c>
      <c r="P7757" t="s">
        <v>3343</v>
      </c>
      <c r="Q7757" t="s">
        <v>3346</v>
      </c>
    </row>
    <row r="7758" spans="1:17" x14ac:dyDescent="0.25">
      <c r="A7758" t="s">
        <v>20994</v>
      </c>
      <c r="B7758" t="s">
        <v>418</v>
      </c>
      <c r="C7758" t="s">
        <v>419</v>
      </c>
      <c r="D7758" t="s">
        <v>20995</v>
      </c>
      <c r="E7758">
        <v>3301030</v>
      </c>
      <c r="F7758" t="s">
        <v>21054</v>
      </c>
      <c r="G7758" t="s">
        <v>21010</v>
      </c>
      <c r="H7758" t="s">
        <v>21046</v>
      </c>
      <c r="I7758" t="s">
        <v>21055</v>
      </c>
      <c r="J7758" t="s">
        <v>21054</v>
      </c>
      <c r="K7758" t="s">
        <v>110</v>
      </c>
      <c r="L7758" t="s">
        <v>3343</v>
      </c>
      <c r="M7758" t="s">
        <v>3397</v>
      </c>
      <c r="N7758" t="s">
        <v>5909</v>
      </c>
      <c r="O7758" t="s">
        <v>3343</v>
      </c>
      <c r="P7758" t="s">
        <v>3343</v>
      </c>
      <c r="Q7758" t="s">
        <v>3346</v>
      </c>
    </row>
    <row r="7759" spans="1:17" x14ac:dyDescent="0.25">
      <c r="A7759" t="s">
        <v>20994</v>
      </c>
      <c r="B7759" t="s">
        <v>418</v>
      </c>
      <c r="C7759" t="s">
        <v>419</v>
      </c>
      <c r="D7759" t="s">
        <v>20995</v>
      </c>
      <c r="E7759">
        <v>3301031</v>
      </c>
      <c r="F7759" t="s">
        <v>21056</v>
      </c>
      <c r="G7759" t="s">
        <v>20997</v>
      </c>
      <c r="H7759" t="s">
        <v>21057</v>
      </c>
      <c r="I7759" t="s">
        <v>21058</v>
      </c>
      <c r="J7759" t="s">
        <v>21056</v>
      </c>
      <c r="K7759" t="s">
        <v>110</v>
      </c>
      <c r="L7759" t="s">
        <v>3343</v>
      </c>
      <c r="M7759" t="s">
        <v>3397</v>
      </c>
      <c r="N7759" t="s">
        <v>5909</v>
      </c>
      <c r="O7759" t="s">
        <v>3343</v>
      </c>
      <c r="P7759" t="s">
        <v>3343</v>
      </c>
      <c r="Q7759" t="s">
        <v>3346</v>
      </c>
    </row>
    <row r="7760" spans="1:17" x14ac:dyDescent="0.25">
      <c r="A7760" t="s">
        <v>20994</v>
      </c>
      <c r="B7760" t="s">
        <v>418</v>
      </c>
      <c r="C7760" t="s">
        <v>419</v>
      </c>
      <c r="D7760" t="s">
        <v>20995</v>
      </c>
      <c r="E7760">
        <v>3301032</v>
      </c>
      <c r="F7760" t="s">
        <v>21059</v>
      </c>
      <c r="G7760" t="s">
        <v>21001</v>
      </c>
      <c r="H7760" t="s">
        <v>21057</v>
      </c>
      <c r="I7760" t="s">
        <v>21060</v>
      </c>
      <c r="J7760" t="s">
        <v>21059</v>
      </c>
      <c r="K7760" t="s">
        <v>110</v>
      </c>
      <c r="L7760" t="s">
        <v>3343</v>
      </c>
      <c r="M7760" t="s">
        <v>3397</v>
      </c>
      <c r="N7760" t="s">
        <v>5909</v>
      </c>
      <c r="O7760" t="s">
        <v>3343</v>
      </c>
      <c r="P7760" t="s">
        <v>3343</v>
      </c>
      <c r="Q7760" t="s">
        <v>3346</v>
      </c>
    </row>
    <row r="7761" spans="1:17" x14ac:dyDescent="0.25">
      <c r="A7761" t="s">
        <v>20994</v>
      </c>
      <c r="B7761" t="s">
        <v>418</v>
      </c>
      <c r="C7761" t="s">
        <v>419</v>
      </c>
      <c r="D7761" t="s">
        <v>20995</v>
      </c>
      <c r="E7761">
        <v>3301033</v>
      </c>
      <c r="F7761" t="s">
        <v>21061</v>
      </c>
      <c r="G7761" t="s">
        <v>21004</v>
      </c>
      <c r="H7761" t="s">
        <v>21057</v>
      </c>
      <c r="I7761" t="s">
        <v>21062</v>
      </c>
      <c r="J7761" t="s">
        <v>21061</v>
      </c>
      <c r="K7761" t="s">
        <v>110</v>
      </c>
      <c r="L7761" t="s">
        <v>3343</v>
      </c>
      <c r="M7761" t="s">
        <v>3397</v>
      </c>
      <c r="N7761" t="s">
        <v>5909</v>
      </c>
      <c r="O7761" t="s">
        <v>3343</v>
      </c>
      <c r="P7761" t="s">
        <v>3343</v>
      </c>
      <c r="Q7761" t="s">
        <v>3346</v>
      </c>
    </row>
    <row r="7762" spans="1:17" x14ac:dyDescent="0.25">
      <c r="A7762" t="s">
        <v>20994</v>
      </c>
      <c r="B7762" t="s">
        <v>418</v>
      </c>
      <c r="C7762" t="s">
        <v>419</v>
      </c>
      <c r="D7762" t="s">
        <v>20995</v>
      </c>
      <c r="E7762">
        <v>3301034</v>
      </c>
      <c r="F7762" t="s">
        <v>21063</v>
      </c>
      <c r="G7762" t="s">
        <v>21007</v>
      </c>
      <c r="H7762" t="s">
        <v>21057</v>
      </c>
      <c r="I7762" t="s">
        <v>21064</v>
      </c>
      <c r="J7762" t="s">
        <v>21063</v>
      </c>
      <c r="K7762" t="s">
        <v>110</v>
      </c>
      <c r="L7762" t="s">
        <v>3343</v>
      </c>
      <c r="M7762" t="s">
        <v>3397</v>
      </c>
      <c r="N7762" t="s">
        <v>5909</v>
      </c>
      <c r="O7762" t="s">
        <v>3343</v>
      </c>
      <c r="P7762" t="s">
        <v>3343</v>
      </c>
      <c r="Q7762" t="s">
        <v>3346</v>
      </c>
    </row>
    <row r="7763" spans="1:17" x14ac:dyDescent="0.25">
      <c r="A7763" t="s">
        <v>20994</v>
      </c>
      <c r="B7763" t="s">
        <v>418</v>
      </c>
      <c r="C7763" t="s">
        <v>419</v>
      </c>
      <c r="D7763" t="s">
        <v>20995</v>
      </c>
      <c r="E7763">
        <v>3301035</v>
      </c>
      <c r="F7763" t="s">
        <v>21065</v>
      </c>
      <c r="G7763" t="s">
        <v>21010</v>
      </c>
      <c r="H7763" t="s">
        <v>21057</v>
      </c>
      <c r="I7763" t="s">
        <v>21066</v>
      </c>
      <c r="J7763" t="s">
        <v>21065</v>
      </c>
      <c r="K7763" t="s">
        <v>110</v>
      </c>
      <c r="L7763" t="s">
        <v>3343</v>
      </c>
      <c r="M7763" t="s">
        <v>3397</v>
      </c>
      <c r="N7763" t="s">
        <v>5909</v>
      </c>
      <c r="O7763" t="s">
        <v>3343</v>
      </c>
      <c r="P7763" t="s">
        <v>3343</v>
      </c>
      <c r="Q7763" t="s">
        <v>3346</v>
      </c>
    </row>
    <row r="7764" spans="1:17" x14ac:dyDescent="0.25">
      <c r="A7764" t="s">
        <v>20994</v>
      </c>
      <c r="B7764" t="s">
        <v>418</v>
      </c>
      <c r="C7764" t="s">
        <v>419</v>
      </c>
      <c r="D7764" t="s">
        <v>20995</v>
      </c>
      <c r="E7764">
        <v>3301036</v>
      </c>
      <c r="F7764" t="s">
        <v>21067</v>
      </c>
      <c r="G7764" t="s">
        <v>20997</v>
      </c>
      <c r="H7764" t="s">
        <v>21068</v>
      </c>
      <c r="I7764" t="s">
        <v>21069</v>
      </c>
      <c r="J7764" t="s">
        <v>21067</v>
      </c>
      <c r="K7764" t="s">
        <v>110</v>
      </c>
      <c r="L7764" t="s">
        <v>3343</v>
      </c>
      <c r="M7764" t="s">
        <v>3707</v>
      </c>
      <c r="N7764" t="s">
        <v>9242</v>
      </c>
      <c r="O7764" t="s">
        <v>3343</v>
      </c>
      <c r="P7764" t="s">
        <v>3343</v>
      </c>
      <c r="Q7764" t="s">
        <v>3346</v>
      </c>
    </row>
    <row r="7765" spans="1:17" x14ac:dyDescent="0.25">
      <c r="A7765" t="s">
        <v>20994</v>
      </c>
      <c r="B7765" t="s">
        <v>418</v>
      </c>
      <c r="C7765" t="s">
        <v>419</v>
      </c>
      <c r="D7765" t="s">
        <v>20995</v>
      </c>
      <c r="E7765">
        <v>3301037</v>
      </c>
      <c r="F7765" t="s">
        <v>21070</v>
      </c>
      <c r="G7765" t="s">
        <v>21001</v>
      </c>
      <c r="H7765" t="s">
        <v>21068</v>
      </c>
      <c r="I7765" t="s">
        <v>21071</v>
      </c>
      <c r="J7765" t="s">
        <v>21070</v>
      </c>
      <c r="K7765" t="s">
        <v>110</v>
      </c>
      <c r="L7765" t="s">
        <v>3343</v>
      </c>
      <c r="M7765" t="s">
        <v>3707</v>
      </c>
      <c r="N7765" t="s">
        <v>9242</v>
      </c>
      <c r="O7765" t="s">
        <v>3343</v>
      </c>
      <c r="P7765" t="s">
        <v>3343</v>
      </c>
      <c r="Q7765" t="s">
        <v>3346</v>
      </c>
    </row>
    <row r="7766" spans="1:17" x14ac:dyDescent="0.25">
      <c r="A7766" t="s">
        <v>20994</v>
      </c>
      <c r="B7766" t="s">
        <v>418</v>
      </c>
      <c r="C7766" t="s">
        <v>419</v>
      </c>
      <c r="D7766" t="s">
        <v>20995</v>
      </c>
      <c r="E7766">
        <v>3301038</v>
      </c>
      <c r="F7766" t="s">
        <v>21072</v>
      </c>
      <c r="G7766" t="s">
        <v>21004</v>
      </c>
      <c r="H7766" t="s">
        <v>21068</v>
      </c>
      <c r="I7766" t="s">
        <v>21073</v>
      </c>
      <c r="J7766" t="s">
        <v>21072</v>
      </c>
      <c r="K7766" t="s">
        <v>110</v>
      </c>
      <c r="L7766" t="s">
        <v>3343</v>
      </c>
      <c r="M7766" t="s">
        <v>3707</v>
      </c>
      <c r="N7766" t="s">
        <v>9242</v>
      </c>
      <c r="O7766" t="s">
        <v>3343</v>
      </c>
      <c r="P7766" t="s">
        <v>3343</v>
      </c>
      <c r="Q7766" t="s">
        <v>3346</v>
      </c>
    </row>
    <row r="7767" spans="1:17" x14ac:dyDescent="0.25">
      <c r="A7767" t="s">
        <v>20994</v>
      </c>
      <c r="B7767" t="s">
        <v>418</v>
      </c>
      <c r="C7767" t="s">
        <v>419</v>
      </c>
      <c r="D7767" t="s">
        <v>20995</v>
      </c>
      <c r="E7767">
        <v>3301039</v>
      </c>
      <c r="F7767" t="s">
        <v>21074</v>
      </c>
      <c r="G7767" t="s">
        <v>21007</v>
      </c>
      <c r="H7767" t="s">
        <v>21068</v>
      </c>
      <c r="I7767" t="s">
        <v>21075</v>
      </c>
      <c r="J7767" t="s">
        <v>21074</v>
      </c>
      <c r="K7767" t="s">
        <v>110</v>
      </c>
      <c r="L7767" t="s">
        <v>3343</v>
      </c>
      <c r="M7767" t="s">
        <v>3707</v>
      </c>
      <c r="N7767" t="s">
        <v>9242</v>
      </c>
      <c r="O7767" t="s">
        <v>3343</v>
      </c>
      <c r="P7767" t="s">
        <v>3343</v>
      </c>
      <c r="Q7767" t="s">
        <v>3346</v>
      </c>
    </row>
    <row r="7768" spans="1:17" x14ac:dyDescent="0.25">
      <c r="A7768" t="s">
        <v>20994</v>
      </c>
      <c r="B7768" t="s">
        <v>418</v>
      </c>
      <c r="C7768" t="s">
        <v>419</v>
      </c>
      <c r="D7768" t="s">
        <v>20995</v>
      </c>
      <c r="E7768">
        <v>3301040</v>
      </c>
      <c r="F7768" t="s">
        <v>21076</v>
      </c>
      <c r="G7768" t="s">
        <v>21010</v>
      </c>
      <c r="H7768" t="s">
        <v>21068</v>
      </c>
      <c r="I7768" t="s">
        <v>21077</v>
      </c>
      <c r="J7768" t="s">
        <v>21076</v>
      </c>
      <c r="K7768" t="s">
        <v>110</v>
      </c>
      <c r="L7768" t="s">
        <v>3343</v>
      </c>
      <c r="M7768" t="s">
        <v>3707</v>
      </c>
      <c r="N7768" t="s">
        <v>9242</v>
      </c>
      <c r="O7768" t="s">
        <v>3343</v>
      </c>
      <c r="P7768" t="s">
        <v>3343</v>
      </c>
      <c r="Q7768" t="s">
        <v>3346</v>
      </c>
    </row>
    <row r="7769" spans="1:17" x14ac:dyDescent="0.25">
      <c r="A7769" t="s">
        <v>20994</v>
      </c>
      <c r="B7769" t="s">
        <v>418</v>
      </c>
      <c r="C7769" t="s">
        <v>419</v>
      </c>
      <c r="D7769" t="s">
        <v>20995</v>
      </c>
      <c r="E7769">
        <v>3301041</v>
      </c>
      <c r="F7769" t="s">
        <v>21078</v>
      </c>
      <c r="G7769" t="s">
        <v>20997</v>
      </c>
      <c r="H7769" t="s">
        <v>9240</v>
      </c>
      <c r="I7769" t="s">
        <v>21079</v>
      </c>
      <c r="J7769" t="s">
        <v>21078</v>
      </c>
      <c r="K7769" t="s">
        <v>110</v>
      </c>
      <c r="L7769" t="s">
        <v>3343</v>
      </c>
      <c r="M7769" t="s">
        <v>3707</v>
      </c>
      <c r="N7769" t="s">
        <v>9242</v>
      </c>
      <c r="O7769" t="s">
        <v>3343</v>
      </c>
      <c r="P7769" t="s">
        <v>3343</v>
      </c>
      <c r="Q7769" t="s">
        <v>3346</v>
      </c>
    </row>
    <row r="7770" spans="1:17" x14ac:dyDescent="0.25">
      <c r="A7770" t="s">
        <v>20994</v>
      </c>
      <c r="B7770" t="s">
        <v>418</v>
      </c>
      <c r="C7770" t="s">
        <v>419</v>
      </c>
      <c r="D7770" t="s">
        <v>20995</v>
      </c>
      <c r="E7770">
        <v>3301042</v>
      </c>
      <c r="F7770" t="s">
        <v>21080</v>
      </c>
      <c r="G7770" t="s">
        <v>21001</v>
      </c>
      <c r="H7770" t="s">
        <v>9240</v>
      </c>
      <c r="I7770" t="s">
        <v>21081</v>
      </c>
      <c r="J7770" t="s">
        <v>21080</v>
      </c>
      <c r="K7770" t="s">
        <v>110</v>
      </c>
      <c r="L7770" t="s">
        <v>3343</v>
      </c>
      <c r="M7770" t="s">
        <v>3707</v>
      </c>
      <c r="N7770" t="s">
        <v>9242</v>
      </c>
      <c r="O7770" t="s">
        <v>3343</v>
      </c>
      <c r="P7770" t="s">
        <v>3343</v>
      </c>
      <c r="Q7770" t="s">
        <v>3346</v>
      </c>
    </row>
    <row r="7771" spans="1:17" x14ac:dyDescent="0.25">
      <c r="A7771" t="s">
        <v>20994</v>
      </c>
      <c r="B7771" t="s">
        <v>418</v>
      </c>
      <c r="C7771" t="s">
        <v>419</v>
      </c>
      <c r="D7771" t="s">
        <v>20995</v>
      </c>
      <c r="E7771">
        <v>3301043</v>
      </c>
      <c r="F7771" t="s">
        <v>21082</v>
      </c>
      <c r="G7771" t="s">
        <v>21004</v>
      </c>
      <c r="H7771" t="s">
        <v>9240</v>
      </c>
      <c r="I7771" t="s">
        <v>21083</v>
      </c>
      <c r="J7771" t="s">
        <v>21082</v>
      </c>
      <c r="K7771" t="s">
        <v>110</v>
      </c>
      <c r="L7771" t="s">
        <v>3343</v>
      </c>
      <c r="M7771" t="s">
        <v>3707</v>
      </c>
      <c r="N7771" t="s">
        <v>9242</v>
      </c>
      <c r="O7771" t="s">
        <v>3343</v>
      </c>
      <c r="P7771" t="s">
        <v>3343</v>
      </c>
      <c r="Q7771" t="s">
        <v>3346</v>
      </c>
    </row>
    <row r="7772" spans="1:17" x14ac:dyDescent="0.25">
      <c r="A7772" t="s">
        <v>20994</v>
      </c>
      <c r="B7772" t="s">
        <v>418</v>
      </c>
      <c r="C7772" t="s">
        <v>419</v>
      </c>
      <c r="D7772" t="s">
        <v>20995</v>
      </c>
      <c r="E7772">
        <v>3301044</v>
      </c>
      <c r="F7772" t="s">
        <v>21084</v>
      </c>
      <c r="G7772" t="s">
        <v>21007</v>
      </c>
      <c r="H7772" t="s">
        <v>9240</v>
      </c>
      <c r="I7772" t="s">
        <v>21085</v>
      </c>
      <c r="J7772" t="s">
        <v>21084</v>
      </c>
      <c r="K7772" t="s">
        <v>110</v>
      </c>
      <c r="L7772" t="s">
        <v>3343</v>
      </c>
      <c r="M7772" t="s">
        <v>3707</v>
      </c>
      <c r="N7772" t="s">
        <v>9242</v>
      </c>
      <c r="O7772" t="s">
        <v>3343</v>
      </c>
      <c r="P7772" t="s">
        <v>3343</v>
      </c>
      <c r="Q7772" t="s">
        <v>3346</v>
      </c>
    </row>
    <row r="7773" spans="1:17" x14ac:dyDescent="0.25">
      <c r="A7773" t="s">
        <v>20994</v>
      </c>
      <c r="B7773" t="s">
        <v>418</v>
      </c>
      <c r="C7773" t="s">
        <v>419</v>
      </c>
      <c r="D7773" t="s">
        <v>20995</v>
      </c>
      <c r="E7773">
        <v>3301045</v>
      </c>
      <c r="F7773" t="s">
        <v>21086</v>
      </c>
      <c r="G7773" t="s">
        <v>21010</v>
      </c>
      <c r="H7773" t="s">
        <v>9240</v>
      </c>
      <c r="I7773" t="s">
        <v>21087</v>
      </c>
      <c r="J7773" t="s">
        <v>21086</v>
      </c>
      <c r="K7773" t="s">
        <v>110</v>
      </c>
      <c r="L7773" t="s">
        <v>3343</v>
      </c>
      <c r="M7773" t="s">
        <v>3707</v>
      </c>
      <c r="N7773" t="s">
        <v>9242</v>
      </c>
      <c r="O7773" t="s">
        <v>3343</v>
      </c>
      <c r="P7773" t="s">
        <v>3343</v>
      </c>
      <c r="Q7773" t="s">
        <v>3346</v>
      </c>
    </row>
    <row r="7774" spans="1:17" x14ac:dyDescent="0.25">
      <c r="A7774" t="s">
        <v>20994</v>
      </c>
      <c r="B7774" t="s">
        <v>418</v>
      </c>
      <c r="C7774" t="s">
        <v>419</v>
      </c>
      <c r="D7774" t="s">
        <v>20995</v>
      </c>
      <c r="E7774">
        <v>3301046</v>
      </c>
      <c r="F7774" t="s">
        <v>21088</v>
      </c>
      <c r="G7774" t="s">
        <v>20997</v>
      </c>
      <c r="H7774" t="s">
        <v>21089</v>
      </c>
      <c r="I7774" t="s">
        <v>21090</v>
      </c>
      <c r="J7774" t="s">
        <v>21088</v>
      </c>
      <c r="K7774" t="s">
        <v>110</v>
      </c>
      <c r="L7774" t="s">
        <v>3343</v>
      </c>
      <c r="M7774" t="s">
        <v>3707</v>
      </c>
      <c r="N7774" t="s">
        <v>9242</v>
      </c>
      <c r="O7774" t="s">
        <v>3343</v>
      </c>
      <c r="P7774" t="s">
        <v>3343</v>
      </c>
      <c r="Q7774" t="s">
        <v>3346</v>
      </c>
    </row>
    <row r="7775" spans="1:17" x14ac:dyDescent="0.25">
      <c r="A7775" t="s">
        <v>20994</v>
      </c>
      <c r="B7775" t="s">
        <v>418</v>
      </c>
      <c r="C7775" t="s">
        <v>419</v>
      </c>
      <c r="D7775" t="s">
        <v>20995</v>
      </c>
      <c r="E7775">
        <v>3301047</v>
      </c>
      <c r="F7775" t="s">
        <v>21091</v>
      </c>
      <c r="G7775" t="s">
        <v>21001</v>
      </c>
      <c r="H7775" t="s">
        <v>21089</v>
      </c>
      <c r="I7775" t="s">
        <v>21092</v>
      </c>
      <c r="J7775" t="s">
        <v>21091</v>
      </c>
      <c r="K7775" t="s">
        <v>110</v>
      </c>
      <c r="L7775" t="s">
        <v>3343</v>
      </c>
      <c r="M7775" t="s">
        <v>3707</v>
      </c>
      <c r="N7775" t="s">
        <v>9242</v>
      </c>
      <c r="O7775" t="s">
        <v>3343</v>
      </c>
      <c r="P7775" t="s">
        <v>3343</v>
      </c>
      <c r="Q7775" t="s">
        <v>3346</v>
      </c>
    </row>
    <row r="7776" spans="1:17" x14ac:dyDescent="0.25">
      <c r="A7776" t="s">
        <v>20994</v>
      </c>
      <c r="B7776" t="s">
        <v>418</v>
      </c>
      <c r="C7776" t="s">
        <v>419</v>
      </c>
      <c r="D7776" t="s">
        <v>20995</v>
      </c>
      <c r="E7776">
        <v>3301048</v>
      </c>
      <c r="F7776" t="s">
        <v>21093</v>
      </c>
      <c r="G7776" t="s">
        <v>21004</v>
      </c>
      <c r="H7776" t="s">
        <v>21089</v>
      </c>
      <c r="I7776" t="s">
        <v>21094</v>
      </c>
      <c r="J7776" t="s">
        <v>21093</v>
      </c>
      <c r="K7776" t="s">
        <v>110</v>
      </c>
      <c r="L7776" t="s">
        <v>3343</v>
      </c>
      <c r="M7776" t="s">
        <v>3707</v>
      </c>
      <c r="N7776" t="s">
        <v>9242</v>
      </c>
      <c r="O7776" t="s">
        <v>3343</v>
      </c>
      <c r="P7776" t="s">
        <v>3343</v>
      </c>
      <c r="Q7776" t="s">
        <v>3346</v>
      </c>
    </row>
    <row r="7777" spans="1:17" x14ac:dyDescent="0.25">
      <c r="A7777" t="s">
        <v>20994</v>
      </c>
      <c r="B7777" t="s">
        <v>418</v>
      </c>
      <c r="C7777" t="s">
        <v>419</v>
      </c>
      <c r="D7777" t="s">
        <v>20995</v>
      </c>
      <c r="E7777">
        <v>3301049</v>
      </c>
      <c r="F7777" t="s">
        <v>21095</v>
      </c>
      <c r="G7777" t="s">
        <v>21007</v>
      </c>
      <c r="H7777" t="s">
        <v>21089</v>
      </c>
      <c r="I7777" t="s">
        <v>21096</v>
      </c>
      <c r="J7777" t="s">
        <v>21095</v>
      </c>
      <c r="K7777" t="s">
        <v>110</v>
      </c>
      <c r="L7777" t="s">
        <v>3343</v>
      </c>
      <c r="M7777" t="s">
        <v>3707</v>
      </c>
      <c r="N7777" t="s">
        <v>9242</v>
      </c>
      <c r="O7777" t="s">
        <v>3343</v>
      </c>
      <c r="P7777" t="s">
        <v>3343</v>
      </c>
      <c r="Q7777" t="s">
        <v>3346</v>
      </c>
    </row>
    <row r="7778" spans="1:17" x14ac:dyDescent="0.25">
      <c r="A7778" t="s">
        <v>20994</v>
      </c>
      <c r="B7778" t="s">
        <v>418</v>
      </c>
      <c r="C7778" t="s">
        <v>419</v>
      </c>
      <c r="D7778" t="s">
        <v>20995</v>
      </c>
      <c r="E7778">
        <v>3301050</v>
      </c>
      <c r="F7778" t="s">
        <v>21097</v>
      </c>
      <c r="G7778" t="s">
        <v>21010</v>
      </c>
      <c r="H7778" t="s">
        <v>21089</v>
      </c>
      <c r="I7778" t="s">
        <v>21098</v>
      </c>
      <c r="J7778" t="s">
        <v>21097</v>
      </c>
      <c r="K7778" t="s">
        <v>110</v>
      </c>
      <c r="L7778" t="s">
        <v>3343</v>
      </c>
      <c r="M7778" t="s">
        <v>3707</v>
      </c>
      <c r="N7778" t="s">
        <v>9242</v>
      </c>
      <c r="O7778" t="s">
        <v>3343</v>
      </c>
      <c r="P7778" t="s">
        <v>3343</v>
      </c>
      <c r="Q7778" t="s">
        <v>3346</v>
      </c>
    </row>
    <row r="7779" spans="1:17" x14ac:dyDescent="0.25">
      <c r="A7779" t="s">
        <v>20994</v>
      </c>
      <c r="B7779" t="s">
        <v>418</v>
      </c>
      <c r="C7779" t="s">
        <v>419</v>
      </c>
      <c r="D7779" t="s">
        <v>20995</v>
      </c>
      <c r="E7779">
        <v>3301051</v>
      </c>
      <c r="F7779" t="s">
        <v>464</v>
      </c>
      <c r="G7779" t="s">
        <v>21099</v>
      </c>
      <c r="H7779" t="s">
        <v>3394</v>
      </c>
      <c r="I7779" t="s">
        <v>21100</v>
      </c>
      <c r="J7779" t="s">
        <v>200</v>
      </c>
      <c r="K7779" t="s">
        <v>110</v>
      </c>
      <c r="L7779" t="s">
        <v>3343</v>
      </c>
      <c r="M7779" t="s">
        <v>3397</v>
      </c>
      <c r="N7779" t="s">
        <v>3398</v>
      </c>
      <c r="O7779" t="s">
        <v>3343</v>
      </c>
      <c r="P7779" t="s">
        <v>3343</v>
      </c>
      <c r="Q7779" t="s">
        <v>3346</v>
      </c>
    </row>
    <row r="7780" spans="1:17" x14ac:dyDescent="0.25">
      <c r="A7780" t="s">
        <v>20994</v>
      </c>
      <c r="B7780" t="s">
        <v>418</v>
      </c>
      <c r="C7780" t="s">
        <v>419</v>
      </c>
      <c r="D7780" t="s">
        <v>20995</v>
      </c>
      <c r="E7780">
        <v>3301051</v>
      </c>
      <c r="F7780" t="s">
        <v>464</v>
      </c>
      <c r="G7780" t="s">
        <v>21099</v>
      </c>
      <c r="H7780" t="s">
        <v>3394</v>
      </c>
      <c r="I7780" t="s">
        <v>21101</v>
      </c>
      <c r="J7780" t="s">
        <v>21102</v>
      </c>
      <c r="K7780" t="s">
        <v>110</v>
      </c>
      <c r="L7780" t="s">
        <v>3346</v>
      </c>
      <c r="M7780" t="s">
        <v>3397</v>
      </c>
      <c r="N7780" t="s">
        <v>3398</v>
      </c>
      <c r="O7780" t="s">
        <v>3343</v>
      </c>
      <c r="P7780" t="s">
        <v>3343</v>
      </c>
      <c r="Q7780" t="s">
        <v>3346</v>
      </c>
    </row>
    <row r="7781" spans="1:17" x14ac:dyDescent="0.25">
      <c r="A7781" t="s">
        <v>20994</v>
      </c>
      <c r="B7781" t="s">
        <v>418</v>
      </c>
      <c r="C7781" t="s">
        <v>419</v>
      </c>
      <c r="D7781" t="s">
        <v>20995</v>
      </c>
      <c r="E7781">
        <v>3301051</v>
      </c>
      <c r="F7781" t="s">
        <v>464</v>
      </c>
      <c r="G7781" t="s">
        <v>21099</v>
      </c>
      <c r="H7781" t="s">
        <v>3394</v>
      </c>
      <c r="I7781" t="s">
        <v>21103</v>
      </c>
      <c r="J7781" t="s">
        <v>21104</v>
      </c>
      <c r="K7781" t="s">
        <v>110</v>
      </c>
      <c r="L7781" t="s">
        <v>3346</v>
      </c>
      <c r="M7781" t="s">
        <v>3397</v>
      </c>
      <c r="N7781" t="s">
        <v>3398</v>
      </c>
      <c r="O7781" t="s">
        <v>3343</v>
      </c>
      <c r="P7781" t="s">
        <v>3343</v>
      </c>
      <c r="Q7781" t="s">
        <v>3346</v>
      </c>
    </row>
    <row r="7782" spans="1:17" x14ac:dyDescent="0.25">
      <c r="A7782" t="s">
        <v>20994</v>
      </c>
      <c r="B7782" t="s">
        <v>418</v>
      </c>
      <c r="C7782" t="s">
        <v>419</v>
      </c>
      <c r="D7782" t="s">
        <v>20995</v>
      </c>
      <c r="E7782">
        <v>3301051</v>
      </c>
      <c r="F7782" t="s">
        <v>464</v>
      </c>
      <c r="G7782" t="s">
        <v>21099</v>
      </c>
      <c r="H7782" t="s">
        <v>3394</v>
      </c>
      <c r="I7782" t="s">
        <v>21105</v>
      </c>
      <c r="J7782" t="s">
        <v>21106</v>
      </c>
      <c r="K7782" t="s">
        <v>110</v>
      </c>
      <c r="L7782" t="s">
        <v>3346</v>
      </c>
      <c r="M7782" t="s">
        <v>3397</v>
      </c>
      <c r="N7782" t="s">
        <v>3398</v>
      </c>
      <c r="O7782" t="s">
        <v>3343</v>
      </c>
      <c r="P7782" t="s">
        <v>3343</v>
      </c>
      <c r="Q7782" t="s">
        <v>3346</v>
      </c>
    </row>
    <row r="7783" spans="1:17" x14ac:dyDescent="0.25">
      <c r="A7783" t="s">
        <v>20994</v>
      </c>
      <c r="B7783" t="s">
        <v>418</v>
      </c>
      <c r="C7783" t="s">
        <v>419</v>
      </c>
      <c r="D7783" t="s">
        <v>20995</v>
      </c>
      <c r="E7783">
        <v>3301051</v>
      </c>
      <c r="F7783" t="s">
        <v>464</v>
      </c>
      <c r="G7783" t="s">
        <v>21099</v>
      </c>
      <c r="H7783" t="s">
        <v>3394</v>
      </c>
      <c r="I7783" t="s">
        <v>21107</v>
      </c>
      <c r="J7783" t="s">
        <v>21108</v>
      </c>
      <c r="K7783" t="s">
        <v>110</v>
      </c>
      <c r="L7783" t="s">
        <v>3346</v>
      </c>
      <c r="M7783" t="s">
        <v>3397</v>
      </c>
      <c r="N7783" t="s">
        <v>3398</v>
      </c>
      <c r="O7783" t="s">
        <v>3343</v>
      </c>
      <c r="P7783" t="s">
        <v>3343</v>
      </c>
      <c r="Q7783" t="s">
        <v>3346</v>
      </c>
    </row>
    <row r="7784" spans="1:17" x14ac:dyDescent="0.25">
      <c r="A7784" t="s">
        <v>20994</v>
      </c>
      <c r="B7784" t="s">
        <v>418</v>
      </c>
      <c r="C7784" t="s">
        <v>419</v>
      </c>
      <c r="D7784" t="s">
        <v>20995</v>
      </c>
      <c r="E7784">
        <v>3301051</v>
      </c>
      <c r="F7784" t="s">
        <v>464</v>
      </c>
      <c r="G7784" t="s">
        <v>21099</v>
      </c>
      <c r="H7784" t="s">
        <v>3394</v>
      </c>
      <c r="I7784" t="s">
        <v>21109</v>
      </c>
      <c r="J7784" t="s">
        <v>21110</v>
      </c>
      <c r="K7784" t="s">
        <v>110</v>
      </c>
      <c r="L7784" t="s">
        <v>3346</v>
      </c>
      <c r="M7784" t="s">
        <v>3397</v>
      </c>
      <c r="N7784" t="s">
        <v>3398</v>
      </c>
      <c r="O7784" t="s">
        <v>3343</v>
      </c>
      <c r="P7784" t="s">
        <v>3343</v>
      </c>
      <c r="Q7784" t="s">
        <v>3346</v>
      </c>
    </row>
    <row r="7785" spans="1:17" x14ac:dyDescent="0.25">
      <c r="A7785" t="s">
        <v>20994</v>
      </c>
      <c r="B7785" t="s">
        <v>418</v>
      </c>
      <c r="C7785" t="s">
        <v>419</v>
      </c>
      <c r="D7785" t="s">
        <v>20995</v>
      </c>
      <c r="E7785">
        <v>3301051</v>
      </c>
      <c r="F7785" t="s">
        <v>464</v>
      </c>
      <c r="G7785" t="s">
        <v>21099</v>
      </c>
      <c r="H7785" t="s">
        <v>3394</v>
      </c>
      <c r="I7785" t="s">
        <v>21111</v>
      </c>
      <c r="J7785" t="s">
        <v>21112</v>
      </c>
      <c r="K7785" t="s">
        <v>110</v>
      </c>
      <c r="L7785" t="s">
        <v>3346</v>
      </c>
      <c r="M7785" t="s">
        <v>3397</v>
      </c>
      <c r="N7785" t="s">
        <v>3398</v>
      </c>
      <c r="O7785" t="s">
        <v>3343</v>
      </c>
      <c r="P7785" t="s">
        <v>3343</v>
      </c>
      <c r="Q7785" t="s">
        <v>3346</v>
      </c>
    </row>
    <row r="7786" spans="1:17" x14ac:dyDescent="0.25">
      <c r="A7786" t="s">
        <v>20994</v>
      </c>
      <c r="B7786" t="s">
        <v>418</v>
      </c>
      <c r="C7786" t="s">
        <v>419</v>
      </c>
      <c r="D7786" t="s">
        <v>20995</v>
      </c>
      <c r="E7786">
        <v>3301051</v>
      </c>
      <c r="F7786" t="s">
        <v>464</v>
      </c>
      <c r="G7786" t="s">
        <v>21099</v>
      </c>
      <c r="H7786" t="s">
        <v>3394</v>
      </c>
      <c r="I7786" t="s">
        <v>21113</v>
      </c>
      <c r="J7786" t="s">
        <v>21114</v>
      </c>
      <c r="K7786" t="s">
        <v>110</v>
      </c>
      <c r="L7786" t="s">
        <v>3346</v>
      </c>
      <c r="M7786" t="s">
        <v>3397</v>
      </c>
      <c r="N7786" t="s">
        <v>3398</v>
      </c>
      <c r="O7786" t="s">
        <v>3343</v>
      </c>
      <c r="P7786" t="s">
        <v>3343</v>
      </c>
      <c r="Q7786" t="s">
        <v>3346</v>
      </c>
    </row>
    <row r="7787" spans="1:17" x14ac:dyDescent="0.25">
      <c r="A7787" t="s">
        <v>20994</v>
      </c>
      <c r="B7787" t="s">
        <v>418</v>
      </c>
      <c r="C7787" t="s">
        <v>419</v>
      </c>
      <c r="D7787" t="s">
        <v>20995</v>
      </c>
      <c r="E7787">
        <v>3301051</v>
      </c>
      <c r="F7787" t="s">
        <v>464</v>
      </c>
      <c r="G7787" t="s">
        <v>21099</v>
      </c>
      <c r="H7787" t="s">
        <v>3394</v>
      </c>
      <c r="I7787" t="s">
        <v>21115</v>
      </c>
      <c r="J7787" t="s">
        <v>21116</v>
      </c>
      <c r="K7787" t="s">
        <v>110</v>
      </c>
      <c r="L7787" t="s">
        <v>3346</v>
      </c>
      <c r="M7787" t="s">
        <v>3397</v>
      </c>
      <c r="N7787" t="s">
        <v>3398</v>
      </c>
      <c r="O7787" t="s">
        <v>3343</v>
      </c>
      <c r="P7787" t="s">
        <v>3343</v>
      </c>
      <c r="Q7787" t="s">
        <v>3346</v>
      </c>
    </row>
    <row r="7788" spans="1:17" x14ac:dyDescent="0.25">
      <c r="A7788" t="s">
        <v>20994</v>
      </c>
      <c r="B7788" t="s">
        <v>418</v>
      </c>
      <c r="C7788" t="s">
        <v>419</v>
      </c>
      <c r="D7788" t="s">
        <v>20995</v>
      </c>
      <c r="E7788">
        <v>3301051</v>
      </c>
      <c r="F7788" t="s">
        <v>464</v>
      </c>
      <c r="G7788" t="s">
        <v>21099</v>
      </c>
      <c r="H7788" t="s">
        <v>3394</v>
      </c>
      <c r="I7788" t="s">
        <v>21117</v>
      </c>
      <c r="J7788" t="s">
        <v>21118</v>
      </c>
      <c r="K7788" t="s">
        <v>110</v>
      </c>
      <c r="L7788" t="s">
        <v>3346</v>
      </c>
      <c r="M7788" t="s">
        <v>3397</v>
      </c>
      <c r="N7788" t="s">
        <v>3398</v>
      </c>
      <c r="O7788" t="s">
        <v>3343</v>
      </c>
      <c r="P7788" t="s">
        <v>3343</v>
      </c>
      <c r="Q7788" t="s">
        <v>3346</v>
      </c>
    </row>
    <row r="7789" spans="1:17" x14ac:dyDescent="0.25">
      <c r="A7789" t="s">
        <v>20994</v>
      </c>
      <c r="B7789" t="s">
        <v>418</v>
      </c>
      <c r="C7789" t="s">
        <v>419</v>
      </c>
      <c r="D7789" t="s">
        <v>20995</v>
      </c>
      <c r="E7789">
        <v>3301051</v>
      </c>
      <c r="F7789" t="s">
        <v>464</v>
      </c>
      <c r="G7789" t="s">
        <v>21099</v>
      </c>
      <c r="H7789" t="s">
        <v>3394</v>
      </c>
      <c r="I7789" t="s">
        <v>465</v>
      </c>
      <c r="J7789" t="s">
        <v>466</v>
      </c>
      <c r="K7789" t="s">
        <v>110</v>
      </c>
      <c r="L7789" t="s">
        <v>3346</v>
      </c>
      <c r="M7789" t="s">
        <v>3397</v>
      </c>
      <c r="N7789" t="s">
        <v>3398</v>
      </c>
      <c r="O7789" t="s">
        <v>3343</v>
      </c>
      <c r="P7789" t="s">
        <v>3343</v>
      </c>
      <c r="Q7789" t="s">
        <v>3346</v>
      </c>
    </row>
    <row r="7790" spans="1:17" x14ac:dyDescent="0.25">
      <c r="A7790" t="s">
        <v>20994</v>
      </c>
      <c r="B7790" t="s">
        <v>418</v>
      </c>
      <c r="C7790" t="s">
        <v>419</v>
      </c>
      <c r="D7790" t="s">
        <v>20995</v>
      </c>
      <c r="E7790">
        <v>3301052</v>
      </c>
      <c r="F7790" t="s">
        <v>21119</v>
      </c>
      <c r="G7790" t="s">
        <v>21120</v>
      </c>
      <c r="H7790" t="s">
        <v>3394</v>
      </c>
      <c r="I7790" t="s">
        <v>21121</v>
      </c>
      <c r="J7790" t="s">
        <v>200</v>
      </c>
      <c r="K7790" t="s">
        <v>110</v>
      </c>
      <c r="L7790" t="s">
        <v>3343</v>
      </c>
      <c r="M7790" t="s">
        <v>3397</v>
      </c>
      <c r="N7790" t="s">
        <v>6090</v>
      </c>
      <c r="O7790" t="s">
        <v>3343</v>
      </c>
      <c r="P7790" t="s">
        <v>3343</v>
      </c>
      <c r="Q7790" t="s">
        <v>3346</v>
      </c>
    </row>
    <row r="7791" spans="1:17" x14ac:dyDescent="0.25">
      <c r="A7791" t="s">
        <v>20994</v>
      </c>
      <c r="B7791" t="s">
        <v>418</v>
      </c>
      <c r="C7791" t="s">
        <v>419</v>
      </c>
      <c r="D7791" t="s">
        <v>20995</v>
      </c>
      <c r="E7791">
        <v>3301052</v>
      </c>
      <c r="F7791" t="s">
        <v>21119</v>
      </c>
      <c r="G7791" t="s">
        <v>21120</v>
      </c>
      <c r="H7791" t="s">
        <v>3394</v>
      </c>
      <c r="I7791" t="s">
        <v>21122</v>
      </c>
      <c r="J7791" t="s">
        <v>21123</v>
      </c>
      <c r="K7791" t="s">
        <v>110</v>
      </c>
      <c r="L7791" t="s">
        <v>3346</v>
      </c>
      <c r="M7791" t="s">
        <v>3397</v>
      </c>
      <c r="N7791" t="s">
        <v>6090</v>
      </c>
      <c r="O7791" t="s">
        <v>3343</v>
      </c>
      <c r="P7791" t="s">
        <v>3343</v>
      </c>
      <c r="Q7791" t="s">
        <v>3346</v>
      </c>
    </row>
    <row r="7792" spans="1:17" x14ac:dyDescent="0.25">
      <c r="A7792" t="s">
        <v>20994</v>
      </c>
      <c r="B7792" t="s">
        <v>418</v>
      </c>
      <c r="C7792" t="s">
        <v>419</v>
      </c>
      <c r="D7792" t="s">
        <v>20995</v>
      </c>
      <c r="E7792">
        <v>3301052</v>
      </c>
      <c r="F7792" t="s">
        <v>21119</v>
      </c>
      <c r="G7792" t="s">
        <v>21120</v>
      </c>
      <c r="H7792" t="s">
        <v>3394</v>
      </c>
      <c r="I7792" t="s">
        <v>21124</v>
      </c>
      <c r="J7792" t="s">
        <v>21125</v>
      </c>
      <c r="K7792" t="s">
        <v>110</v>
      </c>
      <c r="L7792" t="s">
        <v>3346</v>
      </c>
      <c r="M7792" t="s">
        <v>3397</v>
      </c>
      <c r="N7792" t="s">
        <v>6090</v>
      </c>
      <c r="O7792" t="s">
        <v>3343</v>
      </c>
      <c r="P7792" t="s">
        <v>3343</v>
      </c>
      <c r="Q7792" t="s">
        <v>3346</v>
      </c>
    </row>
    <row r="7793" spans="1:17" x14ac:dyDescent="0.25">
      <c r="A7793" t="s">
        <v>20994</v>
      </c>
      <c r="B7793" t="s">
        <v>418</v>
      </c>
      <c r="C7793" t="s">
        <v>419</v>
      </c>
      <c r="D7793" t="s">
        <v>20995</v>
      </c>
      <c r="E7793">
        <v>3301052</v>
      </c>
      <c r="F7793" t="s">
        <v>21119</v>
      </c>
      <c r="G7793" t="s">
        <v>21120</v>
      </c>
      <c r="H7793" t="s">
        <v>3394</v>
      </c>
      <c r="I7793" t="s">
        <v>21126</v>
      </c>
      <c r="J7793" t="s">
        <v>21127</v>
      </c>
      <c r="K7793" t="s">
        <v>110</v>
      </c>
      <c r="L7793" t="s">
        <v>3346</v>
      </c>
      <c r="M7793" t="s">
        <v>3397</v>
      </c>
      <c r="N7793" t="s">
        <v>6090</v>
      </c>
      <c r="O7793" t="s">
        <v>3343</v>
      </c>
      <c r="P7793" t="s">
        <v>3343</v>
      </c>
      <c r="Q7793" t="s">
        <v>3346</v>
      </c>
    </row>
    <row r="7794" spans="1:17" x14ac:dyDescent="0.25">
      <c r="A7794" t="s">
        <v>20994</v>
      </c>
      <c r="B7794" t="s">
        <v>418</v>
      </c>
      <c r="C7794" t="s">
        <v>419</v>
      </c>
      <c r="D7794" t="s">
        <v>20995</v>
      </c>
      <c r="E7794">
        <v>3301053</v>
      </c>
      <c r="F7794" t="s">
        <v>445</v>
      </c>
      <c r="G7794" t="s">
        <v>21128</v>
      </c>
      <c r="H7794" t="s">
        <v>21129</v>
      </c>
      <c r="I7794" t="s">
        <v>21130</v>
      </c>
      <c r="J7794" t="s">
        <v>21131</v>
      </c>
      <c r="K7794" t="s">
        <v>110</v>
      </c>
      <c r="L7794" t="s">
        <v>3343</v>
      </c>
      <c r="M7794" t="s">
        <v>3707</v>
      </c>
      <c r="N7794" t="s">
        <v>9242</v>
      </c>
      <c r="O7794" t="s">
        <v>3343</v>
      </c>
      <c r="P7794" t="s">
        <v>3343</v>
      </c>
      <c r="Q7794" t="s">
        <v>3346</v>
      </c>
    </row>
    <row r="7795" spans="1:17" x14ac:dyDescent="0.25">
      <c r="A7795" t="s">
        <v>20994</v>
      </c>
      <c r="B7795" t="s">
        <v>418</v>
      </c>
      <c r="C7795" t="s">
        <v>419</v>
      </c>
      <c r="D7795" t="s">
        <v>20995</v>
      </c>
      <c r="E7795">
        <v>3301053</v>
      </c>
      <c r="F7795" t="s">
        <v>445</v>
      </c>
      <c r="G7795" t="s">
        <v>21128</v>
      </c>
      <c r="H7795" t="s">
        <v>21129</v>
      </c>
      <c r="I7795" t="s">
        <v>446</v>
      </c>
      <c r="J7795" t="s">
        <v>447</v>
      </c>
      <c r="K7795" t="s">
        <v>110</v>
      </c>
      <c r="L7795" t="s">
        <v>3346</v>
      </c>
      <c r="M7795" t="s">
        <v>3707</v>
      </c>
      <c r="N7795" t="s">
        <v>9242</v>
      </c>
      <c r="O7795" t="s">
        <v>3343</v>
      </c>
      <c r="P7795" t="s">
        <v>3343</v>
      </c>
      <c r="Q7795" t="s">
        <v>3346</v>
      </c>
    </row>
    <row r="7796" spans="1:17" x14ac:dyDescent="0.25">
      <c r="A7796" t="s">
        <v>20994</v>
      </c>
      <c r="B7796" t="s">
        <v>418</v>
      </c>
      <c r="C7796" t="s">
        <v>419</v>
      </c>
      <c r="D7796" t="s">
        <v>20995</v>
      </c>
      <c r="E7796">
        <v>3301053</v>
      </c>
      <c r="F7796" t="s">
        <v>445</v>
      </c>
      <c r="G7796" t="s">
        <v>21128</v>
      </c>
      <c r="H7796" t="s">
        <v>21129</v>
      </c>
      <c r="I7796" t="s">
        <v>21132</v>
      </c>
      <c r="J7796" t="s">
        <v>21133</v>
      </c>
      <c r="K7796" t="s">
        <v>110</v>
      </c>
      <c r="L7796" t="s">
        <v>3346</v>
      </c>
      <c r="M7796" t="s">
        <v>3707</v>
      </c>
      <c r="N7796" t="s">
        <v>9242</v>
      </c>
      <c r="O7796" t="s">
        <v>3343</v>
      </c>
      <c r="P7796" t="s">
        <v>3343</v>
      </c>
      <c r="Q7796" t="s">
        <v>3346</v>
      </c>
    </row>
    <row r="7797" spans="1:17" x14ac:dyDescent="0.25">
      <c r="A7797" t="s">
        <v>20994</v>
      </c>
      <c r="B7797" t="s">
        <v>418</v>
      </c>
      <c r="C7797" t="s">
        <v>419</v>
      </c>
      <c r="D7797" t="s">
        <v>20995</v>
      </c>
      <c r="E7797">
        <v>3301054</v>
      </c>
      <c r="F7797" t="s">
        <v>455</v>
      </c>
      <c r="G7797" t="s">
        <v>21134</v>
      </c>
      <c r="H7797" t="s">
        <v>20857</v>
      </c>
      <c r="I7797" t="s">
        <v>456</v>
      </c>
      <c r="J7797" t="s">
        <v>457</v>
      </c>
      <c r="K7797" t="s">
        <v>110</v>
      </c>
      <c r="L7797" t="s">
        <v>3343</v>
      </c>
      <c r="M7797" t="s">
        <v>4213</v>
      </c>
      <c r="N7797" t="s">
        <v>6507</v>
      </c>
      <c r="O7797" t="s">
        <v>3343</v>
      </c>
      <c r="P7797" t="s">
        <v>3343</v>
      </c>
      <c r="Q7797" t="s">
        <v>3346</v>
      </c>
    </row>
    <row r="7798" spans="1:17" x14ac:dyDescent="0.25">
      <c r="A7798" t="s">
        <v>20994</v>
      </c>
      <c r="B7798" t="s">
        <v>418</v>
      </c>
      <c r="C7798" t="s">
        <v>419</v>
      </c>
      <c r="D7798" t="s">
        <v>20995</v>
      </c>
      <c r="E7798">
        <v>3301054</v>
      </c>
      <c r="F7798" t="s">
        <v>455</v>
      </c>
      <c r="G7798" t="s">
        <v>21134</v>
      </c>
      <c r="H7798" t="s">
        <v>20857</v>
      </c>
      <c r="I7798" t="s">
        <v>21135</v>
      </c>
      <c r="J7798" t="s">
        <v>21136</v>
      </c>
      <c r="K7798" t="s">
        <v>110</v>
      </c>
      <c r="L7798" t="s">
        <v>3346</v>
      </c>
      <c r="M7798" t="s">
        <v>4213</v>
      </c>
      <c r="N7798" t="s">
        <v>6507</v>
      </c>
      <c r="O7798" t="s">
        <v>3343</v>
      </c>
      <c r="P7798" t="s">
        <v>3343</v>
      </c>
      <c r="Q7798" t="s">
        <v>3346</v>
      </c>
    </row>
    <row r="7799" spans="1:17" x14ac:dyDescent="0.25">
      <c r="A7799" t="s">
        <v>20994</v>
      </c>
      <c r="B7799" t="s">
        <v>418</v>
      </c>
      <c r="C7799" t="s">
        <v>419</v>
      </c>
      <c r="D7799" t="s">
        <v>20995</v>
      </c>
      <c r="E7799">
        <v>3301054</v>
      </c>
      <c r="F7799" t="s">
        <v>455</v>
      </c>
      <c r="G7799" t="s">
        <v>21134</v>
      </c>
      <c r="H7799" t="s">
        <v>20857</v>
      </c>
      <c r="I7799" t="s">
        <v>21137</v>
      </c>
      <c r="J7799" t="s">
        <v>21138</v>
      </c>
      <c r="K7799" t="s">
        <v>110</v>
      </c>
      <c r="L7799" t="s">
        <v>3346</v>
      </c>
      <c r="M7799" t="s">
        <v>4213</v>
      </c>
      <c r="N7799" t="s">
        <v>6507</v>
      </c>
      <c r="O7799" t="s">
        <v>3343</v>
      </c>
      <c r="P7799" t="s">
        <v>3343</v>
      </c>
      <c r="Q7799" t="s">
        <v>3346</v>
      </c>
    </row>
    <row r="7800" spans="1:17" x14ac:dyDescent="0.25">
      <c r="A7800" t="s">
        <v>20994</v>
      </c>
      <c r="B7800" t="s">
        <v>418</v>
      </c>
      <c r="C7800" t="s">
        <v>419</v>
      </c>
      <c r="D7800" t="s">
        <v>20995</v>
      </c>
      <c r="E7800">
        <v>3301054</v>
      </c>
      <c r="F7800" t="s">
        <v>455</v>
      </c>
      <c r="G7800" t="s">
        <v>21134</v>
      </c>
      <c r="H7800" t="s">
        <v>20857</v>
      </c>
      <c r="I7800" t="s">
        <v>21139</v>
      </c>
      <c r="J7800" t="s">
        <v>21140</v>
      </c>
      <c r="K7800" t="s">
        <v>110</v>
      </c>
      <c r="L7800" t="s">
        <v>3346</v>
      </c>
      <c r="M7800" t="s">
        <v>4213</v>
      </c>
      <c r="N7800" t="s">
        <v>6507</v>
      </c>
      <c r="O7800" t="s">
        <v>3343</v>
      </c>
      <c r="P7800" t="s">
        <v>3343</v>
      </c>
      <c r="Q7800" t="s">
        <v>3346</v>
      </c>
    </row>
    <row r="7801" spans="1:17" x14ac:dyDescent="0.25">
      <c r="A7801" t="s">
        <v>20994</v>
      </c>
      <c r="B7801" t="s">
        <v>418</v>
      </c>
      <c r="C7801" t="s">
        <v>419</v>
      </c>
      <c r="D7801" t="s">
        <v>20995</v>
      </c>
      <c r="E7801">
        <v>3301054</v>
      </c>
      <c r="F7801" t="s">
        <v>455</v>
      </c>
      <c r="G7801" t="s">
        <v>21134</v>
      </c>
      <c r="H7801" t="s">
        <v>20857</v>
      </c>
      <c r="I7801" t="s">
        <v>21141</v>
      </c>
      <c r="J7801" t="s">
        <v>21142</v>
      </c>
      <c r="K7801" t="s">
        <v>110</v>
      </c>
      <c r="L7801" t="s">
        <v>3346</v>
      </c>
      <c r="M7801" t="s">
        <v>4213</v>
      </c>
      <c r="N7801" t="s">
        <v>6507</v>
      </c>
      <c r="O7801" t="s">
        <v>3343</v>
      </c>
      <c r="P7801" t="s">
        <v>3343</v>
      </c>
      <c r="Q7801" t="s">
        <v>3346</v>
      </c>
    </row>
    <row r="7802" spans="1:17" x14ac:dyDescent="0.25">
      <c r="A7802" t="s">
        <v>20994</v>
      </c>
      <c r="B7802" t="s">
        <v>418</v>
      </c>
      <c r="C7802" t="s">
        <v>419</v>
      </c>
      <c r="D7802" t="s">
        <v>20995</v>
      </c>
      <c r="E7802">
        <v>3301054</v>
      </c>
      <c r="F7802" t="s">
        <v>455</v>
      </c>
      <c r="G7802" t="s">
        <v>21134</v>
      </c>
      <c r="H7802" t="s">
        <v>20857</v>
      </c>
      <c r="I7802" t="s">
        <v>21143</v>
      </c>
      <c r="J7802" t="s">
        <v>21144</v>
      </c>
      <c r="K7802" t="s">
        <v>110</v>
      </c>
      <c r="L7802" t="s">
        <v>3346</v>
      </c>
      <c r="M7802" t="s">
        <v>4213</v>
      </c>
      <c r="N7802" t="s">
        <v>6507</v>
      </c>
      <c r="O7802" t="s">
        <v>3343</v>
      </c>
      <c r="P7802" t="s">
        <v>3343</v>
      </c>
      <c r="Q7802" t="s">
        <v>3346</v>
      </c>
    </row>
    <row r="7803" spans="1:17" x14ac:dyDescent="0.25">
      <c r="A7803" t="s">
        <v>20994</v>
      </c>
      <c r="B7803" t="s">
        <v>418</v>
      </c>
      <c r="C7803" t="s">
        <v>419</v>
      </c>
      <c r="D7803" t="s">
        <v>20995</v>
      </c>
      <c r="E7803">
        <v>3301054</v>
      </c>
      <c r="F7803" t="s">
        <v>455</v>
      </c>
      <c r="G7803" t="s">
        <v>21134</v>
      </c>
      <c r="H7803" t="s">
        <v>20857</v>
      </c>
      <c r="I7803" t="s">
        <v>21145</v>
      </c>
      <c r="J7803" t="s">
        <v>21146</v>
      </c>
      <c r="K7803" t="s">
        <v>110</v>
      </c>
      <c r="L7803" t="s">
        <v>3346</v>
      </c>
      <c r="M7803" t="s">
        <v>4213</v>
      </c>
      <c r="N7803" t="s">
        <v>6507</v>
      </c>
      <c r="O7803" t="s">
        <v>3343</v>
      </c>
      <c r="P7803" t="s">
        <v>3343</v>
      </c>
      <c r="Q7803" t="s">
        <v>3346</v>
      </c>
    </row>
    <row r="7804" spans="1:17" x14ac:dyDescent="0.25">
      <c r="A7804" t="s">
        <v>20994</v>
      </c>
      <c r="B7804" t="s">
        <v>418</v>
      </c>
      <c r="C7804" t="s">
        <v>419</v>
      </c>
      <c r="D7804" t="s">
        <v>20995</v>
      </c>
      <c r="E7804">
        <v>3301054</v>
      </c>
      <c r="F7804" t="s">
        <v>455</v>
      </c>
      <c r="G7804" t="s">
        <v>21134</v>
      </c>
      <c r="H7804" t="s">
        <v>20857</v>
      </c>
      <c r="I7804" t="s">
        <v>21147</v>
      </c>
      <c r="J7804" t="s">
        <v>21148</v>
      </c>
      <c r="K7804" t="s">
        <v>110</v>
      </c>
      <c r="L7804" t="s">
        <v>3346</v>
      </c>
      <c r="M7804" t="s">
        <v>4213</v>
      </c>
      <c r="N7804" t="s">
        <v>6507</v>
      </c>
      <c r="O7804" t="s">
        <v>3343</v>
      </c>
      <c r="P7804" t="s">
        <v>3343</v>
      </c>
      <c r="Q7804" t="s">
        <v>3346</v>
      </c>
    </row>
    <row r="7805" spans="1:17" x14ac:dyDescent="0.25">
      <c r="A7805" t="s">
        <v>20994</v>
      </c>
      <c r="B7805" t="s">
        <v>418</v>
      </c>
      <c r="C7805" t="s">
        <v>419</v>
      </c>
      <c r="D7805" t="s">
        <v>20995</v>
      </c>
      <c r="E7805">
        <v>3301054</v>
      </c>
      <c r="F7805" t="s">
        <v>455</v>
      </c>
      <c r="G7805" t="s">
        <v>21134</v>
      </c>
      <c r="H7805" t="s">
        <v>20857</v>
      </c>
      <c r="I7805" t="s">
        <v>21149</v>
      </c>
      <c r="J7805" t="s">
        <v>21150</v>
      </c>
      <c r="K7805" t="s">
        <v>110</v>
      </c>
      <c r="L7805" t="s">
        <v>3346</v>
      </c>
      <c r="M7805" t="s">
        <v>4213</v>
      </c>
      <c r="N7805" t="s">
        <v>6507</v>
      </c>
      <c r="O7805" t="s">
        <v>3343</v>
      </c>
      <c r="P7805" t="s">
        <v>3343</v>
      </c>
      <c r="Q7805" t="s">
        <v>3346</v>
      </c>
    </row>
    <row r="7806" spans="1:17" x14ac:dyDescent="0.25">
      <c r="A7806" t="s">
        <v>20994</v>
      </c>
      <c r="B7806" t="s">
        <v>418</v>
      </c>
      <c r="C7806" t="s">
        <v>419</v>
      </c>
      <c r="D7806" t="s">
        <v>20995</v>
      </c>
      <c r="E7806">
        <v>3301055</v>
      </c>
      <c r="F7806" t="s">
        <v>21151</v>
      </c>
      <c r="G7806" t="s">
        <v>21152</v>
      </c>
      <c r="H7806" t="s">
        <v>3394</v>
      </c>
      <c r="I7806" t="s">
        <v>21153</v>
      </c>
      <c r="J7806" t="s">
        <v>21154</v>
      </c>
      <c r="K7806" t="s">
        <v>110</v>
      </c>
      <c r="L7806" t="s">
        <v>3343</v>
      </c>
      <c r="M7806" t="s">
        <v>4213</v>
      </c>
      <c r="N7806" t="s">
        <v>6507</v>
      </c>
      <c r="O7806" t="s">
        <v>3343</v>
      </c>
      <c r="P7806" t="s">
        <v>3343</v>
      </c>
      <c r="Q7806" t="s">
        <v>3346</v>
      </c>
    </row>
    <row r="7807" spans="1:17" x14ac:dyDescent="0.25">
      <c r="A7807" t="s">
        <v>20994</v>
      </c>
      <c r="B7807" t="s">
        <v>418</v>
      </c>
      <c r="C7807" t="s">
        <v>419</v>
      </c>
      <c r="D7807" t="s">
        <v>20995</v>
      </c>
      <c r="E7807">
        <v>3301055</v>
      </c>
      <c r="F7807" t="s">
        <v>21151</v>
      </c>
      <c r="G7807" t="s">
        <v>21152</v>
      </c>
      <c r="H7807" t="s">
        <v>3394</v>
      </c>
      <c r="I7807" t="s">
        <v>21155</v>
      </c>
      <c r="J7807" t="s">
        <v>21156</v>
      </c>
      <c r="K7807" t="s">
        <v>110</v>
      </c>
      <c r="L7807" t="s">
        <v>3346</v>
      </c>
      <c r="M7807" t="s">
        <v>4213</v>
      </c>
      <c r="N7807" t="s">
        <v>6507</v>
      </c>
      <c r="O7807" t="s">
        <v>3343</v>
      </c>
      <c r="P7807" t="s">
        <v>3343</v>
      </c>
      <c r="Q7807" t="s">
        <v>3346</v>
      </c>
    </row>
    <row r="7808" spans="1:17" x14ac:dyDescent="0.25">
      <c r="A7808" t="s">
        <v>20994</v>
      </c>
      <c r="B7808" t="s">
        <v>418</v>
      </c>
      <c r="C7808" t="s">
        <v>419</v>
      </c>
      <c r="D7808" t="s">
        <v>20995</v>
      </c>
      <c r="E7808">
        <v>3301055</v>
      </c>
      <c r="F7808" t="s">
        <v>21151</v>
      </c>
      <c r="G7808" t="s">
        <v>21152</v>
      </c>
      <c r="H7808" t="s">
        <v>3394</v>
      </c>
      <c r="I7808" t="s">
        <v>21157</v>
      </c>
      <c r="J7808" t="s">
        <v>21158</v>
      </c>
      <c r="K7808" t="s">
        <v>110</v>
      </c>
      <c r="L7808" t="s">
        <v>3346</v>
      </c>
      <c r="M7808" t="s">
        <v>4213</v>
      </c>
      <c r="N7808" t="s">
        <v>6507</v>
      </c>
      <c r="O7808" t="s">
        <v>3343</v>
      </c>
      <c r="P7808" t="s">
        <v>3343</v>
      </c>
      <c r="Q7808" t="s">
        <v>3346</v>
      </c>
    </row>
    <row r="7809" spans="1:17" x14ac:dyDescent="0.25">
      <c r="A7809" t="s">
        <v>20994</v>
      </c>
      <c r="B7809" t="s">
        <v>418</v>
      </c>
      <c r="C7809" t="s">
        <v>419</v>
      </c>
      <c r="D7809" t="s">
        <v>20995</v>
      </c>
      <c r="E7809">
        <v>3301055</v>
      </c>
      <c r="F7809" t="s">
        <v>21151</v>
      </c>
      <c r="G7809" t="s">
        <v>21152</v>
      </c>
      <c r="H7809" t="s">
        <v>3394</v>
      </c>
      <c r="I7809" t="s">
        <v>21159</v>
      </c>
      <c r="J7809" t="s">
        <v>21160</v>
      </c>
      <c r="K7809" t="s">
        <v>110</v>
      </c>
      <c r="L7809" t="s">
        <v>3346</v>
      </c>
      <c r="M7809" t="s">
        <v>4213</v>
      </c>
      <c r="N7809" t="s">
        <v>6507</v>
      </c>
      <c r="O7809" t="s">
        <v>3343</v>
      </c>
      <c r="P7809" t="s">
        <v>3343</v>
      </c>
      <c r="Q7809" t="s">
        <v>3346</v>
      </c>
    </row>
    <row r="7810" spans="1:17" x14ac:dyDescent="0.25">
      <c r="A7810" t="s">
        <v>20994</v>
      </c>
      <c r="B7810" t="s">
        <v>418</v>
      </c>
      <c r="C7810" t="s">
        <v>419</v>
      </c>
      <c r="D7810" t="s">
        <v>20995</v>
      </c>
      <c r="E7810">
        <v>3301055</v>
      </c>
      <c r="F7810" t="s">
        <v>21151</v>
      </c>
      <c r="G7810" t="s">
        <v>21152</v>
      </c>
      <c r="H7810" t="s">
        <v>3394</v>
      </c>
      <c r="I7810" t="s">
        <v>21161</v>
      </c>
      <c r="J7810" t="s">
        <v>21162</v>
      </c>
      <c r="K7810" t="s">
        <v>110</v>
      </c>
      <c r="L7810" t="s">
        <v>3346</v>
      </c>
      <c r="M7810" t="s">
        <v>4213</v>
      </c>
      <c r="N7810" t="s">
        <v>6507</v>
      </c>
      <c r="O7810" t="s">
        <v>3343</v>
      </c>
      <c r="P7810" t="s">
        <v>3343</v>
      </c>
      <c r="Q7810" t="s">
        <v>3346</v>
      </c>
    </row>
    <row r="7811" spans="1:17" x14ac:dyDescent="0.25">
      <c r="A7811" t="s">
        <v>20994</v>
      </c>
      <c r="B7811" t="s">
        <v>418</v>
      </c>
      <c r="C7811" t="s">
        <v>419</v>
      </c>
      <c r="D7811" t="s">
        <v>20995</v>
      </c>
      <c r="E7811">
        <v>3301055</v>
      </c>
      <c r="F7811" t="s">
        <v>21151</v>
      </c>
      <c r="G7811" t="s">
        <v>21152</v>
      </c>
      <c r="H7811" t="s">
        <v>3394</v>
      </c>
      <c r="I7811" t="s">
        <v>21163</v>
      </c>
      <c r="J7811" t="s">
        <v>21164</v>
      </c>
      <c r="K7811" t="s">
        <v>110</v>
      </c>
      <c r="L7811" t="s">
        <v>3346</v>
      </c>
      <c r="M7811" t="s">
        <v>4213</v>
      </c>
      <c r="N7811" t="s">
        <v>6507</v>
      </c>
      <c r="O7811" t="s">
        <v>3343</v>
      </c>
      <c r="P7811" t="s">
        <v>3343</v>
      </c>
      <c r="Q7811" t="s">
        <v>3346</v>
      </c>
    </row>
    <row r="7812" spans="1:17" x14ac:dyDescent="0.25">
      <c r="A7812" t="s">
        <v>20994</v>
      </c>
      <c r="B7812" t="s">
        <v>418</v>
      </c>
      <c r="C7812" t="s">
        <v>419</v>
      </c>
      <c r="D7812" t="s">
        <v>20995</v>
      </c>
      <c r="E7812">
        <v>3301057</v>
      </c>
      <c r="F7812" t="s">
        <v>21165</v>
      </c>
      <c r="G7812" t="s">
        <v>21166</v>
      </c>
      <c r="H7812" t="s">
        <v>3556</v>
      </c>
      <c r="I7812" t="s">
        <v>21167</v>
      </c>
      <c r="J7812" t="s">
        <v>21168</v>
      </c>
      <c r="K7812" t="s">
        <v>110</v>
      </c>
      <c r="L7812" t="s">
        <v>3343</v>
      </c>
      <c r="M7812" t="s">
        <v>3344</v>
      </c>
      <c r="N7812" t="s">
        <v>3345</v>
      </c>
      <c r="O7812" t="s">
        <v>3343</v>
      </c>
      <c r="P7812" t="s">
        <v>3343</v>
      </c>
      <c r="Q7812" t="s">
        <v>3346</v>
      </c>
    </row>
    <row r="7813" spans="1:17" x14ac:dyDescent="0.25">
      <c r="A7813" t="s">
        <v>20994</v>
      </c>
      <c r="B7813" t="s">
        <v>418</v>
      </c>
      <c r="C7813" t="s">
        <v>419</v>
      </c>
      <c r="D7813" t="s">
        <v>20995</v>
      </c>
      <c r="E7813">
        <v>3301057</v>
      </c>
      <c r="F7813" t="s">
        <v>21165</v>
      </c>
      <c r="G7813" t="s">
        <v>21166</v>
      </c>
      <c r="H7813" t="s">
        <v>3556</v>
      </c>
      <c r="I7813" t="s">
        <v>21169</v>
      </c>
      <c r="J7813" t="s">
        <v>21170</v>
      </c>
      <c r="K7813" t="s">
        <v>110</v>
      </c>
      <c r="L7813" t="s">
        <v>3346</v>
      </c>
      <c r="M7813" t="s">
        <v>3344</v>
      </c>
      <c r="N7813" t="s">
        <v>3345</v>
      </c>
      <c r="O7813" t="s">
        <v>3343</v>
      </c>
      <c r="P7813" t="s">
        <v>3343</v>
      </c>
      <c r="Q7813" t="s">
        <v>3346</v>
      </c>
    </row>
    <row r="7814" spans="1:17" x14ac:dyDescent="0.25">
      <c r="A7814" t="s">
        <v>20994</v>
      </c>
      <c r="B7814" t="s">
        <v>418</v>
      </c>
      <c r="C7814" t="s">
        <v>419</v>
      </c>
      <c r="D7814" t="s">
        <v>20995</v>
      </c>
      <c r="E7814">
        <v>3301058</v>
      </c>
      <c r="F7814" t="s">
        <v>21171</v>
      </c>
      <c r="G7814" t="s">
        <v>21172</v>
      </c>
      <c r="H7814" t="s">
        <v>3556</v>
      </c>
      <c r="I7814" t="s">
        <v>21173</v>
      </c>
      <c r="J7814" t="s">
        <v>21168</v>
      </c>
      <c r="K7814" t="s">
        <v>110</v>
      </c>
      <c r="L7814" t="s">
        <v>3343</v>
      </c>
      <c r="M7814" t="s">
        <v>3344</v>
      </c>
      <c r="N7814" t="s">
        <v>3345</v>
      </c>
      <c r="O7814" t="s">
        <v>3343</v>
      </c>
      <c r="P7814" t="s">
        <v>3343</v>
      </c>
      <c r="Q7814" t="s">
        <v>3346</v>
      </c>
    </row>
    <row r="7815" spans="1:17" x14ac:dyDescent="0.25">
      <c r="A7815" t="s">
        <v>20994</v>
      </c>
      <c r="B7815" t="s">
        <v>418</v>
      </c>
      <c r="C7815" t="s">
        <v>419</v>
      </c>
      <c r="D7815" t="s">
        <v>20995</v>
      </c>
      <c r="E7815">
        <v>3301058</v>
      </c>
      <c r="F7815" t="s">
        <v>21171</v>
      </c>
      <c r="G7815" t="s">
        <v>21172</v>
      </c>
      <c r="H7815" t="s">
        <v>3556</v>
      </c>
      <c r="I7815" t="s">
        <v>21174</v>
      </c>
      <c r="J7815" t="s">
        <v>21175</v>
      </c>
      <c r="K7815" t="s">
        <v>110</v>
      </c>
      <c r="L7815" t="s">
        <v>3346</v>
      </c>
      <c r="M7815" t="s">
        <v>3344</v>
      </c>
      <c r="N7815" t="s">
        <v>3345</v>
      </c>
      <c r="O7815" t="s">
        <v>3343</v>
      </c>
      <c r="P7815" t="s">
        <v>3343</v>
      </c>
      <c r="Q7815" t="s">
        <v>3346</v>
      </c>
    </row>
    <row r="7816" spans="1:17" x14ac:dyDescent="0.25">
      <c r="A7816" t="s">
        <v>20994</v>
      </c>
      <c r="B7816" t="s">
        <v>418</v>
      </c>
      <c r="C7816" t="s">
        <v>419</v>
      </c>
      <c r="D7816" t="s">
        <v>20995</v>
      </c>
      <c r="E7816">
        <v>3301059</v>
      </c>
      <c r="F7816" t="s">
        <v>21176</v>
      </c>
      <c r="G7816" t="s">
        <v>21177</v>
      </c>
      <c r="H7816" t="s">
        <v>3394</v>
      </c>
      <c r="I7816" t="s">
        <v>21178</v>
      </c>
      <c r="J7816" t="s">
        <v>3409</v>
      </c>
      <c r="K7816" t="s">
        <v>110</v>
      </c>
      <c r="L7816" t="s">
        <v>3343</v>
      </c>
      <c r="M7816" t="s">
        <v>3344</v>
      </c>
      <c r="N7816" t="s">
        <v>3345</v>
      </c>
      <c r="O7816" t="s">
        <v>3343</v>
      </c>
      <c r="P7816" t="s">
        <v>3343</v>
      </c>
      <c r="Q7816" t="s">
        <v>3346</v>
      </c>
    </row>
    <row r="7817" spans="1:17" x14ac:dyDescent="0.25">
      <c r="A7817" t="s">
        <v>20994</v>
      </c>
      <c r="B7817" t="s">
        <v>418</v>
      </c>
      <c r="C7817" t="s">
        <v>419</v>
      </c>
      <c r="D7817" t="s">
        <v>20995</v>
      </c>
      <c r="E7817">
        <v>3301059</v>
      </c>
      <c r="F7817" t="s">
        <v>21176</v>
      </c>
      <c r="G7817" t="s">
        <v>21177</v>
      </c>
      <c r="H7817" t="s">
        <v>3394</v>
      </c>
      <c r="I7817" t="s">
        <v>21179</v>
      </c>
      <c r="J7817" t="s">
        <v>21180</v>
      </c>
      <c r="K7817" t="s">
        <v>110</v>
      </c>
      <c r="L7817" t="s">
        <v>3346</v>
      </c>
      <c r="M7817" t="s">
        <v>3344</v>
      </c>
      <c r="N7817" t="s">
        <v>3345</v>
      </c>
      <c r="O7817" t="s">
        <v>3343</v>
      </c>
      <c r="P7817" t="s">
        <v>3343</v>
      </c>
      <c r="Q7817" t="s">
        <v>3346</v>
      </c>
    </row>
    <row r="7818" spans="1:17" x14ac:dyDescent="0.25">
      <c r="A7818" t="s">
        <v>20994</v>
      </c>
      <c r="B7818" t="s">
        <v>418</v>
      </c>
      <c r="C7818" t="s">
        <v>419</v>
      </c>
      <c r="D7818" t="s">
        <v>20995</v>
      </c>
      <c r="E7818">
        <v>3301061</v>
      </c>
      <c r="F7818" t="s">
        <v>21181</v>
      </c>
      <c r="G7818" t="s">
        <v>21182</v>
      </c>
      <c r="H7818" t="s">
        <v>3394</v>
      </c>
      <c r="I7818" t="s">
        <v>21183</v>
      </c>
      <c r="J7818" t="s">
        <v>3409</v>
      </c>
      <c r="K7818" t="s">
        <v>110</v>
      </c>
      <c r="L7818" t="s">
        <v>3343</v>
      </c>
      <c r="M7818" t="s">
        <v>3344</v>
      </c>
      <c r="N7818" t="s">
        <v>3345</v>
      </c>
      <c r="O7818" t="s">
        <v>3343</v>
      </c>
      <c r="P7818" t="s">
        <v>3343</v>
      </c>
      <c r="Q7818" t="s">
        <v>3346</v>
      </c>
    </row>
    <row r="7819" spans="1:17" x14ac:dyDescent="0.25">
      <c r="A7819" t="s">
        <v>20994</v>
      </c>
      <c r="B7819" t="s">
        <v>418</v>
      </c>
      <c r="C7819" t="s">
        <v>419</v>
      </c>
      <c r="D7819" t="s">
        <v>20995</v>
      </c>
      <c r="E7819">
        <v>3301061</v>
      </c>
      <c r="F7819" t="s">
        <v>21181</v>
      </c>
      <c r="G7819" t="s">
        <v>21182</v>
      </c>
      <c r="H7819" t="s">
        <v>3394</v>
      </c>
      <c r="I7819" t="s">
        <v>21184</v>
      </c>
      <c r="J7819" t="s">
        <v>21185</v>
      </c>
      <c r="K7819" t="s">
        <v>110</v>
      </c>
      <c r="L7819" t="s">
        <v>3346</v>
      </c>
      <c r="M7819" t="s">
        <v>3344</v>
      </c>
      <c r="N7819" t="s">
        <v>3345</v>
      </c>
      <c r="O7819" t="s">
        <v>3343</v>
      </c>
      <c r="P7819" t="s">
        <v>3343</v>
      </c>
      <c r="Q7819" t="s">
        <v>3346</v>
      </c>
    </row>
    <row r="7820" spans="1:17" x14ac:dyDescent="0.25">
      <c r="A7820" t="s">
        <v>20994</v>
      </c>
      <c r="B7820" t="s">
        <v>418</v>
      </c>
      <c r="C7820" t="s">
        <v>419</v>
      </c>
      <c r="D7820" t="s">
        <v>20995</v>
      </c>
      <c r="E7820">
        <v>3301061</v>
      </c>
      <c r="F7820" t="s">
        <v>21181</v>
      </c>
      <c r="G7820" t="s">
        <v>21182</v>
      </c>
      <c r="H7820" t="s">
        <v>3394</v>
      </c>
      <c r="I7820" t="s">
        <v>21186</v>
      </c>
      <c r="J7820" t="s">
        <v>21187</v>
      </c>
      <c r="K7820" t="s">
        <v>110</v>
      </c>
      <c r="L7820" t="s">
        <v>3346</v>
      </c>
      <c r="M7820" t="s">
        <v>3344</v>
      </c>
      <c r="N7820" t="s">
        <v>3345</v>
      </c>
      <c r="O7820" t="s">
        <v>3343</v>
      </c>
      <c r="P7820" t="s">
        <v>3343</v>
      </c>
      <c r="Q7820" t="s">
        <v>3346</v>
      </c>
    </row>
    <row r="7821" spans="1:17" x14ac:dyDescent="0.25">
      <c r="A7821" t="s">
        <v>20994</v>
      </c>
      <c r="B7821" t="s">
        <v>418</v>
      </c>
      <c r="C7821" t="s">
        <v>419</v>
      </c>
      <c r="D7821" t="s">
        <v>20995</v>
      </c>
      <c r="E7821">
        <v>3301061</v>
      </c>
      <c r="F7821" t="s">
        <v>21181</v>
      </c>
      <c r="G7821" t="s">
        <v>21182</v>
      </c>
      <c r="H7821" t="s">
        <v>3394</v>
      </c>
      <c r="I7821" t="s">
        <v>21188</v>
      </c>
      <c r="J7821" t="s">
        <v>21189</v>
      </c>
      <c r="K7821" t="s">
        <v>110</v>
      </c>
      <c r="L7821" t="s">
        <v>3346</v>
      </c>
      <c r="M7821" t="s">
        <v>3344</v>
      </c>
      <c r="N7821" t="s">
        <v>3345</v>
      </c>
      <c r="O7821" t="s">
        <v>3343</v>
      </c>
      <c r="P7821" t="s">
        <v>3343</v>
      </c>
      <c r="Q7821" t="s">
        <v>3346</v>
      </c>
    </row>
    <row r="7822" spans="1:17" x14ac:dyDescent="0.25">
      <c r="A7822" t="s">
        <v>20994</v>
      </c>
      <c r="B7822" t="s">
        <v>418</v>
      </c>
      <c r="C7822" t="s">
        <v>419</v>
      </c>
      <c r="D7822" t="s">
        <v>20995</v>
      </c>
      <c r="E7822">
        <v>3301061</v>
      </c>
      <c r="F7822" t="s">
        <v>21181</v>
      </c>
      <c r="G7822" t="s">
        <v>21182</v>
      </c>
      <c r="H7822" t="s">
        <v>3394</v>
      </c>
      <c r="I7822" t="s">
        <v>21190</v>
      </c>
      <c r="J7822" t="s">
        <v>21191</v>
      </c>
      <c r="K7822" t="s">
        <v>110</v>
      </c>
      <c r="L7822" t="s">
        <v>3346</v>
      </c>
      <c r="M7822" t="s">
        <v>3344</v>
      </c>
      <c r="N7822" t="s">
        <v>3345</v>
      </c>
      <c r="O7822" t="s">
        <v>3343</v>
      </c>
      <c r="P7822" t="s">
        <v>3343</v>
      </c>
      <c r="Q7822" t="s">
        <v>3346</v>
      </c>
    </row>
    <row r="7823" spans="1:17" x14ac:dyDescent="0.25">
      <c r="A7823" t="s">
        <v>20994</v>
      </c>
      <c r="B7823" t="s">
        <v>418</v>
      </c>
      <c r="C7823" t="s">
        <v>419</v>
      </c>
      <c r="D7823" t="s">
        <v>20995</v>
      </c>
      <c r="E7823">
        <v>3301062</v>
      </c>
      <c r="F7823" t="s">
        <v>21192</v>
      </c>
      <c r="G7823" t="s">
        <v>21193</v>
      </c>
      <c r="H7823" t="s">
        <v>3394</v>
      </c>
      <c r="I7823" t="s">
        <v>21194</v>
      </c>
      <c r="J7823" t="s">
        <v>3409</v>
      </c>
      <c r="K7823" t="s">
        <v>110</v>
      </c>
      <c r="L7823" t="s">
        <v>3343</v>
      </c>
      <c r="M7823" t="s">
        <v>3344</v>
      </c>
      <c r="N7823" t="s">
        <v>3627</v>
      </c>
      <c r="O7823" t="s">
        <v>3343</v>
      </c>
      <c r="P7823" t="s">
        <v>3343</v>
      </c>
      <c r="Q7823" t="s">
        <v>3346</v>
      </c>
    </row>
    <row r="7824" spans="1:17" x14ac:dyDescent="0.25">
      <c r="A7824" t="s">
        <v>20994</v>
      </c>
      <c r="B7824" t="s">
        <v>418</v>
      </c>
      <c r="C7824" t="s">
        <v>419</v>
      </c>
      <c r="D7824" t="s">
        <v>20995</v>
      </c>
      <c r="E7824">
        <v>3301062</v>
      </c>
      <c r="F7824" t="s">
        <v>21192</v>
      </c>
      <c r="G7824" t="s">
        <v>21193</v>
      </c>
      <c r="H7824" t="s">
        <v>3394</v>
      </c>
      <c r="I7824" t="s">
        <v>21195</v>
      </c>
      <c r="J7824" t="s">
        <v>21196</v>
      </c>
      <c r="K7824" t="s">
        <v>110</v>
      </c>
      <c r="L7824" t="s">
        <v>3346</v>
      </c>
      <c r="M7824" t="s">
        <v>3344</v>
      </c>
      <c r="N7824" t="s">
        <v>3627</v>
      </c>
      <c r="O7824" t="s">
        <v>3343</v>
      </c>
      <c r="P7824" t="s">
        <v>3343</v>
      </c>
      <c r="Q7824" t="s">
        <v>3346</v>
      </c>
    </row>
    <row r="7825" spans="1:17" x14ac:dyDescent="0.25">
      <c r="A7825" t="s">
        <v>20994</v>
      </c>
      <c r="B7825" t="s">
        <v>418</v>
      </c>
      <c r="C7825" t="s">
        <v>419</v>
      </c>
      <c r="D7825" t="s">
        <v>20995</v>
      </c>
      <c r="E7825">
        <v>3301063</v>
      </c>
      <c r="F7825" t="s">
        <v>21197</v>
      </c>
      <c r="G7825" t="s">
        <v>21198</v>
      </c>
      <c r="H7825" t="s">
        <v>3586</v>
      </c>
      <c r="I7825" t="s">
        <v>21199</v>
      </c>
      <c r="J7825" t="s">
        <v>21200</v>
      </c>
      <c r="K7825" t="s">
        <v>110</v>
      </c>
      <c r="L7825" t="s">
        <v>3343</v>
      </c>
      <c r="M7825" t="s">
        <v>3707</v>
      </c>
      <c r="N7825" t="s">
        <v>9242</v>
      </c>
      <c r="O7825" t="s">
        <v>3343</v>
      </c>
      <c r="P7825" t="s">
        <v>3343</v>
      </c>
      <c r="Q7825" t="s">
        <v>3346</v>
      </c>
    </row>
    <row r="7826" spans="1:17" x14ac:dyDescent="0.25">
      <c r="A7826" t="s">
        <v>20994</v>
      </c>
      <c r="B7826" t="s">
        <v>418</v>
      </c>
      <c r="C7826" t="s">
        <v>419</v>
      </c>
      <c r="D7826" t="s">
        <v>20995</v>
      </c>
      <c r="E7826">
        <v>3301063</v>
      </c>
      <c r="F7826" t="s">
        <v>21197</v>
      </c>
      <c r="G7826" t="s">
        <v>21198</v>
      </c>
      <c r="H7826" t="s">
        <v>3586</v>
      </c>
      <c r="I7826" t="s">
        <v>21201</v>
      </c>
      <c r="J7826" t="s">
        <v>21202</v>
      </c>
      <c r="K7826" t="s">
        <v>110</v>
      </c>
      <c r="L7826" t="s">
        <v>3346</v>
      </c>
      <c r="M7826" t="s">
        <v>3707</v>
      </c>
      <c r="N7826" t="s">
        <v>9242</v>
      </c>
      <c r="O7826" t="s">
        <v>3343</v>
      </c>
      <c r="P7826" t="s">
        <v>3343</v>
      </c>
      <c r="Q7826" t="s">
        <v>3346</v>
      </c>
    </row>
    <row r="7827" spans="1:17" x14ac:dyDescent="0.25">
      <c r="A7827" t="s">
        <v>20994</v>
      </c>
      <c r="B7827" t="s">
        <v>418</v>
      </c>
      <c r="C7827" t="s">
        <v>419</v>
      </c>
      <c r="D7827" t="s">
        <v>20995</v>
      </c>
      <c r="E7827">
        <v>3301064</v>
      </c>
      <c r="F7827" t="s">
        <v>21203</v>
      </c>
      <c r="G7827" t="s">
        <v>21204</v>
      </c>
      <c r="H7827" t="s">
        <v>3526</v>
      </c>
      <c r="I7827" t="s">
        <v>21205</v>
      </c>
      <c r="J7827" t="s">
        <v>935</v>
      </c>
      <c r="K7827" t="s">
        <v>110</v>
      </c>
      <c r="L7827" t="s">
        <v>3343</v>
      </c>
      <c r="M7827" t="s">
        <v>3397</v>
      </c>
      <c r="N7827" t="s">
        <v>3398</v>
      </c>
      <c r="O7827" t="s">
        <v>3343</v>
      </c>
      <c r="P7827" t="s">
        <v>3343</v>
      </c>
      <c r="Q7827" t="s">
        <v>3346</v>
      </c>
    </row>
    <row r="7828" spans="1:17" x14ac:dyDescent="0.25">
      <c r="A7828" t="s">
        <v>20994</v>
      </c>
      <c r="B7828" t="s">
        <v>418</v>
      </c>
      <c r="C7828" t="s">
        <v>419</v>
      </c>
      <c r="D7828" t="s">
        <v>20995</v>
      </c>
      <c r="E7828">
        <v>3301064</v>
      </c>
      <c r="F7828" t="s">
        <v>21203</v>
      </c>
      <c r="G7828" t="s">
        <v>21204</v>
      </c>
      <c r="H7828" t="s">
        <v>3526</v>
      </c>
      <c r="I7828" t="s">
        <v>21206</v>
      </c>
      <c r="J7828" t="s">
        <v>21207</v>
      </c>
      <c r="K7828" t="s">
        <v>110</v>
      </c>
      <c r="L7828" t="s">
        <v>3346</v>
      </c>
      <c r="M7828" t="s">
        <v>3397</v>
      </c>
      <c r="N7828" t="s">
        <v>3398</v>
      </c>
      <c r="O7828" t="s">
        <v>3343</v>
      </c>
      <c r="P7828" t="s">
        <v>3343</v>
      </c>
      <c r="Q7828" t="s">
        <v>3346</v>
      </c>
    </row>
    <row r="7829" spans="1:17" x14ac:dyDescent="0.25">
      <c r="A7829" t="s">
        <v>20994</v>
      </c>
      <c r="B7829" t="s">
        <v>418</v>
      </c>
      <c r="C7829" t="s">
        <v>419</v>
      </c>
      <c r="D7829" t="s">
        <v>20995</v>
      </c>
      <c r="E7829">
        <v>3301065</v>
      </c>
      <c r="F7829" t="s">
        <v>21208</v>
      </c>
      <c r="G7829" t="s">
        <v>21209</v>
      </c>
      <c r="H7829" t="s">
        <v>3394</v>
      </c>
      <c r="I7829" t="s">
        <v>21210</v>
      </c>
      <c r="J7829" t="s">
        <v>3409</v>
      </c>
      <c r="K7829" t="s">
        <v>110</v>
      </c>
      <c r="L7829" t="s">
        <v>3343</v>
      </c>
      <c r="M7829" t="s">
        <v>3344</v>
      </c>
      <c r="N7829" t="s">
        <v>3345</v>
      </c>
      <c r="O7829" t="s">
        <v>3343</v>
      </c>
      <c r="P7829" t="s">
        <v>3343</v>
      </c>
      <c r="Q7829" t="s">
        <v>3346</v>
      </c>
    </row>
    <row r="7830" spans="1:17" x14ac:dyDescent="0.25">
      <c r="A7830" t="s">
        <v>20994</v>
      </c>
      <c r="B7830" t="s">
        <v>418</v>
      </c>
      <c r="C7830" t="s">
        <v>419</v>
      </c>
      <c r="D7830" t="s">
        <v>20995</v>
      </c>
      <c r="E7830">
        <v>3301065</v>
      </c>
      <c r="F7830" t="s">
        <v>21208</v>
      </c>
      <c r="G7830" t="s">
        <v>21209</v>
      </c>
      <c r="H7830" t="s">
        <v>3394</v>
      </c>
      <c r="I7830" t="s">
        <v>21211</v>
      </c>
      <c r="J7830" t="s">
        <v>21212</v>
      </c>
      <c r="K7830" t="s">
        <v>110</v>
      </c>
      <c r="L7830" t="s">
        <v>3346</v>
      </c>
      <c r="M7830" t="s">
        <v>3344</v>
      </c>
      <c r="N7830" t="s">
        <v>3345</v>
      </c>
      <c r="O7830" t="s">
        <v>3343</v>
      </c>
      <c r="P7830" t="s">
        <v>3343</v>
      </c>
      <c r="Q7830" t="s">
        <v>3346</v>
      </c>
    </row>
    <row r="7831" spans="1:17" x14ac:dyDescent="0.25">
      <c r="A7831" t="s">
        <v>20994</v>
      </c>
      <c r="B7831" t="s">
        <v>418</v>
      </c>
      <c r="C7831" t="s">
        <v>419</v>
      </c>
      <c r="D7831" t="s">
        <v>20995</v>
      </c>
      <c r="E7831">
        <v>3301066</v>
      </c>
      <c r="F7831" t="s">
        <v>21213</v>
      </c>
      <c r="G7831" t="s">
        <v>21214</v>
      </c>
      <c r="H7831" t="s">
        <v>21215</v>
      </c>
      <c r="I7831" t="s">
        <v>21216</v>
      </c>
      <c r="J7831" t="s">
        <v>21217</v>
      </c>
      <c r="K7831" t="s">
        <v>38</v>
      </c>
      <c r="L7831" t="s">
        <v>3343</v>
      </c>
      <c r="M7831" t="s">
        <v>3344</v>
      </c>
      <c r="N7831" t="s">
        <v>3345</v>
      </c>
      <c r="O7831" t="s">
        <v>3346</v>
      </c>
      <c r="P7831" t="s">
        <v>3343</v>
      </c>
      <c r="Q7831" t="s">
        <v>3346</v>
      </c>
    </row>
    <row r="7832" spans="1:17" x14ac:dyDescent="0.25">
      <c r="A7832" t="s">
        <v>20994</v>
      </c>
      <c r="B7832" t="s">
        <v>418</v>
      </c>
      <c r="C7832" t="s">
        <v>419</v>
      </c>
      <c r="D7832" t="s">
        <v>20995</v>
      </c>
      <c r="E7832">
        <v>3301066</v>
      </c>
      <c r="F7832" t="s">
        <v>21213</v>
      </c>
      <c r="G7832" t="s">
        <v>21214</v>
      </c>
      <c r="H7832" t="s">
        <v>21215</v>
      </c>
      <c r="I7832" t="s">
        <v>21218</v>
      </c>
      <c r="J7832" t="s">
        <v>21219</v>
      </c>
      <c r="K7832" t="s">
        <v>38</v>
      </c>
      <c r="L7832" t="s">
        <v>3346</v>
      </c>
      <c r="M7832" t="s">
        <v>3344</v>
      </c>
      <c r="N7832" t="s">
        <v>3345</v>
      </c>
      <c r="O7832" t="s">
        <v>3346</v>
      </c>
      <c r="P7832" t="s">
        <v>3343</v>
      </c>
      <c r="Q7832" t="s">
        <v>3346</v>
      </c>
    </row>
    <row r="7833" spans="1:17" x14ac:dyDescent="0.25">
      <c r="A7833" t="s">
        <v>20994</v>
      </c>
      <c r="B7833" t="s">
        <v>418</v>
      </c>
      <c r="C7833" t="s">
        <v>419</v>
      </c>
      <c r="D7833" t="s">
        <v>20995</v>
      </c>
      <c r="E7833">
        <v>3301067</v>
      </c>
      <c r="F7833" t="s">
        <v>21220</v>
      </c>
      <c r="G7833" t="s">
        <v>21221</v>
      </c>
      <c r="H7833" t="s">
        <v>21222</v>
      </c>
      <c r="I7833" t="s">
        <v>21223</v>
      </c>
      <c r="J7833" t="s">
        <v>21224</v>
      </c>
      <c r="K7833" t="s">
        <v>110</v>
      </c>
      <c r="L7833" t="s">
        <v>3343</v>
      </c>
      <c r="M7833" t="s">
        <v>3707</v>
      </c>
      <c r="N7833" t="s">
        <v>9242</v>
      </c>
      <c r="O7833" t="s">
        <v>3343</v>
      </c>
      <c r="P7833" t="s">
        <v>3343</v>
      </c>
      <c r="Q7833" t="s">
        <v>3346</v>
      </c>
    </row>
    <row r="7834" spans="1:17" x14ac:dyDescent="0.25">
      <c r="A7834" t="s">
        <v>20994</v>
      </c>
      <c r="B7834" t="s">
        <v>418</v>
      </c>
      <c r="C7834" t="s">
        <v>419</v>
      </c>
      <c r="D7834" t="s">
        <v>20995</v>
      </c>
      <c r="E7834">
        <v>3301068</v>
      </c>
      <c r="F7834" t="s">
        <v>480</v>
      </c>
      <c r="G7834" t="s">
        <v>21225</v>
      </c>
      <c r="H7834" t="s">
        <v>21226</v>
      </c>
      <c r="I7834" t="s">
        <v>21227</v>
      </c>
      <c r="J7834" t="s">
        <v>481</v>
      </c>
      <c r="K7834" t="s">
        <v>110</v>
      </c>
      <c r="L7834" t="s">
        <v>3343</v>
      </c>
      <c r="M7834" t="s">
        <v>3707</v>
      </c>
      <c r="N7834" t="s">
        <v>9242</v>
      </c>
      <c r="O7834" t="s">
        <v>3343</v>
      </c>
      <c r="P7834" t="s">
        <v>3343</v>
      </c>
      <c r="Q7834" t="s">
        <v>3346</v>
      </c>
    </row>
    <row r="7835" spans="1:17" x14ac:dyDescent="0.25">
      <c r="A7835" t="s">
        <v>20994</v>
      </c>
      <c r="B7835" t="s">
        <v>418</v>
      </c>
      <c r="C7835" t="s">
        <v>419</v>
      </c>
      <c r="D7835" t="s">
        <v>20995</v>
      </c>
      <c r="E7835">
        <v>3301069</v>
      </c>
      <c r="F7835" t="s">
        <v>375</v>
      </c>
      <c r="G7835" t="s">
        <v>21228</v>
      </c>
      <c r="H7835" t="s">
        <v>3350</v>
      </c>
      <c r="I7835" t="s">
        <v>460</v>
      </c>
      <c r="J7835" t="s">
        <v>461</v>
      </c>
      <c r="K7835" t="s">
        <v>110</v>
      </c>
      <c r="L7835" t="s">
        <v>3343</v>
      </c>
      <c r="M7835" t="s">
        <v>3707</v>
      </c>
      <c r="N7835" t="s">
        <v>9242</v>
      </c>
      <c r="O7835" t="s">
        <v>3343</v>
      </c>
      <c r="P7835" t="s">
        <v>3343</v>
      </c>
      <c r="Q7835" t="s">
        <v>3346</v>
      </c>
    </row>
    <row r="7836" spans="1:17" x14ac:dyDescent="0.25">
      <c r="A7836" t="s">
        <v>20994</v>
      </c>
      <c r="B7836" t="s">
        <v>418</v>
      </c>
      <c r="C7836" t="s">
        <v>419</v>
      </c>
      <c r="D7836" t="s">
        <v>20995</v>
      </c>
      <c r="E7836">
        <v>3301069</v>
      </c>
      <c r="F7836" t="s">
        <v>375</v>
      </c>
      <c r="G7836" t="s">
        <v>21228</v>
      </c>
      <c r="H7836" t="s">
        <v>3350</v>
      </c>
      <c r="I7836" t="s">
        <v>21229</v>
      </c>
      <c r="J7836" t="s">
        <v>21230</v>
      </c>
      <c r="K7836" t="s">
        <v>110</v>
      </c>
      <c r="L7836" t="s">
        <v>3346</v>
      </c>
      <c r="M7836" t="s">
        <v>3707</v>
      </c>
      <c r="N7836" t="s">
        <v>9242</v>
      </c>
      <c r="O7836" t="s">
        <v>3343</v>
      </c>
      <c r="P7836" t="s">
        <v>3343</v>
      </c>
      <c r="Q7836" t="s">
        <v>3346</v>
      </c>
    </row>
    <row r="7837" spans="1:17" x14ac:dyDescent="0.25">
      <c r="A7837" t="s">
        <v>20994</v>
      </c>
      <c r="B7837" t="s">
        <v>418</v>
      </c>
      <c r="C7837" t="s">
        <v>419</v>
      </c>
      <c r="D7837" t="s">
        <v>20995</v>
      </c>
      <c r="E7837">
        <v>3301069</v>
      </c>
      <c r="F7837" t="s">
        <v>375</v>
      </c>
      <c r="G7837" t="s">
        <v>21228</v>
      </c>
      <c r="H7837" t="s">
        <v>3350</v>
      </c>
      <c r="I7837" t="s">
        <v>21231</v>
      </c>
      <c r="J7837" t="s">
        <v>21232</v>
      </c>
      <c r="K7837" t="s">
        <v>110</v>
      </c>
      <c r="L7837" t="s">
        <v>3346</v>
      </c>
      <c r="M7837" t="s">
        <v>3707</v>
      </c>
      <c r="N7837" t="s">
        <v>9242</v>
      </c>
      <c r="O7837" t="s">
        <v>3343</v>
      </c>
      <c r="P7837" t="s">
        <v>3343</v>
      </c>
      <c r="Q7837" t="s">
        <v>3346</v>
      </c>
    </row>
    <row r="7838" spans="1:17" x14ac:dyDescent="0.25">
      <c r="A7838" t="s">
        <v>20994</v>
      </c>
      <c r="B7838" t="s">
        <v>418</v>
      </c>
      <c r="C7838" t="s">
        <v>419</v>
      </c>
      <c r="D7838" t="s">
        <v>20995</v>
      </c>
      <c r="E7838">
        <v>3301069</v>
      </c>
      <c r="F7838" t="s">
        <v>375</v>
      </c>
      <c r="G7838" t="s">
        <v>21228</v>
      </c>
      <c r="H7838" t="s">
        <v>3350</v>
      </c>
      <c r="I7838" t="s">
        <v>21233</v>
      </c>
      <c r="J7838" t="s">
        <v>21234</v>
      </c>
      <c r="K7838" t="s">
        <v>110</v>
      </c>
      <c r="L7838" t="s">
        <v>3346</v>
      </c>
      <c r="M7838" t="s">
        <v>3707</v>
      </c>
      <c r="N7838" t="s">
        <v>9242</v>
      </c>
      <c r="O7838" t="s">
        <v>3343</v>
      </c>
      <c r="P7838" t="s">
        <v>3343</v>
      </c>
      <c r="Q7838" t="s">
        <v>3346</v>
      </c>
    </row>
    <row r="7839" spans="1:17" x14ac:dyDescent="0.25">
      <c r="A7839" t="s">
        <v>20994</v>
      </c>
      <c r="B7839" t="s">
        <v>418</v>
      </c>
      <c r="C7839" t="s">
        <v>419</v>
      </c>
      <c r="D7839" t="s">
        <v>20995</v>
      </c>
      <c r="E7839">
        <v>3301070</v>
      </c>
      <c r="F7839" t="s">
        <v>102</v>
      </c>
      <c r="G7839" t="s">
        <v>21235</v>
      </c>
      <c r="H7839" t="s">
        <v>3350</v>
      </c>
      <c r="I7839" t="s">
        <v>21236</v>
      </c>
      <c r="J7839" t="s">
        <v>103</v>
      </c>
      <c r="K7839" t="s">
        <v>110</v>
      </c>
      <c r="L7839" t="s">
        <v>3343</v>
      </c>
      <c r="M7839" t="s">
        <v>3707</v>
      </c>
      <c r="N7839" t="s">
        <v>9242</v>
      </c>
      <c r="O7839" t="s">
        <v>3343</v>
      </c>
      <c r="P7839" t="s">
        <v>3343</v>
      </c>
      <c r="Q7839" t="s">
        <v>3346</v>
      </c>
    </row>
    <row r="7840" spans="1:17" x14ac:dyDescent="0.25">
      <c r="A7840" t="s">
        <v>20994</v>
      </c>
      <c r="B7840" t="s">
        <v>418</v>
      </c>
      <c r="C7840" t="s">
        <v>419</v>
      </c>
      <c r="D7840" t="s">
        <v>20995</v>
      </c>
      <c r="E7840">
        <v>3301070</v>
      </c>
      <c r="F7840" t="s">
        <v>102</v>
      </c>
      <c r="G7840" t="s">
        <v>21235</v>
      </c>
      <c r="H7840" t="s">
        <v>3350</v>
      </c>
      <c r="I7840" t="s">
        <v>21237</v>
      </c>
      <c r="J7840" t="s">
        <v>21238</v>
      </c>
      <c r="K7840" t="s">
        <v>110</v>
      </c>
      <c r="L7840" t="s">
        <v>3346</v>
      </c>
      <c r="M7840" t="s">
        <v>3707</v>
      </c>
      <c r="N7840" t="s">
        <v>9242</v>
      </c>
      <c r="O7840" t="s">
        <v>3343</v>
      </c>
      <c r="P7840" t="s">
        <v>3343</v>
      </c>
      <c r="Q7840" t="s">
        <v>3346</v>
      </c>
    </row>
    <row r="7841" spans="1:17" x14ac:dyDescent="0.25">
      <c r="A7841" t="s">
        <v>20994</v>
      </c>
      <c r="B7841" t="s">
        <v>418</v>
      </c>
      <c r="C7841" t="s">
        <v>419</v>
      </c>
      <c r="D7841" t="s">
        <v>20995</v>
      </c>
      <c r="E7841">
        <v>3301070</v>
      </c>
      <c r="F7841" t="s">
        <v>102</v>
      </c>
      <c r="G7841" t="s">
        <v>21235</v>
      </c>
      <c r="H7841" t="s">
        <v>3350</v>
      </c>
      <c r="I7841" t="s">
        <v>21239</v>
      </c>
      <c r="J7841" t="s">
        <v>21240</v>
      </c>
      <c r="K7841" t="s">
        <v>110</v>
      </c>
      <c r="L7841" t="s">
        <v>3346</v>
      </c>
      <c r="M7841" t="s">
        <v>3707</v>
      </c>
      <c r="N7841" t="s">
        <v>9242</v>
      </c>
      <c r="O7841" t="s">
        <v>3343</v>
      </c>
      <c r="P7841" t="s">
        <v>3343</v>
      </c>
      <c r="Q7841" t="s">
        <v>3346</v>
      </c>
    </row>
    <row r="7842" spans="1:17" x14ac:dyDescent="0.25">
      <c r="A7842" t="s">
        <v>20994</v>
      </c>
      <c r="B7842" t="s">
        <v>418</v>
      </c>
      <c r="C7842" t="s">
        <v>419</v>
      </c>
      <c r="D7842" t="s">
        <v>20995</v>
      </c>
      <c r="E7842">
        <v>3301070</v>
      </c>
      <c r="F7842" t="s">
        <v>102</v>
      </c>
      <c r="G7842" t="s">
        <v>21235</v>
      </c>
      <c r="H7842" t="s">
        <v>3350</v>
      </c>
      <c r="I7842" t="s">
        <v>21241</v>
      </c>
      <c r="J7842" t="s">
        <v>21242</v>
      </c>
      <c r="K7842" t="s">
        <v>110</v>
      </c>
      <c r="L7842" t="s">
        <v>3346</v>
      </c>
      <c r="M7842" t="s">
        <v>3707</v>
      </c>
      <c r="N7842" t="s">
        <v>9242</v>
      </c>
      <c r="O7842" t="s">
        <v>3343</v>
      </c>
      <c r="P7842" t="s">
        <v>3343</v>
      </c>
      <c r="Q7842" t="s">
        <v>3346</v>
      </c>
    </row>
    <row r="7843" spans="1:17" x14ac:dyDescent="0.25">
      <c r="A7843" t="s">
        <v>20994</v>
      </c>
      <c r="B7843" t="s">
        <v>418</v>
      </c>
      <c r="C7843" t="s">
        <v>419</v>
      </c>
      <c r="D7843" t="s">
        <v>20995</v>
      </c>
      <c r="E7843">
        <v>3301070</v>
      </c>
      <c r="F7843" t="s">
        <v>102</v>
      </c>
      <c r="G7843" t="s">
        <v>21235</v>
      </c>
      <c r="H7843" t="s">
        <v>3350</v>
      </c>
      <c r="I7843" t="s">
        <v>21243</v>
      </c>
      <c r="J7843" t="s">
        <v>21244</v>
      </c>
      <c r="K7843" t="s">
        <v>110</v>
      </c>
      <c r="L7843" t="s">
        <v>3346</v>
      </c>
      <c r="M7843" t="s">
        <v>3707</v>
      </c>
      <c r="N7843" t="s">
        <v>9242</v>
      </c>
      <c r="O7843" t="s">
        <v>3343</v>
      </c>
      <c r="P7843" t="s">
        <v>3343</v>
      </c>
      <c r="Q7843" t="s">
        <v>3346</v>
      </c>
    </row>
    <row r="7844" spans="1:17" x14ac:dyDescent="0.25">
      <c r="A7844" t="s">
        <v>20994</v>
      </c>
      <c r="B7844" t="s">
        <v>418</v>
      </c>
      <c r="C7844" t="s">
        <v>419</v>
      </c>
      <c r="D7844" t="s">
        <v>20995</v>
      </c>
      <c r="E7844">
        <v>3301071</v>
      </c>
      <c r="F7844" t="s">
        <v>114</v>
      </c>
      <c r="G7844" t="s">
        <v>21245</v>
      </c>
      <c r="H7844" t="s">
        <v>3350</v>
      </c>
      <c r="I7844" t="s">
        <v>21246</v>
      </c>
      <c r="J7844" t="s">
        <v>116</v>
      </c>
      <c r="K7844" t="s">
        <v>110</v>
      </c>
      <c r="L7844" t="s">
        <v>3343</v>
      </c>
      <c r="M7844" t="s">
        <v>3707</v>
      </c>
      <c r="N7844" t="s">
        <v>9242</v>
      </c>
      <c r="O7844" t="s">
        <v>3343</v>
      </c>
      <c r="P7844" t="s">
        <v>3343</v>
      </c>
      <c r="Q7844" t="s">
        <v>3346</v>
      </c>
    </row>
    <row r="7845" spans="1:17" x14ac:dyDescent="0.25">
      <c r="A7845" t="s">
        <v>20994</v>
      </c>
      <c r="B7845" t="s">
        <v>418</v>
      </c>
      <c r="C7845" t="s">
        <v>419</v>
      </c>
      <c r="D7845" t="s">
        <v>20995</v>
      </c>
      <c r="E7845">
        <v>3301071</v>
      </c>
      <c r="F7845" t="s">
        <v>114</v>
      </c>
      <c r="G7845" t="s">
        <v>21245</v>
      </c>
      <c r="H7845" t="s">
        <v>3350</v>
      </c>
      <c r="I7845" t="s">
        <v>21247</v>
      </c>
      <c r="J7845" t="s">
        <v>21248</v>
      </c>
      <c r="K7845" t="s">
        <v>110</v>
      </c>
      <c r="L7845" t="s">
        <v>3346</v>
      </c>
      <c r="M7845" t="s">
        <v>3707</v>
      </c>
      <c r="N7845" t="s">
        <v>9242</v>
      </c>
      <c r="O7845" t="s">
        <v>3343</v>
      </c>
      <c r="P7845" t="s">
        <v>3343</v>
      </c>
      <c r="Q7845" t="s">
        <v>3346</v>
      </c>
    </row>
    <row r="7846" spans="1:17" x14ac:dyDescent="0.25">
      <c r="A7846" t="s">
        <v>20994</v>
      </c>
      <c r="B7846" t="s">
        <v>418</v>
      </c>
      <c r="C7846" t="s">
        <v>419</v>
      </c>
      <c r="D7846" t="s">
        <v>20995</v>
      </c>
      <c r="E7846">
        <v>3301071</v>
      </c>
      <c r="F7846" t="s">
        <v>114</v>
      </c>
      <c r="G7846" t="s">
        <v>21245</v>
      </c>
      <c r="H7846" t="s">
        <v>3350</v>
      </c>
      <c r="I7846" t="s">
        <v>21249</v>
      </c>
      <c r="J7846" t="s">
        <v>21248</v>
      </c>
      <c r="K7846" t="s">
        <v>110</v>
      </c>
      <c r="L7846" t="s">
        <v>3346</v>
      </c>
      <c r="M7846" t="s">
        <v>3707</v>
      </c>
      <c r="N7846" t="s">
        <v>9242</v>
      </c>
      <c r="O7846" t="s">
        <v>3343</v>
      </c>
      <c r="P7846" t="s">
        <v>3343</v>
      </c>
      <c r="Q7846" t="s">
        <v>3346</v>
      </c>
    </row>
    <row r="7847" spans="1:17" x14ac:dyDescent="0.25">
      <c r="A7847" t="s">
        <v>20994</v>
      </c>
      <c r="B7847" t="s">
        <v>418</v>
      </c>
      <c r="C7847" t="s">
        <v>419</v>
      </c>
      <c r="D7847" t="s">
        <v>20995</v>
      </c>
      <c r="E7847">
        <v>3301071</v>
      </c>
      <c r="F7847" t="s">
        <v>114</v>
      </c>
      <c r="G7847" t="s">
        <v>21245</v>
      </c>
      <c r="H7847" t="s">
        <v>3350</v>
      </c>
      <c r="I7847" t="s">
        <v>21250</v>
      </c>
      <c r="J7847" t="s">
        <v>21251</v>
      </c>
      <c r="K7847" t="s">
        <v>110</v>
      </c>
      <c r="L7847" t="s">
        <v>3346</v>
      </c>
      <c r="M7847" t="s">
        <v>3707</v>
      </c>
      <c r="N7847" t="s">
        <v>9242</v>
      </c>
      <c r="O7847" t="s">
        <v>3343</v>
      </c>
      <c r="P7847" t="s">
        <v>3343</v>
      </c>
      <c r="Q7847" t="s">
        <v>3346</v>
      </c>
    </row>
    <row r="7848" spans="1:17" x14ac:dyDescent="0.25">
      <c r="A7848" t="s">
        <v>20994</v>
      </c>
      <c r="B7848" t="s">
        <v>418</v>
      </c>
      <c r="C7848" t="s">
        <v>419</v>
      </c>
      <c r="D7848" t="s">
        <v>20995</v>
      </c>
      <c r="E7848">
        <v>3301073</v>
      </c>
      <c r="F7848" t="s">
        <v>450</v>
      </c>
      <c r="G7848" t="s">
        <v>21252</v>
      </c>
      <c r="H7848" t="s">
        <v>21253</v>
      </c>
      <c r="I7848" t="s">
        <v>451</v>
      </c>
      <c r="J7848" t="s">
        <v>452</v>
      </c>
      <c r="K7848" t="s">
        <v>110</v>
      </c>
      <c r="L7848" t="s">
        <v>3343</v>
      </c>
      <c r="M7848" t="s">
        <v>3344</v>
      </c>
      <c r="N7848" t="s">
        <v>3360</v>
      </c>
      <c r="O7848" t="s">
        <v>3343</v>
      </c>
      <c r="P7848" t="s">
        <v>3343</v>
      </c>
      <c r="Q7848" t="s">
        <v>3346</v>
      </c>
    </row>
    <row r="7849" spans="1:17" x14ac:dyDescent="0.25">
      <c r="A7849" t="s">
        <v>20994</v>
      </c>
      <c r="B7849" t="s">
        <v>418</v>
      </c>
      <c r="C7849" t="s">
        <v>419</v>
      </c>
      <c r="D7849" t="s">
        <v>20995</v>
      </c>
      <c r="E7849">
        <v>3301073</v>
      </c>
      <c r="F7849" t="s">
        <v>450</v>
      </c>
      <c r="G7849" t="s">
        <v>21252</v>
      </c>
      <c r="H7849" t="s">
        <v>21253</v>
      </c>
      <c r="I7849" t="s">
        <v>21254</v>
      </c>
      <c r="J7849" t="s">
        <v>21255</v>
      </c>
      <c r="K7849" t="s">
        <v>110</v>
      </c>
      <c r="L7849" t="s">
        <v>3346</v>
      </c>
      <c r="M7849" t="s">
        <v>3344</v>
      </c>
      <c r="N7849" t="s">
        <v>3360</v>
      </c>
      <c r="O7849" t="s">
        <v>3343</v>
      </c>
      <c r="P7849" t="s">
        <v>3343</v>
      </c>
      <c r="Q7849" t="s">
        <v>3346</v>
      </c>
    </row>
    <row r="7850" spans="1:17" x14ac:dyDescent="0.25">
      <c r="A7850" t="s">
        <v>20994</v>
      </c>
      <c r="B7850" t="s">
        <v>418</v>
      </c>
      <c r="C7850" t="s">
        <v>419</v>
      </c>
      <c r="D7850" t="s">
        <v>20995</v>
      </c>
      <c r="E7850">
        <v>3301073</v>
      </c>
      <c r="F7850" t="s">
        <v>450</v>
      </c>
      <c r="G7850" t="s">
        <v>21252</v>
      </c>
      <c r="H7850" t="s">
        <v>21253</v>
      </c>
      <c r="I7850" t="s">
        <v>21256</v>
      </c>
      <c r="J7850" t="s">
        <v>21257</v>
      </c>
      <c r="K7850" t="s">
        <v>110</v>
      </c>
      <c r="L7850" t="s">
        <v>3346</v>
      </c>
      <c r="M7850" t="s">
        <v>3344</v>
      </c>
      <c r="N7850" t="s">
        <v>3360</v>
      </c>
      <c r="O7850" t="s">
        <v>3343</v>
      </c>
      <c r="P7850" t="s">
        <v>3343</v>
      </c>
      <c r="Q7850" t="s">
        <v>3346</v>
      </c>
    </row>
    <row r="7851" spans="1:17" x14ac:dyDescent="0.25">
      <c r="A7851" t="s">
        <v>20994</v>
      </c>
      <c r="B7851" t="s">
        <v>418</v>
      </c>
      <c r="C7851" t="s">
        <v>419</v>
      </c>
      <c r="D7851" t="s">
        <v>20995</v>
      </c>
      <c r="E7851">
        <v>3301073</v>
      </c>
      <c r="F7851" t="s">
        <v>450</v>
      </c>
      <c r="G7851" t="s">
        <v>21252</v>
      </c>
      <c r="H7851" t="s">
        <v>21253</v>
      </c>
      <c r="I7851" t="s">
        <v>21258</v>
      </c>
      <c r="J7851" t="s">
        <v>21259</v>
      </c>
      <c r="K7851" t="s">
        <v>110</v>
      </c>
      <c r="L7851" t="s">
        <v>3346</v>
      </c>
      <c r="M7851" t="s">
        <v>3344</v>
      </c>
      <c r="N7851" t="s">
        <v>3360</v>
      </c>
      <c r="O7851" t="s">
        <v>3343</v>
      </c>
      <c r="P7851" t="s">
        <v>3343</v>
      </c>
      <c r="Q7851" t="s">
        <v>3346</v>
      </c>
    </row>
    <row r="7852" spans="1:17" x14ac:dyDescent="0.25">
      <c r="A7852" t="s">
        <v>20994</v>
      </c>
      <c r="B7852" t="s">
        <v>418</v>
      </c>
      <c r="C7852" t="s">
        <v>419</v>
      </c>
      <c r="D7852" t="s">
        <v>20995</v>
      </c>
      <c r="E7852">
        <v>3301073</v>
      </c>
      <c r="F7852" t="s">
        <v>450</v>
      </c>
      <c r="G7852" t="s">
        <v>21252</v>
      </c>
      <c r="H7852" t="s">
        <v>21253</v>
      </c>
      <c r="I7852" t="s">
        <v>21260</v>
      </c>
      <c r="J7852" t="s">
        <v>21261</v>
      </c>
      <c r="K7852" t="s">
        <v>110</v>
      </c>
      <c r="L7852" t="s">
        <v>3346</v>
      </c>
      <c r="M7852" t="s">
        <v>3344</v>
      </c>
      <c r="N7852" t="s">
        <v>3360</v>
      </c>
      <c r="O7852" t="s">
        <v>3343</v>
      </c>
      <c r="P7852" t="s">
        <v>3343</v>
      </c>
      <c r="Q7852" t="s">
        <v>3346</v>
      </c>
    </row>
    <row r="7853" spans="1:17" x14ac:dyDescent="0.25">
      <c r="A7853" t="s">
        <v>20994</v>
      </c>
      <c r="B7853" t="s">
        <v>418</v>
      </c>
      <c r="C7853" t="s">
        <v>419</v>
      </c>
      <c r="D7853" t="s">
        <v>20995</v>
      </c>
      <c r="E7853">
        <v>3301073</v>
      </c>
      <c r="F7853" t="s">
        <v>450</v>
      </c>
      <c r="G7853" t="s">
        <v>21252</v>
      </c>
      <c r="H7853" t="s">
        <v>21253</v>
      </c>
      <c r="I7853" t="s">
        <v>21262</v>
      </c>
      <c r="J7853" t="s">
        <v>21263</v>
      </c>
      <c r="K7853" t="s">
        <v>110</v>
      </c>
      <c r="L7853" t="s">
        <v>3346</v>
      </c>
      <c r="M7853" t="s">
        <v>3344</v>
      </c>
      <c r="N7853" t="s">
        <v>3360</v>
      </c>
      <c r="O7853" t="s">
        <v>3343</v>
      </c>
      <c r="P7853" t="s">
        <v>3343</v>
      </c>
      <c r="Q7853" t="s">
        <v>3346</v>
      </c>
    </row>
    <row r="7854" spans="1:17" x14ac:dyDescent="0.25">
      <c r="A7854" t="s">
        <v>20994</v>
      </c>
      <c r="B7854" t="s">
        <v>418</v>
      </c>
      <c r="C7854" t="s">
        <v>419</v>
      </c>
      <c r="D7854" t="s">
        <v>20995</v>
      </c>
      <c r="E7854" s="1009">
        <v>3301074</v>
      </c>
      <c r="F7854" t="s">
        <v>431</v>
      </c>
      <c r="G7854" t="s">
        <v>21264</v>
      </c>
      <c r="H7854" t="s">
        <v>843</v>
      </c>
      <c r="I7854" t="s">
        <v>432</v>
      </c>
      <c r="J7854" t="s">
        <v>433</v>
      </c>
      <c r="K7854" t="s">
        <v>110</v>
      </c>
      <c r="L7854" t="s">
        <v>3343</v>
      </c>
      <c r="M7854" t="s">
        <v>3344</v>
      </c>
      <c r="N7854" t="s">
        <v>4357</v>
      </c>
      <c r="O7854" t="s">
        <v>3343</v>
      </c>
      <c r="P7854" t="s">
        <v>3343</v>
      </c>
      <c r="Q7854" t="s">
        <v>3346</v>
      </c>
    </row>
    <row r="7855" spans="1:17" x14ac:dyDescent="0.25">
      <c r="A7855" t="s">
        <v>20994</v>
      </c>
      <c r="B7855" t="s">
        <v>418</v>
      </c>
      <c r="C7855" t="s">
        <v>419</v>
      </c>
      <c r="D7855" t="s">
        <v>20995</v>
      </c>
      <c r="E7855">
        <v>3301074</v>
      </c>
      <c r="F7855" t="s">
        <v>431</v>
      </c>
      <c r="G7855" t="s">
        <v>21264</v>
      </c>
      <c r="H7855" t="s">
        <v>843</v>
      </c>
      <c r="I7855" t="s">
        <v>21265</v>
      </c>
      <c r="J7855" t="s">
        <v>21266</v>
      </c>
      <c r="K7855" t="s">
        <v>110</v>
      </c>
      <c r="L7855" t="s">
        <v>3346</v>
      </c>
      <c r="M7855" t="s">
        <v>3344</v>
      </c>
      <c r="N7855" t="s">
        <v>4357</v>
      </c>
      <c r="O7855" t="s">
        <v>3343</v>
      </c>
      <c r="P7855" t="s">
        <v>3343</v>
      </c>
      <c r="Q7855" t="s">
        <v>3346</v>
      </c>
    </row>
    <row r="7856" spans="1:17" x14ac:dyDescent="0.25">
      <c r="A7856" t="s">
        <v>20994</v>
      </c>
      <c r="B7856" t="s">
        <v>418</v>
      </c>
      <c r="C7856" t="s">
        <v>419</v>
      </c>
      <c r="D7856" t="s">
        <v>20995</v>
      </c>
      <c r="E7856">
        <v>3301074</v>
      </c>
      <c r="F7856" t="s">
        <v>431</v>
      </c>
      <c r="G7856" t="s">
        <v>21264</v>
      </c>
      <c r="H7856" t="s">
        <v>843</v>
      </c>
      <c r="I7856" t="s">
        <v>21267</v>
      </c>
      <c r="J7856" t="s">
        <v>21268</v>
      </c>
      <c r="K7856" t="s">
        <v>110</v>
      </c>
      <c r="L7856" t="s">
        <v>3346</v>
      </c>
      <c r="M7856" t="s">
        <v>3344</v>
      </c>
      <c r="N7856" t="s">
        <v>4357</v>
      </c>
      <c r="O7856" t="s">
        <v>3343</v>
      </c>
      <c r="P7856" t="s">
        <v>3343</v>
      </c>
      <c r="Q7856" t="s">
        <v>3346</v>
      </c>
    </row>
    <row r="7857" spans="1:17" x14ac:dyDescent="0.25">
      <c r="A7857" t="s">
        <v>20994</v>
      </c>
      <c r="B7857" t="s">
        <v>418</v>
      </c>
      <c r="C7857" t="s">
        <v>419</v>
      </c>
      <c r="D7857" t="s">
        <v>20995</v>
      </c>
      <c r="E7857">
        <v>3301074</v>
      </c>
      <c r="F7857" t="s">
        <v>431</v>
      </c>
      <c r="G7857" t="s">
        <v>21264</v>
      </c>
      <c r="H7857" t="s">
        <v>843</v>
      </c>
      <c r="I7857" t="s">
        <v>21269</v>
      </c>
      <c r="J7857" t="s">
        <v>21270</v>
      </c>
      <c r="K7857" t="s">
        <v>110</v>
      </c>
      <c r="L7857" t="s">
        <v>3346</v>
      </c>
      <c r="M7857" t="s">
        <v>3344</v>
      </c>
      <c r="N7857" t="s">
        <v>4357</v>
      </c>
      <c r="O7857" t="s">
        <v>3343</v>
      </c>
      <c r="P7857" t="s">
        <v>3343</v>
      </c>
      <c r="Q7857" t="s">
        <v>3346</v>
      </c>
    </row>
    <row r="7858" spans="1:17" x14ac:dyDescent="0.25">
      <c r="A7858" t="s">
        <v>20994</v>
      </c>
      <c r="B7858" t="s">
        <v>418</v>
      </c>
      <c r="C7858" t="s">
        <v>419</v>
      </c>
      <c r="D7858" t="s">
        <v>20995</v>
      </c>
      <c r="E7858">
        <v>3301074</v>
      </c>
      <c r="F7858" t="s">
        <v>431</v>
      </c>
      <c r="G7858" t="s">
        <v>21264</v>
      </c>
      <c r="H7858" t="s">
        <v>843</v>
      </c>
      <c r="I7858" t="s">
        <v>21271</v>
      </c>
      <c r="J7858" t="s">
        <v>21272</v>
      </c>
      <c r="K7858" t="s">
        <v>110</v>
      </c>
      <c r="L7858" t="s">
        <v>3346</v>
      </c>
      <c r="M7858" t="s">
        <v>3344</v>
      </c>
      <c r="N7858" t="s">
        <v>4357</v>
      </c>
      <c r="O7858" t="s">
        <v>3343</v>
      </c>
      <c r="P7858" t="s">
        <v>3343</v>
      </c>
      <c r="Q7858" t="s">
        <v>3346</v>
      </c>
    </row>
    <row r="7859" spans="1:17" x14ac:dyDescent="0.25">
      <c r="A7859" t="s">
        <v>20994</v>
      </c>
      <c r="B7859" t="s">
        <v>418</v>
      </c>
      <c r="C7859" t="s">
        <v>419</v>
      </c>
      <c r="D7859" t="s">
        <v>20995</v>
      </c>
      <c r="E7859">
        <v>3301074</v>
      </c>
      <c r="F7859" t="s">
        <v>431</v>
      </c>
      <c r="G7859" t="s">
        <v>21264</v>
      </c>
      <c r="H7859" t="s">
        <v>843</v>
      </c>
      <c r="I7859" t="s">
        <v>21273</v>
      </c>
      <c r="J7859" t="s">
        <v>21274</v>
      </c>
      <c r="K7859" t="s">
        <v>110</v>
      </c>
      <c r="L7859" t="s">
        <v>3346</v>
      </c>
      <c r="M7859" t="s">
        <v>3344</v>
      </c>
      <c r="N7859" t="s">
        <v>4357</v>
      </c>
      <c r="O7859" t="s">
        <v>3343</v>
      </c>
      <c r="P7859" t="s">
        <v>3343</v>
      </c>
      <c r="Q7859" t="s">
        <v>3346</v>
      </c>
    </row>
    <row r="7860" spans="1:17" x14ac:dyDescent="0.25">
      <c r="A7860" t="s">
        <v>20994</v>
      </c>
      <c r="B7860" t="s">
        <v>418</v>
      </c>
      <c r="C7860" t="s">
        <v>419</v>
      </c>
      <c r="D7860" t="s">
        <v>20995</v>
      </c>
      <c r="E7860">
        <v>3301074</v>
      </c>
      <c r="F7860" t="s">
        <v>431</v>
      </c>
      <c r="G7860" t="s">
        <v>21264</v>
      </c>
      <c r="H7860" t="s">
        <v>843</v>
      </c>
      <c r="I7860" t="s">
        <v>21275</v>
      </c>
      <c r="J7860" t="s">
        <v>21276</v>
      </c>
      <c r="K7860" t="s">
        <v>110</v>
      </c>
      <c r="L7860" t="s">
        <v>3346</v>
      </c>
      <c r="M7860" t="s">
        <v>3344</v>
      </c>
      <c r="N7860" t="s">
        <v>4357</v>
      </c>
      <c r="O7860" t="s">
        <v>3343</v>
      </c>
      <c r="P7860" t="s">
        <v>3343</v>
      </c>
      <c r="Q7860" t="s">
        <v>3346</v>
      </c>
    </row>
    <row r="7861" spans="1:17" x14ac:dyDescent="0.25">
      <c r="A7861" t="s">
        <v>20994</v>
      </c>
      <c r="B7861" t="s">
        <v>418</v>
      </c>
      <c r="C7861" t="s">
        <v>419</v>
      </c>
      <c r="D7861" t="s">
        <v>20995</v>
      </c>
      <c r="E7861">
        <v>3301074</v>
      </c>
      <c r="F7861" t="s">
        <v>431</v>
      </c>
      <c r="G7861" t="s">
        <v>21264</v>
      </c>
      <c r="H7861" t="s">
        <v>843</v>
      </c>
      <c r="I7861" t="s">
        <v>21277</v>
      </c>
      <c r="J7861" t="s">
        <v>21278</v>
      </c>
      <c r="K7861" t="s">
        <v>110</v>
      </c>
      <c r="L7861" t="s">
        <v>3346</v>
      </c>
      <c r="M7861" t="s">
        <v>3344</v>
      </c>
      <c r="N7861" t="s">
        <v>4357</v>
      </c>
      <c r="O7861" t="s">
        <v>3343</v>
      </c>
      <c r="P7861" t="s">
        <v>3343</v>
      </c>
      <c r="Q7861" t="s">
        <v>3346</v>
      </c>
    </row>
    <row r="7862" spans="1:17" x14ac:dyDescent="0.25">
      <c r="A7862" t="s">
        <v>20994</v>
      </c>
      <c r="B7862" t="s">
        <v>418</v>
      </c>
      <c r="C7862" t="s">
        <v>419</v>
      </c>
      <c r="D7862" t="s">
        <v>20995</v>
      </c>
      <c r="E7862">
        <v>3301074</v>
      </c>
      <c r="F7862" t="s">
        <v>431</v>
      </c>
      <c r="G7862" t="s">
        <v>21264</v>
      </c>
      <c r="H7862" t="s">
        <v>843</v>
      </c>
      <c r="I7862" t="s">
        <v>21279</v>
      </c>
      <c r="J7862" t="s">
        <v>21280</v>
      </c>
      <c r="K7862" t="s">
        <v>110</v>
      </c>
      <c r="L7862" t="s">
        <v>3346</v>
      </c>
      <c r="M7862" t="s">
        <v>3344</v>
      </c>
      <c r="N7862" t="s">
        <v>4357</v>
      </c>
      <c r="O7862" t="s">
        <v>3343</v>
      </c>
      <c r="P7862" t="s">
        <v>3343</v>
      </c>
      <c r="Q7862" t="s">
        <v>3346</v>
      </c>
    </row>
    <row r="7863" spans="1:17" x14ac:dyDescent="0.25">
      <c r="A7863" t="s">
        <v>20994</v>
      </c>
      <c r="B7863" t="s">
        <v>418</v>
      </c>
      <c r="C7863" t="s">
        <v>419</v>
      </c>
      <c r="D7863" t="s">
        <v>20995</v>
      </c>
      <c r="E7863">
        <v>3301075</v>
      </c>
      <c r="F7863" t="s">
        <v>21281</v>
      </c>
      <c r="G7863" t="s">
        <v>20997</v>
      </c>
      <c r="H7863" t="s">
        <v>20998</v>
      </c>
      <c r="I7863" t="s">
        <v>21282</v>
      </c>
      <c r="J7863" t="s">
        <v>21281</v>
      </c>
      <c r="K7863" t="s">
        <v>110</v>
      </c>
      <c r="L7863" t="s">
        <v>3343</v>
      </c>
      <c r="M7863" t="s">
        <v>3397</v>
      </c>
      <c r="N7863" t="s">
        <v>5909</v>
      </c>
      <c r="O7863" t="s">
        <v>3343</v>
      </c>
      <c r="P7863" t="s">
        <v>3343</v>
      </c>
      <c r="Q7863" t="s">
        <v>3346</v>
      </c>
    </row>
    <row r="7864" spans="1:17" x14ac:dyDescent="0.25">
      <c r="A7864" t="s">
        <v>20994</v>
      </c>
      <c r="B7864" t="s">
        <v>418</v>
      </c>
      <c r="C7864" t="s">
        <v>419</v>
      </c>
      <c r="D7864" t="s">
        <v>20995</v>
      </c>
      <c r="E7864">
        <v>3301076</v>
      </c>
      <c r="F7864" t="s">
        <v>21283</v>
      </c>
      <c r="G7864" t="s">
        <v>20997</v>
      </c>
      <c r="H7864" t="s">
        <v>21013</v>
      </c>
      <c r="I7864" t="s">
        <v>21284</v>
      </c>
      <c r="J7864" t="s">
        <v>21283</v>
      </c>
      <c r="K7864" t="s">
        <v>110</v>
      </c>
      <c r="L7864" t="s">
        <v>3343</v>
      </c>
      <c r="M7864" t="s">
        <v>3397</v>
      </c>
      <c r="N7864" t="s">
        <v>3398</v>
      </c>
      <c r="O7864" t="s">
        <v>3343</v>
      </c>
      <c r="P7864" t="s">
        <v>3343</v>
      </c>
      <c r="Q7864" t="s">
        <v>3346</v>
      </c>
    </row>
    <row r="7865" spans="1:17" x14ac:dyDescent="0.25">
      <c r="A7865" t="s">
        <v>20994</v>
      </c>
      <c r="B7865" t="s">
        <v>418</v>
      </c>
      <c r="C7865" t="s">
        <v>419</v>
      </c>
      <c r="D7865" t="s">
        <v>20995</v>
      </c>
      <c r="E7865">
        <v>3301078</v>
      </c>
      <c r="F7865" t="s">
        <v>21285</v>
      </c>
      <c r="G7865" t="s">
        <v>20997</v>
      </c>
      <c r="H7865" t="s">
        <v>21024</v>
      </c>
      <c r="I7865" t="s">
        <v>21286</v>
      </c>
      <c r="J7865" t="s">
        <v>21285</v>
      </c>
      <c r="K7865" t="s">
        <v>110</v>
      </c>
      <c r="L7865" t="s">
        <v>3343</v>
      </c>
      <c r="M7865" t="s">
        <v>3707</v>
      </c>
      <c r="N7865" t="s">
        <v>9242</v>
      </c>
      <c r="O7865" t="s">
        <v>3343</v>
      </c>
      <c r="P7865" t="s">
        <v>3343</v>
      </c>
      <c r="Q7865" t="s">
        <v>3346</v>
      </c>
    </row>
    <row r="7866" spans="1:17" x14ac:dyDescent="0.25">
      <c r="A7866" t="s">
        <v>20994</v>
      </c>
      <c r="B7866" t="s">
        <v>418</v>
      </c>
      <c r="C7866" t="s">
        <v>419</v>
      </c>
      <c r="D7866" t="s">
        <v>20995</v>
      </c>
      <c r="E7866">
        <v>3301079</v>
      </c>
      <c r="F7866" t="s">
        <v>21287</v>
      </c>
      <c r="G7866" t="s">
        <v>20997</v>
      </c>
      <c r="H7866" t="s">
        <v>21035</v>
      </c>
      <c r="I7866" t="s">
        <v>21288</v>
      </c>
      <c r="J7866" t="s">
        <v>21289</v>
      </c>
      <c r="K7866" t="s">
        <v>110</v>
      </c>
      <c r="L7866" t="s">
        <v>3343</v>
      </c>
      <c r="M7866" t="s">
        <v>3707</v>
      </c>
      <c r="N7866" t="s">
        <v>9242</v>
      </c>
      <c r="O7866" t="s">
        <v>3343</v>
      </c>
      <c r="P7866" t="s">
        <v>3343</v>
      </c>
      <c r="Q7866" t="s">
        <v>3346</v>
      </c>
    </row>
    <row r="7867" spans="1:17" x14ac:dyDescent="0.25">
      <c r="A7867" t="s">
        <v>20994</v>
      </c>
      <c r="B7867" t="s">
        <v>418</v>
      </c>
      <c r="C7867" t="s">
        <v>419</v>
      </c>
      <c r="D7867" t="s">
        <v>20995</v>
      </c>
      <c r="E7867">
        <v>3301080</v>
      </c>
      <c r="F7867" t="s">
        <v>21290</v>
      </c>
      <c r="G7867" t="s">
        <v>20997</v>
      </c>
      <c r="H7867" t="s">
        <v>21046</v>
      </c>
      <c r="I7867" t="s">
        <v>21291</v>
      </c>
      <c r="J7867" t="s">
        <v>21290</v>
      </c>
      <c r="K7867" t="s">
        <v>110</v>
      </c>
      <c r="L7867" t="s">
        <v>3343</v>
      </c>
      <c r="M7867" t="s">
        <v>3397</v>
      </c>
      <c r="N7867" t="s">
        <v>3398</v>
      </c>
      <c r="O7867" t="s">
        <v>3343</v>
      </c>
      <c r="P7867" t="s">
        <v>3343</v>
      </c>
      <c r="Q7867" t="s">
        <v>3346</v>
      </c>
    </row>
    <row r="7868" spans="1:17" x14ac:dyDescent="0.25">
      <c r="A7868" t="s">
        <v>20994</v>
      </c>
      <c r="B7868" t="s">
        <v>418</v>
      </c>
      <c r="C7868" t="s">
        <v>419</v>
      </c>
      <c r="D7868" t="s">
        <v>20995</v>
      </c>
      <c r="E7868">
        <v>3301081</v>
      </c>
      <c r="F7868" t="s">
        <v>21292</v>
      </c>
      <c r="G7868" t="s">
        <v>20997</v>
      </c>
      <c r="H7868" t="s">
        <v>21057</v>
      </c>
      <c r="I7868" t="s">
        <v>21293</v>
      </c>
      <c r="J7868" t="s">
        <v>21292</v>
      </c>
      <c r="K7868" t="s">
        <v>110</v>
      </c>
      <c r="L7868" t="s">
        <v>3343</v>
      </c>
      <c r="M7868" t="s">
        <v>3397</v>
      </c>
      <c r="N7868" t="s">
        <v>3398</v>
      </c>
      <c r="O7868" t="s">
        <v>3343</v>
      </c>
      <c r="P7868" t="s">
        <v>3343</v>
      </c>
      <c r="Q7868" t="s">
        <v>3346</v>
      </c>
    </row>
    <row r="7869" spans="1:17" x14ac:dyDescent="0.25">
      <c r="A7869" t="s">
        <v>20994</v>
      </c>
      <c r="B7869" t="s">
        <v>418</v>
      </c>
      <c r="C7869" t="s">
        <v>419</v>
      </c>
      <c r="D7869" t="s">
        <v>20995</v>
      </c>
      <c r="E7869">
        <v>3301082</v>
      </c>
      <c r="F7869" t="s">
        <v>21294</v>
      </c>
      <c r="G7869" t="s">
        <v>20997</v>
      </c>
      <c r="H7869" t="s">
        <v>21068</v>
      </c>
      <c r="I7869" t="s">
        <v>21295</v>
      </c>
      <c r="J7869" t="s">
        <v>21294</v>
      </c>
      <c r="K7869" t="s">
        <v>110</v>
      </c>
      <c r="L7869" t="s">
        <v>3343</v>
      </c>
      <c r="M7869" t="s">
        <v>3707</v>
      </c>
      <c r="N7869" t="s">
        <v>9242</v>
      </c>
      <c r="O7869" t="s">
        <v>3343</v>
      </c>
      <c r="P7869" t="s">
        <v>3343</v>
      </c>
      <c r="Q7869" t="s">
        <v>3346</v>
      </c>
    </row>
    <row r="7870" spans="1:17" x14ac:dyDescent="0.25">
      <c r="A7870" t="s">
        <v>20994</v>
      </c>
      <c r="B7870" t="s">
        <v>418</v>
      </c>
      <c r="C7870" t="s">
        <v>419</v>
      </c>
      <c r="D7870" t="s">
        <v>20995</v>
      </c>
      <c r="E7870">
        <v>3301083</v>
      </c>
      <c r="F7870" t="s">
        <v>21296</v>
      </c>
      <c r="G7870" t="s">
        <v>20997</v>
      </c>
      <c r="H7870" t="s">
        <v>9240</v>
      </c>
      <c r="I7870" t="s">
        <v>21297</v>
      </c>
      <c r="J7870" t="s">
        <v>21296</v>
      </c>
      <c r="K7870" t="s">
        <v>110</v>
      </c>
      <c r="L7870" t="s">
        <v>3343</v>
      </c>
      <c r="M7870" t="s">
        <v>3707</v>
      </c>
      <c r="N7870" t="s">
        <v>9242</v>
      </c>
      <c r="O7870" t="s">
        <v>3343</v>
      </c>
      <c r="P7870" t="s">
        <v>3343</v>
      </c>
      <c r="Q7870" t="s">
        <v>3346</v>
      </c>
    </row>
    <row r="7871" spans="1:17" x14ac:dyDescent="0.25">
      <c r="A7871" t="s">
        <v>20994</v>
      </c>
      <c r="B7871" t="s">
        <v>418</v>
      </c>
      <c r="C7871" t="s">
        <v>419</v>
      </c>
      <c r="D7871" t="s">
        <v>20995</v>
      </c>
      <c r="E7871">
        <v>3301084</v>
      </c>
      <c r="F7871" t="s">
        <v>21298</v>
      </c>
      <c r="G7871" t="s">
        <v>20997</v>
      </c>
      <c r="H7871" t="s">
        <v>21089</v>
      </c>
      <c r="I7871" t="s">
        <v>21299</v>
      </c>
      <c r="J7871" t="s">
        <v>21298</v>
      </c>
      <c r="K7871" t="s">
        <v>110</v>
      </c>
      <c r="L7871" t="s">
        <v>3343</v>
      </c>
      <c r="M7871" t="s">
        <v>3397</v>
      </c>
      <c r="N7871" t="s">
        <v>3398</v>
      </c>
      <c r="O7871" t="s">
        <v>3343</v>
      </c>
      <c r="P7871" t="s">
        <v>3343</v>
      </c>
      <c r="Q7871" t="s">
        <v>3346</v>
      </c>
    </row>
    <row r="7872" spans="1:17" x14ac:dyDescent="0.25">
      <c r="A7872" t="s">
        <v>20994</v>
      </c>
      <c r="B7872" t="s">
        <v>418</v>
      </c>
      <c r="C7872" t="s">
        <v>419</v>
      </c>
      <c r="D7872" t="s">
        <v>20995</v>
      </c>
      <c r="E7872">
        <v>3301085</v>
      </c>
      <c r="F7872" t="s">
        <v>472</v>
      </c>
      <c r="G7872" t="s">
        <v>21300</v>
      </c>
      <c r="H7872" t="s">
        <v>21301</v>
      </c>
      <c r="I7872" t="s">
        <v>473</v>
      </c>
      <c r="J7872" t="s">
        <v>474</v>
      </c>
      <c r="K7872" t="s">
        <v>110</v>
      </c>
      <c r="L7872" t="s">
        <v>3343</v>
      </c>
      <c r="M7872" t="s">
        <v>3397</v>
      </c>
      <c r="N7872" t="s">
        <v>5909</v>
      </c>
      <c r="O7872" t="s">
        <v>3343</v>
      </c>
      <c r="P7872" t="s">
        <v>3343</v>
      </c>
      <c r="Q7872" t="s">
        <v>3346</v>
      </c>
    </row>
    <row r="7873" spans="1:17" x14ac:dyDescent="0.25">
      <c r="A7873" t="s">
        <v>20994</v>
      </c>
      <c r="B7873" t="s">
        <v>418</v>
      </c>
      <c r="C7873" t="s">
        <v>419</v>
      </c>
      <c r="D7873" t="s">
        <v>20995</v>
      </c>
      <c r="E7873">
        <v>3301085</v>
      </c>
      <c r="F7873" t="s">
        <v>472</v>
      </c>
      <c r="G7873" t="s">
        <v>21300</v>
      </c>
      <c r="H7873" t="s">
        <v>21301</v>
      </c>
      <c r="I7873" t="s">
        <v>21302</v>
      </c>
      <c r="J7873" t="s">
        <v>21303</v>
      </c>
      <c r="K7873" t="s">
        <v>110</v>
      </c>
      <c r="L7873" t="s">
        <v>3346</v>
      </c>
      <c r="M7873" t="s">
        <v>3397</v>
      </c>
      <c r="N7873" t="s">
        <v>5909</v>
      </c>
      <c r="O7873" t="s">
        <v>3343</v>
      </c>
      <c r="P7873" t="s">
        <v>3343</v>
      </c>
      <c r="Q7873" t="s">
        <v>3346</v>
      </c>
    </row>
    <row r="7874" spans="1:17" x14ac:dyDescent="0.25">
      <c r="A7874" t="s">
        <v>20994</v>
      </c>
      <c r="B7874" t="s">
        <v>418</v>
      </c>
      <c r="C7874" t="s">
        <v>419</v>
      </c>
      <c r="D7874" t="s">
        <v>20995</v>
      </c>
      <c r="E7874">
        <v>3301087</v>
      </c>
      <c r="F7874" t="s">
        <v>21304</v>
      </c>
      <c r="G7874" t="s">
        <v>21305</v>
      </c>
      <c r="H7874" t="s">
        <v>4031</v>
      </c>
      <c r="I7874" t="s">
        <v>21306</v>
      </c>
      <c r="J7874" t="s">
        <v>21307</v>
      </c>
      <c r="K7874" t="s">
        <v>110</v>
      </c>
      <c r="L7874" t="s">
        <v>3343</v>
      </c>
      <c r="M7874" t="s">
        <v>3397</v>
      </c>
      <c r="N7874" t="s">
        <v>3398</v>
      </c>
      <c r="O7874" t="s">
        <v>3343</v>
      </c>
      <c r="P7874" t="s">
        <v>3343</v>
      </c>
      <c r="Q7874" t="s">
        <v>3346</v>
      </c>
    </row>
    <row r="7875" spans="1:17" x14ac:dyDescent="0.25">
      <c r="A7875" t="s">
        <v>20994</v>
      </c>
      <c r="B7875" t="s">
        <v>418</v>
      </c>
      <c r="C7875" t="s">
        <v>419</v>
      </c>
      <c r="D7875" t="s">
        <v>20995</v>
      </c>
      <c r="E7875">
        <v>3301087</v>
      </c>
      <c r="F7875" t="s">
        <v>21304</v>
      </c>
      <c r="G7875" t="s">
        <v>21305</v>
      </c>
      <c r="H7875" t="s">
        <v>4031</v>
      </c>
      <c r="I7875" t="s">
        <v>21308</v>
      </c>
      <c r="J7875" t="s">
        <v>200</v>
      </c>
      <c r="K7875" t="s">
        <v>110</v>
      </c>
      <c r="L7875" t="s">
        <v>3346</v>
      </c>
      <c r="M7875" t="s">
        <v>3397</v>
      </c>
      <c r="N7875" t="s">
        <v>3398</v>
      </c>
      <c r="O7875" t="s">
        <v>3343</v>
      </c>
      <c r="P7875" t="s">
        <v>3343</v>
      </c>
      <c r="Q7875" t="s">
        <v>3346</v>
      </c>
    </row>
    <row r="7876" spans="1:17" x14ac:dyDescent="0.25">
      <c r="A7876" t="s">
        <v>20994</v>
      </c>
      <c r="B7876" t="s">
        <v>418</v>
      </c>
      <c r="C7876" t="s">
        <v>419</v>
      </c>
      <c r="D7876" t="s">
        <v>20995</v>
      </c>
      <c r="E7876">
        <v>3301088</v>
      </c>
      <c r="F7876" t="s">
        <v>484</v>
      </c>
      <c r="G7876" t="s">
        <v>21309</v>
      </c>
      <c r="H7876" t="s">
        <v>21310</v>
      </c>
      <c r="I7876" t="s">
        <v>21311</v>
      </c>
      <c r="J7876" t="s">
        <v>484</v>
      </c>
      <c r="K7876" t="s">
        <v>110</v>
      </c>
      <c r="L7876" t="s">
        <v>3343</v>
      </c>
      <c r="M7876" t="s">
        <v>3707</v>
      </c>
      <c r="N7876" t="s">
        <v>9242</v>
      </c>
      <c r="O7876" t="s">
        <v>3343</v>
      </c>
      <c r="P7876" t="s">
        <v>3343</v>
      </c>
      <c r="Q7876" t="s">
        <v>3346</v>
      </c>
    </row>
    <row r="7877" spans="1:17" x14ac:dyDescent="0.25">
      <c r="A7877" t="s">
        <v>20994</v>
      </c>
      <c r="B7877" t="s">
        <v>418</v>
      </c>
      <c r="C7877" t="s">
        <v>419</v>
      </c>
      <c r="D7877" t="s">
        <v>20995</v>
      </c>
      <c r="E7877">
        <v>3301089</v>
      </c>
      <c r="F7877" t="s">
        <v>21312</v>
      </c>
      <c r="G7877" t="s">
        <v>21001</v>
      </c>
      <c r="H7877" t="s">
        <v>21310</v>
      </c>
      <c r="I7877" t="s">
        <v>21313</v>
      </c>
      <c r="J7877" t="s">
        <v>21312</v>
      </c>
      <c r="K7877" t="s">
        <v>110</v>
      </c>
      <c r="L7877" t="s">
        <v>3343</v>
      </c>
      <c r="M7877" t="s">
        <v>3707</v>
      </c>
      <c r="N7877" t="s">
        <v>9242</v>
      </c>
      <c r="O7877" t="s">
        <v>3343</v>
      </c>
      <c r="P7877" t="s">
        <v>3343</v>
      </c>
      <c r="Q7877" t="s">
        <v>3346</v>
      </c>
    </row>
    <row r="7878" spans="1:17" x14ac:dyDescent="0.25">
      <c r="A7878" t="s">
        <v>20994</v>
      </c>
      <c r="B7878" t="s">
        <v>418</v>
      </c>
      <c r="C7878" t="s">
        <v>419</v>
      </c>
      <c r="D7878" t="s">
        <v>20995</v>
      </c>
      <c r="E7878">
        <v>3301090</v>
      </c>
      <c r="F7878" t="s">
        <v>21314</v>
      </c>
      <c r="G7878" t="s">
        <v>21004</v>
      </c>
      <c r="H7878" t="s">
        <v>21310</v>
      </c>
      <c r="I7878" t="s">
        <v>21315</v>
      </c>
      <c r="J7878" t="s">
        <v>21314</v>
      </c>
      <c r="K7878" t="s">
        <v>110</v>
      </c>
      <c r="L7878" t="s">
        <v>3343</v>
      </c>
      <c r="M7878" t="s">
        <v>3707</v>
      </c>
      <c r="N7878" t="s">
        <v>9242</v>
      </c>
      <c r="O7878" t="s">
        <v>3343</v>
      </c>
      <c r="P7878" t="s">
        <v>3343</v>
      </c>
      <c r="Q7878" t="s">
        <v>3346</v>
      </c>
    </row>
    <row r="7879" spans="1:17" x14ac:dyDescent="0.25">
      <c r="A7879" t="s">
        <v>20994</v>
      </c>
      <c r="B7879" t="s">
        <v>418</v>
      </c>
      <c r="C7879" t="s">
        <v>419</v>
      </c>
      <c r="D7879" t="s">
        <v>20995</v>
      </c>
      <c r="E7879">
        <v>3301091</v>
      </c>
      <c r="F7879" t="s">
        <v>21316</v>
      </c>
      <c r="G7879" t="s">
        <v>21007</v>
      </c>
      <c r="H7879" t="s">
        <v>21310</v>
      </c>
      <c r="I7879" t="s">
        <v>21317</v>
      </c>
      <c r="J7879" t="s">
        <v>21316</v>
      </c>
      <c r="K7879" t="s">
        <v>110</v>
      </c>
      <c r="L7879" t="s">
        <v>3343</v>
      </c>
      <c r="M7879" t="s">
        <v>3707</v>
      </c>
      <c r="N7879" t="s">
        <v>9242</v>
      </c>
      <c r="O7879" t="s">
        <v>3343</v>
      </c>
      <c r="P7879" t="s">
        <v>3343</v>
      </c>
      <c r="Q7879" t="s">
        <v>3346</v>
      </c>
    </row>
    <row r="7880" spans="1:17" x14ac:dyDescent="0.25">
      <c r="A7880" t="s">
        <v>20994</v>
      </c>
      <c r="B7880" t="s">
        <v>418</v>
      </c>
      <c r="C7880" t="s">
        <v>419</v>
      </c>
      <c r="D7880" t="s">
        <v>20995</v>
      </c>
      <c r="E7880">
        <v>3301092</v>
      </c>
      <c r="F7880" t="s">
        <v>21318</v>
      </c>
      <c r="G7880" t="s">
        <v>21010</v>
      </c>
      <c r="H7880" t="s">
        <v>21310</v>
      </c>
      <c r="I7880" t="s">
        <v>21319</v>
      </c>
      <c r="J7880" t="s">
        <v>21318</v>
      </c>
      <c r="K7880" t="s">
        <v>110</v>
      </c>
      <c r="L7880" t="s">
        <v>3343</v>
      </c>
      <c r="M7880" t="s">
        <v>3707</v>
      </c>
      <c r="N7880" t="s">
        <v>9242</v>
      </c>
      <c r="O7880" t="s">
        <v>3343</v>
      </c>
      <c r="P7880" t="s">
        <v>3343</v>
      </c>
      <c r="Q7880" t="s">
        <v>3346</v>
      </c>
    </row>
    <row r="7881" spans="1:17" x14ac:dyDescent="0.25">
      <c r="A7881" t="s">
        <v>20994</v>
      </c>
      <c r="B7881" t="s">
        <v>418</v>
      </c>
      <c r="C7881" t="s">
        <v>419</v>
      </c>
      <c r="D7881" t="s">
        <v>20995</v>
      </c>
      <c r="E7881">
        <v>3301093</v>
      </c>
      <c r="F7881" t="s">
        <v>21320</v>
      </c>
      <c r="G7881" t="s">
        <v>20997</v>
      </c>
      <c r="H7881" t="s">
        <v>21310</v>
      </c>
      <c r="I7881" t="s">
        <v>21321</v>
      </c>
      <c r="J7881" t="s">
        <v>21320</v>
      </c>
      <c r="K7881" t="s">
        <v>110</v>
      </c>
      <c r="L7881" t="s">
        <v>3343</v>
      </c>
      <c r="M7881" t="s">
        <v>3707</v>
      </c>
      <c r="N7881" t="s">
        <v>9242</v>
      </c>
      <c r="O7881" t="s">
        <v>3343</v>
      </c>
      <c r="P7881" t="s">
        <v>3343</v>
      </c>
      <c r="Q7881" t="s">
        <v>3346</v>
      </c>
    </row>
    <row r="7882" spans="1:17" x14ac:dyDescent="0.25">
      <c r="A7882" t="s">
        <v>20994</v>
      </c>
      <c r="B7882" t="s">
        <v>418</v>
      </c>
      <c r="C7882" t="s">
        <v>419</v>
      </c>
      <c r="D7882" t="s">
        <v>20995</v>
      </c>
      <c r="E7882">
        <v>3301094</v>
      </c>
      <c r="F7882" t="s">
        <v>21322</v>
      </c>
      <c r="G7882" t="s">
        <v>21323</v>
      </c>
      <c r="H7882" t="s">
        <v>4121</v>
      </c>
      <c r="I7882" t="s">
        <v>21324</v>
      </c>
      <c r="J7882" t="s">
        <v>3895</v>
      </c>
      <c r="K7882" t="s">
        <v>110</v>
      </c>
      <c r="L7882" t="s">
        <v>3343</v>
      </c>
      <c r="M7882" t="s">
        <v>3707</v>
      </c>
      <c r="N7882" t="s">
        <v>9242</v>
      </c>
      <c r="O7882" t="s">
        <v>3343</v>
      </c>
      <c r="P7882" t="s">
        <v>3343</v>
      </c>
      <c r="Q7882" t="s">
        <v>3346</v>
      </c>
    </row>
    <row r="7883" spans="1:17" x14ac:dyDescent="0.25">
      <c r="A7883" t="s">
        <v>20994</v>
      </c>
      <c r="B7883" t="s">
        <v>418</v>
      </c>
      <c r="C7883" t="s">
        <v>419</v>
      </c>
      <c r="D7883" t="s">
        <v>20995</v>
      </c>
      <c r="E7883">
        <v>3301095</v>
      </c>
      <c r="F7883" t="s">
        <v>21325</v>
      </c>
      <c r="G7883" t="s">
        <v>21326</v>
      </c>
      <c r="H7883" t="s">
        <v>3394</v>
      </c>
      <c r="I7883" t="s">
        <v>21327</v>
      </c>
      <c r="J7883" t="s">
        <v>3409</v>
      </c>
      <c r="K7883" t="s">
        <v>110</v>
      </c>
      <c r="L7883" t="s">
        <v>3343</v>
      </c>
      <c r="M7883" t="s">
        <v>3344</v>
      </c>
      <c r="N7883" t="s">
        <v>3345</v>
      </c>
      <c r="O7883" t="s">
        <v>3343</v>
      </c>
      <c r="P7883" t="s">
        <v>3343</v>
      </c>
      <c r="Q7883" t="s">
        <v>3346</v>
      </c>
    </row>
    <row r="7884" spans="1:17" x14ac:dyDescent="0.25">
      <c r="A7884" t="s">
        <v>20994</v>
      </c>
      <c r="B7884" t="s">
        <v>418</v>
      </c>
      <c r="C7884" t="s">
        <v>419</v>
      </c>
      <c r="D7884" t="s">
        <v>20995</v>
      </c>
      <c r="E7884">
        <v>3301095</v>
      </c>
      <c r="F7884" t="s">
        <v>21325</v>
      </c>
      <c r="G7884" t="s">
        <v>21326</v>
      </c>
      <c r="H7884" t="s">
        <v>3394</v>
      </c>
      <c r="I7884" t="s">
        <v>21328</v>
      </c>
      <c r="J7884" t="s">
        <v>21329</v>
      </c>
      <c r="K7884" t="s">
        <v>110</v>
      </c>
      <c r="L7884" t="s">
        <v>3346</v>
      </c>
      <c r="M7884" t="s">
        <v>3344</v>
      </c>
      <c r="N7884" t="s">
        <v>3345</v>
      </c>
      <c r="O7884" t="s">
        <v>3343</v>
      </c>
      <c r="P7884" t="s">
        <v>3343</v>
      </c>
      <c r="Q7884" t="s">
        <v>3346</v>
      </c>
    </row>
    <row r="7885" spans="1:17" x14ac:dyDescent="0.25">
      <c r="A7885" t="s">
        <v>20994</v>
      </c>
      <c r="B7885" t="s">
        <v>418</v>
      </c>
      <c r="C7885" t="s">
        <v>419</v>
      </c>
      <c r="D7885" t="s">
        <v>20995</v>
      </c>
      <c r="E7885">
        <v>3301095</v>
      </c>
      <c r="F7885" t="s">
        <v>21325</v>
      </c>
      <c r="G7885" t="s">
        <v>21326</v>
      </c>
      <c r="H7885" t="s">
        <v>3394</v>
      </c>
      <c r="I7885" t="s">
        <v>21330</v>
      </c>
      <c r="J7885" t="s">
        <v>21331</v>
      </c>
      <c r="K7885" t="s">
        <v>110</v>
      </c>
      <c r="L7885" t="s">
        <v>3346</v>
      </c>
      <c r="M7885" t="s">
        <v>3344</v>
      </c>
      <c r="N7885" t="s">
        <v>3345</v>
      </c>
      <c r="O7885" t="s">
        <v>3343</v>
      </c>
      <c r="P7885" t="s">
        <v>3343</v>
      </c>
      <c r="Q7885" t="s">
        <v>3346</v>
      </c>
    </row>
    <row r="7886" spans="1:17" x14ac:dyDescent="0.25">
      <c r="A7886" t="s">
        <v>20994</v>
      </c>
      <c r="B7886" t="s">
        <v>418</v>
      </c>
      <c r="C7886" t="s">
        <v>419</v>
      </c>
      <c r="D7886" t="s">
        <v>20995</v>
      </c>
      <c r="E7886">
        <v>3301096</v>
      </c>
      <c r="F7886" t="s">
        <v>21332</v>
      </c>
      <c r="G7886" t="s">
        <v>21004</v>
      </c>
      <c r="H7886" t="s">
        <v>21057</v>
      </c>
      <c r="I7886" t="s">
        <v>21333</v>
      </c>
      <c r="J7886" t="s">
        <v>21332</v>
      </c>
      <c r="K7886" t="s">
        <v>110</v>
      </c>
      <c r="L7886" t="s">
        <v>3343</v>
      </c>
      <c r="M7886" t="s">
        <v>3397</v>
      </c>
      <c r="N7886" t="s">
        <v>3398</v>
      </c>
      <c r="O7886" t="s">
        <v>3343</v>
      </c>
      <c r="P7886" t="s">
        <v>3343</v>
      </c>
      <c r="Q7886" t="s">
        <v>3346</v>
      </c>
    </row>
    <row r="7887" spans="1:17" x14ac:dyDescent="0.25">
      <c r="A7887" t="s">
        <v>20994</v>
      </c>
      <c r="B7887" t="s">
        <v>418</v>
      </c>
      <c r="C7887" t="s">
        <v>419</v>
      </c>
      <c r="D7887" t="s">
        <v>20995</v>
      </c>
      <c r="E7887">
        <v>3301097</v>
      </c>
      <c r="F7887" t="s">
        <v>21334</v>
      </c>
      <c r="G7887" t="s">
        <v>21004</v>
      </c>
      <c r="H7887" t="s">
        <v>21046</v>
      </c>
      <c r="I7887" t="s">
        <v>21335</v>
      </c>
      <c r="J7887" t="s">
        <v>21336</v>
      </c>
      <c r="K7887" t="s">
        <v>110</v>
      </c>
      <c r="L7887" t="s">
        <v>3343</v>
      </c>
      <c r="M7887" t="s">
        <v>3397</v>
      </c>
      <c r="N7887" t="s">
        <v>3398</v>
      </c>
      <c r="O7887" t="s">
        <v>3343</v>
      </c>
      <c r="P7887" t="s">
        <v>3343</v>
      </c>
      <c r="Q7887" t="s">
        <v>3346</v>
      </c>
    </row>
    <row r="7888" spans="1:17" x14ac:dyDescent="0.25">
      <c r="A7888" t="s">
        <v>20994</v>
      </c>
      <c r="B7888" t="s">
        <v>418</v>
      </c>
      <c r="C7888" t="s">
        <v>419</v>
      </c>
      <c r="D7888" t="s">
        <v>20995</v>
      </c>
      <c r="E7888">
        <v>3301098</v>
      </c>
      <c r="F7888" t="s">
        <v>21337</v>
      </c>
      <c r="G7888" t="s">
        <v>21338</v>
      </c>
      <c r="H7888" t="s">
        <v>21339</v>
      </c>
      <c r="I7888" t="s">
        <v>21340</v>
      </c>
      <c r="J7888" t="s">
        <v>21341</v>
      </c>
      <c r="K7888" t="s">
        <v>110</v>
      </c>
      <c r="L7888" t="s">
        <v>3343</v>
      </c>
      <c r="M7888" t="s">
        <v>3397</v>
      </c>
      <c r="N7888" t="s">
        <v>5909</v>
      </c>
      <c r="O7888" t="s">
        <v>3343</v>
      </c>
      <c r="P7888" t="s">
        <v>3343</v>
      </c>
      <c r="Q7888" t="s">
        <v>3346</v>
      </c>
    </row>
    <row r="7889" spans="1:17" x14ac:dyDescent="0.25">
      <c r="A7889" t="s">
        <v>20994</v>
      </c>
      <c r="B7889" t="s">
        <v>418</v>
      </c>
      <c r="C7889" t="s">
        <v>419</v>
      </c>
      <c r="D7889" t="s">
        <v>20995</v>
      </c>
      <c r="E7889">
        <v>3301099</v>
      </c>
      <c r="F7889" t="s">
        <v>21342</v>
      </c>
      <c r="G7889" t="s">
        <v>21343</v>
      </c>
      <c r="H7889" t="s">
        <v>4700</v>
      </c>
      <c r="I7889" t="s">
        <v>21344</v>
      </c>
      <c r="J7889" t="s">
        <v>21345</v>
      </c>
      <c r="K7889" t="s">
        <v>110</v>
      </c>
      <c r="L7889" t="s">
        <v>3343</v>
      </c>
      <c r="M7889" t="s">
        <v>3477</v>
      </c>
      <c r="N7889" t="s">
        <v>3603</v>
      </c>
      <c r="O7889" t="s">
        <v>3343</v>
      </c>
      <c r="P7889" t="s">
        <v>3343</v>
      </c>
      <c r="Q7889" t="s">
        <v>3346</v>
      </c>
    </row>
    <row r="7890" spans="1:17" x14ac:dyDescent="0.25">
      <c r="A7890" t="s">
        <v>20994</v>
      </c>
      <c r="B7890" t="s">
        <v>418</v>
      </c>
      <c r="C7890" t="s">
        <v>419</v>
      </c>
      <c r="D7890" t="s">
        <v>20995</v>
      </c>
      <c r="E7890">
        <v>3301099</v>
      </c>
      <c r="F7890" t="s">
        <v>21342</v>
      </c>
      <c r="G7890" t="s">
        <v>21343</v>
      </c>
      <c r="H7890" t="s">
        <v>4700</v>
      </c>
      <c r="I7890" t="s">
        <v>21346</v>
      </c>
      <c r="J7890" t="s">
        <v>21347</v>
      </c>
      <c r="K7890" t="s">
        <v>110</v>
      </c>
      <c r="L7890" t="s">
        <v>3346</v>
      </c>
      <c r="M7890" t="s">
        <v>3477</v>
      </c>
      <c r="N7890" t="s">
        <v>3603</v>
      </c>
      <c r="O7890" t="s">
        <v>3343</v>
      </c>
      <c r="P7890" t="s">
        <v>3343</v>
      </c>
      <c r="Q7890" t="s">
        <v>3346</v>
      </c>
    </row>
    <row r="7891" spans="1:17" x14ac:dyDescent="0.25">
      <c r="A7891" t="s">
        <v>20994</v>
      </c>
      <c r="B7891" t="s">
        <v>418</v>
      </c>
      <c r="C7891" t="s">
        <v>419</v>
      </c>
      <c r="D7891" t="s">
        <v>20995</v>
      </c>
      <c r="E7891">
        <v>3301099</v>
      </c>
      <c r="F7891" t="s">
        <v>21342</v>
      </c>
      <c r="G7891" t="s">
        <v>21343</v>
      </c>
      <c r="H7891" t="s">
        <v>4700</v>
      </c>
      <c r="I7891" t="s">
        <v>21348</v>
      </c>
      <c r="J7891" t="s">
        <v>21349</v>
      </c>
      <c r="K7891" t="s">
        <v>110</v>
      </c>
      <c r="L7891" t="s">
        <v>3346</v>
      </c>
      <c r="M7891" t="s">
        <v>3477</v>
      </c>
      <c r="N7891" t="s">
        <v>3603</v>
      </c>
      <c r="O7891" t="s">
        <v>3343</v>
      </c>
      <c r="P7891" t="s">
        <v>3343</v>
      </c>
      <c r="Q7891" t="s">
        <v>3346</v>
      </c>
    </row>
    <row r="7892" spans="1:17" x14ac:dyDescent="0.25">
      <c r="A7892" t="s">
        <v>20994</v>
      </c>
      <c r="B7892" t="s">
        <v>418</v>
      </c>
      <c r="C7892" t="s">
        <v>419</v>
      </c>
      <c r="D7892" t="s">
        <v>20995</v>
      </c>
      <c r="E7892">
        <v>3301100</v>
      </c>
      <c r="F7892" t="s">
        <v>492</v>
      </c>
      <c r="G7892" t="s">
        <v>21350</v>
      </c>
      <c r="H7892" t="s">
        <v>5888</v>
      </c>
      <c r="I7892" t="s">
        <v>493</v>
      </c>
      <c r="J7892" t="s">
        <v>494</v>
      </c>
      <c r="K7892" t="s">
        <v>110</v>
      </c>
      <c r="L7892" t="s">
        <v>3343</v>
      </c>
      <c r="M7892" t="s">
        <v>3344</v>
      </c>
      <c r="N7892" t="s">
        <v>3360</v>
      </c>
      <c r="O7892" t="s">
        <v>3343</v>
      </c>
      <c r="P7892" t="s">
        <v>3343</v>
      </c>
      <c r="Q7892" t="s">
        <v>3346</v>
      </c>
    </row>
    <row r="7893" spans="1:17" x14ac:dyDescent="0.25">
      <c r="A7893" t="s">
        <v>20994</v>
      </c>
      <c r="B7893" t="s">
        <v>418</v>
      </c>
      <c r="C7893" t="s">
        <v>419</v>
      </c>
      <c r="D7893" t="s">
        <v>20995</v>
      </c>
      <c r="E7893">
        <v>3301101</v>
      </c>
      <c r="F7893" t="s">
        <v>21351</v>
      </c>
      <c r="G7893" t="s">
        <v>21352</v>
      </c>
      <c r="H7893" t="s">
        <v>21013</v>
      </c>
      <c r="I7893" t="s">
        <v>21353</v>
      </c>
      <c r="J7893" t="s">
        <v>21354</v>
      </c>
      <c r="K7893" t="s">
        <v>110</v>
      </c>
      <c r="L7893" t="s">
        <v>3343</v>
      </c>
      <c r="M7893" t="s">
        <v>3397</v>
      </c>
      <c r="N7893" t="s">
        <v>3398</v>
      </c>
      <c r="O7893" t="s">
        <v>3343</v>
      </c>
      <c r="P7893" t="s">
        <v>3343</v>
      </c>
      <c r="Q7893" t="s">
        <v>3346</v>
      </c>
    </row>
    <row r="7894" spans="1:17" x14ac:dyDescent="0.25">
      <c r="A7894" t="s">
        <v>20994</v>
      </c>
      <c r="B7894" t="s">
        <v>418</v>
      </c>
      <c r="C7894" t="s">
        <v>419</v>
      </c>
      <c r="D7894" t="s">
        <v>20995</v>
      </c>
      <c r="E7894">
        <v>3301102</v>
      </c>
      <c r="F7894" t="s">
        <v>21355</v>
      </c>
      <c r="G7894" t="s">
        <v>21356</v>
      </c>
      <c r="H7894" t="s">
        <v>9138</v>
      </c>
      <c r="I7894" t="s">
        <v>21357</v>
      </c>
      <c r="J7894" t="s">
        <v>21358</v>
      </c>
      <c r="K7894" t="s">
        <v>110</v>
      </c>
      <c r="L7894" t="s">
        <v>3343</v>
      </c>
      <c r="M7894" t="s">
        <v>3707</v>
      </c>
      <c r="N7894" t="s">
        <v>9242</v>
      </c>
      <c r="O7894" t="s">
        <v>3343</v>
      </c>
      <c r="P7894" t="s">
        <v>3343</v>
      </c>
      <c r="Q7894" t="s">
        <v>3346</v>
      </c>
    </row>
    <row r="7895" spans="1:17" x14ac:dyDescent="0.25">
      <c r="A7895" t="s">
        <v>20994</v>
      </c>
      <c r="B7895" t="s">
        <v>418</v>
      </c>
      <c r="C7895" t="s">
        <v>419</v>
      </c>
      <c r="D7895" t="s">
        <v>20995</v>
      </c>
      <c r="E7895">
        <v>3301103</v>
      </c>
      <c r="F7895" t="s">
        <v>21359</v>
      </c>
      <c r="G7895" t="s">
        <v>21360</v>
      </c>
      <c r="H7895" t="s">
        <v>9138</v>
      </c>
      <c r="I7895" t="s">
        <v>21361</v>
      </c>
      <c r="J7895" t="s">
        <v>21362</v>
      </c>
      <c r="K7895" t="s">
        <v>110</v>
      </c>
      <c r="L7895" t="s">
        <v>3343</v>
      </c>
      <c r="M7895" t="s">
        <v>3707</v>
      </c>
      <c r="N7895" t="s">
        <v>9242</v>
      </c>
      <c r="O7895" t="s">
        <v>3343</v>
      </c>
      <c r="P7895" t="s">
        <v>3343</v>
      </c>
      <c r="Q7895" t="s">
        <v>3346</v>
      </c>
    </row>
    <row r="7896" spans="1:17" x14ac:dyDescent="0.25">
      <c r="A7896" t="s">
        <v>20994</v>
      </c>
      <c r="B7896" t="s">
        <v>418</v>
      </c>
      <c r="C7896" t="s">
        <v>419</v>
      </c>
      <c r="D7896" t="s">
        <v>20995</v>
      </c>
      <c r="E7896">
        <v>3301104</v>
      </c>
      <c r="F7896" t="s">
        <v>21363</v>
      </c>
      <c r="G7896" t="s">
        <v>21364</v>
      </c>
      <c r="H7896" t="s">
        <v>9138</v>
      </c>
      <c r="I7896" t="s">
        <v>21365</v>
      </c>
      <c r="J7896" t="s">
        <v>21366</v>
      </c>
      <c r="K7896" t="s">
        <v>110</v>
      </c>
      <c r="L7896" t="s">
        <v>3343</v>
      </c>
      <c r="M7896" t="s">
        <v>3707</v>
      </c>
      <c r="N7896" t="s">
        <v>9242</v>
      </c>
      <c r="O7896" t="s">
        <v>3343</v>
      </c>
      <c r="P7896" t="s">
        <v>3343</v>
      </c>
      <c r="Q7896" t="s">
        <v>3346</v>
      </c>
    </row>
    <row r="7897" spans="1:17" x14ac:dyDescent="0.25">
      <c r="A7897" t="s">
        <v>20994</v>
      </c>
      <c r="B7897" t="s">
        <v>418</v>
      </c>
      <c r="C7897" t="s">
        <v>419</v>
      </c>
      <c r="D7897" t="s">
        <v>20995</v>
      </c>
      <c r="E7897">
        <v>3301105</v>
      </c>
      <c r="F7897" t="s">
        <v>21367</v>
      </c>
      <c r="G7897" t="s">
        <v>21368</v>
      </c>
      <c r="H7897" t="s">
        <v>9138</v>
      </c>
      <c r="I7897" t="s">
        <v>21369</v>
      </c>
      <c r="J7897" t="s">
        <v>21370</v>
      </c>
      <c r="K7897" t="s">
        <v>110</v>
      </c>
      <c r="L7897" t="s">
        <v>3343</v>
      </c>
      <c r="M7897" t="s">
        <v>3707</v>
      </c>
      <c r="N7897" t="s">
        <v>9242</v>
      </c>
      <c r="O7897" t="s">
        <v>3343</v>
      </c>
      <c r="P7897" t="s">
        <v>3343</v>
      </c>
      <c r="Q7897" t="s">
        <v>3346</v>
      </c>
    </row>
    <row r="7898" spans="1:17" x14ac:dyDescent="0.25">
      <c r="A7898" t="s">
        <v>20994</v>
      </c>
      <c r="B7898" t="s">
        <v>418</v>
      </c>
      <c r="C7898" t="s">
        <v>419</v>
      </c>
      <c r="D7898" t="s">
        <v>20995</v>
      </c>
      <c r="E7898">
        <v>3301106</v>
      </c>
      <c r="F7898" t="s">
        <v>21371</v>
      </c>
      <c r="G7898" t="s">
        <v>21372</v>
      </c>
      <c r="H7898" t="s">
        <v>9138</v>
      </c>
      <c r="I7898" t="s">
        <v>21373</v>
      </c>
      <c r="J7898" t="s">
        <v>21374</v>
      </c>
      <c r="K7898" t="s">
        <v>110</v>
      </c>
      <c r="L7898" t="s">
        <v>3343</v>
      </c>
      <c r="M7898" t="s">
        <v>3707</v>
      </c>
      <c r="N7898" t="s">
        <v>9242</v>
      </c>
      <c r="O7898" t="s">
        <v>3343</v>
      </c>
      <c r="P7898" t="s">
        <v>3343</v>
      </c>
      <c r="Q7898" t="s">
        <v>3346</v>
      </c>
    </row>
    <row r="7899" spans="1:17" x14ac:dyDescent="0.25">
      <c r="A7899" t="s">
        <v>20994</v>
      </c>
      <c r="B7899" t="s">
        <v>418</v>
      </c>
      <c r="C7899" t="s">
        <v>419</v>
      </c>
      <c r="D7899" t="s">
        <v>20995</v>
      </c>
      <c r="E7899">
        <v>3301107</v>
      </c>
      <c r="F7899" t="s">
        <v>21375</v>
      </c>
      <c r="G7899" t="s">
        <v>21376</v>
      </c>
      <c r="H7899" t="s">
        <v>9138</v>
      </c>
      <c r="I7899" t="s">
        <v>21377</v>
      </c>
      <c r="J7899" t="s">
        <v>21378</v>
      </c>
      <c r="K7899" t="s">
        <v>110</v>
      </c>
      <c r="L7899" t="s">
        <v>3343</v>
      </c>
      <c r="M7899" t="s">
        <v>3707</v>
      </c>
      <c r="N7899" t="s">
        <v>9242</v>
      </c>
      <c r="O7899" t="s">
        <v>3343</v>
      </c>
      <c r="P7899" t="s">
        <v>3343</v>
      </c>
      <c r="Q7899" t="s">
        <v>3346</v>
      </c>
    </row>
    <row r="7900" spans="1:17" x14ac:dyDescent="0.25">
      <c r="A7900" t="s">
        <v>20994</v>
      </c>
      <c r="B7900" t="s">
        <v>418</v>
      </c>
      <c r="C7900" t="s">
        <v>419</v>
      </c>
      <c r="D7900" t="s">
        <v>20995</v>
      </c>
      <c r="E7900">
        <v>3301108</v>
      </c>
      <c r="F7900" t="s">
        <v>21379</v>
      </c>
      <c r="G7900" t="s">
        <v>21380</v>
      </c>
      <c r="H7900" t="s">
        <v>14646</v>
      </c>
      <c r="I7900" t="s">
        <v>21381</v>
      </c>
      <c r="J7900" t="s">
        <v>21379</v>
      </c>
      <c r="K7900" t="s">
        <v>110</v>
      </c>
      <c r="L7900" t="s">
        <v>3343</v>
      </c>
      <c r="M7900" t="s">
        <v>3707</v>
      </c>
      <c r="N7900" t="s">
        <v>9242</v>
      </c>
      <c r="O7900" t="s">
        <v>3343</v>
      </c>
      <c r="P7900" t="s">
        <v>3343</v>
      </c>
      <c r="Q7900" t="s">
        <v>3346</v>
      </c>
    </row>
    <row r="7901" spans="1:17" x14ac:dyDescent="0.25">
      <c r="A7901" t="s">
        <v>20994</v>
      </c>
      <c r="B7901" t="s">
        <v>418</v>
      </c>
      <c r="C7901" t="s">
        <v>419</v>
      </c>
      <c r="D7901" t="s">
        <v>20995</v>
      </c>
      <c r="E7901">
        <v>3301109</v>
      </c>
      <c r="F7901" t="s">
        <v>21382</v>
      </c>
      <c r="G7901" t="s">
        <v>21383</v>
      </c>
      <c r="H7901" t="s">
        <v>14646</v>
      </c>
      <c r="I7901" t="s">
        <v>21384</v>
      </c>
      <c r="J7901" t="s">
        <v>21382</v>
      </c>
      <c r="K7901" t="s">
        <v>110</v>
      </c>
      <c r="L7901" t="s">
        <v>3343</v>
      </c>
      <c r="M7901" t="s">
        <v>3707</v>
      </c>
      <c r="N7901" t="s">
        <v>9242</v>
      </c>
      <c r="O7901" t="s">
        <v>3343</v>
      </c>
      <c r="P7901" t="s">
        <v>3343</v>
      </c>
      <c r="Q7901" t="s">
        <v>3346</v>
      </c>
    </row>
    <row r="7902" spans="1:17" x14ac:dyDescent="0.25">
      <c r="A7902" t="s">
        <v>20994</v>
      </c>
      <c r="B7902" t="s">
        <v>418</v>
      </c>
      <c r="C7902" t="s">
        <v>419</v>
      </c>
      <c r="D7902" t="s">
        <v>20995</v>
      </c>
      <c r="E7902">
        <v>3301110</v>
      </c>
      <c r="F7902" t="s">
        <v>21385</v>
      </c>
      <c r="G7902" t="s">
        <v>21386</v>
      </c>
      <c r="H7902" t="s">
        <v>14646</v>
      </c>
      <c r="I7902" t="s">
        <v>21387</v>
      </c>
      <c r="J7902" t="s">
        <v>21385</v>
      </c>
      <c r="K7902" t="s">
        <v>110</v>
      </c>
      <c r="L7902" t="s">
        <v>3343</v>
      </c>
      <c r="M7902" t="s">
        <v>3707</v>
      </c>
      <c r="N7902" t="s">
        <v>9242</v>
      </c>
      <c r="O7902" t="s">
        <v>3343</v>
      </c>
      <c r="P7902" t="s">
        <v>3343</v>
      </c>
      <c r="Q7902" t="s">
        <v>3346</v>
      </c>
    </row>
    <row r="7903" spans="1:17" x14ac:dyDescent="0.25">
      <c r="A7903" t="s">
        <v>20994</v>
      </c>
      <c r="B7903" t="s">
        <v>418</v>
      </c>
      <c r="C7903" t="s">
        <v>419</v>
      </c>
      <c r="D7903" t="s">
        <v>20995</v>
      </c>
      <c r="E7903">
        <v>3301111</v>
      </c>
      <c r="F7903" t="s">
        <v>21388</v>
      </c>
      <c r="G7903" t="s">
        <v>21389</v>
      </c>
      <c r="H7903" t="s">
        <v>14646</v>
      </c>
      <c r="I7903" t="s">
        <v>21390</v>
      </c>
      <c r="J7903" t="s">
        <v>21388</v>
      </c>
      <c r="K7903" t="s">
        <v>110</v>
      </c>
      <c r="L7903" t="s">
        <v>3343</v>
      </c>
      <c r="M7903" t="s">
        <v>3707</v>
      </c>
      <c r="N7903" t="s">
        <v>9242</v>
      </c>
      <c r="O7903" t="s">
        <v>3343</v>
      </c>
      <c r="P7903" t="s">
        <v>3343</v>
      </c>
      <c r="Q7903" t="s">
        <v>3346</v>
      </c>
    </row>
    <row r="7904" spans="1:17" x14ac:dyDescent="0.25">
      <c r="A7904" t="s">
        <v>20994</v>
      </c>
      <c r="B7904" t="s">
        <v>418</v>
      </c>
      <c r="C7904" t="s">
        <v>419</v>
      </c>
      <c r="D7904" t="s">
        <v>20995</v>
      </c>
      <c r="E7904">
        <v>3301112</v>
      </c>
      <c r="F7904" t="s">
        <v>21391</v>
      </c>
      <c r="G7904" t="s">
        <v>21392</v>
      </c>
      <c r="H7904" t="s">
        <v>14646</v>
      </c>
      <c r="I7904" t="s">
        <v>21393</v>
      </c>
      <c r="J7904" t="s">
        <v>21391</v>
      </c>
      <c r="K7904" t="s">
        <v>110</v>
      </c>
      <c r="L7904" t="s">
        <v>3343</v>
      </c>
      <c r="M7904" t="s">
        <v>3707</v>
      </c>
      <c r="N7904" t="s">
        <v>9242</v>
      </c>
      <c r="O7904" t="s">
        <v>3343</v>
      </c>
      <c r="P7904" t="s">
        <v>3343</v>
      </c>
      <c r="Q7904" t="s">
        <v>3346</v>
      </c>
    </row>
    <row r="7905" spans="1:17" x14ac:dyDescent="0.25">
      <c r="A7905" t="s">
        <v>20994</v>
      </c>
      <c r="B7905" t="s">
        <v>418</v>
      </c>
      <c r="C7905" t="s">
        <v>419</v>
      </c>
      <c r="D7905" t="s">
        <v>20995</v>
      </c>
      <c r="E7905">
        <v>3301113</v>
      </c>
      <c r="F7905" t="s">
        <v>21394</v>
      </c>
      <c r="G7905" t="s">
        <v>21395</v>
      </c>
      <c r="H7905" t="s">
        <v>9138</v>
      </c>
      <c r="I7905" t="s">
        <v>21396</v>
      </c>
      <c r="J7905" t="s">
        <v>21394</v>
      </c>
      <c r="K7905" t="s">
        <v>110</v>
      </c>
      <c r="L7905" t="s">
        <v>3343</v>
      </c>
      <c r="M7905" t="s">
        <v>3707</v>
      </c>
      <c r="N7905" t="s">
        <v>9242</v>
      </c>
      <c r="O7905" t="s">
        <v>3343</v>
      </c>
      <c r="P7905" t="s">
        <v>3343</v>
      </c>
      <c r="Q7905" t="s">
        <v>3346</v>
      </c>
    </row>
    <row r="7906" spans="1:17" x14ac:dyDescent="0.25">
      <c r="A7906" t="s">
        <v>20994</v>
      </c>
      <c r="B7906" t="s">
        <v>418</v>
      </c>
      <c r="C7906" t="s">
        <v>419</v>
      </c>
      <c r="D7906" t="s">
        <v>20995</v>
      </c>
      <c r="E7906">
        <v>3301114</v>
      </c>
      <c r="F7906" t="s">
        <v>21397</v>
      </c>
      <c r="G7906" t="s">
        <v>21398</v>
      </c>
      <c r="H7906" t="s">
        <v>9138</v>
      </c>
      <c r="I7906" t="s">
        <v>21399</v>
      </c>
      <c r="J7906" t="s">
        <v>21397</v>
      </c>
      <c r="K7906" t="s">
        <v>110</v>
      </c>
      <c r="L7906" t="s">
        <v>3343</v>
      </c>
      <c r="M7906" t="s">
        <v>3707</v>
      </c>
      <c r="N7906" t="s">
        <v>9242</v>
      </c>
      <c r="O7906" t="s">
        <v>3343</v>
      </c>
      <c r="P7906" t="s">
        <v>3343</v>
      </c>
      <c r="Q7906" t="s">
        <v>3346</v>
      </c>
    </row>
    <row r="7907" spans="1:17" x14ac:dyDescent="0.25">
      <c r="A7907" t="s">
        <v>20994</v>
      </c>
      <c r="B7907" t="s">
        <v>418</v>
      </c>
      <c r="C7907" t="s">
        <v>419</v>
      </c>
      <c r="D7907" t="s">
        <v>20995</v>
      </c>
      <c r="E7907">
        <v>3301115</v>
      </c>
      <c r="F7907" t="s">
        <v>21400</v>
      </c>
      <c r="G7907" t="s">
        <v>21401</v>
      </c>
      <c r="H7907" t="s">
        <v>9138</v>
      </c>
      <c r="I7907" t="s">
        <v>21402</v>
      </c>
      <c r="J7907" t="s">
        <v>21400</v>
      </c>
      <c r="K7907" t="s">
        <v>110</v>
      </c>
      <c r="L7907" t="s">
        <v>3343</v>
      </c>
      <c r="M7907" t="s">
        <v>3707</v>
      </c>
      <c r="N7907" t="s">
        <v>9242</v>
      </c>
      <c r="O7907" t="s">
        <v>3343</v>
      </c>
      <c r="P7907" t="s">
        <v>3343</v>
      </c>
      <c r="Q7907" t="s">
        <v>3346</v>
      </c>
    </row>
    <row r="7908" spans="1:17" x14ac:dyDescent="0.25">
      <c r="A7908" t="s">
        <v>20994</v>
      </c>
      <c r="B7908" t="s">
        <v>418</v>
      </c>
      <c r="C7908" t="s">
        <v>419</v>
      </c>
      <c r="D7908" t="s">
        <v>20995</v>
      </c>
      <c r="E7908">
        <v>3301116</v>
      </c>
      <c r="F7908" t="s">
        <v>21403</v>
      </c>
      <c r="G7908" t="s">
        <v>21404</v>
      </c>
      <c r="H7908" t="s">
        <v>9138</v>
      </c>
      <c r="I7908" t="s">
        <v>21405</v>
      </c>
      <c r="J7908" t="s">
        <v>21403</v>
      </c>
      <c r="K7908" t="s">
        <v>110</v>
      </c>
      <c r="L7908" t="s">
        <v>3343</v>
      </c>
      <c r="M7908" t="s">
        <v>3707</v>
      </c>
      <c r="N7908" t="s">
        <v>9242</v>
      </c>
      <c r="O7908" t="s">
        <v>3343</v>
      </c>
      <c r="P7908" t="s">
        <v>3343</v>
      </c>
      <c r="Q7908" t="s">
        <v>3346</v>
      </c>
    </row>
    <row r="7909" spans="1:17" x14ac:dyDescent="0.25">
      <c r="A7909" t="s">
        <v>20994</v>
      </c>
      <c r="B7909" t="s">
        <v>418</v>
      </c>
      <c r="C7909" t="s">
        <v>419</v>
      </c>
      <c r="D7909" t="s">
        <v>20995</v>
      </c>
      <c r="E7909">
        <v>3301117</v>
      </c>
      <c r="F7909" t="s">
        <v>21406</v>
      </c>
      <c r="G7909" t="s">
        <v>21407</v>
      </c>
      <c r="H7909" t="s">
        <v>9138</v>
      </c>
      <c r="I7909" t="s">
        <v>21408</v>
      </c>
      <c r="J7909" t="s">
        <v>21406</v>
      </c>
      <c r="K7909" t="s">
        <v>110</v>
      </c>
      <c r="L7909" t="s">
        <v>3343</v>
      </c>
      <c r="M7909" t="s">
        <v>3707</v>
      </c>
      <c r="N7909" t="s">
        <v>9242</v>
      </c>
      <c r="O7909" t="s">
        <v>3343</v>
      </c>
      <c r="P7909" t="s">
        <v>3343</v>
      </c>
      <c r="Q7909" t="s">
        <v>3346</v>
      </c>
    </row>
    <row r="7910" spans="1:17" x14ac:dyDescent="0.25">
      <c r="A7910" t="s">
        <v>20994</v>
      </c>
      <c r="B7910" t="s">
        <v>418</v>
      </c>
      <c r="C7910" t="s">
        <v>419</v>
      </c>
      <c r="D7910" t="s">
        <v>20995</v>
      </c>
      <c r="E7910">
        <v>3301118</v>
      </c>
      <c r="F7910" t="s">
        <v>21409</v>
      </c>
      <c r="G7910" t="s">
        <v>21410</v>
      </c>
      <c r="H7910" t="s">
        <v>21411</v>
      </c>
      <c r="I7910" t="s">
        <v>21412</v>
      </c>
      <c r="J7910" t="s">
        <v>21413</v>
      </c>
      <c r="K7910" t="s">
        <v>110</v>
      </c>
      <c r="L7910" t="s">
        <v>3343</v>
      </c>
      <c r="M7910" t="s">
        <v>4213</v>
      </c>
      <c r="N7910" t="s">
        <v>6507</v>
      </c>
      <c r="O7910" t="s">
        <v>3346</v>
      </c>
      <c r="P7910" t="s">
        <v>3343</v>
      </c>
      <c r="Q7910" t="s">
        <v>3346</v>
      </c>
    </row>
    <row r="7911" spans="1:17" x14ac:dyDescent="0.25">
      <c r="A7911" t="s">
        <v>20994</v>
      </c>
      <c r="B7911" t="s">
        <v>418</v>
      </c>
      <c r="C7911" t="s">
        <v>419</v>
      </c>
      <c r="D7911" t="s">
        <v>20995</v>
      </c>
      <c r="E7911">
        <v>3301119</v>
      </c>
      <c r="F7911" t="s">
        <v>21414</v>
      </c>
      <c r="G7911" t="s">
        <v>21415</v>
      </c>
      <c r="H7911" t="s">
        <v>6623</v>
      </c>
      <c r="I7911" t="s">
        <v>21416</v>
      </c>
      <c r="J7911" t="s">
        <v>6625</v>
      </c>
      <c r="K7911" t="s">
        <v>110</v>
      </c>
      <c r="L7911" t="s">
        <v>3343</v>
      </c>
      <c r="M7911" t="s">
        <v>4213</v>
      </c>
      <c r="N7911" t="s">
        <v>6507</v>
      </c>
      <c r="O7911" t="s">
        <v>3343</v>
      </c>
      <c r="P7911" t="s">
        <v>3343</v>
      </c>
      <c r="Q7911" t="s">
        <v>3346</v>
      </c>
    </row>
    <row r="7912" spans="1:17" x14ac:dyDescent="0.25">
      <c r="A7912" t="s">
        <v>20994</v>
      </c>
      <c r="B7912" t="s">
        <v>418</v>
      </c>
      <c r="C7912" t="s">
        <v>419</v>
      </c>
      <c r="D7912" t="s">
        <v>20995</v>
      </c>
      <c r="E7912">
        <v>3301120</v>
      </c>
      <c r="F7912" t="s">
        <v>21417</v>
      </c>
      <c r="G7912" t="s">
        <v>21418</v>
      </c>
      <c r="H7912" t="s">
        <v>4941</v>
      </c>
      <c r="I7912" t="s">
        <v>21419</v>
      </c>
      <c r="J7912" t="s">
        <v>3472</v>
      </c>
      <c r="K7912" t="s">
        <v>110</v>
      </c>
      <c r="L7912" t="s">
        <v>3343</v>
      </c>
      <c r="M7912" t="s">
        <v>4213</v>
      </c>
      <c r="N7912" t="s">
        <v>6507</v>
      </c>
      <c r="O7912" t="s">
        <v>3343</v>
      </c>
      <c r="P7912" t="s">
        <v>3343</v>
      </c>
      <c r="Q7912" t="s">
        <v>3346</v>
      </c>
    </row>
    <row r="7913" spans="1:17" x14ac:dyDescent="0.25">
      <c r="A7913" t="s">
        <v>20994</v>
      </c>
      <c r="B7913" t="s">
        <v>418</v>
      </c>
      <c r="C7913" t="s">
        <v>419</v>
      </c>
      <c r="D7913" t="s">
        <v>20995</v>
      </c>
      <c r="E7913">
        <v>3301122</v>
      </c>
      <c r="F7913" t="s">
        <v>21420</v>
      </c>
      <c r="G7913" t="s">
        <v>21421</v>
      </c>
      <c r="H7913" t="s">
        <v>3394</v>
      </c>
      <c r="I7913" t="s">
        <v>21422</v>
      </c>
      <c r="J7913" t="s">
        <v>543</v>
      </c>
      <c r="K7913" t="s">
        <v>110</v>
      </c>
      <c r="L7913" t="s">
        <v>3343</v>
      </c>
      <c r="M7913" t="s">
        <v>4108</v>
      </c>
      <c r="N7913" t="s">
        <v>5796</v>
      </c>
      <c r="O7913" t="s">
        <v>3343</v>
      </c>
      <c r="P7913" t="s">
        <v>3343</v>
      </c>
      <c r="Q7913" t="s">
        <v>3346</v>
      </c>
    </row>
    <row r="7914" spans="1:17" x14ac:dyDescent="0.25">
      <c r="A7914" t="s">
        <v>20994</v>
      </c>
      <c r="B7914" t="s">
        <v>418</v>
      </c>
      <c r="C7914" t="s">
        <v>419</v>
      </c>
      <c r="D7914" t="s">
        <v>20995</v>
      </c>
      <c r="E7914">
        <v>3301123</v>
      </c>
      <c r="F7914" t="s">
        <v>21423</v>
      </c>
      <c r="G7914" t="s">
        <v>21424</v>
      </c>
      <c r="H7914" t="s">
        <v>21425</v>
      </c>
      <c r="I7914" t="s">
        <v>21426</v>
      </c>
      <c r="J7914" t="s">
        <v>21427</v>
      </c>
      <c r="K7914" t="s">
        <v>110</v>
      </c>
      <c r="L7914" t="s">
        <v>3343</v>
      </c>
      <c r="M7914" t="s">
        <v>3344</v>
      </c>
      <c r="N7914" t="s">
        <v>3360</v>
      </c>
      <c r="O7914" t="s">
        <v>3346</v>
      </c>
      <c r="P7914" t="s">
        <v>3343</v>
      </c>
      <c r="Q7914" t="s">
        <v>3346</v>
      </c>
    </row>
    <row r="7915" spans="1:17" x14ac:dyDescent="0.25">
      <c r="A7915" t="s">
        <v>20994</v>
      </c>
      <c r="B7915" t="s">
        <v>418</v>
      </c>
      <c r="C7915" t="s">
        <v>419</v>
      </c>
      <c r="D7915" t="s">
        <v>20995</v>
      </c>
      <c r="E7915">
        <v>3301124</v>
      </c>
      <c r="F7915" t="s">
        <v>21428</v>
      </c>
      <c r="G7915" t="s">
        <v>21429</v>
      </c>
      <c r="H7915" t="s">
        <v>3357</v>
      </c>
      <c r="I7915" t="s">
        <v>21430</v>
      </c>
      <c r="J7915" t="s">
        <v>21431</v>
      </c>
      <c r="K7915" t="s">
        <v>110</v>
      </c>
      <c r="L7915" t="s">
        <v>3343</v>
      </c>
      <c r="M7915" t="s">
        <v>5047</v>
      </c>
      <c r="N7915" t="s">
        <v>21432</v>
      </c>
      <c r="O7915" t="s">
        <v>3343</v>
      </c>
      <c r="P7915" t="s">
        <v>3343</v>
      </c>
      <c r="Q7915" t="s">
        <v>3346</v>
      </c>
    </row>
    <row r="7916" spans="1:17" x14ac:dyDescent="0.25">
      <c r="A7916" t="s">
        <v>20994</v>
      </c>
      <c r="B7916" t="s">
        <v>418</v>
      </c>
      <c r="C7916" t="s">
        <v>419</v>
      </c>
      <c r="D7916" t="s">
        <v>20995</v>
      </c>
      <c r="E7916">
        <v>3301125</v>
      </c>
      <c r="F7916" t="s">
        <v>21433</v>
      </c>
      <c r="G7916" t="s">
        <v>21434</v>
      </c>
      <c r="H7916" t="s">
        <v>3357</v>
      </c>
      <c r="I7916" t="s">
        <v>21435</v>
      </c>
      <c r="J7916" t="s">
        <v>21431</v>
      </c>
      <c r="K7916" t="s">
        <v>110</v>
      </c>
      <c r="L7916" t="s">
        <v>3343</v>
      </c>
      <c r="M7916" t="s">
        <v>4213</v>
      </c>
      <c r="N7916" t="s">
        <v>6507</v>
      </c>
      <c r="O7916" t="s">
        <v>3343</v>
      </c>
      <c r="P7916" t="s">
        <v>3343</v>
      </c>
      <c r="Q7916" t="s">
        <v>3346</v>
      </c>
    </row>
    <row r="7917" spans="1:17" x14ac:dyDescent="0.25">
      <c r="A7917" t="s">
        <v>20994</v>
      </c>
      <c r="B7917" t="s">
        <v>418</v>
      </c>
      <c r="C7917" t="s">
        <v>419</v>
      </c>
      <c r="D7917" t="s">
        <v>20995</v>
      </c>
      <c r="E7917">
        <v>3301126</v>
      </c>
      <c r="F7917" t="s">
        <v>21436</v>
      </c>
      <c r="G7917" t="s">
        <v>21437</v>
      </c>
      <c r="H7917" t="s">
        <v>21438</v>
      </c>
      <c r="I7917" t="s">
        <v>21439</v>
      </c>
      <c r="J7917" t="s">
        <v>21440</v>
      </c>
      <c r="K7917" t="s">
        <v>110</v>
      </c>
      <c r="L7917" t="s">
        <v>3343</v>
      </c>
      <c r="M7917" t="s">
        <v>3397</v>
      </c>
      <c r="N7917" t="s">
        <v>5909</v>
      </c>
      <c r="O7917" t="s">
        <v>3343</v>
      </c>
      <c r="P7917" t="s">
        <v>3343</v>
      </c>
      <c r="Q7917" t="s">
        <v>3346</v>
      </c>
    </row>
    <row r="7918" spans="1:17" x14ac:dyDescent="0.25">
      <c r="A7918" t="s">
        <v>20994</v>
      </c>
      <c r="B7918" t="s">
        <v>418</v>
      </c>
      <c r="C7918" t="s">
        <v>419</v>
      </c>
      <c r="D7918" t="s">
        <v>20995</v>
      </c>
      <c r="E7918">
        <v>3301127</v>
      </c>
      <c r="F7918" t="s">
        <v>477</v>
      </c>
      <c r="G7918" t="s">
        <v>21441</v>
      </c>
      <c r="H7918" t="s">
        <v>4576</v>
      </c>
      <c r="I7918" t="s">
        <v>478</v>
      </c>
      <c r="J7918" t="s">
        <v>477</v>
      </c>
      <c r="K7918" t="s">
        <v>110</v>
      </c>
      <c r="L7918" t="s">
        <v>3343</v>
      </c>
      <c r="M7918" t="s">
        <v>3707</v>
      </c>
      <c r="N7918" t="s">
        <v>9242</v>
      </c>
      <c r="O7918" t="s">
        <v>3343</v>
      </c>
      <c r="P7918" t="s">
        <v>3343</v>
      </c>
      <c r="Q7918" t="s">
        <v>3346</v>
      </c>
    </row>
    <row r="7919" spans="1:17" x14ac:dyDescent="0.25">
      <c r="A7919" t="s">
        <v>20994</v>
      </c>
      <c r="B7919" t="s">
        <v>418</v>
      </c>
      <c r="C7919" t="s">
        <v>419</v>
      </c>
      <c r="D7919" t="s">
        <v>20995</v>
      </c>
      <c r="E7919" s="1009">
        <v>3301128</v>
      </c>
      <c r="F7919" t="s">
        <v>437</v>
      </c>
      <c r="G7919" t="s">
        <v>21442</v>
      </c>
      <c r="H7919" t="s">
        <v>21443</v>
      </c>
      <c r="I7919" t="s">
        <v>438</v>
      </c>
      <c r="J7919" t="s">
        <v>439</v>
      </c>
      <c r="K7919" t="s">
        <v>110</v>
      </c>
      <c r="L7919" t="s">
        <v>3343</v>
      </c>
      <c r="M7919" t="s">
        <v>3707</v>
      </c>
      <c r="N7919" t="s">
        <v>9242</v>
      </c>
      <c r="O7919" t="s">
        <v>3343</v>
      </c>
      <c r="P7919" t="s">
        <v>3343</v>
      </c>
      <c r="Q7919" t="s">
        <v>3346</v>
      </c>
    </row>
    <row r="7920" spans="1:17" x14ac:dyDescent="0.25">
      <c r="A7920" t="s">
        <v>20994</v>
      </c>
      <c r="B7920" t="s">
        <v>418</v>
      </c>
      <c r="C7920" t="s">
        <v>419</v>
      </c>
      <c r="D7920" t="s">
        <v>20995</v>
      </c>
      <c r="E7920" s="1009">
        <v>3301129</v>
      </c>
      <c r="F7920" t="s">
        <v>51</v>
      </c>
      <c r="G7920" t="s">
        <v>3475</v>
      </c>
      <c r="H7920" t="s">
        <v>3350</v>
      </c>
      <c r="I7920" t="s">
        <v>425</v>
      </c>
      <c r="J7920" t="s">
        <v>52</v>
      </c>
      <c r="K7920" t="s">
        <v>110</v>
      </c>
      <c r="L7920" t="s">
        <v>3343</v>
      </c>
      <c r="M7920" t="s">
        <v>3707</v>
      </c>
      <c r="N7920" t="s">
        <v>9242</v>
      </c>
      <c r="O7920" t="s">
        <v>3343</v>
      </c>
      <c r="P7920" t="s">
        <v>3343</v>
      </c>
      <c r="Q7920" t="s">
        <v>3346</v>
      </c>
    </row>
    <row r="7921" spans="1:17" x14ac:dyDescent="0.25">
      <c r="A7921" t="s">
        <v>20994</v>
      </c>
      <c r="B7921" t="s">
        <v>418</v>
      </c>
      <c r="C7921" t="s">
        <v>419</v>
      </c>
      <c r="D7921" t="s">
        <v>20995</v>
      </c>
      <c r="E7921">
        <v>3301130</v>
      </c>
      <c r="F7921" t="s">
        <v>156</v>
      </c>
      <c r="G7921" t="s">
        <v>3393</v>
      </c>
      <c r="H7921" t="s">
        <v>3394</v>
      </c>
      <c r="I7921" t="s">
        <v>21444</v>
      </c>
      <c r="J7921" t="s">
        <v>3396</v>
      </c>
      <c r="K7921" t="s">
        <v>110</v>
      </c>
      <c r="L7921" t="s">
        <v>3343</v>
      </c>
      <c r="M7921" t="s">
        <v>3707</v>
      </c>
      <c r="N7921" t="s">
        <v>9242</v>
      </c>
      <c r="O7921" t="s">
        <v>3346</v>
      </c>
      <c r="P7921" t="s">
        <v>3346</v>
      </c>
      <c r="Q7921" t="s">
        <v>3346</v>
      </c>
    </row>
    <row r="7922" spans="1:17" x14ac:dyDescent="0.25">
      <c r="A7922" t="s">
        <v>20994</v>
      </c>
      <c r="B7922" t="s">
        <v>418</v>
      </c>
      <c r="C7922" t="s">
        <v>419</v>
      </c>
      <c r="D7922" t="s">
        <v>20995</v>
      </c>
      <c r="E7922">
        <v>3301131</v>
      </c>
      <c r="F7922" t="s">
        <v>6095</v>
      </c>
      <c r="G7922" t="s">
        <v>6096</v>
      </c>
      <c r="H7922" t="s">
        <v>3394</v>
      </c>
      <c r="I7922" t="s">
        <v>21445</v>
      </c>
      <c r="J7922" t="s">
        <v>5078</v>
      </c>
      <c r="K7922" t="s">
        <v>110</v>
      </c>
      <c r="L7922" t="s">
        <v>3343</v>
      </c>
      <c r="M7922" t="s">
        <v>3397</v>
      </c>
      <c r="N7922" t="s">
        <v>3398</v>
      </c>
      <c r="O7922" t="s">
        <v>3346</v>
      </c>
      <c r="P7922" t="s">
        <v>3346</v>
      </c>
      <c r="Q7922" t="s">
        <v>3346</v>
      </c>
    </row>
    <row r="7923" spans="1:17" x14ac:dyDescent="0.25">
      <c r="A7923" t="s">
        <v>20994</v>
      </c>
      <c r="B7923" t="s">
        <v>418</v>
      </c>
      <c r="C7923" t="s">
        <v>419</v>
      </c>
      <c r="D7923" t="s">
        <v>20995</v>
      </c>
      <c r="E7923">
        <v>3301132</v>
      </c>
      <c r="F7923" t="s">
        <v>128</v>
      </c>
      <c r="G7923" t="s">
        <v>4583</v>
      </c>
      <c r="H7923" t="s">
        <v>3526</v>
      </c>
      <c r="I7923" t="s">
        <v>21446</v>
      </c>
      <c r="J7923" t="s">
        <v>935</v>
      </c>
      <c r="K7923" t="s">
        <v>110</v>
      </c>
      <c r="L7923" t="s">
        <v>3343</v>
      </c>
      <c r="M7923" t="s">
        <v>3707</v>
      </c>
      <c r="N7923" t="s">
        <v>9242</v>
      </c>
      <c r="O7923" t="s">
        <v>3343</v>
      </c>
      <c r="P7923" t="s">
        <v>3343</v>
      </c>
      <c r="Q7923" t="s">
        <v>3346</v>
      </c>
    </row>
    <row r="7924" spans="1:17" x14ac:dyDescent="0.25">
      <c r="A7924" t="s">
        <v>20994</v>
      </c>
      <c r="B7924" t="s">
        <v>418</v>
      </c>
      <c r="C7924" t="s">
        <v>419</v>
      </c>
      <c r="D7924" t="s">
        <v>20995</v>
      </c>
      <c r="E7924">
        <v>3301133</v>
      </c>
      <c r="F7924" t="s">
        <v>9761</v>
      </c>
      <c r="G7924" t="s">
        <v>9762</v>
      </c>
      <c r="H7924" t="s">
        <v>11648</v>
      </c>
      <c r="I7924" t="s">
        <v>21447</v>
      </c>
      <c r="J7924" t="s">
        <v>9764</v>
      </c>
      <c r="K7924" t="s">
        <v>110</v>
      </c>
      <c r="L7924" t="s">
        <v>3343</v>
      </c>
      <c r="M7924" t="s">
        <v>3707</v>
      </c>
      <c r="N7924" t="s">
        <v>9242</v>
      </c>
      <c r="O7924" t="s">
        <v>3346</v>
      </c>
      <c r="P7924" t="s">
        <v>3346</v>
      </c>
      <c r="Q7924" t="s">
        <v>3346</v>
      </c>
    </row>
    <row r="7925" spans="1:17" x14ac:dyDescent="0.25">
      <c r="A7925" t="s">
        <v>20994</v>
      </c>
      <c r="B7925" t="s">
        <v>418</v>
      </c>
      <c r="C7925" t="s">
        <v>419</v>
      </c>
      <c r="D7925" t="s">
        <v>20995</v>
      </c>
      <c r="E7925">
        <v>3301134</v>
      </c>
      <c r="F7925" t="s">
        <v>21448</v>
      </c>
      <c r="G7925" t="s">
        <v>21449</v>
      </c>
      <c r="H7925" t="s">
        <v>3350</v>
      </c>
      <c r="I7925" t="s">
        <v>21450</v>
      </c>
      <c r="J7925" t="s">
        <v>21451</v>
      </c>
      <c r="K7925" t="s">
        <v>110</v>
      </c>
      <c r="L7925" t="s">
        <v>3343</v>
      </c>
      <c r="M7925" t="s">
        <v>3707</v>
      </c>
      <c r="N7925" t="s">
        <v>9242</v>
      </c>
      <c r="O7925" t="s">
        <v>3343</v>
      </c>
      <c r="P7925" t="s">
        <v>3343</v>
      </c>
      <c r="Q7925" t="s">
        <v>3346</v>
      </c>
    </row>
    <row r="7926" spans="1:17" x14ac:dyDescent="0.25">
      <c r="A7926" t="s">
        <v>20994</v>
      </c>
      <c r="B7926" t="s">
        <v>418</v>
      </c>
      <c r="C7926" t="s">
        <v>499</v>
      </c>
      <c r="D7926" t="s">
        <v>21452</v>
      </c>
      <c r="E7926">
        <v>3302001</v>
      </c>
      <c r="F7926" t="s">
        <v>21453</v>
      </c>
      <c r="G7926" t="s">
        <v>7578</v>
      </c>
      <c r="H7926" t="s">
        <v>3350</v>
      </c>
      <c r="I7926" t="s">
        <v>21454</v>
      </c>
      <c r="J7926" t="s">
        <v>461</v>
      </c>
      <c r="K7926" t="s">
        <v>110</v>
      </c>
      <c r="L7926" t="s">
        <v>3343</v>
      </c>
      <c r="M7926" t="s">
        <v>3707</v>
      </c>
      <c r="N7926" t="s">
        <v>9242</v>
      </c>
      <c r="O7926" t="s">
        <v>3343</v>
      </c>
      <c r="P7926" t="s">
        <v>3343</v>
      </c>
      <c r="Q7926" t="s">
        <v>3346</v>
      </c>
    </row>
    <row r="7927" spans="1:17" x14ac:dyDescent="0.25">
      <c r="A7927" t="s">
        <v>20994</v>
      </c>
      <c r="B7927" t="s">
        <v>418</v>
      </c>
      <c r="C7927" t="s">
        <v>499</v>
      </c>
      <c r="D7927" t="s">
        <v>21452</v>
      </c>
      <c r="E7927">
        <v>3302001</v>
      </c>
      <c r="F7927" t="s">
        <v>21453</v>
      </c>
      <c r="G7927" t="s">
        <v>7578</v>
      </c>
      <c r="H7927" t="s">
        <v>3350</v>
      </c>
      <c r="I7927" t="s">
        <v>21455</v>
      </c>
      <c r="J7927" t="s">
        <v>21456</v>
      </c>
      <c r="K7927" t="s">
        <v>110</v>
      </c>
      <c r="L7927" t="s">
        <v>3346</v>
      </c>
      <c r="M7927" t="s">
        <v>3707</v>
      </c>
      <c r="N7927" t="s">
        <v>9242</v>
      </c>
      <c r="O7927" t="s">
        <v>3343</v>
      </c>
      <c r="P7927" t="s">
        <v>3343</v>
      </c>
      <c r="Q7927" t="s">
        <v>3346</v>
      </c>
    </row>
    <row r="7928" spans="1:17" x14ac:dyDescent="0.25">
      <c r="A7928" t="s">
        <v>20994</v>
      </c>
      <c r="B7928" t="s">
        <v>418</v>
      </c>
      <c r="C7928" t="s">
        <v>499</v>
      </c>
      <c r="D7928" t="s">
        <v>21452</v>
      </c>
      <c r="E7928">
        <v>3302001</v>
      </c>
      <c r="F7928" t="s">
        <v>21453</v>
      </c>
      <c r="G7928" t="s">
        <v>7578</v>
      </c>
      <c r="H7928" t="s">
        <v>3350</v>
      </c>
      <c r="I7928" t="s">
        <v>21457</v>
      </c>
      <c r="J7928" t="s">
        <v>21458</v>
      </c>
      <c r="K7928" t="s">
        <v>110</v>
      </c>
      <c r="L7928" t="s">
        <v>3346</v>
      </c>
      <c r="M7928" t="s">
        <v>3707</v>
      </c>
      <c r="N7928" t="s">
        <v>9242</v>
      </c>
      <c r="O7928" t="s">
        <v>3343</v>
      </c>
      <c r="P7928" t="s">
        <v>3343</v>
      </c>
      <c r="Q7928" t="s">
        <v>3346</v>
      </c>
    </row>
    <row r="7929" spans="1:17" x14ac:dyDescent="0.25">
      <c r="A7929" t="s">
        <v>20994</v>
      </c>
      <c r="B7929" t="s">
        <v>418</v>
      </c>
      <c r="C7929" t="s">
        <v>499</v>
      </c>
      <c r="D7929" t="s">
        <v>21452</v>
      </c>
      <c r="E7929">
        <v>3302001</v>
      </c>
      <c r="F7929" t="s">
        <v>21453</v>
      </c>
      <c r="G7929" t="s">
        <v>7578</v>
      </c>
      <c r="H7929" t="s">
        <v>3350</v>
      </c>
      <c r="I7929" t="s">
        <v>21459</v>
      </c>
      <c r="J7929" t="s">
        <v>21460</v>
      </c>
      <c r="K7929" t="s">
        <v>110</v>
      </c>
      <c r="L7929" t="s">
        <v>3346</v>
      </c>
      <c r="M7929" t="s">
        <v>3707</v>
      </c>
      <c r="N7929" t="s">
        <v>9242</v>
      </c>
      <c r="O7929" t="s">
        <v>3343</v>
      </c>
      <c r="P7929" t="s">
        <v>3343</v>
      </c>
      <c r="Q7929" t="s">
        <v>3346</v>
      </c>
    </row>
    <row r="7930" spans="1:17" x14ac:dyDescent="0.25">
      <c r="A7930" t="s">
        <v>20994</v>
      </c>
      <c r="B7930" t="s">
        <v>418</v>
      </c>
      <c r="C7930" t="s">
        <v>499</v>
      </c>
      <c r="D7930" t="s">
        <v>21452</v>
      </c>
      <c r="E7930">
        <v>3302001</v>
      </c>
      <c r="F7930" t="s">
        <v>21453</v>
      </c>
      <c r="G7930" t="s">
        <v>7578</v>
      </c>
      <c r="H7930" t="s">
        <v>3350</v>
      </c>
      <c r="I7930" t="s">
        <v>21461</v>
      </c>
      <c r="J7930" t="s">
        <v>21462</v>
      </c>
      <c r="K7930" t="s">
        <v>110</v>
      </c>
      <c r="L7930" t="s">
        <v>3346</v>
      </c>
      <c r="M7930" t="s">
        <v>3707</v>
      </c>
      <c r="N7930" t="s">
        <v>9242</v>
      </c>
      <c r="O7930" t="s">
        <v>3343</v>
      </c>
      <c r="P7930" t="s">
        <v>3343</v>
      </c>
      <c r="Q7930" t="s">
        <v>3346</v>
      </c>
    </row>
    <row r="7931" spans="1:17" x14ac:dyDescent="0.25">
      <c r="A7931" t="s">
        <v>20994</v>
      </c>
      <c r="B7931" t="s">
        <v>418</v>
      </c>
      <c r="C7931" t="s">
        <v>499</v>
      </c>
      <c r="D7931" t="s">
        <v>21452</v>
      </c>
      <c r="E7931">
        <v>3302001</v>
      </c>
      <c r="F7931" t="s">
        <v>21453</v>
      </c>
      <c r="G7931" t="s">
        <v>7578</v>
      </c>
      <c r="H7931" t="s">
        <v>3350</v>
      </c>
      <c r="I7931" t="s">
        <v>21463</v>
      </c>
      <c r="J7931" t="s">
        <v>21464</v>
      </c>
      <c r="K7931" t="s">
        <v>110</v>
      </c>
      <c r="L7931" t="s">
        <v>3346</v>
      </c>
      <c r="M7931" t="s">
        <v>3707</v>
      </c>
      <c r="N7931" t="s">
        <v>9242</v>
      </c>
      <c r="O7931" t="s">
        <v>3343</v>
      </c>
      <c r="P7931" t="s">
        <v>3343</v>
      </c>
      <c r="Q7931" t="s">
        <v>3346</v>
      </c>
    </row>
    <row r="7932" spans="1:17" x14ac:dyDescent="0.25">
      <c r="A7932" t="s">
        <v>20994</v>
      </c>
      <c r="B7932" t="s">
        <v>418</v>
      </c>
      <c r="C7932" t="s">
        <v>499</v>
      </c>
      <c r="D7932" t="s">
        <v>21452</v>
      </c>
      <c r="E7932">
        <v>3302001</v>
      </c>
      <c r="F7932" t="s">
        <v>21453</v>
      </c>
      <c r="G7932" t="s">
        <v>7578</v>
      </c>
      <c r="H7932" t="s">
        <v>3350</v>
      </c>
      <c r="I7932" t="s">
        <v>21465</v>
      </c>
      <c r="J7932" t="s">
        <v>21466</v>
      </c>
      <c r="K7932" t="s">
        <v>110</v>
      </c>
      <c r="L7932" t="s">
        <v>3346</v>
      </c>
      <c r="M7932" t="s">
        <v>3707</v>
      </c>
      <c r="N7932" t="s">
        <v>9242</v>
      </c>
      <c r="O7932" t="s">
        <v>3343</v>
      </c>
      <c r="P7932" t="s">
        <v>3343</v>
      </c>
      <c r="Q7932" t="s">
        <v>3346</v>
      </c>
    </row>
    <row r="7933" spans="1:17" x14ac:dyDescent="0.25">
      <c r="A7933" t="s">
        <v>20994</v>
      </c>
      <c r="B7933" t="s">
        <v>418</v>
      </c>
      <c r="C7933" t="s">
        <v>499</v>
      </c>
      <c r="D7933" t="s">
        <v>21452</v>
      </c>
      <c r="E7933">
        <v>3302002</v>
      </c>
      <c r="F7933" t="s">
        <v>102</v>
      </c>
      <c r="G7933" t="s">
        <v>7578</v>
      </c>
      <c r="H7933" t="s">
        <v>3350</v>
      </c>
      <c r="I7933" t="s">
        <v>21467</v>
      </c>
      <c r="J7933" t="s">
        <v>103</v>
      </c>
      <c r="K7933" t="s">
        <v>110</v>
      </c>
      <c r="L7933" t="s">
        <v>3343</v>
      </c>
      <c r="M7933" t="s">
        <v>3707</v>
      </c>
      <c r="N7933" t="s">
        <v>9242</v>
      </c>
      <c r="O7933" t="s">
        <v>3343</v>
      </c>
      <c r="P7933" t="s">
        <v>3343</v>
      </c>
      <c r="Q7933" t="s">
        <v>3346</v>
      </c>
    </row>
    <row r="7934" spans="1:17" x14ac:dyDescent="0.25">
      <c r="A7934" t="s">
        <v>20994</v>
      </c>
      <c r="B7934" t="s">
        <v>418</v>
      </c>
      <c r="C7934" t="s">
        <v>499</v>
      </c>
      <c r="D7934" t="s">
        <v>21452</v>
      </c>
      <c r="E7934">
        <v>3302002</v>
      </c>
      <c r="F7934" t="s">
        <v>102</v>
      </c>
      <c r="G7934" t="s">
        <v>7578</v>
      </c>
      <c r="H7934" t="s">
        <v>3350</v>
      </c>
      <c r="I7934" t="s">
        <v>21468</v>
      </c>
      <c r="J7934" t="s">
        <v>21469</v>
      </c>
      <c r="K7934" t="s">
        <v>110</v>
      </c>
      <c r="L7934" t="s">
        <v>3346</v>
      </c>
      <c r="M7934" t="s">
        <v>3707</v>
      </c>
      <c r="N7934" t="s">
        <v>9242</v>
      </c>
      <c r="O7934" t="s">
        <v>3343</v>
      </c>
      <c r="P7934" t="s">
        <v>3343</v>
      </c>
      <c r="Q7934" t="s">
        <v>3346</v>
      </c>
    </row>
    <row r="7935" spans="1:17" x14ac:dyDescent="0.25">
      <c r="A7935" t="s">
        <v>20994</v>
      </c>
      <c r="B7935" t="s">
        <v>418</v>
      </c>
      <c r="C7935" t="s">
        <v>499</v>
      </c>
      <c r="D7935" t="s">
        <v>21452</v>
      </c>
      <c r="E7935">
        <v>3302002</v>
      </c>
      <c r="F7935" t="s">
        <v>102</v>
      </c>
      <c r="G7935" t="s">
        <v>7578</v>
      </c>
      <c r="H7935" t="s">
        <v>3350</v>
      </c>
      <c r="I7935" t="s">
        <v>21470</v>
      </c>
      <c r="J7935" t="s">
        <v>21471</v>
      </c>
      <c r="K7935" t="s">
        <v>110</v>
      </c>
      <c r="L7935" t="s">
        <v>3346</v>
      </c>
      <c r="M7935" t="s">
        <v>3707</v>
      </c>
      <c r="N7935" t="s">
        <v>9242</v>
      </c>
      <c r="O7935" t="s">
        <v>3343</v>
      </c>
      <c r="P7935" t="s">
        <v>3343</v>
      </c>
      <c r="Q7935" t="s">
        <v>3346</v>
      </c>
    </row>
    <row r="7936" spans="1:17" x14ac:dyDescent="0.25">
      <c r="A7936" t="s">
        <v>20994</v>
      </c>
      <c r="B7936" t="s">
        <v>418</v>
      </c>
      <c r="C7936" t="s">
        <v>499</v>
      </c>
      <c r="D7936" t="s">
        <v>21452</v>
      </c>
      <c r="E7936">
        <v>3302002</v>
      </c>
      <c r="F7936" t="s">
        <v>102</v>
      </c>
      <c r="G7936" t="s">
        <v>7578</v>
      </c>
      <c r="H7936" t="s">
        <v>3350</v>
      </c>
      <c r="I7936" t="s">
        <v>21472</v>
      </c>
      <c r="J7936" t="s">
        <v>21473</v>
      </c>
      <c r="K7936" t="s">
        <v>110</v>
      </c>
      <c r="L7936" t="s">
        <v>3346</v>
      </c>
      <c r="M7936" t="s">
        <v>3707</v>
      </c>
      <c r="N7936" t="s">
        <v>9242</v>
      </c>
      <c r="O7936" t="s">
        <v>3343</v>
      </c>
      <c r="P7936" t="s">
        <v>3343</v>
      </c>
      <c r="Q7936" t="s">
        <v>3346</v>
      </c>
    </row>
    <row r="7937" spans="1:17" x14ac:dyDescent="0.25">
      <c r="A7937" t="s">
        <v>20994</v>
      </c>
      <c r="B7937" t="s">
        <v>418</v>
      </c>
      <c r="C7937" t="s">
        <v>499</v>
      </c>
      <c r="D7937" t="s">
        <v>21452</v>
      </c>
      <c r="E7937">
        <v>3302002</v>
      </c>
      <c r="F7937" t="s">
        <v>102</v>
      </c>
      <c r="G7937" t="s">
        <v>7578</v>
      </c>
      <c r="H7937" t="s">
        <v>3350</v>
      </c>
      <c r="I7937" t="s">
        <v>21474</v>
      </c>
      <c r="J7937" t="s">
        <v>21475</v>
      </c>
      <c r="K7937" t="s">
        <v>110</v>
      </c>
      <c r="L7937" t="s">
        <v>3346</v>
      </c>
      <c r="M7937" t="s">
        <v>3707</v>
      </c>
      <c r="N7937" t="s">
        <v>9242</v>
      </c>
      <c r="O7937" t="s">
        <v>3343</v>
      </c>
      <c r="P7937" t="s">
        <v>3343</v>
      </c>
      <c r="Q7937" t="s">
        <v>3346</v>
      </c>
    </row>
    <row r="7938" spans="1:17" x14ac:dyDescent="0.25">
      <c r="A7938" t="s">
        <v>20994</v>
      </c>
      <c r="B7938" t="s">
        <v>418</v>
      </c>
      <c r="C7938" t="s">
        <v>499</v>
      </c>
      <c r="D7938" t="s">
        <v>21452</v>
      </c>
      <c r="E7938">
        <v>3302003</v>
      </c>
      <c r="F7938" t="s">
        <v>114</v>
      </c>
      <c r="G7938" t="s">
        <v>21476</v>
      </c>
      <c r="H7938" t="s">
        <v>3350</v>
      </c>
      <c r="I7938" t="s">
        <v>21477</v>
      </c>
      <c r="J7938" t="s">
        <v>116</v>
      </c>
      <c r="K7938" t="s">
        <v>110</v>
      </c>
      <c r="L7938" t="s">
        <v>3343</v>
      </c>
      <c r="M7938" t="s">
        <v>3707</v>
      </c>
      <c r="N7938" t="s">
        <v>9242</v>
      </c>
      <c r="O7938" t="s">
        <v>3343</v>
      </c>
      <c r="P7938" t="s">
        <v>3343</v>
      </c>
      <c r="Q7938" t="s">
        <v>3346</v>
      </c>
    </row>
    <row r="7939" spans="1:17" x14ac:dyDescent="0.25">
      <c r="A7939" t="s">
        <v>20994</v>
      </c>
      <c r="B7939" t="s">
        <v>418</v>
      </c>
      <c r="C7939" t="s">
        <v>499</v>
      </c>
      <c r="D7939" t="s">
        <v>21452</v>
      </c>
      <c r="E7939">
        <v>3302003</v>
      </c>
      <c r="F7939" t="s">
        <v>114</v>
      </c>
      <c r="G7939" t="s">
        <v>21476</v>
      </c>
      <c r="H7939" t="s">
        <v>3350</v>
      </c>
      <c r="I7939" t="s">
        <v>21478</v>
      </c>
      <c r="J7939" t="s">
        <v>21479</v>
      </c>
      <c r="K7939" t="s">
        <v>110</v>
      </c>
      <c r="L7939" t="s">
        <v>3346</v>
      </c>
      <c r="M7939" t="s">
        <v>3707</v>
      </c>
      <c r="N7939" t="s">
        <v>9242</v>
      </c>
      <c r="O7939" t="s">
        <v>3343</v>
      </c>
      <c r="P7939" t="s">
        <v>3343</v>
      </c>
      <c r="Q7939" t="s">
        <v>3346</v>
      </c>
    </row>
    <row r="7940" spans="1:17" x14ac:dyDescent="0.25">
      <c r="A7940" t="s">
        <v>20994</v>
      </c>
      <c r="B7940" t="s">
        <v>418</v>
      </c>
      <c r="C7940" t="s">
        <v>499</v>
      </c>
      <c r="D7940" t="s">
        <v>21452</v>
      </c>
      <c r="E7940">
        <v>3302003</v>
      </c>
      <c r="F7940" t="s">
        <v>114</v>
      </c>
      <c r="G7940" t="s">
        <v>21476</v>
      </c>
      <c r="H7940" t="s">
        <v>3350</v>
      </c>
      <c r="I7940" t="s">
        <v>21480</v>
      </c>
      <c r="J7940" t="s">
        <v>21481</v>
      </c>
      <c r="K7940" t="s">
        <v>110</v>
      </c>
      <c r="L7940" t="s">
        <v>3346</v>
      </c>
      <c r="M7940" t="s">
        <v>3707</v>
      </c>
      <c r="N7940" t="s">
        <v>9242</v>
      </c>
      <c r="O7940" t="s">
        <v>3343</v>
      </c>
      <c r="P7940" t="s">
        <v>3343</v>
      </c>
      <c r="Q7940" t="s">
        <v>3346</v>
      </c>
    </row>
    <row r="7941" spans="1:17" x14ac:dyDescent="0.25">
      <c r="A7941" t="s">
        <v>20994</v>
      </c>
      <c r="B7941" t="s">
        <v>418</v>
      </c>
      <c r="C7941" t="s">
        <v>499</v>
      </c>
      <c r="D7941" t="s">
        <v>21452</v>
      </c>
      <c r="E7941">
        <v>3302003</v>
      </c>
      <c r="F7941" t="s">
        <v>114</v>
      </c>
      <c r="G7941" t="s">
        <v>21476</v>
      </c>
      <c r="H7941" t="s">
        <v>3350</v>
      </c>
      <c r="I7941" t="s">
        <v>21482</v>
      </c>
      <c r="J7941" t="s">
        <v>21483</v>
      </c>
      <c r="K7941" t="s">
        <v>110</v>
      </c>
      <c r="L7941" t="s">
        <v>3346</v>
      </c>
      <c r="M7941" t="s">
        <v>3707</v>
      </c>
      <c r="N7941" t="s">
        <v>9242</v>
      </c>
      <c r="O7941" t="s">
        <v>3343</v>
      </c>
      <c r="P7941" t="s">
        <v>3343</v>
      </c>
      <c r="Q7941" t="s">
        <v>3346</v>
      </c>
    </row>
    <row r="7942" spans="1:17" x14ac:dyDescent="0.25">
      <c r="A7942" t="s">
        <v>20994</v>
      </c>
      <c r="B7942" t="s">
        <v>418</v>
      </c>
      <c r="C7942" t="s">
        <v>499</v>
      </c>
      <c r="D7942" t="s">
        <v>21452</v>
      </c>
      <c r="E7942">
        <v>3302003</v>
      </c>
      <c r="F7942" t="s">
        <v>114</v>
      </c>
      <c r="G7942" t="s">
        <v>21476</v>
      </c>
      <c r="H7942" t="s">
        <v>3350</v>
      </c>
      <c r="I7942" t="s">
        <v>21484</v>
      </c>
      <c r="J7942" t="s">
        <v>21485</v>
      </c>
      <c r="K7942" t="s">
        <v>110</v>
      </c>
      <c r="L7942" t="s">
        <v>3346</v>
      </c>
      <c r="M7942" t="s">
        <v>3707</v>
      </c>
      <c r="N7942" t="s">
        <v>9242</v>
      </c>
      <c r="O7942" t="s">
        <v>3343</v>
      </c>
      <c r="P7942" t="s">
        <v>3343</v>
      </c>
      <c r="Q7942" t="s">
        <v>3346</v>
      </c>
    </row>
    <row r="7943" spans="1:17" x14ac:dyDescent="0.25">
      <c r="A7943" t="s">
        <v>20994</v>
      </c>
      <c r="B7943" t="s">
        <v>418</v>
      </c>
      <c r="C7943" t="s">
        <v>499</v>
      </c>
      <c r="D7943" t="s">
        <v>21452</v>
      </c>
      <c r="E7943">
        <v>3302003</v>
      </c>
      <c r="F7943" t="s">
        <v>114</v>
      </c>
      <c r="G7943" t="s">
        <v>21476</v>
      </c>
      <c r="H7943" t="s">
        <v>3350</v>
      </c>
      <c r="I7943" t="s">
        <v>21486</v>
      </c>
      <c r="J7943" t="s">
        <v>21487</v>
      </c>
      <c r="K7943" t="s">
        <v>110</v>
      </c>
      <c r="L7943" t="s">
        <v>3346</v>
      </c>
      <c r="M7943" t="s">
        <v>3707</v>
      </c>
      <c r="N7943" t="s">
        <v>9242</v>
      </c>
      <c r="O7943" t="s">
        <v>3343</v>
      </c>
      <c r="P7943" t="s">
        <v>3343</v>
      </c>
      <c r="Q7943" t="s">
        <v>3346</v>
      </c>
    </row>
    <row r="7944" spans="1:17" x14ac:dyDescent="0.25">
      <c r="A7944" t="s">
        <v>20994</v>
      </c>
      <c r="B7944" t="s">
        <v>418</v>
      </c>
      <c r="C7944" t="s">
        <v>499</v>
      </c>
      <c r="D7944" t="s">
        <v>21452</v>
      </c>
      <c r="E7944">
        <v>3302004</v>
      </c>
      <c r="F7944" t="s">
        <v>21488</v>
      </c>
      <c r="G7944" t="s">
        <v>21489</v>
      </c>
      <c r="H7944" t="s">
        <v>21490</v>
      </c>
      <c r="I7944" t="s">
        <v>21491</v>
      </c>
      <c r="J7944" t="s">
        <v>21492</v>
      </c>
      <c r="K7944" t="s">
        <v>110</v>
      </c>
      <c r="L7944" t="s">
        <v>3343</v>
      </c>
      <c r="M7944" t="s">
        <v>3707</v>
      </c>
      <c r="N7944" t="s">
        <v>9242</v>
      </c>
      <c r="O7944" t="s">
        <v>3343</v>
      </c>
      <c r="P7944" t="s">
        <v>3343</v>
      </c>
      <c r="Q7944" t="s">
        <v>3346</v>
      </c>
    </row>
    <row r="7945" spans="1:17" x14ac:dyDescent="0.25">
      <c r="A7945" t="s">
        <v>20994</v>
      </c>
      <c r="B7945" t="s">
        <v>418</v>
      </c>
      <c r="C7945" t="s">
        <v>499</v>
      </c>
      <c r="D7945" t="s">
        <v>21452</v>
      </c>
      <c r="E7945">
        <v>3302004</v>
      </c>
      <c r="F7945" t="s">
        <v>21488</v>
      </c>
      <c r="G7945" t="s">
        <v>21489</v>
      </c>
      <c r="H7945" t="s">
        <v>21490</v>
      </c>
      <c r="I7945" t="s">
        <v>21493</v>
      </c>
      <c r="J7945" t="s">
        <v>21494</v>
      </c>
      <c r="K7945" t="s">
        <v>110</v>
      </c>
      <c r="L7945" t="s">
        <v>3346</v>
      </c>
      <c r="M7945" t="s">
        <v>3707</v>
      </c>
      <c r="N7945" t="s">
        <v>9242</v>
      </c>
      <c r="O7945" t="s">
        <v>3343</v>
      </c>
      <c r="P7945" t="s">
        <v>3343</v>
      </c>
      <c r="Q7945" t="s">
        <v>3346</v>
      </c>
    </row>
    <row r="7946" spans="1:17" x14ac:dyDescent="0.25">
      <c r="A7946" t="s">
        <v>20994</v>
      </c>
      <c r="B7946" t="s">
        <v>418</v>
      </c>
      <c r="C7946" t="s">
        <v>499</v>
      </c>
      <c r="D7946" t="s">
        <v>21452</v>
      </c>
      <c r="E7946">
        <v>3302004</v>
      </c>
      <c r="F7946" t="s">
        <v>21488</v>
      </c>
      <c r="G7946" t="s">
        <v>21489</v>
      </c>
      <c r="H7946" t="s">
        <v>21490</v>
      </c>
      <c r="I7946" t="s">
        <v>21495</v>
      </c>
      <c r="J7946" t="s">
        <v>21496</v>
      </c>
      <c r="K7946" t="s">
        <v>110</v>
      </c>
      <c r="L7946" t="s">
        <v>3346</v>
      </c>
      <c r="M7946" t="s">
        <v>3707</v>
      </c>
      <c r="N7946" t="s">
        <v>9242</v>
      </c>
      <c r="O7946" t="s">
        <v>3343</v>
      </c>
      <c r="P7946" t="s">
        <v>3343</v>
      </c>
      <c r="Q7946" t="s">
        <v>3346</v>
      </c>
    </row>
    <row r="7947" spans="1:17" x14ac:dyDescent="0.25">
      <c r="A7947" t="s">
        <v>20994</v>
      </c>
      <c r="B7947" t="s">
        <v>418</v>
      </c>
      <c r="C7947" t="s">
        <v>499</v>
      </c>
      <c r="D7947" t="s">
        <v>21452</v>
      </c>
      <c r="E7947">
        <v>3302004</v>
      </c>
      <c r="F7947" t="s">
        <v>21488</v>
      </c>
      <c r="G7947" t="s">
        <v>21489</v>
      </c>
      <c r="H7947" t="s">
        <v>21490</v>
      </c>
      <c r="I7947" t="s">
        <v>21497</v>
      </c>
      <c r="J7947" t="s">
        <v>21498</v>
      </c>
      <c r="K7947" t="s">
        <v>110</v>
      </c>
      <c r="L7947" t="s">
        <v>3346</v>
      </c>
      <c r="M7947" t="s">
        <v>3707</v>
      </c>
      <c r="N7947" t="s">
        <v>9242</v>
      </c>
      <c r="O7947" t="s">
        <v>3343</v>
      </c>
      <c r="P7947" t="s">
        <v>3343</v>
      </c>
      <c r="Q7947" t="s">
        <v>3346</v>
      </c>
    </row>
    <row r="7948" spans="1:17" x14ac:dyDescent="0.25">
      <c r="A7948" t="s">
        <v>20994</v>
      </c>
      <c r="B7948" t="s">
        <v>418</v>
      </c>
      <c r="C7948" t="s">
        <v>499</v>
      </c>
      <c r="D7948" t="s">
        <v>21452</v>
      </c>
      <c r="E7948">
        <v>3302004</v>
      </c>
      <c r="F7948" t="s">
        <v>21488</v>
      </c>
      <c r="G7948" t="s">
        <v>21489</v>
      </c>
      <c r="H7948" t="s">
        <v>21490</v>
      </c>
      <c r="I7948" t="s">
        <v>21499</v>
      </c>
      <c r="J7948" t="s">
        <v>21500</v>
      </c>
      <c r="K7948" t="s">
        <v>110</v>
      </c>
      <c r="L7948" t="s">
        <v>3346</v>
      </c>
      <c r="M7948" t="s">
        <v>3707</v>
      </c>
      <c r="N7948" t="s">
        <v>9242</v>
      </c>
      <c r="O7948" t="s">
        <v>3343</v>
      </c>
      <c r="P7948" t="s">
        <v>3343</v>
      </c>
      <c r="Q7948" t="s">
        <v>3346</v>
      </c>
    </row>
    <row r="7949" spans="1:17" x14ac:dyDescent="0.25">
      <c r="A7949" t="s">
        <v>20994</v>
      </c>
      <c r="B7949" t="s">
        <v>418</v>
      </c>
      <c r="C7949" t="s">
        <v>499</v>
      </c>
      <c r="D7949" t="s">
        <v>21452</v>
      </c>
      <c r="E7949">
        <v>3302005</v>
      </c>
      <c r="F7949" t="s">
        <v>21501</v>
      </c>
      <c r="G7949" t="s">
        <v>21502</v>
      </c>
      <c r="H7949" t="s">
        <v>4566</v>
      </c>
      <c r="I7949" t="s">
        <v>21503</v>
      </c>
      <c r="J7949" t="s">
        <v>21504</v>
      </c>
      <c r="K7949" t="s">
        <v>110</v>
      </c>
      <c r="L7949" t="s">
        <v>3343</v>
      </c>
      <c r="M7949" t="s">
        <v>3707</v>
      </c>
      <c r="N7949" t="s">
        <v>9242</v>
      </c>
      <c r="O7949" t="s">
        <v>3343</v>
      </c>
      <c r="P7949" t="s">
        <v>3343</v>
      </c>
      <c r="Q7949" t="s">
        <v>3346</v>
      </c>
    </row>
    <row r="7950" spans="1:17" x14ac:dyDescent="0.25">
      <c r="A7950" t="s">
        <v>20994</v>
      </c>
      <c r="B7950" t="s">
        <v>418</v>
      </c>
      <c r="C7950" t="s">
        <v>499</v>
      </c>
      <c r="D7950" t="s">
        <v>21452</v>
      </c>
      <c r="E7950">
        <v>3302006</v>
      </c>
      <c r="F7950" t="s">
        <v>21505</v>
      </c>
      <c r="G7950" t="s">
        <v>21506</v>
      </c>
      <c r="H7950" t="s">
        <v>21507</v>
      </c>
      <c r="I7950" t="s">
        <v>21508</v>
      </c>
      <c r="J7950" t="s">
        <v>21509</v>
      </c>
      <c r="K7950" t="s">
        <v>110</v>
      </c>
      <c r="L7950" t="s">
        <v>3343</v>
      </c>
      <c r="M7950" t="s">
        <v>3707</v>
      </c>
      <c r="N7950" t="s">
        <v>9242</v>
      </c>
      <c r="O7950" t="s">
        <v>3343</v>
      </c>
      <c r="P7950" t="s">
        <v>3343</v>
      </c>
      <c r="Q7950" t="s">
        <v>3346</v>
      </c>
    </row>
    <row r="7951" spans="1:17" x14ac:dyDescent="0.25">
      <c r="A7951" t="s">
        <v>20994</v>
      </c>
      <c r="B7951" t="s">
        <v>418</v>
      </c>
      <c r="C7951" t="s">
        <v>499</v>
      </c>
      <c r="D7951" t="s">
        <v>21452</v>
      </c>
      <c r="E7951">
        <v>3302007</v>
      </c>
      <c r="F7951" t="s">
        <v>21510</v>
      </c>
      <c r="G7951" t="s">
        <v>21511</v>
      </c>
      <c r="H7951" t="s">
        <v>21512</v>
      </c>
      <c r="I7951" t="s">
        <v>21513</v>
      </c>
      <c r="J7951" t="s">
        <v>21514</v>
      </c>
      <c r="K7951" t="s">
        <v>110</v>
      </c>
      <c r="L7951" t="s">
        <v>3343</v>
      </c>
      <c r="M7951" t="s">
        <v>3707</v>
      </c>
      <c r="N7951" t="s">
        <v>9242</v>
      </c>
      <c r="O7951" t="s">
        <v>3343</v>
      </c>
      <c r="P7951" t="s">
        <v>3343</v>
      </c>
      <c r="Q7951" t="s">
        <v>3346</v>
      </c>
    </row>
    <row r="7952" spans="1:17" x14ac:dyDescent="0.25">
      <c r="A7952" t="s">
        <v>20994</v>
      </c>
      <c r="B7952" t="s">
        <v>418</v>
      </c>
      <c r="C7952" t="s">
        <v>499</v>
      </c>
      <c r="D7952" t="s">
        <v>21452</v>
      </c>
      <c r="E7952">
        <v>3302014</v>
      </c>
      <c r="F7952" t="s">
        <v>21515</v>
      </c>
      <c r="G7952" t="s">
        <v>21516</v>
      </c>
      <c r="H7952" t="s">
        <v>11225</v>
      </c>
      <c r="I7952" t="s">
        <v>21517</v>
      </c>
      <c r="J7952" t="s">
        <v>2575</v>
      </c>
      <c r="K7952" t="s">
        <v>110</v>
      </c>
      <c r="L7952" t="s">
        <v>3343</v>
      </c>
      <c r="M7952" t="s">
        <v>3707</v>
      </c>
      <c r="N7952" t="s">
        <v>9242</v>
      </c>
      <c r="O7952" t="s">
        <v>3346</v>
      </c>
      <c r="P7952" t="s">
        <v>3343</v>
      </c>
      <c r="Q7952" t="s">
        <v>3346</v>
      </c>
    </row>
    <row r="7953" spans="1:17" x14ac:dyDescent="0.25">
      <c r="A7953" t="s">
        <v>20994</v>
      </c>
      <c r="B7953" t="s">
        <v>418</v>
      </c>
      <c r="C7953" t="s">
        <v>499</v>
      </c>
      <c r="D7953" t="s">
        <v>21452</v>
      </c>
      <c r="E7953">
        <v>3302014</v>
      </c>
      <c r="F7953" t="s">
        <v>21515</v>
      </c>
      <c r="G7953" t="s">
        <v>21516</v>
      </c>
      <c r="H7953" t="s">
        <v>11225</v>
      </c>
      <c r="I7953" t="s">
        <v>21518</v>
      </c>
      <c r="J7953" t="s">
        <v>21519</v>
      </c>
      <c r="K7953" t="s">
        <v>110</v>
      </c>
      <c r="L7953" t="s">
        <v>3346</v>
      </c>
      <c r="M7953" t="s">
        <v>3707</v>
      </c>
      <c r="N7953" t="s">
        <v>9242</v>
      </c>
      <c r="O7953" t="s">
        <v>3346</v>
      </c>
      <c r="P7953" t="s">
        <v>3343</v>
      </c>
      <c r="Q7953" t="s">
        <v>3346</v>
      </c>
    </row>
    <row r="7954" spans="1:17" x14ac:dyDescent="0.25">
      <c r="A7954" t="s">
        <v>20994</v>
      </c>
      <c r="B7954" t="s">
        <v>418</v>
      </c>
      <c r="C7954" t="s">
        <v>499</v>
      </c>
      <c r="D7954" t="s">
        <v>21452</v>
      </c>
      <c r="E7954">
        <v>3302014</v>
      </c>
      <c r="F7954" t="s">
        <v>21515</v>
      </c>
      <c r="G7954" t="s">
        <v>21516</v>
      </c>
      <c r="H7954" t="s">
        <v>11225</v>
      </c>
      <c r="I7954" t="s">
        <v>21520</v>
      </c>
      <c r="J7954" t="s">
        <v>5817</v>
      </c>
      <c r="K7954" t="s">
        <v>110</v>
      </c>
      <c r="L7954" t="s">
        <v>3346</v>
      </c>
      <c r="M7954" t="s">
        <v>3707</v>
      </c>
      <c r="N7954" t="s">
        <v>9242</v>
      </c>
      <c r="O7954" t="s">
        <v>3346</v>
      </c>
      <c r="P7954" t="s">
        <v>3343</v>
      </c>
      <c r="Q7954" t="s">
        <v>3346</v>
      </c>
    </row>
    <row r="7955" spans="1:17" x14ac:dyDescent="0.25">
      <c r="A7955" t="s">
        <v>20994</v>
      </c>
      <c r="B7955" t="s">
        <v>418</v>
      </c>
      <c r="C7955" t="s">
        <v>499</v>
      </c>
      <c r="D7955" t="s">
        <v>21452</v>
      </c>
      <c r="E7955">
        <v>3302015</v>
      </c>
      <c r="F7955" t="s">
        <v>21521</v>
      </c>
      <c r="G7955" t="s">
        <v>21522</v>
      </c>
      <c r="H7955" t="s">
        <v>11225</v>
      </c>
      <c r="I7955" t="s">
        <v>21523</v>
      </c>
      <c r="J7955" t="s">
        <v>2575</v>
      </c>
      <c r="K7955" t="s">
        <v>110</v>
      </c>
      <c r="L7955" t="s">
        <v>3343</v>
      </c>
      <c r="M7955" t="s">
        <v>3397</v>
      </c>
      <c r="N7955" t="s">
        <v>5920</v>
      </c>
      <c r="O7955" t="s">
        <v>3343</v>
      </c>
      <c r="P7955" t="s">
        <v>3343</v>
      </c>
      <c r="Q7955" t="s">
        <v>3346</v>
      </c>
    </row>
    <row r="7956" spans="1:17" x14ac:dyDescent="0.25">
      <c r="A7956" t="s">
        <v>20994</v>
      </c>
      <c r="B7956" t="s">
        <v>418</v>
      </c>
      <c r="C7956" t="s">
        <v>499</v>
      </c>
      <c r="D7956" t="s">
        <v>21452</v>
      </c>
      <c r="E7956">
        <v>3302015</v>
      </c>
      <c r="F7956" t="s">
        <v>21521</v>
      </c>
      <c r="G7956" t="s">
        <v>21522</v>
      </c>
      <c r="H7956" t="s">
        <v>11225</v>
      </c>
      <c r="I7956" t="s">
        <v>21524</v>
      </c>
      <c r="J7956" t="s">
        <v>200</v>
      </c>
      <c r="K7956" t="s">
        <v>110</v>
      </c>
      <c r="L7956" t="s">
        <v>3346</v>
      </c>
      <c r="M7956" t="s">
        <v>3397</v>
      </c>
      <c r="N7956" t="s">
        <v>5920</v>
      </c>
      <c r="O7956" t="s">
        <v>3343</v>
      </c>
      <c r="P7956" t="s">
        <v>3343</v>
      </c>
      <c r="Q7956" t="s">
        <v>3346</v>
      </c>
    </row>
    <row r="7957" spans="1:17" x14ac:dyDescent="0.25">
      <c r="A7957" t="s">
        <v>20994</v>
      </c>
      <c r="B7957" t="s">
        <v>418</v>
      </c>
      <c r="C7957" t="s">
        <v>499</v>
      </c>
      <c r="D7957" t="s">
        <v>21452</v>
      </c>
      <c r="E7957">
        <v>3302016</v>
      </c>
      <c r="F7957" t="s">
        <v>21525</v>
      </c>
      <c r="G7957" t="s">
        <v>21526</v>
      </c>
      <c r="H7957" t="s">
        <v>11225</v>
      </c>
      <c r="I7957" t="s">
        <v>21527</v>
      </c>
      <c r="J7957" t="s">
        <v>2575</v>
      </c>
      <c r="K7957" t="s">
        <v>110</v>
      </c>
      <c r="L7957" t="s">
        <v>3343</v>
      </c>
      <c r="M7957" t="s">
        <v>3707</v>
      </c>
      <c r="N7957" t="s">
        <v>9242</v>
      </c>
      <c r="O7957" t="s">
        <v>3343</v>
      </c>
      <c r="P7957" t="s">
        <v>3343</v>
      </c>
      <c r="Q7957" t="s">
        <v>3346</v>
      </c>
    </row>
    <row r="7958" spans="1:17" x14ac:dyDescent="0.25">
      <c r="A7958" t="s">
        <v>20994</v>
      </c>
      <c r="B7958" t="s">
        <v>418</v>
      </c>
      <c r="C7958" t="s">
        <v>499</v>
      </c>
      <c r="D7958" t="s">
        <v>21452</v>
      </c>
      <c r="E7958">
        <v>3302016</v>
      </c>
      <c r="F7958" t="s">
        <v>21525</v>
      </c>
      <c r="G7958" t="s">
        <v>21526</v>
      </c>
      <c r="H7958" t="s">
        <v>11225</v>
      </c>
      <c r="I7958" t="s">
        <v>21528</v>
      </c>
      <c r="J7958" t="s">
        <v>200</v>
      </c>
      <c r="K7958" t="s">
        <v>110</v>
      </c>
      <c r="L7958" t="s">
        <v>3346</v>
      </c>
      <c r="M7958" t="s">
        <v>3707</v>
      </c>
      <c r="N7958" t="s">
        <v>9242</v>
      </c>
      <c r="O7958" t="s">
        <v>3343</v>
      </c>
      <c r="P7958" t="s">
        <v>3343</v>
      </c>
      <c r="Q7958" t="s">
        <v>3346</v>
      </c>
    </row>
    <row r="7959" spans="1:17" x14ac:dyDescent="0.25">
      <c r="A7959" t="s">
        <v>20994</v>
      </c>
      <c r="B7959" t="s">
        <v>418</v>
      </c>
      <c r="C7959" t="s">
        <v>499</v>
      </c>
      <c r="D7959" t="s">
        <v>21452</v>
      </c>
      <c r="E7959">
        <v>3302017</v>
      </c>
      <c r="F7959" t="s">
        <v>21529</v>
      </c>
      <c r="G7959" t="s">
        <v>21530</v>
      </c>
      <c r="H7959" t="s">
        <v>11225</v>
      </c>
      <c r="I7959" t="s">
        <v>21531</v>
      </c>
      <c r="J7959" t="s">
        <v>2575</v>
      </c>
      <c r="K7959" t="s">
        <v>110</v>
      </c>
      <c r="L7959" t="s">
        <v>3343</v>
      </c>
      <c r="M7959" t="s">
        <v>3397</v>
      </c>
      <c r="N7959" t="s">
        <v>5920</v>
      </c>
      <c r="O7959" t="s">
        <v>3343</v>
      </c>
      <c r="P7959" t="s">
        <v>3343</v>
      </c>
      <c r="Q7959" t="s">
        <v>3346</v>
      </c>
    </row>
    <row r="7960" spans="1:17" x14ac:dyDescent="0.25">
      <c r="A7960" t="s">
        <v>20994</v>
      </c>
      <c r="B7960" t="s">
        <v>418</v>
      </c>
      <c r="C7960" t="s">
        <v>499</v>
      </c>
      <c r="D7960" t="s">
        <v>21452</v>
      </c>
      <c r="E7960">
        <v>3302017</v>
      </c>
      <c r="F7960" t="s">
        <v>21529</v>
      </c>
      <c r="G7960" t="s">
        <v>21530</v>
      </c>
      <c r="H7960" t="s">
        <v>11225</v>
      </c>
      <c r="I7960" t="s">
        <v>21532</v>
      </c>
      <c r="J7960" t="s">
        <v>200</v>
      </c>
      <c r="K7960" t="s">
        <v>110</v>
      </c>
      <c r="L7960" t="s">
        <v>3346</v>
      </c>
      <c r="M7960" t="s">
        <v>3397</v>
      </c>
      <c r="N7960" t="s">
        <v>5920</v>
      </c>
      <c r="O7960" t="s">
        <v>3343</v>
      </c>
      <c r="P7960" t="s">
        <v>3343</v>
      </c>
      <c r="Q7960" t="s">
        <v>3346</v>
      </c>
    </row>
    <row r="7961" spans="1:17" x14ac:dyDescent="0.25">
      <c r="A7961" t="s">
        <v>20994</v>
      </c>
      <c r="B7961" t="s">
        <v>418</v>
      </c>
      <c r="C7961" t="s">
        <v>499</v>
      </c>
      <c r="D7961" t="s">
        <v>21452</v>
      </c>
      <c r="E7961">
        <v>3302018</v>
      </c>
      <c r="F7961" t="s">
        <v>21533</v>
      </c>
      <c r="G7961" t="s">
        <v>21534</v>
      </c>
      <c r="H7961" t="s">
        <v>11225</v>
      </c>
      <c r="I7961" t="s">
        <v>21535</v>
      </c>
      <c r="J7961" t="s">
        <v>2575</v>
      </c>
      <c r="K7961" t="s">
        <v>110</v>
      </c>
      <c r="L7961" t="s">
        <v>3343</v>
      </c>
      <c r="M7961" t="s">
        <v>3397</v>
      </c>
      <c r="N7961" t="s">
        <v>5920</v>
      </c>
      <c r="O7961" t="s">
        <v>3343</v>
      </c>
      <c r="P7961" t="s">
        <v>3343</v>
      </c>
      <c r="Q7961" t="s">
        <v>3346</v>
      </c>
    </row>
    <row r="7962" spans="1:17" x14ac:dyDescent="0.25">
      <c r="A7962" t="s">
        <v>20994</v>
      </c>
      <c r="B7962" t="s">
        <v>418</v>
      </c>
      <c r="C7962" t="s">
        <v>499</v>
      </c>
      <c r="D7962" t="s">
        <v>21452</v>
      </c>
      <c r="E7962">
        <v>3302018</v>
      </c>
      <c r="F7962" t="s">
        <v>21533</v>
      </c>
      <c r="G7962" t="s">
        <v>21534</v>
      </c>
      <c r="H7962" t="s">
        <v>11225</v>
      </c>
      <c r="I7962" t="s">
        <v>21536</v>
      </c>
      <c r="J7962" t="s">
        <v>200</v>
      </c>
      <c r="K7962" t="s">
        <v>110</v>
      </c>
      <c r="L7962" t="s">
        <v>3346</v>
      </c>
      <c r="M7962" t="s">
        <v>3397</v>
      </c>
      <c r="N7962" t="s">
        <v>5920</v>
      </c>
      <c r="O7962" t="s">
        <v>3343</v>
      </c>
      <c r="P7962" t="s">
        <v>3343</v>
      </c>
      <c r="Q7962" t="s">
        <v>3346</v>
      </c>
    </row>
    <row r="7963" spans="1:17" x14ac:dyDescent="0.25">
      <c r="A7963" t="s">
        <v>20994</v>
      </c>
      <c r="B7963" t="s">
        <v>418</v>
      </c>
      <c r="C7963" t="s">
        <v>499</v>
      </c>
      <c r="D7963" t="s">
        <v>21452</v>
      </c>
      <c r="E7963">
        <v>3302019</v>
      </c>
      <c r="F7963" t="s">
        <v>21537</v>
      </c>
      <c r="G7963" t="s">
        <v>21538</v>
      </c>
      <c r="H7963" t="s">
        <v>11225</v>
      </c>
      <c r="I7963" t="s">
        <v>21539</v>
      </c>
      <c r="J7963" t="s">
        <v>2575</v>
      </c>
      <c r="K7963" t="s">
        <v>110</v>
      </c>
      <c r="L7963" t="s">
        <v>3343</v>
      </c>
      <c r="M7963" t="s">
        <v>3397</v>
      </c>
      <c r="N7963" t="s">
        <v>5920</v>
      </c>
      <c r="O7963" t="s">
        <v>3343</v>
      </c>
      <c r="P7963" t="s">
        <v>3343</v>
      </c>
      <c r="Q7963" t="s">
        <v>3346</v>
      </c>
    </row>
    <row r="7964" spans="1:17" x14ac:dyDescent="0.25">
      <c r="A7964" t="s">
        <v>20994</v>
      </c>
      <c r="B7964" t="s">
        <v>418</v>
      </c>
      <c r="C7964" t="s">
        <v>499</v>
      </c>
      <c r="D7964" t="s">
        <v>21452</v>
      </c>
      <c r="E7964">
        <v>3302019</v>
      </c>
      <c r="F7964" t="s">
        <v>21537</v>
      </c>
      <c r="G7964" t="s">
        <v>21538</v>
      </c>
      <c r="H7964" t="s">
        <v>11225</v>
      </c>
      <c r="I7964" t="s">
        <v>21540</v>
      </c>
      <c r="J7964" t="s">
        <v>200</v>
      </c>
      <c r="K7964" t="s">
        <v>110</v>
      </c>
      <c r="L7964" t="s">
        <v>3346</v>
      </c>
      <c r="M7964" t="s">
        <v>3397</v>
      </c>
      <c r="N7964" t="s">
        <v>5920</v>
      </c>
      <c r="O7964" t="s">
        <v>3343</v>
      </c>
      <c r="P7964" t="s">
        <v>3343</v>
      </c>
      <c r="Q7964" t="s">
        <v>3346</v>
      </c>
    </row>
    <row r="7965" spans="1:17" x14ac:dyDescent="0.25">
      <c r="A7965" t="s">
        <v>20994</v>
      </c>
      <c r="B7965" t="s">
        <v>418</v>
      </c>
      <c r="C7965" t="s">
        <v>499</v>
      </c>
      <c r="D7965" t="s">
        <v>21452</v>
      </c>
      <c r="E7965">
        <v>3302021</v>
      </c>
      <c r="F7965" t="s">
        <v>21541</v>
      </c>
      <c r="G7965" t="s">
        <v>21542</v>
      </c>
      <c r="H7965" t="s">
        <v>3526</v>
      </c>
      <c r="I7965" t="s">
        <v>21543</v>
      </c>
      <c r="J7965" t="s">
        <v>21544</v>
      </c>
      <c r="K7965" t="s">
        <v>110</v>
      </c>
      <c r="L7965" t="s">
        <v>3343</v>
      </c>
      <c r="M7965" t="s">
        <v>3344</v>
      </c>
      <c r="N7965" t="s">
        <v>3345</v>
      </c>
      <c r="O7965" t="s">
        <v>3343</v>
      </c>
      <c r="P7965" t="s">
        <v>3343</v>
      </c>
      <c r="Q7965" t="s">
        <v>3346</v>
      </c>
    </row>
    <row r="7966" spans="1:17" x14ac:dyDescent="0.25">
      <c r="A7966" t="s">
        <v>20994</v>
      </c>
      <c r="B7966" t="s">
        <v>418</v>
      </c>
      <c r="C7966" t="s">
        <v>499</v>
      </c>
      <c r="D7966" t="s">
        <v>21452</v>
      </c>
      <c r="E7966">
        <v>3302021</v>
      </c>
      <c r="F7966" t="s">
        <v>21541</v>
      </c>
      <c r="G7966" t="s">
        <v>21542</v>
      </c>
      <c r="H7966" t="s">
        <v>3526</v>
      </c>
      <c r="I7966" t="s">
        <v>21545</v>
      </c>
      <c r="J7966" t="s">
        <v>3409</v>
      </c>
      <c r="K7966" t="s">
        <v>110</v>
      </c>
      <c r="L7966" t="s">
        <v>3346</v>
      </c>
      <c r="M7966" t="s">
        <v>3344</v>
      </c>
      <c r="N7966" t="s">
        <v>3345</v>
      </c>
      <c r="O7966" t="s">
        <v>3343</v>
      </c>
      <c r="P7966" t="s">
        <v>3343</v>
      </c>
      <c r="Q7966" t="s">
        <v>3346</v>
      </c>
    </row>
    <row r="7967" spans="1:17" x14ac:dyDescent="0.25">
      <c r="A7967" t="s">
        <v>20994</v>
      </c>
      <c r="B7967" t="s">
        <v>418</v>
      </c>
      <c r="C7967" t="s">
        <v>499</v>
      </c>
      <c r="D7967" t="s">
        <v>21452</v>
      </c>
      <c r="E7967">
        <v>3302022</v>
      </c>
      <c r="F7967" t="s">
        <v>21546</v>
      </c>
      <c r="G7967" t="s">
        <v>21547</v>
      </c>
      <c r="H7967" t="s">
        <v>3526</v>
      </c>
      <c r="I7967" t="s">
        <v>21548</v>
      </c>
      <c r="J7967" t="s">
        <v>605</v>
      </c>
      <c r="K7967" t="s">
        <v>110</v>
      </c>
      <c r="L7967" t="s">
        <v>3343</v>
      </c>
      <c r="M7967" t="s">
        <v>3344</v>
      </c>
      <c r="N7967" t="s">
        <v>3345</v>
      </c>
      <c r="O7967" t="s">
        <v>3343</v>
      </c>
      <c r="P7967" t="s">
        <v>3343</v>
      </c>
      <c r="Q7967" t="s">
        <v>3346</v>
      </c>
    </row>
    <row r="7968" spans="1:17" x14ac:dyDescent="0.25">
      <c r="A7968" t="s">
        <v>20994</v>
      </c>
      <c r="B7968" t="s">
        <v>418</v>
      </c>
      <c r="C7968" t="s">
        <v>499</v>
      </c>
      <c r="D7968" t="s">
        <v>21452</v>
      </c>
      <c r="E7968">
        <v>3302022</v>
      </c>
      <c r="F7968" t="s">
        <v>21546</v>
      </c>
      <c r="G7968" t="s">
        <v>21547</v>
      </c>
      <c r="H7968" t="s">
        <v>3526</v>
      </c>
      <c r="I7968" t="s">
        <v>21549</v>
      </c>
      <c r="J7968" t="s">
        <v>21550</v>
      </c>
      <c r="K7968" t="s">
        <v>110</v>
      </c>
      <c r="L7968" t="s">
        <v>3346</v>
      </c>
      <c r="M7968" t="s">
        <v>3344</v>
      </c>
      <c r="N7968" t="s">
        <v>3345</v>
      </c>
      <c r="O7968" t="s">
        <v>3343</v>
      </c>
      <c r="P7968" t="s">
        <v>3343</v>
      </c>
      <c r="Q7968" t="s">
        <v>3346</v>
      </c>
    </row>
    <row r="7969" spans="1:17" x14ac:dyDescent="0.25">
      <c r="A7969" t="s">
        <v>20994</v>
      </c>
      <c r="B7969" t="s">
        <v>418</v>
      </c>
      <c r="C7969" t="s">
        <v>499</v>
      </c>
      <c r="D7969" t="s">
        <v>21452</v>
      </c>
      <c r="E7969">
        <v>3302022</v>
      </c>
      <c r="F7969" t="s">
        <v>21546</v>
      </c>
      <c r="G7969" t="s">
        <v>21547</v>
      </c>
      <c r="H7969" t="s">
        <v>3526</v>
      </c>
      <c r="I7969" t="s">
        <v>21551</v>
      </c>
      <c r="J7969" t="s">
        <v>14664</v>
      </c>
      <c r="K7969" t="s">
        <v>110</v>
      </c>
      <c r="L7969" t="s">
        <v>3346</v>
      </c>
      <c r="M7969" t="s">
        <v>3344</v>
      </c>
      <c r="N7969" t="s">
        <v>3345</v>
      </c>
      <c r="O7969" t="s">
        <v>3343</v>
      </c>
      <c r="P7969" t="s">
        <v>3343</v>
      </c>
      <c r="Q7969" t="s">
        <v>3346</v>
      </c>
    </row>
    <row r="7970" spans="1:17" x14ac:dyDescent="0.25">
      <c r="A7970" t="s">
        <v>20994</v>
      </c>
      <c r="B7970" t="s">
        <v>418</v>
      </c>
      <c r="C7970" t="s">
        <v>499</v>
      </c>
      <c r="D7970" t="s">
        <v>21452</v>
      </c>
      <c r="E7970">
        <v>3302030</v>
      </c>
      <c r="F7970" t="s">
        <v>21552</v>
      </c>
      <c r="G7970" t="s">
        <v>21553</v>
      </c>
      <c r="H7970" t="s">
        <v>21554</v>
      </c>
      <c r="I7970" t="s">
        <v>21555</v>
      </c>
      <c r="J7970" t="s">
        <v>21556</v>
      </c>
      <c r="K7970" t="s">
        <v>110</v>
      </c>
      <c r="L7970" t="s">
        <v>3343</v>
      </c>
      <c r="M7970" t="s">
        <v>3707</v>
      </c>
      <c r="N7970" t="s">
        <v>9242</v>
      </c>
      <c r="O7970" t="s">
        <v>3343</v>
      </c>
      <c r="P7970" t="s">
        <v>3343</v>
      </c>
      <c r="Q7970" t="s">
        <v>3346</v>
      </c>
    </row>
    <row r="7971" spans="1:17" x14ac:dyDescent="0.25">
      <c r="A7971" t="s">
        <v>20994</v>
      </c>
      <c r="B7971" t="s">
        <v>418</v>
      </c>
      <c r="C7971" t="s">
        <v>499</v>
      </c>
      <c r="D7971" t="s">
        <v>21452</v>
      </c>
      <c r="E7971">
        <v>3302030</v>
      </c>
      <c r="F7971" t="s">
        <v>21552</v>
      </c>
      <c r="G7971" t="s">
        <v>21553</v>
      </c>
      <c r="H7971" t="s">
        <v>21554</v>
      </c>
      <c r="I7971" t="s">
        <v>21557</v>
      </c>
      <c r="J7971" t="s">
        <v>21558</v>
      </c>
      <c r="K7971" t="s">
        <v>110</v>
      </c>
      <c r="L7971" t="s">
        <v>3346</v>
      </c>
      <c r="M7971" t="s">
        <v>3707</v>
      </c>
      <c r="N7971" t="s">
        <v>9242</v>
      </c>
      <c r="O7971" t="s">
        <v>3343</v>
      </c>
      <c r="P7971" t="s">
        <v>3343</v>
      </c>
      <c r="Q7971" t="s">
        <v>3346</v>
      </c>
    </row>
    <row r="7972" spans="1:17" x14ac:dyDescent="0.25">
      <c r="A7972" t="s">
        <v>20994</v>
      </c>
      <c r="B7972" t="s">
        <v>418</v>
      </c>
      <c r="C7972" t="s">
        <v>499</v>
      </c>
      <c r="D7972" t="s">
        <v>21452</v>
      </c>
      <c r="E7972">
        <v>3302034</v>
      </c>
      <c r="F7972" t="s">
        <v>21080</v>
      </c>
      <c r="G7972" t="s">
        <v>21559</v>
      </c>
      <c r="H7972" t="s">
        <v>9240</v>
      </c>
      <c r="I7972" t="s">
        <v>21560</v>
      </c>
      <c r="J7972" t="s">
        <v>21080</v>
      </c>
      <c r="K7972" t="s">
        <v>110</v>
      </c>
      <c r="L7972" t="s">
        <v>3343</v>
      </c>
      <c r="M7972" t="s">
        <v>3707</v>
      </c>
      <c r="N7972" t="s">
        <v>9242</v>
      </c>
      <c r="O7972" t="s">
        <v>3343</v>
      </c>
      <c r="P7972" t="s">
        <v>3343</v>
      </c>
      <c r="Q7972" t="s">
        <v>3346</v>
      </c>
    </row>
    <row r="7973" spans="1:17" x14ac:dyDescent="0.25">
      <c r="A7973" t="s">
        <v>20994</v>
      </c>
      <c r="B7973" t="s">
        <v>418</v>
      </c>
      <c r="C7973" t="s">
        <v>499</v>
      </c>
      <c r="D7973" t="s">
        <v>21452</v>
      </c>
      <c r="E7973">
        <v>3302035</v>
      </c>
      <c r="F7973" t="s">
        <v>21561</v>
      </c>
      <c r="G7973" t="s">
        <v>21562</v>
      </c>
      <c r="H7973" t="s">
        <v>9240</v>
      </c>
      <c r="I7973" t="s">
        <v>21563</v>
      </c>
      <c r="J7973" t="s">
        <v>21564</v>
      </c>
      <c r="K7973" t="s">
        <v>110</v>
      </c>
      <c r="L7973" t="s">
        <v>3343</v>
      </c>
      <c r="M7973" t="s">
        <v>3707</v>
      </c>
      <c r="N7973" t="s">
        <v>9242</v>
      </c>
      <c r="O7973" t="s">
        <v>3343</v>
      </c>
      <c r="P7973" t="s">
        <v>3343</v>
      </c>
      <c r="Q7973" t="s">
        <v>3346</v>
      </c>
    </row>
    <row r="7974" spans="1:17" x14ac:dyDescent="0.25">
      <c r="A7974" t="s">
        <v>20994</v>
      </c>
      <c r="B7974" t="s">
        <v>418</v>
      </c>
      <c r="C7974" t="s">
        <v>499</v>
      </c>
      <c r="D7974" t="s">
        <v>21452</v>
      </c>
      <c r="E7974">
        <v>3302036</v>
      </c>
      <c r="F7974" t="s">
        <v>21084</v>
      </c>
      <c r="G7974" t="s">
        <v>21565</v>
      </c>
      <c r="H7974" t="s">
        <v>9240</v>
      </c>
      <c r="I7974" t="s">
        <v>21566</v>
      </c>
      <c r="J7974" t="s">
        <v>21084</v>
      </c>
      <c r="K7974" t="s">
        <v>110</v>
      </c>
      <c r="L7974" t="s">
        <v>3343</v>
      </c>
      <c r="M7974" t="s">
        <v>3707</v>
      </c>
      <c r="N7974" t="s">
        <v>9242</v>
      </c>
      <c r="O7974" t="s">
        <v>3343</v>
      </c>
      <c r="P7974" t="s">
        <v>3343</v>
      </c>
      <c r="Q7974" t="s">
        <v>3346</v>
      </c>
    </row>
    <row r="7975" spans="1:17" x14ac:dyDescent="0.25">
      <c r="A7975" t="s">
        <v>20994</v>
      </c>
      <c r="B7975" t="s">
        <v>418</v>
      </c>
      <c r="C7975" t="s">
        <v>499</v>
      </c>
      <c r="D7975" t="s">
        <v>21452</v>
      </c>
      <c r="E7975">
        <v>3302037</v>
      </c>
      <c r="F7975" t="s">
        <v>21086</v>
      </c>
      <c r="G7975" t="s">
        <v>21567</v>
      </c>
      <c r="H7975" t="s">
        <v>9240</v>
      </c>
      <c r="I7975" t="s">
        <v>21568</v>
      </c>
      <c r="J7975" t="s">
        <v>21086</v>
      </c>
      <c r="K7975" t="s">
        <v>110</v>
      </c>
      <c r="L7975" t="s">
        <v>3343</v>
      </c>
      <c r="M7975" t="s">
        <v>3707</v>
      </c>
      <c r="N7975" t="s">
        <v>9242</v>
      </c>
      <c r="O7975" t="s">
        <v>3343</v>
      </c>
      <c r="P7975" t="s">
        <v>3343</v>
      </c>
      <c r="Q7975" t="s">
        <v>3346</v>
      </c>
    </row>
    <row r="7976" spans="1:17" x14ac:dyDescent="0.25">
      <c r="A7976" t="s">
        <v>20994</v>
      </c>
      <c r="B7976" t="s">
        <v>418</v>
      </c>
      <c r="C7976" t="s">
        <v>499</v>
      </c>
      <c r="D7976" t="s">
        <v>21452</v>
      </c>
      <c r="E7976">
        <v>3302041</v>
      </c>
      <c r="F7976" t="s">
        <v>21569</v>
      </c>
      <c r="G7976" t="s">
        <v>21570</v>
      </c>
      <c r="H7976" t="s">
        <v>10372</v>
      </c>
      <c r="I7976" t="s">
        <v>21571</v>
      </c>
      <c r="J7976" t="s">
        <v>21572</v>
      </c>
      <c r="K7976" t="s">
        <v>110</v>
      </c>
      <c r="L7976" t="s">
        <v>3343</v>
      </c>
      <c r="M7976" t="s">
        <v>3344</v>
      </c>
      <c r="N7976" t="s">
        <v>3345</v>
      </c>
      <c r="O7976" t="s">
        <v>3343</v>
      </c>
      <c r="P7976" t="s">
        <v>3343</v>
      </c>
      <c r="Q7976" t="s">
        <v>3346</v>
      </c>
    </row>
    <row r="7977" spans="1:17" x14ac:dyDescent="0.25">
      <c r="A7977" t="s">
        <v>20994</v>
      </c>
      <c r="B7977" t="s">
        <v>418</v>
      </c>
      <c r="C7977" t="s">
        <v>499</v>
      </c>
      <c r="D7977" t="s">
        <v>21452</v>
      </c>
      <c r="E7977">
        <v>3302042</v>
      </c>
      <c r="F7977" t="s">
        <v>508</v>
      </c>
      <c r="G7977" t="s">
        <v>21573</v>
      </c>
      <c r="H7977" t="s">
        <v>3526</v>
      </c>
      <c r="I7977" t="s">
        <v>509</v>
      </c>
      <c r="J7977" t="s">
        <v>510</v>
      </c>
      <c r="K7977" t="s">
        <v>110</v>
      </c>
      <c r="L7977" t="s">
        <v>3343</v>
      </c>
      <c r="M7977" t="s">
        <v>3344</v>
      </c>
      <c r="N7977" t="s">
        <v>3345</v>
      </c>
      <c r="O7977" t="s">
        <v>3343</v>
      </c>
      <c r="P7977" t="s">
        <v>3343</v>
      </c>
      <c r="Q7977" t="s">
        <v>3346</v>
      </c>
    </row>
    <row r="7978" spans="1:17" x14ac:dyDescent="0.25">
      <c r="A7978" t="s">
        <v>20994</v>
      </c>
      <c r="B7978" t="s">
        <v>418</v>
      </c>
      <c r="C7978" t="s">
        <v>499</v>
      </c>
      <c r="D7978" t="s">
        <v>21452</v>
      </c>
      <c r="E7978">
        <v>3302042</v>
      </c>
      <c r="F7978" t="s">
        <v>508</v>
      </c>
      <c r="G7978" t="s">
        <v>21573</v>
      </c>
      <c r="H7978" t="s">
        <v>3526</v>
      </c>
      <c r="I7978" t="s">
        <v>21574</v>
      </c>
      <c r="J7978" t="s">
        <v>21575</v>
      </c>
      <c r="K7978" t="s">
        <v>110</v>
      </c>
      <c r="L7978" t="s">
        <v>3346</v>
      </c>
      <c r="M7978" t="s">
        <v>3344</v>
      </c>
      <c r="N7978" t="s">
        <v>3345</v>
      </c>
      <c r="O7978" t="s">
        <v>3343</v>
      </c>
      <c r="P7978" t="s">
        <v>3343</v>
      </c>
      <c r="Q7978" t="s">
        <v>3346</v>
      </c>
    </row>
    <row r="7979" spans="1:17" x14ac:dyDescent="0.25">
      <c r="A7979" t="s">
        <v>20994</v>
      </c>
      <c r="B7979" t="s">
        <v>418</v>
      </c>
      <c r="C7979" t="s">
        <v>499</v>
      </c>
      <c r="D7979" t="s">
        <v>21452</v>
      </c>
      <c r="E7979">
        <v>3302043</v>
      </c>
      <c r="F7979" t="s">
        <v>21576</v>
      </c>
      <c r="G7979" t="s">
        <v>21577</v>
      </c>
      <c r="H7979" t="s">
        <v>21578</v>
      </c>
      <c r="I7979" t="s">
        <v>21579</v>
      </c>
      <c r="J7979" t="s">
        <v>21580</v>
      </c>
      <c r="K7979" t="s">
        <v>110</v>
      </c>
      <c r="L7979" t="s">
        <v>3343</v>
      </c>
      <c r="M7979" t="s">
        <v>3707</v>
      </c>
      <c r="N7979" t="s">
        <v>9242</v>
      </c>
      <c r="O7979" t="s">
        <v>3343</v>
      </c>
      <c r="P7979" t="s">
        <v>3343</v>
      </c>
      <c r="Q7979" t="s">
        <v>3346</v>
      </c>
    </row>
    <row r="7980" spans="1:17" x14ac:dyDescent="0.25">
      <c r="A7980" t="s">
        <v>20994</v>
      </c>
      <c r="B7980" t="s">
        <v>418</v>
      </c>
      <c r="C7980" t="s">
        <v>499</v>
      </c>
      <c r="D7980" t="s">
        <v>21452</v>
      </c>
      <c r="E7980">
        <v>3302044</v>
      </c>
      <c r="F7980" t="s">
        <v>21581</v>
      </c>
      <c r="G7980" t="s">
        <v>21582</v>
      </c>
      <c r="H7980" t="s">
        <v>21583</v>
      </c>
      <c r="I7980" t="s">
        <v>21584</v>
      </c>
      <c r="J7980" t="s">
        <v>21585</v>
      </c>
      <c r="K7980" t="s">
        <v>110</v>
      </c>
      <c r="L7980" t="s">
        <v>3343</v>
      </c>
      <c r="M7980" t="s">
        <v>3707</v>
      </c>
      <c r="N7980" t="s">
        <v>9242</v>
      </c>
      <c r="O7980" t="s">
        <v>3343</v>
      </c>
      <c r="P7980" t="s">
        <v>3343</v>
      </c>
      <c r="Q7980" t="s">
        <v>3346</v>
      </c>
    </row>
    <row r="7981" spans="1:17" x14ac:dyDescent="0.25">
      <c r="A7981" t="s">
        <v>20994</v>
      </c>
      <c r="B7981" t="s">
        <v>418</v>
      </c>
      <c r="C7981" t="s">
        <v>499</v>
      </c>
      <c r="D7981" t="s">
        <v>21452</v>
      </c>
      <c r="E7981">
        <v>3302044</v>
      </c>
      <c r="F7981" t="s">
        <v>21581</v>
      </c>
      <c r="G7981" t="s">
        <v>21582</v>
      </c>
      <c r="H7981" t="s">
        <v>21583</v>
      </c>
      <c r="I7981" t="s">
        <v>21586</v>
      </c>
      <c r="J7981" t="s">
        <v>21587</v>
      </c>
      <c r="K7981" t="s">
        <v>110</v>
      </c>
      <c r="L7981" t="s">
        <v>3346</v>
      </c>
      <c r="M7981" t="s">
        <v>3707</v>
      </c>
      <c r="N7981" t="s">
        <v>9242</v>
      </c>
      <c r="O7981" t="s">
        <v>3343</v>
      </c>
      <c r="P7981" t="s">
        <v>3343</v>
      </c>
      <c r="Q7981" t="s">
        <v>3346</v>
      </c>
    </row>
    <row r="7982" spans="1:17" x14ac:dyDescent="0.25">
      <c r="A7982" t="s">
        <v>20994</v>
      </c>
      <c r="B7982" t="s">
        <v>418</v>
      </c>
      <c r="C7982" t="s">
        <v>499</v>
      </c>
      <c r="D7982" t="s">
        <v>21452</v>
      </c>
      <c r="E7982">
        <v>3302046</v>
      </c>
      <c r="F7982" t="s">
        <v>21588</v>
      </c>
      <c r="G7982" t="s">
        <v>21589</v>
      </c>
      <c r="H7982" t="s">
        <v>3526</v>
      </c>
      <c r="I7982" t="s">
        <v>21590</v>
      </c>
      <c r="J7982" t="s">
        <v>21591</v>
      </c>
      <c r="K7982" t="s">
        <v>110</v>
      </c>
      <c r="L7982" t="s">
        <v>3343</v>
      </c>
      <c r="M7982" t="s">
        <v>3344</v>
      </c>
      <c r="N7982" t="s">
        <v>3345</v>
      </c>
      <c r="O7982" t="s">
        <v>3343</v>
      </c>
      <c r="P7982" t="s">
        <v>3343</v>
      </c>
      <c r="Q7982" t="s">
        <v>3346</v>
      </c>
    </row>
    <row r="7983" spans="1:17" x14ac:dyDescent="0.25">
      <c r="A7983" t="s">
        <v>20994</v>
      </c>
      <c r="B7983" t="s">
        <v>418</v>
      </c>
      <c r="C7983" t="s">
        <v>499</v>
      </c>
      <c r="D7983" t="s">
        <v>21452</v>
      </c>
      <c r="E7983">
        <v>3302046</v>
      </c>
      <c r="F7983" t="s">
        <v>21588</v>
      </c>
      <c r="G7983" t="s">
        <v>21589</v>
      </c>
      <c r="H7983" t="s">
        <v>3526</v>
      </c>
      <c r="I7983" t="s">
        <v>21592</v>
      </c>
      <c r="J7983" t="s">
        <v>21593</v>
      </c>
      <c r="K7983" t="s">
        <v>110</v>
      </c>
      <c r="L7983" t="s">
        <v>3346</v>
      </c>
      <c r="M7983" t="s">
        <v>3344</v>
      </c>
      <c r="N7983" t="s">
        <v>3345</v>
      </c>
      <c r="O7983" t="s">
        <v>3343</v>
      </c>
      <c r="P7983" t="s">
        <v>3343</v>
      </c>
      <c r="Q7983" t="s">
        <v>3346</v>
      </c>
    </row>
    <row r="7984" spans="1:17" x14ac:dyDescent="0.25">
      <c r="A7984" t="s">
        <v>20994</v>
      </c>
      <c r="B7984" t="s">
        <v>418</v>
      </c>
      <c r="C7984" t="s">
        <v>499</v>
      </c>
      <c r="D7984" t="s">
        <v>21452</v>
      </c>
      <c r="E7984">
        <v>3302046</v>
      </c>
      <c r="F7984" t="s">
        <v>21588</v>
      </c>
      <c r="G7984" t="s">
        <v>21589</v>
      </c>
      <c r="H7984" t="s">
        <v>3526</v>
      </c>
      <c r="I7984" t="s">
        <v>21594</v>
      </c>
      <c r="J7984" t="s">
        <v>21595</v>
      </c>
      <c r="K7984" t="s">
        <v>110</v>
      </c>
      <c r="L7984" t="s">
        <v>3346</v>
      </c>
      <c r="M7984" t="s">
        <v>3344</v>
      </c>
      <c r="N7984" t="s">
        <v>3345</v>
      </c>
      <c r="O7984" t="s">
        <v>3343</v>
      </c>
      <c r="P7984" t="s">
        <v>3343</v>
      </c>
      <c r="Q7984" t="s">
        <v>3346</v>
      </c>
    </row>
    <row r="7985" spans="1:17" x14ac:dyDescent="0.25">
      <c r="A7985" t="s">
        <v>20994</v>
      </c>
      <c r="B7985" t="s">
        <v>418</v>
      </c>
      <c r="C7985" t="s">
        <v>499</v>
      </c>
      <c r="D7985" t="s">
        <v>21452</v>
      </c>
      <c r="E7985">
        <v>3302046</v>
      </c>
      <c r="F7985" t="s">
        <v>21588</v>
      </c>
      <c r="G7985" t="s">
        <v>21589</v>
      </c>
      <c r="H7985" t="s">
        <v>3526</v>
      </c>
      <c r="I7985" t="s">
        <v>21596</v>
      </c>
      <c r="J7985" t="s">
        <v>21597</v>
      </c>
      <c r="K7985" t="s">
        <v>110</v>
      </c>
      <c r="L7985" t="s">
        <v>3346</v>
      </c>
      <c r="M7985" t="s">
        <v>3344</v>
      </c>
      <c r="N7985" t="s">
        <v>3345</v>
      </c>
      <c r="O7985" t="s">
        <v>3343</v>
      </c>
      <c r="P7985" t="s">
        <v>3343</v>
      </c>
      <c r="Q7985" t="s">
        <v>3346</v>
      </c>
    </row>
    <row r="7986" spans="1:17" x14ac:dyDescent="0.25">
      <c r="A7986" t="s">
        <v>20994</v>
      </c>
      <c r="B7986" t="s">
        <v>418</v>
      </c>
      <c r="C7986" t="s">
        <v>499</v>
      </c>
      <c r="D7986" t="s">
        <v>21452</v>
      </c>
      <c r="E7986">
        <v>3302046</v>
      </c>
      <c r="F7986" t="s">
        <v>21588</v>
      </c>
      <c r="G7986" t="s">
        <v>21589</v>
      </c>
      <c r="H7986" t="s">
        <v>3526</v>
      </c>
      <c r="I7986" t="s">
        <v>21598</v>
      </c>
      <c r="J7986" t="s">
        <v>21599</v>
      </c>
      <c r="K7986" t="s">
        <v>3417</v>
      </c>
      <c r="L7986" t="s">
        <v>3346</v>
      </c>
      <c r="M7986" t="s">
        <v>3344</v>
      </c>
      <c r="N7986" t="s">
        <v>3345</v>
      </c>
      <c r="O7986" t="s">
        <v>3343</v>
      </c>
      <c r="P7986" t="s">
        <v>3343</v>
      </c>
      <c r="Q7986" t="s">
        <v>3346</v>
      </c>
    </row>
    <row r="7987" spans="1:17" x14ac:dyDescent="0.25">
      <c r="A7987" t="s">
        <v>20994</v>
      </c>
      <c r="B7987" t="s">
        <v>418</v>
      </c>
      <c r="C7987" t="s">
        <v>499</v>
      </c>
      <c r="D7987" t="s">
        <v>21452</v>
      </c>
      <c r="E7987">
        <v>3302047</v>
      </c>
      <c r="F7987" t="s">
        <v>21600</v>
      </c>
      <c r="G7987" t="s">
        <v>21601</v>
      </c>
      <c r="H7987" t="s">
        <v>11816</v>
      </c>
      <c r="I7987" t="s">
        <v>21602</v>
      </c>
      <c r="J7987" t="s">
        <v>21603</v>
      </c>
      <c r="K7987" t="s">
        <v>110</v>
      </c>
      <c r="L7987" t="s">
        <v>3343</v>
      </c>
      <c r="M7987" t="s">
        <v>3344</v>
      </c>
      <c r="N7987" t="s">
        <v>3345</v>
      </c>
      <c r="O7987" t="s">
        <v>3346</v>
      </c>
      <c r="P7987" t="s">
        <v>3343</v>
      </c>
      <c r="Q7987" t="s">
        <v>3346</v>
      </c>
    </row>
    <row r="7988" spans="1:17" x14ac:dyDescent="0.25">
      <c r="A7988" t="s">
        <v>20994</v>
      </c>
      <c r="B7988" t="s">
        <v>418</v>
      </c>
      <c r="C7988" t="s">
        <v>499</v>
      </c>
      <c r="D7988" t="s">
        <v>21452</v>
      </c>
      <c r="E7988">
        <v>3302047</v>
      </c>
      <c r="F7988" t="s">
        <v>21600</v>
      </c>
      <c r="G7988" t="s">
        <v>21601</v>
      </c>
      <c r="H7988" t="s">
        <v>11816</v>
      </c>
      <c r="I7988" t="s">
        <v>21604</v>
      </c>
      <c r="J7988" t="s">
        <v>21605</v>
      </c>
      <c r="K7988" t="s">
        <v>110</v>
      </c>
      <c r="L7988" t="s">
        <v>3346</v>
      </c>
      <c r="M7988" t="s">
        <v>3344</v>
      </c>
      <c r="N7988" t="s">
        <v>3345</v>
      </c>
      <c r="O7988" t="s">
        <v>3346</v>
      </c>
      <c r="P7988" t="s">
        <v>3343</v>
      </c>
      <c r="Q7988" t="s">
        <v>3346</v>
      </c>
    </row>
    <row r="7989" spans="1:17" x14ac:dyDescent="0.25">
      <c r="A7989" t="s">
        <v>20994</v>
      </c>
      <c r="B7989" t="s">
        <v>418</v>
      </c>
      <c r="C7989" t="s">
        <v>499</v>
      </c>
      <c r="D7989" t="s">
        <v>21452</v>
      </c>
      <c r="E7989">
        <v>3302049</v>
      </c>
      <c r="F7989" t="s">
        <v>503</v>
      </c>
      <c r="G7989" t="s">
        <v>21606</v>
      </c>
      <c r="H7989" t="s">
        <v>21607</v>
      </c>
      <c r="I7989" t="s">
        <v>504</v>
      </c>
      <c r="J7989" t="s">
        <v>505</v>
      </c>
      <c r="K7989" t="s">
        <v>110</v>
      </c>
      <c r="L7989" t="s">
        <v>3343</v>
      </c>
      <c r="M7989" t="s">
        <v>3707</v>
      </c>
      <c r="N7989" t="s">
        <v>9242</v>
      </c>
      <c r="O7989" t="s">
        <v>3343</v>
      </c>
      <c r="P7989" t="s">
        <v>3343</v>
      </c>
      <c r="Q7989" t="s">
        <v>3346</v>
      </c>
    </row>
    <row r="7990" spans="1:17" x14ac:dyDescent="0.25">
      <c r="A7990" t="s">
        <v>20994</v>
      </c>
      <c r="B7990" t="s">
        <v>418</v>
      </c>
      <c r="C7990" t="s">
        <v>499</v>
      </c>
      <c r="D7990" t="s">
        <v>21452</v>
      </c>
      <c r="E7990">
        <v>3302050</v>
      </c>
      <c r="F7990" t="s">
        <v>21608</v>
      </c>
      <c r="G7990" t="s">
        <v>21609</v>
      </c>
      <c r="H7990" t="s">
        <v>21610</v>
      </c>
      <c r="I7990" t="s">
        <v>21611</v>
      </c>
      <c r="J7990" t="s">
        <v>21612</v>
      </c>
      <c r="K7990" t="s">
        <v>110</v>
      </c>
      <c r="L7990" t="s">
        <v>3343</v>
      </c>
      <c r="M7990" t="s">
        <v>3707</v>
      </c>
      <c r="N7990" t="s">
        <v>9242</v>
      </c>
      <c r="O7990" t="s">
        <v>3343</v>
      </c>
      <c r="P7990" t="s">
        <v>3343</v>
      </c>
      <c r="Q7990" t="s">
        <v>3346</v>
      </c>
    </row>
    <row r="7991" spans="1:17" x14ac:dyDescent="0.25">
      <c r="A7991" t="s">
        <v>20994</v>
      </c>
      <c r="B7991" t="s">
        <v>418</v>
      </c>
      <c r="C7991" t="s">
        <v>499</v>
      </c>
      <c r="D7991" t="s">
        <v>21452</v>
      </c>
      <c r="E7991">
        <v>3302051</v>
      </c>
      <c r="F7991" t="s">
        <v>21613</v>
      </c>
      <c r="G7991" t="s">
        <v>21614</v>
      </c>
      <c r="H7991" t="s">
        <v>4566</v>
      </c>
      <c r="I7991" t="s">
        <v>21615</v>
      </c>
      <c r="J7991" t="s">
        <v>21616</v>
      </c>
      <c r="K7991" t="s">
        <v>110</v>
      </c>
      <c r="L7991" t="s">
        <v>3343</v>
      </c>
      <c r="M7991" t="s">
        <v>3707</v>
      </c>
      <c r="N7991" t="s">
        <v>9242</v>
      </c>
      <c r="O7991" t="s">
        <v>3343</v>
      </c>
      <c r="P7991" t="s">
        <v>3343</v>
      </c>
      <c r="Q7991" t="s">
        <v>3346</v>
      </c>
    </row>
    <row r="7992" spans="1:17" x14ac:dyDescent="0.25">
      <c r="A7992" t="s">
        <v>20994</v>
      </c>
      <c r="B7992" t="s">
        <v>418</v>
      </c>
      <c r="C7992" t="s">
        <v>499</v>
      </c>
      <c r="D7992" t="s">
        <v>21452</v>
      </c>
      <c r="E7992">
        <v>3302052</v>
      </c>
      <c r="F7992" t="s">
        <v>21617</v>
      </c>
      <c r="G7992" t="s">
        <v>21618</v>
      </c>
      <c r="H7992" t="s">
        <v>11225</v>
      </c>
      <c r="I7992" t="s">
        <v>21619</v>
      </c>
      <c r="J7992" t="s">
        <v>2575</v>
      </c>
      <c r="K7992" t="s">
        <v>110</v>
      </c>
      <c r="L7992" t="s">
        <v>3343</v>
      </c>
      <c r="M7992" t="s">
        <v>3344</v>
      </c>
      <c r="N7992" t="s">
        <v>3345</v>
      </c>
      <c r="O7992" t="s">
        <v>3343</v>
      </c>
      <c r="P7992" t="s">
        <v>3343</v>
      </c>
      <c r="Q7992" t="s">
        <v>3346</v>
      </c>
    </row>
    <row r="7993" spans="1:17" x14ac:dyDescent="0.25">
      <c r="A7993" t="s">
        <v>20994</v>
      </c>
      <c r="B7993" t="s">
        <v>418</v>
      </c>
      <c r="C7993" t="s">
        <v>499</v>
      </c>
      <c r="D7993" t="s">
        <v>21452</v>
      </c>
      <c r="E7993">
        <v>3302052</v>
      </c>
      <c r="F7993" t="s">
        <v>21617</v>
      </c>
      <c r="G7993" t="s">
        <v>21618</v>
      </c>
      <c r="H7993" t="s">
        <v>11225</v>
      </c>
      <c r="I7993" t="s">
        <v>21620</v>
      </c>
      <c r="J7993" t="s">
        <v>21621</v>
      </c>
      <c r="K7993" t="s">
        <v>110</v>
      </c>
      <c r="L7993" t="s">
        <v>3346</v>
      </c>
      <c r="M7993" t="s">
        <v>3344</v>
      </c>
      <c r="N7993" t="s">
        <v>3345</v>
      </c>
      <c r="O7993" t="s">
        <v>3343</v>
      </c>
      <c r="P7993" t="s">
        <v>3343</v>
      </c>
      <c r="Q7993" t="s">
        <v>3346</v>
      </c>
    </row>
    <row r="7994" spans="1:17" x14ac:dyDescent="0.25">
      <c r="A7994" t="s">
        <v>20994</v>
      </c>
      <c r="B7994" t="s">
        <v>418</v>
      </c>
      <c r="C7994" t="s">
        <v>499</v>
      </c>
      <c r="D7994" t="s">
        <v>21452</v>
      </c>
      <c r="E7994">
        <v>3302053</v>
      </c>
      <c r="F7994" t="s">
        <v>21622</v>
      </c>
      <c r="G7994" t="s">
        <v>21623</v>
      </c>
      <c r="H7994" t="s">
        <v>9240</v>
      </c>
      <c r="I7994" t="s">
        <v>21624</v>
      </c>
      <c r="J7994" t="s">
        <v>21625</v>
      </c>
      <c r="K7994" t="s">
        <v>110</v>
      </c>
      <c r="L7994" t="s">
        <v>3343</v>
      </c>
      <c r="M7994" t="s">
        <v>3344</v>
      </c>
      <c r="N7994" t="s">
        <v>3345</v>
      </c>
      <c r="O7994" t="s">
        <v>3343</v>
      </c>
      <c r="P7994" t="s">
        <v>3343</v>
      </c>
      <c r="Q7994" t="s">
        <v>3346</v>
      </c>
    </row>
    <row r="7995" spans="1:17" x14ac:dyDescent="0.25">
      <c r="A7995" t="s">
        <v>20994</v>
      </c>
      <c r="B7995" t="s">
        <v>418</v>
      </c>
      <c r="C7995" t="s">
        <v>499</v>
      </c>
      <c r="D7995" t="s">
        <v>21452</v>
      </c>
      <c r="E7995">
        <v>3302053</v>
      </c>
      <c r="F7995" t="s">
        <v>21622</v>
      </c>
      <c r="G7995" t="s">
        <v>21623</v>
      </c>
      <c r="H7995" t="s">
        <v>9240</v>
      </c>
      <c r="I7995" t="s">
        <v>21626</v>
      </c>
      <c r="J7995" t="s">
        <v>3409</v>
      </c>
      <c r="K7995" t="s">
        <v>110</v>
      </c>
      <c r="L7995" t="s">
        <v>3346</v>
      </c>
      <c r="M7995" t="s">
        <v>3344</v>
      </c>
      <c r="N7995" t="s">
        <v>3345</v>
      </c>
      <c r="O7995" t="s">
        <v>3343</v>
      </c>
      <c r="P7995" t="s">
        <v>3343</v>
      </c>
      <c r="Q7995" t="s">
        <v>3346</v>
      </c>
    </row>
    <row r="7996" spans="1:17" x14ac:dyDescent="0.25">
      <c r="A7996" t="s">
        <v>20994</v>
      </c>
      <c r="B7996" t="s">
        <v>418</v>
      </c>
      <c r="C7996" t="s">
        <v>499</v>
      </c>
      <c r="D7996" t="s">
        <v>21452</v>
      </c>
      <c r="E7996">
        <v>3302053</v>
      </c>
      <c r="F7996" t="s">
        <v>21622</v>
      </c>
      <c r="G7996" t="s">
        <v>21623</v>
      </c>
      <c r="H7996" t="s">
        <v>9240</v>
      </c>
      <c r="I7996" t="s">
        <v>21627</v>
      </c>
      <c r="J7996" t="s">
        <v>14664</v>
      </c>
      <c r="K7996" t="s">
        <v>110</v>
      </c>
      <c r="L7996" t="s">
        <v>3346</v>
      </c>
      <c r="M7996" t="s">
        <v>3344</v>
      </c>
      <c r="N7996" t="s">
        <v>3345</v>
      </c>
      <c r="O7996" t="s">
        <v>3343</v>
      </c>
      <c r="P7996" t="s">
        <v>3343</v>
      </c>
      <c r="Q7996" t="s">
        <v>3346</v>
      </c>
    </row>
    <row r="7997" spans="1:17" x14ac:dyDescent="0.25">
      <c r="A7997" t="s">
        <v>20994</v>
      </c>
      <c r="B7997" t="s">
        <v>418</v>
      </c>
      <c r="C7997" t="s">
        <v>499</v>
      </c>
      <c r="D7997" t="s">
        <v>21452</v>
      </c>
      <c r="E7997">
        <v>3302054</v>
      </c>
      <c r="F7997" t="s">
        <v>21628</v>
      </c>
      <c r="G7997" t="s">
        <v>21629</v>
      </c>
      <c r="H7997" t="s">
        <v>3526</v>
      </c>
      <c r="I7997" t="s">
        <v>21630</v>
      </c>
      <c r="J7997" t="s">
        <v>935</v>
      </c>
      <c r="K7997" t="s">
        <v>110</v>
      </c>
      <c r="L7997" t="s">
        <v>3343</v>
      </c>
      <c r="M7997" t="s">
        <v>3707</v>
      </c>
      <c r="N7997" t="s">
        <v>9242</v>
      </c>
      <c r="O7997" t="s">
        <v>3343</v>
      </c>
      <c r="P7997" t="s">
        <v>3343</v>
      </c>
      <c r="Q7997" t="s">
        <v>3346</v>
      </c>
    </row>
    <row r="7998" spans="1:17" x14ac:dyDescent="0.25">
      <c r="A7998" t="s">
        <v>20994</v>
      </c>
      <c r="B7998" t="s">
        <v>418</v>
      </c>
      <c r="C7998" t="s">
        <v>499</v>
      </c>
      <c r="D7998" t="s">
        <v>21452</v>
      </c>
      <c r="E7998">
        <v>3302054</v>
      </c>
      <c r="F7998" t="s">
        <v>21628</v>
      </c>
      <c r="G7998" t="s">
        <v>21629</v>
      </c>
      <c r="H7998" t="s">
        <v>3526</v>
      </c>
      <c r="I7998" t="s">
        <v>21631</v>
      </c>
      <c r="J7998" t="s">
        <v>3409</v>
      </c>
      <c r="K7998" t="s">
        <v>110</v>
      </c>
      <c r="L7998" t="s">
        <v>3346</v>
      </c>
      <c r="M7998" t="s">
        <v>3707</v>
      </c>
      <c r="N7998" t="s">
        <v>9242</v>
      </c>
      <c r="O7998" t="s">
        <v>3343</v>
      </c>
      <c r="P7998" t="s">
        <v>3343</v>
      </c>
      <c r="Q7998" t="s">
        <v>3346</v>
      </c>
    </row>
    <row r="7999" spans="1:17" x14ac:dyDescent="0.25">
      <c r="A7999" t="s">
        <v>20994</v>
      </c>
      <c r="B7999" t="s">
        <v>418</v>
      </c>
      <c r="C7999" t="s">
        <v>499</v>
      </c>
      <c r="D7999" t="s">
        <v>21452</v>
      </c>
      <c r="E7999">
        <v>3302055</v>
      </c>
      <c r="F7999" t="s">
        <v>21632</v>
      </c>
      <c r="G7999" t="s">
        <v>21633</v>
      </c>
      <c r="H7999" t="s">
        <v>3526</v>
      </c>
      <c r="I7999" t="s">
        <v>21634</v>
      </c>
      <c r="J7999" t="s">
        <v>21635</v>
      </c>
      <c r="K7999" t="s">
        <v>110</v>
      </c>
      <c r="L7999" t="s">
        <v>3343</v>
      </c>
      <c r="M7999" t="s">
        <v>3344</v>
      </c>
      <c r="N7999" t="s">
        <v>3360</v>
      </c>
      <c r="O7999" t="s">
        <v>3343</v>
      </c>
      <c r="P7999" t="s">
        <v>3343</v>
      </c>
      <c r="Q7999" t="s">
        <v>3346</v>
      </c>
    </row>
    <row r="8000" spans="1:17" x14ac:dyDescent="0.25">
      <c r="A8000" t="s">
        <v>20994</v>
      </c>
      <c r="B8000" t="s">
        <v>418</v>
      </c>
      <c r="C8000" t="s">
        <v>499</v>
      </c>
      <c r="D8000" t="s">
        <v>21452</v>
      </c>
      <c r="E8000">
        <v>3302055</v>
      </c>
      <c r="F8000" t="s">
        <v>21632</v>
      </c>
      <c r="G8000" t="s">
        <v>21633</v>
      </c>
      <c r="H8000" t="s">
        <v>3526</v>
      </c>
      <c r="I8000" t="s">
        <v>21636</v>
      </c>
      <c r="J8000" t="s">
        <v>21637</v>
      </c>
      <c r="K8000" t="s">
        <v>110</v>
      </c>
      <c r="L8000" t="s">
        <v>3346</v>
      </c>
      <c r="M8000" t="s">
        <v>3344</v>
      </c>
      <c r="N8000" t="s">
        <v>3360</v>
      </c>
      <c r="O8000" t="s">
        <v>3343</v>
      </c>
      <c r="P8000" t="s">
        <v>3343</v>
      </c>
      <c r="Q8000" t="s">
        <v>3346</v>
      </c>
    </row>
    <row r="8001" spans="1:17" x14ac:dyDescent="0.25">
      <c r="A8001" t="s">
        <v>20994</v>
      </c>
      <c r="B8001" t="s">
        <v>418</v>
      </c>
      <c r="C8001" t="s">
        <v>499</v>
      </c>
      <c r="D8001" t="s">
        <v>21452</v>
      </c>
      <c r="E8001">
        <v>3302056</v>
      </c>
      <c r="F8001" t="s">
        <v>21638</v>
      </c>
      <c r="G8001" t="s">
        <v>21639</v>
      </c>
      <c r="H8001" t="s">
        <v>3405</v>
      </c>
      <c r="I8001" t="s">
        <v>21640</v>
      </c>
      <c r="J8001" t="s">
        <v>21641</v>
      </c>
      <c r="K8001" t="s">
        <v>110</v>
      </c>
      <c r="L8001" t="s">
        <v>3343</v>
      </c>
      <c r="M8001" t="s">
        <v>3707</v>
      </c>
      <c r="N8001" t="s">
        <v>9242</v>
      </c>
      <c r="O8001" t="s">
        <v>3343</v>
      </c>
      <c r="P8001" t="s">
        <v>3343</v>
      </c>
      <c r="Q8001" t="s">
        <v>3346</v>
      </c>
    </row>
    <row r="8002" spans="1:17" x14ac:dyDescent="0.25">
      <c r="A8002" t="s">
        <v>20994</v>
      </c>
      <c r="B8002" t="s">
        <v>418</v>
      </c>
      <c r="C8002" t="s">
        <v>499</v>
      </c>
      <c r="D8002" t="s">
        <v>21452</v>
      </c>
      <c r="E8002">
        <v>3302056</v>
      </c>
      <c r="F8002" t="s">
        <v>21638</v>
      </c>
      <c r="G8002" t="s">
        <v>21639</v>
      </c>
      <c r="H8002" t="s">
        <v>3405</v>
      </c>
      <c r="I8002" t="s">
        <v>21642</v>
      </c>
      <c r="J8002" t="s">
        <v>21643</v>
      </c>
      <c r="K8002" t="s">
        <v>110</v>
      </c>
      <c r="L8002" t="s">
        <v>3346</v>
      </c>
      <c r="M8002" t="s">
        <v>3707</v>
      </c>
      <c r="N8002" t="s">
        <v>9242</v>
      </c>
      <c r="O8002" t="s">
        <v>3343</v>
      </c>
      <c r="P8002" t="s">
        <v>3343</v>
      </c>
      <c r="Q8002" t="s">
        <v>3346</v>
      </c>
    </row>
    <row r="8003" spans="1:17" x14ac:dyDescent="0.25">
      <c r="A8003" t="s">
        <v>20994</v>
      </c>
      <c r="B8003" t="s">
        <v>418</v>
      </c>
      <c r="C8003" t="s">
        <v>499</v>
      </c>
      <c r="D8003" t="s">
        <v>21452</v>
      </c>
      <c r="E8003">
        <v>3302056</v>
      </c>
      <c r="F8003" t="s">
        <v>21638</v>
      </c>
      <c r="G8003" t="s">
        <v>21639</v>
      </c>
      <c r="H8003" t="s">
        <v>3405</v>
      </c>
      <c r="I8003" t="s">
        <v>21644</v>
      </c>
      <c r="J8003" t="s">
        <v>21645</v>
      </c>
      <c r="K8003" t="s">
        <v>110</v>
      </c>
      <c r="L8003" t="s">
        <v>3346</v>
      </c>
      <c r="M8003" t="s">
        <v>3707</v>
      </c>
      <c r="N8003" t="s">
        <v>9242</v>
      </c>
      <c r="O8003" t="s">
        <v>3343</v>
      </c>
      <c r="P8003" t="s">
        <v>3343</v>
      </c>
      <c r="Q8003" t="s">
        <v>3346</v>
      </c>
    </row>
    <row r="8004" spans="1:17" x14ac:dyDescent="0.25">
      <c r="A8004" t="s">
        <v>20994</v>
      </c>
      <c r="B8004" t="s">
        <v>418</v>
      </c>
      <c r="C8004" t="s">
        <v>499</v>
      </c>
      <c r="D8004" t="s">
        <v>21452</v>
      </c>
      <c r="E8004">
        <v>3302057</v>
      </c>
      <c r="F8004" t="s">
        <v>21646</v>
      </c>
      <c r="G8004" t="s">
        <v>21647</v>
      </c>
      <c r="H8004" t="s">
        <v>3387</v>
      </c>
      <c r="I8004" t="s">
        <v>21648</v>
      </c>
      <c r="J8004" t="s">
        <v>3389</v>
      </c>
      <c r="K8004" t="s">
        <v>110</v>
      </c>
      <c r="L8004" t="s">
        <v>3343</v>
      </c>
      <c r="M8004" t="s">
        <v>3707</v>
      </c>
      <c r="N8004" t="s">
        <v>9242</v>
      </c>
      <c r="O8004" t="s">
        <v>3343</v>
      </c>
      <c r="P8004" t="s">
        <v>3343</v>
      </c>
      <c r="Q8004" t="s">
        <v>3346</v>
      </c>
    </row>
    <row r="8005" spans="1:17" x14ac:dyDescent="0.25">
      <c r="A8005" t="s">
        <v>20994</v>
      </c>
      <c r="B8005" t="s">
        <v>418</v>
      </c>
      <c r="C8005" t="s">
        <v>499</v>
      </c>
      <c r="D8005" t="s">
        <v>21452</v>
      </c>
      <c r="E8005">
        <v>3302057</v>
      </c>
      <c r="F8005" t="s">
        <v>21646</v>
      </c>
      <c r="G8005" t="s">
        <v>21647</v>
      </c>
      <c r="H8005" t="s">
        <v>3387</v>
      </c>
      <c r="I8005" t="s">
        <v>21649</v>
      </c>
      <c r="J8005" t="s">
        <v>285</v>
      </c>
      <c r="K8005" t="s">
        <v>110</v>
      </c>
      <c r="L8005" t="s">
        <v>3346</v>
      </c>
      <c r="M8005" t="s">
        <v>3707</v>
      </c>
      <c r="N8005" t="s">
        <v>9242</v>
      </c>
      <c r="O8005" t="s">
        <v>3343</v>
      </c>
      <c r="P8005" t="s">
        <v>3343</v>
      </c>
      <c r="Q8005" t="s">
        <v>3346</v>
      </c>
    </row>
    <row r="8006" spans="1:17" x14ac:dyDescent="0.25">
      <c r="A8006" t="s">
        <v>20994</v>
      </c>
      <c r="B8006" t="s">
        <v>418</v>
      </c>
      <c r="C8006" t="s">
        <v>499</v>
      </c>
      <c r="D8006" t="s">
        <v>21452</v>
      </c>
      <c r="E8006">
        <v>3302058</v>
      </c>
      <c r="F8006" t="s">
        <v>21650</v>
      </c>
      <c r="G8006" t="s">
        <v>21651</v>
      </c>
      <c r="H8006" t="s">
        <v>21652</v>
      </c>
      <c r="I8006" t="s">
        <v>21653</v>
      </c>
      <c r="J8006" t="s">
        <v>21654</v>
      </c>
      <c r="K8006" t="s">
        <v>110</v>
      </c>
      <c r="L8006" t="s">
        <v>3343</v>
      </c>
      <c r="M8006" t="s">
        <v>3707</v>
      </c>
      <c r="N8006" t="s">
        <v>9242</v>
      </c>
      <c r="O8006" t="s">
        <v>3343</v>
      </c>
      <c r="P8006" t="s">
        <v>3343</v>
      </c>
      <c r="Q8006" t="s">
        <v>3346</v>
      </c>
    </row>
    <row r="8007" spans="1:17" x14ac:dyDescent="0.25">
      <c r="A8007" t="s">
        <v>20994</v>
      </c>
      <c r="B8007" t="s">
        <v>418</v>
      </c>
      <c r="C8007" t="s">
        <v>499</v>
      </c>
      <c r="D8007" t="s">
        <v>21452</v>
      </c>
      <c r="E8007">
        <v>3302058</v>
      </c>
      <c r="F8007" t="s">
        <v>21650</v>
      </c>
      <c r="G8007" t="s">
        <v>21651</v>
      </c>
      <c r="H8007" t="s">
        <v>21652</v>
      </c>
      <c r="I8007" t="s">
        <v>21655</v>
      </c>
      <c r="J8007" t="s">
        <v>21656</v>
      </c>
      <c r="K8007" t="s">
        <v>110</v>
      </c>
      <c r="L8007" t="s">
        <v>3346</v>
      </c>
      <c r="M8007" t="s">
        <v>3707</v>
      </c>
      <c r="N8007" t="s">
        <v>9242</v>
      </c>
      <c r="O8007" t="s">
        <v>3343</v>
      </c>
      <c r="P8007" t="s">
        <v>3343</v>
      </c>
      <c r="Q8007" t="s">
        <v>3346</v>
      </c>
    </row>
    <row r="8008" spans="1:17" x14ac:dyDescent="0.25">
      <c r="A8008" t="s">
        <v>20994</v>
      </c>
      <c r="B8008" t="s">
        <v>418</v>
      </c>
      <c r="C8008" t="s">
        <v>499</v>
      </c>
      <c r="D8008" t="s">
        <v>21452</v>
      </c>
      <c r="E8008">
        <v>3302059</v>
      </c>
      <c r="F8008" t="s">
        <v>21657</v>
      </c>
      <c r="G8008" t="s">
        <v>21658</v>
      </c>
      <c r="H8008" t="s">
        <v>20857</v>
      </c>
      <c r="I8008" t="s">
        <v>21659</v>
      </c>
      <c r="J8008" t="s">
        <v>457</v>
      </c>
      <c r="K8008" t="s">
        <v>110</v>
      </c>
      <c r="L8008" t="s">
        <v>3343</v>
      </c>
      <c r="M8008" t="s">
        <v>3397</v>
      </c>
      <c r="N8008" t="s">
        <v>5920</v>
      </c>
      <c r="O8008" t="s">
        <v>3343</v>
      </c>
      <c r="P8008" t="s">
        <v>3343</v>
      </c>
      <c r="Q8008" t="s">
        <v>3346</v>
      </c>
    </row>
    <row r="8009" spans="1:17" x14ac:dyDescent="0.25">
      <c r="A8009" t="s">
        <v>20994</v>
      </c>
      <c r="B8009" t="s">
        <v>418</v>
      </c>
      <c r="C8009" t="s">
        <v>499</v>
      </c>
      <c r="D8009" t="s">
        <v>21452</v>
      </c>
      <c r="E8009">
        <v>3302059</v>
      </c>
      <c r="F8009" t="s">
        <v>21657</v>
      </c>
      <c r="G8009" t="s">
        <v>21658</v>
      </c>
      <c r="H8009" t="s">
        <v>20857</v>
      </c>
      <c r="I8009" t="s">
        <v>21660</v>
      </c>
      <c r="J8009" t="s">
        <v>21661</v>
      </c>
      <c r="K8009" t="s">
        <v>110</v>
      </c>
      <c r="L8009" t="s">
        <v>3346</v>
      </c>
      <c r="M8009" t="s">
        <v>3397</v>
      </c>
      <c r="N8009" t="s">
        <v>5920</v>
      </c>
      <c r="O8009" t="s">
        <v>3343</v>
      </c>
      <c r="P8009" t="s">
        <v>3343</v>
      </c>
      <c r="Q8009" t="s">
        <v>3346</v>
      </c>
    </row>
    <row r="8010" spans="1:17" x14ac:dyDescent="0.25">
      <c r="A8010" t="s">
        <v>20994</v>
      </c>
      <c r="B8010" t="s">
        <v>418</v>
      </c>
      <c r="C8010" t="s">
        <v>499</v>
      </c>
      <c r="D8010" t="s">
        <v>21452</v>
      </c>
      <c r="E8010">
        <v>3302060</v>
      </c>
      <c r="F8010" t="s">
        <v>21078</v>
      </c>
      <c r="G8010" t="s">
        <v>21662</v>
      </c>
      <c r="H8010" t="s">
        <v>9240</v>
      </c>
      <c r="I8010" t="s">
        <v>21663</v>
      </c>
      <c r="J8010" t="s">
        <v>21078</v>
      </c>
      <c r="K8010" t="s">
        <v>110</v>
      </c>
      <c r="L8010" t="s">
        <v>3343</v>
      </c>
      <c r="M8010" t="s">
        <v>3707</v>
      </c>
      <c r="N8010" t="s">
        <v>9242</v>
      </c>
      <c r="O8010" t="s">
        <v>3343</v>
      </c>
      <c r="P8010" t="s">
        <v>3343</v>
      </c>
      <c r="Q8010" t="s">
        <v>3346</v>
      </c>
    </row>
    <row r="8011" spans="1:17" x14ac:dyDescent="0.25">
      <c r="A8011" t="s">
        <v>20994</v>
      </c>
      <c r="B8011" t="s">
        <v>418</v>
      </c>
      <c r="C8011" t="s">
        <v>499</v>
      </c>
      <c r="D8011" t="s">
        <v>21452</v>
      </c>
      <c r="E8011">
        <v>3302061</v>
      </c>
      <c r="F8011" t="s">
        <v>21664</v>
      </c>
      <c r="G8011" t="s">
        <v>21665</v>
      </c>
      <c r="H8011" t="s">
        <v>4720</v>
      </c>
      <c r="I8011" t="s">
        <v>21666</v>
      </c>
      <c r="J8011" t="s">
        <v>21667</v>
      </c>
      <c r="K8011" t="s">
        <v>110</v>
      </c>
      <c r="L8011" t="s">
        <v>3343</v>
      </c>
      <c r="M8011" t="s">
        <v>3707</v>
      </c>
      <c r="N8011" t="s">
        <v>9242</v>
      </c>
      <c r="O8011" t="s">
        <v>3346</v>
      </c>
      <c r="P8011" t="s">
        <v>3343</v>
      </c>
      <c r="Q8011" t="s">
        <v>3346</v>
      </c>
    </row>
    <row r="8012" spans="1:17" x14ac:dyDescent="0.25">
      <c r="A8012" t="s">
        <v>20994</v>
      </c>
      <c r="B8012" t="s">
        <v>418</v>
      </c>
      <c r="C8012" t="s">
        <v>499</v>
      </c>
      <c r="D8012" t="s">
        <v>21452</v>
      </c>
      <c r="E8012">
        <v>3302061</v>
      </c>
      <c r="F8012" t="s">
        <v>21664</v>
      </c>
      <c r="G8012" t="s">
        <v>21665</v>
      </c>
      <c r="H8012" t="s">
        <v>4720</v>
      </c>
      <c r="I8012" t="s">
        <v>21668</v>
      </c>
      <c r="J8012" t="s">
        <v>21669</v>
      </c>
      <c r="K8012" t="s">
        <v>110</v>
      </c>
      <c r="L8012" t="s">
        <v>3346</v>
      </c>
      <c r="M8012" t="s">
        <v>3707</v>
      </c>
      <c r="N8012" t="s">
        <v>9242</v>
      </c>
      <c r="O8012" t="s">
        <v>3346</v>
      </c>
      <c r="P8012" t="s">
        <v>3343</v>
      </c>
      <c r="Q8012" t="s">
        <v>3346</v>
      </c>
    </row>
    <row r="8013" spans="1:17" x14ac:dyDescent="0.25">
      <c r="A8013" t="s">
        <v>20994</v>
      </c>
      <c r="B8013" t="s">
        <v>418</v>
      </c>
      <c r="C8013" t="s">
        <v>499</v>
      </c>
      <c r="D8013" t="s">
        <v>21452</v>
      </c>
      <c r="E8013">
        <v>3302064</v>
      </c>
      <c r="F8013" t="s">
        <v>21670</v>
      </c>
      <c r="G8013" t="s">
        <v>21671</v>
      </c>
      <c r="H8013" t="s">
        <v>2503</v>
      </c>
      <c r="I8013" t="s">
        <v>21672</v>
      </c>
      <c r="J8013" t="s">
        <v>21673</v>
      </c>
      <c r="K8013" t="s">
        <v>38</v>
      </c>
      <c r="L8013" t="s">
        <v>3343</v>
      </c>
      <c r="M8013" t="s">
        <v>3477</v>
      </c>
      <c r="N8013" t="s">
        <v>3603</v>
      </c>
      <c r="O8013" t="s">
        <v>3343</v>
      </c>
      <c r="P8013" t="s">
        <v>3343</v>
      </c>
      <c r="Q8013" t="s">
        <v>3346</v>
      </c>
    </row>
    <row r="8014" spans="1:17" x14ac:dyDescent="0.25">
      <c r="A8014" t="s">
        <v>20994</v>
      </c>
      <c r="B8014" t="s">
        <v>418</v>
      </c>
      <c r="C8014" t="s">
        <v>499</v>
      </c>
      <c r="D8014" t="s">
        <v>21452</v>
      </c>
      <c r="E8014">
        <v>3302064</v>
      </c>
      <c r="F8014" t="s">
        <v>21670</v>
      </c>
      <c r="G8014" t="s">
        <v>21671</v>
      </c>
      <c r="H8014" t="s">
        <v>2503</v>
      </c>
      <c r="I8014" t="s">
        <v>21674</v>
      </c>
      <c r="J8014" t="s">
        <v>21675</v>
      </c>
      <c r="K8014" t="s">
        <v>38</v>
      </c>
      <c r="L8014" t="s">
        <v>3346</v>
      </c>
      <c r="M8014" t="s">
        <v>3477</v>
      </c>
      <c r="N8014" t="s">
        <v>3603</v>
      </c>
      <c r="O8014" t="s">
        <v>3343</v>
      </c>
      <c r="P8014" t="s">
        <v>3343</v>
      </c>
      <c r="Q8014" t="s">
        <v>3346</v>
      </c>
    </row>
    <row r="8015" spans="1:17" x14ac:dyDescent="0.25">
      <c r="A8015" t="s">
        <v>20994</v>
      </c>
      <c r="B8015" t="s">
        <v>418</v>
      </c>
      <c r="C8015" t="s">
        <v>499</v>
      </c>
      <c r="D8015" t="s">
        <v>21452</v>
      </c>
      <c r="E8015">
        <v>3302064</v>
      </c>
      <c r="F8015" t="s">
        <v>21670</v>
      </c>
      <c r="G8015" t="s">
        <v>21671</v>
      </c>
      <c r="H8015" t="s">
        <v>2503</v>
      </c>
      <c r="I8015" t="s">
        <v>21676</v>
      </c>
      <c r="J8015" t="s">
        <v>21677</v>
      </c>
      <c r="K8015" t="s">
        <v>38</v>
      </c>
      <c r="L8015" t="s">
        <v>3346</v>
      </c>
      <c r="M8015" t="s">
        <v>3477</v>
      </c>
      <c r="N8015" t="s">
        <v>3603</v>
      </c>
      <c r="O8015" t="s">
        <v>3343</v>
      </c>
      <c r="P8015" t="s">
        <v>3343</v>
      </c>
      <c r="Q8015" t="s">
        <v>3346</v>
      </c>
    </row>
    <row r="8016" spans="1:17" x14ac:dyDescent="0.25">
      <c r="A8016" t="s">
        <v>20994</v>
      </c>
      <c r="B8016" t="s">
        <v>418</v>
      </c>
      <c r="C8016" t="s">
        <v>499</v>
      </c>
      <c r="D8016" t="s">
        <v>21452</v>
      </c>
      <c r="E8016">
        <v>3302064</v>
      </c>
      <c r="F8016" t="s">
        <v>21670</v>
      </c>
      <c r="G8016" t="s">
        <v>21671</v>
      </c>
      <c r="H8016" t="s">
        <v>2503</v>
      </c>
      <c r="I8016" t="s">
        <v>21678</v>
      </c>
      <c r="J8016" t="s">
        <v>21679</v>
      </c>
      <c r="K8016" t="s">
        <v>38</v>
      </c>
      <c r="L8016" t="s">
        <v>3346</v>
      </c>
      <c r="M8016" t="s">
        <v>3477</v>
      </c>
      <c r="N8016" t="s">
        <v>3603</v>
      </c>
      <c r="O8016" t="s">
        <v>3343</v>
      </c>
      <c r="P8016" t="s">
        <v>3343</v>
      </c>
      <c r="Q8016" t="s">
        <v>3346</v>
      </c>
    </row>
    <row r="8017" spans="1:17" x14ac:dyDescent="0.25">
      <c r="A8017" t="s">
        <v>20994</v>
      </c>
      <c r="B8017" t="s">
        <v>418</v>
      </c>
      <c r="C8017" t="s">
        <v>499</v>
      </c>
      <c r="D8017" t="s">
        <v>21452</v>
      </c>
      <c r="E8017">
        <v>3302064</v>
      </c>
      <c r="F8017" t="s">
        <v>21670</v>
      </c>
      <c r="G8017" t="s">
        <v>21671</v>
      </c>
      <c r="H8017" t="s">
        <v>2503</v>
      </c>
      <c r="I8017" t="s">
        <v>21680</v>
      </c>
      <c r="J8017" t="s">
        <v>21645</v>
      </c>
      <c r="K8017" t="s">
        <v>38</v>
      </c>
      <c r="L8017" t="s">
        <v>3346</v>
      </c>
      <c r="M8017" t="s">
        <v>3477</v>
      </c>
      <c r="N8017" t="s">
        <v>3603</v>
      </c>
      <c r="O8017" t="s">
        <v>3343</v>
      </c>
      <c r="P8017" t="s">
        <v>3343</v>
      </c>
      <c r="Q8017" t="s">
        <v>3346</v>
      </c>
    </row>
    <row r="8018" spans="1:17" x14ac:dyDescent="0.25">
      <c r="A8018" t="s">
        <v>20994</v>
      </c>
      <c r="B8018" t="s">
        <v>418</v>
      </c>
      <c r="C8018" t="s">
        <v>499</v>
      </c>
      <c r="D8018" t="s">
        <v>21452</v>
      </c>
      <c r="E8018">
        <v>3302066</v>
      </c>
      <c r="F8018" t="s">
        <v>21681</v>
      </c>
      <c r="G8018" t="s">
        <v>21682</v>
      </c>
      <c r="H8018" t="s">
        <v>3394</v>
      </c>
      <c r="I8018" t="s">
        <v>21683</v>
      </c>
      <c r="J8018" t="s">
        <v>200</v>
      </c>
      <c r="K8018" t="s">
        <v>110</v>
      </c>
      <c r="L8018" t="s">
        <v>3343</v>
      </c>
      <c r="M8018" t="s">
        <v>3397</v>
      </c>
      <c r="N8018" t="s">
        <v>5920</v>
      </c>
      <c r="O8018" t="s">
        <v>3343</v>
      </c>
      <c r="P8018" t="s">
        <v>3343</v>
      </c>
      <c r="Q8018" t="s">
        <v>3346</v>
      </c>
    </row>
    <row r="8019" spans="1:17" x14ac:dyDescent="0.25">
      <c r="A8019" t="s">
        <v>20994</v>
      </c>
      <c r="B8019" t="s">
        <v>418</v>
      </c>
      <c r="C8019" t="s">
        <v>499</v>
      </c>
      <c r="D8019" t="s">
        <v>21452</v>
      </c>
      <c r="E8019">
        <v>3302066</v>
      </c>
      <c r="F8019" t="s">
        <v>21681</v>
      </c>
      <c r="G8019" t="s">
        <v>21682</v>
      </c>
      <c r="H8019" t="s">
        <v>3394</v>
      </c>
      <c r="I8019" t="s">
        <v>21684</v>
      </c>
      <c r="J8019" t="s">
        <v>21685</v>
      </c>
      <c r="K8019" t="s">
        <v>110</v>
      </c>
      <c r="L8019" t="s">
        <v>3346</v>
      </c>
      <c r="M8019" t="s">
        <v>3397</v>
      </c>
      <c r="N8019" t="s">
        <v>5920</v>
      </c>
      <c r="O8019" t="s">
        <v>3343</v>
      </c>
      <c r="P8019" t="s">
        <v>3343</v>
      </c>
      <c r="Q8019" t="s">
        <v>3346</v>
      </c>
    </row>
    <row r="8020" spans="1:17" x14ac:dyDescent="0.25">
      <c r="A8020" t="s">
        <v>20994</v>
      </c>
      <c r="B8020" t="s">
        <v>418</v>
      </c>
      <c r="C8020" t="s">
        <v>499</v>
      </c>
      <c r="D8020" t="s">
        <v>21452</v>
      </c>
      <c r="E8020">
        <v>3302067</v>
      </c>
      <c r="F8020" t="s">
        <v>21686</v>
      </c>
      <c r="G8020" t="s">
        <v>21687</v>
      </c>
      <c r="H8020" t="s">
        <v>9660</v>
      </c>
      <c r="I8020" t="s">
        <v>21688</v>
      </c>
      <c r="J8020" t="s">
        <v>9662</v>
      </c>
      <c r="K8020" t="s">
        <v>110</v>
      </c>
      <c r="L8020" t="s">
        <v>3343</v>
      </c>
      <c r="M8020" t="s">
        <v>3397</v>
      </c>
      <c r="N8020" t="s">
        <v>6090</v>
      </c>
      <c r="O8020" t="s">
        <v>3343</v>
      </c>
      <c r="P8020" t="s">
        <v>3343</v>
      </c>
      <c r="Q8020" t="s">
        <v>3346</v>
      </c>
    </row>
    <row r="8021" spans="1:17" x14ac:dyDescent="0.25">
      <c r="A8021" t="s">
        <v>20994</v>
      </c>
      <c r="B8021" t="s">
        <v>418</v>
      </c>
      <c r="C8021" t="s">
        <v>499</v>
      </c>
      <c r="D8021" t="s">
        <v>21452</v>
      </c>
      <c r="E8021">
        <v>3302068</v>
      </c>
      <c r="F8021" t="s">
        <v>21689</v>
      </c>
      <c r="G8021" t="s">
        <v>21690</v>
      </c>
      <c r="H8021" t="s">
        <v>21691</v>
      </c>
      <c r="I8021" t="s">
        <v>21692</v>
      </c>
      <c r="J8021" t="s">
        <v>21693</v>
      </c>
      <c r="K8021" t="s">
        <v>110</v>
      </c>
      <c r="L8021" t="s">
        <v>3343</v>
      </c>
      <c r="M8021" t="s">
        <v>3344</v>
      </c>
      <c r="N8021" t="s">
        <v>3360</v>
      </c>
      <c r="O8021" t="s">
        <v>3343</v>
      </c>
      <c r="P8021" t="s">
        <v>3343</v>
      </c>
      <c r="Q8021" t="s">
        <v>3346</v>
      </c>
    </row>
    <row r="8022" spans="1:17" x14ac:dyDescent="0.25">
      <c r="A8022" t="s">
        <v>20994</v>
      </c>
      <c r="B8022" t="s">
        <v>418</v>
      </c>
      <c r="C8022" t="s">
        <v>499</v>
      </c>
      <c r="D8022" t="s">
        <v>21452</v>
      </c>
      <c r="E8022">
        <v>3302068</v>
      </c>
      <c r="F8022" t="s">
        <v>21689</v>
      </c>
      <c r="G8022" t="s">
        <v>21690</v>
      </c>
      <c r="H8022" t="s">
        <v>21691</v>
      </c>
      <c r="I8022" t="s">
        <v>21694</v>
      </c>
      <c r="J8022" t="s">
        <v>15296</v>
      </c>
      <c r="K8022" t="s">
        <v>110</v>
      </c>
      <c r="L8022" t="s">
        <v>3346</v>
      </c>
      <c r="M8022" t="s">
        <v>3344</v>
      </c>
      <c r="N8022" t="s">
        <v>3360</v>
      </c>
      <c r="O8022" t="s">
        <v>3343</v>
      </c>
      <c r="P8022" t="s">
        <v>3343</v>
      </c>
      <c r="Q8022" t="s">
        <v>3346</v>
      </c>
    </row>
    <row r="8023" spans="1:17" x14ac:dyDescent="0.25">
      <c r="A8023" t="s">
        <v>20994</v>
      </c>
      <c r="B8023" t="s">
        <v>418</v>
      </c>
      <c r="C8023" t="s">
        <v>499</v>
      </c>
      <c r="D8023" t="s">
        <v>21452</v>
      </c>
      <c r="E8023">
        <v>3302069</v>
      </c>
      <c r="F8023" t="s">
        <v>21695</v>
      </c>
      <c r="G8023" t="s">
        <v>21696</v>
      </c>
      <c r="H8023" t="s">
        <v>20857</v>
      </c>
      <c r="I8023" t="s">
        <v>21697</v>
      </c>
      <c r="J8023" t="s">
        <v>457</v>
      </c>
      <c r="K8023" t="s">
        <v>110</v>
      </c>
      <c r="L8023" t="s">
        <v>3343</v>
      </c>
      <c r="M8023" t="s">
        <v>3707</v>
      </c>
      <c r="N8023" t="s">
        <v>9242</v>
      </c>
      <c r="O8023" t="s">
        <v>3343</v>
      </c>
      <c r="P8023" t="s">
        <v>3343</v>
      </c>
      <c r="Q8023" t="s">
        <v>3346</v>
      </c>
    </row>
    <row r="8024" spans="1:17" x14ac:dyDescent="0.25">
      <c r="A8024" t="s">
        <v>20994</v>
      </c>
      <c r="B8024" t="s">
        <v>418</v>
      </c>
      <c r="C8024" t="s">
        <v>499</v>
      </c>
      <c r="D8024" t="s">
        <v>21452</v>
      </c>
      <c r="E8024">
        <v>3302070</v>
      </c>
      <c r="F8024" t="s">
        <v>21698</v>
      </c>
      <c r="G8024" t="s">
        <v>21699</v>
      </c>
      <c r="H8024" t="s">
        <v>5888</v>
      </c>
      <c r="I8024" t="s">
        <v>21700</v>
      </c>
      <c r="J8024" t="s">
        <v>494</v>
      </c>
      <c r="K8024" t="s">
        <v>110</v>
      </c>
      <c r="L8024" t="s">
        <v>3343</v>
      </c>
      <c r="M8024" t="s">
        <v>3344</v>
      </c>
      <c r="N8024" t="s">
        <v>3360</v>
      </c>
      <c r="O8024" t="s">
        <v>3343</v>
      </c>
      <c r="P8024" t="s">
        <v>3343</v>
      </c>
      <c r="Q8024" t="s">
        <v>3346</v>
      </c>
    </row>
    <row r="8025" spans="1:17" x14ac:dyDescent="0.25">
      <c r="A8025" t="s">
        <v>20994</v>
      </c>
      <c r="B8025" t="s">
        <v>418</v>
      </c>
      <c r="C8025" t="s">
        <v>499</v>
      </c>
      <c r="D8025" t="s">
        <v>21452</v>
      </c>
      <c r="E8025">
        <v>3302070</v>
      </c>
      <c r="F8025" t="s">
        <v>21698</v>
      </c>
      <c r="G8025" t="s">
        <v>21699</v>
      </c>
      <c r="H8025" t="s">
        <v>5888</v>
      </c>
      <c r="I8025" t="s">
        <v>21701</v>
      </c>
      <c r="J8025" t="s">
        <v>285</v>
      </c>
      <c r="K8025" t="s">
        <v>110</v>
      </c>
      <c r="L8025" t="s">
        <v>3346</v>
      </c>
      <c r="M8025" t="s">
        <v>3344</v>
      </c>
      <c r="N8025" t="s">
        <v>3360</v>
      </c>
      <c r="O8025" t="s">
        <v>3343</v>
      </c>
      <c r="P8025" t="s">
        <v>3343</v>
      </c>
      <c r="Q8025" t="s">
        <v>3346</v>
      </c>
    </row>
    <row r="8026" spans="1:17" x14ac:dyDescent="0.25">
      <c r="A8026" t="s">
        <v>20994</v>
      </c>
      <c r="B8026" t="s">
        <v>418</v>
      </c>
      <c r="C8026" t="s">
        <v>499</v>
      </c>
      <c r="D8026" t="s">
        <v>21452</v>
      </c>
      <c r="E8026">
        <v>3302070</v>
      </c>
      <c r="F8026" t="s">
        <v>21698</v>
      </c>
      <c r="G8026" t="s">
        <v>21699</v>
      </c>
      <c r="H8026" t="s">
        <v>5888</v>
      </c>
      <c r="I8026" t="s">
        <v>21702</v>
      </c>
      <c r="J8026" t="s">
        <v>21703</v>
      </c>
      <c r="K8026" t="s">
        <v>110</v>
      </c>
      <c r="L8026" t="s">
        <v>3346</v>
      </c>
      <c r="M8026" t="s">
        <v>3344</v>
      </c>
      <c r="N8026" t="s">
        <v>3360</v>
      </c>
      <c r="O8026" t="s">
        <v>3343</v>
      </c>
      <c r="P8026" t="s">
        <v>3343</v>
      </c>
      <c r="Q8026" t="s">
        <v>3346</v>
      </c>
    </row>
    <row r="8027" spans="1:17" x14ac:dyDescent="0.25">
      <c r="A8027" t="s">
        <v>20994</v>
      </c>
      <c r="B8027" t="s">
        <v>418</v>
      </c>
      <c r="C8027" t="s">
        <v>499</v>
      </c>
      <c r="D8027" t="s">
        <v>21452</v>
      </c>
      <c r="E8027">
        <v>3302071</v>
      </c>
      <c r="F8027" t="s">
        <v>21704</v>
      </c>
      <c r="G8027" t="s">
        <v>21705</v>
      </c>
      <c r="H8027" t="s">
        <v>3350</v>
      </c>
      <c r="I8027" t="s">
        <v>21706</v>
      </c>
      <c r="J8027" t="s">
        <v>3452</v>
      </c>
      <c r="K8027" t="s">
        <v>110</v>
      </c>
      <c r="L8027" t="s">
        <v>3343</v>
      </c>
      <c r="M8027" t="s">
        <v>3344</v>
      </c>
      <c r="N8027" t="s">
        <v>3360</v>
      </c>
      <c r="O8027" t="s">
        <v>3343</v>
      </c>
      <c r="P8027" t="s">
        <v>3343</v>
      </c>
      <c r="Q8027" t="s">
        <v>3346</v>
      </c>
    </row>
    <row r="8028" spans="1:17" x14ac:dyDescent="0.25">
      <c r="A8028" t="s">
        <v>20994</v>
      </c>
      <c r="B8028" t="s">
        <v>418</v>
      </c>
      <c r="C8028" t="s">
        <v>499</v>
      </c>
      <c r="D8028" t="s">
        <v>21452</v>
      </c>
      <c r="E8028">
        <v>3302071</v>
      </c>
      <c r="F8028" t="s">
        <v>21704</v>
      </c>
      <c r="G8028" t="s">
        <v>21705</v>
      </c>
      <c r="H8028" t="s">
        <v>3350</v>
      </c>
      <c r="I8028" t="s">
        <v>21707</v>
      </c>
      <c r="J8028" t="s">
        <v>3456</v>
      </c>
      <c r="K8028" t="s">
        <v>110</v>
      </c>
      <c r="L8028" t="s">
        <v>3346</v>
      </c>
      <c r="M8028" t="s">
        <v>3344</v>
      </c>
      <c r="N8028" t="s">
        <v>3360</v>
      </c>
      <c r="O8028" t="s">
        <v>3343</v>
      </c>
      <c r="P8028" t="s">
        <v>3343</v>
      </c>
      <c r="Q8028" t="s">
        <v>3346</v>
      </c>
    </row>
    <row r="8029" spans="1:17" x14ac:dyDescent="0.25">
      <c r="A8029" t="s">
        <v>20994</v>
      </c>
      <c r="B8029" t="s">
        <v>418</v>
      </c>
      <c r="C8029" t="s">
        <v>499</v>
      </c>
      <c r="D8029" t="s">
        <v>21452</v>
      </c>
      <c r="E8029">
        <v>3302071</v>
      </c>
      <c r="F8029" t="s">
        <v>21704</v>
      </c>
      <c r="G8029" t="s">
        <v>21705</v>
      </c>
      <c r="H8029" t="s">
        <v>3350</v>
      </c>
      <c r="I8029" t="s">
        <v>21708</v>
      </c>
      <c r="J8029" t="s">
        <v>21709</v>
      </c>
      <c r="K8029" t="s">
        <v>110</v>
      </c>
      <c r="L8029" t="s">
        <v>3346</v>
      </c>
      <c r="M8029" t="s">
        <v>3344</v>
      </c>
      <c r="N8029" t="s">
        <v>3360</v>
      </c>
      <c r="O8029" t="s">
        <v>3343</v>
      </c>
      <c r="P8029" t="s">
        <v>3343</v>
      </c>
      <c r="Q8029" t="s">
        <v>3346</v>
      </c>
    </row>
    <row r="8030" spans="1:17" x14ac:dyDescent="0.25">
      <c r="A8030" t="s">
        <v>20994</v>
      </c>
      <c r="B8030" t="s">
        <v>418</v>
      </c>
      <c r="C8030" t="s">
        <v>499</v>
      </c>
      <c r="D8030" t="s">
        <v>21452</v>
      </c>
      <c r="E8030">
        <v>3302072</v>
      </c>
      <c r="F8030" t="s">
        <v>3517</v>
      </c>
      <c r="G8030" t="s">
        <v>21710</v>
      </c>
      <c r="H8030" t="s">
        <v>3515</v>
      </c>
      <c r="I8030" t="s">
        <v>21711</v>
      </c>
      <c r="J8030" t="s">
        <v>3517</v>
      </c>
      <c r="K8030" t="s">
        <v>110</v>
      </c>
      <c r="L8030" t="s">
        <v>3343</v>
      </c>
      <c r="M8030" t="s">
        <v>3707</v>
      </c>
      <c r="N8030" t="s">
        <v>9242</v>
      </c>
      <c r="O8030" t="s">
        <v>3343</v>
      </c>
      <c r="P8030" t="s">
        <v>3343</v>
      </c>
      <c r="Q8030" t="s">
        <v>3346</v>
      </c>
    </row>
    <row r="8031" spans="1:17" x14ac:dyDescent="0.25">
      <c r="A8031" t="s">
        <v>20994</v>
      </c>
      <c r="B8031" t="s">
        <v>418</v>
      </c>
      <c r="C8031" t="s">
        <v>499</v>
      </c>
      <c r="D8031" t="s">
        <v>21452</v>
      </c>
      <c r="E8031">
        <v>3302072</v>
      </c>
      <c r="F8031" t="s">
        <v>3517</v>
      </c>
      <c r="G8031" t="s">
        <v>21710</v>
      </c>
      <c r="H8031" t="s">
        <v>3515</v>
      </c>
      <c r="I8031" t="s">
        <v>21712</v>
      </c>
      <c r="J8031" t="s">
        <v>4415</v>
      </c>
      <c r="K8031" t="s">
        <v>110</v>
      </c>
      <c r="L8031" t="s">
        <v>3346</v>
      </c>
      <c r="M8031" t="s">
        <v>3707</v>
      </c>
      <c r="N8031" t="s">
        <v>9242</v>
      </c>
      <c r="O8031" t="s">
        <v>3343</v>
      </c>
      <c r="P8031" t="s">
        <v>3343</v>
      </c>
      <c r="Q8031" t="s">
        <v>3346</v>
      </c>
    </row>
    <row r="8032" spans="1:17" x14ac:dyDescent="0.25">
      <c r="A8032" t="s">
        <v>20994</v>
      </c>
      <c r="B8032" t="s">
        <v>418</v>
      </c>
      <c r="C8032" t="s">
        <v>499</v>
      </c>
      <c r="D8032" t="s">
        <v>21452</v>
      </c>
      <c r="E8032">
        <v>3302073</v>
      </c>
      <c r="F8032" t="s">
        <v>21713</v>
      </c>
      <c r="G8032" t="s">
        <v>21714</v>
      </c>
      <c r="H8032" t="s">
        <v>21715</v>
      </c>
      <c r="I8032" t="s">
        <v>21716</v>
      </c>
      <c r="J8032" t="s">
        <v>21717</v>
      </c>
      <c r="K8032" t="s">
        <v>110</v>
      </c>
      <c r="L8032" t="s">
        <v>3343</v>
      </c>
      <c r="M8032" t="s">
        <v>3707</v>
      </c>
      <c r="N8032" t="s">
        <v>9242</v>
      </c>
      <c r="O8032" t="s">
        <v>3343</v>
      </c>
      <c r="P8032" t="s">
        <v>3343</v>
      </c>
      <c r="Q8032" t="s">
        <v>3346</v>
      </c>
    </row>
    <row r="8033" spans="1:17" x14ac:dyDescent="0.25">
      <c r="A8033" t="s">
        <v>20994</v>
      </c>
      <c r="B8033" t="s">
        <v>418</v>
      </c>
      <c r="C8033" t="s">
        <v>499</v>
      </c>
      <c r="D8033" t="s">
        <v>21452</v>
      </c>
      <c r="E8033">
        <v>3302074</v>
      </c>
      <c r="F8033" t="s">
        <v>21718</v>
      </c>
      <c r="G8033" t="s">
        <v>21719</v>
      </c>
      <c r="H8033" t="s">
        <v>5044</v>
      </c>
      <c r="I8033" t="s">
        <v>21720</v>
      </c>
      <c r="J8033" t="s">
        <v>21721</v>
      </c>
      <c r="K8033" t="s">
        <v>110</v>
      </c>
      <c r="L8033" t="s">
        <v>3343</v>
      </c>
      <c r="M8033" t="s">
        <v>3344</v>
      </c>
      <c r="N8033" t="s">
        <v>3345</v>
      </c>
      <c r="O8033" t="s">
        <v>3343</v>
      </c>
      <c r="P8033" t="s">
        <v>3343</v>
      </c>
      <c r="Q8033" t="s">
        <v>3346</v>
      </c>
    </row>
    <row r="8034" spans="1:17" x14ac:dyDescent="0.25">
      <c r="A8034" t="s">
        <v>20994</v>
      </c>
      <c r="B8034" t="s">
        <v>418</v>
      </c>
      <c r="C8034" t="s">
        <v>499</v>
      </c>
      <c r="D8034" t="s">
        <v>21452</v>
      </c>
      <c r="E8034">
        <v>3302075</v>
      </c>
      <c r="F8034" t="s">
        <v>21722</v>
      </c>
      <c r="G8034" t="s">
        <v>21723</v>
      </c>
      <c r="H8034" t="s">
        <v>21724</v>
      </c>
      <c r="I8034" t="s">
        <v>21725</v>
      </c>
      <c r="J8034" t="s">
        <v>3444</v>
      </c>
      <c r="K8034" t="s">
        <v>110</v>
      </c>
      <c r="L8034" t="s">
        <v>3343</v>
      </c>
      <c r="M8034" t="s">
        <v>3344</v>
      </c>
      <c r="N8034" t="s">
        <v>3345</v>
      </c>
      <c r="O8034" t="s">
        <v>3343</v>
      </c>
      <c r="P8034" t="s">
        <v>3343</v>
      </c>
      <c r="Q8034" t="s">
        <v>3346</v>
      </c>
    </row>
    <row r="8035" spans="1:17" x14ac:dyDescent="0.25">
      <c r="A8035" t="s">
        <v>20994</v>
      </c>
      <c r="B8035" t="s">
        <v>418</v>
      </c>
      <c r="C8035" t="s">
        <v>499</v>
      </c>
      <c r="D8035" t="s">
        <v>21452</v>
      </c>
      <c r="E8035">
        <v>3302076</v>
      </c>
      <c r="F8035" t="s">
        <v>21726</v>
      </c>
      <c r="G8035" t="s">
        <v>21727</v>
      </c>
      <c r="H8035" t="s">
        <v>3586</v>
      </c>
      <c r="I8035" t="s">
        <v>21728</v>
      </c>
      <c r="J8035" t="s">
        <v>21729</v>
      </c>
      <c r="K8035" t="s">
        <v>110</v>
      </c>
      <c r="L8035" t="s">
        <v>3343</v>
      </c>
      <c r="M8035" t="s">
        <v>4108</v>
      </c>
      <c r="N8035" t="s">
        <v>5796</v>
      </c>
      <c r="O8035" t="s">
        <v>3343</v>
      </c>
      <c r="P8035" t="s">
        <v>3343</v>
      </c>
      <c r="Q8035" t="s">
        <v>3346</v>
      </c>
    </row>
    <row r="8036" spans="1:17" x14ac:dyDescent="0.25">
      <c r="A8036" t="s">
        <v>20994</v>
      </c>
      <c r="B8036" t="s">
        <v>418</v>
      </c>
      <c r="C8036" t="s">
        <v>499</v>
      </c>
      <c r="D8036" t="s">
        <v>21452</v>
      </c>
      <c r="E8036">
        <v>3302077</v>
      </c>
      <c r="F8036" t="s">
        <v>21730</v>
      </c>
      <c r="G8036" t="s">
        <v>21731</v>
      </c>
      <c r="H8036" t="s">
        <v>3387</v>
      </c>
      <c r="I8036" t="s">
        <v>21732</v>
      </c>
      <c r="J8036" t="s">
        <v>21635</v>
      </c>
      <c r="K8036" t="s">
        <v>110</v>
      </c>
      <c r="L8036" t="s">
        <v>3343</v>
      </c>
      <c r="M8036" t="s">
        <v>3344</v>
      </c>
      <c r="N8036" t="s">
        <v>3360</v>
      </c>
      <c r="O8036" t="s">
        <v>3346</v>
      </c>
      <c r="P8036" t="s">
        <v>3343</v>
      </c>
      <c r="Q8036" t="s">
        <v>3346</v>
      </c>
    </row>
    <row r="8037" spans="1:17" x14ac:dyDescent="0.25">
      <c r="A8037" t="s">
        <v>20994</v>
      </c>
      <c r="B8037" t="s">
        <v>418</v>
      </c>
      <c r="C8037" t="s">
        <v>499</v>
      </c>
      <c r="D8037" t="s">
        <v>21452</v>
      </c>
      <c r="E8037">
        <v>3302077</v>
      </c>
      <c r="F8037" t="s">
        <v>21730</v>
      </c>
      <c r="G8037" t="s">
        <v>21731</v>
      </c>
      <c r="H8037" t="s">
        <v>3387</v>
      </c>
      <c r="I8037" t="s">
        <v>21733</v>
      </c>
      <c r="J8037" t="s">
        <v>21734</v>
      </c>
      <c r="K8037" t="s">
        <v>110</v>
      </c>
      <c r="L8037" t="s">
        <v>3346</v>
      </c>
      <c r="M8037" t="s">
        <v>3344</v>
      </c>
      <c r="N8037" t="s">
        <v>3360</v>
      </c>
      <c r="O8037" t="s">
        <v>3346</v>
      </c>
      <c r="P8037" t="s">
        <v>3343</v>
      </c>
      <c r="Q8037" t="s">
        <v>3346</v>
      </c>
    </row>
    <row r="8038" spans="1:17" x14ac:dyDescent="0.25">
      <c r="A8038" t="s">
        <v>20994</v>
      </c>
      <c r="B8038" t="s">
        <v>418</v>
      </c>
      <c r="C8038" t="s">
        <v>499</v>
      </c>
      <c r="D8038" t="s">
        <v>21452</v>
      </c>
      <c r="E8038">
        <v>3302078</v>
      </c>
      <c r="F8038" t="s">
        <v>21735</v>
      </c>
      <c r="G8038" t="s">
        <v>21736</v>
      </c>
      <c r="H8038" t="s">
        <v>11225</v>
      </c>
      <c r="I8038" t="s">
        <v>21737</v>
      </c>
      <c r="J8038" t="s">
        <v>2575</v>
      </c>
      <c r="K8038" t="s">
        <v>110</v>
      </c>
      <c r="L8038" t="s">
        <v>3343</v>
      </c>
      <c r="M8038" t="s">
        <v>3707</v>
      </c>
      <c r="N8038" t="s">
        <v>9242</v>
      </c>
      <c r="O8038" t="s">
        <v>3343</v>
      </c>
      <c r="P8038" t="s">
        <v>3343</v>
      </c>
      <c r="Q8038" t="s">
        <v>3346</v>
      </c>
    </row>
    <row r="8039" spans="1:17" x14ac:dyDescent="0.25">
      <c r="A8039" t="s">
        <v>20994</v>
      </c>
      <c r="B8039" t="s">
        <v>418</v>
      </c>
      <c r="C8039" t="s">
        <v>499</v>
      </c>
      <c r="D8039" t="s">
        <v>21452</v>
      </c>
      <c r="E8039">
        <v>3302078</v>
      </c>
      <c r="F8039" t="s">
        <v>21735</v>
      </c>
      <c r="G8039" t="s">
        <v>21736</v>
      </c>
      <c r="H8039" t="s">
        <v>11225</v>
      </c>
      <c r="I8039" t="s">
        <v>21738</v>
      </c>
      <c r="J8039" t="s">
        <v>200</v>
      </c>
      <c r="K8039" t="s">
        <v>110</v>
      </c>
      <c r="L8039" t="s">
        <v>3346</v>
      </c>
      <c r="M8039" t="s">
        <v>3707</v>
      </c>
      <c r="N8039" t="s">
        <v>9242</v>
      </c>
      <c r="O8039" t="s">
        <v>3343</v>
      </c>
      <c r="P8039" t="s">
        <v>3343</v>
      </c>
      <c r="Q8039" t="s">
        <v>3346</v>
      </c>
    </row>
    <row r="8040" spans="1:17" x14ac:dyDescent="0.25">
      <c r="A8040" t="s">
        <v>20994</v>
      </c>
      <c r="B8040" t="s">
        <v>418</v>
      </c>
      <c r="C8040" t="s">
        <v>499</v>
      </c>
      <c r="D8040" t="s">
        <v>21452</v>
      </c>
      <c r="E8040">
        <v>3302078</v>
      </c>
      <c r="F8040" t="s">
        <v>21735</v>
      </c>
      <c r="G8040" t="s">
        <v>21736</v>
      </c>
      <c r="H8040" t="s">
        <v>11225</v>
      </c>
      <c r="I8040" t="s">
        <v>21739</v>
      </c>
      <c r="J8040" t="s">
        <v>6282</v>
      </c>
      <c r="K8040" t="s">
        <v>110</v>
      </c>
      <c r="L8040" t="s">
        <v>3346</v>
      </c>
      <c r="M8040" t="s">
        <v>3707</v>
      </c>
      <c r="N8040" t="s">
        <v>9242</v>
      </c>
      <c r="O8040" t="s">
        <v>3343</v>
      </c>
      <c r="P8040" t="s">
        <v>3343</v>
      </c>
      <c r="Q8040" t="s">
        <v>3346</v>
      </c>
    </row>
    <row r="8041" spans="1:17" x14ac:dyDescent="0.25">
      <c r="A8041" t="s">
        <v>20994</v>
      </c>
      <c r="B8041" t="s">
        <v>418</v>
      </c>
      <c r="C8041" t="s">
        <v>499</v>
      </c>
      <c r="D8041" t="s">
        <v>21452</v>
      </c>
      <c r="E8041">
        <v>3302079</v>
      </c>
      <c r="F8041" t="s">
        <v>6095</v>
      </c>
      <c r="G8041" t="s">
        <v>6096</v>
      </c>
      <c r="H8041" t="s">
        <v>3394</v>
      </c>
      <c r="I8041" t="s">
        <v>21740</v>
      </c>
      <c r="J8041" t="s">
        <v>5078</v>
      </c>
      <c r="K8041" t="s">
        <v>110</v>
      </c>
      <c r="L8041" t="s">
        <v>3343</v>
      </c>
      <c r="M8041" t="s">
        <v>3397</v>
      </c>
      <c r="N8041" t="s">
        <v>3398</v>
      </c>
      <c r="O8041" t="s">
        <v>3346</v>
      </c>
      <c r="P8041" t="s">
        <v>3346</v>
      </c>
      <c r="Q8041" t="s">
        <v>3346</v>
      </c>
    </row>
    <row r="8042" spans="1:17" x14ac:dyDescent="0.25">
      <c r="A8042" t="s">
        <v>20994</v>
      </c>
      <c r="B8042" t="s">
        <v>418</v>
      </c>
      <c r="C8042" t="s">
        <v>499</v>
      </c>
      <c r="D8042" t="s">
        <v>21452</v>
      </c>
      <c r="E8042">
        <v>3302080</v>
      </c>
      <c r="F8042" t="s">
        <v>128</v>
      </c>
      <c r="G8042" t="s">
        <v>4583</v>
      </c>
      <c r="H8042" t="s">
        <v>3701</v>
      </c>
      <c r="I8042" t="s">
        <v>21741</v>
      </c>
      <c r="J8042" t="s">
        <v>935</v>
      </c>
      <c r="K8042" t="s">
        <v>110</v>
      </c>
      <c r="L8042" t="s">
        <v>3343</v>
      </c>
      <c r="M8042" t="s">
        <v>3707</v>
      </c>
      <c r="N8042" t="s">
        <v>9242</v>
      </c>
      <c r="O8042" t="s">
        <v>3346</v>
      </c>
      <c r="P8042" t="s">
        <v>3346</v>
      </c>
      <c r="Q8042" t="s">
        <v>3346</v>
      </c>
    </row>
    <row r="8043" spans="1:17" x14ac:dyDescent="0.25">
      <c r="A8043" t="s">
        <v>20994</v>
      </c>
      <c r="B8043" t="s">
        <v>418</v>
      </c>
      <c r="C8043" t="s">
        <v>499</v>
      </c>
      <c r="D8043" t="s">
        <v>21452</v>
      </c>
      <c r="E8043">
        <v>3302082</v>
      </c>
      <c r="F8043" t="s">
        <v>156</v>
      </c>
      <c r="G8043" t="s">
        <v>3393</v>
      </c>
      <c r="H8043" t="s">
        <v>3394</v>
      </c>
      <c r="I8043" t="s">
        <v>21742</v>
      </c>
      <c r="J8043" t="s">
        <v>3396</v>
      </c>
      <c r="K8043" t="s">
        <v>110</v>
      </c>
      <c r="L8043" t="s">
        <v>3343</v>
      </c>
      <c r="M8043" t="s">
        <v>3707</v>
      </c>
      <c r="N8043" t="s">
        <v>9242</v>
      </c>
      <c r="O8043" t="s">
        <v>3346</v>
      </c>
      <c r="P8043" t="s">
        <v>3346</v>
      </c>
      <c r="Q8043" t="s">
        <v>3346</v>
      </c>
    </row>
    <row r="8044" spans="1:17" x14ac:dyDescent="0.25">
      <c r="A8044" t="s">
        <v>20994</v>
      </c>
      <c r="B8044" t="s">
        <v>418</v>
      </c>
      <c r="C8044" t="s">
        <v>21743</v>
      </c>
      <c r="D8044" t="s">
        <v>21744</v>
      </c>
      <c r="E8044">
        <v>3399009</v>
      </c>
      <c r="F8044" t="s">
        <v>2483</v>
      </c>
      <c r="G8044" t="s">
        <v>20921</v>
      </c>
      <c r="H8044" t="s">
        <v>3429</v>
      </c>
      <c r="I8044" t="s">
        <v>21745</v>
      </c>
      <c r="J8044" t="s">
        <v>2483</v>
      </c>
      <c r="K8044" t="s">
        <v>110</v>
      </c>
      <c r="L8044" t="s">
        <v>3343</v>
      </c>
      <c r="M8044" t="s">
        <v>3344</v>
      </c>
      <c r="N8044" t="s">
        <v>3345</v>
      </c>
      <c r="O8044" t="s">
        <v>3346</v>
      </c>
      <c r="P8044" t="s">
        <v>3343</v>
      </c>
      <c r="Q8044" t="s">
        <v>3346</v>
      </c>
    </row>
    <row r="8045" spans="1:17" x14ac:dyDescent="0.25">
      <c r="A8045" t="s">
        <v>20994</v>
      </c>
      <c r="B8045" t="s">
        <v>418</v>
      </c>
      <c r="C8045" t="s">
        <v>21743</v>
      </c>
      <c r="D8045" t="s">
        <v>21744</v>
      </c>
      <c r="E8045">
        <v>3399009</v>
      </c>
      <c r="F8045" t="s">
        <v>2483</v>
      </c>
      <c r="G8045" t="s">
        <v>20921</v>
      </c>
      <c r="H8045" t="s">
        <v>3429</v>
      </c>
      <c r="I8045" t="s">
        <v>21746</v>
      </c>
      <c r="J8045" t="s">
        <v>4697</v>
      </c>
      <c r="K8045" t="s">
        <v>3433</v>
      </c>
      <c r="L8045" t="s">
        <v>3346</v>
      </c>
      <c r="M8045" t="s">
        <v>3344</v>
      </c>
      <c r="N8045" t="s">
        <v>3345</v>
      </c>
      <c r="O8045" t="s">
        <v>3346</v>
      </c>
      <c r="P8045" t="s">
        <v>3343</v>
      </c>
      <c r="Q8045" t="s">
        <v>3346</v>
      </c>
    </row>
    <row r="8046" spans="1:17" x14ac:dyDescent="0.25">
      <c r="A8046" t="s">
        <v>20994</v>
      </c>
      <c r="B8046" t="s">
        <v>418</v>
      </c>
      <c r="C8046" t="s">
        <v>21743</v>
      </c>
      <c r="D8046" t="s">
        <v>21744</v>
      </c>
      <c r="E8046">
        <v>3399010</v>
      </c>
      <c r="F8046" t="s">
        <v>4639</v>
      </c>
      <c r="G8046" t="s">
        <v>20924</v>
      </c>
      <c r="H8046" t="s">
        <v>3429</v>
      </c>
      <c r="I8046" t="s">
        <v>21747</v>
      </c>
      <c r="J8046" t="s">
        <v>4639</v>
      </c>
      <c r="K8046" t="s">
        <v>110</v>
      </c>
      <c r="L8046" t="s">
        <v>3343</v>
      </c>
      <c r="M8046" t="s">
        <v>3344</v>
      </c>
      <c r="N8046" t="s">
        <v>3345</v>
      </c>
      <c r="O8046" t="s">
        <v>3346</v>
      </c>
      <c r="P8046" t="s">
        <v>3343</v>
      </c>
      <c r="Q8046" t="s">
        <v>3346</v>
      </c>
    </row>
    <row r="8047" spans="1:17" x14ac:dyDescent="0.25">
      <c r="A8047" t="s">
        <v>20994</v>
      </c>
      <c r="B8047" t="s">
        <v>418</v>
      </c>
      <c r="C8047" t="s">
        <v>21743</v>
      </c>
      <c r="D8047" t="s">
        <v>21744</v>
      </c>
      <c r="E8047">
        <v>3399010</v>
      </c>
      <c r="F8047" t="s">
        <v>4639</v>
      </c>
      <c r="G8047" t="s">
        <v>20924</v>
      </c>
      <c r="H8047" t="s">
        <v>3429</v>
      </c>
      <c r="I8047" t="s">
        <v>21748</v>
      </c>
      <c r="J8047" t="s">
        <v>4697</v>
      </c>
      <c r="K8047" t="s">
        <v>3433</v>
      </c>
      <c r="L8047" t="s">
        <v>3346</v>
      </c>
      <c r="M8047" t="s">
        <v>3344</v>
      </c>
      <c r="N8047" t="s">
        <v>3345</v>
      </c>
      <c r="O8047" t="s">
        <v>3346</v>
      </c>
      <c r="P8047" t="s">
        <v>3343</v>
      </c>
      <c r="Q8047" t="s">
        <v>3346</v>
      </c>
    </row>
    <row r="8048" spans="1:17" x14ac:dyDescent="0.25">
      <c r="A8048" t="s">
        <v>20994</v>
      </c>
      <c r="B8048" t="s">
        <v>418</v>
      </c>
      <c r="C8048" t="s">
        <v>21743</v>
      </c>
      <c r="D8048" t="s">
        <v>21744</v>
      </c>
      <c r="E8048">
        <v>3399011</v>
      </c>
      <c r="F8048" t="s">
        <v>2475</v>
      </c>
      <c r="G8048" t="s">
        <v>3428</v>
      </c>
      <c r="H8048" t="s">
        <v>3429</v>
      </c>
      <c r="I8048" t="s">
        <v>21749</v>
      </c>
      <c r="J8048" t="s">
        <v>2475</v>
      </c>
      <c r="K8048" t="s">
        <v>110</v>
      </c>
      <c r="L8048" t="s">
        <v>3343</v>
      </c>
      <c r="M8048" t="s">
        <v>3344</v>
      </c>
      <c r="N8048" t="s">
        <v>3345</v>
      </c>
      <c r="O8048" t="s">
        <v>3346</v>
      </c>
      <c r="P8048" t="s">
        <v>3343</v>
      </c>
      <c r="Q8048" t="s">
        <v>3346</v>
      </c>
    </row>
    <row r="8049" spans="1:17" x14ac:dyDescent="0.25">
      <c r="A8049" t="s">
        <v>20994</v>
      </c>
      <c r="B8049" t="s">
        <v>418</v>
      </c>
      <c r="C8049" t="s">
        <v>21743</v>
      </c>
      <c r="D8049" t="s">
        <v>21744</v>
      </c>
      <c r="E8049">
        <v>3399011</v>
      </c>
      <c r="F8049" t="s">
        <v>2475</v>
      </c>
      <c r="G8049" t="s">
        <v>3428</v>
      </c>
      <c r="H8049" t="s">
        <v>3429</v>
      </c>
      <c r="I8049" t="s">
        <v>21750</v>
      </c>
      <c r="J8049" t="s">
        <v>3432</v>
      </c>
      <c r="K8049" t="s">
        <v>3433</v>
      </c>
      <c r="L8049" t="s">
        <v>3346</v>
      </c>
      <c r="M8049" t="s">
        <v>3344</v>
      </c>
      <c r="N8049" t="s">
        <v>3345</v>
      </c>
      <c r="O8049" t="s">
        <v>3346</v>
      </c>
      <c r="P8049" t="s">
        <v>3343</v>
      </c>
      <c r="Q8049" t="s">
        <v>3346</v>
      </c>
    </row>
    <row r="8050" spans="1:17" x14ac:dyDescent="0.25">
      <c r="A8050" t="s">
        <v>20994</v>
      </c>
      <c r="B8050" t="s">
        <v>418</v>
      </c>
      <c r="C8050" t="s">
        <v>21743</v>
      </c>
      <c r="D8050" t="s">
        <v>21744</v>
      </c>
      <c r="E8050">
        <v>3399012</v>
      </c>
      <c r="F8050" t="s">
        <v>3434</v>
      </c>
      <c r="G8050" t="s">
        <v>20929</v>
      </c>
      <c r="H8050" t="s">
        <v>3429</v>
      </c>
      <c r="I8050" t="s">
        <v>21751</v>
      </c>
      <c r="J8050" t="s">
        <v>3434</v>
      </c>
      <c r="K8050" t="s">
        <v>110</v>
      </c>
      <c r="L8050" t="s">
        <v>3343</v>
      </c>
      <c r="M8050" t="s">
        <v>3344</v>
      </c>
      <c r="N8050" t="s">
        <v>3345</v>
      </c>
      <c r="O8050" t="s">
        <v>3346</v>
      </c>
      <c r="P8050" t="s">
        <v>3343</v>
      </c>
      <c r="Q8050" t="s">
        <v>3346</v>
      </c>
    </row>
    <row r="8051" spans="1:17" x14ac:dyDescent="0.25">
      <c r="A8051" t="s">
        <v>20994</v>
      </c>
      <c r="B8051" t="s">
        <v>418</v>
      </c>
      <c r="C8051" t="s">
        <v>21743</v>
      </c>
      <c r="D8051" t="s">
        <v>21744</v>
      </c>
      <c r="E8051">
        <v>3399013</v>
      </c>
      <c r="F8051" t="s">
        <v>3437</v>
      </c>
      <c r="G8051" t="s">
        <v>20931</v>
      </c>
      <c r="H8051" t="s">
        <v>3429</v>
      </c>
      <c r="I8051" t="s">
        <v>21752</v>
      </c>
      <c r="J8051" t="s">
        <v>3437</v>
      </c>
      <c r="K8051" t="s">
        <v>110</v>
      </c>
      <c r="L8051" t="s">
        <v>3343</v>
      </c>
      <c r="M8051" t="s">
        <v>3344</v>
      </c>
      <c r="N8051" t="s">
        <v>3345</v>
      </c>
      <c r="O8051" t="s">
        <v>3346</v>
      </c>
      <c r="P8051" t="s">
        <v>3343</v>
      </c>
      <c r="Q8051" t="s">
        <v>3346</v>
      </c>
    </row>
    <row r="8052" spans="1:17" x14ac:dyDescent="0.25">
      <c r="A8052" t="s">
        <v>20994</v>
      </c>
      <c r="B8052" t="s">
        <v>418</v>
      </c>
      <c r="C8052" t="s">
        <v>21743</v>
      </c>
      <c r="D8052" t="s">
        <v>21744</v>
      </c>
      <c r="E8052">
        <v>3399014</v>
      </c>
      <c r="F8052" t="s">
        <v>3545</v>
      </c>
      <c r="G8052" t="s">
        <v>20933</v>
      </c>
      <c r="H8052" t="s">
        <v>3429</v>
      </c>
      <c r="I8052" t="s">
        <v>21753</v>
      </c>
      <c r="J8052" t="s">
        <v>3545</v>
      </c>
      <c r="K8052" t="s">
        <v>110</v>
      </c>
      <c r="L8052" t="s">
        <v>3343</v>
      </c>
      <c r="M8052" t="s">
        <v>3344</v>
      </c>
      <c r="N8052" t="s">
        <v>3345</v>
      </c>
      <c r="O8052" t="s">
        <v>3346</v>
      </c>
      <c r="P8052" t="s">
        <v>3343</v>
      </c>
      <c r="Q8052" t="s">
        <v>3346</v>
      </c>
    </row>
    <row r="8053" spans="1:17" x14ac:dyDescent="0.25">
      <c r="A8053" t="s">
        <v>20994</v>
      </c>
      <c r="B8053" t="s">
        <v>418</v>
      </c>
      <c r="C8053" t="s">
        <v>21743</v>
      </c>
      <c r="D8053" t="s">
        <v>21744</v>
      </c>
      <c r="E8053">
        <v>3399015</v>
      </c>
      <c r="F8053" t="s">
        <v>2481</v>
      </c>
      <c r="G8053" t="s">
        <v>4647</v>
      </c>
      <c r="H8053" t="s">
        <v>3429</v>
      </c>
      <c r="I8053" t="s">
        <v>21754</v>
      </c>
      <c r="J8053" t="s">
        <v>2481</v>
      </c>
      <c r="K8053" t="s">
        <v>110</v>
      </c>
      <c r="L8053" t="s">
        <v>3343</v>
      </c>
      <c r="M8053" t="s">
        <v>3344</v>
      </c>
      <c r="N8053" t="s">
        <v>3345</v>
      </c>
      <c r="O8053" t="s">
        <v>3346</v>
      </c>
      <c r="P8053" t="s">
        <v>3343</v>
      </c>
      <c r="Q8053" t="s">
        <v>3346</v>
      </c>
    </row>
    <row r="8054" spans="1:17" x14ac:dyDescent="0.25">
      <c r="A8054" t="s">
        <v>20994</v>
      </c>
      <c r="B8054" t="s">
        <v>418</v>
      </c>
      <c r="C8054" t="s">
        <v>21743</v>
      </c>
      <c r="D8054" t="s">
        <v>21744</v>
      </c>
      <c r="E8054">
        <v>3399016</v>
      </c>
      <c r="F8054" t="s">
        <v>4649</v>
      </c>
      <c r="G8054" t="s">
        <v>21755</v>
      </c>
      <c r="H8054" t="s">
        <v>3429</v>
      </c>
      <c r="I8054" t="s">
        <v>21756</v>
      </c>
      <c r="J8054" t="s">
        <v>4649</v>
      </c>
      <c r="K8054" t="s">
        <v>110</v>
      </c>
      <c r="L8054" t="s">
        <v>3343</v>
      </c>
      <c r="M8054" t="s">
        <v>3344</v>
      </c>
      <c r="N8054" t="s">
        <v>3345</v>
      </c>
      <c r="O8054" t="s">
        <v>3346</v>
      </c>
      <c r="P8054" t="s">
        <v>3343</v>
      </c>
      <c r="Q8054" t="s">
        <v>3346</v>
      </c>
    </row>
    <row r="8055" spans="1:17" x14ac:dyDescent="0.25">
      <c r="A8055" t="s">
        <v>20994</v>
      </c>
      <c r="B8055" t="s">
        <v>418</v>
      </c>
      <c r="C8055" t="s">
        <v>21743</v>
      </c>
      <c r="D8055" t="s">
        <v>21744</v>
      </c>
      <c r="E8055">
        <v>3399044</v>
      </c>
      <c r="F8055" t="s">
        <v>4718</v>
      </c>
      <c r="G8055" t="s">
        <v>4719</v>
      </c>
      <c r="H8055" t="s">
        <v>4720</v>
      </c>
      <c r="I8055" t="s">
        <v>21757</v>
      </c>
      <c r="J8055" t="s">
        <v>4722</v>
      </c>
      <c r="K8055" t="s">
        <v>110</v>
      </c>
      <c r="L8055" t="s">
        <v>3343</v>
      </c>
      <c r="M8055" t="s">
        <v>3344</v>
      </c>
      <c r="N8055" t="s">
        <v>3345</v>
      </c>
      <c r="O8055" t="s">
        <v>3346</v>
      </c>
      <c r="P8055" t="s">
        <v>3343</v>
      </c>
      <c r="Q8055" t="s">
        <v>3346</v>
      </c>
    </row>
    <row r="8056" spans="1:17" x14ac:dyDescent="0.25">
      <c r="A8056" t="s">
        <v>20994</v>
      </c>
      <c r="B8056" t="s">
        <v>418</v>
      </c>
      <c r="C8056" t="s">
        <v>21743</v>
      </c>
      <c r="D8056" t="s">
        <v>21744</v>
      </c>
      <c r="E8056">
        <v>3399044</v>
      </c>
      <c r="F8056" t="s">
        <v>4718</v>
      </c>
      <c r="G8056" t="s">
        <v>4719</v>
      </c>
      <c r="H8056" t="s">
        <v>4720</v>
      </c>
      <c r="I8056" t="s">
        <v>21758</v>
      </c>
      <c r="J8056" t="s">
        <v>4724</v>
      </c>
      <c r="K8056" t="s">
        <v>110</v>
      </c>
      <c r="L8056" t="s">
        <v>3346</v>
      </c>
      <c r="M8056" t="s">
        <v>3344</v>
      </c>
      <c r="N8056" t="s">
        <v>3345</v>
      </c>
      <c r="O8056" t="s">
        <v>3346</v>
      </c>
      <c r="P8056" t="s">
        <v>3343</v>
      </c>
      <c r="Q8056" t="s">
        <v>3346</v>
      </c>
    </row>
    <row r="8057" spans="1:17" x14ac:dyDescent="0.25">
      <c r="A8057" t="s">
        <v>20994</v>
      </c>
      <c r="B8057" t="s">
        <v>418</v>
      </c>
      <c r="C8057" t="s">
        <v>21743</v>
      </c>
      <c r="D8057" t="s">
        <v>21744</v>
      </c>
      <c r="E8057">
        <v>3399044</v>
      </c>
      <c r="F8057" t="s">
        <v>4718</v>
      </c>
      <c r="G8057" t="s">
        <v>4719</v>
      </c>
      <c r="H8057" t="s">
        <v>4720</v>
      </c>
      <c r="I8057" t="s">
        <v>21759</v>
      </c>
      <c r="J8057" t="s">
        <v>4726</v>
      </c>
      <c r="K8057" t="s">
        <v>110</v>
      </c>
      <c r="L8057" t="s">
        <v>3346</v>
      </c>
      <c r="M8057" t="s">
        <v>3344</v>
      </c>
      <c r="N8057" t="s">
        <v>3345</v>
      </c>
      <c r="O8057" t="s">
        <v>3346</v>
      </c>
      <c r="P8057" t="s">
        <v>3343</v>
      </c>
      <c r="Q8057" t="s">
        <v>3346</v>
      </c>
    </row>
    <row r="8058" spans="1:17" x14ac:dyDescent="0.25">
      <c r="A8058" t="s">
        <v>20994</v>
      </c>
      <c r="B8058" t="s">
        <v>418</v>
      </c>
      <c r="C8058" t="s">
        <v>21743</v>
      </c>
      <c r="D8058" t="s">
        <v>21744</v>
      </c>
      <c r="E8058">
        <v>3399052</v>
      </c>
      <c r="F8058" t="s">
        <v>4693</v>
      </c>
      <c r="G8058" t="s">
        <v>20975</v>
      </c>
      <c r="H8058" t="s">
        <v>3429</v>
      </c>
      <c r="I8058" t="s">
        <v>21760</v>
      </c>
      <c r="J8058" t="s">
        <v>4693</v>
      </c>
      <c r="K8058" t="s">
        <v>110</v>
      </c>
      <c r="L8058" t="s">
        <v>3343</v>
      </c>
      <c r="M8058" t="s">
        <v>3344</v>
      </c>
      <c r="N8058" t="s">
        <v>3345</v>
      </c>
      <c r="O8058" t="s">
        <v>3346</v>
      </c>
      <c r="P8058" t="s">
        <v>3343</v>
      </c>
      <c r="Q8058" t="s">
        <v>3346</v>
      </c>
    </row>
    <row r="8059" spans="1:17" x14ac:dyDescent="0.25">
      <c r="A8059" t="s">
        <v>20994</v>
      </c>
      <c r="B8059" t="s">
        <v>418</v>
      </c>
      <c r="C8059" t="s">
        <v>21743</v>
      </c>
      <c r="D8059" t="s">
        <v>21744</v>
      </c>
      <c r="E8059">
        <v>3399052</v>
      </c>
      <c r="F8059" t="s">
        <v>4693</v>
      </c>
      <c r="G8059" t="s">
        <v>20975</v>
      </c>
      <c r="H8059" t="s">
        <v>3429</v>
      </c>
      <c r="I8059" t="s">
        <v>21761</v>
      </c>
      <c r="J8059" t="s">
        <v>4697</v>
      </c>
      <c r="K8059" t="s">
        <v>3433</v>
      </c>
      <c r="L8059" t="s">
        <v>3346</v>
      </c>
      <c r="M8059" t="s">
        <v>3344</v>
      </c>
      <c r="N8059" t="s">
        <v>3345</v>
      </c>
      <c r="O8059" t="s">
        <v>3346</v>
      </c>
      <c r="P8059" t="s">
        <v>3343</v>
      </c>
      <c r="Q8059" t="s">
        <v>3346</v>
      </c>
    </row>
    <row r="8060" spans="1:17" x14ac:dyDescent="0.25">
      <c r="A8060" t="s">
        <v>20994</v>
      </c>
      <c r="B8060" t="s">
        <v>418</v>
      </c>
      <c r="C8060" t="s">
        <v>21743</v>
      </c>
      <c r="D8060" t="s">
        <v>21744</v>
      </c>
      <c r="E8060">
        <v>3399052</v>
      </c>
      <c r="F8060" t="s">
        <v>4693</v>
      </c>
      <c r="G8060" t="s">
        <v>20975</v>
      </c>
      <c r="H8060" t="s">
        <v>3429</v>
      </c>
      <c r="I8060" t="s">
        <v>21762</v>
      </c>
      <c r="J8060" t="s">
        <v>4699</v>
      </c>
      <c r="K8060" t="s">
        <v>110</v>
      </c>
      <c r="L8060" t="s">
        <v>3346</v>
      </c>
      <c r="M8060" t="s">
        <v>3344</v>
      </c>
      <c r="N8060" t="s">
        <v>3345</v>
      </c>
      <c r="O8060" t="s">
        <v>3346</v>
      </c>
      <c r="P8060" t="s">
        <v>3343</v>
      </c>
      <c r="Q8060" t="s">
        <v>3346</v>
      </c>
    </row>
    <row r="8061" spans="1:17" x14ac:dyDescent="0.25">
      <c r="A8061" t="s">
        <v>20994</v>
      </c>
      <c r="B8061" t="s">
        <v>418</v>
      </c>
      <c r="C8061" t="s">
        <v>21743</v>
      </c>
      <c r="D8061" t="s">
        <v>21744</v>
      </c>
      <c r="E8061">
        <v>3399053</v>
      </c>
      <c r="F8061" t="s">
        <v>102</v>
      </c>
      <c r="G8061" t="s">
        <v>3349</v>
      </c>
      <c r="H8061" t="s">
        <v>3350</v>
      </c>
      <c r="I8061" t="s">
        <v>21763</v>
      </c>
      <c r="J8061" t="s">
        <v>103</v>
      </c>
      <c r="K8061" t="s">
        <v>110</v>
      </c>
      <c r="L8061" t="s">
        <v>3343</v>
      </c>
      <c r="M8061" t="s">
        <v>3344</v>
      </c>
      <c r="N8061" t="s">
        <v>3345</v>
      </c>
      <c r="O8061" t="s">
        <v>3346</v>
      </c>
      <c r="P8061" t="s">
        <v>3343</v>
      </c>
      <c r="Q8061" t="s">
        <v>3346</v>
      </c>
    </row>
    <row r="8062" spans="1:17" x14ac:dyDescent="0.25">
      <c r="A8062" t="s">
        <v>20994</v>
      </c>
      <c r="B8062" t="s">
        <v>418</v>
      </c>
      <c r="C8062" t="s">
        <v>21743</v>
      </c>
      <c r="D8062" t="s">
        <v>21744</v>
      </c>
      <c r="E8062">
        <v>3399053</v>
      </c>
      <c r="F8062" t="s">
        <v>102</v>
      </c>
      <c r="G8062" t="s">
        <v>3349</v>
      </c>
      <c r="H8062" t="s">
        <v>3350</v>
      </c>
      <c r="I8062" t="s">
        <v>21764</v>
      </c>
      <c r="J8062" t="s">
        <v>2454</v>
      </c>
      <c r="K8062" t="s">
        <v>110</v>
      </c>
      <c r="L8062" t="s">
        <v>3346</v>
      </c>
      <c r="M8062" t="s">
        <v>3344</v>
      </c>
      <c r="N8062" t="s">
        <v>3345</v>
      </c>
      <c r="O8062" t="s">
        <v>3346</v>
      </c>
      <c r="P8062" t="s">
        <v>3343</v>
      </c>
      <c r="Q8062" t="s">
        <v>3346</v>
      </c>
    </row>
    <row r="8063" spans="1:17" x14ac:dyDescent="0.25">
      <c r="A8063" t="s">
        <v>20994</v>
      </c>
      <c r="B8063" t="s">
        <v>418</v>
      </c>
      <c r="C8063" t="s">
        <v>21743</v>
      </c>
      <c r="D8063" t="s">
        <v>21744</v>
      </c>
      <c r="E8063">
        <v>3399054</v>
      </c>
      <c r="F8063" t="s">
        <v>114</v>
      </c>
      <c r="G8063" t="s">
        <v>3483</v>
      </c>
      <c r="H8063" t="s">
        <v>3350</v>
      </c>
      <c r="I8063" t="s">
        <v>21765</v>
      </c>
      <c r="J8063" t="s">
        <v>116</v>
      </c>
      <c r="K8063" t="s">
        <v>110</v>
      </c>
      <c r="L8063" t="s">
        <v>3343</v>
      </c>
      <c r="M8063" t="s">
        <v>3344</v>
      </c>
      <c r="N8063" t="s">
        <v>3345</v>
      </c>
      <c r="O8063" t="s">
        <v>3346</v>
      </c>
      <c r="P8063" t="s">
        <v>3343</v>
      </c>
      <c r="Q8063" t="s">
        <v>3346</v>
      </c>
    </row>
    <row r="8064" spans="1:17" x14ac:dyDescent="0.25">
      <c r="A8064" t="s">
        <v>20994</v>
      </c>
      <c r="B8064" t="s">
        <v>418</v>
      </c>
      <c r="C8064" t="s">
        <v>21743</v>
      </c>
      <c r="D8064" t="s">
        <v>21744</v>
      </c>
      <c r="E8064">
        <v>3399054</v>
      </c>
      <c r="F8064" t="s">
        <v>114</v>
      </c>
      <c r="G8064" t="s">
        <v>3483</v>
      </c>
      <c r="H8064" t="s">
        <v>3350</v>
      </c>
      <c r="I8064" t="s">
        <v>21766</v>
      </c>
      <c r="J8064" t="s">
        <v>2492</v>
      </c>
      <c r="K8064" t="s">
        <v>110</v>
      </c>
      <c r="L8064" t="s">
        <v>3346</v>
      </c>
      <c r="M8064" t="s">
        <v>3344</v>
      </c>
      <c r="N8064" t="s">
        <v>3345</v>
      </c>
      <c r="O8064" t="s">
        <v>3346</v>
      </c>
      <c r="P8064" t="s">
        <v>3343</v>
      </c>
      <c r="Q8064" t="s">
        <v>3346</v>
      </c>
    </row>
    <row r="8065" spans="1:17" x14ac:dyDescent="0.25">
      <c r="A8065" t="s">
        <v>20994</v>
      </c>
      <c r="B8065" t="s">
        <v>418</v>
      </c>
      <c r="C8065" t="s">
        <v>21743</v>
      </c>
      <c r="D8065" t="s">
        <v>21744</v>
      </c>
      <c r="E8065">
        <v>3399054</v>
      </c>
      <c r="F8065" t="s">
        <v>114</v>
      </c>
      <c r="G8065" t="s">
        <v>3483</v>
      </c>
      <c r="H8065" t="s">
        <v>3350</v>
      </c>
      <c r="I8065" t="s">
        <v>21767</v>
      </c>
      <c r="J8065" t="s">
        <v>4682</v>
      </c>
      <c r="K8065" t="s">
        <v>110</v>
      </c>
      <c r="L8065" t="s">
        <v>3346</v>
      </c>
      <c r="M8065" t="s">
        <v>3344</v>
      </c>
      <c r="N8065" t="s">
        <v>3345</v>
      </c>
      <c r="O8065" t="s">
        <v>3346</v>
      </c>
      <c r="P8065" t="s">
        <v>3343</v>
      </c>
      <c r="Q8065" t="s">
        <v>3346</v>
      </c>
    </row>
    <row r="8066" spans="1:17" x14ac:dyDescent="0.25">
      <c r="A8066" t="s">
        <v>20994</v>
      </c>
      <c r="B8066" t="s">
        <v>418</v>
      </c>
      <c r="C8066" t="s">
        <v>21743</v>
      </c>
      <c r="D8066" t="s">
        <v>21744</v>
      </c>
      <c r="E8066">
        <v>3399055</v>
      </c>
      <c r="F8066" t="s">
        <v>867</v>
      </c>
      <c r="G8066" t="s">
        <v>3481</v>
      </c>
      <c r="H8066" t="s">
        <v>3350</v>
      </c>
      <c r="I8066" t="s">
        <v>21768</v>
      </c>
      <c r="J8066" t="s">
        <v>869</v>
      </c>
      <c r="K8066" t="s">
        <v>110</v>
      </c>
      <c r="L8066" t="s">
        <v>3343</v>
      </c>
      <c r="M8066" t="s">
        <v>3344</v>
      </c>
      <c r="N8066" t="s">
        <v>3345</v>
      </c>
      <c r="O8066" t="s">
        <v>3346</v>
      </c>
      <c r="P8066" t="s">
        <v>3343</v>
      </c>
      <c r="Q8066" t="s">
        <v>3346</v>
      </c>
    </row>
    <row r="8067" spans="1:17" x14ac:dyDescent="0.25">
      <c r="A8067" t="s">
        <v>20994</v>
      </c>
      <c r="B8067" t="s">
        <v>418</v>
      </c>
      <c r="C8067" t="s">
        <v>21743</v>
      </c>
      <c r="D8067" t="s">
        <v>21744</v>
      </c>
      <c r="E8067">
        <v>3399056</v>
      </c>
      <c r="F8067" t="s">
        <v>51</v>
      </c>
      <c r="G8067" t="s">
        <v>3475</v>
      </c>
      <c r="H8067" t="s">
        <v>3350</v>
      </c>
      <c r="I8067" t="s">
        <v>21769</v>
      </c>
      <c r="J8067" t="s">
        <v>52</v>
      </c>
      <c r="K8067" t="s">
        <v>110</v>
      </c>
      <c r="L8067" t="s">
        <v>3343</v>
      </c>
      <c r="M8067" t="s">
        <v>3477</v>
      </c>
      <c r="N8067" t="s">
        <v>3478</v>
      </c>
      <c r="O8067" t="s">
        <v>3346</v>
      </c>
      <c r="P8067" t="s">
        <v>3343</v>
      </c>
      <c r="Q8067" t="s">
        <v>3346</v>
      </c>
    </row>
    <row r="8068" spans="1:17" x14ac:dyDescent="0.25">
      <c r="A8068" t="s">
        <v>20994</v>
      </c>
      <c r="B8068" t="s">
        <v>418</v>
      </c>
      <c r="C8068" t="s">
        <v>21743</v>
      </c>
      <c r="D8068" t="s">
        <v>21744</v>
      </c>
      <c r="E8068">
        <v>3399056</v>
      </c>
      <c r="F8068" t="s">
        <v>51</v>
      </c>
      <c r="G8068" t="s">
        <v>3475</v>
      </c>
      <c r="H8068" t="s">
        <v>3350</v>
      </c>
      <c r="I8068" t="s">
        <v>21770</v>
      </c>
      <c r="J8068" t="s">
        <v>216</v>
      </c>
      <c r="K8068" t="s">
        <v>110</v>
      </c>
      <c r="L8068" t="s">
        <v>3346</v>
      </c>
      <c r="M8068" t="s">
        <v>3477</v>
      </c>
      <c r="N8068" t="s">
        <v>3478</v>
      </c>
      <c r="O8068" t="s">
        <v>3346</v>
      </c>
      <c r="P8068" t="s">
        <v>3343</v>
      </c>
      <c r="Q8068" t="s">
        <v>3346</v>
      </c>
    </row>
    <row r="8069" spans="1:17" x14ac:dyDescent="0.25">
      <c r="A8069" t="s">
        <v>20994</v>
      </c>
      <c r="B8069" t="s">
        <v>418</v>
      </c>
      <c r="C8069" t="s">
        <v>21743</v>
      </c>
      <c r="D8069" t="s">
        <v>21744</v>
      </c>
      <c r="E8069">
        <v>3399056</v>
      </c>
      <c r="F8069" t="s">
        <v>51</v>
      </c>
      <c r="G8069" t="s">
        <v>3475</v>
      </c>
      <c r="H8069" t="s">
        <v>3350</v>
      </c>
      <c r="I8069" t="s">
        <v>21771</v>
      </c>
      <c r="J8069" t="s">
        <v>20960</v>
      </c>
      <c r="K8069" t="s">
        <v>110</v>
      </c>
      <c r="L8069" t="s">
        <v>3346</v>
      </c>
      <c r="M8069" t="s">
        <v>3477</v>
      </c>
      <c r="N8069" t="s">
        <v>3478</v>
      </c>
      <c r="O8069" t="s">
        <v>3346</v>
      </c>
      <c r="P8069" t="s">
        <v>3343</v>
      </c>
      <c r="Q8069" t="s">
        <v>3346</v>
      </c>
    </row>
    <row r="8070" spans="1:17" x14ac:dyDescent="0.25">
      <c r="A8070" t="s">
        <v>20994</v>
      </c>
      <c r="B8070" t="s">
        <v>418</v>
      </c>
      <c r="C8070" t="s">
        <v>21743</v>
      </c>
      <c r="D8070" t="s">
        <v>21744</v>
      </c>
      <c r="E8070">
        <v>3399058</v>
      </c>
      <c r="F8070" t="s">
        <v>5125</v>
      </c>
      <c r="G8070" t="s">
        <v>4684</v>
      </c>
      <c r="H8070" t="s">
        <v>3394</v>
      </c>
      <c r="I8070" t="s">
        <v>21772</v>
      </c>
      <c r="J8070" t="s">
        <v>200</v>
      </c>
      <c r="K8070" t="s">
        <v>110</v>
      </c>
      <c r="L8070" t="s">
        <v>3343</v>
      </c>
      <c r="M8070" t="s">
        <v>3344</v>
      </c>
      <c r="N8070" t="s">
        <v>3345</v>
      </c>
      <c r="O8070" t="s">
        <v>3346</v>
      </c>
      <c r="P8070" t="s">
        <v>3343</v>
      </c>
      <c r="Q8070" t="s">
        <v>3346</v>
      </c>
    </row>
    <row r="8071" spans="1:17" x14ac:dyDescent="0.25">
      <c r="A8071" t="s">
        <v>20994</v>
      </c>
      <c r="B8071" t="s">
        <v>418</v>
      </c>
      <c r="C8071" t="s">
        <v>21743</v>
      </c>
      <c r="D8071" t="s">
        <v>21744</v>
      </c>
      <c r="E8071">
        <v>3399058</v>
      </c>
      <c r="F8071" t="s">
        <v>5125</v>
      </c>
      <c r="G8071" t="s">
        <v>4684</v>
      </c>
      <c r="H8071" t="s">
        <v>3394</v>
      </c>
      <c r="I8071" t="s">
        <v>21773</v>
      </c>
      <c r="J8071" t="s">
        <v>2575</v>
      </c>
      <c r="K8071" t="s">
        <v>110</v>
      </c>
      <c r="L8071" t="s">
        <v>3346</v>
      </c>
      <c r="M8071" t="s">
        <v>3344</v>
      </c>
      <c r="N8071" t="s">
        <v>3345</v>
      </c>
      <c r="O8071" t="s">
        <v>3346</v>
      </c>
      <c r="P8071" t="s">
        <v>3343</v>
      </c>
      <c r="Q8071" t="s">
        <v>3346</v>
      </c>
    </row>
    <row r="8072" spans="1:17" x14ac:dyDescent="0.25">
      <c r="A8072" t="s">
        <v>20994</v>
      </c>
      <c r="B8072" t="s">
        <v>418</v>
      </c>
      <c r="C8072" t="s">
        <v>21743</v>
      </c>
      <c r="D8072" t="s">
        <v>21744</v>
      </c>
      <c r="E8072">
        <v>3399060</v>
      </c>
      <c r="F8072" t="s">
        <v>3440</v>
      </c>
      <c r="G8072" t="s">
        <v>3441</v>
      </c>
      <c r="H8072" t="s">
        <v>2503</v>
      </c>
      <c r="I8072" t="s">
        <v>21774</v>
      </c>
      <c r="J8072" t="s">
        <v>2489</v>
      </c>
      <c r="K8072" t="s">
        <v>110</v>
      </c>
      <c r="L8072" t="s">
        <v>3343</v>
      </c>
      <c r="M8072" t="s">
        <v>3344</v>
      </c>
      <c r="N8072" t="s">
        <v>3345</v>
      </c>
      <c r="O8072" t="s">
        <v>3346</v>
      </c>
      <c r="P8072" t="s">
        <v>3343</v>
      </c>
      <c r="Q8072" t="s">
        <v>3346</v>
      </c>
    </row>
    <row r="8073" spans="1:17" x14ac:dyDescent="0.25">
      <c r="A8073" t="s">
        <v>20994</v>
      </c>
      <c r="B8073" t="s">
        <v>418</v>
      </c>
      <c r="C8073" t="s">
        <v>21743</v>
      </c>
      <c r="D8073" t="s">
        <v>21744</v>
      </c>
      <c r="E8073">
        <v>3399060</v>
      </c>
      <c r="F8073" t="s">
        <v>3440</v>
      </c>
      <c r="G8073" t="s">
        <v>3441</v>
      </c>
      <c r="H8073" t="s">
        <v>2503</v>
      </c>
      <c r="I8073" t="s">
        <v>21775</v>
      </c>
      <c r="J8073" t="s">
        <v>3444</v>
      </c>
      <c r="K8073" t="s">
        <v>110</v>
      </c>
      <c r="L8073" t="s">
        <v>3346</v>
      </c>
      <c r="M8073" t="s">
        <v>3344</v>
      </c>
      <c r="N8073" t="s">
        <v>3345</v>
      </c>
      <c r="O8073" t="s">
        <v>3346</v>
      </c>
      <c r="P8073" t="s">
        <v>3343</v>
      </c>
      <c r="Q8073" t="s">
        <v>3346</v>
      </c>
    </row>
    <row r="8074" spans="1:17" x14ac:dyDescent="0.25">
      <c r="A8074" t="s">
        <v>20994</v>
      </c>
      <c r="B8074" t="s">
        <v>418</v>
      </c>
      <c r="C8074" t="s">
        <v>21743</v>
      </c>
      <c r="D8074" t="s">
        <v>21744</v>
      </c>
      <c r="E8074">
        <v>3399060</v>
      </c>
      <c r="F8074" t="s">
        <v>3440</v>
      </c>
      <c r="G8074" t="s">
        <v>3441</v>
      </c>
      <c r="H8074" t="s">
        <v>2503</v>
      </c>
      <c r="I8074" t="s">
        <v>21776</v>
      </c>
      <c r="J8074" t="s">
        <v>3446</v>
      </c>
      <c r="K8074" t="s">
        <v>110</v>
      </c>
      <c r="L8074" t="s">
        <v>3346</v>
      </c>
      <c r="M8074" t="s">
        <v>3344</v>
      </c>
      <c r="N8074" t="s">
        <v>3345</v>
      </c>
      <c r="O8074" t="s">
        <v>3346</v>
      </c>
      <c r="P8074" t="s">
        <v>3343</v>
      </c>
      <c r="Q8074" t="s">
        <v>3346</v>
      </c>
    </row>
    <row r="8075" spans="1:17" x14ac:dyDescent="0.25">
      <c r="A8075" t="s">
        <v>20994</v>
      </c>
      <c r="B8075" t="s">
        <v>418</v>
      </c>
      <c r="C8075" t="s">
        <v>21743</v>
      </c>
      <c r="D8075" t="s">
        <v>21744</v>
      </c>
      <c r="E8075">
        <v>3399060</v>
      </c>
      <c r="F8075" t="s">
        <v>3440</v>
      </c>
      <c r="G8075" t="s">
        <v>3441</v>
      </c>
      <c r="H8075" t="s">
        <v>2503</v>
      </c>
      <c r="I8075" t="s">
        <v>21777</v>
      </c>
      <c r="J8075" t="s">
        <v>3448</v>
      </c>
      <c r="K8075" t="s">
        <v>110</v>
      </c>
      <c r="L8075" t="s">
        <v>3346</v>
      </c>
      <c r="M8075" t="s">
        <v>3344</v>
      </c>
      <c r="N8075" t="s">
        <v>3345</v>
      </c>
      <c r="O8075" t="s">
        <v>3346</v>
      </c>
      <c r="P8075" t="s">
        <v>3343</v>
      </c>
      <c r="Q8075" t="s">
        <v>3346</v>
      </c>
    </row>
    <row r="8076" spans="1:17" x14ac:dyDescent="0.25">
      <c r="A8076" t="s">
        <v>20994</v>
      </c>
      <c r="B8076" t="s">
        <v>418</v>
      </c>
      <c r="C8076" t="s">
        <v>21743</v>
      </c>
      <c r="D8076" t="s">
        <v>21744</v>
      </c>
      <c r="E8076">
        <v>3399060</v>
      </c>
      <c r="F8076" t="s">
        <v>3440</v>
      </c>
      <c r="G8076" t="s">
        <v>3441</v>
      </c>
      <c r="H8076" t="s">
        <v>2503</v>
      </c>
      <c r="I8076" t="s">
        <v>21778</v>
      </c>
      <c r="J8076" t="s">
        <v>3450</v>
      </c>
      <c r="K8076" t="s">
        <v>110</v>
      </c>
      <c r="L8076" t="s">
        <v>3346</v>
      </c>
      <c r="M8076" t="s">
        <v>3344</v>
      </c>
      <c r="N8076" t="s">
        <v>3345</v>
      </c>
      <c r="O8076" t="s">
        <v>3346</v>
      </c>
      <c r="P8076" t="s">
        <v>3343</v>
      </c>
      <c r="Q8076" t="s">
        <v>3346</v>
      </c>
    </row>
    <row r="8077" spans="1:17" x14ac:dyDescent="0.25">
      <c r="A8077" t="s">
        <v>20994</v>
      </c>
      <c r="B8077" t="s">
        <v>418</v>
      </c>
      <c r="C8077" t="s">
        <v>21743</v>
      </c>
      <c r="D8077" t="s">
        <v>21744</v>
      </c>
      <c r="E8077">
        <v>3399060</v>
      </c>
      <c r="F8077" t="s">
        <v>3440</v>
      </c>
      <c r="G8077" t="s">
        <v>3441</v>
      </c>
      <c r="H8077" t="s">
        <v>2503</v>
      </c>
      <c r="I8077" t="s">
        <v>21779</v>
      </c>
      <c r="J8077" t="s">
        <v>3452</v>
      </c>
      <c r="K8077" t="s">
        <v>110</v>
      </c>
      <c r="L8077" t="s">
        <v>3346</v>
      </c>
      <c r="M8077" t="s">
        <v>3344</v>
      </c>
      <c r="N8077" t="s">
        <v>3345</v>
      </c>
      <c r="O8077" t="s">
        <v>3346</v>
      </c>
      <c r="P8077" t="s">
        <v>3343</v>
      </c>
      <c r="Q8077" t="s">
        <v>3346</v>
      </c>
    </row>
    <row r="8078" spans="1:17" x14ac:dyDescent="0.25">
      <c r="A8078" t="s">
        <v>20994</v>
      </c>
      <c r="B8078" t="s">
        <v>418</v>
      </c>
      <c r="C8078" t="s">
        <v>21743</v>
      </c>
      <c r="D8078" t="s">
        <v>21744</v>
      </c>
      <c r="E8078">
        <v>3399060</v>
      </c>
      <c r="F8078" t="s">
        <v>3440</v>
      </c>
      <c r="G8078" t="s">
        <v>3441</v>
      </c>
      <c r="H8078" t="s">
        <v>2503</v>
      </c>
      <c r="I8078" t="s">
        <v>21780</v>
      </c>
      <c r="J8078" t="s">
        <v>3454</v>
      </c>
      <c r="K8078" t="s">
        <v>110</v>
      </c>
      <c r="L8078" t="s">
        <v>3346</v>
      </c>
      <c r="M8078" t="s">
        <v>3344</v>
      </c>
      <c r="N8078" t="s">
        <v>3345</v>
      </c>
      <c r="O8078" t="s">
        <v>3346</v>
      </c>
      <c r="P8078" t="s">
        <v>3343</v>
      </c>
      <c r="Q8078" t="s">
        <v>3346</v>
      </c>
    </row>
    <row r="8079" spans="1:17" x14ac:dyDescent="0.25">
      <c r="A8079" t="s">
        <v>20994</v>
      </c>
      <c r="B8079" t="s">
        <v>418</v>
      </c>
      <c r="C8079" t="s">
        <v>21743</v>
      </c>
      <c r="D8079" t="s">
        <v>21744</v>
      </c>
      <c r="E8079">
        <v>3399060</v>
      </c>
      <c r="F8079" t="s">
        <v>3440</v>
      </c>
      <c r="G8079" t="s">
        <v>3441</v>
      </c>
      <c r="H8079" t="s">
        <v>2503</v>
      </c>
      <c r="I8079" t="s">
        <v>21781</v>
      </c>
      <c r="J8079" t="s">
        <v>3456</v>
      </c>
      <c r="K8079" t="s">
        <v>110</v>
      </c>
      <c r="L8079" t="s">
        <v>3346</v>
      </c>
      <c r="M8079" t="s">
        <v>3344</v>
      </c>
      <c r="N8079" t="s">
        <v>3345</v>
      </c>
      <c r="O8079" t="s">
        <v>3346</v>
      </c>
      <c r="P8079" t="s">
        <v>3343</v>
      </c>
      <c r="Q8079" t="s">
        <v>3346</v>
      </c>
    </row>
    <row r="8080" spans="1:17" x14ac:dyDescent="0.25">
      <c r="A8080" t="s">
        <v>20994</v>
      </c>
      <c r="B8080" t="s">
        <v>418</v>
      </c>
      <c r="C8080" t="s">
        <v>21743</v>
      </c>
      <c r="D8080" t="s">
        <v>21744</v>
      </c>
      <c r="E8080">
        <v>3399060</v>
      </c>
      <c r="F8080" t="s">
        <v>3440</v>
      </c>
      <c r="G8080" t="s">
        <v>3441</v>
      </c>
      <c r="H8080" t="s">
        <v>2503</v>
      </c>
      <c r="I8080" t="s">
        <v>21782</v>
      </c>
      <c r="J8080" t="s">
        <v>3458</v>
      </c>
      <c r="K8080" t="s">
        <v>110</v>
      </c>
      <c r="L8080" t="s">
        <v>3346</v>
      </c>
      <c r="M8080" t="s">
        <v>3344</v>
      </c>
      <c r="N8080" t="s">
        <v>3345</v>
      </c>
      <c r="O8080" t="s">
        <v>3346</v>
      </c>
      <c r="P8080" t="s">
        <v>3343</v>
      </c>
      <c r="Q8080" t="s">
        <v>3346</v>
      </c>
    </row>
    <row r="8081" spans="1:17" x14ac:dyDescent="0.25">
      <c r="A8081" t="s">
        <v>20994</v>
      </c>
      <c r="B8081" t="s">
        <v>418</v>
      </c>
      <c r="C8081" t="s">
        <v>21743</v>
      </c>
      <c r="D8081" t="s">
        <v>21744</v>
      </c>
      <c r="E8081">
        <v>3399060</v>
      </c>
      <c r="F8081" t="s">
        <v>3440</v>
      </c>
      <c r="G8081" t="s">
        <v>3441</v>
      </c>
      <c r="H8081" t="s">
        <v>2503</v>
      </c>
      <c r="I8081" t="s">
        <v>21783</v>
      </c>
      <c r="J8081" t="s">
        <v>3460</v>
      </c>
      <c r="K8081" t="s">
        <v>110</v>
      </c>
      <c r="L8081" t="s">
        <v>3346</v>
      </c>
      <c r="M8081" t="s">
        <v>3344</v>
      </c>
      <c r="N8081" t="s">
        <v>3345</v>
      </c>
      <c r="O8081" t="s">
        <v>3346</v>
      </c>
      <c r="P8081" t="s">
        <v>3343</v>
      </c>
      <c r="Q8081" t="s">
        <v>3346</v>
      </c>
    </row>
    <row r="8082" spans="1:17" x14ac:dyDescent="0.25">
      <c r="A8082" t="s">
        <v>20994</v>
      </c>
      <c r="B8082" t="s">
        <v>418</v>
      </c>
      <c r="C8082" t="s">
        <v>21743</v>
      </c>
      <c r="D8082" t="s">
        <v>21744</v>
      </c>
      <c r="E8082">
        <v>3399060</v>
      </c>
      <c r="F8082" t="s">
        <v>3440</v>
      </c>
      <c r="G8082" t="s">
        <v>3441</v>
      </c>
      <c r="H8082" t="s">
        <v>2503</v>
      </c>
      <c r="I8082" t="s">
        <v>21784</v>
      </c>
      <c r="J8082" t="s">
        <v>3462</v>
      </c>
      <c r="K8082" t="s">
        <v>110</v>
      </c>
      <c r="L8082" t="s">
        <v>3346</v>
      </c>
      <c r="M8082" t="s">
        <v>3344</v>
      </c>
      <c r="N8082" t="s">
        <v>3345</v>
      </c>
      <c r="O8082" t="s">
        <v>3346</v>
      </c>
      <c r="P8082" t="s">
        <v>3343</v>
      </c>
      <c r="Q8082" t="s">
        <v>3346</v>
      </c>
    </row>
    <row r="8083" spans="1:17" x14ac:dyDescent="0.25">
      <c r="A8083" t="s">
        <v>20994</v>
      </c>
      <c r="B8083" t="s">
        <v>418</v>
      </c>
      <c r="C8083" t="s">
        <v>21743</v>
      </c>
      <c r="D8083" t="s">
        <v>21744</v>
      </c>
      <c r="E8083">
        <v>3399060</v>
      </c>
      <c r="F8083" t="s">
        <v>3440</v>
      </c>
      <c r="G8083" t="s">
        <v>3441</v>
      </c>
      <c r="H8083" t="s">
        <v>2503</v>
      </c>
      <c r="I8083" t="s">
        <v>21785</v>
      </c>
      <c r="J8083" t="s">
        <v>3464</v>
      </c>
      <c r="K8083" t="s">
        <v>110</v>
      </c>
      <c r="L8083" t="s">
        <v>3346</v>
      </c>
      <c r="M8083" t="s">
        <v>3344</v>
      </c>
      <c r="N8083" t="s">
        <v>3345</v>
      </c>
      <c r="O8083" t="s">
        <v>3346</v>
      </c>
      <c r="P8083" t="s">
        <v>3343</v>
      </c>
      <c r="Q8083" t="s">
        <v>3346</v>
      </c>
    </row>
    <row r="8084" spans="1:17" x14ac:dyDescent="0.25">
      <c r="A8084" t="s">
        <v>20994</v>
      </c>
      <c r="B8084" t="s">
        <v>418</v>
      </c>
      <c r="C8084" t="s">
        <v>21743</v>
      </c>
      <c r="D8084" t="s">
        <v>21744</v>
      </c>
      <c r="E8084">
        <v>3399060</v>
      </c>
      <c r="F8084" t="s">
        <v>3440</v>
      </c>
      <c r="G8084" t="s">
        <v>3441</v>
      </c>
      <c r="H8084" t="s">
        <v>2503</v>
      </c>
      <c r="I8084" t="s">
        <v>21786</v>
      </c>
      <c r="J8084" t="s">
        <v>3466</v>
      </c>
      <c r="K8084" t="s">
        <v>110</v>
      </c>
      <c r="L8084" t="s">
        <v>3346</v>
      </c>
      <c r="M8084" t="s">
        <v>3344</v>
      </c>
      <c r="N8084" t="s">
        <v>3345</v>
      </c>
      <c r="O8084" t="s">
        <v>3346</v>
      </c>
      <c r="P8084" t="s">
        <v>3343</v>
      </c>
      <c r="Q8084" t="s">
        <v>3346</v>
      </c>
    </row>
    <row r="8085" spans="1:17" x14ac:dyDescent="0.25">
      <c r="A8085" t="s">
        <v>20994</v>
      </c>
      <c r="B8085" t="s">
        <v>418</v>
      </c>
      <c r="C8085" t="s">
        <v>21743</v>
      </c>
      <c r="D8085" t="s">
        <v>21744</v>
      </c>
      <c r="E8085">
        <v>3399060</v>
      </c>
      <c r="F8085" t="s">
        <v>3440</v>
      </c>
      <c r="G8085" t="s">
        <v>3441</v>
      </c>
      <c r="H8085" t="s">
        <v>2503</v>
      </c>
      <c r="I8085" t="s">
        <v>21787</v>
      </c>
      <c r="J8085" t="s">
        <v>3468</v>
      </c>
      <c r="K8085" t="s">
        <v>110</v>
      </c>
      <c r="L8085" t="s">
        <v>3346</v>
      </c>
      <c r="M8085" t="s">
        <v>3344</v>
      </c>
      <c r="N8085" t="s">
        <v>3345</v>
      </c>
      <c r="O8085" t="s">
        <v>3346</v>
      </c>
      <c r="P8085" t="s">
        <v>3343</v>
      </c>
      <c r="Q8085" t="s">
        <v>3346</v>
      </c>
    </row>
    <row r="8086" spans="1:17" x14ac:dyDescent="0.25">
      <c r="A8086" t="s">
        <v>20994</v>
      </c>
      <c r="B8086" t="s">
        <v>418</v>
      </c>
      <c r="C8086" t="s">
        <v>21743</v>
      </c>
      <c r="D8086" t="s">
        <v>21744</v>
      </c>
      <c r="E8086">
        <v>3399060</v>
      </c>
      <c r="F8086" t="s">
        <v>3440</v>
      </c>
      <c r="G8086" t="s">
        <v>3441</v>
      </c>
      <c r="H8086" t="s">
        <v>2503</v>
      </c>
      <c r="I8086" t="s">
        <v>21788</v>
      </c>
      <c r="J8086" t="s">
        <v>5110</v>
      </c>
      <c r="K8086" t="s">
        <v>110</v>
      </c>
      <c r="L8086" t="s">
        <v>3346</v>
      </c>
      <c r="M8086" t="s">
        <v>3344</v>
      </c>
      <c r="N8086" t="s">
        <v>3345</v>
      </c>
      <c r="O8086" t="s">
        <v>3346</v>
      </c>
      <c r="P8086" t="s">
        <v>3343</v>
      </c>
      <c r="Q8086" t="s">
        <v>3346</v>
      </c>
    </row>
    <row r="8087" spans="1:17" x14ac:dyDescent="0.25">
      <c r="A8087" t="s">
        <v>20994</v>
      </c>
      <c r="B8087" t="s">
        <v>418</v>
      </c>
      <c r="C8087" t="s">
        <v>21743</v>
      </c>
      <c r="D8087" t="s">
        <v>21744</v>
      </c>
      <c r="E8087">
        <v>3399060</v>
      </c>
      <c r="F8087" t="s">
        <v>3440</v>
      </c>
      <c r="G8087" t="s">
        <v>3441</v>
      </c>
      <c r="H8087" t="s">
        <v>2503</v>
      </c>
      <c r="I8087" t="s">
        <v>21789</v>
      </c>
      <c r="J8087" t="s">
        <v>3472</v>
      </c>
      <c r="K8087" t="s">
        <v>110</v>
      </c>
      <c r="L8087" t="s">
        <v>3346</v>
      </c>
      <c r="M8087" t="s">
        <v>3344</v>
      </c>
      <c r="N8087" t="s">
        <v>3345</v>
      </c>
      <c r="O8087" t="s">
        <v>3346</v>
      </c>
      <c r="P8087" t="s">
        <v>3343</v>
      </c>
      <c r="Q8087" t="s">
        <v>3346</v>
      </c>
    </row>
    <row r="8088" spans="1:17" x14ac:dyDescent="0.25">
      <c r="A8088" t="s">
        <v>20994</v>
      </c>
      <c r="B8088" t="s">
        <v>418</v>
      </c>
      <c r="C8088" t="s">
        <v>21743</v>
      </c>
      <c r="D8088" t="s">
        <v>21744</v>
      </c>
      <c r="E8088">
        <v>3399061</v>
      </c>
      <c r="F8088" t="s">
        <v>21790</v>
      </c>
      <c r="G8088" t="s">
        <v>3487</v>
      </c>
      <c r="H8088" t="s">
        <v>2503</v>
      </c>
      <c r="I8088" t="s">
        <v>21791</v>
      </c>
      <c r="J8088" t="s">
        <v>2502</v>
      </c>
      <c r="K8088" t="s">
        <v>110</v>
      </c>
      <c r="L8088" t="s">
        <v>3343</v>
      </c>
      <c r="M8088" t="s">
        <v>3344</v>
      </c>
      <c r="N8088" t="s">
        <v>3345</v>
      </c>
      <c r="O8088" t="s">
        <v>3346</v>
      </c>
      <c r="P8088" t="s">
        <v>3343</v>
      </c>
      <c r="Q8088" t="s">
        <v>3346</v>
      </c>
    </row>
    <row r="8089" spans="1:17" x14ac:dyDescent="0.25">
      <c r="A8089" t="s">
        <v>20994</v>
      </c>
      <c r="B8089" t="s">
        <v>418</v>
      </c>
      <c r="C8089" t="s">
        <v>21743</v>
      </c>
      <c r="D8089" t="s">
        <v>21744</v>
      </c>
      <c r="E8089">
        <v>3399061</v>
      </c>
      <c r="F8089" t="s">
        <v>21790</v>
      </c>
      <c r="G8089" t="s">
        <v>3487</v>
      </c>
      <c r="H8089" t="s">
        <v>2503</v>
      </c>
      <c r="I8089" t="s">
        <v>21792</v>
      </c>
      <c r="J8089" t="s">
        <v>3490</v>
      </c>
      <c r="K8089" t="s">
        <v>110</v>
      </c>
      <c r="L8089" t="s">
        <v>3346</v>
      </c>
      <c r="M8089" t="s">
        <v>3344</v>
      </c>
      <c r="N8089" t="s">
        <v>3345</v>
      </c>
      <c r="O8089" t="s">
        <v>3346</v>
      </c>
      <c r="P8089" t="s">
        <v>3343</v>
      </c>
      <c r="Q8089" t="s">
        <v>3346</v>
      </c>
    </row>
    <row r="8090" spans="1:17" x14ac:dyDescent="0.25">
      <c r="A8090" t="s">
        <v>20994</v>
      </c>
      <c r="B8090" t="s">
        <v>418</v>
      </c>
      <c r="C8090" t="s">
        <v>21743</v>
      </c>
      <c r="D8090" t="s">
        <v>21744</v>
      </c>
      <c r="E8090">
        <v>3399061</v>
      </c>
      <c r="F8090" t="s">
        <v>21790</v>
      </c>
      <c r="G8090" t="s">
        <v>3487</v>
      </c>
      <c r="H8090" t="s">
        <v>2503</v>
      </c>
      <c r="I8090" t="s">
        <v>21793</v>
      </c>
      <c r="J8090" t="s">
        <v>3492</v>
      </c>
      <c r="K8090" t="s">
        <v>110</v>
      </c>
      <c r="L8090" t="s">
        <v>3346</v>
      </c>
      <c r="M8090" t="s">
        <v>3344</v>
      </c>
      <c r="N8090" t="s">
        <v>3345</v>
      </c>
      <c r="O8090" t="s">
        <v>3346</v>
      </c>
      <c r="P8090" t="s">
        <v>3343</v>
      </c>
      <c r="Q8090" t="s">
        <v>3346</v>
      </c>
    </row>
    <row r="8091" spans="1:17" x14ac:dyDescent="0.25">
      <c r="A8091" t="s">
        <v>20994</v>
      </c>
      <c r="B8091" t="s">
        <v>418</v>
      </c>
      <c r="C8091" t="s">
        <v>21743</v>
      </c>
      <c r="D8091" t="s">
        <v>21744</v>
      </c>
      <c r="E8091">
        <v>3399061</v>
      </c>
      <c r="F8091" t="s">
        <v>21790</v>
      </c>
      <c r="G8091" t="s">
        <v>3487</v>
      </c>
      <c r="H8091" t="s">
        <v>2503</v>
      </c>
      <c r="I8091" t="s">
        <v>21794</v>
      </c>
      <c r="J8091" t="s">
        <v>3494</v>
      </c>
      <c r="K8091" t="s">
        <v>110</v>
      </c>
      <c r="L8091" t="s">
        <v>3346</v>
      </c>
      <c r="M8091" t="s">
        <v>3344</v>
      </c>
      <c r="N8091" t="s">
        <v>3345</v>
      </c>
      <c r="O8091" t="s">
        <v>3346</v>
      </c>
      <c r="P8091" t="s">
        <v>3343</v>
      </c>
      <c r="Q8091" t="s">
        <v>3346</v>
      </c>
    </row>
    <row r="8092" spans="1:17" x14ac:dyDescent="0.25">
      <c r="A8092" t="s">
        <v>20994</v>
      </c>
      <c r="B8092" t="s">
        <v>418</v>
      </c>
      <c r="C8092" t="s">
        <v>21743</v>
      </c>
      <c r="D8092" t="s">
        <v>21744</v>
      </c>
      <c r="E8092">
        <v>3399061</v>
      </c>
      <c r="F8092" t="s">
        <v>21790</v>
      </c>
      <c r="G8092" t="s">
        <v>3487</v>
      </c>
      <c r="H8092" t="s">
        <v>2503</v>
      </c>
      <c r="I8092" t="s">
        <v>21795</v>
      </c>
      <c r="J8092" t="s">
        <v>3496</v>
      </c>
      <c r="K8092" t="s">
        <v>110</v>
      </c>
      <c r="L8092" t="s">
        <v>3346</v>
      </c>
      <c r="M8092" t="s">
        <v>3344</v>
      </c>
      <c r="N8092" t="s">
        <v>3345</v>
      </c>
      <c r="O8092" t="s">
        <v>3346</v>
      </c>
      <c r="P8092" t="s">
        <v>3343</v>
      </c>
      <c r="Q8092" t="s">
        <v>3346</v>
      </c>
    </row>
    <row r="8093" spans="1:17" x14ac:dyDescent="0.25">
      <c r="A8093" t="s">
        <v>20994</v>
      </c>
      <c r="B8093" t="s">
        <v>418</v>
      </c>
      <c r="C8093" t="s">
        <v>21743</v>
      </c>
      <c r="D8093" t="s">
        <v>21744</v>
      </c>
      <c r="E8093">
        <v>3399062</v>
      </c>
      <c r="F8093" t="s">
        <v>893</v>
      </c>
      <c r="G8093" t="s">
        <v>3497</v>
      </c>
      <c r="H8093" t="s">
        <v>2503</v>
      </c>
      <c r="I8093" t="s">
        <v>21796</v>
      </c>
      <c r="J8093" t="s">
        <v>21797</v>
      </c>
      <c r="K8093" t="s">
        <v>110</v>
      </c>
      <c r="L8093" t="s">
        <v>3343</v>
      </c>
      <c r="M8093" t="s">
        <v>3344</v>
      </c>
      <c r="N8093" t="s">
        <v>3345</v>
      </c>
      <c r="O8093" t="s">
        <v>3346</v>
      </c>
      <c r="P8093" t="s">
        <v>3343</v>
      </c>
      <c r="Q8093" t="s">
        <v>3346</v>
      </c>
    </row>
    <row r="8094" spans="1:17" x14ac:dyDescent="0.25">
      <c r="A8094" t="s">
        <v>20994</v>
      </c>
      <c r="B8094" t="s">
        <v>418</v>
      </c>
      <c r="C8094" t="s">
        <v>21743</v>
      </c>
      <c r="D8094" t="s">
        <v>21744</v>
      </c>
      <c r="E8094">
        <v>3399063</v>
      </c>
      <c r="F8094" t="s">
        <v>2185</v>
      </c>
      <c r="G8094" t="s">
        <v>3500</v>
      </c>
      <c r="H8094" t="s">
        <v>2503</v>
      </c>
      <c r="I8094" t="s">
        <v>21798</v>
      </c>
      <c r="J8094" t="s">
        <v>21799</v>
      </c>
      <c r="K8094" t="s">
        <v>110</v>
      </c>
      <c r="L8094" t="s">
        <v>3343</v>
      </c>
      <c r="M8094" t="s">
        <v>3344</v>
      </c>
      <c r="N8094" t="s">
        <v>3345</v>
      </c>
      <c r="O8094" t="s">
        <v>3346</v>
      </c>
      <c r="P8094" t="s">
        <v>3343</v>
      </c>
      <c r="Q8094" t="s">
        <v>3346</v>
      </c>
    </row>
    <row r="8095" spans="1:17" x14ac:dyDescent="0.25">
      <c r="A8095" t="s">
        <v>20994</v>
      </c>
      <c r="B8095" t="s">
        <v>418</v>
      </c>
      <c r="C8095" t="s">
        <v>21743</v>
      </c>
      <c r="D8095" t="s">
        <v>21744</v>
      </c>
      <c r="E8095">
        <v>3399063</v>
      </c>
      <c r="F8095" t="s">
        <v>2185</v>
      </c>
      <c r="G8095" t="s">
        <v>3500</v>
      </c>
      <c r="H8095" t="s">
        <v>2503</v>
      </c>
      <c r="I8095" t="s">
        <v>21800</v>
      </c>
      <c r="J8095" t="s">
        <v>8000</v>
      </c>
      <c r="K8095" t="s">
        <v>110</v>
      </c>
      <c r="L8095" t="s">
        <v>3346</v>
      </c>
      <c r="M8095" t="s">
        <v>3344</v>
      </c>
      <c r="N8095" t="s">
        <v>3345</v>
      </c>
      <c r="O8095" t="s">
        <v>3346</v>
      </c>
      <c r="P8095" t="s">
        <v>3343</v>
      </c>
      <c r="Q8095" t="s">
        <v>3346</v>
      </c>
    </row>
    <row r="8096" spans="1:17" x14ac:dyDescent="0.25">
      <c r="A8096" t="s">
        <v>20994</v>
      </c>
      <c r="B8096" t="s">
        <v>418</v>
      </c>
      <c r="C8096" t="s">
        <v>21743</v>
      </c>
      <c r="D8096" t="s">
        <v>21744</v>
      </c>
      <c r="E8096">
        <v>3399063</v>
      </c>
      <c r="F8096" t="s">
        <v>2185</v>
      </c>
      <c r="G8096" t="s">
        <v>3500</v>
      </c>
      <c r="H8096" t="s">
        <v>2503</v>
      </c>
      <c r="I8096" t="s">
        <v>21801</v>
      </c>
      <c r="J8096" t="s">
        <v>8002</v>
      </c>
      <c r="K8096" t="s">
        <v>110</v>
      </c>
      <c r="L8096" t="s">
        <v>3346</v>
      </c>
      <c r="M8096" t="s">
        <v>3344</v>
      </c>
      <c r="N8096" t="s">
        <v>3345</v>
      </c>
      <c r="O8096" t="s">
        <v>3346</v>
      </c>
      <c r="P8096" t="s">
        <v>3343</v>
      </c>
      <c r="Q8096" t="s">
        <v>3346</v>
      </c>
    </row>
    <row r="8097" spans="1:17" x14ac:dyDescent="0.25">
      <c r="A8097" t="s">
        <v>20994</v>
      </c>
      <c r="B8097" t="s">
        <v>418</v>
      </c>
      <c r="C8097" t="s">
        <v>21743</v>
      </c>
      <c r="D8097" t="s">
        <v>21744</v>
      </c>
      <c r="E8097">
        <v>3399063</v>
      </c>
      <c r="F8097" t="s">
        <v>2185</v>
      </c>
      <c r="G8097" t="s">
        <v>3500</v>
      </c>
      <c r="H8097" t="s">
        <v>2503</v>
      </c>
      <c r="I8097" t="s">
        <v>21802</v>
      </c>
      <c r="J8097" t="s">
        <v>3503</v>
      </c>
      <c r="K8097" t="s">
        <v>110</v>
      </c>
      <c r="L8097" t="s">
        <v>3346</v>
      </c>
      <c r="M8097" t="s">
        <v>3344</v>
      </c>
      <c r="N8097" t="s">
        <v>3345</v>
      </c>
      <c r="O8097" t="s">
        <v>3346</v>
      </c>
      <c r="P8097" t="s">
        <v>3343</v>
      </c>
      <c r="Q8097" t="s">
        <v>3346</v>
      </c>
    </row>
    <row r="8098" spans="1:17" x14ac:dyDescent="0.25">
      <c r="A8098" t="s">
        <v>20994</v>
      </c>
      <c r="B8098" t="s">
        <v>418</v>
      </c>
      <c r="C8098" t="s">
        <v>21743</v>
      </c>
      <c r="D8098" t="s">
        <v>21744</v>
      </c>
      <c r="E8098">
        <v>3399065</v>
      </c>
      <c r="F8098" t="s">
        <v>2542</v>
      </c>
      <c r="G8098" t="s">
        <v>5143</v>
      </c>
      <c r="H8098" t="s">
        <v>3350</v>
      </c>
      <c r="I8098" t="s">
        <v>21803</v>
      </c>
      <c r="J8098" t="s">
        <v>2544</v>
      </c>
      <c r="K8098" t="s">
        <v>110</v>
      </c>
      <c r="L8098" t="s">
        <v>3343</v>
      </c>
      <c r="M8098" t="s">
        <v>3477</v>
      </c>
      <c r="N8098" t="s">
        <v>3513</v>
      </c>
      <c r="O8098" t="s">
        <v>3346</v>
      </c>
      <c r="P8098" t="s">
        <v>3343</v>
      </c>
      <c r="Q8098" t="s">
        <v>3346</v>
      </c>
    </row>
    <row r="8099" spans="1:17" x14ac:dyDescent="0.25">
      <c r="A8099" t="s">
        <v>20994</v>
      </c>
      <c r="B8099" t="s">
        <v>418</v>
      </c>
      <c r="C8099" t="s">
        <v>21743</v>
      </c>
      <c r="D8099" t="s">
        <v>21744</v>
      </c>
      <c r="E8099">
        <v>3399066</v>
      </c>
      <c r="F8099" t="s">
        <v>375</v>
      </c>
      <c r="G8099" t="s">
        <v>3518</v>
      </c>
      <c r="H8099" t="s">
        <v>3350</v>
      </c>
      <c r="I8099" t="s">
        <v>21804</v>
      </c>
      <c r="J8099" t="s">
        <v>154</v>
      </c>
      <c r="K8099" t="s">
        <v>110</v>
      </c>
      <c r="L8099" t="s">
        <v>3343</v>
      </c>
      <c r="M8099" t="s">
        <v>3344</v>
      </c>
      <c r="N8099" t="s">
        <v>3345</v>
      </c>
      <c r="O8099" t="s">
        <v>3346</v>
      </c>
      <c r="P8099" t="s">
        <v>3343</v>
      </c>
      <c r="Q8099" t="s">
        <v>3346</v>
      </c>
    </row>
    <row r="8100" spans="1:17" x14ac:dyDescent="0.25">
      <c r="A8100" t="s">
        <v>20994</v>
      </c>
      <c r="B8100" t="s">
        <v>418</v>
      </c>
      <c r="C8100" t="s">
        <v>21743</v>
      </c>
      <c r="D8100" t="s">
        <v>21744</v>
      </c>
      <c r="E8100">
        <v>3399067</v>
      </c>
      <c r="F8100" t="s">
        <v>1896</v>
      </c>
      <c r="G8100" t="s">
        <v>3520</v>
      </c>
      <c r="H8100" t="s">
        <v>3350</v>
      </c>
      <c r="I8100" t="s">
        <v>21805</v>
      </c>
      <c r="J8100" t="s">
        <v>1898</v>
      </c>
      <c r="K8100" t="s">
        <v>110</v>
      </c>
      <c r="L8100" t="s">
        <v>3343</v>
      </c>
      <c r="M8100" t="s">
        <v>3344</v>
      </c>
      <c r="N8100" t="s">
        <v>3345</v>
      </c>
      <c r="O8100" t="s">
        <v>3346</v>
      </c>
      <c r="P8100" t="s">
        <v>3343</v>
      </c>
      <c r="Q8100" t="s">
        <v>3346</v>
      </c>
    </row>
    <row r="8101" spans="1:17" x14ac:dyDescent="0.25">
      <c r="A8101" t="s">
        <v>20994</v>
      </c>
      <c r="B8101" t="s">
        <v>418</v>
      </c>
      <c r="C8101" t="s">
        <v>21743</v>
      </c>
      <c r="D8101" t="s">
        <v>21744</v>
      </c>
      <c r="E8101">
        <v>3399068</v>
      </c>
      <c r="F8101" t="s">
        <v>3522</v>
      </c>
      <c r="G8101" t="s">
        <v>3523</v>
      </c>
      <c r="H8101" t="s">
        <v>3429</v>
      </c>
      <c r="I8101" t="s">
        <v>21806</v>
      </c>
      <c r="J8101" t="s">
        <v>3522</v>
      </c>
      <c r="K8101" t="s">
        <v>110</v>
      </c>
      <c r="L8101" t="s">
        <v>3343</v>
      </c>
      <c r="M8101" t="s">
        <v>3344</v>
      </c>
      <c r="N8101" t="s">
        <v>3345</v>
      </c>
      <c r="O8101" t="s">
        <v>3346</v>
      </c>
      <c r="P8101" t="s">
        <v>3343</v>
      </c>
      <c r="Q8101" t="s">
        <v>3346</v>
      </c>
    </row>
    <row r="8102" spans="1:17" x14ac:dyDescent="0.25">
      <c r="A8102" t="s">
        <v>20994</v>
      </c>
      <c r="B8102" t="s">
        <v>418</v>
      </c>
      <c r="C8102" t="s">
        <v>21743</v>
      </c>
      <c r="D8102" t="s">
        <v>21744</v>
      </c>
      <c r="E8102">
        <v>3399069</v>
      </c>
      <c r="F8102" t="s">
        <v>128</v>
      </c>
      <c r="G8102" t="s">
        <v>3525</v>
      </c>
      <c r="H8102" t="s">
        <v>3526</v>
      </c>
      <c r="I8102" t="s">
        <v>21807</v>
      </c>
      <c r="J8102" t="s">
        <v>935</v>
      </c>
      <c r="K8102" t="s">
        <v>110</v>
      </c>
      <c r="L8102" t="s">
        <v>3343</v>
      </c>
      <c r="M8102" t="s">
        <v>3344</v>
      </c>
      <c r="N8102" t="s">
        <v>3345</v>
      </c>
      <c r="O8102" t="s">
        <v>3346</v>
      </c>
      <c r="P8102" t="s">
        <v>3343</v>
      </c>
      <c r="Q8102" t="s">
        <v>3346</v>
      </c>
    </row>
    <row r="8103" spans="1:17" x14ac:dyDescent="0.25">
      <c r="A8103" t="s">
        <v>20994</v>
      </c>
      <c r="B8103" t="s">
        <v>418</v>
      </c>
      <c r="C8103" t="s">
        <v>21743</v>
      </c>
      <c r="D8103" t="s">
        <v>21744</v>
      </c>
      <c r="E8103">
        <v>3399069</v>
      </c>
      <c r="F8103" t="s">
        <v>128</v>
      </c>
      <c r="G8103" t="s">
        <v>3525</v>
      </c>
      <c r="H8103" t="s">
        <v>3526</v>
      </c>
      <c r="I8103" t="s">
        <v>21808</v>
      </c>
      <c r="J8103" t="s">
        <v>1193</v>
      </c>
      <c r="K8103" t="s">
        <v>110</v>
      </c>
      <c r="L8103" t="s">
        <v>3346</v>
      </c>
      <c r="M8103" t="s">
        <v>3344</v>
      </c>
      <c r="N8103" t="s">
        <v>3345</v>
      </c>
      <c r="O8103" t="s">
        <v>3346</v>
      </c>
      <c r="P8103" t="s">
        <v>3343</v>
      </c>
      <c r="Q8103" t="s">
        <v>3346</v>
      </c>
    </row>
    <row r="8104" spans="1:17" x14ac:dyDescent="0.25">
      <c r="A8104" t="s">
        <v>20994</v>
      </c>
      <c r="B8104" t="s">
        <v>418</v>
      </c>
      <c r="C8104" t="s">
        <v>21743</v>
      </c>
      <c r="D8104" t="s">
        <v>21744</v>
      </c>
      <c r="E8104">
        <v>3399070</v>
      </c>
      <c r="F8104" t="s">
        <v>3508</v>
      </c>
      <c r="G8104" t="s">
        <v>3509</v>
      </c>
      <c r="H8104" t="s">
        <v>3510</v>
      </c>
      <c r="I8104" t="s">
        <v>21809</v>
      </c>
      <c r="J8104" t="s">
        <v>3512</v>
      </c>
      <c r="K8104" t="s">
        <v>38</v>
      </c>
      <c r="L8104" t="s">
        <v>3343</v>
      </c>
      <c r="M8104" t="s">
        <v>3477</v>
      </c>
      <c r="N8104" t="s">
        <v>3513</v>
      </c>
      <c r="O8104" t="s">
        <v>3346</v>
      </c>
      <c r="P8104" t="s">
        <v>3343</v>
      </c>
      <c r="Q8104" t="s">
        <v>3346</v>
      </c>
    </row>
    <row r="8105" spans="1:17" x14ac:dyDescent="0.25">
      <c r="A8105" t="s">
        <v>20994</v>
      </c>
      <c r="B8105" t="s">
        <v>418</v>
      </c>
      <c r="C8105" t="s">
        <v>21743</v>
      </c>
      <c r="D8105" t="s">
        <v>21744</v>
      </c>
      <c r="E8105">
        <v>3399071</v>
      </c>
      <c r="F8105" t="s">
        <v>3537</v>
      </c>
      <c r="G8105" t="s">
        <v>3538</v>
      </c>
      <c r="H8105" t="s">
        <v>2503</v>
      </c>
      <c r="I8105" t="s">
        <v>21810</v>
      </c>
      <c r="J8105" t="s">
        <v>3540</v>
      </c>
      <c r="K8105" t="s">
        <v>110</v>
      </c>
      <c r="L8105" t="s">
        <v>3343</v>
      </c>
      <c r="M8105" t="s">
        <v>3344</v>
      </c>
      <c r="N8105" t="s">
        <v>3345</v>
      </c>
      <c r="O8105" t="s">
        <v>3346</v>
      </c>
      <c r="P8105" t="s">
        <v>3343</v>
      </c>
      <c r="Q8105" t="s">
        <v>3346</v>
      </c>
    </row>
    <row r="8106" spans="1:17" x14ac:dyDescent="0.25">
      <c r="A8106" t="s">
        <v>20994</v>
      </c>
      <c r="B8106" t="s">
        <v>418</v>
      </c>
      <c r="C8106" t="s">
        <v>21743</v>
      </c>
      <c r="D8106" t="s">
        <v>21744</v>
      </c>
      <c r="E8106">
        <v>3399072</v>
      </c>
      <c r="F8106" t="s">
        <v>3541</v>
      </c>
      <c r="G8106" t="s">
        <v>3542</v>
      </c>
      <c r="H8106" t="s">
        <v>2503</v>
      </c>
      <c r="I8106" t="s">
        <v>21811</v>
      </c>
      <c r="J8106" t="s">
        <v>3544</v>
      </c>
      <c r="K8106" t="s">
        <v>110</v>
      </c>
      <c r="L8106" t="s">
        <v>3343</v>
      </c>
      <c r="M8106" t="s">
        <v>3344</v>
      </c>
      <c r="N8106" t="s">
        <v>3345</v>
      </c>
      <c r="O8106" t="s">
        <v>3346</v>
      </c>
      <c r="P8106" t="s">
        <v>3343</v>
      </c>
      <c r="Q8106" t="s">
        <v>3346</v>
      </c>
    </row>
    <row r="8107" spans="1:17" x14ac:dyDescent="0.25">
      <c r="A8107" t="s">
        <v>21812</v>
      </c>
      <c r="B8107" t="s">
        <v>21813</v>
      </c>
      <c r="C8107" t="s">
        <v>21814</v>
      </c>
      <c r="D8107" t="s">
        <v>21815</v>
      </c>
      <c r="E8107">
        <v>3501002</v>
      </c>
      <c r="F8107" t="s">
        <v>21816</v>
      </c>
      <c r="G8107" t="s">
        <v>21817</v>
      </c>
      <c r="H8107" t="s">
        <v>21818</v>
      </c>
      <c r="I8107" t="s">
        <v>21819</v>
      </c>
      <c r="J8107" t="s">
        <v>21820</v>
      </c>
      <c r="K8107" t="s">
        <v>38</v>
      </c>
      <c r="L8107" t="s">
        <v>3343</v>
      </c>
      <c r="M8107" t="s">
        <v>3344</v>
      </c>
      <c r="N8107" t="s">
        <v>3627</v>
      </c>
      <c r="O8107" t="s">
        <v>3346</v>
      </c>
      <c r="P8107" t="s">
        <v>3343</v>
      </c>
      <c r="Q8107" t="s">
        <v>3346</v>
      </c>
    </row>
    <row r="8108" spans="1:17" x14ac:dyDescent="0.25">
      <c r="A8108" t="s">
        <v>21812</v>
      </c>
      <c r="B8108" t="s">
        <v>21813</v>
      </c>
      <c r="C8108" t="s">
        <v>21814</v>
      </c>
      <c r="D8108" t="s">
        <v>21815</v>
      </c>
      <c r="E8108">
        <v>3501002</v>
      </c>
      <c r="F8108" t="s">
        <v>21816</v>
      </c>
      <c r="G8108" t="s">
        <v>21817</v>
      </c>
      <c r="H8108" t="s">
        <v>21818</v>
      </c>
      <c r="I8108" t="s">
        <v>21821</v>
      </c>
      <c r="J8108" t="s">
        <v>21822</v>
      </c>
      <c r="K8108" t="s">
        <v>110</v>
      </c>
      <c r="L8108" t="s">
        <v>3346</v>
      </c>
      <c r="M8108" t="s">
        <v>3344</v>
      </c>
      <c r="N8108" t="s">
        <v>3627</v>
      </c>
      <c r="O8108" t="s">
        <v>3346</v>
      </c>
      <c r="P8108" t="s">
        <v>3343</v>
      </c>
      <c r="Q8108" t="s">
        <v>3346</v>
      </c>
    </row>
    <row r="8109" spans="1:17" x14ac:dyDescent="0.25">
      <c r="A8109" t="s">
        <v>21812</v>
      </c>
      <c r="B8109" t="s">
        <v>21813</v>
      </c>
      <c r="C8109" t="s">
        <v>21814</v>
      </c>
      <c r="D8109" t="s">
        <v>21815</v>
      </c>
      <c r="E8109">
        <v>3501003</v>
      </c>
      <c r="F8109" t="s">
        <v>21823</v>
      </c>
      <c r="G8109" t="s">
        <v>21824</v>
      </c>
      <c r="H8109" t="s">
        <v>21825</v>
      </c>
      <c r="I8109" t="s">
        <v>21826</v>
      </c>
      <c r="J8109" t="s">
        <v>21827</v>
      </c>
      <c r="K8109" t="s">
        <v>110</v>
      </c>
      <c r="L8109" t="s">
        <v>3343</v>
      </c>
      <c r="M8109" t="s">
        <v>3477</v>
      </c>
      <c r="N8109" t="s">
        <v>10728</v>
      </c>
      <c r="O8109" t="s">
        <v>3346</v>
      </c>
      <c r="P8109" t="s">
        <v>3343</v>
      </c>
      <c r="Q8109" t="s">
        <v>3346</v>
      </c>
    </row>
    <row r="8110" spans="1:17" x14ac:dyDescent="0.25">
      <c r="A8110" t="s">
        <v>21812</v>
      </c>
      <c r="B8110" t="s">
        <v>21813</v>
      </c>
      <c r="C8110" t="s">
        <v>21814</v>
      </c>
      <c r="D8110" t="s">
        <v>21815</v>
      </c>
      <c r="E8110">
        <v>3501003</v>
      </c>
      <c r="F8110" t="s">
        <v>21823</v>
      </c>
      <c r="G8110" t="s">
        <v>21824</v>
      </c>
      <c r="H8110" t="s">
        <v>21825</v>
      </c>
      <c r="I8110" t="s">
        <v>21828</v>
      </c>
      <c r="J8110" t="s">
        <v>21829</v>
      </c>
      <c r="K8110" t="s">
        <v>110</v>
      </c>
      <c r="L8110" t="s">
        <v>3346</v>
      </c>
      <c r="M8110" t="s">
        <v>3477</v>
      </c>
      <c r="N8110" t="s">
        <v>10728</v>
      </c>
      <c r="O8110" t="s">
        <v>3346</v>
      </c>
      <c r="P8110" t="s">
        <v>3343</v>
      </c>
      <c r="Q8110" t="s">
        <v>3346</v>
      </c>
    </row>
    <row r="8111" spans="1:17" x14ac:dyDescent="0.25">
      <c r="A8111" t="s">
        <v>21812</v>
      </c>
      <c r="B8111" t="s">
        <v>21813</v>
      </c>
      <c r="C8111" t="s">
        <v>21814</v>
      </c>
      <c r="D8111" t="s">
        <v>21815</v>
      </c>
      <c r="E8111">
        <v>3501003</v>
      </c>
      <c r="F8111" t="s">
        <v>21823</v>
      </c>
      <c r="G8111" t="s">
        <v>21824</v>
      </c>
      <c r="H8111" t="s">
        <v>21825</v>
      </c>
      <c r="I8111" t="s">
        <v>21830</v>
      </c>
      <c r="J8111" t="s">
        <v>21831</v>
      </c>
      <c r="K8111" t="s">
        <v>110</v>
      </c>
      <c r="L8111" t="s">
        <v>3346</v>
      </c>
      <c r="M8111" t="s">
        <v>3477</v>
      </c>
      <c r="N8111" t="s">
        <v>10728</v>
      </c>
      <c r="O8111" t="s">
        <v>3346</v>
      </c>
      <c r="P8111" t="s">
        <v>3343</v>
      </c>
      <c r="Q8111" t="s">
        <v>3346</v>
      </c>
    </row>
    <row r="8112" spans="1:17" x14ac:dyDescent="0.25">
      <c r="A8112" t="s">
        <v>21812</v>
      </c>
      <c r="B8112" t="s">
        <v>21813</v>
      </c>
      <c r="C8112" t="s">
        <v>21814</v>
      </c>
      <c r="D8112" t="s">
        <v>21815</v>
      </c>
      <c r="E8112">
        <v>3501003</v>
      </c>
      <c r="F8112" t="s">
        <v>21823</v>
      </c>
      <c r="G8112" t="s">
        <v>21824</v>
      </c>
      <c r="H8112" t="s">
        <v>21825</v>
      </c>
      <c r="I8112" t="s">
        <v>21832</v>
      </c>
      <c r="J8112" t="s">
        <v>21833</v>
      </c>
      <c r="K8112" t="s">
        <v>110</v>
      </c>
      <c r="L8112" t="s">
        <v>3346</v>
      </c>
      <c r="M8112" t="s">
        <v>3477</v>
      </c>
      <c r="N8112" t="s">
        <v>10728</v>
      </c>
      <c r="O8112" t="s">
        <v>3346</v>
      </c>
      <c r="P8112" t="s">
        <v>3343</v>
      </c>
      <c r="Q8112" t="s">
        <v>3346</v>
      </c>
    </row>
    <row r="8113" spans="1:17" x14ac:dyDescent="0.25">
      <c r="A8113" t="s">
        <v>21812</v>
      </c>
      <c r="B8113" t="s">
        <v>21813</v>
      </c>
      <c r="C8113" t="s">
        <v>21814</v>
      </c>
      <c r="D8113" t="s">
        <v>21815</v>
      </c>
      <c r="E8113">
        <v>3501004</v>
      </c>
      <c r="F8113" t="s">
        <v>21834</v>
      </c>
      <c r="G8113" t="s">
        <v>21835</v>
      </c>
      <c r="H8113" t="s">
        <v>5716</v>
      </c>
      <c r="I8113" t="s">
        <v>21836</v>
      </c>
      <c r="J8113" t="s">
        <v>21837</v>
      </c>
      <c r="K8113" t="s">
        <v>110</v>
      </c>
      <c r="L8113" t="s">
        <v>3343</v>
      </c>
      <c r="M8113" t="s">
        <v>3477</v>
      </c>
      <c r="N8113" t="s">
        <v>10728</v>
      </c>
      <c r="O8113" t="s">
        <v>3346</v>
      </c>
      <c r="P8113" t="s">
        <v>3343</v>
      </c>
      <c r="Q8113" t="s">
        <v>3346</v>
      </c>
    </row>
    <row r="8114" spans="1:17" x14ac:dyDescent="0.25">
      <c r="A8114" t="s">
        <v>21812</v>
      </c>
      <c r="B8114" t="s">
        <v>21813</v>
      </c>
      <c r="C8114" t="s">
        <v>21814</v>
      </c>
      <c r="D8114" t="s">
        <v>21815</v>
      </c>
      <c r="E8114">
        <v>3501004</v>
      </c>
      <c r="F8114" t="s">
        <v>21834</v>
      </c>
      <c r="G8114" t="s">
        <v>21835</v>
      </c>
      <c r="H8114" t="s">
        <v>5716</v>
      </c>
      <c r="I8114" t="s">
        <v>21838</v>
      </c>
      <c r="J8114" t="s">
        <v>21839</v>
      </c>
      <c r="K8114" t="s">
        <v>110</v>
      </c>
      <c r="L8114" t="s">
        <v>3346</v>
      </c>
      <c r="M8114" t="s">
        <v>3477</v>
      </c>
      <c r="N8114" t="s">
        <v>10728</v>
      </c>
      <c r="O8114" t="s">
        <v>3346</v>
      </c>
      <c r="P8114" t="s">
        <v>3343</v>
      </c>
      <c r="Q8114" t="s">
        <v>3346</v>
      </c>
    </row>
    <row r="8115" spans="1:17" x14ac:dyDescent="0.25">
      <c r="A8115" t="s">
        <v>21812</v>
      </c>
      <c r="B8115" t="s">
        <v>21813</v>
      </c>
      <c r="C8115" t="s">
        <v>21814</v>
      </c>
      <c r="D8115" t="s">
        <v>21815</v>
      </c>
      <c r="E8115">
        <v>3501004</v>
      </c>
      <c r="F8115" t="s">
        <v>21834</v>
      </c>
      <c r="G8115" t="s">
        <v>21835</v>
      </c>
      <c r="H8115" t="s">
        <v>5716</v>
      </c>
      <c r="I8115" t="s">
        <v>21840</v>
      </c>
      <c r="J8115" t="s">
        <v>21841</v>
      </c>
      <c r="K8115" t="s">
        <v>110</v>
      </c>
      <c r="L8115" t="s">
        <v>3346</v>
      </c>
      <c r="M8115" t="s">
        <v>3477</v>
      </c>
      <c r="N8115" t="s">
        <v>10728</v>
      </c>
      <c r="O8115" t="s">
        <v>3346</v>
      </c>
      <c r="P8115" t="s">
        <v>3343</v>
      </c>
      <c r="Q8115" t="s">
        <v>3346</v>
      </c>
    </row>
    <row r="8116" spans="1:17" x14ac:dyDescent="0.25">
      <c r="A8116" t="s">
        <v>21812</v>
      </c>
      <c r="B8116" t="s">
        <v>21813</v>
      </c>
      <c r="C8116" t="s">
        <v>21814</v>
      </c>
      <c r="D8116" t="s">
        <v>21815</v>
      </c>
      <c r="E8116">
        <v>3501004</v>
      </c>
      <c r="F8116" t="s">
        <v>21834</v>
      </c>
      <c r="G8116" t="s">
        <v>21835</v>
      </c>
      <c r="H8116" t="s">
        <v>5716</v>
      </c>
      <c r="I8116" t="s">
        <v>21842</v>
      </c>
      <c r="J8116" t="s">
        <v>1535</v>
      </c>
      <c r="K8116" t="s">
        <v>110</v>
      </c>
      <c r="L8116" t="s">
        <v>3346</v>
      </c>
      <c r="M8116" t="s">
        <v>3477</v>
      </c>
      <c r="N8116" t="s">
        <v>10728</v>
      </c>
      <c r="O8116" t="s">
        <v>3346</v>
      </c>
      <c r="P8116" t="s">
        <v>3343</v>
      </c>
      <c r="Q8116" t="s">
        <v>3346</v>
      </c>
    </row>
    <row r="8117" spans="1:17" x14ac:dyDescent="0.25">
      <c r="A8117" t="s">
        <v>21812</v>
      </c>
      <c r="B8117" t="s">
        <v>21813</v>
      </c>
      <c r="C8117" t="s">
        <v>21814</v>
      </c>
      <c r="D8117" t="s">
        <v>21815</v>
      </c>
      <c r="E8117">
        <v>3501004</v>
      </c>
      <c r="F8117" t="s">
        <v>21834</v>
      </c>
      <c r="G8117" t="s">
        <v>21835</v>
      </c>
      <c r="H8117" t="s">
        <v>5716</v>
      </c>
      <c r="I8117" t="s">
        <v>21843</v>
      </c>
      <c r="J8117" t="s">
        <v>21844</v>
      </c>
      <c r="K8117" t="s">
        <v>110</v>
      </c>
      <c r="L8117" t="s">
        <v>3346</v>
      </c>
      <c r="M8117" t="s">
        <v>3477</v>
      </c>
      <c r="N8117" t="s">
        <v>10728</v>
      </c>
      <c r="O8117" t="s">
        <v>3346</v>
      </c>
      <c r="P8117" t="s">
        <v>3343</v>
      </c>
      <c r="Q8117" t="s">
        <v>3346</v>
      </c>
    </row>
    <row r="8118" spans="1:17" x14ac:dyDescent="0.25">
      <c r="A8118" t="s">
        <v>21812</v>
      </c>
      <c r="B8118" t="s">
        <v>21813</v>
      </c>
      <c r="C8118" t="s">
        <v>1771</v>
      </c>
      <c r="D8118" t="s">
        <v>21845</v>
      </c>
      <c r="E8118">
        <v>3502001</v>
      </c>
      <c r="F8118" t="s">
        <v>21846</v>
      </c>
      <c r="G8118" t="s">
        <v>21847</v>
      </c>
      <c r="H8118" t="s">
        <v>21848</v>
      </c>
      <c r="I8118" t="s">
        <v>21849</v>
      </c>
      <c r="J8118" t="s">
        <v>21850</v>
      </c>
      <c r="K8118" t="s">
        <v>110</v>
      </c>
      <c r="L8118" t="s">
        <v>3343</v>
      </c>
      <c r="M8118" t="s">
        <v>4213</v>
      </c>
      <c r="N8118" t="s">
        <v>9872</v>
      </c>
      <c r="O8118" t="s">
        <v>3346</v>
      </c>
      <c r="P8118" t="s">
        <v>3343</v>
      </c>
      <c r="Q8118" t="s">
        <v>3346</v>
      </c>
    </row>
    <row r="8119" spans="1:17" x14ac:dyDescent="0.25">
      <c r="A8119" t="s">
        <v>21812</v>
      </c>
      <c r="B8119" t="s">
        <v>21813</v>
      </c>
      <c r="C8119" t="s">
        <v>1771</v>
      </c>
      <c r="D8119" t="s">
        <v>21845</v>
      </c>
      <c r="E8119">
        <v>3502001</v>
      </c>
      <c r="F8119" t="s">
        <v>21846</v>
      </c>
      <c r="G8119" t="s">
        <v>21847</v>
      </c>
      <c r="H8119" t="s">
        <v>21848</v>
      </c>
      <c r="I8119" t="s">
        <v>21851</v>
      </c>
      <c r="J8119" t="s">
        <v>21852</v>
      </c>
      <c r="K8119" t="s">
        <v>110</v>
      </c>
      <c r="L8119" t="s">
        <v>3346</v>
      </c>
      <c r="M8119" t="s">
        <v>4213</v>
      </c>
      <c r="N8119" t="s">
        <v>9872</v>
      </c>
      <c r="O8119" t="s">
        <v>3346</v>
      </c>
      <c r="P8119" t="s">
        <v>3343</v>
      </c>
      <c r="Q8119" t="s">
        <v>3346</v>
      </c>
    </row>
    <row r="8120" spans="1:17" x14ac:dyDescent="0.25">
      <c r="A8120" t="s">
        <v>21812</v>
      </c>
      <c r="B8120" t="s">
        <v>21813</v>
      </c>
      <c r="C8120" t="s">
        <v>1771</v>
      </c>
      <c r="D8120" t="s">
        <v>21845</v>
      </c>
      <c r="E8120">
        <v>3502001</v>
      </c>
      <c r="F8120" t="s">
        <v>21846</v>
      </c>
      <c r="G8120" t="s">
        <v>21847</v>
      </c>
      <c r="H8120" t="s">
        <v>21848</v>
      </c>
      <c r="I8120" t="s">
        <v>21853</v>
      </c>
      <c r="J8120" t="s">
        <v>21854</v>
      </c>
      <c r="K8120" t="s">
        <v>110</v>
      </c>
      <c r="L8120" t="s">
        <v>3346</v>
      </c>
      <c r="M8120" t="s">
        <v>4213</v>
      </c>
      <c r="N8120" t="s">
        <v>9872</v>
      </c>
      <c r="O8120" t="s">
        <v>3346</v>
      </c>
      <c r="P8120" t="s">
        <v>3343</v>
      </c>
      <c r="Q8120" t="s">
        <v>3346</v>
      </c>
    </row>
    <row r="8121" spans="1:17" x14ac:dyDescent="0.25">
      <c r="A8121" t="s">
        <v>21812</v>
      </c>
      <c r="B8121" t="s">
        <v>21813</v>
      </c>
      <c r="C8121" t="s">
        <v>1771</v>
      </c>
      <c r="D8121" t="s">
        <v>21845</v>
      </c>
      <c r="E8121">
        <v>3502001</v>
      </c>
      <c r="F8121" t="s">
        <v>21846</v>
      </c>
      <c r="G8121" t="s">
        <v>21847</v>
      </c>
      <c r="H8121" t="s">
        <v>21848</v>
      </c>
      <c r="I8121" t="s">
        <v>21855</v>
      </c>
      <c r="J8121" t="s">
        <v>21856</v>
      </c>
      <c r="K8121" t="s">
        <v>110</v>
      </c>
      <c r="L8121" t="s">
        <v>3346</v>
      </c>
      <c r="M8121" t="s">
        <v>4213</v>
      </c>
      <c r="N8121" t="s">
        <v>9872</v>
      </c>
      <c r="O8121" t="s">
        <v>3346</v>
      </c>
      <c r="P8121" t="s">
        <v>3343</v>
      </c>
      <c r="Q8121" t="s">
        <v>3346</v>
      </c>
    </row>
    <row r="8122" spans="1:17" x14ac:dyDescent="0.25">
      <c r="A8122" t="s">
        <v>21812</v>
      </c>
      <c r="B8122" t="s">
        <v>21813</v>
      </c>
      <c r="C8122" t="s">
        <v>1771</v>
      </c>
      <c r="D8122" t="s">
        <v>21845</v>
      </c>
      <c r="E8122">
        <v>3502001</v>
      </c>
      <c r="F8122" t="s">
        <v>21846</v>
      </c>
      <c r="G8122" t="s">
        <v>21847</v>
      </c>
      <c r="H8122" t="s">
        <v>21848</v>
      </c>
      <c r="I8122" t="s">
        <v>21857</v>
      </c>
      <c r="J8122" t="s">
        <v>21858</v>
      </c>
      <c r="K8122" t="s">
        <v>110</v>
      </c>
      <c r="L8122" t="s">
        <v>3346</v>
      </c>
      <c r="M8122" t="s">
        <v>4213</v>
      </c>
      <c r="N8122" t="s">
        <v>9872</v>
      </c>
      <c r="O8122" t="s">
        <v>3346</v>
      </c>
      <c r="P8122" t="s">
        <v>3343</v>
      </c>
      <c r="Q8122" t="s">
        <v>3346</v>
      </c>
    </row>
    <row r="8123" spans="1:17" x14ac:dyDescent="0.25">
      <c r="A8123" t="s">
        <v>21812</v>
      </c>
      <c r="B8123" t="s">
        <v>21813</v>
      </c>
      <c r="C8123" t="s">
        <v>1771</v>
      </c>
      <c r="D8123" t="s">
        <v>21845</v>
      </c>
      <c r="E8123">
        <v>3502001</v>
      </c>
      <c r="F8123" t="s">
        <v>21846</v>
      </c>
      <c r="G8123" t="s">
        <v>21847</v>
      </c>
      <c r="H8123" t="s">
        <v>21848</v>
      </c>
      <c r="I8123" t="s">
        <v>21859</v>
      </c>
      <c r="J8123" t="s">
        <v>21860</v>
      </c>
      <c r="K8123" t="s">
        <v>110</v>
      </c>
      <c r="L8123" t="s">
        <v>3346</v>
      </c>
      <c r="M8123" t="s">
        <v>4213</v>
      </c>
      <c r="N8123" t="s">
        <v>9872</v>
      </c>
      <c r="O8123" t="s">
        <v>3346</v>
      </c>
      <c r="P8123" t="s">
        <v>3343</v>
      </c>
      <c r="Q8123" t="s">
        <v>3346</v>
      </c>
    </row>
    <row r="8124" spans="1:17" x14ac:dyDescent="0.25">
      <c r="A8124" t="s">
        <v>21812</v>
      </c>
      <c r="B8124" t="s">
        <v>21813</v>
      </c>
      <c r="C8124" t="s">
        <v>1771</v>
      </c>
      <c r="D8124" t="s">
        <v>21845</v>
      </c>
      <c r="E8124">
        <v>3502002</v>
      </c>
      <c r="F8124" t="s">
        <v>102</v>
      </c>
      <c r="G8124" t="s">
        <v>3349</v>
      </c>
      <c r="H8124" t="s">
        <v>3350</v>
      </c>
      <c r="I8124" t="s">
        <v>21861</v>
      </c>
      <c r="J8124" t="s">
        <v>864</v>
      </c>
      <c r="K8124" t="s">
        <v>110</v>
      </c>
      <c r="L8124" t="s">
        <v>3343</v>
      </c>
      <c r="M8124" t="s">
        <v>4213</v>
      </c>
      <c r="N8124" t="s">
        <v>9872</v>
      </c>
      <c r="O8124" t="s">
        <v>3343</v>
      </c>
      <c r="P8124" t="s">
        <v>3343</v>
      </c>
      <c r="Q8124" t="s">
        <v>3346</v>
      </c>
    </row>
    <row r="8125" spans="1:17" x14ac:dyDescent="0.25">
      <c r="A8125" t="s">
        <v>21812</v>
      </c>
      <c r="B8125" t="s">
        <v>21813</v>
      </c>
      <c r="C8125" t="s">
        <v>1771</v>
      </c>
      <c r="D8125" t="s">
        <v>21845</v>
      </c>
      <c r="E8125">
        <v>3502002</v>
      </c>
      <c r="F8125" t="s">
        <v>102</v>
      </c>
      <c r="G8125" t="s">
        <v>3349</v>
      </c>
      <c r="H8125" t="s">
        <v>3350</v>
      </c>
      <c r="I8125" t="s">
        <v>21862</v>
      </c>
      <c r="J8125" t="s">
        <v>21863</v>
      </c>
      <c r="K8125" t="s">
        <v>110</v>
      </c>
      <c r="L8125" t="s">
        <v>3346</v>
      </c>
      <c r="M8125" t="s">
        <v>4213</v>
      </c>
      <c r="N8125" t="s">
        <v>9872</v>
      </c>
      <c r="O8125" t="s">
        <v>3343</v>
      </c>
      <c r="P8125" t="s">
        <v>3343</v>
      </c>
      <c r="Q8125" t="s">
        <v>3346</v>
      </c>
    </row>
    <row r="8126" spans="1:17" x14ac:dyDescent="0.25">
      <c r="A8126" t="s">
        <v>21812</v>
      </c>
      <c r="B8126" t="s">
        <v>21813</v>
      </c>
      <c r="C8126" t="s">
        <v>1771</v>
      </c>
      <c r="D8126" t="s">
        <v>21845</v>
      </c>
      <c r="E8126">
        <v>3502002</v>
      </c>
      <c r="F8126" t="s">
        <v>102</v>
      </c>
      <c r="G8126" t="s">
        <v>3349</v>
      </c>
      <c r="H8126" t="s">
        <v>3350</v>
      </c>
      <c r="I8126" t="s">
        <v>21864</v>
      </c>
      <c r="J8126" t="s">
        <v>21865</v>
      </c>
      <c r="K8126" t="s">
        <v>110</v>
      </c>
      <c r="L8126" t="s">
        <v>3346</v>
      </c>
      <c r="M8126" t="s">
        <v>4213</v>
      </c>
      <c r="N8126" t="s">
        <v>9872</v>
      </c>
      <c r="O8126" t="s">
        <v>3343</v>
      </c>
      <c r="P8126" t="s">
        <v>3343</v>
      </c>
      <c r="Q8126" t="s">
        <v>3346</v>
      </c>
    </row>
    <row r="8127" spans="1:17" x14ac:dyDescent="0.25">
      <c r="A8127" t="s">
        <v>21812</v>
      </c>
      <c r="B8127" t="s">
        <v>21813</v>
      </c>
      <c r="C8127" t="s">
        <v>1771</v>
      </c>
      <c r="D8127" t="s">
        <v>21845</v>
      </c>
      <c r="E8127">
        <v>3502002</v>
      </c>
      <c r="F8127" t="s">
        <v>102</v>
      </c>
      <c r="G8127" t="s">
        <v>3349</v>
      </c>
      <c r="H8127" t="s">
        <v>3350</v>
      </c>
      <c r="I8127" t="s">
        <v>21866</v>
      </c>
      <c r="J8127" t="s">
        <v>21867</v>
      </c>
      <c r="K8127" t="s">
        <v>110</v>
      </c>
      <c r="L8127" t="s">
        <v>3346</v>
      </c>
      <c r="M8127" t="s">
        <v>4213</v>
      </c>
      <c r="N8127" t="s">
        <v>9872</v>
      </c>
      <c r="O8127" t="s">
        <v>3343</v>
      </c>
      <c r="P8127" t="s">
        <v>3343</v>
      </c>
      <c r="Q8127" t="s">
        <v>3346</v>
      </c>
    </row>
    <row r="8128" spans="1:17" x14ac:dyDescent="0.25">
      <c r="A8128" t="s">
        <v>21812</v>
      </c>
      <c r="B8128" t="s">
        <v>21813</v>
      </c>
      <c r="C8128" t="s">
        <v>1771</v>
      </c>
      <c r="D8128" t="s">
        <v>21845</v>
      </c>
      <c r="E8128">
        <v>3502003</v>
      </c>
      <c r="F8128" t="s">
        <v>21868</v>
      </c>
      <c r="G8128" t="s">
        <v>21869</v>
      </c>
      <c r="H8128" t="s">
        <v>1609</v>
      </c>
      <c r="I8128" t="s">
        <v>21870</v>
      </c>
      <c r="J8128" t="s">
        <v>21871</v>
      </c>
      <c r="K8128" t="s">
        <v>110</v>
      </c>
      <c r="L8128" t="s">
        <v>3343</v>
      </c>
      <c r="M8128" t="s">
        <v>4213</v>
      </c>
      <c r="N8128" t="s">
        <v>7265</v>
      </c>
      <c r="O8128" t="s">
        <v>3343</v>
      </c>
      <c r="P8128" t="s">
        <v>3343</v>
      </c>
      <c r="Q8128" t="s">
        <v>3346</v>
      </c>
    </row>
    <row r="8129" spans="1:17" x14ac:dyDescent="0.25">
      <c r="A8129" t="s">
        <v>21812</v>
      </c>
      <c r="B8129" t="s">
        <v>21813</v>
      </c>
      <c r="C8129" t="s">
        <v>1771</v>
      </c>
      <c r="D8129" t="s">
        <v>21845</v>
      </c>
      <c r="E8129">
        <v>3502003</v>
      </c>
      <c r="F8129" t="s">
        <v>21868</v>
      </c>
      <c r="G8129" t="s">
        <v>21869</v>
      </c>
      <c r="H8129" t="s">
        <v>1609</v>
      </c>
      <c r="I8129" t="s">
        <v>21872</v>
      </c>
      <c r="J8129" t="s">
        <v>21873</v>
      </c>
      <c r="K8129" t="s">
        <v>110</v>
      </c>
      <c r="L8129" t="s">
        <v>3346</v>
      </c>
      <c r="M8129" t="s">
        <v>4213</v>
      </c>
      <c r="N8129" t="s">
        <v>7265</v>
      </c>
      <c r="O8129" t="s">
        <v>3343</v>
      </c>
      <c r="P8129" t="s">
        <v>3343</v>
      </c>
      <c r="Q8129" t="s">
        <v>3346</v>
      </c>
    </row>
    <row r="8130" spans="1:17" x14ac:dyDescent="0.25">
      <c r="A8130" t="s">
        <v>21812</v>
      </c>
      <c r="B8130" t="s">
        <v>21813</v>
      </c>
      <c r="C8130" t="s">
        <v>1771</v>
      </c>
      <c r="D8130" t="s">
        <v>21845</v>
      </c>
      <c r="E8130">
        <v>3502003</v>
      </c>
      <c r="F8130" t="s">
        <v>21868</v>
      </c>
      <c r="G8130" t="s">
        <v>21869</v>
      </c>
      <c r="H8130" t="s">
        <v>1609</v>
      </c>
      <c r="I8130" t="s">
        <v>21874</v>
      </c>
      <c r="J8130" t="s">
        <v>21875</v>
      </c>
      <c r="K8130" t="s">
        <v>110</v>
      </c>
      <c r="L8130" t="s">
        <v>3346</v>
      </c>
      <c r="M8130" t="s">
        <v>4213</v>
      </c>
      <c r="N8130" t="s">
        <v>7265</v>
      </c>
      <c r="O8130" t="s">
        <v>3343</v>
      </c>
      <c r="P8130" t="s">
        <v>3343</v>
      </c>
      <c r="Q8130" t="s">
        <v>3346</v>
      </c>
    </row>
    <row r="8131" spans="1:17" x14ac:dyDescent="0.25">
      <c r="A8131" t="s">
        <v>21812</v>
      </c>
      <c r="B8131" t="s">
        <v>21813</v>
      </c>
      <c r="C8131" t="s">
        <v>1771</v>
      </c>
      <c r="D8131" t="s">
        <v>21845</v>
      </c>
      <c r="E8131">
        <v>3502003</v>
      </c>
      <c r="F8131" t="s">
        <v>21868</v>
      </c>
      <c r="G8131" t="s">
        <v>21869</v>
      </c>
      <c r="H8131" t="s">
        <v>1609</v>
      </c>
      <c r="I8131" t="s">
        <v>21876</v>
      </c>
      <c r="J8131" t="s">
        <v>21877</v>
      </c>
      <c r="K8131" t="s">
        <v>110</v>
      </c>
      <c r="L8131" t="s">
        <v>3346</v>
      </c>
      <c r="M8131" t="s">
        <v>4213</v>
      </c>
      <c r="N8131" t="s">
        <v>7265</v>
      </c>
      <c r="O8131" t="s">
        <v>3343</v>
      </c>
      <c r="P8131" t="s">
        <v>3343</v>
      </c>
      <c r="Q8131" t="s">
        <v>3346</v>
      </c>
    </row>
    <row r="8132" spans="1:17" x14ac:dyDescent="0.25">
      <c r="A8132" t="s">
        <v>21812</v>
      </c>
      <c r="B8132" t="s">
        <v>21813</v>
      </c>
      <c r="C8132" t="s">
        <v>1771</v>
      </c>
      <c r="D8132" t="s">
        <v>21845</v>
      </c>
      <c r="E8132">
        <v>3502004</v>
      </c>
      <c r="F8132" t="s">
        <v>21878</v>
      </c>
      <c r="G8132" t="s">
        <v>21879</v>
      </c>
      <c r="H8132" t="s">
        <v>10817</v>
      </c>
      <c r="I8132" t="s">
        <v>21880</v>
      </c>
      <c r="J8132" t="s">
        <v>21860</v>
      </c>
      <c r="K8132" t="s">
        <v>110</v>
      </c>
      <c r="L8132" t="s">
        <v>3343</v>
      </c>
      <c r="M8132" t="s">
        <v>4108</v>
      </c>
      <c r="N8132" t="s">
        <v>21881</v>
      </c>
      <c r="O8132" t="s">
        <v>3343</v>
      </c>
      <c r="P8132" t="s">
        <v>3343</v>
      </c>
      <c r="Q8132" t="s">
        <v>3346</v>
      </c>
    </row>
    <row r="8133" spans="1:17" x14ac:dyDescent="0.25">
      <c r="A8133" t="s">
        <v>21812</v>
      </c>
      <c r="B8133" t="s">
        <v>21813</v>
      </c>
      <c r="C8133" t="s">
        <v>1771</v>
      </c>
      <c r="D8133" t="s">
        <v>21845</v>
      </c>
      <c r="E8133">
        <v>3502004</v>
      </c>
      <c r="F8133" t="s">
        <v>21878</v>
      </c>
      <c r="G8133" t="s">
        <v>21879</v>
      </c>
      <c r="H8133" t="s">
        <v>10817</v>
      </c>
      <c r="I8133" t="s">
        <v>21882</v>
      </c>
      <c r="J8133" t="s">
        <v>21883</v>
      </c>
      <c r="K8133" t="s">
        <v>110</v>
      </c>
      <c r="L8133" t="s">
        <v>3346</v>
      </c>
      <c r="M8133" t="s">
        <v>4108</v>
      </c>
      <c r="N8133" t="s">
        <v>21881</v>
      </c>
      <c r="O8133" t="s">
        <v>3343</v>
      </c>
      <c r="P8133" t="s">
        <v>3343</v>
      </c>
      <c r="Q8133" t="s">
        <v>3346</v>
      </c>
    </row>
    <row r="8134" spans="1:17" x14ac:dyDescent="0.25">
      <c r="A8134" t="s">
        <v>21812</v>
      </c>
      <c r="B8134" t="s">
        <v>21813</v>
      </c>
      <c r="C8134" t="s">
        <v>1771</v>
      </c>
      <c r="D8134" t="s">
        <v>21845</v>
      </c>
      <c r="E8134">
        <v>3502004</v>
      </c>
      <c r="F8134" t="s">
        <v>21878</v>
      </c>
      <c r="G8134" t="s">
        <v>21879</v>
      </c>
      <c r="H8134" t="s">
        <v>10817</v>
      </c>
      <c r="I8134" t="s">
        <v>21884</v>
      </c>
      <c r="J8134" t="s">
        <v>21885</v>
      </c>
      <c r="K8134" t="s">
        <v>110</v>
      </c>
      <c r="L8134" t="s">
        <v>3346</v>
      </c>
      <c r="M8134" t="s">
        <v>4108</v>
      </c>
      <c r="N8134" t="s">
        <v>21881</v>
      </c>
      <c r="O8134" t="s">
        <v>3343</v>
      </c>
      <c r="P8134" t="s">
        <v>3343</v>
      </c>
      <c r="Q8134" t="s">
        <v>3346</v>
      </c>
    </row>
    <row r="8135" spans="1:17" x14ac:dyDescent="0.25">
      <c r="A8135" t="s">
        <v>21812</v>
      </c>
      <c r="B8135" t="s">
        <v>21813</v>
      </c>
      <c r="C8135" t="s">
        <v>1771</v>
      </c>
      <c r="D8135" t="s">
        <v>21845</v>
      </c>
      <c r="E8135">
        <v>3502004</v>
      </c>
      <c r="F8135" t="s">
        <v>21878</v>
      </c>
      <c r="G8135" t="s">
        <v>21879</v>
      </c>
      <c r="H8135" t="s">
        <v>10817</v>
      </c>
      <c r="I8135" t="s">
        <v>21886</v>
      </c>
      <c r="J8135" t="s">
        <v>21887</v>
      </c>
      <c r="K8135" t="s">
        <v>110</v>
      </c>
      <c r="L8135" t="s">
        <v>3346</v>
      </c>
      <c r="M8135" t="s">
        <v>4108</v>
      </c>
      <c r="N8135" t="s">
        <v>21881</v>
      </c>
      <c r="O8135" t="s">
        <v>3343</v>
      </c>
      <c r="P8135" t="s">
        <v>3343</v>
      </c>
      <c r="Q8135" t="s">
        <v>3346</v>
      </c>
    </row>
    <row r="8136" spans="1:17" x14ac:dyDescent="0.25">
      <c r="A8136" t="s">
        <v>21812</v>
      </c>
      <c r="B8136" t="s">
        <v>21813</v>
      </c>
      <c r="C8136" t="s">
        <v>1771</v>
      </c>
      <c r="D8136" t="s">
        <v>21845</v>
      </c>
      <c r="E8136">
        <v>3502004</v>
      </c>
      <c r="F8136" t="s">
        <v>21878</v>
      </c>
      <c r="G8136" t="s">
        <v>21879</v>
      </c>
      <c r="H8136" t="s">
        <v>10817</v>
      </c>
      <c r="I8136" t="s">
        <v>21888</v>
      </c>
      <c r="J8136" t="s">
        <v>21889</v>
      </c>
      <c r="K8136" t="s">
        <v>110</v>
      </c>
      <c r="L8136" t="s">
        <v>3346</v>
      </c>
      <c r="M8136" t="s">
        <v>4108</v>
      </c>
      <c r="N8136" t="s">
        <v>21881</v>
      </c>
      <c r="O8136" t="s">
        <v>3343</v>
      </c>
      <c r="P8136" t="s">
        <v>3343</v>
      </c>
      <c r="Q8136" t="s">
        <v>3346</v>
      </c>
    </row>
    <row r="8137" spans="1:17" x14ac:dyDescent="0.25">
      <c r="A8137" t="s">
        <v>21812</v>
      </c>
      <c r="B8137" t="s">
        <v>21813</v>
      </c>
      <c r="C8137" t="s">
        <v>1771</v>
      </c>
      <c r="D8137" t="s">
        <v>21845</v>
      </c>
      <c r="E8137">
        <v>3502004</v>
      </c>
      <c r="F8137" t="s">
        <v>21878</v>
      </c>
      <c r="G8137" t="s">
        <v>21879</v>
      </c>
      <c r="H8137" t="s">
        <v>10817</v>
      </c>
      <c r="I8137" t="s">
        <v>21890</v>
      </c>
      <c r="J8137" t="s">
        <v>21891</v>
      </c>
      <c r="K8137" t="s">
        <v>110</v>
      </c>
      <c r="L8137" t="s">
        <v>3346</v>
      </c>
      <c r="M8137" t="s">
        <v>4108</v>
      </c>
      <c r="N8137" t="s">
        <v>21881</v>
      </c>
      <c r="O8137" t="s">
        <v>3343</v>
      </c>
      <c r="P8137" t="s">
        <v>3343</v>
      </c>
      <c r="Q8137" t="s">
        <v>3346</v>
      </c>
    </row>
    <row r="8138" spans="1:17" x14ac:dyDescent="0.25">
      <c r="A8138" t="s">
        <v>21812</v>
      </c>
      <c r="B8138" t="s">
        <v>21813</v>
      </c>
      <c r="C8138" t="s">
        <v>1771</v>
      </c>
      <c r="D8138" t="s">
        <v>21845</v>
      </c>
      <c r="E8138">
        <v>3502004</v>
      </c>
      <c r="F8138" t="s">
        <v>21878</v>
      </c>
      <c r="G8138" t="s">
        <v>21879</v>
      </c>
      <c r="H8138" t="s">
        <v>10817</v>
      </c>
      <c r="I8138" t="s">
        <v>21892</v>
      </c>
      <c r="J8138" t="s">
        <v>21893</v>
      </c>
      <c r="K8138" t="s">
        <v>110</v>
      </c>
      <c r="L8138" t="s">
        <v>3346</v>
      </c>
      <c r="M8138" t="s">
        <v>4108</v>
      </c>
      <c r="N8138" t="s">
        <v>21881</v>
      </c>
      <c r="O8138" t="s">
        <v>3343</v>
      </c>
      <c r="P8138" t="s">
        <v>3343</v>
      </c>
      <c r="Q8138" t="s">
        <v>3346</v>
      </c>
    </row>
    <row r="8139" spans="1:17" x14ac:dyDescent="0.25">
      <c r="A8139" t="s">
        <v>21812</v>
      </c>
      <c r="B8139" t="s">
        <v>21813</v>
      </c>
      <c r="C8139" t="s">
        <v>1771</v>
      </c>
      <c r="D8139" t="s">
        <v>21845</v>
      </c>
      <c r="E8139">
        <v>3502005</v>
      </c>
      <c r="F8139" t="s">
        <v>21894</v>
      </c>
      <c r="G8139" t="s">
        <v>21895</v>
      </c>
      <c r="H8139" t="s">
        <v>21896</v>
      </c>
      <c r="I8139" t="s">
        <v>21897</v>
      </c>
      <c r="J8139" t="s">
        <v>10175</v>
      </c>
      <c r="K8139" t="s">
        <v>110</v>
      </c>
      <c r="L8139" t="s">
        <v>3343</v>
      </c>
      <c r="M8139" t="s">
        <v>4213</v>
      </c>
      <c r="N8139" t="s">
        <v>9872</v>
      </c>
      <c r="O8139" t="s">
        <v>3346</v>
      </c>
      <c r="P8139" t="s">
        <v>3343</v>
      </c>
      <c r="Q8139" t="s">
        <v>3346</v>
      </c>
    </row>
    <row r="8140" spans="1:17" x14ac:dyDescent="0.25">
      <c r="A8140" t="s">
        <v>21812</v>
      </c>
      <c r="B8140" t="s">
        <v>21813</v>
      </c>
      <c r="C8140" t="s">
        <v>1771</v>
      </c>
      <c r="D8140" t="s">
        <v>21845</v>
      </c>
      <c r="E8140">
        <v>3502005</v>
      </c>
      <c r="F8140" t="s">
        <v>21894</v>
      </c>
      <c r="G8140" t="s">
        <v>21895</v>
      </c>
      <c r="H8140" t="s">
        <v>21896</v>
      </c>
      <c r="I8140" t="s">
        <v>21898</v>
      </c>
      <c r="J8140" t="s">
        <v>21899</v>
      </c>
      <c r="K8140" t="s">
        <v>110</v>
      </c>
      <c r="L8140" t="s">
        <v>3346</v>
      </c>
      <c r="M8140" t="s">
        <v>4213</v>
      </c>
      <c r="N8140" t="s">
        <v>9872</v>
      </c>
      <c r="O8140" t="s">
        <v>3346</v>
      </c>
      <c r="P8140" t="s">
        <v>3343</v>
      </c>
      <c r="Q8140" t="s">
        <v>3346</v>
      </c>
    </row>
    <row r="8141" spans="1:17" x14ac:dyDescent="0.25">
      <c r="A8141" t="s">
        <v>21812</v>
      </c>
      <c r="B8141" t="s">
        <v>21813</v>
      </c>
      <c r="C8141" t="s">
        <v>1771</v>
      </c>
      <c r="D8141" t="s">
        <v>21845</v>
      </c>
      <c r="E8141">
        <v>3502005</v>
      </c>
      <c r="F8141" t="s">
        <v>21894</v>
      </c>
      <c r="G8141" t="s">
        <v>21895</v>
      </c>
      <c r="H8141" t="s">
        <v>21896</v>
      </c>
      <c r="I8141" t="s">
        <v>21900</v>
      </c>
      <c r="J8141" t="s">
        <v>21901</v>
      </c>
      <c r="K8141" t="s">
        <v>110</v>
      </c>
      <c r="L8141" t="s">
        <v>3346</v>
      </c>
      <c r="M8141" t="s">
        <v>4213</v>
      </c>
      <c r="N8141" t="s">
        <v>9872</v>
      </c>
      <c r="O8141" t="s">
        <v>3346</v>
      </c>
      <c r="P8141" t="s">
        <v>3343</v>
      </c>
      <c r="Q8141" t="s">
        <v>3346</v>
      </c>
    </row>
    <row r="8142" spans="1:17" x14ac:dyDescent="0.25">
      <c r="A8142" t="s">
        <v>21812</v>
      </c>
      <c r="B8142" t="s">
        <v>21813</v>
      </c>
      <c r="C8142" t="s">
        <v>1771</v>
      </c>
      <c r="D8142" t="s">
        <v>21845</v>
      </c>
      <c r="E8142">
        <v>3502006</v>
      </c>
      <c r="F8142" t="s">
        <v>21902</v>
      </c>
      <c r="G8142" t="s">
        <v>21903</v>
      </c>
      <c r="H8142" t="s">
        <v>21904</v>
      </c>
      <c r="I8142" t="s">
        <v>1849</v>
      </c>
      <c r="J8142" t="s">
        <v>1850</v>
      </c>
      <c r="K8142" t="s">
        <v>110</v>
      </c>
      <c r="L8142" t="s">
        <v>3343</v>
      </c>
      <c r="M8142" t="s">
        <v>3477</v>
      </c>
      <c r="N8142" t="s">
        <v>3615</v>
      </c>
      <c r="O8142" t="s">
        <v>3343</v>
      </c>
      <c r="P8142" t="s">
        <v>3343</v>
      </c>
      <c r="Q8142" t="s">
        <v>3346</v>
      </c>
    </row>
    <row r="8143" spans="1:17" x14ac:dyDescent="0.25">
      <c r="A8143" t="s">
        <v>21812</v>
      </c>
      <c r="B8143" t="s">
        <v>21813</v>
      </c>
      <c r="C8143" t="s">
        <v>1771</v>
      </c>
      <c r="D8143" t="s">
        <v>21845</v>
      </c>
      <c r="E8143">
        <v>3502006</v>
      </c>
      <c r="F8143" t="s">
        <v>21902</v>
      </c>
      <c r="G8143" t="s">
        <v>21903</v>
      </c>
      <c r="H8143" t="s">
        <v>21904</v>
      </c>
      <c r="I8143" t="s">
        <v>21905</v>
      </c>
      <c r="J8143" t="s">
        <v>21906</v>
      </c>
      <c r="K8143" t="s">
        <v>110</v>
      </c>
      <c r="L8143" t="s">
        <v>3346</v>
      </c>
      <c r="M8143" t="s">
        <v>3477</v>
      </c>
      <c r="N8143" t="s">
        <v>3615</v>
      </c>
      <c r="O8143" t="s">
        <v>3343</v>
      </c>
      <c r="P8143" t="s">
        <v>3343</v>
      </c>
      <c r="Q8143" t="s">
        <v>3346</v>
      </c>
    </row>
    <row r="8144" spans="1:17" x14ac:dyDescent="0.25">
      <c r="A8144" t="s">
        <v>21812</v>
      </c>
      <c r="B8144" t="s">
        <v>21813</v>
      </c>
      <c r="C8144" t="s">
        <v>1771</v>
      </c>
      <c r="D8144" t="s">
        <v>21845</v>
      </c>
      <c r="E8144">
        <v>3502006</v>
      </c>
      <c r="F8144" t="s">
        <v>21902</v>
      </c>
      <c r="G8144" t="s">
        <v>21903</v>
      </c>
      <c r="H8144" t="s">
        <v>21904</v>
      </c>
      <c r="I8144" t="s">
        <v>21907</v>
      </c>
      <c r="J8144" t="s">
        <v>21908</v>
      </c>
      <c r="K8144" t="s">
        <v>110</v>
      </c>
      <c r="L8144" t="s">
        <v>3346</v>
      </c>
      <c r="M8144" t="s">
        <v>3477</v>
      </c>
      <c r="N8144" t="s">
        <v>3615</v>
      </c>
      <c r="O8144" t="s">
        <v>3343</v>
      </c>
      <c r="P8144" t="s">
        <v>3343</v>
      </c>
      <c r="Q8144" t="s">
        <v>3346</v>
      </c>
    </row>
    <row r="8145" spans="1:17" x14ac:dyDescent="0.25">
      <c r="A8145" t="s">
        <v>21812</v>
      </c>
      <c r="B8145" t="s">
        <v>21813</v>
      </c>
      <c r="C8145" t="s">
        <v>1771</v>
      </c>
      <c r="D8145" t="s">
        <v>21845</v>
      </c>
      <c r="E8145">
        <v>3502006</v>
      </c>
      <c r="F8145" t="s">
        <v>21902</v>
      </c>
      <c r="G8145" t="s">
        <v>21903</v>
      </c>
      <c r="H8145" t="s">
        <v>21904</v>
      </c>
      <c r="I8145" t="s">
        <v>21909</v>
      </c>
      <c r="J8145" t="s">
        <v>21910</v>
      </c>
      <c r="K8145" t="s">
        <v>110</v>
      </c>
      <c r="L8145" t="s">
        <v>3346</v>
      </c>
      <c r="M8145" t="s">
        <v>3477</v>
      </c>
      <c r="N8145" t="s">
        <v>3615</v>
      </c>
      <c r="O8145" t="s">
        <v>3343</v>
      </c>
      <c r="P8145" t="s">
        <v>3343</v>
      </c>
      <c r="Q8145" t="s">
        <v>3346</v>
      </c>
    </row>
    <row r="8146" spans="1:17" x14ac:dyDescent="0.25">
      <c r="A8146" t="s">
        <v>21812</v>
      </c>
      <c r="B8146" t="s">
        <v>21813</v>
      </c>
      <c r="C8146" t="s">
        <v>1771</v>
      </c>
      <c r="D8146" t="s">
        <v>21845</v>
      </c>
      <c r="E8146">
        <v>3502007</v>
      </c>
      <c r="F8146" t="s">
        <v>1852</v>
      </c>
      <c r="G8146" t="s">
        <v>21911</v>
      </c>
      <c r="H8146" t="s">
        <v>21912</v>
      </c>
      <c r="I8146" t="s">
        <v>1853</v>
      </c>
      <c r="J8146" t="s">
        <v>1854</v>
      </c>
      <c r="K8146" t="s">
        <v>110</v>
      </c>
      <c r="L8146" t="s">
        <v>3343</v>
      </c>
      <c r="M8146" t="s">
        <v>4213</v>
      </c>
      <c r="N8146" t="s">
        <v>7265</v>
      </c>
      <c r="O8146" t="s">
        <v>3343</v>
      </c>
      <c r="P8146" t="s">
        <v>3343</v>
      </c>
      <c r="Q8146" t="s">
        <v>3346</v>
      </c>
    </row>
    <row r="8147" spans="1:17" x14ac:dyDescent="0.25">
      <c r="A8147" t="s">
        <v>21812</v>
      </c>
      <c r="B8147" t="s">
        <v>21813</v>
      </c>
      <c r="C8147" t="s">
        <v>1771</v>
      </c>
      <c r="D8147" t="s">
        <v>21845</v>
      </c>
      <c r="E8147">
        <v>3502007</v>
      </c>
      <c r="F8147" t="s">
        <v>1852</v>
      </c>
      <c r="G8147" t="s">
        <v>21911</v>
      </c>
      <c r="H8147" t="s">
        <v>21912</v>
      </c>
      <c r="I8147" t="s">
        <v>21913</v>
      </c>
      <c r="J8147" t="s">
        <v>21914</v>
      </c>
      <c r="K8147" t="s">
        <v>110</v>
      </c>
      <c r="L8147" t="s">
        <v>3346</v>
      </c>
      <c r="M8147" t="s">
        <v>4213</v>
      </c>
      <c r="N8147" t="s">
        <v>7265</v>
      </c>
      <c r="O8147" t="s">
        <v>3343</v>
      </c>
      <c r="P8147" t="s">
        <v>3343</v>
      </c>
      <c r="Q8147" t="s">
        <v>3346</v>
      </c>
    </row>
    <row r="8148" spans="1:17" x14ac:dyDescent="0.25">
      <c r="A8148" t="s">
        <v>21812</v>
      </c>
      <c r="B8148" t="s">
        <v>21813</v>
      </c>
      <c r="C8148" t="s">
        <v>1771</v>
      </c>
      <c r="D8148" t="s">
        <v>21845</v>
      </c>
      <c r="E8148">
        <v>3502008</v>
      </c>
      <c r="F8148" t="s">
        <v>1856</v>
      </c>
      <c r="G8148" t="s">
        <v>21915</v>
      </c>
      <c r="H8148" t="s">
        <v>3586</v>
      </c>
      <c r="I8148" t="s">
        <v>1857</v>
      </c>
      <c r="J8148" t="s">
        <v>1858</v>
      </c>
      <c r="K8148" t="s">
        <v>110</v>
      </c>
      <c r="L8148" t="s">
        <v>3343</v>
      </c>
      <c r="M8148" t="s">
        <v>4213</v>
      </c>
      <c r="N8148" t="s">
        <v>7265</v>
      </c>
      <c r="O8148" t="s">
        <v>3343</v>
      </c>
      <c r="P8148" t="s">
        <v>3343</v>
      </c>
      <c r="Q8148" t="s">
        <v>3346</v>
      </c>
    </row>
    <row r="8149" spans="1:17" x14ac:dyDescent="0.25">
      <c r="A8149" t="s">
        <v>21812</v>
      </c>
      <c r="B8149" t="s">
        <v>21813</v>
      </c>
      <c r="C8149" t="s">
        <v>1771</v>
      </c>
      <c r="D8149" t="s">
        <v>21845</v>
      </c>
      <c r="E8149">
        <v>3502008</v>
      </c>
      <c r="F8149" t="s">
        <v>1856</v>
      </c>
      <c r="G8149" t="s">
        <v>21915</v>
      </c>
      <c r="H8149" t="s">
        <v>3586</v>
      </c>
      <c r="I8149" t="s">
        <v>21916</v>
      </c>
      <c r="J8149" t="s">
        <v>21917</v>
      </c>
      <c r="K8149" t="s">
        <v>110</v>
      </c>
      <c r="L8149" t="s">
        <v>3346</v>
      </c>
      <c r="M8149" t="s">
        <v>4213</v>
      </c>
      <c r="N8149" t="s">
        <v>7265</v>
      </c>
      <c r="O8149" t="s">
        <v>3343</v>
      </c>
      <c r="P8149" t="s">
        <v>3343</v>
      </c>
      <c r="Q8149" t="s">
        <v>3346</v>
      </c>
    </row>
    <row r="8150" spans="1:17" x14ac:dyDescent="0.25">
      <c r="A8150" t="s">
        <v>21812</v>
      </c>
      <c r="B8150" t="s">
        <v>21813</v>
      </c>
      <c r="C8150" t="s">
        <v>1771</v>
      </c>
      <c r="D8150" t="s">
        <v>21845</v>
      </c>
      <c r="E8150">
        <v>3502008</v>
      </c>
      <c r="F8150" t="s">
        <v>1856</v>
      </c>
      <c r="G8150" t="s">
        <v>21915</v>
      </c>
      <c r="H8150" t="s">
        <v>3586</v>
      </c>
      <c r="I8150" t="s">
        <v>21918</v>
      </c>
      <c r="J8150" t="s">
        <v>21919</v>
      </c>
      <c r="K8150" t="s">
        <v>110</v>
      </c>
      <c r="L8150" t="s">
        <v>3346</v>
      </c>
      <c r="M8150" t="s">
        <v>4213</v>
      </c>
      <c r="N8150" t="s">
        <v>7265</v>
      </c>
      <c r="O8150" t="s">
        <v>3343</v>
      </c>
      <c r="P8150" t="s">
        <v>3343</v>
      </c>
      <c r="Q8150" t="s">
        <v>3346</v>
      </c>
    </row>
    <row r="8151" spans="1:17" x14ac:dyDescent="0.25">
      <c r="A8151" t="s">
        <v>21812</v>
      </c>
      <c r="B8151" t="s">
        <v>21813</v>
      </c>
      <c r="C8151" t="s">
        <v>1771</v>
      </c>
      <c r="D8151" t="s">
        <v>21845</v>
      </c>
      <c r="E8151">
        <v>3502008</v>
      </c>
      <c r="F8151" t="s">
        <v>1856</v>
      </c>
      <c r="G8151" t="s">
        <v>21915</v>
      </c>
      <c r="H8151" t="s">
        <v>3586</v>
      </c>
      <c r="I8151" t="s">
        <v>21920</v>
      </c>
      <c r="J8151" t="s">
        <v>21921</v>
      </c>
      <c r="K8151" t="s">
        <v>110</v>
      </c>
      <c r="L8151" t="s">
        <v>3346</v>
      </c>
      <c r="M8151" t="s">
        <v>4213</v>
      </c>
      <c r="N8151" t="s">
        <v>7265</v>
      </c>
      <c r="O8151" t="s">
        <v>3343</v>
      </c>
      <c r="P8151" t="s">
        <v>3343</v>
      </c>
      <c r="Q8151" t="s">
        <v>3346</v>
      </c>
    </row>
    <row r="8152" spans="1:17" x14ac:dyDescent="0.25">
      <c r="A8152" t="s">
        <v>21812</v>
      </c>
      <c r="B8152" t="s">
        <v>21813</v>
      </c>
      <c r="C8152" t="s">
        <v>1771</v>
      </c>
      <c r="D8152" t="s">
        <v>21845</v>
      </c>
      <c r="E8152">
        <v>3502009</v>
      </c>
      <c r="F8152" t="s">
        <v>21922</v>
      </c>
      <c r="G8152" t="s">
        <v>21923</v>
      </c>
      <c r="H8152" t="s">
        <v>4590</v>
      </c>
      <c r="I8152" t="s">
        <v>21924</v>
      </c>
      <c r="J8152" t="s">
        <v>21925</v>
      </c>
      <c r="K8152" t="s">
        <v>110</v>
      </c>
      <c r="L8152" t="s">
        <v>3343</v>
      </c>
      <c r="M8152" t="s">
        <v>4108</v>
      </c>
      <c r="N8152" t="s">
        <v>9904</v>
      </c>
      <c r="O8152" t="s">
        <v>3343</v>
      </c>
      <c r="P8152" t="s">
        <v>3343</v>
      </c>
      <c r="Q8152" t="s">
        <v>3346</v>
      </c>
    </row>
    <row r="8153" spans="1:17" x14ac:dyDescent="0.25">
      <c r="A8153" t="s">
        <v>21812</v>
      </c>
      <c r="B8153" t="s">
        <v>21813</v>
      </c>
      <c r="C8153" t="s">
        <v>1771</v>
      </c>
      <c r="D8153" t="s">
        <v>21845</v>
      </c>
      <c r="E8153">
        <v>3502009</v>
      </c>
      <c r="F8153" t="s">
        <v>21922</v>
      </c>
      <c r="G8153" t="s">
        <v>21923</v>
      </c>
      <c r="H8153" t="s">
        <v>4590</v>
      </c>
      <c r="I8153" t="s">
        <v>21926</v>
      </c>
      <c r="J8153" t="s">
        <v>21927</v>
      </c>
      <c r="K8153" t="s">
        <v>110</v>
      </c>
      <c r="L8153" t="s">
        <v>3346</v>
      </c>
      <c r="M8153" t="s">
        <v>4108</v>
      </c>
      <c r="N8153" t="s">
        <v>9904</v>
      </c>
      <c r="O8153" t="s">
        <v>3343</v>
      </c>
      <c r="P8153" t="s">
        <v>3343</v>
      </c>
      <c r="Q8153" t="s">
        <v>3346</v>
      </c>
    </row>
    <row r="8154" spans="1:17" x14ac:dyDescent="0.25">
      <c r="A8154" t="s">
        <v>21812</v>
      </c>
      <c r="B8154" t="s">
        <v>21813</v>
      </c>
      <c r="C8154" t="s">
        <v>1771</v>
      </c>
      <c r="D8154" t="s">
        <v>21845</v>
      </c>
      <c r="E8154">
        <v>3502009</v>
      </c>
      <c r="F8154" t="s">
        <v>21922</v>
      </c>
      <c r="G8154" t="s">
        <v>21923</v>
      </c>
      <c r="H8154" t="s">
        <v>4590</v>
      </c>
      <c r="I8154" t="s">
        <v>21928</v>
      </c>
      <c r="J8154" t="s">
        <v>21929</v>
      </c>
      <c r="K8154" t="s">
        <v>110</v>
      </c>
      <c r="L8154" t="s">
        <v>3346</v>
      </c>
      <c r="M8154" t="s">
        <v>4108</v>
      </c>
      <c r="N8154" t="s">
        <v>9904</v>
      </c>
      <c r="O8154" t="s">
        <v>3343</v>
      </c>
      <c r="P8154" t="s">
        <v>3343</v>
      </c>
      <c r="Q8154" t="s">
        <v>3346</v>
      </c>
    </row>
    <row r="8155" spans="1:17" x14ac:dyDescent="0.25">
      <c r="A8155" t="s">
        <v>21812</v>
      </c>
      <c r="B8155" t="s">
        <v>21813</v>
      </c>
      <c r="C8155" t="s">
        <v>1771</v>
      </c>
      <c r="D8155" t="s">
        <v>21845</v>
      </c>
      <c r="E8155">
        <v>3502009</v>
      </c>
      <c r="F8155" t="s">
        <v>21922</v>
      </c>
      <c r="G8155" t="s">
        <v>21923</v>
      </c>
      <c r="H8155" t="s">
        <v>4590</v>
      </c>
      <c r="I8155" t="s">
        <v>21930</v>
      </c>
      <c r="J8155" t="s">
        <v>21931</v>
      </c>
      <c r="K8155" t="s">
        <v>110</v>
      </c>
      <c r="L8155" t="s">
        <v>3346</v>
      </c>
      <c r="M8155" t="s">
        <v>4108</v>
      </c>
      <c r="N8155" t="s">
        <v>9904</v>
      </c>
      <c r="O8155" t="s">
        <v>3343</v>
      </c>
      <c r="P8155" t="s">
        <v>3343</v>
      </c>
      <c r="Q8155" t="s">
        <v>3346</v>
      </c>
    </row>
    <row r="8156" spans="1:17" x14ac:dyDescent="0.25">
      <c r="A8156" t="s">
        <v>21812</v>
      </c>
      <c r="B8156" t="s">
        <v>21813</v>
      </c>
      <c r="C8156" t="s">
        <v>1771</v>
      </c>
      <c r="D8156" t="s">
        <v>21845</v>
      </c>
      <c r="E8156">
        <v>3502010</v>
      </c>
      <c r="F8156" t="s">
        <v>21932</v>
      </c>
      <c r="G8156" t="s">
        <v>21933</v>
      </c>
      <c r="H8156" t="s">
        <v>3586</v>
      </c>
      <c r="I8156" t="s">
        <v>21934</v>
      </c>
      <c r="J8156" t="s">
        <v>21935</v>
      </c>
      <c r="K8156" t="s">
        <v>110</v>
      </c>
      <c r="L8156" t="s">
        <v>3343</v>
      </c>
      <c r="M8156" t="s">
        <v>4108</v>
      </c>
      <c r="N8156" t="s">
        <v>21881</v>
      </c>
      <c r="O8156" t="s">
        <v>3343</v>
      </c>
      <c r="P8156" t="s">
        <v>3343</v>
      </c>
      <c r="Q8156" t="s">
        <v>3346</v>
      </c>
    </row>
    <row r="8157" spans="1:17" x14ac:dyDescent="0.25">
      <c r="A8157" t="s">
        <v>21812</v>
      </c>
      <c r="B8157" t="s">
        <v>21813</v>
      </c>
      <c r="C8157" t="s">
        <v>1771</v>
      </c>
      <c r="D8157" t="s">
        <v>21845</v>
      </c>
      <c r="E8157">
        <v>3502011</v>
      </c>
      <c r="F8157" t="s">
        <v>1785</v>
      </c>
      <c r="G8157" t="s">
        <v>21936</v>
      </c>
      <c r="H8157" t="s">
        <v>3394</v>
      </c>
      <c r="I8157" t="s">
        <v>1786</v>
      </c>
      <c r="J8157" t="s">
        <v>1787</v>
      </c>
      <c r="K8157" t="s">
        <v>110</v>
      </c>
      <c r="L8157" t="s">
        <v>3343</v>
      </c>
      <c r="M8157" t="s">
        <v>3397</v>
      </c>
      <c r="N8157" t="s">
        <v>5920</v>
      </c>
      <c r="O8157" t="s">
        <v>3343</v>
      </c>
      <c r="P8157" t="s">
        <v>3343</v>
      </c>
      <c r="Q8157" t="s">
        <v>3346</v>
      </c>
    </row>
    <row r="8158" spans="1:17" x14ac:dyDescent="0.25">
      <c r="A8158" t="s">
        <v>21812</v>
      </c>
      <c r="B8158" t="s">
        <v>21813</v>
      </c>
      <c r="C8158" t="s">
        <v>1771</v>
      </c>
      <c r="D8158" t="s">
        <v>21845</v>
      </c>
      <c r="E8158">
        <v>3502011</v>
      </c>
      <c r="F8158" t="s">
        <v>1785</v>
      </c>
      <c r="G8158" t="s">
        <v>21936</v>
      </c>
      <c r="H8158" t="s">
        <v>3394</v>
      </c>
      <c r="I8158" t="s">
        <v>21937</v>
      </c>
      <c r="J8158" t="s">
        <v>21938</v>
      </c>
      <c r="K8158" t="s">
        <v>110</v>
      </c>
      <c r="L8158" t="s">
        <v>3346</v>
      </c>
      <c r="M8158" t="s">
        <v>3397</v>
      </c>
      <c r="N8158" t="s">
        <v>5920</v>
      </c>
      <c r="O8158" t="s">
        <v>3343</v>
      </c>
      <c r="P8158" t="s">
        <v>3343</v>
      </c>
      <c r="Q8158" t="s">
        <v>3346</v>
      </c>
    </row>
    <row r="8159" spans="1:17" x14ac:dyDescent="0.25">
      <c r="A8159" t="s">
        <v>21812</v>
      </c>
      <c r="B8159" t="s">
        <v>21813</v>
      </c>
      <c r="C8159" t="s">
        <v>1771</v>
      </c>
      <c r="D8159" t="s">
        <v>21845</v>
      </c>
      <c r="E8159">
        <v>3502012</v>
      </c>
      <c r="F8159" t="s">
        <v>1796</v>
      </c>
      <c r="G8159" t="s">
        <v>21939</v>
      </c>
      <c r="H8159" t="s">
        <v>3586</v>
      </c>
      <c r="I8159" t="s">
        <v>21940</v>
      </c>
      <c r="J8159" t="s">
        <v>21941</v>
      </c>
      <c r="K8159" t="s">
        <v>110</v>
      </c>
      <c r="L8159" t="s">
        <v>3343</v>
      </c>
      <c r="M8159" t="s">
        <v>4108</v>
      </c>
      <c r="N8159" t="s">
        <v>9900</v>
      </c>
      <c r="O8159" t="s">
        <v>3343</v>
      </c>
      <c r="P8159" t="s">
        <v>3343</v>
      </c>
      <c r="Q8159" t="s">
        <v>3346</v>
      </c>
    </row>
    <row r="8160" spans="1:17" x14ac:dyDescent="0.25">
      <c r="A8160" t="s">
        <v>21812</v>
      </c>
      <c r="B8160" t="s">
        <v>21813</v>
      </c>
      <c r="C8160" t="s">
        <v>1771</v>
      </c>
      <c r="D8160" t="s">
        <v>21845</v>
      </c>
      <c r="E8160">
        <v>3502012</v>
      </c>
      <c r="F8160" t="s">
        <v>1796</v>
      </c>
      <c r="G8160" t="s">
        <v>21939</v>
      </c>
      <c r="H8160" t="s">
        <v>3586</v>
      </c>
      <c r="I8160" t="s">
        <v>21942</v>
      </c>
      <c r="J8160" t="s">
        <v>21943</v>
      </c>
      <c r="K8160" t="s">
        <v>110</v>
      </c>
      <c r="L8160" t="s">
        <v>3346</v>
      </c>
      <c r="M8160" t="s">
        <v>4108</v>
      </c>
      <c r="N8160" t="s">
        <v>9900</v>
      </c>
      <c r="O8160" t="s">
        <v>3343</v>
      </c>
      <c r="P8160" t="s">
        <v>3343</v>
      </c>
      <c r="Q8160" t="s">
        <v>3346</v>
      </c>
    </row>
    <row r="8161" spans="1:17" x14ac:dyDescent="0.25">
      <c r="A8161" t="s">
        <v>21812</v>
      </c>
      <c r="B8161" t="s">
        <v>21813</v>
      </c>
      <c r="C8161" t="s">
        <v>1771</v>
      </c>
      <c r="D8161" t="s">
        <v>21845</v>
      </c>
      <c r="E8161">
        <v>3502012</v>
      </c>
      <c r="F8161" t="s">
        <v>1796</v>
      </c>
      <c r="G8161" t="s">
        <v>21939</v>
      </c>
      <c r="H8161" t="s">
        <v>3586</v>
      </c>
      <c r="I8161" t="s">
        <v>21944</v>
      </c>
      <c r="J8161" t="s">
        <v>21945</v>
      </c>
      <c r="K8161" t="s">
        <v>110</v>
      </c>
      <c r="L8161" t="s">
        <v>3346</v>
      </c>
      <c r="M8161" t="s">
        <v>4108</v>
      </c>
      <c r="N8161" t="s">
        <v>9900</v>
      </c>
      <c r="O8161" t="s">
        <v>3343</v>
      </c>
      <c r="P8161" t="s">
        <v>3343</v>
      </c>
      <c r="Q8161" t="s">
        <v>3346</v>
      </c>
    </row>
    <row r="8162" spans="1:17" x14ac:dyDescent="0.25">
      <c r="A8162" t="s">
        <v>21812</v>
      </c>
      <c r="B8162" t="s">
        <v>21813</v>
      </c>
      <c r="C8162" t="s">
        <v>1771</v>
      </c>
      <c r="D8162" t="s">
        <v>21845</v>
      </c>
      <c r="E8162">
        <v>3502012</v>
      </c>
      <c r="F8162" t="s">
        <v>1796</v>
      </c>
      <c r="G8162" t="s">
        <v>21939</v>
      </c>
      <c r="H8162" t="s">
        <v>3586</v>
      </c>
      <c r="I8162" t="s">
        <v>21946</v>
      </c>
      <c r="J8162" t="s">
        <v>21947</v>
      </c>
      <c r="K8162" t="s">
        <v>110</v>
      </c>
      <c r="L8162" t="s">
        <v>3346</v>
      </c>
      <c r="M8162" t="s">
        <v>4108</v>
      </c>
      <c r="N8162" t="s">
        <v>9900</v>
      </c>
      <c r="O8162" t="s">
        <v>3343</v>
      </c>
      <c r="P8162" t="s">
        <v>3343</v>
      </c>
      <c r="Q8162" t="s">
        <v>3346</v>
      </c>
    </row>
    <row r="8163" spans="1:17" x14ac:dyDescent="0.25">
      <c r="A8163" t="s">
        <v>21812</v>
      </c>
      <c r="B8163" t="s">
        <v>21813</v>
      </c>
      <c r="C8163" t="s">
        <v>1771</v>
      </c>
      <c r="D8163" t="s">
        <v>21845</v>
      </c>
      <c r="E8163">
        <v>3502012</v>
      </c>
      <c r="F8163" t="s">
        <v>1796</v>
      </c>
      <c r="G8163" t="s">
        <v>21939</v>
      </c>
      <c r="H8163" t="s">
        <v>3586</v>
      </c>
      <c r="I8163" t="s">
        <v>21948</v>
      </c>
      <c r="J8163" t="s">
        <v>21949</v>
      </c>
      <c r="K8163" t="s">
        <v>110</v>
      </c>
      <c r="L8163" t="s">
        <v>3346</v>
      </c>
      <c r="M8163" t="s">
        <v>4108</v>
      </c>
      <c r="N8163" t="s">
        <v>9900</v>
      </c>
      <c r="O8163" t="s">
        <v>3343</v>
      </c>
      <c r="P8163" t="s">
        <v>3343</v>
      </c>
      <c r="Q8163" t="s">
        <v>3346</v>
      </c>
    </row>
    <row r="8164" spans="1:17" x14ac:dyDescent="0.25">
      <c r="A8164" t="s">
        <v>21812</v>
      </c>
      <c r="B8164" t="s">
        <v>21813</v>
      </c>
      <c r="C8164" t="s">
        <v>1771</v>
      </c>
      <c r="D8164" t="s">
        <v>21845</v>
      </c>
      <c r="E8164">
        <v>3502012</v>
      </c>
      <c r="F8164" t="s">
        <v>1796</v>
      </c>
      <c r="G8164" t="s">
        <v>21939</v>
      </c>
      <c r="H8164" t="s">
        <v>3586</v>
      </c>
      <c r="I8164" t="s">
        <v>1797</v>
      </c>
      <c r="J8164" t="s">
        <v>1798</v>
      </c>
      <c r="K8164" t="s">
        <v>110</v>
      </c>
      <c r="L8164" t="s">
        <v>3346</v>
      </c>
      <c r="M8164" t="s">
        <v>4108</v>
      </c>
      <c r="N8164" t="s">
        <v>9900</v>
      </c>
      <c r="O8164" t="s">
        <v>3343</v>
      </c>
      <c r="P8164" t="s">
        <v>3343</v>
      </c>
      <c r="Q8164" t="s">
        <v>3346</v>
      </c>
    </row>
    <row r="8165" spans="1:17" x14ac:dyDescent="0.25">
      <c r="A8165" t="s">
        <v>21812</v>
      </c>
      <c r="B8165" t="s">
        <v>21813</v>
      </c>
      <c r="C8165" t="s">
        <v>1771</v>
      </c>
      <c r="D8165" t="s">
        <v>21845</v>
      </c>
      <c r="E8165">
        <v>3502012</v>
      </c>
      <c r="F8165" t="s">
        <v>1796</v>
      </c>
      <c r="G8165" t="s">
        <v>21939</v>
      </c>
      <c r="H8165" t="s">
        <v>3586</v>
      </c>
      <c r="I8165" t="s">
        <v>21950</v>
      </c>
      <c r="J8165" t="s">
        <v>21951</v>
      </c>
      <c r="K8165" t="s">
        <v>110</v>
      </c>
      <c r="L8165" t="s">
        <v>3346</v>
      </c>
      <c r="M8165" t="s">
        <v>4108</v>
      </c>
      <c r="N8165" t="s">
        <v>9900</v>
      </c>
      <c r="O8165" t="s">
        <v>3343</v>
      </c>
      <c r="P8165" t="s">
        <v>3343</v>
      </c>
      <c r="Q8165" t="s">
        <v>3346</v>
      </c>
    </row>
    <row r="8166" spans="1:17" x14ac:dyDescent="0.25">
      <c r="A8166" t="s">
        <v>21812</v>
      </c>
      <c r="B8166" t="s">
        <v>21813</v>
      </c>
      <c r="C8166" t="s">
        <v>1771</v>
      </c>
      <c r="D8166" t="s">
        <v>21845</v>
      </c>
      <c r="E8166">
        <v>3502012</v>
      </c>
      <c r="F8166" t="s">
        <v>1796</v>
      </c>
      <c r="G8166" t="s">
        <v>21939</v>
      </c>
      <c r="H8166" t="s">
        <v>3586</v>
      </c>
      <c r="I8166" t="s">
        <v>21952</v>
      </c>
      <c r="J8166" t="s">
        <v>21953</v>
      </c>
      <c r="K8166" t="s">
        <v>110</v>
      </c>
      <c r="L8166" t="s">
        <v>3346</v>
      </c>
      <c r="M8166" t="s">
        <v>4108</v>
      </c>
      <c r="N8166" t="s">
        <v>9900</v>
      </c>
      <c r="O8166" t="s">
        <v>3343</v>
      </c>
      <c r="P8166" t="s">
        <v>3343</v>
      </c>
      <c r="Q8166" t="s">
        <v>3346</v>
      </c>
    </row>
    <row r="8167" spans="1:17" x14ac:dyDescent="0.25">
      <c r="A8167" t="s">
        <v>21812</v>
      </c>
      <c r="B8167" t="s">
        <v>21813</v>
      </c>
      <c r="C8167" t="s">
        <v>1771</v>
      </c>
      <c r="D8167" t="s">
        <v>21845</v>
      </c>
      <c r="E8167">
        <v>3502012</v>
      </c>
      <c r="F8167" t="s">
        <v>1796</v>
      </c>
      <c r="G8167" t="s">
        <v>21939</v>
      </c>
      <c r="H8167" t="s">
        <v>3586</v>
      </c>
      <c r="I8167" t="s">
        <v>21954</v>
      </c>
      <c r="J8167" t="s">
        <v>21955</v>
      </c>
      <c r="K8167" t="s">
        <v>110</v>
      </c>
      <c r="L8167" t="s">
        <v>3346</v>
      </c>
      <c r="M8167" t="s">
        <v>4108</v>
      </c>
      <c r="N8167" t="s">
        <v>9900</v>
      </c>
      <c r="O8167" t="s">
        <v>3343</v>
      </c>
      <c r="P8167" t="s">
        <v>3343</v>
      </c>
      <c r="Q8167" t="s">
        <v>3346</v>
      </c>
    </row>
    <row r="8168" spans="1:17" x14ac:dyDescent="0.25">
      <c r="A8168" t="s">
        <v>21812</v>
      </c>
      <c r="B8168" t="s">
        <v>21813</v>
      </c>
      <c r="C8168" t="s">
        <v>1771</v>
      </c>
      <c r="D8168" t="s">
        <v>21845</v>
      </c>
      <c r="E8168">
        <v>3502013</v>
      </c>
      <c r="F8168" t="s">
        <v>21956</v>
      </c>
      <c r="G8168" t="s">
        <v>21957</v>
      </c>
      <c r="H8168" t="s">
        <v>3586</v>
      </c>
      <c r="I8168" t="s">
        <v>21958</v>
      </c>
      <c r="J8168" t="s">
        <v>21959</v>
      </c>
      <c r="K8168" t="s">
        <v>110</v>
      </c>
      <c r="L8168" t="s">
        <v>3343</v>
      </c>
      <c r="M8168" t="s">
        <v>3748</v>
      </c>
      <c r="N8168" t="s">
        <v>3749</v>
      </c>
      <c r="O8168" t="s">
        <v>3343</v>
      </c>
      <c r="P8168" t="s">
        <v>3343</v>
      </c>
      <c r="Q8168" t="s">
        <v>3346</v>
      </c>
    </row>
    <row r="8169" spans="1:17" x14ac:dyDescent="0.25">
      <c r="A8169" t="s">
        <v>21812</v>
      </c>
      <c r="B8169" t="s">
        <v>21813</v>
      </c>
      <c r="C8169" t="s">
        <v>1771</v>
      </c>
      <c r="D8169" t="s">
        <v>21845</v>
      </c>
      <c r="E8169">
        <v>3502013</v>
      </c>
      <c r="F8169" t="s">
        <v>21956</v>
      </c>
      <c r="G8169" t="s">
        <v>21957</v>
      </c>
      <c r="H8169" t="s">
        <v>3586</v>
      </c>
      <c r="I8169" t="s">
        <v>21960</v>
      </c>
      <c r="J8169" t="s">
        <v>21961</v>
      </c>
      <c r="K8169" t="s">
        <v>110</v>
      </c>
      <c r="L8169" t="s">
        <v>3346</v>
      </c>
      <c r="M8169" t="s">
        <v>3748</v>
      </c>
      <c r="N8169" t="s">
        <v>3749</v>
      </c>
      <c r="O8169" t="s">
        <v>3343</v>
      </c>
      <c r="P8169" t="s">
        <v>3343</v>
      </c>
      <c r="Q8169" t="s">
        <v>3346</v>
      </c>
    </row>
    <row r="8170" spans="1:17" x14ac:dyDescent="0.25">
      <c r="A8170" t="s">
        <v>21812</v>
      </c>
      <c r="B8170" t="s">
        <v>21813</v>
      </c>
      <c r="C8170" t="s">
        <v>1771</v>
      </c>
      <c r="D8170" t="s">
        <v>21845</v>
      </c>
      <c r="E8170">
        <v>3502014</v>
      </c>
      <c r="F8170" t="s">
        <v>21962</v>
      </c>
      <c r="G8170" t="s">
        <v>21963</v>
      </c>
      <c r="H8170" t="s">
        <v>21964</v>
      </c>
      <c r="I8170" t="s">
        <v>21965</v>
      </c>
      <c r="J8170" t="s">
        <v>21966</v>
      </c>
      <c r="K8170" t="s">
        <v>38</v>
      </c>
      <c r="L8170" t="s">
        <v>3343</v>
      </c>
      <c r="M8170" t="s">
        <v>3344</v>
      </c>
      <c r="N8170" t="s">
        <v>3345</v>
      </c>
      <c r="O8170" t="s">
        <v>3343</v>
      </c>
      <c r="P8170" t="s">
        <v>3343</v>
      </c>
      <c r="Q8170" t="s">
        <v>3346</v>
      </c>
    </row>
    <row r="8171" spans="1:17" x14ac:dyDescent="0.25">
      <c r="A8171" t="s">
        <v>21812</v>
      </c>
      <c r="B8171" t="s">
        <v>21813</v>
      </c>
      <c r="C8171" t="s">
        <v>1771</v>
      </c>
      <c r="D8171" t="s">
        <v>21845</v>
      </c>
      <c r="E8171">
        <v>3502014</v>
      </c>
      <c r="F8171" t="s">
        <v>21962</v>
      </c>
      <c r="G8171" t="s">
        <v>21963</v>
      </c>
      <c r="H8171" t="s">
        <v>21964</v>
      </c>
      <c r="I8171" t="s">
        <v>21967</v>
      </c>
      <c r="J8171" t="s">
        <v>21968</v>
      </c>
      <c r="K8171" t="s">
        <v>110</v>
      </c>
      <c r="L8171" t="s">
        <v>3346</v>
      </c>
      <c r="M8171" t="s">
        <v>3344</v>
      </c>
      <c r="N8171" t="s">
        <v>3345</v>
      </c>
      <c r="O8171" t="s">
        <v>3343</v>
      </c>
      <c r="P8171" t="s">
        <v>3343</v>
      </c>
      <c r="Q8171" t="s">
        <v>3346</v>
      </c>
    </row>
    <row r="8172" spans="1:17" x14ac:dyDescent="0.25">
      <c r="A8172" t="s">
        <v>21812</v>
      </c>
      <c r="B8172" t="s">
        <v>21813</v>
      </c>
      <c r="C8172" t="s">
        <v>1771</v>
      </c>
      <c r="D8172" t="s">
        <v>21845</v>
      </c>
      <c r="E8172">
        <v>3502014</v>
      </c>
      <c r="F8172" t="s">
        <v>21962</v>
      </c>
      <c r="G8172" t="s">
        <v>21963</v>
      </c>
      <c r="H8172" t="s">
        <v>21964</v>
      </c>
      <c r="I8172" t="s">
        <v>21969</v>
      </c>
      <c r="J8172" t="s">
        <v>21970</v>
      </c>
      <c r="K8172" t="s">
        <v>110</v>
      </c>
      <c r="L8172" t="s">
        <v>3346</v>
      </c>
      <c r="M8172" t="s">
        <v>3344</v>
      </c>
      <c r="N8172" t="s">
        <v>3345</v>
      </c>
      <c r="O8172" t="s">
        <v>3343</v>
      </c>
      <c r="P8172" t="s">
        <v>3343</v>
      </c>
      <c r="Q8172" t="s">
        <v>3346</v>
      </c>
    </row>
    <row r="8173" spans="1:17" x14ac:dyDescent="0.25">
      <c r="A8173" t="s">
        <v>21812</v>
      </c>
      <c r="B8173" t="s">
        <v>21813</v>
      </c>
      <c r="C8173" t="s">
        <v>1771</v>
      </c>
      <c r="D8173" t="s">
        <v>21845</v>
      </c>
      <c r="E8173">
        <v>3502014</v>
      </c>
      <c r="F8173" t="s">
        <v>21962</v>
      </c>
      <c r="G8173" t="s">
        <v>21963</v>
      </c>
      <c r="H8173" t="s">
        <v>21964</v>
      </c>
      <c r="I8173" t="s">
        <v>21971</v>
      </c>
      <c r="J8173" t="s">
        <v>21972</v>
      </c>
      <c r="K8173" t="s">
        <v>110</v>
      </c>
      <c r="L8173" t="s">
        <v>3346</v>
      </c>
      <c r="M8173" t="s">
        <v>3344</v>
      </c>
      <c r="N8173" t="s">
        <v>3345</v>
      </c>
      <c r="O8173" t="s">
        <v>3343</v>
      </c>
      <c r="P8173" t="s">
        <v>3343</v>
      </c>
      <c r="Q8173" t="s">
        <v>3346</v>
      </c>
    </row>
    <row r="8174" spans="1:17" x14ac:dyDescent="0.25">
      <c r="A8174" t="s">
        <v>21812</v>
      </c>
      <c r="B8174" t="s">
        <v>21813</v>
      </c>
      <c r="C8174" t="s">
        <v>1771</v>
      </c>
      <c r="D8174" t="s">
        <v>21845</v>
      </c>
      <c r="E8174">
        <v>3502015</v>
      </c>
      <c r="F8174" t="s">
        <v>21973</v>
      </c>
      <c r="G8174" t="s">
        <v>21974</v>
      </c>
      <c r="H8174" t="s">
        <v>10817</v>
      </c>
      <c r="I8174" t="s">
        <v>21975</v>
      </c>
      <c r="J8174" t="s">
        <v>21976</v>
      </c>
      <c r="K8174" t="s">
        <v>110</v>
      </c>
      <c r="L8174" t="s">
        <v>3343</v>
      </c>
      <c r="M8174" t="s">
        <v>4213</v>
      </c>
      <c r="N8174" t="s">
        <v>7265</v>
      </c>
      <c r="O8174" t="s">
        <v>3343</v>
      </c>
      <c r="P8174" t="s">
        <v>3343</v>
      </c>
      <c r="Q8174" t="s">
        <v>3346</v>
      </c>
    </row>
    <row r="8175" spans="1:17" x14ac:dyDescent="0.25">
      <c r="A8175" t="s">
        <v>21812</v>
      </c>
      <c r="B8175" t="s">
        <v>21813</v>
      </c>
      <c r="C8175" t="s">
        <v>1771</v>
      </c>
      <c r="D8175" t="s">
        <v>21845</v>
      </c>
      <c r="E8175">
        <v>3502015</v>
      </c>
      <c r="F8175" t="s">
        <v>21973</v>
      </c>
      <c r="G8175" t="s">
        <v>21974</v>
      </c>
      <c r="H8175" t="s">
        <v>10817</v>
      </c>
      <c r="I8175" t="s">
        <v>21977</v>
      </c>
      <c r="J8175" t="s">
        <v>21978</v>
      </c>
      <c r="K8175" t="s">
        <v>110</v>
      </c>
      <c r="L8175" t="s">
        <v>3346</v>
      </c>
      <c r="M8175" t="s">
        <v>4213</v>
      </c>
      <c r="N8175" t="s">
        <v>7265</v>
      </c>
      <c r="O8175" t="s">
        <v>3343</v>
      </c>
      <c r="P8175" t="s">
        <v>3343</v>
      </c>
      <c r="Q8175" t="s">
        <v>3346</v>
      </c>
    </row>
    <row r="8176" spans="1:17" x14ac:dyDescent="0.25">
      <c r="A8176" t="s">
        <v>21812</v>
      </c>
      <c r="B8176" t="s">
        <v>21813</v>
      </c>
      <c r="C8176" t="s">
        <v>1771</v>
      </c>
      <c r="D8176" t="s">
        <v>21845</v>
      </c>
      <c r="E8176">
        <v>3502015</v>
      </c>
      <c r="F8176" t="s">
        <v>21973</v>
      </c>
      <c r="G8176" t="s">
        <v>21974</v>
      </c>
      <c r="H8176" t="s">
        <v>10817</v>
      </c>
      <c r="I8176" t="s">
        <v>21979</v>
      </c>
      <c r="J8176" t="s">
        <v>21980</v>
      </c>
      <c r="K8176" t="s">
        <v>110</v>
      </c>
      <c r="L8176" t="s">
        <v>3346</v>
      </c>
      <c r="M8176" t="s">
        <v>4213</v>
      </c>
      <c r="N8176" t="s">
        <v>7265</v>
      </c>
      <c r="O8176" t="s">
        <v>3343</v>
      </c>
      <c r="P8176" t="s">
        <v>3343</v>
      </c>
      <c r="Q8176" t="s">
        <v>3346</v>
      </c>
    </row>
    <row r="8177" spans="1:17" x14ac:dyDescent="0.25">
      <c r="A8177" t="s">
        <v>21812</v>
      </c>
      <c r="B8177" t="s">
        <v>21813</v>
      </c>
      <c r="C8177" t="s">
        <v>1771</v>
      </c>
      <c r="D8177" t="s">
        <v>21845</v>
      </c>
      <c r="E8177">
        <v>3502015</v>
      </c>
      <c r="F8177" t="s">
        <v>21973</v>
      </c>
      <c r="G8177" t="s">
        <v>21974</v>
      </c>
      <c r="H8177" t="s">
        <v>10817</v>
      </c>
      <c r="I8177" t="s">
        <v>21981</v>
      </c>
      <c r="J8177" t="s">
        <v>21982</v>
      </c>
      <c r="K8177" t="s">
        <v>110</v>
      </c>
      <c r="L8177" t="s">
        <v>3346</v>
      </c>
      <c r="M8177" t="s">
        <v>4213</v>
      </c>
      <c r="N8177" t="s">
        <v>7265</v>
      </c>
      <c r="O8177" t="s">
        <v>3343</v>
      </c>
      <c r="P8177" t="s">
        <v>3343</v>
      </c>
      <c r="Q8177" t="s">
        <v>3346</v>
      </c>
    </row>
    <row r="8178" spans="1:17" x14ac:dyDescent="0.25">
      <c r="A8178" t="s">
        <v>21812</v>
      </c>
      <c r="B8178" t="s">
        <v>21813</v>
      </c>
      <c r="C8178" t="s">
        <v>1771</v>
      </c>
      <c r="D8178" t="s">
        <v>21845</v>
      </c>
      <c r="E8178">
        <v>3502016</v>
      </c>
      <c r="F8178" t="s">
        <v>21983</v>
      </c>
      <c r="G8178" t="s">
        <v>21984</v>
      </c>
      <c r="H8178" t="s">
        <v>17872</v>
      </c>
      <c r="I8178" t="s">
        <v>21985</v>
      </c>
      <c r="J8178" t="s">
        <v>21986</v>
      </c>
      <c r="K8178" t="s">
        <v>110</v>
      </c>
      <c r="L8178" t="s">
        <v>3343</v>
      </c>
      <c r="M8178" t="s">
        <v>3477</v>
      </c>
      <c r="N8178" t="s">
        <v>3615</v>
      </c>
      <c r="O8178" t="s">
        <v>3346</v>
      </c>
      <c r="P8178" t="s">
        <v>3343</v>
      </c>
      <c r="Q8178" t="s">
        <v>3346</v>
      </c>
    </row>
    <row r="8179" spans="1:17" x14ac:dyDescent="0.25">
      <c r="A8179" t="s">
        <v>21812</v>
      </c>
      <c r="B8179" t="s">
        <v>21813</v>
      </c>
      <c r="C8179" t="s">
        <v>1771</v>
      </c>
      <c r="D8179" t="s">
        <v>21845</v>
      </c>
      <c r="E8179">
        <v>3502016</v>
      </c>
      <c r="F8179" t="s">
        <v>21983</v>
      </c>
      <c r="G8179" t="s">
        <v>21984</v>
      </c>
      <c r="H8179" t="s">
        <v>17872</v>
      </c>
      <c r="I8179" t="s">
        <v>21987</v>
      </c>
      <c r="J8179" t="s">
        <v>21988</v>
      </c>
      <c r="K8179" t="s">
        <v>110</v>
      </c>
      <c r="L8179" t="s">
        <v>3346</v>
      </c>
      <c r="M8179" t="s">
        <v>3477</v>
      </c>
      <c r="N8179" t="s">
        <v>3615</v>
      </c>
      <c r="O8179" t="s">
        <v>3346</v>
      </c>
      <c r="P8179" t="s">
        <v>3343</v>
      </c>
      <c r="Q8179" t="s">
        <v>3346</v>
      </c>
    </row>
    <row r="8180" spans="1:17" x14ac:dyDescent="0.25">
      <c r="A8180" t="s">
        <v>21812</v>
      </c>
      <c r="B8180" t="s">
        <v>21813</v>
      </c>
      <c r="C8180" t="s">
        <v>1771</v>
      </c>
      <c r="D8180" t="s">
        <v>21845</v>
      </c>
      <c r="E8180">
        <v>3502017</v>
      </c>
      <c r="F8180" t="s">
        <v>21989</v>
      </c>
      <c r="G8180" t="s">
        <v>21990</v>
      </c>
      <c r="H8180" t="s">
        <v>10817</v>
      </c>
      <c r="I8180" t="s">
        <v>21991</v>
      </c>
      <c r="J8180" t="s">
        <v>21992</v>
      </c>
      <c r="K8180" t="s">
        <v>110</v>
      </c>
      <c r="L8180" t="s">
        <v>3343</v>
      </c>
      <c r="M8180" t="s">
        <v>4213</v>
      </c>
      <c r="N8180" t="s">
        <v>7265</v>
      </c>
      <c r="O8180" t="s">
        <v>3343</v>
      </c>
      <c r="P8180" t="s">
        <v>3343</v>
      </c>
      <c r="Q8180" t="s">
        <v>3346</v>
      </c>
    </row>
    <row r="8181" spans="1:17" x14ac:dyDescent="0.25">
      <c r="A8181" t="s">
        <v>21812</v>
      </c>
      <c r="B8181" t="s">
        <v>21813</v>
      </c>
      <c r="C8181" t="s">
        <v>1771</v>
      </c>
      <c r="D8181" t="s">
        <v>21845</v>
      </c>
      <c r="E8181">
        <v>3502017</v>
      </c>
      <c r="F8181" t="s">
        <v>21989</v>
      </c>
      <c r="G8181" t="s">
        <v>21990</v>
      </c>
      <c r="H8181" t="s">
        <v>10817</v>
      </c>
      <c r="I8181" t="s">
        <v>21993</v>
      </c>
      <c r="J8181" t="s">
        <v>21994</v>
      </c>
      <c r="K8181" t="s">
        <v>110</v>
      </c>
      <c r="L8181" t="s">
        <v>3346</v>
      </c>
      <c r="M8181" t="s">
        <v>4213</v>
      </c>
      <c r="N8181" t="s">
        <v>7265</v>
      </c>
      <c r="O8181" t="s">
        <v>3343</v>
      </c>
      <c r="P8181" t="s">
        <v>3343</v>
      </c>
      <c r="Q8181" t="s">
        <v>3346</v>
      </c>
    </row>
    <row r="8182" spans="1:17" x14ac:dyDescent="0.25">
      <c r="A8182" t="s">
        <v>21812</v>
      </c>
      <c r="B8182" t="s">
        <v>21813</v>
      </c>
      <c r="C8182" t="s">
        <v>1771</v>
      </c>
      <c r="D8182" t="s">
        <v>21845</v>
      </c>
      <c r="E8182">
        <v>3502017</v>
      </c>
      <c r="F8182" t="s">
        <v>21989</v>
      </c>
      <c r="G8182" t="s">
        <v>21990</v>
      </c>
      <c r="H8182" t="s">
        <v>10817</v>
      </c>
      <c r="I8182" t="s">
        <v>21995</v>
      </c>
      <c r="J8182" t="s">
        <v>21996</v>
      </c>
      <c r="K8182" t="s">
        <v>110</v>
      </c>
      <c r="L8182" t="s">
        <v>3346</v>
      </c>
      <c r="M8182" t="s">
        <v>4213</v>
      </c>
      <c r="N8182" t="s">
        <v>7265</v>
      </c>
      <c r="O8182" t="s">
        <v>3343</v>
      </c>
      <c r="P8182" t="s">
        <v>3343</v>
      </c>
      <c r="Q8182" t="s">
        <v>3346</v>
      </c>
    </row>
    <row r="8183" spans="1:17" x14ac:dyDescent="0.25">
      <c r="A8183" t="s">
        <v>21812</v>
      </c>
      <c r="B8183" t="s">
        <v>21813</v>
      </c>
      <c r="C8183" t="s">
        <v>1771</v>
      </c>
      <c r="D8183" t="s">
        <v>21845</v>
      </c>
      <c r="E8183">
        <v>3502017</v>
      </c>
      <c r="F8183" t="s">
        <v>21989</v>
      </c>
      <c r="G8183" t="s">
        <v>21990</v>
      </c>
      <c r="H8183" t="s">
        <v>10817</v>
      </c>
      <c r="I8183" t="s">
        <v>21997</v>
      </c>
      <c r="J8183" t="s">
        <v>21998</v>
      </c>
      <c r="K8183" t="s">
        <v>110</v>
      </c>
      <c r="L8183" t="s">
        <v>3346</v>
      </c>
      <c r="M8183" t="s">
        <v>4213</v>
      </c>
      <c r="N8183" t="s">
        <v>7265</v>
      </c>
      <c r="O8183" t="s">
        <v>3343</v>
      </c>
      <c r="P8183" t="s">
        <v>3343</v>
      </c>
      <c r="Q8183" t="s">
        <v>3346</v>
      </c>
    </row>
    <row r="8184" spans="1:17" x14ac:dyDescent="0.25">
      <c r="A8184" t="s">
        <v>21812</v>
      </c>
      <c r="B8184" t="s">
        <v>21813</v>
      </c>
      <c r="C8184" t="s">
        <v>1771</v>
      </c>
      <c r="D8184" t="s">
        <v>21845</v>
      </c>
      <c r="E8184">
        <v>3502018</v>
      </c>
      <c r="F8184" t="s">
        <v>21999</v>
      </c>
      <c r="G8184" t="s">
        <v>22000</v>
      </c>
      <c r="H8184" t="s">
        <v>22001</v>
      </c>
      <c r="I8184" t="s">
        <v>22002</v>
      </c>
      <c r="J8184" t="s">
        <v>22003</v>
      </c>
      <c r="K8184" t="s">
        <v>110</v>
      </c>
      <c r="L8184" t="s">
        <v>3343</v>
      </c>
      <c r="M8184" t="s">
        <v>4213</v>
      </c>
      <c r="N8184" t="s">
        <v>9872</v>
      </c>
      <c r="O8184" t="s">
        <v>3343</v>
      </c>
      <c r="P8184" t="s">
        <v>3343</v>
      </c>
      <c r="Q8184" t="s">
        <v>3346</v>
      </c>
    </row>
    <row r="8185" spans="1:17" x14ac:dyDescent="0.25">
      <c r="A8185" t="s">
        <v>21812</v>
      </c>
      <c r="B8185" t="s">
        <v>21813</v>
      </c>
      <c r="C8185" t="s">
        <v>1771</v>
      </c>
      <c r="D8185" t="s">
        <v>21845</v>
      </c>
      <c r="E8185">
        <v>3502018</v>
      </c>
      <c r="F8185" t="s">
        <v>21999</v>
      </c>
      <c r="G8185" t="s">
        <v>22000</v>
      </c>
      <c r="H8185" t="s">
        <v>22001</v>
      </c>
      <c r="I8185" t="s">
        <v>22004</v>
      </c>
      <c r="J8185" t="s">
        <v>22005</v>
      </c>
      <c r="K8185" t="s">
        <v>110</v>
      </c>
      <c r="L8185" t="s">
        <v>3346</v>
      </c>
      <c r="M8185" t="s">
        <v>4213</v>
      </c>
      <c r="N8185" t="s">
        <v>9872</v>
      </c>
      <c r="O8185" t="s">
        <v>3343</v>
      </c>
      <c r="P8185" t="s">
        <v>3343</v>
      </c>
      <c r="Q8185" t="s">
        <v>3346</v>
      </c>
    </row>
    <row r="8186" spans="1:17" x14ac:dyDescent="0.25">
      <c r="A8186" t="s">
        <v>21812</v>
      </c>
      <c r="B8186" t="s">
        <v>21813</v>
      </c>
      <c r="C8186" t="s">
        <v>1771</v>
      </c>
      <c r="D8186" t="s">
        <v>21845</v>
      </c>
      <c r="E8186">
        <v>3502018</v>
      </c>
      <c r="F8186" t="s">
        <v>21999</v>
      </c>
      <c r="G8186" t="s">
        <v>22000</v>
      </c>
      <c r="H8186" t="s">
        <v>22001</v>
      </c>
      <c r="I8186" t="s">
        <v>22006</v>
      </c>
      <c r="J8186" t="s">
        <v>22007</v>
      </c>
      <c r="K8186" t="s">
        <v>110</v>
      </c>
      <c r="L8186" t="s">
        <v>3346</v>
      </c>
      <c r="M8186" t="s">
        <v>4213</v>
      </c>
      <c r="N8186" t="s">
        <v>9872</v>
      </c>
      <c r="O8186" t="s">
        <v>3343</v>
      </c>
      <c r="P8186" t="s">
        <v>3343</v>
      </c>
      <c r="Q8186" t="s">
        <v>3346</v>
      </c>
    </row>
    <row r="8187" spans="1:17" x14ac:dyDescent="0.25">
      <c r="A8187" t="s">
        <v>21812</v>
      </c>
      <c r="B8187" t="s">
        <v>21813</v>
      </c>
      <c r="C8187" t="s">
        <v>1771</v>
      </c>
      <c r="D8187" t="s">
        <v>21845</v>
      </c>
      <c r="E8187">
        <v>3502018</v>
      </c>
      <c r="F8187" t="s">
        <v>21999</v>
      </c>
      <c r="G8187" t="s">
        <v>22000</v>
      </c>
      <c r="H8187" t="s">
        <v>22001</v>
      </c>
      <c r="I8187" t="s">
        <v>22008</v>
      </c>
      <c r="J8187" t="s">
        <v>22009</v>
      </c>
      <c r="K8187" t="s">
        <v>110</v>
      </c>
      <c r="L8187" t="s">
        <v>3346</v>
      </c>
      <c r="M8187" t="s">
        <v>4213</v>
      </c>
      <c r="N8187" t="s">
        <v>9872</v>
      </c>
      <c r="O8187" t="s">
        <v>3343</v>
      </c>
      <c r="P8187" t="s">
        <v>3343</v>
      </c>
      <c r="Q8187" t="s">
        <v>3346</v>
      </c>
    </row>
    <row r="8188" spans="1:17" x14ac:dyDescent="0.25">
      <c r="A8188" t="s">
        <v>21812</v>
      </c>
      <c r="B8188" t="s">
        <v>21813</v>
      </c>
      <c r="C8188" t="s">
        <v>1771</v>
      </c>
      <c r="D8188" t="s">
        <v>21845</v>
      </c>
      <c r="E8188">
        <v>3502018</v>
      </c>
      <c r="F8188" t="s">
        <v>21999</v>
      </c>
      <c r="G8188" t="s">
        <v>22000</v>
      </c>
      <c r="H8188" t="s">
        <v>22001</v>
      </c>
      <c r="I8188" t="s">
        <v>22010</v>
      </c>
      <c r="J8188" t="s">
        <v>22011</v>
      </c>
      <c r="K8188" t="s">
        <v>110</v>
      </c>
      <c r="L8188" t="s">
        <v>3346</v>
      </c>
      <c r="M8188" t="s">
        <v>4213</v>
      </c>
      <c r="N8188" t="s">
        <v>9872</v>
      </c>
      <c r="O8188" t="s">
        <v>3343</v>
      </c>
      <c r="P8188" t="s">
        <v>3343</v>
      </c>
      <c r="Q8188" t="s">
        <v>3346</v>
      </c>
    </row>
    <row r="8189" spans="1:17" x14ac:dyDescent="0.25">
      <c r="A8189" t="s">
        <v>21812</v>
      </c>
      <c r="B8189" t="s">
        <v>21813</v>
      </c>
      <c r="C8189" t="s">
        <v>1771</v>
      </c>
      <c r="D8189" t="s">
        <v>21845</v>
      </c>
      <c r="E8189">
        <v>3502019</v>
      </c>
      <c r="F8189" t="s">
        <v>7262</v>
      </c>
      <c r="G8189" t="s">
        <v>22012</v>
      </c>
      <c r="H8189" t="s">
        <v>3394</v>
      </c>
      <c r="I8189" t="s">
        <v>22013</v>
      </c>
      <c r="J8189" t="s">
        <v>543</v>
      </c>
      <c r="K8189" t="s">
        <v>110</v>
      </c>
      <c r="L8189" t="s">
        <v>3343</v>
      </c>
      <c r="M8189" t="s">
        <v>4213</v>
      </c>
      <c r="N8189" t="s">
        <v>7265</v>
      </c>
      <c r="O8189" t="s">
        <v>3343</v>
      </c>
      <c r="P8189" t="s">
        <v>3343</v>
      </c>
      <c r="Q8189" t="s">
        <v>3346</v>
      </c>
    </row>
    <row r="8190" spans="1:17" x14ac:dyDescent="0.25">
      <c r="A8190" t="s">
        <v>21812</v>
      </c>
      <c r="B8190" t="s">
        <v>21813</v>
      </c>
      <c r="C8190" t="s">
        <v>1771</v>
      </c>
      <c r="D8190" t="s">
        <v>21845</v>
      </c>
      <c r="E8190">
        <v>3502019</v>
      </c>
      <c r="F8190" t="s">
        <v>7262</v>
      </c>
      <c r="G8190" t="s">
        <v>22012</v>
      </c>
      <c r="H8190" t="s">
        <v>3394</v>
      </c>
      <c r="I8190" t="s">
        <v>22014</v>
      </c>
      <c r="J8190" t="s">
        <v>22015</v>
      </c>
      <c r="K8190" t="s">
        <v>110</v>
      </c>
      <c r="L8190" t="s">
        <v>3346</v>
      </c>
      <c r="M8190" t="s">
        <v>4213</v>
      </c>
      <c r="N8190" t="s">
        <v>7265</v>
      </c>
      <c r="O8190" t="s">
        <v>3343</v>
      </c>
      <c r="P8190" t="s">
        <v>3343</v>
      </c>
      <c r="Q8190" t="s">
        <v>3346</v>
      </c>
    </row>
    <row r="8191" spans="1:17" x14ac:dyDescent="0.25">
      <c r="A8191" t="s">
        <v>21812</v>
      </c>
      <c r="B8191" t="s">
        <v>21813</v>
      </c>
      <c r="C8191" t="s">
        <v>1771</v>
      </c>
      <c r="D8191" t="s">
        <v>21845</v>
      </c>
      <c r="E8191">
        <v>3502019</v>
      </c>
      <c r="F8191" t="s">
        <v>7262</v>
      </c>
      <c r="G8191" t="s">
        <v>22012</v>
      </c>
      <c r="H8191" t="s">
        <v>3394</v>
      </c>
      <c r="I8191" t="s">
        <v>22016</v>
      </c>
      <c r="J8191" t="s">
        <v>22017</v>
      </c>
      <c r="K8191" t="s">
        <v>110</v>
      </c>
      <c r="L8191" t="s">
        <v>3346</v>
      </c>
      <c r="M8191" t="s">
        <v>4213</v>
      </c>
      <c r="N8191" t="s">
        <v>7265</v>
      </c>
      <c r="O8191" t="s">
        <v>3343</v>
      </c>
      <c r="P8191" t="s">
        <v>3343</v>
      </c>
      <c r="Q8191" t="s">
        <v>3346</v>
      </c>
    </row>
    <row r="8192" spans="1:17" x14ac:dyDescent="0.25">
      <c r="A8192" t="s">
        <v>21812</v>
      </c>
      <c r="B8192" t="s">
        <v>21813</v>
      </c>
      <c r="C8192" t="s">
        <v>1771</v>
      </c>
      <c r="D8192" t="s">
        <v>21845</v>
      </c>
      <c r="E8192">
        <v>3502019</v>
      </c>
      <c r="F8192" t="s">
        <v>7262</v>
      </c>
      <c r="G8192" t="s">
        <v>22012</v>
      </c>
      <c r="H8192" t="s">
        <v>3394</v>
      </c>
      <c r="I8192" t="s">
        <v>22018</v>
      </c>
      <c r="J8192" t="s">
        <v>21921</v>
      </c>
      <c r="K8192" t="s">
        <v>110</v>
      </c>
      <c r="L8192" t="s">
        <v>3346</v>
      </c>
      <c r="M8192" t="s">
        <v>4213</v>
      </c>
      <c r="N8192" t="s">
        <v>7265</v>
      </c>
      <c r="O8192" t="s">
        <v>3343</v>
      </c>
      <c r="P8192" t="s">
        <v>3343</v>
      </c>
      <c r="Q8192" t="s">
        <v>3346</v>
      </c>
    </row>
    <row r="8193" spans="1:17" x14ac:dyDescent="0.25">
      <c r="A8193" t="s">
        <v>21812</v>
      </c>
      <c r="B8193" t="s">
        <v>21813</v>
      </c>
      <c r="C8193" t="s">
        <v>1771</v>
      </c>
      <c r="D8193" t="s">
        <v>21845</v>
      </c>
      <c r="E8193">
        <v>3502019</v>
      </c>
      <c r="F8193" t="s">
        <v>7262</v>
      </c>
      <c r="G8193" t="s">
        <v>22012</v>
      </c>
      <c r="H8193" t="s">
        <v>3394</v>
      </c>
      <c r="I8193" t="s">
        <v>22019</v>
      </c>
      <c r="J8193" t="s">
        <v>21953</v>
      </c>
      <c r="K8193" t="s">
        <v>110</v>
      </c>
      <c r="L8193" t="s">
        <v>3346</v>
      </c>
      <c r="M8193" t="s">
        <v>4213</v>
      </c>
      <c r="N8193" t="s">
        <v>7265</v>
      </c>
      <c r="O8193" t="s">
        <v>3343</v>
      </c>
      <c r="P8193" t="s">
        <v>3343</v>
      </c>
      <c r="Q8193" t="s">
        <v>3346</v>
      </c>
    </row>
    <row r="8194" spans="1:17" x14ac:dyDescent="0.25">
      <c r="A8194" t="s">
        <v>21812</v>
      </c>
      <c r="B8194" t="s">
        <v>21813</v>
      </c>
      <c r="C8194" t="s">
        <v>1771</v>
      </c>
      <c r="D8194" t="s">
        <v>21845</v>
      </c>
      <c r="E8194">
        <v>3502020</v>
      </c>
      <c r="F8194" t="s">
        <v>1860</v>
      </c>
      <c r="G8194" t="s">
        <v>22020</v>
      </c>
      <c r="H8194" t="s">
        <v>4590</v>
      </c>
      <c r="I8194" t="s">
        <v>22021</v>
      </c>
      <c r="J8194" t="s">
        <v>22022</v>
      </c>
      <c r="K8194" t="s">
        <v>110</v>
      </c>
      <c r="L8194" t="s">
        <v>3343</v>
      </c>
      <c r="M8194" t="s">
        <v>3570</v>
      </c>
      <c r="N8194" t="s">
        <v>3571</v>
      </c>
      <c r="O8194" t="s">
        <v>3343</v>
      </c>
      <c r="P8194" t="s">
        <v>3343</v>
      </c>
      <c r="Q8194" t="s">
        <v>3346</v>
      </c>
    </row>
    <row r="8195" spans="1:17" x14ac:dyDescent="0.25">
      <c r="A8195" t="s">
        <v>21812</v>
      </c>
      <c r="B8195" t="s">
        <v>21813</v>
      </c>
      <c r="C8195" t="s">
        <v>1771</v>
      </c>
      <c r="D8195" t="s">
        <v>21845</v>
      </c>
      <c r="E8195">
        <v>3502020</v>
      </c>
      <c r="F8195" t="s">
        <v>1860</v>
      </c>
      <c r="G8195" t="s">
        <v>22020</v>
      </c>
      <c r="H8195" t="s">
        <v>4590</v>
      </c>
      <c r="I8195" t="s">
        <v>22023</v>
      </c>
      <c r="J8195" t="s">
        <v>22024</v>
      </c>
      <c r="K8195" t="s">
        <v>110</v>
      </c>
      <c r="L8195" t="s">
        <v>3346</v>
      </c>
      <c r="M8195" t="s">
        <v>3570</v>
      </c>
      <c r="N8195" t="s">
        <v>3571</v>
      </c>
      <c r="O8195" t="s">
        <v>3343</v>
      </c>
      <c r="P8195" t="s">
        <v>3343</v>
      </c>
      <c r="Q8195" t="s">
        <v>3346</v>
      </c>
    </row>
    <row r="8196" spans="1:17" x14ac:dyDescent="0.25">
      <c r="A8196" t="s">
        <v>21812</v>
      </c>
      <c r="B8196" t="s">
        <v>21813</v>
      </c>
      <c r="C8196" t="s">
        <v>1771</v>
      </c>
      <c r="D8196" t="s">
        <v>21845</v>
      </c>
      <c r="E8196">
        <v>3502020</v>
      </c>
      <c r="F8196" t="s">
        <v>1860</v>
      </c>
      <c r="G8196" t="s">
        <v>22020</v>
      </c>
      <c r="H8196" t="s">
        <v>4590</v>
      </c>
      <c r="I8196" t="s">
        <v>22025</v>
      </c>
      <c r="J8196" t="s">
        <v>22026</v>
      </c>
      <c r="K8196" t="s">
        <v>110</v>
      </c>
      <c r="L8196" t="s">
        <v>3346</v>
      </c>
      <c r="M8196" t="s">
        <v>3570</v>
      </c>
      <c r="N8196" t="s">
        <v>3571</v>
      </c>
      <c r="O8196" t="s">
        <v>3343</v>
      </c>
      <c r="P8196" t="s">
        <v>3343</v>
      </c>
      <c r="Q8196" t="s">
        <v>3346</v>
      </c>
    </row>
    <row r="8197" spans="1:17" x14ac:dyDescent="0.25">
      <c r="A8197" t="s">
        <v>21812</v>
      </c>
      <c r="B8197" t="s">
        <v>21813</v>
      </c>
      <c r="C8197" t="s">
        <v>1771</v>
      </c>
      <c r="D8197" t="s">
        <v>21845</v>
      </c>
      <c r="E8197">
        <v>3502021</v>
      </c>
      <c r="F8197" t="s">
        <v>1863</v>
      </c>
      <c r="G8197" t="s">
        <v>22027</v>
      </c>
      <c r="H8197" t="s">
        <v>4590</v>
      </c>
      <c r="I8197" t="s">
        <v>22028</v>
      </c>
      <c r="J8197" t="s">
        <v>22022</v>
      </c>
      <c r="K8197" t="s">
        <v>110</v>
      </c>
      <c r="L8197" t="s">
        <v>3343</v>
      </c>
      <c r="M8197" t="s">
        <v>4163</v>
      </c>
      <c r="N8197" t="s">
        <v>4497</v>
      </c>
      <c r="O8197" t="s">
        <v>3343</v>
      </c>
      <c r="P8197" t="s">
        <v>3343</v>
      </c>
      <c r="Q8197" t="s">
        <v>3346</v>
      </c>
    </row>
    <row r="8198" spans="1:17" x14ac:dyDescent="0.25">
      <c r="A8198" t="s">
        <v>21812</v>
      </c>
      <c r="B8198" t="s">
        <v>21813</v>
      </c>
      <c r="C8198" t="s">
        <v>1771</v>
      </c>
      <c r="D8198" t="s">
        <v>21845</v>
      </c>
      <c r="E8198">
        <v>3502021</v>
      </c>
      <c r="F8198" t="s">
        <v>1863</v>
      </c>
      <c r="G8198" t="s">
        <v>22027</v>
      </c>
      <c r="H8198" t="s">
        <v>4590</v>
      </c>
      <c r="I8198" t="s">
        <v>22029</v>
      </c>
      <c r="J8198" t="s">
        <v>22030</v>
      </c>
      <c r="K8198" t="s">
        <v>110</v>
      </c>
      <c r="L8198" t="s">
        <v>3346</v>
      </c>
      <c r="M8198" t="s">
        <v>4163</v>
      </c>
      <c r="N8198" t="s">
        <v>4497</v>
      </c>
      <c r="O8198" t="s">
        <v>3343</v>
      </c>
      <c r="P8198" t="s">
        <v>3343</v>
      </c>
      <c r="Q8198" t="s">
        <v>3346</v>
      </c>
    </row>
    <row r="8199" spans="1:17" x14ac:dyDescent="0.25">
      <c r="A8199" t="s">
        <v>21812</v>
      </c>
      <c r="B8199" t="s">
        <v>21813</v>
      </c>
      <c r="C8199" t="s">
        <v>1771</v>
      </c>
      <c r="D8199" t="s">
        <v>21845</v>
      </c>
      <c r="E8199">
        <v>3502021</v>
      </c>
      <c r="F8199" t="s">
        <v>1863</v>
      </c>
      <c r="G8199" t="s">
        <v>22027</v>
      </c>
      <c r="H8199" t="s">
        <v>4590</v>
      </c>
      <c r="I8199" t="s">
        <v>22031</v>
      </c>
      <c r="J8199" t="s">
        <v>22032</v>
      </c>
      <c r="K8199" t="s">
        <v>110</v>
      </c>
      <c r="L8199" t="s">
        <v>3346</v>
      </c>
      <c r="M8199" t="s">
        <v>4163</v>
      </c>
      <c r="N8199" t="s">
        <v>4497</v>
      </c>
      <c r="O8199" t="s">
        <v>3343</v>
      </c>
      <c r="P8199" t="s">
        <v>3343</v>
      </c>
      <c r="Q8199" t="s">
        <v>3346</v>
      </c>
    </row>
    <row r="8200" spans="1:17" x14ac:dyDescent="0.25">
      <c r="A8200" t="s">
        <v>21812</v>
      </c>
      <c r="B8200" t="s">
        <v>21813</v>
      </c>
      <c r="C8200" t="s">
        <v>1771</v>
      </c>
      <c r="D8200" t="s">
        <v>21845</v>
      </c>
      <c r="E8200">
        <v>3502022</v>
      </c>
      <c r="F8200" t="s">
        <v>22033</v>
      </c>
      <c r="G8200" t="s">
        <v>22034</v>
      </c>
      <c r="H8200" t="s">
        <v>10817</v>
      </c>
      <c r="I8200" t="s">
        <v>22035</v>
      </c>
      <c r="J8200" t="s">
        <v>21992</v>
      </c>
      <c r="K8200" t="s">
        <v>110</v>
      </c>
      <c r="L8200" t="s">
        <v>3343</v>
      </c>
      <c r="M8200" t="s">
        <v>4213</v>
      </c>
      <c r="N8200" t="s">
        <v>7265</v>
      </c>
      <c r="O8200" t="s">
        <v>3343</v>
      </c>
      <c r="P8200" t="s">
        <v>3343</v>
      </c>
      <c r="Q8200" t="s">
        <v>3346</v>
      </c>
    </row>
    <row r="8201" spans="1:17" x14ac:dyDescent="0.25">
      <c r="A8201" t="s">
        <v>21812</v>
      </c>
      <c r="B8201" t="s">
        <v>21813</v>
      </c>
      <c r="C8201" t="s">
        <v>1771</v>
      </c>
      <c r="D8201" t="s">
        <v>21845</v>
      </c>
      <c r="E8201">
        <v>3502023</v>
      </c>
      <c r="F8201" t="s">
        <v>22036</v>
      </c>
      <c r="G8201" t="s">
        <v>22037</v>
      </c>
      <c r="H8201" t="s">
        <v>10817</v>
      </c>
      <c r="I8201" t="s">
        <v>22038</v>
      </c>
      <c r="J8201" t="s">
        <v>22039</v>
      </c>
      <c r="K8201" t="s">
        <v>110</v>
      </c>
      <c r="L8201" t="s">
        <v>3343</v>
      </c>
      <c r="M8201" t="s">
        <v>4213</v>
      </c>
      <c r="N8201" t="s">
        <v>7265</v>
      </c>
      <c r="O8201" t="s">
        <v>3346</v>
      </c>
      <c r="P8201" t="s">
        <v>3343</v>
      </c>
      <c r="Q8201" t="s">
        <v>3346</v>
      </c>
    </row>
    <row r="8202" spans="1:17" x14ac:dyDescent="0.25">
      <c r="A8202" t="s">
        <v>21812</v>
      </c>
      <c r="B8202" t="s">
        <v>21813</v>
      </c>
      <c r="C8202" t="s">
        <v>1771</v>
      </c>
      <c r="D8202" t="s">
        <v>21845</v>
      </c>
      <c r="E8202">
        <v>3502023</v>
      </c>
      <c r="F8202" t="s">
        <v>22036</v>
      </c>
      <c r="G8202" t="s">
        <v>22037</v>
      </c>
      <c r="H8202" t="s">
        <v>10817</v>
      </c>
      <c r="I8202" t="s">
        <v>22040</v>
      </c>
      <c r="J8202" t="s">
        <v>22041</v>
      </c>
      <c r="K8202" t="s">
        <v>110</v>
      </c>
      <c r="L8202" t="s">
        <v>3346</v>
      </c>
      <c r="M8202" t="s">
        <v>4213</v>
      </c>
      <c r="N8202" t="s">
        <v>7265</v>
      </c>
      <c r="O8202" t="s">
        <v>3346</v>
      </c>
      <c r="P8202" t="s">
        <v>3343</v>
      </c>
      <c r="Q8202" t="s">
        <v>3346</v>
      </c>
    </row>
    <row r="8203" spans="1:17" x14ac:dyDescent="0.25">
      <c r="A8203" t="s">
        <v>21812</v>
      </c>
      <c r="B8203" t="s">
        <v>21813</v>
      </c>
      <c r="C8203" t="s">
        <v>1771</v>
      </c>
      <c r="D8203" t="s">
        <v>21845</v>
      </c>
      <c r="E8203">
        <v>3502024</v>
      </c>
      <c r="F8203" t="s">
        <v>22042</v>
      </c>
      <c r="G8203" t="s">
        <v>22043</v>
      </c>
      <c r="H8203" t="s">
        <v>3394</v>
      </c>
      <c r="I8203" t="s">
        <v>22044</v>
      </c>
      <c r="J8203" t="s">
        <v>12887</v>
      </c>
      <c r="K8203" t="s">
        <v>110</v>
      </c>
      <c r="L8203" t="s">
        <v>3343</v>
      </c>
      <c r="M8203" t="s">
        <v>4213</v>
      </c>
      <c r="N8203" t="s">
        <v>7265</v>
      </c>
      <c r="O8203" t="s">
        <v>3343</v>
      </c>
      <c r="P8203" t="s">
        <v>3343</v>
      </c>
      <c r="Q8203" t="s">
        <v>3346</v>
      </c>
    </row>
    <row r="8204" spans="1:17" x14ac:dyDescent="0.25">
      <c r="A8204" t="s">
        <v>21812</v>
      </c>
      <c r="B8204" t="s">
        <v>21813</v>
      </c>
      <c r="C8204" t="s">
        <v>1771</v>
      </c>
      <c r="D8204" t="s">
        <v>21845</v>
      </c>
      <c r="E8204">
        <v>3502024</v>
      </c>
      <c r="F8204" t="s">
        <v>22042</v>
      </c>
      <c r="G8204" t="s">
        <v>22043</v>
      </c>
      <c r="H8204" t="s">
        <v>3394</v>
      </c>
      <c r="I8204" t="s">
        <v>22045</v>
      </c>
      <c r="J8204" t="s">
        <v>22046</v>
      </c>
      <c r="K8204" t="s">
        <v>110</v>
      </c>
      <c r="L8204" t="s">
        <v>3346</v>
      </c>
      <c r="M8204" t="s">
        <v>4213</v>
      </c>
      <c r="N8204" t="s">
        <v>7265</v>
      </c>
      <c r="O8204" t="s">
        <v>3343</v>
      </c>
      <c r="P8204" t="s">
        <v>3343</v>
      </c>
      <c r="Q8204" t="s">
        <v>3346</v>
      </c>
    </row>
    <row r="8205" spans="1:17" x14ac:dyDescent="0.25">
      <c r="A8205" t="s">
        <v>21812</v>
      </c>
      <c r="B8205" t="s">
        <v>21813</v>
      </c>
      <c r="C8205" t="s">
        <v>1771</v>
      </c>
      <c r="D8205" t="s">
        <v>21845</v>
      </c>
      <c r="E8205">
        <v>3502024</v>
      </c>
      <c r="F8205" t="s">
        <v>22042</v>
      </c>
      <c r="G8205" t="s">
        <v>22043</v>
      </c>
      <c r="H8205" t="s">
        <v>3394</v>
      </c>
      <c r="I8205" t="s">
        <v>22047</v>
      </c>
      <c r="J8205" t="s">
        <v>22048</v>
      </c>
      <c r="K8205" t="s">
        <v>110</v>
      </c>
      <c r="L8205" t="s">
        <v>3346</v>
      </c>
      <c r="M8205" t="s">
        <v>4213</v>
      </c>
      <c r="N8205" t="s">
        <v>7265</v>
      </c>
      <c r="O8205" t="s">
        <v>3343</v>
      </c>
      <c r="P8205" t="s">
        <v>3343</v>
      </c>
      <c r="Q8205" t="s">
        <v>3346</v>
      </c>
    </row>
    <row r="8206" spans="1:17" x14ac:dyDescent="0.25">
      <c r="A8206" t="s">
        <v>21812</v>
      </c>
      <c r="B8206" t="s">
        <v>21813</v>
      </c>
      <c r="C8206" t="s">
        <v>1771</v>
      </c>
      <c r="D8206" t="s">
        <v>21845</v>
      </c>
      <c r="E8206">
        <v>3502024</v>
      </c>
      <c r="F8206" t="s">
        <v>22042</v>
      </c>
      <c r="G8206" t="s">
        <v>22043</v>
      </c>
      <c r="H8206" t="s">
        <v>3394</v>
      </c>
      <c r="I8206" t="s">
        <v>22049</v>
      </c>
      <c r="J8206" t="s">
        <v>22050</v>
      </c>
      <c r="K8206" t="s">
        <v>110</v>
      </c>
      <c r="L8206" t="s">
        <v>3346</v>
      </c>
      <c r="M8206" t="s">
        <v>4213</v>
      </c>
      <c r="N8206" t="s">
        <v>7265</v>
      </c>
      <c r="O8206" t="s">
        <v>3343</v>
      </c>
      <c r="P8206" t="s">
        <v>3343</v>
      </c>
      <c r="Q8206" t="s">
        <v>3346</v>
      </c>
    </row>
    <row r="8207" spans="1:17" x14ac:dyDescent="0.25">
      <c r="A8207" t="s">
        <v>21812</v>
      </c>
      <c r="B8207" t="s">
        <v>21813</v>
      </c>
      <c r="C8207" t="s">
        <v>1771</v>
      </c>
      <c r="D8207" t="s">
        <v>21845</v>
      </c>
      <c r="E8207">
        <v>3502025</v>
      </c>
      <c r="F8207" t="s">
        <v>22051</v>
      </c>
      <c r="G8207" t="s">
        <v>22052</v>
      </c>
      <c r="H8207" t="s">
        <v>3394</v>
      </c>
      <c r="I8207" t="s">
        <v>22053</v>
      </c>
      <c r="J8207" t="s">
        <v>543</v>
      </c>
      <c r="K8207" t="s">
        <v>110</v>
      </c>
      <c r="L8207" t="s">
        <v>3343</v>
      </c>
      <c r="M8207" t="s">
        <v>4213</v>
      </c>
      <c r="N8207" t="s">
        <v>7265</v>
      </c>
      <c r="O8207" t="s">
        <v>3343</v>
      </c>
      <c r="P8207" t="s">
        <v>3343</v>
      </c>
      <c r="Q8207" t="s">
        <v>3346</v>
      </c>
    </row>
    <row r="8208" spans="1:17" x14ac:dyDescent="0.25">
      <c r="A8208" t="s">
        <v>21812</v>
      </c>
      <c r="B8208" t="s">
        <v>21813</v>
      </c>
      <c r="C8208" t="s">
        <v>1771</v>
      </c>
      <c r="D8208" t="s">
        <v>21845</v>
      </c>
      <c r="E8208">
        <v>3502025</v>
      </c>
      <c r="F8208" t="s">
        <v>22051</v>
      </c>
      <c r="G8208" t="s">
        <v>22052</v>
      </c>
      <c r="H8208" t="s">
        <v>3394</v>
      </c>
      <c r="I8208" t="s">
        <v>22054</v>
      </c>
      <c r="J8208" t="s">
        <v>22055</v>
      </c>
      <c r="K8208" t="s">
        <v>110</v>
      </c>
      <c r="L8208" t="s">
        <v>3346</v>
      </c>
      <c r="M8208" t="s">
        <v>4213</v>
      </c>
      <c r="N8208" t="s">
        <v>7265</v>
      </c>
      <c r="O8208" t="s">
        <v>3343</v>
      </c>
      <c r="P8208" t="s">
        <v>3343</v>
      </c>
      <c r="Q8208" t="s">
        <v>3346</v>
      </c>
    </row>
    <row r="8209" spans="1:17" x14ac:dyDescent="0.25">
      <c r="A8209" t="s">
        <v>21812</v>
      </c>
      <c r="B8209" t="s">
        <v>21813</v>
      </c>
      <c r="C8209" t="s">
        <v>1771</v>
      </c>
      <c r="D8209" t="s">
        <v>21845</v>
      </c>
      <c r="E8209">
        <v>3502025</v>
      </c>
      <c r="F8209" t="s">
        <v>22051</v>
      </c>
      <c r="G8209" t="s">
        <v>22052</v>
      </c>
      <c r="H8209" t="s">
        <v>3394</v>
      </c>
      <c r="I8209" t="s">
        <v>22056</v>
      </c>
      <c r="J8209" t="s">
        <v>22057</v>
      </c>
      <c r="K8209" t="s">
        <v>110</v>
      </c>
      <c r="L8209" t="s">
        <v>3346</v>
      </c>
      <c r="M8209" t="s">
        <v>4213</v>
      </c>
      <c r="N8209" t="s">
        <v>7265</v>
      </c>
      <c r="O8209" t="s">
        <v>3343</v>
      </c>
      <c r="P8209" t="s">
        <v>3343</v>
      </c>
      <c r="Q8209" t="s">
        <v>3346</v>
      </c>
    </row>
    <row r="8210" spans="1:17" x14ac:dyDescent="0.25">
      <c r="A8210" t="s">
        <v>21812</v>
      </c>
      <c r="B8210" t="s">
        <v>21813</v>
      </c>
      <c r="C8210" t="s">
        <v>1771</v>
      </c>
      <c r="D8210" t="s">
        <v>21845</v>
      </c>
      <c r="E8210">
        <v>3502025</v>
      </c>
      <c r="F8210" t="s">
        <v>22051</v>
      </c>
      <c r="G8210" t="s">
        <v>22052</v>
      </c>
      <c r="H8210" t="s">
        <v>3394</v>
      </c>
      <c r="I8210" t="s">
        <v>22058</v>
      </c>
      <c r="J8210" t="s">
        <v>22059</v>
      </c>
      <c r="K8210" t="s">
        <v>110</v>
      </c>
      <c r="L8210" t="s">
        <v>3346</v>
      </c>
      <c r="M8210" t="s">
        <v>4213</v>
      </c>
      <c r="N8210" t="s">
        <v>7265</v>
      </c>
      <c r="O8210" t="s">
        <v>3343</v>
      </c>
      <c r="P8210" t="s">
        <v>3343</v>
      </c>
      <c r="Q8210" t="s">
        <v>3346</v>
      </c>
    </row>
    <row r="8211" spans="1:17" x14ac:dyDescent="0.25">
      <c r="A8211" t="s">
        <v>21812</v>
      </c>
      <c r="B8211" t="s">
        <v>21813</v>
      </c>
      <c r="C8211" t="s">
        <v>1771</v>
      </c>
      <c r="D8211" t="s">
        <v>21845</v>
      </c>
      <c r="E8211">
        <v>3502026</v>
      </c>
      <c r="F8211" t="s">
        <v>22060</v>
      </c>
      <c r="G8211" t="s">
        <v>22061</v>
      </c>
      <c r="H8211" t="s">
        <v>5777</v>
      </c>
      <c r="I8211" t="s">
        <v>22062</v>
      </c>
      <c r="J8211" t="s">
        <v>22063</v>
      </c>
      <c r="K8211" t="s">
        <v>110</v>
      </c>
      <c r="L8211" t="s">
        <v>3343</v>
      </c>
      <c r="M8211" t="s">
        <v>3707</v>
      </c>
      <c r="N8211" t="s">
        <v>9242</v>
      </c>
      <c r="O8211" t="s">
        <v>3343</v>
      </c>
      <c r="P8211" t="s">
        <v>3343</v>
      </c>
      <c r="Q8211" t="s">
        <v>3346</v>
      </c>
    </row>
    <row r="8212" spans="1:17" x14ac:dyDescent="0.25">
      <c r="A8212" t="s">
        <v>21812</v>
      </c>
      <c r="B8212" t="s">
        <v>21813</v>
      </c>
      <c r="C8212" t="s">
        <v>1771</v>
      </c>
      <c r="D8212" t="s">
        <v>21845</v>
      </c>
      <c r="E8212">
        <v>3502026</v>
      </c>
      <c r="F8212" t="s">
        <v>22060</v>
      </c>
      <c r="G8212" t="s">
        <v>22061</v>
      </c>
      <c r="H8212" t="s">
        <v>5777</v>
      </c>
      <c r="I8212" t="s">
        <v>22064</v>
      </c>
      <c r="J8212" t="s">
        <v>22065</v>
      </c>
      <c r="K8212" t="s">
        <v>110</v>
      </c>
      <c r="L8212" t="s">
        <v>3346</v>
      </c>
      <c r="M8212" t="s">
        <v>3707</v>
      </c>
      <c r="N8212" t="s">
        <v>9242</v>
      </c>
      <c r="O8212" t="s">
        <v>3343</v>
      </c>
      <c r="P8212" t="s">
        <v>3343</v>
      </c>
      <c r="Q8212" t="s">
        <v>3346</v>
      </c>
    </row>
    <row r="8213" spans="1:17" x14ac:dyDescent="0.25">
      <c r="A8213" t="s">
        <v>21812</v>
      </c>
      <c r="B8213" t="s">
        <v>21813</v>
      </c>
      <c r="C8213" t="s">
        <v>1771</v>
      </c>
      <c r="D8213" t="s">
        <v>21845</v>
      </c>
      <c r="E8213">
        <v>3502033</v>
      </c>
      <c r="F8213" t="s">
        <v>22066</v>
      </c>
      <c r="G8213" t="s">
        <v>22067</v>
      </c>
      <c r="H8213" t="s">
        <v>22068</v>
      </c>
      <c r="I8213" t="s">
        <v>22069</v>
      </c>
      <c r="J8213" t="s">
        <v>22070</v>
      </c>
      <c r="K8213" t="s">
        <v>110</v>
      </c>
      <c r="L8213" t="s">
        <v>3343</v>
      </c>
      <c r="M8213" t="s">
        <v>4213</v>
      </c>
      <c r="N8213" t="s">
        <v>9872</v>
      </c>
      <c r="O8213" t="s">
        <v>3346</v>
      </c>
      <c r="P8213" t="s">
        <v>3343</v>
      </c>
      <c r="Q8213" t="s">
        <v>3346</v>
      </c>
    </row>
    <row r="8214" spans="1:17" x14ac:dyDescent="0.25">
      <c r="A8214" t="s">
        <v>21812</v>
      </c>
      <c r="B8214" t="s">
        <v>21813</v>
      </c>
      <c r="C8214" t="s">
        <v>1771</v>
      </c>
      <c r="D8214" t="s">
        <v>21845</v>
      </c>
      <c r="E8214">
        <v>3502036</v>
      </c>
      <c r="F8214" t="s">
        <v>1791</v>
      </c>
      <c r="G8214" t="s">
        <v>22071</v>
      </c>
      <c r="H8214" t="s">
        <v>3586</v>
      </c>
      <c r="I8214" t="s">
        <v>1792</v>
      </c>
      <c r="J8214" t="s">
        <v>1793</v>
      </c>
      <c r="K8214" t="s">
        <v>110</v>
      </c>
      <c r="L8214" t="s">
        <v>3343</v>
      </c>
      <c r="M8214" t="s">
        <v>4213</v>
      </c>
      <c r="N8214" t="s">
        <v>6507</v>
      </c>
      <c r="O8214" t="s">
        <v>3343</v>
      </c>
      <c r="P8214" t="s">
        <v>3343</v>
      </c>
      <c r="Q8214" t="s">
        <v>3346</v>
      </c>
    </row>
    <row r="8215" spans="1:17" x14ac:dyDescent="0.25">
      <c r="A8215" t="s">
        <v>21812</v>
      </c>
      <c r="B8215" t="s">
        <v>21813</v>
      </c>
      <c r="C8215" t="s">
        <v>1771</v>
      </c>
      <c r="D8215" t="s">
        <v>21845</v>
      </c>
      <c r="E8215">
        <v>3502036</v>
      </c>
      <c r="F8215" t="s">
        <v>1791</v>
      </c>
      <c r="G8215" t="s">
        <v>22071</v>
      </c>
      <c r="H8215" t="s">
        <v>3586</v>
      </c>
      <c r="I8215" t="s">
        <v>22072</v>
      </c>
      <c r="J8215" t="s">
        <v>22073</v>
      </c>
      <c r="K8215" t="s">
        <v>110</v>
      </c>
      <c r="L8215" t="s">
        <v>3346</v>
      </c>
      <c r="M8215" t="s">
        <v>4213</v>
      </c>
      <c r="N8215" t="s">
        <v>6507</v>
      </c>
      <c r="O8215" t="s">
        <v>3343</v>
      </c>
      <c r="P8215" t="s">
        <v>3343</v>
      </c>
      <c r="Q8215" t="s">
        <v>3346</v>
      </c>
    </row>
    <row r="8216" spans="1:17" x14ac:dyDescent="0.25">
      <c r="A8216" t="s">
        <v>21812</v>
      </c>
      <c r="B8216" t="s">
        <v>21813</v>
      </c>
      <c r="C8216" t="s">
        <v>1771</v>
      </c>
      <c r="D8216" t="s">
        <v>21845</v>
      </c>
      <c r="E8216">
        <v>3502036</v>
      </c>
      <c r="F8216" t="s">
        <v>1791</v>
      </c>
      <c r="G8216" t="s">
        <v>22071</v>
      </c>
      <c r="H8216" t="s">
        <v>3586</v>
      </c>
      <c r="I8216" t="s">
        <v>22074</v>
      </c>
      <c r="J8216" t="s">
        <v>22075</v>
      </c>
      <c r="K8216" t="s">
        <v>110</v>
      </c>
      <c r="L8216" t="s">
        <v>3346</v>
      </c>
      <c r="M8216" t="s">
        <v>4213</v>
      </c>
      <c r="N8216" t="s">
        <v>6507</v>
      </c>
      <c r="O8216" t="s">
        <v>3343</v>
      </c>
      <c r="P8216" t="s">
        <v>3343</v>
      </c>
      <c r="Q8216" t="s">
        <v>3346</v>
      </c>
    </row>
    <row r="8217" spans="1:17" x14ac:dyDescent="0.25">
      <c r="A8217" t="s">
        <v>21812</v>
      </c>
      <c r="B8217" t="s">
        <v>21813</v>
      </c>
      <c r="C8217" t="s">
        <v>1771</v>
      </c>
      <c r="D8217" t="s">
        <v>21845</v>
      </c>
      <c r="E8217">
        <v>3502037</v>
      </c>
      <c r="F8217" t="s">
        <v>1807</v>
      </c>
      <c r="G8217" t="s">
        <v>22076</v>
      </c>
      <c r="H8217" t="s">
        <v>3586</v>
      </c>
      <c r="I8217" t="s">
        <v>1808</v>
      </c>
      <c r="J8217" t="s">
        <v>1809</v>
      </c>
      <c r="K8217" t="s">
        <v>110</v>
      </c>
      <c r="L8217" t="s">
        <v>3343</v>
      </c>
      <c r="M8217" t="s">
        <v>4213</v>
      </c>
      <c r="N8217" t="s">
        <v>6507</v>
      </c>
      <c r="O8217" t="s">
        <v>3343</v>
      </c>
      <c r="P8217" t="s">
        <v>3343</v>
      </c>
      <c r="Q8217" t="s">
        <v>3346</v>
      </c>
    </row>
    <row r="8218" spans="1:17" x14ac:dyDescent="0.25">
      <c r="A8218" t="s">
        <v>21812</v>
      </c>
      <c r="B8218" t="s">
        <v>21813</v>
      </c>
      <c r="C8218" t="s">
        <v>1771</v>
      </c>
      <c r="D8218" t="s">
        <v>21845</v>
      </c>
      <c r="E8218">
        <v>3502037</v>
      </c>
      <c r="F8218" t="s">
        <v>1807</v>
      </c>
      <c r="G8218" t="s">
        <v>22076</v>
      </c>
      <c r="H8218" t="s">
        <v>3586</v>
      </c>
      <c r="I8218" t="s">
        <v>22077</v>
      </c>
      <c r="J8218" t="s">
        <v>22078</v>
      </c>
      <c r="K8218" t="s">
        <v>110</v>
      </c>
      <c r="L8218" t="s">
        <v>3346</v>
      </c>
      <c r="M8218" t="s">
        <v>4213</v>
      </c>
      <c r="N8218" t="s">
        <v>6507</v>
      </c>
      <c r="O8218" t="s">
        <v>3343</v>
      </c>
      <c r="P8218" t="s">
        <v>3343</v>
      </c>
      <c r="Q8218" t="s">
        <v>3346</v>
      </c>
    </row>
    <row r="8219" spans="1:17" x14ac:dyDescent="0.25">
      <c r="A8219" t="s">
        <v>21812</v>
      </c>
      <c r="B8219" t="s">
        <v>21813</v>
      </c>
      <c r="C8219" t="s">
        <v>1771</v>
      </c>
      <c r="D8219" t="s">
        <v>21845</v>
      </c>
      <c r="E8219">
        <v>3502038</v>
      </c>
      <c r="F8219" t="s">
        <v>22079</v>
      </c>
      <c r="G8219" t="s">
        <v>22080</v>
      </c>
      <c r="H8219" t="s">
        <v>3586</v>
      </c>
      <c r="I8219" t="s">
        <v>22081</v>
      </c>
      <c r="J8219" t="s">
        <v>22082</v>
      </c>
      <c r="K8219" t="s">
        <v>110</v>
      </c>
      <c r="L8219" t="s">
        <v>3343</v>
      </c>
      <c r="M8219" t="s">
        <v>4213</v>
      </c>
      <c r="N8219" t="s">
        <v>6507</v>
      </c>
      <c r="O8219" t="s">
        <v>3346</v>
      </c>
      <c r="P8219" t="s">
        <v>3343</v>
      </c>
      <c r="Q8219" t="s">
        <v>3346</v>
      </c>
    </row>
    <row r="8220" spans="1:17" x14ac:dyDescent="0.25">
      <c r="A8220" t="s">
        <v>21812</v>
      </c>
      <c r="B8220" t="s">
        <v>21813</v>
      </c>
      <c r="C8220" t="s">
        <v>1771</v>
      </c>
      <c r="D8220" t="s">
        <v>21845</v>
      </c>
      <c r="E8220">
        <v>3502038</v>
      </c>
      <c r="F8220" t="s">
        <v>22079</v>
      </c>
      <c r="G8220" t="s">
        <v>22080</v>
      </c>
      <c r="H8220" t="s">
        <v>3586</v>
      </c>
      <c r="I8220" t="s">
        <v>22083</v>
      </c>
      <c r="J8220" t="s">
        <v>9764</v>
      </c>
      <c r="K8220" t="s">
        <v>110</v>
      </c>
      <c r="L8220" t="s">
        <v>3346</v>
      </c>
      <c r="M8220" t="s">
        <v>4213</v>
      </c>
      <c r="N8220" t="s">
        <v>6507</v>
      </c>
      <c r="O8220" t="s">
        <v>3346</v>
      </c>
      <c r="P8220" t="s">
        <v>3343</v>
      </c>
      <c r="Q8220" t="s">
        <v>3346</v>
      </c>
    </row>
    <row r="8221" spans="1:17" x14ac:dyDescent="0.25">
      <c r="A8221" t="s">
        <v>21812</v>
      </c>
      <c r="B8221" t="s">
        <v>21813</v>
      </c>
      <c r="C8221" t="s">
        <v>1771</v>
      </c>
      <c r="D8221" t="s">
        <v>21845</v>
      </c>
      <c r="E8221">
        <v>3502039</v>
      </c>
      <c r="F8221" t="s">
        <v>1800</v>
      </c>
      <c r="G8221" t="s">
        <v>22084</v>
      </c>
      <c r="H8221" t="s">
        <v>3556</v>
      </c>
      <c r="I8221" t="s">
        <v>22085</v>
      </c>
      <c r="J8221" t="s">
        <v>49</v>
      </c>
      <c r="K8221" t="s">
        <v>110</v>
      </c>
      <c r="L8221" t="s">
        <v>3343</v>
      </c>
      <c r="M8221" t="s">
        <v>3344</v>
      </c>
      <c r="N8221" t="s">
        <v>3345</v>
      </c>
      <c r="O8221" t="s">
        <v>3343</v>
      </c>
      <c r="P8221" t="s">
        <v>3343</v>
      </c>
      <c r="Q8221" t="s">
        <v>3346</v>
      </c>
    </row>
    <row r="8222" spans="1:17" x14ac:dyDescent="0.25">
      <c r="A8222" t="s">
        <v>21812</v>
      </c>
      <c r="B8222" t="s">
        <v>21813</v>
      </c>
      <c r="C8222" t="s">
        <v>1771</v>
      </c>
      <c r="D8222" t="s">
        <v>21845</v>
      </c>
      <c r="E8222">
        <v>3502039</v>
      </c>
      <c r="F8222" t="s">
        <v>1800</v>
      </c>
      <c r="G8222" t="s">
        <v>22084</v>
      </c>
      <c r="H8222" t="s">
        <v>3556</v>
      </c>
      <c r="I8222" t="s">
        <v>22086</v>
      </c>
      <c r="J8222" t="s">
        <v>22087</v>
      </c>
      <c r="K8222" t="s">
        <v>110</v>
      </c>
      <c r="L8222" t="s">
        <v>3346</v>
      </c>
      <c r="M8222" t="s">
        <v>3344</v>
      </c>
      <c r="N8222" t="s">
        <v>3345</v>
      </c>
      <c r="O8222" t="s">
        <v>3343</v>
      </c>
      <c r="P8222" t="s">
        <v>3343</v>
      </c>
      <c r="Q8222" t="s">
        <v>3346</v>
      </c>
    </row>
    <row r="8223" spans="1:17" x14ac:dyDescent="0.25">
      <c r="A8223" t="s">
        <v>21812</v>
      </c>
      <c r="B8223" t="s">
        <v>21813</v>
      </c>
      <c r="C8223" t="s">
        <v>1771</v>
      </c>
      <c r="D8223" t="s">
        <v>21845</v>
      </c>
      <c r="E8223">
        <v>3502039</v>
      </c>
      <c r="F8223" t="s">
        <v>1800</v>
      </c>
      <c r="G8223" t="s">
        <v>22084</v>
      </c>
      <c r="H8223" t="s">
        <v>3556</v>
      </c>
      <c r="I8223" t="s">
        <v>22088</v>
      </c>
      <c r="J8223" t="s">
        <v>22089</v>
      </c>
      <c r="K8223" t="s">
        <v>110</v>
      </c>
      <c r="L8223" t="s">
        <v>3346</v>
      </c>
      <c r="M8223" t="s">
        <v>3344</v>
      </c>
      <c r="N8223" t="s">
        <v>3345</v>
      </c>
      <c r="O8223" t="s">
        <v>3343</v>
      </c>
      <c r="P8223" t="s">
        <v>3343</v>
      </c>
      <c r="Q8223" t="s">
        <v>3346</v>
      </c>
    </row>
    <row r="8224" spans="1:17" x14ac:dyDescent="0.25">
      <c r="A8224" t="s">
        <v>21812</v>
      </c>
      <c r="B8224" t="s">
        <v>21813</v>
      </c>
      <c r="C8224" t="s">
        <v>1771</v>
      </c>
      <c r="D8224" t="s">
        <v>21845</v>
      </c>
      <c r="E8224">
        <v>3502039</v>
      </c>
      <c r="F8224" t="s">
        <v>1800</v>
      </c>
      <c r="G8224" t="s">
        <v>22084</v>
      </c>
      <c r="H8224" t="s">
        <v>3556</v>
      </c>
      <c r="I8224" t="s">
        <v>22090</v>
      </c>
      <c r="J8224" t="s">
        <v>22091</v>
      </c>
      <c r="K8224" t="s">
        <v>110</v>
      </c>
      <c r="L8224" t="s">
        <v>3346</v>
      </c>
      <c r="M8224" t="s">
        <v>3344</v>
      </c>
      <c r="N8224" t="s">
        <v>3345</v>
      </c>
      <c r="O8224" t="s">
        <v>3343</v>
      </c>
      <c r="P8224" t="s">
        <v>3343</v>
      </c>
      <c r="Q8224" t="s">
        <v>3346</v>
      </c>
    </row>
    <row r="8225" spans="1:17" x14ac:dyDescent="0.25">
      <c r="A8225" t="s">
        <v>21812</v>
      </c>
      <c r="B8225" t="s">
        <v>21813</v>
      </c>
      <c r="C8225" t="s">
        <v>1771</v>
      </c>
      <c r="D8225" t="s">
        <v>21845</v>
      </c>
      <c r="E8225">
        <v>3502039</v>
      </c>
      <c r="F8225" t="s">
        <v>1800</v>
      </c>
      <c r="G8225" t="s">
        <v>22084</v>
      </c>
      <c r="H8225" t="s">
        <v>3556</v>
      </c>
      <c r="I8225" t="s">
        <v>22092</v>
      </c>
      <c r="J8225" t="s">
        <v>22093</v>
      </c>
      <c r="K8225" t="s">
        <v>110</v>
      </c>
      <c r="L8225" t="s">
        <v>3346</v>
      </c>
      <c r="M8225" t="s">
        <v>3344</v>
      </c>
      <c r="N8225" t="s">
        <v>3345</v>
      </c>
      <c r="O8225" t="s">
        <v>3343</v>
      </c>
      <c r="P8225" t="s">
        <v>3343</v>
      </c>
      <c r="Q8225" t="s">
        <v>3346</v>
      </c>
    </row>
    <row r="8226" spans="1:17" x14ac:dyDescent="0.25">
      <c r="A8226" t="s">
        <v>21812</v>
      </c>
      <c r="B8226" t="s">
        <v>21813</v>
      </c>
      <c r="C8226" t="s">
        <v>1771</v>
      </c>
      <c r="D8226" t="s">
        <v>21845</v>
      </c>
      <c r="E8226">
        <v>3502039</v>
      </c>
      <c r="F8226" t="s">
        <v>1800</v>
      </c>
      <c r="G8226" t="s">
        <v>22084</v>
      </c>
      <c r="H8226" t="s">
        <v>3556</v>
      </c>
      <c r="I8226" t="s">
        <v>22094</v>
      </c>
      <c r="J8226" t="s">
        <v>22095</v>
      </c>
      <c r="K8226" t="s">
        <v>110</v>
      </c>
      <c r="L8226" t="s">
        <v>3346</v>
      </c>
      <c r="M8226" t="s">
        <v>3344</v>
      </c>
      <c r="N8226" t="s">
        <v>3345</v>
      </c>
      <c r="O8226" t="s">
        <v>3343</v>
      </c>
      <c r="P8226" t="s">
        <v>3343</v>
      </c>
      <c r="Q8226" t="s">
        <v>3346</v>
      </c>
    </row>
    <row r="8227" spans="1:17" x14ac:dyDescent="0.25">
      <c r="A8227" t="s">
        <v>21812</v>
      </c>
      <c r="B8227" t="s">
        <v>21813</v>
      </c>
      <c r="C8227" t="s">
        <v>1771</v>
      </c>
      <c r="D8227" t="s">
        <v>21845</v>
      </c>
      <c r="E8227">
        <v>3502039</v>
      </c>
      <c r="F8227" t="s">
        <v>1800</v>
      </c>
      <c r="G8227" t="s">
        <v>22084</v>
      </c>
      <c r="H8227" t="s">
        <v>3556</v>
      </c>
      <c r="I8227" t="s">
        <v>22096</v>
      </c>
      <c r="J8227" t="s">
        <v>22097</v>
      </c>
      <c r="K8227" t="s">
        <v>110</v>
      </c>
      <c r="L8227" t="s">
        <v>3346</v>
      </c>
      <c r="M8227" t="s">
        <v>3344</v>
      </c>
      <c r="N8227" t="s">
        <v>3345</v>
      </c>
      <c r="O8227" t="s">
        <v>3343</v>
      </c>
      <c r="P8227" t="s">
        <v>3343</v>
      </c>
      <c r="Q8227" t="s">
        <v>3346</v>
      </c>
    </row>
    <row r="8228" spans="1:17" x14ac:dyDescent="0.25">
      <c r="A8228" t="s">
        <v>21812</v>
      </c>
      <c r="B8228" t="s">
        <v>21813</v>
      </c>
      <c r="C8228" t="s">
        <v>1771</v>
      </c>
      <c r="D8228" t="s">
        <v>21845</v>
      </c>
      <c r="E8228">
        <v>3502039</v>
      </c>
      <c r="F8228" t="s">
        <v>1800</v>
      </c>
      <c r="G8228" t="s">
        <v>22084</v>
      </c>
      <c r="H8228" t="s">
        <v>3556</v>
      </c>
      <c r="I8228" t="s">
        <v>22098</v>
      </c>
      <c r="J8228" t="s">
        <v>22099</v>
      </c>
      <c r="K8228" t="s">
        <v>110</v>
      </c>
      <c r="L8228" t="s">
        <v>3346</v>
      </c>
      <c r="M8228" t="s">
        <v>3344</v>
      </c>
      <c r="N8228" t="s">
        <v>3345</v>
      </c>
      <c r="O8228" t="s">
        <v>3343</v>
      </c>
      <c r="P8228" t="s">
        <v>3343</v>
      </c>
      <c r="Q8228" t="s">
        <v>3346</v>
      </c>
    </row>
    <row r="8229" spans="1:17" x14ac:dyDescent="0.25">
      <c r="A8229" t="s">
        <v>21812</v>
      </c>
      <c r="B8229" t="s">
        <v>21813</v>
      </c>
      <c r="C8229" t="s">
        <v>1771</v>
      </c>
      <c r="D8229" t="s">
        <v>21845</v>
      </c>
      <c r="E8229">
        <v>3502039</v>
      </c>
      <c r="F8229" t="s">
        <v>1800</v>
      </c>
      <c r="G8229" t="s">
        <v>22084</v>
      </c>
      <c r="H8229" t="s">
        <v>3556</v>
      </c>
      <c r="I8229" t="s">
        <v>22100</v>
      </c>
      <c r="J8229" t="s">
        <v>22101</v>
      </c>
      <c r="K8229" t="s">
        <v>110</v>
      </c>
      <c r="L8229" t="s">
        <v>3346</v>
      </c>
      <c r="M8229" t="s">
        <v>3344</v>
      </c>
      <c r="N8229" t="s">
        <v>3345</v>
      </c>
      <c r="O8229" t="s">
        <v>3343</v>
      </c>
      <c r="P8229" t="s">
        <v>3343</v>
      </c>
      <c r="Q8229" t="s">
        <v>3346</v>
      </c>
    </row>
    <row r="8230" spans="1:17" x14ac:dyDescent="0.25">
      <c r="A8230" t="s">
        <v>21812</v>
      </c>
      <c r="B8230" t="s">
        <v>21813</v>
      </c>
      <c r="C8230" t="s">
        <v>1771</v>
      </c>
      <c r="D8230" t="s">
        <v>21845</v>
      </c>
      <c r="E8230">
        <v>3502039</v>
      </c>
      <c r="F8230" t="s">
        <v>1800</v>
      </c>
      <c r="G8230" t="s">
        <v>22084</v>
      </c>
      <c r="H8230" t="s">
        <v>3556</v>
      </c>
      <c r="I8230" t="s">
        <v>22102</v>
      </c>
      <c r="J8230" t="s">
        <v>22103</v>
      </c>
      <c r="K8230" t="s">
        <v>110</v>
      </c>
      <c r="L8230" t="s">
        <v>3346</v>
      </c>
      <c r="M8230" t="s">
        <v>3344</v>
      </c>
      <c r="N8230" t="s">
        <v>3345</v>
      </c>
      <c r="O8230" t="s">
        <v>3343</v>
      </c>
      <c r="P8230" t="s">
        <v>3343</v>
      </c>
      <c r="Q8230" t="s">
        <v>3346</v>
      </c>
    </row>
    <row r="8231" spans="1:17" x14ac:dyDescent="0.25">
      <c r="A8231" t="s">
        <v>21812</v>
      </c>
      <c r="B8231" t="s">
        <v>21813</v>
      </c>
      <c r="C8231" t="s">
        <v>1771</v>
      </c>
      <c r="D8231" t="s">
        <v>21845</v>
      </c>
      <c r="E8231">
        <v>3502039</v>
      </c>
      <c r="F8231" t="s">
        <v>1800</v>
      </c>
      <c r="G8231" t="s">
        <v>22084</v>
      </c>
      <c r="H8231" t="s">
        <v>3556</v>
      </c>
      <c r="I8231" t="s">
        <v>22104</v>
      </c>
      <c r="J8231" t="s">
        <v>22082</v>
      </c>
      <c r="K8231" t="s">
        <v>110</v>
      </c>
      <c r="L8231" t="s">
        <v>3346</v>
      </c>
      <c r="M8231" t="s">
        <v>3344</v>
      </c>
      <c r="N8231" t="s">
        <v>3345</v>
      </c>
      <c r="O8231" t="s">
        <v>3343</v>
      </c>
      <c r="P8231" t="s">
        <v>3343</v>
      </c>
      <c r="Q8231" t="s">
        <v>3346</v>
      </c>
    </row>
    <row r="8232" spans="1:17" x14ac:dyDescent="0.25">
      <c r="A8232" t="s">
        <v>21812</v>
      </c>
      <c r="B8232" t="s">
        <v>21813</v>
      </c>
      <c r="C8232" t="s">
        <v>1771</v>
      </c>
      <c r="D8232" t="s">
        <v>21845</v>
      </c>
      <c r="E8232">
        <v>3502043</v>
      </c>
      <c r="F8232" t="s">
        <v>22105</v>
      </c>
      <c r="G8232" t="s">
        <v>22106</v>
      </c>
      <c r="H8232" t="s">
        <v>22107</v>
      </c>
      <c r="I8232" t="s">
        <v>22108</v>
      </c>
      <c r="J8232" t="s">
        <v>22105</v>
      </c>
      <c r="K8232" t="s">
        <v>110</v>
      </c>
      <c r="L8232" t="s">
        <v>3343</v>
      </c>
      <c r="M8232" t="s">
        <v>3707</v>
      </c>
      <c r="N8232" t="s">
        <v>9687</v>
      </c>
      <c r="O8232" t="s">
        <v>3343</v>
      </c>
      <c r="P8232" t="s">
        <v>3343</v>
      </c>
      <c r="Q8232" t="s">
        <v>3346</v>
      </c>
    </row>
    <row r="8233" spans="1:17" x14ac:dyDescent="0.25">
      <c r="A8233" t="s">
        <v>21812</v>
      </c>
      <c r="B8233" t="s">
        <v>21813</v>
      </c>
      <c r="C8233" t="s">
        <v>1771</v>
      </c>
      <c r="D8233" t="s">
        <v>21845</v>
      </c>
      <c r="E8233">
        <v>3502044</v>
      </c>
      <c r="F8233" t="s">
        <v>20779</v>
      </c>
      <c r="G8233" t="s">
        <v>22109</v>
      </c>
      <c r="H8233" t="s">
        <v>22110</v>
      </c>
      <c r="I8233" t="s">
        <v>22111</v>
      </c>
      <c r="J8233" t="s">
        <v>17295</v>
      </c>
      <c r="K8233" t="s">
        <v>110</v>
      </c>
      <c r="L8233" t="s">
        <v>3343</v>
      </c>
      <c r="M8233" t="s">
        <v>11029</v>
      </c>
      <c r="N8233" t="s">
        <v>22112</v>
      </c>
      <c r="O8233" t="s">
        <v>3343</v>
      </c>
      <c r="P8233" t="s">
        <v>3343</v>
      </c>
      <c r="Q8233" t="s">
        <v>3346</v>
      </c>
    </row>
    <row r="8234" spans="1:17" x14ac:dyDescent="0.25">
      <c r="A8234" t="s">
        <v>21812</v>
      </c>
      <c r="B8234" t="s">
        <v>21813</v>
      </c>
      <c r="C8234" t="s">
        <v>1771</v>
      </c>
      <c r="D8234" t="s">
        <v>21845</v>
      </c>
      <c r="E8234">
        <v>3502045</v>
      </c>
      <c r="F8234" t="s">
        <v>22113</v>
      </c>
      <c r="G8234" t="s">
        <v>22114</v>
      </c>
      <c r="H8234" t="s">
        <v>3394</v>
      </c>
      <c r="I8234" t="s">
        <v>22115</v>
      </c>
      <c r="J8234" t="s">
        <v>200</v>
      </c>
      <c r="K8234" t="s">
        <v>110</v>
      </c>
      <c r="L8234" t="s">
        <v>3343</v>
      </c>
      <c r="M8234" t="s">
        <v>3397</v>
      </c>
      <c r="N8234" t="s">
        <v>5920</v>
      </c>
      <c r="O8234" t="s">
        <v>3343</v>
      </c>
      <c r="P8234" t="s">
        <v>3343</v>
      </c>
      <c r="Q8234" t="s">
        <v>3346</v>
      </c>
    </row>
    <row r="8235" spans="1:17" x14ac:dyDescent="0.25">
      <c r="A8235" t="s">
        <v>21812</v>
      </c>
      <c r="B8235" t="s">
        <v>21813</v>
      </c>
      <c r="C8235" t="s">
        <v>1771</v>
      </c>
      <c r="D8235" t="s">
        <v>21845</v>
      </c>
      <c r="E8235">
        <v>3502045</v>
      </c>
      <c r="F8235" t="s">
        <v>22113</v>
      </c>
      <c r="G8235" t="s">
        <v>22114</v>
      </c>
      <c r="H8235" t="s">
        <v>3394</v>
      </c>
      <c r="I8235" t="s">
        <v>22116</v>
      </c>
      <c r="J8235" t="s">
        <v>2575</v>
      </c>
      <c r="K8235" t="s">
        <v>110</v>
      </c>
      <c r="L8235" t="s">
        <v>3346</v>
      </c>
      <c r="M8235" t="s">
        <v>3397</v>
      </c>
      <c r="N8235" t="s">
        <v>5920</v>
      </c>
      <c r="O8235" t="s">
        <v>3343</v>
      </c>
      <c r="P8235" t="s">
        <v>3343</v>
      </c>
      <c r="Q8235" t="s">
        <v>3346</v>
      </c>
    </row>
    <row r="8236" spans="1:17" x14ac:dyDescent="0.25">
      <c r="A8236" t="s">
        <v>21812</v>
      </c>
      <c r="B8236" t="s">
        <v>21813</v>
      </c>
      <c r="C8236" t="s">
        <v>1771</v>
      </c>
      <c r="D8236" t="s">
        <v>21845</v>
      </c>
      <c r="E8236">
        <v>3502046</v>
      </c>
      <c r="F8236" t="s">
        <v>1777</v>
      </c>
      <c r="G8236" t="s">
        <v>22117</v>
      </c>
      <c r="H8236" t="s">
        <v>6855</v>
      </c>
      <c r="I8236" t="s">
        <v>22118</v>
      </c>
      <c r="J8236" t="s">
        <v>610</v>
      </c>
      <c r="K8236" t="s">
        <v>110</v>
      </c>
      <c r="L8236" t="s">
        <v>3343</v>
      </c>
      <c r="M8236" t="s">
        <v>4213</v>
      </c>
      <c r="N8236" t="s">
        <v>6507</v>
      </c>
      <c r="O8236" t="s">
        <v>3343</v>
      </c>
      <c r="P8236" t="s">
        <v>3343</v>
      </c>
      <c r="Q8236" t="s">
        <v>3346</v>
      </c>
    </row>
    <row r="8237" spans="1:17" x14ac:dyDescent="0.25">
      <c r="A8237" t="s">
        <v>21812</v>
      </c>
      <c r="B8237" t="s">
        <v>21813</v>
      </c>
      <c r="C8237" t="s">
        <v>1771</v>
      </c>
      <c r="D8237" t="s">
        <v>21845</v>
      </c>
      <c r="E8237">
        <v>3502046</v>
      </c>
      <c r="F8237" t="s">
        <v>1777</v>
      </c>
      <c r="G8237" t="s">
        <v>22117</v>
      </c>
      <c r="H8237" t="s">
        <v>6855</v>
      </c>
      <c r="I8237" t="s">
        <v>22119</v>
      </c>
      <c r="J8237" t="s">
        <v>2575</v>
      </c>
      <c r="K8237" t="s">
        <v>110</v>
      </c>
      <c r="L8237" t="s">
        <v>3346</v>
      </c>
      <c r="M8237" t="s">
        <v>4213</v>
      </c>
      <c r="N8237" t="s">
        <v>6507</v>
      </c>
      <c r="O8237" t="s">
        <v>3343</v>
      </c>
      <c r="P8237" t="s">
        <v>3343</v>
      </c>
      <c r="Q8237" t="s">
        <v>3346</v>
      </c>
    </row>
    <row r="8238" spans="1:17" x14ac:dyDescent="0.25">
      <c r="A8238" t="s">
        <v>21812</v>
      </c>
      <c r="B8238" t="s">
        <v>21813</v>
      </c>
      <c r="C8238" t="s">
        <v>1771</v>
      </c>
      <c r="D8238" t="s">
        <v>21845</v>
      </c>
      <c r="E8238">
        <v>3502046</v>
      </c>
      <c r="F8238" t="s">
        <v>1777</v>
      </c>
      <c r="G8238" t="s">
        <v>22117</v>
      </c>
      <c r="H8238" t="s">
        <v>6855</v>
      </c>
      <c r="I8238" t="s">
        <v>1803</v>
      </c>
      <c r="J8238" t="s">
        <v>1804</v>
      </c>
      <c r="K8238" t="s">
        <v>110</v>
      </c>
      <c r="L8238" t="s">
        <v>3346</v>
      </c>
      <c r="M8238" t="s">
        <v>4213</v>
      </c>
      <c r="N8238" t="s">
        <v>6507</v>
      </c>
      <c r="O8238" t="s">
        <v>3343</v>
      </c>
      <c r="P8238" t="s">
        <v>3343</v>
      </c>
      <c r="Q8238" t="s">
        <v>3346</v>
      </c>
    </row>
    <row r="8239" spans="1:17" x14ac:dyDescent="0.25">
      <c r="A8239" t="s">
        <v>21812</v>
      </c>
      <c r="B8239" t="s">
        <v>21813</v>
      </c>
      <c r="C8239" t="s">
        <v>1771</v>
      </c>
      <c r="D8239" t="s">
        <v>21845</v>
      </c>
      <c r="E8239">
        <v>3502046</v>
      </c>
      <c r="F8239" t="s">
        <v>1777</v>
      </c>
      <c r="G8239" t="s">
        <v>22117</v>
      </c>
      <c r="H8239" t="s">
        <v>6855</v>
      </c>
      <c r="I8239" t="s">
        <v>22120</v>
      </c>
      <c r="J8239" t="s">
        <v>22121</v>
      </c>
      <c r="K8239" t="s">
        <v>110</v>
      </c>
      <c r="L8239" t="s">
        <v>3346</v>
      </c>
      <c r="M8239" t="s">
        <v>4213</v>
      </c>
      <c r="N8239" t="s">
        <v>6507</v>
      </c>
      <c r="O8239" t="s">
        <v>3343</v>
      </c>
      <c r="P8239" t="s">
        <v>3343</v>
      </c>
      <c r="Q8239" t="s">
        <v>3346</v>
      </c>
    </row>
    <row r="8240" spans="1:17" x14ac:dyDescent="0.25">
      <c r="A8240" t="s">
        <v>21812</v>
      </c>
      <c r="B8240" t="s">
        <v>21813</v>
      </c>
      <c r="C8240" t="s">
        <v>1771</v>
      </c>
      <c r="D8240" t="s">
        <v>21845</v>
      </c>
      <c r="E8240">
        <v>3502047</v>
      </c>
      <c r="F8240" t="s">
        <v>51</v>
      </c>
      <c r="G8240" t="s">
        <v>22122</v>
      </c>
      <c r="H8240" t="s">
        <v>3350</v>
      </c>
      <c r="I8240" t="s">
        <v>22123</v>
      </c>
      <c r="J8240" t="s">
        <v>224</v>
      </c>
      <c r="K8240" t="s">
        <v>110</v>
      </c>
      <c r="L8240" t="s">
        <v>3343</v>
      </c>
      <c r="M8240" t="s">
        <v>4213</v>
      </c>
      <c r="N8240" t="s">
        <v>9872</v>
      </c>
      <c r="O8240" t="s">
        <v>3343</v>
      </c>
      <c r="P8240" t="s">
        <v>3343</v>
      </c>
      <c r="Q8240" t="s">
        <v>3346</v>
      </c>
    </row>
    <row r="8241" spans="1:17" x14ac:dyDescent="0.25">
      <c r="A8241" t="s">
        <v>21812</v>
      </c>
      <c r="B8241" t="s">
        <v>21813</v>
      </c>
      <c r="C8241" t="s">
        <v>1771</v>
      </c>
      <c r="D8241" t="s">
        <v>21845</v>
      </c>
      <c r="E8241">
        <v>3502048</v>
      </c>
      <c r="F8241" t="s">
        <v>114</v>
      </c>
      <c r="G8241" t="s">
        <v>22124</v>
      </c>
      <c r="H8241" t="s">
        <v>3350</v>
      </c>
      <c r="I8241" t="s">
        <v>22125</v>
      </c>
      <c r="J8241" t="s">
        <v>13742</v>
      </c>
      <c r="K8241" t="s">
        <v>110</v>
      </c>
      <c r="L8241" t="s">
        <v>3343</v>
      </c>
      <c r="M8241" t="s">
        <v>4213</v>
      </c>
      <c r="N8241" t="s">
        <v>9872</v>
      </c>
      <c r="O8241" t="s">
        <v>3343</v>
      </c>
      <c r="P8241" t="s">
        <v>3343</v>
      </c>
      <c r="Q8241" t="s">
        <v>3346</v>
      </c>
    </row>
    <row r="8242" spans="1:17" x14ac:dyDescent="0.25">
      <c r="A8242" t="s">
        <v>21812</v>
      </c>
      <c r="B8242" t="s">
        <v>21813</v>
      </c>
      <c r="C8242" t="s">
        <v>1771</v>
      </c>
      <c r="D8242" t="s">
        <v>21845</v>
      </c>
      <c r="E8242">
        <v>3502049</v>
      </c>
      <c r="F8242" t="s">
        <v>22126</v>
      </c>
      <c r="G8242" t="s">
        <v>22127</v>
      </c>
      <c r="H8242" t="s">
        <v>22128</v>
      </c>
      <c r="I8242" t="s">
        <v>22129</v>
      </c>
      <c r="J8242" t="s">
        <v>22130</v>
      </c>
      <c r="K8242" t="s">
        <v>110</v>
      </c>
      <c r="L8242" t="s">
        <v>3343</v>
      </c>
      <c r="M8242" t="s">
        <v>4213</v>
      </c>
      <c r="N8242" t="s">
        <v>6507</v>
      </c>
      <c r="O8242" t="s">
        <v>3343</v>
      </c>
      <c r="P8242" t="s">
        <v>3343</v>
      </c>
      <c r="Q8242" t="s">
        <v>3346</v>
      </c>
    </row>
    <row r="8243" spans="1:17" x14ac:dyDescent="0.25">
      <c r="A8243" t="s">
        <v>21812</v>
      </c>
      <c r="B8243" t="s">
        <v>21813</v>
      </c>
      <c r="C8243" t="s">
        <v>1771</v>
      </c>
      <c r="D8243" t="s">
        <v>21845</v>
      </c>
      <c r="E8243">
        <v>3502049</v>
      </c>
      <c r="F8243" t="s">
        <v>22126</v>
      </c>
      <c r="G8243" t="s">
        <v>22127</v>
      </c>
      <c r="H8243" t="s">
        <v>22128</v>
      </c>
      <c r="I8243" t="s">
        <v>22131</v>
      </c>
      <c r="J8243" t="s">
        <v>22132</v>
      </c>
      <c r="K8243" t="s">
        <v>110</v>
      </c>
      <c r="L8243" t="s">
        <v>3346</v>
      </c>
      <c r="M8243" t="s">
        <v>4213</v>
      </c>
      <c r="N8243" t="s">
        <v>6507</v>
      </c>
      <c r="O8243" t="s">
        <v>3343</v>
      </c>
      <c r="P8243" t="s">
        <v>3343</v>
      </c>
      <c r="Q8243" t="s">
        <v>3346</v>
      </c>
    </row>
    <row r="8244" spans="1:17" x14ac:dyDescent="0.25">
      <c r="A8244" t="s">
        <v>21812</v>
      </c>
      <c r="B8244" t="s">
        <v>21813</v>
      </c>
      <c r="C8244" t="s">
        <v>1771</v>
      </c>
      <c r="D8244" t="s">
        <v>21845</v>
      </c>
      <c r="E8244">
        <v>3502050</v>
      </c>
      <c r="F8244" t="s">
        <v>22133</v>
      </c>
      <c r="G8244" t="s">
        <v>22134</v>
      </c>
      <c r="H8244" t="s">
        <v>22135</v>
      </c>
      <c r="I8244" t="s">
        <v>22136</v>
      </c>
      <c r="J8244" t="s">
        <v>22133</v>
      </c>
      <c r="K8244" t="s">
        <v>110</v>
      </c>
      <c r="L8244" t="s">
        <v>3343</v>
      </c>
      <c r="M8244" t="s">
        <v>4213</v>
      </c>
      <c r="N8244" t="s">
        <v>9872</v>
      </c>
      <c r="O8244" t="s">
        <v>3343</v>
      </c>
      <c r="P8244" t="s">
        <v>3343</v>
      </c>
      <c r="Q8244" t="s">
        <v>3346</v>
      </c>
    </row>
    <row r="8245" spans="1:17" x14ac:dyDescent="0.25">
      <c r="A8245" t="s">
        <v>21812</v>
      </c>
      <c r="B8245" t="s">
        <v>21813</v>
      </c>
      <c r="C8245" t="s">
        <v>1771</v>
      </c>
      <c r="D8245" t="s">
        <v>21845</v>
      </c>
      <c r="E8245">
        <v>3502051</v>
      </c>
      <c r="F8245" t="s">
        <v>22137</v>
      </c>
      <c r="G8245" t="s">
        <v>22138</v>
      </c>
      <c r="H8245" t="s">
        <v>22135</v>
      </c>
      <c r="I8245" t="s">
        <v>22139</v>
      </c>
      <c r="J8245" t="s">
        <v>22137</v>
      </c>
      <c r="K8245" t="s">
        <v>110</v>
      </c>
      <c r="L8245" t="s">
        <v>3343</v>
      </c>
      <c r="M8245" t="s">
        <v>4213</v>
      </c>
      <c r="N8245" t="s">
        <v>9872</v>
      </c>
      <c r="O8245" t="s">
        <v>3343</v>
      </c>
      <c r="P8245" t="s">
        <v>3343</v>
      </c>
      <c r="Q8245" t="s">
        <v>3346</v>
      </c>
    </row>
    <row r="8246" spans="1:17" x14ac:dyDescent="0.25">
      <c r="A8246" t="s">
        <v>21812</v>
      </c>
      <c r="B8246" t="s">
        <v>21813</v>
      </c>
      <c r="C8246" t="s">
        <v>1771</v>
      </c>
      <c r="D8246" t="s">
        <v>21845</v>
      </c>
      <c r="E8246">
        <v>3502052</v>
      </c>
      <c r="F8246" t="s">
        <v>22140</v>
      </c>
      <c r="G8246" t="s">
        <v>22141</v>
      </c>
      <c r="H8246" t="s">
        <v>22135</v>
      </c>
      <c r="I8246" t="s">
        <v>22142</v>
      </c>
      <c r="J8246" t="s">
        <v>22140</v>
      </c>
      <c r="K8246" t="s">
        <v>110</v>
      </c>
      <c r="L8246" t="s">
        <v>3343</v>
      </c>
      <c r="M8246" t="s">
        <v>4213</v>
      </c>
      <c r="N8246" t="s">
        <v>9872</v>
      </c>
      <c r="O8246" t="s">
        <v>3343</v>
      </c>
      <c r="P8246" t="s">
        <v>3343</v>
      </c>
      <c r="Q8246" t="s">
        <v>3346</v>
      </c>
    </row>
    <row r="8247" spans="1:17" x14ac:dyDescent="0.25">
      <c r="A8247" t="s">
        <v>21812</v>
      </c>
      <c r="B8247" t="s">
        <v>21813</v>
      </c>
      <c r="C8247" t="s">
        <v>1771</v>
      </c>
      <c r="D8247" t="s">
        <v>21845</v>
      </c>
      <c r="E8247">
        <v>3502053</v>
      </c>
      <c r="F8247" t="s">
        <v>22143</v>
      </c>
      <c r="G8247" t="s">
        <v>22144</v>
      </c>
      <c r="H8247" t="s">
        <v>22145</v>
      </c>
      <c r="I8247" t="s">
        <v>22146</v>
      </c>
      <c r="J8247" t="s">
        <v>22143</v>
      </c>
      <c r="K8247" t="s">
        <v>110</v>
      </c>
      <c r="L8247" t="s">
        <v>3343</v>
      </c>
      <c r="M8247" t="s">
        <v>4213</v>
      </c>
      <c r="N8247" t="s">
        <v>6507</v>
      </c>
      <c r="O8247" t="s">
        <v>3343</v>
      </c>
      <c r="P8247" t="s">
        <v>3343</v>
      </c>
      <c r="Q8247" t="s">
        <v>3346</v>
      </c>
    </row>
    <row r="8248" spans="1:17" x14ac:dyDescent="0.25">
      <c r="A8248" t="s">
        <v>21812</v>
      </c>
      <c r="B8248" t="s">
        <v>21813</v>
      </c>
      <c r="C8248" t="s">
        <v>1771</v>
      </c>
      <c r="D8248" t="s">
        <v>21845</v>
      </c>
      <c r="E8248">
        <v>3502054</v>
      </c>
      <c r="F8248" t="s">
        <v>22147</v>
      </c>
      <c r="G8248" t="s">
        <v>22138</v>
      </c>
      <c r="H8248" t="s">
        <v>22145</v>
      </c>
      <c r="I8248" t="s">
        <v>22148</v>
      </c>
      <c r="J8248" t="s">
        <v>22147</v>
      </c>
      <c r="K8248" t="s">
        <v>110</v>
      </c>
      <c r="L8248" t="s">
        <v>3343</v>
      </c>
      <c r="M8248" t="s">
        <v>4213</v>
      </c>
      <c r="N8248" t="s">
        <v>6507</v>
      </c>
      <c r="O8248" t="s">
        <v>3343</v>
      </c>
      <c r="P8248" t="s">
        <v>3343</v>
      </c>
      <c r="Q8248" t="s">
        <v>3346</v>
      </c>
    </row>
    <row r="8249" spans="1:17" x14ac:dyDescent="0.25">
      <c r="A8249" t="s">
        <v>21812</v>
      </c>
      <c r="B8249" t="s">
        <v>21813</v>
      </c>
      <c r="C8249" t="s">
        <v>1771</v>
      </c>
      <c r="D8249" t="s">
        <v>21845</v>
      </c>
      <c r="E8249">
        <v>3502055</v>
      </c>
      <c r="F8249" t="s">
        <v>22149</v>
      </c>
      <c r="G8249" t="s">
        <v>22141</v>
      </c>
      <c r="H8249" t="s">
        <v>22145</v>
      </c>
      <c r="I8249" t="s">
        <v>22150</v>
      </c>
      <c r="J8249" t="s">
        <v>22149</v>
      </c>
      <c r="K8249" t="s">
        <v>110</v>
      </c>
      <c r="L8249" t="s">
        <v>3343</v>
      </c>
      <c r="M8249" t="s">
        <v>4213</v>
      </c>
      <c r="N8249" t="s">
        <v>6507</v>
      </c>
      <c r="O8249" t="s">
        <v>3343</v>
      </c>
      <c r="P8249" t="s">
        <v>3343</v>
      </c>
      <c r="Q8249" t="s">
        <v>3346</v>
      </c>
    </row>
    <row r="8250" spans="1:17" x14ac:dyDescent="0.25">
      <c r="A8250" t="s">
        <v>21812</v>
      </c>
      <c r="B8250" t="s">
        <v>21813</v>
      </c>
      <c r="C8250" t="s">
        <v>1771</v>
      </c>
      <c r="D8250" t="s">
        <v>21845</v>
      </c>
      <c r="E8250">
        <v>3502056</v>
      </c>
      <c r="F8250" t="s">
        <v>22151</v>
      </c>
      <c r="G8250" t="s">
        <v>22152</v>
      </c>
      <c r="H8250" t="s">
        <v>22153</v>
      </c>
      <c r="I8250" t="s">
        <v>22154</v>
      </c>
      <c r="J8250" t="s">
        <v>22155</v>
      </c>
      <c r="K8250" t="s">
        <v>110</v>
      </c>
      <c r="L8250" t="s">
        <v>3343</v>
      </c>
      <c r="M8250" t="s">
        <v>4213</v>
      </c>
      <c r="N8250" t="s">
        <v>6507</v>
      </c>
      <c r="O8250" t="s">
        <v>3343</v>
      </c>
      <c r="P8250" t="s">
        <v>3343</v>
      </c>
      <c r="Q8250" t="s">
        <v>3346</v>
      </c>
    </row>
    <row r="8251" spans="1:17" x14ac:dyDescent="0.25">
      <c r="A8251" t="s">
        <v>21812</v>
      </c>
      <c r="B8251" t="s">
        <v>21813</v>
      </c>
      <c r="C8251" t="s">
        <v>1771</v>
      </c>
      <c r="D8251" t="s">
        <v>21845</v>
      </c>
      <c r="E8251">
        <v>3502057</v>
      </c>
      <c r="F8251" t="s">
        <v>22156</v>
      </c>
      <c r="G8251" t="s">
        <v>22138</v>
      </c>
      <c r="H8251" t="s">
        <v>22153</v>
      </c>
      <c r="I8251" t="s">
        <v>22157</v>
      </c>
      <c r="J8251" t="s">
        <v>22158</v>
      </c>
      <c r="K8251" t="s">
        <v>110</v>
      </c>
      <c r="L8251" t="s">
        <v>3343</v>
      </c>
      <c r="M8251" t="s">
        <v>4213</v>
      </c>
      <c r="N8251" t="s">
        <v>6507</v>
      </c>
      <c r="O8251" t="s">
        <v>3343</v>
      </c>
      <c r="P8251" t="s">
        <v>3343</v>
      </c>
      <c r="Q8251" t="s">
        <v>3346</v>
      </c>
    </row>
    <row r="8252" spans="1:17" x14ac:dyDescent="0.25">
      <c r="A8252" t="s">
        <v>21812</v>
      </c>
      <c r="B8252" t="s">
        <v>21813</v>
      </c>
      <c r="C8252" t="s">
        <v>1771</v>
      </c>
      <c r="D8252" t="s">
        <v>21845</v>
      </c>
      <c r="E8252">
        <v>3502058</v>
      </c>
      <c r="F8252" t="s">
        <v>22159</v>
      </c>
      <c r="G8252" t="s">
        <v>22141</v>
      </c>
      <c r="H8252" t="s">
        <v>22153</v>
      </c>
      <c r="I8252" t="s">
        <v>22160</v>
      </c>
      <c r="J8252" t="s">
        <v>22161</v>
      </c>
      <c r="K8252" t="s">
        <v>110</v>
      </c>
      <c r="L8252" t="s">
        <v>3343</v>
      </c>
      <c r="M8252" t="s">
        <v>4213</v>
      </c>
      <c r="N8252" t="s">
        <v>6507</v>
      </c>
      <c r="O8252" t="s">
        <v>3343</v>
      </c>
      <c r="P8252" t="s">
        <v>3343</v>
      </c>
      <c r="Q8252" t="s">
        <v>3346</v>
      </c>
    </row>
    <row r="8253" spans="1:17" x14ac:dyDescent="0.25">
      <c r="A8253" t="s">
        <v>21812</v>
      </c>
      <c r="B8253" t="s">
        <v>21813</v>
      </c>
      <c r="C8253" t="s">
        <v>1771</v>
      </c>
      <c r="D8253" t="s">
        <v>21845</v>
      </c>
      <c r="E8253">
        <v>3502059</v>
      </c>
      <c r="F8253" t="s">
        <v>22162</v>
      </c>
      <c r="G8253" t="s">
        <v>22163</v>
      </c>
      <c r="H8253" t="s">
        <v>22164</v>
      </c>
      <c r="I8253" t="s">
        <v>22165</v>
      </c>
      <c r="J8253" t="s">
        <v>22166</v>
      </c>
      <c r="K8253" t="s">
        <v>110</v>
      </c>
      <c r="L8253" t="s">
        <v>3343</v>
      </c>
      <c r="M8253" t="s">
        <v>4213</v>
      </c>
      <c r="N8253" t="s">
        <v>6507</v>
      </c>
      <c r="O8253" t="s">
        <v>3343</v>
      </c>
      <c r="P8253" t="s">
        <v>3343</v>
      </c>
      <c r="Q8253" t="s">
        <v>3346</v>
      </c>
    </row>
    <row r="8254" spans="1:17" x14ac:dyDescent="0.25">
      <c r="A8254" t="s">
        <v>21812</v>
      </c>
      <c r="B8254" t="s">
        <v>21813</v>
      </c>
      <c r="C8254" t="s">
        <v>1771</v>
      </c>
      <c r="D8254" t="s">
        <v>21845</v>
      </c>
      <c r="E8254">
        <v>3502060</v>
      </c>
      <c r="F8254" t="s">
        <v>22167</v>
      </c>
      <c r="G8254" t="s">
        <v>22168</v>
      </c>
      <c r="H8254" t="s">
        <v>17385</v>
      </c>
      <c r="I8254" t="s">
        <v>22169</v>
      </c>
      <c r="J8254" t="s">
        <v>22167</v>
      </c>
      <c r="K8254" t="s">
        <v>110</v>
      </c>
      <c r="L8254" t="s">
        <v>3343</v>
      </c>
      <c r="M8254" t="s">
        <v>4108</v>
      </c>
      <c r="N8254" t="s">
        <v>4109</v>
      </c>
      <c r="O8254" t="s">
        <v>3343</v>
      </c>
      <c r="P8254" t="s">
        <v>3343</v>
      </c>
      <c r="Q8254" t="s">
        <v>3346</v>
      </c>
    </row>
    <row r="8255" spans="1:17" x14ac:dyDescent="0.25">
      <c r="A8255" t="s">
        <v>21812</v>
      </c>
      <c r="B8255" t="s">
        <v>21813</v>
      </c>
      <c r="C8255" t="s">
        <v>1771</v>
      </c>
      <c r="D8255" t="s">
        <v>21845</v>
      </c>
      <c r="E8255">
        <v>3502061</v>
      </c>
      <c r="F8255" t="s">
        <v>22170</v>
      </c>
      <c r="G8255" t="s">
        <v>22138</v>
      </c>
      <c r="H8255" t="s">
        <v>17385</v>
      </c>
      <c r="I8255" t="s">
        <v>22171</v>
      </c>
      <c r="J8255" t="s">
        <v>22170</v>
      </c>
      <c r="K8255" t="s">
        <v>110</v>
      </c>
      <c r="L8255" t="s">
        <v>3343</v>
      </c>
      <c r="M8255" t="s">
        <v>4108</v>
      </c>
      <c r="N8255" t="s">
        <v>4109</v>
      </c>
      <c r="O8255" t="s">
        <v>3343</v>
      </c>
      <c r="P8255" t="s">
        <v>3343</v>
      </c>
      <c r="Q8255" t="s">
        <v>3346</v>
      </c>
    </row>
    <row r="8256" spans="1:17" x14ac:dyDescent="0.25">
      <c r="A8256" t="s">
        <v>21812</v>
      </c>
      <c r="B8256" t="s">
        <v>21813</v>
      </c>
      <c r="C8256" t="s">
        <v>1771</v>
      </c>
      <c r="D8256" t="s">
        <v>21845</v>
      </c>
      <c r="E8256">
        <v>3502062</v>
      </c>
      <c r="F8256" t="s">
        <v>22172</v>
      </c>
      <c r="G8256" t="s">
        <v>22141</v>
      </c>
      <c r="H8256" t="s">
        <v>17385</v>
      </c>
      <c r="I8256" t="s">
        <v>22173</v>
      </c>
      <c r="J8256" t="s">
        <v>22172</v>
      </c>
      <c r="K8256" t="s">
        <v>110</v>
      </c>
      <c r="L8256" t="s">
        <v>3343</v>
      </c>
      <c r="M8256" t="s">
        <v>4108</v>
      </c>
      <c r="N8256" t="s">
        <v>4109</v>
      </c>
      <c r="O8256" t="s">
        <v>3343</v>
      </c>
      <c r="P8256" t="s">
        <v>3343</v>
      </c>
      <c r="Q8256" t="s">
        <v>3346</v>
      </c>
    </row>
    <row r="8257" spans="1:17" x14ac:dyDescent="0.25">
      <c r="A8257" t="s">
        <v>21812</v>
      </c>
      <c r="B8257" t="s">
        <v>21813</v>
      </c>
      <c r="C8257" t="s">
        <v>1771</v>
      </c>
      <c r="D8257" t="s">
        <v>21845</v>
      </c>
      <c r="E8257">
        <v>3502063</v>
      </c>
      <c r="F8257" t="s">
        <v>22174</v>
      </c>
      <c r="G8257" t="s">
        <v>22175</v>
      </c>
      <c r="H8257" t="s">
        <v>17687</v>
      </c>
      <c r="I8257" t="s">
        <v>22176</v>
      </c>
      <c r="J8257" t="s">
        <v>22177</v>
      </c>
      <c r="K8257" t="s">
        <v>110</v>
      </c>
      <c r="L8257" t="s">
        <v>3343</v>
      </c>
      <c r="M8257" t="s">
        <v>3707</v>
      </c>
      <c r="N8257" t="s">
        <v>7828</v>
      </c>
      <c r="O8257" t="s">
        <v>3343</v>
      </c>
      <c r="P8257" t="s">
        <v>3343</v>
      </c>
      <c r="Q8257" t="s">
        <v>3346</v>
      </c>
    </row>
    <row r="8258" spans="1:17" x14ac:dyDescent="0.25">
      <c r="A8258" t="s">
        <v>21812</v>
      </c>
      <c r="B8258" t="s">
        <v>21813</v>
      </c>
      <c r="C8258" t="s">
        <v>1771</v>
      </c>
      <c r="D8258" t="s">
        <v>21845</v>
      </c>
      <c r="E8258">
        <v>3502064</v>
      </c>
      <c r="F8258" t="s">
        <v>22178</v>
      </c>
      <c r="G8258" t="s">
        <v>22138</v>
      </c>
      <c r="H8258" t="s">
        <v>17687</v>
      </c>
      <c r="I8258" t="s">
        <v>22179</v>
      </c>
      <c r="J8258" t="s">
        <v>22180</v>
      </c>
      <c r="K8258" t="s">
        <v>110</v>
      </c>
      <c r="L8258" t="s">
        <v>3343</v>
      </c>
      <c r="M8258" t="s">
        <v>3707</v>
      </c>
      <c r="N8258" t="s">
        <v>7828</v>
      </c>
      <c r="O8258" t="s">
        <v>3343</v>
      </c>
      <c r="P8258" t="s">
        <v>3343</v>
      </c>
      <c r="Q8258" t="s">
        <v>3346</v>
      </c>
    </row>
    <row r="8259" spans="1:17" x14ac:dyDescent="0.25">
      <c r="A8259" t="s">
        <v>21812</v>
      </c>
      <c r="B8259" t="s">
        <v>21813</v>
      </c>
      <c r="C8259" t="s">
        <v>1771</v>
      </c>
      <c r="D8259" t="s">
        <v>21845</v>
      </c>
      <c r="E8259">
        <v>3502065</v>
      </c>
      <c r="F8259" t="s">
        <v>22181</v>
      </c>
      <c r="G8259" t="s">
        <v>22141</v>
      </c>
      <c r="H8259" t="s">
        <v>17687</v>
      </c>
      <c r="I8259" t="s">
        <v>22182</v>
      </c>
      <c r="J8259" t="s">
        <v>22183</v>
      </c>
      <c r="K8259" t="s">
        <v>110</v>
      </c>
      <c r="L8259" t="s">
        <v>3343</v>
      </c>
      <c r="M8259" t="s">
        <v>3707</v>
      </c>
      <c r="N8259" t="s">
        <v>7828</v>
      </c>
      <c r="O8259" t="s">
        <v>3343</v>
      </c>
      <c r="P8259" t="s">
        <v>3343</v>
      </c>
      <c r="Q8259" t="s">
        <v>3346</v>
      </c>
    </row>
    <row r="8260" spans="1:17" x14ac:dyDescent="0.25">
      <c r="A8260" t="s">
        <v>21812</v>
      </c>
      <c r="B8260" t="s">
        <v>21813</v>
      </c>
      <c r="C8260" t="s">
        <v>1771</v>
      </c>
      <c r="D8260" t="s">
        <v>21845</v>
      </c>
      <c r="E8260">
        <v>3502066</v>
      </c>
      <c r="F8260" t="s">
        <v>22184</v>
      </c>
      <c r="G8260" t="s">
        <v>22185</v>
      </c>
      <c r="H8260" t="s">
        <v>17236</v>
      </c>
      <c r="I8260" t="s">
        <v>22186</v>
      </c>
      <c r="J8260" t="s">
        <v>22187</v>
      </c>
      <c r="K8260" t="s">
        <v>110</v>
      </c>
      <c r="L8260" t="s">
        <v>3343</v>
      </c>
      <c r="M8260" t="s">
        <v>4108</v>
      </c>
      <c r="N8260" t="s">
        <v>4109</v>
      </c>
      <c r="O8260" t="s">
        <v>3343</v>
      </c>
      <c r="P8260" t="s">
        <v>3343</v>
      </c>
      <c r="Q8260" t="s">
        <v>3346</v>
      </c>
    </row>
    <row r="8261" spans="1:17" x14ac:dyDescent="0.25">
      <c r="A8261" t="s">
        <v>21812</v>
      </c>
      <c r="B8261" t="s">
        <v>21813</v>
      </c>
      <c r="C8261" t="s">
        <v>1771</v>
      </c>
      <c r="D8261" t="s">
        <v>21845</v>
      </c>
      <c r="E8261">
        <v>3502067</v>
      </c>
      <c r="F8261" t="s">
        <v>22188</v>
      </c>
      <c r="G8261" t="s">
        <v>22138</v>
      </c>
      <c r="H8261" t="s">
        <v>17236</v>
      </c>
      <c r="I8261" t="s">
        <v>22189</v>
      </c>
      <c r="J8261" t="s">
        <v>22190</v>
      </c>
      <c r="K8261" t="s">
        <v>110</v>
      </c>
      <c r="L8261" t="s">
        <v>3343</v>
      </c>
      <c r="M8261" t="s">
        <v>4108</v>
      </c>
      <c r="N8261" t="s">
        <v>4109</v>
      </c>
      <c r="O8261" t="s">
        <v>3343</v>
      </c>
      <c r="P8261" t="s">
        <v>3343</v>
      </c>
      <c r="Q8261" t="s">
        <v>3346</v>
      </c>
    </row>
    <row r="8262" spans="1:17" x14ac:dyDescent="0.25">
      <c r="A8262" t="s">
        <v>21812</v>
      </c>
      <c r="B8262" t="s">
        <v>21813</v>
      </c>
      <c r="C8262" t="s">
        <v>1771</v>
      </c>
      <c r="D8262" t="s">
        <v>21845</v>
      </c>
      <c r="E8262">
        <v>3502068</v>
      </c>
      <c r="F8262" t="s">
        <v>22191</v>
      </c>
      <c r="G8262" t="s">
        <v>22141</v>
      </c>
      <c r="H8262" t="s">
        <v>17236</v>
      </c>
      <c r="I8262" t="s">
        <v>22192</v>
      </c>
      <c r="J8262" t="s">
        <v>22193</v>
      </c>
      <c r="K8262" t="s">
        <v>110</v>
      </c>
      <c r="L8262" t="s">
        <v>3343</v>
      </c>
      <c r="M8262" t="s">
        <v>4108</v>
      </c>
      <c r="N8262" t="s">
        <v>4109</v>
      </c>
      <c r="O8262" t="s">
        <v>3343</v>
      </c>
      <c r="P8262" t="s">
        <v>3343</v>
      </c>
      <c r="Q8262" t="s">
        <v>3346</v>
      </c>
    </row>
    <row r="8263" spans="1:17" x14ac:dyDescent="0.25">
      <c r="A8263" t="s">
        <v>21812</v>
      </c>
      <c r="B8263" t="s">
        <v>21813</v>
      </c>
      <c r="C8263" t="s">
        <v>1771</v>
      </c>
      <c r="D8263" t="s">
        <v>21845</v>
      </c>
      <c r="E8263">
        <v>3502069</v>
      </c>
      <c r="F8263" t="s">
        <v>22194</v>
      </c>
      <c r="G8263" t="s">
        <v>22195</v>
      </c>
      <c r="H8263" t="s">
        <v>22196</v>
      </c>
      <c r="I8263" t="s">
        <v>22197</v>
      </c>
      <c r="J8263" t="s">
        <v>22194</v>
      </c>
      <c r="K8263" t="s">
        <v>110</v>
      </c>
      <c r="L8263" t="s">
        <v>3343</v>
      </c>
      <c r="M8263" t="s">
        <v>4213</v>
      </c>
      <c r="N8263" t="s">
        <v>6507</v>
      </c>
      <c r="O8263" t="s">
        <v>3343</v>
      </c>
      <c r="P8263" t="s">
        <v>3343</v>
      </c>
      <c r="Q8263" t="s">
        <v>3346</v>
      </c>
    </row>
    <row r="8264" spans="1:17" x14ac:dyDescent="0.25">
      <c r="A8264" t="s">
        <v>21812</v>
      </c>
      <c r="B8264" t="s">
        <v>21813</v>
      </c>
      <c r="C8264" t="s">
        <v>1771</v>
      </c>
      <c r="D8264" t="s">
        <v>21845</v>
      </c>
      <c r="E8264">
        <v>3502070</v>
      </c>
      <c r="F8264" t="s">
        <v>22198</v>
      </c>
      <c r="G8264" t="s">
        <v>22138</v>
      </c>
      <c r="H8264" t="s">
        <v>22196</v>
      </c>
      <c r="I8264" t="s">
        <v>22199</v>
      </c>
      <c r="J8264" t="s">
        <v>22198</v>
      </c>
      <c r="K8264" t="s">
        <v>110</v>
      </c>
      <c r="L8264" t="s">
        <v>3343</v>
      </c>
      <c r="M8264" t="s">
        <v>4213</v>
      </c>
      <c r="N8264" t="s">
        <v>6507</v>
      </c>
      <c r="O8264" t="s">
        <v>3343</v>
      </c>
      <c r="P8264" t="s">
        <v>3343</v>
      </c>
      <c r="Q8264" t="s">
        <v>3346</v>
      </c>
    </row>
    <row r="8265" spans="1:17" x14ac:dyDescent="0.25">
      <c r="A8265" t="s">
        <v>21812</v>
      </c>
      <c r="B8265" t="s">
        <v>21813</v>
      </c>
      <c r="C8265" t="s">
        <v>1771</v>
      </c>
      <c r="D8265" t="s">
        <v>21845</v>
      </c>
      <c r="E8265">
        <v>3502071</v>
      </c>
      <c r="F8265" t="s">
        <v>22200</v>
      </c>
      <c r="G8265" t="s">
        <v>22141</v>
      </c>
      <c r="H8265" t="s">
        <v>22196</v>
      </c>
      <c r="I8265" t="s">
        <v>22201</v>
      </c>
      <c r="J8265" t="s">
        <v>22200</v>
      </c>
      <c r="K8265" t="s">
        <v>110</v>
      </c>
      <c r="L8265" t="s">
        <v>3343</v>
      </c>
      <c r="M8265" t="s">
        <v>4213</v>
      </c>
      <c r="N8265" t="s">
        <v>6507</v>
      </c>
      <c r="O8265" t="s">
        <v>3343</v>
      </c>
      <c r="P8265" t="s">
        <v>3343</v>
      </c>
      <c r="Q8265" t="s">
        <v>3346</v>
      </c>
    </row>
    <row r="8266" spans="1:17" x14ac:dyDescent="0.25">
      <c r="A8266" t="s">
        <v>21812</v>
      </c>
      <c r="B8266" t="s">
        <v>21813</v>
      </c>
      <c r="C8266" t="s">
        <v>1771</v>
      </c>
      <c r="D8266" t="s">
        <v>21845</v>
      </c>
      <c r="E8266">
        <v>3502072</v>
      </c>
      <c r="F8266" t="s">
        <v>22202</v>
      </c>
      <c r="G8266" t="s">
        <v>22203</v>
      </c>
      <c r="H8266" t="s">
        <v>22204</v>
      </c>
      <c r="I8266" t="s">
        <v>22205</v>
      </c>
      <c r="J8266" t="s">
        <v>22202</v>
      </c>
      <c r="K8266" t="s">
        <v>110</v>
      </c>
      <c r="L8266" t="s">
        <v>3343</v>
      </c>
      <c r="M8266" t="s">
        <v>4213</v>
      </c>
      <c r="N8266" t="s">
        <v>6507</v>
      </c>
      <c r="O8266" t="s">
        <v>3343</v>
      </c>
      <c r="P8266" t="s">
        <v>3343</v>
      </c>
      <c r="Q8266" t="s">
        <v>3346</v>
      </c>
    </row>
    <row r="8267" spans="1:17" x14ac:dyDescent="0.25">
      <c r="A8267" t="s">
        <v>21812</v>
      </c>
      <c r="B8267" t="s">
        <v>21813</v>
      </c>
      <c r="C8267" t="s">
        <v>1771</v>
      </c>
      <c r="D8267" t="s">
        <v>21845</v>
      </c>
      <c r="E8267">
        <v>3502073</v>
      </c>
      <c r="F8267" t="s">
        <v>22206</v>
      </c>
      <c r="G8267" t="s">
        <v>22138</v>
      </c>
      <c r="H8267" t="s">
        <v>22204</v>
      </c>
      <c r="I8267" t="s">
        <v>22207</v>
      </c>
      <c r="J8267" t="s">
        <v>22206</v>
      </c>
      <c r="K8267" t="s">
        <v>110</v>
      </c>
      <c r="L8267" t="s">
        <v>3343</v>
      </c>
      <c r="M8267" t="s">
        <v>4213</v>
      </c>
      <c r="N8267" t="s">
        <v>6507</v>
      </c>
      <c r="O8267" t="s">
        <v>3343</v>
      </c>
      <c r="P8267" t="s">
        <v>3343</v>
      </c>
      <c r="Q8267" t="s">
        <v>3346</v>
      </c>
    </row>
    <row r="8268" spans="1:17" x14ac:dyDescent="0.25">
      <c r="A8268" t="s">
        <v>21812</v>
      </c>
      <c r="B8268" t="s">
        <v>21813</v>
      </c>
      <c r="C8268" t="s">
        <v>1771</v>
      </c>
      <c r="D8268" t="s">
        <v>21845</v>
      </c>
      <c r="E8268">
        <v>3502074</v>
      </c>
      <c r="F8268" t="s">
        <v>22208</v>
      </c>
      <c r="G8268" t="s">
        <v>22141</v>
      </c>
      <c r="H8268" t="s">
        <v>22204</v>
      </c>
      <c r="I8268" t="s">
        <v>22209</v>
      </c>
      <c r="J8268" t="s">
        <v>22208</v>
      </c>
      <c r="K8268" t="s">
        <v>110</v>
      </c>
      <c r="L8268" t="s">
        <v>3343</v>
      </c>
      <c r="M8268" t="s">
        <v>4213</v>
      </c>
      <c r="N8268" t="s">
        <v>6507</v>
      </c>
      <c r="O8268" t="s">
        <v>3343</v>
      </c>
      <c r="P8268" t="s">
        <v>3343</v>
      </c>
      <c r="Q8268" t="s">
        <v>3346</v>
      </c>
    </row>
    <row r="8269" spans="1:17" x14ac:dyDescent="0.25">
      <c r="A8269" t="s">
        <v>21812</v>
      </c>
      <c r="B8269" t="s">
        <v>21813</v>
      </c>
      <c r="C8269" t="s">
        <v>1771</v>
      </c>
      <c r="D8269" t="s">
        <v>21845</v>
      </c>
      <c r="E8269">
        <v>3502075</v>
      </c>
      <c r="F8269" t="s">
        <v>22210</v>
      </c>
      <c r="G8269" t="s">
        <v>22211</v>
      </c>
      <c r="H8269" t="s">
        <v>22212</v>
      </c>
      <c r="I8269" t="s">
        <v>22213</v>
      </c>
      <c r="J8269" t="s">
        <v>22210</v>
      </c>
      <c r="K8269" t="s">
        <v>110</v>
      </c>
      <c r="L8269" t="s">
        <v>3343</v>
      </c>
      <c r="M8269" t="s">
        <v>4108</v>
      </c>
      <c r="N8269" t="s">
        <v>4109</v>
      </c>
      <c r="O8269" t="s">
        <v>3343</v>
      </c>
      <c r="P8269" t="s">
        <v>3343</v>
      </c>
      <c r="Q8269" t="s">
        <v>3346</v>
      </c>
    </row>
    <row r="8270" spans="1:17" x14ac:dyDescent="0.25">
      <c r="A8270" t="s">
        <v>21812</v>
      </c>
      <c r="B8270" t="s">
        <v>21813</v>
      </c>
      <c r="C8270" t="s">
        <v>1771</v>
      </c>
      <c r="D8270" t="s">
        <v>21845</v>
      </c>
      <c r="E8270">
        <v>3502076</v>
      </c>
      <c r="F8270" t="s">
        <v>22214</v>
      </c>
      <c r="G8270" t="s">
        <v>22138</v>
      </c>
      <c r="H8270" t="s">
        <v>22212</v>
      </c>
      <c r="I8270" t="s">
        <v>22215</v>
      </c>
      <c r="J8270" t="s">
        <v>22214</v>
      </c>
      <c r="K8270" t="s">
        <v>110</v>
      </c>
      <c r="L8270" t="s">
        <v>3343</v>
      </c>
      <c r="M8270" t="s">
        <v>4108</v>
      </c>
      <c r="N8270" t="s">
        <v>4109</v>
      </c>
      <c r="O8270" t="s">
        <v>3343</v>
      </c>
      <c r="P8270" t="s">
        <v>3343</v>
      </c>
      <c r="Q8270" t="s">
        <v>3346</v>
      </c>
    </row>
    <row r="8271" spans="1:17" x14ac:dyDescent="0.25">
      <c r="A8271" t="s">
        <v>21812</v>
      </c>
      <c r="B8271" t="s">
        <v>21813</v>
      </c>
      <c r="C8271" t="s">
        <v>1771</v>
      </c>
      <c r="D8271" t="s">
        <v>21845</v>
      </c>
      <c r="E8271">
        <v>3502077</v>
      </c>
      <c r="F8271" t="s">
        <v>22216</v>
      </c>
      <c r="G8271" t="s">
        <v>22141</v>
      </c>
      <c r="H8271" t="s">
        <v>22212</v>
      </c>
      <c r="I8271" t="s">
        <v>22217</v>
      </c>
      <c r="J8271" t="s">
        <v>22216</v>
      </c>
      <c r="K8271" t="s">
        <v>110</v>
      </c>
      <c r="L8271" t="s">
        <v>3343</v>
      </c>
      <c r="M8271" t="s">
        <v>4108</v>
      </c>
      <c r="N8271" t="s">
        <v>4109</v>
      </c>
      <c r="O8271" t="s">
        <v>3343</v>
      </c>
      <c r="P8271" t="s">
        <v>3343</v>
      </c>
      <c r="Q8271" t="s">
        <v>3346</v>
      </c>
    </row>
    <row r="8272" spans="1:17" x14ac:dyDescent="0.25">
      <c r="A8272" t="s">
        <v>21812</v>
      </c>
      <c r="B8272" t="s">
        <v>21813</v>
      </c>
      <c r="C8272" t="s">
        <v>1771</v>
      </c>
      <c r="D8272" t="s">
        <v>21845</v>
      </c>
      <c r="E8272">
        <v>3502078</v>
      </c>
      <c r="F8272" t="s">
        <v>17155</v>
      </c>
      <c r="G8272" t="s">
        <v>22218</v>
      </c>
      <c r="H8272" t="s">
        <v>2340</v>
      </c>
      <c r="I8272" t="s">
        <v>22219</v>
      </c>
      <c r="J8272" t="s">
        <v>17155</v>
      </c>
      <c r="K8272" t="s">
        <v>110</v>
      </c>
      <c r="L8272" t="s">
        <v>3343</v>
      </c>
      <c r="M8272" t="s">
        <v>4108</v>
      </c>
      <c r="N8272" t="s">
        <v>4109</v>
      </c>
      <c r="O8272" t="s">
        <v>3343</v>
      </c>
      <c r="P8272" t="s">
        <v>3343</v>
      </c>
      <c r="Q8272" t="s">
        <v>3346</v>
      </c>
    </row>
    <row r="8273" spans="1:17" x14ac:dyDescent="0.25">
      <c r="A8273" t="s">
        <v>21812</v>
      </c>
      <c r="B8273" t="s">
        <v>21813</v>
      </c>
      <c r="C8273" t="s">
        <v>1771</v>
      </c>
      <c r="D8273" t="s">
        <v>21845</v>
      </c>
      <c r="E8273">
        <v>3502079</v>
      </c>
      <c r="F8273" t="s">
        <v>22220</v>
      </c>
      <c r="G8273" t="s">
        <v>22138</v>
      </c>
      <c r="H8273" t="s">
        <v>2340</v>
      </c>
      <c r="I8273" t="s">
        <v>22221</v>
      </c>
      <c r="J8273" t="s">
        <v>22220</v>
      </c>
      <c r="K8273" t="s">
        <v>110</v>
      </c>
      <c r="L8273" t="s">
        <v>3343</v>
      </c>
      <c r="M8273" t="s">
        <v>4108</v>
      </c>
      <c r="N8273" t="s">
        <v>4109</v>
      </c>
      <c r="O8273" t="s">
        <v>3343</v>
      </c>
      <c r="P8273" t="s">
        <v>3343</v>
      </c>
      <c r="Q8273" t="s">
        <v>3346</v>
      </c>
    </row>
    <row r="8274" spans="1:17" x14ac:dyDescent="0.25">
      <c r="A8274" t="s">
        <v>21812</v>
      </c>
      <c r="B8274" t="s">
        <v>21813</v>
      </c>
      <c r="C8274" t="s">
        <v>1771</v>
      </c>
      <c r="D8274" t="s">
        <v>21845</v>
      </c>
      <c r="E8274">
        <v>3502080</v>
      </c>
      <c r="F8274" t="s">
        <v>22222</v>
      </c>
      <c r="G8274" t="s">
        <v>22141</v>
      </c>
      <c r="H8274" t="s">
        <v>2340</v>
      </c>
      <c r="I8274" t="s">
        <v>22223</v>
      </c>
      <c r="J8274" t="s">
        <v>22222</v>
      </c>
      <c r="K8274" t="s">
        <v>110</v>
      </c>
      <c r="L8274" t="s">
        <v>3343</v>
      </c>
      <c r="M8274" t="s">
        <v>4108</v>
      </c>
      <c r="N8274" t="s">
        <v>4109</v>
      </c>
      <c r="O8274" t="s">
        <v>3343</v>
      </c>
      <c r="P8274" t="s">
        <v>3343</v>
      </c>
      <c r="Q8274" t="s">
        <v>3346</v>
      </c>
    </row>
    <row r="8275" spans="1:17" x14ac:dyDescent="0.25">
      <c r="A8275" t="s">
        <v>21812</v>
      </c>
      <c r="B8275" t="s">
        <v>21813</v>
      </c>
      <c r="C8275" t="s">
        <v>1771</v>
      </c>
      <c r="D8275" t="s">
        <v>21845</v>
      </c>
      <c r="E8275">
        <v>3502081</v>
      </c>
      <c r="F8275" t="s">
        <v>22224</v>
      </c>
      <c r="G8275" t="s">
        <v>11448</v>
      </c>
      <c r="H8275" t="s">
        <v>11449</v>
      </c>
      <c r="I8275" t="s">
        <v>22225</v>
      </c>
      <c r="J8275" t="s">
        <v>22226</v>
      </c>
      <c r="K8275" t="s">
        <v>110</v>
      </c>
      <c r="L8275" t="s">
        <v>3343</v>
      </c>
      <c r="M8275" t="s">
        <v>4163</v>
      </c>
      <c r="N8275" t="s">
        <v>10163</v>
      </c>
      <c r="O8275" t="s">
        <v>3343</v>
      </c>
      <c r="P8275" t="s">
        <v>3343</v>
      </c>
      <c r="Q8275" t="s">
        <v>3346</v>
      </c>
    </row>
    <row r="8276" spans="1:17" x14ac:dyDescent="0.25">
      <c r="A8276" t="s">
        <v>21812</v>
      </c>
      <c r="B8276" t="s">
        <v>21813</v>
      </c>
      <c r="C8276" t="s">
        <v>1771</v>
      </c>
      <c r="D8276" t="s">
        <v>21845</v>
      </c>
      <c r="E8276">
        <v>3502082</v>
      </c>
      <c r="F8276" t="s">
        <v>22227</v>
      </c>
      <c r="G8276" t="s">
        <v>11448</v>
      </c>
      <c r="H8276" t="s">
        <v>11449</v>
      </c>
      <c r="I8276" t="s">
        <v>22228</v>
      </c>
      <c r="J8276" t="s">
        <v>22229</v>
      </c>
      <c r="K8276" t="s">
        <v>110</v>
      </c>
      <c r="L8276" t="s">
        <v>3343</v>
      </c>
      <c r="M8276" t="s">
        <v>4163</v>
      </c>
      <c r="N8276" t="s">
        <v>10163</v>
      </c>
      <c r="O8276" t="s">
        <v>3343</v>
      </c>
      <c r="P8276" t="s">
        <v>3343</v>
      </c>
      <c r="Q8276" t="s">
        <v>3346</v>
      </c>
    </row>
    <row r="8277" spans="1:17" x14ac:dyDescent="0.25">
      <c r="A8277" t="s">
        <v>21812</v>
      </c>
      <c r="B8277" t="s">
        <v>21813</v>
      </c>
      <c r="C8277" t="s">
        <v>1771</v>
      </c>
      <c r="D8277" t="s">
        <v>21845</v>
      </c>
      <c r="E8277">
        <v>3502083</v>
      </c>
      <c r="F8277" t="s">
        <v>11612</v>
      </c>
      <c r="G8277" t="s">
        <v>11448</v>
      </c>
      <c r="H8277" t="s">
        <v>11449</v>
      </c>
      <c r="I8277" t="s">
        <v>22230</v>
      </c>
      <c r="J8277" t="s">
        <v>22231</v>
      </c>
      <c r="K8277" t="s">
        <v>110</v>
      </c>
      <c r="L8277" t="s">
        <v>3343</v>
      </c>
      <c r="M8277" t="s">
        <v>4163</v>
      </c>
      <c r="N8277" t="s">
        <v>10163</v>
      </c>
      <c r="O8277" t="s">
        <v>3343</v>
      </c>
      <c r="P8277" t="s">
        <v>3343</v>
      </c>
      <c r="Q8277" t="s">
        <v>3346</v>
      </c>
    </row>
    <row r="8278" spans="1:17" x14ac:dyDescent="0.25">
      <c r="A8278" t="s">
        <v>21812</v>
      </c>
      <c r="B8278" t="s">
        <v>21813</v>
      </c>
      <c r="C8278" t="s">
        <v>1771</v>
      </c>
      <c r="D8278" t="s">
        <v>21845</v>
      </c>
      <c r="E8278">
        <v>3502084</v>
      </c>
      <c r="F8278" t="s">
        <v>22232</v>
      </c>
      <c r="G8278" t="s">
        <v>22233</v>
      </c>
      <c r="H8278" t="s">
        <v>22234</v>
      </c>
      <c r="I8278" t="s">
        <v>22235</v>
      </c>
      <c r="J8278" t="s">
        <v>22232</v>
      </c>
      <c r="K8278" t="s">
        <v>110</v>
      </c>
      <c r="L8278" t="s">
        <v>3343</v>
      </c>
      <c r="M8278" t="s">
        <v>3707</v>
      </c>
      <c r="N8278" t="s">
        <v>9687</v>
      </c>
      <c r="O8278" t="s">
        <v>3343</v>
      </c>
      <c r="P8278" t="s">
        <v>3343</v>
      </c>
      <c r="Q8278" t="s">
        <v>3346</v>
      </c>
    </row>
    <row r="8279" spans="1:17" x14ac:dyDescent="0.25">
      <c r="A8279" t="s">
        <v>21812</v>
      </c>
      <c r="B8279" t="s">
        <v>21813</v>
      </c>
      <c r="C8279" t="s">
        <v>1771</v>
      </c>
      <c r="D8279" t="s">
        <v>21845</v>
      </c>
      <c r="E8279">
        <v>3502085</v>
      </c>
      <c r="F8279" t="s">
        <v>22236</v>
      </c>
      <c r="G8279" t="s">
        <v>22138</v>
      </c>
      <c r="H8279" t="s">
        <v>22234</v>
      </c>
      <c r="I8279" t="s">
        <v>22237</v>
      </c>
      <c r="J8279" t="s">
        <v>22236</v>
      </c>
      <c r="K8279" t="s">
        <v>110</v>
      </c>
      <c r="L8279" t="s">
        <v>3343</v>
      </c>
      <c r="M8279" t="s">
        <v>3707</v>
      </c>
      <c r="N8279" t="s">
        <v>9687</v>
      </c>
      <c r="O8279" t="s">
        <v>3343</v>
      </c>
      <c r="P8279" t="s">
        <v>3343</v>
      </c>
      <c r="Q8279" t="s">
        <v>3346</v>
      </c>
    </row>
    <row r="8280" spans="1:17" x14ac:dyDescent="0.25">
      <c r="A8280" t="s">
        <v>21812</v>
      </c>
      <c r="B8280" t="s">
        <v>21813</v>
      </c>
      <c r="C8280" t="s">
        <v>1771</v>
      </c>
      <c r="D8280" t="s">
        <v>21845</v>
      </c>
      <c r="E8280">
        <v>3502086</v>
      </c>
      <c r="F8280" t="s">
        <v>22238</v>
      </c>
      <c r="G8280" t="s">
        <v>22141</v>
      </c>
      <c r="H8280" t="s">
        <v>22234</v>
      </c>
      <c r="I8280" t="s">
        <v>22239</v>
      </c>
      <c r="J8280" t="s">
        <v>22238</v>
      </c>
      <c r="K8280" t="s">
        <v>110</v>
      </c>
      <c r="L8280" t="s">
        <v>3343</v>
      </c>
      <c r="M8280" t="s">
        <v>3707</v>
      </c>
      <c r="N8280" t="s">
        <v>9687</v>
      </c>
      <c r="O8280" t="s">
        <v>3343</v>
      </c>
      <c r="P8280" t="s">
        <v>3343</v>
      </c>
      <c r="Q8280" t="s">
        <v>3346</v>
      </c>
    </row>
    <row r="8281" spans="1:17" x14ac:dyDescent="0.25">
      <c r="A8281" t="s">
        <v>21812</v>
      </c>
      <c r="B8281" t="s">
        <v>21813</v>
      </c>
      <c r="C8281" t="s">
        <v>1771</v>
      </c>
      <c r="D8281" t="s">
        <v>21845</v>
      </c>
      <c r="E8281">
        <v>3502087</v>
      </c>
      <c r="F8281" t="s">
        <v>22240</v>
      </c>
      <c r="G8281" t="s">
        <v>22241</v>
      </c>
      <c r="H8281" t="s">
        <v>22242</v>
      </c>
      <c r="I8281" t="s">
        <v>22243</v>
      </c>
      <c r="J8281" t="s">
        <v>22240</v>
      </c>
      <c r="K8281" t="s">
        <v>110</v>
      </c>
      <c r="L8281" t="s">
        <v>3343</v>
      </c>
      <c r="M8281" t="s">
        <v>3707</v>
      </c>
      <c r="N8281" t="s">
        <v>9687</v>
      </c>
      <c r="O8281" t="s">
        <v>3343</v>
      </c>
      <c r="P8281" t="s">
        <v>3343</v>
      </c>
      <c r="Q8281" t="s">
        <v>3346</v>
      </c>
    </row>
    <row r="8282" spans="1:17" x14ac:dyDescent="0.25">
      <c r="A8282" t="s">
        <v>21812</v>
      </c>
      <c r="B8282" t="s">
        <v>21813</v>
      </c>
      <c r="C8282" t="s">
        <v>1771</v>
      </c>
      <c r="D8282" t="s">
        <v>21845</v>
      </c>
      <c r="E8282">
        <v>3502088</v>
      </c>
      <c r="F8282" t="s">
        <v>22244</v>
      </c>
      <c r="G8282" t="s">
        <v>22138</v>
      </c>
      <c r="H8282" t="s">
        <v>22242</v>
      </c>
      <c r="I8282" t="s">
        <v>22245</v>
      </c>
      <c r="J8282" t="s">
        <v>22244</v>
      </c>
      <c r="K8282" t="s">
        <v>110</v>
      </c>
      <c r="L8282" t="s">
        <v>3343</v>
      </c>
      <c r="M8282" t="s">
        <v>3707</v>
      </c>
      <c r="N8282" t="s">
        <v>9687</v>
      </c>
      <c r="O8282" t="s">
        <v>3343</v>
      </c>
      <c r="P8282" t="s">
        <v>3343</v>
      </c>
      <c r="Q8282" t="s">
        <v>3346</v>
      </c>
    </row>
    <row r="8283" spans="1:17" x14ac:dyDescent="0.25">
      <c r="A8283" t="s">
        <v>21812</v>
      </c>
      <c r="B8283" t="s">
        <v>21813</v>
      </c>
      <c r="C8283" t="s">
        <v>1771</v>
      </c>
      <c r="D8283" t="s">
        <v>21845</v>
      </c>
      <c r="E8283">
        <v>3502089</v>
      </c>
      <c r="F8283" t="s">
        <v>22246</v>
      </c>
      <c r="G8283" t="s">
        <v>22141</v>
      </c>
      <c r="H8283" t="s">
        <v>22242</v>
      </c>
      <c r="I8283" t="s">
        <v>22247</v>
      </c>
      <c r="J8283" t="s">
        <v>22246</v>
      </c>
      <c r="K8283" t="s">
        <v>110</v>
      </c>
      <c r="L8283" t="s">
        <v>3343</v>
      </c>
      <c r="M8283" t="s">
        <v>3707</v>
      </c>
      <c r="N8283" t="s">
        <v>9687</v>
      </c>
      <c r="O8283" t="s">
        <v>3343</v>
      </c>
      <c r="P8283" t="s">
        <v>3343</v>
      </c>
      <c r="Q8283" t="s">
        <v>3346</v>
      </c>
    </row>
    <row r="8284" spans="1:17" x14ac:dyDescent="0.25">
      <c r="A8284" t="s">
        <v>21812</v>
      </c>
      <c r="B8284" t="s">
        <v>21813</v>
      </c>
      <c r="C8284" t="s">
        <v>1771</v>
      </c>
      <c r="D8284" t="s">
        <v>21845</v>
      </c>
      <c r="E8284">
        <v>3502090</v>
      </c>
      <c r="F8284" t="s">
        <v>156</v>
      </c>
      <c r="G8284" t="s">
        <v>22248</v>
      </c>
      <c r="H8284" t="s">
        <v>4031</v>
      </c>
      <c r="I8284" t="s">
        <v>22249</v>
      </c>
      <c r="J8284" t="s">
        <v>22250</v>
      </c>
      <c r="K8284" t="s">
        <v>110</v>
      </c>
      <c r="L8284" t="s">
        <v>3343</v>
      </c>
      <c r="M8284" t="s">
        <v>3397</v>
      </c>
      <c r="N8284" t="s">
        <v>5920</v>
      </c>
      <c r="O8284" t="s">
        <v>3343</v>
      </c>
      <c r="P8284" t="s">
        <v>3343</v>
      </c>
      <c r="Q8284" t="s">
        <v>3346</v>
      </c>
    </row>
    <row r="8285" spans="1:17" x14ac:dyDescent="0.25">
      <c r="A8285" t="s">
        <v>21812</v>
      </c>
      <c r="B8285" t="s">
        <v>21813</v>
      </c>
      <c r="C8285" t="s">
        <v>1771</v>
      </c>
      <c r="D8285" t="s">
        <v>21845</v>
      </c>
      <c r="E8285">
        <v>3502093</v>
      </c>
      <c r="F8285" t="s">
        <v>22251</v>
      </c>
      <c r="G8285" t="s">
        <v>22252</v>
      </c>
      <c r="H8285" t="s">
        <v>17527</v>
      </c>
      <c r="I8285" t="s">
        <v>22253</v>
      </c>
      <c r="J8285" t="s">
        <v>22254</v>
      </c>
      <c r="K8285" t="s">
        <v>110</v>
      </c>
      <c r="L8285" t="s">
        <v>3343</v>
      </c>
      <c r="M8285" t="s">
        <v>3477</v>
      </c>
      <c r="N8285" t="s">
        <v>3603</v>
      </c>
      <c r="O8285" t="s">
        <v>3343</v>
      </c>
      <c r="P8285" t="s">
        <v>3343</v>
      </c>
      <c r="Q8285" t="s">
        <v>3346</v>
      </c>
    </row>
    <row r="8286" spans="1:17" x14ac:dyDescent="0.25">
      <c r="A8286" t="s">
        <v>21812</v>
      </c>
      <c r="B8286" t="s">
        <v>21813</v>
      </c>
      <c r="C8286" t="s">
        <v>1771</v>
      </c>
      <c r="D8286" t="s">
        <v>21845</v>
      </c>
      <c r="E8286">
        <v>3502093</v>
      </c>
      <c r="F8286" t="s">
        <v>22251</v>
      </c>
      <c r="G8286" t="s">
        <v>22252</v>
      </c>
      <c r="H8286" t="s">
        <v>17527</v>
      </c>
      <c r="I8286" t="s">
        <v>22255</v>
      </c>
      <c r="J8286" t="s">
        <v>22256</v>
      </c>
      <c r="K8286" t="s">
        <v>110</v>
      </c>
      <c r="L8286" t="s">
        <v>3346</v>
      </c>
      <c r="M8286" t="s">
        <v>3477</v>
      </c>
      <c r="N8286" t="s">
        <v>3603</v>
      </c>
      <c r="O8286" t="s">
        <v>3343</v>
      </c>
      <c r="P8286" t="s">
        <v>3343</v>
      </c>
      <c r="Q8286" t="s">
        <v>3346</v>
      </c>
    </row>
    <row r="8287" spans="1:17" x14ac:dyDescent="0.25">
      <c r="A8287" t="s">
        <v>21812</v>
      </c>
      <c r="B8287" t="s">
        <v>21813</v>
      </c>
      <c r="C8287" t="s">
        <v>1771</v>
      </c>
      <c r="D8287" t="s">
        <v>21845</v>
      </c>
      <c r="E8287">
        <v>3502094</v>
      </c>
      <c r="F8287" t="s">
        <v>1782</v>
      </c>
      <c r="G8287" t="s">
        <v>22257</v>
      </c>
      <c r="H8287" t="s">
        <v>3350</v>
      </c>
      <c r="I8287" t="s">
        <v>22258</v>
      </c>
      <c r="J8287" t="s">
        <v>1783</v>
      </c>
      <c r="K8287" t="s">
        <v>110</v>
      </c>
      <c r="L8287" t="s">
        <v>3343</v>
      </c>
      <c r="M8287" t="s">
        <v>4213</v>
      </c>
      <c r="N8287" t="s">
        <v>6507</v>
      </c>
      <c r="O8287" t="s">
        <v>3343</v>
      </c>
      <c r="P8287" t="s">
        <v>3343</v>
      </c>
      <c r="Q8287" t="s">
        <v>3346</v>
      </c>
    </row>
    <row r="8288" spans="1:17" x14ac:dyDescent="0.25">
      <c r="A8288" t="s">
        <v>21812</v>
      </c>
      <c r="B8288" t="s">
        <v>21813</v>
      </c>
      <c r="C8288" t="s">
        <v>1771</v>
      </c>
      <c r="D8288" t="s">
        <v>21845</v>
      </c>
      <c r="E8288">
        <v>3502095</v>
      </c>
      <c r="F8288" t="s">
        <v>22259</v>
      </c>
      <c r="G8288" t="s">
        <v>22260</v>
      </c>
      <c r="H8288" t="s">
        <v>10817</v>
      </c>
      <c r="I8288" t="s">
        <v>22261</v>
      </c>
      <c r="J8288" t="s">
        <v>22262</v>
      </c>
      <c r="K8288" t="s">
        <v>110</v>
      </c>
      <c r="L8288" t="s">
        <v>3343</v>
      </c>
      <c r="M8288" t="s">
        <v>5047</v>
      </c>
      <c r="N8288" t="s">
        <v>22263</v>
      </c>
      <c r="O8288" t="s">
        <v>3343</v>
      </c>
      <c r="P8288" t="s">
        <v>3343</v>
      </c>
      <c r="Q8288" t="s">
        <v>3346</v>
      </c>
    </row>
    <row r="8289" spans="1:17" x14ac:dyDescent="0.25">
      <c r="A8289" t="s">
        <v>21812</v>
      </c>
      <c r="B8289" t="s">
        <v>21813</v>
      </c>
      <c r="C8289" t="s">
        <v>1771</v>
      </c>
      <c r="D8289" t="s">
        <v>21845</v>
      </c>
      <c r="E8289">
        <v>3502095</v>
      </c>
      <c r="F8289" t="s">
        <v>22259</v>
      </c>
      <c r="G8289" t="s">
        <v>22260</v>
      </c>
      <c r="H8289" t="s">
        <v>10817</v>
      </c>
      <c r="I8289" t="s">
        <v>22264</v>
      </c>
      <c r="J8289" t="s">
        <v>22265</v>
      </c>
      <c r="K8289" t="s">
        <v>110</v>
      </c>
      <c r="L8289" t="s">
        <v>3346</v>
      </c>
      <c r="M8289" t="s">
        <v>5047</v>
      </c>
      <c r="N8289" t="s">
        <v>22263</v>
      </c>
      <c r="O8289" t="s">
        <v>3343</v>
      </c>
      <c r="P8289" t="s">
        <v>3343</v>
      </c>
      <c r="Q8289" t="s">
        <v>3346</v>
      </c>
    </row>
    <row r="8290" spans="1:17" x14ac:dyDescent="0.25">
      <c r="A8290" t="s">
        <v>21812</v>
      </c>
      <c r="B8290" t="s">
        <v>21813</v>
      </c>
      <c r="C8290" t="s">
        <v>1771</v>
      </c>
      <c r="D8290" t="s">
        <v>21845</v>
      </c>
      <c r="E8290">
        <v>3502096</v>
      </c>
      <c r="F8290" t="s">
        <v>22266</v>
      </c>
      <c r="G8290" t="s">
        <v>22267</v>
      </c>
      <c r="H8290" t="s">
        <v>3586</v>
      </c>
      <c r="I8290" t="s">
        <v>22268</v>
      </c>
      <c r="J8290" t="s">
        <v>22269</v>
      </c>
      <c r="K8290" t="s">
        <v>110</v>
      </c>
      <c r="L8290" t="s">
        <v>3343</v>
      </c>
      <c r="M8290" t="s">
        <v>5047</v>
      </c>
      <c r="N8290" t="s">
        <v>11249</v>
      </c>
      <c r="O8290" t="s">
        <v>3343</v>
      </c>
      <c r="P8290" t="s">
        <v>3343</v>
      </c>
      <c r="Q8290" t="s">
        <v>3346</v>
      </c>
    </row>
    <row r="8291" spans="1:17" x14ac:dyDescent="0.25">
      <c r="A8291" t="s">
        <v>21812</v>
      </c>
      <c r="B8291" t="s">
        <v>21813</v>
      </c>
      <c r="C8291" t="s">
        <v>1771</v>
      </c>
      <c r="D8291" t="s">
        <v>21845</v>
      </c>
      <c r="E8291">
        <v>3502096</v>
      </c>
      <c r="F8291" t="s">
        <v>22266</v>
      </c>
      <c r="G8291" t="s">
        <v>22267</v>
      </c>
      <c r="H8291" t="s">
        <v>3586</v>
      </c>
      <c r="I8291" t="s">
        <v>22270</v>
      </c>
      <c r="J8291" t="s">
        <v>22271</v>
      </c>
      <c r="K8291" t="s">
        <v>110</v>
      </c>
      <c r="L8291" t="s">
        <v>3346</v>
      </c>
      <c r="M8291" t="s">
        <v>5047</v>
      </c>
      <c r="N8291" t="s">
        <v>11249</v>
      </c>
      <c r="O8291" t="s">
        <v>3343</v>
      </c>
      <c r="P8291" t="s">
        <v>3343</v>
      </c>
      <c r="Q8291" t="s">
        <v>3346</v>
      </c>
    </row>
    <row r="8292" spans="1:17" x14ac:dyDescent="0.25">
      <c r="A8292" t="s">
        <v>21812</v>
      </c>
      <c r="B8292" t="s">
        <v>21813</v>
      </c>
      <c r="C8292" t="s">
        <v>1771</v>
      </c>
      <c r="D8292" t="s">
        <v>21845</v>
      </c>
      <c r="E8292">
        <v>3502097</v>
      </c>
      <c r="F8292" t="s">
        <v>22272</v>
      </c>
      <c r="G8292" t="s">
        <v>22273</v>
      </c>
      <c r="H8292" t="s">
        <v>3350</v>
      </c>
      <c r="I8292" t="s">
        <v>22274</v>
      </c>
      <c r="J8292" t="s">
        <v>22275</v>
      </c>
      <c r="K8292" t="s">
        <v>110</v>
      </c>
      <c r="L8292" t="s">
        <v>3343</v>
      </c>
      <c r="M8292" t="s">
        <v>4108</v>
      </c>
      <c r="N8292" t="s">
        <v>9900</v>
      </c>
      <c r="O8292" t="s">
        <v>3346</v>
      </c>
      <c r="P8292" t="s">
        <v>3343</v>
      </c>
      <c r="Q8292" t="s">
        <v>3346</v>
      </c>
    </row>
    <row r="8293" spans="1:17" x14ac:dyDescent="0.25">
      <c r="A8293" t="s">
        <v>21812</v>
      </c>
      <c r="B8293" t="s">
        <v>21813</v>
      </c>
      <c r="C8293" t="s">
        <v>1771</v>
      </c>
      <c r="D8293" t="s">
        <v>21845</v>
      </c>
      <c r="E8293">
        <v>3502097</v>
      </c>
      <c r="F8293" t="s">
        <v>22272</v>
      </c>
      <c r="G8293" t="s">
        <v>22273</v>
      </c>
      <c r="H8293" t="s">
        <v>3350</v>
      </c>
      <c r="I8293" t="s">
        <v>22276</v>
      </c>
      <c r="J8293" t="s">
        <v>22277</v>
      </c>
      <c r="K8293" t="s">
        <v>110</v>
      </c>
      <c r="L8293" t="s">
        <v>3346</v>
      </c>
      <c r="M8293" t="s">
        <v>4108</v>
      </c>
      <c r="N8293" t="s">
        <v>9900</v>
      </c>
      <c r="O8293" t="s">
        <v>3346</v>
      </c>
      <c r="P8293" t="s">
        <v>3343</v>
      </c>
      <c r="Q8293" t="s">
        <v>3346</v>
      </c>
    </row>
    <row r="8294" spans="1:17" x14ac:dyDescent="0.25">
      <c r="A8294" t="s">
        <v>21812</v>
      </c>
      <c r="B8294" t="s">
        <v>21813</v>
      </c>
      <c r="C8294" t="s">
        <v>1771</v>
      </c>
      <c r="D8294" t="s">
        <v>21845</v>
      </c>
      <c r="E8294">
        <v>3502097</v>
      </c>
      <c r="F8294" t="s">
        <v>22272</v>
      </c>
      <c r="G8294" t="s">
        <v>22273</v>
      </c>
      <c r="H8294" t="s">
        <v>3350</v>
      </c>
      <c r="I8294" t="s">
        <v>22278</v>
      </c>
      <c r="J8294" t="s">
        <v>22279</v>
      </c>
      <c r="K8294" t="s">
        <v>110</v>
      </c>
      <c r="L8294" t="s">
        <v>3346</v>
      </c>
      <c r="M8294" t="s">
        <v>4108</v>
      </c>
      <c r="N8294" t="s">
        <v>9900</v>
      </c>
      <c r="O8294" t="s">
        <v>3346</v>
      </c>
      <c r="P8294" t="s">
        <v>3343</v>
      </c>
      <c r="Q8294" t="s">
        <v>3346</v>
      </c>
    </row>
    <row r="8295" spans="1:17" x14ac:dyDescent="0.25">
      <c r="A8295" t="s">
        <v>21812</v>
      </c>
      <c r="B8295" t="s">
        <v>21813</v>
      </c>
      <c r="C8295" t="s">
        <v>1771</v>
      </c>
      <c r="D8295" t="s">
        <v>21845</v>
      </c>
      <c r="E8295">
        <v>3502097</v>
      </c>
      <c r="F8295" t="s">
        <v>22272</v>
      </c>
      <c r="G8295" t="s">
        <v>22273</v>
      </c>
      <c r="H8295" t="s">
        <v>3350</v>
      </c>
      <c r="I8295" t="s">
        <v>22280</v>
      </c>
      <c r="J8295" t="s">
        <v>22281</v>
      </c>
      <c r="K8295" t="s">
        <v>110</v>
      </c>
      <c r="L8295" t="s">
        <v>3346</v>
      </c>
      <c r="M8295" t="s">
        <v>4108</v>
      </c>
      <c r="N8295" t="s">
        <v>9900</v>
      </c>
      <c r="O8295" t="s">
        <v>3346</v>
      </c>
      <c r="P8295" t="s">
        <v>3343</v>
      </c>
      <c r="Q8295" t="s">
        <v>3346</v>
      </c>
    </row>
    <row r="8296" spans="1:17" x14ac:dyDescent="0.25">
      <c r="A8296" t="s">
        <v>21812</v>
      </c>
      <c r="B8296" t="s">
        <v>21813</v>
      </c>
      <c r="C8296" t="s">
        <v>1771</v>
      </c>
      <c r="D8296" t="s">
        <v>21845</v>
      </c>
      <c r="E8296">
        <v>3502097</v>
      </c>
      <c r="F8296" t="s">
        <v>22272</v>
      </c>
      <c r="G8296" t="s">
        <v>22273</v>
      </c>
      <c r="H8296" t="s">
        <v>3350</v>
      </c>
      <c r="I8296" t="s">
        <v>22282</v>
      </c>
      <c r="J8296" t="s">
        <v>22283</v>
      </c>
      <c r="K8296" t="s">
        <v>110</v>
      </c>
      <c r="L8296" t="s">
        <v>3346</v>
      </c>
      <c r="M8296" t="s">
        <v>4108</v>
      </c>
      <c r="N8296" t="s">
        <v>9900</v>
      </c>
      <c r="O8296" t="s">
        <v>3346</v>
      </c>
      <c r="P8296" t="s">
        <v>3343</v>
      </c>
      <c r="Q8296" t="s">
        <v>3346</v>
      </c>
    </row>
    <row r="8297" spans="1:17" x14ac:dyDescent="0.25">
      <c r="A8297" t="s">
        <v>21812</v>
      </c>
      <c r="B8297" t="s">
        <v>21813</v>
      </c>
      <c r="C8297" t="s">
        <v>1771</v>
      </c>
      <c r="D8297" t="s">
        <v>21845</v>
      </c>
      <c r="E8297">
        <v>3502097</v>
      </c>
      <c r="F8297" t="s">
        <v>22272</v>
      </c>
      <c r="G8297" t="s">
        <v>22273</v>
      </c>
      <c r="H8297" t="s">
        <v>3350</v>
      </c>
      <c r="I8297" t="s">
        <v>22284</v>
      </c>
      <c r="J8297" t="s">
        <v>22285</v>
      </c>
      <c r="K8297" t="s">
        <v>110</v>
      </c>
      <c r="L8297" t="s">
        <v>3346</v>
      </c>
      <c r="M8297" t="s">
        <v>4108</v>
      </c>
      <c r="N8297" t="s">
        <v>9900</v>
      </c>
      <c r="O8297" t="s">
        <v>3346</v>
      </c>
      <c r="P8297" t="s">
        <v>3343</v>
      </c>
      <c r="Q8297" t="s">
        <v>3346</v>
      </c>
    </row>
    <row r="8298" spans="1:17" x14ac:dyDescent="0.25">
      <c r="A8298" t="s">
        <v>21812</v>
      </c>
      <c r="B8298" t="s">
        <v>21813</v>
      </c>
      <c r="C8298" t="s">
        <v>1771</v>
      </c>
      <c r="D8298" t="s">
        <v>21845</v>
      </c>
      <c r="E8298">
        <v>3502098</v>
      </c>
      <c r="F8298" t="s">
        <v>22286</v>
      </c>
      <c r="G8298" t="s">
        <v>22287</v>
      </c>
      <c r="H8298" t="s">
        <v>22153</v>
      </c>
      <c r="I8298" t="s">
        <v>22288</v>
      </c>
      <c r="J8298" t="s">
        <v>22289</v>
      </c>
      <c r="K8298" t="s">
        <v>110</v>
      </c>
      <c r="L8298" t="s">
        <v>3343</v>
      </c>
      <c r="M8298" t="s">
        <v>4213</v>
      </c>
      <c r="N8298" t="s">
        <v>6507</v>
      </c>
      <c r="O8298" t="s">
        <v>3343</v>
      </c>
      <c r="P8298" t="s">
        <v>3343</v>
      </c>
      <c r="Q8298" t="s">
        <v>3346</v>
      </c>
    </row>
    <row r="8299" spans="1:17" x14ac:dyDescent="0.25">
      <c r="A8299" t="s">
        <v>21812</v>
      </c>
      <c r="B8299" t="s">
        <v>21813</v>
      </c>
      <c r="C8299" t="s">
        <v>1771</v>
      </c>
      <c r="D8299" t="s">
        <v>21845</v>
      </c>
      <c r="E8299">
        <v>3502099</v>
      </c>
      <c r="F8299" t="s">
        <v>22290</v>
      </c>
      <c r="G8299" t="s">
        <v>22291</v>
      </c>
      <c r="H8299" t="s">
        <v>4031</v>
      </c>
      <c r="I8299" t="s">
        <v>22292</v>
      </c>
      <c r="J8299" t="s">
        <v>22293</v>
      </c>
      <c r="K8299" t="s">
        <v>110</v>
      </c>
      <c r="L8299" t="s">
        <v>3343</v>
      </c>
      <c r="M8299" t="s">
        <v>3344</v>
      </c>
      <c r="N8299" t="s">
        <v>3360</v>
      </c>
      <c r="O8299" t="s">
        <v>3346</v>
      </c>
      <c r="P8299" t="s">
        <v>3343</v>
      </c>
      <c r="Q8299" t="s">
        <v>3346</v>
      </c>
    </row>
    <row r="8300" spans="1:17" x14ac:dyDescent="0.25">
      <c r="A8300" t="s">
        <v>21812</v>
      </c>
      <c r="B8300" t="s">
        <v>21813</v>
      </c>
      <c r="C8300" t="s">
        <v>1771</v>
      </c>
      <c r="D8300" t="s">
        <v>21845</v>
      </c>
      <c r="E8300">
        <v>3502099</v>
      </c>
      <c r="F8300" t="s">
        <v>22290</v>
      </c>
      <c r="G8300" t="s">
        <v>22291</v>
      </c>
      <c r="H8300" t="s">
        <v>4031</v>
      </c>
      <c r="I8300" t="s">
        <v>22294</v>
      </c>
      <c r="J8300" t="s">
        <v>22295</v>
      </c>
      <c r="K8300" t="s">
        <v>110</v>
      </c>
      <c r="L8300" t="s">
        <v>3346</v>
      </c>
      <c r="M8300" t="s">
        <v>3344</v>
      </c>
      <c r="N8300" t="s">
        <v>3360</v>
      </c>
      <c r="O8300" t="s">
        <v>3346</v>
      </c>
      <c r="P8300" t="s">
        <v>3343</v>
      </c>
      <c r="Q8300" t="s">
        <v>3346</v>
      </c>
    </row>
    <row r="8301" spans="1:17" x14ac:dyDescent="0.25">
      <c r="A8301" t="s">
        <v>21812</v>
      </c>
      <c r="B8301" t="s">
        <v>21813</v>
      </c>
      <c r="C8301" t="s">
        <v>1771</v>
      </c>
      <c r="D8301" t="s">
        <v>21845</v>
      </c>
      <c r="E8301">
        <v>3502100</v>
      </c>
      <c r="F8301" t="s">
        <v>22296</v>
      </c>
      <c r="G8301" t="s">
        <v>22291</v>
      </c>
      <c r="H8301" t="s">
        <v>22297</v>
      </c>
      <c r="I8301" t="s">
        <v>22298</v>
      </c>
      <c r="J8301" t="s">
        <v>22299</v>
      </c>
      <c r="K8301" t="s">
        <v>110</v>
      </c>
      <c r="L8301" t="s">
        <v>3343</v>
      </c>
      <c r="M8301" t="s">
        <v>4213</v>
      </c>
      <c r="N8301" t="s">
        <v>9872</v>
      </c>
      <c r="O8301" t="s">
        <v>3346</v>
      </c>
      <c r="P8301" t="s">
        <v>3343</v>
      </c>
      <c r="Q8301" t="s">
        <v>3346</v>
      </c>
    </row>
    <row r="8302" spans="1:17" x14ac:dyDescent="0.25">
      <c r="A8302" t="s">
        <v>21812</v>
      </c>
      <c r="B8302" t="s">
        <v>21813</v>
      </c>
      <c r="C8302" t="s">
        <v>1771</v>
      </c>
      <c r="D8302" t="s">
        <v>21845</v>
      </c>
      <c r="E8302">
        <v>3502100</v>
      </c>
      <c r="F8302" t="s">
        <v>22296</v>
      </c>
      <c r="G8302" t="s">
        <v>22291</v>
      </c>
      <c r="H8302" t="s">
        <v>22297</v>
      </c>
      <c r="I8302" t="s">
        <v>22300</v>
      </c>
      <c r="J8302" t="s">
        <v>22283</v>
      </c>
      <c r="K8302" t="s">
        <v>110</v>
      </c>
      <c r="L8302" t="s">
        <v>3346</v>
      </c>
      <c r="M8302" t="s">
        <v>4213</v>
      </c>
      <c r="N8302" t="s">
        <v>9872</v>
      </c>
      <c r="O8302" t="s">
        <v>3346</v>
      </c>
      <c r="P8302" t="s">
        <v>3343</v>
      </c>
      <c r="Q8302" t="s">
        <v>3346</v>
      </c>
    </row>
    <row r="8303" spans="1:17" x14ac:dyDescent="0.25">
      <c r="A8303" t="s">
        <v>21812</v>
      </c>
      <c r="B8303" t="s">
        <v>21813</v>
      </c>
      <c r="C8303" t="s">
        <v>1771</v>
      </c>
      <c r="D8303" t="s">
        <v>21845</v>
      </c>
      <c r="E8303">
        <v>3502100</v>
      </c>
      <c r="F8303" t="s">
        <v>22296</v>
      </c>
      <c r="G8303" t="s">
        <v>22291</v>
      </c>
      <c r="H8303" t="s">
        <v>22297</v>
      </c>
      <c r="I8303" t="s">
        <v>22301</v>
      </c>
      <c r="J8303" t="s">
        <v>22285</v>
      </c>
      <c r="K8303" t="s">
        <v>110</v>
      </c>
      <c r="L8303" t="s">
        <v>3346</v>
      </c>
      <c r="M8303" t="s">
        <v>4213</v>
      </c>
      <c r="N8303" t="s">
        <v>9872</v>
      </c>
      <c r="O8303" t="s">
        <v>3346</v>
      </c>
      <c r="P8303" t="s">
        <v>3343</v>
      </c>
      <c r="Q8303" t="s">
        <v>3346</v>
      </c>
    </row>
    <row r="8304" spans="1:17" x14ac:dyDescent="0.25">
      <c r="A8304" t="s">
        <v>21812</v>
      </c>
      <c r="B8304" t="s">
        <v>21813</v>
      </c>
      <c r="C8304" t="s">
        <v>1771</v>
      </c>
      <c r="D8304" t="s">
        <v>21845</v>
      </c>
      <c r="E8304">
        <v>3502100</v>
      </c>
      <c r="F8304" t="s">
        <v>22296</v>
      </c>
      <c r="G8304" t="s">
        <v>22291</v>
      </c>
      <c r="H8304" t="s">
        <v>22297</v>
      </c>
      <c r="I8304" t="s">
        <v>22302</v>
      </c>
      <c r="J8304" t="s">
        <v>22303</v>
      </c>
      <c r="K8304" t="s">
        <v>110</v>
      </c>
      <c r="L8304" t="s">
        <v>3346</v>
      </c>
      <c r="M8304" t="s">
        <v>4213</v>
      </c>
      <c r="N8304" t="s">
        <v>9872</v>
      </c>
      <c r="O8304" t="s">
        <v>3346</v>
      </c>
      <c r="P8304" t="s">
        <v>3343</v>
      </c>
      <c r="Q8304" t="s">
        <v>3346</v>
      </c>
    </row>
    <row r="8305" spans="1:17" x14ac:dyDescent="0.25">
      <c r="A8305" t="s">
        <v>21812</v>
      </c>
      <c r="B8305" t="s">
        <v>21813</v>
      </c>
      <c r="C8305" t="s">
        <v>1771</v>
      </c>
      <c r="D8305" t="s">
        <v>21845</v>
      </c>
      <c r="E8305">
        <v>3502100</v>
      </c>
      <c r="F8305" t="s">
        <v>22296</v>
      </c>
      <c r="G8305" t="s">
        <v>22291</v>
      </c>
      <c r="H8305" t="s">
        <v>22297</v>
      </c>
      <c r="I8305" t="s">
        <v>22304</v>
      </c>
      <c r="J8305" t="s">
        <v>22305</v>
      </c>
      <c r="K8305" t="s">
        <v>110</v>
      </c>
      <c r="L8305" t="s">
        <v>3346</v>
      </c>
      <c r="M8305" t="s">
        <v>4213</v>
      </c>
      <c r="N8305" t="s">
        <v>9872</v>
      </c>
      <c r="O8305" t="s">
        <v>3346</v>
      </c>
      <c r="P8305" t="s">
        <v>3343</v>
      </c>
      <c r="Q8305" t="s">
        <v>3346</v>
      </c>
    </row>
    <row r="8306" spans="1:17" x14ac:dyDescent="0.25">
      <c r="A8306" t="s">
        <v>21812</v>
      </c>
      <c r="B8306" t="s">
        <v>21813</v>
      </c>
      <c r="C8306" t="s">
        <v>1771</v>
      </c>
      <c r="D8306" t="s">
        <v>21845</v>
      </c>
      <c r="E8306">
        <v>3502101</v>
      </c>
      <c r="F8306" t="s">
        <v>22306</v>
      </c>
      <c r="G8306" t="s">
        <v>22307</v>
      </c>
      <c r="H8306" t="s">
        <v>22308</v>
      </c>
      <c r="I8306" t="s">
        <v>22309</v>
      </c>
      <c r="J8306" t="s">
        <v>22310</v>
      </c>
      <c r="K8306" t="s">
        <v>110</v>
      </c>
      <c r="L8306" t="s">
        <v>3343</v>
      </c>
      <c r="M8306" t="s">
        <v>4213</v>
      </c>
      <c r="N8306" t="s">
        <v>9872</v>
      </c>
      <c r="O8306" t="s">
        <v>3346</v>
      </c>
      <c r="P8306" t="s">
        <v>3343</v>
      </c>
      <c r="Q8306" t="s">
        <v>3346</v>
      </c>
    </row>
    <row r="8307" spans="1:17" x14ac:dyDescent="0.25">
      <c r="A8307" t="s">
        <v>21812</v>
      </c>
      <c r="B8307" t="s">
        <v>21813</v>
      </c>
      <c r="C8307" t="s">
        <v>1771</v>
      </c>
      <c r="D8307" t="s">
        <v>21845</v>
      </c>
      <c r="E8307">
        <v>3502101</v>
      </c>
      <c r="F8307" t="s">
        <v>22306</v>
      </c>
      <c r="G8307" t="s">
        <v>22307</v>
      </c>
      <c r="H8307" t="s">
        <v>22308</v>
      </c>
      <c r="I8307" t="s">
        <v>22311</v>
      </c>
      <c r="J8307" t="s">
        <v>22283</v>
      </c>
      <c r="K8307" t="s">
        <v>110</v>
      </c>
      <c r="L8307" t="s">
        <v>3346</v>
      </c>
      <c r="M8307" t="s">
        <v>4213</v>
      </c>
      <c r="N8307" t="s">
        <v>9872</v>
      </c>
      <c r="O8307" t="s">
        <v>3346</v>
      </c>
      <c r="P8307" t="s">
        <v>3343</v>
      </c>
      <c r="Q8307" t="s">
        <v>3346</v>
      </c>
    </row>
    <row r="8308" spans="1:17" x14ac:dyDescent="0.25">
      <c r="A8308" t="s">
        <v>21812</v>
      </c>
      <c r="B8308" t="s">
        <v>21813</v>
      </c>
      <c r="C8308" t="s">
        <v>1771</v>
      </c>
      <c r="D8308" t="s">
        <v>21845</v>
      </c>
      <c r="E8308">
        <v>3502101</v>
      </c>
      <c r="F8308" t="s">
        <v>22306</v>
      </c>
      <c r="G8308" t="s">
        <v>22307</v>
      </c>
      <c r="H8308" t="s">
        <v>22308</v>
      </c>
      <c r="I8308" t="s">
        <v>22312</v>
      </c>
      <c r="J8308" t="s">
        <v>22285</v>
      </c>
      <c r="K8308" t="s">
        <v>110</v>
      </c>
      <c r="L8308" t="s">
        <v>3346</v>
      </c>
      <c r="M8308" t="s">
        <v>4213</v>
      </c>
      <c r="N8308" t="s">
        <v>9872</v>
      </c>
      <c r="O8308" t="s">
        <v>3346</v>
      </c>
      <c r="P8308" t="s">
        <v>3343</v>
      </c>
      <c r="Q8308" t="s">
        <v>3346</v>
      </c>
    </row>
    <row r="8309" spans="1:17" x14ac:dyDescent="0.25">
      <c r="A8309" t="s">
        <v>21812</v>
      </c>
      <c r="B8309" t="s">
        <v>21813</v>
      </c>
      <c r="C8309" t="s">
        <v>1771</v>
      </c>
      <c r="D8309" t="s">
        <v>21845</v>
      </c>
      <c r="E8309">
        <v>3502101</v>
      </c>
      <c r="F8309" t="s">
        <v>22306</v>
      </c>
      <c r="G8309" t="s">
        <v>22307</v>
      </c>
      <c r="H8309" t="s">
        <v>22308</v>
      </c>
      <c r="I8309" t="s">
        <v>22313</v>
      </c>
      <c r="J8309" t="s">
        <v>22303</v>
      </c>
      <c r="K8309" t="s">
        <v>110</v>
      </c>
      <c r="L8309" t="s">
        <v>3346</v>
      </c>
      <c r="M8309" t="s">
        <v>4213</v>
      </c>
      <c r="N8309" t="s">
        <v>9872</v>
      </c>
      <c r="O8309" t="s">
        <v>3346</v>
      </c>
      <c r="P8309" t="s">
        <v>3343</v>
      </c>
      <c r="Q8309" t="s">
        <v>3346</v>
      </c>
    </row>
    <row r="8310" spans="1:17" x14ac:dyDescent="0.25">
      <c r="A8310" t="s">
        <v>21812</v>
      </c>
      <c r="B8310" t="s">
        <v>21813</v>
      </c>
      <c r="C8310" t="s">
        <v>1771</v>
      </c>
      <c r="D8310" t="s">
        <v>21845</v>
      </c>
      <c r="E8310">
        <v>3502101</v>
      </c>
      <c r="F8310" t="s">
        <v>22306</v>
      </c>
      <c r="G8310" t="s">
        <v>22307</v>
      </c>
      <c r="H8310" t="s">
        <v>22308</v>
      </c>
      <c r="I8310" t="s">
        <v>22314</v>
      </c>
      <c r="J8310" t="s">
        <v>22305</v>
      </c>
      <c r="K8310" t="s">
        <v>110</v>
      </c>
      <c r="L8310" t="s">
        <v>3346</v>
      </c>
      <c r="M8310" t="s">
        <v>4213</v>
      </c>
      <c r="N8310" t="s">
        <v>9872</v>
      </c>
      <c r="O8310" t="s">
        <v>3346</v>
      </c>
      <c r="P8310" t="s">
        <v>3343</v>
      </c>
      <c r="Q8310" t="s">
        <v>3346</v>
      </c>
    </row>
    <row r="8311" spans="1:17" x14ac:dyDescent="0.25">
      <c r="A8311" t="s">
        <v>21812</v>
      </c>
      <c r="B8311" t="s">
        <v>21813</v>
      </c>
      <c r="C8311" t="s">
        <v>1771</v>
      </c>
      <c r="D8311" t="s">
        <v>21845</v>
      </c>
      <c r="E8311">
        <v>3502103</v>
      </c>
      <c r="F8311" t="s">
        <v>22315</v>
      </c>
      <c r="G8311" t="s">
        <v>22316</v>
      </c>
      <c r="H8311" t="s">
        <v>22317</v>
      </c>
      <c r="I8311" t="s">
        <v>22318</v>
      </c>
      <c r="J8311" t="s">
        <v>22319</v>
      </c>
      <c r="K8311" t="s">
        <v>3417</v>
      </c>
      <c r="L8311" t="s">
        <v>3343</v>
      </c>
      <c r="M8311" t="s">
        <v>4108</v>
      </c>
      <c r="N8311" t="s">
        <v>7712</v>
      </c>
      <c r="O8311" t="s">
        <v>3346</v>
      </c>
      <c r="P8311" t="s">
        <v>3343</v>
      </c>
      <c r="Q8311" t="s">
        <v>3346</v>
      </c>
    </row>
    <row r="8312" spans="1:17" x14ac:dyDescent="0.25">
      <c r="A8312" t="s">
        <v>21812</v>
      </c>
      <c r="B8312" t="s">
        <v>21813</v>
      </c>
      <c r="C8312" t="s">
        <v>1771</v>
      </c>
      <c r="D8312" t="s">
        <v>21845</v>
      </c>
      <c r="E8312">
        <v>3502103</v>
      </c>
      <c r="F8312" t="s">
        <v>22315</v>
      </c>
      <c r="G8312" t="s">
        <v>22316</v>
      </c>
      <c r="H8312" t="s">
        <v>22317</v>
      </c>
      <c r="I8312" t="s">
        <v>22320</v>
      </c>
      <c r="J8312" t="s">
        <v>22321</v>
      </c>
      <c r="K8312" t="s">
        <v>110</v>
      </c>
      <c r="L8312" t="s">
        <v>3346</v>
      </c>
      <c r="M8312" t="s">
        <v>4108</v>
      </c>
      <c r="N8312" t="s">
        <v>7712</v>
      </c>
      <c r="O8312" t="s">
        <v>3346</v>
      </c>
      <c r="P8312" t="s">
        <v>3343</v>
      </c>
      <c r="Q8312" t="s">
        <v>3346</v>
      </c>
    </row>
    <row r="8313" spans="1:17" x14ac:dyDescent="0.25">
      <c r="A8313" t="s">
        <v>21812</v>
      </c>
      <c r="B8313" t="s">
        <v>21813</v>
      </c>
      <c r="C8313" t="s">
        <v>1771</v>
      </c>
      <c r="D8313" t="s">
        <v>21845</v>
      </c>
      <c r="E8313">
        <v>3502103</v>
      </c>
      <c r="F8313" t="s">
        <v>22315</v>
      </c>
      <c r="G8313" t="s">
        <v>22316</v>
      </c>
      <c r="H8313" t="s">
        <v>22317</v>
      </c>
      <c r="I8313" t="s">
        <v>22322</v>
      </c>
      <c r="J8313" t="s">
        <v>22323</v>
      </c>
      <c r="K8313" t="s">
        <v>110</v>
      </c>
      <c r="L8313" t="s">
        <v>3346</v>
      </c>
      <c r="M8313" t="s">
        <v>4108</v>
      </c>
      <c r="N8313" t="s">
        <v>7712</v>
      </c>
      <c r="O8313" t="s">
        <v>3346</v>
      </c>
      <c r="P8313" t="s">
        <v>3343</v>
      </c>
      <c r="Q8313" t="s">
        <v>3346</v>
      </c>
    </row>
    <row r="8314" spans="1:17" x14ac:dyDescent="0.25">
      <c r="A8314" t="s">
        <v>21812</v>
      </c>
      <c r="B8314" t="s">
        <v>21813</v>
      </c>
      <c r="C8314" t="s">
        <v>1771</v>
      </c>
      <c r="D8314" t="s">
        <v>21845</v>
      </c>
      <c r="E8314">
        <v>3502105</v>
      </c>
      <c r="F8314" t="s">
        <v>22324</v>
      </c>
      <c r="G8314" t="s">
        <v>22325</v>
      </c>
      <c r="H8314" t="s">
        <v>3394</v>
      </c>
      <c r="I8314" t="s">
        <v>22326</v>
      </c>
      <c r="J8314" t="s">
        <v>543</v>
      </c>
      <c r="K8314" t="s">
        <v>110</v>
      </c>
      <c r="L8314" t="s">
        <v>3343</v>
      </c>
      <c r="M8314" t="s">
        <v>4213</v>
      </c>
      <c r="N8314" t="s">
        <v>10093</v>
      </c>
      <c r="O8314" t="s">
        <v>3343</v>
      </c>
      <c r="P8314" t="s">
        <v>3343</v>
      </c>
      <c r="Q8314" t="s">
        <v>3346</v>
      </c>
    </row>
    <row r="8315" spans="1:17" x14ac:dyDescent="0.25">
      <c r="A8315" t="s">
        <v>21812</v>
      </c>
      <c r="B8315" t="s">
        <v>21813</v>
      </c>
      <c r="C8315" t="s">
        <v>1771</v>
      </c>
      <c r="D8315" t="s">
        <v>21845</v>
      </c>
      <c r="E8315">
        <v>3502107</v>
      </c>
      <c r="F8315" t="s">
        <v>22327</v>
      </c>
      <c r="G8315" t="s">
        <v>22328</v>
      </c>
      <c r="H8315" t="s">
        <v>2503</v>
      </c>
      <c r="I8315" t="s">
        <v>22329</v>
      </c>
      <c r="J8315" t="s">
        <v>895</v>
      </c>
      <c r="K8315" t="s">
        <v>110</v>
      </c>
      <c r="L8315" t="s">
        <v>3343</v>
      </c>
      <c r="M8315" t="s">
        <v>3477</v>
      </c>
      <c r="N8315" t="s">
        <v>3603</v>
      </c>
      <c r="O8315" t="s">
        <v>3343</v>
      </c>
      <c r="P8315" t="s">
        <v>3343</v>
      </c>
      <c r="Q8315" t="s">
        <v>3346</v>
      </c>
    </row>
    <row r="8316" spans="1:17" x14ac:dyDescent="0.25">
      <c r="A8316" t="s">
        <v>21812</v>
      </c>
      <c r="B8316" t="s">
        <v>21813</v>
      </c>
      <c r="C8316" t="s">
        <v>1771</v>
      </c>
      <c r="D8316" t="s">
        <v>21845</v>
      </c>
      <c r="E8316">
        <v>3502108</v>
      </c>
      <c r="F8316" t="s">
        <v>22330</v>
      </c>
      <c r="G8316" t="s">
        <v>22331</v>
      </c>
      <c r="H8316" t="s">
        <v>10034</v>
      </c>
      <c r="I8316" t="s">
        <v>22332</v>
      </c>
      <c r="J8316" t="s">
        <v>22333</v>
      </c>
      <c r="K8316" t="s">
        <v>110</v>
      </c>
      <c r="L8316" t="s">
        <v>3343</v>
      </c>
      <c r="M8316" t="s">
        <v>3477</v>
      </c>
      <c r="N8316" t="s">
        <v>7004</v>
      </c>
      <c r="O8316" t="s">
        <v>3346</v>
      </c>
      <c r="P8316" t="s">
        <v>3343</v>
      </c>
      <c r="Q8316" t="s">
        <v>3346</v>
      </c>
    </row>
    <row r="8317" spans="1:17" x14ac:dyDescent="0.25">
      <c r="A8317" t="s">
        <v>21812</v>
      </c>
      <c r="B8317" t="s">
        <v>21813</v>
      </c>
      <c r="C8317" t="s">
        <v>1771</v>
      </c>
      <c r="D8317" t="s">
        <v>21845</v>
      </c>
      <c r="E8317">
        <v>3502109</v>
      </c>
      <c r="F8317" t="s">
        <v>22334</v>
      </c>
      <c r="G8317" t="s">
        <v>22335</v>
      </c>
      <c r="H8317" t="s">
        <v>3350</v>
      </c>
      <c r="I8317" t="s">
        <v>22336</v>
      </c>
      <c r="J8317" t="s">
        <v>461</v>
      </c>
      <c r="K8317" t="s">
        <v>110</v>
      </c>
      <c r="L8317" t="s">
        <v>3343</v>
      </c>
      <c r="M8317" t="s">
        <v>4213</v>
      </c>
      <c r="N8317" t="s">
        <v>7265</v>
      </c>
      <c r="O8317" t="s">
        <v>3343</v>
      </c>
      <c r="P8317" t="s">
        <v>3343</v>
      </c>
      <c r="Q8317" t="s">
        <v>3346</v>
      </c>
    </row>
    <row r="8318" spans="1:17" x14ac:dyDescent="0.25">
      <c r="A8318" t="s">
        <v>21812</v>
      </c>
      <c r="B8318" t="s">
        <v>21813</v>
      </c>
      <c r="C8318" t="s">
        <v>1771</v>
      </c>
      <c r="D8318" t="s">
        <v>21845</v>
      </c>
      <c r="E8318">
        <v>3502110</v>
      </c>
      <c r="F8318" t="s">
        <v>2347</v>
      </c>
      <c r="G8318" t="s">
        <v>22337</v>
      </c>
      <c r="H8318" t="s">
        <v>3515</v>
      </c>
      <c r="I8318" t="s">
        <v>22338</v>
      </c>
      <c r="J8318" t="s">
        <v>2348</v>
      </c>
      <c r="K8318" t="s">
        <v>110</v>
      </c>
      <c r="L8318" t="s">
        <v>3343</v>
      </c>
      <c r="M8318" t="s">
        <v>4213</v>
      </c>
      <c r="N8318" t="s">
        <v>9872</v>
      </c>
      <c r="O8318" t="s">
        <v>3343</v>
      </c>
      <c r="P8318" t="s">
        <v>3343</v>
      </c>
      <c r="Q8318" t="s">
        <v>3346</v>
      </c>
    </row>
    <row r="8319" spans="1:17" x14ac:dyDescent="0.25">
      <c r="A8319" t="s">
        <v>21812</v>
      </c>
      <c r="B8319" t="s">
        <v>21813</v>
      </c>
      <c r="C8319" t="s">
        <v>1771</v>
      </c>
      <c r="D8319" t="s">
        <v>21845</v>
      </c>
      <c r="E8319">
        <v>3502111</v>
      </c>
      <c r="F8319" t="s">
        <v>22339</v>
      </c>
      <c r="G8319" t="s">
        <v>22340</v>
      </c>
      <c r="H8319" t="s">
        <v>6426</v>
      </c>
      <c r="I8319" t="s">
        <v>22341</v>
      </c>
      <c r="J8319" t="s">
        <v>22342</v>
      </c>
      <c r="K8319" t="s">
        <v>110</v>
      </c>
      <c r="L8319" t="s">
        <v>3343</v>
      </c>
      <c r="M8319" t="s">
        <v>3344</v>
      </c>
      <c r="N8319" t="s">
        <v>3345</v>
      </c>
      <c r="O8319" t="s">
        <v>3343</v>
      </c>
      <c r="P8319" t="s">
        <v>3343</v>
      </c>
      <c r="Q8319" t="s">
        <v>3346</v>
      </c>
    </row>
    <row r="8320" spans="1:17" x14ac:dyDescent="0.25">
      <c r="A8320" t="s">
        <v>21812</v>
      </c>
      <c r="B8320" t="s">
        <v>21813</v>
      </c>
      <c r="C8320" t="s">
        <v>1771</v>
      </c>
      <c r="D8320" t="s">
        <v>21845</v>
      </c>
      <c r="E8320">
        <v>3502111</v>
      </c>
      <c r="F8320" t="s">
        <v>22339</v>
      </c>
      <c r="G8320" t="s">
        <v>22340</v>
      </c>
      <c r="H8320" t="s">
        <v>6426</v>
      </c>
      <c r="I8320" t="s">
        <v>22343</v>
      </c>
      <c r="J8320" t="s">
        <v>22344</v>
      </c>
      <c r="K8320" t="s">
        <v>110</v>
      </c>
      <c r="L8320" t="s">
        <v>3346</v>
      </c>
      <c r="M8320" t="s">
        <v>3344</v>
      </c>
      <c r="N8320" t="s">
        <v>3345</v>
      </c>
      <c r="O8320" t="s">
        <v>3343</v>
      </c>
      <c r="P8320" t="s">
        <v>3343</v>
      </c>
      <c r="Q8320" t="s">
        <v>3346</v>
      </c>
    </row>
    <row r="8321" spans="1:17" x14ac:dyDescent="0.25">
      <c r="A8321" t="s">
        <v>21812</v>
      </c>
      <c r="B8321" t="s">
        <v>21813</v>
      </c>
      <c r="C8321" t="s">
        <v>1771</v>
      </c>
      <c r="D8321" t="s">
        <v>21845</v>
      </c>
      <c r="E8321">
        <v>3502111</v>
      </c>
      <c r="F8321" t="s">
        <v>22339</v>
      </c>
      <c r="G8321" t="s">
        <v>22340</v>
      </c>
      <c r="H8321" t="s">
        <v>6426</v>
      </c>
      <c r="I8321" t="s">
        <v>22345</v>
      </c>
      <c r="J8321" t="s">
        <v>22346</v>
      </c>
      <c r="K8321" t="s">
        <v>110</v>
      </c>
      <c r="L8321" t="s">
        <v>3346</v>
      </c>
      <c r="M8321" t="s">
        <v>3344</v>
      </c>
      <c r="N8321" t="s">
        <v>3345</v>
      </c>
      <c r="O8321" t="s">
        <v>3343</v>
      </c>
      <c r="P8321" t="s">
        <v>3343</v>
      </c>
      <c r="Q8321" t="s">
        <v>3346</v>
      </c>
    </row>
    <row r="8322" spans="1:17" x14ac:dyDescent="0.25">
      <c r="A8322" t="s">
        <v>21812</v>
      </c>
      <c r="B8322" t="s">
        <v>21813</v>
      </c>
      <c r="C8322" t="s">
        <v>1771</v>
      </c>
      <c r="D8322" t="s">
        <v>21845</v>
      </c>
      <c r="E8322">
        <v>3502111</v>
      </c>
      <c r="F8322" t="s">
        <v>22339</v>
      </c>
      <c r="G8322" t="s">
        <v>22340</v>
      </c>
      <c r="H8322" t="s">
        <v>6426</v>
      </c>
      <c r="I8322" t="s">
        <v>22347</v>
      </c>
      <c r="J8322" t="s">
        <v>22348</v>
      </c>
      <c r="K8322" t="s">
        <v>110</v>
      </c>
      <c r="L8322" t="s">
        <v>3346</v>
      </c>
      <c r="M8322" t="s">
        <v>3344</v>
      </c>
      <c r="N8322" t="s">
        <v>3345</v>
      </c>
      <c r="O8322" t="s">
        <v>3343</v>
      </c>
      <c r="P8322" t="s">
        <v>3343</v>
      </c>
      <c r="Q8322" t="s">
        <v>3346</v>
      </c>
    </row>
    <row r="8323" spans="1:17" x14ac:dyDescent="0.25">
      <c r="A8323" t="s">
        <v>21812</v>
      </c>
      <c r="B8323" t="s">
        <v>21813</v>
      </c>
      <c r="C8323" t="s">
        <v>1771</v>
      </c>
      <c r="D8323" t="s">
        <v>21845</v>
      </c>
      <c r="E8323">
        <v>3502111</v>
      </c>
      <c r="F8323" t="s">
        <v>22339</v>
      </c>
      <c r="G8323" t="s">
        <v>22340</v>
      </c>
      <c r="H8323" t="s">
        <v>6426</v>
      </c>
      <c r="I8323" t="s">
        <v>22349</v>
      </c>
      <c r="J8323" t="s">
        <v>22350</v>
      </c>
      <c r="K8323" t="s">
        <v>110</v>
      </c>
      <c r="L8323" t="s">
        <v>3346</v>
      </c>
      <c r="M8323" t="s">
        <v>3344</v>
      </c>
      <c r="N8323" t="s">
        <v>3345</v>
      </c>
      <c r="O8323" t="s">
        <v>3343</v>
      </c>
      <c r="P8323" t="s">
        <v>3343</v>
      </c>
      <c r="Q8323" t="s">
        <v>3346</v>
      </c>
    </row>
    <row r="8324" spans="1:17" x14ac:dyDescent="0.25">
      <c r="A8324" t="s">
        <v>21812</v>
      </c>
      <c r="B8324" t="s">
        <v>21813</v>
      </c>
      <c r="C8324" t="s">
        <v>1771</v>
      </c>
      <c r="D8324" t="s">
        <v>21845</v>
      </c>
      <c r="E8324">
        <v>3502111</v>
      </c>
      <c r="F8324" t="s">
        <v>22339</v>
      </c>
      <c r="G8324" t="s">
        <v>22340</v>
      </c>
      <c r="H8324" t="s">
        <v>6426</v>
      </c>
      <c r="I8324" t="s">
        <v>22351</v>
      </c>
      <c r="J8324" t="s">
        <v>22352</v>
      </c>
      <c r="K8324" t="s">
        <v>110</v>
      </c>
      <c r="L8324" t="s">
        <v>3346</v>
      </c>
      <c r="M8324" t="s">
        <v>3344</v>
      </c>
      <c r="N8324" t="s">
        <v>3345</v>
      </c>
      <c r="O8324" t="s">
        <v>3343</v>
      </c>
      <c r="P8324" t="s">
        <v>3343</v>
      </c>
      <c r="Q8324" t="s">
        <v>3346</v>
      </c>
    </row>
    <row r="8325" spans="1:17" x14ac:dyDescent="0.25">
      <c r="A8325" t="s">
        <v>21812</v>
      </c>
      <c r="B8325" t="s">
        <v>21813</v>
      </c>
      <c r="C8325" t="s">
        <v>1771</v>
      </c>
      <c r="D8325" t="s">
        <v>21845</v>
      </c>
      <c r="E8325">
        <v>3502112</v>
      </c>
      <c r="F8325" t="s">
        <v>375</v>
      </c>
      <c r="G8325" t="s">
        <v>153</v>
      </c>
      <c r="H8325" t="s">
        <v>3350</v>
      </c>
      <c r="I8325" t="s">
        <v>22353</v>
      </c>
      <c r="J8325" t="s">
        <v>154</v>
      </c>
      <c r="K8325" t="s">
        <v>110</v>
      </c>
      <c r="L8325" t="s">
        <v>3343</v>
      </c>
      <c r="M8325" t="s">
        <v>4213</v>
      </c>
      <c r="N8325" t="s">
        <v>9872</v>
      </c>
      <c r="O8325" t="s">
        <v>3343</v>
      </c>
      <c r="P8325" t="s">
        <v>3343</v>
      </c>
      <c r="Q8325" t="s">
        <v>3346</v>
      </c>
    </row>
    <row r="8326" spans="1:17" x14ac:dyDescent="0.25">
      <c r="A8326" t="s">
        <v>21812</v>
      </c>
      <c r="B8326" t="s">
        <v>21813</v>
      </c>
      <c r="C8326" t="s">
        <v>1771</v>
      </c>
      <c r="D8326" t="s">
        <v>21845</v>
      </c>
      <c r="E8326">
        <v>3502113</v>
      </c>
      <c r="F8326" t="s">
        <v>22354</v>
      </c>
      <c r="G8326" t="s">
        <v>22355</v>
      </c>
      <c r="H8326" t="s">
        <v>22356</v>
      </c>
      <c r="I8326" t="s">
        <v>22357</v>
      </c>
      <c r="J8326" t="s">
        <v>22358</v>
      </c>
      <c r="K8326" t="s">
        <v>110</v>
      </c>
      <c r="L8326" t="s">
        <v>3343</v>
      </c>
      <c r="M8326" t="s">
        <v>4213</v>
      </c>
      <c r="N8326" t="s">
        <v>6507</v>
      </c>
      <c r="O8326" t="s">
        <v>3343</v>
      </c>
      <c r="P8326" t="s">
        <v>3343</v>
      </c>
      <c r="Q8326" t="s">
        <v>3346</v>
      </c>
    </row>
    <row r="8327" spans="1:17" x14ac:dyDescent="0.25">
      <c r="A8327" t="s">
        <v>21812</v>
      </c>
      <c r="B8327" t="s">
        <v>21813</v>
      </c>
      <c r="C8327" t="s">
        <v>1771</v>
      </c>
      <c r="D8327" t="s">
        <v>21845</v>
      </c>
      <c r="E8327">
        <v>3502114</v>
      </c>
      <c r="F8327" t="s">
        <v>22359</v>
      </c>
      <c r="G8327" t="s">
        <v>22360</v>
      </c>
      <c r="H8327" t="s">
        <v>22356</v>
      </c>
      <c r="I8327" t="s">
        <v>22361</v>
      </c>
      <c r="J8327" t="s">
        <v>22362</v>
      </c>
      <c r="K8327" t="s">
        <v>110</v>
      </c>
      <c r="L8327" t="s">
        <v>3343</v>
      </c>
      <c r="M8327" t="s">
        <v>4213</v>
      </c>
      <c r="N8327" t="s">
        <v>6507</v>
      </c>
      <c r="O8327" t="s">
        <v>3343</v>
      </c>
      <c r="P8327" t="s">
        <v>3343</v>
      </c>
      <c r="Q8327" t="s">
        <v>3346</v>
      </c>
    </row>
    <row r="8328" spans="1:17" x14ac:dyDescent="0.25">
      <c r="A8328" t="s">
        <v>21812</v>
      </c>
      <c r="B8328" t="s">
        <v>21813</v>
      </c>
      <c r="C8328" t="s">
        <v>1771</v>
      </c>
      <c r="D8328" t="s">
        <v>21845</v>
      </c>
      <c r="E8328">
        <v>3502115</v>
      </c>
      <c r="F8328" t="s">
        <v>22363</v>
      </c>
      <c r="G8328" t="s">
        <v>22364</v>
      </c>
      <c r="H8328" t="s">
        <v>9338</v>
      </c>
      <c r="I8328" t="s">
        <v>22365</v>
      </c>
      <c r="J8328" t="s">
        <v>22366</v>
      </c>
      <c r="K8328" t="s">
        <v>110</v>
      </c>
      <c r="L8328" t="s">
        <v>3343</v>
      </c>
      <c r="M8328" t="s">
        <v>4108</v>
      </c>
      <c r="N8328" t="s">
        <v>9904</v>
      </c>
      <c r="O8328" t="s">
        <v>3343</v>
      </c>
      <c r="P8328" t="s">
        <v>3343</v>
      </c>
      <c r="Q8328" t="s">
        <v>3346</v>
      </c>
    </row>
    <row r="8329" spans="1:17" x14ac:dyDescent="0.25">
      <c r="A8329" t="s">
        <v>21812</v>
      </c>
      <c r="B8329" t="s">
        <v>21813</v>
      </c>
      <c r="C8329" t="s">
        <v>1771</v>
      </c>
      <c r="D8329" t="s">
        <v>21845</v>
      </c>
      <c r="E8329">
        <v>3502116</v>
      </c>
      <c r="F8329" t="s">
        <v>128</v>
      </c>
      <c r="G8329" t="s">
        <v>4583</v>
      </c>
      <c r="H8329" t="s">
        <v>3701</v>
      </c>
      <c r="I8329" t="s">
        <v>22367</v>
      </c>
      <c r="J8329" t="s">
        <v>935</v>
      </c>
      <c r="K8329" t="s">
        <v>110</v>
      </c>
      <c r="L8329" t="s">
        <v>3343</v>
      </c>
      <c r="M8329" t="s">
        <v>4108</v>
      </c>
      <c r="N8329" t="s">
        <v>9904</v>
      </c>
      <c r="O8329" t="s">
        <v>3343</v>
      </c>
      <c r="P8329" t="s">
        <v>3343</v>
      </c>
      <c r="Q8329" t="s">
        <v>3346</v>
      </c>
    </row>
    <row r="8330" spans="1:17" x14ac:dyDescent="0.25">
      <c r="A8330" t="s">
        <v>21812</v>
      </c>
      <c r="B8330" t="s">
        <v>21813</v>
      </c>
      <c r="C8330" t="s">
        <v>1771</v>
      </c>
      <c r="D8330" t="s">
        <v>21845</v>
      </c>
      <c r="E8330">
        <v>3502117</v>
      </c>
      <c r="F8330" t="s">
        <v>156</v>
      </c>
      <c r="G8330" t="s">
        <v>9251</v>
      </c>
      <c r="H8330" t="s">
        <v>3394</v>
      </c>
      <c r="I8330" t="s">
        <v>22368</v>
      </c>
      <c r="J8330" t="s">
        <v>3396</v>
      </c>
      <c r="K8330" t="s">
        <v>110</v>
      </c>
      <c r="L8330" t="s">
        <v>3343</v>
      </c>
      <c r="M8330" t="s">
        <v>4108</v>
      </c>
      <c r="N8330" t="s">
        <v>9904</v>
      </c>
      <c r="O8330" t="s">
        <v>3343</v>
      </c>
      <c r="P8330" t="s">
        <v>3343</v>
      </c>
      <c r="Q8330" t="s">
        <v>3346</v>
      </c>
    </row>
    <row r="8331" spans="1:17" x14ac:dyDescent="0.25">
      <c r="A8331" t="s">
        <v>21812</v>
      </c>
      <c r="B8331" t="s">
        <v>21813</v>
      </c>
      <c r="C8331" t="s">
        <v>1771</v>
      </c>
      <c r="D8331" t="s">
        <v>21845</v>
      </c>
      <c r="E8331">
        <v>3502117</v>
      </c>
      <c r="F8331" t="s">
        <v>156</v>
      </c>
      <c r="G8331" t="s">
        <v>9251</v>
      </c>
      <c r="H8331" t="s">
        <v>3394</v>
      </c>
      <c r="I8331" t="s">
        <v>22369</v>
      </c>
      <c r="J8331" t="s">
        <v>4031</v>
      </c>
      <c r="K8331" t="s">
        <v>110</v>
      </c>
      <c r="L8331" t="s">
        <v>3346</v>
      </c>
      <c r="M8331" t="s">
        <v>4108</v>
      </c>
      <c r="N8331" t="s">
        <v>9904</v>
      </c>
      <c r="O8331" t="s">
        <v>3343</v>
      </c>
      <c r="P8331" t="s">
        <v>3343</v>
      </c>
      <c r="Q8331" t="s">
        <v>3346</v>
      </c>
    </row>
    <row r="8332" spans="1:17" x14ac:dyDescent="0.25">
      <c r="A8332" t="s">
        <v>21812</v>
      </c>
      <c r="B8332" t="s">
        <v>21813</v>
      </c>
      <c r="C8332" t="s">
        <v>1771</v>
      </c>
      <c r="D8332" t="s">
        <v>21845</v>
      </c>
      <c r="E8332">
        <v>3502117</v>
      </c>
      <c r="F8332" t="s">
        <v>156</v>
      </c>
      <c r="G8332" t="s">
        <v>9251</v>
      </c>
      <c r="H8332" t="s">
        <v>3394</v>
      </c>
      <c r="I8332" t="s">
        <v>22370</v>
      </c>
      <c r="J8332" t="s">
        <v>15284</v>
      </c>
      <c r="K8332" t="s">
        <v>110</v>
      </c>
      <c r="L8332" t="s">
        <v>3346</v>
      </c>
      <c r="M8332" t="s">
        <v>4108</v>
      </c>
      <c r="N8332" t="s">
        <v>9904</v>
      </c>
      <c r="O8332" t="s">
        <v>3343</v>
      </c>
      <c r="P8332" t="s">
        <v>3343</v>
      </c>
      <c r="Q8332" t="s">
        <v>3346</v>
      </c>
    </row>
    <row r="8333" spans="1:17" x14ac:dyDescent="0.25">
      <c r="A8333" t="s">
        <v>21812</v>
      </c>
      <c r="B8333" t="s">
        <v>21813</v>
      </c>
      <c r="C8333" t="s">
        <v>1771</v>
      </c>
      <c r="D8333" t="s">
        <v>21845</v>
      </c>
      <c r="E8333">
        <v>3502118</v>
      </c>
      <c r="F8333" t="s">
        <v>22371</v>
      </c>
      <c r="G8333" t="s">
        <v>22372</v>
      </c>
      <c r="H8333" t="s">
        <v>5716</v>
      </c>
      <c r="I8333" t="s">
        <v>22373</v>
      </c>
      <c r="J8333" t="s">
        <v>22374</v>
      </c>
      <c r="K8333" t="s">
        <v>110</v>
      </c>
      <c r="L8333" t="s">
        <v>3343</v>
      </c>
      <c r="M8333" t="s">
        <v>3344</v>
      </c>
      <c r="N8333" t="s">
        <v>4357</v>
      </c>
      <c r="O8333" t="s">
        <v>3346</v>
      </c>
      <c r="P8333" t="s">
        <v>3346</v>
      </c>
      <c r="Q8333" t="s">
        <v>3346</v>
      </c>
    </row>
    <row r="8334" spans="1:17" x14ac:dyDescent="0.25">
      <c r="A8334" t="s">
        <v>21812</v>
      </c>
      <c r="B8334" t="s">
        <v>21813</v>
      </c>
      <c r="C8334" t="s">
        <v>22375</v>
      </c>
      <c r="D8334" t="s">
        <v>22376</v>
      </c>
      <c r="E8334">
        <v>3503008</v>
      </c>
      <c r="F8334" t="s">
        <v>22377</v>
      </c>
      <c r="G8334" t="s">
        <v>22378</v>
      </c>
      <c r="H8334" t="s">
        <v>22379</v>
      </c>
      <c r="I8334" t="s">
        <v>22380</v>
      </c>
      <c r="J8334" t="s">
        <v>22381</v>
      </c>
      <c r="K8334" t="s">
        <v>110</v>
      </c>
      <c r="L8334" t="s">
        <v>3343</v>
      </c>
      <c r="M8334" t="s">
        <v>3344</v>
      </c>
      <c r="N8334" t="s">
        <v>3360</v>
      </c>
      <c r="O8334" t="s">
        <v>3346</v>
      </c>
      <c r="P8334" t="s">
        <v>3343</v>
      </c>
      <c r="Q8334" t="s">
        <v>3346</v>
      </c>
    </row>
    <row r="8335" spans="1:17" x14ac:dyDescent="0.25">
      <c r="A8335" t="s">
        <v>21812</v>
      </c>
      <c r="B8335" t="s">
        <v>21813</v>
      </c>
      <c r="C8335" t="s">
        <v>22375</v>
      </c>
      <c r="D8335" t="s">
        <v>22376</v>
      </c>
      <c r="E8335">
        <v>3503011</v>
      </c>
      <c r="F8335" t="s">
        <v>22382</v>
      </c>
      <c r="G8335" t="s">
        <v>22383</v>
      </c>
      <c r="H8335" t="s">
        <v>3350</v>
      </c>
      <c r="I8335" t="s">
        <v>22384</v>
      </c>
      <c r="J8335" t="s">
        <v>22385</v>
      </c>
      <c r="K8335" t="s">
        <v>110</v>
      </c>
      <c r="L8335" t="s">
        <v>3343</v>
      </c>
      <c r="M8335" t="s">
        <v>3570</v>
      </c>
      <c r="N8335" t="s">
        <v>7929</v>
      </c>
      <c r="O8335" t="s">
        <v>3346</v>
      </c>
      <c r="P8335" t="s">
        <v>3343</v>
      </c>
      <c r="Q8335" t="s">
        <v>3346</v>
      </c>
    </row>
    <row r="8336" spans="1:17" x14ac:dyDescent="0.25">
      <c r="A8336" t="s">
        <v>21812</v>
      </c>
      <c r="B8336" t="s">
        <v>21813</v>
      </c>
      <c r="C8336" t="s">
        <v>22375</v>
      </c>
      <c r="D8336" t="s">
        <v>22376</v>
      </c>
      <c r="E8336">
        <v>3503011</v>
      </c>
      <c r="F8336" t="s">
        <v>22382</v>
      </c>
      <c r="G8336" t="s">
        <v>22383</v>
      </c>
      <c r="H8336" t="s">
        <v>3350</v>
      </c>
      <c r="I8336" t="s">
        <v>22386</v>
      </c>
      <c r="J8336" t="s">
        <v>22387</v>
      </c>
      <c r="K8336" t="s">
        <v>110</v>
      </c>
      <c r="L8336" t="s">
        <v>3346</v>
      </c>
      <c r="M8336" t="s">
        <v>3570</v>
      </c>
      <c r="N8336" t="s">
        <v>7929</v>
      </c>
      <c r="O8336" t="s">
        <v>3346</v>
      </c>
      <c r="P8336" t="s">
        <v>3343</v>
      </c>
      <c r="Q8336" t="s">
        <v>3346</v>
      </c>
    </row>
    <row r="8337" spans="1:17" x14ac:dyDescent="0.25">
      <c r="A8337" t="s">
        <v>21812</v>
      </c>
      <c r="B8337" t="s">
        <v>21813</v>
      </c>
      <c r="C8337" t="s">
        <v>22375</v>
      </c>
      <c r="D8337" t="s">
        <v>22376</v>
      </c>
      <c r="E8337">
        <v>3503012</v>
      </c>
      <c r="F8337" t="s">
        <v>22388</v>
      </c>
      <c r="G8337" t="s">
        <v>22389</v>
      </c>
      <c r="H8337" t="s">
        <v>3394</v>
      </c>
      <c r="I8337" t="s">
        <v>22390</v>
      </c>
      <c r="J8337" t="s">
        <v>22391</v>
      </c>
      <c r="K8337" t="s">
        <v>110</v>
      </c>
      <c r="L8337" t="s">
        <v>3343</v>
      </c>
      <c r="M8337" t="s">
        <v>4213</v>
      </c>
      <c r="N8337" t="s">
        <v>7265</v>
      </c>
      <c r="O8337" t="s">
        <v>3346</v>
      </c>
      <c r="P8337" t="s">
        <v>3343</v>
      </c>
      <c r="Q8337" t="s">
        <v>3346</v>
      </c>
    </row>
    <row r="8338" spans="1:17" x14ac:dyDescent="0.25">
      <c r="A8338" t="s">
        <v>21812</v>
      </c>
      <c r="B8338" t="s">
        <v>21813</v>
      </c>
      <c r="C8338" t="s">
        <v>22375</v>
      </c>
      <c r="D8338" t="s">
        <v>22376</v>
      </c>
      <c r="E8338">
        <v>3503012</v>
      </c>
      <c r="F8338" t="s">
        <v>22388</v>
      </c>
      <c r="G8338" t="s">
        <v>22389</v>
      </c>
      <c r="H8338" t="s">
        <v>3394</v>
      </c>
      <c r="I8338" t="s">
        <v>22392</v>
      </c>
      <c r="J8338" t="s">
        <v>22393</v>
      </c>
      <c r="K8338" t="s">
        <v>110</v>
      </c>
      <c r="L8338" t="s">
        <v>3346</v>
      </c>
      <c r="M8338" t="s">
        <v>4213</v>
      </c>
      <c r="N8338" t="s">
        <v>7265</v>
      </c>
      <c r="O8338" t="s">
        <v>3346</v>
      </c>
      <c r="P8338" t="s">
        <v>3343</v>
      </c>
      <c r="Q8338" t="s">
        <v>3346</v>
      </c>
    </row>
    <row r="8339" spans="1:17" x14ac:dyDescent="0.25">
      <c r="A8339" t="s">
        <v>21812</v>
      </c>
      <c r="B8339" t="s">
        <v>21813</v>
      </c>
      <c r="C8339" t="s">
        <v>22375</v>
      </c>
      <c r="D8339" t="s">
        <v>22376</v>
      </c>
      <c r="E8339">
        <v>3503014</v>
      </c>
      <c r="F8339" t="s">
        <v>22394</v>
      </c>
      <c r="G8339" t="s">
        <v>22395</v>
      </c>
      <c r="H8339" t="s">
        <v>22396</v>
      </c>
      <c r="I8339" t="s">
        <v>22397</v>
      </c>
      <c r="J8339" t="s">
        <v>22398</v>
      </c>
      <c r="K8339" t="s">
        <v>110</v>
      </c>
      <c r="L8339" t="s">
        <v>3343</v>
      </c>
      <c r="M8339" t="s">
        <v>3344</v>
      </c>
      <c r="N8339" t="s">
        <v>3360</v>
      </c>
      <c r="O8339" t="s">
        <v>3346</v>
      </c>
      <c r="P8339" t="s">
        <v>3343</v>
      </c>
      <c r="Q8339" t="s">
        <v>3346</v>
      </c>
    </row>
    <row r="8340" spans="1:17" x14ac:dyDescent="0.25">
      <c r="A8340" t="s">
        <v>21812</v>
      </c>
      <c r="B8340" t="s">
        <v>21813</v>
      </c>
      <c r="C8340" t="s">
        <v>22375</v>
      </c>
      <c r="D8340" t="s">
        <v>22376</v>
      </c>
      <c r="E8340">
        <v>3503014</v>
      </c>
      <c r="F8340" t="s">
        <v>22394</v>
      </c>
      <c r="G8340" t="s">
        <v>22395</v>
      </c>
      <c r="H8340" t="s">
        <v>22396</v>
      </c>
      <c r="I8340" t="s">
        <v>22399</v>
      </c>
      <c r="J8340" t="s">
        <v>22400</v>
      </c>
      <c r="K8340" t="s">
        <v>110</v>
      </c>
      <c r="L8340" t="s">
        <v>3346</v>
      </c>
      <c r="M8340" t="s">
        <v>3344</v>
      </c>
      <c r="N8340" t="s">
        <v>3360</v>
      </c>
      <c r="O8340" t="s">
        <v>3346</v>
      </c>
      <c r="P8340" t="s">
        <v>3343</v>
      </c>
      <c r="Q8340" t="s">
        <v>3346</v>
      </c>
    </row>
    <row r="8341" spans="1:17" x14ac:dyDescent="0.25">
      <c r="A8341" t="s">
        <v>21812</v>
      </c>
      <c r="B8341" t="s">
        <v>21813</v>
      </c>
      <c r="C8341" t="s">
        <v>22375</v>
      </c>
      <c r="D8341" t="s">
        <v>22376</v>
      </c>
      <c r="E8341">
        <v>3503014</v>
      </c>
      <c r="F8341" t="s">
        <v>22394</v>
      </c>
      <c r="G8341" t="s">
        <v>22395</v>
      </c>
      <c r="H8341" t="s">
        <v>22396</v>
      </c>
      <c r="I8341" t="s">
        <v>22401</v>
      </c>
      <c r="J8341" t="s">
        <v>22402</v>
      </c>
      <c r="K8341" t="s">
        <v>110</v>
      </c>
      <c r="L8341" t="s">
        <v>3346</v>
      </c>
      <c r="M8341" t="s">
        <v>3344</v>
      </c>
      <c r="N8341" t="s">
        <v>3360</v>
      </c>
      <c r="O8341" t="s">
        <v>3346</v>
      </c>
      <c r="P8341" t="s">
        <v>3343</v>
      </c>
      <c r="Q8341" t="s">
        <v>3346</v>
      </c>
    </row>
    <row r="8342" spans="1:17" x14ac:dyDescent="0.25">
      <c r="A8342" t="s">
        <v>21812</v>
      </c>
      <c r="B8342" t="s">
        <v>21813</v>
      </c>
      <c r="C8342" t="s">
        <v>22375</v>
      </c>
      <c r="D8342" t="s">
        <v>22376</v>
      </c>
      <c r="E8342">
        <v>3503014</v>
      </c>
      <c r="F8342" t="s">
        <v>22394</v>
      </c>
      <c r="G8342" t="s">
        <v>22395</v>
      </c>
      <c r="H8342" t="s">
        <v>22396</v>
      </c>
      <c r="I8342" t="s">
        <v>22403</v>
      </c>
      <c r="J8342" t="s">
        <v>22404</v>
      </c>
      <c r="K8342" t="s">
        <v>110</v>
      </c>
      <c r="L8342" t="s">
        <v>3346</v>
      </c>
      <c r="M8342" t="s">
        <v>3344</v>
      </c>
      <c r="N8342" t="s">
        <v>3360</v>
      </c>
      <c r="O8342" t="s">
        <v>3346</v>
      </c>
      <c r="P8342" t="s">
        <v>3343</v>
      </c>
      <c r="Q8342" t="s">
        <v>3346</v>
      </c>
    </row>
    <row r="8343" spans="1:17" x14ac:dyDescent="0.25">
      <c r="A8343" t="s">
        <v>21812</v>
      </c>
      <c r="B8343" t="s">
        <v>21813</v>
      </c>
      <c r="C8343" t="s">
        <v>22375</v>
      </c>
      <c r="D8343" t="s">
        <v>22376</v>
      </c>
      <c r="E8343">
        <v>3503015</v>
      </c>
      <c r="F8343" t="s">
        <v>102</v>
      </c>
      <c r="G8343" t="s">
        <v>22405</v>
      </c>
      <c r="H8343" t="s">
        <v>3350</v>
      </c>
      <c r="I8343" t="s">
        <v>22406</v>
      </c>
      <c r="J8343" t="s">
        <v>864</v>
      </c>
      <c r="K8343" t="s">
        <v>110</v>
      </c>
      <c r="L8343" t="s">
        <v>3343</v>
      </c>
      <c r="M8343" t="s">
        <v>4108</v>
      </c>
      <c r="N8343" t="s">
        <v>7712</v>
      </c>
      <c r="O8343" t="s">
        <v>3346</v>
      </c>
      <c r="P8343" t="s">
        <v>3343</v>
      </c>
      <c r="Q8343" t="s">
        <v>3346</v>
      </c>
    </row>
    <row r="8344" spans="1:17" x14ac:dyDescent="0.25">
      <c r="A8344" t="s">
        <v>21812</v>
      </c>
      <c r="B8344" t="s">
        <v>21813</v>
      </c>
      <c r="C8344" t="s">
        <v>22375</v>
      </c>
      <c r="D8344" t="s">
        <v>22376</v>
      </c>
      <c r="E8344">
        <v>3503015</v>
      </c>
      <c r="F8344" t="s">
        <v>102</v>
      </c>
      <c r="G8344" t="s">
        <v>22405</v>
      </c>
      <c r="H8344" t="s">
        <v>3350</v>
      </c>
      <c r="I8344" t="s">
        <v>22407</v>
      </c>
      <c r="J8344" t="s">
        <v>22408</v>
      </c>
      <c r="K8344" t="s">
        <v>110</v>
      </c>
      <c r="L8344" t="s">
        <v>3346</v>
      </c>
      <c r="M8344" t="s">
        <v>4108</v>
      </c>
      <c r="N8344" t="s">
        <v>7712</v>
      </c>
      <c r="O8344" t="s">
        <v>3346</v>
      </c>
      <c r="P8344" t="s">
        <v>3343</v>
      </c>
      <c r="Q8344" t="s">
        <v>3346</v>
      </c>
    </row>
    <row r="8345" spans="1:17" x14ac:dyDescent="0.25">
      <c r="A8345" t="s">
        <v>21812</v>
      </c>
      <c r="B8345" t="s">
        <v>21813</v>
      </c>
      <c r="C8345" t="s">
        <v>22375</v>
      </c>
      <c r="D8345" t="s">
        <v>22376</v>
      </c>
      <c r="E8345">
        <v>3503015</v>
      </c>
      <c r="F8345" t="s">
        <v>102</v>
      </c>
      <c r="G8345" t="s">
        <v>22405</v>
      </c>
      <c r="H8345" t="s">
        <v>3350</v>
      </c>
      <c r="I8345" t="s">
        <v>22409</v>
      </c>
      <c r="J8345" t="s">
        <v>22410</v>
      </c>
      <c r="K8345" t="s">
        <v>110</v>
      </c>
      <c r="L8345" t="s">
        <v>3346</v>
      </c>
      <c r="M8345" t="s">
        <v>4108</v>
      </c>
      <c r="N8345" t="s">
        <v>7712</v>
      </c>
      <c r="O8345" t="s">
        <v>3346</v>
      </c>
      <c r="P8345" t="s">
        <v>3343</v>
      </c>
      <c r="Q8345" t="s">
        <v>3346</v>
      </c>
    </row>
    <row r="8346" spans="1:17" x14ac:dyDescent="0.25">
      <c r="A8346" t="s">
        <v>21812</v>
      </c>
      <c r="B8346" t="s">
        <v>21813</v>
      </c>
      <c r="C8346" t="s">
        <v>22375</v>
      </c>
      <c r="D8346" t="s">
        <v>22376</v>
      </c>
      <c r="E8346">
        <v>3503015</v>
      </c>
      <c r="F8346" t="s">
        <v>102</v>
      </c>
      <c r="G8346" t="s">
        <v>22405</v>
      </c>
      <c r="H8346" t="s">
        <v>3350</v>
      </c>
      <c r="I8346" t="s">
        <v>22411</v>
      </c>
      <c r="J8346" t="s">
        <v>22412</v>
      </c>
      <c r="K8346" t="s">
        <v>110</v>
      </c>
      <c r="L8346" t="s">
        <v>3346</v>
      </c>
      <c r="M8346" t="s">
        <v>4108</v>
      </c>
      <c r="N8346" t="s">
        <v>7712</v>
      </c>
      <c r="O8346" t="s">
        <v>3346</v>
      </c>
      <c r="P8346" t="s">
        <v>3343</v>
      </c>
      <c r="Q8346" t="s">
        <v>3346</v>
      </c>
    </row>
    <row r="8347" spans="1:17" x14ac:dyDescent="0.25">
      <c r="A8347" t="s">
        <v>21812</v>
      </c>
      <c r="B8347" t="s">
        <v>21813</v>
      </c>
      <c r="C8347" t="s">
        <v>22375</v>
      </c>
      <c r="D8347" t="s">
        <v>22376</v>
      </c>
      <c r="E8347">
        <v>3503015</v>
      </c>
      <c r="F8347" t="s">
        <v>102</v>
      </c>
      <c r="G8347" t="s">
        <v>22405</v>
      </c>
      <c r="H8347" t="s">
        <v>3350</v>
      </c>
      <c r="I8347" t="s">
        <v>22413</v>
      </c>
      <c r="J8347" t="s">
        <v>9766</v>
      </c>
      <c r="K8347" t="s">
        <v>110</v>
      </c>
      <c r="L8347" t="s">
        <v>3346</v>
      </c>
      <c r="M8347" t="s">
        <v>4108</v>
      </c>
      <c r="N8347" t="s">
        <v>7712</v>
      </c>
      <c r="O8347" t="s">
        <v>3346</v>
      </c>
      <c r="P8347" t="s">
        <v>3343</v>
      </c>
      <c r="Q8347" t="s">
        <v>3346</v>
      </c>
    </row>
    <row r="8348" spans="1:17" x14ac:dyDescent="0.25">
      <c r="A8348" t="s">
        <v>21812</v>
      </c>
      <c r="B8348" t="s">
        <v>21813</v>
      </c>
      <c r="C8348" t="s">
        <v>22375</v>
      </c>
      <c r="D8348" t="s">
        <v>22376</v>
      </c>
      <c r="E8348">
        <v>3503016</v>
      </c>
      <c r="F8348" t="s">
        <v>22414</v>
      </c>
      <c r="G8348" t="s">
        <v>22415</v>
      </c>
      <c r="H8348" t="s">
        <v>10372</v>
      </c>
      <c r="I8348" t="s">
        <v>22416</v>
      </c>
      <c r="J8348" t="s">
        <v>22417</v>
      </c>
      <c r="K8348" t="s">
        <v>110</v>
      </c>
      <c r="L8348" t="s">
        <v>3343</v>
      </c>
      <c r="M8348" t="s">
        <v>3344</v>
      </c>
      <c r="N8348" t="s">
        <v>3345</v>
      </c>
      <c r="O8348" t="s">
        <v>3346</v>
      </c>
      <c r="P8348" t="s">
        <v>3343</v>
      </c>
      <c r="Q8348" t="s">
        <v>3346</v>
      </c>
    </row>
    <row r="8349" spans="1:17" x14ac:dyDescent="0.25">
      <c r="A8349" t="s">
        <v>21812</v>
      </c>
      <c r="B8349" t="s">
        <v>21813</v>
      </c>
      <c r="C8349" t="s">
        <v>22375</v>
      </c>
      <c r="D8349" t="s">
        <v>22376</v>
      </c>
      <c r="E8349">
        <v>3503016</v>
      </c>
      <c r="F8349" t="s">
        <v>22414</v>
      </c>
      <c r="G8349" t="s">
        <v>22415</v>
      </c>
      <c r="H8349" t="s">
        <v>10372</v>
      </c>
      <c r="I8349" t="s">
        <v>22418</v>
      </c>
      <c r="J8349" t="s">
        <v>22419</v>
      </c>
      <c r="K8349" t="s">
        <v>110</v>
      </c>
      <c r="L8349" t="s">
        <v>3346</v>
      </c>
      <c r="M8349" t="s">
        <v>3344</v>
      </c>
      <c r="N8349" t="s">
        <v>3345</v>
      </c>
      <c r="O8349" t="s">
        <v>3346</v>
      </c>
      <c r="P8349" t="s">
        <v>3343</v>
      </c>
      <c r="Q8349" t="s">
        <v>3346</v>
      </c>
    </row>
    <row r="8350" spans="1:17" x14ac:dyDescent="0.25">
      <c r="A8350" t="s">
        <v>21812</v>
      </c>
      <c r="B8350" t="s">
        <v>21813</v>
      </c>
      <c r="C8350" t="s">
        <v>22375</v>
      </c>
      <c r="D8350" t="s">
        <v>22376</v>
      </c>
      <c r="E8350">
        <v>3503016</v>
      </c>
      <c r="F8350" t="s">
        <v>22414</v>
      </c>
      <c r="G8350" t="s">
        <v>22415</v>
      </c>
      <c r="H8350" t="s">
        <v>10372</v>
      </c>
      <c r="I8350" t="s">
        <v>22420</v>
      </c>
      <c r="J8350" t="s">
        <v>22421</v>
      </c>
      <c r="K8350" t="s">
        <v>110</v>
      </c>
      <c r="L8350" t="s">
        <v>3346</v>
      </c>
      <c r="M8350" t="s">
        <v>3344</v>
      </c>
      <c r="N8350" t="s">
        <v>3345</v>
      </c>
      <c r="O8350" t="s">
        <v>3346</v>
      </c>
      <c r="P8350" t="s">
        <v>3343</v>
      </c>
      <c r="Q8350" t="s">
        <v>3346</v>
      </c>
    </row>
    <row r="8351" spans="1:17" x14ac:dyDescent="0.25">
      <c r="A8351" t="s">
        <v>21812</v>
      </c>
      <c r="B8351" t="s">
        <v>21813</v>
      </c>
      <c r="C8351" t="s">
        <v>22375</v>
      </c>
      <c r="D8351" t="s">
        <v>22376</v>
      </c>
      <c r="E8351">
        <v>3503017</v>
      </c>
      <c r="F8351" t="s">
        <v>22422</v>
      </c>
      <c r="G8351" t="s">
        <v>22423</v>
      </c>
      <c r="H8351" t="s">
        <v>10372</v>
      </c>
      <c r="I8351" t="s">
        <v>22424</v>
      </c>
      <c r="J8351" t="s">
        <v>22425</v>
      </c>
      <c r="K8351" t="s">
        <v>110</v>
      </c>
      <c r="L8351" t="s">
        <v>3343</v>
      </c>
      <c r="M8351" t="s">
        <v>3344</v>
      </c>
      <c r="N8351" t="s">
        <v>3360</v>
      </c>
      <c r="O8351" t="s">
        <v>3346</v>
      </c>
      <c r="P8351" t="s">
        <v>3343</v>
      </c>
      <c r="Q8351" t="s">
        <v>3346</v>
      </c>
    </row>
    <row r="8352" spans="1:17" x14ac:dyDescent="0.25">
      <c r="A8352" t="s">
        <v>21812</v>
      </c>
      <c r="B8352" t="s">
        <v>21813</v>
      </c>
      <c r="C8352" t="s">
        <v>22375</v>
      </c>
      <c r="D8352" t="s">
        <v>22376</v>
      </c>
      <c r="E8352">
        <v>3503017</v>
      </c>
      <c r="F8352" t="s">
        <v>22422</v>
      </c>
      <c r="G8352" t="s">
        <v>22423</v>
      </c>
      <c r="H8352" t="s">
        <v>10372</v>
      </c>
      <c r="I8352" t="s">
        <v>22426</v>
      </c>
      <c r="J8352" t="s">
        <v>22427</v>
      </c>
      <c r="K8352" t="s">
        <v>110</v>
      </c>
      <c r="L8352" t="s">
        <v>3346</v>
      </c>
      <c r="M8352" t="s">
        <v>3344</v>
      </c>
      <c r="N8352" t="s">
        <v>3360</v>
      </c>
      <c r="O8352" t="s">
        <v>3346</v>
      </c>
      <c r="P8352" t="s">
        <v>3343</v>
      </c>
      <c r="Q8352" t="s">
        <v>3346</v>
      </c>
    </row>
    <row r="8353" spans="1:17" x14ac:dyDescent="0.25">
      <c r="A8353" t="s">
        <v>21812</v>
      </c>
      <c r="B8353" t="s">
        <v>21813</v>
      </c>
      <c r="C8353" t="s">
        <v>22375</v>
      </c>
      <c r="D8353" t="s">
        <v>22376</v>
      </c>
      <c r="E8353">
        <v>3503017</v>
      </c>
      <c r="F8353" t="s">
        <v>22422</v>
      </c>
      <c r="G8353" t="s">
        <v>22423</v>
      </c>
      <c r="H8353" t="s">
        <v>10372</v>
      </c>
      <c r="I8353" t="s">
        <v>22428</v>
      </c>
      <c r="J8353" t="s">
        <v>22429</v>
      </c>
      <c r="K8353" t="s">
        <v>110</v>
      </c>
      <c r="L8353" t="s">
        <v>3346</v>
      </c>
      <c r="M8353" t="s">
        <v>3344</v>
      </c>
      <c r="N8353" t="s">
        <v>3360</v>
      </c>
      <c r="O8353" t="s">
        <v>3346</v>
      </c>
      <c r="P8353" t="s">
        <v>3343</v>
      </c>
      <c r="Q8353" t="s">
        <v>3346</v>
      </c>
    </row>
    <row r="8354" spans="1:17" x14ac:dyDescent="0.25">
      <c r="A8354" t="s">
        <v>21812</v>
      </c>
      <c r="B8354" t="s">
        <v>21813</v>
      </c>
      <c r="C8354" t="s">
        <v>22375</v>
      </c>
      <c r="D8354" t="s">
        <v>22376</v>
      </c>
      <c r="E8354">
        <v>3503018</v>
      </c>
      <c r="F8354" t="s">
        <v>22430</v>
      </c>
      <c r="G8354" t="s">
        <v>22431</v>
      </c>
      <c r="H8354" t="s">
        <v>10372</v>
      </c>
      <c r="I8354" t="s">
        <v>22432</v>
      </c>
      <c r="J8354" t="s">
        <v>22433</v>
      </c>
      <c r="K8354" t="s">
        <v>110</v>
      </c>
      <c r="L8354" t="s">
        <v>3343</v>
      </c>
      <c r="M8354" t="s">
        <v>4213</v>
      </c>
      <c r="N8354" t="s">
        <v>13000</v>
      </c>
      <c r="O8354" t="s">
        <v>3346</v>
      </c>
      <c r="P8354" t="s">
        <v>3343</v>
      </c>
      <c r="Q8354" t="s">
        <v>3346</v>
      </c>
    </row>
    <row r="8355" spans="1:17" x14ac:dyDescent="0.25">
      <c r="A8355" t="s">
        <v>21812</v>
      </c>
      <c r="B8355" t="s">
        <v>21813</v>
      </c>
      <c r="C8355" t="s">
        <v>22375</v>
      </c>
      <c r="D8355" t="s">
        <v>22376</v>
      </c>
      <c r="E8355">
        <v>3503018</v>
      </c>
      <c r="F8355" t="s">
        <v>22430</v>
      </c>
      <c r="G8355" t="s">
        <v>22431</v>
      </c>
      <c r="H8355" t="s">
        <v>10372</v>
      </c>
      <c r="I8355" t="s">
        <v>22434</v>
      </c>
      <c r="J8355" t="s">
        <v>22435</v>
      </c>
      <c r="K8355" t="s">
        <v>110</v>
      </c>
      <c r="L8355" t="s">
        <v>3346</v>
      </c>
      <c r="M8355" t="s">
        <v>4213</v>
      </c>
      <c r="N8355" t="s">
        <v>13000</v>
      </c>
      <c r="O8355" t="s">
        <v>3346</v>
      </c>
      <c r="P8355" t="s">
        <v>3343</v>
      </c>
      <c r="Q8355" t="s">
        <v>3346</v>
      </c>
    </row>
    <row r="8356" spans="1:17" x14ac:dyDescent="0.25">
      <c r="A8356" t="s">
        <v>21812</v>
      </c>
      <c r="B8356" t="s">
        <v>21813</v>
      </c>
      <c r="C8356" t="s">
        <v>22375</v>
      </c>
      <c r="D8356" t="s">
        <v>22376</v>
      </c>
      <c r="E8356">
        <v>3503018</v>
      </c>
      <c r="F8356" t="s">
        <v>22430</v>
      </c>
      <c r="G8356" t="s">
        <v>22431</v>
      </c>
      <c r="H8356" t="s">
        <v>10372</v>
      </c>
      <c r="I8356" t="s">
        <v>22436</v>
      </c>
      <c r="J8356" t="s">
        <v>22437</v>
      </c>
      <c r="K8356" t="s">
        <v>110</v>
      </c>
      <c r="L8356" t="s">
        <v>3346</v>
      </c>
      <c r="M8356" t="s">
        <v>4213</v>
      </c>
      <c r="N8356" t="s">
        <v>13000</v>
      </c>
      <c r="O8356" t="s">
        <v>3346</v>
      </c>
      <c r="P8356" t="s">
        <v>3343</v>
      </c>
      <c r="Q8356" t="s">
        <v>3346</v>
      </c>
    </row>
    <row r="8357" spans="1:17" x14ac:dyDescent="0.25">
      <c r="A8357" t="s">
        <v>21812</v>
      </c>
      <c r="B8357" t="s">
        <v>21813</v>
      </c>
      <c r="C8357" t="s">
        <v>22375</v>
      </c>
      <c r="D8357" t="s">
        <v>22376</v>
      </c>
      <c r="E8357">
        <v>3503019</v>
      </c>
      <c r="F8357" t="s">
        <v>22438</v>
      </c>
      <c r="G8357" t="s">
        <v>22439</v>
      </c>
      <c r="H8357" t="s">
        <v>22440</v>
      </c>
      <c r="I8357" t="s">
        <v>22441</v>
      </c>
      <c r="J8357" t="s">
        <v>22442</v>
      </c>
      <c r="K8357" t="s">
        <v>110</v>
      </c>
      <c r="L8357" t="s">
        <v>3343</v>
      </c>
      <c r="M8357" t="s">
        <v>4108</v>
      </c>
      <c r="N8357" t="s">
        <v>7712</v>
      </c>
      <c r="O8357" t="s">
        <v>3346</v>
      </c>
      <c r="P8357" t="s">
        <v>3343</v>
      </c>
      <c r="Q8357" t="s">
        <v>3346</v>
      </c>
    </row>
    <row r="8358" spans="1:17" x14ac:dyDescent="0.25">
      <c r="A8358" t="s">
        <v>21812</v>
      </c>
      <c r="B8358" t="s">
        <v>21813</v>
      </c>
      <c r="C8358" t="s">
        <v>22375</v>
      </c>
      <c r="D8358" t="s">
        <v>22376</v>
      </c>
      <c r="E8358">
        <v>3503019</v>
      </c>
      <c r="F8358" t="s">
        <v>22438</v>
      </c>
      <c r="G8358" t="s">
        <v>22439</v>
      </c>
      <c r="H8358" t="s">
        <v>22440</v>
      </c>
      <c r="I8358" t="s">
        <v>22443</v>
      </c>
      <c r="J8358" t="s">
        <v>22444</v>
      </c>
      <c r="K8358" t="s">
        <v>110</v>
      </c>
      <c r="L8358" t="s">
        <v>3346</v>
      </c>
      <c r="M8358" t="s">
        <v>4108</v>
      </c>
      <c r="N8358" t="s">
        <v>7712</v>
      </c>
      <c r="O8358" t="s">
        <v>3346</v>
      </c>
      <c r="P8358" t="s">
        <v>3343</v>
      </c>
      <c r="Q8358" t="s">
        <v>3346</v>
      </c>
    </row>
    <row r="8359" spans="1:17" x14ac:dyDescent="0.25">
      <c r="A8359" t="s">
        <v>21812</v>
      </c>
      <c r="B8359" t="s">
        <v>21813</v>
      </c>
      <c r="C8359" t="s">
        <v>22375</v>
      </c>
      <c r="D8359" t="s">
        <v>22376</v>
      </c>
      <c r="E8359">
        <v>3503020</v>
      </c>
      <c r="F8359" t="s">
        <v>22445</v>
      </c>
      <c r="G8359" t="s">
        <v>22446</v>
      </c>
      <c r="H8359" t="s">
        <v>10372</v>
      </c>
      <c r="I8359" t="s">
        <v>22447</v>
      </c>
      <c r="J8359" t="s">
        <v>22448</v>
      </c>
      <c r="K8359" t="s">
        <v>110</v>
      </c>
      <c r="L8359" t="s">
        <v>3343</v>
      </c>
      <c r="M8359" t="s">
        <v>4108</v>
      </c>
      <c r="N8359" t="s">
        <v>7712</v>
      </c>
      <c r="O8359" t="s">
        <v>3346</v>
      </c>
      <c r="P8359" t="s">
        <v>3343</v>
      </c>
      <c r="Q8359" t="s">
        <v>3346</v>
      </c>
    </row>
    <row r="8360" spans="1:17" x14ac:dyDescent="0.25">
      <c r="A8360" t="s">
        <v>21812</v>
      </c>
      <c r="B8360" t="s">
        <v>21813</v>
      </c>
      <c r="C8360" t="s">
        <v>22375</v>
      </c>
      <c r="D8360" t="s">
        <v>22376</v>
      </c>
      <c r="E8360">
        <v>3503020</v>
      </c>
      <c r="F8360" t="s">
        <v>22445</v>
      </c>
      <c r="G8360" t="s">
        <v>22446</v>
      </c>
      <c r="H8360" t="s">
        <v>10372</v>
      </c>
      <c r="I8360" t="s">
        <v>22449</v>
      </c>
      <c r="J8360" t="s">
        <v>22450</v>
      </c>
      <c r="K8360" t="s">
        <v>110</v>
      </c>
      <c r="L8360" t="s">
        <v>3346</v>
      </c>
      <c r="M8360" t="s">
        <v>4108</v>
      </c>
      <c r="N8360" t="s">
        <v>7712</v>
      </c>
      <c r="O8360" t="s">
        <v>3346</v>
      </c>
      <c r="P8360" t="s">
        <v>3343</v>
      </c>
      <c r="Q8360" t="s">
        <v>3346</v>
      </c>
    </row>
    <row r="8361" spans="1:17" x14ac:dyDescent="0.25">
      <c r="A8361" t="s">
        <v>21812</v>
      </c>
      <c r="B8361" t="s">
        <v>21813</v>
      </c>
      <c r="C8361" t="s">
        <v>22375</v>
      </c>
      <c r="D8361" t="s">
        <v>22376</v>
      </c>
      <c r="E8361">
        <v>3503021</v>
      </c>
      <c r="F8361" t="s">
        <v>22451</v>
      </c>
      <c r="G8361" t="s">
        <v>22452</v>
      </c>
      <c r="H8361" t="s">
        <v>10372</v>
      </c>
      <c r="I8361" t="s">
        <v>22453</v>
      </c>
      <c r="J8361" t="s">
        <v>22454</v>
      </c>
      <c r="K8361" t="s">
        <v>110</v>
      </c>
      <c r="L8361" t="s">
        <v>3343</v>
      </c>
      <c r="M8361" t="s">
        <v>3344</v>
      </c>
      <c r="N8361" t="s">
        <v>3345</v>
      </c>
      <c r="O8361" t="s">
        <v>3346</v>
      </c>
      <c r="P8361" t="s">
        <v>3343</v>
      </c>
      <c r="Q8361" t="s">
        <v>3346</v>
      </c>
    </row>
    <row r="8362" spans="1:17" x14ac:dyDescent="0.25">
      <c r="A8362" t="s">
        <v>21812</v>
      </c>
      <c r="B8362" t="s">
        <v>21813</v>
      </c>
      <c r="C8362" t="s">
        <v>22375</v>
      </c>
      <c r="D8362" t="s">
        <v>22376</v>
      </c>
      <c r="E8362">
        <v>3503021</v>
      </c>
      <c r="F8362" t="s">
        <v>22451</v>
      </c>
      <c r="G8362" t="s">
        <v>22452</v>
      </c>
      <c r="H8362" t="s">
        <v>10372</v>
      </c>
      <c r="I8362" t="s">
        <v>22455</v>
      </c>
      <c r="J8362" t="s">
        <v>22456</v>
      </c>
      <c r="K8362" t="s">
        <v>110</v>
      </c>
      <c r="L8362" t="s">
        <v>3346</v>
      </c>
      <c r="M8362" t="s">
        <v>3344</v>
      </c>
      <c r="N8362" t="s">
        <v>3345</v>
      </c>
      <c r="O8362" t="s">
        <v>3346</v>
      </c>
      <c r="P8362" t="s">
        <v>3343</v>
      </c>
      <c r="Q8362" t="s">
        <v>3346</v>
      </c>
    </row>
    <row r="8363" spans="1:17" x14ac:dyDescent="0.25">
      <c r="A8363" t="s">
        <v>21812</v>
      </c>
      <c r="B8363" t="s">
        <v>21813</v>
      </c>
      <c r="C8363" t="s">
        <v>22375</v>
      </c>
      <c r="D8363" t="s">
        <v>22376</v>
      </c>
      <c r="E8363">
        <v>3503021</v>
      </c>
      <c r="F8363" t="s">
        <v>22451</v>
      </c>
      <c r="G8363" t="s">
        <v>22452</v>
      </c>
      <c r="H8363" t="s">
        <v>10372</v>
      </c>
      <c r="I8363" t="s">
        <v>22457</v>
      </c>
      <c r="J8363" t="s">
        <v>22458</v>
      </c>
      <c r="K8363" t="s">
        <v>110</v>
      </c>
      <c r="L8363" t="s">
        <v>3346</v>
      </c>
      <c r="M8363" t="s">
        <v>3344</v>
      </c>
      <c r="N8363" t="s">
        <v>3345</v>
      </c>
      <c r="O8363" t="s">
        <v>3346</v>
      </c>
      <c r="P8363" t="s">
        <v>3343</v>
      </c>
      <c r="Q8363" t="s">
        <v>3346</v>
      </c>
    </row>
    <row r="8364" spans="1:17" x14ac:dyDescent="0.25">
      <c r="A8364" t="s">
        <v>21812</v>
      </c>
      <c r="B8364" t="s">
        <v>21813</v>
      </c>
      <c r="C8364" t="s">
        <v>22375</v>
      </c>
      <c r="D8364" t="s">
        <v>22376</v>
      </c>
      <c r="E8364">
        <v>3503022</v>
      </c>
      <c r="F8364" t="s">
        <v>22459</v>
      </c>
      <c r="G8364" t="s">
        <v>22460</v>
      </c>
      <c r="H8364" t="s">
        <v>10372</v>
      </c>
      <c r="I8364" t="s">
        <v>22461</v>
      </c>
      <c r="J8364" t="s">
        <v>22462</v>
      </c>
      <c r="K8364" t="s">
        <v>110</v>
      </c>
      <c r="L8364" t="s">
        <v>3343</v>
      </c>
      <c r="M8364" t="s">
        <v>3344</v>
      </c>
      <c r="N8364" t="s">
        <v>3345</v>
      </c>
      <c r="O8364" t="s">
        <v>3346</v>
      </c>
      <c r="P8364" t="s">
        <v>3343</v>
      </c>
      <c r="Q8364" t="s">
        <v>3346</v>
      </c>
    </row>
    <row r="8365" spans="1:17" x14ac:dyDescent="0.25">
      <c r="A8365" t="s">
        <v>21812</v>
      </c>
      <c r="B8365" t="s">
        <v>21813</v>
      </c>
      <c r="C8365" t="s">
        <v>22375</v>
      </c>
      <c r="D8365" t="s">
        <v>22376</v>
      </c>
      <c r="E8365">
        <v>3503022</v>
      </c>
      <c r="F8365" t="s">
        <v>22459</v>
      </c>
      <c r="G8365" t="s">
        <v>22460</v>
      </c>
      <c r="H8365" t="s">
        <v>10372</v>
      </c>
      <c r="I8365" t="s">
        <v>22463</v>
      </c>
      <c r="J8365" t="s">
        <v>22464</v>
      </c>
      <c r="K8365" t="s">
        <v>110</v>
      </c>
      <c r="L8365" t="s">
        <v>3346</v>
      </c>
      <c r="M8365" t="s">
        <v>3344</v>
      </c>
      <c r="N8365" t="s">
        <v>3345</v>
      </c>
      <c r="O8365" t="s">
        <v>3346</v>
      </c>
      <c r="P8365" t="s">
        <v>3343</v>
      </c>
      <c r="Q8365" t="s">
        <v>3346</v>
      </c>
    </row>
    <row r="8366" spans="1:17" x14ac:dyDescent="0.25">
      <c r="A8366" t="s">
        <v>21812</v>
      </c>
      <c r="B8366" t="s">
        <v>21813</v>
      </c>
      <c r="C8366" t="s">
        <v>22375</v>
      </c>
      <c r="D8366" t="s">
        <v>22376</v>
      </c>
      <c r="E8366">
        <v>3503022</v>
      </c>
      <c r="F8366" t="s">
        <v>22459</v>
      </c>
      <c r="G8366" t="s">
        <v>22460</v>
      </c>
      <c r="H8366" t="s">
        <v>10372</v>
      </c>
      <c r="I8366" t="s">
        <v>22465</v>
      </c>
      <c r="J8366" t="s">
        <v>22466</v>
      </c>
      <c r="K8366" t="s">
        <v>110</v>
      </c>
      <c r="L8366" t="s">
        <v>3346</v>
      </c>
      <c r="M8366" t="s">
        <v>3344</v>
      </c>
      <c r="N8366" t="s">
        <v>3345</v>
      </c>
      <c r="O8366" t="s">
        <v>3346</v>
      </c>
      <c r="P8366" t="s">
        <v>3343</v>
      </c>
      <c r="Q8366" t="s">
        <v>3346</v>
      </c>
    </row>
    <row r="8367" spans="1:17" x14ac:dyDescent="0.25">
      <c r="A8367" t="s">
        <v>21812</v>
      </c>
      <c r="B8367" t="s">
        <v>21813</v>
      </c>
      <c r="C8367" t="s">
        <v>22375</v>
      </c>
      <c r="D8367" t="s">
        <v>22376</v>
      </c>
      <c r="E8367">
        <v>3503023</v>
      </c>
      <c r="F8367" t="s">
        <v>22467</v>
      </c>
      <c r="G8367" t="s">
        <v>22468</v>
      </c>
      <c r="H8367" t="s">
        <v>22469</v>
      </c>
      <c r="I8367" t="s">
        <v>22470</v>
      </c>
      <c r="J8367" t="s">
        <v>22471</v>
      </c>
      <c r="K8367" t="s">
        <v>110</v>
      </c>
      <c r="L8367" t="s">
        <v>3343</v>
      </c>
      <c r="M8367" t="s">
        <v>3344</v>
      </c>
      <c r="N8367" t="s">
        <v>3360</v>
      </c>
      <c r="O8367" t="s">
        <v>3346</v>
      </c>
      <c r="P8367" t="s">
        <v>3343</v>
      </c>
      <c r="Q8367" t="s">
        <v>3346</v>
      </c>
    </row>
    <row r="8368" spans="1:17" x14ac:dyDescent="0.25">
      <c r="A8368" t="s">
        <v>21812</v>
      </c>
      <c r="B8368" t="s">
        <v>21813</v>
      </c>
      <c r="C8368" t="s">
        <v>22375</v>
      </c>
      <c r="D8368" t="s">
        <v>22376</v>
      </c>
      <c r="E8368">
        <v>3503024</v>
      </c>
      <c r="F8368" t="s">
        <v>22472</v>
      </c>
      <c r="G8368" t="s">
        <v>22473</v>
      </c>
      <c r="H8368" t="s">
        <v>11225</v>
      </c>
      <c r="I8368" t="s">
        <v>22474</v>
      </c>
      <c r="J8368" t="s">
        <v>22475</v>
      </c>
      <c r="K8368" t="s">
        <v>110</v>
      </c>
      <c r="L8368" t="s">
        <v>3343</v>
      </c>
      <c r="M8368" t="s">
        <v>3344</v>
      </c>
      <c r="N8368" t="s">
        <v>3360</v>
      </c>
      <c r="O8368" t="s">
        <v>3346</v>
      </c>
      <c r="P8368" t="s">
        <v>3343</v>
      </c>
      <c r="Q8368" t="s">
        <v>3346</v>
      </c>
    </row>
    <row r="8369" spans="1:17" x14ac:dyDescent="0.25">
      <c r="A8369" t="s">
        <v>21812</v>
      </c>
      <c r="B8369" t="s">
        <v>21813</v>
      </c>
      <c r="C8369" t="s">
        <v>22375</v>
      </c>
      <c r="D8369" t="s">
        <v>22376</v>
      </c>
      <c r="E8369">
        <v>3503024</v>
      </c>
      <c r="F8369" t="s">
        <v>22472</v>
      </c>
      <c r="G8369" t="s">
        <v>22473</v>
      </c>
      <c r="H8369" t="s">
        <v>11225</v>
      </c>
      <c r="I8369" t="s">
        <v>22476</v>
      </c>
      <c r="J8369" t="s">
        <v>22477</v>
      </c>
      <c r="K8369" t="s">
        <v>110</v>
      </c>
      <c r="L8369" t="s">
        <v>3346</v>
      </c>
      <c r="M8369" t="s">
        <v>3344</v>
      </c>
      <c r="N8369" t="s">
        <v>3360</v>
      </c>
      <c r="O8369" t="s">
        <v>3346</v>
      </c>
      <c r="P8369" t="s">
        <v>3343</v>
      </c>
      <c r="Q8369" t="s">
        <v>3346</v>
      </c>
    </row>
    <row r="8370" spans="1:17" x14ac:dyDescent="0.25">
      <c r="A8370" t="s">
        <v>21812</v>
      </c>
      <c r="B8370" t="s">
        <v>21813</v>
      </c>
      <c r="C8370" t="s">
        <v>22375</v>
      </c>
      <c r="D8370" t="s">
        <v>22376</v>
      </c>
      <c r="E8370">
        <v>3503024</v>
      </c>
      <c r="F8370" t="s">
        <v>22472</v>
      </c>
      <c r="G8370" t="s">
        <v>22473</v>
      </c>
      <c r="H8370" t="s">
        <v>11225</v>
      </c>
      <c r="I8370" t="s">
        <v>22478</v>
      </c>
      <c r="J8370" t="s">
        <v>22479</v>
      </c>
      <c r="K8370" t="s">
        <v>110</v>
      </c>
      <c r="L8370" t="s">
        <v>3346</v>
      </c>
      <c r="M8370" t="s">
        <v>3344</v>
      </c>
      <c r="N8370" t="s">
        <v>3360</v>
      </c>
      <c r="O8370" t="s">
        <v>3346</v>
      </c>
      <c r="P8370" t="s">
        <v>3343</v>
      </c>
      <c r="Q8370" t="s">
        <v>3346</v>
      </c>
    </row>
    <row r="8371" spans="1:17" x14ac:dyDescent="0.25">
      <c r="A8371" t="s">
        <v>21812</v>
      </c>
      <c r="B8371" t="s">
        <v>21813</v>
      </c>
      <c r="C8371" t="s">
        <v>22375</v>
      </c>
      <c r="D8371" t="s">
        <v>22376</v>
      </c>
      <c r="E8371">
        <v>3503024</v>
      </c>
      <c r="F8371" t="s">
        <v>22472</v>
      </c>
      <c r="G8371" t="s">
        <v>22473</v>
      </c>
      <c r="H8371" t="s">
        <v>11225</v>
      </c>
      <c r="I8371" t="s">
        <v>22480</v>
      </c>
      <c r="J8371" t="s">
        <v>22481</v>
      </c>
      <c r="K8371" t="s">
        <v>110</v>
      </c>
      <c r="L8371" t="s">
        <v>3346</v>
      </c>
      <c r="M8371" t="s">
        <v>3344</v>
      </c>
      <c r="N8371" t="s">
        <v>3360</v>
      </c>
      <c r="O8371" t="s">
        <v>3346</v>
      </c>
      <c r="P8371" t="s">
        <v>3343</v>
      </c>
      <c r="Q8371" t="s">
        <v>3346</v>
      </c>
    </row>
    <row r="8372" spans="1:17" x14ac:dyDescent="0.25">
      <c r="A8372" t="s">
        <v>21812</v>
      </c>
      <c r="B8372" t="s">
        <v>21813</v>
      </c>
      <c r="C8372" t="s">
        <v>22375</v>
      </c>
      <c r="D8372" t="s">
        <v>22376</v>
      </c>
      <c r="E8372">
        <v>3503024</v>
      </c>
      <c r="F8372" t="s">
        <v>22472</v>
      </c>
      <c r="G8372" t="s">
        <v>22473</v>
      </c>
      <c r="H8372" t="s">
        <v>11225</v>
      </c>
      <c r="I8372" t="s">
        <v>22482</v>
      </c>
      <c r="J8372" t="s">
        <v>22483</v>
      </c>
      <c r="K8372" t="s">
        <v>110</v>
      </c>
      <c r="L8372" t="s">
        <v>3346</v>
      </c>
      <c r="M8372" t="s">
        <v>3344</v>
      </c>
      <c r="N8372" t="s">
        <v>3360</v>
      </c>
      <c r="O8372" t="s">
        <v>3346</v>
      </c>
      <c r="P8372" t="s">
        <v>3343</v>
      </c>
      <c r="Q8372" t="s">
        <v>3346</v>
      </c>
    </row>
    <row r="8373" spans="1:17" x14ac:dyDescent="0.25">
      <c r="A8373" t="s">
        <v>21812</v>
      </c>
      <c r="B8373" t="s">
        <v>21813</v>
      </c>
      <c r="C8373" t="s">
        <v>22375</v>
      </c>
      <c r="D8373" t="s">
        <v>22376</v>
      </c>
      <c r="E8373">
        <v>3503024</v>
      </c>
      <c r="F8373" t="s">
        <v>22472</v>
      </c>
      <c r="G8373" t="s">
        <v>22473</v>
      </c>
      <c r="H8373" t="s">
        <v>11225</v>
      </c>
      <c r="I8373" t="s">
        <v>22484</v>
      </c>
      <c r="J8373" t="s">
        <v>22485</v>
      </c>
      <c r="K8373" t="s">
        <v>110</v>
      </c>
      <c r="L8373" t="s">
        <v>3346</v>
      </c>
      <c r="M8373" t="s">
        <v>3344</v>
      </c>
      <c r="N8373" t="s">
        <v>3360</v>
      </c>
      <c r="O8373" t="s">
        <v>3346</v>
      </c>
      <c r="P8373" t="s">
        <v>3343</v>
      </c>
      <c r="Q8373" t="s">
        <v>3346</v>
      </c>
    </row>
    <row r="8374" spans="1:17" x14ac:dyDescent="0.25">
      <c r="A8374" t="s">
        <v>21812</v>
      </c>
      <c r="B8374" t="s">
        <v>21813</v>
      </c>
      <c r="C8374" t="s">
        <v>22375</v>
      </c>
      <c r="D8374" t="s">
        <v>22376</v>
      </c>
      <c r="E8374">
        <v>3503024</v>
      </c>
      <c r="F8374" t="s">
        <v>22472</v>
      </c>
      <c r="G8374" t="s">
        <v>22473</v>
      </c>
      <c r="H8374" t="s">
        <v>11225</v>
      </c>
      <c r="I8374" t="s">
        <v>22486</v>
      </c>
      <c r="J8374" t="s">
        <v>22487</v>
      </c>
      <c r="K8374" t="s">
        <v>110</v>
      </c>
      <c r="L8374" t="s">
        <v>3346</v>
      </c>
      <c r="M8374" t="s">
        <v>3344</v>
      </c>
      <c r="N8374" t="s">
        <v>3360</v>
      </c>
      <c r="O8374" t="s">
        <v>3346</v>
      </c>
      <c r="P8374" t="s">
        <v>3343</v>
      </c>
      <c r="Q8374" t="s">
        <v>3346</v>
      </c>
    </row>
    <row r="8375" spans="1:17" x14ac:dyDescent="0.25">
      <c r="A8375" t="s">
        <v>21812</v>
      </c>
      <c r="B8375" t="s">
        <v>21813</v>
      </c>
      <c r="C8375" t="s">
        <v>22375</v>
      </c>
      <c r="D8375" t="s">
        <v>22376</v>
      </c>
      <c r="E8375">
        <v>3503024</v>
      </c>
      <c r="F8375" t="s">
        <v>22472</v>
      </c>
      <c r="G8375" t="s">
        <v>22473</v>
      </c>
      <c r="H8375" t="s">
        <v>11225</v>
      </c>
      <c r="I8375" t="s">
        <v>22488</v>
      </c>
      <c r="J8375" t="s">
        <v>22489</v>
      </c>
      <c r="K8375" t="s">
        <v>110</v>
      </c>
      <c r="L8375" t="s">
        <v>3346</v>
      </c>
      <c r="M8375" t="s">
        <v>3344</v>
      </c>
      <c r="N8375" t="s">
        <v>3360</v>
      </c>
      <c r="O8375" t="s">
        <v>3346</v>
      </c>
      <c r="P8375" t="s">
        <v>3343</v>
      </c>
      <c r="Q8375" t="s">
        <v>3346</v>
      </c>
    </row>
    <row r="8376" spans="1:17" x14ac:dyDescent="0.25">
      <c r="A8376" t="s">
        <v>21812</v>
      </c>
      <c r="B8376" t="s">
        <v>21813</v>
      </c>
      <c r="C8376" t="s">
        <v>22375</v>
      </c>
      <c r="D8376" t="s">
        <v>22376</v>
      </c>
      <c r="E8376">
        <v>3503024</v>
      </c>
      <c r="F8376" t="s">
        <v>22472</v>
      </c>
      <c r="G8376" t="s">
        <v>22473</v>
      </c>
      <c r="H8376" t="s">
        <v>11225</v>
      </c>
      <c r="I8376" t="s">
        <v>22490</v>
      </c>
      <c r="J8376" t="s">
        <v>22477</v>
      </c>
      <c r="K8376" t="s">
        <v>110</v>
      </c>
      <c r="L8376" t="s">
        <v>3346</v>
      </c>
      <c r="M8376" t="s">
        <v>3344</v>
      </c>
      <c r="N8376" t="s">
        <v>3360</v>
      </c>
      <c r="O8376" t="s">
        <v>3346</v>
      </c>
      <c r="P8376" t="s">
        <v>3343</v>
      </c>
      <c r="Q8376" t="s">
        <v>3346</v>
      </c>
    </row>
    <row r="8377" spans="1:17" x14ac:dyDescent="0.25">
      <c r="A8377" t="s">
        <v>21812</v>
      </c>
      <c r="B8377" t="s">
        <v>21813</v>
      </c>
      <c r="C8377" t="s">
        <v>22375</v>
      </c>
      <c r="D8377" t="s">
        <v>22376</v>
      </c>
      <c r="E8377">
        <v>3503026</v>
      </c>
      <c r="F8377" t="s">
        <v>22491</v>
      </c>
      <c r="G8377" t="s">
        <v>22492</v>
      </c>
      <c r="H8377" t="s">
        <v>10865</v>
      </c>
      <c r="I8377" t="s">
        <v>22493</v>
      </c>
      <c r="J8377" t="s">
        <v>22494</v>
      </c>
      <c r="K8377" t="s">
        <v>110</v>
      </c>
      <c r="L8377" t="s">
        <v>3343</v>
      </c>
      <c r="M8377" t="s">
        <v>5047</v>
      </c>
      <c r="N8377" t="s">
        <v>13334</v>
      </c>
      <c r="O8377" t="s">
        <v>3346</v>
      </c>
      <c r="P8377" t="s">
        <v>3343</v>
      </c>
      <c r="Q8377" t="s">
        <v>3346</v>
      </c>
    </row>
    <row r="8378" spans="1:17" x14ac:dyDescent="0.25">
      <c r="A8378" t="s">
        <v>21812</v>
      </c>
      <c r="B8378" t="s">
        <v>21813</v>
      </c>
      <c r="C8378" t="s">
        <v>22375</v>
      </c>
      <c r="D8378" t="s">
        <v>22376</v>
      </c>
      <c r="E8378">
        <v>3503026</v>
      </c>
      <c r="F8378" t="s">
        <v>22491</v>
      </c>
      <c r="G8378" t="s">
        <v>22492</v>
      </c>
      <c r="H8378" t="s">
        <v>10865</v>
      </c>
      <c r="I8378" t="s">
        <v>22495</v>
      </c>
      <c r="J8378" t="s">
        <v>22496</v>
      </c>
      <c r="K8378" t="s">
        <v>110</v>
      </c>
      <c r="L8378" t="s">
        <v>3346</v>
      </c>
      <c r="M8378" t="s">
        <v>5047</v>
      </c>
      <c r="N8378" t="s">
        <v>13334</v>
      </c>
      <c r="O8378" t="s">
        <v>3346</v>
      </c>
      <c r="P8378" t="s">
        <v>3343</v>
      </c>
      <c r="Q8378" t="s">
        <v>3346</v>
      </c>
    </row>
    <row r="8379" spans="1:17" x14ac:dyDescent="0.25">
      <c r="A8379" t="s">
        <v>21812</v>
      </c>
      <c r="B8379" t="s">
        <v>21813</v>
      </c>
      <c r="C8379" t="s">
        <v>22375</v>
      </c>
      <c r="D8379" t="s">
        <v>22376</v>
      </c>
      <c r="E8379">
        <v>3503027</v>
      </c>
      <c r="F8379" t="s">
        <v>22497</v>
      </c>
      <c r="G8379" t="s">
        <v>22498</v>
      </c>
      <c r="H8379" t="s">
        <v>3350</v>
      </c>
      <c r="I8379" t="s">
        <v>22499</v>
      </c>
      <c r="J8379" t="s">
        <v>13742</v>
      </c>
      <c r="K8379" t="s">
        <v>110</v>
      </c>
      <c r="L8379" t="s">
        <v>3343</v>
      </c>
      <c r="M8379" t="s">
        <v>5047</v>
      </c>
      <c r="N8379" t="s">
        <v>13334</v>
      </c>
      <c r="O8379" t="s">
        <v>3346</v>
      </c>
      <c r="P8379" t="s">
        <v>3343</v>
      </c>
      <c r="Q8379" t="s">
        <v>3346</v>
      </c>
    </row>
    <row r="8380" spans="1:17" x14ac:dyDescent="0.25">
      <c r="A8380" t="s">
        <v>21812</v>
      </c>
      <c r="B8380" t="s">
        <v>21813</v>
      </c>
      <c r="C8380" t="s">
        <v>22375</v>
      </c>
      <c r="D8380" t="s">
        <v>22376</v>
      </c>
      <c r="E8380">
        <v>3503028</v>
      </c>
      <c r="F8380" t="s">
        <v>22500</v>
      </c>
      <c r="G8380" t="s">
        <v>22501</v>
      </c>
      <c r="H8380" t="s">
        <v>5716</v>
      </c>
      <c r="I8380" t="s">
        <v>22502</v>
      </c>
      <c r="J8380" t="s">
        <v>22503</v>
      </c>
      <c r="K8380" t="s">
        <v>110</v>
      </c>
      <c r="L8380" t="s">
        <v>3343</v>
      </c>
      <c r="M8380" t="s">
        <v>3344</v>
      </c>
      <c r="N8380" t="s">
        <v>3345</v>
      </c>
      <c r="O8380" t="s">
        <v>3346</v>
      </c>
      <c r="P8380" t="s">
        <v>3343</v>
      </c>
      <c r="Q8380" t="s">
        <v>3346</v>
      </c>
    </row>
    <row r="8381" spans="1:17" x14ac:dyDescent="0.25">
      <c r="A8381" t="s">
        <v>21812</v>
      </c>
      <c r="B8381" t="s">
        <v>21813</v>
      </c>
      <c r="C8381" t="s">
        <v>22375</v>
      </c>
      <c r="D8381" t="s">
        <v>22376</v>
      </c>
      <c r="E8381">
        <v>3503029</v>
      </c>
      <c r="F8381" t="s">
        <v>114</v>
      </c>
      <c r="G8381" t="s">
        <v>22504</v>
      </c>
      <c r="H8381" t="s">
        <v>3350</v>
      </c>
      <c r="I8381" t="s">
        <v>22505</v>
      </c>
      <c r="J8381" t="s">
        <v>116</v>
      </c>
      <c r="K8381" t="s">
        <v>110</v>
      </c>
      <c r="L8381" t="s">
        <v>3343</v>
      </c>
      <c r="M8381" t="s">
        <v>4108</v>
      </c>
      <c r="N8381" t="s">
        <v>7712</v>
      </c>
      <c r="O8381" t="s">
        <v>3346</v>
      </c>
      <c r="P8381" t="s">
        <v>3343</v>
      </c>
      <c r="Q8381" t="s">
        <v>3346</v>
      </c>
    </row>
    <row r="8382" spans="1:17" x14ac:dyDescent="0.25">
      <c r="A8382" t="s">
        <v>21812</v>
      </c>
      <c r="B8382" t="s">
        <v>21813</v>
      </c>
      <c r="C8382" t="s">
        <v>22375</v>
      </c>
      <c r="D8382" t="s">
        <v>22376</v>
      </c>
      <c r="E8382">
        <v>3503030</v>
      </c>
      <c r="F8382" t="s">
        <v>102</v>
      </c>
      <c r="G8382" t="s">
        <v>22506</v>
      </c>
      <c r="H8382" t="s">
        <v>3350</v>
      </c>
      <c r="I8382" t="s">
        <v>22507</v>
      </c>
      <c r="J8382" t="s">
        <v>103</v>
      </c>
      <c r="K8382" t="s">
        <v>110</v>
      </c>
      <c r="L8382" t="s">
        <v>3343</v>
      </c>
      <c r="M8382" t="s">
        <v>4108</v>
      </c>
      <c r="N8382" t="s">
        <v>7712</v>
      </c>
      <c r="O8382" t="s">
        <v>3346</v>
      </c>
      <c r="P8382" t="s">
        <v>3343</v>
      </c>
      <c r="Q8382" t="s">
        <v>3346</v>
      </c>
    </row>
    <row r="8383" spans="1:17" x14ac:dyDescent="0.25">
      <c r="A8383" t="s">
        <v>21812</v>
      </c>
      <c r="B8383" t="s">
        <v>21813</v>
      </c>
      <c r="C8383" t="s">
        <v>22375</v>
      </c>
      <c r="D8383" t="s">
        <v>22376</v>
      </c>
      <c r="E8383">
        <v>3503031</v>
      </c>
      <c r="F8383" t="s">
        <v>22508</v>
      </c>
      <c r="G8383" t="s">
        <v>22509</v>
      </c>
      <c r="H8383" t="s">
        <v>8109</v>
      </c>
      <c r="I8383" t="s">
        <v>22510</v>
      </c>
      <c r="J8383" t="s">
        <v>22511</v>
      </c>
      <c r="K8383" t="s">
        <v>110</v>
      </c>
      <c r="L8383" t="s">
        <v>3343</v>
      </c>
      <c r="M8383" t="s">
        <v>5047</v>
      </c>
      <c r="N8383" t="s">
        <v>22263</v>
      </c>
      <c r="O8383" t="s">
        <v>3346</v>
      </c>
      <c r="P8383" t="s">
        <v>3343</v>
      </c>
      <c r="Q8383" t="s">
        <v>3346</v>
      </c>
    </row>
    <row r="8384" spans="1:17" x14ac:dyDescent="0.25">
      <c r="A8384" t="s">
        <v>21812</v>
      </c>
      <c r="B8384" t="s">
        <v>21813</v>
      </c>
      <c r="C8384" t="s">
        <v>22375</v>
      </c>
      <c r="D8384" t="s">
        <v>22376</v>
      </c>
      <c r="E8384">
        <v>3503032</v>
      </c>
      <c r="F8384" t="s">
        <v>22512</v>
      </c>
      <c r="G8384" t="s">
        <v>22513</v>
      </c>
      <c r="H8384" t="s">
        <v>22514</v>
      </c>
      <c r="I8384" t="s">
        <v>22515</v>
      </c>
      <c r="J8384" t="s">
        <v>22516</v>
      </c>
      <c r="K8384" t="s">
        <v>110</v>
      </c>
      <c r="L8384" t="s">
        <v>3343</v>
      </c>
      <c r="M8384" t="s">
        <v>5047</v>
      </c>
      <c r="N8384" t="s">
        <v>22263</v>
      </c>
      <c r="O8384" t="s">
        <v>3346</v>
      </c>
      <c r="P8384" t="s">
        <v>3343</v>
      </c>
      <c r="Q8384" t="s">
        <v>3346</v>
      </c>
    </row>
    <row r="8385" spans="1:17" x14ac:dyDescent="0.25">
      <c r="A8385" t="s">
        <v>21812</v>
      </c>
      <c r="B8385" t="s">
        <v>21813</v>
      </c>
      <c r="C8385" t="s">
        <v>22375</v>
      </c>
      <c r="D8385" t="s">
        <v>22376</v>
      </c>
      <c r="E8385">
        <v>3503032</v>
      </c>
      <c r="F8385" t="s">
        <v>22512</v>
      </c>
      <c r="G8385" t="s">
        <v>22513</v>
      </c>
      <c r="H8385" t="s">
        <v>22514</v>
      </c>
      <c r="I8385" t="s">
        <v>22517</v>
      </c>
      <c r="J8385" t="s">
        <v>22518</v>
      </c>
      <c r="K8385" t="s">
        <v>110</v>
      </c>
      <c r="L8385" t="s">
        <v>3346</v>
      </c>
      <c r="M8385" t="s">
        <v>5047</v>
      </c>
      <c r="N8385" t="s">
        <v>22263</v>
      </c>
      <c r="O8385" t="s">
        <v>3346</v>
      </c>
      <c r="P8385" t="s">
        <v>3343</v>
      </c>
      <c r="Q8385" t="s">
        <v>3346</v>
      </c>
    </row>
    <row r="8386" spans="1:17" x14ac:dyDescent="0.25">
      <c r="A8386" t="s">
        <v>21812</v>
      </c>
      <c r="B8386" t="s">
        <v>21813</v>
      </c>
      <c r="C8386" t="s">
        <v>22375</v>
      </c>
      <c r="D8386" t="s">
        <v>22376</v>
      </c>
      <c r="E8386">
        <v>3503033</v>
      </c>
      <c r="F8386" t="s">
        <v>937</v>
      </c>
      <c r="G8386" t="s">
        <v>11051</v>
      </c>
      <c r="H8386" t="s">
        <v>3691</v>
      </c>
      <c r="I8386" t="s">
        <v>22519</v>
      </c>
      <c r="J8386" t="s">
        <v>11053</v>
      </c>
      <c r="K8386" t="s">
        <v>110</v>
      </c>
      <c r="L8386" t="s">
        <v>3343</v>
      </c>
      <c r="M8386" t="s">
        <v>3344</v>
      </c>
      <c r="N8386" t="s">
        <v>3345</v>
      </c>
      <c r="O8386" t="s">
        <v>3346</v>
      </c>
      <c r="P8386" t="s">
        <v>3346</v>
      </c>
      <c r="Q8386" t="s">
        <v>3346</v>
      </c>
    </row>
    <row r="8387" spans="1:17" x14ac:dyDescent="0.25">
      <c r="A8387" t="s">
        <v>21812</v>
      </c>
      <c r="B8387" t="s">
        <v>21813</v>
      </c>
      <c r="C8387" t="s">
        <v>22375</v>
      </c>
      <c r="D8387" t="s">
        <v>22376</v>
      </c>
      <c r="E8387">
        <v>3503034</v>
      </c>
      <c r="F8387" t="s">
        <v>156</v>
      </c>
      <c r="G8387" t="s">
        <v>3393</v>
      </c>
      <c r="H8387" t="s">
        <v>3394</v>
      </c>
      <c r="I8387" t="s">
        <v>22520</v>
      </c>
      <c r="J8387" t="s">
        <v>3396</v>
      </c>
      <c r="K8387" t="s">
        <v>110</v>
      </c>
      <c r="L8387" t="s">
        <v>3343</v>
      </c>
      <c r="M8387" t="s">
        <v>4108</v>
      </c>
      <c r="N8387" t="s">
        <v>9904</v>
      </c>
      <c r="O8387" t="s">
        <v>3346</v>
      </c>
      <c r="P8387" t="s">
        <v>3346</v>
      </c>
      <c r="Q8387" t="s">
        <v>3346</v>
      </c>
    </row>
    <row r="8388" spans="1:17" x14ac:dyDescent="0.25">
      <c r="A8388" t="s">
        <v>21812</v>
      </c>
      <c r="B8388" t="s">
        <v>21813</v>
      </c>
      <c r="C8388" t="s">
        <v>22521</v>
      </c>
      <c r="D8388" t="s">
        <v>22522</v>
      </c>
      <c r="E8388">
        <v>3599009</v>
      </c>
      <c r="F8388" t="s">
        <v>2483</v>
      </c>
      <c r="G8388" t="s">
        <v>20921</v>
      </c>
      <c r="H8388" t="s">
        <v>3429</v>
      </c>
      <c r="I8388" t="s">
        <v>22523</v>
      </c>
      <c r="J8388" t="s">
        <v>2483</v>
      </c>
      <c r="K8388" t="s">
        <v>110</v>
      </c>
      <c r="L8388" t="s">
        <v>3343</v>
      </c>
      <c r="M8388" t="s">
        <v>3344</v>
      </c>
      <c r="N8388" t="s">
        <v>3345</v>
      </c>
      <c r="O8388" t="s">
        <v>3346</v>
      </c>
      <c r="P8388" t="s">
        <v>3343</v>
      </c>
      <c r="Q8388" t="s">
        <v>3346</v>
      </c>
    </row>
    <row r="8389" spans="1:17" x14ac:dyDescent="0.25">
      <c r="A8389" t="s">
        <v>21812</v>
      </c>
      <c r="B8389" t="s">
        <v>21813</v>
      </c>
      <c r="C8389" t="s">
        <v>22521</v>
      </c>
      <c r="D8389" t="s">
        <v>22522</v>
      </c>
      <c r="E8389">
        <v>3599010</v>
      </c>
      <c r="F8389" t="s">
        <v>4639</v>
      </c>
      <c r="G8389" t="s">
        <v>20924</v>
      </c>
      <c r="H8389" t="s">
        <v>3429</v>
      </c>
      <c r="I8389" t="s">
        <v>22524</v>
      </c>
      <c r="J8389" t="s">
        <v>4639</v>
      </c>
      <c r="K8389" t="s">
        <v>110</v>
      </c>
      <c r="L8389" t="s">
        <v>3343</v>
      </c>
      <c r="M8389" t="s">
        <v>3344</v>
      </c>
      <c r="N8389" t="s">
        <v>3345</v>
      </c>
      <c r="O8389" t="s">
        <v>3346</v>
      </c>
      <c r="P8389" t="s">
        <v>3343</v>
      </c>
      <c r="Q8389" t="s">
        <v>3346</v>
      </c>
    </row>
    <row r="8390" spans="1:17" x14ac:dyDescent="0.25">
      <c r="A8390" t="s">
        <v>21812</v>
      </c>
      <c r="B8390" t="s">
        <v>21813</v>
      </c>
      <c r="C8390" t="s">
        <v>22521</v>
      </c>
      <c r="D8390" t="s">
        <v>22522</v>
      </c>
      <c r="E8390">
        <v>3599011</v>
      </c>
      <c r="F8390" t="s">
        <v>2475</v>
      </c>
      <c r="G8390" t="s">
        <v>3428</v>
      </c>
      <c r="H8390" t="s">
        <v>3429</v>
      </c>
      <c r="I8390" t="s">
        <v>22525</v>
      </c>
      <c r="J8390" t="s">
        <v>2475</v>
      </c>
      <c r="K8390" t="s">
        <v>110</v>
      </c>
      <c r="L8390" t="s">
        <v>3343</v>
      </c>
      <c r="M8390" t="s">
        <v>3344</v>
      </c>
      <c r="N8390" t="s">
        <v>3345</v>
      </c>
      <c r="O8390" t="s">
        <v>3346</v>
      </c>
      <c r="P8390" t="s">
        <v>3343</v>
      </c>
      <c r="Q8390" t="s">
        <v>3346</v>
      </c>
    </row>
    <row r="8391" spans="1:17" x14ac:dyDescent="0.25">
      <c r="A8391" t="s">
        <v>21812</v>
      </c>
      <c r="B8391" t="s">
        <v>21813</v>
      </c>
      <c r="C8391" t="s">
        <v>22521</v>
      </c>
      <c r="D8391" t="s">
        <v>22522</v>
      </c>
      <c r="E8391">
        <v>3599011</v>
      </c>
      <c r="F8391" t="s">
        <v>2475</v>
      </c>
      <c r="G8391" t="s">
        <v>3428</v>
      </c>
      <c r="H8391" t="s">
        <v>3429</v>
      </c>
      <c r="I8391" t="s">
        <v>22526</v>
      </c>
      <c r="J8391" t="s">
        <v>3432</v>
      </c>
      <c r="K8391" t="s">
        <v>3433</v>
      </c>
      <c r="L8391" t="s">
        <v>3346</v>
      </c>
      <c r="M8391" t="s">
        <v>3344</v>
      </c>
      <c r="N8391" t="s">
        <v>3345</v>
      </c>
      <c r="O8391" t="s">
        <v>3346</v>
      </c>
      <c r="P8391" t="s">
        <v>3343</v>
      </c>
      <c r="Q8391" t="s">
        <v>3346</v>
      </c>
    </row>
    <row r="8392" spans="1:17" x14ac:dyDescent="0.25">
      <c r="A8392" t="s">
        <v>21812</v>
      </c>
      <c r="B8392" t="s">
        <v>21813</v>
      </c>
      <c r="C8392" t="s">
        <v>22521</v>
      </c>
      <c r="D8392" t="s">
        <v>22522</v>
      </c>
      <c r="E8392">
        <v>3599012</v>
      </c>
      <c r="F8392" t="s">
        <v>3434</v>
      </c>
      <c r="G8392" t="s">
        <v>3435</v>
      </c>
      <c r="H8392" t="s">
        <v>3429</v>
      </c>
      <c r="I8392" t="s">
        <v>22527</v>
      </c>
      <c r="J8392" t="s">
        <v>3434</v>
      </c>
      <c r="K8392" t="s">
        <v>110</v>
      </c>
      <c r="L8392" t="s">
        <v>3343</v>
      </c>
      <c r="M8392" t="s">
        <v>3344</v>
      </c>
      <c r="N8392" t="s">
        <v>3345</v>
      </c>
      <c r="O8392" t="s">
        <v>3346</v>
      </c>
      <c r="P8392" t="s">
        <v>3343</v>
      </c>
      <c r="Q8392" t="s">
        <v>3346</v>
      </c>
    </row>
    <row r="8393" spans="1:17" x14ac:dyDescent="0.25">
      <c r="A8393" t="s">
        <v>21812</v>
      </c>
      <c r="B8393" t="s">
        <v>21813</v>
      </c>
      <c r="C8393" t="s">
        <v>22521</v>
      </c>
      <c r="D8393" t="s">
        <v>22522</v>
      </c>
      <c r="E8393">
        <v>3599013</v>
      </c>
      <c r="F8393" t="s">
        <v>3437</v>
      </c>
      <c r="G8393" t="s">
        <v>20931</v>
      </c>
      <c r="H8393" t="s">
        <v>3429</v>
      </c>
      <c r="I8393" t="s">
        <v>22528</v>
      </c>
      <c r="J8393" t="s">
        <v>3437</v>
      </c>
      <c r="K8393" t="s">
        <v>110</v>
      </c>
      <c r="L8393" t="s">
        <v>3343</v>
      </c>
      <c r="M8393" t="s">
        <v>3344</v>
      </c>
      <c r="N8393" t="s">
        <v>3345</v>
      </c>
      <c r="O8393" t="s">
        <v>3346</v>
      </c>
      <c r="P8393" t="s">
        <v>3343</v>
      </c>
      <c r="Q8393" t="s">
        <v>3346</v>
      </c>
    </row>
    <row r="8394" spans="1:17" x14ac:dyDescent="0.25">
      <c r="A8394" t="s">
        <v>21812</v>
      </c>
      <c r="B8394" t="s">
        <v>21813</v>
      </c>
      <c r="C8394" t="s">
        <v>22521</v>
      </c>
      <c r="D8394" t="s">
        <v>22522</v>
      </c>
      <c r="E8394">
        <v>3599014</v>
      </c>
      <c r="F8394" t="s">
        <v>3545</v>
      </c>
      <c r="G8394" t="s">
        <v>3546</v>
      </c>
      <c r="H8394" t="s">
        <v>3429</v>
      </c>
      <c r="I8394" t="s">
        <v>22529</v>
      </c>
      <c r="J8394" t="s">
        <v>3545</v>
      </c>
      <c r="K8394" t="s">
        <v>110</v>
      </c>
      <c r="L8394" t="s">
        <v>3343</v>
      </c>
      <c r="M8394" t="s">
        <v>3344</v>
      </c>
      <c r="N8394" t="s">
        <v>3345</v>
      </c>
      <c r="O8394" t="s">
        <v>3346</v>
      </c>
      <c r="P8394" t="s">
        <v>3343</v>
      </c>
      <c r="Q8394" t="s">
        <v>3346</v>
      </c>
    </row>
    <row r="8395" spans="1:17" x14ac:dyDescent="0.25">
      <c r="A8395" t="s">
        <v>21812</v>
      </c>
      <c r="B8395" t="s">
        <v>21813</v>
      </c>
      <c r="C8395" t="s">
        <v>22521</v>
      </c>
      <c r="D8395" t="s">
        <v>22522</v>
      </c>
      <c r="E8395">
        <v>3599015</v>
      </c>
      <c r="F8395" t="s">
        <v>2481</v>
      </c>
      <c r="G8395" t="s">
        <v>4647</v>
      </c>
      <c r="H8395" t="s">
        <v>3429</v>
      </c>
      <c r="I8395" t="s">
        <v>22530</v>
      </c>
      <c r="J8395" t="s">
        <v>2481</v>
      </c>
      <c r="K8395" t="s">
        <v>110</v>
      </c>
      <c r="L8395" t="s">
        <v>3343</v>
      </c>
      <c r="M8395" t="s">
        <v>3344</v>
      </c>
      <c r="N8395" t="s">
        <v>3345</v>
      </c>
      <c r="O8395" t="s">
        <v>3346</v>
      </c>
      <c r="P8395" t="s">
        <v>3343</v>
      </c>
      <c r="Q8395" t="s">
        <v>3346</v>
      </c>
    </row>
    <row r="8396" spans="1:17" x14ac:dyDescent="0.25">
      <c r="A8396" t="s">
        <v>21812</v>
      </c>
      <c r="B8396" t="s">
        <v>21813</v>
      </c>
      <c r="C8396" t="s">
        <v>22521</v>
      </c>
      <c r="D8396" t="s">
        <v>22522</v>
      </c>
      <c r="E8396">
        <v>3599016</v>
      </c>
      <c r="F8396" t="s">
        <v>4649</v>
      </c>
      <c r="G8396" t="s">
        <v>21755</v>
      </c>
      <c r="H8396" t="s">
        <v>3429</v>
      </c>
      <c r="I8396" t="s">
        <v>22531</v>
      </c>
      <c r="J8396" t="s">
        <v>4649</v>
      </c>
      <c r="K8396" t="s">
        <v>110</v>
      </c>
      <c r="L8396" t="s">
        <v>3343</v>
      </c>
      <c r="M8396" t="s">
        <v>3344</v>
      </c>
      <c r="N8396" t="s">
        <v>3345</v>
      </c>
      <c r="O8396" t="s">
        <v>3346</v>
      </c>
      <c r="P8396" t="s">
        <v>3343</v>
      </c>
      <c r="Q8396" t="s">
        <v>3346</v>
      </c>
    </row>
    <row r="8397" spans="1:17" x14ac:dyDescent="0.25">
      <c r="A8397" t="s">
        <v>21812</v>
      </c>
      <c r="B8397" t="s">
        <v>21813</v>
      </c>
      <c r="C8397" t="s">
        <v>22521</v>
      </c>
      <c r="D8397" t="s">
        <v>22522</v>
      </c>
      <c r="E8397">
        <v>3599044</v>
      </c>
      <c r="F8397" t="s">
        <v>4718</v>
      </c>
      <c r="G8397" t="s">
        <v>4719</v>
      </c>
      <c r="H8397" t="s">
        <v>4720</v>
      </c>
      <c r="I8397" t="s">
        <v>22532</v>
      </c>
      <c r="J8397" t="s">
        <v>4722</v>
      </c>
      <c r="K8397" t="s">
        <v>110</v>
      </c>
      <c r="L8397" t="s">
        <v>3343</v>
      </c>
      <c r="M8397" t="s">
        <v>3344</v>
      </c>
      <c r="N8397" t="s">
        <v>3345</v>
      </c>
      <c r="O8397" t="s">
        <v>3346</v>
      </c>
      <c r="P8397" t="s">
        <v>3343</v>
      </c>
      <c r="Q8397" t="s">
        <v>3346</v>
      </c>
    </row>
    <row r="8398" spans="1:17" x14ac:dyDescent="0.25">
      <c r="A8398" t="s">
        <v>21812</v>
      </c>
      <c r="B8398" t="s">
        <v>21813</v>
      </c>
      <c r="C8398" t="s">
        <v>22521</v>
      </c>
      <c r="D8398" t="s">
        <v>22522</v>
      </c>
      <c r="E8398">
        <v>3599044</v>
      </c>
      <c r="F8398" t="s">
        <v>4718</v>
      </c>
      <c r="G8398" t="s">
        <v>4719</v>
      </c>
      <c r="H8398" t="s">
        <v>4720</v>
      </c>
      <c r="I8398" t="s">
        <v>22533</v>
      </c>
      <c r="J8398" t="s">
        <v>4726</v>
      </c>
      <c r="K8398" t="s">
        <v>110</v>
      </c>
      <c r="L8398" t="s">
        <v>3346</v>
      </c>
      <c r="M8398" t="s">
        <v>3344</v>
      </c>
      <c r="N8398" t="s">
        <v>3345</v>
      </c>
      <c r="O8398" t="s">
        <v>3346</v>
      </c>
      <c r="P8398" t="s">
        <v>3343</v>
      </c>
      <c r="Q8398" t="s">
        <v>3346</v>
      </c>
    </row>
    <row r="8399" spans="1:17" x14ac:dyDescent="0.25">
      <c r="A8399" t="s">
        <v>21812</v>
      </c>
      <c r="B8399" t="s">
        <v>21813</v>
      </c>
      <c r="C8399" t="s">
        <v>22521</v>
      </c>
      <c r="D8399" t="s">
        <v>22522</v>
      </c>
      <c r="E8399">
        <v>3599044</v>
      </c>
      <c r="F8399" t="s">
        <v>4718</v>
      </c>
      <c r="G8399" t="s">
        <v>4719</v>
      </c>
      <c r="H8399" t="s">
        <v>4720</v>
      </c>
      <c r="I8399" t="s">
        <v>22534</v>
      </c>
      <c r="J8399" t="s">
        <v>4724</v>
      </c>
      <c r="K8399" t="s">
        <v>110</v>
      </c>
      <c r="L8399" t="s">
        <v>3346</v>
      </c>
      <c r="M8399" t="s">
        <v>3344</v>
      </c>
      <c r="N8399" t="s">
        <v>3345</v>
      </c>
      <c r="O8399" t="s">
        <v>3346</v>
      </c>
      <c r="P8399" t="s">
        <v>3343</v>
      </c>
      <c r="Q8399" t="s">
        <v>3346</v>
      </c>
    </row>
    <row r="8400" spans="1:17" x14ac:dyDescent="0.25">
      <c r="A8400" t="s">
        <v>21812</v>
      </c>
      <c r="B8400" t="s">
        <v>21813</v>
      </c>
      <c r="C8400" t="s">
        <v>22521</v>
      </c>
      <c r="D8400" t="s">
        <v>22522</v>
      </c>
      <c r="E8400">
        <v>3599066</v>
      </c>
      <c r="F8400" t="s">
        <v>3440</v>
      </c>
      <c r="G8400" t="s">
        <v>3441</v>
      </c>
      <c r="H8400" t="s">
        <v>2503</v>
      </c>
      <c r="I8400" t="s">
        <v>22535</v>
      </c>
      <c r="J8400" t="s">
        <v>2489</v>
      </c>
      <c r="K8400" t="s">
        <v>110</v>
      </c>
      <c r="L8400" t="s">
        <v>3343</v>
      </c>
      <c r="M8400" t="s">
        <v>3344</v>
      </c>
      <c r="N8400" t="s">
        <v>3345</v>
      </c>
      <c r="O8400" t="s">
        <v>3346</v>
      </c>
      <c r="P8400" t="s">
        <v>3343</v>
      </c>
      <c r="Q8400" t="s">
        <v>3346</v>
      </c>
    </row>
    <row r="8401" spans="1:17" x14ac:dyDescent="0.25">
      <c r="A8401" t="s">
        <v>21812</v>
      </c>
      <c r="B8401" t="s">
        <v>21813</v>
      </c>
      <c r="C8401" t="s">
        <v>22521</v>
      </c>
      <c r="D8401" t="s">
        <v>22522</v>
      </c>
      <c r="E8401">
        <v>3599066</v>
      </c>
      <c r="F8401" t="s">
        <v>3440</v>
      </c>
      <c r="G8401" t="s">
        <v>3441</v>
      </c>
      <c r="H8401" t="s">
        <v>2503</v>
      </c>
      <c r="I8401" t="s">
        <v>22536</v>
      </c>
      <c r="J8401" t="s">
        <v>3444</v>
      </c>
      <c r="K8401" t="s">
        <v>110</v>
      </c>
      <c r="L8401" t="s">
        <v>3346</v>
      </c>
      <c r="M8401" t="s">
        <v>3344</v>
      </c>
      <c r="N8401" t="s">
        <v>3345</v>
      </c>
      <c r="O8401" t="s">
        <v>3346</v>
      </c>
      <c r="P8401" t="s">
        <v>3343</v>
      </c>
      <c r="Q8401" t="s">
        <v>3346</v>
      </c>
    </row>
    <row r="8402" spans="1:17" x14ac:dyDescent="0.25">
      <c r="A8402" t="s">
        <v>21812</v>
      </c>
      <c r="B8402" t="s">
        <v>21813</v>
      </c>
      <c r="C8402" t="s">
        <v>22521</v>
      </c>
      <c r="D8402" t="s">
        <v>22522</v>
      </c>
      <c r="E8402">
        <v>3599066</v>
      </c>
      <c r="F8402" t="s">
        <v>3440</v>
      </c>
      <c r="G8402" t="s">
        <v>3441</v>
      </c>
      <c r="H8402" t="s">
        <v>2503</v>
      </c>
      <c r="I8402" t="s">
        <v>22537</v>
      </c>
      <c r="J8402" t="s">
        <v>20943</v>
      </c>
      <c r="K8402" t="s">
        <v>110</v>
      </c>
      <c r="L8402" t="s">
        <v>3346</v>
      </c>
      <c r="M8402" t="s">
        <v>3344</v>
      </c>
      <c r="N8402" t="s">
        <v>3345</v>
      </c>
      <c r="O8402" t="s">
        <v>3346</v>
      </c>
      <c r="P8402" t="s">
        <v>3343</v>
      </c>
      <c r="Q8402" t="s">
        <v>3346</v>
      </c>
    </row>
    <row r="8403" spans="1:17" x14ac:dyDescent="0.25">
      <c r="A8403" t="s">
        <v>21812</v>
      </c>
      <c r="B8403" t="s">
        <v>21813</v>
      </c>
      <c r="C8403" t="s">
        <v>22521</v>
      </c>
      <c r="D8403" t="s">
        <v>22522</v>
      </c>
      <c r="E8403">
        <v>3599066</v>
      </c>
      <c r="F8403" t="s">
        <v>3440</v>
      </c>
      <c r="G8403" t="s">
        <v>3441</v>
      </c>
      <c r="H8403" t="s">
        <v>2503</v>
      </c>
      <c r="I8403" t="s">
        <v>22538</v>
      </c>
      <c r="J8403" t="s">
        <v>3448</v>
      </c>
      <c r="K8403" t="s">
        <v>110</v>
      </c>
      <c r="L8403" t="s">
        <v>3346</v>
      </c>
      <c r="M8403" t="s">
        <v>3344</v>
      </c>
      <c r="N8403" t="s">
        <v>3345</v>
      </c>
      <c r="O8403" t="s">
        <v>3346</v>
      </c>
      <c r="P8403" t="s">
        <v>3343</v>
      </c>
      <c r="Q8403" t="s">
        <v>3346</v>
      </c>
    </row>
    <row r="8404" spans="1:17" x14ac:dyDescent="0.25">
      <c r="A8404" t="s">
        <v>21812</v>
      </c>
      <c r="B8404" t="s">
        <v>21813</v>
      </c>
      <c r="C8404" t="s">
        <v>22521</v>
      </c>
      <c r="D8404" t="s">
        <v>22522</v>
      </c>
      <c r="E8404">
        <v>3599066</v>
      </c>
      <c r="F8404" t="s">
        <v>3440</v>
      </c>
      <c r="G8404" t="s">
        <v>3441</v>
      </c>
      <c r="H8404" t="s">
        <v>2503</v>
      </c>
      <c r="I8404" t="s">
        <v>22539</v>
      </c>
      <c r="J8404" t="s">
        <v>3450</v>
      </c>
      <c r="K8404" t="s">
        <v>110</v>
      </c>
      <c r="L8404" t="s">
        <v>3346</v>
      </c>
      <c r="M8404" t="s">
        <v>3344</v>
      </c>
      <c r="N8404" t="s">
        <v>3345</v>
      </c>
      <c r="O8404" t="s">
        <v>3346</v>
      </c>
      <c r="P8404" t="s">
        <v>3343</v>
      </c>
      <c r="Q8404" t="s">
        <v>3346</v>
      </c>
    </row>
    <row r="8405" spans="1:17" x14ac:dyDescent="0.25">
      <c r="A8405" t="s">
        <v>21812</v>
      </c>
      <c r="B8405" t="s">
        <v>21813</v>
      </c>
      <c r="C8405" t="s">
        <v>22521</v>
      </c>
      <c r="D8405" t="s">
        <v>22522</v>
      </c>
      <c r="E8405">
        <v>3599066</v>
      </c>
      <c r="F8405" t="s">
        <v>3440</v>
      </c>
      <c r="G8405" t="s">
        <v>3441</v>
      </c>
      <c r="H8405" t="s">
        <v>2503</v>
      </c>
      <c r="I8405" t="s">
        <v>22540</v>
      </c>
      <c r="J8405" t="s">
        <v>3452</v>
      </c>
      <c r="K8405" t="s">
        <v>110</v>
      </c>
      <c r="L8405" t="s">
        <v>3346</v>
      </c>
      <c r="M8405" t="s">
        <v>3344</v>
      </c>
      <c r="N8405" t="s">
        <v>3345</v>
      </c>
      <c r="O8405" t="s">
        <v>3346</v>
      </c>
      <c r="P8405" t="s">
        <v>3343</v>
      </c>
      <c r="Q8405" t="s">
        <v>3346</v>
      </c>
    </row>
    <row r="8406" spans="1:17" x14ac:dyDescent="0.25">
      <c r="A8406" t="s">
        <v>21812</v>
      </c>
      <c r="B8406" t="s">
        <v>21813</v>
      </c>
      <c r="C8406" t="s">
        <v>22521</v>
      </c>
      <c r="D8406" t="s">
        <v>22522</v>
      </c>
      <c r="E8406">
        <v>3599066</v>
      </c>
      <c r="F8406" t="s">
        <v>3440</v>
      </c>
      <c r="G8406" t="s">
        <v>3441</v>
      </c>
      <c r="H8406" t="s">
        <v>2503</v>
      </c>
      <c r="I8406" t="s">
        <v>22541</v>
      </c>
      <c r="J8406" t="s">
        <v>3454</v>
      </c>
      <c r="K8406" t="s">
        <v>110</v>
      </c>
      <c r="L8406" t="s">
        <v>3346</v>
      </c>
      <c r="M8406" t="s">
        <v>3344</v>
      </c>
      <c r="N8406" t="s">
        <v>3345</v>
      </c>
      <c r="O8406" t="s">
        <v>3346</v>
      </c>
      <c r="P8406" t="s">
        <v>3343</v>
      </c>
      <c r="Q8406" t="s">
        <v>3346</v>
      </c>
    </row>
    <row r="8407" spans="1:17" x14ac:dyDescent="0.25">
      <c r="A8407" t="s">
        <v>21812</v>
      </c>
      <c r="B8407" t="s">
        <v>21813</v>
      </c>
      <c r="C8407" t="s">
        <v>22521</v>
      </c>
      <c r="D8407" t="s">
        <v>22522</v>
      </c>
      <c r="E8407">
        <v>3599066</v>
      </c>
      <c r="F8407" t="s">
        <v>3440</v>
      </c>
      <c r="G8407" t="s">
        <v>3441</v>
      </c>
      <c r="H8407" t="s">
        <v>2503</v>
      </c>
      <c r="I8407" t="s">
        <v>22542</v>
      </c>
      <c r="J8407" t="s">
        <v>3456</v>
      </c>
      <c r="K8407" t="s">
        <v>110</v>
      </c>
      <c r="L8407" t="s">
        <v>3346</v>
      </c>
      <c r="M8407" t="s">
        <v>3344</v>
      </c>
      <c r="N8407" t="s">
        <v>3345</v>
      </c>
      <c r="O8407" t="s">
        <v>3346</v>
      </c>
      <c r="P8407" t="s">
        <v>3343</v>
      </c>
      <c r="Q8407" t="s">
        <v>3346</v>
      </c>
    </row>
    <row r="8408" spans="1:17" x14ac:dyDescent="0.25">
      <c r="A8408" t="s">
        <v>21812</v>
      </c>
      <c r="B8408" t="s">
        <v>21813</v>
      </c>
      <c r="C8408" t="s">
        <v>22521</v>
      </c>
      <c r="D8408" t="s">
        <v>22522</v>
      </c>
      <c r="E8408">
        <v>3599066</v>
      </c>
      <c r="F8408" t="s">
        <v>3440</v>
      </c>
      <c r="G8408" t="s">
        <v>3441</v>
      </c>
      <c r="H8408" t="s">
        <v>2503</v>
      </c>
      <c r="I8408" t="s">
        <v>22543</v>
      </c>
      <c r="J8408" t="s">
        <v>3458</v>
      </c>
      <c r="K8408" t="s">
        <v>110</v>
      </c>
      <c r="L8408" t="s">
        <v>3346</v>
      </c>
      <c r="M8408" t="s">
        <v>3344</v>
      </c>
      <c r="N8408" t="s">
        <v>3345</v>
      </c>
      <c r="O8408" t="s">
        <v>3346</v>
      </c>
      <c r="P8408" t="s">
        <v>3343</v>
      </c>
      <c r="Q8408" t="s">
        <v>3346</v>
      </c>
    </row>
    <row r="8409" spans="1:17" x14ac:dyDescent="0.25">
      <c r="A8409" t="s">
        <v>21812</v>
      </c>
      <c r="B8409" t="s">
        <v>21813</v>
      </c>
      <c r="C8409" t="s">
        <v>22521</v>
      </c>
      <c r="D8409" t="s">
        <v>22522</v>
      </c>
      <c r="E8409">
        <v>3599066</v>
      </c>
      <c r="F8409" t="s">
        <v>3440</v>
      </c>
      <c r="G8409" t="s">
        <v>3441</v>
      </c>
      <c r="H8409" t="s">
        <v>2503</v>
      </c>
      <c r="I8409" t="s">
        <v>22544</v>
      </c>
      <c r="J8409" t="s">
        <v>3460</v>
      </c>
      <c r="K8409" t="s">
        <v>110</v>
      </c>
      <c r="L8409" t="s">
        <v>3346</v>
      </c>
      <c r="M8409" t="s">
        <v>3344</v>
      </c>
      <c r="N8409" t="s">
        <v>3345</v>
      </c>
      <c r="O8409" t="s">
        <v>3346</v>
      </c>
      <c r="P8409" t="s">
        <v>3343</v>
      </c>
      <c r="Q8409" t="s">
        <v>3346</v>
      </c>
    </row>
    <row r="8410" spans="1:17" x14ac:dyDescent="0.25">
      <c r="A8410" t="s">
        <v>21812</v>
      </c>
      <c r="B8410" t="s">
        <v>21813</v>
      </c>
      <c r="C8410" t="s">
        <v>22521</v>
      </c>
      <c r="D8410" t="s">
        <v>22522</v>
      </c>
      <c r="E8410">
        <v>3599066</v>
      </c>
      <c r="F8410" t="s">
        <v>3440</v>
      </c>
      <c r="G8410" t="s">
        <v>3441</v>
      </c>
      <c r="H8410" t="s">
        <v>2503</v>
      </c>
      <c r="I8410" t="s">
        <v>22545</v>
      </c>
      <c r="J8410" t="s">
        <v>3462</v>
      </c>
      <c r="K8410" t="s">
        <v>110</v>
      </c>
      <c r="L8410" t="s">
        <v>3346</v>
      </c>
      <c r="M8410" t="s">
        <v>3344</v>
      </c>
      <c r="N8410" t="s">
        <v>3345</v>
      </c>
      <c r="O8410" t="s">
        <v>3346</v>
      </c>
      <c r="P8410" t="s">
        <v>3343</v>
      </c>
      <c r="Q8410" t="s">
        <v>3346</v>
      </c>
    </row>
    <row r="8411" spans="1:17" x14ac:dyDescent="0.25">
      <c r="A8411" t="s">
        <v>21812</v>
      </c>
      <c r="B8411" t="s">
        <v>21813</v>
      </c>
      <c r="C8411" t="s">
        <v>22521</v>
      </c>
      <c r="D8411" t="s">
        <v>22522</v>
      </c>
      <c r="E8411">
        <v>3599066</v>
      </c>
      <c r="F8411" t="s">
        <v>3440</v>
      </c>
      <c r="G8411" t="s">
        <v>3441</v>
      </c>
      <c r="H8411" t="s">
        <v>2503</v>
      </c>
      <c r="I8411" t="s">
        <v>22546</v>
      </c>
      <c r="J8411" t="s">
        <v>3464</v>
      </c>
      <c r="K8411" t="s">
        <v>110</v>
      </c>
      <c r="L8411" t="s">
        <v>3346</v>
      </c>
      <c r="M8411" t="s">
        <v>3344</v>
      </c>
      <c r="N8411" t="s">
        <v>3345</v>
      </c>
      <c r="O8411" t="s">
        <v>3346</v>
      </c>
      <c r="P8411" t="s">
        <v>3343</v>
      </c>
      <c r="Q8411" t="s">
        <v>3346</v>
      </c>
    </row>
    <row r="8412" spans="1:17" x14ac:dyDescent="0.25">
      <c r="A8412" t="s">
        <v>21812</v>
      </c>
      <c r="B8412" t="s">
        <v>21813</v>
      </c>
      <c r="C8412" t="s">
        <v>22521</v>
      </c>
      <c r="D8412" t="s">
        <v>22522</v>
      </c>
      <c r="E8412">
        <v>3599066</v>
      </c>
      <c r="F8412" t="s">
        <v>3440</v>
      </c>
      <c r="G8412" t="s">
        <v>3441</v>
      </c>
      <c r="H8412" t="s">
        <v>2503</v>
      </c>
      <c r="I8412" t="s">
        <v>22547</v>
      </c>
      <c r="J8412" t="s">
        <v>3466</v>
      </c>
      <c r="K8412" t="s">
        <v>110</v>
      </c>
      <c r="L8412" t="s">
        <v>3346</v>
      </c>
      <c r="M8412" t="s">
        <v>3344</v>
      </c>
      <c r="N8412" t="s">
        <v>3345</v>
      </c>
      <c r="O8412" t="s">
        <v>3346</v>
      </c>
      <c r="P8412" t="s">
        <v>3343</v>
      </c>
      <c r="Q8412" t="s">
        <v>3346</v>
      </c>
    </row>
    <row r="8413" spans="1:17" x14ac:dyDescent="0.25">
      <c r="A8413" t="s">
        <v>21812</v>
      </c>
      <c r="B8413" t="s">
        <v>21813</v>
      </c>
      <c r="C8413" t="s">
        <v>22521</v>
      </c>
      <c r="D8413" t="s">
        <v>22522</v>
      </c>
      <c r="E8413">
        <v>3599066</v>
      </c>
      <c r="F8413" t="s">
        <v>3440</v>
      </c>
      <c r="G8413" t="s">
        <v>3441</v>
      </c>
      <c r="H8413" t="s">
        <v>2503</v>
      </c>
      <c r="I8413" t="s">
        <v>22548</v>
      </c>
      <c r="J8413" t="s">
        <v>22549</v>
      </c>
      <c r="K8413" t="s">
        <v>110</v>
      </c>
      <c r="L8413" t="s">
        <v>3346</v>
      </c>
      <c r="M8413" t="s">
        <v>3344</v>
      </c>
      <c r="N8413" t="s">
        <v>3345</v>
      </c>
      <c r="O8413" t="s">
        <v>3346</v>
      </c>
      <c r="P8413" t="s">
        <v>3343</v>
      </c>
      <c r="Q8413" t="s">
        <v>3346</v>
      </c>
    </row>
    <row r="8414" spans="1:17" x14ac:dyDescent="0.25">
      <c r="A8414" t="s">
        <v>21812</v>
      </c>
      <c r="B8414" t="s">
        <v>21813</v>
      </c>
      <c r="C8414" t="s">
        <v>22521</v>
      </c>
      <c r="D8414" t="s">
        <v>22522</v>
      </c>
      <c r="E8414">
        <v>3599066</v>
      </c>
      <c r="F8414" t="s">
        <v>3440</v>
      </c>
      <c r="G8414" t="s">
        <v>3441</v>
      </c>
      <c r="H8414" t="s">
        <v>2503</v>
      </c>
      <c r="I8414" t="s">
        <v>22550</v>
      </c>
      <c r="J8414" t="s">
        <v>3470</v>
      </c>
      <c r="K8414" t="s">
        <v>110</v>
      </c>
      <c r="L8414" t="s">
        <v>3346</v>
      </c>
      <c r="M8414" t="s">
        <v>3344</v>
      </c>
      <c r="N8414" t="s">
        <v>3345</v>
      </c>
      <c r="O8414" t="s">
        <v>3346</v>
      </c>
      <c r="P8414" t="s">
        <v>3343</v>
      </c>
      <c r="Q8414" t="s">
        <v>3346</v>
      </c>
    </row>
    <row r="8415" spans="1:17" x14ac:dyDescent="0.25">
      <c r="A8415" t="s">
        <v>21812</v>
      </c>
      <c r="B8415" t="s">
        <v>21813</v>
      </c>
      <c r="C8415" t="s">
        <v>22521</v>
      </c>
      <c r="D8415" t="s">
        <v>22522</v>
      </c>
      <c r="E8415">
        <v>3599066</v>
      </c>
      <c r="F8415" t="s">
        <v>3440</v>
      </c>
      <c r="G8415" t="s">
        <v>3441</v>
      </c>
      <c r="H8415" t="s">
        <v>2503</v>
      </c>
      <c r="I8415" t="s">
        <v>22551</v>
      </c>
      <c r="J8415" t="s">
        <v>3472</v>
      </c>
      <c r="K8415" t="s">
        <v>110</v>
      </c>
      <c r="L8415" t="s">
        <v>3346</v>
      </c>
      <c r="M8415" t="s">
        <v>3344</v>
      </c>
      <c r="N8415" t="s">
        <v>3345</v>
      </c>
      <c r="O8415" t="s">
        <v>3346</v>
      </c>
      <c r="P8415" t="s">
        <v>3343</v>
      </c>
      <c r="Q8415" t="s">
        <v>3346</v>
      </c>
    </row>
    <row r="8416" spans="1:17" x14ac:dyDescent="0.25">
      <c r="A8416" t="s">
        <v>21812</v>
      </c>
      <c r="B8416" t="s">
        <v>21813</v>
      </c>
      <c r="C8416" t="s">
        <v>22521</v>
      </c>
      <c r="D8416" t="s">
        <v>22522</v>
      </c>
      <c r="E8416">
        <v>3599067</v>
      </c>
      <c r="F8416" t="s">
        <v>102</v>
      </c>
      <c r="G8416" t="s">
        <v>22552</v>
      </c>
      <c r="H8416" t="s">
        <v>3350</v>
      </c>
      <c r="I8416" t="s">
        <v>22553</v>
      </c>
      <c r="J8416" t="s">
        <v>103</v>
      </c>
      <c r="K8416" t="s">
        <v>110</v>
      </c>
      <c r="L8416" t="s">
        <v>3343</v>
      </c>
      <c r="M8416" t="s">
        <v>3344</v>
      </c>
      <c r="N8416" t="s">
        <v>3345</v>
      </c>
      <c r="O8416" t="s">
        <v>3346</v>
      </c>
      <c r="P8416" t="s">
        <v>3343</v>
      </c>
      <c r="Q8416" t="s">
        <v>3346</v>
      </c>
    </row>
    <row r="8417" spans="1:17" x14ac:dyDescent="0.25">
      <c r="A8417" t="s">
        <v>21812</v>
      </c>
      <c r="B8417" t="s">
        <v>21813</v>
      </c>
      <c r="C8417" t="s">
        <v>22521</v>
      </c>
      <c r="D8417" t="s">
        <v>22522</v>
      </c>
      <c r="E8417">
        <v>3599067</v>
      </c>
      <c r="F8417" t="s">
        <v>102</v>
      </c>
      <c r="G8417" t="s">
        <v>22552</v>
      </c>
      <c r="H8417" t="s">
        <v>3350</v>
      </c>
      <c r="I8417" t="s">
        <v>22554</v>
      </c>
      <c r="J8417" t="s">
        <v>2454</v>
      </c>
      <c r="K8417" t="s">
        <v>110</v>
      </c>
      <c r="L8417" t="s">
        <v>3346</v>
      </c>
      <c r="M8417" t="s">
        <v>3344</v>
      </c>
      <c r="N8417" t="s">
        <v>3345</v>
      </c>
      <c r="O8417" t="s">
        <v>3346</v>
      </c>
      <c r="P8417" t="s">
        <v>3343</v>
      </c>
      <c r="Q8417" t="s">
        <v>3346</v>
      </c>
    </row>
    <row r="8418" spans="1:17" x14ac:dyDescent="0.25">
      <c r="A8418" t="s">
        <v>21812</v>
      </c>
      <c r="B8418" t="s">
        <v>21813</v>
      </c>
      <c r="C8418" t="s">
        <v>22521</v>
      </c>
      <c r="D8418" t="s">
        <v>22522</v>
      </c>
      <c r="E8418">
        <v>3599068</v>
      </c>
      <c r="F8418" t="s">
        <v>51</v>
      </c>
      <c r="G8418" t="s">
        <v>3475</v>
      </c>
      <c r="H8418" t="s">
        <v>3350</v>
      </c>
      <c r="I8418" t="s">
        <v>22555</v>
      </c>
      <c r="J8418" t="s">
        <v>52</v>
      </c>
      <c r="K8418" t="s">
        <v>110</v>
      </c>
      <c r="L8418" t="s">
        <v>3343</v>
      </c>
      <c r="M8418" t="s">
        <v>3477</v>
      </c>
      <c r="N8418" t="s">
        <v>3478</v>
      </c>
      <c r="O8418" t="s">
        <v>3346</v>
      </c>
      <c r="P8418" t="s">
        <v>3343</v>
      </c>
      <c r="Q8418" t="s">
        <v>3346</v>
      </c>
    </row>
    <row r="8419" spans="1:17" x14ac:dyDescent="0.25">
      <c r="A8419" t="s">
        <v>21812</v>
      </c>
      <c r="B8419" t="s">
        <v>21813</v>
      </c>
      <c r="C8419" t="s">
        <v>22521</v>
      </c>
      <c r="D8419" t="s">
        <v>22522</v>
      </c>
      <c r="E8419">
        <v>3599068</v>
      </c>
      <c r="F8419" t="s">
        <v>51</v>
      </c>
      <c r="G8419" t="s">
        <v>3475</v>
      </c>
      <c r="H8419" t="s">
        <v>3350</v>
      </c>
      <c r="I8419" t="s">
        <v>22556</v>
      </c>
      <c r="J8419" t="s">
        <v>216</v>
      </c>
      <c r="K8419" t="s">
        <v>110</v>
      </c>
      <c r="L8419" t="s">
        <v>3346</v>
      </c>
      <c r="M8419" t="s">
        <v>3477</v>
      </c>
      <c r="N8419" t="s">
        <v>3478</v>
      </c>
      <c r="O8419" t="s">
        <v>3346</v>
      </c>
      <c r="P8419" t="s">
        <v>3343</v>
      </c>
      <c r="Q8419" t="s">
        <v>3346</v>
      </c>
    </row>
    <row r="8420" spans="1:17" x14ac:dyDescent="0.25">
      <c r="A8420" t="s">
        <v>21812</v>
      </c>
      <c r="B8420" t="s">
        <v>21813</v>
      </c>
      <c r="C8420" t="s">
        <v>22521</v>
      </c>
      <c r="D8420" t="s">
        <v>22522</v>
      </c>
      <c r="E8420">
        <v>3599068</v>
      </c>
      <c r="F8420" t="s">
        <v>51</v>
      </c>
      <c r="G8420" t="s">
        <v>3475</v>
      </c>
      <c r="H8420" t="s">
        <v>3350</v>
      </c>
      <c r="I8420" t="s">
        <v>22557</v>
      </c>
      <c r="J8420" t="s">
        <v>20960</v>
      </c>
      <c r="K8420" t="s">
        <v>110</v>
      </c>
      <c r="L8420" t="s">
        <v>3346</v>
      </c>
      <c r="M8420" t="s">
        <v>3477</v>
      </c>
      <c r="N8420" t="s">
        <v>3478</v>
      </c>
      <c r="O8420" t="s">
        <v>3346</v>
      </c>
      <c r="P8420" t="s">
        <v>3343</v>
      </c>
      <c r="Q8420" t="s">
        <v>3346</v>
      </c>
    </row>
    <row r="8421" spans="1:17" x14ac:dyDescent="0.25">
      <c r="A8421" t="s">
        <v>21812</v>
      </c>
      <c r="B8421" t="s">
        <v>21813</v>
      </c>
      <c r="C8421" t="s">
        <v>22521</v>
      </c>
      <c r="D8421" t="s">
        <v>22522</v>
      </c>
      <c r="E8421">
        <v>3599069</v>
      </c>
      <c r="F8421" t="s">
        <v>867</v>
      </c>
      <c r="G8421" t="s">
        <v>3481</v>
      </c>
      <c r="H8421" t="s">
        <v>3350</v>
      </c>
      <c r="I8421" t="s">
        <v>22558</v>
      </c>
      <c r="J8421" t="s">
        <v>869</v>
      </c>
      <c r="K8421" t="s">
        <v>110</v>
      </c>
      <c r="L8421" t="s">
        <v>3343</v>
      </c>
      <c r="M8421" t="s">
        <v>3344</v>
      </c>
      <c r="N8421" t="s">
        <v>3345</v>
      </c>
      <c r="O8421" t="s">
        <v>3346</v>
      </c>
      <c r="P8421" t="s">
        <v>3343</v>
      </c>
      <c r="Q8421" t="s">
        <v>3346</v>
      </c>
    </row>
    <row r="8422" spans="1:17" x14ac:dyDescent="0.25">
      <c r="A8422" t="s">
        <v>21812</v>
      </c>
      <c r="B8422" t="s">
        <v>21813</v>
      </c>
      <c r="C8422" t="s">
        <v>22521</v>
      </c>
      <c r="D8422" t="s">
        <v>22522</v>
      </c>
      <c r="E8422">
        <v>3599070</v>
      </c>
      <c r="F8422" t="s">
        <v>114</v>
      </c>
      <c r="G8422" t="s">
        <v>3483</v>
      </c>
      <c r="H8422" t="s">
        <v>3350</v>
      </c>
      <c r="I8422" t="s">
        <v>22559</v>
      </c>
      <c r="J8422" t="s">
        <v>116</v>
      </c>
      <c r="K8422" t="s">
        <v>110</v>
      </c>
      <c r="L8422" t="s">
        <v>3343</v>
      </c>
      <c r="M8422" t="s">
        <v>3344</v>
      </c>
      <c r="N8422" t="s">
        <v>3345</v>
      </c>
      <c r="O8422" t="s">
        <v>3346</v>
      </c>
      <c r="P8422" t="s">
        <v>3343</v>
      </c>
      <c r="Q8422" t="s">
        <v>3346</v>
      </c>
    </row>
    <row r="8423" spans="1:17" x14ac:dyDescent="0.25">
      <c r="A8423" t="s">
        <v>21812</v>
      </c>
      <c r="B8423" t="s">
        <v>21813</v>
      </c>
      <c r="C8423" t="s">
        <v>22521</v>
      </c>
      <c r="D8423" t="s">
        <v>22522</v>
      </c>
      <c r="E8423">
        <v>3599070</v>
      </c>
      <c r="F8423" t="s">
        <v>114</v>
      </c>
      <c r="G8423" t="s">
        <v>3483</v>
      </c>
      <c r="H8423" t="s">
        <v>3350</v>
      </c>
      <c r="I8423" t="s">
        <v>22560</v>
      </c>
      <c r="J8423" t="s">
        <v>4682</v>
      </c>
      <c r="K8423" t="s">
        <v>110</v>
      </c>
      <c r="L8423" t="s">
        <v>3346</v>
      </c>
      <c r="M8423" t="s">
        <v>3344</v>
      </c>
      <c r="N8423" t="s">
        <v>3345</v>
      </c>
      <c r="O8423" t="s">
        <v>3346</v>
      </c>
      <c r="P8423" t="s">
        <v>3343</v>
      </c>
      <c r="Q8423" t="s">
        <v>3346</v>
      </c>
    </row>
    <row r="8424" spans="1:17" x14ac:dyDescent="0.25">
      <c r="A8424" t="s">
        <v>21812</v>
      </c>
      <c r="B8424" t="s">
        <v>21813</v>
      </c>
      <c r="C8424" t="s">
        <v>22521</v>
      </c>
      <c r="D8424" t="s">
        <v>22522</v>
      </c>
      <c r="E8424">
        <v>3599072</v>
      </c>
      <c r="F8424" t="s">
        <v>4683</v>
      </c>
      <c r="G8424" t="s">
        <v>4684</v>
      </c>
      <c r="H8424" t="s">
        <v>3394</v>
      </c>
      <c r="I8424" t="s">
        <v>22561</v>
      </c>
      <c r="J8424" t="s">
        <v>200</v>
      </c>
      <c r="K8424" t="s">
        <v>110</v>
      </c>
      <c r="L8424" t="s">
        <v>3343</v>
      </c>
      <c r="M8424" t="s">
        <v>3344</v>
      </c>
      <c r="N8424" t="s">
        <v>3345</v>
      </c>
      <c r="O8424" t="s">
        <v>3346</v>
      </c>
      <c r="P8424" t="s">
        <v>3343</v>
      </c>
      <c r="Q8424" t="s">
        <v>3346</v>
      </c>
    </row>
    <row r="8425" spans="1:17" x14ac:dyDescent="0.25">
      <c r="A8425" t="s">
        <v>21812</v>
      </c>
      <c r="B8425" t="s">
        <v>21813</v>
      </c>
      <c r="C8425" t="s">
        <v>22521</v>
      </c>
      <c r="D8425" t="s">
        <v>22522</v>
      </c>
      <c r="E8425">
        <v>3599072</v>
      </c>
      <c r="F8425" t="s">
        <v>4683</v>
      </c>
      <c r="G8425" t="s">
        <v>4684</v>
      </c>
      <c r="H8425" t="s">
        <v>3394</v>
      </c>
      <c r="I8425" t="s">
        <v>22562</v>
      </c>
      <c r="J8425" t="s">
        <v>2575</v>
      </c>
      <c r="K8425" t="s">
        <v>110</v>
      </c>
      <c r="L8425" t="s">
        <v>3346</v>
      </c>
      <c r="M8425" t="s">
        <v>3344</v>
      </c>
      <c r="N8425" t="s">
        <v>3345</v>
      </c>
      <c r="O8425" t="s">
        <v>3346</v>
      </c>
      <c r="P8425" t="s">
        <v>3343</v>
      </c>
      <c r="Q8425" t="s">
        <v>3346</v>
      </c>
    </row>
    <row r="8426" spans="1:17" x14ac:dyDescent="0.25">
      <c r="A8426" t="s">
        <v>21812</v>
      </c>
      <c r="B8426" t="s">
        <v>21813</v>
      </c>
      <c r="C8426" t="s">
        <v>22521</v>
      </c>
      <c r="D8426" t="s">
        <v>22522</v>
      </c>
      <c r="E8426">
        <v>3599921</v>
      </c>
      <c r="F8426" t="s">
        <v>893</v>
      </c>
      <c r="G8426" t="s">
        <v>3497</v>
      </c>
      <c r="H8426" t="s">
        <v>2503</v>
      </c>
      <c r="I8426" t="s">
        <v>22563</v>
      </c>
      <c r="J8426" t="s">
        <v>895</v>
      </c>
      <c r="K8426" t="s">
        <v>110</v>
      </c>
      <c r="L8426" t="s">
        <v>3343</v>
      </c>
      <c r="M8426" t="s">
        <v>3344</v>
      </c>
      <c r="N8426" t="s">
        <v>3345</v>
      </c>
      <c r="O8426" t="s">
        <v>3346</v>
      </c>
      <c r="P8426" t="s">
        <v>3343</v>
      </c>
      <c r="Q8426" t="s">
        <v>3346</v>
      </c>
    </row>
    <row r="8427" spans="1:17" x14ac:dyDescent="0.25">
      <c r="A8427" t="s">
        <v>21812</v>
      </c>
      <c r="B8427" t="s">
        <v>21813</v>
      </c>
      <c r="C8427" t="s">
        <v>22521</v>
      </c>
      <c r="D8427" t="s">
        <v>22522</v>
      </c>
      <c r="E8427">
        <v>3599922</v>
      </c>
      <c r="F8427" t="s">
        <v>2185</v>
      </c>
      <c r="G8427" t="s">
        <v>3500</v>
      </c>
      <c r="H8427" t="s">
        <v>2503</v>
      </c>
      <c r="I8427" t="s">
        <v>22564</v>
      </c>
      <c r="J8427" t="s">
        <v>18924</v>
      </c>
      <c r="K8427" t="s">
        <v>110</v>
      </c>
      <c r="L8427" t="s">
        <v>3343</v>
      </c>
      <c r="M8427" t="s">
        <v>3344</v>
      </c>
      <c r="N8427" t="s">
        <v>3345</v>
      </c>
      <c r="O8427" t="s">
        <v>3346</v>
      </c>
      <c r="P8427" t="s">
        <v>3343</v>
      </c>
      <c r="Q8427" t="s">
        <v>3346</v>
      </c>
    </row>
    <row r="8428" spans="1:17" x14ac:dyDescent="0.25">
      <c r="A8428" t="s">
        <v>21812</v>
      </c>
      <c r="B8428" t="s">
        <v>21813</v>
      </c>
      <c r="C8428" t="s">
        <v>22521</v>
      </c>
      <c r="D8428" t="s">
        <v>22522</v>
      </c>
      <c r="E8428">
        <v>3599922</v>
      </c>
      <c r="F8428" t="s">
        <v>2185</v>
      </c>
      <c r="G8428" t="s">
        <v>3500</v>
      </c>
      <c r="H8428" t="s">
        <v>2503</v>
      </c>
      <c r="I8428" t="s">
        <v>22565</v>
      </c>
      <c r="J8428" t="s">
        <v>3505</v>
      </c>
      <c r="K8428" t="s">
        <v>110</v>
      </c>
      <c r="L8428" t="s">
        <v>3346</v>
      </c>
      <c r="M8428" t="s">
        <v>3344</v>
      </c>
      <c r="N8428" t="s">
        <v>3345</v>
      </c>
      <c r="O8428" t="s">
        <v>3346</v>
      </c>
      <c r="P8428" t="s">
        <v>3343</v>
      </c>
      <c r="Q8428" t="s">
        <v>3346</v>
      </c>
    </row>
    <row r="8429" spans="1:17" x14ac:dyDescent="0.25">
      <c r="A8429" t="s">
        <v>21812</v>
      </c>
      <c r="B8429" t="s">
        <v>21813</v>
      </c>
      <c r="C8429" t="s">
        <v>22521</v>
      </c>
      <c r="D8429" t="s">
        <v>22522</v>
      </c>
      <c r="E8429">
        <v>3599922</v>
      </c>
      <c r="F8429" t="s">
        <v>2185</v>
      </c>
      <c r="G8429" t="s">
        <v>3500</v>
      </c>
      <c r="H8429" t="s">
        <v>2503</v>
      </c>
      <c r="I8429" t="s">
        <v>22566</v>
      </c>
      <c r="J8429" t="s">
        <v>8002</v>
      </c>
      <c r="K8429" t="s">
        <v>110</v>
      </c>
      <c r="L8429" t="s">
        <v>3346</v>
      </c>
      <c r="M8429" t="s">
        <v>3344</v>
      </c>
      <c r="N8429" t="s">
        <v>3345</v>
      </c>
      <c r="O8429" t="s">
        <v>3346</v>
      </c>
      <c r="P8429" t="s">
        <v>3343</v>
      </c>
      <c r="Q8429" t="s">
        <v>3346</v>
      </c>
    </row>
    <row r="8430" spans="1:17" x14ac:dyDescent="0.25">
      <c r="A8430" t="s">
        <v>21812</v>
      </c>
      <c r="B8430" t="s">
        <v>21813</v>
      </c>
      <c r="C8430" t="s">
        <v>22521</v>
      </c>
      <c r="D8430" t="s">
        <v>22522</v>
      </c>
      <c r="E8430">
        <v>3599922</v>
      </c>
      <c r="F8430" t="s">
        <v>2185</v>
      </c>
      <c r="G8430" t="s">
        <v>3500</v>
      </c>
      <c r="H8430" t="s">
        <v>2503</v>
      </c>
      <c r="I8430" t="s">
        <v>22567</v>
      </c>
      <c r="J8430" t="s">
        <v>3503</v>
      </c>
      <c r="K8430" t="s">
        <v>38</v>
      </c>
      <c r="L8430" t="s">
        <v>3346</v>
      </c>
      <c r="M8430" t="s">
        <v>3344</v>
      </c>
      <c r="N8430" t="s">
        <v>3345</v>
      </c>
      <c r="O8430" t="s">
        <v>3346</v>
      </c>
      <c r="P8430" t="s">
        <v>3343</v>
      </c>
      <c r="Q8430" t="s">
        <v>3346</v>
      </c>
    </row>
    <row r="8431" spans="1:17" x14ac:dyDescent="0.25">
      <c r="A8431" t="s">
        <v>21812</v>
      </c>
      <c r="B8431" t="s">
        <v>21813</v>
      </c>
      <c r="C8431" t="s">
        <v>22521</v>
      </c>
      <c r="D8431" t="s">
        <v>22522</v>
      </c>
      <c r="E8431">
        <v>3599923</v>
      </c>
      <c r="F8431" t="s">
        <v>3508</v>
      </c>
      <c r="G8431" t="s">
        <v>3996</v>
      </c>
      <c r="H8431" t="s">
        <v>3510</v>
      </c>
      <c r="I8431" t="s">
        <v>22568</v>
      </c>
      <c r="J8431" t="s">
        <v>3512</v>
      </c>
      <c r="K8431" t="s">
        <v>38</v>
      </c>
      <c r="L8431" t="s">
        <v>3343</v>
      </c>
      <c r="M8431" t="s">
        <v>3477</v>
      </c>
      <c r="N8431" t="s">
        <v>3513</v>
      </c>
      <c r="O8431" t="s">
        <v>3346</v>
      </c>
      <c r="P8431" t="s">
        <v>3343</v>
      </c>
      <c r="Q8431" t="s">
        <v>3346</v>
      </c>
    </row>
    <row r="8432" spans="1:17" x14ac:dyDescent="0.25">
      <c r="A8432" t="s">
        <v>21812</v>
      </c>
      <c r="B8432" t="s">
        <v>21813</v>
      </c>
      <c r="C8432" t="s">
        <v>22521</v>
      </c>
      <c r="D8432" t="s">
        <v>22522</v>
      </c>
      <c r="E8432">
        <v>3599923</v>
      </c>
      <c r="F8432" t="s">
        <v>3508</v>
      </c>
      <c r="G8432" t="s">
        <v>3996</v>
      </c>
      <c r="H8432" t="s">
        <v>3510</v>
      </c>
      <c r="I8432" t="s">
        <v>22569</v>
      </c>
      <c r="J8432" t="s">
        <v>22570</v>
      </c>
      <c r="K8432" t="s">
        <v>110</v>
      </c>
      <c r="L8432" t="s">
        <v>3346</v>
      </c>
      <c r="M8432" t="s">
        <v>3477</v>
      </c>
      <c r="N8432" t="s">
        <v>3513</v>
      </c>
      <c r="O8432" t="s">
        <v>3346</v>
      </c>
      <c r="P8432" t="s">
        <v>3343</v>
      </c>
      <c r="Q8432" t="s">
        <v>3346</v>
      </c>
    </row>
    <row r="8433" spans="1:17" x14ac:dyDescent="0.25">
      <c r="A8433" t="s">
        <v>21812</v>
      </c>
      <c r="B8433" t="s">
        <v>21813</v>
      </c>
      <c r="C8433" t="s">
        <v>22521</v>
      </c>
      <c r="D8433" t="s">
        <v>22522</v>
      </c>
      <c r="E8433">
        <v>3599924</v>
      </c>
      <c r="F8433" t="s">
        <v>2542</v>
      </c>
      <c r="G8433" t="s">
        <v>15467</v>
      </c>
      <c r="H8433" t="s">
        <v>3350</v>
      </c>
      <c r="I8433" t="s">
        <v>22571</v>
      </c>
      <c r="J8433" t="s">
        <v>2544</v>
      </c>
      <c r="K8433" t="s">
        <v>110</v>
      </c>
      <c r="L8433" t="s">
        <v>3343</v>
      </c>
      <c r="M8433" t="s">
        <v>3477</v>
      </c>
      <c r="N8433" t="s">
        <v>3513</v>
      </c>
      <c r="O8433" t="s">
        <v>3346</v>
      </c>
      <c r="P8433" t="s">
        <v>3343</v>
      </c>
      <c r="Q8433" t="s">
        <v>3346</v>
      </c>
    </row>
    <row r="8434" spans="1:17" x14ac:dyDescent="0.25">
      <c r="A8434" t="s">
        <v>21812</v>
      </c>
      <c r="B8434" t="s">
        <v>21813</v>
      </c>
      <c r="C8434" t="s">
        <v>22521</v>
      </c>
      <c r="D8434" t="s">
        <v>22522</v>
      </c>
      <c r="E8434">
        <v>3599925</v>
      </c>
      <c r="F8434" t="s">
        <v>22572</v>
      </c>
      <c r="G8434" t="s">
        <v>3487</v>
      </c>
      <c r="H8434" t="s">
        <v>2503</v>
      </c>
      <c r="I8434" t="s">
        <v>22573</v>
      </c>
      <c r="J8434" t="s">
        <v>2502</v>
      </c>
      <c r="K8434" t="s">
        <v>110</v>
      </c>
      <c r="L8434" t="s">
        <v>3343</v>
      </c>
      <c r="M8434" t="s">
        <v>3344</v>
      </c>
      <c r="N8434" t="s">
        <v>3345</v>
      </c>
      <c r="O8434" t="s">
        <v>3346</v>
      </c>
      <c r="P8434" t="s">
        <v>3343</v>
      </c>
      <c r="Q8434" t="s">
        <v>3346</v>
      </c>
    </row>
    <row r="8435" spans="1:17" x14ac:dyDescent="0.25">
      <c r="A8435" t="s">
        <v>21812</v>
      </c>
      <c r="B8435" t="s">
        <v>21813</v>
      </c>
      <c r="C8435" t="s">
        <v>22521</v>
      </c>
      <c r="D8435" t="s">
        <v>22522</v>
      </c>
      <c r="E8435">
        <v>3599925</v>
      </c>
      <c r="F8435" t="s">
        <v>22572</v>
      </c>
      <c r="G8435" t="s">
        <v>3487</v>
      </c>
      <c r="H8435" t="s">
        <v>2503</v>
      </c>
      <c r="I8435" t="s">
        <v>22574</v>
      </c>
      <c r="J8435" t="s">
        <v>3490</v>
      </c>
      <c r="K8435" t="s">
        <v>110</v>
      </c>
      <c r="L8435" t="s">
        <v>3346</v>
      </c>
      <c r="M8435" t="s">
        <v>3344</v>
      </c>
      <c r="N8435" t="s">
        <v>3345</v>
      </c>
      <c r="O8435" t="s">
        <v>3346</v>
      </c>
      <c r="P8435" t="s">
        <v>3343</v>
      </c>
      <c r="Q8435" t="s">
        <v>3346</v>
      </c>
    </row>
    <row r="8436" spans="1:17" x14ac:dyDescent="0.25">
      <c r="A8436" t="s">
        <v>21812</v>
      </c>
      <c r="B8436" t="s">
        <v>21813</v>
      </c>
      <c r="C8436" t="s">
        <v>22521</v>
      </c>
      <c r="D8436" t="s">
        <v>22522</v>
      </c>
      <c r="E8436">
        <v>3599925</v>
      </c>
      <c r="F8436" t="s">
        <v>22572</v>
      </c>
      <c r="G8436" t="s">
        <v>3487</v>
      </c>
      <c r="H8436" t="s">
        <v>2503</v>
      </c>
      <c r="I8436" t="s">
        <v>22575</v>
      </c>
      <c r="J8436" t="s">
        <v>3492</v>
      </c>
      <c r="K8436" t="s">
        <v>110</v>
      </c>
      <c r="L8436" t="s">
        <v>3346</v>
      </c>
      <c r="M8436" t="s">
        <v>3344</v>
      </c>
      <c r="N8436" t="s">
        <v>3345</v>
      </c>
      <c r="O8436" t="s">
        <v>3346</v>
      </c>
      <c r="P8436" t="s">
        <v>3343</v>
      </c>
      <c r="Q8436" t="s">
        <v>3346</v>
      </c>
    </row>
    <row r="8437" spans="1:17" x14ac:dyDescent="0.25">
      <c r="A8437" t="s">
        <v>21812</v>
      </c>
      <c r="B8437" t="s">
        <v>21813</v>
      </c>
      <c r="C8437" t="s">
        <v>22521</v>
      </c>
      <c r="D8437" t="s">
        <v>22522</v>
      </c>
      <c r="E8437">
        <v>3599925</v>
      </c>
      <c r="F8437" t="s">
        <v>22572</v>
      </c>
      <c r="G8437" t="s">
        <v>3487</v>
      </c>
      <c r="H8437" t="s">
        <v>2503</v>
      </c>
      <c r="I8437" t="s">
        <v>22576</v>
      </c>
      <c r="J8437" t="s">
        <v>3494</v>
      </c>
      <c r="K8437" t="s">
        <v>110</v>
      </c>
      <c r="L8437" t="s">
        <v>3346</v>
      </c>
      <c r="M8437" t="s">
        <v>3344</v>
      </c>
      <c r="N8437" t="s">
        <v>3345</v>
      </c>
      <c r="O8437" t="s">
        <v>3346</v>
      </c>
      <c r="P8437" t="s">
        <v>3343</v>
      </c>
      <c r="Q8437" t="s">
        <v>3346</v>
      </c>
    </row>
    <row r="8438" spans="1:17" x14ac:dyDescent="0.25">
      <c r="A8438" t="s">
        <v>21812</v>
      </c>
      <c r="B8438" t="s">
        <v>21813</v>
      </c>
      <c r="C8438" t="s">
        <v>22521</v>
      </c>
      <c r="D8438" t="s">
        <v>22522</v>
      </c>
      <c r="E8438">
        <v>3599925</v>
      </c>
      <c r="F8438" t="s">
        <v>22572</v>
      </c>
      <c r="G8438" t="s">
        <v>3487</v>
      </c>
      <c r="H8438" t="s">
        <v>2503</v>
      </c>
      <c r="I8438" t="s">
        <v>22577</v>
      </c>
      <c r="J8438" t="s">
        <v>3496</v>
      </c>
      <c r="K8438" t="s">
        <v>110</v>
      </c>
      <c r="L8438" t="s">
        <v>3346</v>
      </c>
      <c r="M8438" t="s">
        <v>3344</v>
      </c>
      <c r="N8438" t="s">
        <v>3345</v>
      </c>
      <c r="O8438" t="s">
        <v>3346</v>
      </c>
      <c r="P8438" t="s">
        <v>3343</v>
      </c>
      <c r="Q8438" t="s">
        <v>3346</v>
      </c>
    </row>
    <row r="8439" spans="1:17" x14ac:dyDescent="0.25">
      <c r="A8439" t="s">
        <v>21812</v>
      </c>
      <c r="B8439" t="s">
        <v>21813</v>
      </c>
      <c r="C8439" t="s">
        <v>22521</v>
      </c>
      <c r="D8439" t="s">
        <v>22522</v>
      </c>
      <c r="E8439">
        <v>3599926</v>
      </c>
      <c r="F8439" t="s">
        <v>4693</v>
      </c>
      <c r="G8439" t="s">
        <v>20975</v>
      </c>
      <c r="H8439" t="s">
        <v>3429</v>
      </c>
      <c r="I8439" t="s">
        <v>22578</v>
      </c>
      <c r="J8439" t="s">
        <v>4693</v>
      </c>
      <c r="K8439" t="s">
        <v>110</v>
      </c>
      <c r="L8439" t="s">
        <v>3343</v>
      </c>
      <c r="M8439" t="s">
        <v>3344</v>
      </c>
      <c r="N8439" t="s">
        <v>3345</v>
      </c>
      <c r="O8439" t="s">
        <v>3346</v>
      </c>
      <c r="P8439" t="s">
        <v>3343</v>
      </c>
      <c r="Q8439" t="s">
        <v>3346</v>
      </c>
    </row>
    <row r="8440" spans="1:17" x14ac:dyDescent="0.25">
      <c r="A8440" t="s">
        <v>21812</v>
      </c>
      <c r="B8440" t="s">
        <v>21813</v>
      </c>
      <c r="C8440" t="s">
        <v>22521</v>
      </c>
      <c r="D8440" t="s">
        <v>22522</v>
      </c>
      <c r="E8440">
        <v>3599927</v>
      </c>
      <c r="F8440" t="s">
        <v>375</v>
      </c>
      <c r="G8440" t="s">
        <v>3518</v>
      </c>
      <c r="H8440" t="s">
        <v>3350</v>
      </c>
      <c r="I8440" t="s">
        <v>22579</v>
      </c>
      <c r="J8440" t="s">
        <v>154</v>
      </c>
      <c r="K8440" t="s">
        <v>110</v>
      </c>
      <c r="L8440" t="s">
        <v>3343</v>
      </c>
      <c r="M8440" t="s">
        <v>3344</v>
      </c>
      <c r="N8440" t="s">
        <v>3345</v>
      </c>
      <c r="O8440" t="s">
        <v>3346</v>
      </c>
      <c r="P8440" t="s">
        <v>3343</v>
      </c>
      <c r="Q8440" t="s">
        <v>3346</v>
      </c>
    </row>
    <row r="8441" spans="1:17" x14ac:dyDescent="0.25">
      <c r="A8441" t="s">
        <v>21812</v>
      </c>
      <c r="B8441" t="s">
        <v>21813</v>
      </c>
      <c r="C8441" t="s">
        <v>22521</v>
      </c>
      <c r="D8441" t="s">
        <v>22522</v>
      </c>
      <c r="E8441">
        <v>3599928</v>
      </c>
      <c r="F8441" t="s">
        <v>1896</v>
      </c>
      <c r="G8441" t="s">
        <v>3520</v>
      </c>
      <c r="H8441" t="s">
        <v>3350</v>
      </c>
      <c r="I8441" t="s">
        <v>22580</v>
      </c>
      <c r="J8441" t="s">
        <v>1898</v>
      </c>
      <c r="K8441" t="s">
        <v>110</v>
      </c>
      <c r="L8441" t="s">
        <v>3343</v>
      </c>
      <c r="M8441" t="s">
        <v>3344</v>
      </c>
      <c r="N8441" t="s">
        <v>3345</v>
      </c>
      <c r="O8441" t="s">
        <v>3346</v>
      </c>
      <c r="P8441" t="s">
        <v>3343</v>
      </c>
      <c r="Q8441" t="s">
        <v>3346</v>
      </c>
    </row>
    <row r="8442" spans="1:17" x14ac:dyDescent="0.25">
      <c r="A8442" t="s">
        <v>21812</v>
      </c>
      <c r="B8442" t="s">
        <v>21813</v>
      </c>
      <c r="C8442" t="s">
        <v>22521</v>
      </c>
      <c r="D8442" t="s">
        <v>22522</v>
      </c>
      <c r="E8442">
        <v>3599929</v>
      </c>
      <c r="F8442" t="s">
        <v>3522</v>
      </c>
      <c r="G8442" t="s">
        <v>3523</v>
      </c>
      <c r="H8442" t="s">
        <v>3429</v>
      </c>
      <c r="I8442" t="s">
        <v>22581</v>
      </c>
      <c r="J8442" t="s">
        <v>3522</v>
      </c>
      <c r="K8442" t="s">
        <v>110</v>
      </c>
      <c r="L8442" t="s">
        <v>3343</v>
      </c>
      <c r="M8442" t="s">
        <v>3344</v>
      </c>
      <c r="N8442" t="s">
        <v>3345</v>
      </c>
      <c r="O8442" t="s">
        <v>3346</v>
      </c>
      <c r="P8442" t="s">
        <v>3343</v>
      </c>
      <c r="Q8442" t="s">
        <v>3346</v>
      </c>
    </row>
    <row r="8443" spans="1:17" x14ac:dyDescent="0.25">
      <c r="A8443" t="s">
        <v>21812</v>
      </c>
      <c r="B8443" t="s">
        <v>21813</v>
      </c>
      <c r="C8443" t="s">
        <v>22521</v>
      </c>
      <c r="D8443" t="s">
        <v>22522</v>
      </c>
      <c r="E8443">
        <v>3599930</v>
      </c>
      <c r="F8443" t="s">
        <v>128</v>
      </c>
      <c r="G8443" t="s">
        <v>3525</v>
      </c>
      <c r="H8443" t="s">
        <v>3526</v>
      </c>
      <c r="I8443" t="s">
        <v>22582</v>
      </c>
      <c r="J8443" t="s">
        <v>935</v>
      </c>
      <c r="K8443" t="s">
        <v>110</v>
      </c>
      <c r="L8443" t="s">
        <v>3343</v>
      </c>
      <c r="M8443" t="s">
        <v>3344</v>
      </c>
      <c r="N8443" t="s">
        <v>3345</v>
      </c>
      <c r="O8443" t="s">
        <v>3346</v>
      </c>
      <c r="P8443" t="s">
        <v>3343</v>
      </c>
      <c r="Q8443" t="s">
        <v>3346</v>
      </c>
    </row>
    <row r="8444" spans="1:17" x14ac:dyDescent="0.25">
      <c r="A8444" t="s">
        <v>21812</v>
      </c>
      <c r="B8444" t="s">
        <v>21813</v>
      </c>
      <c r="C8444" t="s">
        <v>22521</v>
      </c>
      <c r="D8444" t="s">
        <v>22522</v>
      </c>
      <c r="E8444">
        <v>3599930</v>
      </c>
      <c r="F8444" t="s">
        <v>128</v>
      </c>
      <c r="G8444" t="s">
        <v>3525</v>
      </c>
      <c r="H8444" t="s">
        <v>3526</v>
      </c>
      <c r="I8444" t="s">
        <v>22583</v>
      </c>
      <c r="J8444" t="s">
        <v>1193</v>
      </c>
      <c r="K8444" t="s">
        <v>110</v>
      </c>
      <c r="L8444" t="s">
        <v>3346</v>
      </c>
      <c r="M8444" t="s">
        <v>3344</v>
      </c>
      <c r="N8444" t="s">
        <v>3345</v>
      </c>
      <c r="O8444" t="s">
        <v>3346</v>
      </c>
      <c r="P8444" t="s">
        <v>3343</v>
      </c>
      <c r="Q8444" t="s">
        <v>3346</v>
      </c>
    </row>
    <row r="8445" spans="1:17" x14ac:dyDescent="0.25">
      <c r="A8445" t="s">
        <v>21812</v>
      </c>
      <c r="B8445" t="s">
        <v>21813</v>
      </c>
      <c r="C8445" t="s">
        <v>22521</v>
      </c>
      <c r="D8445" t="s">
        <v>22522</v>
      </c>
      <c r="E8445">
        <v>3599931</v>
      </c>
      <c r="F8445" t="s">
        <v>3537</v>
      </c>
      <c r="G8445" t="s">
        <v>3538</v>
      </c>
      <c r="H8445" t="s">
        <v>2503</v>
      </c>
      <c r="I8445" t="s">
        <v>22584</v>
      </c>
      <c r="J8445" t="s">
        <v>3540</v>
      </c>
      <c r="K8445" t="s">
        <v>110</v>
      </c>
      <c r="L8445" t="s">
        <v>3343</v>
      </c>
      <c r="M8445" t="s">
        <v>3344</v>
      </c>
      <c r="N8445" t="s">
        <v>3345</v>
      </c>
      <c r="O8445" t="s">
        <v>3346</v>
      </c>
      <c r="P8445" t="s">
        <v>3343</v>
      </c>
      <c r="Q8445" t="s">
        <v>3346</v>
      </c>
    </row>
    <row r="8446" spans="1:17" x14ac:dyDescent="0.25">
      <c r="A8446" t="s">
        <v>21812</v>
      </c>
      <c r="B8446" t="s">
        <v>21813</v>
      </c>
      <c r="C8446" t="s">
        <v>22521</v>
      </c>
      <c r="D8446" t="s">
        <v>22522</v>
      </c>
      <c r="E8446">
        <v>3599932</v>
      </c>
      <c r="F8446" t="s">
        <v>3541</v>
      </c>
      <c r="G8446" t="s">
        <v>3542</v>
      </c>
      <c r="H8446" t="s">
        <v>2503</v>
      </c>
      <c r="I8446" t="s">
        <v>22585</v>
      </c>
      <c r="J8446" t="s">
        <v>3544</v>
      </c>
      <c r="K8446" t="s">
        <v>110</v>
      </c>
      <c r="L8446" t="s">
        <v>3343</v>
      </c>
      <c r="M8446" t="s">
        <v>3344</v>
      </c>
      <c r="N8446" t="s">
        <v>3345</v>
      </c>
      <c r="O8446" t="s">
        <v>3346</v>
      </c>
      <c r="P8446" t="s">
        <v>3343</v>
      </c>
      <c r="Q8446" t="s">
        <v>3346</v>
      </c>
    </row>
    <row r="8447" spans="1:17" x14ac:dyDescent="0.25">
      <c r="A8447" t="s">
        <v>22586</v>
      </c>
      <c r="B8447" t="s">
        <v>2904</v>
      </c>
      <c r="C8447" t="s">
        <v>22587</v>
      </c>
      <c r="D8447" t="s">
        <v>22588</v>
      </c>
      <c r="E8447">
        <v>3601002</v>
      </c>
      <c r="F8447" t="s">
        <v>22589</v>
      </c>
      <c r="G8447" t="s">
        <v>22590</v>
      </c>
      <c r="H8447" t="s">
        <v>22591</v>
      </c>
      <c r="I8447" t="s">
        <v>22592</v>
      </c>
      <c r="J8447" t="s">
        <v>22593</v>
      </c>
      <c r="K8447" t="s">
        <v>110</v>
      </c>
      <c r="L8447" t="s">
        <v>3343</v>
      </c>
      <c r="M8447" t="s">
        <v>3344</v>
      </c>
      <c r="N8447" t="s">
        <v>3360</v>
      </c>
      <c r="O8447" t="s">
        <v>3346</v>
      </c>
      <c r="P8447" t="s">
        <v>3343</v>
      </c>
      <c r="Q8447" t="s">
        <v>3346</v>
      </c>
    </row>
    <row r="8448" spans="1:17" x14ac:dyDescent="0.25">
      <c r="A8448" t="s">
        <v>22586</v>
      </c>
      <c r="B8448" t="s">
        <v>2904</v>
      </c>
      <c r="C8448" t="s">
        <v>22587</v>
      </c>
      <c r="D8448" t="s">
        <v>22588</v>
      </c>
      <c r="E8448">
        <v>3601003</v>
      </c>
      <c r="F8448" t="s">
        <v>22594</v>
      </c>
      <c r="G8448" t="s">
        <v>22590</v>
      </c>
      <c r="H8448" t="s">
        <v>22595</v>
      </c>
      <c r="I8448" t="s">
        <v>22596</v>
      </c>
      <c r="J8448" t="s">
        <v>22597</v>
      </c>
      <c r="K8448" t="s">
        <v>38</v>
      </c>
      <c r="L8448" t="s">
        <v>3343</v>
      </c>
      <c r="M8448" t="s">
        <v>3344</v>
      </c>
      <c r="N8448" t="s">
        <v>3360</v>
      </c>
      <c r="O8448" t="s">
        <v>3346</v>
      </c>
      <c r="P8448" t="s">
        <v>3343</v>
      </c>
      <c r="Q8448" t="s">
        <v>3346</v>
      </c>
    </row>
    <row r="8449" spans="1:17" x14ac:dyDescent="0.25">
      <c r="A8449" t="s">
        <v>22586</v>
      </c>
      <c r="B8449" t="s">
        <v>2904</v>
      </c>
      <c r="C8449" t="s">
        <v>22587</v>
      </c>
      <c r="D8449" t="s">
        <v>22588</v>
      </c>
      <c r="E8449">
        <v>3601004</v>
      </c>
      <c r="F8449" t="s">
        <v>22598</v>
      </c>
      <c r="G8449" t="s">
        <v>22599</v>
      </c>
      <c r="H8449" t="s">
        <v>5716</v>
      </c>
      <c r="I8449" t="s">
        <v>22600</v>
      </c>
      <c r="J8449" t="s">
        <v>18978</v>
      </c>
      <c r="K8449" t="s">
        <v>110</v>
      </c>
      <c r="L8449" t="s">
        <v>3343</v>
      </c>
      <c r="M8449" t="s">
        <v>3344</v>
      </c>
      <c r="N8449" t="s">
        <v>3360</v>
      </c>
      <c r="O8449" t="s">
        <v>3346</v>
      </c>
      <c r="P8449" t="s">
        <v>3343</v>
      </c>
      <c r="Q8449" t="s">
        <v>3346</v>
      </c>
    </row>
    <row r="8450" spans="1:17" x14ac:dyDescent="0.25">
      <c r="A8450" t="s">
        <v>22586</v>
      </c>
      <c r="B8450" t="s">
        <v>2904</v>
      </c>
      <c r="C8450" t="s">
        <v>22587</v>
      </c>
      <c r="D8450" t="s">
        <v>22588</v>
      </c>
      <c r="E8450">
        <v>3601005</v>
      </c>
      <c r="F8450" t="s">
        <v>22601</v>
      </c>
      <c r="G8450" t="s">
        <v>22602</v>
      </c>
      <c r="H8450" t="s">
        <v>22603</v>
      </c>
      <c r="I8450" t="s">
        <v>22604</v>
      </c>
      <c r="J8450" t="s">
        <v>22605</v>
      </c>
      <c r="K8450" t="s">
        <v>110</v>
      </c>
      <c r="L8450" t="s">
        <v>3343</v>
      </c>
      <c r="M8450" t="s">
        <v>3344</v>
      </c>
      <c r="N8450" t="s">
        <v>3360</v>
      </c>
      <c r="O8450" t="s">
        <v>3346</v>
      </c>
      <c r="P8450" t="s">
        <v>3343</v>
      </c>
      <c r="Q8450" t="s">
        <v>3346</v>
      </c>
    </row>
    <row r="8451" spans="1:17" x14ac:dyDescent="0.25">
      <c r="A8451" t="s">
        <v>22586</v>
      </c>
      <c r="B8451" t="s">
        <v>2904</v>
      </c>
      <c r="C8451" t="s">
        <v>22587</v>
      </c>
      <c r="D8451" t="s">
        <v>22588</v>
      </c>
      <c r="E8451">
        <v>3601006</v>
      </c>
      <c r="F8451" t="s">
        <v>22606</v>
      </c>
      <c r="G8451" t="s">
        <v>22607</v>
      </c>
      <c r="H8451" t="s">
        <v>9626</v>
      </c>
      <c r="I8451" t="s">
        <v>22608</v>
      </c>
      <c r="J8451" t="s">
        <v>22609</v>
      </c>
      <c r="K8451" t="s">
        <v>110</v>
      </c>
      <c r="L8451" t="s">
        <v>3343</v>
      </c>
      <c r="M8451" t="s">
        <v>4213</v>
      </c>
      <c r="N8451" t="s">
        <v>6433</v>
      </c>
      <c r="O8451" t="s">
        <v>3346</v>
      </c>
      <c r="P8451" t="s">
        <v>3343</v>
      </c>
      <c r="Q8451" t="s">
        <v>3346</v>
      </c>
    </row>
    <row r="8452" spans="1:17" x14ac:dyDescent="0.25">
      <c r="A8452" t="s">
        <v>22586</v>
      </c>
      <c r="B8452" t="s">
        <v>2904</v>
      </c>
      <c r="C8452" t="s">
        <v>22587</v>
      </c>
      <c r="D8452" t="s">
        <v>22588</v>
      </c>
      <c r="E8452">
        <v>3601007</v>
      </c>
      <c r="F8452" t="s">
        <v>102</v>
      </c>
      <c r="G8452" t="s">
        <v>3349</v>
      </c>
      <c r="H8452" t="s">
        <v>3350</v>
      </c>
      <c r="I8452" t="s">
        <v>22610</v>
      </c>
      <c r="J8452" t="s">
        <v>103</v>
      </c>
      <c r="K8452" t="s">
        <v>110</v>
      </c>
      <c r="L8452" t="s">
        <v>3343</v>
      </c>
      <c r="M8452" t="s">
        <v>3570</v>
      </c>
      <c r="N8452" t="s">
        <v>7806</v>
      </c>
      <c r="O8452" t="s">
        <v>3343</v>
      </c>
      <c r="P8452" t="s">
        <v>3343</v>
      </c>
      <c r="Q8452" t="s">
        <v>3346</v>
      </c>
    </row>
    <row r="8453" spans="1:17" x14ac:dyDescent="0.25">
      <c r="A8453" t="s">
        <v>22586</v>
      </c>
      <c r="B8453" t="s">
        <v>2904</v>
      </c>
      <c r="C8453" t="s">
        <v>22587</v>
      </c>
      <c r="D8453" t="s">
        <v>22588</v>
      </c>
      <c r="E8453">
        <v>3601007</v>
      </c>
      <c r="F8453" t="s">
        <v>102</v>
      </c>
      <c r="G8453" t="s">
        <v>3349</v>
      </c>
      <c r="H8453" t="s">
        <v>3350</v>
      </c>
      <c r="I8453" t="s">
        <v>22611</v>
      </c>
      <c r="J8453" t="s">
        <v>22612</v>
      </c>
      <c r="K8453" t="s">
        <v>110</v>
      </c>
      <c r="L8453" t="s">
        <v>3346</v>
      </c>
      <c r="M8453" t="s">
        <v>3570</v>
      </c>
      <c r="N8453" t="s">
        <v>7806</v>
      </c>
      <c r="O8453" t="s">
        <v>3343</v>
      </c>
      <c r="P8453" t="s">
        <v>3343</v>
      </c>
      <c r="Q8453" t="s">
        <v>3346</v>
      </c>
    </row>
    <row r="8454" spans="1:17" x14ac:dyDescent="0.25">
      <c r="A8454" t="s">
        <v>22586</v>
      </c>
      <c r="B8454" t="s">
        <v>2904</v>
      </c>
      <c r="C8454" t="s">
        <v>22587</v>
      </c>
      <c r="D8454" t="s">
        <v>22588</v>
      </c>
      <c r="E8454">
        <v>3601008</v>
      </c>
      <c r="F8454" t="s">
        <v>114</v>
      </c>
      <c r="G8454" t="s">
        <v>3705</v>
      </c>
      <c r="H8454" t="s">
        <v>3350</v>
      </c>
      <c r="I8454" t="s">
        <v>22613</v>
      </c>
      <c r="J8454" t="s">
        <v>116</v>
      </c>
      <c r="K8454" t="s">
        <v>110</v>
      </c>
      <c r="L8454" t="s">
        <v>3343</v>
      </c>
      <c r="M8454" t="s">
        <v>4011</v>
      </c>
      <c r="N8454" t="s">
        <v>12339</v>
      </c>
      <c r="O8454" t="s">
        <v>3343</v>
      </c>
      <c r="P8454" t="s">
        <v>3343</v>
      </c>
      <c r="Q8454" t="s">
        <v>3346</v>
      </c>
    </row>
    <row r="8455" spans="1:17" x14ac:dyDescent="0.25">
      <c r="A8455" t="s">
        <v>22586</v>
      </c>
      <c r="B8455" t="s">
        <v>2904</v>
      </c>
      <c r="C8455" t="s">
        <v>22587</v>
      </c>
      <c r="D8455" t="s">
        <v>22588</v>
      </c>
      <c r="E8455">
        <v>3601009</v>
      </c>
      <c r="F8455" t="s">
        <v>22614</v>
      </c>
      <c r="G8455" t="s">
        <v>22615</v>
      </c>
      <c r="H8455" t="s">
        <v>3357</v>
      </c>
      <c r="I8455" t="s">
        <v>22616</v>
      </c>
      <c r="J8455" t="s">
        <v>285</v>
      </c>
      <c r="K8455" t="s">
        <v>110</v>
      </c>
      <c r="L8455" t="s">
        <v>3343</v>
      </c>
      <c r="M8455" t="s">
        <v>3344</v>
      </c>
      <c r="N8455" t="s">
        <v>3360</v>
      </c>
      <c r="O8455" t="s">
        <v>3343</v>
      </c>
      <c r="P8455" t="s">
        <v>3343</v>
      </c>
      <c r="Q8455" t="s">
        <v>3346</v>
      </c>
    </row>
    <row r="8456" spans="1:17" x14ac:dyDescent="0.25">
      <c r="A8456" t="s">
        <v>22586</v>
      </c>
      <c r="B8456" t="s">
        <v>2904</v>
      </c>
      <c r="C8456" t="s">
        <v>22587</v>
      </c>
      <c r="D8456" t="s">
        <v>22588</v>
      </c>
      <c r="E8456">
        <v>3601010</v>
      </c>
      <c r="F8456" t="s">
        <v>22617</v>
      </c>
      <c r="G8456" t="s">
        <v>22618</v>
      </c>
      <c r="H8456" t="s">
        <v>5716</v>
      </c>
      <c r="I8456" t="s">
        <v>22619</v>
      </c>
      <c r="J8456" t="s">
        <v>18978</v>
      </c>
      <c r="K8456" t="s">
        <v>110</v>
      </c>
      <c r="L8456" t="s">
        <v>3343</v>
      </c>
      <c r="M8456" t="s">
        <v>3570</v>
      </c>
      <c r="N8456" t="s">
        <v>3571</v>
      </c>
      <c r="O8456" t="s">
        <v>3343</v>
      </c>
      <c r="P8456" t="s">
        <v>3343</v>
      </c>
      <c r="Q8456" t="s">
        <v>3346</v>
      </c>
    </row>
    <row r="8457" spans="1:17" x14ac:dyDescent="0.25">
      <c r="A8457" t="s">
        <v>22586</v>
      </c>
      <c r="B8457" t="s">
        <v>2904</v>
      </c>
      <c r="C8457" t="s">
        <v>22587</v>
      </c>
      <c r="D8457" t="s">
        <v>22588</v>
      </c>
      <c r="E8457">
        <v>3601010</v>
      </c>
      <c r="F8457" t="s">
        <v>22617</v>
      </c>
      <c r="G8457" t="s">
        <v>22618</v>
      </c>
      <c r="H8457" t="s">
        <v>5716</v>
      </c>
      <c r="I8457" t="s">
        <v>22620</v>
      </c>
      <c r="J8457" t="s">
        <v>22621</v>
      </c>
      <c r="K8457" t="s">
        <v>110</v>
      </c>
      <c r="L8457" t="s">
        <v>3346</v>
      </c>
      <c r="M8457" t="s">
        <v>3570</v>
      </c>
      <c r="N8457" t="s">
        <v>3571</v>
      </c>
      <c r="O8457" t="s">
        <v>3343</v>
      </c>
      <c r="P8457" t="s">
        <v>3343</v>
      </c>
      <c r="Q8457" t="s">
        <v>3346</v>
      </c>
    </row>
    <row r="8458" spans="1:17" x14ac:dyDescent="0.25">
      <c r="A8458" t="s">
        <v>22586</v>
      </c>
      <c r="B8458" t="s">
        <v>2904</v>
      </c>
      <c r="C8458" t="s">
        <v>22587</v>
      </c>
      <c r="D8458" t="s">
        <v>22588</v>
      </c>
      <c r="E8458">
        <v>3601010</v>
      </c>
      <c r="F8458" t="s">
        <v>22617</v>
      </c>
      <c r="G8458" t="s">
        <v>22618</v>
      </c>
      <c r="H8458" t="s">
        <v>5716</v>
      </c>
      <c r="I8458" t="s">
        <v>22622</v>
      </c>
      <c r="J8458" t="s">
        <v>22623</v>
      </c>
      <c r="K8458" t="s">
        <v>110</v>
      </c>
      <c r="L8458" t="s">
        <v>3346</v>
      </c>
      <c r="M8458" t="s">
        <v>3570</v>
      </c>
      <c r="N8458" t="s">
        <v>3571</v>
      </c>
      <c r="O8458" t="s">
        <v>3343</v>
      </c>
      <c r="P8458" t="s">
        <v>3343</v>
      </c>
      <c r="Q8458" t="s">
        <v>3346</v>
      </c>
    </row>
    <row r="8459" spans="1:17" x14ac:dyDescent="0.25">
      <c r="A8459" t="s">
        <v>22586</v>
      </c>
      <c r="B8459" t="s">
        <v>2904</v>
      </c>
      <c r="C8459" t="s">
        <v>22587</v>
      </c>
      <c r="D8459" t="s">
        <v>22588</v>
      </c>
      <c r="E8459">
        <v>3601010</v>
      </c>
      <c r="F8459" t="s">
        <v>22617</v>
      </c>
      <c r="G8459" t="s">
        <v>22618</v>
      </c>
      <c r="H8459" t="s">
        <v>5716</v>
      </c>
      <c r="I8459" t="s">
        <v>22624</v>
      </c>
      <c r="J8459" t="s">
        <v>22625</v>
      </c>
      <c r="K8459" t="s">
        <v>110</v>
      </c>
      <c r="L8459" t="s">
        <v>3346</v>
      </c>
      <c r="M8459" t="s">
        <v>3570</v>
      </c>
      <c r="N8459" t="s">
        <v>3571</v>
      </c>
      <c r="O8459" t="s">
        <v>3343</v>
      </c>
      <c r="P8459" t="s">
        <v>3343</v>
      </c>
      <c r="Q8459" t="s">
        <v>3346</v>
      </c>
    </row>
    <row r="8460" spans="1:17" x14ac:dyDescent="0.25">
      <c r="A8460" t="s">
        <v>22586</v>
      </c>
      <c r="B8460" t="s">
        <v>2904</v>
      </c>
      <c r="C8460" t="s">
        <v>22587</v>
      </c>
      <c r="D8460" t="s">
        <v>22588</v>
      </c>
      <c r="E8460">
        <v>3601010</v>
      </c>
      <c r="F8460" t="s">
        <v>22617</v>
      </c>
      <c r="G8460" t="s">
        <v>22618</v>
      </c>
      <c r="H8460" t="s">
        <v>5716</v>
      </c>
      <c r="I8460" t="s">
        <v>22626</v>
      </c>
      <c r="J8460" t="s">
        <v>22627</v>
      </c>
      <c r="K8460" t="s">
        <v>110</v>
      </c>
      <c r="L8460" t="s">
        <v>3346</v>
      </c>
      <c r="M8460" t="s">
        <v>3570</v>
      </c>
      <c r="N8460" t="s">
        <v>3571</v>
      </c>
      <c r="O8460" t="s">
        <v>3343</v>
      </c>
      <c r="P8460" t="s">
        <v>3343</v>
      </c>
      <c r="Q8460" t="s">
        <v>3346</v>
      </c>
    </row>
    <row r="8461" spans="1:17" x14ac:dyDescent="0.25">
      <c r="A8461" t="s">
        <v>22586</v>
      </c>
      <c r="B8461" t="s">
        <v>2904</v>
      </c>
      <c r="C8461" t="s">
        <v>22587</v>
      </c>
      <c r="D8461" t="s">
        <v>22588</v>
      </c>
      <c r="E8461">
        <v>3601011</v>
      </c>
      <c r="F8461" t="s">
        <v>22628</v>
      </c>
      <c r="G8461" t="s">
        <v>22629</v>
      </c>
      <c r="H8461" t="s">
        <v>9631</v>
      </c>
      <c r="I8461" t="s">
        <v>22630</v>
      </c>
      <c r="J8461" t="s">
        <v>22631</v>
      </c>
      <c r="K8461" t="s">
        <v>110</v>
      </c>
      <c r="L8461" t="s">
        <v>3343</v>
      </c>
      <c r="M8461" t="s">
        <v>3570</v>
      </c>
      <c r="N8461" t="s">
        <v>4465</v>
      </c>
      <c r="O8461" t="s">
        <v>3343</v>
      </c>
      <c r="P8461" t="s">
        <v>3343</v>
      </c>
      <c r="Q8461" t="s">
        <v>3346</v>
      </c>
    </row>
    <row r="8462" spans="1:17" x14ac:dyDescent="0.25">
      <c r="A8462" t="s">
        <v>22586</v>
      </c>
      <c r="B8462" t="s">
        <v>2904</v>
      </c>
      <c r="C8462" t="s">
        <v>22587</v>
      </c>
      <c r="D8462" t="s">
        <v>22588</v>
      </c>
      <c r="E8462">
        <v>3601012</v>
      </c>
      <c r="F8462" t="s">
        <v>22632</v>
      </c>
      <c r="G8462" t="s">
        <v>22633</v>
      </c>
      <c r="H8462" t="s">
        <v>9631</v>
      </c>
      <c r="I8462" t="s">
        <v>22634</v>
      </c>
      <c r="J8462" t="s">
        <v>22635</v>
      </c>
      <c r="K8462" t="s">
        <v>110</v>
      </c>
      <c r="L8462" t="s">
        <v>3343</v>
      </c>
      <c r="M8462" t="s">
        <v>4011</v>
      </c>
      <c r="N8462" t="s">
        <v>12339</v>
      </c>
      <c r="O8462" t="s">
        <v>3343</v>
      </c>
      <c r="P8462" t="s">
        <v>3343</v>
      </c>
      <c r="Q8462" t="s">
        <v>3346</v>
      </c>
    </row>
    <row r="8463" spans="1:17" x14ac:dyDescent="0.25">
      <c r="A8463" t="s">
        <v>22586</v>
      </c>
      <c r="B8463" t="s">
        <v>2904</v>
      </c>
      <c r="C8463" t="s">
        <v>22587</v>
      </c>
      <c r="D8463" t="s">
        <v>22588</v>
      </c>
      <c r="E8463">
        <v>3601012</v>
      </c>
      <c r="F8463" t="s">
        <v>22632</v>
      </c>
      <c r="G8463" t="s">
        <v>22633</v>
      </c>
      <c r="H8463" t="s">
        <v>9631</v>
      </c>
      <c r="I8463" t="s">
        <v>22636</v>
      </c>
      <c r="J8463" t="s">
        <v>22637</v>
      </c>
      <c r="K8463" t="s">
        <v>110</v>
      </c>
      <c r="L8463" t="s">
        <v>3346</v>
      </c>
      <c r="M8463" t="s">
        <v>4011</v>
      </c>
      <c r="N8463" t="s">
        <v>12339</v>
      </c>
      <c r="O8463" t="s">
        <v>3343</v>
      </c>
      <c r="P8463" t="s">
        <v>3343</v>
      </c>
      <c r="Q8463" t="s">
        <v>3346</v>
      </c>
    </row>
    <row r="8464" spans="1:17" x14ac:dyDescent="0.25">
      <c r="A8464" t="s">
        <v>22586</v>
      </c>
      <c r="B8464" t="s">
        <v>2904</v>
      </c>
      <c r="C8464" t="s">
        <v>22587</v>
      </c>
      <c r="D8464" t="s">
        <v>22588</v>
      </c>
      <c r="E8464">
        <v>3601012</v>
      </c>
      <c r="F8464" t="s">
        <v>22632</v>
      </c>
      <c r="G8464" t="s">
        <v>22633</v>
      </c>
      <c r="H8464" t="s">
        <v>9631</v>
      </c>
      <c r="I8464" t="s">
        <v>22638</v>
      </c>
      <c r="J8464" t="s">
        <v>543</v>
      </c>
      <c r="K8464" t="s">
        <v>110</v>
      </c>
      <c r="L8464" t="s">
        <v>3346</v>
      </c>
      <c r="M8464" t="s">
        <v>4011</v>
      </c>
      <c r="N8464" t="s">
        <v>12339</v>
      </c>
      <c r="O8464" t="s">
        <v>3343</v>
      </c>
      <c r="P8464" t="s">
        <v>3343</v>
      </c>
      <c r="Q8464" t="s">
        <v>3346</v>
      </c>
    </row>
    <row r="8465" spans="1:17" x14ac:dyDescent="0.25">
      <c r="A8465" t="s">
        <v>22586</v>
      </c>
      <c r="B8465" t="s">
        <v>2904</v>
      </c>
      <c r="C8465" t="s">
        <v>22587</v>
      </c>
      <c r="D8465" t="s">
        <v>22588</v>
      </c>
      <c r="E8465">
        <v>3601012</v>
      </c>
      <c r="F8465" t="s">
        <v>22632</v>
      </c>
      <c r="G8465" t="s">
        <v>22633</v>
      </c>
      <c r="H8465" t="s">
        <v>9631</v>
      </c>
      <c r="I8465" t="s">
        <v>22639</v>
      </c>
      <c r="J8465" t="s">
        <v>22640</v>
      </c>
      <c r="K8465" t="s">
        <v>110</v>
      </c>
      <c r="L8465" t="s">
        <v>3346</v>
      </c>
      <c r="M8465" t="s">
        <v>4011</v>
      </c>
      <c r="N8465" t="s">
        <v>12339</v>
      </c>
      <c r="O8465" t="s">
        <v>3343</v>
      </c>
      <c r="P8465" t="s">
        <v>3343</v>
      </c>
      <c r="Q8465" t="s">
        <v>3346</v>
      </c>
    </row>
    <row r="8466" spans="1:17" x14ac:dyDescent="0.25">
      <c r="A8466" t="s">
        <v>22586</v>
      </c>
      <c r="B8466" t="s">
        <v>2904</v>
      </c>
      <c r="C8466" t="s">
        <v>22587</v>
      </c>
      <c r="D8466" t="s">
        <v>22588</v>
      </c>
      <c r="E8466">
        <v>3601012</v>
      </c>
      <c r="F8466" t="s">
        <v>22632</v>
      </c>
      <c r="G8466" t="s">
        <v>22633</v>
      </c>
      <c r="H8466" t="s">
        <v>9631</v>
      </c>
      <c r="I8466" t="s">
        <v>22641</v>
      </c>
      <c r="J8466" t="s">
        <v>22642</v>
      </c>
      <c r="K8466" t="s">
        <v>110</v>
      </c>
      <c r="L8466" t="s">
        <v>3346</v>
      </c>
      <c r="M8466" t="s">
        <v>4011</v>
      </c>
      <c r="N8466" t="s">
        <v>12339</v>
      </c>
      <c r="O8466" t="s">
        <v>3343</v>
      </c>
      <c r="P8466" t="s">
        <v>3343</v>
      </c>
      <c r="Q8466" t="s">
        <v>3346</v>
      </c>
    </row>
    <row r="8467" spans="1:17" x14ac:dyDescent="0.25">
      <c r="A8467" t="s">
        <v>22586</v>
      </c>
      <c r="B8467" t="s">
        <v>2904</v>
      </c>
      <c r="C8467" t="s">
        <v>22587</v>
      </c>
      <c r="D8467" t="s">
        <v>22588</v>
      </c>
      <c r="E8467">
        <v>3601013</v>
      </c>
      <c r="F8467" t="s">
        <v>22643</v>
      </c>
      <c r="G8467" t="s">
        <v>22644</v>
      </c>
      <c r="H8467" t="s">
        <v>7831</v>
      </c>
      <c r="I8467" t="s">
        <v>22645</v>
      </c>
      <c r="J8467" t="s">
        <v>14934</v>
      </c>
      <c r="K8467" t="s">
        <v>110</v>
      </c>
      <c r="L8467" t="s">
        <v>3343</v>
      </c>
      <c r="M8467" t="s">
        <v>3570</v>
      </c>
      <c r="N8467" t="s">
        <v>4465</v>
      </c>
      <c r="O8467" t="s">
        <v>3343</v>
      </c>
      <c r="P8467" t="s">
        <v>3343</v>
      </c>
      <c r="Q8467" t="s">
        <v>3346</v>
      </c>
    </row>
    <row r="8468" spans="1:17" x14ac:dyDescent="0.25">
      <c r="A8468" t="s">
        <v>22586</v>
      </c>
      <c r="B8468" t="s">
        <v>2904</v>
      </c>
      <c r="C8468" t="s">
        <v>22587</v>
      </c>
      <c r="D8468" t="s">
        <v>22588</v>
      </c>
      <c r="E8468">
        <v>3601014</v>
      </c>
      <c r="F8468" t="s">
        <v>22646</v>
      </c>
      <c r="G8468" t="s">
        <v>22647</v>
      </c>
      <c r="H8468" t="s">
        <v>9631</v>
      </c>
      <c r="I8468" t="s">
        <v>22648</v>
      </c>
      <c r="J8468" t="s">
        <v>22649</v>
      </c>
      <c r="K8468" t="s">
        <v>110</v>
      </c>
      <c r="L8468" t="s">
        <v>3343</v>
      </c>
      <c r="M8468" t="s">
        <v>4011</v>
      </c>
      <c r="N8468" t="s">
        <v>12339</v>
      </c>
      <c r="O8468" t="s">
        <v>3346</v>
      </c>
      <c r="P8468" t="s">
        <v>3343</v>
      </c>
      <c r="Q8468" t="s">
        <v>3346</v>
      </c>
    </row>
    <row r="8469" spans="1:17" x14ac:dyDescent="0.25">
      <c r="A8469" t="s">
        <v>22586</v>
      </c>
      <c r="B8469" t="s">
        <v>2904</v>
      </c>
      <c r="C8469" t="s">
        <v>22587</v>
      </c>
      <c r="D8469" t="s">
        <v>22588</v>
      </c>
      <c r="E8469">
        <v>3601015</v>
      </c>
      <c r="F8469" t="s">
        <v>600</v>
      </c>
      <c r="G8469" t="s">
        <v>3500</v>
      </c>
      <c r="H8469" t="s">
        <v>3498</v>
      </c>
      <c r="I8469" t="s">
        <v>22650</v>
      </c>
      <c r="J8469" t="s">
        <v>1579</v>
      </c>
      <c r="K8469" t="s">
        <v>110</v>
      </c>
      <c r="L8469" t="s">
        <v>3343</v>
      </c>
      <c r="M8469" t="s">
        <v>3344</v>
      </c>
      <c r="N8469" t="s">
        <v>3360</v>
      </c>
      <c r="O8469" t="s">
        <v>3343</v>
      </c>
      <c r="P8469" t="s">
        <v>3343</v>
      </c>
      <c r="Q8469" t="s">
        <v>3346</v>
      </c>
    </row>
    <row r="8470" spans="1:17" x14ac:dyDescent="0.25">
      <c r="A8470" t="s">
        <v>22586</v>
      </c>
      <c r="B8470" t="s">
        <v>2904</v>
      </c>
      <c r="C8470" t="s">
        <v>22651</v>
      </c>
      <c r="D8470" t="s">
        <v>22652</v>
      </c>
      <c r="E8470">
        <v>3602002</v>
      </c>
      <c r="F8470" t="s">
        <v>22653</v>
      </c>
      <c r="G8470" t="s">
        <v>22654</v>
      </c>
      <c r="H8470" t="s">
        <v>3357</v>
      </c>
      <c r="I8470" t="s">
        <v>22655</v>
      </c>
      <c r="J8470" t="s">
        <v>285</v>
      </c>
      <c r="K8470" t="s">
        <v>110</v>
      </c>
      <c r="L8470" t="s">
        <v>3343</v>
      </c>
      <c r="M8470" t="s">
        <v>4213</v>
      </c>
      <c r="N8470" t="s">
        <v>6115</v>
      </c>
      <c r="O8470" t="s">
        <v>3343</v>
      </c>
      <c r="P8470" t="s">
        <v>3343</v>
      </c>
      <c r="Q8470" t="s">
        <v>3346</v>
      </c>
    </row>
    <row r="8471" spans="1:17" x14ac:dyDescent="0.25">
      <c r="A8471" t="s">
        <v>22586</v>
      </c>
      <c r="B8471" t="s">
        <v>2904</v>
      </c>
      <c r="C8471" t="s">
        <v>22651</v>
      </c>
      <c r="D8471" t="s">
        <v>22652</v>
      </c>
      <c r="E8471">
        <v>3602003</v>
      </c>
      <c r="F8471" t="s">
        <v>22656</v>
      </c>
      <c r="G8471" t="s">
        <v>22657</v>
      </c>
      <c r="H8471" t="s">
        <v>22658</v>
      </c>
      <c r="I8471" t="s">
        <v>22659</v>
      </c>
      <c r="J8471" t="s">
        <v>22660</v>
      </c>
      <c r="K8471" t="s">
        <v>110</v>
      </c>
      <c r="L8471" t="s">
        <v>3343</v>
      </c>
      <c r="M8471" t="s">
        <v>4213</v>
      </c>
      <c r="N8471" t="s">
        <v>7265</v>
      </c>
      <c r="O8471" t="s">
        <v>3343</v>
      </c>
      <c r="P8471" t="s">
        <v>3343</v>
      </c>
      <c r="Q8471" t="s">
        <v>3346</v>
      </c>
    </row>
    <row r="8472" spans="1:17" x14ac:dyDescent="0.25">
      <c r="A8472" t="s">
        <v>22586</v>
      </c>
      <c r="B8472" t="s">
        <v>2904</v>
      </c>
      <c r="C8472" t="s">
        <v>22651</v>
      </c>
      <c r="D8472" t="s">
        <v>22652</v>
      </c>
      <c r="E8472">
        <v>3602003</v>
      </c>
      <c r="F8472" t="s">
        <v>22656</v>
      </c>
      <c r="G8472" t="s">
        <v>22657</v>
      </c>
      <c r="H8472" t="s">
        <v>22658</v>
      </c>
      <c r="I8472" t="s">
        <v>22661</v>
      </c>
      <c r="J8472" t="s">
        <v>22662</v>
      </c>
      <c r="K8472" t="s">
        <v>110</v>
      </c>
      <c r="L8472" t="s">
        <v>3346</v>
      </c>
      <c r="M8472" t="s">
        <v>4213</v>
      </c>
      <c r="N8472" t="s">
        <v>7265</v>
      </c>
      <c r="O8472" t="s">
        <v>3343</v>
      </c>
      <c r="P8472" t="s">
        <v>3343</v>
      </c>
      <c r="Q8472" t="s">
        <v>3346</v>
      </c>
    </row>
    <row r="8473" spans="1:17" x14ac:dyDescent="0.25">
      <c r="A8473" t="s">
        <v>22586</v>
      </c>
      <c r="B8473" t="s">
        <v>2904</v>
      </c>
      <c r="C8473" t="s">
        <v>22651</v>
      </c>
      <c r="D8473" t="s">
        <v>22652</v>
      </c>
      <c r="E8473">
        <v>3602003</v>
      </c>
      <c r="F8473" t="s">
        <v>22656</v>
      </c>
      <c r="G8473" t="s">
        <v>22657</v>
      </c>
      <c r="H8473" t="s">
        <v>22658</v>
      </c>
      <c r="I8473" t="s">
        <v>22663</v>
      </c>
      <c r="J8473" t="s">
        <v>22664</v>
      </c>
      <c r="K8473" t="s">
        <v>110</v>
      </c>
      <c r="L8473" t="s">
        <v>3346</v>
      </c>
      <c r="M8473" t="s">
        <v>4213</v>
      </c>
      <c r="N8473" t="s">
        <v>7265</v>
      </c>
      <c r="O8473" t="s">
        <v>3343</v>
      </c>
      <c r="P8473" t="s">
        <v>3343</v>
      </c>
      <c r="Q8473" t="s">
        <v>3346</v>
      </c>
    </row>
    <row r="8474" spans="1:17" x14ac:dyDescent="0.25">
      <c r="A8474" t="s">
        <v>22586</v>
      </c>
      <c r="B8474" t="s">
        <v>2904</v>
      </c>
      <c r="C8474" t="s">
        <v>22651</v>
      </c>
      <c r="D8474" t="s">
        <v>22652</v>
      </c>
      <c r="E8474">
        <v>3602003</v>
      </c>
      <c r="F8474" t="s">
        <v>22656</v>
      </c>
      <c r="G8474" t="s">
        <v>22657</v>
      </c>
      <c r="H8474" t="s">
        <v>22658</v>
      </c>
      <c r="I8474" t="s">
        <v>22665</v>
      </c>
      <c r="J8474" t="s">
        <v>22666</v>
      </c>
      <c r="K8474" t="s">
        <v>110</v>
      </c>
      <c r="L8474" t="s">
        <v>3346</v>
      </c>
      <c r="M8474" t="s">
        <v>4213</v>
      </c>
      <c r="N8474" t="s">
        <v>7265</v>
      </c>
      <c r="O8474" t="s">
        <v>3343</v>
      </c>
      <c r="P8474" t="s">
        <v>3343</v>
      </c>
      <c r="Q8474" t="s">
        <v>3346</v>
      </c>
    </row>
    <row r="8475" spans="1:17" x14ac:dyDescent="0.25">
      <c r="A8475" t="s">
        <v>22586</v>
      </c>
      <c r="B8475" t="s">
        <v>2904</v>
      </c>
      <c r="C8475" t="s">
        <v>22651</v>
      </c>
      <c r="D8475" t="s">
        <v>22652</v>
      </c>
      <c r="E8475">
        <v>3602003</v>
      </c>
      <c r="F8475" t="s">
        <v>22656</v>
      </c>
      <c r="G8475" t="s">
        <v>22657</v>
      </c>
      <c r="H8475" t="s">
        <v>22658</v>
      </c>
      <c r="I8475" t="s">
        <v>22667</v>
      </c>
      <c r="J8475" t="s">
        <v>22668</v>
      </c>
      <c r="K8475" t="s">
        <v>110</v>
      </c>
      <c r="L8475" t="s">
        <v>3346</v>
      </c>
      <c r="M8475" t="s">
        <v>4213</v>
      </c>
      <c r="N8475" t="s">
        <v>7265</v>
      </c>
      <c r="O8475" t="s">
        <v>3343</v>
      </c>
      <c r="P8475" t="s">
        <v>3343</v>
      </c>
      <c r="Q8475" t="s">
        <v>3346</v>
      </c>
    </row>
    <row r="8476" spans="1:17" x14ac:dyDescent="0.25">
      <c r="A8476" t="s">
        <v>22586</v>
      </c>
      <c r="B8476" t="s">
        <v>2904</v>
      </c>
      <c r="C8476" t="s">
        <v>22651</v>
      </c>
      <c r="D8476" t="s">
        <v>22652</v>
      </c>
      <c r="E8476">
        <v>3602003</v>
      </c>
      <c r="F8476" t="s">
        <v>22656</v>
      </c>
      <c r="G8476" t="s">
        <v>22657</v>
      </c>
      <c r="H8476" t="s">
        <v>22658</v>
      </c>
      <c r="I8476" t="s">
        <v>22669</v>
      </c>
      <c r="J8476" t="s">
        <v>22670</v>
      </c>
      <c r="K8476" t="s">
        <v>110</v>
      </c>
      <c r="L8476" t="s">
        <v>3346</v>
      </c>
      <c r="M8476" t="s">
        <v>4213</v>
      </c>
      <c r="N8476" t="s">
        <v>7265</v>
      </c>
      <c r="O8476" t="s">
        <v>3343</v>
      </c>
      <c r="P8476" t="s">
        <v>3343</v>
      </c>
      <c r="Q8476" t="s">
        <v>3346</v>
      </c>
    </row>
    <row r="8477" spans="1:17" x14ac:dyDescent="0.25">
      <c r="A8477" t="s">
        <v>22586</v>
      </c>
      <c r="B8477" t="s">
        <v>2904</v>
      </c>
      <c r="C8477" t="s">
        <v>22651</v>
      </c>
      <c r="D8477" t="s">
        <v>22652</v>
      </c>
      <c r="E8477">
        <v>3602003</v>
      </c>
      <c r="F8477" t="s">
        <v>22656</v>
      </c>
      <c r="G8477" t="s">
        <v>22657</v>
      </c>
      <c r="H8477" t="s">
        <v>22658</v>
      </c>
      <c r="I8477" t="s">
        <v>22671</v>
      </c>
      <c r="J8477" t="s">
        <v>22672</v>
      </c>
      <c r="K8477" t="s">
        <v>110</v>
      </c>
      <c r="L8477" t="s">
        <v>3346</v>
      </c>
      <c r="M8477" t="s">
        <v>4213</v>
      </c>
      <c r="N8477" t="s">
        <v>7265</v>
      </c>
      <c r="O8477" t="s">
        <v>3343</v>
      </c>
      <c r="P8477" t="s">
        <v>3343</v>
      </c>
      <c r="Q8477" t="s">
        <v>3346</v>
      </c>
    </row>
    <row r="8478" spans="1:17" x14ac:dyDescent="0.25">
      <c r="A8478" t="s">
        <v>22586</v>
      </c>
      <c r="B8478" t="s">
        <v>2904</v>
      </c>
      <c r="C8478" t="s">
        <v>22651</v>
      </c>
      <c r="D8478" t="s">
        <v>22652</v>
      </c>
      <c r="E8478">
        <v>3602003</v>
      </c>
      <c r="F8478" t="s">
        <v>22656</v>
      </c>
      <c r="G8478" t="s">
        <v>22657</v>
      </c>
      <c r="H8478" t="s">
        <v>22658</v>
      </c>
      <c r="I8478" t="s">
        <v>22673</v>
      </c>
      <c r="J8478" t="s">
        <v>22674</v>
      </c>
      <c r="K8478" t="s">
        <v>110</v>
      </c>
      <c r="L8478" t="s">
        <v>3346</v>
      </c>
      <c r="M8478" t="s">
        <v>4213</v>
      </c>
      <c r="N8478" t="s">
        <v>7265</v>
      </c>
      <c r="O8478" t="s">
        <v>3343</v>
      </c>
      <c r="P8478" t="s">
        <v>3343</v>
      </c>
      <c r="Q8478" t="s">
        <v>3346</v>
      </c>
    </row>
    <row r="8479" spans="1:17" x14ac:dyDescent="0.25">
      <c r="A8479" t="s">
        <v>22586</v>
      </c>
      <c r="B8479" t="s">
        <v>2904</v>
      </c>
      <c r="C8479" t="s">
        <v>22651</v>
      </c>
      <c r="D8479" t="s">
        <v>22652</v>
      </c>
      <c r="E8479">
        <v>3602003</v>
      </c>
      <c r="F8479" t="s">
        <v>22656</v>
      </c>
      <c r="G8479" t="s">
        <v>22657</v>
      </c>
      <c r="H8479" t="s">
        <v>22658</v>
      </c>
      <c r="I8479" t="s">
        <v>22675</v>
      </c>
      <c r="J8479" t="s">
        <v>22676</v>
      </c>
      <c r="K8479" t="s">
        <v>110</v>
      </c>
      <c r="L8479" t="s">
        <v>3346</v>
      </c>
      <c r="M8479" t="s">
        <v>4213</v>
      </c>
      <c r="N8479" t="s">
        <v>7265</v>
      </c>
      <c r="O8479" t="s">
        <v>3343</v>
      </c>
      <c r="P8479" t="s">
        <v>3343</v>
      </c>
      <c r="Q8479" t="s">
        <v>3346</v>
      </c>
    </row>
    <row r="8480" spans="1:17" x14ac:dyDescent="0.25">
      <c r="A8480" t="s">
        <v>22586</v>
      </c>
      <c r="B8480" t="s">
        <v>2904</v>
      </c>
      <c r="C8480" t="s">
        <v>22651</v>
      </c>
      <c r="D8480" t="s">
        <v>22652</v>
      </c>
      <c r="E8480">
        <v>3602003</v>
      </c>
      <c r="F8480" t="s">
        <v>22656</v>
      </c>
      <c r="G8480" t="s">
        <v>22657</v>
      </c>
      <c r="H8480" t="s">
        <v>22658</v>
      </c>
      <c r="I8480" t="s">
        <v>22677</v>
      </c>
      <c r="J8480" t="s">
        <v>22678</v>
      </c>
      <c r="K8480" t="s">
        <v>110</v>
      </c>
      <c r="L8480" t="s">
        <v>3346</v>
      </c>
      <c r="M8480" t="s">
        <v>4213</v>
      </c>
      <c r="N8480" t="s">
        <v>7265</v>
      </c>
      <c r="O8480" t="s">
        <v>3343</v>
      </c>
      <c r="P8480" t="s">
        <v>3343</v>
      </c>
      <c r="Q8480" t="s">
        <v>3346</v>
      </c>
    </row>
    <row r="8481" spans="1:17" x14ac:dyDescent="0.25">
      <c r="A8481" t="s">
        <v>22586</v>
      </c>
      <c r="B8481" t="s">
        <v>2904</v>
      </c>
      <c r="C8481" t="s">
        <v>22651</v>
      </c>
      <c r="D8481" t="s">
        <v>22652</v>
      </c>
      <c r="E8481">
        <v>3602003</v>
      </c>
      <c r="F8481" t="s">
        <v>22656</v>
      </c>
      <c r="G8481" t="s">
        <v>22657</v>
      </c>
      <c r="H8481" t="s">
        <v>22658</v>
      </c>
      <c r="I8481" t="s">
        <v>22679</v>
      </c>
      <c r="J8481" t="s">
        <v>22680</v>
      </c>
      <c r="K8481" t="s">
        <v>110</v>
      </c>
      <c r="L8481" t="s">
        <v>3346</v>
      </c>
      <c r="M8481" t="s">
        <v>4213</v>
      </c>
      <c r="N8481" t="s">
        <v>7265</v>
      </c>
      <c r="O8481" t="s">
        <v>3343</v>
      </c>
      <c r="P8481" t="s">
        <v>3343</v>
      </c>
      <c r="Q8481" t="s">
        <v>3346</v>
      </c>
    </row>
    <row r="8482" spans="1:17" x14ac:dyDescent="0.25">
      <c r="A8482" t="s">
        <v>22586</v>
      </c>
      <c r="B8482" t="s">
        <v>2904</v>
      </c>
      <c r="C8482" t="s">
        <v>22651</v>
      </c>
      <c r="D8482" t="s">
        <v>22652</v>
      </c>
      <c r="E8482">
        <v>3602004</v>
      </c>
      <c r="F8482" t="s">
        <v>22681</v>
      </c>
      <c r="G8482" t="s">
        <v>22682</v>
      </c>
      <c r="H8482" t="s">
        <v>3394</v>
      </c>
      <c r="I8482" t="s">
        <v>22683</v>
      </c>
      <c r="J8482" t="s">
        <v>22684</v>
      </c>
      <c r="K8482" t="s">
        <v>110</v>
      </c>
      <c r="L8482" t="s">
        <v>3343</v>
      </c>
      <c r="M8482" t="s">
        <v>4213</v>
      </c>
      <c r="N8482" t="s">
        <v>6115</v>
      </c>
      <c r="O8482" t="s">
        <v>3343</v>
      </c>
      <c r="P8482" t="s">
        <v>3343</v>
      </c>
      <c r="Q8482" t="s">
        <v>3346</v>
      </c>
    </row>
    <row r="8483" spans="1:17" x14ac:dyDescent="0.25">
      <c r="A8483" t="s">
        <v>22586</v>
      </c>
      <c r="B8483" t="s">
        <v>2904</v>
      </c>
      <c r="C8483" t="s">
        <v>22651</v>
      </c>
      <c r="D8483" t="s">
        <v>22652</v>
      </c>
      <c r="E8483">
        <v>3602004</v>
      </c>
      <c r="F8483" t="s">
        <v>22681</v>
      </c>
      <c r="G8483" t="s">
        <v>22682</v>
      </c>
      <c r="H8483" t="s">
        <v>3394</v>
      </c>
      <c r="I8483" t="s">
        <v>22685</v>
      </c>
      <c r="J8483" t="s">
        <v>22686</v>
      </c>
      <c r="K8483" t="s">
        <v>110</v>
      </c>
      <c r="L8483" t="s">
        <v>3346</v>
      </c>
      <c r="M8483" t="s">
        <v>4213</v>
      </c>
      <c r="N8483" t="s">
        <v>6115</v>
      </c>
      <c r="O8483" t="s">
        <v>3343</v>
      </c>
      <c r="P8483" t="s">
        <v>3343</v>
      </c>
      <c r="Q8483" t="s">
        <v>3346</v>
      </c>
    </row>
    <row r="8484" spans="1:17" x14ac:dyDescent="0.25">
      <c r="A8484" t="s">
        <v>22586</v>
      </c>
      <c r="B8484" t="s">
        <v>2904</v>
      </c>
      <c r="C8484" t="s">
        <v>22651</v>
      </c>
      <c r="D8484" t="s">
        <v>22652</v>
      </c>
      <c r="E8484">
        <v>3602004</v>
      </c>
      <c r="F8484" t="s">
        <v>22681</v>
      </c>
      <c r="G8484" t="s">
        <v>22682</v>
      </c>
      <c r="H8484" t="s">
        <v>3394</v>
      </c>
      <c r="I8484" t="s">
        <v>22687</v>
      </c>
      <c r="J8484" t="s">
        <v>22688</v>
      </c>
      <c r="K8484" t="s">
        <v>110</v>
      </c>
      <c r="L8484" t="s">
        <v>3346</v>
      </c>
      <c r="M8484" t="s">
        <v>4213</v>
      </c>
      <c r="N8484" t="s">
        <v>6115</v>
      </c>
      <c r="O8484" t="s">
        <v>3343</v>
      </c>
      <c r="P8484" t="s">
        <v>3343</v>
      </c>
      <c r="Q8484" t="s">
        <v>3346</v>
      </c>
    </row>
    <row r="8485" spans="1:17" x14ac:dyDescent="0.25">
      <c r="A8485" t="s">
        <v>22586</v>
      </c>
      <c r="B8485" t="s">
        <v>2904</v>
      </c>
      <c r="C8485" t="s">
        <v>22651</v>
      </c>
      <c r="D8485" t="s">
        <v>22652</v>
      </c>
      <c r="E8485">
        <v>3602004</v>
      </c>
      <c r="F8485" t="s">
        <v>22681</v>
      </c>
      <c r="G8485" t="s">
        <v>22682</v>
      </c>
      <c r="H8485" t="s">
        <v>3394</v>
      </c>
      <c r="I8485" t="s">
        <v>22689</v>
      </c>
      <c r="J8485" t="s">
        <v>22690</v>
      </c>
      <c r="K8485" t="s">
        <v>110</v>
      </c>
      <c r="L8485" t="s">
        <v>3346</v>
      </c>
      <c r="M8485" t="s">
        <v>4213</v>
      </c>
      <c r="N8485" t="s">
        <v>6115</v>
      </c>
      <c r="O8485" t="s">
        <v>3343</v>
      </c>
      <c r="P8485" t="s">
        <v>3343</v>
      </c>
      <c r="Q8485" t="s">
        <v>3346</v>
      </c>
    </row>
    <row r="8486" spans="1:17" x14ac:dyDescent="0.25">
      <c r="A8486" t="s">
        <v>22586</v>
      </c>
      <c r="B8486" t="s">
        <v>2904</v>
      </c>
      <c r="C8486" t="s">
        <v>22651</v>
      </c>
      <c r="D8486" t="s">
        <v>22652</v>
      </c>
      <c r="E8486">
        <v>3602004</v>
      </c>
      <c r="F8486" t="s">
        <v>22681</v>
      </c>
      <c r="G8486" t="s">
        <v>22682</v>
      </c>
      <c r="H8486" t="s">
        <v>3394</v>
      </c>
      <c r="I8486" t="s">
        <v>22691</v>
      </c>
      <c r="J8486" t="s">
        <v>22692</v>
      </c>
      <c r="K8486" t="s">
        <v>110</v>
      </c>
      <c r="L8486" t="s">
        <v>3346</v>
      </c>
      <c r="M8486" t="s">
        <v>4213</v>
      </c>
      <c r="N8486" t="s">
        <v>6115</v>
      </c>
      <c r="O8486" t="s">
        <v>3343</v>
      </c>
      <c r="P8486" t="s">
        <v>3343</v>
      </c>
      <c r="Q8486" t="s">
        <v>3346</v>
      </c>
    </row>
    <row r="8487" spans="1:17" x14ac:dyDescent="0.25">
      <c r="A8487" t="s">
        <v>22586</v>
      </c>
      <c r="B8487" t="s">
        <v>2904</v>
      </c>
      <c r="C8487" t="s">
        <v>22651</v>
      </c>
      <c r="D8487" t="s">
        <v>22652</v>
      </c>
      <c r="E8487">
        <v>3602005</v>
      </c>
      <c r="F8487" t="s">
        <v>22693</v>
      </c>
      <c r="G8487" t="s">
        <v>22694</v>
      </c>
      <c r="H8487" t="s">
        <v>3394</v>
      </c>
      <c r="I8487" t="s">
        <v>22695</v>
      </c>
      <c r="J8487" t="s">
        <v>22696</v>
      </c>
      <c r="K8487" t="s">
        <v>110</v>
      </c>
      <c r="L8487" t="s">
        <v>3343</v>
      </c>
      <c r="M8487" t="s">
        <v>4213</v>
      </c>
      <c r="N8487" t="s">
        <v>6115</v>
      </c>
      <c r="O8487" t="s">
        <v>3343</v>
      </c>
      <c r="P8487" t="s">
        <v>3343</v>
      </c>
      <c r="Q8487" t="s">
        <v>3346</v>
      </c>
    </row>
    <row r="8488" spans="1:17" x14ac:dyDescent="0.25">
      <c r="A8488" t="s">
        <v>22586</v>
      </c>
      <c r="B8488" t="s">
        <v>2904</v>
      </c>
      <c r="C8488" t="s">
        <v>22651</v>
      </c>
      <c r="D8488" t="s">
        <v>22652</v>
      </c>
      <c r="E8488">
        <v>3602006</v>
      </c>
      <c r="F8488" t="s">
        <v>22697</v>
      </c>
      <c r="G8488" t="s">
        <v>22698</v>
      </c>
      <c r="H8488" t="s">
        <v>3394</v>
      </c>
      <c r="I8488" t="s">
        <v>22699</v>
      </c>
      <c r="J8488" t="s">
        <v>22700</v>
      </c>
      <c r="K8488" t="s">
        <v>110</v>
      </c>
      <c r="L8488" t="s">
        <v>3343</v>
      </c>
      <c r="M8488" t="s">
        <v>4213</v>
      </c>
      <c r="N8488" t="s">
        <v>6115</v>
      </c>
      <c r="O8488" t="s">
        <v>3343</v>
      </c>
      <c r="P8488" t="s">
        <v>3343</v>
      </c>
      <c r="Q8488" t="s">
        <v>3346</v>
      </c>
    </row>
    <row r="8489" spans="1:17" x14ac:dyDescent="0.25">
      <c r="A8489" t="s">
        <v>22586</v>
      </c>
      <c r="B8489" t="s">
        <v>2904</v>
      </c>
      <c r="C8489" t="s">
        <v>22651</v>
      </c>
      <c r="D8489" t="s">
        <v>22652</v>
      </c>
      <c r="E8489">
        <v>3602006</v>
      </c>
      <c r="F8489" t="s">
        <v>22697</v>
      </c>
      <c r="G8489" t="s">
        <v>22698</v>
      </c>
      <c r="H8489" t="s">
        <v>3394</v>
      </c>
      <c r="I8489" t="s">
        <v>22701</v>
      </c>
      <c r="J8489" t="s">
        <v>22702</v>
      </c>
      <c r="K8489" t="s">
        <v>110</v>
      </c>
      <c r="L8489" t="s">
        <v>3346</v>
      </c>
      <c r="M8489" t="s">
        <v>4213</v>
      </c>
      <c r="N8489" t="s">
        <v>6115</v>
      </c>
      <c r="O8489" t="s">
        <v>3343</v>
      </c>
      <c r="P8489" t="s">
        <v>3343</v>
      </c>
      <c r="Q8489" t="s">
        <v>3346</v>
      </c>
    </row>
    <row r="8490" spans="1:17" x14ac:dyDescent="0.25">
      <c r="A8490" t="s">
        <v>22586</v>
      </c>
      <c r="B8490" t="s">
        <v>2904</v>
      </c>
      <c r="C8490" t="s">
        <v>22651</v>
      </c>
      <c r="D8490" t="s">
        <v>22652</v>
      </c>
      <c r="E8490">
        <v>3602006</v>
      </c>
      <c r="F8490" t="s">
        <v>22697</v>
      </c>
      <c r="G8490" t="s">
        <v>22698</v>
      </c>
      <c r="H8490" t="s">
        <v>3394</v>
      </c>
      <c r="I8490" t="s">
        <v>22703</v>
      </c>
      <c r="J8490" t="s">
        <v>22704</v>
      </c>
      <c r="K8490" t="s">
        <v>110</v>
      </c>
      <c r="L8490" t="s">
        <v>3346</v>
      </c>
      <c r="M8490" t="s">
        <v>4213</v>
      </c>
      <c r="N8490" t="s">
        <v>6115</v>
      </c>
      <c r="O8490" t="s">
        <v>3343</v>
      </c>
      <c r="P8490" t="s">
        <v>3343</v>
      </c>
      <c r="Q8490" t="s">
        <v>3346</v>
      </c>
    </row>
    <row r="8491" spans="1:17" x14ac:dyDescent="0.25">
      <c r="A8491" t="s">
        <v>22586</v>
      </c>
      <c r="B8491" t="s">
        <v>2904</v>
      </c>
      <c r="C8491" t="s">
        <v>22651</v>
      </c>
      <c r="D8491" t="s">
        <v>22652</v>
      </c>
      <c r="E8491">
        <v>3602006</v>
      </c>
      <c r="F8491" t="s">
        <v>22697</v>
      </c>
      <c r="G8491" t="s">
        <v>22698</v>
      </c>
      <c r="H8491" t="s">
        <v>3394</v>
      </c>
      <c r="I8491" t="s">
        <v>22705</v>
      </c>
      <c r="J8491" t="s">
        <v>285</v>
      </c>
      <c r="K8491" t="s">
        <v>110</v>
      </c>
      <c r="L8491" t="s">
        <v>3346</v>
      </c>
      <c r="M8491" t="s">
        <v>4213</v>
      </c>
      <c r="N8491" t="s">
        <v>6115</v>
      </c>
      <c r="O8491" t="s">
        <v>3343</v>
      </c>
      <c r="P8491" t="s">
        <v>3343</v>
      </c>
      <c r="Q8491" t="s">
        <v>3346</v>
      </c>
    </row>
    <row r="8492" spans="1:17" x14ac:dyDescent="0.25">
      <c r="A8492" t="s">
        <v>22586</v>
      </c>
      <c r="B8492" t="s">
        <v>2904</v>
      </c>
      <c r="C8492" t="s">
        <v>22651</v>
      </c>
      <c r="D8492" t="s">
        <v>22652</v>
      </c>
      <c r="E8492">
        <v>3602006</v>
      </c>
      <c r="F8492" t="s">
        <v>22697</v>
      </c>
      <c r="G8492" t="s">
        <v>22698</v>
      </c>
      <c r="H8492" t="s">
        <v>3394</v>
      </c>
      <c r="I8492" t="s">
        <v>22706</v>
      </c>
      <c r="J8492" t="s">
        <v>22707</v>
      </c>
      <c r="K8492" t="s">
        <v>110</v>
      </c>
      <c r="L8492" t="s">
        <v>3346</v>
      </c>
      <c r="M8492" t="s">
        <v>4213</v>
      </c>
      <c r="N8492" t="s">
        <v>6115</v>
      </c>
      <c r="O8492" t="s">
        <v>3343</v>
      </c>
      <c r="P8492" t="s">
        <v>3343</v>
      </c>
      <c r="Q8492" t="s">
        <v>3346</v>
      </c>
    </row>
    <row r="8493" spans="1:17" x14ac:dyDescent="0.25">
      <c r="A8493" t="s">
        <v>22586</v>
      </c>
      <c r="B8493" t="s">
        <v>2904</v>
      </c>
      <c r="C8493" t="s">
        <v>22651</v>
      </c>
      <c r="D8493" t="s">
        <v>22652</v>
      </c>
      <c r="E8493">
        <v>3602007</v>
      </c>
      <c r="F8493" t="s">
        <v>22708</v>
      </c>
      <c r="G8493" t="s">
        <v>22709</v>
      </c>
      <c r="H8493" t="s">
        <v>17872</v>
      </c>
      <c r="I8493" t="s">
        <v>22710</v>
      </c>
      <c r="J8493" t="s">
        <v>22711</v>
      </c>
      <c r="K8493" t="s">
        <v>110</v>
      </c>
      <c r="L8493" t="s">
        <v>3343</v>
      </c>
      <c r="M8493" t="s">
        <v>3344</v>
      </c>
      <c r="N8493" t="s">
        <v>3345</v>
      </c>
      <c r="O8493" t="s">
        <v>3343</v>
      </c>
      <c r="P8493" t="s">
        <v>3343</v>
      </c>
      <c r="Q8493" t="s">
        <v>3346</v>
      </c>
    </row>
    <row r="8494" spans="1:17" x14ac:dyDescent="0.25">
      <c r="A8494" t="s">
        <v>22586</v>
      </c>
      <c r="B8494" t="s">
        <v>2904</v>
      </c>
      <c r="C8494" t="s">
        <v>22651</v>
      </c>
      <c r="D8494" t="s">
        <v>22652</v>
      </c>
      <c r="E8494">
        <v>3602007</v>
      </c>
      <c r="F8494" t="s">
        <v>22708</v>
      </c>
      <c r="G8494" t="s">
        <v>22709</v>
      </c>
      <c r="H8494" t="s">
        <v>17872</v>
      </c>
      <c r="I8494" t="s">
        <v>22712</v>
      </c>
      <c r="J8494" t="s">
        <v>22713</v>
      </c>
      <c r="K8494" t="s">
        <v>110</v>
      </c>
      <c r="L8494" t="s">
        <v>3346</v>
      </c>
      <c r="M8494" t="s">
        <v>3344</v>
      </c>
      <c r="N8494" t="s">
        <v>3345</v>
      </c>
      <c r="O8494" t="s">
        <v>3343</v>
      </c>
      <c r="P8494" t="s">
        <v>3343</v>
      </c>
      <c r="Q8494" t="s">
        <v>3346</v>
      </c>
    </row>
    <row r="8495" spans="1:17" x14ac:dyDescent="0.25">
      <c r="A8495" t="s">
        <v>22586</v>
      </c>
      <c r="B8495" t="s">
        <v>2904</v>
      </c>
      <c r="C8495" t="s">
        <v>22651</v>
      </c>
      <c r="D8495" t="s">
        <v>22652</v>
      </c>
      <c r="E8495">
        <v>3602007</v>
      </c>
      <c r="F8495" t="s">
        <v>22708</v>
      </c>
      <c r="G8495" t="s">
        <v>22709</v>
      </c>
      <c r="H8495" t="s">
        <v>17872</v>
      </c>
      <c r="I8495" t="s">
        <v>22714</v>
      </c>
      <c r="J8495" t="s">
        <v>22715</v>
      </c>
      <c r="K8495" t="s">
        <v>110</v>
      </c>
      <c r="L8495" t="s">
        <v>3346</v>
      </c>
      <c r="M8495" t="s">
        <v>3344</v>
      </c>
      <c r="N8495" t="s">
        <v>3345</v>
      </c>
      <c r="O8495" t="s">
        <v>3343</v>
      </c>
      <c r="P8495" t="s">
        <v>3343</v>
      </c>
      <c r="Q8495" t="s">
        <v>3346</v>
      </c>
    </row>
    <row r="8496" spans="1:17" x14ac:dyDescent="0.25">
      <c r="A8496" t="s">
        <v>22586</v>
      </c>
      <c r="B8496" t="s">
        <v>2904</v>
      </c>
      <c r="C8496" t="s">
        <v>22651</v>
      </c>
      <c r="D8496" t="s">
        <v>22652</v>
      </c>
      <c r="E8496">
        <v>3602008</v>
      </c>
      <c r="F8496" t="s">
        <v>22716</v>
      </c>
      <c r="G8496" t="s">
        <v>22717</v>
      </c>
      <c r="H8496" t="s">
        <v>22718</v>
      </c>
      <c r="I8496" t="s">
        <v>22719</v>
      </c>
      <c r="J8496" t="s">
        <v>22720</v>
      </c>
      <c r="K8496" t="s">
        <v>110</v>
      </c>
      <c r="L8496" t="s">
        <v>3343</v>
      </c>
      <c r="M8496" t="s">
        <v>4213</v>
      </c>
      <c r="N8496" t="s">
        <v>7265</v>
      </c>
      <c r="O8496" t="s">
        <v>3346</v>
      </c>
      <c r="P8496" t="s">
        <v>3343</v>
      </c>
      <c r="Q8496" t="s">
        <v>3346</v>
      </c>
    </row>
    <row r="8497" spans="1:17" x14ac:dyDescent="0.25">
      <c r="A8497" t="s">
        <v>22586</v>
      </c>
      <c r="B8497" t="s">
        <v>2904</v>
      </c>
      <c r="C8497" t="s">
        <v>22651</v>
      </c>
      <c r="D8497" t="s">
        <v>22652</v>
      </c>
      <c r="E8497">
        <v>3602008</v>
      </c>
      <c r="F8497" t="s">
        <v>22716</v>
      </c>
      <c r="G8497" t="s">
        <v>22717</v>
      </c>
      <c r="H8497" t="s">
        <v>22718</v>
      </c>
      <c r="I8497" t="s">
        <v>22721</v>
      </c>
      <c r="J8497" t="s">
        <v>22668</v>
      </c>
      <c r="K8497" t="s">
        <v>110</v>
      </c>
      <c r="L8497" t="s">
        <v>3346</v>
      </c>
      <c r="M8497" t="s">
        <v>4213</v>
      </c>
      <c r="N8497" t="s">
        <v>7265</v>
      </c>
      <c r="O8497" t="s">
        <v>3346</v>
      </c>
      <c r="P8497" t="s">
        <v>3343</v>
      </c>
      <c r="Q8497" t="s">
        <v>3346</v>
      </c>
    </row>
    <row r="8498" spans="1:17" x14ac:dyDescent="0.25">
      <c r="A8498" t="s">
        <v>22586</v>
      </c>
      <c r="B8498" t="s">
        <v>2904</v>
      </c>
      <c r="C8498" t="s">
        <v>22651</v>
      </c>
      <c r="D8498" t="s">
        <v>22652</v>
      </c>
      <c r="E8498">
        <v>3602011</v>
      </c>
      <c r="F8498" t="s">
        <v>22722</v>
      </c>
      <c r="G8498" t="s">
        <v>22723</v>
      </c>
      <c r="H8498" t="s">
        <v>3394</v>
      </c>
      <c r="I8498" t="s">
        <v>22724</v>
      </c>
      <c r="J8498" t="s">
        <v>200</v>
      </c>
      <c r="K8498" t="s">
        <v>110</v>
      </c>
      <c r="L8498" t="s">
        <v>3343</v>
      </c>
      <c r="M8498" t="s">
        <v>3397</v>
      </c>
      <c r="N8498" t="s">
        <v>5920</v>
      </c>
      <c r="O8498" t="s">
        <v>3343</v>
      </c>
      <c r="P8498" t="s">
        <v>3343</v>
      </c>
      <c r="Q8498" t="s">
        <v>3346</v>
      </c>
    </row>
    <row r="8499" spans="1:17" x14ac:dyDescent="0.25">
      <c r="A8499" t="s">
        <v>22586</v>
      </c>
      <c r="B8499" t="s">
        <v>2904</v>
      </c>
      <c r="C8499" t="s">
        <v>22651</v>
      </c>
      <c r="D8499" t="s">
        <v>22652</v>
      </c>
      <c r="E8499">
        <v>3602011</v>
      </c>
      <c r="F8499" t="s">
        <v>22722</v>
      </c>
      <c r="G8499" t="s">
        <v>22723</v>
      </c>
      <c r="H8499" t="s">
        <v>3394</v>
      </c>
      <c r="I8499" t="s">
        <v>22725</v>
      </c>
      <c r="J8499" t="s">
        <v>22726</v>
      </c>
      <c r="K8499" t="s">
        <v>110</v>
      </c>
      <c r="L8499" t="s">
        <v>3346</v>
      </c>
      <c r="M8499" t="s">
        <v>3397</v>
      </c>
      <c r="N8499" t="s">
        <v>5920</v>
      </c>
      <c r="O8499" t="s">
        <v>3343</v>
      </c>
      <c r="P8499" t="s">
        <v>3343</v>
      </c>
      <c r="Q8499" t="s">
        <v>3346</v>
      </c>
    </row>
    <row r="8500" spans="1:17" x14ac:dyDescent="0.25">
      <c r="A8500" t="s">
        <v>22586</v>
      </c>
      <c r="B8500" t="s">
        <v>2904</v>
      </c>
      <c r="C8500" t="s">
        <v>22651</v>
      </c>
      <c r="D8500" t="s">
        <v>22652</v>
      </c>
      <c r="E8500">
        <v>3602011</v>
      </c>
      <c r="F8500" t="s">
        <v>22722</v>
      </c>
      <c r="G8500" t="s">
        <v>22723</v>
      </c>
      <c r="H8500" t="s">
        <v>3394</v>
      </c>
      <c r="I8500" t="s">
        <v>22727</v>
      </c>
      <c r="J8500" t="s">
        <v>22728</v>
      </c>
      <c r="K8500" t="s">
        <v>110</v>
      </c>
      <c r="L8500" t="s">
        <v>3346</v>
      </c>
      <c r="M8500" t="s">
        <v>3397</v>
      </c>
      <c r="N8500" t="s">
        <v>5920</v>
      </c>
      <c r="O8500" t="s">
        <v>3343</v>
      </c>
      <c r="P8500" t="s">
        <v>3343</v>
      </c>
      <c r="Q8500" t="s">
        <v>3346</v>
      </c>
    </row>
    <row r="8501" spans="1:17" x14ac:dyDescent="0.25">
      <c r="A8501" t="s">
        <v>22586</v>
      </c>
      <c r="B8501" t="s">
        <v>2904</v>
      </c>
      <c r="C8501" t="s">
        <v>22651</v>
      </c>
      <c r="D8501" t="s">
        <v>22652</v>
      </c>
      <c r="E8501">
        <v>3602011</v>
      </c>
      <c r="F8501" t="s">
        <v>22722</v>
      </c>
      <c r="G8501" t="s">
        <v>22723</v>
      </c>
      <c r="H8501" t="s">
        <v>3394</v>
      </c>
      <c r="I8501" t="s">
        <v>22729</v>
      </c>
      <c r="J8501" t="s">
        <v>22730</v>
      </c>
      <c r="K8501" t="s">
        <v>110</v>
      </c>
      <c r="L8501" t="s">
        <v>3346</v>
      </c>
      <c r="M8501" t="s">
        <v>3397</v>
      </c>
      <c r="N8501" t="s">
        <v>5920</v>
      </c>
      <c r="O8501" t="s">
        <v>3343</v>
      </c>
      <c r="P8501" t="s">
        <v>3343</v>
      </c>
      <c r="Q8501" t="s">
        <v>3346</v>
      </c>
    </row>
    <row r="8502" spans="1:17" x14ac:dyDescent="0.25">
      <c r="A8502" t="s">
        <v>22586</v>
      </c>
      <c r="B8502" t="s">
        <v>2904</v>
      </c>
      <c r="C8502" t="s">
        <v>22651</v>
      </c>
      <c r="D8502" t="s">
        <v>22652</v>
      </c>
      <c r="E8502">
        <v>3602012</v>
      </c>
      <c r="F8502" t="s">
        <v>375</v>
      </c>
      <c r="G8502" t="s">
        <v>13895</v>
      </c>
      <c r="H8502" t="s">
        <v>3350</v>
      </c>
      <c r="I8502" t="s">
        <v>22731</v>
      </c>
      <c r="J8502" t="s">
        <v>461</v>
      </c>
      <c r="K8502" t="s">
        <v>110</v>
      </c>
      <c r="L8502" t="s">
        <v>3343</v>
      </c>
      <c r="M8502" t="s">
        <v>3570</v>
      </c>
      <c r="N8502" t="s">
        <v>7806</v>
      </c>
      <c r="O8502" t="s">
        <v>3343</v>
      </c>
      <c r="P8502" t="s">
        <v>3343</v>
      </c>
      <c r="Q8502" t="s">
        <v>3346</v>
      </c>
    </row>
    <row r="8503" spans="1:17" x14ac:dyDescent="0.25">
      <c r="A8503" t="s">
        <v>22586</v>
      </c>
      <c r="B8503" t="s">
        <v>2904</v>
      </c>
      <c r="C8503" t="s">
        <v>22651</v>
      </c>
      <c r="D8503" t="s">
        <v>22652</v>
      </c>
      <c r="E8503">
        <v>3602012</v>
      </c>
      <c r="F8503" t="s">
        <v>375</v>
      </c>
      <c r="G8503" t="s">
        <v>13895</v>
      </c>
      <c r="H8503" t="s">
        <v>3350</v>
      </c>
      <c r="I8503" t="s">
        <v>22732</v>
      </c>
      <c r="J8503" t="s">
        <v>22733</v>
      </c>
      <c r="K8503" t="s">
        <v>110</v>
      </c>
      <c r="L8503" t="s">
        <v>3346</v>
      </c>
      <c r="M8503" t="s">
        <v>3570</v>
      </c>
      <c r="N8503" t="s">
        <v>7806</v>
      </c>
      <c r="O8503" t="s">
        <v>3343</v>
      </c>
      <c r="P8503" t="s">
        <v>3343</v>
      </c>
      <c r="Q8503" t="s">
        <v>3346</v>
      </c>
    </row>
    <row r="8504" spans="1:17" x14ac:dyDescent="0.25">
      <c r="A8504" t="s">
        <v>22586</v>
      </c>
      <c r="B8504" t="s">
        <v>2904</v>
      </c>
      <c r="C8504" t="s">
        <v>22651</v>
      </c>
      <c r="D8504" t="s">
        <v>22652</v>
      </c>
      <c r="E8504">
        <v>3602012</v>
      </c>
      <c r="F8504" t="s">
        <v>375</v>
      </c>
      <c r="G8504" t="s">
        <v>13895</v>
      </c>
      <c r="H8504" t="s">
        <v>3350</v>
      </c>
      <c r="I8504" t="s">
        <v>22734</v>
      </c>
      <c r="J8504" t="s">
        <v>22735</v>
      </c>
      <c r="K8504" t="s">
        <v>110</v>
      </c>
      <c r="L8504" t="s">
        <v>3346</v>
      </c>
      <c r="M8504" t="s">
        <v>3570</v>
      </c>
      <c r="N8504" t="s">
        <v>7806</v>
      </c>
      <c r="O8504" t="s">
        <v>3343</v>
      </c>
      <c r="P8504" t="s">
        <v>3343</v>
      </c>
      <c r="Q8504" t="s">
        <v>3346</v>
      </c>
    </row>
    <row r="8505" spans="1:17" x14ac:dyDescent="0.25">
      <c r="A8505" t="s">
        <v>22586</v>
      </c>
      <c r="B8505" t="s">
        <v>2904</v>
      </c>
      <c r="C8505" t="s">
        <v>22651</v>
      </c>
      <c r="D8505" t="s">
        <v>22652</v>
      </c>
      <c r="E8505">
        <v>3602013</v>
      </c>
      <c r="F8505" t="s">
        <v>22736</v>
      </c>
      <c r="G8505" t="s">
        <v>22737</v>
      </c>
      <c r="H8505" t="s">
        <v>22738</v>
      </c>
      <c r="I8505" t="s">
        <v>22739</v>
      </c>
      <c r="J8505" t="s">
        <v>22674</v>
      </c>
      <c r="K8505" t="s">
        <v>110</v>
      </c>
      <c r="L8505" t="s">
        <v>3343</v>
      </c>
      <c r="M8505" t="s">
        <v>4213</v>
      </c>
      <c r="N8505" t="s">
        <v>7265</v>
      </c>
      <c r="O8505" t="s">
        <v>3343</v>
      </c>
      <c r="P8505" t="s">
        <v>3343</v>
      </c>
      <c r="Q8505" t="s">
        <v>3346</v>
      </c>
    </row>
    <row r="8506" spans="1:17" x14ac:dyDescent="0.25">
      <c r="A8506" t="s">
        <v>22586</v>
      </c>
      <c r="B8506" t="s">
        <v>2904</v>
      </c>
      <c r="C8506" t="s">
        <v>22651</v>
      </c>
      <c r="D8506" t="s">
        <v>22652</v>
      </c>
      <c r="E8506">
        <v>3602013</v>
      </c>
      <c r="F8506" t="s">
        <v>22736</v>
      </c>
      <c r="G8506" t="s">
        <v>22737</v>
      </c>
      <c r="H8506" t="s">
        <v>22738</v>
      </c>
      <c r="I8506" t="s">
        <v>22740</v>
      </c>
      <c r="J8506" t="s">
        <v>22678</v>
      </c>
      <c r="K8506" t="s">
        <v>110</v>
      </c>
      <c r="L8506" t="s">
        <v>3346</v>
      </c>
      <c r="M8506" t="s">
        <v>4213</v>
      </c>
      <c r="N8506" t="s">
        <v>7265</v>
      </c>
      <c r="O8506" t="s">
        <v>3343</v>
      </c>
      <c r="P8506" t="s">
        <v>3343</v>
      </c>
      <c r="Q8506" t="s">
        <v>3346</v>
      </c>
    </row>
    <row r="8507" spans="1:17" x14ac:dyDescent="0.25">
      <c r="A8507" t="s">
        <v>22586</v>
      </c>
      <c r="B8507" t="s">
        <v>2904</v>
      </c>
      <c r="C8507" t="s">
        <v>22651</v>
      </c>
      <c r="D8507" t="s">
        <v>22652</v>
      </c>
      <c r="E8507">
        <v>3602013</v>
      </c>
      <c r="F8507" t="s">
        <v>22736</v>
      </c>
      <c r="G8507" t="s">
        <v>22737</v>
      </c>
      <c r="H8507" t="s">
        <v>22738</v>
      </c>
      <c r="I8507" t="s">
        <v>22741</v>
      </c>
      <c r="J8507" t="s">
        <v>22742</v>
      </c>
      <c r="K8507" t="s">
        <v>110</v>
      </c>
      <c r="L8507" t="s">
        <v>3346</v>
      </c>
      <c r="M8507" t="s">
        <v>4213</v>
      </c>
      <c r="N8507" t="s">
        <v>7265</v>
      </c>
      <c r="O8507" t="s">
        <v>3343</v>
      </c>
      <c r="P8507" t="s">
        <v>3343</v>
      </c>
      <c r="Q8507" t="s">
        <v>3346</v>
      </c>
    </row>
    <row r="8508" spans="1:17" x14ac:dyDescent="0.25">
      <c r="A8508" t="s">
        <v>22586</v>
      </c>
      <c r="B8508" t="s">
        <v>2904</v>
      </c>
      <c r="C8508" t="s">
        <v>22651</v>
      </c>
      <c r="D8508" t="s">
        <v>22652</v>
      </c>
      <c r="E8508">
        <v>3602013</v>
      </c>
      <c r="F8508" t="s">
        <v>22736</v>
      </c>
      <c r="G8508" t="s">
        <v>22737</v>
      </c>
      <c r="H8508" t="s">
        <v>22738</v>
      </c>
      <c r="I8508" t="s">
        <v>22743</v>
      </c>
      <c r="J8508" t="s">
        <v>22744</v>
      </c>
      <c r="K8508" t="s">
        <v>110</v>
      </c>
      <c r="L8508" t="s">
        <v>3346</v>
      </c>
      <c r="M8508" t="s">
        <v>4213</v>
      </c>
      <c r="N8508" t="s">
        <v>7265</v>
      </c>
      <c r="O8508" t="s">
        <v>3343</v>
      </c>
      <c r="P8508" t="s">
        <v>3343</v>
      </c>
      <c r="Q8508" t="s">
        <v>3346</v>
      </c>
    </row>
    <row r="8509" spans="1:17" x14ac:dyDescent="0.25">
      <c r="A8509" t="s">
        <v>22586</v>
      </c>
      <c r="B8509" t="s">
        <v>2904</v>
      </c>
      <c r="C8509" t="s">
        <v>22651</v>
      </c>
      <c r="D8509" t="s">
        <v>22652</v>
      </c>
      <c r="E8509">
        <v>3602013</v>
      </c>
      <c r="F8509" t="s">
        <v>22736</v>
      </c>
      <c r="G8509" t="s">
        <v>22737</v>
      </c>
      <c r="H8509" t="s">
        <v>22738</v>
      </c>
      <c r="I8509" t="s">
        <v>22745</v>
      </c>
      <c r="J8509" t="s">
        <v>22746</v>
      </c>
      <c r="K8509" t="s">
        <v>110</v>
      </c>
      <c r="L8509" t="s">
        <v>3346</v>
      </c>
      <c r="M8509" t="s">
        <v>4213</v>
      </c>
      <c r="N8509" t="s">
        <v>7265</v>
      </c>
      <c r="O8509" t="s">
        <v>3343</v>
      </c>
      <c r="P8509" t="s">
        <v>3343</v>
      </c>
      <c r="Q8509" t="s">
        <v>3346</v>
      </c>
    </row>
    <row r="8510" spans="1:17" x14ac:dyDescent="0.25">
      <c r="A8510" t="s">
        <v>22586</v>
      </c>
      <c r="B8510" t="s">
        <v>2904</v>
      </c>
      <c r="C8510" t="s">
        <v>22651</v>
      </c>
      <c r="D8510" t="s">
        <v>22652</v>
      </c>
      <c r="E8510">
        <v>3602013</v>
      </c>
      <c r="F8510" t="s">
        <v>22736</v>
      </c>
      <c r="G8510" t="s">
        <v>22737</v>
      </c>
      <c r="H8510" t="s">
        <v>22738</v>
      </c>
      <c r="I8510" t="s">
        <v>22747</v>
      </c>
      <c r="J8510" t="s">
        <v>22744</v>
      </c>
      <c r="K8510" t="s">
        <v>110</v>
      </c>
      <c r="L8510" t="s">
        <v>3346</v>
      </c>
      <c r="M8510" t="s">
        <v>4213</v>
      </c>
      <c r="N8510" t="s">
        <v>7265</v>
      </c>
      <c r="O8510" t="s">
        <v>3343</v>
      </c>
      <c r="P8510" t="s">
        <v>3343</v>
      </c>
      <c r="Q8510" t="s">
        <v>3346</v>
      </c>
    </row>
    <row r="8511" spans="1:17" x14ac:dyDescent="0.25">
      <c r="A8511" t="s">
        <v>22586</v>
      </c>
      <c r="B8511" t="s">
        <v>2904</v>
      </c>
      <c r="C8511" t="s">
        <v>22651</v>
      </c>
      <c r="D8511" t="s">
        <v>22652</v>
      </c>
      <c r="E8511">
        <v>3602013</v>
      </c>
      <c r="F8511" t="s">
        <v>22736</v>
      </c>
      <c r="G8511" t="s">
        <v>22737</v>
      </c>
      <c r="H8511" t="s">
        <v>22738</v>
      </c>
      <c r="I8511" t="s">
        <v>22748</v>
      </c>
      <c r="J8511" t="s">
        <v>22749</v>
      </c>
      <c r="K8511" t="s">
        <v>110</v>
      </c>
      <c r="L8511" t="s">
        <v>3346</v>
      </c>
      <c r="M8511" t="s">
        <v>4213</v>
      </c>
      <c r="N8511" t="s">
        <v>7265</v>
      </c>
      <c r="O8511" t="s">
        <v>3343</v>
      </c>
      <c r="P8511" t="s">
        <v>3343</v>
      </c>
      <c r="Q8511" t="s">
        <v>3346</v>
      </c>
    </row>
    <row r="8512" spans="1:17" x14ac:dyDescent="0.25">
      <c r="A8512" t="s">
        <v>22586</v>
      </c>
      <c r="B8512" t="s">
        <v>2904</v>
      </c>
      <c r="C8512" t="s">
        <v>22651</v>
      </c>
      <c r="D8512" t="s">
        <v>22652</v>
      </c>
      <c r="E8512">
        <v>3602017</v>
      </c>
      <c r="F8512" t="s">
        <v>22750</v>
      </c>
      <c r="G8512" t="s">
        <v>22751</v>
      </c>
      <c r="H8512" t="s">
        <v>3770</v>
      </c>
      <c r="I8512" t="s">
        <v>22752</v>
      </c>
      <c r="J8512" t="s">
        <v>22753</v>
      </c>
      <c r="K8512" t="s">
        <v>110</v>
      </c>
      <c r="L8512" t="s">
        <v>3343</v>
      </c>
      <c r="M8512" t="s">
        <v>4213</v>
      </c>
      <c r="N8512" t="s">
        <v>7265</v>
      </c>
      <c r="O8512" t="s">
        <v>3343</v>
      </c>
      <c r="P8512" t="s">
        <v>3343</v>
      </c>
      <c r="Q8512" t="s">
        <v>3346</v>
      </c>
    </row>
    <row r="8513" spans="1:17" x14ac:dyDescent="0.25">
      <c r="A8513" t="s">
        <v>22586</v>
      </c>
      <c r="B8513" t="s">
        <v>2904</v>
      </c>
      <c r="C8513" t="s">
        <v>22651</v>
      </c>
      <c r="D8513" t="s">
        <v>22652</v>
      </c>
      <c r="E8513">
        <v>3602017</v>
      </c>
      <c r="F8513" t="s">
        <v>22750</v>
      </c>
      <c r="G8513" t="s">
        <v>22751</v>
      </c>
      <c r="H8513" t="s">
        <v>3770</v>
      </c>
      <c r="I8513" t="s">
        <v>22754</v>
      </c>
      <c r="J8513" t="s">
        <v>22755</v>
      </c>
      <c r="K8513" t="s">
        <v>110</v>
      </c>
      <c r="L8513" t="s">
        <v>3346</v>
      </c>
      <c r="M8513" t="s">
        <v>4213</v>
      </c>
      <c r="N8513" t="s">
        <v>7265</v>
      </c>
      <c r="O8513" t="s">
        <v>3343</v>
      </c>
      <c r="P8513" t="s">
        <v>3343</v>
      </c>
      <c r="Q8513" t="s">
        <v>3346</v>
      </c>
    </row>
    <row r="8514" spans="1:17" x14ac:dyDescent="0.25">
      <c r="A8514" t="s">
        <v>22586</v>
      </c>
      <c r="B8514" t="s">
        <v>2904</v>
      </c>
      <c r="C8514" t="s">
        <v>22651</v>
      </c>
      <c r="D8514" t="s">
        <v>22652</v>
      </c>
      <c r="E8514">
        <v>3602017</v>
      </c>
      <c r="F8514" t="s">
        <v>22750</v>
      </c>
      <c r="G8514" t="s">
        <v>22751</v>
      </c>
      <c r="H8514" t="s">
        <v>3770</v>
      </c>
      <c r="I8514" t="s">
        <v>22756</v>
      </c>
      <c r="J8514" t="s">
        <v>22757</v>
      </c>
      <c r="K8514" t="s">
        <v>110</v>
      </c>
      <c r="L8514" t="s">
        <v>3346</v>
      </c>
      <c r="M8514" t="s">
        <v>4213</v>
      </c>
      <c r="N8514" t="s">
        <v>7265</v>
      </c>
      <c r="O8514" t="s">
        <v>3343</v>
      </c>
      <c r="P8514" t="s">
        <v>3343</v>
      </c>
      <c r="Q8514" t="s">
        <v>3346</v>
      </c>
    </row>
    <row r="8515" spans="1:17" x14ac:dyDescent="0.25">
      <c r="A8515" t="s">
        <v>22586</v>
      </c>
      <c r="B8515" t="s">
        <v>2904</v>
      </c>
      <c r="C8515" t="s">
        <v>22651</v>
      </c>
      <c r="D8515" t="s">
        <v>22652</v>
      </c>
      <c r="E8515">
        <v>3602018</v>
      </c>
      <c r="F8515" t="s">
        <v>22758</v>
      </c>
      <c r="G8515" t="s">
        <v>22759</v>
      </c>
      <c r="H8515" t="s">
        <v>3770</v>
      </c>
      <c r="I8515" t="s">
        <v>22760</v>
      </c>
      <c r="J8515" t="s">
        <v>22761</v>
      </c>
      <c r="K8515" t="s">
        <v>110</v>
      </c>
      <c r="L8515" t="s">
        <v>3343</v>
      </c>
      <c r="M8515" t="s">
        <v>4213</v>
      </c>
      <c r="N8515" t="s">
        <v>7265</v>
      </c>
      <c r="O8515" t="s">
        <v>3343</v>
      </c>
      <c r="P8515" t="s">
        <v>3343</v>
      </c>
      <c r="Q8515" t="s">
        <v>3346</v>
      </c>
    </row>
    <row r="8516" spans="1:17" x14ac:dyDescent="0.25">
      <c r="A8516" t="s">
        <v>22586</v>
      </c>
      <c r="B8516" t="s">
        <v>2904</v>
      </c>
      <c r="C8516" t="s">
        <v>22651</v>
      </c>
      <c r="D8516" t="s">
        <v>22652</v>
      </c>
      <c r="E8516">
        <v>3602018</v>
      </c>
      <c r="F8516" t="s">
        <v>22758</v>
      </c>
      <c r="G8516" t="s">
        <v>22759</v>
      </c>
      <c r="H8516" t="s">
        <v>3770</v>
      </c>
      <c r="I8516" t="s">
        <v>22762</v>
      </c>
      <c r="J8516" t="s">
        <v>22763</v>
      </c>
      <c r="K8516" t="s">
        <v>110</v>
      </c>
      <c r="L8516" t="s">
        <v>3346</v>
      </c>
      <c r="M8516" t="s">
        <v>4213</v>
      </c>
      <c r="N8516" t="s">
        <v>7265</v>
      </c>
      <c r="O8516" t="s">
        <v>3343</v>
      </c>
      <c r="P8516" t="s">
        <v>3343</v>
      </c>
      <c r="Q8516" t="s">
        <v>3346</v>
      </c>
    </row>
    <row r="8517" spans="1:17" x14ac:dyDescent="0.25">
      <c r="A8517" t="s">
        <v>22586</v>
      </c>
      <c r="B8517" t="s">
        <v>2904</v>
      </c>
      <c r="C8517" t="s">
        <v>22651</v>
      </c>
      <c r="D8517" t="s">
        <v>22652</v>
      </c>
      <c r="E8517">
        <v>3602019</v>
      </c>
      <c r="F8517" t="s">
        <v>114</v>
      </c>
      <c r="G8517" t="s">
        <v>22764</v>
      </c>
      <c r="H8517" t="s">
        <v>3350</v>
      </c>
      <c r="I8517" t="s">
        <v>1831</v>
      </c>
      <c r="J8517" t="s">
        <v>116</v>
      </c>
      <c r="K8517" t="s">
        <v>110</v>
      </c>
      <c r="L8517" t="s">
        <v>3343</v>
      </c>
      <c r="M8517" t="s">
        <v>4213</v>
      </c>
      <c r="N8517" t="s">
        <v>7265</v>
      </c>
      <c r="O8517" t="s">
        <v>3343</v>
      </c>
      <c r="P8517" t="s">
        <v>3343</v>
      </c>
      <c r="Q8517" t="s">
        <v>3346</v>
      </c>
    </row>
    <row r="8518" spans="1:17" x14ac:dyDescent="0.25">
      <c r="A8518" t="s">
        <v>22586</v>
      </c>
      <c r="B8518" t="s">
        <v>2904</v>
      </c>
      <c r="C8518" t="s">
        <v>22651</v>
      </c>
      <c r="D8518" t="s">
        <v>22652</v>
      </c>
      <c r="E8518">
        <v>3602020</v>
      </c>
      <c r="F8518" t="s">
        <v>22765</v>
      </c>
      <c r="G8518" t="s">
        <v>22766</v>
      </c>
      <c r="H8518" t="s">
        <v>6896</v>
      </c>
      <c r="I8518" t="s">
        <v>22767</v>
      </c>
      <c r="J8518" t="s">
        <v>22768</v>
      </c>
      <c r="K8518" t="s">
        <v>110</v>
      </c>
      <c r="L8518" t="s">
        <v>3343</v>
      </c>
      <c r="M8518" t="s">
        <v>3570</v>
      </c>
      <c r="N8518" t="s">
        <v>7806</v>
      </c>
      <c r="O8518" t="s">
        <v>3343</v>
      </c>
      <c r="P8518" t="s">
        <v>3343</v>
      </c>
      <c r="Q8518" t="s">
        <v>3346</v>
      </c>
    </row>
    <row r="8519" spans="1:17" x14ac:dyDescent="0.25">
      <c r="A8519" t="s">
        <v>22586</v>
      </c>
      <c r="B8519" t="s">
        <v>2904</v>
      </c>
      <c r="C8519" t="s">
        <v>22651</v>
      </c>
      <c r="D8519" t="s">
        <v>22652</v>
      </c>
      <c r="E8519">
        <v>3602022</v>
      </c>
      <c r="F8519" t="s">
        <v>1833</v>
      </c>
      <c r="G8519" t="s">
        <v>22769</v>
      </c>
      <c r="H8519" t="s">
        <v>3612</v>
      </c>
      <c r="I8519" t="s">
        <v>1834</v>
      </c>
      <c r="J8519" t="s">
        <v>1835</v>
      </c>
      <c r="K8519" t="s">
        <v>110</v>
      </c>
      <c r="L8519" t="s">
        <v>3343</v>
      </c>
      <c r="M8519" t="s">
        <v>3477</v>
      </c>
      <c r="N8519" t="s">
        <v>3615</v>
      </c>
      <c r="O8519" t="s">
        <v>3343</v>
      </c>
      <c r="P8519" t="s">
        <v>3343</v>
      </c>
      <c r="Q8519" t="s">
        <v>3346</v>
      </c>
    </row>
    <row r="8520" spans="1:17" x14ac:dyDescent="0.25">
      <c r="A8520" t="s">
        <v>22586</v>
      </c>
      <c r="B8520" t="s">
        <v>2904</v>
      </c>
      <c r="C8520" t="s">
        <v>22651</v>
      </c>
      <c r="D8520" t="s">
        <v>22652</v>
      </c>
      <c r="E8520">
        <v>3602023</v>
      </c>
      <c r="F8520" t="s">
        <v>22770</v>
      </c>
      <c r="G8520" t="s">
        <v>22771</v>
      </c>
      <c r="H8520" t="s">
        <v>3394</v>
      </c>
      <c r="I8520" t="s">
        <v>22772</v>
      </c>
      <c r="J8520" t="s">
        <v>200</v>
      </c>
      <c r="K8520" t="s">
        <v>110</v>
      </c>
      <c r="L8520" t="s">
        <v>3343</v>
      </c>
      <c r="M8520" t="s">
        <v>4213</v>
      </c>
      <c r="N8520" t="s">
        <v>6115</v>
      </c>
      <c r="O8520" t="s">
        <v>3343</v>
      </c>
      <c r="P8520" t="s">
        <v>3343</v>
      </c>
      <c r="Q8520" t="s">
        <v>3346</v>
      </c>
    </row>
    <row r="8521" spans="1:17" x14ac:dyDescent="0.25">
      <c r="A8521" t="s">
        <v>22586</v>
      </c>
      <c r="B8521" t="s">
        <v>2904</v>
      </c>
      <c r="C8521" t="s">
        <v>22651</v>
      </c>
      <c r="D8521" t="s">
        <v>22652</v>
      </c>
      <c r="E8521">
        <v>3602024</v>
      </c>
      <c r="F8521" t="s">
        <v>22773</v>
      </c>
      <c r="G8521" t="s">
        <v>22774</v>
      </c>
      <c r="H8521" t="s">
        <v>22775</v>
      </c>
      <c r="I8521" t="s">
        <v>22776</v>
      </c>
      <c r="J8521" t="s">
        <v>22777</v>
      </c>
      <c r="K8521" t="s">
        <v>110</v>
      </c>
      <c r="L8521" t="s">
        <v>3343</v>
      </c>
      <c r="M8521" t="s">
        <v>3344</v>
      </c>
      <c r="N8521" t="s">
        <v>3345</v>
      </c>
      <c r="O8521" t="s">
        <v>3343</v>
      </c>
      <c r="P8521" t="s">
        <v>3343</v>
      </c>
      <c r="Q8521" t="s">
        <v>3346</v>
      </c>
    </row>
    <row r="8522" spans="1:17" x14ac:dyDescent="0.25">
      <c r="A8522" t="s">
        <v>22586</v>
      </c>
      <c r="B8522" t="s">
        <v>2904</v>
      </c>
      <c r="C8522" t="s">
        <v>22651</v>
      </c>
      <c r="D8522" t="s">
        <v>22652</v>
      </c>
      <c r="E8522">
        <v>3602025</v>
      </c>
      <c r="F8522" t="s">
        <v>114</v>
      </c>
      <c r="G8522" t="s">
        <v>22764</v>
      </c>
      <c r="H8522" t="s">
        <v>3350</v>
      </c>
      <c r="I8522" t="s">
        <v>22778</v>
      </c>
      <c r="J8522" t="s">
        <v>116</v>
      </c>
      <c r="K8522" t="s">
        <v>110</v>
      </c>
      <c r="L8522" t="s">
        <v>3343</v>
      </c>
      <c r="M8522" t="s">
        <v>4213</v>
      </c>
      <c r="N8522" t="s">
        <v>7265</v>
      </c>
      <c r="O8522" t="s">
        <v>3343</v>
      </c>
      <c r="P8522" t="s">
        <v>3343</v>
      </c>
      <c r="Q8522" t="s">
        <v>3346</v>
      </c>
    </row>
    <row r="8523" spans="1:17" x14ac:dyDescent="0.25">
      <c r="A8523" t="s">
        <v>22586</v>
      </c>
      <c r="B8523" t="s">
        <v>2904</v>
      </c>
      <c r="C8523" t="s">
        <v>22651</v>
      </c>
      <c r="D8523" t="s">
        <v>22652</v>
      </c>
      <c r="E8523">
        <v>3602027</v>
      </c>
      <c r="F8523" t="s">
        <v>1837</v>
      </c>
      <c r="G8523" t="s">
        <v>22779</v>
      </c>
      <c r="H8523" t="s">
        <v>3618</v>
      </c>
      <c r="I8523" t="s">
        <v>1838</v>
      </c>
      <c r="J8523" t="s">
        <v>1839</v>
      </c>
      <c r="K8523" t="s">
        <v>110</v>
      </c>
      <c r="L8523" t="s">
        <v>3343</v>
      </c>
      <c r="M8523" t="s">
        <v>4213</v>
      </c>
      <c r="N8523" t="s">
        <v>7265</v>
      </c>
      <c r="O8523" t="s">
        <v>3343</v>
      </c>
      <c r="P8523" t="s">
        <v>3343</v>
      </c>
      <c r="Q8523" t="s">
        <v>3346</v>
      </c>
    </row>
    <row r="8524" spans="1:17" x14ac:dyDescent="0.25">
      <c r="A8524" t="s">
        <v>22586</v>
      </c>
      <c r="B8524" t="s">
        <v>2904</v>
      </c>
      <c r="C8524" t="s">
        <v>22651</v>
      </c>
      <c r="D8524" t="s">
        <v>22652</v>
      </c>
      <c r="E8524">
        <v>3602029</v>
      </c>
      <c r="F8524" t="s">
        <v>22780</v>
      </c>
      <c r="G8524" t="s">
        <v>22781</v>
      </c>
      <c r="H8524" t="s">
        <v>3394</v>
      </c>
      <c r="I8524" t="s">
        <v>22782</v>
      </c>
      <c r="J8524" t="s">
        <v>3409</v>
      </c>
      <c r="K8524" t="s">
        <v>110</v>
      </c>
      <c r="L8524" t="s">
        <v>3343</v>
      </c>
      <c r="M8524" t="s">
        <v>3344</v>
      </c>
      <c r="N8524" t="s">
        <v>3345</v>
      </c>
      <c r="O8524" t="s">
        <v>3343</v>
      </c>
      <c r="P8524" t="s">
        <v>3343</v>
      </c>
      <c r="Q8524" t="s">
        <v>3346</v>
      </c>
    </row>
    <row r="8525" spans="1:17" x14ac:dyDescent="0.25">
      <c r="A8525" t="s">
        <v>22586</v>
      </c>
      <c r="B8525" t="s">
        <v>2904</v>
      </c>
      <c r="C8525" t="s">
        <v>22651</v>
      </c>
      <c r="D8525" t="s">
        <v>22652</v>
      </c>
      <c r="E8525">
        <v>3602029</v>
      </c>
      <c r="F8525" t="s">
        <v>22780</v>
      </c>
      <c r="G8525" t="s">
        <v>22781</v>
      </c>
      <c r="H8525" t="s">
        <v>3394</v>
      </c>
      <c r="I8525" t="s">
        <v>22783</v>
      </c>
      <c r="J8525" t="s">
        <v>935</v>
      </c>
      <c r="K8525" t="s">
        <v>110</v>
      </c>
      <c r="L8525" t="s">
        <v>3346</v>
      </c>
      <c r="M8525" t="s">
        <v>3344</v>
      </c>
      <c r="N8525" t="s">
        <v>3345</v>
      </c>
      <c r="O8525" t="s">
        <v>3343</v>
      </c>
      <c r="P8525" t="s">
        <v>3343</v>
      </c>
      <c r="Q8525" t="s">
        <v>3346</v>
      </c>
    </row>
    <row r="8526" spans="1:17" x14ac:dyDescent="0.25">
      <c r="A8526" t="s">
        <v>22586</v>
      </c>
      <c r="B8526" t="s">
        <v>2904</v>
      </c>
      <c r="C8526" t="s">
        <v>22651</v>
      </c>
      <c r="D8526" t="s">
        <v>22652</v>
      </c>
      <c r="E8526">
        <v>3602029</v>
      </c>
      <c r="F8526" t="s">
        <v>22780</v>
      </c>
      <c r="G8526" t="s">
        <v>22781</v>
      </c>
      <c r="H8526" t="s">
        <v>3394</v>
      </c>
      <c r="I8526" t="s">
        <v>22784</v>
      </c>
      <c r="J8526" t="s">
        <v>4406</v>
      </c>
      <c r="K8526" t="s">
        <v>110</v>
      </c>
      <c r="L8526" t="s">
        <v>3346</v>
      </c>
      <c r="M8526" t="s">
        <v>3344</v>
      </c>
      <c r="N8526" t="s">
        <v>3345</v>
      </c>
      <c r="O8526" t="s">
        <v>3343</v>
      </c>
      <c r="P8526" t="s">
        <v>3343</v>
      </c>
      <c r="Q8526" t="s">
        <v>3346</v>
      </c>
    </row>
    <row r="8527" spans="1:17" x14ac:dyDescent="0.25">
      <c r="A8527" t="s">
        <v>22586</v>
      </c>
      <c r="B8527" t="s">
        <v>2904</v>
      </c>
      <c r="C8527" t="s">
        <v>22651</v>
      </c>
      <c r="D8527" t="s">
        <v>22652</v>
      </c>
      <c r="E8527">
        <v>3602029</v>
      </c>
      <c r="F8527" t="s">
        <v>22780</v>
      </c>
      <c r="G8527" t="s">
        <v>22781</v>
      </c>
      <c r="H8527" t="s">
        <v>3394</v>
      </c>
      <c r="I8527" t="s">
        <v>22785</v>
      </c>
      <c r="J8527" t="s">
        <v>22786</v>
      </c>
      <c r="K8527" t="s">
        <v>110</v>
      </c>
      <c r="L8527" t="s">
        <v>3346</v>
      </c>
      <c r="M8527" t="s">
        <v>3344</v>
      </c>
      <c r="N8527" t="s">
        <v>3345</v>
      </c>
      <c r="O8527" t="s">
        <v>3343</v>
      </c>
      <c r="P8527" t="s">
        <v>3343</v>
      </c>
      <c r="Q8527" t="s">
        <v>3346</v>
      </c>
    </row>
    <row r="8528" spans="1:17" x14ac:dyDescent="0.25">
      <c r="A8528" t="s">
        <v>22586</v>
      </c>
      <c r="B8528" t="s">
        <v>2904</v>
      </c>
      <c r="C8528" t="s">
        <v>22651</v>
      </c>
      <c r="D8528" t="s">
        <v>22652</v>
      </c>
      <c r="E8528">
        <v>3602029</v>
      </c>
      <c r="F8528" t="s">
        <v>22780</v>
      </c>
      <c r="G8528" t="s">
        <v>22781</v>
      </c>
      <c r="H8528" t="s">
        <v>3394</v>
      </c>
      <c r="I8528" t="s">
        <v>22787</v>
      </c>
      <c r="J8528" t="s">
        <v>22788</v>
      </c>
      <c r="K8528" t="s">
        <v>110</v>
      </c>
      <c r="L8528" t="s">
        <v>3346</v>
      </c>
      <c r="M8528" t="s">
        <v>3344</v>
      </c>
      <c r="N8528" t="s">
        <v>3345</v>
      </c>
      <c r="O8528" t="s">
        <v>3343</v>
      </c>
      <c r="P8528" t="s">
        <v>3343</v>
      </c>
      <c r="Q8528" t="s">
        <v>3346</v>
      </c>
    </row>
    <row r="8529" spans="1:17" x14ac:dyDescent="0.25">
      <c r="A8529" t="s">
        <v>22586</v>
      </c>
      <c r="B8529" t="s">
        <v>2904</v>
      </c>
      <c r="C8529" t="s">
        <v>22651</v>
      </c>
      <c r="D8529" t="s">
        <v>22652</v>
      </c>
      <c r="E8529">
        <v>3602029</v>
      </c>
      <c r="F8529" t="s">
        <v>22780</v>
      </c>
      <c r="G8529" t="s">
        <v>22781</v>
      </c>
      <c r="H8529" t="s">
        <v>3394</v>
      </c>
      <c r="I8529" t="s">
        <v>22789</v>
      </c>
      <c r="J8529" t="s">
        <v>22790</v>
      </c>
      <c r="K8529" t="s">
        <v>110</v>
      </c>
      <c r="L8529" t="s">
        <v>3346</v>
      </c>
      <c r="M8529" t="s">
        <v>3344</v>
      </c>
      <c r="N8529" t="s">
        <v>3345</v>
      </c>
      <c r="O8529" t="s">
        <v>3343</v>
      </c>
      <c r="P8529" t="s">
        <v>3343</v>
      </c>
      <c r="Q8529" t="s">
        <v>3346</v>
      </c>
    </row>
    <row r="8530" spans="1:17" x14ac:dyDescent="0.25">
      <c r="A8530" t="s">
        <v>22586</v>
      </c>
      <c r="B8530" t="s">
        <v>2904</v>
      </c>
      <c r="C8530" t="s">
        <v>22651</v>
      </c>
      <c r="D8530" t="s">
        <v>22652</v>
      </c>
      <c r="E8530">
        <v>3602030</v>
      </c>
      <c r="F8530" t="s">
        <v>22791</v>
      </c>
      <c r="G8530" t="s">
        <v>22792</v>
      </c>
      <c r="H8530" t="s">
        <v>12909</v>
      </c>
      <c r="I8530" t="s">
        <v>22793</v>
      </c>
      <c r="J8530" t="s">
        <v>22794</v>
      </c>
      <c r="K8530" t="s">
        <v>110</v>
      </c>
      <c r="L8530" t="s">
        <v>3343</v>
      </c>
      <c r="M8530" t="s">
        <v>3344</v>
      </c>
      <c r="N8530" t="s">
        <v>3345</v>
      </c>
      <c r="O8530" t="s">
        <v>3343</v>
      </c>
      <c r="P8530" t="s">
        <v>3343</v>
      </c>
      <c r="Q8530" t="s">
        <v>3346</v>
      </c>
    </row>
    <row r="8531" spans="1:17" x14ac:dyDescent="0.25">
      <c r="A8531" t="s">
        <v>22586</v>
      </c>
      <c r="B8531" t="s">
        <v>2904</v>
      </c>
      <c r="C8531" t="s">
        <v>22651</v>
      </c>
      <c r="D8531" t="s">
        <v>22652</v>
      </c>
      <c r="E8531">
        <v>3602031</v>
      </c>
      <c r="F8531" t="s">
        <v>22795</v>
      </c>
      <c r="G8531" t="s">
        <v>22796</v>
      </c>
      <c r="H8531" t="s">
        <v>3394</v>
      </c>
      <c r="I8531" t="s">
        <v>22797</v>
      </c>
      <c r="J8531" t="s">
        <v>22798</v>
      </c>
      <c r="K8531" t="s">
        <v>110</v>
      </c>
      <c r="L8531" t="s">
        <v>3343</v>
      </c>
      <c r="M8531" t="s">
        <v>3397</v>
      </c>
      <c r="N8531" t="s">
        <v>5920</v>
      </c>
      <c r="O8531" t="s">
        <v>3343</v>
      </c>
      <c r="P8531" t="s">
        <v>3343</v>
      </c>
      <c r="Q8531" t="s">
        <v>3346</v>
      </c>
    </row>
    <row r="8532" spans="1:17" x14ac:dyDescent="0.25">
      <c r="A8532" t="s">
        <v>22586</v>
      </c>
      <c r="B8532" t="s">
        <v>2904</v>
      </c>
      <c r="C8532" t="s">
        <v>22651</v>
      </c>
      <c r="D8532" t="s">
        <v>22652</v>
      </c>
      <c r="E8532">
        <v>3602032</v>
      </c>
      <c r="F8532" t="s">
        <v>1842</v>
      </c>
      <c r="G8532" t="s">
        <v>22799</v>
      </c>
      <c r="H8532" t="s">
        <v>22800</v>
      </c>
      <c r="I8532" t="s">
        <v>1843</v>
      </c>
      <c r="J8532" t="s">
        <v>1844</v>
      </c>
      <c r="K8532" t="s">
        <v>110</v>
      </c>
      <c r="L8532" t="s">
        <v>3343</v>
      </c>
      <c r="M8532" t="s">
        <v>4213</v>
      </c>
      <c r="N8532" t="s">
        <v>7265</v>
      </c>
      <c r="O8532" t="s">
        <v>3343</v>
      </c>
      <c r="P8532" t="s">
        <v>3343</v>
      </c>
      <c r="Q8532" t="s">
        <v>3346</v>
      </c>
    </row>
    <row r="8533" spans="1:17" x14ac:dyDescent="0.25">
      <c r="A8533" t="s">
        <v>22586</v>
      </c>
      <c r="B8533" t="s">
        <v>2904</v>
      </c>
      <c r="C8533" t="s">
        <v>22651</v>
      </c>
      <c r="D8533" t="s">
        <v>22652</v>
      </c>
      <c r="E8533">
        <v>3602032</v>
      </c>
      <c r="F8533" t="s">
        <v>1842</v>
      </c>
      <c r="G8533" t="s">
        <v>22799</v>
      </c>
      <c r="H8533" t="s">
        <v>22800</v>
      </c>
      <c r="I8533" t="s">
        <v>22801</v>
      </c>
      <c r="J8533" t="s">
        <v>22802</v>
      </c>
      <c r="K8533" t="s">
        <v>110</v>
      </c>
      <c r="L8533" t="s">
        <v>3346</v>
      </c>
      <c r="M8533" t="s">
        <v>4213</v>
      </c>
      <c r="N8533" t="s">
        <v>7265</v>
      </c>
      <c r="O8533" t="s">
        <v>3343</v>
      </c>
      <c r="P8533" t="s">
        <v>3343</v>
      </c>
      <c r="Q8533" t="s">
        <v>3346</v>
      </c>
    </row>
    <row r="8534" spans="1:17" x14ac:dyDescent="0.25">
      <c r="A8534" t="s">
        <v>22586</v>
      </c>
      <c r="B8534" t="s">
        <v>2904</v>
      </c>
      <c r="C8534" t="s">
        <v>22651</v>
      </c>
      <c r="D8534" t="s">
        <v>22652</v>
      </c>
      <c r="E8534">
        <v>3602033</v>
      </c>
      <c r="F8534" t="s">
        <v>22758</v>
      </c>
      <c r="G8534" t="s">
        <v>22803</v>
      </c>
      <c r="H8534" t="s">
        <v>3770</v>
      </c>
      <c r="I8534" t="s">
        <v>22804</v>
      </c>
      <c r="J8534" t="s">
        <v>22805</v>
      </c>
      <c r="K8534" t="s">
        <v>110</v>
      </c>
      <c r="L8534" t="s">
        <v>3343</v>
      </c>
      <c r="M8534" t="s">
        <v>4213</v>
      </c>
      <c r="N8534" t="s">
        <v>7265</v>
      </c>
      <c r="O8534" t="s">
        <v>3343</v>
      </c>
      <c r="P8534" t="s">
        <v>3343</v>
      </c>
      <c r="Q8534" t="s">
        <v>3346</v>
      </c>
    </row>
    <row r="8535" spans="1:17" x14ac:dyDescent="0.25">
      <c r="A8535" t="s">
        <v>22586</v>
      </c>
      <c r="B8535" t="s">
        <v>2904</v>
      </c>
      <c r="C8535" t="s">
        <v>22651</v>
      </c>
      <c r="D8535" t="s">
        <v>22652</v>
      </c>
      <c r="E8535">
        <v>3602035</v>
      </c>
      <c r="F8535" t="s">
        <v>22806</v>
      </c>
      <c r="G8535" t="s">
        <v>22807</v>
      </c>
      <c r="H8535" t="s">
        <v>3394</v>
      </c>
      <c r="I8535" t="s">
        <v>22808</v>
      </c>
      <c r="J8535" t="s">
        <v>22809</v>
      </c>
      <c r="K8535" t="s">
        <v>110</v>
      </c>
      <c r="L8535" t="s">
        <v>3343</v>
      </c>
      <c r="M8535" t="s">
        <v>3397</v>
      </c>
      <c r="N8535" t="s">
        <v>5920</v>
      </c>
      <c r="O8535" t="s">
        <v>3343</v>
      </c>
      <c r="P8535" t="s">
        <v>3343</v>
      </c>
      <c r="Q8535" t="s">
        <v>3346</v>
      </c>
    </row>
    <row r="8536" spans="1:17" x14ac:dyDescent="0.25">
      <c r="A8536" t="s">
        <v>22586</v>
      </c>
      <c r="B8536" t="s">
        <v>2904</v>
      </c>
      <c r="C8536" t="s">
        <v>22651</v>
      </c>
      <c r="D8536" t="s">
        <v>22652</v>
      </c>
      <c r="E8536">
        <v>3602035</v>
      </c>
      <c r="F8536" t="s">
        <v>22806</v>
      </c>
      <c r="G8536" t="s">
        <v>22807</v>
      </c>
      <c r="H8536" t="s">
        <v>3394</v>
      </c>
      <c r="I8536" t="s">
        <v>22810</v>
      </c>
      <c r="J8536" t="s">
        <v>22811</v>
      </c>
      <c r="K8536" t="s">
        <v>110</v>
      </c>
      <c r="L8536" t="s">
        <v>3346</v>
      </c>
      <c r="M8536" t="s">
        <v>3397</v>
      </c>
      <c r="N8536" t="s">
        <v>5920</v>
      </c>
      <c r="O8536" t="s">
        <v>3343</v>
      </c>
      <c r="P8536" t="s">
        <v>3343</v>
      </c>
      <c r="Q8536" t="s">
        <v>3346</v>
      </c>
    </row>
    <row r="8537" spans="1:17" x14ac:dyDescent="0.25">
      <c r="A8537" t="s">
        <v>22586</v>
      </c>
      <c r="B8537" t="s">
        <v>2904</v>
      </c>
      <c r="C8537" t="s">
        <v>22651</v>
      </c>
      <c r="D8537" t="s">
        <v>22652</v>
      </c>
      <c r="E8537">
        <v>3602035</v>
      </c>
      <c r="F8537" t="s">
        <v>22806</v>
      </c>
      <c r="G8537" t="s">
        <v>22807</v>
      </c>
      <c r="H8537" t="s">
        <v>3394</v>
      </c>
      <c r="I8537" t="s">
        <v>22812</v>
      </c>
      <c r="J8537" t="s">
        <v>22813</v>
      </c>
      <c r="K8537" t="s">
        <v>110</v>
      </c>
      <c r="L8537" t="s">
        <v>3346</v>
      </c>
      <c r="M8537" t="s">
        <v>3397</v>
      </c>
      <c r="N8537" t="s">
        <v>5920</v>
      </c>
      <c r="O8537" t="s">
        <v>3343</v>
      </c>
      <c r="P8537" t="s">
        <v>3343</v>
      </c>
      <c r="Q8537" t="s">
        <v>3346</v>
      </c>
    </row>
    <row r="8538" spans="1:17" x14ac:dyDescent="0.25">
      <c r="A8538" t="s">
        <v>22586</v>
      </c>
      <c r="B8538" t="s">
        <v>2904</v>
      </c>
      <c r="C8538" t="s">
        <v>22651</v>
      </c>
      <c r="D8538" t="s">
        <v>22652</v>
      </c>
      <c r="E8538">
        <v>3602035</v>
      </c>
      <c r="F8538" t="s">
        <v>22806</v>
      </c>
      <c r="G8538" t="s">
        <v>22807</v>
      </c>
      <c r="H8538" t="s">
        <v>3394</v>
      </c>
      <c r="I8538" t="s">
        <v>22814</v>
      </c>
      <c r="J8538" t="s">
        <v>22815</v>
      </c>
      <c r="K8538" t="s">
        <v>110</v>
      </c>
      <c r="L8538" t="s">
        <v>3346</v>
      </c>
      <c r="M8538" t="s">
        <v>3397</v>
      </c>
      <c r="N8538" t="s">
        <v>5920</v>
      </c>
      <c r="O8538" t="s">
        <v>3343</v>
      </c>
      <c r="P8538" t="s">
        <v>3343</v>
      </c>
      <c r="Q8538" t="s">
        <v>3346</v>
      </c>
    </row>
    <row r="8539" spans="1:17" x14ac:dyDescent="0.25">
      <c r="A8539" t="s">
        <v>22586</v>
      </c>
      <c r="B8539" t="s">
        <v>2904</v>
      </c>
      <c r="C8539" t="s">
        <v>22651</v>
      </c>
      <c r="D8539" t="s">
        <v>22652</v>
      </c>
      <c r="E8539">
        <v>3602036</v>
      </c>
      <c r="F8539" t="s">
        <v>22816</v>
      </c>
      <c r="G8539" t="s">
        <v>22817</v>
      </c>
      <c r="H8539" t="s">
        <v>3394</v>
      </c>
      <c r="I8539" t="s">
        <v>22818</v>
      </c>
      <c r="J8539" t="s">
        <v>3675</v>
      </c>
      <c r="K8539" t="s">
        <v>110</v>
      </c>
      <c r="L8539" t="s">
        <v>3343</v>
      </c>
      <c r="M8539" t="s">
        <v>3397</v>
      </c>
      <c r="N8539" t="s">
        <v>5920</v>
      </c>
      <c r="O8539" t="s">
        <v>3343</v>
      </c>
      <c r="P8539" t="s">
        <v>3343</v>
      </c>
      <c r="Q8539" t="s">
        <v>3346</v>
      </c>
    </row>
    <row r="8540" spans="1:17" x14ac:dyDescent="0.25">
      <c r="A8540" t="s">
        <v>22586</v>
      </c>
      <c r="B8540" t="s">
        <v>2904</v>
      </c>
      <c r="C8540" t="s">
        <v>22651</v>
      </c>
      <c r="D8540" t="s">
        <v>22652</v>
      </c>
      <c r="E8540">
        <v>3602037</v>
      </c>
      <c r="F8540" t="s">
        <v>22819</v>
      </c>
      <c r="G8540" t="s">
        <v>22820</v>
      </c>
      <c r="H8540" t="s">
        <v>22821</v>
      </c>
      <c r="I8540" t="s">
        <v>22822</v>
      </c>
      <c r="J8540" t="s">
        <v>22823</v>
      </c>
      <c r="K8540" t="s">
        <v>110</v>
      </c>
      <c r="L8540" t="s">
        <v>3343</v>
      </c>
      <c r="M8540" t="s">
        <v>3344</v>
      </c>
      <c r="N8540" t="s">
        <v>3360</v>
      </c>
      <c r="O8540" t="s">
        <v>3343</v>
      </c>
      <c r="P8540" t="s">
        <v>3343</v>
      </c>
      <c r="Q8540" t="s">
        <v>3346</v>
      </c>
    </row>
    <row r="8541" spans="1:17" x14ac:dyDescent="0.25">
      <c r="A8541" t="s">
        <v>22586</v>
      </c>
      <c r="B8541" t="s">
        <v>2904</v>
      </c>
      <c r="C8541" t="s">
        <v>22651</v>
      </c>
      <c r="D8541" t="s">
        <v>22652</v>
      </c>
      <c r="E8541">
        <v>3602038</v>
      </c>
      <c r="F8541" t="s">
        <v>22824</v>
      </c>
      <c r="G8541" t="s">
        <v>22825</v>
      </c>
      <c r="H8541" t="s">
        <v>22826</v>
      </c>
      <c r="I8541" t="s">
        <v>22827</v>
      </c>
      <c r="J8541" t="s">
        <v>22828</v>
      </c>
      <c r="K8541" t="s">
        <v>110</v>
      </c>
      <c r="L8541" t="s">
        <v>3343</v>
      </c>
      <c r="M8541" t="s">
        <v>4213</v>
      </c>
      <c r="N8541" t="s">
        <v>7265</v>
      </c>
      <c r="O8541" t="s">
        <v>3343</v>
      </c>
      <c r="P8541" t="s">
        <v>3343</v>
      </c>
      <c r="Q8541" t="s">
        <v>3346</v>
      </c>
    </row>
    <row r="8542" spans="1:17" x14ac:dyDescent="0.25">
      <c r="A8542" t="s">
        <v>22586</v>
      </c>
      <c r="B8542" t="s">
        <v>2904</v>
      </c>
      <c r="C8542" t="s">
        <v>22651</v>
      </c>
      <c r="D8542" t="s">
        <v>22652</v>
      </c>
      <c r="E8542">
        <v>3602038</v>
      </c>
      <c r="F8542" t="s">
        <v>22824</v>
      </c>
      <c r="G8542" t="s">
        <v>22825</v>
      </c>
      <c r="H8542" t="s">
        <v>22826</v>
      </c>
      <c r="I8542" t="s">
        <v>22829</v>
      </c>
      <c r="J8542" t="s">
        <v>22830</v>
      </c>
      <c r="K8542" t="s">
        <v>110</v>
      </c>
      <c r="L8542" t="s">
        <v>3346</v>
      </c>
      <c r="M8542" t="s">
        <v>4213</v>
      </c>
      <c r="N8542" t="s">
        <v>7265</v>
      </c>
      <c r="O8542" t="s">
        <v>3343</v>
      </c>
      <c r="P8542" t="s">
        <v>3343</v>
      </c>
      <c r="Q8542" t="s">
        <v>3346</v>
      </c>
    </row>
    <row r="8543" spans="1:17" x14ac:dyDescent="0.25">
      <c r="A8543" t="s">
        <v>22586</v>
      </c>
      <c r="B8543" t="s">
        <v>2904</v>
      </c>
      <c r="C8543" t="s">
        <v>22651</v>
      </c>
      <c r="D8543" t="s">
        <v>22652</v>
      </c>
      <c r="E8543">
        <v>3602038</v>
      </c>
      <c r="F8543" t="s">
        <v>22824</v>
      </c>
      <c r="G8543" t="s">
        <v>22825</v>
      </c>
      <c r="H8543" t="s">
        <v>22826</v>
      </c>
      <c r="I8543" t="s">
        <v>22831</v>
      </c>
      <c r="J8543" t="s">
        <v>22832</v>
      </c>
      <c r="K8543" t="s">
        <v>110</v>
      </c>
      <c r="L8543" t="s">
        <v>3346</v>
      </c>
      <c r="M8543" t="s">
        <v>4213</v>
      </c>
      <c r="N8543" t="s">
        <v>7265</v>
      </c>
      <c r="O8543" t="s">
        <v>3343</v>
      </c>
      <c r="P8543" t="s">
        <v>3343</v>
      </c>
      <c r="Q8543" t="s">
        <v>3346</v>
      </c>
    </row>
    <row r="8544" spans="1:17" x14ac:dyDescent="0.25">
      <c r="A8544" t="s">
        <v>22586</v>
      </c>
      <c r="B8544" t="s">
        <v>2904</v>
      </c>
      <c r="C8544" t="s">
        <v>22651</v>
      </c>
      <c r="D8544" t="s">
        <v>22652</v>
      </c>
      <c r="E8544">
        <v>3602039</v>
      </c>
      <c r="F8544" t="s">
        <v>102</v>
      </c>
      <c r="G8544" t="s">
        <v>5810</v>
      </c>
      <c r="H8544" t="s">
        <v>3350</v>
      </c>
      <c r="I8544" t="s">
        <v>22833</v>
      </c>
      <c r="J8544" t="s">
        <v>103</v>
      </c>
      <c r="K8544" t="s">
        <v>110</v>
      </c>
      <c r="L8544" t="s">
        <v>3343</v>
      </c>
      <c r="M8544" t="s">
        <v>4213</v>
      </c>
      <c r="N8544" t="s">
        <v>6115</v>
      </c>
      <c r="O8544" t="s">
        <v>3343</v>
      </c>
      <c r="P8544" t="s">
        <v>3343</v>
      </c>
      <c r="Q8544" t="s">
        <v>3346</v>
      </c>
    </row>
    <row r="8545" spans="1:17" x14ac:dyDescent="0.25">
      <c r="A8545" t="s">
        <v>22586</v>
      </c>
      <c r="B8545" t="s">
        <v>2904</v>
      </c>
      <c r="C8545" t="s">
        <v>22651</v>
      </c>
      <c r="D8545" t="s">
        <v>22652</v>
      </c>
      <c r="E8545">
        <v>3602039</v>
      </c>
      <c r="F8545" t="s">
        <v>102</v>
      </c>
      <c r="G8545" t="s">
        <v>5810</v>
      </c>
      <c r="H8545" t="s">
        <v>3350</v>
      </c>
      <c r="I8545" t="s">
        <v>22834</v>
      </c>
      <c r="J8545" t="s">
        <v>22835</v>
      </c>
      <c r="K8545" t="s">
        <v>110</v>
      </c>
      <c r="L8545" t="s">
        <v>3346</v>
      </c>
      <c r="M8545" t="s">
        <v>4213</v>
      </c>
      <c r="N8545" t="s">
        <v>6115</v>
      </c>
      <c r="O8545" t="s">
        <v>3343</v>
      </c>
      <c r="P8545" t="s">
        <v>3343</v>
      </c>
      <c r="Q8545" t="s">
        <v>3346</v>
      </c>
    </row>
    <row r="8546" spans="1:17" x14ac:dyDescent="0.25">
      <c r="A8546" t="s">
        <v>22586</v>
      </c>
      <c r="B8546" t="s">
        <v>2904</v>
      </c>
      <c r="C8546" t="s">
        <v>22651</v>
      </c>
      <c r="D8546" t="s">
        <v>22652</v>
      </c>
      <c r="E8546">
        <v>3602039</v>
      </c>
      <c r="F8546" t="s">
        <v>102</v>
      </c>
      <c r="G8546" t="s">
        <v>5810</v>
      </c>
      <c r="H8546" t="s">
        <v>3350</v>
      </c>
      <c r="I8546" t="s">
        <v>22836</v>
      </c>
      <c r="J8546" t="s">
        <v>22837</v>
      </c>
      <c r="K8546" t="s">
        <v>110</v>
      </c>
      <c r="L8546" t="s">
        <v>3346</v>
      </c>
      <c r="M8546" t="s">
        <v>4213</v>
      </c>
      <c r="N8546" t="s">
        <v>6115</v>
      </c>
      <c r="O8546" t="s">
        <v>3343</v>
      </c>
      <c r="P8546" t="s">
        <v>3343</v>
      </c>
      <c r="Q8546" t="s">
        <v>3346</v>
      </c>
    </row>
    <row r="8547" spans="1:17" x14ac:dyDescent="0.25">
      <c r="A8547" t="s">
        <v>22586</v>
      </c>
      <c r="B8547" t="s">
        <v>2904</v>
      </c>
      <c r="C8547" t="s">
        <v>22651</v>
      </c>
      <c r="D8547" t="s">
        <v>22652</v>
      </c>
      <c r="E8547">
        <v>3602039</v>
      </c>
      <c r="F8547" t="s">
        <v>102</v>
      </c>
      <c r="G8547" t="s">
        <v>5810</v>
      </c>
      <c r="H8547" t="s">
        <v>3350</v>
      </c>
      <c r="I8547" t="s">
        <v>22838</v>
      </c>
      <c r="J8547" t="s">
        <v>22839</v>
      </c>
      <c r="K8547" t="s">
        <v>110</v>
      </c>
      <c r="L8547" t="s">
        <v>3346</v>
      </c>
      <c r="M8547" t="s">
        <v>4213</v>
      </c>
      <c r="N8547" t="s">
        <v>6115</v>
      </c>
      <c r="O8547" t="s">
        <v>3343</v>
      </c>
      <c r="P8547" t="s">
        <v>3343</v>
      </c>
      <c r="Q8547" t="s">
        <v>3346</v>
      </c>
    </row>
    <row r="8548" spans="1:17" x14ac:dyDescent="0.25">
      <c r="A8548" t="s">
        <v>22586</v>
      </c>
      <c r="B8548" t="s">
        <v>2904</v>
      </c>
      <c r="C8548" t="s">
        <v>22651</v>
      </c>
      <c r="D8548" t="s">
        <v>22652</v>
      </c>
      <c r="E8548">
        <v>3602039</v>
      </c>
      <c r="F8548" t="s">
        <v>102</v>
      </c>
      <c r="G8548" t="s">
        <v>5810</v>
      </c>
      <c r="H8548" t="s">
        <v>3350</v>
      </c>
      <c r="I8548" t="s">
        <v>22840</v>
      </c>
      <c r="J8548" t="s">
        <v>22841</v>
      </c>
      <c r="K8548" t="s">
        <v>110</v>
      </c>
      <c r="L8548" t="s">
        <v>3346</v>
      </c>
      <c r="M8548" t="s">
        <v>4213</v>
      </c>
      <c r="N8548" t="s">
        <v>6115</v>
      </c>
      <c r="O8548" t="s">
        <v>3343</v>
      </c>
      <c r="P8548" t="s">
        <v>3343</v>
      </c>
      <c r="Q8548" t="s">
        <v>3346</v>
      </c>
    </row>
    <row r="8549" spans="1:17" x14ac:dyDescent="0.25">
      <c r="A8549" t="s">
        <v>22586</v>
      </c>
      <c r="B8549" t="s">
        <v>2904</v>
      </c>
      <c r="C8549" t="s">
        <v>22651</v>
      </c>
      <c r="D8549" t="s">
        <v>22652</v>
      </c>
      <c r="E8549">
        <v>3602039</v>
      </c>
      <c r="F8549" t="s">
        <v>102</v>
      </c>
      <c r="G8549" t="s">
        <v>5810</v>
      </c>
      <c r="H8549" t="s">
        <v>3350</v>
      </c>
      <c r="I8549" t="s">
        <v>22842</v>
      </c>
      <c r="J8549" t="s">
        <v>22843</v>
      </c>
      <c r="K8549" t="s">
        <v>110</v>
      </c>
      <c r="L8549" t="s">
        <v>3346</v>
      </c>
      <c r="M8549" t="s">
        <v>4213</v>
      </c>
      <c r="N8549" t="s">
        <v>6115</v>
      </c>
      <c r="O8549" t="s">
        <v>3343</v>
      </c>
      <c r="P8549" t="s">
        <v>3343</v>
      </c>
      <c r="Q8549" t="s">
        <v>3346</v>
      </c>
    </row>
    <row r="8550" spans="1:17" x14ac:dyDescent="0.25">
      <c r="A8550" t="s">
        <v>22586</v>
      </c>
      <c r="B8550" t="s">
        <v>2904</v>
      </c>
      <c r="C8550" t="s">
        <v>22651</v>
      </c>
      <c r="D8550" t="s">
        <v>22652</v>
      </c>
      <c r="E8550">
        <v>3602039</v>
      </c>
      <c r="F8550" t="s">
        <v>102</v>
      </c>
      <c r="G8550" t="s">
        <v>5810</v>
      </c>
      <c r="H8550" t="s">
        <v>3350</v>
      </c>
      <c r="I8550" t="s">
        <v>22844</v>
      </c>
      <c r="J8550" t="s">
        <v>22845</v>
      </c>
      <c r="K8550" t="s">
        <v>110</v>
      </c>
      <c r="L8550" t="s">
        <v>3346</v>
      </c>
      <c r="M8550" t="s">
        <v>4213</v>
      </c>
      <c r="N8550" t="s">
        <v>6115</v>
      </c>
      <c r="O8550" t="s">
        <v>3343</v>
      </c>
      <c r="P8550" t="s">
        <v>3343</v>
      </c>
      <c r="Q8550" t="s">
        <v>3346</v>
      </c>
    </row>
    <row r="8551" spans="1:17" x14ac:dyDescent="0.25">
      <c r="A8551" t="s">
        <v>22586</v>
      </c>
      <c r="B8551" t="s">
        <v>2904</v>
      </c>
      <c r="C8551" t="s">
        <v>22651</v>
      </c>
      <c r="D8551" t="s">
        <v>22652</v>
      </c>
      <c r="E8551">
        <v>3602039</v>
      </c>
      <c r="F8551" t="s">
        <v>102</v>
      </c>
      <c r="G8551" t="s">
        <v>5810</v>
      </c>
      <c r="H8551" t="s">
        <v>3350</v>
      </c>
      <c r="I8551" t="s">
        <v>22846</v>
      </c>
      <c r="J8551" t="s">
        <v>22847</v>
      </c>
      <c r="K8551" t="s">
        <v>110</v>
      </c>
      <c r="L8551" t="s">
        <v>3346</v>
      </c>
      <c r="M8551" t="s">
        <v>4213</v>
      </c>
      <c r="N8551" t="s">
        <v>6115</v>
      </c>
      <c r="O8551" t="s">
        <v>3343</v>
      </c>
      <c r="P8551" t="s">
        <v>3343</v>
      </c>
      <c r="Q8551" t="s">
        <v>3346</v>
      </c>
    </row>
    <row r="8552" spans="1:17" x14ac:dyDescent="0.25">
      <c r="A8552" t="s">
        <v>22586</v>
      </c>
      <c r="B8552" t="s">
        <v>2904</v>
      </c>
      <c r="C8552" t="s">
        <v>22651</v>
      </c>
      <c r="D8552" t="s">
        <v>22652</v>
      </c>
      <c r="E8552">
        <v>3602039</v>
      </c>
      <c r="F8552" t="s">
        <v>102</v>
      </c>
      <c r="G8552" t="s">
        <v>5810</v>
      </c>
      <c r="H8552" t="s">
        <v>3350</v>
      </c>
      <c r="I8552" t="s">
        <v>22848</v>
      </c>
      <c r="J8552" t="s">
        <v>22849</v>
      </c>
      <c r="K8552" t="s">
        <v>110</v>
      </c>
      <c r="L8552" t="s">
        <v>3346</v>
      </c>
      <c r="M8552" t="s">
        <v>4213</v>
      </c>
      <c r="N8552" t="s">
        <v>6115</v>
      </c>
      <c r="O8552" t="s">
        <v>3343</v>
      </c>
      <c r="P8552" t="s">
        <v>3343</v>
      </c>
      <c r="Q8552" t="s">
        <v>3346</v>
      </c>
    </row>
    <row r="8553" spans="1:17" x14ac:dyDescent="0.25">
      <c r="A8553" t="s">
        <v>22586</v>
      </c>
      <c r="B8553" t="s">
        <v>2904</v>
      </c>
      <c r="C8553" t="s">
        <v>22651</v>
      </c>
      <c r="D8553" t="s">
        <v>22652</v>
      </c>
      <c r="E8553">
        <v>3602040</v>
      </c>
      <c r="F8553" t="s">
        <v>156</v>
      </c>
      <c r="G8553" t="s">
        <v>22850</v>
      </c>
      <c r="H8553" t="s">
        <v>3394</v>
      </c>
      <c r="I8553" t="s">
        <v>22851</v>
      </c>
      <c r="J8553" t="s">
        <v>200</v>
      </c>
      <c r="K8553" t="s">
        <v>110</v>
      </c>
      <c r="L8553" t="s">
        <v>3343</v>
      </c>
      <c r="M8553" t="s">
        <v>3344</v>
      </c>
      <c r="N8553" t="s">
        <v>3360</v>
      </c>
      <c r="O8553" t="s">
        <v>3343</v>
      </c>
      <c r="P8553" t="s">
        <v>3343</v>
      </c>
      <c r="Q8553" t="s">
        <v>3346</v>
      </c>
    </row>
    <row r="8554" spans="1:17" x14ac:dyDescent="0.25">
      <c r="A8554" t="s">
        <v>22586</v>
      </c>
      <c r="B8554" t="s">
        <v>2904</v>
      </c>
      <c r="C8554" t="s">
        <v>22651</v>
      </c>
      <c r="D8554" t="s">
        <v>22652</v>
      </c>
      <c r="E8554">
        <v>3602040</v>
      </c>
      <c r="F8554" t="s">
        <v>156</v>
      </c>
      <c r="G8554" t="s">
        <v>22850</v>
      </c>
      <c r="H8554" t="s">
        <v>3394</v>
      </c>
      <c r="I8554" t="s">
        <v>22852</v>
      </c>
      <c r="J8554" t="s">
        <v>6069</v>
      </c>
      <c r="K8554" t="s">
        <v>110</v>
      </c>
      <c r="L8554" t="s">
        <v>3346</v>
      </c>
      <c r="M8554" t="s">
        <v>3344</v>
      </c>
      <c r="N8554" t="s">
        <v>3360</v>
      </c>
      <c r="O8554" t="s">
        <v>3343</v>
      </c>
      <c r="P8554" t="s">
        <v>3343</v>
      </c>
      <c r="Q8554" t="s">
        <v>3346</v>
      </c>
    </row>
    <row r="8555" spans="1:17" x14ac:dyDescent="0.25">
      <c r="A8555" t="s">
        <v>22586</v>
      </c>
      <c r="B8555" t="s">
        <v>2904</v>
      </c>
      <c r="C8555" t="s">
        <v>22651</v>
      </c>
      <c r="D8555" t="s">
        <v>22652</v>
      </c>
      <c r="E8555">
        <v>3602040</v>
      </c>
      <c r="F8555" t="s">
        <v>156</v>
      </c>
      <c r="G8555" t="s">
        <v>22850</v>
      </c>
      <c r="H8555" t="s">
        <v>3394</v>
      </c>
      <c r="I8555" t="s">
        <v>22853</v>
      </c>
      <c r="J8555" t="s">
        <v>6071</v>
      </c>
      <c r="K8555" t="s">
        <v>110</v>
      </c>
      <c r="L8555" t="s">
        <v>3346</v>
      </c>
      <c r="M8555" t="s">
        <v>3344</v>
      </c>
      <c r="N8555" t="s">
        <v>3360</v>
      </c>
      <c r="O8555" t="s">
        <v>3343</v>
      </c>
      <c r="P8555" t="s">
        <v>3343</v>
      </c>
      <c r="Q8555" t="s">
        <v>3346</v>
      </c>
    </row>
    <row r="8556" spans="1:17" x14ac:dyDescent="0.25">
      <c r="A8556" t="s">
        <v>22586</v>
      </c>
      <c r="B8556" t="s">
        <v>2904</v>
      </c>
      <c r="C8556" t="s">
        <v>22651</v>
      </c>
      <c r="D8556" t="s">
        <v>22652</v>
      </c>
      <c r="E8556">
        <v>3602040</v>
      </c>
      <c r="F8556" t="s">
        <v>156</v>
      </c>
      <c r="G8556" t="s">
        <v>22850</v>
      </c>
      <c r="H8556" t="s">
        <v>3394</v>
      </c>
      <c r="I8556" t="s">
        <v>22854</v>
      </c>
      <c r="J8556" t="s">
        <v>2575</v>
      </c>
      <c r="K8556" t="s">
        <v>110</v>
      </c>
      <c r="L8556" t="s">
        <v>3346</v>
      </c>
      <c r="M8556" t="s">
        <v>3344</v>
      </c>
      <c r="N8556" t="s">
        <v>3360</v>
      </c>
      <c r="O8556" t="s">
        <v>3343</v>
      </c>
      <c r="P8556" t="s">
        <v>3343</v>
      </c>
      <c r="Q8556" t="s">
        <v>3346</v>
      </c>
    </row>
    <row r="8557" spans="1:17" x14ac:dyDescent="0.25">
      <c r="A8557" t="s">
        <v>22586</v>
      </c>
      <c r="B8557" t="s">
        <v>2904</v>
      </c>
      <c r="C8557" t="s">
        <v>22651</v>
      </c>
      <c r="D8557" t="s">
        <v>22652</v>
      </c>
      <c r="E8557">
        <v>3602040</v>
      </c>
      <c r="F8557" t="s">
        <v>156</v>
      </c>
      <c r="G8557" t="s">
        <v>22850</v>
      </c>
      <c r="H8557" t="s">
        <v>3394</v>
      </c>
      <c r="I8557" t="s">
        <v>22855</v>
      </c>
      <c r="J8557" t="s">
        <v>3660</v>
      </c>
      <c r="K8557" t="s">
        <v>110</v>
      </c>
      <c r="L8557" t="s">
        <v>3346</v>
      </c>
      <c r="M8557" t="s">
        <v>3344</v>
      </c>
      <c r="N8557" t="s">
        <v>3360</v>
      </c>
      <c r="O8557" t="s">
        <v>3343</v>
      </c>
      <c r="P8557" t="s">
        <v>3343</v>
      </c>
      <c r="Q8557" t="s">
        <v>3346</v>
      </c>
    </row>
    <row r="8558" spans="1:17" x14ac:dyDescent="0.25">
      <c r="A8558" t="s">
        <v>22586</v>
      </c>
      <c r="B8558" t="s">
        <v>2904</v>
      </c>
      <c r="C8558" t="s">
        <v>22651</v>
      </c>
      <c r="D8558" t="s">
        <v>22652</v>
      </c>
      <c r="E8558">
        <v>3602040</v>
      </c>
      <c r="F8558" t="s">
        <v>156</v>
      </c>
      <c r="G8558" t="s">
        <v>22850</v>
      </c>
      <c r="H8558" t="s">
        <v>3394</v>
      </c>
      <c r="I8558" t="s">
        <v>22856</v>
      </c>
      <c r="J8558" t="s">
        <v>6075</v>
      </c>
      <c r="K8558" t="s">
        <v>110</v>
      </c>
      <c r="L8558" t="s">
        <v>3346</v>
      </c>
      <c r="M8558" t="s">
        <v>3344</v>
      </c>
      <c r="N8558" t="s">
        <v>3360</v>
      </c>
      <c r="O8558" t="s">
        <v>3343</v>
      </c>
      <c r="P8558" t="s">
        <v>3343</v>
      </c>
      <c r="Q8558" t="s">
        <v>3346</v>
      </c>
    </row>
    <row r="8559" spans="1:17" x14ac:dyDescent="0.25">
      <c r="A8559" t="s">
        <v>22586</v>
      </c>
      <c r="B8559" t="s">
        <v>2904</v>
      </c>
      <c r="C8559" t="s">
        <v>22651</v>
      </c>
      <c r="D8559" t="s">
        <v>22652</v>
      </c>
      <c r="E8559">
        <v>3602040</v>
      </c>
      <c r="F8559" t="s">
        <v>156</v>
      </c>
      <c r="G8559" t="s">
        <v>22850</v>
      </c>
      <c r="H8559" t="s">
        <v>3394</v>
      </c>
      <c r="I8559" t="s">
        <v>22857</v>
      </c>
      <c r="J8559" t="s">
        <v>6077</v>
      </c>
      <c r="K8559" t="s">
        <v>110</v>
      </c>
      <c r="L8559" t="s">
        <v>3346</v>
      </c>
      <c r="M8559" t="s">
        <v>3344</v>
      </c>
      <c r="N8559" t="s">
        <v>3360</v>
      </c>
      <c r="O8559" t="s">
        <v>3343</v>
      </c>
      <c r="P8559" t="s">
        <v>3343</v>
      </c>
      <c r="Q8559" t="s">
        <v>3346</v>
      </c>
    </row>
    <row r="8560" spans="1:17" x14ac:dyDescent="0.25">
      <c r="A8560" t="s">
        <v>22586</v>
      </c>
      <c r="B8560" t="s">
        <v>2904</v>
      </c>
      <c r="C8560" t="s">
        <v>22651</v>
      </c>
      <c r="D8560" t="s">
        <v>22652</v>
      </c>
      <c r="E8560">
        <v>3602040</v>
      </c>
      <c r="F8560" t="s">
        <v>156</v>
      </c>
      <c r="G8560" t="s">
        <v>22850</v>
      </c>
      <c r="H8560" t="s">
        <v>3394</v>
      </c>
      <c r="I8560" t="s">
        <v>22858</v>
      </c>
      <c r="J8560" t="s">
        <v>6079</v>
      </c>
      <c r="K8560" t="s">
        <v>110</v>
      </c>
      <c r="L8560" t="s">
        <v>3346</v>
      </c>
      <c r="M8560" t="s">
        <v>3344</v>
      </c>
      <c r="N8560" t="s">
        <v>3360</v>
      </c>
      <c r="O8560" t="s">
        <v>3343</v>
      </c>
      <c r="P8560" t="s">
        <v>3343</v>
      </c>
      <c r="Q8560" t="s">
        <v>3346</v>
      </c>
    </row>
    <row r="8561" spans="1:17" x14ac:dyDescent="0.25">
      <c r="A8561" t="s">
        <v>22586</v>
      </c>
      <c r="B8561" t="s">
        <v>2904</v>
      </c>
      <c r="C8561" t="s">
        <v>22651</v>
      </c>
      <c r="D8561" t="s">
        <v>22652</v>
      </c>
      <c r="E8561">
        <v>3602041</v>
      </c>
      <c r="F8561" t="s">
        <v>867</v>
      </c>
      <c r="G8561" t="s">
        <v>3481</v>
      </c>
      <c r="H8561" t="s">
        <v>3350</v>
      </c>
      <c r="I8561" t="s">
        <v>22859</v>
      </c>
      <c r="J8561" t="s">
        <v>1217</v>
      </c>
      <c r="K8561" t="s">
        <v>110</v>
      </c>
      <c r="L8561" t="s">
        <v>3343</v>
      </c>
      <c r="M8561" t="s">
        <v>4213</v>
      </c>
      <c r="N8561" t="s">
        <v>6115</v>
      </c>
      <c r="O8561" t="s">
        <v>3343</v>
      </c>
      <c r="P8561" t="s">
        <v>3343</v>
      </c>
      <c r="Q8561" t="s">
        <v>3346</v>
      </c>
    </row>
    <row r="8562" spans="1:17" x14ac:dyDescent="0.25">
      <c r="A8562" t="s">
        <v>22586</v>
      </c>
      <c r="B8562" t="s">
        <v>2904</v>
      </c>
      <c r="C8562" t="s">
        <v>22651</v>
      </c>
      <c r="D8562" t="s">
        <v>22652</v>
      </c>
      <c r="E8562">
        <v>3602042</v>
      </c>
      <c r="F8562" t="s">
        <v>22860</v>
      </c>
      <c r="G8562" t="s">
        <v>21710</v>
      </c>
      <c r="H8562" t="s">
        <v>11648</v>
      </c>
      <c r="I8562" t="s">
        <v>22861</v>
      </c>
      <c r="J8562" t="s">
        <v>3517</v>
      </c>
      <c r="K8562" t="s">
        <v>110</v>
      </c>
      <c r="L8562" t="s">
        <v>3343</v>
      </c>
      <c r="M8562" t="s">
        <v>3477</v>
      </c>
      <c r="N8562" t="s">
        <v>3478</v>
      </c>
      <c r="O8562" t="s">
        <v>3343</v>
      </c>
      <c r="P8562" t="s">
        <v>3343</v>
      </c>
      <c r="Q8562" t="s">
        <v>3346</v>
      </c>
    </row>
    <row r="8563" spans="1:17" x14ac:dyDescent="0.25">
      <c r="A8563" t="s">
        <v>22586</v>
      </c>
      <c r="B8563" t="s">
        <v>2904</v>
      </c>
      <c r="C8563" t="s">
        <v>22651</v>
      </c>
      <c r="D8563" t="s">
        <v>22652</v>
      </c>
      <c r="E8563">
        <v>3602043</v>
      </c>
      <c r="F8563" t="s">
        <v>5665</v>
      </c>
      <c r="G8563" t="s">
        <v>5022</v>
      </c>
      <c r="H8563" t="s">
        <v>3350</v>
      </c>
      <c r="I8563" t="s">
        <v>22862</v>
      </c>
      <c r="J8563" t="s">
        <v>22863</v>
      </c>
      <c r="K8563" t="s">
        <v>110</v>
      </c>
      <c r="L8563" t="s">
        <v>3343</v>
      </c>
      <c r="M8563" t="s">
        <v>3477</v>
      </c>
      <c r="N8563" t="s">
        <v>3478</v>
      </c>
      <c r="O8563" t="s">
        <v>3343</v>
      </c>
      <c r="P8563" t="s">
        <v>3343</v>
      </c>
      <c r="Q8563" t="s">
        <v>3346</v>
      </c>
    </row>
    <row r="8564" spans="1:17" x14ac:dyDescent="0.25">
      <c r="A8564" t="s">
        <v>22586</v>
      </c>
      <c r="B8564" t="s">
        <v>2904</v>
      </c>
      <c r="C8564" t="s">
        <v>22651</v>
      </c>
      <c r="D8564" t="s">
        <v>22652</v>
      </c>
      <c r="E8564">
        <v>3602044</v>
      </c>
      <c r="F8564" t="s">
        <v>128</v>
      </c>
      <c r="G8564" t="s">
        <v>4583</v>
      </c>
      <c r="H8564" t="s">
        <v>3701</v>
      </c>
      <c r="I8564" t="s">
        <v>22864</v>
      </c>
      <c r="J8564" t="s">
        <v>935</v>
      </c>
      <c r="K8564" t="s">
        <v>110</v>
      </c>
      <c r="L8564" t="s">
        <v>3343</v>
      </c>
      <c r="M8564" t="s">
        <v>3477</v>
      </c>
      <c r="N8564" t="s">
        <v>3478</v>
      </c>
      <c r="O8564" t="s">
        <v>3346</v>
      </c>
      <c r="P8564" t="s">
        <v>3346</v>
      </c>
      <c r="Q8564" t="s">
        <v>3346</v>
      </c>
    </row>
    <row r="8565" spans="1:17" x14ac:dyDescent="0.25">
      <c r="A8565" t="s">
        <v>22586</v>
      </c>
      <c r="B8565" t="s">
        <v>2904</v>
      </c>
      <c r="C8565" t="s">
        <v>22651</v>
      </c>
      <c r="D8565" t="s">
        <v>22652</v>
      </c>
      <c r="E8565">
        <v>3602044</v>
      </c>
      <c r="F8565" t="s">
        <v>128</v>
      </c>
      <c r="G8565" t="s">
        <v>4583</v>
      </c>
      <c r="H8565" t="s">
        <v>3701</v>
      </c>
      <c r="I8565" t="s">
        <v>22865</v>
      </c>
      <c r="J8565" t="s">
        <v>22866</v>
      </c>
      <c r="K8565" t="s">
        <v>110</v>
      </c>
      <c r="L8565" t="s">
        <v>3346</v>
      </c>
      <c r="M8565" t="s">
        <v>3477</v>
      </c>
      <c r="N8565" t="s">
        <v>3478</v>
      </c>
      <c r="O8565" t="s">
        <v>3346</v>
      </c>
      <c r="P8565" t="s">
        <v>3346</v>
      </c>
      <c r="Q8565" t="s">
        <v>3346</v>
      </c>
    </row>
    <row r="8566" spans="1:17" x14ac:dyDescent="0.25">
      <c r="A8566" t="s">
        <v>22586</v>
      </c>
      <c r="B8566" t="s">
        <v>2904</v>
      </c>
      <c r="C8566" t="s">
        <v>22651</v>
      </c>
      <c r="D8566" t="s">
        <v>22652</v>
      </c>
      <c r="E8566">
        <v>3602044</v>
      </c>
      <c r="F8566" t="s">
        <v>128</v>
      </c>
      <c r="G8566" t="s">
        <v>4583</v>
      </c>
      <c r="H8566" t="s">
        <v>3701</v>
      </c>
      <c r="I8566" t="s">
        <v>22867</v>
      </c>
      <c r="J8566" t="s">
        <v>22866</v>
      </c>
      <c r="K8566" t="s">
        <v>110</v>
      </c>
      <c r="L8566" t="s">
        <v>3346</v>
      </c>
      <c r="M8566" t="s">
        <v>3477</v>
      </c>
      <c r="N8566" t="s">
        <v>3478</v>
      </c>
      <c r="O8566" t="s">
        <v>3346</v>
      </c>
      <c r="P8566" t="s">
        <v>3346</v>
      </c>
      <c r="Q8566" t="s">
        <v>3346</v>
      </c>
    </row>
    <row r="8567" spans="1:17" x14ac:dyDescent="0.25">
      <c r="A8567" t="s">
        <v>22586</v>
      </c>
      <c r="B8567" t="s">
        <v>2904</v>
      </c>
      <c r="C8567" t="s">
        <v>22651</v>
      </c>
      <c r="D8567" t="s">
        <v>22652</v>
      </c>
      <c r="E8567">
        <v>3602044</v>
      </c>
      <c r="F8567" t="s">
        <v>128</v>
      </c>
      <c r="G8567" t="s">
        <v>4583</v>
      </c>
      <c r="H8567" t="s">
        <v>3701</v>
      </c>
      <c r="I8567" t="s">
        <v>22868</v>
      </c>
      <c r="J8567" t="s">
        <v>22869</v>
      </c>
      <c r="K8567" t="s">
        <v>110</v>
      </c>
      <c r="L8567" t="s">
        <v>3346</v>
      </c>
      <c r="M8567" t="s">
        <v>3477</v>
      </c>
      <c r="N8567" t="s">
        <v>3478</v>
      </c>
      <c r="O8567" t="s">
        <v>3346</v>
      </c>
      <c r="P8567" t="s">
        <v>3346</v>
      </c>
      <c r="Q8567" t="s">
        <v>3346</v>
      </c>
    </row>
    <row r="8568" spans="1:17" x14ac:dyDescent="0.25">
      <c r="A8568" t="s">
        <v>22586</v>
      </c>
      <c r="B8568" t="s">
        <v>2904</v>
      </c>
      <c r="C8568" t="s">
        <v>22651</v>
      </c>
      <c r="D8568" t="s">
        <v>22652</v>
      </c>
      <c r="E8568">
        <v>3602044</v>
      </c>
      <c r="F8568" t="s">
        <v>128</v>
      </c>
      <c r="G8568" t="s">
        <v>4583</v>
      </c>
      <c r="H8568" t="s">
        <v>3701</v>
      </c>
      <c r="I8568" t="s">
        <v>22870</v>
      </c>
      <c r="J8568" t="s">
        <v>22871</v>
      </c>
      <c r="K8568" t="s">
        <v>110</v>
      </c>
      <c r="L8568" t="s">
        <v>3346</v>
      </c>
      <c r="M8568" t="s">
        <v>3477</v>
      </c>
      <c r="N8568" t="s">
        <v>3478</v>
      </c>
      <c r="O8568" t="s">
        <v>3346</v>
      </c>
      <c r="P8568" t="s">
        <v>3346</v>
      </c>
      <c r="Q8568" t="s">
        <v>3346</v>
      </c>
    </row>
    <row r="8569" spans="1:17" x14ac:dyDescent="0.25">
      <c r="A8569" t="s">
        <v>22586</v>
      </c>
      <c r="B8569" t="s">
        <v>2904</v>
      </c>
      <c r="C8569" t="s">
        <v>22651</v>
      </c>
      <c r="D8569" t="s">
        <v>22652</v>
      </c>
      <c r="E8569">
        <v>3602044</v>
      </c>
      <c r="F8569" t="s">
        <v>128</v>
      </c>
      <c r="G8569" t="s">
        <v>4583</v>
      </c>
      <c r="H8569" t="s">
        <v>3701</v>
      </c>
      <c r="I8569" t="s">
        <v>22872</v>
      </c>
      <c r="J8569" t="s">
        <v>22873</v>
      </c>
      <c r="K8569" t="s">
        <v>110</v>
      </c>
      <c r="L8569" t="s">
        <v>3346</v>
      </c>
      <c r="M8569" t="s">
        <v>3477</v>
      </c>
      <c r="N8569" t="s">
        <v>3478</v>
      </c>
      <c r="O8569" t="s">
        <v>3346</v>
      </c>
      <c r="P8569" t="s">
        <v>3346</v>
      </c>
      <c r="Q8569" t="s">
        <v>3346</v>
      </c>
    </row>
    <row r="8570" spans="1:17" x14ac:dyDescent="0.25">
      <c r="A8570" t="s">
        <v>22586</v>
      </c>
      <c r="B8570" t="s">
        <v>2904</v>
      </c>
      <c r="C8570" t="s">
        <v>22651</v>
      </c>
      <c r="D8570" t="s">
        <v>22652</v>
      </c>
      <c r="E8570">
        <v>3602045</v>
      </c>
      <c r="F8570" t="s">
        <v>6098</v>
      </c>
      <c r="G8570" t="s">
        <v>13140</v>
      </c>
      <c r="H8570" t="s">
        <v>3394</v>
      </c>
      <c r="I8570" t="s">
        <v>22874</v>
      </c>
      <c r="J8570" t="s">
        <v>6101</v>
      </c>
      <c r="K8570" t="s">
        <v>110</v>
      </c>
      <c r="L8570" t="s">
        <v>3343</v>
      </c>
      <c r="M8570" t="s">
        <v>3397</v>
      </c>
      <c r="N8570" t="s">
        <v>3398</v>
      </c>
      <c r="O8570" t="s">
        <v>3346</v>
      </c>
      <c r="P8570" t="s">
        <v>3346</v>
      </c>
      <c r="Q8570" t="s">
        <v>3346</v>
      </c>
    </row>
    <row r="8571" spans="1:17" x14ac:dyDescent="0.25">
      <c r="A8571" t="s">
        <v>22586</v>
      </c>
      <c r="B8571" t="s">
        <v>2904</v>
      </c>
      <c r="C8571" t="s">
        <v>22651</v>
      </c>
      <c r="D8571" t="s">
        <v>22652</v>
      </c>
      <c r="E8571">
        <v>3602046</v>
      </c>
      <c r="F8571" t="s">
        <v>22875</v>
      </c>
      <c r="G8571" t="s">
        <v>22876</v>
      </c>
      <c r="H8571" t="s">
        <v>6082</v>
      </c>
      <c r="I8571" t="s">
        <v>22877</v>
      </c>
      <c r="J8571" t="s">
        <v>543</v>
      </c>
      <c r="K8571" t="s">
        <v>110</v>
      </c>
      <c r="L8571" t="s">
        <v>3343</v>
      </c>
      <c r="M8571" t="s">
        <v>4213</v>
      </c>
      <c r="N8571" t="s">
        <v>7265</v>
      </c>
      <c r="O8571" t="s">
        <v>3346</v>
      </c>
      <c r="P8571" t="s">
        <v>3346</v>
      </c>
      <c r="Q8571" t="s">
        <v>3346</v>
      </c>
    </row>
    <row r="8572" spans="1:17" x14ac:dyDescent="0.25">
      <c r="A8572" t="s">
        <v>22586</v>
      </c>
      <c r="B8572" t="s">
        <v>2904</v>
      </c>
      <c r="C8572" t="s">
        <v>22651</v>
      </c>
      <c r="D8572" t="s">
        <v>22652</v>
      </c>
      <c r="E8572">
        <v>3602047</v>
      </c>
      <c r="F8572" t="s">
        <v>22878</v>
      </c>
      <c r="G8572" t="s">
        <v>22879</v>
      </c>
      <c r="H8572" t="s">
        <v>3691</v>
      </c>
      <c r="I8572" t="s">
        <v>22880</v>
      </c>
      <c r="J8572" t="s">
        <v>4625</v>
      </c>
      <c r="K8572" t="s">
        <v>110</v>
      </c>
      <c r="L8572" t="s">
        <v>3343</v>
      </c>
      <c r="M8572" t="s">
        <v>3344</v>
      </c>
      <c r="N8572" t="s">
        <v>3345</v>
      </c>
      <c r="O8572" t="s">
        <v>3346</v>
      </c>
      <c r="P8572" t="s">
        <v>3346</v>
      </c>
      <c r="Q8572" t="s">
        <v>3346</v>
      </c>
    </row>
    <row r="8573" spans="1:17" x14ac:dyDescent="0.25">
      <c r="A8573" t="s">
        <v>22586</v>
      </c>
      <c r="B8573" t="s">
        <v>2904</v>
      </c>
      <c r="C8573" t="s">
        <v>22651</v>
      </c>
      <c r="D8573" t="s">
        <v>22652</v>
      </c>
      <c r="E8573">
        <v>3602048</v>
      </c>
      <c r="F8573" t="s">
        <v>375</v>
      </c>
      <c r="G8573" t="s">
        <v>3518</v>
      </c>
      <c r="H8573" t="s">
        <v>4593</v>
      </c>
      <c r="I8573" t="s">
        <v>22881</v>
      </c>
      <c r="J8573" t="s">
        <v>154</v>
      </c>
      <c r="K8573" t="s">
        <v>110</v>
      </c>
      <c r="L8573" t="s">
        <v>3343</v>
      </c>
      <c r="M8573" t="s">
        <v>3344</v>
      </c>
      <c r="N8573" t="s">
        <v>3345</v>
      </c>
      <c r="O8573" t="s">
        <v>3346</v>
      </c>
      <c r="P8573" t="s">
        <v>3346</v>
      </c>
      <c r="Q8573" t="s">
        <v>3346</v>
      </c>
    </row>
    <row r="8574" spans="1:17" x14ac:dyDescent="0.25">
      <c r="A8574" t="s">
        <v>22586</v>
      </c>
      <c r="B8574" t="s">
        <v>2904</v>
      </c>
      <c r="C8574" t="s">
        <v>22651</v>
      </c>
      <c r="D8574" t="s">
        <v>22652</v>
      </c>
      <c r="E8574">
        <v>3602049</v>
      </c>
      <c r="F8574" t="s">
        <v>600</v>
      </c>
      <c r="G8574" t="s">
        <v>3497</v>
      </c>
      <c r="H8574" t="s">
        <v>2503</v>
      </c>
      <c r="I8574" t="s">
        <v>22882</v>
      </c>
      <c r="J8574" t="s">
        <v>1579</v>
      </c>
      <c r="K8574" t="s">
        <v>110</v>
      </c>
      <c r="L8574" t="s">
        <v>3343</v>
      </c>
      <c r="M8574" t="s">
        <v>3344</v>
      </c>
      <c r="N8574" t="s">
        <v>3686</v>
      </c>
      <c r="O8574" t="s">
        <v>3346</v>
      </c>
      <c r="P8574" t="s">
        <v>3346</v>
      </c>
      <c r="Q8574" t="s">
        <v>3346</v>
      </c>
    </row>
    <row r="8575" spans="1:17" x14ac:dyDescent="0.25">
      <c r="A8575" t="s">
        <v>22586</v>
      </c>
      <c r="B8575" t="s">
        <v>2904</v>
      </c>
      <c r="C8575" t="s">
        <v>22651</v>
      </c>
      <c r="D8575" t="s">
        <v>22652</v>
      </c>
      <c r="E8575">
        <v>3602050</v>
      </c>
      <c r="F8575" t="s">
        <v>1826</v>
      </c>
      <c r="G8575" t="s">
        <v>22883</v>
      </c>
      <c r="H8575" t="s">
        <v>3691</v>
      </c>
      <c r="I8575" t="s">
        <v>1827</v>
      </c>
      <c r="J8575" t="s">
        <v>1828</v>
      </c>
      <c r="K8575" t="s">
        <v>110</v>
      </c>
      <c r="L8575" t="s">
        <v>3343</v>
      </c>
      <c r="M8575" t="s">
        <v>4213</v>
      </c>
      <c r="N8575" t="s">
        <v>7265</v>
      </c>
      <c r="O8575" t="s">
        <v>3346</v>
      </c>
      <c r="P8575" t="s">
        <v>3346</v>
      </c>
      <c r="Q8575" t="s">
        <v>3346</v>
      </c>
    </row>
    <row r="8576" spans="1:17" x14ac:dyDescent="0.25">
      <c r="A8576" t="s">
        <v>22586</v>
      </c>
      <c r="B8576" t="s">
        <v>2904</v>
      </c>
      <c r="C8576" t="s">
        <v>22651</v>
      </c>
      <c r="D8576" t="s">
        <v>22652</v>
      </c>
      <c r="E8576">
        <v>3602050</v>
      </c>
      <c r="F8576" t="s">
        <v>1826</v>
      </c>
      <c r="G8576" t="s">
        <v>22883</v>
      </c>
      <c r="H8576" t="s">
        <v>3691</v>
      </c>
      <c r="I8576" t="s">
        <v>22884</v>
      </c>
      <c r="J8576" t="s">
        <v>22885</v>
      </c>
      <c r="K8576" t="s">
        <v>110</v>
      </c>
      <c r="L8576" t="s">
        <v>3346</v>
      </c>
      <c r="M8576" t="s">
        <v>4213</v>
      </c>
      <c r="N8576" t="s">
        <v>7265</v>
      </c>
      <c r="O8576" t="s">
        <v>3346</v>
      </c>
      <c r="P8576" t="s">
        <v>3346</v>
      </c>
      <c r="Q8576" t="s">
        <v>3346</v>
      </c>
    </row>
    <row r="8577" spans="1:17" x14ac:dyDescent="0.25">
      <c r="A8577" t="s">
        <v>22586</v>
      </c>
      <c r="B8577" t="s">
        <v>2904</v>
      </c>
      <c r="C8577" t="s">
        <v>22651</v>
      </c>
      <c r="D8577" t="s">
        <v>22652</v>
      </c>
      <c r="E8577">
        <v>3602050</v>
      </c>
      <c r="F8577" t="s">
        <v>1826</v>
      </c>
      <c r="G8577" t="s">
        <v>22883</v>
      </c>
      <c r="H8577" t="s">
        <v>3691</v>
      </c>
      <c r="I8577" t="s">
        <v>22886</v>
      </c>
      <c r="J8577" t="s">
        <v>22887</v>
      </c>
      <c r="K8577" t="s">
        <v>110</v>
      </c>
      <c r="L8577" t="s">
        <v>3346</v>
      </c>
      <c r="M8577" t="s">
        <v>4213</v>
      </c>
      <c r="N8577" t="s">
        <v>7265</v>
      </c>
      <c r="O8577" t="s">
        <v>3346</v>
      </c>
      <c r="P8577" t="s">
        <v>3346</v>
      </c>
      <c r="Q8577" t="s">
        <v>3346</v>
      </c>
    </row>
    <row r="8578" spans="1:17" x14ac:dyDescent="0.25">
      <c r="A8578" t="s">
        <v>22586</v>
      </c>
      <c r="B8578" t="s">
        <v>2904</v>
      </c>
      <c r="C8578" t="s">
        <v>22651</v>
      </c>
      <c r="D8578" t="s">
        <v>22652</v>
      </c>
      <c r="E8578">
        <v>3602050</v>
      </c>
      <c r="F8578" t="s">
        <v>1826</v>
      </c>
      <c r="G8578" t="s">
        <v>22883</v>
      </c>
      <c r="H8578" t="s">
        <v>3691</v>
      </c>
      <c r="I8578" t="s">
        <v>22888</v>
      </c>
      <c r="J8578" t="s">
        <v>22889</v>
      </c>
      <c r="K8578" t="s">
        <v>110</v>
      </c>
      <c r="L8578" t="s">
        <v>3346</v>
      </c>
      <c r="M8578" t="s">
        <v>4213</v>
      </c>
      <c r="N8578" t="s">
        <v>7265</v>
      </c>
      <c r="O8578" t="s">
        <v>3346</v>
      </c>
      <c r="P8578" t="s">
        <v>3346</v>
      </c>
      <c r="Q8578" t="s">
        <v>3346</v>
      </c>
    </row>
    <row r="8579" spans="1:17" x14ac:dyDescent="0.25">
      <c r="A8579" t="s">
        <v>22586</v>
      </c>
      <c r="B8579" t="s">
        <v>2904</v>
      </c>
      <c r="C8579" t="s">
        <v>22651</v>
      </c>
      <c r="D8579" t="s">
        <v>22652</v>
      </c>
      <c r="E8579">
        <v>3602050</v>
      </c>
      <c r="F8579" t="s">
        <v>1826</v>
      </c>
      <c r="G8579" t="s">
        <v>22883</v>
      </c>
      <c r="H8579" t="s">
        <v>3691</v>
      </c>
      <c r="I8579" t="s">
        <v>22890</v>
      </c>
      <c r="J8579" t="s">
        <v>22891</v>
      </c>
      <c r="K8579" t="s">
        <v>110</v>
      </c>
      <c r="L8579" t="s">
        <v>3346</v>
      </c>
      <c r="M8579" t="s">
        <v>4213</v>
      </c>
      <c r="N8579" t="s">
        <v>7265</v>
      </c>
      <c r="O8579" t="s">
        <v>3346</v>
      </c>
      <c r="P8579" t="s">
        <v>3346</v>
      </c>
      <c r="Q8579" t="s">
        <v>3346</v>
      </c>
    </row>
    <row r="8580" spans="1:17" x14ac:dyDescent="0.25">
      <c r="A8580" t="s">
        <v>22586</v>
      </c>
      <c r="B8580" t="s">
        <v>2904</v>
      </c>
      <c r="C8580" t="s">
        <v>22651</v>
      </c>
      <c r="D8580" t="s">
        <v>22652</v>
      </c>
      <c r="E8580">
        <v>3602050</v>
      </c>
      <c r="F8580" t="s">
        <v>1826</v>
      </c>
      <c r="G8580" t="s">
        <v>22883</v>
      </c>
      <c r="H8580" t="s">
        <v>3691</v>
      </c>
      <c r="I8580" t="s">
        <v>22892</v>
      </c>
      <c r="J8580" t="s">
        <v>22893</v>
      </c>
      <c r="K8580" t="s">
        <v>110</v>
      </c>
      <c r="L8580" t="s">
        <v>3346</v>
      </c>
      <c r="M8580" t="s">
        <v>4213</v>
      </c>
      <c r="N8580" t="s">
        <v>7265</v>
      </c>
      <c r="O8580" t="s">
        <v>3346</v>
      </c>
      <c r="P8580" t="s">
        <v>3346</v>
      </c>
      <c r="Q8580" t="s">
        <v>3346</v>
      </c>
    </row>
    <row r="8581" spans="1:17" x14ac:dyDescent="0.25">
      <c r="A8581" t="s">
        <v>22586</v>
      </c>
      <c r="B8581" t="s">
        <v>2904</v>
      </c>
      <c r="C8581" t="s">
        <v>22651</v>
      </c>
      <c r="D8581" t="s">
        <v>22652</v>
      </c>
      <c r="E8581">
        <v>3602050</v>
      </c>
      <c r="F8581" t="s">
        <v>1826</v>
      </c>
      <c r="G8581" t="s">
        <v>22883</v>
      </c>
      <c r="H8581" t="s">
        <v>3691</v>
      </c>
      <c r="I8581" t="s">
        <v>22894</v>
      </c>
      <c r="J8581" t="s">
        <v>22895</v>
      </c>
      <c r="K8581" t="s">
        <v>110</v>
      </c>
      <c r="L8581" t="s">
        <v>3346</v>
      </c>
      <c r="M8581" t="s">
        <v>4213</v>
      </c>
      <c r="N8581" t="s">
        <v>7265</v>
      </c>
      <c r="O8581" t="s">
        <v>3346</v>
      </c>
      <c r="P8581" t="s">
        <v>3346</v>
      </c>
      <c r="Q8581" t="s">
        <v>3346</v>
      </c>
    </row>
    <row r="8582" spans="1:17" x14ac:dyDescent="0.25">
      <c r="A8582" t="s">
        <v>22586</v>
      </c>
      <c r="B8582" t="s">
        <v>2904</v>
      </c>
      <c r="C8582" t="s">
        <v>22651</v>
      </c>
      <c r="D8582" t="s">
        <v>22652</v>
      </c>
      <c r="E8582">
        <v>3602051</v>
      </c>
      <c r="F8582" t="s">
        <v>875</v>
      </c>
      <c r="H8582" t="s">
        <v>4593</v>
      </c>
      <c r="I8582" t="s">
        <v>22896</v>
      </c>
      <c r="J8582" t="s">
        <v>22897</v>
      </c>
      <c r="K8582" t="s">
        <v>110</v>
      </c>
      <c r="L8582" t="s">
        <v>3343</v>
      </c>
      <c r="M8582" t="s">
        <v>3344</v>
      </c>
      <c r="N8582" t="s">
        <v>3345</v>
      </c>
      <c r="O8582" t="s">
        <v>3346</v>
      </c>
      <c r="P8582" t="s">
        <v>3346</v>
      </c>
      <c r="Q8582" t="s">
        <v>3346</v>
      </c>
    </row>
    <row r="8583" spans="1:17" x14ac:dyDescent="0.25">
      <c r="A8583" t="s">
        <v>22586</v>
      </c>
      <c r="B8583" t="s">
        <v>2904</v>
      </c>
      <c r="C8583" t="s">
        <v>22651</v>
      </c>
      <c r="D8583" t="s">
        <v>22652</v>
      </c>
      <c r="E8583">
        <v>3602052</v>
      </c>
      <c r="F8583" t="s">
        <v>22898</v>
      </c>
      <c r="G8583" t="s">
        <v>22899</v>
      </c>
      <c r="H8583" t="s">
        <v>22900</v>
      </c>
      <c r="I8583" t="s">
        <v>22901</v>
      </c>
      <c r="J8583" t="s">
        <v>22902</v>
      </c>
      <c r="K8583" t="s">
        <v>110</v>
      </c>
      <c r="L8583" t="s">
        <v>3343</v>
      </c>
      <c r="M8583" t="s">
        <v>4213</v>
      </c>
      <c r="N8583" t="s">
        <v>22903</v>
      </c>
      <c r="O8583" t="s">
        <v>3346</v>
      </c>
      <c r="P8583" t="s">
        <v>3346</v>
      </c>
      <c r="Q8583" t="s">
        <v>3346</v>
      </c>
    </row>
    <row r="8584" spans="1:17" x14ac:dyDescent="0.25">
      <c r="A8584" t="s">
        <v>22586</v>
      </c>
      <c r="B8584" t="s">
        <v>2904</v>
      </c>
      <c r="C8584" t="s">
        <v>22651</v>
      </c>
      <c r="D8584" t="s">
        <v>22652</v>
      </c>
      <c r="E8584">
        <v>3602053</v>
      </c>
      <c r="F8584" t="s">
        <v>22904</v>
      </c>
      <c r="G8584" t="s">
        <v>22905</v>
      </c>
      <c r="H8584" t="s">
        <v>4947</v>
      </c>
      <c r="I8584" t="s">
        <v>22906</v>
      </c>
      <c r="J8584" t="s">
        <v>22907</v>
      </c>
      <c r="K8584" t="s">
        <v>110</v>
      </c>
      <c r="L8584" t="s">
        <v>3343</v>
      </c>
      <c r="M8584" t="s">
        <v>4213</v>
      </c>
      <c r="N8584" t="s">
        <v>22903</v>
      </c>
      <c r="O8584" t="s">
        <v>3346</v>
      </c>
      <c r="P8584" t="s">
        <v>3346</v>
      </c>
      <c r="Q8584" t="s">
        <v>3346</v>
      </c>
    </row>
    <row r="8585" spans="1:17" x14ac:dyDescent="0.25">
      <c r="A8585" t="s">
        <v>22586</v>
      </c>
      <c r="B8585" t="s">
        <v>2904</v>
      </c>
      <c r="C8585" t="s">
        <v>22908</v>
      </c>
      <c r="D8585" t="s">
        <v>22909</v>
      </c>
      <c r="E8585">
        <v>3603001</v>
      </c>
      <c r="F8585" t="s">
        <v>22910</v>
      </c>
      <c r="G8585" t="s">
        <v>22911</v>
      </c>
      <c r="H8585" t="s">
        <v>3394</v>
      </c>
      <c r="I8585" t="s">
        <v>22912</v>
      </c>
      <c r="J8585" t="s">
        <v>22913</v>
      </c>
      <c r="K8585" t="s">
        <v>110</v>
      </c>
      <c r="L8585" t="s">
        <v>3343</v>
      </c>
      <c r="M8585" t="s">
        <v>3397</v>
      </c>
      <c r="N8585" t="s">
        <v>5920</v>
      </c>
      <c r="O8585" t="s">
        <v>3343</v>
      </c>
      <c r="P8585" t="s">
        <v>3343</v>
      </c>
      <c r="Q8585" t="s">
        <v>3346</v>
      </c>
    </row>
    <row r="8586" spans="1:17" x14ac:dyDescent="0.25">
      <c r="A8586" t="s">
        <v>22586</v>
      </c>
      <c r="B8586" t="s">
        <v>2904</v>
      </c>
      <c r="C8586" t="s">
        <v>22908</v>
      </c>
      <c r="D8586" t="s">
        <v>22909</v>
      </c>
      <c r="E8586">
        <v>3603001</v>
      </c>
      <c r="F8586" t="s">
        <v>22910</v>
      </c>
      <c r="G8586" t="s">
        <v>22911</v>
      </c>
      <c r="H8586" t="s">
        <v>3394</v>
      </c>
      <c r="I8586" t="s">
        <v>22914</v>
      </c>
      <c r="J8586" t="s">
        <v>22915</v>
      </c>
      <c r="K8586" t="s">
        <v>110</v>
      </c>
      <c r="L8586" t="s">
        <v>3346</v>
      </c>
      <c r="M8586" t="s">
        <v>3397</v>
      </c>
      <c r="N8586" t="s">
        <v>5920</v>
      </c>
      <c r="O8586" t="s">
        <v>3343</v>
      </c>
      <c r="P8586" t="s">
        <v>3343</v>
      </c>
      <c r="Q8586" t="s">
        <v>3346</v>
      </c>
    </row>
    <row r="8587" spans="1:17" x14ac:dyDescent="0.25">
      <c r="A8587" t="s">
        <v>22586</v>
      </c>
      <c r="B8587" t="s">
        <v>2904</v>
      </c>
      <c r="C8587" t="s">
        <v>22908</v>
      </c>
      <c r="D8587" t="s">
        <v>22909</v>
      </c>
      <c r="E8587">
        <v>3603001</v>
      </c>
      <c r="F8587" t="s">
        <v>22910</v>
      </c>
      <c r="G8587" t="s">
        <v>22911</v>
      </c>
      <c r="H8587" t="s">
        <v>3394</v>
      </c>
      <c r="I8587" t="s">
        <v>22916</v>
      </c>
      <c r="J8587" t="s">
        <v>22917</v>
      </c>
      <c r="K8587" t="s">
        <v>110</v>
      </c>
      <c r="L8587" t="s">
        <v>3346</v>
      </c>
      <c r="M8587" t="s">
        <v>3397</v>
      </c>
      <c r="N8587" t="s">
        <v>5920</v>
      </c>
      <c r="O8587" t="s">
        <v>3343</v>
      </c>
      <c r="P8587" t="s">
        <v>3343</v>
      </c>
      <c r="Q8587" t="s">
        <v>3346</v>
      </c>
    </row>
    <row r="8588" spans="1:17" x14ac:dyDescent="0.25">
      <c r="A8588" t="s">
        <v>22586</v>
      </c>
      <c r="B8588" t="s">
        <v>2904</v>
      </c>
      <c r="C8588" t="s">
        <v>22908</v>
      </c>
      <c r="D8588" t="s">
        <v>22909</v>
      </c>
      <c r="E8588">
        <v>3603002</v>
      </c>
      <c r="F8588" t="s">
        <v>22795</v>
      </c>
      <c r="G8588" t="s">
        <v>22918</v>
      </c>
      <c r="H8588" t="s">
        <v>3394</v>
      </c>
      <c r="I8588" t="s">
        <v>22919</v>
      </c>
      <c r="J8588" t="s">
        <v>22913</v>
      </c>
      <c r="K8588" t="s">
        <v>110</v>
      </c>
      <c r="L8588" t="s">
        <v>3343</v>
      </c>
      <c r="M8588" t="s">
        <v>3397</v>
      </c>
      <c r="N8588" t="s">
        <v>5920</v>
      </c>
      <c r="O8588" t="s">
        <v>3343</v>
      </c>
      <c r="P8588" t="s">
        <v>3343</v>
      </c>
      <c r="Q8588" t="s">
        <v>3346</v>
      </c>
    </row>
    <row r="8589" spans="1:17" x14ac:dyDescent="0.25">
      <c r="A8589" t="s">
        <v>22586</v>
      </c>
      <c r="B8589" t="s">
        <v>2904</v>
      </c>
      <c r="C8589" t="s">
        <v>22908</v>
      </c>
      <c r="D8589" t="s">
        <v>22909</v>
      </c>
      <c r="E8589">
        <v>3603002</v>
      </c>
      <c r="F8589" t="s">
        <v>22795</v>
      </c>
      <c r="G8589" t="s">
        <v>22918</v>
      </c>
      <c r="H8589" t="s">
        <v>3394</v>
      </c>
      <c r="I8589" t="s">
        <v>22920</v>
      </c>
      <c r="J8589" t="s">
        <v>22921</v>
      </c>
      <c r="K8589" t="s">
        <v>110</v>
      </c>
      <c r="L8589" t="s">
        <v>3346</v>
      </c>
      <c r="M8589" t="s">
        <v>3397</v>
      </c>
      <c r="N8589" t="s">
        <v>5920</v>
      </c>
      <c r="O8589" t="s">
        <v>3343</v>
      </c>
      <c r="P8589" t="s">
        <v>3343</v>
      </c>
      <c r="Q8589" t="s">
        <v>3346</v>
      </c>
    </row>
    <row r="8590" spans="1:17" x14ac:dyDescent="0.25">
      <c r="A8590" t="s">
        <v>22586</v>
      </c>
      <c r="B8590" t="s">
        <v>2904</v>
      </c>
      <c r="C8590" t="s">
        <v>22908</v>
      </c>
      <c r="D8590" t="s">
        <v>22909</v>
      </c>
      <c r="E8590">
        <v>3603003</v>
      </c>
      <c r="F8590" t="s">
        <v>102</v>
      </c>
      <c r="G8590" t="s">
        <v>22922</v>
      </c>
      <c r="H8590" t="s">
        <v>3350</v>
      </c>
      <c r="I8590" t="s">
        <v>22923</v>
      </c>
      <c r="J8590" t="s">
        <v>22924</v>
      </c>
      <c r="K8590" t="s">
        <v>110</v>
      </c>
      <c r="L8590" t="s">
        <v>3343</v>
      </c>
      <c r="M8590" t="s">
        <v>3397</v>
      </c>
      <c r="N8590" t="s">
        <v>5920</v>
      </c>
      <c r="O8590" t="s">
        <v>3343</v>
      </c>
      <c r="P8590" t="s">
        <v>3343</v>
      </c>
      <c r="Q8590" t="s">
        <v>3346</v>
      </c>
    </row>
    <row r="8591" spans="1:17" x14ac:dyDescent="0.25">
      <c r="A8591" t="s">
        <v>22586</v>
      </c>
      <c r="B8591" t="s">
        <v>2904</v>
      </c>
      <c r="C8591" t="s">
        <v>22908</v>
      </c>
      <c r="D8591" t="s">
        <v>22909</v>
      </c>
      <c r="E8591">
        <v>3603003</v>
      </c>
      <c r="F8591" t="s">
        <v>102</v>
      </c>
      <c r="G8591" t="s">
        <v>22922</v>
      </c>
      <c r="H8591" t="s">
        <v>3350</v>
      </c>
      <c r="I8591" t="s">
        <v>22925</v>
      </c>
      <c r="J8591" t="s">
        <v>22926</v>
      </c>
      <c r="K8591" t="s">
        <v>110</v>
      </c>
      <c r="L8591" t="s">
        <v>3346</v>
      </c>
      <c r="M8591" t="s">
        <v>3397</v>
      </c>
      <c r="N8591" t="s">
        <v>5920</v>
      </c>
      <c r="O8591" t="s">
        <v>3343</v>
      </c>
      <c r="P8591" t="s">
        <v>3343</v>
      </c>
      <c r="Q8591" t="s">
        <v>3346</v>
      </c>
    </row>
    <row r="8592" spans="1:17" x14ac:dyDescent="0.25">
      <c r="A8592" t="s">
        <v>22586</v>
      </c>
      <c r="B8592" t="s">
        <v>2904</v>
      </c>
      <c r="C8592" t="s">
        <v>22908</v>
      </c>
      <c r="D8592" t="s">
        <v>22909</v>
      </c>
      <c r="E8592">
        <v>3603003</v>
      </c>
      <c r="F8592" t="s">
        <v>102</v>
      </c>
      <c r="G8592" t="s">
        <v>22922</v>
      </c>
      <c r="H8592" t="s">
        <v>3350</v>
      </c>
      <c r="I8592" t="s">
        <v>22927</v>
      </c>
      <c r="J8592" t="s">
        <v>22928</v>
      </c>
      <c r="K8592" t="s">
        <v>110</v>
      </c>
      <c r="L8592" t="s">
        <v>3346</v>
      </c>
      <c r="M8592" t="s">
        <v>3397</v>
      </c>
      <c r="N8592" t="s">
        <v>5920</v>
      </c>
      <c r="O8592" t="s">
        <v>3343</v>
      </c>
      <c r="P8592" t="s">
        <v>3343</v>
      </c>
      <c r="Q8592" t="s">
        <v>3346</v>
      </c>
    </row>
    <row r="8593" spans="1:17" x14ac:dyDescent="0.25">
      <c r="A8593" t="s">
        <v>22586</v>
      </c>
      <c r="B8593" t="s">
        <v>2904</v>
      </c>
      <c r="C8593" t="s">
        <v>22908</v>
      </c>
      <c r="D8593" t="s">
        <v>22909</v>
      </c>
      <c r="E8593">
        <v>3603003</v>
      </c>
      <c r="F8593" t="s">
        <v>102</v>
      </c>
      <c r="G8593" t="s">
        <v>22922</v>
      </c>
      <c r="H8593" t="s">
        <v>3350</v>
      </c>
      <c r="I8593" t="s">
        <v>22929</v>
      </c>
      <c r="J8593" t="s">
        <v>22930</v>
      </c>
      <c r="K8593" t="s">
        <v>110</v>
      </c>
      <c r="L8593" t="s">
        <v>3346</v>
      </c>
      <c r="M8593" t="s">
        <v>3397</v>
      </c>
      <c r="N8593" t="s">
        <v>5920</v>
      </c>
      <c r="O8593" t="s">
        <v>3343</v>
      </c>
      <c r="P8593" t="s">
        <v>3343</v>
      </c>
      <c r="Q8593" t="s">
        <v>3346</v>
      </c>
    </row>
    <row r="8594" spans="1:17" x14ac:dyDescent="0.25">
      <c r="A8594" t="s">
        <v>22586</v>
      </c>
      <c r="B8594" t="s">
        <v>2904</v>
      </c>
      <c r="C8594" t="s">
        <v>22908</v>
      </c>
      <c r="D8594" t="s">
        <v>22909</v>
      </c>
      <c r="E8594">
        <v>3603003</v>
      </c>
      <c r="F8594" t="s">
        <v>102</v>
      </c>
      <c r="G8594" t="s">
        <v>22922</v>
      </c>
      <c r="H8594" t="s">
        <v>3350</v>
      </c>
      <c r="I8594" t="s">
        <v>22931</v>
      </c>
      <c r="J8594" t="s">
        <v>22932</v>
      </c>
      <c r="K8594" t="s">
        <v>110</v>
      </c>
      <c r="L8594" t="s">
        <v>3346</v>
      </c>
      <c r="M8594" t="s">
        <v>3397</v>
      </c>
      <c r="N8594" t="s">
        <v>5920</v>
      </c>
      <c r="O8594" t="s">
        <v>3343</v>
      </c>
      <c r="P8594" t="s">
        <v>3343</v>
      </c>
      <c r="Q8594" t="s">
        <v>3346</v>
      </c>
    </row>
    <row r="8595" spans="1:17" x14ac:dyDescent="0.25">
      <c r="A8595" t="s">
        <v>22586</v>
      </c>
      <c r="B8595" t="s">
        <v>2904</v>
      </c>
      <c r="C8595" t="s">
        <v>22908</v>
      </c>
      <c r="D8595" t="s">
        <v>22909</v>
      </c>
      <c r="E8595">
        <v>3603003</v>
      </c>
      <c r="F8595" t="s">
        <v>102</v>
      </c>
      <c r="G8595" t="s">
        <v>22922</v>
      </c>
      <c r="H8595" t="s">
        <v>3350</v>
      </c>
      <c r="I8595" t="s">
        <v>22933</v>
      </c>
      <c r="J8595" t="s">
        <v>22934</v>
      </c>
      <c r="K8595" t="s">
        <v>110</v>
      </c>
      <c r="L8595" t="s">
        <v>3346</v>
      </c>
      <c r="M8595" t="s">
        <v>3397</v>
      </c>
      <c r="N8595" t="s">
        <v>5920</v>
      </c>
      <c r="O8595" t="s">
        <v>3343</v>
      </c>
      <c r="P8595" t="s">
        <v>3343</v>
      </c>
      <c r="Q8595" t="s">
        <v>3346</v>
      </c>
    </row>
    <row r="8596" spans="1:17" x14ac:dyDescent="0.25">
      <c r="A8596" t="s">
        <v>22586</v>
      </c>
      <c r="B8596" t="s">
        <v>2904</v>
      </c>
      <c r="C8596" t="s">
        <v>22908</v>
      </c>
      <c r="D8596" t="s">
        <v>22909</v>
      </c>
      <c r="E8596">
        <v>3603003</v>
      </c>
      <c r="F8596" t="s">
        <v>102</v>
      </c>
      <c r="G8596" t="s">
        <v>22922</v>
      </c>
      <c r="H8596" t="s">
        <v>3350</v>
      </c>
      <c r="I8596" t="s">
        <v>22935</v>
      </c>
      <c r="J8596" t="s">
        <v>22936</v>
      </c>
      <c r="K8596" t="s">
        <v>110</v>
      </c>
      <c r="L8596" t="s">
        <v>3346</v>
      </c>
      <c r="M8596" t="s">
        <v>3397</v>
      </c>
      <c r="N8596" t="s">
        <v>5920</v>
      </c>
      <c r="O8596" t="s">
        <v>3343</v>
      </c>
      <c r="P8596" t="s">
        <v>3343</v>
      </c>
      <c r="Q8596" t="s">
        <v>3346</v>
      </c>
    </row>
    <row r="8597" spans="1:17" x14ac:dyDescent="0.25">
      <c r="A8597" t="s">
        <v>22586</v>
      </c>
      <c r="B8597" t="s">
        <v>2904</v>
      </c>
      <c r="C8597" t="s">
        <v>22908</v>
      </c>
      <c r="D8597" t="s">
        <v>22909</v>
      </c>
      <c r="E8597">
        <v>3603005</v>
      </c>
      <c r="F8597" t="s">
        <v>22937</v>
      </c>
      <c r="G8597" t="s">
        <v>22938</v>
      </c>
      <c r="H8597" t="s">
        <v>3394</v>
      </c>
      <c r="I8597" t="s">
        <v>22939</v>
      </c>
      <c r="J8597" t="s">
        <v>22940</v>
      </c>
      <c r="K8597" t="s">
        <v>110</v>
      </c>
      <c r="L8597" t="s">
        <v>3343</v>
      </c>
      <c r="M8597" t="s">
        <v>3344</v>
      </c>
      <c r="N8597" t="s">
        <v>3345</v>
      </c>
      <c r="O8597" t="s">
        <v>3343</v>
      </c>
      <c r="P8597" t="s">
        <v>3343</v>
      </c>
      <c r="Q8597" t="s">
        <v>3346</v>
      </c>
    </row>
    <row r="8598" spans="1:17" x14ac:dyDescent="0.25">
      <c r="A8598" t="s">
        <v>22586</v>
      </c>
      <c r="B8598" t="s">
        <v>2904</v>
      </c>
      <c r="C8598" t="s">
        <v>22908</v>
      </c>
      <c r="D8598" t="s">
        <v>22909</v>
      </c>
      <c r="E8598">
        <v>3603005</v>
      </c>
      <c r="F8598" t="s">
        <v>22937</v>
      </c>
      <c r="G8598" t="s">
        <v>22938</v>
      </c>
      <c r="H8598" t="s">
        <v>3394</v>
      </c>
      <c r="I8598" t="s">
        <v>22941</v>
      </c>
      <c r="J8598" t="s">
        <v>22942</v>
      </c>
      <c r="K8598" t="s">
        <v>110</v>
      </c>
      <c r="L8598" t="s">
        <v>3346</v>
      </c>
      <c r="M8598" t="s">
        <v>3344</v>
      </c>
      <c r="N8598" t="s">
        <v>3345</v>
      </c>
      <c r="O8598" t="s">
        <v>3343</v>
      </c>
      <c r="P8598" t="s">
        <v>3343</v>
      </c>
      <c r="Q8598" t="s">
        <v>3346</v>
      </c>
    </row>
    <row r="8599" spans="1:17" x14ac:dyDescent="0.25">
      <c r="A8599" t="s">
        <v>22586</v>
      </c>
      <c r="B8599" t="s">
        <v>2904</v>
      </c>
      <c r="C8599" t="s">
        <v>22908</v>
      </c>
      <c r="D8599" t="s">
        <v>22909</v>
      </c>
      <c r="E8599">
        <v>3603005</v>
      </c>
      <c r="F8599" t="s">
        <v>22937</v>
      </c>
      <c r="G8599" t="s">
        <v>22938</v>
      </c>
      <c r="H8599" t="s">
        <v>3394</v>
      </c>
      <c r="I8599" t="s">
        <v>22943</v>
      </c>
      <c r="J8599" t="s">
        <v>22944</v>
      </c>
      <c r="K8599" t="s">
        <v>110</v>
      </c>
      <c r="L8599" t="s">
        <v>3346</v>
      </c>
      <c r="M8599" t="s">
        <v>3344</v>
      </c>
      <c r="N8599" t="s">
        <v>3345</v>
      </c>
      <c r="O8599" t="s">
        <v>3343</v>
      </c>
      <c r="P8599" t="s">
        <v>3343</v>
      </c>
      <c r="Q8599" t="s">
        <v>3346</v>
      </c>
    </row>
    <row r="8600" spans="1:17" x14ac:dyDescent="0.25">
      <c r="A8600" t="s">
        <v>22586</v>
      </c>
      <c r="B8600" t="s">
        <v>2904</v>
      </c>
      <c r="C8600" t="s">
        <v>22908</v>
      </c>
      <c r="D8600" t="s">
        <v>22909</v>
      </c>
      <c r="E8600">
        <v>3603007</v>
      </c>
      <c r="F8600" t="s">
        <v>22945</v>
      </c>
      <c r="G8600" t="s">
        <v>22946</v>
      </c>
      <c r="H8600" t="s">
        <v>22947</v>
      </c>
      <c r="I8600" t="s">
        <v>22948</v>
      </c>
      <c r="J8600" t="s">
        <v>22949</v>
      </c>
      <c r="K8600" t="s">
        <v>110</v>
      </c>
      <c r="L8600" t="s">
        <v>3343</v>
      </c>
      <c r="M8600" t="s">
        <v>3477</v>
      </c>
      <c r="N8600" t="s">
        <v>3603</v>
      </c>
      <c r="O8600" t="s">
        <v>3343</v>
      </c>
      <c r="P8600" t="s">
        <v>3343</v>
      </c>
      <c r="Q8600" t="s">
        <v>3346</v>
      </c>
    </row>
    <row r="8601" spans="1:17" x14ac:dyDescent="0.25">
      <c r="A8601" t="s">
        <v>22586</v>
      </c>
      <c r="B8601" t="s">
        <v>2904</v>
      </c>
      <c r="C8601" t="s">
        <v>22908</v>
      </c>
      <c r="D8601" t="s">
        <v>22909</v>
      </c>
      <c r="E8601">
        <v>3603008</v>
      </c>
      <c r="F8601" t="s">
        <v>22950</v>
      </c>
      <c r="G8601" t="s">
        <v>22951</v>
      </c>
      <c r="H8601" t="s">
        <v>22952</v>
      </c>
      <c r="I8601" t="s">
        <v>22953</v>
      </c>
      <c r="J8601" t="s">
        <v>22954</v>
      </c>
      <c r="K8601" t="s">
        <v>110</v>
      </c>
      <c r="L8601" t="s">
        <v>3343</v>
      </c>
      <c r="M8601" t="s">
        <v>3397</v>
      </c>
      <c r="N8601" t="s">
        <v>5920</v>
      </c>
      <c r="O8601" t="s">
        <v>3343</v>
      </c>
      <c r="P8601" t="s">
        <v>3343</v>
      </c>
      <c r="Q8601" t="s">
        <v>3346</v>
      </c>
    </row>
    <row r="8602" spans="1:17" x14ac:dyDescent="0.25">
      <c r="A8602" t="s">
        <v>22586</v>
      </c>
      <c r="B8602" t="s">
        <v>2904</v>
      </c>
      <c r="C8602" t="s">
        <v>22908</v>
      </c>
      <c r="D8602" t="s">
        <v>22909</v>
      </c>
      <c r="E8602">
        <v>3603009</v>
      </c>
      <c r="F8602" t="s">
        <v>22955</v>
      </c>
      <c r="G8602" t="s">
        <v>22956</v>
      </c>
      <c r="H8602" t="s">
        <v>1609</v>
      </c>
      <c r="I8602" t="s">
        <v>22957</v>
      </c>
      <c r="J8602" t="s">
        <v>22958</v>
      </c>
      <c r="K8602" t="s">
        <v>110</v>
      </c>
      <c r="L8602" t="s">
        <v>3343</v>
      </c>
      <c r="M8602" t="s">
        <v>3344</v>
      </c>
      <c r="N8602" t="s">
        <v>3345</v>
      </c>
      <c r="O8602" t="s">
        <v>3343</v>
      </c>
      <c r="P8602" t="s">
        <v>3343</v>
      </c>
      <c r="Q8602" t="s">
        <v>3346</v>
      </c>
    </row>
    <row r="8603" spans="1:17" x14ac:dyDescent="0.25">
      <c r="A8603" t="s">
        <v>22586</v>
      </c>
      <c r="B8603" t="s">
        <v>2904</v>
      </c>
      <c r="C8603" t="s">
        <v>22908</v>
      </c>
      <c r="D8603" t="s">
        <v>22909</v>
      </c>
      <c r="E8603">
        <v>3603010</v>
      </c>
      <c r="F8603" t="s">
        <v>22959</v>
      </c>
      <c r="G8603" t="s">
        <v>22960</v>
      </c>
      <c r="H8603" t="s">
        <v>3526</v>
      </c>
      <c r="I8603" t="s">
        <v>22961</v>
      </c>
      <c r="J8603" t="s">
        <v>935</v>
      </c>
      <c r="K8603" t="s">
        <v>110</v>
      </c>
      <c r="L8603" t="s">
        <v>3343</v>
      </c>
      <c r="M8603" t="s">
        <v>3397</v>
      </c>
      <c r="N8603" t="s">
        <v>5920</v>
      </c>
      <c r="O8603" t="s">
        <v>3343</v>
      </c>
      <c r="P8603" t="s">
        <v>3343</v>
      </c>
      <c r="Q8603" t="s">
        <v>3346</v>
      </c>
    </row>
    <row r="8604" spans="1:17" x14ac:dyDescent="0.25">
      <c r="A8604" t="s">
        <v>22586</v>
      </c>
      <c r="B8604" t="s">
        <v>2904</v>
      </c>
      <c r="C8604" t="s">
        <v>22908</v>
      </c>
      <c r="D8604" t="s">
        <v>22909</v>
      </c>
      <c r="E8604">
        <v>3603011</v>
      </c>
      <c r="F8604" t="s">
        <v>22962</v>
      </c>
      <c r="G8604" t="s">
        <v>22963</v>
      </c>
      <c r="H8604" t="s">
        <v>3691</v>
      </c>
      <c r="I8604" t="s">
        <v>22964</v>
      </c>
      <c r="J8604" t="s">
        <v>22965</v>
      </c>
      <c r="K8604" t="s">
        <v>110</v>
      </c>
      <c r="L8604" t="s">
        <v>3343</v>
      </c>
      <c r="M8604" t="s">
        <v>3344</v>
      </c>
      <c r="N8604" t="s">
        <v>3345</v>
      </c>
      <c r="O8604" t="s">
        <v>3343</v>
      </c>
      <c r="P8604" t="s">
        <v>3343</v>
      </c>
      <c r="Q8604" t="s">
        <v>3346</v>
      </c>
    </row>
    <row r="8605" spans="1:17" x14ac:dyDescent="0.25">
      <c r="A8605" t="s">
        <v>22586</v>
      </c>
      <c r="B8605" t="s">
        <v>2904</v>
      </c>
      <c r="C8605" t="s">
        <v>22908</v>
      </c>
      <c r="D8605" t="s">
        <v>22909</v>
      </c>
      <c r="E8605">
        <v>3603012</v>
      </c>
      <c r="F8605" t="s">
        <v>375</v>
      </c>
      <c r="G8605" t="s">
        <v>3574</v>
      </c>
      <c r="H8605" t="s">
        <v>3350</v>
      </c>
      <c r="I8605" t="s">
        <v>22966</v>
      </c>
      <c r="J8605" t="s">
        <v>461</v>
      </c>
      <c r="K8605" t="s">
        <v>110</v>
      </c>
      <c r="L8605" t="s">
        <v>3343</v>
      </c>
      <c r="M8605" t="s">
        <v>3397</v>
      </c>
      <c r="N8605" t="s">
        <v>5920</v>
      </c>
      <c r="O8605" t="s">
        <v>3343</v>
      </c>
      <c r="P8605" t="s">
        <v>3343</v>
      </c>
      <c r="Q8605" t="s">
        <v>3346</v>
      </c>
    </row>
    <row r="8606" spans="1:17" x14ac:dyDescent="0.25">
      <c r="A8606" t="s">
        <v>22586</v>
      </c>
      <c r="B8606" t="s">
        <v>2904</v>
      </c>
      <c r="C8606" t="s">
        <v>22908</v>
      </c>
      <c r="D8606" t="s">
        <v>22909</v>
      </c>
      <c r="E8606">
        <v>3603012</v>
      </c>
      <c r="F8606" t="s">
        <v>375</v>
      </c>
      <c r="G8606" t="s">
        <v>3574</v>
      </c>
      <c r="H8606" t="s">
        <v>3350</v>
      </c>
      <c r="I8606" t="s">
        <v>22967</v>
      </c>
      <c r="J8606" t="s">
        <v>22968</v>
      </c>
      <c r="K8606" t="s">
        <v>110</v>
      </c>
      <c r="L8606" t="s">
        <v>3346</v>
      </c>
      <c r="M8606" t="s">
        <v>3397</v>
      </c>
      <c r="N8606" t="s">
        <v>5920</v>
      </c>
      <c r="O8606" t="s">
        <v>3343</v>
      </c>
      <c r="P8606" t="s">
        <v>3343</v>
      </c>
      <c r="Q8606" t="s">
        <v>3346</v>
      </c>
    </row>
    <row r="8607" spans="1:17" x14ac:dyDescent="0.25">
      <c r="A8607" t="s">
        <v>22586</v>
      </c>
      <c r="B8607" t="s">
        <v>2904</v>
      </c>
      <c r="C8607" t="s">
        <v>22908</v>
      </c>
      <c r="D8607" t="s">
        <v>22909</v>
      </c>
      <c r="E8607">
        <v>3603012</v>
      </c>
      <c r="F8607" t="s">
        <v>375</v>
      </c>
      <c r="G8607" t="s">
        <v>3574</v>
      </c>
      <c r="H8607" t="s">
        <v>3350</v>
      </c>
      <c r="I8607" t="s">
        <v>22969</v>
      </c>
      <c r="J8607" t="s">
        <v>22970</v>
      </c>
      <c r="K8607" t="s">
        <v>110</v>
      </c>
      <c r="L8607" t="s">
        <v>3346</v>
      </c>
      <c r="M8607" t="s">
        <v>3397</v>
      </c>
      <c r="N8607" t="s">
        <v>5920</v>
      </c>
      <c r="O8607" t="s">
        <v>3343</v>
      </c>
      <c r="P8607" t="s">
        <v>3343</v>
      </c>
      <c r="Q8607" t="s">
        <v>3346</v>
      </c>
    </row>
    <row r="8608" spans="1:17" x14ac:dyDescent="0.25">
      <c r="A8608" t="s">
        <v>22586</v>
      </c>
      <c r="B8608" t="s">
        <v>2904</v>
      </c>
      <c r="C8608" t="s">
        <v>22908</v>
      </c>
      <c r="D8608" t="s">
        <v>22909</v>
      </c>
      <c r="E8608">
        <v>3603012</v>
      </c>
      <c r="F8608" t="s">
        <v>375</v>
      </c>
      <c r="G8608" t="s">
        <v>3574</v>
      </c>
      <c r="H8608" t="s">
        <v>3350</v>
      </c>
      <c r="I8608" t="s">
        <v>22971</v>
      </c>
      <c r="J8608" t="s">
        <v>22972</v>
      </c>
      <c r="K8608" t="s">
        <v>110</v>
      </c>
      <c r="L8608" t="s">
        <v>3346</v>
      </c>
      <c r="M8608" t="s">
        <v>3397</v>
      </c>
      <c r="N8608" t="s">
        <v>5920</v>
      </c>
      <c r="O8608" t="s">
        <v>3343</v>
      </c>
      <c r="P8608" t="s">
        <v>3343</v>
      </c>
      <c r="Q8608" t="s">
        <v>3346</v>
      </c>
    </row>
    <row r="8609" spans="1:17" x14ac:dyDescent="0.25">
      <c r="A8609" t="s">
        <v>22586</v>
      </c>
      <c r="B8609" t="s">
        <v>2904</v>
      </c>
      <c r="C8609" t="s">
        <v>22908</v>
      </c>
      <c r="D8609" t="s">
        <v>22909</v>
      </c>
      <c r="E8609">
        <v>3603013</v>
      </c>
      <c r="F8609" t="s">
        <v>51</v>
      </c>
      <c r="G8609" t="s">
        <v>7911</v>
      </c>
      <c r="H8609" t="s">
        <v>3350</v>
      </c>
      <c r="I8609" t="s">
        <v>22973</v>
      </c>
      <c r="J8609" t="s">
        <v>52</v>
      </c>
      <c r="K8609" t="s">
        <v>110</v>
      </c>
      <c r="L8609" t="s">
        <v>3343</v>
      </c>
      <c r="M8609" t="s">
        <v>3397</v>
      </c>
      <c r="N8609" t="s">
        <v>5920</v>
      </c>
      <c r="O8609" t="s">
        <v>3343</v>
      </c>
      <c r="P8609" t="s">
        <v>3343</v>
      </c>
      <c r="Q8609" t="s">
        <v>3346</v>
      </c>
    </row>
    <row r="8610" spans="1:17" x14ac:dyDescent="0.25">
      <c r="A8610" t="s">
        <v>22586</v>
      </c>
      <c r="B8610" t="s">
        <v>2904</v>
      </c>
      <c r="C8610" t="s">
        <v>22908</v>
      </c>
      <c r="D8610" t="s">
        <v>22909</v>
      </c>
      <c r="E8610">
        <v>3603014</v>
      </c>
      <c r="F8610" t="s">
        <v>114</v>
      </c>
      <c r="G8610" t="s">
        <v>3705</v>
      </c>
      <c r="H8610" t="s">
        <v>3350</v>
      </c>
      <c r="I8610" t="s">
        <v>22974</v>
      </c>
      <c r="J8610" t="s">
        <v>116</v>
      </c>
      <c r="K8610" t="s">
        <v>110</v>
      </c>
      <c r="L8610" t="s">
        <v>3343</v>
      </c>
      <c r="M8610" t="s">
        <v>3397</v>
      </c>
      <c r="N8610" t="s">
        <v>5920</v>
      </c>
      <c r="O8610" t="s">
        <v>3343</v>
      </c>
      <c r="P8610" t="s">
        <v>3343</v>
      </c>
      <c r="Q8610" t="s">
        <v>3346</v>
      </c>
    </row>
    <row r="8611" spans="1:17" x14ac:dyDescent="0.25">
      <c r="A8611" t="s">
        <v>22586</v>
      </c>
      <c r="B8611" t="s">
        <v>2904</v>
      </c>
      <c r="C8611" t="s">
        <v>22908</v>
      </c>
      <c r="D8611" t="s">
        <v>22909</v>
      </c>
      <c r="E8611">
        <v>3603016</v>
      </c>
      <c r="F8611" t="s">
        <v>22975</v>
      </c>
      <c r="H8611" t="s">
        <v>8245</v>
      </c>
      <c r="I8611" t="s">
        <v>22976</v>
      </c>
      <c r="J8611" t="s">
        <v>22977</v>
      </c>
      <c r="K8611" t="s">
        <v>110</v>
      </c>
      <c r="L8611" t="s">
        <v>3343</v>
      </c>
      <c r="M8611" t="s">
        <v>4163</v>
      </c>
      <c r="N8611" t="s">
        <v>4559</v>
      </c>
      <c r="O8611" t="s">
        <v>3343</v>
      </c>
      <c r="P8611" t="s">
        <v>3343</v>
      </c>
      <c r="Q8611" t="s">
        <v>3346</v>
      </c>
    </row>
    <row r="8612" spans="1:17" x14ac:dyDescent="0.25">
      <c r="A8612" t="s">
        <v>22586</v>
      </c>
      <c r="B8612" t="s">
        <v>2904</v>
      </c>
      <c r="C8612" t="s">
        <v>22908</v>
      </c>
      <c r="D8612" t="s">
        <v>22909</v>
      </c>
      <c r="E8612">
        <v>3603016</v>
      </c>
      <c r="F8612" t="s">
        <v>22975</v>
      </c>
      <c r="H8612" t="s">
        <v>8245</v>
      </c>
      <c r="I8612" t="s">
        <v>22978</v>
      </c>
      <c r="J8612" t="s">
        <v>22968</v>
      </c>
      <c r="K8612" t="s">
        <v>110</v>
      </c>
      <c r="L8612" t="s">
        <v>3346</v>
      </c>
      <c r="M8612" t="s">
        <v>4163</v>
      </c>
      <c r="N8612" t="s">
        <v>4559</v>
      </c>
      <c r="O8612" t="s">
        <v>3343</v>
      </c>
      <c r="P8612" t="s">
        <v>3343</v>
      </c>
      <c r="Q8612" t="s">
        <v>3346</v>
      </c>
    </row>
    <row r="8613" spans="1:17" x14ac:dyDescent="0.25">
      <c r="A8613" t="s">
        <v>22586</v>
      </c>
      <c r="B8613" t="s">
        <v>2904</v>
      </c>
      <c r="C8613" t="s">
        <v>22908</v>
      </c>
      <c r="D8613" t="s">
        <v>22909</v>
      </c>
      <c r="E8613">
        <v>3603016</v>
      </c>
      <c r="F8613" t="s">
        <v>22975</v>
      </c>
      <c r="H8613" t="s">
        <v>8245</v>
      </c>
      <c r="I8613" t="s">
        <v>22979</v>
      </c>
      <c r="J8613" t="s">
        <v>22970</v>
      </c>
      <c r="K8613" t="s">
        <v>110</v>
      </c>
      <c r="L8613" t="s">
        <v>3346</v>
      </c>
      <c r="M8613" t="s">
        <v>4163</v>
      </c>
      <c r="N8613" t="s">
        <v>4559</v>
      </c>
      <c r="O8613" t="s">
        <v>3343</v>
      </c>
      <c r="P8613" t="s">
        <v>3343</v>
      </c>
      <c r="Q8613" t="s">
        <v>3346</v>
      </c>
    </row>
    <row r="8614" spans="1:17" x14ac:dyDescent="0.25">
      <c r="A8614" t="s">
        <v>22586</v>
      </c>
      <c r="B8614" t="s">
        <v>2904</v>
      </c>
      <c r="C8614" t="s">
        <v>22908</v>
      </c>
      <c r="D8614" t="s">
        <v>22909</v>
      </c>
      <c r="E8614">
        <v>3603016</v>
      </c>
      <c r="F8614" t="s">
        <v>22975</v>
      </c>
      <c r="H8614" t="s">
        <v>8245</v>
      </c>
      <c r="I8614" t="s">
        <v>22980</v>
      </c>
      <c r="J8614" t="s">
        <v>22972</v>
      </c>
      <c r="K8614" t="s">
        <v>110</v>
      </c>
      <c r="L8614" t="s">
        <v>3346</v>
      </c>
      <c r="M8614" t="s">
        <v>4163</v>
      </c>
      <c r="N8614" t="s">
        <v>4559</v>
      </c>
      <c r="O8614" t="s">
        <v>3343</v>
      </c>
      <c r="P8614" t="s">
        <v>3343</v>
      </c>
      <c r="Q8614" t="s">
        <v>3346</v>
      </c>
    </row>
    <row r="8615" spans="1:17" x14ac:dyDescent="0.25">
      <c r="A8615" t="s">
        <v>22586</v>
      </c>
      <c r="B8615" t="s">
        <v>2904</v>
      </c>
      <c r="C8615" t="s">
        <v>22908</v>
      </c>
      <c r="D8615" t="s">
        <v>22909</v>
      </c>
      <c r="E8615">
        <v>3603016</v>
      </c>
      <c r="F8615" t="s">
        <v>22975</v>
      </c>
      <c r="H8615" t="s">
        <v>8245</v>
      </c>
      <c r="I8615" t="s">
        <v>22981</v>
      </c>
      <c r="J8615" t="s">
        <v>22982</v>
      </c>
      <c r="K8615" t="s">
        <v>110</v>
      </c>
      <c r="L8615" t="s">
        <v>3346</v>
      </c>
      <c r="M8615" t="s">
        <v>4163</v>
      </c>
      <c r="N8615" t="s">
        <v>4559</v>
      </c>
      <c r="O8615" t="s">
        <v>3343</v>
      </c>
      <c r="P8615" t="s">
        <v>3343</v>
      </c>
      <c r="Q8615" t="s">
        <v>3346</v>
      </c>
    </row>
    <row r="8616" spans="1:17" x14ac:dyDescent="0.25">
      <c r="A8616" t="s">
        <v>22586</v>
      </c>
      <c r="B8616" t="s">
        <v>2904</v>
      </c>
      <c r="C8616" t="s">
        <v>22908</v>
      </c>
      <c r="D8616" t="s">
        <v>22909</v>
      </c>
      <c r="E8616">
        <v>3603017</v>
      </c>
      <c r="F8616" t="s">
        <v>22983</v>
      </c>
      <c r="G8616" t="s">
        <v>22984</v>
      </c>
      <c r="H8616" t="s">
        <v>8245</v>
      </c>
      <c r="I8616" t="s">
        <v>22985</v>
      </c>
      <c r="J8616" t="s">
        <v>22986</v>
      </c>
      <c r="K8616" t="s">
        <v>110</v>
      </c>
      <c r="L8616" t="s">
        <v>3343</v>
      </c>
      <c r="M8616" t="s">
        <v>4213</v>
      </c>
      <c r="N8616" t="s">
        <v>7265</v>
      </c>
      <c r="O8616" t="s">
        <v>3343</v>
      </c>
      <c r="P8616" t="s">
        <v>3343</v>
      </c>
      <c r="Q8616" t="s">
        <v>3346</v>
      </c>
    </row>
    <row r="8617" spans="1:17" x14ac:dyDescent="0.25">
      <c r="A8617" t="s">
        <v>22586</v>
      </c>
      <c r="B8617" t="s">
        <v>2904</v>
      </c>
      <c r="C8617" t="s">
        <v>22908</v>
      </c>
      <c r="D8617" t="s">
        <v>22909</v>
      </c>
      <c r="E8617">
        <v>3603017</v>
      </c>
      <c r="F8617" t="s">
        <v>22983</v>
      </c>
      <c r="G8617" t="s">
        <v>22984</v>
      </c>
      <c r="H8617" t="s">
        <v>8245</v>
      </c>
      <c r="I8617" t="s">
        <v>22987</v>
      </c>
      <c r="J8617" t="s">
        <v>22988</v>
      </c>
      <c r="K8617" t="s">
        <v>110</v>
      </c>
      <c r="L8617" t="s">
        <v>3346</v>
      </c>
      <c r="M8617" t="s">
        <v>4213</v>
      </c>
      <c r="N8617" t="s">
        <v>7265</v>
      </c>
      <c r="O8617" t="s">
        <v>3343</v>
      </c>
      <c r="P8617" t="s">
        <v>3343</v>
      </c>
      <c r="Q8617" t="s">
        <v>3346</v>
      </c>
    </row>
    <row r="8618" spans="1:17" x14ac:dyDescent="0.25">
      <c r="A8618" t="s">
        <v>22586</v>
      </c>
      <c r="B8618" t="s">
        <v>2904</v>
      </c>
      <c r="C8618" t="s">
        <v>22908</v>
      </c>
      <c r="D8618" t="s">
        <v>22909</v>
      </c>
      <c r="E8618">
        <v>3603018</v>
      </c>
      <c r="F8618" t="s">
        <v>22816</v>
      </c>
      <c r="G8618" t="s">
        <v>22989</v>
      </c>
      <c r="H8618" t="s">
        <v>3394</v>
      </c>
      <c r="I8618" t="s">
        <v>22990</v>
      </c>
      <c r="J8618" t="s">
        <v>22991</v>
      </c>
      <c r="K8618" t="s">
        <v>110</v>
      </c>
      <c r="L8618" t="s">
        <v>3343</v>
      </c>
      <c r="M8618" t="s">
        <v>4213</v>
      </c>
      <c r="N8618" t="s">
        <v>6115</v>
      </c>
      <c r="O8618" t="s">
        <v>3343</v>
      </c>
      <c r="P8618" t="s">
        <v>3343</v>
      </c>
      <c r="Q8618" t="s">
        <v>3346</v>
      </c>
    </row>
    <row r="8619" spans="1:17" x14ac:dyDescent="0.25">
      <c r="A8619" t="s">
        <v>22586</v>
      </c>
      <c r="B8619" t="s">
        <v>2904</v>
      </c>
      <c r="C8619" t="s">
        <v>22908</v>
      </c>
      <c r="D8619" t="s">
        <v>22909</v>
      </c>
      <c r="E8619">
        <v>3603019</v>
      </c>
      <c r="F8619" t="s">
        <v>22992</v>
      </c>
      <c r="G8619" t="s">
        <v>22993</v>
      </c>
      <c r="H8619" t="s">
        <v>1609</v>
      </c>
      <c r="I8619" t="s">
        <v>22994</v>
      </c>
      <c r="J8619" t="s">
        <v>13531</v>
      </c>
      <c r="K8619" t="s">
        <v>110</v>
      </c>
      <c r="L8619" t="s">
        <v>3343</v>
      </c>
      <c r="M8619" t="s">
        <v>3397</v>
      </c>
      <c r="N8619" t="s">
        <v>5920</v>
      </c>
      <c r="O8619" t="s">
        <v>3343</v>
      </c>
      <c r="P8619" t="s">
        <v>3343</v>
      </c>
      <c r="Q8619" t="s">
        <v>3346</v>
      </c>
    </row>
    <row r="8620" spans="1:17" x14ac:dyDescent="0.25">
      <c r="A8620" t="s">
        <v>22586</v>
      </c>
      <c r="B8620" t="s">
        <v>2904</v>
      </c>
      <c r="C8620" t="s">
        <v>22908</v>
      </c>
      <c r="D8620" t="s">
        <v>22909</v>
      </c>
      <c r="E8620">
        <v>3603020</v>
      </c>
      <c r="F8620" t="s">
        <v>22995</v>
      </c>
      <c r="G8620" t="s">
        <v>22996</v>
      </c>
      <c r="H8620" t="s">
        <v>3618</v>
      </c>
      <c r="I8620" t="s">
        <v>22997</v>
      </c>
      <c r="J8620" t="s">
        <v>1839</v>
      </c>
      <c r="K8620" t="s">
        <v>110</v>
      </c>
      <c r="L8620" t="s">
        <v>3343</v>
      </c>
      <c r="M8620" t="s">
        <v>4213</v>
      </c>
      <c r="N8620" t="s">
        <v>6433</v>
      </c>
      <c r="O8620" t="s">
        <v>3343</v>
      </c>
      <c r="P8620" t="s">
        <v>3343</v>
      </c>
      <c r="Q8620" t="s">
        <v>3346</v>
      </c>
    </row>
    <row r="8621" spans="1:17" x14ac:dyDescent="0.25">
      <c r="A8621" t="s">
        <v>22586</v>
      </c>
      <c r="B8621" t="s">
        <v>2904</v>
      </c>
      <c r="C8621" t="s">
        <v>22908</v>
      </c>
      <c r="D8621" t="s">
        <v>22909</v>
      </c>
      <c r="E8621">
        <v>3603020</v>
      </c>
      <c r="F8621" t="s">
        <v>22995</v>
      </c>
      <c r="G8621" t="s">
        <v>22996</v>
      </c>
      <c r="H8621" t="s">
        <v>3618</v>
      </c>
      <c r="I8621" t="s">
        <v>22998</v>
      </c>
      <c r="J8621" t="s">
        <v>22999</v>
      </c>
      <c r="K8621" t="s">
        <v>110</v>
      </c>
      <c r="L8621" t="s">
        <v>3346</v>
      </c>
      <c r="M8621" t="s">
        <v>4213</v>
      </c>
      <c r="N8621" t="s">
        <v>6433</v>
      </c>
      <c r="O8621" t="s">
        <v>3343</v>
      </c>
      <c r="P8621" t="s">
        <v>3343</v>
      </c>
      <c r="Q8621" t="s">
        <v>3346</v>
      </c>
    </row>
    <row r="8622" spans="1:17" x14ac:dyDescent="0.25">
      <c r="A8622" t="s">
        <v>22586</v>
      </c>
      <c r="B8622" t="s">
        <v>2904</v>
      </c>
      <c r="C8622" t="s">
        <v>22908</v>
      </c>
      <c r="D8622" t="s">
        <v>22909</v>
      </c>
      <c r="E8622">
        <v>3603020</v>
      </c>
      <c r="F8622" t="s">
        <v>22995</v>
      </c>
      <c r="G8622" t="s">
        <v>22996</v>
      </c>
      <c r="H8622" t="s">
        <v>3618</v>
      </c>
      <c r="I8622" t="s">
        <v>23000</v>
      </c>
      <c r="J8622" t="s">
        <v>23001</v>
      </c>
      <c r="K8622" t="s">
        <v>110</v>
      </c>
      <c r="L8622" t="s">
        <v>3346</v>
      </c>
      <c r="M8622" t="s">
        <v>4213</v>
      </c>
      <c r="N8622" t="s">
        <v>6433</v>
      </c>
      <c r="O8622" t="s">
        <v>3343</v>
      </c>
      <c r="P8622" t="s">
        <v>3343</v>
      </c>
      <c r="Q8622" t="s">
        <v>3346</v>
      </c>
    </row>
    <row r="8623" spans="1:17" x14ac:dyDescent="0.25">
      <c r="A8623" t="s">
        <v>22586</v>
      </c>
      <c r="B8623" t="s">
        <v>2904</v>
      </c>
      <c r="C8623" t="s">
        <v>22908</v>
      </c>
      <c r="D8623" t="s">
        <v>22909</v>
      </c>
      <c r="E8623">
        <v>3603021</v>
      </c>
      <c r="F8623" t="s">
        <v>23002</v>
      </c>
      <c r="G8623" t="s">
        <v>23003</v>
      </c>
      <c r="H8623" t="s">
        <v>3618</v>
      </c>
      <c r="I8623" t="s">
        <v>23004</v>
      </c>
      <c r="J8623" t="s">
        <v>1839</v>
      </c>
      <c r="K8623" t="s">
        <v>110</v>
      </c>
      <c r="L8623" t="s">
        <v>3343</v>
      </c>
      <c r="M8623" t="s">
        <v>3397</v>
      </c>
      <c r="N8623" t="s">
        <v>5920</v>
      </c>
      <c r="O8623" t="s">
        <v>3343</v>
      </c>
      <c r="P8623" t="s">
        <v>3343</v>
      </c>
      <c r="Q8623" t="s">
        <v>3346</v>
      </c>
    </row>
    <row r="8624" spans="1:17" x14ac:dyDescent="0.25">
      <c r="A8624" t="s">
        <v>22586</v>
      </c>
      <c r="B8624" t="s">
        <v>2904</v>
      </c>
      <c r="C8624" t="s">
        <v>22908</v>
      </c>
      <c r="D8624" t="s">
        <v>22909</v>
      </c>
      <c r="E8624">
        <v>3603021</v>
      </c>
      <c r="F8624" t="s">
        <v>23002</v>
      </c>
      <c r="G8624" t="s">
        <v>23003</v>
      </c>
      <c r="H8624" t="s">
        <v>3618</v>
      </c>
      <c r="I8624" t="s">
        <v>23005</v>
      </c>
      <c r="J8624" t="s">
        <v>23006</v>
      </c>
      <c r="K8624" t="s">
        <v>110</v>
      </c>
      <c r="L8624" t="s">
        <v>3346</v>
      </c>
      <c r="M8624" t="s">
        <v>3397</v>
      </c>
      <c r="N8624" t="s">
        <v>5920</v>
      </c>
      <c r="O8624" t="s">
        <v>3343</v>
      </c>
      <c r="P8624" t="s">
        <v>3343</v>
      </c>
      <c r="Q8624" t="s">
        <v>3346</v>
      </c>
    </row>
    <row r="8625" spans="1:17" x14ac:dyDescent="0.25">
      <c r="A8625" t="s">
        <v>22586</v>
      </c>
      <c r="B8625" t="s">
        <v>2904</v>
      </c>
      <c r="C8625" t="s">
        <v>22908</v>
      </c>
      <c r="D8625" t="s">
        <v>22909</v>
      </c>
      <c r="E8625">
        <v>3603022</v>
      </c>
      <c r="F8625" t="s">
        <v>23007</v>
      </c>
      <c r="G8625" t="s">
        <v>23008</v>
      </c>
      <c r="H8625" t="s">
        <v>12909</v>
      </c>
      <c r="I8625" t="s">
        <v>23009</v>
      </c>
      <c r="J8625" t="s">
        <v>22794</v>
      </c>
      <c r="K8625" t="s">
        <v>110</v>
      </c>
      <c r="L8625" t="s">
        <v>3343</v>
      </c>
      <c r="M8625" t="s">
        <v>3344</v>
      </c>
      <c r="N8625" t="s">
        <v>3360</v>
      </c>
      <c r="O8625" t="s">
        <v>3343</v>
      </c>
      <c r="P8625" t="s">
        <v>3343</v>
      </c>
      <c r="Q8625" t="s">
        <v>3346</v>
      </c>
    </row>
    <row r="8626" spans="1:17" x14ac:dyDescent="0.25">
      <c r="A8626" t="s">
        <v>22586</v>
      </c>
      <c r="B8626" t="s">
        <v>2904</v>
      </c>
      <c r="C8626" t="s">
        <v>22908</v>
      </c>
      <c r="D8626" t="s">
        <v>22909</v>
      </c>
      <c r="E8626">
        <v>3603024</v>
      </c>
      <c r="F8626" t="s">
        <v>23010</v>
      </c>
      <c r="G8626" t="s">
        <v>23011</v>
      </c>
      <c r="H8626" t="s">
        <v>14119</v>
      </c>
      <c r="I8626" t="s">
        <v>23012</v>
      </c>
      <c r="J8626" t="s">
        <v>23010</v>
      </c>
      <c r="K8626" t="s">
        <v>110</v>
      </c>
      <c r="L8626" t="s">
        <v>3343</v>
      </c>
      <c r="M8626" t="s">
        <v>3397</v>
      </c>
      <c r="N8626" t="s">
        <v>5909</v>
      </c>
      <c r="O8626" t="s">
        <v>3343</v>
      </c>
      <c r="P8626" t="s">
        <v>3343</v>
      </c>
      <c r="Q8626" t="s">
        <v>3346</v>
      </c>
    </row>
    <row r="8627" spans="1:17" x14ac:dyDescent="0.25">
      <c r="A8627" t="s">
        <v>22586</v>
      </c>
      <c r="B8627" t="s">
        <v>2904</v>
      </c>
      <c r="C8627" t="s">
        <v>22908</v>
      </c>
      <c r="D8627" t="s">
        <v>22909</v>
      </c>
      <c r="E8627">
        <v>3603025</v>
      </c>
      <c r="F8627" t="s">
        <v>23013</v>
      </c>
      <c r="G8627" t="s">
        <v>23014</v>
      </c>
      <c r="H8627" t="s">
        <v>7129</v>
      </c>
      <c r="I8627" t="s">
        <v>23015</v>
      </c>
      <c r="J8627" t="s">
        <v>23016</v>
      </c>
      <c r="K8627" t="s">
        <v>110</v>
      </c>
      <c r="L8627" t="s">
        <v>3343</v>
      </c>
      <c r="M8627" t="s">
        <v>3397</v>
      </c>
      <c r="N8627" t="s">
        <v>3398</v>
      </c>
      <c r="O8627" t="s">
        <v>3343</v>
      </c>
      <c r="P8627" t="s">
        <v>3343</v>
      </c>
      <c r="Q8627" t="s">
        <v>3346</v>
      </c>
    </row>
    <row r="8628" spans="1:17" x14ac:dyDescent="0.25">
      <c r="A8628" t="s">
        <v>22586</v>
      </c>
      <c r="B8628" t="s">
        <v>2904</v>
      </c>
      <c r="C8628" t="s">
        <v>22908</v>
      </c>
      <c r="D8628" t="s">
        <v>22909</v>
      </c>
      <c r="E8628">
        <v>3603025</v>
      </c>
      <c r="F8628" t="s">
        <v>23013</v>
      </c>
      <c r="G8628" t="s">
        <v>23014</v>
      </c>
      <c r="H8628" t="s">
        <v>7129</v>
      </c>
      <c r="I8628" t="s">
        <v>23017</v>
      </c>
      <c r="J8628" t="s">
        <v>23018</v>
      </c>
      <c r="K8628" t="s">
        <v>110</v>
      </c>
      <c r="L8628" t="s">
        <v>3346</v>
      </c>
      <c r="M8628" t="s">
        <v>3397</v>
      </c>
      <c r="N8628" t="s">
        <v>3398</v>
      </c>
      <c r="O8628" t="s">
        <v>3343</v>
      </c>
      <c r="P8628" t="s">
        <v>3343</v>
      </c>
      <c r="Q8628" t="s">
        <v>3346</v>
      </c>
    </row>
    <row r="8629" spans="1:17" x14ac:dyDescent="0.25">
      <c r="A8629" t="s">
        <v>22586</v>
      </c>
      <c r="B8629" t="s">
        <v>2904</v>
      </c>
      <c r="C8629" t="s">
        <v>22908</v>
      </c>
      <c r="D8629" t="s">
        <v>22909</v>
      </c>
      <c r="E8629">
        <v>3603025</v>
      </c>
      <c r="F8629" t="s">
        <v>23013</v>
      </c>
      <c r="G8629" t="s">
        <v>23014</v>
      </c>
      <c r="H8629" t="s">
        <v>7129</v>
      </c>
      <c r="I8629" t="s">
        <v>23019</v>
      </c>
      <c r="J8629" t="s">
        <v>200</v>
      </c>
      <c r="K8629" t="s">
        <v>110</v>
      </c>
      <c r="L8629" t="s">
        <v>3346</v>
      </c>
      <c r="M8629" t="s">
        <v>3397</v>
      </c>
      <c r="N8629" t="s">
        <v>3398</v>
      </c>
      <c r="O8629" t="s">
        <v>3343</v>
      </c>
      <c r="P8629" t="s">
        <v>3343</v>
      </c>
      <c r="Q8629" t="s">
        <v>3346</v>
      </c>
    </row>
    <row r="8630" spans="1:17" x14ac:dyDescent="0.25">
      <c r="A8630" t="s">
        <v>22586</v>
      </c>
      <c r="B8630" t="s">
        <v>2904</v>
      </c>
      <c r="C8630" t="s">
        <v>22908</v>
      </c>
      <c r="D8630" t="s">
        <v>22909</v>
      </c>
      <c r="E8630">
        <v>3603025</v>
      </c>
      <c r="F8630" t="s">
        <v>23013</v>
      </c>
      <c r="G8630" t="s">
        <v>23014</v>
      </c>
      <c r="H8630" t="s">
        <v>7129</v>
      </c>
      <c r="I8630" t="s">
        <v>23020</v>
      </c>
      <c r="J8630" t="s">
        <v>23021</v>
      </c>
      <c r="K8630" t="s">
        <v>110</v>
      </c>
      <c r="L8630" t="s">
        <v>3346</v>
      </c>
      <c r="M8630" t="s">
        <v>3397</v>
      </c>
      <c r="N8630" t="s">
        <v>3398</v>
      </c>
      <c r="O8630" t="s">
        <v>3343</v>
      </c>
      <c r="P8630" t="s">
        <v>3343</v>
      </c>
      <c r="Q8630" t="s">
        <v>3346</v>
      </c>
    </row>
    <row r="8631" spans="1:17" x14ac:dyDescent="0.25">
      <c r="A8631" t="s">
        <v>22586</v>
      </c>
      <c r="B8631" t="s">
        <v>2904</v>
      </c>
      <c r="C8631" t="s">
        <v>22908</v>
      </c>
      <c r="D8631" t="s">
        <v>22909</v>
      </c>
      <c r="E8631">
        <v>3603025</v>
      </c>
      <c r="F8631" t="s">
        <v>23013</v>
      </c>
      <c r="G8631" t="s">
        <v>23014</v>
      </c>
      <c r="H8631" t="s">
        <v>7129</v>
      </c>
      <c r="I8631" t="s">
        <v>23022</v>
      </c>
      <c r="J8631" t="s">
        <v>23023</v>
      </c>
      <c r="K8631" t="s">
        <v>110</v>
      </c>
      <c r="L8631" t="s">
        <v>3346</v>
      </c>
      <c r="M8631" t="s">
        <v>3397</v>
      </c>
      <c r="N8631" t="s">
        <v>3398</v>
      </c>
      <c r="O8631" t="s">
        <v>3343</v>
      </c>
      <c r="P8631" t="s">
        <v>3343</v>
      </c>
      <c r="Q8631" t="s">
        <v>3346</v>
      </c>
    </row>
    <row r="8632" spans="1:17" x14ac:dyDescent="0.25">
      <c r="A8632" t="s">
        <v>22586</v>
      </c>
      <c r="B8632" t="s">
        <v>2904</v>
      </c>
      <c r="C8632" t="s">
        <v>22908</v>
      </c>
      <c r="D8632" t="s">
        <v>22909</v>
      </c>
      <c r="E8632">
        <v>3603025</v>
      </c>
      <c r="F8632" t="s">
        <v>23013</v>
      </c>
      <c r="G8632" t="s">
        <v>23014</v>
      </c>
      <c r="H8632" t="s">
        <v>7129</v>
      </c>
      <c r="I8632" t="s">
        <v>23024</v>
      </c>
      <c r="J8632" t="s">
        <v>23025</v>
      </c>
      <c r="K8632" t="s">
        <v>110</v>
      </c>
      <c r="L8632" t="s">
        <v>3346</v>
      </c>
      <c r="M8632" t="s">
        <v>3397</v>
      </c>
      <c r="N8632" t="s">
        <v>3398</v>
      </c>
      <c r="O8632" t="s">
        <v>3343</v>
      </c>
      <c r="P8632" t="s">
        <v>3343</v>
      </c>
      <c r="Q8632" t="s">
        <v>3346</v>
      </c>
    </row>
    <row r="8633" spans="1:17" x14ac:dyDescent="0.25">
      <c r="A8633" t="s">
        <v>22586</v>
      </c>
      <c r="B8633" t="s">
        <v>2904</v>
      </c>
      <c r="C8633" t="s">
        <v>22908</v>
      </c>
      <c r="D8633" t="s">
        <v>22909</v>
      </c>
      <c r="E8633">
        <v>3603025</v>
      </c>
      <c r="F8633" t="s">
        <v>23013</v>
      </c>
      <c r="G8633" t="s">
        <v>23014</v>
      </c>
      <c r="H8633" t="s">
        <v>7129</v>
      </c>
      <c r="I8633" t="s">
        <v>23026</v>
      </c>
      <c r="J8633" t="s">
        <v>23027</v>
      </c>
      <c r="K8633" t="s">
        <v>110</v>
      </c>
      <c r="L8633" t="s">
        <v>3346</v>
      </c>
      <c r="M8633" t="s">
        <v>3397</v>
      </c>
      <c r="N8633" t="s">
        <v>3398</v>
      </c>
      <c r="O8633" t="s">
        <v>3343</v>
      </c>
      <c r="P8633" t="s">
        <v>3343</v>
      </c>
      <c r="Q8633" t="s">
        <v>3346</v>
      </c>
    </row>
    <row r="8634" spans="1:17" x14ac:dyDescent="0.25">
      <c r="A8634" t="s">
        <v>22586</v>
      </c>
      <c r="B8634" t="s">
        <v>2904</v>
      </c>
      <c r="C8634" t="s">
        <v>22908</v>
      </c>
      <c r="D8634" t="s">
        <v>22909</v>
      </c>
      <c r="E8634">
        <v>3603025</v>
      </c>
      <c r="F8634" t="s">
        <v>23013</v>
      </c>
      <c r="G8634" t="s">
        <v>23014</v>
      </c>
      <c r="H8634" t="s">
        <v>7129</v>
      </c>
      <c r="I8634" t="s">
        <v>23028</v>
      </c>
      <c r="J8634" t="s">
        <v>23029</v>
      </c>
      <c r="K8634" t="s">
        <v>110</v>
      </c>
      <c r="L8634" t="s">
        <v>3346</v>
      </c>
      <c r="M8634" t="s">
        <v>3397</v>
      </c>
      <c r="N8634" t="s">
        <v>3398</v>
      </c>
      <c r="O8634" t="s">
        <v>3343</v>
      </c>
      <c r="P8634" t="s">
        <v>3343</v>
      </c>
      <c r="Q8634" t="s">
        <v>3346</v>
      </c>
    </row>
    <row r="8635" spans="1:17" x14ac:dyDescent="0.25">
      <c r="A8635" t="s">
        <v>22586</v>
      </c>
      <c r="B8635" t="s">
        <v>2904</v>
      </c>
      <c r="C8635" t="s">
        <v>22908</v>
      </c>
      <c r="D8635" t="s">
        <v>22909</v>
      </c>
      <c r="E8635">
        <v>3603025</v>
      </c>
      <c r="F8635" t="s">
        <v>23013</v>
      </c>
      <c r="G8635" t="s">
        <v>23014</v>
      </c>
      <c r="H8635" t="s">
        <v>7129</v>
      </c>
      <c r="I8635" t="s">
        <v>23030</v>
      </c>
      <c r="J8635" t="s">
        <v>23031</v>
      </c>
      <c r="K8635" t="s">
        <v>110</v>
      </c>
      <c r="L8635" t="s">
        <v>3346</v>
      </c>
      <c r="M8635" t="s">
        <v>3397</v>
      </c>
      <c r="N8635" t="s">
        <v>3398</v>
      </c>
      <c r="O8635" t="s">
        <v>3343</v>
      </c>
      <c r="P8635" t="s">
        <v>3343</v>
      </c>
      <c r="Q8635" t="s">
        <v>3346</v>
      </c>
    </row>
    <row r="8636" spans="1:17" x14ac:dyDescent="0.25">
      <c r="A8636" t="s">
        <v>22586</v>
      </c>
      <c r="B8636" t="s">
        <v>2904</v>
      </c>
      <c r="C8636" t="s">
        <v>22908</v>
      </c>
      <c r="D8636" t="s">
        <v>22909</v>
      </c>
      <c r="E8636">
        <v>3603025</v>
      </c>
      <c r="F8636" t="s">
        <v>23013</v>
      </c>
      <c r="G8636" t="s">
        <v>23014</v>
      </c>
      <c r="H8636" t="s">
        <v>7129</v>
      </c>
      <c r="I8636" t="s">
        <v>23032</v>
      </c>
      <c r="J8636" t="s">
        <v>23033</v>
      </c>
      <c r="K8636" t="s">
        <v>110</v>
      </c>
      <c r="L8636" t="s">
        <v>3346</v>
      </c>
      <c r="M8636" t="s">
        <v>3397</v>
      </c>
      <c r="N8636" t="s">
        <v>3398</v>
      </c>
      <c r="O8636" t="s">
        <v>3343</v>
      </c>
      <c r="P8636" t="s">
        <v>3343</v>
      </c>
      <c r="Q8636" t="s">
        <v>3346</v>
      </c>
    </row>
    <row r="8637" spans="1:17" x14ac:dyDescent="0.25">
      <c r="A8637" t="s">
        <v>22586</v>
      </c>
      <c r="B8637" t="s">
        <v>2904</v>
      </c>
      <c r="C8637" t="s">
        <v>22908</v>
      </c>
      <c r="D8637" t="s">
        <v>22909</v>
      </c>
      <c r="E8637">
        <v>3603026</v>
      </c>
      <c r="F8637" t="s">
        <v>23034</v>
      </c>
      <c r="G8637" t="s">
        <v>23035</v>
      </c>
      <c r="H8637" t="s">
        <v>3394</v>
      </c>
      <c r="I8637" t="s">
        <v>23036</v>
      </c>
      <c r="J8637" t="s">
        <v>543</v>
      </c>
      <c r="K8637" t="s">
        <v>110</v>
      </c>
      <c r="L8637" t="s">
        <v>3343</v>
      </c>
      <c r="M8637" t="s">
        <v>3397</v>
      </c>
      <c r="N8637" t="s">
        <v>5920</v>
      </c>
      <c r="O8637" t="s">
        <v>3343</v>
      </c>
      <c r="P8637" t="s">
        <v>3343</v>
      </c>
      <c r="Q8637" t="s">
        <v>3346</v>
      </c>
    </row>
    <row r="8638" spans="1:17" x14ac:dyDescent="0.25">
      <c r="A8638" t="s">
        <v>22586</v>
      </c>
      <c r="B8638" t="s">
        <v>2904</v>
      </c>
      <c r="C8638" t="s">
        <v>22908</v>
      </c>
      <c r="D8638" t="s">
        <v>22909</v>
      </c>
      <c r="E8638">
        <v>3603027</v>
      </c>
      <c r="F8638" t="s">
        <v>23037</v>
      </c>
      <c r="G8638" t="s">
        <v>23038</v>
      </c>
      <c r="H8638" t="s">
        <v>4612</v>
      </c>
      <c r="I8638" t="s">
        <v>23039</v>
      </c>
      <c r="J8638" t="s">
        <v>23040</v>
      </c>
      <c r="K8638" t="s">
        <v>110</v>
      </c>
      <c r="L8638" t="s">
        <v>3343</v>
      </c>
      <c r="M8638" t="s">
        <v>4213</v>
      </c>
      <c r="N8638" t="s">
        <v>6433</v>
      </c>
      <c r="O8638" t="s">
        <v>3343</v>
      </c>
      <c r="P8638" t="s">
        <v>3343</v>
      </c>
      <c r="Q8638" t="s">
        <v>3346</v>
      </c>
    </row>
    <row r="8639" spans="1:17" x14ac:dyDescent="0.25">
      <c r="A8639" t="s">
        <v>22586</v>
      </c>
      <c r="B8639" t="s">
        <v>2904</v>
      </c>
      <c r="C8639" t="s">
        <v>22908</v>
      </c>
      <c r="D8639" t="s">
        <v>22909</v>
      </c>
      <c r="E8639">
        <v>3603028</v>
      </c>
      <c r="F8639" t="s">
        <v>156</v>
      </c>
      <c r="G8639" t="s">
        <v>3393</v>
      </c>
      <c r="H8639" t="s">
        <v>3394</v>
      </c>
      <c r="I8639" t="s">
        <v>23041</v>
      </c>
      <c r="J8639" t="s">
        <v>3396</v>
      </c>
      <c r="K8639" t="s">
        <v>110</v>
      </c>
      <c r="L8639" t="s">
        <v>3343</v>
      </c>
      <c r="M8639" t="s">
        <v>3397</v>
      </c>
      <c r="N8639" t="s">
        <v>3398</v>
      </c>
      <c r="O8639" t="s">
        <v>3346</v>
      </c>
      <c r="P8639" t="s">
        <v>3346</v>
      </c>
      <c r="Q8639" t="s">
        <v>3346</v>
      </c>
    </row>
    <row r="8640" spans="1:17" x14ac:dyDescent="0.25">
      <c r="A8640" t="s">
        <v>22586</v>
      </c>
      <c r="B8640" t="s">
        <v>2904</v>
      </c>
      <c r="C8640" t="s">
        <v>22908</v>
      </c>
      <c r="D8640" t="s">
        <v>22909</v>
      </c>
      <c r="E8640">
        <v>3603029</v>
      </c>
      <c r="F8640" t="s">
        <v>128</v>
      </c>
      <c r="G8640" t="s">
        <v>4583</v>
      </c>
      <c r="H8640" t="s">
        <v>3701</v>
      </c>
      <c r="I8640" t="s">
        <v>23042</v>
      </c>
      <c r="J8640" t="s">
        <v>935</v>
      </c>
      <c r="K8640" t="s">
        <v>110</v>
      </c>
      <c r="L8640" t="s">
        <v>3343</v>
      </c>
      <c r="M8640" t="s">
        <v>3344</v>
      </c>
      <c r="N8640" t="s">
        <v>3345</v>
      </c>
      <c r="O8640" t="s">
        <v>3346</v>
      </c>
      <c r="P8640" t="s">
        <v>3346</v>
      </c>
      <c r="Q8640" t="s">
        <v>3346</v>
      </c>
    </row>
    <row r="8641" spans="1:17" x14ac:dyDescent="0.25">
      <c r="A8641" t="s">
        <v>22586</v>
      </c>
      <c r="B8641" t="s">
        <v>2904</v>
      </c>
      <c r="C8641" t="s">
        <v>22908</v>
      </c>
      <c r="D8641" t="s">
        <v>22909</v>
      </c>
      <c r="E8641">
        <v>3603030</v>
      </c>
      <c r="F8641" t="s">
        <v>22795</v>
      </c>
      <c r="G8641" t="s">
        <v>22918</v>
      </c>
      <c r="H8641" t="s">
        <v>7947</v>
      </c>
      <c r="I8641" t="s">
        <v>23043</v>
      </c>
      <c r="J8641" t="s">
        <v>23044</v>
      </c>
      <c r="K8641" t="s">
        <v>110</v>
      </c>
      <c r="L8641" t="s">
        <v>3343</v>
      </c>
      <c r="M8641" t="s">
        <v>4213</v>
      </c>
      <c r="N8641" t="s">
        <v>6115</v>
      </c>
      <c r="O8641" t="s">
        <v>3346</v>
      </c>
      <c r="P8641" t="s">
        <v>3346</v>
      </c>
      <c r="Q8641" t="s">
        <v>3346</v>
      </c>
    </row>
    <row r="8642" spans="1:17" x14ac:dyDescent="0.25">
      <c r="A8642" t="s">
        <v>22586</v>
      </c>
      <c r="B8642" t="s">
        <v>2904</v>
      </c>
      <c r="C8642" t="s">
        <v>22908</v>
      </c>
      <c r="D8642" t="s">
        <v>22909</v>
      </c>
      <c r="E8642">
        <v>3603030</v>
      </c>
      <c r="F8642" t="s">
        <v>22795</v>
      </c>
      <c r="G8642" t="s">
        <v>22918</v>
      </c>
      <c r="H8642" t="s">
        <v>7947</v>
      </c>
      <c r="I8642" t="s">
        <v>23045</v>
      </c>
      <c r="J8642" t="s">
        <v>23046</v>
      </c>
      <c r="K8642" t="s">
        <v>110</v>
      </c>
      <c r="L8642" t="s">
        <v>3346</v>
      </c>
      <c r="M8642" t="s">
        <v>4213</v>
      </c>
      <c r="N8642" t="s">
        <v>6115</v>
      </c>
      <c r="O8642" t="s">
        <v>3346</v>
      </c>
      <c r="P8642" t="s">
        <v>3346</v>
      </c>
      <c r="Q8642" t="s">
        <v>3346</v>
      </c>
    </row>
    <row r="8643" spans="1:17" x14ac:dyDescent="0.25">
      <c r="A8643" t="s">
        <v>22586</v>
      </c>
      <c r="B8643" t="s">
        <v>2904</v>
      </c>
      <c r="C8643" t="s">
        <v>22908</v>
      </c>
      <c r="D8643" t="s">
        <v>22909</v>
      </c>
      <c r="E8643">
        <v>3603031</v>
      </c>
      <c r="F8643" t="s">
        <v>23047</v>
      </c>
      <c r="G8643" t="s">
        <v>22938</v>
      </c>
      <c r="H8643" t="s">
        <v>7947</v>
      </c>
      <c r="I8643" t="s">
        <v>23048</v>
      </c>
      <c r="J8643" t="s">
        <v>23049</v>
      </c>
      <c r="K8643" t="s">
        <v>110</v>
      </c>
      <c r="L8643" t="s">
        <v>3343</v>
      </c>
      <c r="M8643" t="s">
        <v>4213</v>
      </c>
      <c r="N8643" t="s">
        <v>6433</v>
      </c>
      <c r="O8643" t="s">
        <v>3346</v>
      </c>
      <c r="P8643" t="s">
        <v>3346</v>
      </c>
      <c r="Q8643" t="s">
        <v>3346</v>
      </c>
    </row>
    <row r="8644" spans="1:17" x14ac:dyDescent="0.25">
      <c r="A8644" t="s">
        <v>22586</v>
      </c>
      <c r="B8644" t="s">
        <v>2904</v>
      </c>
      <c r="C8644" t="s">
        <v>22908</v>
      </c>
      <c r="D8644" t="s">
        <v>22909</v>
      </c>
      <c r="E8644">
        <v>3603031</v>
      </c>
      <c r="F8644" t="s">
        <v>23047</v>
      </c>
      <c r="G8644" t="s">
        <v>22938</v>
      </c>
      <c r="H8644" t="s">
        <v>7947</v>
      </c>
      <c r="I8644" t="s">
        <v>23050</v>
      </c>
      <c r="J8644" t="s">
        <v>23051</v>
      </c>
      <c r="K8644" t="s">
        <v>110</v>
      </c>
      <c r="L8644" t="s">
        <v>3346</v>
      </c>
      <c r="M8644" t="s">
        <v>4213</v>
      </c>
      <c r="N8644" t="s">
        <v>6433</v>
      </c>
      <c r="O8644" t="s">
        <v>3346</v>
      </c>
      <c r="P8644" t="s">
        <v>3346</v>
      </c>
      <c r="Q8644" t="s">
        <v>3346</v>
      </c>
    </row>
    <row r="8645" spans="1:17" x14ac:dyDescent="0.25">
      <c r="A8645" t="s">
        <v>22586</v>
      </c>
      <c r="B8645" t="s">
        <v>2904</v>
      </c>
      <c r="C8645" t="s">
        <v>22908</v>
      </c>
      <c r="D8645" t="s">
        <v>22909</v>
      </c>
      <c r="E8645">
        <v>3603032</v>
      </c>
      <c r="F8645" t="s">
        <v>22983</v>
      </c>
      <c r="G8645" t="s">
        <v>23052</v>
      </c>
      <c r="H8645" t="s">
        <v>22826</v>
      </c>
      <c r="I8645" t="s">
        <v>23053</v>
      </c>
      <c r="J8645" t="s">
        <v>23054</v>
      </c>
      <c r="K8645" t="s">
        <v>110</v>
      </c>
      <c r="L8645" t="s">
        <v>3343</v>
      </c>
      <c r="M8645" t="s">
        <v>3397</v>
      </c>
      <c r="N8645" t="s">
        <v>5920</v>
      </c>
      <c r="O8645" t="s">
        <v>3346</v>
      </c>
      <c r="P8645" t="s">
        <v>3346</v>
      </c>
      <c r="Q8645" t="s">
        <v>3346</v>
      </c>
    </row>
    <row r="8646" spans="1:17" x14ac:dyDescent="0.25">
      <c r="A8646" t="s">
        <v>22586</v>
      </c>
      <c r="B8646" t="s">
        <v>2904</v>
      </c>
      <c r="C8646" t="s">
        <v>22908</v>
      </c>
      <c r="D8646" t="s">
        <v>22909</v>
      </c>
      <c r="E8646">
        <v>3603033</v>
      </c>
      <c r="F8646" t="s">
        <v>23055</v>
      </c>
      <c r="G8646" t="s">
        <v>23056</v>
      </c>
      <c r="H8646" t="s">
        <v>4932</v>
      </c>
      <c r="I8646" t="s">
        <v>23057</v>
      </c>
      <c r="J8646" t="s">
        <v>23058</v>
      </c>
      <c r="K8646" t="s">
        <v>110</v>
      </c>
      <c r="L8646" t="s">
        <v>3343</v>
      </c>
      <c r="M8646" t="s">
        <v>3397</v>
      </c>
      <c r="N8646" t="s">
        <v>23059</v>
      </c>
      <c r="O8646" t="s">
        <v>3346</v>
      </c>
      <c r="P8646" t="s">
        <v>3346</v>
      </c>
      <c r="Q8646" t="s">
        <v>3346</v>
      </c>
    </row>
    <row r="8647" spans="1:17" x14ac:dyDescent="0.25">
      <c r="A8647" t="s">
        <v>22586</v>
      </c>
      <c r="B8647" t="s">
        <v>2904</v>
      </c>
      <c r="C8647" t="s">
        <v>22908</v>
      </c>
      <c r="D8647" t="s">
        <v>22909</v>
      </c>
      <c r="E8647">
        <v>3603033</v>
      </c>
      <c r="F8647" t="s">
        <v>23055</v>
      </c>
      <c r="G8647" t="s">
        <v>23056</v>
      </c>
      <c r="H8647" t="s">
        <v>4932</v>
      </c>
      <c r="I8647" t="s">
        <v>23060</v>
      </c>
      <c r="J8647" t="s">
        <v>23061</v>
      </c>
      <c r="K8647" t="s">
        <v>110</v>
      </c>
      <c r="L8647" t="s">
        <v>3346</v>
      </c>
      <c r="M8647" t="s">
        <v>3397</v>
      </c>
      <c r="N8647" t="s">
        <v>23059</v>
      </c>
      <c r="O8647" t="s">
        <v>3346</v>
      </c>
      <c r="P8647" t="s">
        <v>3346</v>
      </c>
      <c r="Q8647" t="s">
        <v>3346</v>
      </c>
    </row>
    <row r="8648" spans="1:17" x14ac:dyDescent="0.25">
      <c r="A8648" t="s">
        <v>22586</v>
      </c>
      <c r="B8648" t="s">
        <v>2904</v>
      </c>
      <c r="C8648" t="s">
        <v>22908</v>
      </c>
      <c r="D8648" t="s">
        <v>22909</v>
      </c>
      <c r="E8648">
        <v>3603033</v>
      </c>
      <c r="F8648" t="s">
        <v>23055</v>
      </c>
      <c r="G8648" t="s">
        <v>23056</v>
      </c>
      <c r="H8648" t="s">
        <v>4932</v>
      </c>
      <c r="I8648" t="s">
        <v>23062</v>
      </c>
      <c r="J8648" t="s">
        <v>23063</v>
      </c>
      <c r="K8648" t="s">
        <v>110</v>
      </c>
      <c r="L8648" t="s">
        <v>3346</v>
      </c>
      <c r="M8648" t="s">
        <v>3397</v>
      </c>
      <c r="N8648" t="s">
        <v>23059</v>
      </c>
      <c r="O8648" t="s">
        <v>3346</v>
      </c>
      <c r="P8648" t="s">
        <v>3346</v>
      </c>
      <c r="Q8648" t="s">
        <v>3346</v>
      </c>
    </row>
    <row r="8649" spans="1:17" x14ac:dyDescent="0.25">
      <c r="A8649" t="s">
        <v>22586</v>
      </c>
      <c r="B8649" t="s">
        <v>2904</v>
      </c>
      <c r="C8649" t="s">
        <v>22908</v>
      </c>
      <c r="D8649" t="s">
        <v>22909</v>
      </c>
      <c r="E8649">
        <v>3603033</v>
      </c>
      <c r="F8649" t="s">
        <v>23055</v>
      </c>
      <c r="G8649" t="s">
        <v>23056</v>
      </c>
      <c r="H8649" t="s">
        <v>4932</v>
      </c>
      <c r="I8649" t="s">
        <v>23064</v>
      </c>
      <c r="J8649" t="s">
        <v>23065</v>
      </c>
      <c r="K8649" t="s">
        <v>110</v>
      </c>
      <c r="L8649" t="s">
        <v>3346</v>
      </c>
      <c r="M8649" t="s">
        <v>3397</v>
      </c>
      <c r="N8649" t="s">
        <v>23059</v>
      </c>
      <c r="O8649" t="s">
        <v>3346</v>
      </c>
      <c r="P8649" t="s">
        <v>3346</v>
      </c>
      <c r="Q8649" t="s">
        <v>3346</v>
      </c>
    </row>
    <row r="8650" spans="1:17" x14ac:dyDescent="0.25">
      <c r="A8650" t="s">
        <v>22586</v>
      </c>
      <c r="B8650" t="s">
        <v>2904</v>
      </c>
      <c r="C8650" t="s">
        <v>23066</v>
      </c>
      <c r="D8650" t="s">
        <v>23067</v>
      </c>
      <c r="E8650">
        <v>3604001</v>
      </c>
      <c r="F8650" t="s">
        <v>23068</v>
      </c>
      <c r="G8650" t="s">
        <v>23069</v>
      </c>
      <c r="H8650" t="s">
        <v>3357</v>
      </c>
      <c r="I8650" t="s">
        <v>23070</v>
      </c>
      <c r="J8650" t="s">
        <v>3580</v>
      </c>
      <c r="K8650" t="s">
        <v>110</v>
      </c>
      <c r="L8650" t="s">
        <v>3343</v>
      </c>
      <c r="M8650" t="s">
        <v>3344</v>
      </c>
      <c r="N8650" t="s">
        <v>3360</v>
      </c>
      <c r="O8650" t="s">
        <v>3343</v>
      </c>
      <c r="P8650" t="s">
        <v>3343</v>
      </c>
      <c r="Q8650" t="s">
        <v>3346</v>
      </c>
    </row>
    <row r="8651" spans="1:17" x14ac:dyDescent="0.25">
      <c r="A8651" t="s">
        <v>22586</v>
      </c>
      <c r="B8651" t="s">
        <v>2904</v>
      </c>
      <c r="C8651" t="s">
        <v>23066</v>
      </c>
      <c r="D8651" t="s">
        <v>23067</v>
      </c>
      <c r="E8651">
        <v>3604001</v>
      </c>
      <c r="F8651" t="s">
        <v>23068</v>
      </c>
      <c r="G8651" t="s">
        <v>23069</v>
      </c>
      <c r="H8651" t="s">
        <v>3357</v>
      </c>
      <c r="I8651" t="s">
        <v>23071</v>
      </c>
      <c r="J8651" t="s">
        <v>23072</v>
      </c>
      <c r="K8651" t="s">
        <v>110</v>
      </c>
      <c r="L8651" t="s">
        <v>3346</v>
      </c>
      <c r="M8651" t="s">
        <v>3344</v>
      </c>
      <c r="N8651" t="s">
        <v>3360</v>
      </c>
      <c r="O8651" t="s">
        <v>3343</v>
      </c>
      <c r="P8651" t="s">
        <v>3343</v>
      </c>
      <c r="Q8651" t="s">
        <v>3346</v>
      </c>
    </row>
    <row r="8652" spans="1:17" x14ac:dyDescent="0.25">
      <c r="A8652" t="s">
        <v>22586</v>
      </c>
      <c r="B8652" t="s">
        <v>2904</v>
      </c>
      <c r="C8652" t="s">
        <v>23066</v>
      </c>
      <c r="D8652" t="s">
        <v>23067</v>
      </c>
      <c r="E8652">
        <v>3604001</v>
      </c>
      <c r="F8652" t="s">
        <v>23068</v>
      </c>
      <c r="G8652" t="s">
        <v>23069</v>
      </c>
      <c r="H8652" t="s">
        <v>3357</v>
      </c>
      <c r="I8652" t="s">
        <v>23073</v>
      </c>
      <c r="J8652" t="s">
        <v>23074</v>
      </c>
      <c r="K8652" t="s">
        <v>110</v>
      </c>
      <c r="L8652" t="s">
        <v>3346</v>
      </c>
      <c r="M8652" t="s">
        <v>3344</v>
      </c>
      <c r="N8652" t="s">
        <v>3360</v>
      </c>
      <c r="O8652" t="s">
        <v>3343</v>
      </c>
      <c r="P8652" t="s">
        <v>3343</v>
      </c>
      <c r="Q8652" t="s">
        <v>3346</v>
      </c>
    </row>
    <row r="8653" spans="1:17" x14ac:dyDescent="0.25">
      <c r="A8653" t="s">
        <v>22586</v>
      </c>
      <c r="B8653" t="s">
        <v>2904</v>
      </c>
      <c r="C8653" t="s">
        <v>23066</v>
      </c>
      <c r="D8653" t="s">
        <v>23067</v>
      </c>
      <c r="E8653">
        <v>3604003</v>
      </c>
      <c r="F8653" t="s">
        <v>114</v>
      </c>
      <c r="G8653" t="s">
        <v>23075</v>
      </c>
      <c r="H8653" t="s">
        <v>3350</v>
      </c>
      <c r="I8653" t="s">
        <v>23076</v>
      </c>
      <c r="J8653" t="s">
        <v>4774</v>
      </c>
      <c r="K8653" t="s">
        <v>110</v>
      </c>
      <c r="L8653" t="s">
        <v>3343</v>
      </c>
      <c r="M8653" t="s">
        <v>4213</v>
      </c>
      <c r="N8653" t="s">
        <v>6433</v>
      </c>
      <c r="O8653" t="s">
        <v>3343</v>
      </c>
      <c r="P8653" t="s">
        <v>3343</v>
      </c>
      <c r="Q8653" t="s">
        <v>3346</v>
      </c>
    </row>
    <row r="8654" spans="1:17" x14ac:dyDescent="0.25">
      <c r="A8654" t="s">
        <v>22586</v>
      </c>
      <c r="B8654" t="s">
        <v>2904</v>
      </c>
      <c r="C8654" t="s">
        <v>23066</v>
      </c>
      <c r="D8654" t="s">
        <v>23067</v>
      </c>
      <c r="E8654">
        <v>3604003</v>
      </c>
      <c r="F8654" t="s">
        <v>114</v>
      </c>
      <c r="G8654" t="s">
        <v>23075</v>
      </c>
      <c r="H8654" t="s">
        <v>3350</v>
      </c>
      <c r="I8654" t="s">
        <v>23077</v>
      </c>
      <c r="J8654" t="s">
        <v>23078</v>
      </c>
      <c r="K8654" t="s">
        <v>110</v>
      </c>
      <c r="L8654" t="s">
        <v>3346</v>
      </c>
      <c r="M8654" t="s">
        <v>4213</v>
      </c>
      <c r="N8654" t="s">
        <v>6433</v>
      </c>
      <c r="O8654" t="s">
        <v>3343</v>
      </c>
      <c r="P8654" t="s">
        <v>3343</v>
      </c>
      <c r="Q8654" t="s">
        <v>3346</v>
      </c>
    </row>
    <row r="8655" spans="1:17" x14ac:dyDescent="0.25">
      <c r="A8655" t="s">
        <v>22586</v>
      </c>
      <c r="B8655" t="s">
        <v>2904</v>
      </c>
      <c r="C8655" t="s">
        <v>23066</v>
      </c>
      <c r="D8655" t="s">
        <v>23067</v>
      </c>
      <c r="E8655">
        <v>3604004</v>
      </c>
      <c r="F8655" t="s">
        <v>23079</v>
      </c>
      <c r="G8655" t="s">
        <v>23080</v>
      </c>
      <c r="H8655" t="s">
        <v>3394</v>
      </c>
      <c r="I8655" t="s">
        <v>23081</v>
      </c>
      <c r="J8655" t="s">
        <v>200</v>
      </c>
      <c r="K8655" t="s">
        <v>110</v>
      </c>
      <c r="L8655" t="s">
        <v>3343</v>
      </c>
      <c r="M8655" t="s">
        <v>3344</v>
      </c>
      <c r="N8655" t="s">
        <v>3360</v>
      </c>
      <c r="O8655" t="s">
        <v>3343</v>
      </c>
      <c r="P8655" t="s">
        <v>3343</v>
      </c>
      <c r="Q8655" t="s">
        <v>3346</v>
      </c>
    </row>
    <row r="8656" spans="1:17" x14ac:dyDescent="0.25">
      <c r="A8656" t="s">
        <v>22586</v>
      </c>
      <c r="B8656" t="s">
        <v>2904</v>
      </c>
      <c r="C8656" t="s">
        <v>23066</v>
      </c>
      <c r="D8656" t="s">
        <v>23067</v>
      </c>
      <c r="E8656">
        <v>3604005</v>
      </c>
      <c r="F8656" t="s">
        <v>23082</v>
      </c>
      <c r="G8656" t="s">
        <v>23083</v>
      </c>
      <c r="H8656" t="s">
        <v>3618</v>
      </c>
      <c r="I8656" t="s">
        <v>23084</v>
      </c>
      <c r="J8656" t="s">
        <v>23085</v>
      </c>
      <c r="K8656" t="s">
        <v>110</v>
      </c>
      <c r="L8656" t="s">
        <v>3343</v>
      </c>
      <c r="M8656" t="s">
        <v>4213</v>
      </c>
      <c r="N8656" t="s">
        <v>6115</v>
      </c>
      <c r="O8656" t="s">
        <v>3343</v>
      </c>
      <c r="P8656" t="s">
        <v>3343</v>
      </c>
      <c r="Q8656" t="s">
        <v>3346</v>
      </c>
    </row>
    <row r="8657" spans="1:17" x14ac:dyDescent="0.25">
      <c r="A8657" t="s">
        <v>22586</v>
      </c>
      <c r="B8657" t="s">
        <v>2904</v>
      </c>
      <c r="C8657" t="s">
        <v>23066</v>
      </c>
      <c r="D8657" t="s">
        <v>23067</v>
      </c>
      <c r="E8657">
        <v>3604006</v>
      </c>
      <c r="F8657" t="s">
        <v>23086</v>
      </c>
      <c r="G8657" t="s">
        <v>23087</v>
      </c>
      <c r="H8657" t="s">
        <v>3394</v>
      </c>
      <c r="I8657" t="s">
        <v>23088</v>
      </c>
      <c r="J8657" t="s">
        <v>200</v>
      </c>
      <c r="K8657" t="s">
        <v>110</v>
      </c>
      <c r="L8657" t="s">
        <v>3343</v>
      </c>
      <c r="M8657" t="s">
        <v>4213</v>
      </c>
      <c r="N8657" t="s">
        <v>13055</v>
      </c>
      <c r="O8657" t="s">
        <v>3343</v>
      </c>
      <c r="P8657" t="s">
        <v>3343</v>
      </c>
      <c r="Q8657" t="s">
        <v>3346</v>
      </c>
    </row>
    <row r="8658" spans="1:17" x14ac:dyDescent="0.25">
      <c r="A8658" t="s">
        <v>22586</v>
      </c>
      <c r="B8658" t="s">
        <v>2904</v>
      </c>
      <c r="C8658" t="s">
        <v>23066</v>
      </c>
      <c r="D8658" t="s">
        <v>23067</v>
      </c>
      <c r="E8658">
        <v>3604010</v>
      </c>
      <c r="F8658" t="s">
        <v>23089</v>
      </c>
      <c r="G8658" t="s">
        <v>23090</v>
      </c>
      <c r="H8658" t="s">
        <v>10817</v>
      </c>
      <c r="I8658" t="s">
        <v>23091</v>
      </c>
      <c r="J8658" t="s">
        <v>23092</v>
      </c>
      <c r="K8658" t="s">
        <v>110</v>
      </c>
      <c r="L8658" t="s">
        <v>3343</v>
      </c>
      <c r="M8658" t="s">
        <v>4213</v>
      </c>
      <c r="N8658" t="s">
        <v>6433</v>
      </c>
      <c r="O8658" t="s">
        <v>3343</v>
      </c>
      <c r="P8658" t="s">
        <v>3343</v>
      </c>
      <c r="Q8658" t="s">
        <v>3346</v>
      </c>
    </row>
    <row r="8659" spans="1:17" x14ac:dyDescent="0.25">
      <c r="A8659" t="s">
        <v>22586</v>
      </c>
      <c r="B8659" t="s">
        <v>2904</v>
      </c>
      <c r="C8659" t="s">
        <v>23066</v>
      </c>
      <c r="D8659" t="s">
        <v>23067</v>
      </c>
      <c r="E8659">
        <v>3604010</v>
      </c>
      <c r="F8659" t="s">
        <v>23089</v>
      </c>
      <c r="G8659" t="s">
        <v>23090</v>
      </c>
      <c r="H8659" t="s">
        <v>10817</v>
      </c>
      <c r="I8659" t="s">
        <v>23093</v>
      </c>
      <c r="J8659" t="s">
        <v>23094</v>
      </c>
      <c r="K8659" t="s">
        <v>110</v>
      </c>
      <c r="L8659" t="s">
        <v>3346</v>
      </c>
      <c r="M8659" t="s">
        <v>4213</v>
      </c>
      <c r="N8659" t="s">
        <v>6433</v>
      </c>
      <c r="O8659" t="s">
        <v>3343</v>
      </c>
      <c r="P8659" t="s">
        <v>3343</v>
      </c>
      <c r="Q8659" t="s">
        <v>3346</v>
      </c>
    </row>
    <row r="8660" spans="1:17" x14ac:dyDescent="0.25">
      <c r="A8660" t="s">
        <v>22586</v>
      </c>
      <c r="B8660" t="s">
        <v>2904</v>
      </c>
      <c r="C8660" t="s">
        <v>23066</v>
      </c>
      <c r="D8660" t="s">
        <v>23067</v>
      </c>
      <c r="E8660">
        <v>3604010</v>
      </c>
      <c r="F8660" t="s">
        <v>23089</v>
      </c>
      <c r="G8660" t="s">
        <v>23090</v>
      </c>
      <c r="H8660" t="s">
        <v>10817</v>
      </c>
      <c r="I8660" t="s">
        <v>23095</v>
      </c>
      <c r="J8660" t="s">
        <v>23096</v>
      </c>
      <c r="K8660" t="s">
        <v>110</v>
      </c>
      <c r="L8660" t="s">
        <v>3346</v>
      </c>
      <c r="M8660" t="s">
        <v>4213</v>
      </c>
      <c r="N8660" t="s">
        <v>6433</v>
      </c>
      <c r="O8660" t="s">
        <v>3343</v>
      </c>
      <c r="P8660" t="s">
        <v>3343</v>
      </c>
      <c r="Q8660" t="s">
        <v>3346</v>
      </c>
    </row>
    <row r="8661" spans="1:17" x14ac:dyDescent="0.25">
      <c r="A8661" t="s">
        <v>22586</v>
      </c>
      <c r="B8661" t="s">
        <v>2904</v>
      </c>
      <c r="C8661" t="s">
        <v>23066</v>
      </c>
      <c r="D8661" t="s">
        <v>23067</v>
      </c>
      <c r="E8661">
        <v>3604010</v>
      </c>
      <c r="F8661" t="s">
        <v>23089</v>
      </c>
      <c r="G8661" t="s">
        <v>23090</v>
      </c>
      <c r="H8661" t="s">
        <v>10817</v>
      </c>
      <c r="I8661" t="s">
        <v>23097</v>
      </c>
      <c r="J8661" t="s">
        <v>23098</v>
      </c>
      <c r="K8661" t="s">
        <v>110</v>
      </c>
      <c r="L8661" t="s">
        <v>3346</v>
      </c>
      <c r="M8661" t="s">
        <v>4213</v>
      </c>
      <c r="N8661" t="s">
        <v>6433</v>
      </c>
      <c r="O8661" t="s">
        <v>3343</v>
      </c>
      <c r="P8661" t="s">
        <v>3343</v>
      </c>
      <c r="Q8661" t="s">
        <v>3346</v>
      </c>
    </row>
    <row r="8662" spans="1:17" x14ac:dyDescent="0.25">
      <c r="A8662" t="s">
        <v>22586</v>
      </c>
      <c r="B8662" t="s">
        <v>2904</v>
      </c>
      <c r="C8662" t="s">
        <v>23066</v>
      </c>
      <c r="D8662" t="s">
        <v>23067</v>
      </c>
      <c r="E8662">
        <v>3604010</v>
      </c>
      <c r="F8662" t="s">
        <v>23089</v>
      </c>
      <c r="G8662" t="s">
        <v>23090</v>
      </c>
      <c r="H8662" t="s">
        <v>10817</v>
      </c>
      <c r="I8662" t="s">
        <v>23099</v>
      </c>
      <c r="J8662" t="s">
        <v>23100</v>
      </c>
      <c r="K8662" t="s">
        <v>110</v>
      </c>
      <c r="L8662" t="s">
        <v>3346</v>
      </c>
      <c r="M8662" t="s">
        <v>4213</v>
      </c>
      <c r="N8662" t="s">
        <v>6433</v>
      </c>
      <c r="O8662" t="s">
        <v>3343</v>
      </c>
      <c r="P8662" t="s">
        <v>3343</v>
      </c>
      <c r="Q8662" t="s">
        <v>3346</v>
      </c>
    </row>
    <row r="8663" spans="1:17" x14ac:dyDescent="0.25">
      <c r="A8663" t="s">
        <v>22586</v>
      </c>
      <c r="B8663" t="s">
        <v>2904</v>
      </c>
      <c r="C8663" t="s">
        <v>23066</v>
      </c>
      <c r="D8663" t="s">
        <v>23067</v>
      </c>
      <c r="E8663">
        <v>3604010</v>
      </c>
      <c r="F8663" t="s">
        <v>23089</v>
      </c>
      <c r="G8663" t="s">
        <v>23090</v>
      </c>
      <c r="H8663" t="s">
        <v>10817</v>
      </c>
      <c r="I8663" t="s">
        <v>23101</v>
      </c>
      <c r="J8663" t="s">
        <v>23102</v>
      </c>
      <c r="K8663" t="s">
        <v>110</v>
      </c>
      <c r="L8663" t="s">
        <v>3346</v>
      </c>
      <c r="M8663" t="s">
        <v>4213</v>
      </c>
      <c r="N8663" t="s">
        <v>6433</v>
      </c>
      <c r="O8663" t="s">
        <v>3343</v>
      </c>
      <c r="P8663" t="s">
        <v>3343</v>
      </c>
      <c r="Q8663" t="s">
        <v>3346</v>
      </c>
    </row>
    <row r="8664" spans="1:17" x14ac:dyDescent="0.25">
      <c r="A8664" t="s">
        <v>22586</v>
      </c>
      <c r="B8664" t="s">
        <v>2904</v>
      </c>
      <c r="C8664" t="s">
        <v>23066</v>
      </c>
      <c r="D8664" t="s">
        <v>23067</v>
      </c>
      <c r="E8664">
        <v>3604010</v>
      </c>
      <c r="F8664" t="s">
        <v>23089</v>
      </c>
      <c r="G8664" t="s">
        <v>23090</v>
      </c>
      <c r="H8664" t="s">
        <v>10817</v>
      </c>
      <c r="I8664" t="s">
        <v>23103</v>
      </c>
      <c r="J8664" t="s">
        <v>23104</v>
      </c>
      <c r="K8664" t="s">
        <v>110</v>
      </c>
      <c r="L8664" t="s">
        <v>3346</v>
      </c>
      <c r="M8664" t="s">
        <v>4213</v>
      </c>
      <c r="N8664" t="s">
        <v>6433</v>
      </c>
      <c r="O8664" t="s">
        <v>3343</v>
      </c>
      <c r="P8664" t="s">
        <v>3343</v>
      </c>
      <c r="Q8664" t="s">
        <v>3346</v>
      </c>
    </row>
    <row r="8665" spans="1:17" x14ac:dyDescent="0.25">
      <c r="A8665" t="s">
        <v>22586</v>
      </c>
      <c r="B8665" t="s">
        <v>2904</v>
      </c>
      <c r="C8665" t="s">
        <v>23066</v>
      </c>
      <c r="D8665" t="s">
        <v>23067</v>
      </c>
      <c r="E8665">
        <v>3604012</v>
      </c>
      <c r="F8665" t="s">
        <v>23105</v>
      </c>
      <c r="G8665" t="s">
        <v>23106</v>
      </c>
      <c r="H8665" t="s">
        <v>23107</v>
      </c>
      <c r="I8665" t="s">
        <v>23108</v>
      </c>
      <c r="J8665" t="s">
        <v>23109</v>
      </c>
      <c r="K8665" t="s">
        <v>110</v>
      </c>
      <c r="L8665" t="s">
        <v>3343</v>
      </c>
      <c r="M8665" t="s">
        <v>3344</v>
      </c>
      <c r="N8665" t="s">
        <v>3686</v>
      </c>
      <c r="O8665" t="s">
        <v>3343</v>
      </c>
      <c r="P8665" t="s">
        <v>3343</v>
      </c>
      <c r="Q8665" t="s">
        <v>3346</v>
      </c>
    </row>
    <row r="8666" spans="1:17" x14ac:dyDescent="0.25">
      <c r="A8666" t="s">
        <v>22586</v>
      </c>
      <c r="B8666" t="s">
        <v>2904</v>
      </c>
      <c r="C8666" t="s">
        <v>23066</v>
      </c>
      <c r="D8666" t="s">
        <v>23067</v>
      </c>
      <c r="E8666">
        <v>3604012</v>
      </c>
      <c r="F8666" t="s">
        <v>23105</v>
      </c>
      <c r="G8666" t="s">
        <v>23106</v>
      </c>
      <c r="H8666" t="s">
        <v>23107</v>
      </c>
      <c r="I8666" t="s">
        <v>23110</v>
      </c>
      <c r="J8666" t="s">
        <v>23111</v>
      </c>
      <c r="K8666" t="s">
        <v>110</v>
      </c>
      <c r="L8666" t="s">
        <v>3346</v>
      </c>
      <c r="M8666" t="s">
        <v>3344</v>
      </c>
      <c r="N8666" t="s">
        <v>3686</v>
      </c>
      <c r="O8666" t="s">
        <v>3343</v>
      </c>
      <c r="P8666" t="s">
        <v>3343</v>
      </c>
      <c r="Q8666" t="s">
        <v>3346</v>
      </c>
    </row>
    <row r="8667" spans="1:17" x14ac:dyDescent="0.25">
      <c r="A8667" t="s">
        <v>22586</v>
      </c>
      <c r="B8667" t="s">
        <v>2904</v>
      </c>
      <c r="C8667" t="s">
        <v>23066</v>
      </c>
      <c r="D8667" t="s">
        <v>23067</v>
      </c>
      <c r="E8667">
        <v>3604012</v>
      </c>
      <c r="F8667" t="s">
        <v>23105</v>
      </c>
      <c r="G8667" t="s">
        <v>23106</v>
      </c>
      <c r="H8667" t="s">
        <v>23107</v>
      </c>
      <c r="I8667" t="s">
        <v>23112</v>
      </c>
      <c r="J8667" t="s">
        <v>23113</v>
      </c>
      <c r="K8667" t="s">
        <v>110</v>
      </c>
      <c r="L8667" t="s">
        <v>3346</v>
      </c>
      <c r="M8667" t="s">
        <v>3344</v>
      </c>
      <c r="N8667" t="s">
        <v>3686</v>
      </c>
      <c r="O8667" t="s">
        <v>3343</v>
      </c>
      <c r="P8667" t="s">
        <v>3343</v>
      </c>
      <c r="Q8667" t="s">
        <v>3346</v>
      </c>
    </row>
    <row r="8668" spans="1:17" x14ac:dyDescent="0.25">
      <c r="A8668" t="s">
        <v>22586</v>
      </c>
      <c r="B8668" t="s">
        <v>2904</v>
      </c>
      <c r="C8668" t="s">
        <v>23066</v>
      </c>
      <c r="D8668" t="s">
        <v>23067</v>
      </c>
      <c r="E8668">
        <v>3604012</v>
      </c>
      <c r="F8668" t="s">
        <v>23105</v>
      </c>
      <c r="G8668" t="s">
        <v>23106</v>
      </c>
      <c r="H8668" t="s">
        <v>23107</v>
      </c>
      <c r="I8668" t="s">
        <v>23114</v>
      </c>
      <c r="J8668" t="s">
        <v>23115</v>
      </c>
      <c r="K8668" t="s">
        <v>110</v>
      </c>
      <c r="L8668" t="s">
        <v>3346</v>
      </c>
      <c r="M8668" t="s">
        <v>3344</v>
      </c>
      <c r="N8668" t="s">
        <v>3686</v>
      </c>
      <c r="O8668" t="s">
        <v>3343</v>
      </c>
      <c r="P8668" t="s">
        <v>3343</v>
      </c>
      <c r="Q8668" t="s">
        <v>3346</v>
      </c>
    </row>
    <row r="8669" spans="1:17" x14ac:dyDescent="0.25">
      <c r="A8669" t="s">
        <v>22586</v>
      </c>
      <c r="B8669" t="s">
        <v>2904</v>
      </c>
      <c r="C8669" t="s">
        <v>23066</v>
      </c>
      <c r="D8669" t="s">
        <v>23067</v>
      </c>
      <c r="E8669">
        <v>3604013</v>
      </c>
      <c r="F8669" t="s">
        <v>23116</v>
      </c>
      <c r="G8669" t="s">
        <v>23117</v>
      </c>
      <c r="H8669" t="s">
        <v>3394</v>
      </c>
      <c r="I8669" t="s">
        <v>23118</v>
      </c>
      <c r="J8669" t="s">
        <v>200</v>
      </c>
      <c r="K8669" t="s">
        <v>110</v>
      </c>
      <c r="L8669" t="s">
        <v>3343</v>
      </c>
      <c r="M8669" t="s">
        <v>4213</v>
      </c>
      <c r="N8669" t="s">
        <v>6433</v>
      </c>
      <c r="O8669" t="s">
        <v>3343</v>
      </c>
      <c r="P8669" t="s">
        <v>3343</v>
      </c>
      <c r="Q8669" t="s">
        <v>3346</v>
      </c>
    </row>
    <row r="8670" spans="1:17" x14ac:dyDescent="0.25">
      <c r="A8670" t="s">
        <v>22586</v>
      </c>
      <c r="B8670" t="s">
        <v>2904</v>
      </c>
      <c r="C8670" t="s">
        <v>23066</v>
      </c>
      <c r="D8670" t="s">
        <v>23067</v>
      </c>
      <c r="E8670">
        <v>3604013</v>
      </c>
      <c r="F8670" t="s">
        <v>23116</v>
      </c>
      <c r="G8670" t="s">
        <v>23117</v>
      </c>
      <c r="H8670" t="s">
        <v>3394</v>
      </c>
      <c r="I8670" t="s">
        <v>23119</v>
      </c>
      <c r="J8670" t="s">
        <v>6071</v>
      </c>
      <c r="K8670" t="s">
        <v>110</v>
      </c>
      <c r="L8670" t="s">
        <v>3346</v>
      </c>
      <c r="M8670" t="s">
        <v>4213</v>
      </c>
      <c r="N8670" t="s">
        <v>6433</v>
      </c>
      <c r="O8670" t="s">
        <v>3343</v>
      </c>
      <c r="P8670" t="s">
        <v>3343</v>
      </c>
      <c r="Q8670" t="s">
        <v>3346</v>
      </c>
    </row>
    <row r="8671" spans="1:17" x14ac:dyDescent="0.25">
      <c r="A8671" t="s">
        <v>22586</v>
      </c>
      <c r="B8671" t="s">
        <v>2904</v>
      </c>
      <c r="C8671" t="s">
        <v>23066</v>
      </c>
      <c r="D8671" t="s">
        <v>23067</v>
      </c>
      <c r="E8671">
        <v>3604013</v>
      </c>
      <c r="F8671" t="s">
        <v>23116</v>
      </c>
      <c r="G8671" t="s">
        <v>23117</v>
      </c>
      <c r="H8671" t="s">
        <v>3394</v>
      </c>
      <c r="I8671" t="s">
        <v>23120</v>
      </c>
      <c r="J8671" t="s">
        <v>23121</v>
      </c>
      <c r="K8671" t="s">
        <v>110</v>
      </c>
      <c r="L8671" t="s">
        <v>3346</v>
      </c>
      <c r="M8671" t="s">
        <v>4213</v>
      </c>
      <c r="N8671" t="s">
        <v>6433</v>
      </c>
      <c r="O8671" t="s">
        <v>3343</v>
      </c>
      <c r="P8671" t="s">
        <v>3343</v>
      </c>
      <c r="Q8671" t="s">
        <v>3346</v>
      </c>
    </row>
    <row r="8672" spans="1:17" x14ac:dyDescent="0.25">
      <c r="A8672" t="s">
        <v>22586</v>
      </c>
      <c r="B8672" t="s">
        <v>2904</v>
      </c>
      <c r="C8672" t="s">
        <v>23066</v>
      </c>
      <c r="D8672" t="s">
        <v>23067</v>
      </c>
      <c r="E8672">
        <v>3604014</v>
      </c>
      <c r="F8672" t="s">
        <v>51</v>
      </c>
      <c r="G8672" t="s">
        <v>3716</v>
      </c>
      <c r="H8672" t="s">
        <v>3350</v>
      </c>
      <c r="I8672" t="s">
        <v>23122</v>
      </c>
      <c r="J8672" t="s">
        <v>224</v>
      </c>
      <c r="K8672" t="s">
        <v>110</v>
      </c>
      <c r="L8672" t="s">
        <v>3343</v>
      </c>
      <c r="M8672" t="s">
        <v>4213</v>
      </c>
      <c r="N8672" t="s">
        <v>6433</v>
      </c>
      <c r="O8672" t="s">
        <v>3343</v>
      </c>
      <c r="P8672" t="s">
        <v>3343</v>
      </c>
      <c r="Q8672" t="s">
        <v>3346</v>
      </c>
    </row>
    <row r="8673" spans="1:17" x14ac:dyDescent="0.25">
      <c r="A8673" t="s">
        <v>22586</v>
      </c>
      <c r="B8673" t="s">
        <v>2904</v>
      </c>
      <c r="C8673" t="s">
        <v>23066</v>
      </c>
      <c r="D8673" t="s">
        <v>23067</v>
      </c>
      <c r="E8673">
        <v>3604014</v>
      </c>
      <c r="F8673" t="s">
        <v>51</v>
      </c>
      <c r="G8673" t="s">
        <v>3716</v>
      </c>
      <c r="H8673" t="s">
        <v>3350</v>
      </c>
      <c r="I8673" t="s">
        <v>23123</v>
      </c>
      <c r="J8673" t="s">
        <v>23124</v>
      </c>
      <c r="K8673" t="s">
        <v>110</v>
      </c>
      <c r="L8673" t="s">
        <v>3346</v>
      </c>
      <c r="M8673" t="s">
        <v>4213</v>
      </c>
      <c r="N8673" t="s">
        <v>6433</v>
      </c>
      <c r="O8673" t="s">
        <v>3343</v>
      </c>
      <c r="P8673" t="s">
        <v>3343</v>
      </c>
      <c r="Q8673" t="s">
        <v>3346</v>
      </c>
    </row>
    <row r="8674" spans="1:17" x14ac:dyDescent="0.25">
      <c r="A8674" t="s">
        <v>22586</v>
      </c>
      <c r="B8674" t="s">
        <v>2904</v>
      </c>
      <c r="C8674" t="s">
        <v>23066</v>
      </c>
      <c r="D8674" t="s">
        <v>23067</v>
      </c>
      <c r="E8674">
        <v>3604016</v>
      </c>
      <c r="F8674" t="s">
        <v>102</v>
      </c>
      <c r="G8674" t="s">
        <v>7578</v>
      </c>
      <c r="H8674" t="s">
        <v>3350</v>
      </c>
      <c r="I8674" t="s">
        <v>23125</v>
      </c>
      <c r="J8674" t="s">
        <v>103</v>
      </c>
      <c r="K8674" t="s">
        <v>110</v>
      </c>
      <c r="L8674" t="s">
        <v>3343</v>
      </c>
      <c r="M8674" t="s">
        <v>4213</v>
      </c>
      <c r="N8674" t="s">
        <v>6433</v>
      </c>
      <c r="O8674" t="s">
        <v>3343</v>
      </c>
      <c r="P8674" t="s">
        <v>3343</v>
      </c>
      <c r="Q8674" t="s">
        <v>3346</v>
      </c>
    </row>
    <row r="8675" spans="1:17" x14ac:dyDescent="0.25">
      <c r="A8675" t="s">
        <v>22586</v>
      </c>
      <c r="B8675" t="s">
        <v>2904</v>
      </c>
      <c r="C8675" t="s">
        <v>23066</v>
      </c>
      <c r="D8675" t="s">
        <v>23067</v>
      </c>
      <c r="E8675">
        <v>3604016</v>
      </c>
      <c r="F8675" t="s">
        <v>102</v>
      </c>
      <c r="G8675" t="s">
        <v>7578</v>
      </c>
      <c r="H8675" t="s">
        <v>3350</v>
      </c>
      <c r="I8675" t="s">
        <v>23126</v>
      </c>
      <c r="J8675" t="s">
        <v>23127</v>
      </c>
      <c r="K8675" t="s">
        <v>110</v>
      </c>
      <c r="L8675" t="s">
        <v>3346</v>
      </c>
      <c r="M8675" t="s">
        <v>4213</v>
      </c>
      <c r="N8675" t="s">
        <v>6433</v>
      </c>
      <c r="O8675" t="s">
        <v>3343</v>
      </c>
      <c r="P8675" t="s">
        <v>3343</v>
      </c>
      <c r="Q8675" t="s">
        <v>3346</v>
      </c>
    </row>
    <row r="8676" spans="1:17" x14ac:dyDescent="0.25">
      <c r="A8676" t="s">
        <v>22586</v>
      </c>
      <c r="B8676" t="s">
        <v>2904</v>
      </c>
      <c r="C8676" t="s">
        <v>23066</v>
      </c>
      <c r="D8676" t="s">
        <v>23067</v>
      </c>
      <c r="E8676">
        <v>3604017</v>
      </c>
      <c r="F8676" t="s">
        <v>375</v>
      </c>
      <c r="G8676" t="s">
        <v>3574</v>
      </c>
      <c r="H8676" t="s">
        <v>3350</v>
      </c>
      <c r="I8676" t="s">
        <v>23128</v>
      </c>
      <c r="J8676" t="s">
        <v>461</v>
      </c>
      <c r="K8676" t="s">
        <v>110</v>
      </c>
      <c r="L8676" t="s">
        <v>3343</v>
      </c>
      <c r="M8676" t="s">
        <v>4213</v>
      </c>
      <c r="N8676" t="s">
        <v>6433</v>
      </c>
      <c r="O8676" t="s">
        <v>3343</v>
      </c>
      <c r="P8676" t="s">
        <v>3343</v>
      </c>
      <c r="Q8676" t="s">
        <v>3346</v>
      </c>
    </row>
    <row r="8677" spans="1:17" x14ac:dyDescent="0.25">
      <c r="A8677" t="s">
        <v>22586</v>
      </c>
      <c r="B8677" t="s">
        <v>2904</v>
      </c>
      <c r="C8677" t="s">
        <v>23066</v>
      </c>
      <c r="D8677" t="s">
        <v>23067</v>
      </c>
      <c r="E8677">
        <v>3604019</v>
      </c>
      <c r="F8677" t="s">
        <v>23129</v>
      </c>
      <c r="G8677" t="s">
        <v>23130</v>
      </c>
      <c r="H8677" t="s">
        <v>3394</v>
      </c>
      <c r="I8677" t="s">
        <v>23131</v>
      </c>
      <c r="J8677" t="s">
        <v>3409</v>
      </c>
      <c r="K8677" t="s">
        <v>110</v>
      </c>
      <c r="L8677" t="s">
        <v>3343</v>
      </c>
      <c r="M8677" t="s">
        <v>4213</v>
      </c>
      <c r="N8677" t="s">
        <v>6433</v>
      </c>
      <c r="O8677" t="s">
        <v>3343</v>
      </c>
      <c r="P8677" t="s">
        <v>3343</v>
      </c>
      <c r="Q8677" t="s">
        <v>3346</v>
      </c>
    </row>
    <row r="8678" spans="1:17" x14ac:dyDescent="0.25">
      <c r="A8678" t="s">
        <v>22586</v>
      </c>
      <c r="B8678" t="s">
        <v>2904</v>
      </c>
      <c r="C8678" t="s">
        <v>23066</v>
      </c>
      <c r="D8678" t="s">
        <v>23067</v>
      </c>
      <c r="E8678">
        <v>3604020</v>
      </c>
      <c r="F8678" t="s">
        <v>23132</v>
      </c>
      <c r="G8678" t="s">
        <v>23133</v>
      </c>
      <c r="H8678" t="s">
        <v>3394</v>
      </c>
      <c r="I8678" t="s">
        <v>23134</v>
      </c>
      <c r="J8678" t="s">
        <v>200</v>
      </c>
      <c r="K8678" t="s">
        <v>110</v>
      </c>
      <c r="L8678" t="s">
        <v>3343</v>
      </c>
      <c r="M8678" t="s">
        <v>4213</v>
      </c>
      <c r="N8678" t="s">
        <v>13055</v>
      </c>
      <c r="O8678" t="s">
        <v>3343</v>
      </c>
      <c r="P8678" t="s">
        <v>3343</v>
      </c>
      <c r="Q8678" t="s">
        <v>3346</v>
      </c>
    </row>
    <row r="8679" spans="1:17" x14ac:dyDescent="0.25">
      <c r="A8679" t="s">
        <v>22586</v>
      </c>
      <c r="B8679" t="s">
        <v>2904</v>
      </c>
      <c r="C8679" t="s">
        <v>23066</v>
      </c>
      <c r="D8679" t="s">
        <v>23067</v>
      </c>
      <c r="E8679">
        <v>3604021</v>
      </c>
      <c r="F8679" t="s">
        <v>23135</v>
      </c>
      <c r="G8679" t="s">
        <v>23136</v>
      </c>
      <c r="H8679" t="s">
        <v>4409</v>
      </c>
      <c r="I8679" t="s">
        <v>23137</v>
      </c>
      <c r="J8679" t="s">
        <v>4411</v>
      </c>
      <c r="K8679" t="s">
        <v>110</v>
      </c>
      <c r="L8679" t="s">
        <v>3343</v>
      </c>
      <c r="M8679" t="s">
        <v>4213</v>
      </c>
      <c r="N8679" t="s">
        <v>6433</v>
      </c>
      <c r="O8679" t="s">
        <v>3346</v>
      </c>
      <c r="P8679" t="s">
        <v>3343</v>
      </c>
      <c r="Q8679" t="s">
        <v>3346</v>
      </c>
    </row>
    <row r="8680" spans="1:17" x14ac:dyDescent="0.25">
      <c r="A8680" t="s">
        <v>22586</v>
      </c>
      <c r="B8680" t="s">
        <v>2904</v>
      </c>
      <c r="C8680" t="s">
        <v>23066</v>
      </c>
      <c r="D8680" t="s">
        <v>23067</v>
      </c>
      <c r="E8680">
        <v>3604022</v>
      </c>
      <c r="F8680" t="s">
        <v>23138</v>
      </c>
      <c r="G8680" t="s">
        <v>23139</v>
      </c>
      <c r="H8680" t="s">
        <v>10817</v>
      </c>
      <c r="I8680" t="s">
        <v>23140</v>
      </c>
      <c r="J8680" t="s">
        <v>21992</v>
      </c>
      <c r="K8680" t="s">
        <v>110</v>
      </c>
      <c r="L8680" t="s">
        <v>3343</v>
      </c>
      <c r="M8680" t="s">
        <v>3666</v>
      </c>
      <c r="N8680" t="s">
        <v>3681</v>
      </c>
      <c r="O8680" t="s">
        <v>3343</v>
      </c>
      <c r="P8680" t="s">
        <v>3343</v>
      </c>
      <c r="Q8680" t="s">
        <v>3346</v>
      </c>
    </row>
    <row r="8681" spans="1:17" x14ac:dyDescent="0.25">
      <c r="A8681" t="s">
        <v>22586</v>
      </c>
      <c r="B8681" t="s">
        <v>2904</v>
      </c>
      <c r="C8681" t="s">
        <v>23066</v>
      </c>
      <c r="D8681" t="s">
        <v>23067</v>
      </c>
      <c r="E8681">
        <v>3604023</v>
      </c>
      <c r="F8681" t="s">
        <v>23141</v>
      </c>
      <c r="G8681" t="s">
        <v>23142</v>
      </c>
      <c r="H8681" t="s">
        <v>12909</v>
      </c>
      <c r="I8681" t="s">
        <v>23143</v>
      </c>
      <c r="J8681" t="s">
        <v>22794</v>
      </c>
      <c r="K8681" t="s">
        <v>110</v>
      </c>
      <c r="L8681" t="s">
        <v>3343</v>
      </c>
      <c r="M8681" t="s">
        <v>3344</v>
      </c>
      <c r="N8681" t="s">
        <v>3345</v>
      </c>
      <c r="O8681" t="s">
        <v>3346</v>
      </c>
      <c r="P8681" t="s">
        <v>3343</v>
      </c>
      <c r="Q8681" t="s">
        <v>3346</v>
      </c>
    </row>
    <row r="8682" spans="1:17" x14ac:dyDescent="0.25">
      <c r="A8682" t="s">
        <v>22586</v>
      </c>
      <c r="B8682" t="s">
        <v>2904</v>
      </c>
      <c r="C8682" t="s">
        <v>23066</v>
      </c>
      <c r="D8682" t="s">
        <v>23067</v>
      </c>
      <c r="E8682">
        <v>3604024</v>
      </c>
      <c r="F8682" t="s">
        <v>23144</v>
      </c>
      <c r="G8682" t="s">
        <v>23145</v>
      </c>
      <c r="H8682" t="s">
        <v>21964</v>
      </c>
      <c r="I8682" t="s">
        <v>23146</v>
      </c>
      <c r="J8682" t="s">
        <v>23147</v>
      </c>
      <c r="K8682" t="s">
        <v>38</v>
      </c>
      <c r="L8682" t="s">
        <v>3343</v>
      </c>
      <c r="M8682" t="s">
        <v>3344</v>
      </c>
      <c r="N8682" t="s">
        <v>3360</v>
      </c>
      <c r="O8682" t="s">
        <v>3346</v>
      </c>
      <c r="P8682" t="s">
        <v>3343</v>
      </c>
      <c r="Q8682" t="s">
        <v>3346</v>
      </c>
    </row>
    <row r="8683" spans="1:17" x14ac:dyDescent="0.25">
      <c r="A8683" t="s">
        <v>22586</v>
      </c>
      <c r="B8683" t="s">
        <v>2904</v>
      </c>
      <c r="C8683" t="s">
        <v>23066</v>
      </c>
      <c r="D8683" t="s">
        <v>23067</v>
      </c>
      <c r="E8683">
        <v>3604025</v>
      </c>
      <c r="F8683" t="s">
        <v>23148</v>
      </c>
      <c r="G8683" t="s">
        <v>23149</v>
      </c>
      <c r="H8683" t="s">
        <v>10865</v>
      </c>
      <c r="I8683" t="s">
        <v>23150</v>
      </c>
      <c r="J8683" t="s">
        <v>23151</v>
      </c>
      <c r="K8683" t="s">
        <v>110</v>
      </c>
      <c r="L8683" t="s">
        <v>3343</v>
      </c>
      <c r="M8683" t="s">
        <v>3344</v>
      </c>
      <c r="N8683" t="s">
        <v>3360</v>
      </c>
      <c r="O8683" t="s">
        <v>3343</v>
      </c>
      <c r="P8683" t="s">
        <v>3343</v>
      </c>
      <c r="Q8683" t="s">
        <v>3346</v>
      </c>
    </row>
    <row r="8684" spans="1:17" x14ac:dyDescent="0.25">
      <c r="A8684" t="s">
        <v>22586</v>
      </c>
      <c r="B8684" t="s">
        <v>2904</v>
      </c>
      <c r="C8684" t="s">
        <v>23066</v>
      </c>
      <c r="D8684" t="s">
        <v>23067</v>
      </c>
      <c r="E8684">
        <v>3604026</v>
      </c>
      <c r="F8684" t="s">
        <v>23152</v>
      </c>
      <c r="G8684" t="s">
        <v>23153</v>
      </c>
      <c r="H8684" t="s">
        <v>3394</v>
      </c>
      <c r="I8684" t="s">
        <v>23154</v>
      </c>
      <c r="J8684" t="s">
        <v>17916</v>
      </c>
      <c r="K8684" t="s">
        <v>110</v>
      </c>
      <c r="L8684" t="s">
        <v>3343</v>
      </c>
      <c r="M8684" t="s">
        <v>3344</v>
      </c>
      <c r="N8684" t="s">
        <v>3360</v>
      </c>
      <c r="O8684" t="s">
        <v>3343</v>
      </c>
      <c r="P8684" t="s">
        <v>3343</v>
      </c>
      <c r="Q8684" t="s">
        <v>3346</v>
      </c>
    </row>
    <row r="8685" spans="1:17" x14ac:dyDescent="0.25">
      <c r="A8685" t="s">
        <v>22586</v>
      </c>
      <c r="B8685" t="s">
        <v>2904</v>
      </c>
      <c r="C8685" t="s">
        <v>23066</v>
      </c>
      <c r="D8685" t="s">
        <v>23067</v>
      </c>
      <c r="E8685">
        <v>3604027</v>
      </c>
      <c r="F8685" t="s">
        <v>23155</v>
      </c>
      <c r="G8685" t="s">
        <v>23156</v>
      </c>
      <c r="H8685" t="s">
        <v>3526</v>
      </c>
      <c r="I8685" t="s">
        <v>23157</v>
      </c>
      <c r="J8685" t="s">
        <v>935</v>
      </c>
      <c r="K8685" t="s">
        <v>110</v>
      </c>
      <c r="L8685" t="s">
        <v>3343</v>
      </c>
      <c r="M8685" t="s">
        <v>3477</v>
      </c>
      <c r="N8685" t="s">
        <v>4040</v>
      </c>
      <c r="O8685" t="s">
        <v>3346</v>
      </c>
      <c r="P8685" t="s">
        <v>3343</v>
      </c>
      <c r="Q8685" t="s">
        <v>3346</v>
      </c>
    </row>
    <row r="8686" spans="1:17" x14ac:dyDescent="0.25">
      <c r="A8686" t="s">
        <v>22586</v>
      </c>
      <c r="B8686" t="s">
        <v>2904</v>
      </c>
      <c r="C8686" t="s">
        <v>23066</v>
      </c>
      <c r="D8686" t="s">
        <v>23067</v>
      </c>
      <c r="E8686">
        <v>3604028</v>
      </c>
      <c r="F8686" t="s">
        <v>23158</v>
      </c>
      <c r="G8686" t="s">
        <v>23159</v>
      </c>
      <c r="H8686" t="s">
        <v>3526</v>
      </c>
      <c r="I8686" t="s">
        <v>23160</v>
      </c>
      <c r="J8686" t="s">
        <v>935</v>
      </c>
      <c r="K8686" t="s">
        <v>110</v>
      </c>
      <c r="L8686" t="s">
        <v>3343</v>
      </c>
      <c r="M8686" t="s">
        <v>3666</v>
      </c>
      <c r="N8686" t="s">
        <v>3700</v>
      </c>
      <c r="O8686" t="s">
        <v>3343</v>
      </c>
      <c r="P8686" t="s">
        <v>3343</v>
      </c>
      <c r="Q8686" t="s">
        <v>3346</v>
      </c>
    </row>
    <row r="8687" spans="1:17" x14ac:dyDescent="0.25">
      <c r="A8687" t="s">
        <v>22586</v>
      </c>
      <c r="B8687" t="s">
        <v>2904</v>
      </c>
      <c r="C8687" t="s">
        <v>23066</v>
      </c>
      <c r="D8687" t="s">
        <v>23067</v>
      </c>
      <c r="E8687">
        <v>3604029</v>
      </c>
      <c r="F8687" t="s">
        <v>23161</v>
      </c>
      <c r="G8687" t="s">
        <v>23162</v>
      </c>
      <c r="H8687" t="s">
        <v>3618</v>
      </c>
      <c r="I8687" t="s">
        <v>23163</v>
      </c>
      <c r="J8687" t="s">
        <v>23164</v>
      </c>
      <c r="K8687" t="s">
        <v>110</v>
      </c>
      <c r="L8687" t="s">
        <v>3343</v>
      </c>
      <c r="M8687" t="s">
        <v>4213</v>
      </c>
      <c r="N8687" t="s">
        <v>6433</v>
      </c>
      <c r="O8687" t="s">
        <v>3343</v>
      </c>
      <c r="P8687" t="s">
        <v>3343</v>
      </c>
      <c r="Q8687" t="s">
        <v>3346</v>
      </c>
    </row>
    <row r="8688" spans="1:17" x14ac:dyDescent="0.25">
      <c r="A8688" t="s">
        <v>22586</v>
      </c>
      <c r="B8688" t="s">
        <v>2904</v>
      </c>
      <c r="C8688" t="s">
        <v>23066</v>
      </c>
      <c r="D8688" t="s">
        <v>23067</v>
      </c>
      <c r="E8688">
        <v>3604030</v>
      </c>
      <c r="F8688" t="s">
        <v>23165</v>
      </c>
      <c r="G8688" t="s">
        <v>23166</v>
      </c>
      <c r="H8688" t="s">
        <v>366</v>
      </c>
      <c r="I8688" t="s">
        <v>23167</v>
      </c>
      <c r="J8688" t="s">
        <v>23168</v>
      </c>
      <c r="K8688" t="s">
        <v>110</v>
      </c>
      <c r="L8688" t="s">
        <v>3343</v>
      </c>
      <c r="M8688" t="s">
        <v>4213</v>
      </c>
      <c r="N8688" t="s">
        <v>6433</v>
      </c>
      <c r="O8688" t="s">
        <v>3343</v>
      </c>
      <c r="P8688" t="s">
        <v>3343</v>
      </c>
      <c r="Q8688" t="s">
        <v>3346</v>
      </c>
    </row>
    <row r="8689" spans="1:17" x14ac:dyDescent="0.25">
      <c r="A8689" t="s">
        <v>22586</v>
      </c>
      <c r="B8689" t="s">
        <v>2904</v>
      </c>
      <c r="C8689" t="s">
        <v>23066</v>
      </c>
      <c r="D8689" t="s">
        <v>23067</v>
      </c>
      <c r="E8689">
        <v>3604031</v>
      </c>
      <c r="F8689" t="s">
        <v>23169</v>
      </c>
      <c r="G8689" t="s">
        <v>23170</v>
      </c>
      <c r="H8689" t="s">
        <v>3526</v>
      </c>
      <c r="I8689" t="s">
        <v>23171</v>
      </c>
      <c r="J8689" t="s">
        <v>935</v>
      </c>
      <c r="K8689" t="s">
        <v>110</v>
      </c>
      <c r="L8689" t="s">
        <v>3343</v>
      </c>
      <c r="M8689" t="s">
        <v>3666</v>
      </c>
      <c r="N8689" t="s">
        <v>3681</v>
      </c>
      <c r="O8689" t="s">
        <v>3343</v>
      </c>
      <c r="P8689" t="s">
        <v>3343</v>
      </c>
      <c r="Q8689" t="s">
        <v>3346</v>
      </c>
    </row>
    <row r="8690" spans="1:17" x14ac:dyDescent="0.25">
      <c r="A8690" t="s">
        <v>22586</v>
      </c>
      <c r="B8690" t="s">
        <v>2904</v>
      </c>
      <c r="C8690" t="s">
        <v>23066</v>
      </c>
      <c r="D8690" t="s">
        <v>23067</v>
      </c>
      <c r="E8690">
        <v>3604031</v>
      </c>
      <c r="F8690" t="s">
        <v>23169</v>
      </c>
      <c r="G8690" t="s">
        <v>23170</v>
      </c>
      <c r="H8690" t="s">
        <v>3526</v>
      </c>
      <c r="I8690" t="s">
        <v>23172</v>
      </c>
      <c r="J8690" t="s">
        <v>23173</v>
      </c>
      <c r="K8690" t="s">
        <v>110</v>
      </c>
      <c r="L8690" t="s">
        <v>3346</v>
      </c>
      <c r="M8690" t="s">
        <v>3666</v>
      </c>
      <c r="N8690" t="s">
        <v>3681</v>
      </c>
      <c r="O8690" t="s">
        <v>3343</v>
      </c>
      <c r="P8690" t="s">
        <v>3343</v>
      </c>
      <c r="Q8690" t="s">
        <v>3346</v>
      </c>
    </row>
    <row r="8691" spans="1:17" x14ac:dyDescent="0.25">
      <c r="A8691" t="s">
        <v>22586</v>
      </c>
      <c r="B8691" t="s">
        <v>2904</v>
      </c>
      <c r="C8691" t="s">
        <v>23066</v>
      </c>
      <c r="D8691" t="s">
        <v>23067</v>
      </c>
      <c r="E8691">
        <v>3604032</v>
      </c>
      <c r="F8691" t="s">
        <v>128</v>
      </c>
      <c r="G8691" t="s">
        <v>4583</v>
      </c>
      <c r="H8691" t="s">
        <v>3701</v>
      </c>
      <c r="I8691" t="s">
        <v>23174</v>
      </c>
      <c r="J8691" t="s">
        <v>935</v>
      </c>
      <c r="K8691" t="s">
        <v>110</v>
      </c>
      <c r="L8691" t="s">
        <v>3343</v>
      </c>
      <c r="M8691" t="s">
        <v>3344</v>
      </c>
      <c r="N8691" t="s">
        <v>3345</v>
      </c>
      <c r="O8691" t="s">
        <v>3346</v>
      </c>
      <c r="P8691" t="s">
        <v>3346</v>
      </c>
      <c r="Q8691" t="s">
        <v>3346</v>
      </c>
    </row>
    <row r="8692" spans="1:17" x14ac:dyDescent="0.25">
      <c r="A8692" t="s">
        <v>22586</v>
      </c>
      <c r="B8692" t="s">
        <v>2904</v>
      </c>
      <c r="C8692" t="s">
        <v>23066</v>
      </c>
      <c r="D8692" t="s">
        <v>23067</v>
      </c>
      <c r="E8692">
        <v>3604033</v>
      </c>
      <c r="F8692" t="s">
        <v>156</v>
      </c>
      <c r="G8692" t="s">
        <v>3393</v>
      </c>
      <c r="H8692" t="s">
        <v>3394</v>
      </c>
      <c r="I8692" t="s">
        <v>23175</v>
      </c>
      <c r="J8692" t="s">
        <v>3396</v>
      </c>
      <c r="K8692" t="s">
        <v>110</v>
      </c>
      <c r="L8692" t="s">
        <v>3343</v>
      </c>
      <c r="M8692" t="s">
        <v>3397</v>
      </c>
      <c r="N8692" t="s">
        <v>3398</v>
      </c>
      <c r="O8692" t="s">
        <v>3346</v>
      </c>
      <c r="P8692" t="s">
        <v>3346</v>
      </c>
      <c r="Q8692" t="s">
        <v>3346</v>
      </c>
    </row>
    <row r="8693" spans="1:17" x14ac:dyDescent="0.25">
      <c r="A8693" t="s">
        <v>22586</v>
      </c>
      <c r="B8693" t="s">
        <v>2904</v>
      </c>
      <c r="C8693" t="s">
        <v>23066</v>
      </c>
      <c r="D8693" t="s">
        <v>23067</v>
      </c>
      <c r="E8693">
        <v>3604034</v>
      </c>
      <c r="F8693" t="s">
        <v>937</v>
      </c>
      <c r="G8693" t="s">
        <v>23176</v>
      </c>
      <c r="H8693" t="s">
        <v>3691</v>
      </c>
      <c r="I8693" t="s">
        <v>23177</v>
      </c>
      <c r="J8693" t="s">
        <v>23178</v>
      </c>
      <c r="K8693" t="s">
        <v>110</v>
      </c>
      <c r="L8693" t="s">
        <v>3343</v>
      </c>
      <c r="M8693" t="s">
        <v>3344</v>
      </c>
      <c r="N8693" t="s">
        <v>3345</v>
      </c>
      <c r="O8693" t="s">
        <v>3346</v>
      </c>
      <c r="P8693" t="s">
        <v>3346</v>
      </c>
      <c r="Q8693" t="s">
        <v>3346</v>
      </c>
    </row>
    <row r="8694" spans="1:17" x14ac:dyDescent="0.25">
      <c r="A8694" t="s">
        <v>22586</v>
      </c>
      <c r="B8694" t="s">
        <v>2904</v>
      </c>
      <c r="C8694" t="s">
        <v>23066</v>
      </c>
      <c r="D8694" t="s">
        <v>23067</v>
      </c>
      <c r="E8694">
        <v>3604034</v>
      </c>
      <c r="F8694" t="s">
        <v>937</v>
      </c>
      <c r="G8694" t="s">
        <v>23176</v>
      </c>
      <c r="H8694" t="s">
        <v>3691</v>
      </c>
      <c r="I8694" t="s">
        <v>23179</v>
      </c>
      <c r="J8694" t="s">
        <v>23180</v>
      </c>
      <c r="K8694" t="s">
        <v>110</v>
      </c>
      <c r="L8694" t="s">
        <v>3346</v>
      </c>
      <c r="M8694" t="s">
        <v>3344</v>
      </c>
      <c r="N8694" t="s">
        <v>3345</v>
      </c>
      <c r="O8694" t="s">
        <v>3346</v>
      </c>
      <c r="P8694" t="s">
        <v>3346</v>
      </c>
      <c r="Q8694" t="s">
        <v>3346</v>
      </c>
    </row>
    <row r="8695" spans="1:17" x14ac:dyDescent="0.25">
      <c r="A8695" t="s">
        <v>22586</v>
      </c>
      <c r="B8695" t="s">
        <v>2904</v>
      </c>
      <c r="C8695" t="s">
        <v>23066</v>
      </c>
      <c r="D8695" t="s">
        <v>23067</v>
      </c>
      <c r="E8695">
        <v>3604034</v>
      </c>
      <c r="F8695" t="s">
        <v>937</v>
      </c>
      <c r="G8695" t="s">
        <v>23176</v>
      </c>
      <c r="H8695" t="s">
        <v>3691</v>
      </c>
      <c r="I8695" t="s">
        <v>23181</v>
      </c>
      <c r="J8695" t="s">
        <v>23104</v>
      </c>
      <c r="K8695" t="s">
        <v>110</v>
      </c>
      <c r="L8695" t="s">
        <v>3346</v>
      </c>
      <c r="M8695" t="s">
        <v>3344</v>
      </c>
      <c r="N8695" t="s">
        <v>3345</v>
      </c>
      <c r="O8695" t="s">
        <v>3346</v>
      </c>
      <c r="P8695" t="s">
        <v>3346</v>
      </c>
      <c r="Q8695" t="s">
        <v>3346</v>
      </c>
    </row>
    <row r="8696" spans="1:17" x14ac:dyDescent="0.25">
      <c r="A8696" t="s">
        <v>22586</v>
      </c>
      <c r="B8696" t="s">
        <v>2904</v>
      </c>
      <c r="C8696" t="s">
        <v>23066</v>
      </c>
      <c r="D8696" t="s">
        <v>23067</v>
      </c>
      <c r="E8696">
        <v>3604035</v>
      </c>
      <c r="F8696" t="s">
        <v>4916</v>
      </c>
      <c r="G8696" t="s">
        <v>4917</v>
      </c>
      <c r="H8696" t="s">
        <v>3691</v>
      </c>
      <c r="I8696" t="s">
        <v>23182</v>
      </c>
      <c r="J8696" t="s">
        <v>11050</v>
      </c>
      <c r="K8696" t="s">
        <v>110</v>
      </c>
      <c r="L8696" t="s">
        <v>3343</v>
      </c>
      <c r="M8696" t="s">
        <v>3344</v>
      </c>
      <c r="N8696" t="s">
        <v>3345</v>
      </c>
      <c r="O8696" t="s">
        <v>3346</v>
      </c>
      <c r="P8696" t="s">
        <v>3346</v>
      </c>
      <c r="Q8696" t="s">
        <v>3346</v>
      </c>
    </row>
    <row r="8697" spans="1:17" x14ac:dyDescent="0.25">
      <c r="A8697" t="s">
        <v>22586</v>
      </c>
      <c r="B8697" t="s">
        <v>2904</v>
      </c>
      <c r="C8697" t="s">
        <v>23066</v>
      </c>
      <c r="D8697" t="s">
        <v>23067</v>
      </c>
      <c r="E8697">
        <v>3604035</v>
      </c>
      <c r="F8697" t="s">
        <v>4916</v>
      </c>
      <c r="G8697" t="s">
        <v>4917</v>
      </c>
      <c r="H8697" t="s">
        <v>3691</v>
      </c>
      <c r="I8697" t="s">
        <v>23183</v>
      </c>
      <c r="J8697" t="s">
        <v>14607</v>
      </c>
      <c r="K8697" t="s">
        <v>110</v>
      </c>
      <c r="L8697" t="s">
        <v>3346</v>
      </c>
      <c r="M8697" t="s">
        <v>3344</v>
      </c>
      <c r="N8697" t="s">
        <v>3345</v>
      </c>
      <c r="O8697" t="s">
        <v>3346</v>
      </c>
      <c r="P8697" t="s">
        <v>3346</v>
      </c>
      <c r="Q8697" t="s">
        <v>3346</v>
      </c>
    </row>
    <row r="8698" spans="1:17" x14ac:dyDescent="0.25">
      <c r="A8698" t="s">
        <v>22586</v>
      </c>
      <c r="B8698" t="s">
        <v>2904</v>
      </c>
      <c r="C8698" t="s">
        <v>23066</v>
      </c>
      <c r="D8698" t="s">
        <v>23067</v>
      </c>
      <c r="E8698">
        <v>3604036</v>
      </c>
      <c r="F8698" t="s">
        <v>23184</v>
      </c>
      <c r="G8698" t="s">
        <v>23185</v>
      </c>
      <c r="H8698" t="s">
        <v>3691</v>
      </c>
      <c r="I8698" t="s">
        <v>23186</v>
      </c>
      <c r="J8698" t="s">
        <v>23187</v>
      </c>
      <c r="K8698" t="s">
        <v>110</v>
      </c>
      <c r="L8698" t="s">
        <v>3343</v>
      </c>
      <c r="M8698" t="s">
        <v>3344</v>
      </c>
      <c r="N8698" t="s">
        <v>3345</v>
      </c>
      <c r="O8698" t="s">
        <v>3346</v>
      </c>
      <c r="P8698" t="s">
        <v>3346</v>
      </c>
      <c r="Q8698" t="s">
        <v>3346</v>
      </c>
    </row>
    <row r="8699" spans="1:17" x14ac:dyDescent="0.25">
      <c r="A8699" t="s">
        <v>22586</v>
      </c>
      <c r="B8699" t="s">
        <v>2904</v>
      </c>
      <c r="C8699" t="s">
        <v>23188</v>
      </c>
      <c r="D8699" t="s">
        <v>23189</v>
      </c>
      <c r="E8699">
        <v>3605001</v>
      </c>
      <c r="F8699" t="s">
        <v>375</v>
      </c>
      <c r="G8699" t="s">
        <v>23190</v>
      </c>
      <c r="H8699" t="s">
        <v>3350</v>
      </c>
      <c r="I8699" t="s">
        <v>23191</v>
      </c>
      <c r="J8699" t="s">
        <v>154</v>
      </c>
      <c r="K8699" t="s">
        <v>110</v>
      </c>
      <c r="L8699" t="s">
        <v>3343</v>
      </c>
      <c r="M8699" t="s">
        <v>4213</v>
      </c>
      <c r="N8699" t="s">
        <v>7265</v>
      </c>
      <c r="O8699" t="s">
        <v>3343</v>
      </c>
      <c r="P8699" t="s">
        <v>3343</v>
      </c>
      <c r="Q8699" t="s">
        <v>3346</v>
      </c>
    </row>
    <row r="8700" spans="1:17" x14ac:dyDescent="0.25">
      <c r="A8700" t="s">
        <v>22586</v>
      </c>
      <c r="B8700" t="s">
        <v>2904</v>
      </c>
      <c r="C8700" t="s">
        <v>23188</v>
      </c>
      <c r="D8700" t="s">
        <v>23189</v>
      </c>
      <c r="E8700">
        <v>3605001</v>
      </c>
      <c r="F8700" t="s">
        <v>375</v>
      </c>
      <c r="G8700" t="s">
        <v>23190</v>
      </c>
      <c r="H8700" t="s">
        <v>3350</v>
      </c>
      <c r="I8700" t="s">
        <v>23192</v>
      </c>
      <c r="J8700" t="s">
        <v>23193</v>
      </c>
      <c r="K8700" t="s">
        <v>110</v>
      </c>
      <c r="L8700" t="s">
        <v>3346</v>
      </c>
      <c r="M8700" t="s">
        <v>4213</v>
      </c>
      <c r="N8700" t="s">
        <v>7265</v>
      </c>
      <c r="O8700" t="s">
        <v>3343</v>
      </c>
      <c r="P8700" t="s">
        <v>3343</v>
      </c>
      <c r="Q8700" t="s">
        <v>3346</v>
      </c>
    </row>
    <row r="8701" spans="1:17" x14ac:dyDescent="0.25">
      <c r="A8701" t="s">
        <v>22586</v>
      </c>
      <c r="B8701" t="s">
        <v>2904</v>
      </c>
      <c r="C8701" t="s">
        <v>23188</v>
      </c>
      <c r="D8701" t="s">
        <v>23189</v>
      </c>
      <c r="E8701">
        <v>3605002</v>
      </c>
      <c r="F8701" t="s">
        <v>23194</v>
      </c>
      <c r="G8701" t="s">
        <v>23195</v>
      </c>
      <c r="H8701" t="s">
        <v>7926</v>
      </c>
      <c r="I8701" t="s">
        <v>23196</v>
      </c>
      <c r="J8701" t="s">
        <v>23197</v>
      </c>
      <c r="K8701" t="s">
        <v>110</v>
      </c>
      <c r="L8701" t="s">
        <v>3343</v>
      </c>
      <c r="M8701" t="s">
        <v>3477</v>
      </c>
      <c r="N8701" t="s">
        <v>3603</v>
      </c>
      <c r="O8701" t="s">
        <v>3343</v>
      </c>
      <c r="P8701" t="s">
        <v>3343</v>
      </c>
      <c r="Q8701" t="s">
        <v>3346</v>
      </c>
    </row>
    <row r="8702" spans="1:17" x14ac:dyDescent="0.25">
      <c r="A8702" t="s">
        <v>22586</v>
      </c>
      <c r="B8702" t="s">
        <v>2904</v>
      </c>
      <c r="C8702" t="s">
        <v>23188</v>
      </c>
      <c r="D8702" t="s">
        <v>23189</v>
      </c>
      <c r="E8702">
        <v>3605003</v>
      </c>
      <c r="F8702" t="s">
        <v>102</v>
      </c>
      <c r="G8702" t="s">
        <v>23198</v>
      </c>
      <c r="H8702" t="s">
        <v>3350</v>
      </c>
      <c r="I8702" t="s">
        <v>23199</v>
      </c>
      <c r="J8702" t="s">
        <v>864</v>
      </c>
      <c r="K8702" t="s">
        <v>110</v>
      </c>
      <c r="L8702" t="s">
        <v>3343</v>
      </c>
      <c r="M8702" t="s">
        <v>3397</v>
      </c>
      <c r="N8702" t="s">
        <v>5920</v>
      </c>
      <c r="O8702" t="s">
        <v>3346</v>
      </c>
      <c r="P8702" t="s">
        <v>3343</v>
      </c>
      <c r="Q8702" t="s">
        <v>3346</v>
      </c>
    </row>
    <row r="8703" spans="1:17" x14ac:dyDescent="0.25">
      <c r="A8703" t="s">
        <v>22586</v>
      </c>
      <c r="B8703" t="s">
        <v>2904</v>
      </c>
      <c r="C8703" t="s">
        <v>23188</v>
      </c>
      <c r="D8703" t="s">
        <v>23189</v>
      </c>
      <c r="E8703">
        <v>3605003</v>
      </c>
      <c r="F8703" t="s">
        <v>102</v>
      </c>
      <c r="G8703" t="s">
        <v>23198</v>
      </c>
      <c r="H8703" t="s">
        <v>3350</v>
      </c>
      <c r="I8703" t="s">
        <v>23200</v>
      </c>
      <c r="J8703" t="s">
        <v>22849</v>
      </c>
      <c r="K8703" t="s">
        <v>110</v>
      </c>
      <c r="L8703" t="s">
        <v>3346</v>
      </c>
      <c r="M8703" t="s">
        <v>3397</v>
      </c>
      <c r="N8703" t="s">
        <v>5920</v>
      </c>
      <c r="O8703" t="s">
        <v>3346</v>
      </c>
      <c r="P8703" t="s">
        <v>3343</v>
      </c>
      <c r="Q8703" t="s">
        <v>3346</v>
      </c>
    </row>
    <row r="8704" spans="1:17" x14ac:dyDescent="0.25">
      <c r="A8704" t="s">
        <v>22586</v>
      </c>
      <c r="B8704" t="s">
        <v>2904</v>
      </c>
      <c r="C8704" t="s">
        <v>23188</v>
      </c>
      <c r="D8704" t="s">
        <v>23189</v>
      </c>
      <c r="E8704">
        <v>3605003</v>
      </c>
      <c r="F8704" t="s">
        <v>102</v>
      </c>
      <c r="G8704" t="s">
        <v>23198</v>
      </c>
      <c r="H8704" t="s">
        <v>3350</v>
      </c>
      <c r="I8704" t="s">
        <v>23201</v>
      </c>
      <c r="J8704" t="s">
        <v>22733</v>
      </c>
      <c r="K8704" t="s">
        <v>110</v>
      </c>
      <c r="L8704" t="s">
        <v>3346</v>
      </c>
      <c r="M8704" t="s">
        <v>3397</v>
      </c>
      <c r="N8704" t="s">
        <v>5920</v>
      </c>
      <c r="O8704" t="s">
        <v>3346</v>
      </c>
      <c r="P8704" t="s">
        <v>3343</v>
      </c>
      <c r="Q8704" t="s">
        <v>3346</v>
      </c>
    </row>
    <row r="8705" spans="1:17" x14ac:dyDescent="0.25">
      <c r="A8705" t="s">
        <v>22586</v>
      </c>
      <c r="B8705" t="s">
        <v>2904</v>
      </c>
      <c r="C8705" t="s">
        <v>23188</v>
      </c>
      <c r="D8705" t="s">
        <v>23189</v>
      </c>
      <c r="E8705">
        <v>3605003</v>
      </c>
      <c r="F8705" t="s">
        <v>102</v>
      </c>
      <c r="G8705" t="s">
        <v>23198</v>
      </c>
      <c r="H8705" t="s">
        <v>3350</v>
      </c>
      <c r="I8705" t="s">
        <v>23202</v>
      </c>
      <c r="J8705" t="s">
        <v>23203</v>
      </c>
      <c r="K8705" t="s">
        <v>110</v>
      </c>
      <c r="L8705" t="s">
        <v>3346</v>
      </c>
      <c r="M8705" t="s">
        <v>3397</v>
      </c>
      <c r="N8705" t="s">
        <v>5920</v>
      </c>
      <c r="O8705" t="s">
        <v>3346</v>
      </c>
      <c r="P8705" t="s">
        <v>3343</v>
      </c>
      <c r="Q8705" t="s">
        <v>3346</v>
      </c>
    </row>
    <row r="8706" spans="1:17" x14ac:dyDescent="0.25">
      <c r="A8706" t="s">
        <v>22586</v>
      </c>
      <c r="B8706" t="s">
        <v>2904</v>
      </c>
      <c r="C8706" t="s">
        <v>23188</v>
      </c>
      <c r="D8706" t="s">
        <v>23189</v>
      </c>
      <c r="E8706">
        <v>3605003</v>
      </c>
      <c r="F8706" t="s">
        <v>102</v>
      </c>
      <c r="G8706" t="s">
        <v>23198</v>
      </c>
      <c r="H8706" t="s">
        <v>3350</v>
      </c>
      <c r="I8706" t="s">
        <v>23204</v>
      </c>
      <c r="J8706" t="s">
        <v>23205</v>
      </c>
      <c r="K8706" t="s">
        <v>110</v>
      </c>
      <c r="L8706" t="s">
        <v>3346</v>
      </c>
      <c r="M8706" t="s">
        <v>3397</v>
      </c>
      <c r="N8706" t="s">
        <v>5920</v>
      </c>
      <c r="O8706" t="s">
        <v>3346</v>
      </c>
      <c r="P8706" t="s">
        <v>3343</v>
      </c>
      <c r="Q8706" t="s">
        <v>3346</v>
      </c>
    </row>
    <row r="8707" spans="1:17" x14ac:dyDescent="0.25">
      <c r="A8707" t="s">
        <v>22586</v>
      </c>
      <c r="B8707" t="s">
        <v>2904</v>
      </c>
      <c r="C8707" t="s">
        <v>23188</v>
      </c>
      <c r="D8707" t="s">
        <v>23189</v>
      </c>
      <c r="E8707">
        <v>3605003</v>
      </c>
      <c r="F8707" t="s">
        <v>102</v>
      </c>
      <c r="G8707" t="s">
        <v>23198</v>
      </c>
      <c r="H8707" t="s">
        <v>3350</v>
      </c>
      <c r="I8707" t="s">
        <v>23206</v>
      </c>
      <c r="J8707" t="s">
        <v>23207</v>
      </c>
      <c r="K8707" t="s">
        <v>110</v>
      </c>
      <c r="L8707" t="s">
        <v>3346</v>
      </c>
      <c r="M8707" t="s">
        <v>3397</v>
      </c>
      <c r="N8707" t="s">
        <v>5920</v>
      </c>
      <c r="O8707" t="s">
        <v>3346</v>
      </c>
      <c r="P8707" t="s">
        <v>3343</v>
      </c>
      <c r="Q8707" t="s">
        <v>3346</v>
      </c>
    </row>
    <row r="8708" spans="1:17" x14ac:dyDescent="0.25">
      <c r="A8708" t="s">
        <v>22586</v>
      </c>
      <c r="B8708" t="s">
        <v>2904</v>
      </c>
      <c r="C8708" t="s">
        <v>23188</v>
      </c>
      <c r="D8708" t="s">
        <v>23189</v>
      </c>
      <c r="E8708">
        <v>3605004</v>
      </c>
      <c r="F8708" t="s">
        <v>23208</v>
      </c>
      <c r="G8708" t="s">
        <v>23209</v>
      </c>
      <c r="H8708" t="s">
        <v>4883</v>
      </c>
      <c r="I8708" t="s">
        <v>23210</v>
      </c>
      <c r="J8708" t="s">
        <v>23211</v>
      </c>
      <c r="K8708" t="s">
        <v>110</v>
      </c>
      <c r="L8708" t="s">
        <v>3343</v>
      </c>
      <c r="M8708" t="s">
        <v>3344</v>
      </c>
      <c r="N8708" t="s">
        <v>3360</v>
      </c>
      <c r="O8708" t="s">
        <v>3343</v>
      </c>
      <c r="P8708" t="s">
        <v>3343</v>
      </c>
      <c r="Q8708" t="s">
        <v>3346</v>
      </c>
    </row>
    <row r="8709" spans="1:17" x14ac:dyDescent="0.25">
      <c r="A8709" t="s">
        <v>22586</v>
      </c>
      <c r="B8709" t="s">
        <v>2904</v>
      </c>
      <c r="C8709" t="s">
        <v>23188</v>
      </c>
      <c r="D8709" t="s">
        <v>23189</v>
      </c>
      <c r="E8709">
        <v>3605004</v>
      </c>
      <c r="F8709" t="s">
        <v>23208</v>
      </c>
      <c r="G8709" t="s">
        <v>23209</v>
      </c>
      <c r="H8709" t="s">
        <v>4883</v>
      </c>
      <c r="I8709" t="s">
        <v>23212</v>
      </c>
      <c r="J8709" t="s">
        <v>23213</v>
      </c>
      <c r="K8709" t="s">
        <v>110</v>
      </c>
      <c r="L8709" t="s">
        <v>3346</v>
      </c>
      <c r="M8709" t="s">
        <v>3344</v>
      </c>
      <c r="N8709" t="s">
        <v>3360</v>
      </c>
      <c r="O8709" t="s">
        <v>3343</v>
      </c>
      <c r="P8709" t="s">
        <v>3343</v>
      </c>
      <c r="Q8709" t="s">
        <v>3346</v>
      </c>
    </row>
    <row r="8710" spans="1:17" x14ac:dyDescent="0.25">
      <c r="A8710" t="s">
        <v>22586</v>
      </c>
      <c r="B8710" t="s">
        <v>2904</v>
      </c>
      <c r="C8710" t="s">
        <v>23188</v>
      </c>
      <c r="D8710" t="s">
        <v>23189</v>
      </c>
      <c r="E8710">
        <v>3605004</v>
      </c>
      <c r="F8710" t="s">
        <v>23208</v>
      </c>
      <c r="G8710" t="s">
        <v>23209</v>
      </c>
      <c r="H8710" t="s">
        <v>4883</v>
      </c>
      <c r="I8710" t="s">
        <v>23214</v>
      </c>
      <c r="J8710" t="s">
        <v>23215</v>
      </c>
      <c r="K8710" t="s">
        <v>110</v>
      </c>
      <c r="L8710" t="s">
        <v>3346</v>
      </c>
      <c r="M8710" t="s">
        <v>3344</v>
      </c>
      <c r="N8710" t="s">
        <v>3360</v>
      </c>
      <c r="O8710" t="s">
        <v>3343</v>
      </c>
      <c r="P8710" t="s">
        <v>3343</v>
      </c>
      <c r="Q8710" t="s">
        <v>3346</v>
      </c>
    </row>
    <row r="8711" spans="1:17" x14ac:dyDescent="0.25">
      <c r="A8711" t="s">
        <v>22586</v>
      </c>
      <c r="B8711" t="s">
        <v>2904</v>
      </c>
      <c r="C8711" t="s">
        <v>23188</v>
      </c>
      <c r="D8711" t="s">
        <v>23189</v>
      </c>
      <c r="E8711">
        <v>3605005</v>
      </c>
      <c r="F8711" t="s">
        <v>51</v>
      </c>
      <c r="G8711" t="s">
        <v>23216</v>
      </c>
      <c r="H8711" t="s">
        <v>3350</v>
      </c>
      <c r="I8711" t="s">
        <v>23217</v>
      </c>
      <c r="J8711" t="s">
        <v>224</v>
      </c>
      <c r="K8711" t="s">
        <v>110</v>
      </c>
      <c r="L8711" t="s">
        <v>3343</v>
      </c>
      <c r="M8711" t="s">
        <v>3397</v>
      </c>
      <c r="N8711" t="s">
        <v>5920</v>
      </c>
      <c r="O8711" t="s">
        <v>3343</v>
      </c>
      <c r="P8711" t="s">
        <v>3343</v>
      </c>
      <c r="Q8711" t="s">
        <v>3346</v>
      </c>
    </row>
    <row r="8712" spans="1:17" x14ac:dyDescent="0.25">
      <c r="A8712" t="s">
        <v>22586</v>
      </c>
      <c r="B8712" t="s">
        <v>2904</v>
      </c>
      <c r="C8712" t="s">
        <v>23188</v>
      </c>
      <c r="D8712" t="s">
        <v>23189</v>
      </c>
      <c r="E8712">
        <v>3605005</v>
      </c>
      <c r="F8712" t="s">
        <v>51</v>
      </c>
      <c r="G8712" t="s">
        <v>23216</v>
      </c>
      <c r="H8712" t="s">
        <v>3350</v>
      </c>
      <c r="I8712" t="s">
        <v>23218</v>
      </c>
      <c r="J8712" t="s">
        <v>23219</v>
      </c>
      <c r="K8712" t="s">
        <v>110</v>
      </c>
      <c r="L8712" t="s">
        <v>3346</v>
      </c>
      <c r="M8712" t="s">
        <v>3397</v>
      </c>
      <c r="N8712" t="s">
        <v>5920</v>
      </c>
      <c r="O8712" t="s">
        <v>3343</v>
      </c>
      <c r="P8712" t="s">
        <v>3343</v>
      </c>
      <c r="Q8712" t="s">
        <v>3346</v>
      </c>
    </row>
    <row r="8713" spans="1:17" x14ac:dyDescent="0.25">
      <c r="A8713" t="s">
        <v>22586</v>
      </c>
      <c r="B8713" t="s">
        <v>2904</v>
      </c>
      <c r="C8713" t="s">
        <v>23188</v>
      </c>
      <c r="D8713" t="s">
        <v>23189</v>
      </c>
      <c r="E8713">
        <v>3605006</v>
      </c>
      <c r="F8713" t="s">
        <v>23220</v>
      </c>
      <c r="G8713" t="s">
        <v>23221</v>
      </c>
      <c r="H8713" t="s">
        <v>23222</v>
      </c>
      <c r="I8713" t="s">
        <v>23223</v>
      </c>
      <c r="J8713" t="s">
        <v>23224</v>
      </c>
      <c r="K8713" t="s">
        <v>110</v>
      </c>
      <c r="L8713" t="s">
        <v>3343</v>
      </c>
      <c r="M8713" t="s">
        <v>4108</v>
      </c>
      <c r="N8713" t="s">
        <v>7712</v>
      </c>
      <c r="O8713" t="s">
        <v>3346</v>
      </c>
      <c r="P8713" t="s">
        <v>3343</v>
      </c>
      <c r="Q8713" t="s">
        <v>3346</v>
      </c>
    </row>
    <row r="8714" spans="1:17" x14ac:dyDescent="0.25">
      <c r="A8714" t="s">
        <v>22586</v>
      </c>
      <c r="B8714" t="s">
        <v>2904</v>
      </c>
      <c r="C8714" t="s">
        <v>23188</v>
      </c>
      <c r="D8714" t="s">
        <v>23189</v>
      </c>
      <c r="E8714">
        <v>3605007</v>
      </c>
      <c r="F8714" t="s">
        <v>23225</v>
      </c>
      <c r="G8714" t="s">
        <v>23226</v>
      </c>
      <c r="H8714" t="s">
        <v>3586</v>
      </c>
      <c r="I8714" t="s">
        <v>23227</v>
      </c>
      <c r="J8714" t="s">
        <v>23228</v>
      </c>
      <c r="K8714" t="s">
        <v>110</v>
      </c>
      <c r="L8714" t="s">
        <v>3343</v>
      </c>
      <c r="M8714" t="s">
        <v>4108</v>
      </c>
      <c r="N8714" t="s">
        <v>9900</v>
      </c>
      <c r="O8714" t="s">
        <v>3343</v>
      </c>
      <c r="P8714" t="s">
        <v>3343</v>
      </c>
      <c r="Q8714" t="s">
        <v>3346</v>
      </c>
    </row>
    <row r="8715" spans="1:17" x14ac:dyDescent="0.25">
      <c r="A8715" t="s">
        <v>22586</v>
      </c>
      <c r="B8715" t="s">
        <v>2904</v>
      </c>
      <c r="C8715" t="s">
        <v>23188</v>
      </c>
      <c r="D8715" t="s">
        <v>23189</v>
      </c>
      <c r="E8715">
        <v>3605007</v>
      </c>
      <c r="F8715" t="s">
        <v>23225</v>
      </c>
      <c r="G8715" t="s">
        <v>23226</v>
      </c>
      <c r="H8715" t="s">
        <v>3586</v>
      </c>
      <c r="I8715" t="s">
        <v>23229</v>
      </c>
      <c r="J8715" t="s">
        <v>23230</v>
      </c>
      <c r="K8715" t="s">
        <v>110</v>
      </c>
      <c r="L8715" t="s">
        <v>3346</v>
      </c>
      <c r="M8715" t="s">
        <v>4108</v>
      </c>
      <c r="N8715" t="s">
        <v>9900</v>
      </c>
      <c r="O8715" t="s">
        <v>3343</v>
      </c>
      <c r="P8715" t="s">
        <v>3343</v>
      </c>
      <c r="Q8715" t="s">
        <v>3346</v>
      </c>
    </row>
    <row r="8716" spans="1:17" x14ac:dyDescent="0.25">
      <c r="A8716" t="s">
        <v>22586</v>
      </c>
      <c r="B8716" t="s">
        <v>2904</v>
      </c>
      <c r="C8716" t="s">
        <v>23188</v>
      </c>
      <c r="D8716" t="s">
        <v>23189</v>
      </c>
      <c r="E8716">
        <v>3605007</v>
      </c>
      <c r="F8716" t="s">
        <v>23225</v>
      </c>
      <c r="G8716" t="s">
        <v>23226</v>
      </c>
      <c r="H8716" t="s">
        <v>3586</v>
      </c>
      <c r="I8716" t="s">
        <v>23231</v>
      </c>
      <c r="J8716" t="s">
        <v>23232</v>
      </c>
      <c r="K8716" t="s">
        <v>110</v>
      </c>
      <c r="L8716" t="s">
        <v>3346</v>
      </c>
      <c r="M8716" t="s">
        <v>4108</v>
      </c>
      <c r="N8716" t="s">
        <v>9900</v>
      </c>
      <c r="O8716" t="s">
        <v>3343</v>
      </c>
      <c r="P8716" t="s">
        <v>3343</v>
      </c>
      <c r="Q8716" t="s">
        <v>3346</v>
      </c>
    </row>
    <row r="8717" spans="1:17" x14ac:dyDescent="0.25">
      <c r="A8717" t="s">
        <v>22586</v>
      </c>
      <c r="B8717" t="s">
        <v>2904</v>
      </c>
      <c r="C8717" t="s">
        <v>23188</v>
      </c>
      <c r="D8717" t="s">
        <v>23189</v>
      </c>
      <c r="E8717">
        <v>3605007</v>
      </c>
      <c r="F8717" t="s">
        <v>23225</v>
      </c>
      <c r="G8717" t="s">
        <v>23226</v>
      </c>
      <c r="H8717" t="s">
        <v>3586</v>
      </c>
      <c r="I8717" t="s">
        <v>23233</v>
      </c>
      <c r="J8717" t="s">
        <v>23234</v>
      </c>
      <c r="K8717" t="s">
        <v>110</v>
      </c>
      <c r="L8717" t="s">
        <v>3346</v>
      </c>
      <c r="M8717" t="s">
        <v>4108</v>
      </c>
      <c r="N8717" t="s">
        <v>9900</v>
      </c>
      <c r="O8717" t="s">
        <v>3343</v>
      </c>
      <c r="P8717" t="s">
        <v>3343</v>
      </c>
      <c r="Q8717" t="s">
        <v>3346</v>
      </c>
    </row>
    <row r="8718" spans="1:17" x14ac:dyDescent="0.25">
      <c r="A8718" t="s">
        <v>22586</v>
      </c>
      <c r="B8718" t="s">
        <v>2904</v>
      </c>
      <c r="C8718" t="s">
        <v>23188</v>
      </c>
      <c r="D8718" t="s">
        <v>23189</v>
      </c>
      <c r="E8718">
        <v>3605007</v>
      </c>
      <c r="F8718" t="s">
        <v>23225</v>
      </c>
      <c r="G8718" t="s">
        <v>23226</v>
      </c>
      <c r="H8718" t="s">
        <v>3586</v>
      </c>
      <c r="I8718" t="s">
        <v>23235</v>
      </c>
      <c r="J8718" t="s">
        <v>23236</v>
      </c>
      <c r="K8718" t="s">
        <v>110</v>
      </c>
      <c r="L8718" t="s">
        <v>3346</v>
      </c>
      <c r="M8718" t="s">
        <v>4108</v>
      </c>
      <c r="N8718" t="s">
        <v>9900</v>
      </c>
      <c r="O8718" t="s">
        <v>3343</v>
      </c>
      <c r="P8718" t="s">
        <v>3343</v>
      </c>
      <c r="Q8718" t="s">
        <v>3346</v>
      </c>
    </row>
    <row r="8719" spans="1:17" x14ac:dyDescent="0.25">
      <c r="A8719" t="s">
        <v>22586</v>
      </c>
      <c r="B8719" t="s">
        <v>2904</v>
      </c>
      <c r="C8719" t="s">
        <v>23188</v>
      </c>
      <c r="D8719" t="s">
        <v>23189</v>
      </c>
      <c r="E8719">
        <v>3605007</v>
      </c>
      <c r="F8719" t="s">
        <v>23225</v>
      </c>
      <c r="G8719" t="s">
        <v>23226</v>
      </c>
      <c r="H8719" t="s">
        <v>3586</v>
      </c>
      <c r="I8719" t="s">
        <v>23237</v>
      </c>
      <c r="J8719" t="s">
        <v>23238</v>
      </c>
      <c r="K8719" t="s">
        <v>110</v>
      </c>
      <c r="L8719" t="s">
        <v>3346</v>
      </c>
      <c r="M8719" t="s">
        <v>4108</v>
      </c>
      <c r="N8719" t="s">
        <v>9900</v>
      </c>
      <c r="O8719" t="s">
        <v>3343</v>
      </c>
      <c r="P8719" t="s">
        <v>3343</v>
      </c>
      <c r="Q8719" t="s">
        <v>3346</v>
      </c>
    </row>
    <row r="8720" spans="1:17" x14ac:dyDescent="0.25">
      <c r="A8720" t="s">
        <v>22586</v>
      </c>
      <c r="B8720" t="s">
        <v>2904</v>
      </c>
      <c r="C8720" t="s">
        <v>23188</v>
      </c>
      <c r="D8720" t="s">
        <v>23189</v>
      </c>
      <c r="E8720">
        <v>3605007</v>
      </c>
      <c r="F8720" t="s">
        <v>23225</v>
      </c>
      <c r="G8720" t="s">
        <v>23226</v>
      </c>
      <c r="H8720" t="s">
        <v>3586</v>
      </c>
      <c r="I8720" t="s">
        <v>23239</v>
      </c>
      <c r="J8720" t="s">
        <v>23240</v>
      </c>
      <c r="K8720" t="s">
        <v>110</v>
      </c>
      <c r="L8720" t="s">
        <v>3346</v>
      </c>
      <c r="M8720" t="s">
        <v>4108</v>
      </c>
      <c r="N8720" t="s">
        <v>9900</v>
      </c>
      <c r="O8720" t="s">
        <v>3343</v>
      </c>
      <c r="P8720" t="s">
        <v>3343</v>
      </c>
      <c r="Q8720" t="s">
        <v>3346</v>
      </c>
    </row>
    <row r="8721" spans="1:17" x14ac:dyDescent="0.25">
      <c r="A8721" t="s">
        <v>22586</v>
      </c>
      <c r="B8721" t="s">
        <v>2904</v>
      </c>
      <c r="C8721" t="s">
        <v>23188</v>
      </c>
      <c r="D8721" t="s">
        <v>23189</v>
      </c>
      <c r="E8721">
        <v>3605007</v>
      </c>
      <c r="F8721" t="s">
        <v>23225</v>
      </c>
      <c r="G8721" t="s">
        <v>23226</v>
      </c>
      <c r="H8721" t="s">
        <v>3586</v>
      </c>
      <c r="I8721" t="s">
        <v>23241</v>
      </c>
      <c r="J8721" t="s">
        <v>23242</v>
      </c>
      <c r="K8721" t="s">
        <v>110</v>
      </c>
      <c r="L8721" t="s">
        <v>3346</v>
      </c>
      <c r="M8721" t="s">
        <v>4108</v>
      </c>
      <c r="N8721" t="s">
        <v>9900</v>
      </c>
      <c r="O8721" t="s">
        <v>3343</v>
      </c>
      <c r="P8721" t="s">
        <v>3343</v>
      </c>
      <c r="Q8721" t="s">
        <v>3346</v>
      </c>
    </row>
    <row r="8722" spans="1:17" x14ac:dyDescent="0.25">
      <c r="A8722" t="s">
        <v>22586</v>
      </c>
      <c r="B8722" t="s">
        <v>2904</v>
      </c>
      <c r="C8722" t="s">
        <v>23188</v>
      </c>
      <c r="D8722" t="s">
        <v>23189</v>
      </c>
      <c r="E8722">
        <v>3605008</v>
      </c>
      <c r="F8722" t="s">
        <v>23243</v>
      </c>
      <c r="G8722" t="s">
        <v>23244</v>
      </c>
      <c r="H8722" t="s">
        <v>3394</v>
      </c>
      <c r="I8722" t="s">
        <v>23245</v>
      </c>
      <c r="J8722" t="s">
        <v>200</v>
      </c>
      <c r="K8722" t="s">
        <v>110</v>
      </c>
      <c r="L8722" t="s">
        <v>3343</v>
      </c>
      <c r="M8722" t="s">
        <v>3344</v>
      </c>
      <c r="N8722" t="s">
        <v>3345</v>
      </c>
      <c r="O8722" t="s">
        <v>3343</v>
      </c>
      <c r="P8722" t="s">
        <v>3343</v>
      </c>
      <c r="Q8722" t="s">
        <v>3346</v>
      </c>
    </row>
    <row r="8723" spans="1:17" x14ac:dyDescent="0.25">
      <c r="A8723" t="s">
        <v>22586</v>
      </c>
      <c r="B8723" t="s">
        <v>2904</v>
      </c>
      <c r="C8723" t="s">
        <v>23188</v>
      </c>
      <c r="D8723" t="s">
        <v>23189</v>
      </c>
      <c r="E8723">
        <v>3605008</v>
      </c>
      <c r="F8723" t="s">
        <v>23243</v>
      </c>
      <c r="G8723" t="s">
        <v>23244</v>
      </c>
      <c r="H8723" t="s">
        <v>3394</v>
      </c>
      <c r="I8723" t="s">
        <v>23246</v>
      </c>
      <c r="J8723" t="s">
        <v>18442</v>
      </c>
      <c r="K8723" t="s">
        <v>110</v>
      </c>
      <c r="L8723" t="s">
        <v>3346</v>
      </c>
      <c r="M8723" t="s">
        <v>3344</v>
      </c>
      <c r="N8723" t="s">
        <v>3345</v>
      </c>
      <c r="O8723" t="s">
        <v>3343</v>
      </c>
      <c r="P8723" t="s">
        <v>3343</v>
      </c>
      <c r="Q8723" t="s">
        <v>3346</v>
      </c>
    </row>
    <row r="8724" spans="1:17" x14ac:dyDescent="0.25">
      <c r="A8724" t="s">
        <v>22586</v>
      </c>
      <c r="B8724" t="s">
        <v>2904</v>
      </c>
      <c r="C8724" t="s">
        <v>23188</v>
      </c>
      <c r="D8724" t="s">
        <v>23189</v>
      </c>
      <c r="E8724">
        <v>3605009</v>
      </c>
      <c r="F8724" t="s">
        <v>23247</v>
      </c>
      <c r="G8724" t="s">
        <v>23248</v>
      </c>
      <c r="H8724" t="s">
        <v>3691</v>
      </c>
      <c r="I8724" t="s">
        <v>23249</v>
      </c>
      <c r="J8724" t="s">
        <v>23250</v>
      </c>
      <c r="K8724" t="s">
        <v>110</v>
      </c>
      <c r="L8724" t="s">
        <v>3343</v>
      </c>
      <c r="M8724" t="s">
        <v>3344</v>
      </c>
      <c r="N8724" t="s">
        <v>3360</v>
      </c>
      <c r="O8724" t="s">
        <v>3343</v>
      </c>
      <c r="P8724" t="s">
        <v>3343</v>
      </c>
      <c r="Q8724" t="s">
        <v>3346</v>
      </c>
    </row>
    <row r="8725" spans="1:17" x14ac:dyDescent="0.25">
      <c r="A8725" t="s">
        <v>22586</v>
      </c>
      <c r="B8725" t="s">
        <v>2904</v>
      </c>
      <c r="C8725" t="s">
        <v>23188</v>
      </c>
      <c r="D8725" t="s">
        <v>23189</v>
      </c>
      <c r="E8725">
        <v>3605010</v>
      </c>
      <c r="F8725" t="s">
        <v>23251</v>
      </c>
      <c r="G8725" t="s">
        <v>23252</v>
      </c>
      <c r="H8725" t="s">
        <v>3394</v>
      </c>
      <c r="I8725" t="s">
        <v>23253</v>
      </c>
      <c r="J8725" t="s">
        <v>3409</v>
      </c>
      <c r="K8725" t="s">
        <v>110</v>
      </c>
      <c r="L8725" t="s">
        <v>3343</v>
      </c>
      <c r="M8725" t="s">
        <v>3344</v>
      </c>
      <c r="N8725" t="s">
        <v>3345</v>
      </c>
      <c r="O8725" t="s">
        <v>3343</v>
      </c>
      <c r="P8725" t="s">
        <v>3343</v>
      </c>
      <c r="Q8725" t="s">
        <v>3346</v>
      </c>
    </row>
    <row r="8726" spans="1:17" x14ac:dyDescent="0.25">
      <c r="A8726" t="s">
        <v>22586</v>
      </c>
      <c r="B8726" t="s">
        <v>2904</v>
      </c>
      <c r="C8726" t="s">
        <v>23188</v>
      </c>
      <c r="D8726" t="s">
        <v>23189</v>
      </c>
      <c r="E8726">
        <v>3605011</v>
      </c>
      <c r="F8726" t="s">
        <v>2185</v>
      </c>
      <c r="G8726" t="s">
        <v>3497</v>
      </c>
      <c r="H8726" t="s">
        <v>4700</v>
      </c>
      <c r="I8726" t="s">
        <v>23254</v>
      </c>
      <c r="J8726" t="s">
        <v>1579</v>
      </c>
      <c r="K8726" t="s">
        <v>110</v>
      </c>
      <c r="L8726" t="s">
        <v>3343</v>
      </c>
      <c r="M8726" t="s">
        <v>3344</v>
      </c>
      <c r="N8726" t="s">
        <v>3360</v>
      </c>
      <c r="O8726" t="s">
        <v>3343</v>
      </c>
      <c r="P8726" t="s">
        <v>3343</v>
      </c>
      <c r="Q8726" t="s">
        <v>3346</v>
      </c>
    </row>
    <row r="8727" spans="1:17" x14ac:dyDescent="0.25">
      <c r="A8727" t="s">
        <v>22586</v>
      </c>
      <c r="B8727" t="s">
        <v>2904</v>
      </c>
      <c r="C8727" t="s">
        <v>23188</v>
      </c>
      <c r="D8727" t="s">
        <v>23189</v>
      </c>
      <c r="E8727">
        <v>3605011</v>
      </c>
      <c r="F8727" t="s">
        <v>2185</v>
      </c>
      <c r="G8727" t="s">
        <v>3497</v>
      </c>
      <c r="H8727" t="s">
        <v>4700</v>
      </c>
      <c r="I8727" t="s">
        <v>23255</v>
      </c>
      <c r="J8727" t="s">
        <v>23256</v>
      </c>
      <c r="K8727" t="s">
        <v>110</v>
      </c>
      <c r="L8727" t="s">
        <v>3346</v>
      </c>
      <c r="M8727" t="s">
        <v>3344</v>
      </c>
      <c r="N8727" t="s">
        <v>3360</v>
      </c>
      <c r="O8727" t="s">
        <v>3343</v>
      </c>
      <c r="P8727" t="s">
        <v>3343</v>
      </c>
      <c r="Q8727" t="s">
        <v>3346</v>
      </c>
    </row>
    <row r="8728" spans="1:17" x14ac:dyDescent="0.25">
      <c r="A8728" t="s">
        <v>22586</v>
      </c>
      <c r="B8728" t="s">
        <v>2904</v>
      </c>
      <c r="C8728" t="s">
        <v>23188</v>
      </c>
      <c r="D8728" t="s">
        <v>23189</v>
      </c>
      <c r="E8728">
        <v>3605011</v>
      </c>
      <c r="F8728" t="s">
        <v>2185</v>
      </c>
      <c r="G8728" t="s">
        <v>3497</v>
      </c>
      <c r="H8728" t="s">
        <v>4700</v>
      </c>
      <c r="I8728" t="s">
        <v>23257</v>
      </c>
      <c r="J8728" t="s">
        <v>23258</v>
      </c>
      <c r="K8728" t="s">
        <v>110</v>
      </c>
      <c r="L8728" t="s">
        <v>3346</v>
      </c>
      <c r="M8728" t="s">
        <v>3344</v>
      </c>
      <c r="N8728" t="s">
        <v>3360</v>
      </c>
      <c r="O8728" t="s">
        <v>3343</v>
      </c>
      <c r="P8728" t="s">
        <v>3343</v>
      </c>
      <c r="Q8728" t="s">
        <v>3346</v>
      </c>
    </row>
    <row r="8729" spans="1:17" x14ac:dyDescent="0.25">
      <c r="A8729" t="s">
        <v>22586</v>
      </c>
      <c r="B8729" t="s">
        <v>2904</v>
      </c>
      <c r="C8729" t="s">
        <v>23188</v>
      </c>
      <c r="D8729" t="s">
        <v>23189</v>
      </c>
      <c r="E8729">
        <v>3605011</v>
      </c>
      <c r="F8729" t="s">
        <v>2185</v>
      </c>
      <c r="G8729" t="s">
        <v>3497</v>
      </c>
      <c r="H8729" t="s">
        <v>4700</v>
      </c>
      <c r="I8729" t="s">
        <v>23259</v>
      </c>
      <c r="J8729" t="s">
        <v>23260</v>
      </c>
      <c r="K8729" t="s">
        <v>110</v>
      </c>
      <c r="L8729" t="s">
        <v>3346</v>
      </c>
      <c r="M8729" t="s">
        <v>3344</v>
      </c>
      <c r="N8729" t="s">
        <v>3360</v>
      </c>
      <c r="O8729" t="s">
        <v>3343</v>
      </c>
      <c r="P8729" t="s">
        <v>3343</v>
      </c>
      <c r="Q8729" t="s">
        <v>3346</v>
      </c>
    </row>
    <row r="8730" spans="1:17" x14ac:dyDescent="0.25">
      <c r="A8730" t="s">
        <v>22586</v>
      </c>
      <c r="B8730" t="s">
        <v>2904</v>
      </c>
      <c r="C8730" t="s">
        <v>23188</v>
      </c>
      <c r="D8730" t="s">
        <v>23189</v>
      </c>
      <c r="E8730">
        <v>3605012</v>
      </c>
      <c r="F8730" t="s">
        <v>23261</v>
      </c>
      <c r="G8730" t="s">
        <v>23262</v>
      </c>
      <c r="H8730" t="s">
        <v>3618</v>
      </c>
      <c r="I8730" t="s">
        <v>23263</v>
      </c>
      <c r="J8730" t="s">
        <v>157</v>
      </c>
      <c r="K8730" t="s">
        <v>110</v>
      </c>
      <c r="L8730" t="s">
        <v>3343</v>
      </c>
      <c r="M8730" t="s">
        <v>4213</v>
      </c>
      <c r="N8730" t="s">
        <v>7265</v>
      </c>
      <c r="O8730" t="s">
        <v>3343</v>
      </c>
      <c r="P8730" t="s">
        <v>3343</v>
      </c>
      <c r="Q8730" t="s">
        <v>3346</v>
      </c>
    </row>
    <row r="8731" spans="1:17" x14ac:dyDescent="0.25">
      <c r="A8731" t="s">
        <v>22586</v>
      </c>
      <c r="B8731" t="s">
        <v>2904</v>
      </c>
      <c r="C8731" t="s">
        <v>23188</v>
      </c>
      <c r="D8731" t="s">
        <v>23189</v>
      </c>
      <c r="E8731">
        <v>3605013</v>
      </c>
      <c r="F8731" t="s">
        <v>23264</v>
      </c>
      <c r="G8731" t="s">
        <v>23265</v>
      </c>
      <c r="H8731" t="s">
        <v>1609</v>
      </c>
      <c r="I8731" t="s">
        <v>23266</v>
      </c>
      <c r="J8731" t="s">
        <v>23267</v>
      </c>
      <c r="K8731" t="s">
        <v>110</v>
      </c>
      <c r="L8731" t="s">
        <v>3343</v>
      </c>
      <c r="M8731" t="s">
        <v>3397</v>
      </c>
      <c r="N8731" t="s">
        <v>5920</v>
      </c>
      <c r="O8731" t="s">
        <v>3343</v>
      </c>
      <c r="P8731" t="s">
        <v>3343</v>
      </c>
      <c r="Q8731" t="s">
        <v>3346</v>
      </c>
    </row>
    <row r="8732" spans="1:17" x14ac:dyDescent="0.25">
      <c r="A8732" t="s">
        <v>22586</v>
      </c>
      <c r="B8732" t="s">
        <v>2904</v>
      </c>
      <c r="C8732" t="s">
        <v>23188</v>
      </c>
      <c r="D8732" t="s">
        <v>23189</v>
      </c>
      <c r="E8732">
        <v>3605013</v>
      </c>
      <c r="F8732" t="s">
        <v>23264</v>
      </c>
      <c r="G8732" t="s">
        <v>23265</v>
      </c>
      <c r="H8732" t="s">
        <v>1609</v>
      </c>
      <c r="I8732" t="s">
        <v>23268</v>
      </c>
      <c r="J8732" t="s">
        <v>23269</v>
      </c>
      <c r="K8732" t="s">
        <v>110</v>
      </c>
      <c r="L8732" t="s">
        <v>3346</v>
      </c>
      <c r="M8732" t="s">
        <v>3397</v>
      </c>
      <c r="N8732" t="s">
        <v>5920</v>
      </c>
      <c r="O8732" t="s">
        <v>3343</v>
      </c>
      <c r="P8732" t="s">
        <v>3343</v>
      </c>
      <c r="Q8732" t="s">
        <v>3346</v>
      </c>
    </row>
    <row r="8733" spans="1:17" x14ac:dyDescent="0.25">
      <c r="A8733" t="s">
        <v>22586</v>
      </c>
      <c r="B8733" t="s">
        <v>2904</v>
      </c>
      <c r="C8733" t="s">
        <v>23188</v>
      </c>
      <c r="D8733" t="s">
        <v>23189</v>
      </c>
      <c r="E8733">
        <v>3605014</v>
      </c>
      <c r="F8733" t="s">
        <v>23270</v>
      </c>
      <c r="G8733" t="s">
        <v>23271</v>
      </c>
      <c r="H8733" t="s">
        <v>3394</v>
      </c>
      <c r="I8733" t="s">
        <v>23272</v>
      </c>
      <c r="J8733" t="s">
        <v>13091</v>
      </c>
      <c r="K8733" t="s">
        <v>110</v>
      </c>
      <c r="L8733" t="s">
        <v>3343</v>
      </c>
      <c r="M8733" t="s">
        <v>3397</v>
      </c>
      <c r="N8733" t="s">
        <v>5920</v>
      </c>
      <c r="O8733" t="s">
        <v>3343</v>
      </c>
      <c r="P8733" t="s">
        <v>3343</v>
      </c>
      <c r="Q8733" t="s">
        <v>3346</v>
      </c>
    </row>
    <row r="8734" spans="1:17" x14ac:dyDescent="0.25">
      <c r="A8734" t="s">
        <v>22586</v>
      </c>
      <c r="B8734" t="s">
        <v>2904</v>
      </c>
      <c r="C8734" t="s">
        <v>23188</v>
      </c>
      <c r="D8734" t="s">
        <v>23189</v>
      </c>
      <c r="E8734">
        <v>3605014</v>
      </c>
      <c r="F8734" t="s">
        <v>23270</v>
      </c>
      <c r="G8734" t="s">
        <v>23271</v>
      </c>
      <c r="H8734" t="s">
        <v>3394</v>
      </c>
      <c r="I8734" t="s">
        <v>23273</v>
      </c>
      <c r="J8734" t="s">
        <v>23274</v>
      </c>
      <c r="K8734" t="s">
        <v>110</v>
      </c>
      <c r="L8734" t="s">
        <v>3346</v>
      </c>
      <c r="M8734" t="s">
        <v>3397</v>
      </c>
      <c r="N8734" t="s">
        <v>5920</v>
      </c>
      <c r="O8734" t="s">
        <v>3343</v>
      </c>
      <c r="P8734" t="s">
        <v>3343</v>
      </c>
      <c r="Q8734" t="s">
        <v>3346</v>
      </c>
    </row>
    <row r="8735" spans="1:17" x14ac:dyDescent="0.25">
      <c r="A8735" t="s">
        <v>22586</v>
      </c>
      <c r="B8735" t="s">
        <v>2904</v>
      </c>
      <c r="C8735" t="s">
        <v>23188</v>
      </c>
      <c r="D8735" t="s">
        <v>23189</v>
      </c>
      <c r="E8735">
        <v>3605014</v>
      </c>
      <c r="F8735" t="s">
        <v>23270</v>
      </c>
      <c r="G8735" t="s">
        <v>23271</v>
      </c>
      <c r="H8735" t="s">
        <v>3394</v>
      </c>
      <c r="I8735" t="s">
        <v>23275</v>
      </c>
      <c r="J8735" t="s">
        <v>23276</v>
      </c>
      <c r="K8735" t="s">
        <v>110</v>
      </c>
      <c r="L8735" t="s">
        <v>3346</v>
      </c>
      <c r="M8735" t="s">
        <v>3397</v>
      </c>
      <c r="N8735" t="s">
        <v>5920</v>
      </c>
      <c r="O8735" t="s">
        <v>3343</v>
      </c>
      <c r="P8735" t="s">
        <v>3343</v>
      </c>
      <c r="Q8735" t="s">
        <v>3346</v>
      </c>
    </row>
    <row r="8736" spans="1:17" x14ac:dyDescent="0.25">
      <c r="A8736" t="s">
        <v>22586</v>
      </c>
      <c r="B8736" t="s">
        <v>2904</v>
      </c>
      <c r="C8736" t="s">
        <v>23188</v>
      </c>
      <c r="D8736" t="s">
        <v>23189</v>
      </c>
      <c r="E8736">
        <v>3605014</v>
      </c>
      <c r="F8736" t="s">
        <v>23270</v>
      </c>
      <c r="G8736" t="s">
        <v>23271</v>
      </c>
      <c r="H8736" t="s">
        <v>3394</v>
      </c>
      <c r="I8736" t="s">
        <v>23277</v>
      </c>
      <c r="J8736" t="s">
        <v>23278</v>
      </c>
      <c r="K8736" t="s">
        <v>110</v>
      </c>
      <c r="L8736" t="s">
        <v>3346</v>
      </c>
      <c r="M8736" t="s">
        <v>3397</v>
      </c>
      <c r="N8736" t="s">
        <v>5920</v>
      </c>
      <c r="O8736" t="s">
        <v>3343</v>
      </c>
      <c r="P8736" t="s">
        <v>3343</v>
      </c>
      <c r="Q8736" t="s">
        <v>3346</v>
      </c>
    </row>
    <row r="8737" spans="1:17" x14ac:dyDescent="0.25">
      <c r="A8737" t="s">
        <v>22586</v>
      </c>
      <c r="B8737" t="s">
        <v>2904</v>
      </c>
      <c r="C8737" t="s">
        <v>23188</v>
      </c>
      <c r="D8737" t="s">
        <v>23189</v>
      </c>
      <c r="E8737">
        <v>3605015</v>
      </c>
      <c r="F8737" t="s">
        <v>22962</v>
      </c>
      <c r="G8737" t="s">
        <v>23279</v>
      </c>
      <c r="H8737" t="s">
        <v>9138</v>
      </c>
      <c r="I8737" t="s">
        <v>23280</v>
      </c>
      <c r="J8737" t="s">
        <v>23281</v>
      </c>
      <c r="K8737" t="s">
        <v>110</v>
      </c>
      <c r="L8737" t="s">
        <v>3343</v>
      </c>
      <c r="M8737" t="s">
        <v>3397</v>
      </c>
      <c r="N8737" t="s">
        <v>5920</v>
      </c>
      <c r="O8737" t="s">
        <v>3343</v>
      </c>
      <c r="P8737" t="s">
        <v>3343</v>
      </c>
      <c r="Q8737" t="s">
        <v>3346</v>
      </c>
    </row>
    <row r="8738" spans="1:17" x14ac:dyDescent="0.25">
      <c r="A8738" t="s">
        <v>22586</v>
      </c>
      <c r="B8738" t="s">
        <v>2904</v>
      </c>
      <c r="C8738" t="s">
        <v>23188</v>
      </c>
      <c r="D8738" t="s">
        <v>23189</v>
      </c>
      <c r="E8738">
        <v>3605016</v>
      </c>
      <c r="F8738" t="s">
        <v>23282</v>
      </c>
      <c r="G8738" t="s">
        <v>23283</v>
      </c>
      <c r="H8738" t="s">
        <v>4951</v>
      </c>
      <c r="I8738" t="s">
        <v>23284</v>
      </c>
      <c r="J8738" t="s">
        <v>23285</v>
      </c>
      <c r="K8738" t="s">
        <v>110</v>
      </c>
      <c r="L8738" t="s">
        <v>3343</v>
      </c>
      <c r="M8738" t="s">
        <v>3397</v>
      </c>
      <c r="N8738" t="s">
        <v>5920</v>
      </c>
      <c r="O8738" t="s">
        <v>3343</v>
      </c>
      <c r="P8738" t="s">
        <v>3343</v>
      </c>
      <c r="Q8738" t="s">
        <v>3346</v>
      </c>
    </row>
    <row r="8739" spans="1:17" x14ac:dyDescent="0.25">
      <c r="A8739" t="s">
        <v>22586</v>
      </c>
      <c r="B8739" t="s">
        <v>2904</v>
      </c>
      <c r="C8739" t="s">
        <v>23188</v>
      </c>
      <c r="D8739" t="s">
        <v>23189</v>
      </c>
      <c r="E8739">
        <v>3605017</v>
      </c>
      <c r="F8739" t="s">
        <v>23286</v>
      </c>
      <c r="G8739" t="s">
        <v>23287</v>
      </c>
      <c r="H8739" t="s">
        <v>4951</v>
      </c>
      <c r="I8739" t="s">
        <v>23288</v>
      </c>
      <c r="J8739" t="s">
        <v>23289</v>
      </c>
      <c r="K8739" t="s">
        <v>110</v>
      </c>
      <c r="L8739" t="s">
        <v>3343</v>
      </c>
      <c r="M8739" t="s">
        <v>3344</v>
      </c>
      <c r="N8739" t="s">
        <v>3345</v>
      </c>
      <c r="O8739" t="s">
        <v>3343</v>
      </c>
      <c r="P8739" t="s">
        <v>3343</v>
      </c>
      <c r="Q8739" t="s">
        <v>3346</v>
      </c>
    </row>
    <row r="8740" spans="1:17" x14ac:dyDescent="0.25">
      <c r="A8740" t="s">
        <v>22586</v>
      </c>
      <c r="B8740" t="s">
        <v>2904</v>
      </c>
      <c r="C8740" t="s">
        <v>23188</v>
      </c>
      <c r="D8740" t="s">
        <v>23189</v>
      </c>
      <c r="E8740">
        <v>3605017</v>
      </c>
      <c r="F8740" t="s">
        <v>23286</v>
      </c>
      <c r="G8740" t="s">
        <v>23287</v>
      </c>
      <c r="H8740" t="s">
        <v>4951</v>
      </c>
      <c r="I8740" t="s">
        <v>23290</v>
      </c>
      <c r="J8740" t="s">
        <v>23291</v>
      </c>
      <c r="K8740" t="s">
        <v>110</v>
      </c>
      <c r="L8740" t="s">
        <v>3346</v>
      </c>
      <c r="M8740" t="s">
        <v>3344</v>
      </c>
      <c r="N8740" t="s">
        <v>3345</v>
      </c>
      <c r="O8740" t="s">
        <v>3343</v>
      </c>
      <c r="P8740" t="s">
        <v>3343</v>
      </c>
      <c r="Q8740" t="s">
        <v>3346</v>
      </c>
    </row>
    <row r="8741" spans="1:17" x14ac:dyDescent="0.25">
      <c r="A8741" t="s">
        <v>22586</v>
      </c>
      <c r="B8741" t="s">
        <v>2904</v>
      </c>
      <c r="C8741" t="s">
        <v>23188</v>
      </c>
      <c r="D8741" t="s">
        <v>23189</v>
      </c>
      <c r="E8741">
        <v>3605018</v>
      </c>
      <c r="F8741" t="s">
        <v>128</v>
      </c>
      <c r="G8741" t="s">
        <v>3525</v>
      </c>
      <c r="H8741" t="s">
        <v>3701</v>
      </c>
      <c r="I8741" t="s">
        <v>23292</v>
      </c>
      <c r="J8741" t="s">
        <v>935</v>
      </c>
      <c r="K8741" t="s">
        <v>110</v>
      </c>
      <c r="L8741" t="s">
        <v>3343</v>
      </c>
      <c r="M8741" t="s">
        <v>3344</v>
      </c>
      <c r="N8741" t="s">
        <v>3345</v>
      </c>
      <c r="O8741" t="s">
        <v>3346</v>
      </c>
      <c r="P8741" t="s">
        <v>3346</v>
      </c>
      <c r="Q8741" t="s">
        <v>3346</v>
      </c>
    </row>
    <row r="8742" spans="1:17" x14ac:dyDescent="0.25">
      <c r="A8742" t="s">
        <v>22586</v>
      </c>
      <c r="B8742" t="s">
        <v>2904</v>
      </c>
      <c r="C8742" t="s">
        <v>23188</v>
      </c>
      <c r="D8742" t="s">
        <v>23189</v>
      </c>
      <c r="E8742">
        <v>3605019</v>
      </c>
      <c r="F8742" t="s">
        <v>156</v>
      </c>
      <c r="G8742" t="s">
        <v>3393</v>
      </c>
      <c r="H8742" t="s">
        <v>3394</v>
      </c>
      <c r="I8742" t="s">
        <v>23293</v>
      </c>
      <c r="J8742" t="s">
        <v>3396</v>
      </c>
      <c r="K8742" t="s">
        <v>110</v>
      </c>
      <c r="L8742" t="s">
        <v>3343</v>
      </c>
      <c r="M8742" t="s">
        <v>3397</v>
      </c>
      <c r="N8742" t="s">
        <v>3398</v>
      </c>
      <c r="O8742" t="s">
        <v>3346</v>
      </c>
      <c r="P8742" t="s">
        <v>3346</v>
      </c>
      <c r="Q8742" t="s">
        <v>3346</v>
      </c>
    </row>
    <row r="8743" spans="1:17" x14ac:dyDescent="0.25">
      <c r="A8743" t="s">
        <v>22586</v>
      </c>
      <c r="B8743" t="s">
        <v>2904</v>
      </c>
      <c r="C8743" t="s">
        <v>23294</v>
      </c>
      <c r="D8743" t="s">
        <v>23295</v>
      </c>
      <c r="E8743">
        <v>3699009</v>
      </c>
      <c r="F8743" t="s">
        <v>2483</v>
      </c>
      <c r="G8743" t="s">
        <v>20921</v>
      </c>
      <c r="H8743" t="s">
        <v>3429</v>
      </c>
      <c r="I8743" t="s">
        <v>23296</v>
      </c>
      <c r="J8743" t="s">
        <v>2483</v>
      </c>
      <c r="K8743" t="s">
        <v>110</v>
      </c>
      <c r="L8743" t="s">
        <v>3343</v>
      </c>
      <c r="M8743" t="s">
        <v>3344</v>
      </c>
      <c r="N8743" t="s">
        <v>3345</v>
      </c>
      <c r="O8743" t="s">
        <v>3346</v>
      </c>
      <c r="P8743" t="s">
        <v>3343</v>
      </c>
      <c r="Q8743" t="s">
        <v>3346</v>
      </c>
    </row>
    <row r="8744" spans="1:17" x14ac:dyDescent="0.25">
      <c r="A8744" t="s">
        <v>22586</v>
      </c>
      <c r="B8744" t="s">
        <v>2904</v>
      </c>
      <c r="C8744" t="s">
        <v>23294</v>
      </c>
      <c r="D8744" t="s">
        <v>23295</v>
      </c>
      <c r="E8744">
        <v>3699010</v>
      </c>
      <c r="F8744" t="s">
        <v>4639</v>
      </c>
      <c r="G8744" t="s">
        <v>20924</v>
      </c>
      <c r="H8744" t="s">
        <v>3429</v>
      </c>
      <c r="I8744" t="s">
        <v>23297</v>
      </c>
      <c r="J8744" t="s">
        <v>4639</v>
      </c>
      <c r="K8744" t="s">
        <v>110</v>
      </c>
      <c r="L8744" t="s">
        <v>3343</v>
      </c>
      <c r="M8744" t="s">
        <v>3344</v>
      </c>
      <c r="N8744" t="s">
        <v>3345</v>
      </c>
      <c r="O8744" t="s">
        <v>3346</v>
      </c>
      <c r="P8744" t="s">
        <v>3343</v>
      </c>
      <c r="Q8744" t="s">
        <v>3346</v>
      </c>
    </row>
    <row r="8745" spans="1:17" x14ac:dyDescent="0.25">
      <c r="A8745" t="s">
        <v>22586</v>
      </c>
      <c r="B8745" t="s">
        <v>2904</v>
      </c>
      <c r="C8745" t="s">
        <v>23294</v>
      </c>
      <c r="D8745" t="s">
        <v>23295</v>
      </c>
      <c r="E8745">
        <v>3699011</v>
      </c>
      <c r="F8745" t="s">
        <v>2475</v>
      </c>
      <c r="G8745" t="s">
        <v>3428</v>
      </c>
      <c r="H8745" t="s">
        <v>3429</v>
      </c>
      <c r="I8745" t="s">
        <v>23298</v>
      </c>
      <c r="J8745" t="s">
        <v>2475</v>
      </c>
      <c r="K8745" t="s">
        <v>110</v>
      </c>
      <c r="L8745" t="s">
        <v>3343</v>
      </c>
      <c r="M8745" t="s">
        <v>3344</v>
      </c>
      <c r="N8745" t="s">
        <v>3345</v>
      </c>
      <c r="O8745" t="s">
        <v>3346</v>
      </c>
      <c r="P8745" t="s">
        <v>3343</v>
      </c>
      <c r="Q8745" t="s">
        <v>3346</v>
      </c>
    </row>
    <row r="8746" spans="1:17" x14ac:dyDescent="0.25">
      <c r="A8746" t="s">
        <v>22586</v>
      </c>
      <c r="B8746" t="s">
        <v>2904</v>
      </c>
      <c r="C8746" t="s">
        <v>23294</v>
      </c>
      <c r="D8746" t="s">
        <v>23295</v>
      </c>
      <c r="E8746">
        <v>3699011</v>
      </c>
      <c r="F8746" t="s">
        <v>2475</v>
      </c>
      <c r="G8746" t="s">
        <v>3428</v>
      </c>
      <c r="H8746" t="s">
        <v>3429</v>
      </c>
      <c r="I8746" t="s">
        <v>23299</v>
      </c>
      <c r="J8746" t="s">
        <v>3432</v>
      </c>
      <c r="K8746" t="s">
        <v>3433</v>
      </c>
      <c r="L8746" t="s">
        <v>3346</v>
      </c>
      <c r="M8746" t="s">
        <v>3344</v>
      </c>
      <c r="N8746" t="s">
        <v>3345</v>
      </c>
      <c r="O8746" t="s">
        <v>3346</v>
      </c>
      <c r="P8746" t="s">
        <v>3343</v>
      </c>
      <c r="Q8746" t="s">
        <v>3346</v>
      </c>
    </row>
    <row r="8747" spans="1:17" x14ac:dyDescent="0.25">
      <c r="A8747" t="s">
        <v>22586</v>
      </c>
      <c r="B8747" t="s">
        <v>2904</v>
      </c>
      <c r="C8747" t="s">
        <v>23294</v>
      </c>
      <c r="D8747" t="s">
        <v>23295</v>
      </c>
      <c r="E8747">
        <v>3699012</v>
      </c>
      <c r="F8747" t="s">
        <v>3434</v>
      </c>
      <c r="G8747" t="s">
        <v>20929</v>
      </c>
      <c r="H8747" t="s">
        <v>3429</v>
      </c>
      <c r="I8747" t="s">
        <v>23300</v>
      </c>
      <c r="J8747" t="s">
        <v>3434</v>
      </c>
      <c r="K8747" t="s">
        <v>110</v>
      </c>
      <c r="L8747" t="s">
        <v>3343</v>
      </c>
      <c r="M8747" t="s">
        <v>3344</v>
      </c>
      <c r="N8747" t="s">
        <v>3345</v>
      </c>
      <c r="O8747" t="s">
        <v>3346</v>
      </c>
      <c r="P8747" t="s">
        <v>3343</v>
      </c>
      <c r="Q8747" t="s">
        <v>3346</v>
      </c>
    </row>
    <row r="8748" spans="1:17" x14ac:dyDescent="0.25">
      <c r="A8748" t="s">
        <v>22586</v>
      </c>
      <c r="B8748" t="s">
        <v>2904</v>
      </c>
      <c r="C8748" t="s">
        <v>23294</v>
      </c>
      <c r="D8748" t="s">
        <v>23295</v>
      </c>
      <c r="E8748">
        <v>3699013</v>
      </c>
      <c r="F8748" t="s">
        <v>3437</v>
      </c>
      <c r="G8748" t="s">
        <v>20931</v>
      </c>
      <c r="H8748" t="s">
        <v>3429</v>
      </c>
      <c r="I8748" t="s">
        <v>23301</v>
      </c>
      <c r="J8748" t="s">
        <v>3437</v>
      </c>
      <c r="K8748" t="s">
        <v>110</v>
      </c>
      <c r="L8748" t="s">
        <v>3343</v>
      </c>
      <c r="M8748" t="s">
        <v>3344</v>
      </c>
      <c r="N8748" t="s">
        <v>3345</v>
      </c>
      <c r="O8748" t="s">
        <v>3346</v>
      </c>
      <c r="P8748" t="s">
        <v>3343</v>
      </c>
      <c r="Q8748" t="s">
        <v>3346</v>
      </c>
    </row>
    <row r="8749" spans="1:17" x14ac:dyDescent="0.25">
      <c r="A8749" t="s">
        <v>22586</v>
      </c>
      <c r="B8749" t="s">
        <v>2904</v>
      </c>
      <c r="C8749" t="s">
        <v>23294</v>
      </c>
      <c r="D8749" t="s">
        <v>23295</v>
      </c>
      <c r="E8749">
        <v>3699014</v>
      </c>
      <c r="F8749" t="s">
        <v>3545</v>
      </c>
      <c r="G8749" t="s">
        <v>20933</v>
      </c>
      <c r="H8749" t="s">
        <v>3429</v>
      </c>
      <c r="I8749" t="s">
        <v>23302</v>
      </c>
      <c r="J8749" t="s">
        <v>3545</v>
      </c>
      <c r="K8749" t="s">
        <v>110</v>
      </c>
      <c r="L8749" t="s">
        <v>3343</v>
      </c>
      <c r="M8749" t="s">
        <v>3344</v>
      </c>
      <c r="N8749" t="s">
        <v>3345</v>
      </c>
      <c r="O8749" t="s">
        <v>3346</v>
      </c>
      <c r="P8749" t="s">
        <v>3343</v>
      </c>
      <c r="Q8749" t="s">
        <v>3346</v>
      </c>
    </row>
    <row r="8750" spans="1:17" x14ac:dyDescent="0.25">
      <c r="A8750" t="s">
        <v>22586</v>
      </c>
      <c r="B8750" t="s">
        <v>2904</v>
      </c>
      <c r="C8750" t="s">
        <v>23294</v>
      </c>
      <c r="D8750" t="s">
        <v>23295</v>
      </c>
      <c r="E8750">
        <v>3699015</v>
      </c>
      <c r="F8750" t="s">
        <v>2481</v>
      </c>
      <c r="G8750" t="s">
        <v>4647</v>
      </c>
      <c r="H8750" t="s">
        <v>3429</v>
      </c>
      <c r="I8750" t="s">
        <v>23303</v>
      </c>
      <c r="J8750" t="s">
        <v>2481</v>
      </c>
      <c r="K8750" t="s">
        <v>110</v>
      </c>
      <c r="L8750" t="s">
        <v>3343</v>
      </c>
      <c r="M8750" t="s">
        <v>3344</v>
      </c>
      <c r="N8750" t="s">
        <v>3345</v>
      </c>
      <c r="O8750" t="s">
        <v>3346</v>
      </c>
      <c r="P8750" t="s">
        <v>3343</v>
      </c>
      <c r="Q8750" t="s">
        <v>3346</v>
      </c>
    </row>
    <row r="8751" spans="1:17" x14ac:dyDescent="0.25">
      <c r="A8751" t="s">
        <v>22586</v>
      </c>
      <c r="B8751" t="s">
        <v>2904</v>
      </c>
      <c r="C8751" t="s">
        <v>23294</v>
      </c>
      <c r="D8751" t="s">
        <v>23295</v>
      </c>
      <c r="E8751">
        <v>3699016</v>
      </c>
      <c r="F8751" t="s">
        <v>4649</v>
      </c>
      <c r="G8751" t="s">
        <v>21755</v>
      </c>
      <c r="H8751" t="s">
        <v>3429</v>
      </c>
      <c r="I8751" t="s">
        <v>23304</v>
      </c>
      <c r="J8751" t="s">
        <v>4649</v>
      </c>
      <c r="K8751" t="s">
        <v>110</v>
      </c>
      <c r="L8751" t="s">
        <v>3343</v>
      </c>
      <c r="M8751" t="s">
        <v>3344</v>
      </c>
      <c r="N8751" t="s">
        <v>3345</v>
      </c>
      <c r="O8751" t="s">
        <v>3346</v>
      </c>
      <c r="P8751" t="s">
        <v>3343</v>
      </c>
      <c r="Q8751" t="s">
        <v>3346</v>
      </c>
    </row>
    <row r="8752" spans="1:17" x14ac:dyDescent="0.25">
      <c r="A8752" t="s">
        <v>22586</v>
      </c>
      <c r="B8752" t="s">
        <v>2904</v>
      </c>
      <c r="C8752" t="s">
        <v>23294</v>
      </c>
      <c r="D8752" t="s">
        <v>23295</v>
      </c>
      <c r="E8752">
        <v>3699044</v>
      </c>
      <c r="F8752" t="s">
        <v>4718</v>
      </c>
      <c r="G8752" t="s">
        <v>4719</v>
      </c>
      <c r="H8752" t="s">
        <v>4720</v>
      </c>
      <c r="I8752" t="s">
        <v>23305</v>
      </c>
      <c r="J8752" t="s">
        <v>4722</v>
      </c>
      <c r="K8752" t="s">
        <v>110</v>
      </c>
      <c r="L8752" t="s">
        <v>3343</v>
      </c>
      <c r="M8752" t="s">
        <v>3344</v>
      </c>
      <c r="N8752" t="s">
        <v>3345</v>
      </c>
      <c r="O8752" t="s">
        <v>3346</v>
      </c>
      <c r="P8752" t="s">
        <v>3343</v>
      </c>
      <c r="Q8752" t="s">
        <v>3346</v>
      </c>
    </row>
    <row r="8753" spans="1:17" x14ac:dyDescent="0.25">
      <c r="A8753" t="s">
        <v>22586</v>
      </c>
      <c r="B8753" t="s">
        <v>2904</v>
      </c>
      <c r="C8753" t="s">
        <v>23294</v>
      </c>
      <c r="D8753" t="s">
        <v>23295</v>
      </c>
      <c r="E8753">
        <v>3699044</v>
      </c>
      <c r="F8753" t="s">
        <v>4718</v>
      </c>
      <c r="G8753" t="s">
        <v>4719</v>
      </c>
      <c r="H8753" t="s">
        <v>4720</v>
      </c>
      <c r="I8753" t="s">
        <v>23306</v>
      </c>
      <c r="J8753" t="s">
        <v>4724</v>
      </c>
      <c r="K8753" t="s">
        <v>110</v>
      </c>
      <c r="L8753" t="s">
        <v>3346</v>
      </c>
      <c r="M8753" t="s">
        <v>3344</v>
      </c>
      <c r="N8753" t="s">
        <v>3345</v>
      </c>
      <c r="O8753" t="s">
        <v>3346</v>
      </c>
      <c r="P8753" t="s">
        <v>3343</v>
      </c>
      <c r="Q8753" t="s">
        <v>3346</v>
      </c>
    </row>
    <row r="8754" spans="1:17" x14ac:dyDescent="0.25">
      <c r="A8754" t="s">
        <v>22586</v>
      </c>
      <c r="B8754" t="s">
        <v>2904</v>
      </c>
      <c r="C8754" t="s">
        <v>23294</v>
      </c>
      <c r="D8754" t="s">
        <v>23295</v>
      </c>
      <c r="E8754">
        <v>3699044</v>
      </c>
      <c r="F8754" t="s">
        <v>4718</v>
      </c>
      <c r="G8754" t="s">
        <v>4719</v>
      </c>
      <c r="H8754" t="s">
        <v>4720</v>
      </c>
      <c r="I8754" t="s">
        <v>23307</v>
      </c>
      <c r="J8754" t="s">
        <v>4726</v>
      </c>
      <c r="K8754" t="s">
        <v>110</v>
      </c>
      <c r="L8754" t="s">
        <v>3346</v>
      </c>
      <c r="M8754" t="s">
        <v>3344</v>
      </c>
      <c r="N8754" t="s">
        <v>3345</v>
      </c>
      <c r="O8754" t="s">
        <v>3346</v>
      </c>
      <c r="P8754" t="s">
        <v>3343</v>
      </c>
      <c r="Q8754" t="s">
        <v>3346</v>
      </c>
    </row>
    <row r="8755" spans="1:17" x14ac:dyDescent="0.25">
      <c r="A8755" t="s">
        <v>22586</v>
      </c>
      <c r="B8755" t="s">
        <v>2904</v>
      </c>
      <c r="C8755" t="s">
        <v>23294</v>
      </c>
      <c r="D8755" t="s">
        <v>23295</v>
      </c>
      <c r="E8755">
        <v>3699052</v>
      </c>
      <c r="F8755" t="s">
        <v>3440</v>
      </c>
      <c r="G8755" t="s">
        <v>3441</v>
      </c>
      <c r="H8755" t="s">
        <v>2503</v>
      </c>
      <c r="I8755" t="s">
        <v>23308</v>
      </c>
      <c r="J8755" t="s">
        <v>2489</v>
      </c>
      <c r="K8755" t="s">
        <v>110</v>
      </c>
      <c r="L8755" t="s">
        <v>3343</v>
      </c>
      <c r="M8755" t="s">
        <v>3344</v>
      </c>
      <c r="N8755" t="s">
        <v>3345</v>
      </c>
      <c r="O8755" t="s">
        <v>3346</v>
      </c>
      <c r="P8755" t="s">
        <v>3343</v>
      </c>
      <c r="Q8755" t="s">
        <v>3346</v>
      </c>
    </row>
    <row r="8756" spans="1:17" x14ac:dyDescent="0.25">
      <c r="A8756" t="s">
        <v>22586</v>
      </c>
      <c r="B8756" t="s">
        <v>2904</v>
      </c>
      <c r="C8756" t="s">
        <v>23294</v>
      </c>
      <c r="D8756" t="s">
        <v>23295</v>
      </c>
      <c r="E8756">
        <v>3699052</v>
      </c>
      <c r="F8756" t="s">
        <v>3440</v>
      </c>
      <c r="G8756" t="s">
        <v>3441</v>
      </c>
      <c r="H8756" t="s">
        <v>2503</v>
      </c>
      <c r="I8756" t="s">
        <v>23309</v>
      </c>
      <c r="J8756" t="s">
        <v>3444</v>
      </c>
      <c r="K8756" t="s">
        <v>110</v>
      </c>
      <c r="L8756" t="s">
        <v>3346</v>
      </c>
      <c r="M8756" t="s">
        <v>3344</v>
      </c>
      <c r="N8756" t="s">
        <v>3345</v>
      </c>
      <c r="O8756" t="s">
        <v>3346</v>
      </c>
      <c r="P8756" t="s">
        <v>3343</v>
      </c>
      <c r="Q8756" t="s">
        <v>3346</v>
      </c>
    </row>
    <row r="8757" spans="1:17" x14ac:dyDescent="0.25">
      <c r="A8757" t="s">
        <v>22586</v>
      </c>
      <c r="B8757" t="s">
        <v>2904</v>
      </c>
      <c r="C8757" t="s">
        <v>23294</v>
      </c>
      <c r="D8757" t="s">
        <v>23295</v>
      </c>
      <c r="E8757">
        <v>3699052</v>
      </c>
      <c r="F8757" t="s">
        <v>3440</v>
      </c>
      <c r="G8757" t="s">
        <v>3441</v>
      </c>
      <c r="H8757" t="s">
        <v>2503</v>
      </c>
      <c r="I8757" t="s">
        <v>23310</v>
      </c>
      <c r="J8757" t="s">
        <v>3446</v>
      </c>
      <c r="K8757" t="s">
        <v>110</v>
      </c>
      <c r="L8757" t="s">
        <v>3346</v>
      </c>
      <c r="M8757" t="s">
        <v>3344</v>
      </c>
      <c r="N8757" t="s">
        <v>3345</v>
      </c>
      <c r="O8757" t="s">
        <v>3346</v>
      </c>
      <c r="P8757" t="s">
        <v>3343</v>
      </c>
      <c r="Q8757" t="s">
        <v>3346</v>
      </c>
    </row>
    <row r="8758" spans="1:17" x14ac:dyDescent="0.25">
      <c r="A8758" t="s">
        <v>22586</v>
      </c>
      <c r="B8758" t="s">
        <v>2904</v>
      </c>
      <c r="C8758" t="s">
        <v>23294</v>
      </c>
      <c r="D8758" t="s">
        <v>23295</v>
      </c>
      <c r="E8758">
        <v>3699052</v>
      </c>
      <c r="F8758" t="s">
        <v>3440</v>
      </c>
      <c r="G8758" t="s">
        <v>3441</v>
      </c>
      <c r="H8758" t="s">
        <v>2503</v>
      </c>
      <c r="I8758" t="s">
        <v>23311</v>
      </c>
      <c r="J8758" t="s">
        <v>3448</v>
      </c>
      <c r="K8758" t="s">
        <v>110</v>
      </c>
      <c r="L8758" t="s">
        <v>3346</v>
      </c>
      <c r="M8758" t="s">
        <v>3344</v>
      </c>
      <c r="N8758" t="s">
        <v>3345</v>
      </c>
      <c r="O8758" t="s">
        <v>3346</v>
      </c>
      <c r="P8758" t="s">
        <v>3343</v>
      </c>
      <c r="Q8758" t="s">
        <v>3346</v>
      </c>
    </row>
    <row r="8759" spans="1:17" x14ac:dyDescent="0.25">
      <c r="A8759" t="s">
        <v>22586</v>
      </c>
      <c r="B8759" t="s">
        <v>2904</v>
      </c>
      <c r="C8759" t="s">
        <v>23294</v>
      </c>
      <c r="D8759" t="s">
        <v>23295</v>
      </c>
      <c r="E8759">
        <v>3699052</v>
      </c>
      <c r="F8759" t="s">
        <v>3440</v>
      </c>
      <c r="G8759" t="s">
        <v>3441</v>
      </c>
      <c r="H8759" t="s">
        <v>2503</v>
      </c>
      <c r="I8759" t="s">
        <v>23312</v>
      </c>
      <c r="J8759" t="s">
        <v>3450</v>
      </c>
      <c r="K8759" t="s">
        <v>110</v>
      </c>
      <c r="L8759" t="s">
        <v>3346</v>
      </c>
      <c r="M8759" t="s">
        <v>3344</v>
      </c>
      <c r="N8759" t="s">
        <v>3345</v>
      </c>
      <c r="O8759" t="s">
        <v>3346</v>
      </c>
      <c r="P8759" t="s">
        <v>3343</v>
      </c>
      <c r="Q8759" t="s">
        <v>3346</v>
      </c>
    </row>
    <row r="8760" spans="1:17" x14ac:dyDescent="0.25">
      <c r="A8760" t="s">
        <v>22586</v>
      </c>
      <c r="B8760" t="s">
        <v>2904</v>
      </c>
      <c r="C8760" t="s">
        <v>23294</v>
      </c>
      <c r="D8760" t="s">
        <v>23295</v>
      </c>
      <c r="E8760">
        <v>3699052</v>
      </c>
      <c r="F8760" t="s">
        <v>3440</v>
      </c>
      <c r="G8760" t="s">
        <v>3441</v>
      </c>
      <c r="H8760" t="s">
        <v>2503</v>
      </c>
      <c r="I8760" t="s">
        <v>23313</v>
      </c>
      <c r="J8760" t="s">
        <v>3452</v>
      </c>
      <c r="K8760" t="s">
        <v>110</v>
      </c>
      <c r="L8760" t="s">
        <v>3346</v>
      </c>
      <c r="M8760" t="s">
        <v>3344</v>
      </c>
      <c r="N8760" t="s">
        <v>3345</v>
      </c>
      <c r="O8760" t="s">
        <v>3346</v>
      </c>
      <c r="P8760" t="s">
        <v>3343</v>
      </c>
      <c r="Q8760" t="s">
        <v>3346</v>
      </c>
    </row>
    <row r="8761" spans="1:17" x14ac:dyDescent="0.25">
      <c r="A8761" t="s">
        <v>22586</v>
      </c>
      <c r="B8761" t="s">
        <v>2904</v>
      </c>
      <c r="C8761" t="s">
        <v>23294</v>
      </c>
      <c r="D8761" t="s">
        <v>23295</v>
      </c>
      <c r="E8761">
        <v>3699052</v>
      </c>
      <c r="F8761" t="s">
        <v>3440</v>
      </c>
      <c r="G8761" t="s">
        <v>3441</v>
      </c>
      <c r="H8761" t="s">
        <v>2503</v>
      </c>
      <c r="I8761" t="s">
        <v>23314</v>
      </c>
      <c r="J8761" t="s">
        <v>3454</v>
      </c>
      <c r="K8761" t="s">
        <v>110</v>
      </c>
      <c r="L8761" t="s">
        <v>3346</v>
      </c>
      <c r="M8761" t="s">
        <v>3344</v>
      </c>
      <c r="N8761" t="s">
        <v>3345</v>
      </c>
      <c r="O8761" t="s">
        <v>3346</v>
      </c>
      <c r="P8761" t="s">
        <v>3343</v>
      </c>
      <c r="Q8761" t="s">
        <v>3346</v>
      </c>
    </row>
    <row r="8762" spans="1:17" x14ac:dyDescent="0.25">
      <c r="A8762" t="s">
        <v>22586</v>
      </c>
      <c r="B8762" t="s">
        <v>2904</v>
      </c>
      <c r="C8762" t="s">
        <v>23294</v>
      </c>
      <c r="D8762" t="s">
        <v>23295</v>
      </c>
      <c r="E8762">
        <v>3699052</v>
      </c>
      <c r="F8762" t="s">
        <v>3440</v>
      </c>
      <c r="G8762" t="s">
        <v>3441</v>
      </c>
      <c r="H8762" t="s">
        <v>2503</v>
      </c>
      <c r="I8762" t="s">
        <v>23315</v>
      </c>
      <c r="J8762" t="s">
        <v>3456</v>
      </c>
      <c r="K8762" t="s">
        <v>110</v>
      </c>
      <c r="L8762" t="s">
        <v>3346</v>
      </c>
      <c r="M8762" t="s">
        <v>3344</v>
      </c>
      <c r="N8762" t="s">
        <v>3345</v>
      </c>
      <c r="O8762" t="s">
        <v>3346</v>
      </c>
      <c r="P8762" t="s">
        <v>3343</v>
      </c>
      <c r="Q8762" t="s">
        <v>3346</v>
      </c>
    </row>
    <row r="8763" spans="1:17" x14ac:dyDescent="0.25">
      <c r="A8763" t="s">
        <v>22586</v>
      </c>
      <c r="B8763" t="s">
        <v>2904</v>
      </c>
      <c r="C8763" t="s">
        <v>23294</v>
      </c>
      <c r="D8763" t="s">
        <v>23295</v>
      </c>
      <c r="E8763">
        <v>3699052</v>
      </c>
      <c r="F8763" t="s">
        <v>3440</v>
      </c>
      <c r="G8763" t="s">
        <v>3441</v>
      </c>
      <c r="H8763" t="s">
        <v>2503</v>
      </c>
      <c r="I8763" t="s">
        <v>23316</v>
      </c>
      <c r="J8763" t="s">
        <v>3458</v>
      </c>
      <c r="K8763" t="s">
        <v>110</v>
      </c>
      <c r="L8763" t="s">
        <v>3346</v>
      </c>
      <c r="M8763" t="s">
        <v>3344</v>
      </c>
      <c r="N8763" t="s">
        <v>3345</v>
      </c>
      <c r="O8763" t="s">
        <v>3346</v>
      </c>
      <c r="P8763" t="s">
        <v>3343</v>
      </c>
      <c r="Q8763" t="s">
        <v>3346</v>
      </c>
    </row>
    <row r="8764" spans="1:17" x14ac:dyDescent="0.25">
      <c r="A8764" t="s">
        <v>22586</v>
      </c>
      <c r="B8764" t="s">
        <v>2904</v>
      </c>
      <c r="C8764" t="s">
        <v>23294</v>
      </c>
      <c r="D8764" t="s">
        <v>23295</v>
      </c>
      <c r="E8764">
        <v>3699052</v>
      </c>
      <c r="F8764" t="s">
        <v>3440</v>
      </c>
      <c r="G8764" t="s">
        <v>3441</v>
      </c>
      <c r="H8764" t="s">
        <v>2503</v>
      </c>
      <c r="I8764" t="s">
        <v>23317</v>
      </c>
      <c r="J8764" t="s">
        <v>3460</v>
      </c>
      <c r="K8764" t="s">
        <v>110</v>
      </c>
      <c r="L8764" t="s">
        <v>3346</v>
      </c>
      <c r="M8764" t="s">
        <v>3344</v>
      </c>
      <c r="N8764" t="s">
        <v>3345</v>
      </c>
      <c r="O8764" t="s">
        <v>3346</v>
      </c>
      <c r="P8764" t="s">
        <v>3343</v>
      </c>
      <c r="Q8764" t="s">
        <v>3346</v>
      </c>
    </row>
    <row r="8765" spans="1:17" x14ac:dyDescent="0.25">
      <c r="A8765" t="s">
        <v>22586</v>
      </c>
      <c r="B8765" t="s">
        <v>2904</v>
      </c>
      <c r="C8765" t="s">
        <v>23294</v>
      </c>
      <c r="D8765" t="s">
        <v>23295</v>
      </c>
      <c r="E8765">
        <v>3699052</v>
      </c>
      <c r="F8765" t="s">
        <v>3440</v>
      </c>
      <c r="G8765" t="s">
        <v>3441</v>
      </c>
      <c r="H8765" t="s">
        <v>2503</v>
      </c>
      <c r="I8765" t="s">
        <v>23318</v>
      </c>
      <c r="J8765" t="s">
        <v>3462</v>
      </c>
      <c r="K8765" t="s">
        <v>110</v>
      </c>
      <c r="L8765" t="s">
        <v>3346</v>
      </c>
      <c r="M8765" t="s">
        <v>3344</v>
      </c>
      <c r="N8765" t="s">
        <v>3345</v>
      </c>
      <c r="O8765" t="s">
        <v>3346</v>
      </c>
      <c r="P8765" t="s">
        <v>3343</v>
      </c>
      <c r="Q8765" t="s">
        <v>3346</v>
      </c>
    </row>
    <row r="8766" spans="1:17" x14ac:dyDescent="0.25">
      <c r="A8766" t="s">
        <v>22586</v>
      </c>
      <c r="B8766" t="s">
        <v>2904</v>
      </c>
      <c r="C8766" t="s">
        <v>23294</v>
      </c>
      <c r="D8766" t="s">
        <v>23295</v>
      </c>
      <c r="E8766">
        <v>3699052</v>
      </c>
      <c r="F8766" t="s">
        <v>3440</v>
      </c>
      <c r="G8766" t="s">
        <v>3441</v>
      </c>
      <c r="H8766" t="s">
        <v>2503</v>
      </c>
      <c r="I8766" t="s">
        <v>23319</v>
      </c>
      <c r="J8766" t="s">
        <v>3464</v>
      </c>
      <c r="K8766" t="s">
        <v>110</v>
      </c>
      <c r="L8766" t="s">
        <v>3346</v>
      </c>
      <c r="M8766" t="s">
        <v>3344</v>
      </c>
      <c r="N8766" t="s">
        <v>3345</v>
      </c>
      <c r="O8766" t="s">
        <v>3346</v>
      </c>
      <c r="P8766" t="s">
        <v>3343</v>
      </c>
      <c r="Q8766" t="s">
        <v>3346</v>
      </c>
    </row>
    <row r="8767" spans="1:17" x14ac:dyDescent="0.25">
      <c r="A8767" t="s">
        <v>22586</v>
      </c>
      <c r="B8767" t="s">
        <v>2904</v>
      </c>
      <c r="C8767" t="s">
        <v>23294</v>
      </c>
      <c r="D8767" t="s">
        <v>23295</v>
      </c>
      <c r="E8767">
        <v>3699052</v>
      </c>
      <c r="F8767" t="s">
        <v>3440</v>
      </c>
      <c r="G8767" t="s">
        <v>3441</v>
      </c>
      <c r="H8767" t="s">
        <v>2503</v>
      </c>
      <c r="I8767" t="s">
        <v>23320</v>
      </c>
      <c r="J8767" t="s">
        <v>3466</v>
      </c>
      <c r="K8767" t="s">
        <v>110</v>
      </c>
      <c r="L8767" t="s">
        <v>3346</v>
      </c>
      <c r="M8767" t="s">
        <v>3344</v>
      </c>
      <c r="N8767" t="s">
        <v>3345</v>
      </c>
      <c r="O8767" t="s">
        <v>3346</v>
      </c>
      <c r="P8767" t="s">
        <v>3343</v>
      </c>
      <c r="Q8767" t="s">
        <v>3346</v>
      </c>
    </row>
    <row r="8768" spans="1:17" x14ac:dyDescent="0.25">
      <c r="A8768" t="s">
        <v>22586</v>
      </c>
      <c r="B8768" t="s">
        <v>2904</v>
      </c>
      <c r="C8768" t="s">
        <v>23294</v>
      </c>
      <c r="D8768" t="s">
        <v>23295</v>
      </c>
      <c r="E8768">
        <v>3699052</v>
      </c>
      <c r="F8768" t="s">
        <v>3440</v>
      </c>
      <c r="G8768" t="s">
        <v>3441</v>
      </c>
      <c r="H8768" t="s">
        <v>2503</v>
      </c>
      <c r="I8768" t="s">
        <v>23321</v>
      </c>
      <c r="J8768" t="s">
        <v>3468</v>
      </c>
      <c r="K8768" t="s">
        <v>110</v>
      </c>
      <c r="L8768" t="s">
        <v>3346</v>
      </c>
      <c r="M8768" t="s">
        <v>3344</v>
      </c>
      <c r="N8768" t="s">
        <v>3345</v>
      </c>
      <c r="O8768" t="s">
        <v>3346</v>
      </c>
      <c r="P8768" t="s">
        <v>3343</v>
      </c>
      <c r="Q8768" t="s">
        <v>3346</v>
      </c>
    </row>
    <row r="8769" spans="1:17" x14ac:dyDescent="0.25">
      <c r="A8769" t="s">
        <v>22586</v>
      </c>
      <c r="B8769" t="s">
        <v>2904</v>
      </c>
      <c r="C8769" t="s">
        <v>23294</v>
      </c>
      <c r="D8769" t="s">
        <v>23295</v>
      </c>
      <c r="E8769">
        <v>3699052</v>
      </c>
      <c r="F8769" t="s">
        <v>3440</v>
      </c>
      <c r="G8769" t="s">
        <v>3441</v>
      </c>
      <c r="H8769" t="s">
        <v>2503</v>
      </c>
      <c r="I8769" t="s">
        <v>23322</v>
      </c>
      <c r="J8769" t="s">
        <v>5110</v>
      </c>
      <c r="K8769" t="s">
        <v>110</v>
      </c>
      <c r="L8769" t="s">
        <v>3346</v>
      </c>
      <c r="M8769" t="s">
        <v>3344</v>
      </c>
      <c r="N8769" t="s">
        <v>3345</v>
      </c>
      <c r="O8769" t="s">
        <v>3346</v>
      </c>
      <c r="P8769" t="s">
        <v>3343</v>
      </c>
      <c r="Q8769" t="s">
        <v>3346</v>
      </c>
    </row>
    <row r="8770" spans="1:17" x14ac:dyDescent="0.25">
      <c r="A8770" t="s">
        <v>22586</v>
      </c>
      <c r="B8770" t="s">
        <v>2904</v>
      </c>
      <c r="C8770" t="s">
        <v>23294</v>
      </c>
      <c r="D8770" t="s">
        <v>23295</v>
      </c>
      <c r="E8770">
        <v>3699052</v>
      </c>
      <c r="F8770" t="s">
        <v>3440</v>
      </c>
      <c r="G8770" t="s">
        <v>3441</v>
      </c>
      <c r="H8770" t="s">
        <v>2503</v>
      </c>
      <c r="I8770" t="s">
        <v>23323</v>
      </c>
      <c r="J8770" t="s">
        <v>3472</v>
      </c>
      <c r="K8770" t="s">
        <v>110</v>
      </c>
      <c r="L8770" t="s">
        <v>3346</v>
      </c>
      <c r="M8770" t="s">
        <v>3344</v>
      </c>
      <c r="N8770" t="s">
        <v>3345</v>
      </c>
      <c r="O8770" t="s">
        <v>3346</v>
      </c>
      <c r="P8770" t="s">
        <v>3343</v>
      </c>
      <c r="Q8770" t="s">
        <v>3346</v>
      </c>
    </row>
    <row r="8771" spans="1:17" x14ac:dyDescent="0.25">
      <c r="A8771" t="s">
        <v>22586</v>
      </c>
      <c r="B8771" t="s">
        <v>2904</v>
      </c>
      <c r="C8771" t="s">
        <v>23294</v>
      </c>
      <c r="D8771" t="s">
        <v>23295</v>
      </c>
      <c r="E8771">
        <v>3699053</v>
      </c>
      <c r="F8771" t="s">
        <v>102</v>
      </c>
      <c r="G8771" t="s">
        <v>3349</v>
      </c>
      <c r="H8771" t="s">
        <v>3350</v>
      </c>
      <c r="I8771" t="s">
        <v>23324</v>
      </c>
      <c r="J8771" t="s">
        <v>103</v>
      </c>
      <c r="K8771" t="s">
        <v>110</v>
      </c>
      <c r="L8771" t="s">
        <v>3343</v>
      </c>
      <c r="M8771" t="s">
        <v>3344</v>
      </c>
      <c r="N8771" t="s">
        <v>3345</v>
      </c>
      <c r="O8771" t="s">
        <v>3346</v>
      </c>
      <c r="P8771" t="s">
        <v>3343</v>
      </c>
      <c r="Q8771" t="s">
        <v>3346</v>
      </c>
    </row>
    <row r="8772" spans="1:17" x14ac:dyDescent="0.25">
      <c r="A8772" t="s">
        <v>22586</v>
      </c>
      <c r="B8772" t="s">
        <v>2904</v>
      </c>
      <c r="C8772" t="s">
        <v>23294</v>
      </c>
      <c r="D8772" t="s">
        <v>23295</v>
      </c>
      <c r="E8772">
        <v>3699053</v>
      </c>
      <c r="F8772" t="s">
        <v>102</v>
      </c>
      <c r="G8772" t="s">
        <v>3349</v>
      </c>
      <c r="H8772" t="s">
        <v>3350</v>
      </c>
      <c r="I8772" t="s">
        <v>23325</v>
      </c>
      <c r="J8772" t="s">
        <v>18858</v>
      </c>
      <c r="K8772" t="s">
        <v>110</v>
      </c>
      <c r="L8772" t="s">
        <v>3346</v>
      </c>
      <c r="M8772" t="s">
        <v>3344</v>
      </c>
      <c r="N8772" t="s">
        <v>3345</v>
      </c>
      <c r="O8772" t="s">
        <v>3346</v>
      </c>
      <c r="P8772" t="s">
        <v>3343</v>
      </c>
      <c r="Q8772" t="s">
        <v>3346</v>
      </c>
    </row>
    <row r="8773" spans="1:17" x14ac:dyDescent="0.25">
      <c r="A8773" t="s">
        <v>22586</v>
      </c>
      <c r="B8773" t="s">
        <v>2904</v>
      </c>
      <c r="C8773" t="s">
        <v>23294</v>
      </c>
      <c r="D8773" t="s">
        <v>23295</v>
      </c>
      <c r="E8773">
        <v>3699054</v>
      </c>
      <c r="F8773" t="s">
        <v>51</v>
      </c>
      <c r="G8773" t="s">
        <v>3475</v>
      </c>
      <c r="H8773" t="s">
        <v>3350</v>
      </c>
      <c r="I8773" t="s">
        <v>23326</v>
      </c>
      <c r="J8773" t="s">
        <v>52</v>
      </c>
      <c r="K8773" t="s">
        <v>110</v>
      </c>
      <c r="L8773" t="s">
        <v>3343</v>
      </c>
      <c r="M8773" t="s">
        <v>3477</v>
      </c>
      <c r="N8773" t="s">
        <v>3478</v>
      </c>
      <c r="O8773" t="s">
        <v>3346</v>
      </c>
      <c r="P8773" t="s">
        <v>3343</v>
      </c>
      <c r="Q8773" t="s">
        <v>3346</v>
      </c>
    </row>
    <row r="8774" spans="1:17" x14ac:dyDescent="0.25">
      <c r="A8774" t="s">
        <v>22586</v>
      </c>
      <c r="B8774" t="s">
        <v>2904</v>
      </c>
      <c r="C8774" t="s">
        <v>23294</v>
      </c>
      <c r="D8774" t="s">
        <v>23295</v>
      </c>
      <c r="E8774">
        <v>3699054</v>
      </c>
      <c r="F8774" t="s">
        <v>51</v>
      </c>
      <c r="G8774" t="s">
        <v>3475</v>
      </c>
      <c r="H8774" t="s">
        <v>3350</v>
      </c>
      <c r="I8774" t="s">
        <v>23327</v>
      </c>
      <c r="J8774" t="s">
        <v>216</v>
      </c>
      <c r="K8774" t="s">
        <v>110</v>
      </c>
      <c r="L8774" t="s">
        <v>3346</v>
      </c>
      <c r="M8774" t="s">
        <v>3477</v>
      </c>
      <c r="N8774" t="s">
        <v>3478</v>
      </c>
      <c r="O8774" t="s">
        <v>3346</v>
      </c>
      <c r="P8774" t="s">
        <v>3343</v>
      </c>
      <c r="Q8774" t="s">
        <v>3346</v>
      </c>
    </row>
    <row r="8775" spans="1:17" x14ac:dyDescent="0.25">
      <c r="A8775" t="s">
        <v>22586</v>
      </c>
      <c r="B8775" t="s">
        <v>2904</v>
      </c>
      <c r="C8775" t="s">
        <v>23294</v>
      </c>
      <c r="D8775" t="s">
        <v>23295</v>
      </c>
      <c r="E8775">
        <v>3699054</v>
      </c>
      <c r="F8775" t="s">
        <v>51</v>
      </c>
      <c r="G8775" t="s">
        <v>3475</v>
      </c>
      <c r="H8775" t="s">
        <v>3350</v>
      </c>
      <c r="I8775" t="s">
        <v>23328</v>
      </c>
      <c r="J8775" t="s">
        <v>20960</v>
      </c>
      <c r="K8775" t="s">
        <v>110</v>
      </c>
      <c r="L8775" t="s">
        <v>3346</v>
      </c>
      <c r="M8775" t="s">
        <v>3477</v>
      </c>
      <c r="N8775" t="s">
        <v>3478</v>
      </c>
      <c r="O8775" t="s">
        <v>3346</v>
      </c>
      <c r="P8775" t="s">
        <v>3343</v>
      </c>
      <c r="Q8775" t="s">
        <v>3346</v>
      </c>
    </row>
    <row r="8776" spans="1:17" x14ac:dyDescent="0.25">
      <c r="A8776" t="s">
        <v>22586</v>
      </c>
      <c r="B8776" t="s">
        <v>2904</v>
      </c>
      <c r="C8776" t="s">
        <v>23294</v>
      </c>
      <c r="D8776" t="s">
        <v>23295</v>
      </c>
      <c r="E8776">
        <v>3699055</v>
      </c>
      <c r="F8776" t="s">
        <v>867</v>
      </c>
      <c r="G8776" t="s">
        <v>3481</v>
      </c>
      <c r="H8776" t="s">
        <v>3350</v>
      </c>
      <c r="I8776" t="s">
        <v>23329</v>
      </c>
      <c r="J8776" t="s">
        <v>869</v>
      </c>
      <c r="K8776" t="s">
        <v>110</v>
      </c>
      <c r="L8776" t="s">
        <v>3343</v>
      </c>
      <c r="M8776" t="s">
        <v>3344</v>
      </c>
      <c r="N8776" t="s">
        <v>3345</v>
      </c>
      <c r="O8776" t="s">
        <v>3346</v>
      </c>
      <c r="P8776" t="s">
        <v>3343</v>
      </c>
      <c r="Q8776" t="s">
        <v>3346</v>
      </c>
    </row>
    <row r="8777" spans="1:17" x14ac:dyDescent="0.25">
      <c r="A8777" t="s">
        <v>22586</v>
      </c>
      <c r="B8777" t="s">
        <v>2904</v>
      </c>
      <c r="C8777" t="s">
        <v>23294</v>
      </c>
      <c r="D8777" t="s">
        <v>23295</v>
      </c>
      <c r="E8777">
        <v>3699056</v>
      </c>
      <c r="F8777" t="s">
        <v>114</v>
      </c>
      <c r="G8777" t="s">
        <v>3483</v>
      </c>
      <c r="H8777" t="s">
        <v>3350</v>
      </c>
      <c r="I8777" t="s">
        <v>23330</v>
      </c>
      <c r="J8777" t="s">
        <v>116</v>
      </c>
      <c r="K8777" t="s">
        <v>110</v>
      </c>
      <c r="L8777" t="s">
        <v>3343</v>
      </c>
      <c r="M8777" t="s">
        <v>3344</v>
      </c>
      <c r="N8777" t="s">
        <v>3345</v>
      </c>
      <c r="O8777" t="s">
        <v>3346</v>
      </c>
      <c r="P8777" t="s">
        <v>3343</v>
      </c>
      <c r="Q8777" t="s">
        <v>3346</v>
      </c>
    </row>
    <row r="8778" spans="1:17" x14ac:dyDescent="0.25">
      <c r="A8778" t="s">
        <v>22586</v>
      </c>
      <c r="B8778" t="s">
        <v>2904</v>
      </c>
      <c r="C8778" t="s">
        <v>23294</v>
      </c>
      <c r="D8778" t="s">
        <v>23295</v>
      </c>
      <c r="E8778">
        <v>3699056</v>
      </c>
      <c r="F8778" t="s">
        <v>114</v>
      </c>
      <c r="G8778" t="s">
        <v>3483</v>
      </c>
      <c r="H8778" t="s">
        <v>3350</v>
      </c>
      <c r="I8778" t="s">
        <v>23331</v>
      </c>
      <c r="J8778" t="s">
        <v>2492</v>
      </c>
      <c r="K8778" t="s">
        <v>110</v>
      </c>
      <c r="L8778" t="s">
        <v>3346</v>
      </c>
      <c r="M8778" t="s">
        <v>3344</v>
      </c>
      <c r="N8778" t="s">
        <v>3345</v>
      </c>
      <c r="O8778" t="s">
        <v>3346</v>
      </c>
      <c r="P8778" t="s">
        <v>3343</v>
      </c>
      <c r="Q8778" t="s">
        <v>3346</v>
      </c>
    </row>
    <row r="8779" spans="1:17" x14ac:dyDescent="0.25">
      <c r="A8779" t="s">
        <v>22586</v>
      </c>
      <c r="B8779" t="s">
        <v>2904</v>
      </c>
      <c r="C8779" t="s">
        <v>23294</v>
      </c>
      <c r="D8779" t="s">
        <v>23295</v>
      </c>
      <c r="E8779">
        <v>3699056</v>
      </c>
      <c r="F8779" t="s">
        <v>114</v>
      </c>
      <c r="G8779" t="s">
        <v>3483</v>
      </c>
      <c r="H8779" t="s">
        <v>3350</v>
      </c>
      <c r="I8779" t="s">
        <v>23332</v>
      </c>
      <c r="J8779" t="s">
        <v>4682</v>
      </c>
      <c r="K8779" t="s">
        <v>110</v>
      </c>
      <c r="L8779" t="s">
        <v>3346</v>
      </c>
      <c r="M8779" t="s">
        <v>3344</v>
      </c>
      <c r="N8779" t="s">
        <v>3345</v>
      </c>
      <c r="O8779" t="s">
        <v>3346</v>
      </c>
      <c r="P8779" t="s">
        <v>3343</v>
      </c>
      <c r="Q8779" t="s">
        <v>3346</v>
      </c>
    </row>
    <row r="8780" spans="1:17" x14ac:dyDescent="0.25">
      <c r="A8780" t="s">
        <v>22586</v>
      </c>
      <c r="B8780" t="s">
        <v>2904</v>
      </c>
      <c r="C8780" t="s">
        <v>23294</v>
      </c>
      <c r="D8780" t="s">
        <v>23295</v>
      </c>
      <c r="E8780">
        <v>3699058</v>
      </c>
      <c r="F8780" t="s">
        <v>4683</v>
      </c>
      <c r="G8780" t="s">
        <v>4684</v>
      </c>
      <c r="H8780" t="s">
        <v>3394</v>
      </c>
      <c r="I8780" t="s">
        <v>23333</v>
      </c>
      <c r="J8780" t="s">
        <v>200</v>
      </c>
      <c r="K8780" t="s">
        <v>110</v>
      </c>
      <c r="L8780" t="s">
        <v>3343</v>
      </c>
      <c r="M8780" t="s">
        <v>3344</v>
      </c>
      <c r="N8780" t="s">
        <v>3345</v>
      </c>
      <c r="O8780" t="s">
        <v>3346</v>
      </c>
      <c r="P8780" t="s">
        <v>3343</v>
      </c>
      <c r="Q8780" t="s">
        <v>3346</v>
      </c>
    </row>
    <row r="8781" spans="1:17" x14ac:dyDescent="0.25">
      <c r="A8781" t="s">
        <v>22586</v>
      </c>
      <c r="B8781" t="s">
        <v>2904</v>
      </c>
      <c r="C8781" t="s">
        <v>23294</v>
      </c>
      <c r="D8781" t="s">
        <v>23295</v>
      </c>
      <c r="E8781">
        <v>3699058</v>
      </c>
      <c r="F8781" t="s">
        <v>4683</v>
      </c>
      <c r="G8781" t="s">
        <v>4684</v>
      </c>
      <c r="H8781" t="s">
        <v>3394</v>
      </c>
      <c r="I8781" t="s">
        <v>23334</v>
      </c>
      <c r="J8781" t="s">
        <v>2575</v>
      </c>
      <c r="K8781" t="s">
        <v>110</v>
      </c>
      <c r="L8781" t="s">
        <v>3346</v>
      </c>
      <c r="M8781" t="s">
        <v>3344</v>
      </c>
      <c r="N8781" t="s">
        <v>3345</v>
      </c>
      <c r="O8781" t="s">
        <v>3346</v>
      </c>
      <c r="P8781" t="s">
        <v>3343</v>
      </c>
      <c r="Q8781" t="s">
        <v>3346</v>
      </c>
    </row>
    <row r="8782" spans="1:17" x14ac:dyDescent="0.25">
      <c r="A8782" t="s">
        <v>22586</v>
      </c>
      <c r="B8782" t="s">
        <v>2904</v>
      </c>
      <c r="C8782" t="s">
        <v>23294</v>
      </c>
      <c r="D8782" t="s">
        <v>23295</v>
      </c>
      <c r="E8782">
        <v>3699060</v>
      </c>
      <c r="F8782" t="s">
        <v>20968</v>
      </c>
      <c r="G8782" t="s">
        <v>23335</v>
      </c>
      <c r="H8782" t="s">
        <v>2503</v>
      </c>
      <c r="I8782" t="s">
        <v>23336</v>
      </c>
      <c r="J8782" t="s">
        <v>20970</v>
      </c>
      <c r="K8782" t="s">
        <v>110</v>
      </c>
      <c r="L8782" t="s">
        <v>3343</v>
      </c>
      <c r="M8782" t="s">
        <v>3344</v>
      </c>
      <c r="N8782" t="s">
        <v>3345</v>
      </c>
      <c r="O8782" t="s">
        <v>3346</v>
      </c>
      <c r="P8782" t="s">
        <v>3343</v>
      </c>
      <c r="Q8782" t="s">
        <v>3346</v>
      </c>
    </row>
    <row r="8783" spans="1:17" x14ac:dyDescent="0.25">
      <c r="A8783" t="s">
        <v>22586</v>
      </c>
      <c r="B8783" t="s">
        <v>2904</v>
      </c>
      <c r="C8783" t="s">
        <v>23294</v>
      </c>
      <c r="D8783" t="s">
        <v>23295</v>
      </c>
      <c r="E8783">
        <v>3699060</v>
      </c>
      <c r="F8783" t="s">
        <v>20968</v>
      </c>
      <c r="G8783" t="s">
        <v>23335</v>
      </c>
      <c r="H8783" t="s">
        <v>2503</v>
      </c>
      <c r="I8783" t="s">
        <v>23337</v>
      </c>
      <c r="J8783" t="s">
        <v>3490</v>
      </c>
      <c r="K8783" t="s">
        <v>110</v>
      </c>
      <c r="L8783" t="s">
        <v>3346</v>
      </c>
      <c r="M8783" t="s">
        <v>3344</v>
      </c>
      <c r="N8783" t="s">
        <v>3345</v>
      </c>
      <c r="O8783" t="s">
        <v>3346</v>
      </c>
      <c r="P8783" t="s">
        <v>3343</v>
      </c>
      <c r="Q8783" t="s">
        <v>3346</v>
      </c>
    </row>
    <row r="8784" spans="1:17" x14ac:dyDescent="0.25">
      <c r="A8784" t="s">
        <v>22586</v>
      </c>
      <c r="B8784" t="s">
        <v>2904</v>
      </c>
      <c r="C8784" t="s">
        <v>23294</v>
      </c>
      <c r="D8784" t="s">
        <v>23295</v>
      </c>
      <c r="E8784">
        <v>3699060</v>
      </c>
      <c r="F8784" t="s">
        <v>20968</v>
      </c>
      <c r="G8784" t="s">
        <v>23335</v>
      </c>
      <c r="H8784" t="s">
        <v>2503</v>
      </c>
      <c r="I8784" t="s">
        <v>23338</v>
      </c>
      <c r="J8784" t="s">
        <v>3492</v>
      </c>
      <c r="K8784" t="s">
        <v>110</v>
      </c>
      <c r="L8784" t="s">
        <v>3346</v>
      </c>
      <c r="M8784" t="s">
        <v>3344</v>
      </c>
      <c r="N8784" t="s">
        <v>3345</v>
      </c>
      <c r="O8784" t="s">
        <v>3346</v>
      </c>
      <c r="P8784" t="s">
        <v>3343</v>
      </c>
      <c r="Q8784" t="s">
        <v>3346</v>
      </c>
    </row>
    <row r="8785" spans="1:17" x14ac:dyDescent="0.25">
      <c r="A8785" t="s">
        <v>22586</v>
      </c>
      <c r="B8785" t="s">
        <v>2904</v>
      </c>
      <c r="C8785" t="s">
        <v>23294</v>
      </c>
      <c r="D8785" t="s">
        <v>23295</v>
      </c>
      <c r="E8785">
        <v>3699060</v>
      </c>
      <c r="F8785" t="s">
        <v>20968</v>
      </c>
      <c r="G8785" t="s">
        <v>23335</v>
      </c>
      <c r="H8785" t="s">
        <v>2503</v>
      </c>
      <c r="I8785" t="s">
        <v>23339</v>
      </c>
      <c r="J8785" t="s">
        <v>3494</v>
      </c>
      <c r="K8785" t="s">
        <v>110</v>
      </c>
      <c r="L8785" t="s">
        <v>3346</v>
      </c>
      <c r="M8785" t="s">
        <v>3344</v>
      </c>
      <c r="N8785" t="s">
        <v>3345</v>
      </c>
      <c r="O8785" t="s">
        <v>3346</v>
      </c>
      <c r="P8785" t="s">
        <v>3343</v>
      </c>
      <c r="Q8785" t="s">
        <v>3346</v>
      </c>
    </row>
    <row r="8786" spans="1:17" x14ac:dyDescent="0.25">
      <c r="A8786" t="s">
        <v>22586</v>
      </c>
      <c r="B8786" t="s">
        <v>2904</v>
      </c>
      <c r="C8786" t="s">
        <v>23294</v>
      </c>
      <c r="D8786" t="s">
        <v>23295</v>
      </c>
      <c r="E8786">
        <v>3699060</v>
      </c>
      <c r="F8786" t="s">
        <v>20968</v>
      </c>
      <c r="G8786" t="s">
        <v>23335</v>
      </c>
      <c r="H8786" t="s">
        <v>2503</v>
      </c>
      <c r="I8786" t="s">
        <v>23340</v>
      </c>
      <c r="J8786" t="s">
        <v>3496</v>
      </c>
      <c r="K8786" t="s">
        <v>110</v>
      </c>
      <c r="L8786" t="s">
        <v>3346</v>
      </c>
      <c r="M8786" t="s">
        <v>3344</v>
      </c>
      <c r="N8786" t="s">
        <v>3345</v>
      </c>
      <c r="O8786" t="s">
        <v>3346</v>
      </c>
      <c r="P8786" t="s">
        <v>3343</v>
      </c>
      <c r="Q8786" t="s">
        <v>3346</v>
      </c>
    </row>
    <row r="8787" spans="1:17" x14ac:dyDescent="0.25">
      <c r="A8787" t="s">
        <v>22586</v>
      </c>
      <c r="B8787" t="s">
        <v>2904</v>
      </c>
      <c r="C8787" t="s">
        <v>23294</v>
      </c>
      <c r="D8787" t="s">
        <v>23295</v>
      </c>
      <c r="E8787">
        <v>3699061</v>
      </c>
      <c r="F8787" t="s">
        <v>893</v>
      </c>
      <c r="G8787" t="s">
        <v>3497</v>
      </c>
      <c r="H8787" t="s">
        <v>2503</v>
      </c>
      <c r="I8787" t="s">
        <v>23341</v>
      </c>
      <c r="J8787" t="s">
        <v>895</v>
      </c>
      <c r="K8787" t="s">
        <v>110</v>
      </c>
      <c r="L8787" t="s">
        <v>3343</v>
      </c>
      <c r="M8787" t="s">
        <v>3344</v>
      </c>
      <c r="N8787" t="s">
        <v>3345</v>
      </c>
      <c r="O8787" t="s">
        <v>3346</v>
      </c>
      <c r="P8787" t="s">
        <v>3343</v>
      </c>
      <c r="Q8787" t="s">
        <v>3346</v>
      </c>
    </row>
    <row r="8788" spans="1:17" x14ac:dyDescent="0.25">
      <c r="A8788" t="s">
        <v>22586</v>
      </c>
      <c r="B8788" t="s">
        <v>2904</v>
      </c>
      <c r="C8788" t="s">
        <v>23294</v>
      </c>
      <c r="D8788" t="s">
        <v>23295</v>
      </c>
      <c r="E8788">
        <v>3699062</v>
      </c>
      <c r="F8788" t="s">
        <v>2185</v>
      </c>
      <c r="G8788" t="s">
        <v>3500</v>
      </c>
      <c r="H8788" t="s">
        <v>2503</v>
      </c>
      <c r="I8788" t="s">
        <v>23342</v>
      </c>
      <c r="J8788" t="s">
        <v>1579</v>
      </c>
      <c r="K8788" t="s">
        <v>110</v>
      </c>
      <c r="L8788" t="s">
        <v>3343</v>
      </c>
      <c r="M8788" t="s">
        <v>3344</v>
      </c>
      <c r="N8788" t="s">
        <v>3345</v>
      </c>
      <c r="O8788" t="s">
        <v>3346</v>
      </c>
      <c r="P8788" t="s">
        <v>3343</v>
      </c>
      <c r="Q8788" t="s">
        <v>3346</v>
      </c>
    </row>
    <row r="8789" spans="1:17" x14ac:dyDescent="0.25">
      <c r="A8789" t="s">
        <v>22586</v>
      </c>
      <c r="B8789" t="s">
        <v>2904</v>
      </c>
      <c r="C8789" t="s">
        <v>23294</v>
      </c>
      <c r="D8789" t="s">
        <v>23295</v>
      </c>
      <c r="E8789">
        <v>3699062</v>
      </c>
      <c r="F8789" t="s">
        <v>2185</v>
      </c>
      <c r="G8789" t="s">
        <v>3500</v>
      </c>
      <c r="H8789" t="s">
        <v>2503</v>
      </c>
      <c r="I8789" t="s">
        <v>23343</v>
      </c>
      <c r="J8789" t="s">
        <v>3505</v>
      </c>
      <c r="K8789" t="s">
        <v>110</v>
      </c>
      <c r="L8789" t="s">
        <v>3346</v>
      </c>
      <c r="M8789" t="s">
        <v>3344</v>
      </c>
      <c r="N8789" t="s">
        <v>3345</v>
      </c>
      <c r="O8789" t="s">
        <v>3346</v>
      </c>
      <c r="P8789" t="s">
        <v>3343</v>
      </c>
      <c r="Q8789" t="s">
        <v>3346</v>
      </c>
    </row>
    <row r="8790" spans="1:17" x14ac:dyDescent="0.25">
      <c r="A8790" t="s">
        <v>22586</v>
      </c>
      <c r="B8790" t="s">
        <v>2904</v>
      </c>
      <c r="C8790" t="s">
        <v>23294</v>
      </c>
      <c r="D8790" t="s">
        <v>23295</v>
      </c>
      <c r="E8790">
        <v>3699062</v>
      </c>
      <c r="F8790" t="s">
        <v>2185</v>
      </c>
      <c r="G8790" t="s">
        <v>3500</v>
      </c>
      <c r="H8790" t="s">
        <v>2503</v>
      </c>
      <c r="I8790" t="s">
        <v>23344</v>
      </c>
      <c r="J8790" t="s">
        <v>8002</v>
      </c>
      <c r="K8790" t="s">
        <v>110</v>
      </c>
      <c r="L8790" t="s">
        <v>3346</v>
      </c>
      <c r="M8790" t="s">
        <v>3344</v>
      </c>
      <c r="N8790" t="s">
        <v>3345</v>
      </c>
      <c r="O8790" t="s">
        <v>3346</v>
      </c>
      <c r="P8790" t="s">
        <v>3343</v>
      </c>
      <c r="Q8790" t="s">
        <v>3346</v>
      </c>
    </row>
    <row r="8791" spans="1:17" x14ac:dyDescent="0.25">
      <c r="A8791" t="s">
        <v>22586</v>
      </c>
      <c r="B8791" t="s">
        <v>2904</v>
      </c>
      <c r="C8791" t="s">
        <v>23294</v>
      </c>
      <c r="D8791" t="s">
        <v>23295</v>
      </c>
      <c r="E8791">
        <v>3699062</v>
      </c>
      <c r="F8791" t="s">
        <v>2185</v>
      </c>
      <c r="G8791" t="s">
        <v>3500</v>
      </c>
      <c r="H8791" t="s">
        <v>2503</v>
      </c>
      <c r="I8791" t="s">
        <v>23345</v>
      </c>
      <c r="J8791" t="s">
        <v>3503</v>
      </c>
      <c r="K8791" t="s">
        <v>38</v>
      </c>
      <c r="L8791" t="s">
        <v>3346</v>
      </c>
      <c r="M8791" t="s">
        <v>3344</v>
      </c>
      <c r="N8791" t="s">
        <v>3345</v>
      </c>
      <c r="O8791" t="s">
        <v>3346</v>
      </c>
      <c r="P8791" t="s">
        <v>3343</v>
      </c>
      <c r="Q8791" t="s">
        <v>3346</v>
      </c>
    </row>
    <row r="8792" spans="1:17" x14ac:dyDescent="0.25">
      <c r="A8792" t="s">
        <v>22586</v>
      </c>
      <c r="B8792" t="s">
        <v>2904</v>
      </c>
      <c r="C8792" t="s">
        <v>23294</v>
      </c>
      <c r="D8792" t="s">
        <v>23295</v>
      </c>
      <c r="E8792">
        <v>3699063</v>
      </c>
      <c r="F8792" t="s">
        <v>3508</v>
      </c>
      <c r="G8792" t="s">
        <v>3996</v>
      </c>
      <c r="H8792" t="s">
        <v>3510</v>
      </c>
      <c r="I8792" t="s">
        <v>23346</v>
      </c>
      <c r="J8792" t="s">
        <v>3512</v>
      </c>
      <c r="K8792" t="s">
        <v>38</v>
      </c>
      <c r="L8792" t="s">
        <v>3343</v>
      </c>
      <c r="M8792" t="s">
        <v>3477</v>
      </c>
      <c r="N8792" t="s">
        <v>3513</v>
      </c>
      <c r="O8792" t="s">
        <v>3346</v>
      </c>
      <c r="P8792" t="s">
        <v>3343</v>
      </c>
      <c r="Q8792" t="s">
        <v>3346</v>
      </c>
    </row>
    <row r="8793" spans="1:17" x14ac:dyDescent="0.25">
      <c r="A8793" t="s">
        <v>22586</v>
      </c>
      <c r="B8793" t="s">
        <v>2904</v>
      </c>
      <c r="C8793" t="s">
        <v>23294</v>
      </c>
      <c r="D8793" t="s">
        <v>23295</v>
      </c>
      <c r="E8793">
        <v>3699064</v>
      </c>
      <c r="F8793" t="s">
        <v>2542</v>
      </c>
      <c r="G8793" t="s">
        <v>15467</v>
      </c>
      <c r="H8793" t="s">
        <v>3350</v>
      </c>
      <c r="I8793" t="s">
        <v>23347</v>
      </c>
      <c r="J8793" t="s">
        <v>4080</v>
      </c>
      <c r="K8793" t="s">
        <v>110</v>
      </c>
      <c r="L8793" t="s">
        <v>3343</v>
      </c>
      <c r="M8793" t="s">
        <v>3477</v>
      </c>
      <c r="N8793" t="s">
        <v>3513</v>
      </c>
      <c r="O8793" t="s">
        <v>3346</v>
      </c>
      <c r="P8793" t="s">
        <v>3343</v>
      </c>
      <c r="Q8793" t="s">
        <v>3346</v>
      </c>
    </row>
    <row r="8794" spans="1:17" x14ac:dyDescent="0.25">
      <c r="A8794" t="s">
        <v>22586</v>
      </c>
      <c r="B8794" t="s">
        <v>2904</v>
      </c>
      <c r="C8794" t="s">
        <v>23294</v>
      </c>
      <c r="D8794" t="s">
        <v>23295</v>
      </c>
      <c r="E8794">
        <v>3699065</v>
      </c>
      <c r="F8794" t="s">
        <v>23034</v>
      </c>
      <c r="G8794" t="s">
        <v>23348</v>
      </c>
      <c r="H8794" t="s">
        <v>3394</v>
      </c>
      <c r="I8794" t="s">
        <v>23349</v>
      </c>
      <c r="J8794" t="s">
        <v>543</v>
      </c>
      <c r="K8794" t="s">
        <v>110</v>
      </c>
      <c r="L8794" t="s">
        <v>3343</v>
      </c>
      <c r="M8794" t="s">
        <v>3344</v>
      </c>
      <c r="N8794" t="s">
        <v>3345</v>
      </c>
      <c r="O8794" t="s">
        <v>3346</v>
      </c>
      <c r="P8794" t="s">
        <v>3343</v>
      </c>
      <c r="Q8794" t="s">
        <v>3346</v>
      </c>
    </row>
    <row r="8795" spans="1:17" x14ac:dyDescent="0.25">
      <c r="A8795" t="s">
        <v>22586</v>
      </c>
      <c r="B8795" t="s">
        <v>2904</v>
      </c>
      <c r="C8795" t="s">
        <v>23294</v>
      </c>
      <c r="D8795" t="s">
        <v>23295</v>
      </c>
      <c r="E8795">
        <v>3699066</v>
      </c>
      <c r="F8795" t="s">
        <v>375</v>
      </c>
      <c r="G8795" t="s">
        <v>3518</v>
      </c>
      <c r="H8795" t="s">
        <v>3350</v>
      </c>
      <c r="I8795" t="s">
        <v>23350</v>
      </c>
      <c r="J8795" t="s">
        <v>154</v>
      </c>
      <c r="K8795" t="s">
        <v>110</v>
      </c>
      <c r="L8795" t="s">
        <v>3343</v>
      </c>
      <c r="M8795" t="s">
        <v>3344</v>
      </c>
      <c r="N8795" t="s">
        <v>3345</v>
      </c>
      <c r="O8795" t="s">
        <v>3346</v>
      </c>
      <c r="P8795" t="s">
        <v>3343</v>
      </c>
      <c r="Q8795" t="s">
        <v>3346</v>
      </c>
    </row>
    <row r="8796" spans="1:17" x14ac:dyDescent="0.25">
      <c r="A8796" t="s">
        <v>22586</v>
      </c>
      <c r="B8796" t="s">
        <v>2904</v>
      </c>
      <c r="C8796" t="s">
        <v>23294</v>
      </c>
      <c r="D8796" t="s">
        <v>23295</v>
      </c>
      <c r="E8796">
        <v>3699067</v>
      </c>
      <c r="F8796" t="s">
        <v>1896</v>
      </c>
      <c r="G8796" t="s">
        <v>3520</v>
      </c>
      <c r="H8796" t="s">
        <v>3350</v>
      </c>
      <c r="I8796" t="s">
        <v>23351</v>
      </c>
      <c r="J8796" t="s">
        <v>1898</v>
      </c>
      <c r="K8796" t="s">
        <v>110</v>
      </c>
      <c r="L8796" t="s">
        <v>3343</v>
      </c>
      <c r="M8796" t="s">
        <v>3344</v>
      </c>
      <c r="N8796" t="s">
        <v>3345</v>
      </c>
      <c r="O8796" t="s">
        <v>3346</v>
      </c>
      <c r="P8796" t="s">
        <v>3343</v>
      </c>
      <c r="Q8796" t="s">
        <v>3346</v>
      </c>
    </row>
    <row r="8797" spans="1:17" x14ac:dyDescent="0.25">
      <c r="A8797" t="s">
        <v>22586</v>
      </c>
      <c r="B8797" t="s">
        <v>2904</v>
      </c>
      <c r="C8797" t="s">
        <v>23294</v>
      </c>
      <c r="D8797" t="s">
        <v>23295</v>
      </c>
      <c r="E8797">
        <v>3699068</v>
      </c>
      <c r="F8797" t="s">
        <v>3522</v>
      </c>
      <c r="G8797" t="s">
        <v>15474</v>
      </c>
      <c r="H8797" t="s">
        <v>3429</v>
      </c>
      <c r="I8797" t="s">
        <v>23352</v>
      </c>
      <c r="J8797" t="s">
        <v>3522</v>
      </c>
      <c r="K8797" t="s">
        <v>110</v>
      </c>
      <c r="L8797" t="s">
        <v>3343</v>
      </c>
      <c r="M8797" t="s">
        <v>3344</v>
      </c>
      <c r="N8797" t="s">
        <v>3345</v>
      </c>
      <c r="O8797" t="s">
        <v>3346</v>
      </c>
      <c r="P8797" t="s">
        <v>3343</v>
      </c>
      <c r="Q8797" t="s">
        <v>3346</v>
      </c>
    </row>
    <row r="8798" spans="1:17" x14ac:dyDescent="0.25">
      <c r="A8798" t="s">
        <v>22586</v>
      </c>
      <c r="B8798" t="s">
        <v>2904</v>
      </c>
      <c r="C8798" t="s">
        <v>23294</v>
      </c>
      <c r="D8798" t="s">
        <v>23295</v>
      </c>
      <c r="E8798">
        <v>3699069</v>
      </c>
      <c r="F8798" t="s">
        <v>128</v>
      </c>
      <c r="G8798" t="s">
        <v>3525</v>
      </c>
      <c r="H8798" t="s">
        <v>3526</v>
      </c>
      <c r="I8798" t="s">
        <v>23353</v>
      </c>
      <c r="J8798" t="s">
        <v>935</v>
      </c>
      <c r="K8798" t="s">
        <v>110</v>
      </c>
      <c r="L8798" t="s">
        <v>3343</v>
      </c>
      <c r="M8798" t="s">
        <v>3344</v>
      </c>
      <c r="N8798" t="s">
        <v>3345</v>
      </c>
      <c r="O8798" t="s">
        <v>3346</v>
      </c>
      <c r="P8798" t="s">
        <v>3343</v>
      </c>
      <c r="Q8798" t="s">
        <v>3346</v>
      </c>
    </row>
    <row r="8799" spans="1:17" x14ac:dyDescent="0.25">
      <c r="A8799" t="s">
        <v>22586</v>
      </c>
      <c r="B8799" t="s">
        <v>2904</v>
      </c>
      <c r="C8799" t="s">
        <v>23294</v>
      </c>
      <c r="D8799" t="s">
        <v>23295</v>
      </c>
      <c r="E8799">
        <v>3699069</v>
      </c>
      <c r="F8799" t="s">
        <v>128</v>
      </c>
      <c r="G8799" t="s">
        <v>3525</v>
      </c>
      <c r="H8799" t="s">
        <v>3526</v>
      </c>
      <c r="I8799" t="s">
        <v>23354</v>
      </c>
      <c r="J8799" t="s">
        <v>1193</v>
      </c>
      <c r="K8799" t="s">
        <v>110</v>
      </c>
      <c r="L8799" t="s">
        <v>3346</v>
      </c>
      <c r="M8799" t="s">
        <v>3344</v>
      </c>
      <c r="N8799" t="s">
        <v>3345</v>
      </c>
      <c r="O8799" t="s">
        <v>3346</v>
      </c>
      <c r="P8799" t="s">
        <v>3343</v>
      </c>
      <c r="Q8799" t="s">
        <v>3346</v>
      </c>
    </row>
    <row r="8800" spans="1:17" x14ac:dyDescent="0.25">
      <c r="A8800" t="s">
        <v>22586</v>
      </c>
      <c r="B8800" t="s">
        <v>2904</v>
      </c>
      <c r="C8800" t="s">
        <v>23294</v>
      </c>
      <c r="D8800" t="s">
        <v>23295</v>
      </c>
      <c r="E8800">
        <v>3699070</v>
      </c>
      <c r="F8800" t="s">
        <v>3537</v>
      </c>
      <c r="G8800" t="s">
        <v>3538</v>
      </c>
      <c r="H8800" t="s">
        <v>2503</v>
      </c>
      <c r="I8800" t="s">
        <v>23355</v>
      </c>
      <c r="J8800" t="s">
        <v>3540</v>
      </c>
      <c r="K8800" t="s">
        <v>110</v>
      </c>
      <c r="L8800" t="s">
        <v>3343</v>
      </c>
      <c r="M8800" t="s">
        <v>3344</v>
      </c>
      <c r="N8800" t="s">
        <v>3345</v>
      </c>
      <c r="O8800" t="s">
        <v>3346</v>
      </c>
      <c r="P8800" t="s">
        <v>3343</v>
      </c>
      <c r="Q8800" t="s">
        <v>3346</v>
      </c>
    </row>
    <row r="8801" spans="1:17" x14ac:dyDescent="0.25">
      <c r="A8801" t="s">
        <v>22586</v>
      </c>
      <c r="B8801" t="s">
        <v>2904</v>
      </c>
      <c r="C8801" t="s">
        <v>23294</v>
      </c>
      <c r="D8801" t="s">
        <v>23295</v>
      </c>
      <c r="E8801">
        <v>3699071</v>
      </c>
      <c r="F8801" t="s">
        <v>3541</v>
      </c>
      <c r="G8801" t="s">
        <v>3542</v>
      </c>
      <c r="H8801" t="s">
        <v>2503</v>
      </c>
      <c r="I8801" t="s">
        <v>23356</v>
      </c>
      <c r="J8801" t="s">
        <v>3544</v>
      </c>
      <c r="K8801" t="s">
        <v>110</v>
      </c>
      <c r="L8801" t="s">
        <v>3343</v>
      </c>
      <c r="M8801" t="s">
        <v>3344</v>
      </c>
      <c r="N8801" t="s">
        <v>3345</v>
      </c>
      <c r="O8801" t="s">
        <v>3346</v>
      </c>
      <c r="P8801" t="s">
        <v>3343</v>
      </c>
      <c r="Q8801" t="s">
        <v>3346</v>
      </c>
    </row>
    <row r="8802" spans="1:17" x14ac:dyDescent="0.25">
      <c r="A8802" t="s">
        <v>23357</v>
      </c>
      <c r="B8802" t="s">
        <v>23358</v>
      </c>
      <c r="C8802" t="s">
        <v>23359</v>
      </c>
      <c r="D8802" t="s">
        <v>23360</v>
      </c>
      <c r="E8802">
        <v>3701001</v>
      </c>
      <c r="F8802" t="s">
        <v>375</v>
      </c>
      <c r="G8802" t="s">
        <v>23361</v>
      </c>
      <c r="H8802" t="s">
        <v>3350</v>
      </c>
      <c r="I8802" t="s">
        <v>23362</v>
      </c>
      <c r="J8802" t="s">
        <v>461</v>
      </c>
      <c r="K8802" t="s">
        <v>110</v>
      </c>
      <c r="L8802" t="s">
        <v>3343</v>
      </c>
      <c r="M8802" t="s">
        <v>3570</v>
      </c>
      <c r="N8802" t="s">
        <v>3571</v>
      </c>
      <c r="O8802" t="s">
        <v>3346</v>
      </c>
      <c r="P8802" t="s">
        <v>3343</v>
      </c>
      <c r="Q8802" t="s">
        <v>3346</v>
      </c>
    </row>
    <row r="8803" spans="1:17" x14ac:dyDescent="0.25">
      <c r="A8803" t="s">
        <v>23357</v>
      </c>
      <c r="B8803" t="s">
        <v>23358</v>
      </c>
      <c r="C8803" t="s">
        <v>23359</v>
      </c>
      <c r="D8803" t="s">
        <v>23360</v>
      </c>
      <c r="E8803">
        <v>3701001</v>
      </c>
      <c r="F8803" t="s">
        <v>375</v>
      </c>
      <c r="G8803" t="s">
        <v>23361</v>
      </c>
      <c r="H8803" t="s">
        <v>3350</v>
      </c>
      <c r="I8803" t="s">
        <v>23363</v>
      </c>
      <c r="J8803" t="s">
        <v>23364</v>
      </c>
      <c r="K8803" t="s">
        <v>110</v>
      </c>
      <c r="L8803" t="s">
        <v>3346</v>
      </c>
      <c r="M8803" t="s">
        <v>3570</v>
      </c>
      <c r="N8803" t="s">
        <v>3571</v>
      </c>
      <c r="O8803" t="s">
        <v>3346</v>
      </c>
      <c r="P8803" t="s">
        <v>3343</v>
      </c>
      <c r="Q8803" t="s">
        <v>3346</v>
      </c>
    </row>
    <row r="8804" spans="1:17" x14ac:dyDescent="0.25">
      <c r="A8804" t="s">
        <v>23357</v>
      </c>
      <c r="B8804" t="s">
        <v>23358</v>
      </c>
      <c r="C8804" t="s">
        <v>23359</v>
      </c>
      <c r="D8804" t="s">
        <v>23360</v>
      </c>
      <c r="E8804">
        <v>3701001</v>
      </c>
      <c r="F8804" t="s">
        <v>375</v>
      </c>
      <c r="G8804" t="s">
        <v>23361</v>
      </c>
      <c r="H8804" t="s">
        <v>3350</v>
      </c>
      <c r="I8804" t="s">
        <v>23365</v>
      </c>
      <c r="J8804" t="s">
        <v>23366</v>
      </c>
      <c r="K8804" t="s">
        <v>110</v>
      </c>
      <c r="L8804" t="s">
        <v>3346</v>
      </c>
      <c r="M8804" t="s">
        <v>3570</v>
      </c>
      <c r="N8804" t="s">
        <v>3571</v>
      </c>
      <c r="O8804" t="s">
        <v>3346</v>
      </c>
      <c r="P8804" t="s">
        <v>3343</v>
      </c>
      <c r="Q8804" t="s">
        <v>3346</v>
      </c>
    </row>
    <row r="8805" spans="1:17" x14ac:dyDescent="0.25">
      <c r="A8805" t="s">
        <v>23357</v>
      </c>
      <c r="B8805" t="s">
        <v>23358</v>
      </c>
      <c r="C8805" t="s">
        <v>23359</v>
      </c>
      <c r="D8805" t="s">
        <v>23360</v>
      </c>
      <c r="E8805">
        <v>3701001</v>
      </c>
      <c r="F8805" t="s">
        <v>375</v>
      </c>
      <c r="G8805" t="s">
        <v>23361</v>
      </c>
      <c r="H8805" t="s">
        <v>3350</v>
      </c>
      <c r="I8805" t="s">
        <v>23367</v>
      </c>
      <c r="J8805" t="s">
        <v>23368</v>
      </c>
      <c r="K8805" t="s">
        <v>110</v>
      </c>
      <c r="L8805" t="s">
        <v>3346</v>
      </c>
      <c r="M8805" t="s">
        <v>3570</v>
      </c>
      <c r="N8805" t="s">
        <v>3571</v>
      </c>
      <c r="O8805" t="s">
        <v>3346</v>
      </c>
      <c r="P8805" t="s">
        <v>3343</v>
      </c>
      <c r="Q8805" t="s">
        <v>3346</v>
      </c>
    </row>
    <row r="8806" spans="1:17" x14ac:dyDescent="0.25">
      <c r="A8806" t="s">
        <v>23357</v>
      </c>
      <c r="B8806" t="s">
        <v>23358</v>
      </c>
      <c r="C8806" t="s">
        <v>23359</v>
      </c>
      <c r="D8806" t="s">
        <v>23360</v>
      </c>
      <c r="E8806">
        <v>3701001</v>
      </c>
      <c r="F8806" t="s">
        <v>375</v>
      </c>
      <c r="G8806" t="s">
        <v>23361</v>
      </c>
      <c r="H8806" t="s">
        <v>3350</v>
      </c>
      <c r="I8806" t="s">
        <v>23369</v>
      </c>
      <c r="J8806" t="s">
        <v>23370</v>
      </c>
      <c r="K8806" t="s">
        <v>110</v>
      </c>
      <c r="L8806" t="s">
        <v>3346</v>
      </c>
      <c r="M8806" t="s">
        <v>3570</v>
      </c>
      <c r="N8806" t="s">
        <v>3571</v>
      </c>
      <c r="O8806" t="s">
        <v>3346</v>
      </c>
      <c r="P8806" t="s">
        <v>3343</v>
      </c>
      <c r="Q8806" t="s">
        <v>3346</v>
      </c>
    </row>
    <row r="8807" spans="1:17" x14ac:dyDescent="0.25">
      <c r="A8807" t="s">
        <v>23357</v>
      </c>
      <c r="B8807" t="s">
        <v>23358</v>
      </c>
      <c r="C8807" t="s">
        <v>23359</v>
      </c>
      <c r="D8807" t="s">
        <v>23360</v>
      </c>
      <c r="E8807">
        <v>3701001</v>
      </c>
      <c r="F8807" t="s">
        <v>375</v>
      </c>
      <c r="G8807" t="s">
        <v>23361</v>
      </c>
      <c r="H8807" t="s">
        <v>3350</v>
      </c>
      <c r="I8807" t="s">
        <v>23371</v>
      </c>
      <c r="J8807" t="s">
        <v>23372</v>
      </c>
      <c r="K8807" t="s">
        <v>110</v>
      </c>
      <c r="L8807" t="s">
        <v>3346</v>
      </c>
      <c r="M8807" t="s">
        <v>3570</v>
      </c>
      <c r="N8807" t="s">
        <v>3571</v>
      </c>
      <c r="O8807" t="s">
        <v>3346</v>
      </c>
      <c r="P8807" t="s">
        <v>3343</v>
      </c>
      <c r="Q8807" t="s">
        <v>3346</v>
      </c>
    </row>
    <row r="8808" spans="1:17" x14ac:dyDescent="0.25">
      <c r="A8808" t="s">
        <v>23357</v>
      </c>
      <c r="B8808" t="s">
        <v>23358</v>
      </c>
      <c r="C8808" t="s">
        <v>23359</v>
      </c>
      <c r="D8808" t="s">
        <v>23360</v>
      </c>
      <c r="E8808">
        <v>3701001</v>
      </c>
      <c r="F8808" t="s">
        <v>375</v>
      </c>
      <c r="G8808" t="s">
        <v>23361</v>
      </c>
      <c r="H8808" t="s">
        <v>3350</v>
      </c>
      <c r="I8808" t="s">
        <v>23373</v>
      </c>
      <c r="J8808" t="s">
        <v>23374</v>
      </c>
      <c r="K8808" t="s">
        <v>110</v>
      </c>
      <c r="L8808" t="s">
        <v>3346</v>
      </c>
      <c r="M8808" t="s">
        <v>3570</v>
      </c>
      <c r="N8808" t="s">
        <v>3571</v>
      </c>
      <c r="O8808" t="s">
        <v>3346</v>
      </c>
      <c r="P8808" t="s">
        <v>3343</v>
      </c>
      <c r="Q8808" t="s">
        <v>3346</v>
      </c>
    </row>
    <row r="8809" spans="1:17" x14ac:dyDescent="0.25">
      <c r="A8809" t="s">
        <v>23357</v>
      </c>
      <c r="B8809" t="s">
        <v>23358</v>
      </c>
      <c r="C8809" t="s">
        <v>23359</v>
      </c>
      <c r="D8809" t="s">
        <v>23360</v>
      </c>
      <c r="E8809">
        <v>3701001</v>
      </c>
      <c r="F8809" t="s">
        <v>375</v>
      </c>
      <c r="G8809" t="s">
        <v>23361</v>
      </c>
      <c r="H8809" t="s">
        <v>3350</v>
      </c>
      <c r="I8809" t="s">
        <v>23375</v>
      </c>
      <c r="J8809" t="s">
        <v>376</v>
      </c>
      <c r="K8809" t="s">
        <v>110</v>
      </c>
      <c r="L8809" t="s">
        <v>3346</v>
      </c>
      <c r="M8809" t="s">
        <v>3570</v>
      </c>
      <c r="N8809" t="s">
        <v>3571</v>
      </c>
      <c r="O8809" t="s">
        <v>3346</v>
      </c>
      <c r="P8809" t="s">
        <v>3343</v>
      </c>
      <c r="Q8809" t="s">
        <v>3346</v>
      </c>
    </row>
    <row r="8810" spans="1:17" x14ac:dyDescent="0.25">
      <c r="A8810" t="s">
        <v>23357</v>
      </c>
      <c r="B8810" t="s">
        <v>23358</v>
      </c>
      <c r="C8810" t="s">
        <v>23359</v>
      </c>
      <c r="D8810" t="s">
        <v>23360</v>
      </c>
      <c r="E8810">
        <v>3701001</v>
      </c>
      <c r="F8810" t="s">
        <v>375</v>
      </c>
      <c r="G8810" t="s">
        <v>23361</v>
      </c>
      <c r="H8810" t="s">
        <v>3350</v>
      </c>
      <c r="I8810" t="s">
        <v>23376</v>
      </c>
      <c r="J8810" t="s">
        <v>23377</v>
      </c>
      <c r="K8810" t="s">
        <v>110</v>
      </c>
      <c r="L8810" t="s">
        <v>3346</v>
      </c>
      <c r="M8810" t="s">
        <v>3570</v>
      </c>
      <c r="N8810" t="s">
        <v>3571</v>
      </c>
      <c r="O8810" t="s">
        <v>3346</v>
      </c>
      <c r="P8810" t="s">
        <v>3343</v>
      </c>
      <c r="Q8810" t="s">
        <v>3346</v>
      </c>
    </row>
    <row r="8811" spans="1:17" x14ac:dyDescent="0.25">
      <c r="A8811" t="s">
        <v>23357</v>
      </c>
      <c r="B8811" t="s">
        <v>23358</v>
      </c>
      <c r="C8811" t="s">
        <v>23359</v>
      </c>
      <c r="D8811" t="s">
        <v>23360</v>
      </c>
      <c r="E8811">
        <v>3701001</v>
      </c>
      <c r="F8811" t="s">
        <v>375</v>
      </c>
      <c r="G8811" t="s">
        <v>23361</v>
      </c>
      <c r="H8811" t="s">
        <v>3350</v>
      </c>
      <c r="I8811" t="s">
        <v>23378</v>
      </c>
      <c r="J8811" t="s">
        <v>23379</v>
      </c>
      <c r="K8811" t="s">
        <v>110</v>
      </c>
      <c r="L8811" t="s">
        <v>3346</v>
      </c>
      <c r="M8811" t="s">
        <v>3570</v>
      </c>
      <c r="N8811" t="s">
        <v>3571</v>
      </c>
      <c r="O8811" t="s">
        <v>3346</v>
      </c>
      <c r="P8811" t="s">
        <v>3343</v>
      </c>
      <c r="Q8811" t="s">
        <v>3346</v>
      </c>
    </row>
    <row r="8812" spans="1:17" x14ac:dyDescent="0.25">
      <c r="A8812" t="s">
        <v>23357</v>
      </c>
      <c r="B8812" t="s">
        <v>23358</v>
      </c>
      <c r="C8812" t="s">
        <v>23359</v>
      </c>
      <c r="D8812" t="s">
        <v>23360</v>
      </c>
      <c r="E8812">
        <v>3701001</v>
      </c>
      <c r="F8812" t="s">
        <v>375</v>
      </c>
      <c r="G8812" t="s">
        <v>23361</v>
      </c>
      <c r="H8812" t="s">
        <v>3350</v>
      </c>
      <c r="I8812" t="s">
        <v>23380</v>
      </c>
      <c r="J8812" t="s">
        <v>23381</v>
      </c>
      <c r="K8812" t="s">
        <v>110</v>
      </c>
      <c r="L8812" t="s">
        <v>3346</v>
      </c>
      <c r="M8812" t="s">
        <v>3570</v>
      </c>
      <c r="N8812" t="s">
        <v>3571</v>
      </c>
      <c r="O8812" t="s">
        <v>3346</v>
      </c>
      <c r="P8812" t="s">
        <v>3343</v>
      </c>
      <c r="Q8812" t="s">
        <v>3346</v>
      </c>
    </row>
    <row r="8813" spans="1:17" x14ac:dyDescent="0.25">
      <c r="A8813" t="s">
        <v>23357</v>
      </c>
      <c r="B8813" t="s">
        <v>23358</v>
      </c>
      <c r="C8813" t="s">
        <v>23359</v>
      </c>
      <c r="D8813" t="s">
        <v>23360</v>
      </c>
      <c r="E8813">
        <v>3701002</v>
      </c>
      <c r="F8813" t="s">
        <v>102</v>
      </c>
      <c r="G8813" t="s">
        <v>3349</v>
      </c>
      <c r="H8813" t="s">
        <v>3350</v>
      </c>
      <c r="I8813" t="s">
        <v>23382</v>
      </c>
      <c r="J8813" t="s">
        <v>23383</v>
      </c>
      <c r="K8813" t="s">
        <v>110</v>
      </c>
      <c r="L8813" t="s">
        <v>3343</v>
      </c>
      <c r="M8813" t="s">
        <v>3570</v>
      </c>
      <c r="N8813" t="s">
        <v>3571</v>
      </c>
      <c r="O8813" t="s">
        <v>3346</v>
      </c>
      <c r="P8813" t="s">
        <v>3343</v>
      </c>
      <c r="Q8813" t="s">
        <v>3346</v>
      </c>
    </row>
    <row r="8814" spans="1:17" x14ac:dyDescent="0.25">
      <c r="A8814" t="s">
        <v>23357</v>
      </c>
      <c r="B8814" t="s">
        <v>23358</v>
      </c>
      <c r="C8814" t="s">
        <v>23359</v>
      </c>
      <c r="D8814" t="s">
        <v>23360</v>
      </c>
      <c r="E8814">
        <v>3701002</v>
      </c>
      <c r="F8814" t="s">
        <v>102</v>
      </c>
      <c r="G8814" t="s">
        <v>3349</v>
      </c>
      <c r="H8814" t="s">
        <v>3350</v>
      </c>
      <c r="I8814" t="s">
        <v>23384</v>
      </c>
      <c r="J8814" t="s">
        <v>23385</v>
      </c>
      <c r="K8814" t="s">
        <v>110</v>
      </c>
      <c r="L8814" t="s">
        <v>3346</v>
      </c>
      <c r="M8814" t="s">
        <v>3570</v>
      </c>
      <c r="N8814" t="s">
        <v>3571</v>
      </c>
      <c r="O8814" t="s">
        <v>3346</v>
      </c>
      <c r="P8814" t="s">
        <v>3343</v>
      </c>
      <c r="Q8814" t="s">
        <v>3346</v>
      </c>
    </row>
    <row r="8815" spans="1:17" x14ac:dyDescent="0.25">
      <c r="A8815" t="s">
        <v>23357</v>
      </c>
      <c r="B8815" t="s">
        <v>23358</v>
      </c>
      <c r="C8815" t="s">
        <v>23359</v>
      </c>
      <c r="D8815" t="s">
        <v>23360</v>
      </c>
      <c r="E8815">
        <v>3701002</v>
      </c>
      <c r="F8815" t="s">
        <v>102</v>
      </c>
      <c r="G8815" t="s">
        <v>3349</v>
      </c>
      <c r="H8815" t="s">
        <v>3350</v>
      </c>
      <c r="I8815" t="s">
        <v>23386</v>
      </c>
      <c r="J8815" t="s">
        <v>23387</v>
      </c>
      <c r="K8815" t="s">
        <v>110</v>
      </c>
      <c r="L8815" t="s">
        <v>3346</v>
      </c>
      <c r="M8815" t="s">
        <v>3570</v>
      </c>
      <c r="N8815" t="s">
        <v>3571</v>
      </c>
      <c r="O8815" t="s">
        <v>3346</v>
      </c>
      <c r="P8815" t="s">
        <v>3343</v>
      </c>
      <c r="Q8815" t="s">
        <v>3346</v>
      </c>
    </row>
    <row r="8816" spans="1:17" x14ac:dyDescent="0.25">
      <c r="A8816" t="s">
        <v>23357</v>
      </c>
      <c r="B8816" t="s">
        <v>23358</v>
      </c>
      <c r="C8816" t="s">
        <v>23359</v>
      </c>
      <c r="D8816" t="s">
        <v>23360</v>
      </c>
      <c r="E8816">
        <v>3701002</v>
      </c>
      <c r="F8816" t="s">
        <v>102</v>
      </c>
      <c r="G8816" t="s">
        <v>3349</v>
      </c>
      <c r="H8816" t="s">
        <v>3350</v>
      </c>
      <c r="I8816" t="s">
        <v>23388</v>
      </c>
      <c r="J8816" t="s">
        <v>23389</v>
      </c>
      <c r="K8816" t="s">
        <v>110</v>
      </c>
      <c r="L8816" t="s">
        <v>3346</v>
      </c>
      <c r="M8816" t="s">
        <v>3570</v>
      </c>
      <c r="N8816" t="s">
        <v>3571</v>
      </c>
      <c r="O8816" t="s">
        <v>3346</v>
      </c>
      <c r="P8816" t="s">
        <v>3343</v>
      </c>
      <c r="Q8816" t="s">
        <v>3346</v>
      </c>
    </row>
    <row r="8817" spans="1:17" x14ac:dyDescent="0.25">
      <c r="A8817" t="s">
        <v>23357</v>
      </c>
      <c r="B8817" t="s">
        <v>23358</v>
      </c>
      <c r="C8817" t="s">
        <v>23359</v>
      </c>
      <c r="D8817" t="s">
        <v>23360</v>
      </c>
      <c r="E8817">
        <v>3701002</v>
      </c>
      <c r="F8817" t="s">
        <v>102</v>
      </c>
      <c r="G8817" t="s">
        <v>3349</v>
      </c>
      <c r="H8817" t="s">
        <v>3350</v>
      </c>
      <c r="I8817" t="s">
        <v>23390</v>
      </c>
      <c r="J8817" t="s">
        <v>23391</v>
      </c>
      <c r="K8817" t="s">
        <v>110</v>
      </c>
      <c r="L8817" t="s">
        <v>3346</v>
      </c>
      <c r="M8817" t="s">
        <v>3570</v>
      </c>
      <c r="N8817" t="s">
        <v>3571</v>
      </c>
      <c r="O8817" t="s">
        <v>3346</v>
      </c>
      <c r="P8817" t="s">
        <v>3343</v>
      </c>
      <c r="Q8817" t="s">
        <v>3346</v>
      </c>
    </row>
    <row r="8818" spans="1:17" x14ac:dyDescent="0.25">
      <c r="A8818" t="s">
        <v>23357</v>
      </c>
      <c r="B8818" t="s">
        <v>23358</v>
      </c>
      <c r="C8818" t="s">
        <v>23359</v>
      </c>
      <c r="D8818" t="s">
        <v>23360</v>
      </c>
      <c r="E8818">
        <v>3701002</v>
      </c>
      <c r="F8818" t="s">
        <v>102</v>
      </c>
      <c r="G8818" t="s">
        <v>3349</v>
      </c>
      <c r="H8818" t="s">
        <v>3350</v>
      </c>
      <c r="I8818" t="s">
        <v>23392</v>
      </c>
      <c r="J8818" t="s">
        <v>23393</v>
      </c>
      <c r="K8818" t="s">
        <v>110</v>
      </c>
      <c r="L8818" t="s">
        <v>3346</v>
      </c>
      <c r="M8818" t="s">
        <v>3570</v>
      </c>
      <c r="N8818" t="s">
        <v>3571</v>
      </c>
      <c r="O8818" t="s">
        <v>3346</v>
      </c>
      <c r="P8818" t="s">
        <v>3343</v>
      </c>
      <c r="Q8818" t="s">
        <v>3346</v>
      </c>
    </row>
    <row r="8819" spans="1:17" x14ac:dyDescent="0.25">
      <c r="A8819" t="s">
        <v>23357</v>
      </c>
      <c r="B8819" t="s">
        <v>23358</v>
      </c>
      <c r="C8819" t="s">
        <v>23359</v>
      </c>
      <c r="D8819" t="s">
        <v>23360</v>
      </c>
      <c r="E8819">
        <v>3701002</v>
      </c>
      <c r="F8819" t="s">
        <v>102</v>
      </c>
      <c r="G8819" t="s">
        <v>3349</v>
      </c>
      <c r="H8819" t="s">
        <v>3350</v>
      </c>
      <c r="I8819" t="s">
        <v>23394</v>
      </c>
      <c r="J8819" t="s">
        <v>23395</v>
      </c>
      <c r="K8819" t="s">
        <v>110</v>
      </c>
      <c r="L8819" t="s">
        <v>3346</v>
      </c>
      <c r="M8819" t="s">
        <v>3570</v>
      </c>
      <c r="N8819" t="s">
        <v>3571</v>
      </c>
      <c r="O8819" t="s">
        <v>3346</v>
      </c>
      <c r="P8819" t="s">
        <v>3343</v>
      </c>
      <c r="Q8819" t="s">
        <v>3346</v>
      </c>
    </row>
    <row r="8820" spans="1:17" x14ac:dyDescent="0.25">
      <c r="A8820" t="s">
        <v>23357</v>
      </c>
      <c r="B8820" t="s">
        <v>23358</v>
      </c>
      <c r="C8820" t="s">
        <v>23359</v>
      </c>
      <c r="D8820" t="s">
        <v>23360</v>
      </c>
      <c r="E8820">
        <v>3701002</v>
      </c>
      <c r="F8820" t="s">
        <v>102</v>
      </c>
      <c r="G8820" t="s">
        <v>3349</v>
      </c>
      <c r="H8820" t="s">
        <v>3350</v>
      </c>
      <c r="I8820" t="s">
        <v>23396</v>
      </c>
      <c r="J8820" t="s">
        <v>23397</v>
      </c>
      <c r="K8820" t="s">
        <v>110</v>
      </c>
      <c r="L8820" t="s">
        <v>3346</v>
      </c>
      <c r="M8820" t="s">
        <v>3570</v>
      </c>
      <c r="N8820" t="s">
        <v>3571</v>
      </c>
      <c r="O8820" t="s">
        <v>3346</v>
      </c>
      <c r="P8820" t="s">
        <v>3343</v>
      </c>
      <c r="Q8820" t="s">
        <v>3346</v>
      </c>
    </row>
    <row r="8821" spans="1:17" x14ac:dyDescent="0.25">
      <c r="A8821" t="s">
        <v>23357</v>
      </c>
      <c r="B8821" t="s">
        <v>23358</v>
      </c>
      <c r="C8821" t="s">
        <v>23359</v>
      </c>
      <c r="D8821" t="s">
        <v>23360</v>
      </c>
      <c r="E8821">
        <v>3701002</v>
      </c>
      <c r="F8821" t="s">
        <v>102</v>
      </c>
      <c r="G8821" t="s">
        <v>3349</v>
      </c>
      <c r="H8821" t="s">
        <v>3350</v>
      </c>
      <c r="I8821" t="s">
        <v>23398</v>
      </c>
      <c r="J8821" t="s">
        <v>23399</v>
      </c>
      <c r="K8821" t="s">
        <v>110</v>
      </c>
      <c r="L8821" t="s">
        <v>3346</v>
      </c>
      <c r="M8821" t="s">
        <v>3570</v>
      </c>
      <c r="N8821" t="s">
        <v>3571</v>
      </c>
      <c r="O8821" t="s">
        <v>3346</v>
      </c>
      <c r="P8821" t="s">
        <v>3343</v>
      </c>
      <c r="Q8821" t="s">
        <v>3346</v>
      </c>
    </row>
    <row r="8822" spans="1:17" x14ac:dyDescent="0.25">
      <c r="A8822" t="s">
        <v>23357</v>
      </c>
      <c r="B8822" t="s">
        <v>23358</v>
      </c>
      <c r="C8822" t="s">
        <v>23359</v>
      </c>
      <c r="D8822" t="s">
        <v>23360</v>
      </c>
      <c r="E8822">
        <v>3701002</v>
      </c>
      <c r="F8822" t="s">
        <v>102</v>
      </c>
      <c r="G8822" t="s">
        <v>3349</v>
      </c>
      <c r="H8822" t="s">
        <v>3350</v>
      </c>
      <c r="I8822" t="s">
        <v>23400</v>
      </c>
      <c r="J8822" t="s">
        <v>23401</v>
      </c>
      <c r="K8822" t="s">
        <v>110</v>
      </c>
      <c r="L8822" t="s">
        <v>3346</v>
      </c>
      <c r="M8822" t="s">
        <v>3570</v>
      </c>
      <c r="N8822" t="s">
        <v>3571</v>
      </c>
      <c r="O8822" t="s">
        <v>3346</v>
      </c>
      <c r="P8822" t="s">
        <v>3343</v>
      </c>
      <c r="Q8822" t="s">
        <v>3346</v>
      </c>
    </row>
    <row r="8823" spans="1:17" x14ac:dyDescent="0.25">
      <c r="A8823" t="s">
        <v>23357</v>
      </c>
      <c r="B8823" t="s">
        <v>23358</v>
      </c>
      <c r="C8823" t="s">
        <v>23359</v>
      </c>
      <c r="D8823" t="s">
        <v>23360</v>
      </c>
      <c r="E8823">
        <v>3701002</v>
      </c>
      <c r="F8823" t="s">
        <v>102</v>
      </c>
      <c r="G8823" t="s">
        <v>3349</v>
      </c>
      <c r="H8823" t="s">
        <v>3350</v>
      </c>
      <c r="I8823" t="s">
        <v>23402</v>
      </c>
      <c r="J8823" t="s">
        <v>23403</v>
      </c>
      <c r="K8823" t="s">
        <v>110</v>
      </c>
      <c r="L8823" t="s">
        <v>3346</v>
      </c>
      <c r="M8823" t="s">
        <v>3570</v>
      </c>
      <c r="N8823" t="s">
        <v>3571</v>
      </c>
      <c r="O8823" t="s">
        <v>3346</v>
      </c>
      <c r="P8823" t="s">
        <v>3343</v>
      </c>
      <c r="Q8823" t="s">
        <v>3346</v>
      </c>
    </row>
    <row r="8824" spans="1:17" x14ac:dyDescent="0.25">
      <c r="A8824" t="s">
        <v>23357</v>
      </c>
      <c r="B8824" t="s">
        <v>23358</v>
      </c>
      <c r="C8824" t="s">
        <v>23359</v>
      </c>
      <c r="D8824" t="s">
        <v>23360</v>
      </c>
      <c r="E8824">
        <v>3701003</v>
      </c>
      <c r="F8824" t="s">
        <v>867</v>
      </c>
      <c r="G8824" t="s">
        <v>6518</v>
      </c>
      <c r="H8824" t="s">
        <v>3350</v>
      </c>
      <c r="I8824" t="s">
        <v>23404</v>
      </c>
      <c r="J8824" t="s">
        <v>869</v>
      </c>
      <c r="K8824" t="s">
        <v>110</v>
      </c>
      <c r="L8824" t="s">
        <v>3343</v>
      </c>
      <c r="M8824" t="s">
        <v>3570</v>
      </c>
      <c r="N8824" t="s">
        <v>3571</v>
      </c>
      <c r="O8824" t="s">
        <v>3346</v>
      </c>
      <c r="P8824" t="s">
        <v>3343</v>
      </c>
      <c r="Q8824" t="s">
        <v>3346</v>
      </c>
    </row>
    <row r="8825" spans="1:17" x14ac:dyDescent="0.25">
      <c r="A8825" t="s">
        <v>23357</v>
      </c>
      <c r="B8825" t="s">
        <v>23358</v>
      </c>
      <c r="C8825" t="s">
        <v>23359</v>
      </c>
      <c r="D8825" t="s">
        <v>23360</v>
      </c>
      <c r="E8825">
        <v>3701003</v>
      </c>
      <c r="F8825" t="s">
        <v>867</v>
      </c>
      <c r="G8825" t="s">
        <v>6518</v>
      </c>
      <c r="H8825" t="s">
        <v>3350</v>
      </c>
      <c r="I8825" t="s">
        <v>23405</v>
      </c>
      <c r="J8825" t="s">
        <v>23406</v>
      </c>
      <c r="K8825" t="s">
        <v>110</v>
      </c>
      <c r="L8825" t="s">
        <v>3346</v>
      </c>
      <c r="M8825" t="s">
        <v>3570</v>
      </c>
      <c r="N8825" t="s">
        <v>3571</v>
      </c>
      <c r="O8825" t="s">
        <v>3346</v>
      </c>
      <c r="P8825" t="s">
        <v>3343</v>
      </c>
      <c r="Q8825" t="s">
        <v>3346</v>
      </c>
    </row>
    <row r="8826" spans="1:17" x14ac:dyDescent="0.25">
      <c r="A8826" t="s">
        <v>23357</v>
      </c>
      <c r="B8826" t="s">
        <v>23358</v>
      </c>
      <c r="C8826" t="s">
        <v>23359</v>
      </c>
      <c r="D8826" t="s">
        <v>23360</v>
      </c>
      <c r="E8826">
        <v>3701003</v>
      </c>
      <c r="F8826" t="s">
        <v>867</v>
      </c>
      <c r="G8826" t="s">
        <v>6518</v>
      </c>
      <c r="H8826" t="s">
        <v>3350</v>
      </c>
      <c r="I8826" t="s">
        <v>23407</v>
      </c>
      <c r="J8826" t="s">
        <v>23408</v>
      </c>
      <c r="K8826" t="s">
        <v>110</v>
      </c>
      <c r="L8826" t="s">
        <v>3346</v>
      </c>
      <c r="M8826" t="s">
        <v>3570</v>
      </c>
      <c r="N8826" t="s">
        <v>3571</v>
      </c>
      <c r="O8826" t="s">
        <v>3346</v>
      </c>
      <c r="P8826" t="s">
        <v>3343</v>
      </c>
      <c r="Q8826" t="s">
        <v>3346</v>
      </c>
    </row>
    <row r="8827" spans="1:17" x14ac:dyDescent="0.25">
      <c r="A8827" t="s">
        <v>23357</v>
      </c>
      <c r="B8827" t="s">
        <v>23358</v>
      </c>
      <c r="C8827" t="s">
        <v>23359</v>
      </c>
      <c r="D8827" t="s">
        <v>23360</v>
      </c>
      <c r="E8827">
        <v>3701003</v>
      </c>
      <c r="F8827" t="s">
        <v>867</v>
      </c>
      <c r="G8827" t="s">
        <v>6518</v>
      </c>
      <c r="H8827" t="s">
        <v>3350</v>
      </c>
      <c r="I8827" t="s">
        <v>23409</v>
      </c>
      <c r="J8827" t="s">
        <v>23410</v>
      </c>
      <c r="K8827" t="s">
        <v>110</v>
      </c>
      <c r="L8827" t="s">
        <v>3346</v>
      </c>
      <c r="M8827" t="s">
        <v>3570</v>
      </c>
      <c r="N8827" t="s">
        <v>3571</v>
      </c>
      <c r="O8827" t="s">
        <v>3346</v>
      </c>
      <c r="P8827" t="s">
        <v>3343</v>
      </c>
      <c r="Q8827" t="s">
        <v>3346</v>
      </c>
    </row>
    <row r="8828" spans="1:17" x14ac:dyDescent="0.25">
      <c r="A8828" t="s">
        <v>23357</v>
      </c>
      <c r="B8828" t="s">
        <v>23358</v>
      </c>
      <c r="C8828" t="s">
        <v>23359</v>
      </c>
      <c r="D8828" t="s">
        <v>23360</v>
      </c>
      <c r="E8828">
        <v>3701004</v>
      </c>
      <c r="F8828" t="s">
        <v>51</v>
      </c>
      <c r="G8828" t="s">
        <v>3716</v>
      </c>
      <c r="H8828" t="s">
        <v>3350</v>
      </c>
      <c r="I8828" t="s">
        <v>23411</v>
      </c>
      <c r="J8828" t="s">
        <v>52</v>
      </c>
      <c r="K8828" t="s">
        <v>110</v>
      </c>
      <c r="L8828" t="s">
        <v>3343</v>
      </c>
      <c r="M8828" t="s">
        <v>3570</v>
      </c>
      <c r="N8828" t="s">
        <v>3571</v>
      </c>
      <c r="O8828" t="s">
        <v>3346</v>
      </c>
      <c r="P8828" t="s">
        <v>3343</v>
      </c>
      <c r="Q8828" t="s">
        <v>3346</v>
      </c>
    </row>
    <row r="8829" spans="1:17" x14ac:dyDescent="0.25">
      <c r="A8829" t="s">
        <v>23357</v>
      </c>
      <c r="B8829" t="s">
        <v>23358</v>
      </c>
      <c r="C8829" t="s">
        <v>23359</v>
      </c>
      <c r="D8829" t="s">
        <v>23360</v>
      </c>
      <c r="E8829">
        <v>3701004</v>
      </c>
      <c r="F8829" t="s">
        <v>51</v>
      </c>
      <c r="G8829" t="s">
        <v>3716</v>
      </c>
      <c r="H8829" t="s">
        <v>3350</v>
      </c>
      <c r="I8829" t="s">
        <v>23412</v>
      </c>
      <c r="J8829" t="s">
        <v>23413</v>
      </c>
      <c r="K8829" t="s">
        <v>110</v>
      </c>
      <c r="L8829" t="s">
        <v>3346</v>
      </c>
      <c r="M8829" t="s">
        <v>3570</v>
      </c>
      <c r="N8829" t="s">
        <v>3571</v>
      </c>
      <c r="O8829" t="s">
        <v>3346</v>
      </c>
      <c r="P8829" t="s">
        <v>3343</v>
      </c>
      <c r="Q8829" t="s">
        <v>3346</v>
      </c>
    </row>
    <row r="8830" spans="1:17" x14ac:dyDescent="0.25">
      <c r="A8830" t="s">
        <v>23357</v>
      </c>
      <c r="B8830" t="s">
        <v>23358</v>
      </c>
      <c r="C8830" t="s">
        <v>23359</v>
      </c>
      <c r="D8830" t="s">
        <v>23360</v>
      </c>
      <c r="E8830">
        <v>3701004</v>
      </c>
      <c r="F8830" t="s">
        <v>51</v>
      </c>
      <c r="G8830" t="s">
        <v>3716</v>
      </c>
      <c r="H8830" t="s">
        <v>3350</v>
      </c>
      <c r="I8830" t="s">
        <v>23414</v>
      </c>
      <c r="J8830" t="s">
        <v>23415</v>
      </c>
      <c r="K8830" t="s">
        <v>110</v>
      </c>
      <c r="L8830" t="s">
        <v>3346</v>
      </c>
      <c r="M8830" t="s">
        <v>3570</v>
      </c>
      <c r="N8830" t="s">
        <v>3571</v>
      </c>
      <c r="O8830" t="s">
        <v>3346</v>
      </c>
      <c r="P8830" t="s">
        <v>3343</v>
      </c>
      <c r="Q8830" t="s">
        <v>3346</v>
      </c>
    </row>
    <row r="8831" spans="1:17" x14ac:dyDescent="0.25">
      <c r="A8831" t="s">
        <v>23357</v>
      </c>
      <c r="B8831" t="s">
        <v>23358</v>
      </c>
      <c r="C8831" t="s">
        <v>23359</v>
      </c>
      <c r="D8831" t="s">
        <v>23360</v>
      </c>
      <c r="E8831">
        <v>3701004</v>
      </c>
      <c r="F8831" t="s">
        <v>51</v>
      </c>
      <c r="G8831" t="s">
        <v>3716</v>
      </c>
      <c r="H8831" t="s">
        <v>3350</v>
      </c>
      <c r="I8831" t="s">
        <v>23416</v>
      </c>
      <c r="J8831" t="s">
        <v>23417</v>
      </c>
      <c r="K8831" t="s">
        <v>110</v>
      </c>
      <c r="L8831" t="s">
        <v>3346</v>
      </c>
      <c r="M8831" t="s">
        <v>3570</v>
      </c>
      <c r="N8831" t="s">
        <v>3571</v>
      </c>
      <c r="O8831" t="s">
        <v>3346</v>
      </c>
      <c r="P8831" t="s">
        <v>3343</v>
      </c>
      <c r="Q8831" t="s">
        <v>3346</v>
      </c>
    </row>
    <row r="8832" spans="1:17" x14ac:dyDescent="0.25">
      <c r="A8832" t="s">
        <v>23357</v>
      </c>
      <c r="B8832" t="s">
        <v>23358</v>
      </c>
      <c r="C8832" t="s">
        <v>23359</v>
      </c>
      <c r="D8832" t="s">
        <v>23360</v>
      </c>
      <c r="E8832">
        <v>3701004</v>
      </c>
      <c r="F8832" t="s">
        <v>51</v>
      </c>
      <c r="G8832" t="s">
        <v>3716</v>
      </c>
      <c r="H8832" t="s">
        <v>3350</v>
      </c>
      <c r="I8832" t="s">
        <v>23418</v>
      </c>
      <c r="J8832" t="s">
        <v>23419</v>
      </c>
      <c r="K8832" t="s">
        <v>110</v>
      </c>
      <c r="L8832" t="s">
        <v>3346</v>
      </c>
      <c r="M8832" t="s">
        <v>3570</v>
      </c>
      <c r="N8832" t="s">
        <v>3571</v>
      </c>
      <c r="O8832" t="s">
        <v>3346</v>
      </c>
      <c r="P8832" t="s">
        <v>3343</v>
      </c>
      <c r="Q8832" t="s">
        <v>3346</v>
      </c>
    </row>
    <row r="8833" spans="1:17" x14ac:dyDescent="0.25">
      <c r="A8833" t="s">
        <v>23357</v>
      </c>
      <c r="B8833" t="s">
        <v>23358</v>
      </c>
      <c r="C8833" t="s">
        <v>23359</v>
      </c>
      <c r="D8833" t="s">
        <v>23360</v>
      </c>
      <c r="E8833">
        <v>3701004</v>
      </c>
      <c r="F8833" t="s">
        <v>51</v>
      </c>
      <c r="G8833" t="s">
        <v>3716</v>
      </c>
      <c r="H8833" t="s">
        <v>3350</v>
      </c>
      <c r="I8833" t="s">
        <v>23420</v>
      </c>
      <c r="J8833" t="s">
        <v>23421</v>
      </c>
      <c r="K8833" t="s">
        <v>110</v>
      </c>
      <c r="L8833" t="s">
        <v>3346</v>
      </c>
      <c r="M8833" t="s">
        <v>3570</v>
      </c>
      <c r="N8833" t="s">
        <v>3571</v>
      </c>
      <c r="O8833" t="s">
        <v>3346</v>
      </c>
      <c r="P8833" t="s">
        <v>3343</v>
      </c>
      <c r="Q8833" t="s">
        <v>3346</v>
      </c>
    </row>
    <row r="8834" spans="1:17" x14ac:dyDescent="0.25">
      <c r="A8834" t="s">
        <v>23357</v>
      </c>
      <c r="B8834" t="s">
        <v>23358</v>
      </c>
      <c r="C8834" t="s">
        <v>23359</v>
      </c>
      <c r="D8834" t="s">
        <v>23360</v>
      </c>
      <c r="E8834">
        <v>3701004</v>
      </c>
      <c r="F8834" t="s">
        <v>51</v>
      </c>
      <c r="G8834" t="s">
        <v>3716</v>
      </c>
      <c r="H8834" t="s">
        <v>3350</v>
      </c>
      <c r="I8834" t="s">
        <v>23422</v>
      </c>
      <c r="J8834" t="s">
        <v>23423</v>
      </c>
      <c r="K8834" t="s">
        <v>110</v>
      </c>
      <c r="L8834" t="s">
        <v>3346</v>
      </c>
      <c r="M8834" t="s">
        <v>3570</v>
      </c>
      <c r="N8834" t="s">
        <v>3571</v>
      </c>
      <c r="O8834" t="s">
        <v>3346</v>
      </c>
      <c r="P8834" t="s">
        <v>3343</v>
      </c>
      <c r="Q8834" t="s">
        <v>3346</v>
      </c>
    </row>
    <row r="8835" spans="1:17" x14ac:dyDescent="0.25">
      <c r="A8835" t="s">
        <v>23357</v>
      </c>
      <c r="B8835" t="s">
        <v>23358</v>
      </c>
      <c r="C8835" t="s">
        <v>23359</v>
      </c>
      <c r="D8835" t="s">
        <v>23360</v>
      </c>
      <c r="E8835">
        <v>3701004</v>
      </c>
      <c r="F8835" t="s">
        <v>51</v>
      </c>
      <c r="G8835" t="s">
        <v>3716</v>
      </c>
      <c r="H8835" t="s">
        <v>3350</v>
      </c>
      <c r="I8835" t="s">
        <v>23424</v>
      </c>
      <c r="J8835" t="s">
        <v>23425</v>
      </c>
      <c r="K8835" t="s">
        <v>110</v>
      </c>
      <c r="L8835" t="s">
        <v>3346</v>
      </c>
      <c r="M8835" t="s">
        <v>3570</v>
      </c>
      <c r="N8835" t="s">
        <v>3571</v>
      </c>
      <c r="O8835" t="s">
        <v>3346</v>
      </c>
      <c r="P8835" t="s">
        <v>3343</v>
      </c>
      <c r="Q8835" t="s">
        <v>3346</v>
      </c>
    </row>
    <row r="8836" spans="1:17" x14ac:dyDescent="0.25">
      <c r="A8836" t="s">
        <v>23357</v>
      </c>
      <c r="B8836" t="s">
        <v>23358</v>
      </c>
      <c r="C8836" t="s">
        <v>23359</v>
      </c>
      <c r="D8836" t="s">
        <v>23360</v>
      </c>
      <c r="E8836">
        <v>3701004</v>
      </c>
      <c r="F8836" t="s">
        <v>51</v>
      </c>
      <c r="G8836" t="s">
        <v>3716</v>
      </c>
      <c r="H8836" t="s">
        <v>3350</v>
      </c>
      <c r="I8836" t="s">
        <v>23426</v>
      </c>
      <c r="J8836" t="s">
        <v>23427</v>
      </c>
      <c r="K8836" t="s">
        <v>110</v>
      </c>
      <c r="L8836" t="s">
        <v>3346</v>
      </c>
      <c r="M8836" t="s">
        <v>3570</v>
      </c>
      <c r="N8836" t="s">
        <v>3571</v>
      </c>
      <c r="O8836" t="s">
        <v>3346</v>
      </c>
      <c r="P8836" t="s">
        <v>3343</v>
      </c>
      <c r="Q8836" t="s">
        <v>3346</v>
      </c>
    </row>
    <row r="8837" spans="1:17" x14ac:dyDescent="0.25">
      <c r="A8837" t="s">
        <v>23357</v>
      </c>
      <c r="B8837" t="s">
        <v>23358</v>
      </c>
      <c r="C8837" t="s">
        <v>23359</v>
      </c>
      <c r="D8837" t="s">
        <v>23360</v>
      </c>
      <c r="E8837">
        <v>3701005</v>
      </c>
      <c r="F8837" t="s">
        <v>23428</v>
      </c>
      <c r="G8837" t="s">
        <v>23429</v>
      </c>
      <c r="H8837" t="s">
        <v>3556</v>
      </c>
      <c r="I8837" t="s">
        <v>23430</v>
      </c>
      <c r="J8837" t="s">
        <v>23431</v>
      </c>
      <c r="K8837" t="s">
        <v>110</v>
      </c>
      <c r="L8837" t="s">
        <v>3343</v>
      </c>
      <c r="M8837" t="s">
        <v>3344</v>
      </c>
      <c r="N8837" t="s">
        <v>3345</v>
      </c>
      <c r="O8837" t="s">
        <v>3346</v>
      </c>
      <c r="P8837" t="s">
        <v>3343</v>
      </c>
      <c r="Q8837" t="s">
        <v>3346</v>
      </c>
    </row>
    <row r="8838" spans="1:17" x14ac:dyDescent="0.25">
      <c r="A8838" t="s">
        <v>23357</v>
      </c>
      <c r="B8838" t="s">
        <v>23358</v>
      </c>
      <c r="C8838" t="s">
        <v>23359</v>
      </c>
      <c r="D8838" t="s">
        <v>23360</v>
      </c>
      <c r="E8838">
        <v>3701005</v>
      </c>
      <c r="F8838" t="s">
        <v>23428</v>
      </c>
      <c r="G8838" t="s">
        <v>23429</v>
      </c>
      <c r="H8838" t="s">
        <v>3556</v>
      </c>
      <c r="I8838" t="s">
        <v>23432</v>
      </c>
      <c r="J8838" t="s">
        <v>23433</v>
      </c>
      <c r="K8838" t="s">
        <v>110</v>
      </c>
      <c r="L8838" t="s">
        <v>3346</v>
      </c>
      <c r="M8838" t="s">
        <v>3344</v>
      </c>
      <c r="N8838" t="s">
        <v>3345</v>
      </c>
      <c r="O8838" t="s">
        <v>3346</v>
      </c>
      <c r="P8838" t="s">
        <v>3343</v>
      </c>
      <c r="Q8838" t="s">
        <v>3346</v>
      </c>
    </row>
    <row r="8839" spans="1:17" x14ac:dyDescent="0.25">
      <c r="A8839" t="s">
        <v>23357</v>
      </c>
      <c r="B8839" t="s">
        <v>23358</v>
      </c>
      <c r="C8839" t="s">
        <v>23359</v>
      </c>
      <c r="D8839" t="s">
        <v>23360</v>
      </c>
      <c r="E8839">
        <v>3701005</v>
      </c>
      <c r="F8839" t="s">
        <v>23428</v>
      </c>
      <c r="G8839" t="s">
        <v>23429</v>
      </c>
      <c r="H8839" t="s">
        <v>3556</v>
      </c>
      <c r="I8839" t="s">
        <v>23434</v>
      </c>
      <c r="J8839" t="s">
        <v>23435</v>
      </c>
      <c r="K8839" t="s">
        <v>110</v>
      </c>
      <c r="L8839" t="s">
        <v>3346</v>
      </c>
      <c r="M8839" t="s">
        <v>3344</v>
      </c>
      <c r="N8839" t="s">
        <v>3345</v>
      </c>
      <c r="O8839" t="s">
        <v>3346</v>
      </c>
      <c r="P8839" t="s">
        <v>3343</v>
      </c>
      <c r="Q8839" t="s">
        <v>3346</v>
      </c>
    </row>
    <row r="8840" spans="1:17" x14ac:dyDescent="0.25">
      <c r="A8840" t="s">
        <v>23357</v>
      </c>
      <c r="B8840" t="s">
        <v>23358</v>
      </c>
      <c r="C8840" t="s">
        <v>23359</v>
      </c>
      <c r="D8840" t="s">
        <v>23360</v>
      </c>
      <c r="E8840">
        <v>3701005</v>
      </c>
      <c r="F8840" t="s">
        <v>23428</v>
      </c>
      <c r="G8840" t="s">
        <v>23429</v>
      </c>
      <c r="H8840" t="s">
        <v>3556</v>
      </c>
      <c r="I8840" t="s">
        <v>23436</v>
      </c>
      <c r="J8840" t="s">
        <v>23437</v>
      </c>
      <c r="K8840" t="s">
        <v>110</v>
      </c>
      <c r="L8840" t="s">
        <v>3346</v>
      </c>
      <c r="M8840" t="s">
        <v>3344</v>
      </c>
      <c r="N8840" t="s">
        <v>3345</v>
      </c>
      <c r="O8840" t="s">
        <v>3346</v>
      </c>
      <c r="P8840" t="s">
        <v>3343</v>
      </c>
      <c r="Q8840" t="s">
        <v>3346</v>
      </c>
    </row>
    <row r="8841" spans="1:17" x14ac:dyDescent="0.25">
      <c r="A8841" t="s">
        <v>23357</v>
      </c>
      <c r="B8841" t="s">
        <v>23358</v>
      </c>
      <c r="C8841" t="s">
        <v>23359</v>
      </c>
      <c r="D8841" t="s">
        <v>23360</v>
      </c>
      <c r="E8841">
        <v>3701005</v>
      </c>
      <c r="F8841" t="s">
        <v>23428</v>
      </c>
      <c r="G8841" t="s">
        <v>23429</v>
      </c>
      <c r="H8841" t="s">
        <v>3556</v>
      </c>
      <c r="I8841" t="s">
        <v>23438</v>
      </c>
      <c r="J8841" t="s">
        <v>23439</v>
      </c>
      <c r="K8841" t="s">
        <v>110</v>
      </c>
      <c r="L8841" t="s">
        <v>3346</v>
      </c>
      <c r="M8841" t="s">
        <v>3344</v>
      </c>
      <c r="N8841" t="s">
        <v>3345</v>
      </c>
      <c r="O8841" t="s">
        <v>3346</v>
      </c>
      <c r="P8841" t="s">
        <v>3343</v>
      </c>
      <c r="Q8841" t="s">
        <v>3346</v>
      </c>
    </row>
    <row r="8842" spans="1:17" x14ac:dyDescent="0.25">
      <c r="A8842" t="s">
        <v>23357</v>
      </c>
      <c r="B8842" t="s">
        <v>23358</v>
      </c>
      <c r="C8842" t="s">
        <v>23359</v>
      </c>
      <c r="D8842" t="s">
        <v>23360</v>
      </c>
      <c r="E8842">
        <v>3701005</v>
      </c>
      <c r="F8842" t="s">
        <v>23428</v>
      </c>
      <c r="G8842" t="s">
        <v>23429</v>
      </c>
      <c r="H8842" t="s">
        <v>3556</v>
      </c>
      <c r="I8842" t="s">
        <v>23440</v>
      </c>
      <c r="J8842" t="s">
        <v>23441</v>
      </c>
      <c r="K8842" t="s">
        <v>110</v>
      </c>
      <c r="L8842" t="s">
        <v>3346</v>
      </c>
      <c r="M8842" t="s">
        <v>3344</v>
      </c>
      <c r="N8842" t="s">
        <v>3345</v>
      </c>
      <c r="O8842" t="s">
        <v>3346</v>
      </c>
      <c r="P8842" t="s">
        <v>3343</v>
      </c>
      <c r="Q8842" t="s">
        <v>3346</v>
      </c>
    </row>
    <row r="8843" spans="1:17" x14ac:dyDescent="0.25">
      <c r="A8843" t="s">
        <v>23357</v>
      </c>
      <c r="B8843" t="s">
        <v>23358</v>
      </c>
      <c r="C8843" t="s">
        <v>23359</v>
      </c>
      <c r="D8843" t="s">
        <v>23360</v>
      </c>
      <c r="E8843">
        <v>3701005</v>
      </c>
      <c r="F8843" t="s">
        <v>23428</v>
      </c>
      <c r="G8843" t="s">
        <v>23429</v>
      </c>
      <c r="H8843" t="s">
        <v>3556</v>
      </c>
      <c r="I8843" t="s">
        <v>23442</v>
      </c>
      <c r="J8843" t="s">
        <v>935</v>
      </c>
      <c r="K8843" t="s">
        <v>110</v>
      </c>
      <c r="L8843" t="s">
        <v>3346</v>
      </c>
      <c r="M8843" t="s">
        <v>3344</v>
      </c>
      <c r="N8843" t="s">
        <v>3345</v>
      </c>
      <c r="O8843" t="s">
        <v>3346</v>
      </c>
      <c r="P8843" t="s">
        <v>3343</v>
      </c>
      <c r="Q8843" t="s">
        <v>3346</v>
      </c>
    </row>
    <row r="8844" spans="1:17" x14ac:dyDescent="0.25">
      <c r="A8844" t="s">
        <v>23357</v>
      </c>
      <c r="B8844" t="s">
        <v>23358</v>
      </c>
      <c r="C8844" t="s">
        <v>23359</v>
      </c>
      <c r="D8844" t="s">
        <v>23360</v>
      </c>
      <c r="E8844">
        <v>3701006</v>
      </c>
      <c r="F8844" t="s">
        <v>23443</v>
      </c>
      <c r="G8844" t="s">
        <v>23444</v>
      </c>
      <c r="H8844" t="s">
        <v>23445</v>
      </c>
      <c r="I8844" t="s">
        <v>23446</v>
      </c>
      <c r="J8844" t="s">
        <v>23447</v>
      </c>
      <c r="K8844" t="s">
        <v>110</v>
      </c>
      <c r="L8844" t="s">
        <v>3343</v>
      </c>
      <c r="M8844" t="s">
        <v>3707</v>
      </c>
      <c r="N8844" t="s">
        <v>9242</v>
      </c>
      <c r="O8844" t="s">
        <v>3346</v>
      </c>
      <c r="P8844" t="s">
        <v>3343</v>
      </c>
      <c r="Q8844" t="s">
        <v>3346</v>
      </c>
    </row>
    <row r="8845" spans="1:17" x14ac:dyDescent="0.25">
      <c r="A8845" t="s">
        <v>23357</v>
      </c>
      <c r="B8845" t="s">
        <v>23358</v>
      </c>
      <c r="C8845" t="s">
        <v>23359</v>
      </c>
      <c r="D8845" t="s">
        <v>23360</v>
      </c>
      <c r="E8845">
        <v>3701006</v>
      </c>
      <c r="F8845" t="s">
        <v>23443</v>
      </c>
      <c r="G8845" t="s">
        <v>23444</v>
      </c>
      <c r="H8845" t="s">
        <v>23445</v>
      </c>
      <c r="I8845" t="s">
        <v>23448</v>
      </c>
      <c r="J8845" t="s">
        <v>23449</v>
      </c>
      <c r="K8845" t="s">
        <v>110</v>
      </c>
      <c r="L8845" t="s">
        <v>3346</v>
      </c>
      <c r="M8845" t="s">
        <v>3707</v>
      </c>
      <c r="N8845" t="s">
        <v>9242</v>
      </c>
      <c r="O8845" t="s">
        <v>3346</v>
      </c>
      <c r="P8845" t="s">
        <v>3343</v>
      </c>
      <c r="Q8845" t="s">
        <v>3346</v>
      </c>
    </row>
    <row r="8846" spans="1:17" x14ac:dyDescent="0.25">
      <c r="A8846" t="s">
        <v>23357</v>
      </c>
      <c r="B8846" t="s">
        <v>23358</v>
      </c>
      <c r="C8846" t="s">
        <v>23359</v>
      </c>
      <c r="D8846" t="s">
        <v>23360</v>
      </c>
      <c r="E8846">
        <v>3701006</v>
      </c>
      <c r="F8846" t="s">
        <v>23443</v>
      </c>
      <c r="G8846" t="s">
        <v>23444</v>
      </c>
      <c r="H8846" t="s">
        <v>23445</v>
      </c>
      <c r="I8846" t="s">
        <v>23450</v>
      </c>
      <c r="J8846" t="s">
        <v>23451</v>
      </c>
      <c r="K8846" t="s">
        <v>110</v>
      </c>
      <c r="L8846" t="s">
        <v>3346</v>
      </c>
      <c r="M8846" t="s">
        <v>3707</v>
      </c>
      <c r="N8846" t="s">
        <v>9242</v>
      </c>
      <c r="O8846" t="s">
        <v>3346</v>
      </c>
      <c r="P8846" t="s">
        <v>3343</v>
      </c>
      <c r="Q8846" t="s">
        <v>3346</v>
      </c>
    </row>
    <row r="8847" spans="1:17" x14ac:dyDescent="0.25">
      <c r="A8847" t="s">
        <v>23357</v>
      </c>
      <c r="B8847" t="s">
        <v>23358</v>
      </c>
      <c r="C8847" t="s">
        <v>23359</v>
      </c>
      <c r="D8847" t="s">
        <v>23360</v>
      </c>
      <c r="E8847">
        <v>3701007</v>
      </c>
      <c r="F8847" t="s">
        <v>23452</v>
      </c>
      <c r="G8847" t="s">
        <v>23453</v>
      </c>
      <c r="H8847" t="s">
        <v>3394</v>
      </c>
      <c r="I8847" t="s">
        <v>23454</v>
      </c>
      <c r="J8847" t="s">
        <v>200</v>
      </c>
      <c r="K8847" t="s">
        <v>110</v>
      </c>
      <c r="L8847" t="s">
        <v>3343</v>
      </c>
      <c r="M8847" t="s">
        <v>3707</v>
      </c>
      <c r="N8847" t="s">
        <v>9242</v>
      </c>
      <c r="O8847" t="s">
        <v>3346</v>
      </c>
      <c r="P8847" t="s">
        <v>3343</v>
      </c>
      <c r="Q8847" t="s">
        <v>3346</v>
      </c>
    </row>
    <row r="8848" spans="1:17" x14ac:dyDescent="0.25">
      <c r="A8848" t="s">
        <v>23357</v>
      </c>
      <c r="B8848" t="s">
        <v>23358</v>
      </c>
      <c r="C8848" t="s">
        <v>23359</v>
      </c>
      <c r="D8848" t="s">
        <v>23360</v>
      </c>
      <c r="E8848">
        <v>3701007</v>
      </c>
      <c r="F8848" t="s">
        <v>23452</v>
      </c>
      <c r="G8848" t="s">
        <v>23453</v>
      </c>
      <c r="H8848" t="s">
        <v>3394</v>
      </c>
      <c r="I8848" t="s">
        <v>23455</v>
      </c>
      <c r="J8848" t="s">
        <v>337</v>
      </c>
      <c r="K8848" t="s">
        <v>110</v>
      </c>
      <c r="L8848" t="s">
        <v>3346</v>
      </c>
      <c r="M8848" t="s">
        <v>3707</v>
      </c>
      <c r="N8848" t="s">
        <v>9242</v>
      </c>
      <c r="O8848" t="s">
        <v>3346</v>
      </c>
      <c r="P8848" t="s">
        <v>3343</v>
      </c>
      <c r="Q8848" t="s">
        <v>3346</v>
      </c>
    </row>
    <row r="8849" spans="1:17" x14ac:dyDescent="0.25">
      <c r="A8849" t="s">
        <v>23357</v>
      </c>
      <c r="B8849" t="s">
        <v>23358</v>
      </c>
      <c r="C8849" t="s">
        <v>23359</v>
      </c>
      <c r="D8849" t="s">
        <v>23360</v>
      </c>
      <c r="E8849">
        <v>3701007</v>
      </c>
      <c r="F8849" t="s">
        <v>23452</v>
      </c>
      <c r="G8849" t="s">
        <v>23453</v>
      </c>
      <c r="H8849" t="s">
        <v>3394</v>
      </c>
      <c r="I8849" t="s">
        <v>23456</v>
      </c>
      <c r="J8849" t="s">
        <v>23457</v>
      </c>
      <c r="K8849" t="s">
        <v>110</v>
      </c>
      <c r="L8849" t="s">
        <v>3346</v>
      </c>
      <c r="M8849" t="s">
        <v>3707</v>
      </c>
      <c r="N8849" t="s">
        <v>9242</v>
      </c>
      <c r="O8849" t="s">
        <v>3346</v>
      </c>
      <c r="P8849" t="s">
        <v>3343</v>
      </c>
      <c r="Q8849" t="s">
        <v>3346</v>
      </c>
    </row>
    <row r="8850" spans="1:17" x14ac:dyDescent="0.25">
      <c r="A8850" t="s">
        <v>23357</v>
      </c>
      <c r="B8850" t="s">
        <v>23358</v>
      </c>
      <c r="C8850" t="s">
        <v>23359</v>
      </c>
      <c r="D8850" t="s">
        <v>23360</v>
      </c>
      <c r="E8850">
        <v>3701007</v>
      </c>
      <c r="F8850" t="s">
        <v>23452</v>
      </c>
      <c r="G8850" t="s">
        <v>23453</v>
      </c>
      <c r="H8850" t="s">
        <v>3394</v>
      </c>
      <c r="I8850" t="s">
        <v>23458</v>
      </c>
      <c r="J8850" t="s">
        <v>23459</v>
      </c>
      <c r="K8850" t="s">
        <v>110</v>
      </c>
      <c r="L8850" t="s">
        <v>3346</v>
      </c>
      <c r="M8850" t="s">
        <v>3707</v>
      </c>
      <c r="N8850" t="s">
        <v>9242</v>
      </c>
      <c r="O8850" t="s">
        <v>3346</v>
      </c>
      <c r="P8850" t="s">
        <v>3343</v>
      </c>
      <c r="Q8850" t="s">
        <v>3346</v>
      </c>
    </row>
    <row r="8851" spans="1:17" x14ac:dyDescent="0.25">
      <c r="A8851" t="s">
        <v>23357</v>
      </c>
      <c r="B8851" t="s">
        <v>23358</v>
      </c>
      <c r="C8851" t="s">
        <v>23359</v>
      </c>
      <c r="D8851" t="s">
        <v>23360</v>
      </c>
      <c r="E8851">
        <v>3701007</v>
      </c>
      <c r="F8851" t="s">
        <v>23452</v>
      </c>
      <c r="G8851" t="s">
        <v>23453</v>
      </c>
      <c r="H8851" t="s">
        <v>3394</v>
      </c>
      <c r="I8851" t="s">
        <v>23460</v>
      </c>
      <c r="J8851" t="s">
        <v>23461</v>
      </c>
      <c r="K8851" t="s">
        <v>110</v>
      </c>
      <c r="L8851" t="s">
        <v>3346</v>
      </c>
      <c r="M8851" t="s">
        <v>3707</v>
      </c>
      <c r="N8851" t="s">
        <v>9242</v>
      </c>
      <c r="O8851" t="s">
        <v>3346</v>
      </c>
      <c r="P8851" t="s">
        <v>3343</v>
      </c>
      <c r="Q8851" t="s">
        <v>3346</v>
      </c>
    </row>
    <row r="8852" spans="1:17" x14ac:dyDescent="0.25">
      <c r="A8852" t="s">
        <v>23357</v>
      </c>
      <c r="B8852" t="s">
        <v>23358</v>
      </c>
      <c r="C8852" t="s">
        <v>23359</v>
      </c>
      <c r="D8852" t="s">
        <v>23360</v>
      </c>
      <c r="E8852">
        <v>3701007</v>
      </c>
      <c r="F8852" t="s">
        <v>23452</v>
      </c>
      <c r="G8852" t="s">
        <v>23453</v>
      </c>
      <c r="H8852" t="s">
        <v>3394</v>
      </c>
      <c r="I8852" t="s">
        <v>23462</v>
      </c>
      <c r="J8852" t="s">
        <v>364</v>
      </c>
      <c r="K8852" t="s">
        <v>110</v>
      </c>
      <c r="L8852" t="s">
        <v>3346</v>
      </c>
      <c r="M8852" t="s">
        <v>3707</v>
      </c>
      <c r="N8852" t="s">
        <v>9242</v>
      </c>
      <c r="O8852" t="s">
        <v>3346</v>
      </c>
      <c r="P8852" t="s">
        <v>3343</v>
      </c>
      <c r="Q8852" t="s">
        <v>3346</v>
      </c>
    </row>
    <row r="8853" spans="1:17" x14ac:dyDescent="0.25">
      <c r="A8853" t="s">
        <v>23357</v>
      </c>
      <c r="B8853" t="s">
        <v>23358</v>
      </c>
      <c r="C8853" t="s">
        <v>23359</v>
      </c>
      <c r="D8853" t="s">
        <v>23360</v>
      </c>
      <c r="E8853">
        <v>3701007</v>
      </c>
      <c r="F8853" t="s">
        <v>23452</v>
      </c>
      <c r="G8853" t="s">
        <v>23453</v>
      </c>
      <c r="H8853" t="s">
        <v>3394</v>
      </c>
      <c r="I8853" t="s">
        <v>23463</v>
      </c>
      <c r="J8853" t="s">
        <v>23464</v>
      </c>
      <c r="K8853" t="s">
        <v>110</v>
      </c>
      <c r="L8853" t="s">
        <v>3346</v>
      </c>
      <c r="M8853" t="s">
        <v>3707</v>
      </c>
      <c r="N8853" t="s">
        <v>9242</v>
      </c>
      <c r="O8853" t="s">
        <v>3346</v>
      </c>
      <c r="P8853" t="s">
        <v>3343</v>
      </c>
      <c r="Q8853" t="s">
        <v>3346</v>
      </c>
    </row>
    <row r="8854" spans="1:17" x14ac:dyDescent="0.25">
      <c r="A8854" t="s">
        <v>23357</v>
      </c>
      <c r="B8854" t="s">
        <v>23358</v>
      </c>
      <c r="C8854" t="s">
        <v>23359</v>
      </c>
      <c r="D8854" t="s">
        <v>23360</v>
      </c>
      <c r="E8854">
        <v>3701007</v>
      </c>
      <c r="F8854" t="s">
        <v>23452</v>
      </c>
      <c r="G8854" t="s">
        <v>23453</v>
      </c>
      <c r="H8854" t="s">
        <v>3394</v>
      </c>
      <c r="I8854" t="s">
        <v>23465</v>
      </c>
      <c r="J8854" t="s">
        <v>23466</v>
      </c>
      <c r="K8854" t="s">
        <v>110</v>
      </c>
      <c r="L8854" t="s">
        <v>3346</v>
      </c>
      <c r="M8854" t="s">
        <v>3707</v>
      </c>
      <c r="N8854" t="s">
        <v>9242</v>
      </c>
      <c r="O8854" t="s">
        <v>3346</v>
      </c>
      <c r="P8854" t="s">
        <v>3343</v>
      </c>
      <c r="Q8854" t="s">
        <v>3346</v>
      </c>
    </row>
    <row r="8855" spans="1:17" x14ac:dyDescent="0.25">
      <c r="A8855" t="s">
        <v>23357</v>
      </c>
      <c r="B8855" t="s">
        <v>23358</v>
      </c>
      <c r="C8855" t="s">
        <v>23359</v>
      </c>
      <c r="D8855" t="s">
        <v>23360</v>
      </c>
      <c r="E8855">
        <v>3701007</v>
      </c>
      <c r="F8855" t="s">
        <v>23452</v>
      </c>
      <c r="G8855" t="s">
        <v>23453</v>
      </c>
      <c r="H8855" t="s">
        <v>3394</v>
      </c>
      <c r="I8855" t="s">
        <v>23467</v>
      </c>
      <c r="J8855" t="s">
        <v>23468</v>
      </c>
      <c r="K8855" t="s">
        <v>110</v>
      </c>
      <c r="L8855" t="s">
        <v>3346</v>
      </c>
      <c r="M8855" t="s">
        <v>3707</v>
      </c>
      <c r="N8855" t="s">
        <v>9242</v>
      </c>
      <c r="O8855" t="s">
        <v>3346</v>
      </c>
      <c r="P8855" t="s">
        <v>3343</v>
      </c>
      <c r="Q8855" t="s">
        <v>3346</v>
      </c>
    </row>
    <row r="8856" spans="1:17" x14ac:dyDescent="0.25">
      <c r="A8856" t="s">
        <v>23357</v>
      </c>
      <c r="B8856" t="s">
        <v>23358</v>
      </c>
      <c r="C8856" t="s">
        <v>23359</v>
      </c>
      <c r="D8856" t="s">
        <v>23360</v>
      </c>
      <c r="E8856">
        <v>3701008</v>
      </c>
      <c r="F8856" t="s">
        <v>23469</v>
      </c>
      <c r="H8856" t="s">
        <v>3357</v>
      </c>
      <c r="I8856" t="s">
        <v>23470</v>
      </c>
      <c r="J8856" t="s">
        <v>3580</v>
      </c>
      <c r="K8856" t="s">
        <v>110</v>
      </c>
      <c r="L8856" t="s">
        <v>3343</v>
      </c>
      <c r="M8856" t="s">
        <v>3344</v>
      </c>
      <c r="N8856" t="s">
        <v>3360</v>
      </c>
      <c r="O8856" t="s">
        <v>3346</v>
      </c>
      <c r="P8856" t="s">
        <v>3343</v>
      </c>
      <c r="Q8856" t="s">
        <v>3346</v>
      </c>
    </row>
    <row r="8857" spans="1:17" x14ac:dyDescent="0.25">
      <c r="A8857" t="s">
        <v>23357</v>
      </c>
      <c r="B8857" t="s">
        <v>23358</v>
      </c>
      <c r="C8857" t="s">
        <v>23359</v>
      </c>
      <c r="D8857" t="s">
        <v>23360</v>
      </c>
      <c r="E8857">
        <v>3701008</v>
      </c>
      <c r="F8857" t="s">
        <v>23469</v>
      </c>
      <c r="H8857" t="s">
        <v>3357</v>
      </c>
      <c r="I8857" t="s">
        <v>23471</v>
      </c>
      <c r="J8857" t="s">
        <v>23472</v>
      </c>
      <c r="K8857" t="s">
        <v>110</v>
      </c>
      <c r="L8857" t="s">
        <v>3346</v>
      </c>
      <c r="M8857" t="s">
        <v>3344</v>
      </c>
      <c r="N8857" t="s">
        <v>3360</v>
      </c>
      <c r="O8857" t="s">
        <v>3346</v>
      </c>
      <c r="P8857" t="s">
        <v>3343</v>
      </c>
      <c r="Q8857" t="s">
        <v>3346</v>
      </c>
    </row>
    <row r="8858" spans="1:17" x14ac:dyDescent="0.25">
      <c r="A8858" t="s">
        <v>23357</v>
      </c>
      <c r="B8858" t="s">
        <v>23358</v>
      </c>
      <c r="C8858" t="s">
        <v>23359</v>
      </c>
      <c r="D8858" t="s">
        <v>23360</v>
      </c>
      <c r="E8858">
        <v>3701008</v>
      </c>
      <c r="F8858" t="s">
        <v>23469</v>
      </c>
      <c r="H8858" t="s">
        <v>3357</v>
      </c>
      <c r="I8858" t="s">
        <v>23473</v>
      </c>
      <c r="J8858" t="s">
        <v>23474</v>
      </c>
      <c r="K8858" t="s">
        <v>110</v>
      </c>
      <c r="L8858" t="s">
        <v>3346</v>
      </c>
      <c r="M8858" t="s">
        <v>3344</v>
      </c>
      <c r="N8858" t="s">
        <v>3360</v>
      </c>
      <c r="O8858" t="s">
        <v>3346</v>
      </c>
      <c r="P8858" t="s">
        <v>3343</v>
      </c>
      <c r="Q8858" t="s">
        <v>3346</v>
      </c>
    </row>
    <row r="8859" spans="1:17" x14ac:dyDescent="0.25">
      <c r="A8859" t="s">
        <v>23357</v>
      </c>
      <c r="B8859" t="s">
        <v>23358</v>
      </c>
      <c r="C8859" t="s">
        <v>23359</v>
      </c>
      <c r="D8859" t="s">
        <v>23360</v>
      </c>
      <c r="E8859">
        <v>3701008</v>
      </c>
      <c r="F8859" t="s">
        <v>23469</v>
      </c>
      <c r="H8859" t="s">
        <v>3357</v>
      </c>
      <c r="I8859" t="s">
        <v>23475</v>
      </c>
      <c r="J8859" t="s">
        <v>23476</v>
      </c>
      <c r="K8859" t="s">
        <v>110</v>
      </c>
      <c r="L8859" t="s">
        <v>3346</v>
      </c>
      <c r="M8859" t="s">
        <v>3344</v>
      </c>
      <c r="N8859" t="s">
        <v>3360</v>
      </c>
      <c r="O8859" t="s">
        <v>3346</v>
      </c>
      <c r="P8859" t="s">
        <v>3343</v>
      </c>
      <c r="Q8859" t="s">
        <v>3346</v>
      </c>
    </row>
    <row r="8860" spans="1:17" x14ac:dyDescent="0.25">
      <c r="A8860" t="s">
        <v>23357</v>
      </c>
      <c r="B8860" t="s">
        <v>23358</v>
      </c>
      <c r="C8860" t="s">
        <v>23359</v>
      </c>
      <c r="D8860" t="s">
        <v>23360</v>
      </c>
      <c r="E8860">
        <v>3701010</v>
      </c>
      <c r="F8860" t="s">
        <v>23477</v>
      </c>
      <c r="G8860" t="s">
        <v>5907</v>
      </c>
      <c r="H8860" t="s">
        <v>3429</v>
      </c>
      <c r="I8860" t="s">
        <v>23478</v>
      </c>
      <c r="J8860" t="s">
        <v>23479</v>
      </c>
      <c r="K8860" t="s">
        <v>110</v>
      </c>
      <c r="L8860" t="s">
        <v>3343</v>
      </c>
      <c r="M8860" t="s">
        <v>3570</v>
      </c>
      <c r="N8860" t="s">
        <v>3571</v>
      </c>
      <c r="O8860" t="s">
        <v>3346</v>
      </c>
      <c r="P8860" t="s">
        <v>3343</v>
      </c>
      <c r="Q8860" t="s">
        <v>3346</v>
      </c>
    </row>
    <row r="8861" spans="1:17" x14ac:dyDescent="0.25">
      <c r="A8861" t="s">
        <v>23357</v>
      </c>
      <c r="B8861" t="s">
        <v>23358</v>
      </c>
      <c r="C8861" t="s">
        <v>23359</v>
      </c>
      <c r="D8861" t="s">
        <v>23360</v>
      </c>
      <c r="E8861">
        <v>3701010</v>
      </c>
      <c r="F8861" t="s">
        <v>23477</v>
      </c>
      <c r="G8861" t="s">
        <v>5907</v>
      </c>
      <c r="H8861" t="s">
        <v>3429</v>
      </c>
      <c r="I8861" t="s">
        <v>23480</v>
      </c>
      <c r="J8861" t="s">
        <v>23481</v>
      </c>
      <c r="K8861" t="s">
        <v>110</v>
      </c>
      <c r="L8861" t="s">
        <v>3346</v>
      </c>
      <c r="M8861" t="s">
        <v>3570</v>
      </c>
      <c r="N8861" t="s">
        <v>3571</v>
      </c>
      <c r="O8861" t="s">
        <v>3346</v>
      </c>
      <c r="P8861" t="s">
        <v>3343</v>
      </c>
      <c r="Q8861" t="s">
        <v>3346</v>
      </c>
    </row>
    <row r="8862" spans="1:17" x14ac:dyDescent="0.25">
      <c r="A8862" t="s">
        <v>23357</v>
      </c>
      <c r="B8862" t="s">
        <v>23358</v>
      </c>
      <c r="C8862" t="s">
        <v>23359</v>
      </c>
      <c r="D8862" t="s">
        <v>23360</v>
      </c>
      <c r="E8862">
        <v>3701011</v>
      </c>
      <c r="F8862" t="s">
        <v>23482</v>
      </c>
      <c r="H8862" t="s">
        <v>3429</v>
      </c>
      <c r="I8862" t="s">
        <v>23483</v>
      </c>
      <c r="J8862" t="s">
        <v>23484</v>
      </c>
      <c r="K8862" t="s">
        <v>110</v>
      </c>
      <c r="L8862" t="s">
        <v>3343</v>
      </c>
      <c r="M8862" t="s">
        <v>3570</v>
      </c>
      <c r="N8862" t="s">
        <v>3571</v>
      </c>
      <c r="O8862" t="s">
        <v>3346</v>
      </c>
      <c r="P8862" t="s">
        <v>3343</v>
      </c>
      <c r="Q8862" t="s">
        <v>3346</v>
      </c>
    </row>
    <row r="8863" spans="1:17" x14ac:dyDescent="0.25">
      <c r="A8863" t="s">
        <v>23357</v>
      </c>
      <c r="B8863" t="s">
        <v>23358</v>
      </c>
      <c r="C8863" t="s">
        <v>23359</v>
      </c>
      <c r="D8863" t="s">
        <v>23360</v>
      </c>
      <c r="E8863">
        <v>3701011</v>
      </c>
      <c r="F8863" t="s">
        <v>23482</v>
      </c>
      <c r="H8863" t="s">
        <v>3429</v>
      </c>
      <c r="I8863" t="s">
        <v>23485</v>
      </c>
      <c r="J8863" t="s">
        <v>23486</v>
      </c>
      <c r="K8863" t="s">
        <v>110</v>
      </c>
      <c r="L8863" t="s">
        <v>3346</v>
      </c>
      <c r="M8863" t="s">
        <v>3570</v>
      </c>
      <c r="N8863" t="s">
        <v>3571</v>
      </c>
      <c r="O8863" t="s">
        <v>3346</v>
      </c>
      <c r="P8863" t="s">
        <v>3343</v>
      </c>
      <c r="Q8863" t="s">
        <v>3346</v>
      </c>
    </row>
    <row r="8864" spans="1:17" x14ac:dyDescent="0.25">
      <c r="A8864" t="s">
        <v>23357</v>
      </c>
      <c r="B8864" t="s">
        <v>23358</v>
      </c>
      <c r="C8864" t="s">
        <v>23359</v>
      </c>
      <c r="D8864" t="s">
        <v>23360</v>
      </c>
      <c r="E8864">
        <v>3701012</v>
      </c>
      <c r="F8864" t="s">
        <v>23487</v>
      </c>
      <c r="G8864" t="s">
        <v>23488</v>
      </c>
      <c r="H8864" t="s">
        <v>23489</v>
      </c>
      <c r="I8864" t="s">
        <v>23490</v>
      </c>
      <c r="J8864" t="s">
        <v>23491</v>
      </c>
      <c r="K8864" t="s">
        <v>110</v>
      </c>
      <c r="L8864" t="s">
        <v>3343</v>
      </c>
      <c r="M8864" t="s">
        <v>3344</v>
      </c>
      <c r="N8864" t="s">
        <v>3627</v>
      </c>
      <c r="O8864" t="s">
        <v>3346</v>
      </c>
      <c r="P8864" t="s">
        <v>3343</v>
      </c>
      <c r="Q8864" t="s">
        <v>3346</v>
      </c>
    </row>
    <row r="8865" spans="1:17" x14ac:dyDescent="0.25">
      <c r="A8865" t="s">
        <v>23357</v>
      </c>
      <c r="B8865" t="s">
        <v>23358</v>
      </c>
      <c r="C8865" t="s">
        <v>23359</v>
      </c>
      <c r="D8865" t="s">
        <v>23360</v>
      </c>
      <c r="E8865">
        <v>3701013</v>
      </c>
      <c r="F8865" t="s">
        <v>23492</v>
      </c>
      <c r="H8865" t="s">
        <v>3357</v>
      </c>
      <c r="I8865" t="s">
        <v>23493</v>
      </c>
      <c r="J8865" t="s">
        <v>3580</v>
      </c>
      <c r="K8865" t="s">
        <v>110</v>
      </c>
      <c r="L8865" t="s">
        <v>3343</v>
      </c>
      <c r="M8865" t="s">
        <v>3570</v>
      </c>
      <c r="N8865" t="s">
        <v>3571</v>
      </c>
      <c r="O8865" t="s">
        <v>3346</v>
      </c>
      <c r="P8865" t="s">
        <v>3343</v>
      </c>
      <c r="Q8865" t="s">
        <v>3346</v>
      </c>
    </row>
    <row r="8866" spans="1:17" x14ac:dyDescent="0.25">
      <c r="A8866" t="s">
        <v>23357</v>
      </c>
      <c r="B8866" t="s">
        <v>23358</v>
      </c>
      <c r="C8866" t="s">
        <v>23359</v>
      </c>
      <c r="D8866" t="s">
        <v>23360</v>
      </c>
      <c r="E8866">
        <v>3701013</v>
      </c>
      <c r="F8866" t="s">
        <v>23492</v>
      </c>
      <c r="H8866" t="s">
        <v>3357</v>
      </c>
      <c r="I8866" t="s">
        <v>23494</v>
      </c>
      <c r="J8866" t="s">
        <v>23495</v>
      </c>
      <c r="K8866" t="s">
        <v>110</v>
      </c>
      <c r="L8866" t="s">
        <v>3346</v>
      </c>
      <c r="M8866" t="s">
        <v>3570</v>
      </c>
      <c r="N8866" t="s">
        <v>3571</v>
      </c>
      <c r="O8866" t="s">
        <v>3346</v>
      </c>
      <c r="P8866" t="s">
        <v>3343</v>
      </c>
      <c r="Q8866" t="s">
        <v>3346</v>
      </c>
    </row>
    <row r="8867" spans="1:17" x14ac:dyDescent="0.25">
      <c r="A8867" t="s">
        <v>23357</v>
      </c>
      <c r="B8867" t="s">
        <v>23358</v>
      </c>
      <c r="C8867" t="s">
        <v>23359</v>
      </c>
      <c r="D8867" t="s">
        <v>23360</v>
      </c>
      <c r="E8867">
        <v>3701013</v>
      </c>
      <c r="F8867" t="s">
        <v>23492</v>
      </c>
      <c r="H8867" t="s">
        <v>3357</v>
      </c>
      <c r="I8867" t="s">
        <v>23496</v>
      </c>
      <c r="J8867" t="s">
        <v>23497</v>
      </c>
      <c r="K8867" t="s">
        <v>110</v>
      </c>
      <c r="L8867" t="s">
        <v>3346</v>
      </c>
      <c r="M8867" t="s">
        <v>3570</v>
      </c>
      <c r="N8867" t="s">
        <v>3571</v>
      </c>
      <c r="O8867" t="s">
        <v>3346</v>
      </c>
      <c r="P8867" t="s">
        <v>3343</v>
      </c>
      <c r="Q8867" t="s">
        <v>3346</v>
      </c>
    </row>
    <row r="8868" spans="1:17" x14ac:dyDescent="0.25">
      <c r="A8868" t="s">
        <v>23357</v>
      </c>
      <c r="B8868" t="s">
        <v>23358</v>
      </c>
      <c r="C8868" t="s">
        <v>23359</v>
      </c>
      <c r="D8868" t="s">
        <v>23360</v>
      </c>
      <c r="E8868">
        <v>3701014</v>
      </c>
      <c r="F8868" t="s">
        <v>23498</v>
      </c>
      <c r="H8868" t="s">
        <v>3394</v>
      </c>
      <c r="I8868" t="s">
        <v>23499</v>
      </c>
      <c r="J8868" t="s">
        <v>10061</v>
      </c>
      <c r="K8868" t="s">
        <v>110</v>
      </c>
      <c r="L8868" t="s">
        <v>3343</v>
      </c>
      <c r="M8868" t="s">
        <v>3570</v>
      </c>
      <c r="N8868" t="s">
        <v>3571</v>
      </c>
      <c r="O8868" t="s">
        <v>3346</v>
      </c>
      <c r="P8868" t="s">
        <v>3343</v>
      </c>
      <c r="Q8868" t="s">
        <v>3346</v>
      </c>
    </row>
    <row r="8869" spans="1:17" x14ac:dyDescent="0.25">
      <c r="A8869" t="s">
        <v>23357</v>
      </c>
      <c r="B8869" t="s">
        <v>23358</v>
      </c>
      <c r="C8869" t="s">
        <v>23359</v>
      </c>
      <c r="D8869" t="s">
        <v>23360</v>
      </c>
      <c r="E8869">
        <v>3701014</v>
      </c>
      <c r="F8869" t="s">
        <v>23498</v>
      </c>
      <c r="H8869" t="s">
        <v>3394</v>
      </c>
      <c r="I8869" t="s">
        <v>23500</v>
      </c>
      <c r="J8869" t="s">
        <v>23501</v>
      </c>
      <c r="K8869" t="s">
        <v>110</v>
      </c>
      <c r="L8869" t="s">
        <v>3346</v>
      </c>
      <c r="M8869" t="s">
        <v>3570</v>
      </c>
      <c r="N8869" t="s">
        <v>3571</v>
      </c>
      <c r="O8869" t="s">
        <v>3346</v>
      </c>
      <c r="P8869" t="s">
        <v>3343</v>
      </c>
      <c r="Q8869" t="s">
        <v>3346</v>
      </c>
    </row>
    <row r="8870" spans="1:17" x14ac:dyDescent="0.25">
      <c r="A8870" t="s">
        <v>23357</v>
      </c>
      <c r="B8870" t="s">
        <v>23358</v>
      </c>
      <c r="C8870" t="s">
        <v>23359</v>
      </c>
      <c r="D8870" t="s">
        <v>23360</v>
      </c>
      <c r="E8870">
        <v>3701014</v>
      </c>
      <c r="F8870" t="s">
        <v>23498</v>
      </c>
      <c r="H8870" t="s">
        <v>3394</v>
      </c>
      <c r="I8870" t="s">
        <v>23502</v>
      </c>
      <c r="J8870" t="s">
        <v>23503</v>
      </c>
      <c r="K8870" t="s">
        <v>110</v>
      </c>
      <c r="L8870" t="s">
        <v>3346</v>
      </c>
      <c r="M8870" t="s">
        <v>3570</v>
      </c>
      <c r="N8870" t="s">
        <v>3571</v>
      </c>
      <c r="O8870" t="s">
        <v>3346</v>
      </c>
      <c r="P8870" t="s">
        <v>3343</v>
      </c>
      <c r="Q8870" t="s">
        <v>3346</v>
      </c>
    </row>
    <row r="8871" spans="1:17" x14ac:dyDescent="0.25">
      <c r="A8871" t="s">
        <v>23357</v>
      </c>
      <c r="B8871" t="s">
        <v>23358</v>
      </c>
      <c r="C8871" t="s">
        <v>23359</v>
      </c>
      <c r="D8871" t="s">
        <v>23360</v>
      </c>
      <c r="E8871">
        <v>3701015</v>
      </c>
      <c r="F8871" t="s">
        <v>23504</v>
      </c>
      <c r="H8871" t="s">
        <v>3556</v>
      </c>
      <c r="I8871" t="s">
        <v>23505</v>
      </c>
      <c r="J8871" t="s">
        <v>23506</v>
      </c>
      <c r="K8871" t="s">
        <v>110</v>
      </c>
      <c r="L8871" t="s">
        <v>3343</v>
      </c>
      <c r="M8871" t="s">
        <v>3570</v>
      </c>
      <c r="N8871" t="s">
        <v>3571</v>
      </c>
      <c r="O8871" t="s">
        <v>3346</v>
      </c>
      <c r="P8871" t="s">
        <v>3343</v>
      </c>
      <c r="Q8871" t="s">
        <v>3346</v>
      </c>
    </row>
    <row r="8872" spans="1:17" x14ac:dyDescent="0.25">
      <c r="A8872" t="s">
        <v>23357</v>
      </c>
      <c r="B8872" t="s">
        <v>23358</v>
      </c>
      <c r="C8872" t="s">
        <v>23359</v>
      </c>
      <c r="D8872" t="s">
        <v>23360</v>
      </c>
      <c r="E8872">
        <v>3701015</v>
      </c>
      <c r="F8872" t="s">
        <v>23504</v>
      </c>
      <c r="H8872" t="s">
        <v>3556</v>
      </c>
      <c r="I8872" t="s">
        <v>23507</v>
      </c>
      <c r="J8872" t="s">
        <v>23508</v>
      </c>
      <c r="K8872" t="s">
        <v>110</v>
      </c>
      <c r="L8872" t="s">
        <v>3346</v>
      </c>
      <c r="M8872" t="s">
        <v>3570</v>
      </c>
      <c r="N8872" t="s">
        <v>3571</v>
      </c>
      <c r="O8872" t="s">
        <v>3346</v>
      </c>
      <c r="P8872" t="s">
        <v>3343</v>
      </c>
      <c r="Q8872" t="s">
        <v>3346</v>
      </c>
    </row>
    <row r="8873" spans="1:17" x14ac:dyDescent="0.25">
      <c r="A8873" t="s">
        <v>23357</v>
      </c>
      <c r="B8873" t="s">
        <v>23358</v>
      </c>
      <c r="C8873" t="s">
        <v>23359</v>
      </c>
      <c r="D8873" t="s">
        <v>23360</v>
      </c>
      <c r="E8873">
        <v>3701016</v>
      </c>
      <c r="F8873" t="s">
        <v>23509</v>
      </c>
      <c r="H8873" t="s">
        <v>3586</v>
      </c>
      <c r="I8873" t="s">
        <v>23510</v>
      </c>
      <c r="J8873" t="s">
        <v>23511</v>
      </c>
      <c r="K8873" t="s">
        <v>110</v>
      </c>
      <c r="L8873" t="s">
        <v>3343</v>
      </c>
      <c r="M8873" t="s">
        <v>3570</v>
      </c>
      <c r="N8873" t="s">
        <v>3571</v>
      </c>
      <c r="O8873" t="s">
        <v>3346</v>
      </c>
      <c r="P8873" t="s">
        <v>3343</v>
      </c>
      <c r="Q8873" t="s">
        <v>3346</v>
      </c>
    </row>
    <row r="8874" spans="1:17" x14ac:dyDescent="0.25">
      <c r="A8874" t="s">
        <v>23357</v>
      </c>
      <c r="B8874" t="s">
        <v>23358</v>
      </c>
      <c r="C8874" t="s">
        <v>23359</v>
      </c>
      <c r="D8874" t="s">
        <v>23360</v>
      </c>
      <c r="E8874">
        <v>3701018</v>
      </c>
      <c r="F8874" t="s">
        <v>23512</v>
      </c>
      <c r="H8874" t="s">
        <v>3357</v>
      </c>
      <c r="I8874" t="s">
        <v>23513</v>
      </c>
      <c r="J8874" t="s">
        <v>23514</v>
      </c>
      <c r="K8874" t="s">
        <v>110</v>
      </c>
      <c r="L8874" t="s">
        <v>3343</v>
      </c>
      <c r="M8874" t="s">
        <v>3570</v>
      </c>
      <c r="N8874" t="s">
        <v>3571</v>
      </c>
      <c r="O8874" t="s">
        <v>3346</v>
      </c>
      <c r="P8874" t="s">
        <v>3343</v>
      </c>
      <c r="Q8874" t="s">
        <v>3346</v>
      </c>
    </row>
    <row r="8875" spans="1:17" x14ac:dyDescent="0.25">
      <c r="A8875" t="s">
        <v>23357</v>
      </c>
      <c r="B8875" t="s">
        <v>23358</v>
      </c>
      <c r="C8875" t="s">
        <v>23359</v>
      </c>
      <c r="D8875" t="s">
        <v>23360</v>
      </c>
      <c r="E8875">
        <v>3701018</v>
      </c>
      <c r="F8875" t="s">
        <v>23512</v>
      </c>
      <c r="H8875" t="s">
        <v>3357</v>
      </c>
      <c r="I8875" t="s">
        <v>23515</v>
      </c>
      <c r="J8875" t="s">
        <v>23516</v>
      </c>
      <c r="K8875" t="s">
        <v>110</v>
      </c>
      <c r="L8875" t="s">
        <v>3346</v>
      </c>
      <c r="M8875" t="s">
        <v>3570</v>
      </c>
      <c r="N8875" t="s">
        <v>3571</v>
      </c>
      <c r="O8875" t="s">
        <v>3346</v>
      </c>
      <c r="P8875" t="s">
        <v>3343</v>
      </c>
      <c r="Q8875" t="s">
        <v>3346</v>
      </c>
    </row>
    <row r="8876" spans="1:17" x14ac:dyDescent="0.25">
      <c r="A8876" t="s">
        <v>23357</v>
      </c>
      <c r="B8876" t="s">
        <v>23358</v>
      </c>
      <c r="C8876" t="s">
        <v>23359</v>
      </c>
      <c r="D8876" t="s">
        <v>23360</v>
      </c>
      <c r="E8876">
        <v>3701018</v>
      </c>
      <c r="F8876" t="s">
        <v>23512</v>
      </c>
      <c r="H8876" t="s">
        <v>3357</v>
      </c>
      <c r="I8876" t="s">
        <v>23517</v>
      </c>
      <c r="J8876" t="s">
        <v>23518</v>
      </c>
      <c r="K8876" t="s">
        <v>110</v>
      </c>
      <c r="L8876" t="s">
        <v>3346</v>
      </c>
      <c r="M8876" t="s">
        <v>3570</v>
      </c>
      <c r="N8876" t="s">
        <v>3571</v>
      </c>
      <c r="O8876" t="s">
        <v>3346</v>
      </c>
      <c r="P8876" t="s">
        <v>3343</v>
      </c>
      <c r="Q8876" t="s">
        <v>3346</v>
      </c>
    </row>
    <row r="8877" spans="1:17" x14ac:dyDescent="0.25">
      <c r="A8877" t="s">
        <v>23357</v>
      </c>
      <c r="B8877" t="s">
        <v>23358</v>
      </c>
      <c r="C8877" t="s">
        <v>23359</v>
      </c>
      <c r="D8877" t="s">
        <v>23360</v>
      </c>
      <c r="E8877">
        <v>3701019</v>
      </c>
      <c r="F8877" t="s">
        <v>128</v>
      </c>
      <c r="G8877" t="s">
        <v>23519</v>
      </c>
      <c r="H8877" t="s">
        <v>3526</v>
      </c>
      <c r="I8877" t="s">
        <v>23520</v>
      </c>
      <c r="J8877" t="s">
        <v>935</v>
      </c>
      <c r="K8877" t="s">
        <v>110</v>
      </c>
      <c r="L8877" t="s">
        <v>3343</v>
      </c>
      <c r="M8877" t="s">
        <v>3344</v>
      </c>
      <c r="N8877" t="s">
        <v>3345</v>
      </c>
      <c r="O8877" t="s">
        <v>3346</v>
      </c>
      <c r="P8877" t="s">
        <v>3343</v>
      </c>
      <c r="Q8877" t="s">
        <v>3346</v>
      </c>
    </row>
    <row r="8878" spans="1:17" x14ac:dyDescent="0.25">
      <c r="A8878" t="s">
        <v>23357</v>
      </c>
      <c r="B8878" t="s">
        <v>23358</v>
      </c>
      <c r="C8878" t="s">
        <v>23359</v>
      </c>
      <c r="D8878" t="s">
        <v>23360</v>
      </c>
      <c r="E8878">
        <v>3701019</v>
      </c>
      <c r="F8878" t="s">
        <v>128</v>
      </c>
      <c r="G8878" t="s">
        <v>23519</v>
      </c>
      <c r="H8878" t="s">
        <v>3526</v>
      </c>
      <c r="I8878" t="s">
        <v>23521</v>
      </c>
      <c r="J8878" t="s">
        <v>49</v>
      </c>
      <c r="K8878" t="s">
        <v>110</v>
      </c>
      <c r="L8878" t="s">
        <v>3346</v>
      </c>
      <c r="M8878" t="s">
        <v>3344</v>
      </c>
      <c r="N8878" t="s">
        <v>3345</v>
      </c>
      <c r="O8878" t="s">
        <v>3346</v>
      </c>
      <c r="P8878" t="s">
        <v>3343</v>
      </c>
      <c r="Q8878" t="s">
        <v>3346</v>
      </c>
    </row>
    <row r="8879" spans="1:17" x14ac:dyDescent="0.25">
      <c r="A8879" t="s">
        <v>23357</v>
      </c>
      <c r="B8879" t="s">
        <v>23358</v>
      </c>
      <c r="C8879" t="s">
        <v>23359</v>
      </c>
      <c r="D8879" t="s">
        <v>23360</v>
      </c>
      <c r="E8879">
        <v>3701019</v>
      </c>
      <c r="F8879" t="s">
        <v>128</v>
      </c>
      <c r="G8879" t="s">
        <v>23519</v>
      </c>
      <c r="H8879" t="s">
        <v>3526</v>
      </c>
      <c r="I8879" t="s">
        <v>23522</v>
      </c>
      <c r="J8879" t="s">
        <v>3409</v>
      </c>
      <c r="K8879" t="s">
        <v>110</v>
      </c>
      <c r="L8879" t="s">
        <v>3346</v>
      </c>
      <c r="M8879" t="s">
        <v>3344</v>
      </c>
      <c r="N8879" t="s">
        <v>3345</v>
      </c>
      <c r="O8879" t="s">
        <v>3346</v>
      </c>
      <c r="P8879" t="s">
        <v>3343</v>
      </c>
      <c r="Q8879" t="s">
        <v>3346</v>
      </c>
    </row>
    <row r="8880" spans="1:17" x14ac:dyDescent="0.25">
      <c r="A8880" t="s">
        <v>23357</v>
      </c>
      <c r="B8880" t="s">
        <v>23358</v>
      </c>
      <c r="C8880" t="s">
        <v>23359</v>
      </c>
      <c r="D8880" t="s">
        <v>23360</v>
      </c>
      <c r="E8880">
        <v>3701019</v>
      </c>
      <c r="F8880" t="s">
        <v>128</v>
      </c>
      <c r="G8880" t="s">
        <v>23519</v>
      </c>
      <c r="H8880" t="s">
        <v>3526</v>
      </c>
      <c r="I8880" t="s">
        <v>23523</v>
      </c>
      <c r="J8880" t="s">
        <v>23524</v>
      </c>
      <c r="K8880" t="s">
        <v>110</v>
      </c>
      <c r="L8880" t="s">
        <v>3346</v>
      </c>
      <c r="M8880" t="s">
        <v>3344</v>
      </c>
      <c r="N8880" t="s">
        <v>3345</v>
      </c>
      <c r="O8880" t="s">
        <v>3346</v>
      </c>
      <c r="P8880" t="s">
        <v>3343</v>
      </c>
      <c r="Q8880" t="s">
        <v>3346</v>
      </c>
    </row>
    <row r="8881" spans="1:17" x14ac:dyDescent="0.25">
      <c r="A8881" t="s">
        <v>23357</v>
      </c>
      <c r="B8881" t="s">
        <v>23358</v>
      </c>
      <c r="C8881" t="s">
        <v>23359</v>
      </c>
      <c r="D8881" t="s">
        <v>23360</v>
      </c>
      <c r="E8881">
        <v>3701019</v>
      </c>
      <c r="F8881" t="s">
        <v>128</v>
      </c>
      <c r="G8881" t="s">
        <v>23519</v>
      </c>
      <c r="H8881" t="s">
        <v>3526</v>
      </c>
      <c r="I8881" t="s">
        <v>23525</v>
      </c>
      <c r="J8881" t="s">
        <v>3636</v>
      </c>
      <c r="K8881" t="s">
        <v>110</v>
      </c>
      <c r="L8881" t="s">
        <v>3346</v>
      </c>
      <c r="M8881" t="s">
        <v>3344</v>
      </c>
      <c r="N8881" t="s">
        <v>3345</v>
      </c>
      <c r="O8881" t="s">
        <v>3346</v>
      </c>
      <c r="P8881" t="s">
        <v>3343</v>
      </c>
      <c r="Q8881" t="s">
        <v>3346</v>
      </c>
    </row>
    <row r="8882" spans="1:17" x14ac:dyDescent="0.25">
      <c r="A8882" t="s">
        <v>23357</v>
      </c>
      <c r="B8882" t="s">
        <v>23358</v>
      </c>
      <c r="C8882" t="s">
        <v>23359</v>
      </c>
      <c r="D8882" t="s">
        <v>23360</v>
      </c>
      <c r="E8882">
        <v>3701019</v>
      </c>
      <c r="F8882" t="s">
        <v>128</v>
      </c>
      <c r="G8882" t="s">
        <v>23519</v>
      </c>
      <c r="H8882" t="s">
        <v>3526</v>
      </c>
      <c r="I8882" t="s">
        <v>23526</v>
      </c>
      <c r="J8882" t="s">
        <v>23527</v>
      </c>
      <c r="K8882" t="s">
        <v>110</v>
      </c>
      <c r="L8882" t="s">
        <v>3346</v>
      </c>
      <c r="M8882" t="s">
        <v>3344</v>
      </c>
      <c r="N8882" t="s">
        <v>3345</v>
      </c>
      <c r="O8882" t="s">
        <v>3346</v>
      </c>
      <c r="P8882" t="s">
        <v>3343</v>
      </c>
      <c r="Q8882" t="s">
        <v>3346</v>
      </c>
    </row>
    <row r="8883" spans="1:17" x14ac:dyDescent="0.25">
      <c r="A8883" t="s">
        <v>23357</v>
      </c>
      <c r="B8883" t="s">
        <v>23358</v>
      </c>
      <c r="C8883" t="s">
        <v>23359</v>
      </c>
      <c r="D8883" t="s">
        <v>23360</v>
      </c>
      <c r="E8883">
        <v>3701019</v>
      </c>
      <c r="F8883" t="s">
        <v>128</v>
      </c>
      <c r="G8883" t="s">
        <v>23519</v>
      </c>
      <c r="H8883" t="s">
        <v>3526</v>
      </c>
      <c r="I8883" t="s">
        <v>23528</v>
      </c>
      <c r="J8883" t="s">
        <v>23529</v>
      </c>
      <c r="K8883" t="s">
        <v>110</v>
      </c>
      <c r="L8883" t="s">
        <v>3346</v>
      </c>
      <c r="M8883" t="s">
        <v>3344</v>
      </c>
      <c r="N8883" t="s">
        <v>3345</v>
      </c>
      <c r="O8883" t="s">
        <v>3346</v>
      </c>
      <c r="P8883" t="s">
        <v>3343</v>
      </c>
      <c r="Q8883" t="s">
        <v>3346</v>
      </c>
    </row>
    <row r="8884" spans="1:17" x14ac:dyDescent="0.25">
      <c r="A8884" t="s">
        <v>23357</v>
      </c>
      <c r="B8884" t="s">
        <v>23358</v>
      </c>
      <c r="C8884" t="s">
        <v>23359</v>
      </c>
      <c r="D8884" t="s">
        <v>23360</v>
      </c>
      <c r="E8884">
        <v>3701020</v>
      </c>
      <c r="F8884" t="s">
        <v>156</v>
      </c>
      <c r="G8884" t="s">
        <v>23530</v>
      </c>
      <c r="H8884" t="s">
        <v>3394</v>
      </c>
      <c r="I8884" t="s">
        <v>23531</v>
      </c>
      <c r="J8884" t="s">
        <v>200</v>
      </c>
      <c r="K8884" t="s">
        <v>110</v>
      </c>
      <c r="L8884" t="s">
        <v>3343</v>
      </c>
      <c r="M8884" t="s">
        <v>3397</v>
      </c>
      <c r="N8884" t="s">
        <v>3398</v>
      </c>
      <c r="O8884" t="s">
        <v>3346</v>
      </c>
      <c r="P8884" t="s">
        <v>3343</v>
      </c>
      <c r="Q8884" t="s">
        <v>3346</v>
      </c>
    </row>
    <row r="8885" spans="1:17" x14ac:dyDescent="0.25">
      <c r="A8885" t="s">
        <v>23357</v>
      </c>
      <c r="B8885" t="s">
        <v>23358</v>
      </c>
      <c r="C8885" t="s">
        <v>23359</v>
      </c>
      <c r="D8885" t="s">
        <v>23360</v>
      </c>
      <c r="E8885">
        <v>3701020</v>
      </c>
      <c r="F8885" t="s">
        <v>156</v>
      </c>
      <c r="G8885" t="s">
        <v>23530</v>
      </c>
      <c r="H8885" t="s">
        <v>3394</v>
      </c>
      <c r="I8885" t="s">
        <v>23532</v>
      </c>
      <c r="J8885" t="s">
        <v>6069</v>
      </c>
      <c r="K8885" t="s">
        <v>110</v>
      </c>
      <c r="L8885" t="s">
        <v>3346</v>
      </c>
      <c r="M8885" t="s">
        <v>3397</v>
      </c>
      <c r="N8885" t="s">
        <v>3398</v>
      </c>
      <c r="O8885" t="s">
        <v>3346</v>
      </c>
      <c r="P8885" t="s">
        <v>3343</v>
      </c>
      <c r="Q8885" t="s">
        <v>3346</v>
      </c>
    </row>
    <row r="8886" spans="1:17" x14ac:dyDescent="0.25">
      <c r="A8886" t="s">
        <v>23357</v>
      </c>
      <c r="B8886" t="s">
        <v>23358</v>
      </c>
      <c r="C8886" t="s">
        <v>23359</v>
      </c>
      <c r="D8886" t="s">
        <v>23360</v>
      </c>
      <c r="E8886">
        <v>3701020</v>
      </c>
      <c r="F8886" t="s">
        <v>156</v>
      </c>
      <c r="G8886" t="s">
        <v>23530</v>
      </c>
      <c r="H8886" t="s">
        <v>3394</v>
      </c>
      <c r="I8886" t="s">
        <v>23533</v>
      </c>
      <c r="J8886" t="s">
        <v>6071</v>
      </c>
      <c r="K8886" t="s">
        <v>110</v>
      </c>
      <c r="L8886" t="s">
        <v>3346</v>
      </c>
      <c r="M8886" t="s">
        <v>3397</v>
      </c>
      <c r="N8886" t="s">
        <v>3398</v>
      </c>
      <c r="O8886" t="s">
        <v>3346</v>
      </c>
      <c r="P8886" t="s">
        <v>3343</v>
      </c>
      <c r="Q8886" t="s">
        <v>3346</v>
      </c>
    </row>
    <row r="8887" spans="1:17" x14ac:dyDescent="0.25">
      <c r="A8887" t="s">
        <v>23357</v>
      </c>
      <c r="B8887" t="s">
        <v>23358</v>
      </c>
      <c r="C8887" t="s">
        <v>23359</v>
      </c>
      <c r="D8887" t="s">
        <v>23360</v>
      </c>
      <c r="E8887">
        <v>3701020</v>
      </c>
      <c r="F8887" t="s">
        <v>156</v>
      </c>
      <c r="G8887" t="s">
        <v>23530</v>
      </c>
      <c r="H8887" t="s">
        <v>3394</v>
      </c>
      <c r="I8887" t="s">
        <v>23534</v>
      </c>
      <c r="J8887" t="s">
        <v>2575</v>
      </c>
      <c r="K8887" t="s">
        <v>110</v>
      </c>
      <c r="L8887" t="s">
        <v>3346</v>
      </c>
      <c r="M8887" t="s">
        <v>3397</v>
      </c>
      <c r="N8887" t="s">
        <v>3398</v>
      </c>
      <c r="O8887" t="s">
        <v>3346</v>
      </c>
      <c r="P8887" t="s">
        <v>3343</v>
      </c>
      <c r="Q8887" t="s">
        <v>3346</v>
      </c>
    </row>
    <row r="8888" spans="1:17" x14ac:dyDescent="0.25">
      <c r="A8888" t="s">
        <v>23357</v>
      </c>
      <c r="B8888" t="s">
        <v>23358</v>
      </c>
      <c r="C8888" t="s">
        <v>23359</v>
      </c>
      <c r="D8888" t="s">
        <v>23360</v>
      </c>
      <c r="E8888">
        <v>3701020</v>
      </c>
      <c r="F8888" t="s">
        <v>156</v>
      </c>
      <c r="G8888" t="s">
        <v>23530</v>
      </c>
      <c r="H8888" t="s">
        <v>3394</v>
      </c>
      <c r="I8888" t="s">
        <v>23535</v>
      </c>
      <c r="J8888" t="s">
        <v>3660</v>
      </c>
      <c r="K8888" t="s">
        <v>110</v>
      </c>
      <c r="L8888" t="s">
        <v>3346</v>
      </c>
      <c r="M8888" t="s">
        <v>3397</v>
      </c>
      <c r="N8888" t="s">
        <v>3398</v>
      </c>
      <c r="O8888" t="s">
        <v>3346</v>
      </c>
      <c r="P8888" t="s">
        <v>3343</v>
      </c>
      <c r="Q8888" t="s">
        <v>3346</v>
      </c>
    </row>
    <row r="8889" spans="1:17" x14ac:dyDescent="0.25">
      <c r="A8889" t="s">
        <v>23357</v>
      </c>
      <c r="B8889" t="s">
        <v>23358</v>
      </c>
      <c r="C8889" t="s">
        <v>23359</v>
      </c>
      <c r="D8889" t="s">
        <v>23360</v>
      </c>
      <c r="E8889">
        <v>3701020</v>
      </c>
      <c r="F8889" t="s">
        <v>156</v>
      </c>
      <c r="G8889" t="s">
        <v>23530</v>
      </c>
      <c r="H8889" t="s">
        <v>3394</v>
      </c>
      <c r="I8889" t="s">
        <v>23536</v>
      </c>
      <c r="J8889" t="s">
        <v>6075</v>
      </c>
      <c r="K8889" t="s">
        <v>110</v>
      </c>
      <c r="L8889" t="s">
        <v>3346</v>
      </c>
      <c r="M8889" t="s">
        <v>3397</v>
      </c>
      <c r="N8889" t="s">
        <v>3398</v>
      </c>
      <c r="O8889" t="s">
        <v>3346</v>
      </c>
      <c r="P8889" t="s">
        <v>3343</v>
      </c>
      <c r="Q8889" t="s">
        <v>3346</v>
      </c>
    </row>
    <row r="8890" spans="1:17" x14ac:dyDescent="0.25">
      <c r="A8890" t="s">
        <v>23357</v>
      </c>
      <c r="B8890" t="s">
        <v>23358</v>
      </c>
      <c r="C8890" t="s">
        <v>23359</v>
      </c>
      <c r="D8890" t="s">
        <v>23360</v>
      </c>
      <c r="E8890">
        <v>3701020</v>
      </c>
      <c r="F8890" t="s">
        <v>156</v>
      </c>
      <c r="G8890" t="s">
        <v>23530</v>
      </c>
      <c r="H8890" t="s">
        <v>3394</v>
      </c>
      <c r="I8890" t="s">
        <v>23537</v>
      </c>
      <c r="J8890" t="s">
        <v>6077</v>
      </c>
      <c r="K8890" t="s">
        <v>110</v>
      </c>
      <c r="L8890" t="s">
        <v>3346</v>
      </c>
      <c r="M8890" t="s">
        <v>3397</v>
      </c>
      <c r="N8890" t="s">
        <v>3398</v>
      </c>
      <c r="O8890" t="s">
        <v>3346</v>
      </c>
      <c r="P8890" t="s">
        <v>3343</v>
      </c>
      <c r="Q8890" t="s">
        <v>3346</v>
      </c>
    </row>
    <row r="8891" spans="1:17" x14ac:dyDescent="0.25">
      <c r="A8891" t="s">
        <v>23357</v>
      </c>
      <c r="B8891" t="s">
        <v>23358</v>
      </c>
      <c r="C8891" t="s">
        <v>23359</v>
      </c>
      <c r="D8891" t="s">
        <v>23360</v>
      </c>
      <c r="E8891">
        <v>3701020</v>
      </c>
      <c r="F8891" t="s">
        <v>156</v>
      </c>
      <c r="G8891" t="s">
        <v>23530</v>
      </c>
      <c r="H8891" t="s">
        <v>3394</v>
      </c>
      <c r="I8891" t="s">
        <v>23538</v>
      </c>
      <c r="J8891" t="s">
        <v>6079</v>
      </c>
      <c r="K8891" t="s">
        <v>110</v>
      </c>
      <c r="L8891" t="s">
        <v>3346</v>
      </c>
      <c r="M8891" t="s">
        <v>3397</v>
      </c>
      <c r="N8891" t="s">
        <v>3398</v>
      </c>
      <c r="O8891" t="s">
        <v>3346</v>
      </c>
      <c r="P8891" t="s">
        <v>3343</v>
      </c>
      <c r="Q8891" t="s">
        <v>3346</v>
      </c>
    </row>
    <row r="8892" spans="1:17" x14ac:dyDescent="0.25">
      <c r="A8892" t="s">
        <v>23357</v>
      </c>
      <c r="B8892" t="s">
        <v>23358</v>
      </c>
      <c r="C8892" t="s">
        <v>23359</v>
      </c>
      <c r="D8892" t="s">
        <v>23360</v>
      </c>
      <c r="E8892">
        <v>3701021</v>
      </c>
      <c r="F8892" t="s">
        <v>23539</v>
      </c>
      <c r="G8892" t="s">
        <v>23530</v>
      </c>
      <c r="H8892" t="s">
        <v>3394</v>
      </c>
      <c r="I8892" t="s">
        <v>23540</v>
      </c>
      <c r="J8892" t="s">
        <v>200</v>
      </c>
      <c r="K8892" t="s">
        <v>110</v>
      </c>
      <c r="L8892" t="s">
        <v>3343</v>
      </c>
      <c r="M8892" t="s">
        <v>3570</v>
      </c>
      <c r="N8892" t="s">
        <v>3571</v>
      </c>
      <c r="O8892" t="s">
        <v>3346</v>
      </c>
      <c r="P8892" t="s">
        <v>3343</v>
      </c>
      <c r="Q8892" t="s">
        <v>3346</v>
      </c>
    </row>
    <row r="8893" spans="1:17" x14ac:dyDescent="0.25">
      <c r="A8893" t="s">
        <v>23357</v>
      </c>
      <c r="B8893" t="s">
        <v>23358</v>
      </c>
      <c r="C8893" t="s">
        <v>23359</v>
      </c>
      <c r="D8893" t="s">
        <v>23360</v>
      </c>
      <c r="E8893">
        <v>3701021</v>
      </c>
      <c r="F8893" t="s">
        <v>23539</v>
      </c>
      <c r="G8893" t="s">
        <v>23530</v>
      </c>
      <c r="H8893" t="s">
        <v>3394</v>
      </c>
      <c r="I8893" t="s">
        <v>23541</v>
      </c>
      <c r="J8893" t="s">
        <v>23542</v>
      </c>
      <c r="K8893" t="s">
        <v>110</v>
      </c>
      <c r="L8893" t="s">
        <v>3346</v>
      </c>
      <c r="M8893" t="s">
        <v>3570</v>
      </c>
      <c r="N8893" t="s">
        <v>3571</v>
      </c>
      <c r="O8893" t="s">
        <v>3346</v>
      </c>
      <c r="P8893" t="s">
        <v>3343</v>
      </c>
      <c r="Q8893" t="s">
        <v>3346</v>
      </c>
    </row>
    <row r="8894" spans="1:17" x14ac:dyDescent="0.25">
      <c r="A8894" t="s">
        <v>23357</v>
      </c>
      <c r="B8894" t="s">
        <v>23358</v>
      </c>
      <c r="C8894" t="s">
        <v>23359</v>
      </c>
      <c r="D8894" t="s">
        <v>23360</v>
      </c>
      <c r="E8894">
        <v>3701021</v>
      </c>
      <c r="F8894" t="s">
        <v>23539</v>
      </c>
      <c r="G8894" t="s">
        <v>23530</v>
      </c>
      <c r="H8894" t="s">
        <v>3394</v>
      </c>
      <c r="I8894" t="s">
        <v>23543</v>
      </c>
      <c r="J8894" t="s">
        <v>339</v>
      </c>
      <c r="K8894" t="s">
        <v>110</v>
      </c>
      <c r="L8894" t="s">
        <v>3346</v>
      </c>
      <c r="M8894" t="s">
        <v>3570</v>
      </c>
      <c r="N8894" t="s">
        <v>3571</v>
      </c>
      <c r="O8894" t="s">
        <v>3346</v>
      </c>
      <c r="P8894" t="s">
        <v>3343</v>
      </c>
      <c r="Q8894" t="s">
        <v>3346</v>
      </c>
    </row>
    <row r="8895" spans="1:17" x14ac:dyDescent="0.25">
      <c r="A8895" t="s">
        <v>23357</v>
      </c>
      <c r="B8895" t="s">
        <v>23358</v>
      </c>
      <c r="C8895" t="s">
        <v>23359</v>
      </c>
      <c r="D8895" t="s">
        <v>23360</v>
      </c>
      <c r="E8895">
        <v>3701022</v>
      </c>
      <c r="F8895" t="s">
        <v>23544</v>
      </c>
      <c r="G8895" t="s">
        <v>22850</v>
      </c>
      <c r="H8895" t="s">
        <v>3394</v>
      </c>
      <c r="I8895" t="s">
        <v>23545</v>
      </c>
      <c r="J8895" t="s">
        <v>200</v>
      </c>
      <c r="K8895" t="s">
        <v>110</v>
      </c>
      <c r="L8895" t="s">
        <v>3343</v>
      </c>
      <c r="M8895" t="s">
        <v>3570</v>
      </c>
      <c r="N8895" t="s">
        <v>3571</v>
      </c>
      <c r="O8895" t="s">
        <v>3346</v>
      </c>
      <c r="P8895" t="s">
        <v>3343</v>
      </c>
      <c r="Q8895" t="s">
        <v>3346</v>
      </c>
    </row>
    <row r="8896" spans="1:17" x14ac:dyDescent="0.25">
      <c r="A8896" t="s">
        <v>23357</v>
      </c>
      <c r="B8896" t="s">
        <v>23358</v>
      </c>
      <c r="C8896" t="s">
        <v>23359</v>
      </c>
      <c r="D8896" t="s">
        <v>23360</v>
      </c>
      <c r="E8896">
        <v>3701022</v>
      </c>
      <c r="F8896" t="s">
        <v>23544</v>
      </c>
      <c r="G8896" t="s">
        <v>22850</v>
      </c>
      <c r="H8896" t="s">
        <v>3394</v>
      </c>
      <c r="I8896" t="s">
        <v>23546</v>
      </c>
      <c r="J8896" t="s">
        <v>23547</v>
      </c>
      <c r="K8896" t="s">
        <v>110</v>
      </c>
      <c r="L8896" t="s">
        <v>3346</v>
      </c>
      <c r="M8896" t="s">
        <v>3570</v>
      </c>
      <c r="N8896" t="s">
        <v>3571</v>
      </c>
      <c r="O8896" t="s">
        <v>3346</v>
      </c>
      <c r="P8896" t="s">
        <v>3343</v>
      </c>
      <c r="Q8896" t="s">
        <v>3346</v>
      </c>
    </row>
    <row r="8897" spans="1:17" x14ac:dyDescent="0.25">
      <c r="A8897" t="s">
        <v>23357</v>
      </c>
      <c r="B8897" t="s">
        <v>23358</v>
      </c>
      <c r="C8897" t="s">
        <v>23359</v>
      </c>
      <c r="D8897" t="s">
        <v>23360</v>
      </c>
      <c r="E8897">
        <v>3701022</v>
      </c>
      <c r="F8897" t="s">
        <v>23544</v>
      </c>
      <c r="G8897" t="s">
        <v>22850</v>
      </c>
      <c r="H8897" t="s">
        <v>3394</v>
      </c>
      <c r="I8897" t="s">
        <v>23548</v>
      </c>
      <c r="J8897" t="s">
        <v>339</v>
      </c>
      <c r="K8897" t="s">
        <v>110</v>
      </c>
      <c r="L8897" t="s">
        <v>3346</v>
      </c>
      <c r="M8897" t="s">
        <v>3570</v>
      </c>
      <c r="N8897" t="s">
        <v>3571</v>
      </c>
      <c r="O8897" t="s">
        <v>3346</v>
      </c>
      <c r="P8897" t="s">
        <v>3343</v>
      </c>
      <c r="Q8897" t="s">
        <v>3346</v>
      </c>
    </row>
    <row r="8898" spans="1:17" x14ac:dyDescent="0.25">
      <c r="A8898" t="s">
        <v>23357</v>
      </c>
      <c r="B8898" t="s">
        <v>23358</v>
      </c>
      <c r="C8898" t="s">
        <v>23359</v>
      </c>
      <c r="D8898" t="s">
        <v>23360</v>
      </c>
      <c r="E8898">
        <v>3701023</v>
      </c>
      <c r="F8898" t="s">
        <v>1674</v>
      </c>
      <c r="G8898" t="s">
        <v>23549</v>
      </c>
      <c r="H8898" t="s">
        <v>3357</v>
      </c>
      <c r="I8898" t="s">
        <v>23550</v>
      </c>
      <c r="J8898" t="s">
        <v>285</v>
      </c>
      <c r="K8898" t="s">
        <v>110</v>
      </c>
      <c r="L8898" t="s">
        <v>3343</v>
      </c>
      <c r="M8898" t="s">
        <v>3344</v>
      </c>
      <c r="N8898" t="s">
        <v>3360</v>
      </c>
      <c r="O8898" t="s">
        <v>3346</v>
      </c>
      <c r="P8898" t="s">
        <v>3343</v>
      </c>
      <c r="Q8898" t="s">
        <v>3346</v>
      </c>
    </row>
    <row r="8899" spans="1:17" x14ac:dyDescent="0.25">
      <c r="A8899" t="s">
        <v>23357</v>
      </c>
      <c r="B8899" t="s">
        <v>23358</v>
      </c>
      <c r="C8899" t="s">
        <v>23359</v>
      </c>
      <c r="D8899" t="s">
        <v>23360</v>
      </c>
      <c r="E8899">
        <v>3701023</v>
      </c>
      <c r="F8899" t="s">
        <v>1674</v>
      </c>
      <c r="G8899" t="s">
        <v>23549</v>
      </c>
      <c r="H8899" t="s">
        <v>3357</v>
      </c>
      <c r="I8899" t="s">
        <v>23551</v>
      </c>
      <c r="J8899" t="s">
        <v>23552</v>
      </c>
      <c r="K8899" t="s">
        <v>110</v>
      </c>
      <c r="L8899" t="s">
        <v>3346</v>
      </c>
      <c r="M8899" t="s">
        <v>3344</v>
      </c>
      <c r="N8899" t="s">
        <v>3360</v>
      </c>
      <c r="O8899" t="s">
        <v>3346</v>
      </c>
      <c r="P8899" t="s">
        <v>3343</v>
      </c>
      <c r="Q8899" t="s">
        <v>3346</v>
      </c>
    </row>
    <row r="8900" spans="1:17" x14ac:dyDescent="0.25">
      <c r="A8900" t="s">
        <v>23357</v>
      </c>
      <c r="B8900" t="s">
        <v>23358</v>
      </c>
      <c r="C8900" t="s">
        <v>23359</v>
      </c>
      <c r="D8900" t="s">
        <v>23360</v>
      </c>
      <c r="E8900">
        <v>3701024</v>
      </c>
      <c r="F8900" t="s">
        <v>149</v>
      </c>
      <c r="G8900" t="s">
        <v>23553</v>
      </c>
      <c r="H8900" t="s">
        <v>3586</v>
      </c>
      <c r="I8900" t="s">
        <v>23554</v>
      </c>
      <c r="J8900" t="s">
        <v>151</v>
      </c>
      <c r="K8900" t="s">
        <v>110</v>
      </c>
      <c r="L8900" t="s">
        <v>3343</v>
      </c>
      <c r="M8900" t="s">
        <v>3344</v>
      </c>
      <c r="N8900" t="s">
        <v>3627</v>
      </c>
      <c r="O8900" t="s">
        <v>3346</v>
      </c>
      <c r="P8900" t="s">
        <v>3343</v>
      </c>
      <c r="Q8900" t="s">
        <v>3346</v>
      </c>
    </row>
    <row r="8901" spans="1:17" x14ac:dyDescent="0.25">
      <c r="A8901" t="s">
        <v>23357</v>
      </c>
      <c r="B8901" t="s">
        <v>23358</v>
      </c>
      <c r="C8901" t="s">
        <v>23359</v>
      </c>
      <c r="D8901" t="s">
        <v>23360</v>
      </c>
      <c r="E8901">
        <v>3701025</v>
      </c>
      <c r="F8901" t="s">
        <v>23555</v>
      </c>
      <c r="G8901" t="s">
        <v>23556</v>
      </c>
      <c r="H8901" t="s">
        <v>3586</v>
      </c>
      <c r="I8901" t="s">
        <v>23557</v>
      </c>
      <c r="J8901" t="s">
        <v>151</v>
      </c>
      <c r="K8901" t="s">
        <v>110</v>
      </c>
      <c r="L8901" t="s">
        <v>3343</v>
      </c>
      <c r="M8901" t="s">
        <v>3570</v>
      </c>
      <c r="N8901" t="s">
        <v>3571</v>
      </c>
      <c r="O8901" t="s">
        <v>3346</v>
      </c>
      <c r="P8901" t="s">
        <v>3343</v>
      </c>
      <c r="Q8901" t="s">
        <v>3346</v>
      </c>
    </row>
    <row r="8902" spans="1:17" x14ac:dyDescent="0.25">
      <c r="A8902" t="s">
        <v>23357</v>
      </c>
      <c r="B8902" t="s">
        <v>23358</v>
      </c>
      <c r="C8902" t="s">
        <v>23359</v>
      </c>
      <c r="D8902" t="s">
        <v>23360</v>
      </c>
      <c r="E8902">
        <v>3701026</v>
      </c>
      <c r="F8902" t="s">
        <v>23558</v>
      </c>
      <c r="H8902" t="s">
        <v>3498</v>
      </c>
      <c r="I8902" t="s">
        <v>23559</v>
      </c>
      <c r="J8902" t="s">
        <v>23560</v>
      </c>
      <c r="K8902" t="s">
        <v>110</v>
      </c>
      <c r="L8902" t="s">
        <v>3343</v>
      </c>
      <c r="M8902" t="s">
        <v>3477</v>
      </c>
      <c r="N8902" t="s">
        <v>3603</v>
      </c>
      <c r="O8902" t="s">
        <v>3346</v>
      </c>
      <c r="P8902" t="s">
        <v>3343</v>
      </c>
      <c r="Q8902" t="s">
        <v>3346</v>
      </c>
    </row>
    <row r="8903" spans="1:17" x14ac:dyDescent="0.25">
      <c r="A8903" t="s">
        <v>23357</v>
      </c>
      <c r="B8903" t="s">
        <v>23358</v>
      </c>
      <c r="C8903" t="s">
        <v>23359</v>
      </c>
      <c r="D8903" t="s">
        <v>23360</v>
      </c>
      <c r="E8903">
        <v>3701027</v>
      </c>
      <c r="F8903" t="s">
        <v>1126</v>
      </c>
      <c r="G8903" t="s">
        <v>23561</v>
      </c>
      <c r="H8903" t="s">
        <v>3498</v>
      </c>
      <c r="I8903" t="s">
        <v>23562</v>
      </c>
      <c r="J8903" t="s">
        <v>1126</v>
      </c>
      <c r="K8903" t="s">
        <v>110</v>
      </c>
      <c r="L8903" t="s">
        <v>3343</v>
      </c>
      <c r="M8903" t="s">
        <v>3344</v>
      </c>
      <c r="N8903" t="s">
        <v>3360</v>
      </c>
      <c r="O8903" t="s">
        <v>3346</v>
      </c>
      <c r="P8903" t="s">
        <v>3343</v>
      </c>
      <c r="Q8903" t="s">
        <v>3346</v>
      </c>
    </row>
    <row r="8904" spans="1:17" x14ac:dyDescent="0.25">
      <c r="A8904" t="s">
        <v>23357</v>
      </c>
      <c r="B8904" t="s">
        <v>23358</v>
      </c>
      <c r="C8904" t="s">
        <v>23359</v>
      </c>
      <c r="D8904" t="s">
        <v>23360</v>
      </c>
      <c r="E8904">
        <v>3701027</v>
      </c>
      <c r="F8904" t="s">
        <v>1126</v>
      </c>
      <c r="G8904" t="s">
        <v>23561</v>
      </c>
      <c r="H8904" t="s">
        <v>3498</v>
      </c>
      <c r="I8904" t="s">
        <v>23563</v>
      </c>
      <c r="J8904" t="s">
        <v>23564</v>
      </c>
      <c r="K8904" t="s">
        <v>110</v>
      </c>
      <c r="L8904" t="s">
        <v>3346</v>
      </c>
      <c r="M8904" t="s">
        <v>3344</v>
      </c>
      <c r="N8904" t="s">
        <v>3360</v>
      </c>
      <c r="O8904" t="s">
        <v>3346</v>
      </c>
      <c r="P8904" t="s">
        <v>3343</v>
      </c>
      <c r="Q8904" t="s">
        <v>3346</v>
      </c>
    </row>
    <row r="8905" spans="1:17" x14ac:dyDescent="0.25">
      <c r="A8905" t="s">
        <v>23357</v>
      </c>
      <c r="B8905" t="s">
        <v>23358</v>
      </c>
      <c r="C8905" t="s">
        <v>23359</v>
      </c>
      <c r="D8905" t="s">
        <v>23360</v>
      </c>
      <c r="E8905">
        <v>3701027</v>
      </c>
      <c r="F8905" t="s">
        <v>1126</v>
      </c>
      <c r="G8905" t="s">
        <v>23561</v>
      </c>
      <c r="H8905" t="s">
        <v>3498</v>
      </c>
      <c r="I8905" t="s">
        <v>23565</v>
      </c>
      <c r="J8905" t="s">
        <v>23566</v>
      </c>
      <c r="K8905" t="s">
        <v>110</v>
      </c>
      <c r="L8905" t="s">
        <v>3346</v>
      </c>
      <c r="M8905" t="s">
        <v>3344</v>
      </c>
      <c r="N8905" t="s">
        <v>3360</v>
      </c>
      <c r="O8905" t="s">
        <v>3346</v>
      </c>
      <c r="P8905" t="s">
        <v>3343</v>
      </c>
      <c r="Q8905" t="s">
        <v>3346</v>
      </c>
    </row>
    <row r="8906" spans="1:17" x14ac:dyDescent="0.25">
      <c r="A8906" t="s">
        <v>23357</v>
      </c>
      <c r="B8906" t="s">
        <v>23358</v>
      </c>
      <c r="C8906" t="s">
        <v>23359</v>
      </c>
      <c r="D8906" t="s">
        <v>23360</v>
      </c>
      <c r="E8906">
        <v>3701028</v>
      </c>
      <c r="F8906" t="s">
        <v>23567</v>
      </c>
      <c r="G8906" t="s">
        <v>23568</v>
      </c>
      <c r="H8906" t="s">
        <v>366</v>
      </c>
      <c r="I8906" t="s">
        <v>23569</v>
      </c>
      <c r="J8906" t="s">
        <v>23570</v>
      </c>
      <c r="K8906" t="s">
        <v>110</v>
      </c>
      <c r="L8906" t="s">
        <v>3343</v>
      </c>
      <c r="M8906" t="s">
        <v>3570</v>
      </c>
      <c r="N8906" t="s">
        <v>3571</v>
      </c>
      <c r="O8906" t="s">
        <v>3346</v>
      </c>
      <c r="P8906" t="s">
        <v>3343</v>
      </c>
      <c r="Q8906" t="s">
        <v>3346</v>
      </c>
    </row>
    <row r="8907" spans="1:17" x14ac:dyDescent="0.25">
      <c r="A8907" t="s">
        <v>23357</v>
      </c>
      <c r="B8907" t="s">
        <v>23358</v>
      </c>
      <c r="C8907" t="s">
        <v>23571</v>
      </c>
      <c r="D8907" t="s">
        <v>23572</v>
      </c>
      <c r="E8907">
        <v>3702001</v>
      </c>
      <c r="F8907" t="s">
        <v>375</v>
      </c>
      <c r="H8907" t="s">
        <v>3350</v>
      </c>
      <c r="I8907" t="s">
        <v>23573</v>
      </c>
      <c r="J8907" t="s">
        <v>461</v>
      </c>
      <c r="K8907" t="s">
        <v>110</v>
      </c>
      <c r="L8907" t="s">
        <v>3343</v>
      </c>
      <c r="M8907" t="s">
        <v>3344</v>
      </c>
      <c r="N8907" t="s">
        <v>3627</v>
      </c>
      <c r="O8907" t="s">
        <v>3346</v>
      </c>
      <c r="P8907" t="s">
        <v>3343</v>
      </c>
      <c r="Q8907" t="s">
        <v>3346</v>
      </c>
    </row>
    <row r="8908" spans="1:17" x14ac:dyDescent="0.25">
      <c r="A8908" t="s">
        <v>23357</v>
      </c>
      <c r="B8908" t="s">
        <v>23358</v>
      </c>
      <c r="C8908" t="s">
        <v>23571</v>
      </c>
      <c r="D8908" t="s">
        <v>23572</v>
      </c>
      <c r="E8908">
        <v>3702001</v>
      </c>
      <c r="F8908" t="s">
        <v>375</v>
      </c>
      <c r="H8908" t="s">
        <v>3350</v>
      </c>
      <c r="I8908" t="s">
        <v>23574</v>
      </c>
      <c r="J8908" t="s">
        <v>23575</v>
      </c>
      <c r="K8908" t="s">
        <v>110</v>
      </c>
      <c r="L8908" t="s">
        <v>3346</v>
      </c>
      <c r="M8908" t="s">
        <v>3344</v>
      </c>
      <c r="N8908" t="s">
        <v>3627</v>
      </c>
      <c r="O8908" t="s">
        <v>3346</v>
      </c>
      <c r="P8908" t="s">
        <v>3343</v>
      </c>
      <c r="Q8908" t="s">
        <v>3346</v>
      </c>
    </row>
    <row r="8909" spans="1:17" x14ac:dyDescent="0.25">
      <c r="A8909" t="s">
        <v>23357</v>
      </c>
      <c r="B8909" t="s">
        <v>23358</v>
      </c>
      <c r="C8909" t="s">
        <v>23571</v>
      </c>
      <c r="D8909" t="s">
        <v>23572</v>
      </c>
      <c r="E8909">
        <v>3702001</v>
      </c>
      <c r="F8909" t="s">
        <v>375</v>
      </c>
      <c r="H8909" t="s">
        <v>3350</v>
      </c>
      <c r="I8909" t="s">
        <v>23576</v>
      </c>
      <c r="J8909" t="s">
        <v>23577</v>
      </c>
      <c r="K8909" t="s">
        <v>110</v>
      </c>
      <c r="L8909" t="s">
        <v>3346</v>
      </c>
      <c r="M8909" t="s">
        <v>3344</v>
      </c>
      <c r="N8909" t="s">
        <v>3627</v>
      </c>
      <c r="O8909" t="s">
        <v>3346</v>
      </c>
      <c r="P8909" t="s">
        <v>3343</v>
      </c>
      <c r="Q8909" t="s">
        <v>3346</v>
      </c>
    </row>
    <row r="8910" spans="1:17" x14ac:dyDescent="0.25">
      <c r="A8910" t="s">
        <v>23357</v>
      </c>
      <c r="B8910" t="s">
        <v>23358</v>
      </c>
      <c r="C8910" t="s">
        <v>23571</v>
      </c>
      <c r="D8910" t="s">
        <v>23572</v>
      </c>
      <c r="E8910">
        <v>3702001</v>
      </c>
      <c r="F8910" t="s">
        <v>375</v>
      </c>
      <c r="H8910" t="s">
        <v>3350</v>
      </c>
      <c r="I8910" t="s">
        <v>23578</v>
      </c>
      <c r="J8910" t="s">
        <v>23579</v>
      </c>
      <c r="K8910" t="s">
        <v>110</v>
      </c>
      <c r="L8910" t="s">
        <v>3346</v>
      </c>
      <c r="M8910" t="s">
        <v>3344</v>
      </c>
      <c r="N8910" t="s">
        <v>3627</v>
      </c>
      <c r="O8910" t="s">
        <v>3346</v>
      </c>
      <c r="P8910" t="s">
        <v>3343</v>
      </c>
      <c r="Q8910" t="s">
        <v>3346</v>
      </c>
    </row>
    <row r="8911" spans="1:17" x14ac:dyDescent="0.25">
      <c r="A8911" t="s">
        <v>23357</v>
      </c>
      <c r="B8911" t="s">
        <v>23358</v>
      </c>
      <c r="C8911" t="s">
        <v>23571</v>
      </c>
      <c r="D8911" t="s">
        <v>23572</v>
      </c>
      <c r="E8911">
        <v>3702001</v>
      </c>
      <c r="F8911" t="s">
        <v>375</v>
      </c>
      <c r="H8911" t="s">
        <v>3350</v>
      </c>
      <c r="I8911" t="s">
        <v>23580</v>
      </c>
      <c r="J8911" t="s">
        <v>23581</v>
      </c>
      <c r="K8911" t="s">
        <v>110</v>
      </c>
      <c r="L8911" t="s">
        <v>3346</v>
      </c>
      <c r="M8911" t="s">
        <v>3344</v>
      </c>
      <c r="N8911" t="s">
        <v>3627</v>
      </c>
      <c r="O8911" t="s">
        <v>3346</v>
      </c>
      <c r="P8911" t="s">
        <v>3343</v>
      </c>
      <c r="Q8911" t="s">
        <v>3346</v>
      </c>
    </row>
    <row r="8912" spans="1:17" x14ac:dyDescent="0.25">
      <c r="A8912" t="s">
        <v>23357</v>
      </c>
      <c r="B8912" t="s">
        <v>23358</v>
      </c>
      <c r="C8912" t="s">
        <v>23571</v>
      </c>
      <c r="D8912" t="s">
        <v>23572</v>
      </c>
      <c r="E8912">
        <v>3702001</v>
      </c>
      <c r="F8912" t="s">
        <v>375</v>
      </c>
      <c r="H8912" t="s">
        <v>3350</v>
      </c>
      <c r="I8912" t="s">
        <v>23582</v>
      </c>
      <c r="J8912" t="s">
        <v>23583</v>
      </c>
      <c r="K8912" t="s">
        <v>110</v>
      </c>
      <c r="L8912" t="s">
        <v>3346</v>
      </c>
      <c r="M8912" t="s">
        <v>3344</v>
      </c>
      <c r="N8912" t="s">
        <v>3627</v>
      </c>
      <c r="O8912" t="s">
        <v>3346</v>
      </c>
      <c r="P8912" t="s">
        <v>3343</v>
      </c>
      <c r="Q8912" t="s">
        <v>3346</v>
      </c>
    </row>
    <row r="8913" spans="1:17" x14ac:dyDescent="0.25">
      <c r="A8913" t="s">
        <v>23357</v>
      </c>
      <c r="B8913" t="s">
        <v>23358</v>
      </c>
      <c r="C8913" t="s">
        <v>23571</v>
      </c>
      <c r="D8913" t="s">
        <v>23572</v>
      </c>
      <c r="E8913">
        <v>3702001</v>
      </c>
      <c r="F8913" t="s">
        <v>375</v>
      </c>
      <c r="H8913" t="s">
        <v>3350</v>
      </c>
      <c r="I8913" t="s">
        <v>23584</v>
      </c>
      <c r="J8913" t="s">
        <v>23585</v>
      </c>
      <c r="K8913" t="s">
        <v>110</v>
      </c>
      <c r="L8913" t="s">
        <v>3346</v>
      </c>
      <c r="M8913" t="s">
        <v>3344</v>
      </c>
      <c r="N8913" t="s">
        <v>3627</v>
      </c>
      <c r="O8913" t="s">
        <v>3346</v>
      </c>
      <c r="P8913" t="s">
        <v>3343</v>
      </c>
      <c r="Q8913" t="s">
        <v>3346</v>
      </c>
    </row>
    <row r="8914" spans="1:17" x14ac:dyDescent="0.25">
      <c r="A8914" t="s">
        <v>23357</v>
      </c>
      <c r="B8914" t="s">
        <v>23358</v>
      </c>
      <c r="C8914" t="s">
        <v>23571</v>
      </c>
      <c r="D8914" t="s">
        <v>23572</v>
      </c>
      <c r="E8914">
        <v>3702001</v>
      </c>
      <c r="F8914" t="s">
        <v>375</v>
      </c>
      <c r="H8914" t="s">
        <v>3350</v>
      </c>
      <c r="I8914" t="s">
        <v>23586</v>
      </c>
      <c r="J8914" t="s">
        <v>23587</v>
      </c>
      <c r="K8914" t="s">
        <v>110</v>
      </c>
      <c r="L8914" t="s">
        <v>3346</v>
      </c>
      <c r="M8914" t="s">
        <v>3344</v>
      </c>
      <c r="N8914" t="s">
        <v>3627</v>
      </c>
      <c r="O8914" t="s">
        <v>3346</v>
      </c>
      <c r="P8914" t="s">
        <v>3343</v>
      </c>
      <c r="Q8914" t="s">
        <v>3346</v>
      </c>
    </row>
    <row r="8915" spans="1:17" x14ac:dyDescent="0.25">
      <c r="A8915" t="s">
        <v>23357</v>
      </c>
      <c r="B8915" t="s">
        <v>23358</v>
      </c>
      <c r="C8915" t="s">
        <v>23571</v>
      </c>
      <c r="D8915" t="s">
        <v>23572</v>
      </c>
      <c r="E8915">
        <v>3702001</v>
      </c>
      <c r="F8915" t="s">
        <v>375</v>
      </c>
      <c r="H8915" t="s">
        <v>3350</v>
      </c>
      <c r="I8915" t="s">
        <v>23588</v>
      </c>
      <c r="J8915" t="s">
        <v>23589</v>
      </c>
      <c r="K8915" t="s">
        <v>110</v>
      </c>
      <c r="L8915" t="s">
        <v>3346</v>
      </c>
      <c r="M8915" t="s">
        <v>3344</v>
      </c>
      <c r="N8915" t="s">
        <v>3627</v>
      </c>
      <c r="O8915" t="s">
        <v>3346</v>
      </c>
      <c r="P8915" t="s">
        <v>3343</v>
      </c>
      <c r="Q8915" t="s">
        <v>3346</v>
      </c>
    </row>
    <row r="8916" spans="1:17" x14ac:dyDescent="0.25">
      <c r="A8916" t="s">
        <v>23357</v>
      </c>
      <c r="B8916" t="s">
        <v>23358</v>
      </c>
      <c r="C8916" t="s">
        <v>23571</v>
      </c>
      <c r="D8916" t="s">
        <v>23572</v>
      </c>
      <c r="E8916">
        <v>3702001</v>
      </c>
      <c r="F8916" t="s">
        <v>375</v>
      </c>
      <c r="H8916" t="s">
        <v>3350</v>
      </c>
      <c r="I8916" t="s">
        <v>23590</v>
      </c>
      <c r="J8916" t="s">
        <v>23591</v>
      </c>
      <c r="K8916" t="s">
        <v>110</v>
      </c>
      <c r="L8916" t="s">
        <v>3346</v>
      </c>
      <c r="M8916" t="s">
        <v>3344</v>
      </c>
      <c r="N8916" t="s">
        <v>3627</v>
      </c>
      <c r="O8916" t="s">
        <v>3346</v>
      </c>
      <c r="P8916" t="s">
        <v>3343</v>
      </c>
      <c r="Q8916" t="s">
        <v>3346</v>
      </c>
    </row>
    <row r="8917" spans="1:17" x14ac:dyDescent="0.25">
      <c r="A8917" t="s">
        <v>23357</v>
      </c>
      <c r="B8917" t="s">
        <v>23358</v>
      </c>
      <c r="C8917" t="s">
        <v>23571</v>
      </c>
      <c r="D8917" t="s">
        <v>23572</v>
      </c>
      <c r="E8917">
        <v>3702001</v>
      </c>
      <c r="F8917" t="s">
        <v>375</v>
      </c>
      <c r="H8917" t="s">
        <v>3350</v>
      </c>
      <c r="I8917" t="s">
        <v>23592</v>
      </c>
      <c r="J8917" t="s">
        <v>23593</v>
      </c>
      <c r="K8917" t="s">
        <v>110</v>
      </c>
      <c r="L8917" t="s">
        <v>3346</v>
      </c>
      <c r="M8917" t="s">
        <v>3344</v>
      </c>
      <c r="N8917" t="s">
        <v>3627</v>
      </c>
      <c r="O8917" t="s">
        <v>3346</v>
      </c>
      <c r="P8917" t="s">
        <v>3343</v>
      </c>
      <c r="Q8917" t="s">
        <v>3346</v>
      </c>
    </row>
    <row r="8918" spans="1:17" x14ac:dyDescent="0.25">
      <c r="A8918" t="s">
        <v>23357</v>
      </c>
      <c r="B8918" t="s">
        <v>23358</v>
      </c>
      <c r="C8918" t="s">
        <v>23571</v>
      </c>
      <c r="D8918" t="s">
        <v>23572</v>
      </c>
      <c r="E8918">
        <v>3702001</v>
      </c>
      <c r="F8918" t="s">
        <v>375</v>
      </c>
      <c r="H8918" t="s">
        <v>3350</v>
      </c>
      <c r="I8918" t="s">
        <v>23594</v>
      </c>
      <c r="J8918" t="s">
        <v>23595</v>
      </c>
      <c r="K8918" t="s">
        <v>110</v>
      </c>
      <c r="L8918" t="s">
        <v>3346</v>
      </c>
      <c r="M8918" t="s">
        <v>3344</v>
      </c>
      <c r="N8918" t="s">
        <v>3627</v>
      </c>
      <c r="O8918" t="s">
        <v>3346</v>
      </c>
      <c r="P8918" t="s">
        <v>3343</v>
      </c>
      <c r="Q8918" t="s">
        <v>3346</v>
      </c>
    </row>
    <row r="8919" spans="1:17" x14ac:dyDescent="0.25">
      <c r="A8919" t="s">
        <v>23357</v>
      </c>
      <c r="B8919" t="s">
        <v>23358</v>
      </c>
      <c r="C8919" t="s">
        <v>23571</v>
      </c>
      <c r="D8919" t="s">
        <v>23572</v>
      </c>
      <c r="E8919">
        <v>3702002</v>
      </c>
      <c r="F8919" t="s">
        <v>102</v>
      </c>
      <c r="G8919" t="s">
        <v>3349</v>
      </c>
      <c r="H8919" t="s">
        <v>3350</v>
      </c>
      <c r="I8919" t="s">
        <v>23596</v>
      </c>
      <c r="J8919" t="s">
        <v>23597</v>
      </c>
      <c r="K8919" t="s">
        <v>110</v>
      </c>
      <c r="L8919" t="s">
        <v>3343</v>
      </c>
      <c r="M8919" t="s">
        <v>3344</v>
      </c>
      <c r="N8919" t="s">
        <v>3627</v>
      </c>
      <c r="O8919" t="s">
        <v>3346</v>
      </c>
      <c r="P8919" t="s">
        <v>3343</v>
      </c>
      <c r="Q8919" t="s">
        <v>3346</v>
      </c>
    </row>
    <row r="8920" spans="1:17" x14ac:dyDescent="0.25">
      <c r="A8920" t="s">
        <v>23357</v>
      </c>
      <c r="B8920" t="s">
        <v>23358</v>
      </c>
      <c r="C8920" t="s">
        <v>23571</v>
      </c>
      <c r="D8920" t="s">
        <v>23572</v>
      </c>
      <c r="E8920">
        <v>3702002</v>
      </c>
      <c r="F8920" t="s">
        <v>102</v>
      </c>
      <c r="G8920" t="s">
        <v>3349</v>
      </c>
      <c r="H8920" t="s">
        <v>3350</v>
      </c>
      <c r="I8920" t="s">
        <v>23598</v>
      </c>
      <c r="J8920" t="s">
        <v>23599</v>
      </c>
      <c r="K8920" t="s">
        <v>110</v>
      </c>
      <c r="L8920" t="s">
        <v>3346</v>
      </c>
      <c r="M8920" t="s">
        <v>3344</v>
      </c>
      <c r="N8920" t="s">
        <v>3627</v>
      </c>
      <c r="O8920" t="s">
        <v>3346</v>
      </c>
      <c r="P8920" t="s">
        <v>3343</v>
      </c>
      <c r="Q8920" t="s">
        <v>3346</v>
      </c>
    </row>
    <row r="8921" spans="1:17" x14ac:dyDescent="0.25">
      <c r="A8921" t="s">
        <v>23357</v>
      </c>
      <c r="B8921" t="s">
        <v>23358</v>
      </c>
      <c r="C8921" t="s">
        <v>23571</v>
      </c>
      <c r="D8921" t="s">
        <v>23572</v>
      </c>
      <c r="E8921">
        <v>3702002</v>
      </c>
      <c r="F8921" t="s">
        <v>102</v>
      </c>
      <c r="G8921" t="s">
        <v>3349</v>
      </c>
      <c r="H8921" t="s">
        <v>3350</v>
      </c>
      <c r="I8921" t="s">
        <v>23600</v>
      </c>
      <c r="J8921" t="s">
        <v>23601</v>
      </c>
      <c r="K8921" t="s">
        <v>110</v>
      </c>
      <c r="L8921" t="s">
        <v>3346</v>
      </c>
      <c r="M8921" t="s">
        <v>3344</v>
      </c>
      <c r="N8921" t="s">
        <v>3627</v>
      </c>
      <c r="O8921" t="s">
        <v>3346</v>
      </c>
      <c r="P8921" t="s">
        <v>3343</v>
      </c>
      <c r="Q8921" t="s">
        <v>3346</v>
      </c>
    </row>
    <row r="8922" spans="1:17" x14ac:dyDescent="0.25">
      <c r="A8922" t="s">
        <v>23357</v>
      </c>
      <c r="B8922" t="s">
        <v>23358</v>
      </c>
      <c r="C8922" t="s">
        <v>23571</v>
      </c>
      <c r="D8922" t="s">
        <v>23572</v>
      </c>
      <c r="E8922">
        <v>3702002</v>
      </c>
      <c r="F8922" t="s">
        <v>102</v>
      </c>
      <c r="G8922" t="s">
        <v>3349</v>
      </c>
      <c r="H8922" t="s">
        <v>3350</v>
      </c>
      <c r="I8922" t="s">
        <v>23602</v>
      </c>
      <c r="J8922" t="s">
        <v>23603</v>
      </c>
      <c r="K8922" t="s">
        <v>110</v>
      </c>
      <c r="L8922" t="s">
        <v>3346</v>
      </c>
      <c r="M8922" t="s">
        <v>3344</v>
      </c>
      <c r="N8922" t="s">
        <v>3627</v>
      </c>
      <c r="O8922" t="s">
        <v>3346</v>
      </c>
      <c r="P8922" t="s">
        <v>3343</v>
      </c>
      <c r="Q8922" t="s">
        <v>3346</v>
      </c>
    </row>
    <row r="8923" spans="1:17" x14ac:dyDescent="0.25">
      <c r="A8923" t="s">
        <v>23357</v>
      </c>
      <c r="B8923" t="s">
        <v>23358</v>
      </c>
      <c r="C8923" t="s">
        <v>23571</v>
      </c>
      <c r="D8923" t="s">
        <v>23572</v>
      </c>
      <c r="E8923">
        <v>3702002</v>
      </c>
      <c r="F8923" t="s">
        <v>102</v>
      </c>
      <c r="G8923" t="s">
        <v>3349</v>
      </c>
      <c r="H8923" t="s">
        <v>3350</v>
      </c>
      <c r="I8923" t="s">
        <v>23604</v>
      </c>
      <c r="J8923" t="s">
        <v>23605</v>
      </c>
      <c r="K8923" t="s">
        <v>110</v>
      </c>
      <c r="L8923" t="s">
        <v>3346</v>
      </c>
      <c r="M8923" t="s">
        <v>3344</v>
      </c>
      <c r="N8923" t="s">
        <v>3627</v>
      </c>
      <c r="O8923" t="s">
        <v>3346</v>
      </c>
      <c r="P8923" t="s">
        <v>3343</v>
      </c>
      <c r="Q8923" t="s">
        <v>3346</v>
      </c>
    </row>
    <row r="8924" spans="1:17" x14ac:dyDescent="0.25">
      <c r="A8924" t="s">
        <v>23357</v>
      </c>
      <c r="B8924" t="s">
        <v>23358</v>
      </c>
      <c r="C8924" t="s">
        <v>23571</v>
      </c>
      <c r="D8924" t="s">
        <v>23572</v>
      </c>
      <c r="E8924">
        <v>3702002</v>
      </c>
      <c r="F8924" t="s">
        <v>102</v>
      </c>
      <c r="G8924" t="s">
        <v>3349</v>
      </c>
      <c r="H8924" t="s">
        <v>3350</v>
      </c>
      <c r="I8924" t="s">
        <v>23606</v>
      </c>
      <c r="J8924" t="s">
        <v>23607</v>
      </c>
      <c r="K8924" t="s">
        <v>110</v>
      </c>
      <c r="L8924" t="s">
        <v>3346</v>
      </c>
      <c r="M8924" t="s">
        <v>3344</v>
      </c>
      <c r="N8924" t="s">
        <v>3627</v>
      </c>
      <c r="O8924" t="s">
        <v>3346</v>
      </c>
      <c r="P8924" t="s">
        <v>3343</v>
      </c>
      <c r="Q8924" t="s">
        <v>3346</v>
      </c>
    </row>
    <row r="8925" spans="1:17" x14ac:dyDescent="0.25">
      <c r="A8925" t="s">
        <v>23357</v>
      </c>
      <c r="B8925" t="s">
        <v>23358</v>
      </c>
      <c r="C8925" t="s">
        <v>23571</v>
      </c>
      <c r="D8925" t="s">
        <v>23572</v>
      </c>
      <c r="E8925">
        <v>3702002</v>
      </c>
      <c r="F8925" t="s">
        <v>102</v>
      </c>
      <c r="G8925" t="s">
        <v>3349</v>
      </c>
      <c r="H8925" t="s">
        <v>3350</v>
      </c>
      <c r="I8925" t="s">
        <v>23608</v>
      </c>
      <c r="J8925" t="s">
        <v>23609</v>
      </c>
      <c r="K8925" t="s">
        <v>110</v>
      </c>
      <c r="L8925" t="s">
        <v>3346</v>
      </c>
      <c r="M8925" t="s">
        <v>3344</v>
      </c>
      <c r="N8925" t="s">
        <v>3627</v>
      </c>
      <c r="O8925" t="s">
        <v>3346</v>
      </c>
      <c r="P8925" t="s">
        <v>3343</v>
      </c>
      <c r="Q8925" t="s">
        <v>3346</v>
      </c>
    </row>
    <row r="8926" spans="1:17" x14ac:dyDescent="0.25">
      <c r="A8926" t="s">
        <v>23357</v>
      </c>
      <c r="B8926" t="s">
        <v>23358</v>
      </c>
      <c r="C8926" t="s">
        <v>23571</v>
      </c>
      <c r="D8926" t="s">
        <v>23572</v>
      </c>
      <c r="E8926">
        <v>3702003</v>
      </c>
      <c r="F8926" t="s">
        <v>867</v>
      </c>
      <c r="G8926" t="s">
        <v>6518</v>
      </c>
      <c r="H8926" t="s">
        <v>3350</v>
      </c>
      <c r="I8926" t="s">
        <v>23610</v>
      </c>
      <c r="J8926" t="s">
        <v>23611</v>
      </c>
      <c r="K8926" t="s">
        <v>110</v>
      </c>
      <c r="L8926" t="s">
        <v>3343</v>
      </c>
      <c r="M8926" t="s">
        <v>3344</v>
      </c>
      <c r="N8926" t="s">
        <v>3627</v>
      </c>
      <c r="O8926" t="s">
        <v>3346</v>
      </c>
      <c r="P8926" t="s">
        <v>3343</v>
      </c>
      <c r="Q8926" t="s">
        <v>3346</v>
      </c>
    </row>
    <row r="8927" spans="1:17" x14ac:dyDescent="0.25">
      <c r="A8927" t="s">
        <v>23357</v>
      </c>
      <c r="B8927" t="s">
        <v>23358</v>
      </c>
      <c r="C8927" t="s">
        <v>23571</v>
      </c>
      <c r="D8927" t="s">
        <v>23572</v>
      </c>
      <c r="E8927">
        <v>3702003</v>
      </c>
      <c r="F8927" t="s">
        <v>867</v>
      </c>
      <c r="G8927" t="s">
        <v>6518</v>
      </c>
      <c r="H8927" t="s">
        <v>3350</v>
      </c>
      <c r="I8927" t="s">
        <v>23612</v>
      </c>
      <c r="J8927" t="s">
        <v>23613</v>
      </c>
      <c r="K8927" t="s">
        <v>110</v>
      </c>
      <c r="L8927" t="s">
        <v>3346</v>
      </c>
      <c r="M8927" t="s">
        <v>3344</v>
      </c>
      <c r="N8927" t="s">
        <v>3627</v>
      </c>
      <c r="O8927" t="s">
        <v>3346</v>
      </c>
      <c r="P8927" t="s">
        <v>3343</v>
      </c>
      <c r="Q8927" t="s">
        <v>3346</v>
      </c>
    </row>
    <row r="8928" spans="1:17" x14ac:dyDescent="0.25">
      <c r="A8928" t="s">
        <v>23357</v>
      </c>
      <c r="B8928" t="s">
        <v>23358</v>
      </c>
      <c r="C8928" t="s">
        <v>23571</v>
      </c>
      <c r="D8928" t="s">
        <v>23572</v>
      </c>
      <c r="E8928">
        <v>3702003</v>
      </c>
      <c r="F8928" t="s">
        <v>867</v>
      </c>
      <c r="G8928" t="s">
        <v>6518</v>
      </c>
      <c r="H8928" t="s">
        <v>3350</v>
      </c>
      <c r="I8928" t="s">
        <v>23614</v>
      </c>
      <c r="J8928" t="s">
        <v>23615</v>
      </c>
      <c r="K8928" t="s">
        <v>110</v>
      </c>
      <c r="L8928" t="s">
        <v>3346</v>
      </c>
      <c r="M8928" t="s">
        <v>3344</v>
      </c>
      <c r="N8928" t="s">
        <v>3627</v>
      </c>
      <c r="O8928" t="s">
        <v>3346</v>
      </c>
      <c r="P8928" t="s">
        <v>3343</v>
      </c>
      <c r="Q8928" t="s">
        <v>3346</v>
      </c>
    </row>
    <row r="8929" spans="1:17" x14ac:dyDescent="0.25">
      <c r="A8929" t="s">
        <v>23357</v>
      </c>
      <c r="B8929" t="s">
        <v>23358</v>
      </c>
      <c r="C8929" t="s">
        <v>23571</v>
      </c>
      <c r="D8929" t="s">
        <v>23572</v>
      </c>
      <c r="E8929">
        <v>3702003</v>
      </c>
      <c r="F8929" t="s">
        <v>867</v>
      </c>
      <c r="G8929" t="s">
        <v>6518</v>
      </c>
      <c r="H8929" t="s">
        <v>3350</v>
      </c>
      <c r="I8929" t="s">
        <v>23616</v>
      </c>
      <c r="J8929" t="s">
        <v>23617</v>
      </c>
      <c r="K8929" t="s">
        <v>110</v>
      </c>
      <c r="L8929" t="s">
        <v>3346</v>
      </c>
      <c r="M8929" t="s">
        <v>3344</v>
      </c>
      <c r="N8929" t="s">
        <v>3627</v>
      </c>
      <c r="O8929" t="s">
        <v>3346</v>
      </c>
      <c r="P8929" t="s">
        <v>3343</v>
      </c>
      <c r="Q8929" t="s">
        <v>3346</v>
      </c>
    </row>
    <row r="8930" spans="1:17" x14ac:dyDescent="0.25">
      <c r="A8930" t="s">
        <v>23357</v>
      </c>
      <c r="B8930" t="s">
        <v>23358</v>
      </c>
      <c r="C8930" t="s">
        <v>23571</v>
      </c>
      <c r="D8930" t="s">
        <v>23572</v>
      </c>
      <c r="E8930">
        <v>3702004</v>
      </c>
      <c r="F8930" t="s">
        <v>23618</v>
      </c>
      <c r="H8930" t="s">
        <v>23619</v>
      </c>
      <c r="I8930" t="s">
        <v>23620</v>
      </c>
      <c r="J8930" t="s">
        <v>23621</v>
      </c>
      <c r="K8930" t="s">
        <v>110</v>
      </c>
      <c r="L8930" t="s">
        <v>3343</v>
      </c>
      <c r="M8930" t="s">
        <v>3344</v>
      </c>
      <c r="N8930" t="s">
        <v>3686</v>
      </c>
      <c r="O8930" t="s">
        <v>3346</v>
      </c>
      <c r="P8930" t="s">
        <v>3343</v>
      </c>
      <c r="Q8930" t="s">
        <v>3346</v>
      </c>
    </row>
    <row r="8931" spans="1:17" x14ac:dyDescent="0.25">
      <c r="A8931" t="s">
        <v>23357</v>
      </c>
      <c r="B8931" t="s">
        <v>23358</v>
      </c>
      <c r="C8931" t="s">
        <v>23571</v>
      </c>
      <c r="D8931" t="s">
        <v>23572</v>
      </c>
      <c r="E8931">
        <v>3702004</v>
      </c>
      <c r="F8931" t="s">
        <v>23618</v>
      </c>
      <c r="H8931" t="s">
        <v>23619</v>
      </c>
      <c r="I8931" t="s">
        <v>23622</v>
      </c>
      <c r="J8931" t="s">
        <v>12887</v>
      </c>
      <c r="K8931" t="s">
        <v>110</v>
      </c>
      <c r="L8931" t="s">
        <v>3346</v>
      </c>
      <c r="M8931" t="s">
        <v>3344</v>
      </c>
      <c r="N8931" t="s">
        <v>3686</v>
      </c>
      <c r="O8931" t="s">
        <v>3346</v>
      </c>
      <c r="P8931" t="s">
        <v>3343</v>
      </c>
      <c r="Q8931" t="s">
        <v>3346</v>
      </c>
    </row>
    <row r="8932" spans="1:17" x14ac:dyDescent="0.25">
      <c r="A8932" t="s">
        <v>23357</v>
      </c>
      <c r="B8932" t="s">
        <v>23358</v>
      </c>
      <c r="C8932" t="s">
        <v>23571</v>
      </c>
      <c r="D8932" t="s">
        <v>23572</v>
      </c>
      <c r="E8932">
        <v>3702004</v>
      </c>
      <c r="F8932" t="s">
        <v>23618</v>
      </c>
      <c r="H8932" t="s">
        <v>23619</v>
      </c>
      <c r="I8932" t="s">
        <v>23623</v>
      </c>
      <c r="J8932" t="s">
        <v>23624</v>
      </c>
      <c r="K8932" t="s">
        <v>110</v>
      </c>
      <c r="L8932" t="s">
        <v>3346</v>
      </c>
      <c r="M8932" t="s">
        <v>3344</v>
      </c>
      <c r="N8932" t="s">
        <v>3686</v>
      </c>
      <c r="O8932" t="s">
        <v>3346</v>
      </c>
      <c r="P8932" t="s">
        <v>3343</v>
      </c>
      <c r="Q8932" t="s">
        <v>3346</v>
      </c>
    </row>
    <row r="8933" spans="1:17" x14ac:dyDescent="0.25">
      <c r="A8933" t="s">
        <v>23357</v>
      </c>
      <c r="B8933" t="s">
        <v>23358</v>
      </c>
      <c r="C8933" t="s">
        <v>23571</v>
      </c>
      <c r="D8933" t="s">
        <v>23572</v>
      </c>
      <c r="E8933">
        <v>3702005</v>
      </c>
      <c r="F8933" t="s">
        <v>23625</v>
      </c>
      <c r="H8933" t="s">
        <v>3634</v>
      </c>
      <c r="I8933" t="s">
        <v>23626</v>
      </c>
      <c r="J8933" t="s">
        <v>605</v>
      </c>
      <c r="K8933" t="s">
        <v>110</v>
      </c>
      <c r="L8933" t="s">
        <v>3343</v>
      </c>
      <c r="M8933" t="s">
        <v>3666</v>
      </c>
      <c r="N8933" t="s">
        <v>3700</v>
      </c>
      <c r="O8933" t="s">
        <v>3346</v>
      </c>
      <c r="P8933" t="s">
        <v>3343</v>
      </c>
      <c r="Q8933" t="s">
        <v>3346</v>
      </c>
    </row>
    <row r="8934" spans="1:17" x14ac:dyDescent="0.25">
      <c r="A8934" t="s">
        <v>23357</v>
      </c>
      <c r="B8934" t="s">
        <v>23358</v>
      </c>
      <c r="C8934" t="s">
        <v>23571</v>
      </c>
      <c r="D8934" t="s">
        <v>23572</v>
      </c>
      <c r="E8934">
        <v>3702005</v>
      </c>
      <c r="F8934" t="s">
        <v>23625</v>
      </c>
      <c r="H8934" t="s">
        <v>3634</v>
      </c>
      <c r="I8934" t="s">
        <v>23627</v>
      </c>
      <c r="J8934" t="s">
        <v>23628</v>
      </c>
      <c r="K8934" t="s">
        <v>110</v>
      </c>
      <c r="L8934" t="s">
        <v>3346</v>
      </c>
      <c r="M8934" t="s">
        <v>3666</v>
      </c>
      <c r="N8934" t="s">
        <v>3700</v>
      </c>
      <c r="O8934" t="s">
        <v>3346</v>
      </c>
      <c r="P8934" t="s">
        <v>3343</v>
      </c>
      <c r="Q8934" t="s">
        <v>3346</v>
      </c>
    </row>
    <row r="8935" spans="1:17" x14ac:dyDescent="0.25">
      <c r="A8935" t="s">
        <v>23357</v>
      </c>
      <c r="B8935" t="s">
        <v>23358</v>
      </c>
      <c r="C8935" t="s">
        <v>23571</v>
      </c>
      <c r="D8935" t="s">
        <v>23572</v>
      </c>
      <c r="E8935">
        <v>3702005</v>
      </c>
      <c r="F8935" t="s">
        <v>23625</v>
      </c>
      <c r="H8935" t="s">
        <v>3634</v>
      </c>
      <c r="I8935" t="s">
        <v>23629</v>
      </c>
      <c r="J8935" t="s">
        <v>23630</v>
      </c>
      <c r="K8935" t="s">
        <v>110</v>
      </c>
      <c r="L8935" t="s">
        <v>3346</v>
      </c>
      <c r="M8935" t="s">
        <v>3666</v>
      </c>
      <c r="N8935" t="s">
        <v>3700</v>
      </c>
      <c r="O8935" t="s">
        <v>3346</v>
      </c>
      <c r="P8935" t="s">
        <v>3343</v>
      </c>
      <c r="Q8935" t="s">
        <v>3346</v>
      </c>
    </row>
    <row r="8936" spans="1:17" x14ac:dyDescent="0.25">
      <c r="A8936" t="s">
        <v>23357</v>
      </c>
      <c r="B8936" t="s">
        <v>23358</v>
      </c>
      <c r="C8936" t="s">
        <v>23571</v>
      </c>
      <c r="D8936" t="s">
        <v>23572</v>
      </c>
      <c r="E8936">
        <v>3702005</v>
      </c>
      <c r="F8936" t="s">
        <v>23625</v>
      </c>
      <c r="H8936" t="s">
        <v>3634</v>
      </c>
      <c r="I8936" t="s">
        <v>23631</v>
      </c>
      <c r="J8936" t="s">
        <v>23632</v>
      </c>
      <c r="K8936" t="s">
        <v>110</v>
      </c>
      <c r="L8936" t="s">
        <v>3346</v>
      </c>
      <c r="M8936" t="s">
        <v>3666</v>
      </c>
      <c r="N8936" t="s">
        <v>3700</v>
      </c>
      <c r="O8936" t="s">
        <v>3346</v>
      </c>
      <c r="P8936" t="s">
        <v>3343</v>
      </c>
      <c r="Q8936" t="s">
        <v>3346</v>
      </c>
    </row>
    <row r="8937" spans="1:17" x14ac:dyDescent="0.25">
      <c r="A8937" t="s">
        <v>23357</v>
      </c>
      <c r="B8937" t="s">
        <v>23358</v>
      </c>
      <c r="C8937" t="s">
        <v>23571</v>
      </c>
      <c r="D8937" t="s">
        <v>23572</v>
      </c>
      <c r="E8937">
        <v>3702005</v>
      </c>
      <c r="F8937" t="s">
        <v>23625</v>
      </c>
      <c r="H8937" t="s">
        <v>3634</v>
      </c>
      <c r="I8937" t="s">
        <v>23633</v>
      </c>
      <c r="J8937" t="s">
        <v>23634</v>
      </c>
      <c r="K8937" t="s">
        <v>110</v>
      </c>
      <c r="L8937" t="s">
        <v>3346</v>
      </c>
      <c r="M8937" t="s">
        <v>3666</v>
      </c>
      <c r="N8937" t="s">
        <v>3700</v>
      </c>
      <c r="O8937" t="s">
        <v>3346</v>
      </c>
      <c r="P8937" t="s">
        <v>3343</v>
      </c>
      <c r="Q8937" t="s">
        <v>3346</v>
      </c>
    </row>
    <row r="8938" spans="1:17" x14ac:dyDescent="0.25">
      <c r="A8938" t="s">
        <v>23357</v>
      </c>
      <c r="B8938" t="s">
        <v>23358</v>
      </c>
      <c r="C8938" t="s">
        <v>23571</v>
      </c>
      <c r="D8938" t="s">
        <v>23572</v>
      </c>
      <c r="E8938">
        <v>3702006</v>
      </c>
      <c r="F8938" t="s">
        <v>23635</v>
      </c>
      <c r="H8938" t="s">
        <v>3556</v>
      </c>
      <c r="I8938" t="s">
        <v>23636</v>
      </c>
      <c r="J8938" t="s">
        <v>49</v>
      </c>
      <c r="K8938" t="s">
        <v>110</v>
      </c>
      <c r="L8938" t="s">
        <v>3343</v>
      </c>
      <c r="M8938" t="s">
        <v>3344</v>
      </c>
      <c r="N8938" t="s">
        <v>3345</v>
      </c>
      <c r="O8938" t="s">
        <v>3346</v>
      </c>
      <c r="P8938" t="s">
        <v>3343</v>
      </c>
      <c r="Q8938" t="s">
        <v>3346</v>
      </c>
    </row>
    <row r="8939" spans="1:17" x14ac:dyDescent="0.25">
      <c r="A8939" t="s">
        <v>23357</v>
      </c>
      <c r="B8939" t="s">
        <v>23358</v>
      </c>
      <c r="C8939" t="s">
        <v>23571</v>
      </c>
      <c r="D8939" t="s">
        <v>23572</v>
      </c>
      <c r="E8939">
        <v>3702006</v>
      </c>
      <c r="F8939" t="s">
        <v>23635</v>
      </c>
      <c r="H8939" t="s">
        <v>3556</v>
      </c>
      <c r="I8939" t="s">
        <v>23637</v>
      </c>
      <c r="J8939" t="s">
        <v>23638</v>
      </c>
      <c r="K8939" t="s">
        <v>110</v>
      </c>
      <c r="L8939" t="s">
        <v>3346</v>
      </c>
      <c r="M8939" t="s">
        <v>3344</v>
      </c>
      <c r="N8939" t="s">
        <v>3345</v>
      </c>
      <c r="O8939" t="s">
        <v>3346</v>
      </c>
      <c r="P8939" t="s">
        <v>3343</v>
      </c>
      <c r="Q8939" t="s">
        <v>3346</v>
      </c>
    </row>
    <row r="8940" spans="1:17" x14ac:dyDescent="0.25">
      <c r="A8940" t="s">
        <v>23357</v>
      </c>
      <c r="B8940" t="s">
        <v>23358</v>
      </c>
      <c r="C8940" t="s">
        <v>23571</v>
      </c>
      <c r="D8940" t="s">
        <v>23572</v>
      </c>
      <c r="E8940">
        <v>3702006</v>
      </c>
      <c r="F8940" t="s">
        <v>23635</v>
      </c>
      <c r="H8940" t="s">
        <v>3556</v>
      </c>
      <c r="I8940" t="s">
        <v>23639</v>
      </c>
      <c r="J8940" t="s">
        <v>23640</v>
      </c>
      <c r="K8940" t="s">
        <v>110</v>
      </c>
      <c r="L8940" t="s">
        <v>3346</v>
      </c>
      <c r="M8940" t="s">
        <v>3344</v>
      </c>
      <c r="N8940" t="s">
        <v>3345</v>
      </c>
      <c r="O8940" t="s">
        <v>3346</v>
      </c>
      <c r="P8940" t="s">
        <v>3343</v>
      </c>
      <c r="Q8940" t="s">
        <v>3346</v>
      </c>
    </row>
    <row r="8941" spans="1:17" x14ac:dyDescent="0.25">
      <c r="A8941" t="s">
        <v>23357</v>
      </c>
      <c r="B8941" t="s">
        <v>23358</v>
      </c>
      <c r="C8941" t="s">
        <v>23571</v>
      </c>
      <c r="D8941" t="s">
        <v>23572</v>
      </c>
      <c r="E8941">
        <v>3702007</v>
      </c>
      <c r="F8941" t="s">
        <v>23641</v>
      </c>
      <c r="H8941" t="s">
        <v>3394</v>
      </c>
      <c r="I8941" t="s">
        <v>23642</v>
      </c>
      <c r="J8941" t="s">
        <v>10061</v>
      </c>
      <c r="K8941" t="s">
        <v>110</v>
      </c>
      <c r="L8941" t="s">
        <v>3343</v>
      </c>
      <c r="M8941" t="s">
        <v>3397</v>
      </c>
      <c r="N8941" t="s">
        <v>3398</v>
      </c>
      <c r="O8941" t="s">
        <v>3346</v>
      </c>
      <c r="P8941" t="s">
        <v>3343</v>
      </c>
      <c r="Q8941" t="s">
        <v>3346</v>
      </c>
    </row>
    <row r="8942" spans="1:17" x14ac:dyDescent="0.25">
      <c r="A8942" t="s">
        <v>23357</v>
      </c>
      <c r="B8942" t="s">
        <v>23358</v>
      </c>
      <c r="C8942" t="s">
        <v>23571</v>
      </c>
      <c r="D8942" t="s">
        <v>23572</v>
      </c>
      <c r="E8942">
        <v>3702007</v>
      </c>
      <c r="F8942" t="s">
        <v>23641</v>
      </c>
      <c r="H8942" t="s">
        <v>3394</v>
      </c>
      <c r="I8942" t="s">
        <v>23643</v>
      </c>
      <c r="J8942" t="s">
        <v>23644</v>
      </c>
      <c r="K8942" t="s">
        <v>110</v>
      </c>
      <c r="L8942" t="s">
        <v>3346</v>
      </c>
      <c r="M8942" t="s">
        <v>3397</v>
      </c>
      <c r="N8942" t="s">
        <v>3398</v>
      </c>
      <c r="O8942" t="s">
        <v>3346</v>
      </c>
      <c r="P8942" t="s">
        <v>3343</v>
      </c>
      <c r="Q8942" t="s">
        <v>3346</v>
      </c>
    </row>
    <row r="8943" spans="1:17" x14ac:dyDescent="0.25">
      <c r="A8943" t="s">
        <v>23357</v>
      </c>
      <c r="B8943" t="s">
        <v>23358</v>
      </c>
      <c r="C8943" t="s">
        <v>23571</v>
      </c>
      <c r="D8943" t="s">
        <v>23572</v>
      </c>
      <c r="E8943">
        <v>3702007</v>
      </c>
      <c r="F8943" t="s">
        <v>23641</v>
      </c>
      <c r="H8943" t="s">
        <v>3394</v>
      </c>
      <c r="I8943" t="s">
        <v>23645</v>
      </c>
      <c r="J8943" t="s">
        <v>23646</v>
      </c>
      <c r="K8943" t="s">
        <v>110</v>
      </c>
      <c r="L8943" t="s">
        <v>3346</v>
      </c>
      <c r="M8943" t="s">
        <v>3397</v>
      </c>
      <c r="N8943" t="s">
        <v>3398</v>
      </c>
      <c r="O8943" t="s">
        <v>3346</v>
      </c>
      <c r="P8943" t="s">
        <v>3343</v>
      </c>
      <c r="Q8943" t="s">
        <v>3346</v>
      </c>
    </row>
    <row r="8944" spans="1:17" x14ac:dyDescent="0.25">
      <c r="A8944" t="s">
        <v>23357</v>
      </c>
      <c r="B8944" t="s">
        <v>23358</v>
      </c>
      <c r="C8944" t="s">
        <v>23571</v>
      </c>
      <c r="D8944" t="s">
        <v>23572</v>
      </c>
      <c r="E8944">
        <v>3702008</v>
      </c>
      <c r="F8944" t="s">
        <v>23647</v>
      </c>
      <c r="H8944" t="s">
        <v>3394</v>
      </c>
      <c r="I8944" t="s">
        <v>23648</v>
      </c>
      <c r="J8944" t="s">
        <v>10061</v>
      </c>
      <c r="K8944" t="s">
        <v>110</v>
      </c>
      <c r="L8944" t="s">
        <v>3343</v>
      </c>
      <c r="M8944" t="s">
        <v>3666</v>
      </c>
      <c r="N8944" t="s">
        <v>3700</v>
      </c>
      <c r="O8944" t="s">
        <v>3346</v>
      </c>
      <c r="P8944" t="s">
        <v>3343</v>
      </c>
      <c r="Q8944" t="s">
        <v>3346</v>
      </c>
    </row>
    <row r="8945" spans="1:17" x14ac:dyDescent="0.25">
      <c r="A8945" t="s">
        <v>23357</v>
      </c>
      <c r="B8945" t="s">
        <v>23358</v>
      </c>
      <c r="C8945" t="s">
        <v>23571</v>
      </c>
      <c r="D8945" t="s">
        <v>23572</v>
      </c>
      <c r="E8945">
        <v>3702008</v>
      </c>
      <c r="F8945" t="s">
        <v>23647</v>
      </c>
      <c r="H8945" t="s">
        <v>3394</v>
      </c>
      <c r="I8945" t="s">
        <v>23649</v>
      </c>
      <c r="J8945" t="s">
        <v>23650</v>
      </c>
      <c r="K8945" t="s">
        <v>110</v>
      </c>
      <c r="L8945" t="s">
        <v>3346</v>
      </c>
      <c r="M8945" t="s">
        <v>3666</v>
      </c>
      <c r="N8945" t="s">
        <v>3700</v>
      </c>
      <c r="O8945" t="s">
        <v>3346</v>
      </c>
      <c r="P8945" t="s">
        <v>3343</v>
      </c>
      <c r="Q8945" t="s">
        <v>3346</v>
      </c>
    </row>
    <row r="8946" spans="1:17" x14ac:dyDescent="0.25">
      <c r="A8946" t="s">
        <v>23357</v>
      </c>
      <c r="B8946" t="s">
        <v>23358</v>
      </c>
      <c r="C8946" t="s">
        <v>23571</v>
      </c>
      <c r="D8946" t="s">
        <v>23572</v>
      </c>
      <c r="E8946">
        <v>3702008</v>
      </c>
      <c r="F8946" t="s">
        <v>23647</v>
      </c>
      <c r="H8946" t="s">
        <v>3394</v>
      </c>
      <c r="I8946" t="s">
        <v>23651</v>
      </c>
      <c r="J8946" t="s">
        <v>23652</v>
      </c>
      <c r="K8946" t="s">
        <v>110</v>
      </c>
      <c r="L8946" t="s">
        <v>3346</v>
      </c>
      <c r="M8946" t="s">
        <v>3666</v>
      </c>
      <c r="N8946" t="s">
        <v>3700</v>
      </c>
      <c r="O8946" t="s">
        <v>3346</v>
      </c>
      <c r="P8946" t="s">
        <v>3343</v>
      </c>
      <c r="Q8946" t="s">
        <v>3346</v>
      </c>
    </row>
    <row r="8947" spans="1:17" x14ac:dyDescent="0.25">
      <c r="A8947" t="s">
        <v>23357</v>
      </c>
      <c r="B8947" t="s">
        <v>23358</v>
      </c>
      <c r="C8947" t="s">
        <v>23571</v>
      </c>
      <c r="D8947" t="s">
        <v>23572</v>
      </c>
      <c r="E8947">
        <v>3702009</v>
      </c>
      <c r="F8947" t="s">
        <v>23653</v>
      </c>
      <c r="H8947" t="s">
        <v>3556</v>
      </c>
      <c r="I8947" t="s">
        <v>23654</v>
      </c>
      <c r="J8947" t="s">
        <v>6077</v>
      </c>
      <c r="K8947" t="s">
        <v>110</v>
      </c>
      <c r="L8947" t="s">
        <v>3343</v>
      </c>
      <c r="M8947" t="s">
        <v>3344</v>
      </c>
      <c r="N8947" t="s">
        <v>3345</v>
      </c>
      <c r="O8947" t="s">
        <v>3346</v>
      </c>
      <c r="P8947" t="s">
        <v>3343</v>
      </c>
      <c r="Q8947" t="s">
        <v>3346</v>
      </c>
    </row>
    <row r="8948" spans="1:17" x14ac:dyDescent="0.25">
      <c r="A8948" t="s">
        <v>23357</v>
      </c>
      <c r="B8948" t="s">
        <v>23358</v>
      </c>
      <c r="C8948" t="s">
        <v>23571</v>
      </c>
      <c r="D8948" t="s">
        <v>23572</v>
      </c>
      <c r="E8948">
        <v>3702009</v>
      </c>
      <c r="F8948" t="s">
        <v>23653</v>
      </c>
      <c r="H8948" t="s">
        <v>3556</v>
      </c>
      <c r="I8948" t="s">
        <v>23655</v>
      </c>
      <c r="J8948" t="s">
        <v>23656</v>
      </c>
      <c r="K8948" t="s">
        <v>110</v>
      </c>
      <c r="L8948" t="s">
        <v>3346</v>
      </c>
      <c r="M8948" t="s">
        <v>3344</v>
      </c>
      <c r="N8948" t="s">
        <v>3345</v>
      </c>
      <c r="O8948" t="s">
        <v>3346</v>
      </c>
      <c r="P8948" t="s">
        <v>3343</v>
      </c>
      <c r="Q8948" t="s">
        <v>3346</v>
      </c>
    </row>
    <row r="8949" spans="1:17" x14ac:dyDescent="0.25">
      <c r="A8949" t="s">
        <v>23357</v>
      </c>
      <c r="B8949" t="s">
        <v>23358</v>
      </c>
      <c r="C8949" t="s">
        <v>23571</v>
      </c>
      <c r="D8949" t="s">
        <v>23572</v>
      </c>
      <c r="E8949">
        <v>3702010</v>
      </c>
      <c r="F8949" t="s">
        <v>23657</v>
      </c>
      <c r="H8949" t="s">
        <v>3394</v>
      </c>
      <c r="I8949" t="s">
        <v>23658</v>
      </c>
      <c r="J8949" t="s">
        <v>10061</v>
      </c>
      <c r="K8949" t="s">
        <v>110</v>
      </c>
      <c r="L8949" t="s">
        <v>3343</v>
      </c>
      <c r="M8949" t="s">
        <v>3344</v>
      </c>
      <c r="N8949" t="s">
        <v>3360</v>
      </c>
      <c r="O8949" t="s">
        <v>3346</v>
      </c>
      <c r="P8949" t="s">
        <v>3343</v>
      </c>
      <c r="Q8949" t="s">
        <v>3346</v>
      </c>
    </row>
    <row r="8950" spans="1:17" x14ac:dyDescent="0.25">
      <c r="A8950" t="s">
        <v>23357</v>
      </c>
      <c r="B8950" t="s">
        <v>23358</v>
      </c>
      <c r="C8950" t="s">
        <v>23571</v>
      </c>
      <c r="D8950" t="s">
        <v>23572</v>
      </c>
      <c r="E8950">
        <v>3702010</v>
      </c>
      <c r="F8950" t="s">
        <v>23657</v>
      </c>
      <c r="H8950" t="s">
        <v>3394</v>
      </c>
      <c r="I8950" t="s">
        <v>23659</v>
      </c>
      <c r="J8950" t="s">
        <v>23660</v>
      </c>
      <c r="K8950" t="s">
        <v>110</v>
      </c>
      <c r="L8950" t="s">
        <v>3346</v>
      </c>
      <c r="M8950" t="s">
        <v>3344</v>
      </c>
      <c r="N8950" t="s">
        <v>3360</v>
      </c>
      <c r="O8950" t="s">
        <v>3346</v>
      </c>
      <c r="P8950" t="s">
        <v>3343</v>
      </c>
      <c r="Q8950" t="s">
        <v>3346</v>
      </c>
    </row>
    <row r="8951" spans="1:17" x14ac:dyDescent="0.25">
      <c r="A8951" t="s">
        <v>23357</v>
      </c>
      <c r="B8951" t="s">
        <v>23358</v>
      </c>
      <c r="C8951" t="s">
        <v>23571</v>
      </c>
      <c r="D8951" t="s">
        <v>23572</v>
      </c>
      <c r="E8951">
        <v>3702010</v>
      </c>
      <c r="F8951" t="s">
        <v>23657</v>
      </c>
      <c r="H8951" t="s">
        <v>3394</v>
      </c>
      <c r="I8951" t="s">
        <v>23661</v>
      </c>
      <c r="J8951" t="s">
        <v>23662</v>
      </c>
      <c r="K8951" t="s">
        <v>110</v>
      </c>
      <c r="L8951" t="s">
        <v>3346</v>
      </c>
      <c r="M8951" t="s">
        <v>3344</v>
      </c>
      <c r="N8951" t="s">
        <v>3360</v>
      </c>
      <c r="O8951" t="s">
        <v>3346</v>
      </c>
      <c r="P8951" t="s">
        <v>3343</v>
      </c>
      <c r="Q8951" t="s">
        <v>3346</v>
      </c>
    </row>
    <row r="8952" spans="1:17" x14ac:dyDescent="0.25">
      <c r="A8952" t="s">
        <v>23357</v>
      </c>
      <c r="B8952" t="s">
        <v>23358</v>
      </c>
      <c r="C8952" t="s">
        <v>23571</v>
      </c>
      <c r="D8952" t="s">
        <v>23572</v>
      </c>
      <c r="E8952">
        <v>3702011</v>
      </c>
      <c r="F8952" t="s">
        <v>180</v>
      </c>
      <c r="H8952" t="s">
        <v>23663</v>
      </c>
      <c r="I8952" t="s">
        <v>23664</v>
      </c>
      <c r="J8952" t="s">
        <v>181</v>
      </c>
      <c r="K8952" t="s">
        <v>110</v>
      </c>
      <c r="L8952" t="s">
        <v>3343</v>
      </c>
      <c r="M8952" t="s">
        <v>3397</v>
      </c>
      <c r="N8952" t="s">
        <v>3398</v>
      </c>
      <c r="O8952" t="s">
        <v>3346</v>
      </c>
      <c r="P8952" t="s">
        <v>3343</v>
      </c>
      <c r="Q8952" t="s">
        <v>3346</v>
      </c>
    </row>
    <row r="8953" spans="1:17" x14ac:dyDescent="0.25">
      <c r="A8953" t="s">
        <v>23357</v>
      </c>
      <c r="B8953" t="s">
        <v>23358</v>
      </c>
      <c r="C8953" t="s">
        <v>23571</v>
      </c>
      <c r="D8953" t="s">
        <v>23572</v>
      </c>
      <c r="E8953">
        <v>3702012</v>
      </c>
      <c r="F8953" t="s">
        <v>23665</v>
      </c>
      <c r="H8953" t="s">
        <v>3357</v>
      </c>
      <c r="I8953" t="s">
        <v>23666</v>
      </c>
      <c r="J8953" t="s">
        <v>23667</v>
      </c>
      <c r="K8953" t="s">
        <v>110</v>
      </c>
      <c r="L8953" t="s">
        <v>3343</v>
      </c>
      <c r="M8953" t="s">
        <v>3344</v>
      </c>
      <c r="N8953" t="s">
        <v>3360</v>
      </c>
      <c r="O8953" t="s">
        <v>3346</v>
      </c>
      <c r="P8953" t="s">
        <v>3343</v>
      </c>
      <c r="Q8953" t="s">
        <v>3346</v>
      </c>
    </row>
    <row r="8954" spans="1:17" x14ac:dyDescent="0.25">
      <c r="A8954" t="s">
        <v>23357</v>
      </c>
      <c r="B8954" t="s">
        <v>23358</v>
      </c>
      <c r="C8954" t="s">
        <v>23571</v>
      </c>
      <c r="D8954" t="s">
        <v>23572</v>
      </c>
      <c r="E8954">
        <v>3702012</v>
      </c>
      <c r="F8954" t="s">
        <v>23665</v>
      </c>
      <c r="H8954" t="s">
        <v>3357</v>
      </c>
      <c r="I8954" t="s">
        <v>23668</v>
      </c>
      <c r="J8954" t="s">
        <v>23669</v>
      </c>
      <c r="K8954" t="s">
        <v>110</v>
      </c>
      <c r="L8954" t="s">
        <v>3346</v>
      </c>
      <c r="M8954" t="s">
        <v>3344</v>
      </c>
      <c r="N8954" t="s">
        <v>3360</v>
      </c>
      <c r="O8954" t="s">
        <v>3346</v>
      </c>
      <c r="P8954" t="s">
        <v>3343</v>
      </c>
      <c r="Q8954" t="s">
        <v>3346</v>
      </c>
    </row>
    <row r="8955" spans="1:17" x14ac:dyDescent="0.25">
      <c r="A8955" t="s">
        <v>23357</v>
      </c>
      <c r="B8955" t="s">
        <v>23358</v>
      </c>
      <c r="C8955" t="s">
        <v>23571</v>
      </c>
      <c r="D8955" t="s">
        <v>23572</v>
      </c>
      <c r="E8955">
        <v>3702013</v>
      </c>
      <c r="F8955" t="s">
        <v>23670</v>
      </c>
      <c r="H8955" t="s">
        <v>23671</v>
      </c>
      <c r="I8955" t="s">
        <v>23672</v>
      </c>
      <c r="J8955" t="s">
        <v>23673</v>
      </c>
      <c r="K8955" t="s">
        <v>110</v>
      </c>
      <c r="L8955" t="s">
        <v>3343</v>
      </c>
      <c r="M8955" t="s">
        <v>3344</v>
      </c>
      <c r="N8955" t="s">
        <v>3686</v>
      </c>
      <c r="O8955" t="s">
        <v>3346</v>
      </c>
      <c r="P8955" t="s">
        <v>3343</v>
      </c>
      <c r="Q8955" t="s">
        <v>3346</v>
      </c>
    </row>
    <row r="8956" spans="1:17" x14ac:dyDescent="0.25">
      <c r="A8956" t="s">
        <v>23357</v>
      </c>
      <c r="B8956" t="s">
        <v>23358</v>
      </c>
      <c r="C8956" t="s">
        <v>23571</v>
      </c>
      <c r="D8956" t="s">
        <v>23572</v>
      </c>
      <c r="E8956">
        <v>3702013</v>
      </c>
      <c r="F8956" t="s">
        <v>23670</v>
      </c>
      <c r="H8956" t="s">
        <v>23671</v>
      </c>
      <c r="I8956" t="s">
        <v>23674</v>
      </c>
      <c r="J8956" t="s">
        <v>23675</v>
      </c>
      <c r="K8956" t="s">
        <v>110</v>
      </c>
      <c r="L8956" t="s">
        <v>3346</v>
      </c>
      <c r="M8956" t="s">
        <v>3344</v>
      </c>
      <c r="N8956" t="s">
        <v>3686</v>
      </c>
      <c r="O8956" t="s">
        <v>3346</v>
      </c>
      <c r="P8956" t="s">
        <v>3343</v>
      </c>
      <c r="Q8956" t="s">
        <v>3346</v>
      </c>
    </row>
    <row r="8957" spans="1:17" x14ac:dyDescent="0.25">
      <c r="A8957" t="s">
        <v>23357</v>
      </c>
      <c r="B8957" t="s">
        <v>23358</v>
      </c>
      <c r="C8957" t="s">
        <v>23571</v>
      </c>
      <c r="D8957" t="s">
        <v>23572</v>
      </c>
      <c r="E8957">
        <v>3702014</v>
      </c>
      <c r="F8957" t="s">
        <v>23676</v>
      </c>
      <c r="H8957" t="s">
        <v>23677</v>
      </c>
      <c r="I8957" t="s">
        <v>23678</v>
      </c>
      <c r="J8957" t="s">
        <v>23679</v>
      </c>
      <c r="K8957" t="s">
        <v>110</v>
      </c>
      <c r="L8957" t="s">
        <v>3343</v>
      </c>
      <c r="M8957" t="s">
        <v>3344</v>
      </c>
      <c r="N8957" t="s">
        <v>3686</v>
      </c>
      <c r="O8957" t="s">
        <v>3346</v>
      </c>
      <c r="P8957" t="s">
        <v>3343</v>
      </c>
      <c r="Q8957" t="s">
        <v>3346</v>
      </c>
    </row>
    <row r="8958" spans="1:17" x14ac:dyDescent="0.25">
      <c r="A8958" t="s">
        <v>23357</v>
      </c>
      <c r="B8958" t="s">
        <v>23358</v>
      </c>
      <c r="C8958" t="s">
        <v>23571</v>
      </c>
      <c r="D8958" t="s">
        <v>23572</v>
      </c>
      <c r="E8958">
        <v>3702015</v>
      </c>
      <c r="F8958" t="s">
        <v>23680</v>
      </c>
      <c r="H8958" t="s">
        <v>23681</v>
      </c>
      <c r="I8958" t="s">
        <v>23682</v>
      </c>
      <c r="J8958" t="s">
        <v>23683</v>
      </c>
      <c r="K8958" t="s">
        <v>110</v>
      </c>
      <c r="L8958" t="s">
        <v>3343</v>
      </c>
      <c r="M8958" t="s">
        <v>3344</v>
      </c>
      <c r="N8958" t="s">
        <v>3627</v>
      </c>
      <c r="O8958" t="s">
        <v>3346</v>
      </c>
      <c r="P8958" t="s">
        <v>3343</v>
      </c>
      <c r="Q8958" t="s">
        <v>3346</v>
      </c>
    </row>
    <row r="8959" spans="1:17" x14ac:dyDescent="0.25">
      <c r="A8959" t="s">
        <v>23357</v>
      </c>
      <c r="B8959" t="s">
        <v>23358</v>
      </c>
      <c r="C8959" t="s">
        <v>23571</v>
      </c>
      <c r="D8959" t="s">
        <v>23572</v>
      </c>
      <c r="E8959">
        <v>3702016</v>
      </c>
      <c r="F8959" t="s">
        <v>23684</v>
      </c>
      <c r="H8959" t="s">
        <v>23685</v>
      </c>
      <c r="I8959" t="s">
        <v>23686</v>
      </c>
      <c r="J8959" t="s">
        <v>23687</v>
      </c>
      <c r="K8959" t="s">
        <v>110</v>
      </c>
      <c r="L8959" t="s">
        <v>3343</v>
      </c>
      <c r="M8959" t="s">
        <v>3344</v>
      </c>
      <c r="N8959" t="s">
        <v>3627</v>
      </c>
      <c r="O8959" t="s">
        <v>3346</v>
      </c>
      <c r="P8959" t="s">
        <v>3343</v>
      </c>
      <c r="Q8959" t="s">
        <v>3346</v>
      </c>
    </row>
    <row r="8960" spans="1:17" x14ac:dyDescent="0.25">
      <c r="A8960" t="s">
        <v>23357</v>
      </c>
      <c r="B8960" t="s">
        <v>23358</v>
      </c>
      <c r="C8960" t="s">
        <v>23571</v>
      </c>
      <c r="D8960" t="s">
        <v>23572</v>
      </c>
      <c r="E8960">
        <v>3702016</v>
      </c>
      <c r="F8960" t="s">
        <v>23684</v>
      </c>
      <c r="H8960" t="s">
        <v>23685</v>
      </c>
      <c r="I8960" t="s">
        <v>23688</v>
      </c>
      <c r="J8960" t="s">
        <v>23689</v>
      </c>
      <c r="K8960" t="s">
        <v>110</v>
      </c>
      <c r="L8960" t="s">
        <v>3346</v>
      </c>
      <c r="M8960" t="s">
        <v>3344</v>
      </c>
      <c r="N8960" t="s">
        <v>3627</v>
      </c>
      <c r="O8960" t="s">
        <v>3346</v>
      </c>
      <c r="P8960" t="s">
        <v>3343</v>
      </c>
      <c r="Q8960" t="s">
        <v>3346</v>
      </c>
    </row>
    <row r="8961" spans="1:17" x14ac:dyDescent="0.25">
      <c r="A8961" t="s">
        <v>23357</v>
      </c>
      <c r="B8961" t="s">
        <v>23358</v>
      </c>
      <c r="C8961" t="s">
        <v>23571</v>
      </c>
      <c r="D8961" t="s">
        <v>23572</v>
      </c>
      <c r="E8961">
        <v>3702017</v>
      </c>
      <c r="F8961" t="s">
        <v>23690</v>
      </c>
      <c r="H8961" t="s">
        <v>23691</v>
      </c>
      <c r="I8961" t="s">
        <v>23692</v>
      </c>
      <c r="J8961" t="s">
        <v>23693</v>
      </c>
      <c r="K8961" t="s">
        <v>110</v>
      </c>
      <c r="L8961" t="s">
        <v>3343</v>
      </c>
      <c r="M8961" t="s">
        <v>3344</v>
      </c>
      <c r="N8961" t="s">
        <v>3627</v>
      </c>
      <c r="O8961" t="s">
        <v>3346</v>
      </c>
      <c r="P8961" t="s">
        <v>3343</v>
      </c>
      <c r="Q8961" t="s">
        <v>3346</v>
      </c>
    </row>
    <row r="8962" spans="1:17" x14ac:dyDescent="0.25">
      <c r="A8962" t="s">
        <v>23357</v>
      </c>
      <c r="B8962" t="s">
        <v>23358</v>
      </c>
      <c r="C8962" t="s">
        <v>23571</v>
      </c>
      <c r="D8962" t="s">
        <v>23572</v>
      </c>
      <c r="E8962">
        <v>3702017</v>
      </c>
      <c r="F8962" t="s">
        <v>23690</v>
      </c>
      <c r="H8962" t="s">
        <v>23691</v>
      </c>
      <c r="I8962" t="s">
        <v>23694</v>
      </c>
      <c r="J8962" t="s">
        <v>23695</v>
      </c>
      <c r="K8962" t="s">
        <v>110</v>
      </c>
      <c r="L8962" t="s">
        <v>3346</v>
      </c>
      <c r="M8962" t="s">
        <v>3344</v>
      </c>
      <c r="N8962" t="s">
        <v>3627</v>
      </c>
      <c r="O8962" t="s">
        <v>3346</v>
      </c>
      <c r="P8962" t="s">
        <v>3343</v>
      </c>
      <c r="Q8962" t="s">
        <v>3346</v>
      </c>
    </row>
    <row r="8963" spans="1:17" x14ac:dyDescent="0.25">
      <c r="A8963" t="s">
        <v>23357</v>
      </c>
      <c r="B8963" t="s">
        <v>23358</v>
      </c>
      <c r="C8963" t="s">
        <v>23571</v>
      </c>
      <c r="D8963" t="s">
        <v>23572</v>
      </c>
      <c r="E8963">
        <v>3702017</v>
      </c>
      <c r="F8963" t="s">
        <v>23690</v>
      </c>
      <c r="H8963" t="s">
        <v>23691</v>
      </c>
      <c r="I8963" t="s">
        <v>23696</v>
      </c>
      <c r="J8963" t="s">
        <v>23697</v>
      </c>
      <c r="K8963" t="s">
        <v>110</v>
      </c>
      <c r="L8963" t="s">
        <v>3346</v>
      </c>
      <c r="M8963" t="s">
        <v>3344</v>
      </c>
      <c r="N8963" t="s">
        <v>3627</v>
      </c>
      <c r="O8963" t="s">
        <v>3346</v>
      </c>
      <c r="P8963" t="s">
        <v>3343</v>
      </c>
      <c r="Q8963" t="s">
        <v>3346</v>
      </c>
    </row>
    <row r="8964" spans="1:17" x14ac:dyDescent="0.25">
      <c r="A8964" t="s">
        <v>23357</v>
      </c>
      <c r="B8964" t="s">
        <v>23358</v>
      </c>
      <c r="C8964" t="s">
        <v>23571</v>
      </c>
      <c r="D8964" t="s">
        <v>23572</v>
      </c>
      <c r="E8964">
        <v>3702018</v>
      </c>
      <c r="F8964" t="s">
        <v>23698</v>
      </c>
      <c r="H8964" t="s">
        <v>23699</v>
      </c>
      <c r="I8964" t="s">
        <v>23700</v>
      </c>
      <c r="J8964" t="s">
        <v>23701</v>
      </c>
      <c r="K8964" t="s">
        <v>110</v>
      </c>
      <c r="L8964" t="s">
        <v>3343</v>
      </c>
      <c r="M8964" t="s">
        <v>3344</v>
      </c>
      <c r="N8964" t="s">
        <v>3627</v>
      </c>
      <c r="O8964" t="s">
        <v>3346</v>
      </c>
      <c r="P8964" t="s">
        <v>3343</v>
      </c>
      <c r="Q8964" t="s">
        <v>3346</v>
      </c>
    </row>
    <row r="8965" spans="1:17" x14ac:dyDescent="0.25">
      <c r="A8965" t="s">
        <v>23357</v>
      </c>
      <c r="B8965" t="s">
        <v>23358</v>
      </c>
      <c r="C8965" t="s">
        <v>23571</v>
      </c>
      <c r="D8965" t="s">
        <v>23572</v>
      </c>
      <c r="E8965">
        <v>3702019</v>
      </c>
      <c r="F8965" t="s">
        <v>23702</v>
      </c>
      <c r="H8965" t="s">
        <v>23703</v>
      </c>
      <c r="I8965" t="s">
        <v>23704</v>
      </c>
      <c r="J8965" t="s">
        <v>23705</v>
      </c>
      <c r="K8965" t="s">
        <v>110</v>
      </c>
      <c r="L8965" t="s">
        <v>3343</v>
      </c>
      <c r="M8965" t="s">
        <v>3344</v>
      </c>
      <c r="N8965" t="s">
        <v>3686</v>
      </c>
      <c r="O8965" t="s">
        <v>3346</v>
      </c>
      <c r="P8965" t="s">
        <v>3343</v>
      </c>
      <c r="Q8965" t="s">
        <v>3346</v>
      </c>
    </row>
    <row r="8966" spans="1:17" x14ac:dyDescent="0.25">
      <c r="A8966" t="s">
        <v>23357</v>
      </c>
      <c r="B8966" t="s">
        <v>23358</v>
      </c>
      <c r="C8966" t="s">
        <v>23571</v>
      </c>
      <c r="D8966" t="s">
        <v>23572</v>
      </c>
      <c r="E8966">
        <v>3702019</v>
      </c>
      <c r="F8966" t="s">
        <v>23702</v>
      </c>
      <c r="H8966" t="s">
        <v>23703</v>
      </c>
      <c r="I8966" t="s">
        <v>23706</v>
      </c>
      <c r="J8966" t="s">
        <v>23707</v>
      </c>
      <c r="K8966" t="s">
        <v>110</v>
      </c>
      <c r="L8966" t="s">
        <v>3346</v>
      </c>
      <c r="M8966" t="s">
        <v>3344</v>
      </c>
      <c r="N8966" t="s">
        <v>3686</v>
      </c>
      <c r="O8966" t="s">
        <v>3346</v>
      </c>
      <c r="P8966" t="s">
        <v>3343</v>
      </c>
      <c r="Q8966" t="s">
        <v>3346</v>
      </c>
    </row>
    <row r="8967" spans="1:17" x14ac:dyDescent="0.25">
      <c r="A8967" t="s">
        <v>23357</v>
      </c>
      <c r="B8967" t="s">
        <v>23358</v>
      </c>
      <c r="C8967" t="s">
        <v>23571</v>
      </c>
      <c r="D8967" t="s">
        <v>23572</v>
      </c>
      <c r="E8967">
        <v>3702020</v>
      </c>
      <c r="F8967" t="s">
        <v>23708</v>
      </c>
      <c r="H8967" t="s">
        <v>23709</v>
      </c>
      <c r="I8967" t="s">
        <v>23710</v>
      </c>
      <c r="J8967" t="s">
        <v>23711</v>
      </c>
      <c r="K8967" t="s">
        <v>110</v>
      </c>
      <c r="L8967" t="s">
        <v>3343</v>
      </c>
      <c r="M8967" t="s">
        <v>3344</v>
      </c>
      <c r="N8967" t="s">
        <v>3686</v>
      </c>
      <c r="O8967" t="s">
        <v>3346</v>
      </c>
      <c r="P8967" t="s">
        <v>3343</v>
      </c>
      <c r="Q8967" t="s">
        <v>3346</v>
      </c>
    </row>
    <row r="8968" spans="1:17" x14ac:dyDescent="0.25">
      <c r="A8968" t="s">
        <v>23357</v>
      </c>
      <c r="B8968" t="s">
        <v>23358</v>
      </c>
      <c r="C8968" t="s">
        <v>23571</v>
      </c>
      <c r="D8968" t="s">
        <v>23572</v>
      </c>
      <c r="E8968">
        <v>3702020</v>
      </c>
      <c r="F8968" t="s">
        <v>23708</v>
      </c>
      <c r="H8968" t="s">
        <v>23709</v>
      </c>
      <c r="I8968" t="s">
        <v>23712</v>
      </c>
      <c r="J8968" t="s">
        <v>23713</v>
      </c>
      <c r="K8968" t="s">
        <v>110</v>
      </c>
      <c r="L8968" t="s">
        <v>3346</v>
      </c>
      <c r="M8968" t="s">
        <v>3344</v>
      </c>
      <c r="N8968" t="s">
        <v>3686</v>
      </c>
      <c r="O8968" t="s">
        <v>3346</v>
      </c>
      <c r="P8968" t="s">
        <v>3343</v>
      </c>
      <c r="Q8968" t="s">
        <v>3346</v>
      </c>
    </row>
    <row r="8969" spans="1:17" x14ac:dyDescent="0.25">
      <c r="A8969" t="s">
        <v>23357</v>
      </c>
      <c r="B8969" t="s">
        <v>23358</v>
      </c>
      <c r="C8969" t="s">
        <v>23571</v>
      </c>
      <c r="D8969" t="s">
        <v>23572</v>
      </c>
      <c r="E8969">
        <v>3702020</v>
      </c>
      <c r="F8969" t="s">
        <v>23708</v>
      </c>
      <c r="H8969" t="s">
        <v>23709</v>
      </c>
      <c r="I8969" t="s">
        <v>23714</v>
      </c>
      <c r="J8969" t="s">
        <v>23715</v>
      </c>
      <c r="K8969" t="s">
        <v>110</v>
      </c>
      <c r="L8969" t="s">
        <v>3346</v>
      </c>
      <c r="M8969" t="s">
        <v>3344</v>
      </c>
      <c r="N8969" t="s">
        <v>3686</v>
      </c>
      <c r="O8969" t="s">
        <v>3346</v>
      </c>
      <c r="P8969" t="s">
        <v>3343</v>
      </c>
      <c r="Q8969" t="s">
        <v>3346</v>
      </c>
    </row>
    <row r="8970" spans="1:17" x14ac:dyDescent="0.25">
      <c r="A8970" t="s">
        <v>23357</v>
      </c>
      <c r="B8970" t="s">
        <v>23358</v>
      </c>
      <c r="C8970" t="s">
        <v>23571</v>
      </c>
      <c r="D8970" t="s">
        <v>23572</v>
      </c>
      <c r="E8970">
        <v>3702020</v>
      </c>
      <c r="F8970" t="s">
        <v>23708</v>
      </c>
      <c r="H8970" t="s">
        <v>23709</v>
      </c>
      <c r="I8970" t="s">
        <v>23716</v>
      </c>
      <c r="J8970" t="s">
        <v>23717</v>
      </c>
      <c r="K8970" t="s">
        <v>110</v>
      </c>
      <c r="L8970" t="s">
        <v>3346</v>
      </c>
      <c r="M8970" t="s">
        <v>3344</v>
      </c>
      <c r="N8970" t="s">
        <v>3686</v>
      </c>
      <c r="O8970" t="s">
        <v>3346</v>
      </c>
      <c r="P8970" t="s">
        <v>3343</v>
      </c>
      <c r="Q8970" t="s">
        <v>3346</v>
      </c>
    </row>
    <row r="8971" spans="1:17" x14ac:dyDescent="0.25">
      <c r="A8971" t="s">
        <v>23357</v>
      </c>
      <c r="B8971" t="s">
        <v>23358</v>
      </c>
      <c r="C8971" t="s">
        <v>23571</v>
      </c>
      <c r="D8971" t="s">
        <v>23572</v>
      </c>
      <c r="E8971">
        <v>3702020</v>
      </c>
      <c r="F8971" t="s">
        <v>23708</v>
      </c>
      <c r="H8971" t="s">
        <v>23709</v>
      </c>
      <c r="I8971" t="s">
        <v>23718</v>
      </c>
      <c r="J8971" t="s">
        <v>23719</v>
      </c>
      <c r="K8971" t="s">
        <v>110</v>
      </c>
      <c r="L8971" t="s">
        <v>3346</v>
      </c>
      <c r="M8971" t="s">
        <v>3344</v>
      </c>
      <c r="N8971" t="s">
        <v>3686</v>
      </c>
      <c r="O8971" t="s">
        <v>3346</v>
      </c>
      <c r="P8971" t="s">
        <v>3343</v>
      </c>
      <c r="Q8971" t="s">
        <v>3346</v>
      </c>
    </row>
    <row r="8972" spans="1:17" x14ac:dyDescent="0.25">
      <c r="A8972" t="s">
        <v>23357</v>
      </c>
      <c r="B8972" t="s">
        <v>23358</v>
      </c>
      <c r="C8972" t="s">
        <v>23571</v>
      </c>
      <c r="D8972" t="s">
        <v>23572</v>
      </c>
      <c r="E8972">
        <v>3702020</v>
      </c>
      <c r="F8972" t="s">
        <v>23708</v>
      </c>
      <c r="H8972" t="s">
        <v>23709</v>
      </c>
      <c r="I8972" t="s">
        <v>23720</v>
      </c>
      <c r="J8972" t="s">
        <v>23721</v>
      </c>
      <c r="K8972" t="s">
        <v>110</v>
      </c>
      <c r="L8972" t="s">
        <v>3346</v>
      </c>
      <c r="M8972" t="s">
        <v>3344</v>
      </c>
      <c r="N8972" t="s">
        <v>3686</v>
      </c>
      <c r="O8972" t="s">
        <v>3346</v>
      </c>
      <c r="P8972" t="s">
        <v>3343</v>
      </c>
      <c r="Q8972" t="s">
        <v>3346</v>
      </c>
    </row>
    <row r="8973" spans="1:17" x14ac:dyDescent="0.25">
      <c r="A8973" t="s">
        <v>23357</v>
      </c>
      <c r="B8973" t="s">
        <v>23358</v>
      </c>
      <c r="C8973" t="s">
        <v>23571</v>
      </c>
      <c r="D8973" t="s">
        <v>23572</v>
      </c>
      <c r="E8973">
        <v>3702021</v>
      </c>
      <c r="F8973" t="s">
        <v>128</v>
      </c>
      <c r="G8973" t="s">
        <v>23722</v>
      </c>
      <c r="H8973" t="s">
        <v>3526</v>
      </c>
      <c r="I8973" t="s">
        <v>23723</v>
      </c>
      <c r="J8973" t="s">
        <v>935</v>
      </c>
      <c r="K8973" t="s">
        <v>110</v>
      </c>
      <c r="L8973" t="s">
        <v>3343</v>
      </c>
      <c r="M8973" t="s">
        <v>3344</v>
      </c>
      <c r="N8973" t="s">
        <v>3345</v>
      </c>
      <c r="O8973" t="s">
        <v>3346</v>
      </c>
      <c r="P8973" t="s">
        <v>3343</v>
      </c>
      <c r="Q8973" t="s">
        <v>3346</v>
      </c>
    </row>
    <row r="8974" spans="1:17" x14ac:dyDescent="0.25">
      <c r="A8974" t="s">
        <v>23357</v>
      </c>
      <c r="B8974" t="s">
        <v>23358</v>
      </c>
      <c r="C8974" t="s">
        <v>23571</v>
      </c>
      <c r="D8974" t="s">
        <v>23572</v>
      </c>
      <c r="E8974">
        <v>3702021</v>
      </c>
      <c r="F8974" t="s">
        <v>128</v>
      </c>
      <c r="G8974" t="s">
        <v>23722</v>
      </c>
      <c r="H8974" t="s">
        <v>3526</v>
      </c>
      <c r="I8974" t="s">
        <v>23724</v>
      </c>
      <c r="J8974" t="s">
        <v>49</v>
      </c>
      <c r="K8974" t="s">
        <v>110</v>
      </c>
      <c r="L8974" t="s">
        <v>3346</v>
      </c>
      <c r="M8974" t="s">
        <v>3344</v>
      </c>
      <c r="N8974" t="s">
        <v>3345</v>
      </c>
      <c r="O8974" t="s">
        <v>3346</v>
      </c>
      <c r="P8974" t="s">
        <v>3343</v>
      </c>
      <c r="Q8974" t="s">
        <v>3346</v>
      </c>
    </row>
    <row r="8975" spans="1:17" x14ac:dyDescent="0.25">
      <c r="A8975" t="s">
        <v>23357</v>
      </c>
      <c r="B8975" t="s">
        <v>23358</v>
      </c>
      <c r="C8975" t="s">
        <v>23571</v>
      </c>
      <c r="D8975" t="s">
        <v>23572</v>
      </c>
      <c r="E8975">
        <v>3702021</v>
      </c>
      <c r="F8975" t="s">
        <v>128</v>
      </c>
      <c r="G8975" t="s">
        <v>23722</v>
      </c>
      <c r="H8975" t="s">
        <v>3526</v>
      </c>
      <c r="I8975" t="s">
        <v>23725</v>
      </c>
      <c r="J8975" t="s">
        <v>3409</v>
      </c>
      <c r="K8975" t="s">
        <v>110</v>
      </c>
      <c r="L8975" t="s">
        <v>3346</v>
      </c>
      <c r="M8975" t="s">
        <v>3344</v>
      </c>
      <c r="N8975" t="s">
        <v>3345</v>
      </c>
      <c r="O8975" t="s">
        <v>3346</v>
      </c>
      <c r="P8975" t="s">
        <v>3343</v>
      </c>
      <c r="Q8975" t="s">
        <v>3346</v>
      </c>
    </row>
    <row r="8976" spans="1:17" x14ac:dyDescent="0.25">
      <c r="A8976" t="s">
        <v>23357</v>
      </c>
      <c r="B8976" t="s">
        <v>23358</v>
      </c>
      <c r="C8976" t="s">
        <v>23571</v>
      </c>
      <c r="D8976" t="s">
        <v>23572</v>
      </c>
      <c r="E8976">
        <v>3702021</v>
      </c>
      <c r="F8976" t="s">
        <v>128</v>
      </c>
      <c r="G8976" t="s">
        <v>23722</v>
      </c>
      <c r="H8976" t="s">
        <v>3526</v>
      </c>
      <c r="I8976" t="s">
        <v>23726</v>
      </c>
      <c r="J8976" t="s">
        <v>23524</v>
      </c>
      <c r="K8976" t="s">
        <v>110</v>
      </c>
      <c r="L8976" t="s">
        <v>3346</v>
      </c>
      <c r="M8976" t="s">
        <v>3344</v>
      </c>
      <c r="N8976" t="s">
        <v>3345</v>
      </c>
      <c r="O8976" t="s">
        <v>3346</v>
      </c>
      <c r="P8976" t="s">
        <v>3343</v>
      </c>
      <c r="Q8976" t="s">
        <v>3346</v>
      </c>
    </row>
    <row r="8977" spans="1:17" x14ac:dyDescent="0.25">
      <c r="A8977" t="s">
        <v>23357</v>
      </c>
      <c r="B8977" t="s">
        <v>23358</v>
      </c>
      <c r="C8977" t="s">
        <v>23571</v>
      </c>
      <c r="D8977" t="s">
        <v>23572</v>
      </c>
      <c r="E8977">
        <v>3702021</v>
      </c>
      <c r="F8977" t="s">
        <v>128</v>
      </c>
      <c r="G8977" t="s">
        <v>23722</v>
      </c>
      <c r="H8977" t="s">
        <v>3526</v>
      </c>
      <c r="I8977" t="s">
        <v>23727</v>
      </c>
      <c r="J8977" t="s">
        <v>605</v>
      </c>
      <c r="K8977" t="s">
        <v>110</v>
      </c>
      <c r="L8977" t="s">
        <v>3346</v>
      </c>
      <c r="M8977" t="s">
        <v>3344</v>
      </c>
      <c r="N8977" t="s">
        <v>3345</v>
      </c>
      <c r="O8977" t="s">
        <v>3346</v>
      </c>
      <c r="P8977" t="s">
        <v>3343</v>
      </c>
      <c r="Q8977" t="s">
        <v>3346</v>
      </c>
    </row>
    <row r="8978" spans="1:17" x14ac:dyDescent="0.25">
      <c r="A8978" t="s">
        <v>23357</v>
      </c>
      <c r="B8978" t="s">
        <v>23358</v>
      </c>
      <c r="C8978" t="s">
        <v>23571</v>
      </c>
      <c r="D8978" t="s">
        <v>23572</v>
      </c>
      <c r="E8978">
        <v>3702022</v>
      </c>
      <c r="F8978" t="s">
        <v>156</v>
      </c>
      <c r="G8978" t="s">
        <v>23530</v>
      </c>
      <c r="H8978" t="s">
        <v>3394</v>
      </c>
      <c r="I8978" t="s">
        <v>23728</v>
      </c>
      <c r="J8978" t="s">
        <v>200</v>
      </c>
      <c r="K8978" t="s">
        <v>110</v>
      </c>
      <c r="L8978" t="s">
        <v>3343</v>
      </c>
      <c r="M8978" t="s">
        <v>3397</v>
      </c>
      <c r="N8978" t="s">
        <v>3398</v>
      </c>
      <c r="O8978" t="s">
        <v>3346</v>
      </c>
      <c r="P8978" t="s">
        <v>3343</v>
      </c>
      <c r="Q8978" t="s">
        <v>3346</v>
      </c>
    </row>
    <row r="8979" spans="1:17" x14ac:dyDescent="0.25">
      <c r="A8979" t="s">
        <v>23357</v>
      </c>
      <c r="B8979" t="s">
        <v>23358</v>
      </c>
      <c r="C8979" t="s">
        <v>23571</v>
      </c>
      <c r="D8979" t="s">
        <v>23572</v>
      </c>
      <c r="E8979">
        <v>3702022</v>
      </c>
      <c r="F8979" t="s">
        <v>156</v>
      </c>
      <c r="G8979" t="s">
        <v>23530</v>
      </c>
      <c r="H8979" t="s">
        <v>3394</v>
      </c>
      <c r="I8979" t="s">
        <v>23729</v>
      </c>
      <c r="J8979" t="s">
        <v>6069</v>
      </c>
      <c r="K8979" t="s">
        <v>110</v>
      </c>
      <c r="L8979" t="s">
        <v>3346</v>
      </c>
      <c r="M8979" t="s">
        <v>3397</v>
      </c>
      <c r="N8979" t="s">
        <v>3398</v>
      </c>
      <c r="O8979" t="s">
        <v>3346</v>
      </c>
      <c r="P8979" t="s">
        <v>3343</v>
      </c>
      <c r="Q8979" t="s">
        <v>3346</v>
      </c>
    </row>
    <row r="8980" spans="1:17" x14ac:dyDescent="0.25">
      <c r="A8980" t="s">
        <v>23357</v>
      </c>
      <c r="B8980" t="s">
        <v>23358</v>
      </c>
      <c r="C8980" t="s">
        <v>23571</v>
      </c>
      <c r="D8980" t="s">
        <v>23572</v>
      </c>
      <c r="E8980">
        <v>3702022</v>
      </c>
      <c r="F8980" t="s">
        <v>156</v>
      </c>
      <c r="G8980" t="s">
        <v>23530</v>
      </c>
      <c r="H8980" t="s">
        <v>3394</v>
      </c>
      <c r="I8980" t="s">
        <v>23730</v>
      </c>
      <c r="J8980" t="s">
        <v>6071</v>
      </c>
      <c r="K8980" t="s">
        <v>110</v>
      </c>
      <c r="L8980" t="s">
        <v>3346</v>
      </c>
      <c r="M8980" t="s">
        <v>3397</v>
      </c>
      <c r="N8980" t="s">
        <v>3398</v>
      </c>
      <c r="O8980" t="s">
        <v>3346</v>
      </c>
      <c r="P8980" t="s">
        <v>3343</v>
      </c>
      <c r="Q8980" t="s">
        <v>3346</v>
      </c>
    </row>
    <row r="8981" spans="1:17" x14ac:dyDescent="0.25">
      <c r="A8981" t="s">
        <v>23357</v>
      </c>
      <c r="B8981" t="s">
        <v>23358</v>
      </c>
      <c r="C8981" t="s">
        <v>23571</v>
      </c>
      <c r="D8981" t="s">
        <v>23572</v>
      </c>
      <c r="E8981">
        <v>3702022</v>
      </c>
      <c r="F8981" t="s">
        <v>156</v>
      </c>
      <c r="G8981" t="s">
        <v>23530</v>
      </c>
      <c r="H8981" t="s">
        <v>3394</v>
      </c>
      <c r="I8981" t="s">
        <v>23731</v>
      </c>
      <c r="J8981" t="s">
        <v>2575</v>
      </c>
      <c r="K8981" t="s">
        <v>110</v>
      </c>
      <c r="L8981" t="s">
        <v>3346</v>
      </c>
      <c r="M8981" t="s">
        <v>3397</v>
      </c>
      <c r="N8981" t="s">
        <v>3398</v>
      </c>
      <c r="O8981" t="s">
        <v>3346</v>
      </c>
      <c r="P8981" t="s">
        <v>3343</v>
      </c>
      <c r="Q8981" t="s">
        <v>3346</v>
      </c>
    </row>
    <row r="8982" spans="1:17" x14ac:dyDescent="0.25">
      <c r="A8982" t="s">
        <v>23357</v>
      </c>
      <c r="B8982" t="s">
        <v>23358</v>
      </c>
      <c r="C8982" t="s">
        <v>23571</v>
      </c>
      <c r="D8982" t="s">
        <v>23572</v>
      </c>
      <c r="E8982">
        <v>3702022</v>
      </c>
      <c r="F8982" t="s">
        <v>156</v>
      </c>
      <c r="G8982" t="s">
        <v>23530</v>
      </c>
      <c r="H8982" t="s">
        <v>3394</v>
      </c>
      <c r="I8982" t="s">
        <v>23732</v>
      </c>
      <c r="J8982" t="s">
        <v>3660</v>
      </c>
      <c r="K8982" t="s">
        <v>110</v>
      </c>
      <c r="L8982" t="s">
        <v>3346</v>
      </c>
      <c r="M8982" t="s">
        <v>3397</v>
      </c>
      <c r="N8982" t="s">
        <v>3398</v>
      </c>
      <c r="O8982" t="s">
        <v>3346</v>
      </c>
      <c r="P8982" t="s">
        <v>3343</v>
      </c>
      <c r="Q8982" t="s">
        <v>3346</v>
      </c>
    </row>
    <row r="8983" spans="1:17" x14ac:dyDescent="0.25">
      <c r="A8983" t="s">
        <v>23357</v>
      </c>
      <c r="B8983" t="s">
        <v>23358</v>
      </c>
      <c r="C8983" t="s">
        <v>23571</v>
      </c>
      <c r="D8983" t="s">
        <v>23572</v>
      </c>
      <c r="E8983">
        <v>3702022</v>
      </c>
      <c r="F8983" t="s">
        <v>156</v>
      </c>
      <c r="G8983" t="s">
        <v>23530</v>
      </c>
      <c r="H8983" t="s">
        <v>3394</v>
      </c>
      <c r="I8983" t="s">
        <v>23733</v>
      </c>
      <c r="J8983" t="s">
        <v>6075</v>
      </c>
      <c r="K8983" t="s">
        <v>110</v>
      </c>
      <c r="L8983" t="s">
        <v>3346</v>
      </c>
      <c r="M8983" t="s">
        <v>3397</v>
      </c>
      <c r="N8983" t="s">
        <v>3398</v>
      </c>
      <c r="O8983" t="s">
        <v>3346</v>
      </c>
      <c r="P8983" t="s">
        <v>3343</v>
      </c>
      <c r="Q8983" t="s">
        <v>3346</v>
      </c>
    </row>
    <row r="8984" spans="1:17" x14ac:dyDescent="0.25">
      <c r="A8984" t="s">
        <v>23357</v>
      </c>
      <c r="B8984" t="s">
        <v>23358</v>
      </c>
      <c r="C8984" t="s">
        <v>23571</v>
      </c>
      <c r="D8984" t="s">
        <v>23572</v>
      </c>
      <c r="E8984">
        <v>3702022</v>
      </c>
      <c r="F8984" t="s">
        <v>156</v>
      </c>
      <c r="G8984" t="s">
        <v>23530</v>
      </c>
      <c r="H8984" t="s">
        <v>3394</v>
      </c>
      <c r="I8984" t="s">
        <v>23734</v>
      </c>
      <c r="J8984" t="s">
        <v>6077</v>
      </c>
      <c r="K8984" t="s">
        <v>110</v>
      </c>
      <c r="L8984" t="s">
        <v>3346</v>
      </c>
      <c r="M8984" t="s">
        <v>3397</v>
      </c>
      <c r="N8984" t="s">
        <v>3398</v>
      </c>
      <c r="O8984" t="s">
        <v>3346</v>
      </c>
      <c r="P8984" t="s">
        <v>3343</v>
      </c>
      <c r="Q8984" t="s">
        <v>3346</v>
      </c>
    </row>
    <row r="8985" spans="1:17" x14ac:dyDescent="0.25">
      <c r="A8985" t="s">
        <v>23357</v>
      </c>
      <c r="B8985" t="s">
        <v>23358</v>
      </c>
      <c r="C8985" t="s">
        <v>23571</v>
      </c>
      <c r="D8985" t="s">
        <v>23572</v>
      </c>
      <c r="E8985">
        <v>3702023</v>
      </c>
      <c r="F8985" t="s">
        <v>1674</v>
      </c>
      <c r="G8985" t="s">
        <v>23735</v>
      </c>
      <c r="H8985" t="s">
        <v>3357</v>
      </c>
      <c r="I8985" t="s">
        <v>23736</v>
      </c>
      <c r="J8985" t="s">
        <v>3357</v>
      </c>
      <c r="K8985" t="s">
        <v>110</v>
      </c>
      <c r="L8985" t="s">
        <v>3343</v>
      </c>
      <c r="M8985" t="s">
        <v>3344</v>
      </c>
      <c r="N8985" t="s">
        <v>3360</v>
      </c>
      <c r="O8985" t="s">
        <v>3346</v>
      </c>
      <c r="P8985" t="s">
        <v>3343</v>
      </c>
      <c r="Q8985" t="s">
        <v>3346</v>
      </c>
    </row>
    <row r="8986" spans="1:17" x14ac:dyDescent="0.25">
      <c r="A8986" t="s">
        <v>23357</v>
      </c>
      <c r="B8986" t="s">
        <v>23358</v>
      </c>
      <c r="C8986" t="s">
        <v>23571</v>
      </c>
      <c r="D8986" t="s">
        <v>23572</v>
      </c>
      <c r="E8986">
        <v>3702023</v>
      </c>
      <c r="F8986" t="s">
        <v>1674</v>
      </c>
      <c r="G8986" t="s">
        <v>23735</v>
      </c>
      <c r="H8986" t="s">
        <v>3357</v>
      </c>
      <c r="I8986" t="s">
        <v>23737</v>
      </c>
      <c r="J8986" t="s">
        <v>23552</v>
      </c>
      <c r="K8986" t="s">
        <v>110</v>
      </c>
      <c r="L8986" t="s">
        <v>3346</v>
      </c>
      <c r="M8986" t="s">
        <v>3344</v>
      </c>
      <c r="N8986" t="s">
        <v>3360</v>
      </c>
      <c r="O8986" t="s">
        <v>3346</v>
      </c>
      <c r="P8986" t="s">
        <v>3343</v>
      </c>
      <c r="Q8986" t="s">
        <v>3346</v>
      </c>
    </row>
    <row r="8987" spans="1:17" x14ac:dyDescent="0.25">
      <c r="A8987" t="s">
        <v>23357</v>
      </c>
      <c r="B8987" t="s">
        <v>23358</v>
      </c>
      <c r="C8987" t="s">
        <v>23571</v>
      </c>
      <c r="D8987" t="s">
        <v>23572</v>
      </c>
      <c r="E8987">
        <v>3702024</v>
      </c>
      <c r="F8987" t="s">
        <v>893</v>
      </c>
      <c r="G8987" t="s">
        <v>23738</v>
      </c>
      <c r="H8987" t="s">
        <v>3498</v>
      </c>
      <c r="I8987" t="s">
        <v>23739</v>
      </c>
      <c r="J8987" t="s">
        <v>5704</v>
      </c>
      <c r="K8987" t="s">
        <v>110</v>
      </c>
      <c r="L8987" t="s">
        <v>3343</v>
      </c>
      <c r="M8987" t="s">
        <v>3477</v>
      </c>
      <c r="N8987" t="s">
        <v>3603</v>
      </c>
      <c r="O8987" t="s">
        <v>3346</v>
      </c>
      <c r="P8987" t="s">
        <v>3343</v>
      </c>
      <c r="Q8987" t="s">
        <v>3346</v>
      </c>
    </row>
    <row r="8988" spans="1:17" x14ac:dyDescent="0.25">
      <c r="A8988" t="s">
        <v>23357</v>
      </c>
      <c r="B8988" t="s">
        <v>23358</v>
      </c>
      <c r="C8988" t="s">
        <v>23571</v>
      </c>
      <c r="D8988" t="s">
        <v>23572</v>
      </c>
      <c r="E8988">
        <v>3702024</v>
      </c>
      <c r="F8988" t="s">
        <v>893</v>
      </c>
      <c r="G8988" t="s">
        <v>23738</v>
      </c>
      <c r="H8988" t="s">
        <v>3498</v>
      </c>
      <c r="I8988" t="s">
        <v>23740</v>
      </c>
      <c r="J8988" t="s">
        <v>4075</v>
      </c>
      <c r="K8988" t="s">
        <v>110</v>
      </c>
      <c r="L8988" t="s">
        <v>3346</v>
      </c>
      <c r="M8988" t="s">
        <v>3477</v>
      </c>
      <c r="N8988" t="s">
        <v>3603</v>
      </c>
      <c r="O8988" t="s">
        <v>3346</v>
      </c>
      <c r="P8988" t="s">
        <v>3343</v>
      </c>
      <c r="Q8988" t="s">
        <v>3346</v>
      </c>
    </row>
    <row r="8989" spans="1:17" x14ac:dyDescent="0.25">
      <c r="A8989" t="s">
        <v>23357</v>
      </c>
      <c r="B8989" t="s">
        <v>23358</v>
      </c>
      <c r="C8989" t="s">
        <v>23571</v>
      </c>
      <c r="D8989" t="s">
        <v>23572</v>
      </c>
      <c r="E8989">
        <v>3702024</v>
      </c>
      <c r="F8989" t="s">
        <v>893</v>
      </c>
      <c r="G8989" t="s">
        <v>23738</v>
      </c>
      <c r="H8989" t="s">
        <v>3498</v>
      </c>
      <c r="I8989" t="s">
        <v>23741</v>
      </c>
      <c r="J8989" t="s">
        <v>23742</v>
      </c>
      <c r="K8989" t="s">
        <v>110</v>
      </c>
      <c r="L8989" t="s">
        <v>3346</v>
      </c>
      <c r="M8989" t="s">
        <v>3477</v>
      </c>
      <c r="N8989" t="s">
        <v>3603</v>
      </c>
      <c r="O8989" t="s">
        <v>3346</v>
      </c>
      <c r="P8989" t="s">
        <v>3343</v>
      </c>
      <c r="Q8989" t="s">
        <v>3346</v>
      </c>
    </row>
    <row r="8990" spans="1:17" x14ac:dyDescent="0.25">
      <c r="A8990" t="s">
        <v>23357</v>
      </c>
      <c r="B8990" t="s">
        <v>23358</v>
      </c>
      <c r="C8990" t="s">
        <v>23571</v>
      </c>
      <c r="D8990" t="s">
        <v>23572</v>
      </c>
      <c r="E8990">
        <v>3702024</v>
      </c>
      <c r="F8990" t="s">
        <v>893</v>
      </c>
      <c r="G8990" t="s">
        <v>23738</v>
      </c>
      <c r="H8990" t="s">
        <v>3498</v>
      </c>
      <c r="I8990" t="s">
        <v>23743</v>
      </c>
      <c r="J8990" t="s">
        <v>23744</v>
      </c>
      <c r="K8990" t="s">
        <v>110</v>
      </c>
      <c r="L8990" t="s">
        <v>3346</v>
      </c>
      <c r="M8990" t="s">
        <v>3477</v>
      </c>
      <c r="N8990" t="s">
        <v>3603</v>
      </c>
      <c r="O8990" t="s">
        <v>3346</v>
      </c>
      <c r="P8990" t="s">
        <v>3343</v>
      </c>
      <c r="Q8990" t="s">
        <v>3346</v>
      </c>
    </row>
    <row r="8991" spans="1:17" x14ac:dyDescent="0.25">
      <c r="A8991" t="s">
        <v>23357</v>
      </c>
      <c r="B8991" t="s">
        <v>23358</v>
      </c>
      <c r="C8991" t="s">
        <v>23571</v>
      </c>
      <c r="D8991" t="s">
        <v>23572</v>
      </c>
      <c r="E8991">
        <v>3702025</v>
      </c>
      <c r="F8991" t="s">
        <v>600</v>
      </c>
      <c r="G8991" t="s">
        <v>3500</v>
      </c>
      <c r="H8991" t="s">
        <v>3498</v>
      </c>
      <c r="I8991" t="s">
        <v>23745</v>
      </c>
      <c r="J8991" t="s">
        <v>4052</v>
      </c>
      <c r="K8991" t="s">
        <v>110</v>
      </c>
      <c r="L8991" t="s">
        <v>3343</v>
      </c>
      <c r="M8991" t="s">
        <v>3344</v>
      </c>
      <c r="N8991" t="s">
        <v>3360</v>
      </c>
      <c r="O8991" t="s">
        <v>3346</v>
      </c>
      <c r="P8991" t="s">
        <v>3343</v>
      </c>
      <c r="Q8991" t="s">
        <v>3346</v>
      </c>
    </row>
    <row r="8992" spans="1:17" x14ac:dyDescent="0.25">
      <c r="A8992" t="s">
        <v>23357</v>
      </c>
      <c r="B8992" t="s">
        <v>23358</v>
      </c>
      <c r="C8992" t="s">
        <v>23571</v>
      </c>
      <c r="D8992" t="s">
        <v>23572</v>
      </c>
      <c r="E8992">
        <v>3702026</v>
      </c>
      <c r="F8992" t="s">
        <v>23746</v>
      </c>
      <c r="G8992" t="s">
        <v>23747</v>
      </c>
      <c r="H8992" t="s">
        <v>23748</v>
      </c>
      <c r="I8992" t="s">
        <v>23749</v>
      </c>
      <c r="J8992" t="s">
        <v>23750</v>
      </c>
      <c r="K8992" t="s">
        <v>110</v>
      </c>
      <c r="L8992" t="s">
        <v>3343</v>
      </c>
      <c r="M8992" t="s">
        <v>3344</v>
      </c>
      <c r="N8992" t="s">
        <v>3686</v>
      </c>
      <c r="O8992" t="s">
        <v>3346</v>
      </c>
      <c r="P8992" t="s">
        <v>3346</v>
      </c>
      <c r="Q8992" t="s">
        <v>3346</v>
      </c>
    </row>
    <row r="8993" spans="1:17" x14ac:dyDescent="0.25">
      <c r="A8993" t="s">
        <v>23357</v>
      </c>
      <c r="B8993" t="s">
        <v>23358</v>
      </c>
      <c r="C8993" t="s">
        <v>23571</v>
      </c>
      <c r="D8993" t="s">
        <v>23572</v>
      </c>
      <c r="E8993">
        <v>3702027</v>
      </c>
      <c r="F8993" t="s">
        <v>23751</v>
      </c>
      <c r="G8993" t="s">
        <v>23752</v>
      </c>
      <c r="H8993" t="s">
        <v>3586</v>
      </c>
      <c r="I8993" t="s">
        <v>23753</v>
      </c>
      <c r="J8993" t="s">
        <v>100</v>
      </c>
      <c r="K8993" t="s">
        <v>110</v>
      </c>
      <c r="L8993" t="s">
        <v>3343</v>
      </c>
      <c r="M8993" t="s">
        <v>3344</v>
      </c>
      <c r="N8993" t="s">
        <v>3686</v>
      </c>
      <c r="O8993" t="s">
        <v>3346</v>
      </c>
      <c r="P8993" t="s">
        <v>3343</v>
      </c>
      <c r="Q8993" t="s">
        <v>3346</v>
      </c>
    </row>
    <row r="8994" spans="1:17" x14ac:dyDescent="0.25">
      <c r="A8994" t="s">
        <v>23357</v>
      </c>
      <c r="B8994" t="s">
        <v>23358</v>
      </c>
      <c r="C8994" t="s">
        <v>23571</v>
      </c>
      <c r="D8994" t="s">
        <v>23572</v>
      </c>
      <c r="E8994">
        <v>3702027</v>
      </c>
      <c r="F8994" t="s">
        <v>23751</v>
      </c>
      <c r="G8994" t="s">
        <v>23752</v>
      </c>
      <c r="H8994" t="s">
        <v>3586</v>
      </c>
      <c r="I8994" t="s">
        <v>23754</v>
      </c>
      <c r="J8994" t="s">
        <v>23755</v>
      </c>
      <c r="K8994" t="s">
        <v>110</v>
      </c>
      <c r="L8994" t="s">
        <v>3346</v>
      </c>
      <c r="M8994" t="s">
        <v>3344</v>
      </c>
      <c r="N8994" t="s">
        <v>3686</v>
      </c>
      <c r="O8994" t="s">
        <v>3346</v>
      </c>
      <c r="P8994" t="s">
        <v>3343</v>
      </c>
      <c r="Q8994" t="s">
        <v>3346</v>
      </c>
    </row>
    <row r="8995" spans="1:17" x14ac:dyDescent="0.25">
      <c r="A8995" t="s">
        <v>23357</v>
      </c>
      <c r="B8995" t="s">
        <v>23358</v>
      </c>
      <c r="C8995" t="s">
        <v>23571</v>
      </c>
      <c r="D8995" t="s">
        <v>23572</v>
      </c>
      <c r="E8995">
        <v>3702027</v>
      </c>
      <c r="F8995" t="s">
        <v>23751</v>
      </c>
      <c r="G8995" t="s">
        <v>23752</v>
      </c>
      <c r="H8995" t="s">
        <v>3586</v>
      </c>
      <c r="I8995" t="s">
        <v>23756</v>
      </c>
      <c r="J8995" t="s">
        <v>23757</v>
      </c>
      <c r="K8995" t="s">
        <v>110</v>
      </c>
      <c r="L8995" t="s">
        <v>3346</v>
      </c>
      <c r="M8995" t="s">
        <v>3344</v>
      </c>
      <c r="N8995" t="s">
        <v>3686</v>
      </c>
      <c r="O8995" t="s">
        <v>3346</v>
      </c>
      <c r="P8995" t="s">
        <v>3343</v>
      </c>
      <c r="Q8995" t="s">
        <v>3346</v>
      </c>
    </row>
    <row r="8996" spans="1:17" x14ac:dyDescent="0.25">
      <c r="A8996" t="s">
        <v>23357</v>
      </c>
      <c r="B8996" t="s">
        <v>23358</v>
      </c>
      <c r="C8996" t="s">
        <v>23571</v>
      </c>
      <c r="D8996" t="s">
        <v>23572</v>
      </c>
      <c r="E8996">
        <v>3702028</v>
      </c>
      <c r="F8996" t="s">
        <v>114</v>
      </c>
      <c r="G8996" t="s">
        <v>3339</v>
      </c>
      <c r="H8996" t="s">
        <v>3350</v>
      </c>
      <c r="I8996" t="s">
        <v>23758</v>
      </c>
      <c r="J8996" t="s">
        <v>4774</v>
      </c>
      <c r="K8996" t="s">
        <v>110</v>
      </c>
      <c r="L8996" t="s">
        <v>3343</v>
      </c>
      <c r="M8996" t="s">
        <v>3344</v>
      </c>
      <c r="N8996" t="s">
        <v>3627</v>
      </c>
      <c r="O8996" t="s">
        <v>3346</v>
      </c>
      <c r="P8996" t="s">
        <v>3346</v>
      </c>
      <c r="Q8996" t="s">
        <v>3346</v>
      </c>
    </row>
    <row r="8997" spans="1:17" x14ac:dyDescent="0.25">
      <c r="A8997" t="s">
        <v>23357</v>
      </c>
      <c r="B8997" t="s">
        <v>23358</v>
      </c>
      <c r="C8997" t="s">
        <v>23571</v>
      </c>
      <c r="D8997" t="s">
        <v>23572</v>
      </c>
      <c r="E8997">
        <v>3702029</v>
      </c>
      <c r="F8997" t="s">
        <v>1896</v>
      </c>
      <c r="G8997" t="s">
        <v>3520</v>
      </c>
      <c r="H8997" t="s">
        <v>3350</v>
      </c>
      <c r="I8997" t="s">
        <v>23759</v>
      </c>
      <c r="J8997" t="s">
        <v>1898</v>
      </c>
      <c r="K8997" t="s">
        <v>110</v>
      </c>
      <c r="L8997" t="s">
        <v>3343</v>
      </c>
      <c r="M8997" t="s">
        <v>3344</v>
      </c>
      <c r="N8997" t="s">
        <v>3627</v>
      </c>
      <c r="O8997" t="s">
        <v>3346</v>
      </c>
      <c r="P8997" t="s">
        <v>3346</v>
      </c>
      <c r="Q8997" t="s">
        <v>3346</v>
      </c>
    </row>
    <row r="8998" spans="1:17" x14ac:dyDescent="0.25">
      <c r="A8998" t="s">
        <v>23357</v>
      </c>
      <c r="B8998" t="s">
        <v>23358</v>
      </c>
      <c r="C8998" t="s">
        <v>23760</v>
      </c>
      <c r="D8998" t="s">
        <v>23761</v>
      </c>
      <c r="E8998">
        <v>3703001</v>
      </c>
      <c r="F8998" t="s">
        <v>23762</v>
      </c>
      <c r="G8998" t="s">
        <v>23763</v>
      </c>
      <c r="H8998" t="s">
        <v>3556</v>
      </c>
      <c r="I8998" t="s">
        <v>23764</v>
      </c>
      <c r="J8998" t="s">
        <v>49</v>
      </c>
      <c r="K8998" t="s">
        <v>110</v>
      </c>
      <c r="L8998" t="s">
        <v>3343</v>
      </c>
      <c r="M8998" t="s">
        <v>3344</v>
      </c>
      <c r="N8998" t="s">
        <v>3345</v>
      </c>
      <c r="O8998" t="s">
        <v>3346</v>
      </c>
      <c r="P8998" t="s">
        <v>3343</v>
      </c>
      <c r="Q8998" t="s">
        <v>3346</v>
      </c>
    </row>
    <row r="8999" spans="1:17" x14ac:dyDescent="0.25">
      <c r="A8999" t="s">
        <v>23357</v>
      </c>
      <c r="B8999" t="s">
        <v>23358</v>
      </c>
      <c r="C8999" t="s">
        <v>23760</v>
      </c>
      <c r="D8999" t="s">
        <v>23761</v>
      </c>
      <c r="E8999">
        <v>3703001</v>
      </c>
      <c r="F8999" t="s">
        <v>23762</v>
      </c>
      <c r="G8999" t="s">
        <v>23763</v>
      </c>
      <c r="H8999" t="s">
        <v>3556</v>
      </c>
      <c r="I8999" t="s">
        <v>23765</v>
      </c>
      <c r="J8999" t="s">
        <v>23766</v>
      </c>
      <c r="K8999" t="s">
        <v>110</v>
      </c>
      <c r="L8999" t="s">
        <v>3346</v>
      </c>
      <c r="M8999" t="s">
        <v>3344</v>
      </c>
      <c r="N8999" t="s">
        <v>3345</v>
      </c>
      <c r="O8999" t="s">
        <v>3346</v>
      </c>
      <c r="P8999" t="s">
        <v>3343</v>
      </c>
      <c r="Q8999" t="s">
        <v>3346</v>
      </c>
    </row>
    <row r="9000" spans="1:17" x14ac:dyDescent="0.25">
      <c r="A9000" t="s">
        <v>23357</v>
      </c>
      <c r="B9000" t="s">
        <v>23358</v>
      </c>
      <c r="C9000" t="s">
        <v>23760</v>
      </c>
      <c r="D9000" t="s">
        <v>23761</v>
      </c>
      <c r="E9000">
        <v>3703001</v>
      </c>
      <c r="F9000" t="s">
        <v>23762</v>
      </c>
      <c r="G9000" t="s">
        <v>23763</v>
      </c>
      <c r="H9000" t="s">
        <v>3556</v>
      </c>
      <c r="I9000" t="s">
        <v>23767</v>
      </c>
      <c r="J9000" t="s">
        <v>23768</v>
      </c>
      <c r="K9000" t="s">
        <v>110</v>
      </c>
      <c r="L9000" t="s">
        <v>3346</v>
      </c>
      <c r="M9000" t="s">
        <v>3344</v>
      </c>
      <c r="N9000" t="s">
        <v>3345</v>
      </c>
      <c r="O9000" t="s">
        <v>3346</v>
      </c>
      <c r="P9000" t="s">
        <v>3343</v>
      </c>
      <c r="Q9000" t="s">
        <v>3346</v>
      </c>
    </row>
    <row r="9001" spans="1:17" x14ac:dyDescent="0.25">
      <c r="A9001" t="s">
        <v>23357</v>
      </c>
      <c r="B9001" t="s">
        <v>23358</v>
      </c>
      <c r="C9001" t="s">
        <v>23760</v>
      </c>
      <c r="D9001" t="s">
        <v>23761</v>
      </c>
      <c r="E9001">
        <v>3703001</v>
      </c>
      <c r="F9001" t="s">
        <v>23762</v>
      </c>
      <c r="G9001" t="s">
        <v>23763</v>
      </c>
      <c r="H9001" t="s">
        <v>3556</v>
      </c>
      <c r="I9001" t="s">
        <v>23769</v>
      </c>
      <c r="J9001" t="s">
        <v>23770</v>
      </c>
      <c r="K9001" t="s">
        <v>110</v>
      </c>
      <c r="L9001" t="s">
        <v>3346</v>
      </c>
      <c r="M9001" t="s">
        <v>3344</v>
      </c>
      <c r="N9001" t="s">
        <v>3345</v>
      </c>
      <c r="O9001" t="s">
        <v>3346</v>
      </c>
      <c r="P9001" t="s">
        <v>3343</v>
      </c>
      <c r="Q9001" t="s">
        <v>3346</v>
      </c>
    </row>
    <row r="9002" spans="1:17" x14ac:dyDescent="0.25">
      <c r="A9002" t="s">
        <v>23357</v>
      </c>
      <c r="B9002" t="s">
        <v>23358</v>
      </c>
      <c r="C9002" t="s">
        <v>23760</v>
      </c>
      <c r="D9002" t="s">
        <v>23761</v>
      </c>
      <c r="E9002">
        <v>3703002</v>
      </c>
      <c r="F9002" t="s">
        <v>867</v>
      </c>
      <c r="G9002" t="s">
        <v>6518</v>
      </c>
      <c r="H9002" t="s">
        <v>3350</v>
      </c>
      <c r="I9002" t="s">
        <v>23771</v>
      </c>
      <c r="J9002" t="s">
        <v>869</v>
      </c>
      <c r="K9002" t="s">
        <v>110</v>
      </c>
      <c r="L9002" t="s">
        <v>3343</v>
      </c>
      <c r="M9002" t="s">
        <v>3344</v>
      </c>
      <c r="N9002" t="s">
        <v>3627</v>
      </c>
      <c r="O9002" t="s">
        <v>3346</v>
      </c>
      <c r="P9002" t="s">
        <v>3343</v>
      </c>
      <c r="Q9002" t="s">
        <v>3346</v>
      </c>
    </row>
    <row r="9003" spans="1:17" x14ac:dyDescent="0.25">
      <c r="A9003" t="s">
        <v>23357</v>
      </c>
      <c r="B9003" t="s">
        <v>23358</v>
      </c>
      <c r="C9003" t="s">
        <v>23760</v>
      </c>
      <c r="D9003" t="s">
        <v>23761</v>
      </c>
      <c r="E9003">
        <v>3703002</v>
      </c>
      <c r="F9003" t="s">
        <v>867</v>
      </c>
      <c r="G9003" t="s">
        <v>6518</v>
      </c>
      <c r="H9003" t="s">
        <v>3350</v>
      </c>
      <c r="I9003" t="s">
        <v>23772</v>
      </c>
      <c r="J9003" t="s">
        <v>23773</v>
      </c>
      <c r="K9003" t="s">
        <v>110</v>
      </c>
      <c r="L9003" t="s">
        <v>3346</v>
      </c>
      <c r="M9003" t="s">
        <v>3344</v>
      </c>
      <c r="N9003" t="s">
        <v>3627</v>
      </c>
      <c r="O9003" t="s">
        <v>3346</v>
      </c>
      <c r="P9003" t="s">
        <v>3343</v>
      </c>
      <c r="Q9003" t="s">
        <v>3346</v>
      </c>
    </row>
    <row r="9004" spans="1:17" x14ac:dyDescent="0.25">
      <c r="A9004" t="s">
        <v>23357</v>
      </c>
      <c r="B9004" t="s">
        <v>23358</v>
      </c>
      <c r="C9004" t="s">
        <v>23760</v>
      </c>
      <c r="D9004" t="s">
        <v>23761</v>
      </c>
      <c r="E9004">
        <v>3703002</v>
      </c>
      <c r="F9004" t="s">
        <v>867</v>
      </c>
      <c r="G9004" t="s">
        <v>6518</v>
      </c>
      <c r="H9004" t="s">
        <v>3350</v>
      </c>
      <c r="I9004" t="s">
        <v>23774</v>
      </c>
      <c r="J9004" t="s">
        <v>23775</v>
      </c>
      <c r="K9004" t="s">
        <v>110</v>
      </c>
      <c r="L9004" t="s">
        <v>3346</v>
      </c>
      <c r="M9004" t="s">
        <v>3344</v>
      </c>
      <c r="N9004" t="s">
        <v>3627</v>
      </c>
      <c r="O9004" t="s">
        <v>3346</v>
      </c>
      <c r="P9004" t="s">
        <v>3343</v>
      </c>
      <c r="Q9004" t="s">
        <v>3346</v>
      </c>
    </row>
    <row r="9005" spans="1:17" x14ac:dyDescent="0.25">
      <c r="A9005" t="s">
        <v>23357</v>
      </c>
      <c r="B9005" t="s">
        <v>23358</v>
      </c>
      <c r="C9005" t="s">
        <v>23760</v>
      </c>
      <c r="D9005" t="s">
        <v>23761</v>
      </c>
      <c r="E9005">
        <v>3703002</v>
      </c>
      <c r="F9005" t="s">
        <v>867</v>
      </c>
      <c r="G9005" t="s">
        <v>6518</v>
      </c>
      <c r="H9005" t="s">
        <v>3350</v>
      </c>
      <c r="I9005" t="s">
        <v>23776</v>
      </c>
      <c r="J9005" t="s">
        <v>23777</v>
      </c>
      <c r="K9005" t="s">
        <v>110</v>
      </c>
      <c r="L9005" t="s">
        <v>3346</v>
      </c>
      <c r="M9005" t="s">
        <v>3344</v>
      </c>
      <c r="N9005" t="s">
        <v>3627</v>
      </c>
      <c r="O9005" t="s">
        <v>3346</v>
      </c>
      <c r="P9005" t="s">
        <v>3343</v>
      </c>
      <c r="Q9005" t="s">
        <v>3346</v>
      </c>
    </row>
    <row r="9006" spans="1:17" x14ac:dyDescent="0.25">
      <c r="A9006" t="s">
        <v>23357</v>
      </c>
      <c r="B9006" t="s">
        <v>23358</v>
      </c>
      <c r="C9006" t="s">
        <v>23760</v>
      </c>
      <c r="D9006" t="s">
        <v>23761</v>
      </c>
      <c r="E9006">
        <v>3703002</v>
      </c>
      <c r="F9006" t="s">
        <v>867</v>
      </c>
      <c r="G9006" t="s">
        <v>6518</v>
      </c>
      <c r="H9006" t="s">
        <v>3350</v>
      </c>
      <c r="I9006" t="s">
        <v>23778</v>
      </c>
      <c r="J9006" t="s">
        <v>23779</v>
      </c>
      <c r="K9006" t="s">
        <v>110</v>
      </c>
      <c r="L9006" t="s">
        <v>3346</v>
      </c>
      <c r="M9006" t="s">
        <v>3344</v>
      </c>
      <c r="N9006" t="s">
        <v>3627</v>
      </c>
      <c r="O9006" t="s">
        <v>3346</v>
      </c>
      <c r="P9006" t="s">
        <v>3343</v>
      </c>
      <c r="Q9006" t="s">
        <v>3346</v>
      </c>
    </row>
    <row r="9007" spans="1:17" x14ac:dyDescent="0.25">
      <c r="A9007" t="s">
        <v>23357</v>
      </c>
      <c r="B9007" t="s">
        <v>23358</v>
      </c>
      <c r="C9007" t="s">
        <v>23760</v>
      </c>
      <c r="D9007" t="s">
        <v>23761</v>
      </c>
      <c r="E9007">
        <v>3703005</v>
      </c>
      <c r="F9007" t="s">
        <v>102</v>
      </c>
      <c r="G9007" t="s">
        <v>3349</v>
      </c>
      <c r="H9007" t="s">
        <v>3350</v>
      </c>
      <c r="I9007" t="s">
        <v>23780</v>
      </c>
      <c r="J9007" t="s">
        <v>23781</v>
      </c>
      <c r="K9007" t="s">
        <v>110</v>
      </c>
      <c r="L9007" t="s">
        <v>3343</v>
      </c>
      <c r="M9007" t="s">
        <v>3344</v>
      </c>
      <c r="N9007" t="s">
        <v>3627</v>
      </c>
      <c r="O9007" t="s">
        <v>3346</v>
      </c>
      <c r="P9007" t="s">
        <v>3343</v>
      </c>
      <c r="Q9007" t="s">
        <v>3346</v>
      </c>
    </row>
    <row r="9008" spans="1:17" x14ac:dyDescent="0.25">
      <c r="A9008" t="s">
        <v>23357</v>
      </c>
      <c r="B9008" t="s">
        <v>23358</v>
      </c>
      <c r="C9008" t="s">
        <v>23760</v>
      </c>
      <c r="D9008" t="s">
        <v>23761</v>
      </c>
      <c r="E9008">
        <v>3703005</v>
      </c>
      <c r="F9008" t="s">
        <v>102</v>
      </c>
      <c r="G9008" t="s">
        <v>3349</v>
      </c>
      <c r="H9008" t="s">
        <v>3350</v>
      </c>
      <c r="I9008" t="s">
        <v>23782</v>
      </c>
      <c r="J9008" t="s">
        <v>23783</v>
      </c>
      <c r="K9008" t="s">
        <v>110</v>
      </c>
      <c r="L9008" t="s">
        <v>3346</v>
      </c>
      <c r="M9008" t="s">
        <v>3344</v>
      </c>
      <c r="N9008" t="s">
        <v>3627</v>
      </c>
      <c r="O9008" t="s">
        <v>3346</v>
      </c>
      <c r="P9008" t="s">
        <v>3343</v>
      </c>
      <c r="Q9008" t="s">
        <v>3346</v>
      </c>
    </row>
    <row r="9009" spans="1:17" x14ac:dyDescent="0.25">
      <c r="A9009" t="s">
        <v>23357</v>
      </c>
      <c r="B9009" t="s">
        <v>23358</v>
      </c>
      <c r="C9009" t="s">
        <v>23760</v>
      </c>
      <c r="D9009" t="s">
        <v>23761</v>
      </c>
      <c r="E9009">
        <v>3703005</v>
      </c>
      <c r="F9009" t="s">
        <v>102</v>
      </c>
      <c r="G9009" t="s">
        <v>3349</v>
      </c>
      <c r="H9009" t="s">
        <v>3350</v>
      </c>
      <c r="I9009" t="s">
        <v>23784</v>
      </c>
      <c r="J9009" t="s">
        <v>23785</v>
      </c>
      <c r="K9009" t="s">
        <v>110</v>
      </c>
      <c r="L9009" t="s">
        <v>3346</v>
      </c>
      <c r="M9009" t="s">
        <v>3344</v>
      </c>
      <c r="N9009" t="s">
        <v>3627</v>
      </c>
      <c r="O9009" t="s">
        <v>3346</v>
      </c>
      <c r="P9009" t="s">
        <v>3343</v>
      </c>
      <c r="Q9009" t="s">
        <v>3346</v>
      </c>
    </row>
    <row r="9010" spans="1:17" x14ac:dyDescent="0.25">
      <c r="A9010" t="s">
        <v>23357</v>
      </c>
      <c r="B9010" t="s">
        <v>23358</v>
      </c>
      <c r="C9010" t="s">
        <v>23760</v>
      </c>
      <c r="D9010" t="s">
        <v>23761</v>
      </c>
      <c r="E9010">
        <v>3703005</v>
      </c>
      <c r="F9010" t="s">
        <v>102</v>
      </c>
      <c r="G9010" t="s">
        <v>3349</v>
      </c>
      <c r="H9010" t="s">
        <v>3350</v>
      </c>
      <c r="I9010" t="s">
        <v>23786</v>
      </c>
      <c r="J9010" t="s">
        <v>23787</v>
      </c>
      <c r="K9010" t="s">
        <v>110</v>
      </c>
      <c r="L9010" t="s">
        <v>3346</v>
      </c>
      <c r="M9010" t="s">
        <v>3344</v>
      </c>
      <c r="N9010" t="s">
        <v>3627</v>
      </c>
      <c r="O9010" t="s">
        <v>3346</v>
      </c>
      <c r="P9010" t="s">
        <v>3343</v>
      </c>
      <c r="Q9010" t="s">
        <v>3346</v>
      </c>
    </row>
    <row r="9011" spans="1:17" x14ac:dyDescent="0.25">
      <c r="A9011" t="s">
        <v>23357</v>
      </c>
      <c r="B9011" t="s">
        <v>23358</v>
      </c>
      <c r="C9011" t="s">
        <v>23760</v>
      </c>
      <c r="D9011" t="s">
        <v>23761</v>
      </c>
      <c r="E9011">
        <v>3703005</v>
      </c>
      <c r="F9011" t="s">
        <v>102</v>
      </c>
      <c r="G9011" t="s">
        <v>3349</v>
      </c>
      <c r="H9011" t="s">
        <v>3350</v>
      </c>
      <c r="I9011" t="s">
        <v>23788</v>
      </c>
      <c r="J9011" t="s">
        <v>23789</v>
      </c>
      <c r="K9011" t="s">
        <v>110</v>
      </c>
      <c r="L9011" t="s">
        <v>3346</v>
      </c>
      <c r="M9011" t="s">
        <v>3344</v>
      </c>
      <c r="N9011" t="s">
        <v>3627</v>
      </c>
      <c r="O9011" t="s">
        <v>3346</v>
      </c>
      <c r="P9011" t="s">
        <v>3343</v>
      </c>
      <c r="Q9011" t="s">
        <v>3346</v>
      </c>
    </row>
    <row r="9012" spans="1:17" x14ac:dyDescent="0.25">
      <c r="A9012" t="s">
        <v>23357</v>
      </c>
      <c r="B9012" t="s">
        <v>23358</v>
      </c>
      <c r="C9012" t="s">
        <v>23760</v>
      </c>
      <c r="D9012" t="s">
        <v>23761</v>
      </c>
      <c r="E9012">
        <v>3703006</v>
      </c>
      <c r="F9012" t="s">
        <v>1399</v>
      </c>
      <c r="G9012" t="s">
        <v>23790</v>
      </c>
      <c r="H9012" t="s">
        <v>3498</v>
      </c>
      <c r="I9012" t="s">
        <v>23791</v>
      </c>
      <c r="J9012" t="s">
        <v>23792</v>
      </c>
      <c r="K9012" t="s">
        <v>110</v>
      </c>
      <c r="L9012" t="s">
        <v>3343</v>
      </c>
      <c r="M9012" t="s">
        <v>3344</v>
      </c>
      <c r="N9012" t="s">
        <v>3345</v>
      </c>
      <c r="O9012" t="s">
        <v>3346</v>
      </c>
      <c r="P9012" t="s">
        <v>3343</v>
      </c>
      <c r="Q9012" t="s">
        <v>3346</v>
      </c>
    </row>
    <row r="9013" spans="1:17" x14ac:dyDescent="0.25">
      <c r="A9013" t="s">
        <v>23357</v>
      </c>
      <c r="B9013" t="s">
        <v>23358</v>
      </c>
      <c r="C9013" t="s">
        <v>23760</v>
      </c>
      <c r="D9013" t="s">
        <v>23761</v>
      </c>
      <c r="E9013">
        <v>3703006</v>
      </c>
      <c r="F9013" t="s">
        <v>1399</v>
      </c>
      <c r="G9013" t="s">
        <v>23790</v>
      </c>
      <c r="H9013" t="s">
        <v>3498</v>
      </c>
      <c r="I9013" t="s">
        <v>23793</v>
      </c>
      <c r="J9013" t="s">
        <v>23794</v>
      </c>
      <c r="K9013" t="s">
        <v>110</v>
      </c>
      <c r="L9013" t="s">
        <v>3346</v>
      </c>
      <c r="M9013" t="s">
        <v>3344</v>
      </c>
      <c r="N9013" t="s">
        <v>3345</v>
      </c>
      <c r="O9013" t="s">
        <v>3346</v>
      </c>
      <c r="P9013" t="s">
        <v>3343</v>
      </c>
      <c r="Q9013" t="s">
        <v>3346</v>
      </c>
    </row>
    <row r="9014" spans="1:17" x14ac:dyDescent="0.25">
      <c r="A9014" t="s">
        <v>23357</v>
      </c>
      <c r="B9014" t="s">
        <v>23358</v>
      </c>
      <c r="C9014" t="s">
        <v>23760</v>
      </c>
      <c r="D9014" t="s">
        <v>23761</v>
      </c>
      <c r="E9014">
        <v>3703007</v>
      </c>
      <c r="F9014" t="s">
        <v>23795</v>
      </c>
      <c r="G9014" t="s">
        <v>23796</v>
      </c>
      <c r="H9014" t="s">
        <v>3586</v>
      </c>
      <c r="I9014" t="s">
        <v>23797</v>
      </c>
      <c r="J9014" t="s">
        <v>4225</v>
      </c>
      <c r="K9014" t="s">
        <v>110</v>
      </c>
      <c r="L9014" t="s">
        <v>3343</v>
      </c>
      <c r="M9014" t="s">
        <v>3344</v>
      </c>
      <c r="N9014" t="s">
        <v>3345</v>
      </c>
      <c r="O9014" t="s">
        <v>3346</v>
      </c>
      <c r="P9014" t="s">
        <v>3343</v>
      </c>
      <c r="Q9014" t="s">
        <v>3346</v>
      </c>
    </row>
    <row r="9015" spans="1:17" x14ac:dyDescent="0.25">
      <c r="A9015" t="s">
        <v>23357</v>
      </c>
      <c r="B9015" t="s">
        <v>23358</v>
      </c>
      <c r="C9015" t="s">
        <v>23760</v>
      </c>
      <c r="D9015" t="s">
        <v>23761</v>
      </c>
      <c r="E9015">
        <v>3703008</v>
      </c>
      <c r="F9015" t="s">
        <v>23798</v>
      </c>
      <c r="G9015" t="s">
        <v>23799</v>
      </c>
      <c r="H9015" t="s">
        <v>3586</v>
      </c>
      <c r="I9015" t="s">
        <v>23800</v>
      </c>
      <c r="J9015" t="s">
        <v>23801</v>
      </c>
      <c r="K9015" t="s">
        <v>110</v>
      </c>
      <c r="L9015" t="s">
        <v>3343</v>
      </c>
      <c r="M9015" t="s">
        <v>3344</v>
      </c>
      <c r="N9015" t="s">
        <v>3345</v>
      </c>
      <c r="O9015" t="s">
        <v>3346</v>
      </c>
      <c r="P9015" t="s">
        <v>3343</v>
      </c>
      <c r="Q9015" t="s">
        <v>3346</v>
      </c>
    </row>
    <row r="9016" spans="1:17" x14ac:dyDescent="0.25">
      <c r="A9016" t="s">
        <v>23357</v>
      </c>
      <c r="B9016" t="s">
        <v>23358</v>
      </c>
      <c r="C9016" t="s">
        <v>23760</v>
      </c>
      <c r="D9016" t="s">
        <v>23761</v>
      </c>
      <c r="E9016">
        <v>3703009</v>
      </c>
      <c r="F9016" t="s">
        <v>128</v>
      </c>
      <c r="G9016" t="s">
        <v>23722</v>
      </c>
      <c r="H9016" t="s">
        <v>3526</v>
      </c>
      <c r="I9016" t="s">
        <v>23802</v>
      </c>
      <c r="J9016" t="s">
        <v>935</v>
      </c>
      <c r="K9016" t="s">
        <v>110</v>
      </c>
      <c r="L9016" t="s">
        <v>3343</v>
      </c>
      <c r="M9016" t="s">
        <v>3344</v>
      </c>
      <c r="N9016" t="s">
        <v>3345</v>
      </c>
      <c r="O9016" t="s">
        <v>3346</v>
      </c>
      <c r="P9016" t="s">
        <v>3343</v>
      </c>
      <c r="Q9016" t="s">
        <v>3346</v>
      </c>
    </row>
    <row r="9017" spans="1:17" x14ac:dyDescent="0.25">
      <c r="A9017" t="s">
        <v>23357</v>
      </c>
      <c r="B9017" t="s">
        <v>23358</v>
      </c>
      <c r="C9017" t="s">
        <v>23760</v>
      </c>
      <c r="D9017" t="s">
        <v>23761</v>
      </c>
      <c r="E9017">
        <v>3703009</v>
      </c>
      <c r="F9017" t="s">
        <v>128</v>
      </c>
      <c r="G9017" t="s">
        <v>23722</v>
      </c>
      <c r="H9017" t="s">
        <v>3526</v>
      </c>
      <c r="I9017" t="s">
        <v>23803</v>
      </c>
      <c r="J9017" t="s">
        <v>49</v>
      </c>
      <c r="K9017" t="s">
        <v>110</v>
      </c>
      <c r="L9017" t="s">
        <v>3346</v>
      </c>
      <c r="M9017" t="s">
        <v>3344</v>
      </c>
      <c r="N9017" t="s">
        <v>3345</v>
      </c>
      <c r="O9017" t="s">
        <v>3346</v>
      </c>
      <c r="P9017" t="s">
        <v>3343</v>
      </c>
      <c r="Q9017" t="s">
        <v>3346</v>
      </c>
    </row>
    <row r="9018" spans="1:17" x14ac:dyDescent="0.25">
      <c r="A9018" t="s">
        <v>23357</v>
      </c>
      <c r="B9018" t="s">
        <v>23358</v>
      </c>
      <c r="C9018" t="s">
        <v>23760</v>
      </c>
      <c r="D9018" t="s">
        <v>23761</v>
      </c>
      <c r="E9018">
        <v>3703009</v>
      </c>
      <c r="F9018" t="s">
        <v>128</v>
      </c>
      <c r="G9018" t="s">
        <v>23722</v>
      </c>
      <c r="H9018" t="s">
        <v>3526</v>
      </c>
      <c r="I9018" t="s">
        <v>23804</v>
      </c>
      <c r="J9018" t="s">
        <v>3409</v>
      </c>
      <c r="K9018" t="s">
        <v>110</v>
      </c>
      <c r="L9018" t="s">
        <v>3346</v>
      </c>
      <c r="M9018" t="s">
        <v>3344</v>
      </c>
      <c r="N9018" t="s">
        <v>3345</v>
      </c>
      <c r="O9018" t="s">
        <v>3346</v>
      </c>
      <c r="P9018" t="s">
        <v>3343</v>
      </c>
      <c r="Q9018" t="s">
        <v>3346</v>
      </c>
    </row>
    <row r="9019" spans="1:17" x14ac:dyDescent="0.25">
      <c r="A9019" t="s">
        <v>23357</v>
      </c>
      <c r="B9019" t="s">
        <v>23358</v>
      </c>
      <c r="C9019" t="s">
        <v>23760</v>
      </c>
      <c r="D9019" t="s">
        <v>23761</v>
      </c>
      <c r="E9019">
        <v>3703009</v>
      </c>
      <c r="F9019" t="s">
        <v>128</v>
      </c>
      <c r="G9019" t="s">
        <v>23722</v>
      </c>
      <c r="H9019" t="s">
        <v>3526</v>
      </c>
      <c r="I9019" t="s">
        <v>23805</v>
      </c>
      <c r="J9019" t="s">
        <v>23524</v>
      </c>
      <c r="K9019" t="s">
        <v>110</v>
      </c>
      <c r="L9019" t="s">
        <v>3346</v>
      </c>
      <c r="M9019" t="s">
        <v>3344</v>
      </c>
      <c r="N9019" t="s">
        <v>3345</v>
      </c>
      <c r="O9019" t="s">
        <v>3346</v>
      </c>
      <c r="P9019" t="s">
        <v>3343</v>
      </c>
      <c r="Q9019" t="s">
        <v>3346</v>
      </c>
    </row>
    <row r="9020" spans="1:17" x14ac:dyDescent="0.25">
      <c r="A9020" t="s">
        <v>23357</v>
      </c>
      <c r="B9020" t="s">
        <v>23358</v>
      </c>
      <c r="C9020" t="s">
        <v>23760</v>
      </c>
      <c r="D9020" t="s">
        <v>23761</v>
      </c>
      <c r="E9020">
        <v>3703009</v>
      </c>
      <c r="F9020" t="s">
        <v>128</v>
      </c>
      <c r="G9020" t="s">
        <v>23722</v>
      </c>
      <c r="H9020" t="s">
        <v>3526</v>
      </c>
      <c r="I9020" t="s">
        <v>23806</v>
      </c>
      <c r="J9020" t="s">
        <v>3636</v>
      </c>
      <c r="K9020" t="s">
        <v>110</v>
      </c>
      <c r="L9020" t="s">
        <v>3346</v>
      </c>
      <c r="M9020" t="s">
        <v>3344</v>
      </c>
      <c r="N9020" t="s">
        <v>3345</v>
      </c>
      <c r="O9020" t="s">
        <v>3346</v>
      </c>
      <c r="P9020" t="s">
        <v>3343</v>
      </c>
      <c r="Q9020" t="s">
        <v>3346</v>
      </c>
    </row>
    <row r="9021" spans="1:17" x14ac:dyDescent="0.25">
      <c r="A9021" t="s">
        <v>23357</v>
      </c>
      <c r="B9021" t="s">
        <v>23358</v>
      </c>
      <c r="C9021" t="s">
        <v>23760</v>
      </c>
      <c r="D9021" t="s">
        <v>23761</v>
      </c>
      <c r="E9021">
        <v>3703010</v>
      </c>
      <c r="F9021" t="s">
        <v>156</v>
      </c>
      <c r="G9021" t="s">
        <v>23530</v>
      </c>
      <c r="H9021" t="s">
        <v>3394</v>
      </c>
      <c r="I9021" t="s">
        <v>23807</v>
      </c>
      <c r="J9021" t="s">
        <v>200</v>
      </c>
      <c r="K9021" t="s">
        <v>110</v>
      </c>
      <c r="L9021" t="s">
        <v>3343</v>
      </c>
      <c r="M9021" t="s">
        <v>3344</v>
      </c>
      <c r="N9021" t="s">
        <v>3360</v>
      </c>
      <c r="O9021" t="s">
        <v>3346</v>
      </c>
      <c r="P9021" t="s">
        <v>3343</v>
      </c>
      <c r="Q9021" t="s">
        <v>3346</v>
      </c>
    </row>
    <row r="9022" spans="1:17" x14ac:dyDescent="0.25">
      <c r="A9022" t="s">
        <v>23357</v>
      </c>
      <c r="B9022" t="s">
        <v>23358</v>
      </c>
      <c r="C9022" t="s">
        <v>23760</v>
      </c>
      <c r="D9022" t="s">
        <v>23761</v>
      </c>
      <c r="E9022">
        <v>3703010</v>
      </c>
      <c r="F9022" t="s">
        <v>156</v>
      </c>
      <c r="G9022" t="s">
        <v>23530</v>
      </c>
      <c r="H9022" t="s">
        <v>3394</v>
      </c>
      <c r="I9022" t="s">
        <v>23808</v>
      </c>
      <c r="J9022" t="s">
        <v>6069</v>
      </c>
      <c r="K9022" t="s">
        <v>110</v>
      </c>
      <c r="L9022" t="s">
        <v>3346</v>
      </c>
      <c r="M9022" t="s">
        <v>3344</v>
      </c>
      <c r="N9022" t="s">
        <v>3360</v>
      </c>
      <c r="O9022" t="s">
        <v>3346</v>
      </c>
      <c r="P9022" t="s">
        <v>3343</v>
      </c>
      <c r="Q9022" t="s">
        <v>3346</v>
      </c>
    </row>
    <row r="9023" spans="1:17" x14ac:dyDescent="0.25">
      <c r="A9023" t="s">
        <v>23357</v>
      </c>
      <c r="B9023" t="s">
        <v>23358</v>
      </c>
      <c r="C9023" t="s">
        <v>23760</v>
      </c>
      <c r="D9023" t="s">
        <v>23761</v>
      </c>
      <c r="E9023">
        <v>3703010</v>
      </c>
      <c r="F9023" t="s">
        <v>156</v>
      </c>
      <c r="G9023" t="s">
        <v>23530</v>
      </c>
      <c r="H9023" t="s">
        <v>3394</v>
      </c>
      <c r="I9023" t="s">
        <v>23809</v>
      </c>
      <c r="J9023" t="s">
        <v>6071</v>
      </c>
      <c r="K9023" t="s">
        <v>110</v>
      </c>
      <c r="L9023" t="s">
        <v>3346</v>
      </c>
      <c r="M9023" t="s">
        <v>3344</v>
      </c>
      <c r="N9023" t="s">
        <v>3360</v>
      </c>
      <c r="O9023" t="s">
        <v>3346</v>
      </c>
      <c r="P9023" t="s">
        <v>3343</v>
      </c>
      <c r="Q9023" t="s">
        <v>3346</v>
      </c>
    </row>
    <row r="9024" spans="1:17" x14ac:dyDescent="0.25">
      <c r="A9024" t="s">
        <v>23357</v>
      </c>
      <c r="B9024" t="s">
        <v>23358</v>
      </c>
      <c r="C9024" t="s">
        <v>23760</v>
      </c>
      <c r="D9024" t="s">
        <v>23761</v>
      </c>
      <c r="E9024">
        <v>3703010</v>
      </c>
      <c r="F9024" t="s">
        <v>156</v>
      </c>
      <c r="G9024" t="s">
        <v>23530</v>
      </c>
      <c r="H9024" t="s">
        <v>3394</v>
      </c>
      <c r="I9024" t="s">
        <v>23810</v>
      </c>
      <c r="J9024" t="s">
        <v>2575</v>
      </c>
      <c r="K9024" t="s">
        <v>110</v>
      </c>
      <c r="L9024" t="s">
        <v>3346</v>
      </c>
      <c r="M9024" t="s">
        <v>3344</v>
      </c>
      <c r="N9024" t="s">
        <v>3360</v>
      </c>
      <c r="O9024" t="s">
        <v>3346</v>
      </c>
      <c r="P9024" t="s">
        <v>3343</v>
      </c>
      <c r="Q9024" t="s">
        <v>3346</v>
      </c>
    </row>
    <row r="9025" spans="1:17" x14ac:dyDescent="0.25">
      <c r="A9025" t="s">
        <v>23357</v>
      </c>
      <c r="B9025" t="s">
        <v>23358</v>
      </c>
      <c r="C9025" t="s">
        <v>23760</v>
      </c>
      <c r="D9025" t="s">
        <v>23761</v>
      </c>
      <c r="E9025">
        <v>3703010</v>
      </c>
      <c r="F9025" t="s">
        <v>156</v>
      </c>
      <c r="G9025" t="s">
        <v>23530</v>
      </c>
      <c r="H9025" t="s">
        <v>3394</v>
      </c>
      <c r="I9025" t="s">
        <v>23811</v>
      </c>
      <c r="J9025" t="s">
        <v>3660</v>
      </c>
      <c r="K9025" t="s">
        <v>110</v>
      </c>
      <c r="L9025" t="s">
        <v>3346</v>
      </c>
      <c r="M9025" t="s">
        <v>3344</v>
      </c>
      <c r="N9025" t="s">
        <v>3360</v>
      </c>
      <c r="O9025" t="s">
        <v>3346</v>
      </c>
      <c r="P9025" t="s">
        <v>3343</v>
      </c>
      <c r="Q9025" t="s">
        <v>3346</v>
      </c>
    </row>
    <row r="9026" spans="1:17" x14ac:dyDescent="0.25">
      <c r="A9026" t="s">
        <v>23357</v>
      </c>
      <c r="B9026" t="s">
        <v>23358</v>
      </c>
      <c r="C9026" t="s">
        <v>23760</v>
      </c>
      <c r="D9026" t="s">
        <v>23761</v>
      </c>
      <c r="E9026">
        <v>3703010</v>
      </c>
      <c r="F9026" t="s">
        <v>156</v>
      </c>
      <c r="G9026" t="s">
        <v>23530</v>
      </c>
      <c r="H9026" t="s">
        <v>3394</v>
      </c>
      <c r="I9026" t="s">
        <v>23812</v>
      </c>
      <c r="J9026" t="s">
        <v>6075</v>
      </c>
      <c r="K9026" t="s">
        <v>110</v>
      </c>
      <c r="L9026" t="s">
        <v>3346</v>
      </c>
      <c r="M9026" t="s">
        <v>3344</v>
      </c>
      <c r="N9026" t="s">
        <v>3360</v>
      </c>
      <c r="O9026" t="s">
        <v>3346</v>
      </c>
      <c r="P9026" t="s">
        <v>3343</v>
      </c>
      <c r="Q9026" t="s">
        <v>3346</v>
      </c>
    </row>
    <row r="9027" spans="1:17" x14ac:dyDescent="0.25">
      <c r="A9027" t="s">
        <v>23357</v>
      </c>
      <c r="B9027" t="s">
        <v>23358</v>
      </c>
      <c r="C9027" t="s">
        <v>23760</v>
      </c>
      <c r="D9027" t="s">
        <v>23761</v>
      </c>
      <c r="E9027">
        <v>3703010</v>
      </c>
      <c r="F9027" t="s">
        <v>156</v>
      </c>
      <c r="G9027" t="s">
        <v>23530</v>
      </c>
      <c r="H9027" t="s">
        <v>3394</v>
      </c>
      <c r="I9027" t="s">
        <v>23813</v>
      </c>
      <c r="J9027" t="s">
        <v>6077</v>
      </c>
      <c r="K9027" t="s">
        <v>110</v>
      </c>
      <c r="L9027" t="s">
        <v>3346</v>
      </c>
      <c r="M9027" t="s">
        <v>3344</v>
      </c>
      <c r="N9027" t="s">
        <v>3360</v>
      </c>
      <c r="O9027" t="s">
        <v>3346</v>
      </c>
      <c r="P9027" t="s">
        <v>3343</v>
      </c>
      <c r="Q9027" t="s">
        <v>3346</v>
      </c>
    </row>
    <row r="9028" spans="1:17" x14ac:dyDescent="0.25">
      <c r="A9028" t="s">
        <v>23357</v>
      </c>
      <c r="B9028" t="s">
        <v>23358</v>
      </c>
      <c r="C9028" t="s">
        <v>23760</v>
      </c>
      <c r="D9028" t="s">
        <v>23761</v>
      </c>
      <c r="E9028">
        <v>3703011</v>
      </c>
      <c r="F9028" t="s">
        <v>1674</v>
      </c>
      <c r="G9028" t="s">
        <v>23814</v>
      </c>
      <c r="H9028" t="s">
        <v>3357</v>
      </c>
      <c r="I9028" t="s">
        <v>23815</v>
      </c>
      <c r="J9028" t="s">
        <v>285</v>
      </c>
      <c r="K9028" t="s">
        <v>110</v>
      </c>
      <c r="L9028" t="s">
        <v>3343</v>
      </c>
      <c r="M9028" t="s">
        <v>3344</v>
      </c>
      <c r="N9028" t="s">
        <v>3360</v>
      </c>
      <c r="O9028" t="s">
        <v>3346</v>
      </c>
      <c r="P9028" t="s">
        <v>3343</v>
      </c>
      <c r="Q9028" t="s">
        <v>3346</v>
      </c>
    </row>
    <row r="9029" spans="1:17" x14ac:dyDescent="0.25">
      <c r="A9029" t="s">
        <v>23357</v>
      </c>
      <c r="B9029" t="s">
        <v>23358</v>
      </c>
      <c r="C9029" t="s">
        <v>23760</v>
      </c>
      <c r="D9029" t="s">
        <v>23761</v>
      </c>
      <c r="E9029">
        <v>3703011</v>
      </c>
      <c r="F9029" t="s">
        <v>1674</v>
      </c>
      <c r="G9029" t="s">
        <v>23814</v>
      </c>
      <c r="H9029" t="s">
        <v>3357</v>
      </c>
      <c r="I9029" t="s">
        <v>23816</v>
      </c>
      <c r="J9029" t="s">
        <v>23552</v>
      </c>
      <c r="K9029" t="s">
        <v>110</v>
      </c>
      <c r="L9029" t="s">
        <v>3346</v>
      </c>
      <c r="M9029" t="s">
        <v>3344</v>
      </c>
      <c r="N9029" t="s">
        <v>3360</v>
      </c>
      <c r="O9029" t="s">
        <v>3346</v>
      </c>
      <c r="P9029" t="s">
        <v>3343</v>
      </c>
      <c r="Q9029" t="s">
        <v>3346</v>
      </c>
    </row>
    <row r="9030" spans="1:17" x14ac:dyDescent="0.25">
      <c r="A9030" t="s">
        <v>23357</v>
      </c>
      <c r="B9030" t="s">
        <v>23358</v>
      </c>
      <c r="C9030" t="s">
        <v>23817</v>
      </c>
      <c r="D9030" t="s">
        <v>23818</v>
      </c>
      <c r="E9030">
        <v>3704003</v>
      </c>
      <c r="F9030" t="s">
        <v>23819</v>
      </c>
      <c r="G9030" t="s">
        <v>23820</v>
      </c>
      <c r="H9030" t="s">
        <v>3357</v>
      </c>
      <c r="I9030" t="s">
        <v>23821</v>
      </c>
      <c r="J9030" t="s">
        <v>23822</v>
      </c>
      <c r="K9030" t="s">
        <v>110</v>
      </c>
      <c r="L9030" t="s">
        <v>3343</v>
      </c>
      <c r="M9030" t="s">
        <v>4108</v>
      </c>
      <c r="N9030" t="s">
        <v>5796</v>
      </c>
      <c r="O9030" t="s">
        <v>3346</v>
      </c>
      <c r="P9030" t="s">
        <v>3343</v>
      </c>
      <c r="Q9030" t="s">
        <v>3346</v>
      </c>
    </row>
    <row r="9031" spans="1:17" x14ac:dyDescent="0.25">
      <c r="A9031" t="s">
        <v>23357</v>
      </c>
      <c r="B9031" t="s">
        <v>23358</v>
      </c>
      <c r="C9031" t="s">
        <v>23817</v>
      </c>
      <c r="D9031" t="s">
        <v>23818</v>
      </c>
      <c r="E9031">
        <v>3704003</v>
      </c>
      <c r="F9031" t="s">
        <v>23819</v>
      </c>
      <c r="G9031" t="s">
        <v>23820</v>
      </c>
      <c r="H9031" t="s">
        <v>3357</v>
      </c>
      <c r="I9031" t="s">
        <v>23823</v>
      </c>
      <c r="J9031" t="s">
        <v>23824</v>
      </c>
      <c r="K9031" t="s">
        <v>110</v>
      </c>
      <c r="L9031" t="s">
        <v>3346</v>
      </c>
      <c r="M9031" t="s">
        <v>4108</v>
      </c>
      <c r="N9031" t="s">
        <v>5796</v>
      </c>
      <c r="O9031" t="s">
        <v>3346</v>
      </c>
      <c r="P9031" t="s">
        <v>3343</v>
      </c>
      <c r="Q9031" t="s">
        <v>3346</v>
      </c>
    </row>
    <row r="9032" spans="1:17" x14ac:dyDescent="0.25">
      <c r="A9032" t="s">
        <v>23357</v>
      </c>
      <c r="B9032" t="s">
        <v>23358</v>
      </c>
      <c r="C9032" t="s">
        <v>23817</v>
      </c>
      <c r="D9032" t="s">
        <v>23818</v>
      </c>
      <c r="E9032">
        <v>3704005</v>
      </c>
      <c r="F9032" t="s">
        <v>23825</v>
      </c>
      <c r="H9032" t="s">
        <v>23826</v>
      </c>
      <c r="I9032" t="s">
        <v>23827</v>
      </c>
      <c r="J9032" t="s">
        <v>23825</v>
      </c>
      <c r="K9032" t="s">
        <v>110</v>
      </c>
      <c r="L9032" t="s">
        <v>3343</v>
      </c>
      <c r="M9032" t="s">
        <v>3344</v>
      </c>
      <c r="N9032" t="s">
        <v>3360</v>
      </c>
      <c r="O9032" t="s">
        <v>3346</v>
      </c>
      <c r="P9032" t="s">
        <v>3343</v>
      </c>
      <c r="Q9032" t="s">
        <v>3346</v>
      </c>
    </row>
    <row r="9033" spans="1:17" x14ac:dyDescent="0.25">
      <c r="A9033" t="s">
        <v>23357</v>
      </c>
      <c r="B9033" t="s">
        <v>23358</v>
      </c>
      <c r="C9033" t="s">
        <v>23817</v>
      </c>
      <c r="D9033" t="s">
        <v>23818</v>
      </c>
      <c r="E9033">
        <v>3704006</v>
      </c>
      <c r="F9033" t="s">
        <v>23828</v>
      </c>
      <c r="H9033" t="s">
        <v>23826</v>
      </c>
      <c r="I9033" t="s">
        <v>23829</v>
      </c>
      <c r="J9033" t="s">
        <v>23828</v>
      </c>
      <c r="K9033" t="s">
        <v>110</v>
      </c>
      <c r="L9033" t="s">
        <v>3343</v>
      </c>
      <c r="M9033" t="s">
        <v>3344</v>
      </c>
      <c r="N9033" t="s">
        <v>3360</v>
      </c>
      <c r="O9033" t="s">
        <v>3346</v>
      </c>
      <c r="P9033" t="s">
        <v>3343</v>
      </c>
      <c r="Q9033" t="s">
        <v>3346</v>
      </c>
    </row>
    <row r="9034" spans="1:17" x14ac:dyDescent="0.25">
      <c r="A9034" t="s">
        <v>23357</v>
      </c>
      <c r="B9034" t="s">
        <v>23358</v>
      </c>
      <c r="C9034" t="s">
        <v>23817</v>
      </c>
      <c r="D9034" t="s">
        <v>23818</v>
      </c>
      <c r="E9034">
        <v>3704007</v>
      </c>
      <c r="F9034" t="s">
        <v>23830</v>
      </c>
      <c r="H9034" t="s">
        <v>23831</v>
      </c>
      <c r="I9034" t="s">
        <v>23832</v>
      </c>
      <c r="J9034" t="s">
        <v>23830</v>
      </c>
      <c r="K9034" t="s">
        <v>110</v>
      </c>
      <c r="L9034" t="s">
        <v>3343</v>
      </c>
      <c r="M9034" t="s">
        <v>3344</v>
      </c>
      <c r="N9034" t="s">
        <v>3360</v>
      </c>
      <c r="O9034" t="s">
        <v>3346</v>
      </c>
      <c r="P9034" t="s">
        <v>3343</v>
      </c>
      <c r="Q9034" t="s">
        <v>3346</v>
      </c>
    </row>
    <row r="9035" spans="1:17" x14ac:dyDescent="0.25">
      <c r="A9035" t="s">
        <v>23357</v>
      </c>
      <c r="B9035" t="s">
        <v>23358</v>
      </c>
      <c r="C9035" t="s">
        <v>23817</v>
      </c>
      <c r="D9035" t="s">
        <v>23818</v>
      </c>
      <c r="E9035">
        <v>3704008</v>
      </c>
      <c r="F9035" t="s">
        <v>128</v>
      </c>
      <c r="G9035" t="s">
        <v>23722</v>
      </c>
      <c r="H9035" t="s">
        <v>3526</v>
      </c>
      <c r="I9035" t="s">
        <v>23833</v>
      </c>
      <c r="J9035" t="s">
        <v>935</v>
      </c>
      <c r="K9035" t="s">
        <v>110</v>
      </c>
      <c r="L9035" t="s">
        <v>3343</v>
      </c>
      <c r="M9035" t="s">
        <v>3344</v>
      </c>
      <c r="N9035" t="s">
        <v>3345</v>
      </c>
      <c r="O9035" t="s">
        <v>3346</v>
      </c>
      <c r="P9035" t="s">
        <v>3343</v>
      </c>
      <c r="Q9035" t="s">
        <v>3346</v>
      </c>
    </row>
    <row r="9036" spans="1:17" x14ac:dyDescent="0.25">
      <c r="A9036" t="s">
        <v>23357</v>
      </c>
      <c r="B9036" t="s">
        <v>23358</v>
      </c>
      <c r="C9036" t="s">
        <v>23817</v>
      </c>
      <c r="D9036" t="s">
        <v>23818</v>
      </c>
      <c r="E9036">
        <v>3704008</v>
      </c>
      <c r="F9036" t="s">
        <v>128</v>
      </c>
      <c r="G9036" t="s">
        <v>23722</v>
      </c>
      <c r="H9036" t="s">
        <v>3526</v>
      </c>
      <c r="I9036" t="s">
        <v>23834</v>
      </c>
      <c r="J9036" t="s">
        <v>49</v>
      </c>
      <c r="K9036" t="s">
        <v>110</v>
      </c>
      <c r="L9036" t="s">
        <v>3346</v>
      </c>
      <c r="M9036" t="s">
        <v>3344</v>
      </c>
      <c r="N9036" t="s">
        <v>3345</v>
      </c>
      <c r="O9036" t="s">
        <v>3346</v>
      </c>
      <c r="P9036" t="s">
        <v>3343</v>
      </c>
      <c r="Q9036" t="s">
        <v>3346</v>
      </c>
    </row>
    <row r="9037" spans="1:17" x14ac:dyDescent="0.25">
      <c r="A9037" t="s">
        <v>23357</v>
      </c>
      <c r="B9037" t="s">
        <v>23358</v>
      </c>
      <c r="C9037" t="s">
        <v>23817</v>
      </c>
      <c r="D9037" t="s">
        <v>23818</v>
      </c>
      <c r="E9037">
        <v>3704008</v>
      </c>
      <c r="F9037" t="s">
        <v>128</v>
      </c>
      <c r="G9037" t="s">
        <v>23722</v>
      </c>
      <c r="H9037" t="s">
        <v>3526</v>
      </c>
      <c r="I9037" t="s">
        <v>23835</v>
      </c>
      <c r="J9037" t="s">
        <v>3409</v>
      </c>
      <c r="K9037" t="s">
        <v>110</v>
      </c>
      <c r="L9037" t="s">
        <v>3346</v>
      </c>
      <c r="M9037" t="s">
        <v>3344</v>
      </c>
      <c r="N9037" t="s">
        <v>3345</v>
      </c>
      <c r="O9037" t="s">
        <v>3346</v>
      </c>
      <c r="P9037" t="s">
        <v>3343</v>
      </c>
      <c r="Q9037" t="s">
        <v>3346</v>
      </c>
    </row>
    <row r="9038" spans="1:17" x14ac:dyDescent="0.25">
      <c r="A9038" t="s">
        <v>23357</v>
      </c>
      <c r="B9038" t="s">
        <v>23358</v>
      </c>
      <c r="C9038" t="s">
        <v>23817</v>
      </c>
      <c r="D9038" t="s">
        <v>23818</v>
      </c>
      <c r="E9038">
        <v>3704008</v>
      </c>
      <c r="F9038" t="s">
        <v>128</v>
      </c>
      <c r="G9038" t="s">
        <v>23722</v>
      </c>
      <c r="H9038" t="s">
        <v>3526</v>
      </c>
      <c r="I9038" t="s">
        <v>23836</v>
      </c>
      <c r="J9038" t="s">
        <v>23524</v>
      </c>
      <c r="K9038" t="s">
        <v>110</v>
      </c>
      <c r="L9038" t="s">
        <v>3346</v>
      </c>
      <c r="M9038" t="s">
        <v>3344</v>
      </c>
      <c r="N9038" t="s">
        <v>3345</v>
      </c>
      <c r="O9038" t="s">
        <v>3346</v>
      </c>
      <c r="P9038" t="s">
        <v>3343</v>
      </c>
      <c r="Q9038" t="s">
        <v>3346</v>
      </c>
    </row>
    <row r="9039" spans="1:17" x14ac:dyDescent="0.25">
      <c r="A9039" t="s">
        <v>23357</v>
      </c>
      <c r="B9039" t="s">
        <v>23358</v>
      </c>
      <c r="C9039" t="s">
        <v>23817</v>
      </c>
      <c r="D9039" t="s">
        <v>23818</v>
      </c>
      <c r="E9039">
        <v>3704008</v>
      </c>
      <c r="F9039" t="s">
        <v>128</v>
      </c>
      <c r="G9039" t="s">
        <v>23722</v>
      </c>
      <c r="H9039" t="s">
        <v>3526</v>
      </c>
      <c r="I9039" t="s">
        <v>23837</v>
      </c>
      <c r="J9039" t="s">
        <v>3636</v>
      </c>
      <c r="K9039" t="s">
        <v>110</v>
      </c>
      <c r="L9039" t="s">
        <v>3346</v>
      </c>
      <c r="M9039" t="s">
        <v>3344</v>
      </c>
      <c r="N9039" t="s">
        <v>3345</v>
      </c>
      <c r="O9039" t="s">
        <v>3346</v>
      </c>
      <c r="P9039" t="s">
        <v>3343</v>
      </c>
      <c r="Q9039" t="s">
        <v>3346</v>
      </c>
    </row>
    <row r="9040" spans="1:17" x14ac:dyDescent="0.25">
      <c r="A9040" t="s">
        <v>23357</v>
      </c>
      <c r="B9040" t="s">
        <v>23358</v>
      </c>
      <c r="C9040" t="s">
        <v>23817</v>
      </c>
      <c r="D9040" t="s">
        <v>23818</v>
      </c>
      <c r="E9040">
        <v>3704009</v>
      </c>
      <c r="F9040" t="s">
        <v>156</v>
      </c>
      <c r="G9040" t="s">
        <v>23530</v>
      </c>
      <c r="H9040" t="s">
        <v>3394</v>
      </c>
      <c r="I9040" t="s">
        <v>23838</v>
      </c>
      <c r="J9040" t="s">
        <v>200</v>
      </c>
      <c r="K9040" t="s">
        <v>110</v>
      </c>
      <c r="L9040" t="s">
        <v>3343</v>
      </c>
      <c r="M9040" t="s">
        <v>3344</v>
      </c>
      <c r="N9040" t="s">
        <v>3360</v>
      </c>
      <c r="O9040" t="s">
        <v>3346</v>
      </c>
      <c r="P9040" t="s">
        <v>3343</v>
      </c>
      <c r="Q9040" t="s">
        <v>3346</v>
      </c>
    </row>
    <row r="9041" spans="1:17" x14ac:dyDescent="0.25">
      <c r="A9041" t="s">
        <v>23357</v>
      </c>
      <c r="B9041" t="s">
        <v>23358</v>
      </c>
      <c r="C9041" t="s">
        <v>23817</v>
      </c>
      <c r="D9041" t="s">
        <v>23818</v>
      </c>
      <c r="E9041">
        <v>3704009</v>
      </c>
      <c r="F9041" t="s">
        <v>156</v>
      </c>
      <c r="G9041" t="s">
        <v>23530</v>
      </c>
      <c r="H9041" t="s">
        <v>3394</v>
      </c>
      <c r="I9041" t="s">
        <v>23839</v>
      </c>
      <c r="J9041" t="s">
        <v>6069</v>
      </c>
      <c r="K9041" t="s">
        <v>110</v>
      </c>
      <c r="L9041" t="s">
        <v>3346</v>
      </c>
      <c r="M9041" t="s">
        <v>3344</v>
      </c>
      <c r="N9041" t="s">
        <v>3360</v>
      </c>
      <c r="O9041" t="s">
        <v>3346</v>
      </c>
      <c r="P9041" t="s">
        <v>3343</v>
      </c>
      <c r="Q9041" t="s">
        <v>3346</v>
      </c>
    </row>
    <row r="9042" spans="1:17" x14ac:dyDescent="0.25">
      <c r="A9042" t="s">
        <v>23357</v>
      </c>
      <c r="B9042" t="s">
        <v>23358</v>
      </c>
      <c r="C9042" t="s">
        <v>23817</v>
      </c>
      <c r="D9042" t="s">
        <v>23818</v>
      </c>
      <c r="E9042">
        <v>3704009</v>
      </c>
      <c r="F9042" t="s">
        <v>156</v>
      </c>
      <c r="G9042" t="s">
        <v>23530</v>
      </c>
      <c r="H9042" t="s">
        <v>3394</v>
      </c>
      <c r="I9042" t="s">
        <v>23840</v>
      </c>
      <c r="J9042" t="s">
        <v>6071</v>
      </c>
      <c r="K9042" t="s">
        <v>110</v>
      </c>
      <c r="L9042" t="s">
        <v>3346</v>
      </c>
      <c r="M9042" t="s">
        <v>3344</v>
      </c>
      <c r="N9042" t="s">
        <v>3360</v>
      </c>
      <c r="O9042" t="s">
        <v>3346</v>
      </c>
      <c r="P9042" t="s">
        <v>3343</v>
      </c>
      <c r="Q9042" t="s">
        <v>3346</v>
      </c>
    </row>
    <row r="9043" spans="1:17" x14ac:dyDescent="0.25">
      <c r="A9043" t="s">
        <v>23357</v>
      </c>
      <c r="B9043" t="s">
        <v>23358</v>
      </c>
      <c r="C9043" t="s">
        <v>23817</v>
      </c>
      <c r="D9043" t="s">
        <v>23818</v>
      </c>
      <c r="E9043">
        <v>3704009</v>
      </c>
      <c r="F9043" t="s">
        <v>156</v>
      </c>
      <c r="G9043" t="s">
        <v>23530</v>
      </c>
      <c r="H9043" t="s">
        <v>3394</v>
      </c>
      <c r="I9043" t="s">
        <v>23841</v>
      </c>
      <c r="J9043" t="s">
        <v>2575</v>
      </c>
      <c r="K9043" t="s">
        <v>110</v>
      </c>
      <c r="L9043" t="s">
        <v>3346</v>
      </c>
      <c r="M9043" t="s">
        <v>3344</v>
      </c>
      <c r="N9043" t="s">
        <v>3360</v>
      </c>
      <c r="O9043" t="s">
        <v>3346</v>
      </c>
      <c r="P9043" t="s">
        <v>3343</v>
      </c>
      <c r="Q9043" t="s">
        <v>3346</v>
      </c>
    </row>
    <row r="9044" spans="1:17" x14ac:dyDescent="0.25">
      <c r="A9044" t="s">
        <v>23357</v>
      </c>
      <c r="B9044" t="s">
        <v>23358</v>
      </c>
      <c r="C9044" t="s">
        <v>23817</v>
      </c>
      <c r="D9044" t="s">
        <v>23818</v>
      </c>
      <c r="E9044">
        <v>3704009</v>
      </c>
      <c r="F9044" t="s">
        <v>156</v>
      </c>
      <c r="G9044" t="s">
        <v>23530</v>
      </c>
      <c r="H9044" t="s">
        <v>3394</v>
      </c>
      <c r="I9044" t="s">
        <v>23842</v>
      </c>
      <c r="J9044" t="s">
        <v>3660</v>
      </c>
      <c r="K9044" t="s">
        <v>110</v>
      </c>
      <c r="L9044" t="s">
        <v>3346</v>
      </c>
      <c r="M9044" t="s">
        <v>3344</v>
      </c>
      <c r="N9044" t="s">
        <v>3360</v>
      </c>
      <c r="O9044" t="s">
        <v>3346</v>
      </c>
      <c r="P9044" t="s">
        <v>3343</v>
      </c>
      <c r="Q9044" t="s">
        <v>3346</v>
      </c>
    </row>
    <row r="9045" spans="1:17" x14ac:dyDescent="0.25">
      <c r="A9045" t="s">
        <v>23357</v>
      </c>
      <c r="B9045" t="s">
        <v>23358</v>
      </c>
      <c r="C9045" t="s">
        <v>23817</v>
      </c>
      <c r="D9045" t="s">
        <v>23818</v>
      </c>
      <c r="E9045">
        <v>3704009</v>
      </c>
      <c r="F9045" t="s">
        <v>156</v>
      </c>
      <c r="G9045" t="s">
        <v>23530</v>
      </c>
      <c r="H9045" t="s">
        <v>3394</v>
      </c>
      <c r="I9045" t="s">
        <v>23843</v>
      </c>
      <c r="J9045" t="s">
        <v>6075</v>
      </c>
      <c r="K9045" t="s">
        <v>110</v>
      </c>
      <c r="L9045" t="s">
        <v>3346</v>
      </c>
      <c r="M9045" t="s">
        <v>3344</v>
      </c>
      <c r="N9045" t="s">
        <v>3360</v>
      </c>
      <c r="O9045" t="s">
        <v>3346</v>
      </c>
      <c r="P9045" t="s">
        <v>3343</v>
      </c>
      <c r="Q9045" t="s">
        <v>3346</v>
      </c>
    </row>
    <row r="9046" spans="1:17" x14ac:dyDescent="0.25">
      <c r="A9046" t="s">
        <v>23357</v>
      </c>
      <c r="B9046" t="s">
        <v>23358</v>
      </c>
      <c r="C9046" t="s">
        <v>23817</v>
      </c>
      <c r="D9046" t="s">
        <v>23818</v>
      </c>
      <c r="E9046">
        <v>3704009</v>
      </c>
      <c r="F9046" t="s">
        <v>156</v>
      </c>
      <c r="G9046" t="s">
        <v>23530</v>
      </c>
      <c r="H9046" t="s">
        <v>3394</v>
      </c>
      <c r="I9046" t="s">
        <v>23844</v>
      </c>
      <c r="J9046" t="s">
        <v>6077</v>
      </c>
      <c r="K9046" t="s">
        <v>110</v>
      </c>
      <c r="L9046" t="s">
        <v>3346</v>
      </c>
      <c r="M9046" t="s">
        <v>3344</v>
      </c>
      <c r="N9046" t="s">
        <v>3360</v>
      </c>
      <c r="O9046" t="s">
        <v>3346</v>
      </c>
      <c r="P9046" t="s">
        <v>3343</v>
      </c>
      <c r="Q9046" t="s">
        <v>3346</v>
      </c>
    </row>
    <row r="9047" spans="1:17" x14ac:dyDescent="0.25">
      <c r="A9047" t="s">
        <v>23357</v>
      </c>
      <c r="B9047" t="s">
        <v>23358</v>
      </c>
      <c r="C9047" t="s">
        <v>23817</v>
      </c>
      <c r="D9047" t="s">
        <v>23818</v>
      </c>
      <c r="E9047">
        <v>3704010</v>
      </c>
      <c r="F9047" t="s">
        <v>1674</v>
      </c>
      <c r="G9047" t="s">
        <v>23814</v>
      </c>
      <c r="H9047" t="s">
        <v>3357</v>
      </c>
      <c r="I9047" t="s">
        <v>23845</v>
      </c>
      <c r="J9047" t="s">
        <v>285</v>
      </c>
      <c r="K9047" t="s">
        <v>110</v>
      </c>
      <c r="L9047" t="s">
        <v>3343</v>
      </c>
      <c r="M9047" t="s">
        <v>3344</v>
      </c>
      <c r="N9047" t="s">
        <v>3360</v>
      </c>
      <c r="O9047" t="s">
        <v>3346</v>
      </c>
      <c r="P9047" t="s">
        <v>3343</v>
      </c>
      <c r="Q9047" t="s">
        <v>3346</v>
      </c>
    </row>
    <row r="9048" spans="1:17" x14ac:dyDescent="0.25">
      <c r="A9048" t="s">
        <v>23357</v>
      </c>
      <c r="B9048" t="s">
        <v>23358</v>
      </c>
      <c r="C9048" t="s">
        <v>23817</v>
      </c>
      <c r="D9048" t="s">
        <v>23818</v>
      </c>
      <c r="E9048">
        <v>3704010</v>
      </c>
      <c r="F9048" t="s">
        <v>1674</v>
      </c>
      <c r="G9048" t="s">
        <v>23814</v>
      </c>
      <c r="H9048" t="s">
        <v>3357</v>
      </c>
      <c r="I9048" t="s">
        <v>23846</v>
      </c>
      <c r="J9048" t="s">
        <v>23552</v>
      </c>
      <c r="K9048" t="s">
        <v>110</v>
      </c>
      <c r="L9048" t="s">
        <v>3346</v>
      </c>
      <c r="M9048" t="s">
        <v>3344</v>
      </c>
      <c r="N9048" t="s">
        <v>3360</v>
      </c>
      <c r="O9048" t="s">
        <v>3346</v>
      </c>
      <c r="P9048" t="s">
        <v>3343</v>
      </c>
      <c r="Q9048" t="s">
        <v>3346</v>
      </c>
    </row>
    <row r="9049" spans="1:17" x14ac:dyDescent="0.25">
      <c r="A9049" t="s">
        <v>23357</v>
      </c>
      <c r="B9049" t="s">
        <v>23358</v>
      </c>
      <c r="C9049" t="s">
        <v>23817</v>
      </c>
      <c r="D9049" t="s">
        <v>23818</v>
      </c>
      <c r="E9049">
        <v>3704011</v>
      </c>
      <c r="F9049" t="s">
        <v>102</v>
      </c>
      <c r="G9049" t="s">
        <v>7578</v>
      </c>
      <c r="H9049" t="s">
        <v>3350</v>
      </c>
      <c r="I9049" t="s">
        <v>23847</v>
      </c>
      <c r="J9049" t="s">
        <v>103</v>
      </c>
      <c r="K9049" t="s">
        <v>110</v>
      </c>
      <c r="L9049" t="s">
        <v>3343</v>
      </c>
      <c r="M9049" t="s">
        <v>3344</v>
      </c>
      <c r="N9049" t="s">
        <v>4357</v>
      </c>
      <c r="O9049" t="s">
        <v>3346</v>
      </c>
      <c r="P9049" t="s">
        <v>3343</v>
      </c>
      <c r="Q9049" t="s">
        <v>3346</v>
      </c>
    </row>
    <row r="9050" spans="1:17" x14ac:dyDescent="0.25">
      <c r="A9050" t="s">
        <v>23357</v>
      </c>
      <c r="B9050" t="s">
        <v>23358</v>
      </c>
      <c r="C9050" t="s">
        <v>23817</v>
      </c>
      <c r="D9050" t="s">
        <v>23818</v>
      </c>
      <c r="E9050">
        <v>3704012</v>
      </c>
      <c r="F9050" t="s">
        <v>867</v>
      </c>
      <c r="G9050" t="s">
        <v>23848</v>
      </c>
      <c r="H9050" t="s">
        <v>3350</v>
      </c>
      <c r="I9050" t="s">
        <v>23849</v>
      </c>
      <c r="J9050" t="s">
        <v>869</v>
      </c>
      <c r="K9050" t="s">
        <v>110</v>
      </c>
      <c r="L9050" t="s">
        <v>3343</v>
      </c>
      <c r="M9050" t="s">
        <v>3748</v>
      </c>
      <c r="N9050" t="s">
        <v>3749</v>
      </c>
      <c r="O9050" t="s">
        <v>3346</v>
      </c>
      <c r="P9050" t="s">
        <v>3343</v>
      </c>
      <c r="Q9050" t="s">
        <v>3346</v>
      </c>
    </row>
    <row r="9051" spans="1:17" x14ac:dyDescent="0.25">
      <c r="A9051" t="s">
        <v>23357</v>
      </c>
      <c r="B9051" t="s">
        <v>23358</v>
      </c>
      <c r="C9051" t="s">
        <v>23817</v>
      </c>
      <c r="D9051" t="s">
        <v>23818</v>
      </c>
      <c r="E9051">
        <v>3704013</v>
      </c>
      <c r="F9051" t="s">
        <v>375</v>
      </c>
      <c r="G9051" t="s">
        <v>23850</v>
      </c>
      <c r="H9051" t="s">
        <v>3350</v>
      </c>
      <c r="I9051" t="s">
        <v>23851</v>
      </c>
      <c r="J9051" t="s">
        <v>461</v>
      </c>
      <c r="K9051" t="s">
        <v>110</v>
      </c>
      <c r="L9051" t="s">
        <v>3343</v>
      </c>
      <c r="M9051" t="s">
        <v>3748</v>
      </c>
      <c r="N9051" t="s">
        <v>3749</v>
      </c>
      <c r="O9051" t="s">
        <v>3346</v>
      </c>
      <c r="P9051" t="s">
        <v>3343</v>
      </c>
      <c r="Q9051" t="s">
        <v>3346</v>
      </c>
    </row>
    <row r="9052" spans="1:17" x14ac:dyDescent="0.25">
      <c r="A9052" t="s">
        <v>23357</v>
      </c>
      <c r="B9052" t="s">
        <v>23358</v>
      </c>
      <c r="C9052" t="s">
        <v>23817</v>
      </c>
      <c r="D9052" t="s">
        <v>23818</v>
      </c>
      <c r="E9052">
        <v>3704014</v>
      </c>
      <c r="F9052" t="s">
        <v>51</v>
      </c>
      <c r="G9052" t="s">
        <v>23852</v>
      </c>
      <c r="H9052" t="s">
        <v>3350</v>
      </c>
      <c r="I9052" t="s">
        <v>23853</v>
      </c>
      <c r="J9052" t="s">
        <v>52</v>
      </c>
      <c r="K9052" t="s">
        <v>110</v>
      </c>
      <c r="L9052" t="s">
        <v>3343</v>
      </c>
      <c r="M9052" t="s">
        <v>3748</v>
      </c>
      <c r="N9052" t="s">
        <v>3749</v>
      </c>
      <c r="O9052" t="s">
        <v>3346</v>
      </c>
      <c r="P9052" t="s">
        <v>3343</v>
      </c>
      <c r="Q9052" t="s">
        <v>3346</v>
      </c>
    </row>
    <row r="9053" spans="1:17" x14ac:dyDescent="0.25">
      <c r="A9053" t="s">
        <v>23357</v>
      </c>
      <c r="B9053" t="s">
        <v>23358</v>
      </c>
      <c r="C9053" t="s">
        <v>23817</v>
      </c>
      <c r="D9053" t="s">
        <v>23818</v>
      </c>
      <c r="E9053">
        <v>3704015</v>
      </c>
      <c r="F9053" t="s">
        <v>23854</v>
      </c>
      <c r="G9053" t="s">
        <v>23855</v>
      </c>
      <c r="H9053" t="s">
        <v>10162</v>
      </c>
      <c r="I9053" t="s">
        <v>23856</v>
      </c>
      <c r="J9053" t="s">
        <v>23857</v>
      </c>
      <c r="K9053" t="s">
        <v>110</v>
      </c>
      <c r="L9053" t="s">
        <v>3343</v>
      </c>
      <c r="M9053" t="s">
        <v>3344</v>
      </c>
      <c r="N9053" t="s">
        <v>4357</v>
      </c>
      <c r="O9053" t="s">
        <v>3346</v>
      </c>
      <c r="P9053" t="s">
        <v>3343</v>
      </c>
      <c r="Q9053" t="s">
        <v>3346</v>
      </c>
    </row>
    <row r="9054" spans="1:17" x14ac:dyDescent="0.25">
      <c r="A9054" t="s">
        <v>23357</v>
      </c>
      <c r="B9054" t="s">
        <v>23358</v>
      </c>
      <c r="C9054" t="s">
        <v>23817</v>
      </c>
      <c r="D9054" t="s">
        <v>23818</v>
      </c>
      <c r="E9054">
        <v>3704015</v>
      </c>
      <c r="F9054" t="s">
        <v>23854</v>
      </c>
      <c r="G9054" t="s">
        <v>23855</v>
      </c>
      <c r="H9054" t="s">
        <v>10162</v>
      </c>
      <c r="I9054" t="s">
        <v>23858</v>
      </c>
      <c r="J9054" t="s">
        <v>23859</v>
      </c>
      <c r="K9054" t="s">
        <v>110</v>
      </c>
      <c r="L9054" t="s">
        <v>3346</v>
      </c>
      <c r="M9054" t="s">
        <v>3344</v>
      </c>
      <c r="N9054" t="s">
        <v>4357</v>
      </c>
      <c r="O9054" t="s">
        <v>3346</v>
      </c>
      <c r="P9054" t="s">
        <v>3343</v>
      </c>
      <c r="Q9054" t="s">
        <v>3346</v>
      </c>
    </row>
    <row r="9055" spans="1:17" x14ac:dyDescent="0.25">
      <c r="A9055" t="s">
        <v>23357</v>
      </c>
      <c r="B9055" t="s">
        <v>23358</v>
      </c>
      <c r="C9055" t="s">
        <v>23817</v>
      </c>
      <c r="D9055" t="s">
        <v>23818</v>
      </c>
      <c r="E9055">
        <v>3704016</v>
      </c>
      <c r="F9055" t="s">
        <v>170</v>
      </c>
      <c r="G9055" t="s">
        <v>23860</v>
      </c>
      <c r="H9055" t="s">
        <v>3618</v>
      </c>
      <c r="I9055" t="s">
        <v>23861</v>
      </c>
      <c r="J9055" t="s">
        <v>341</v>
      </c>
      <c r="K9055" t="s">
        <v>110</v>
      </c>
      <c r="L9055" t="s">
        <v>3343</v>
      </c>
      <c r="M9055" t="s">
        <v>3344</v>
      </c>
      <c r="N9055" t="s">
        <v>4357</v>
      </c>
      <c r="O9055" t="s">
        <v>3346</v>
      </c>
      <c r="P9055" t="s">
        <v>3343</v>
      </c>
      <c r="Q9055" t="s">
        <v>3346</v>
      </c>
    </row>
    <row r="9056" spans="1:17" x14ac:dyDescent="0.25">
      <c r="A9056" t="s">
        <v>23357</v>
      </c>
      <c r="B9056" t="s">
        <v>23358</v>
      </c>
      <c r="C9056" t="s">
        <v>23817</v>
      </c>
      <c r="D9056" t="s">
        <v>23818</v>
      </c>
      <c r="E9056">
        <v>3704017</v>
      </c>
      <c r="F9056" t="s">
        <v>10426</v>
      </c>
      <c r="G9056" t="s">
        <v>23862</v>
      </c>
      <c r="H9056" t="s">
        <v>10162</v>
      </c>
      <c r="I9056" t="s">
        <v>23863</v>
      </c>
      <c r="J9056" t="s">
        <v>23857</v>
      </c>
      <c r="K9056" t="s">
        <v>110</v>
      </c>
      <c r="L9056" t="s">
        <v>3343</v>
      </c>
      <c r="M9056" t="s">
        <v>3707</v>
      </c>
      <c r="N9056" t="s">
        <v>4451</v>
      </c>
      <c r="O9056" t="s">
        <v>3346</v>
      </c>
      <c r="P9056" t="s">
        <v>3343</v>
      </c>
      <c r="Q9056" t="s">
        <v>3346</v>
      </c>
    </row>
    <row r="9057" spans="1:17" x14ac:dyDescent="0.25">
      <c r="A9057" t="s">
        <v>23357</v>
      </c>
      <c r="B9057" t="s">
        <v>23358</v>
      </c>
      <c r="C9057" t="s">
        <v>23817</v>
      </c>
      <c r="D9057" t="s">
        <v>23818</v>
      </c>
      <c r="E9057">
        <v>3704018</v>
      </c>
      <c r="F9057" t="s">
        <v>6095</v>
      </c>
      <c r="G9057" t="s">
        <v>23864</v>
      </c>
      <c r="H9057" t="s">
        <v>3394</v>
      </c>
      <c r="I9057" t="s">
        <v>23865</v>
      </c>
      <c r="J9057" t="s">
        <v>22798</v>
      </c>
      <c r="K9057" t="s">
        <v>110</v>
      </c>
      <c r="L9057" t="s">
        <v>3343</v>
      </c>
      <c r="M9057" t="s">
        <v>3397</v>
      </c>
      <c r="N9057" t="s">
        <v>3398</v>
      </c>
      <c r="O9057" t="s">
        <v>3346</v>
      </c>
      <c r="P9057" t="s">
        <v>3343</v>
      </c>
      <c r="Q9057" t="s">
        <v>3346</v>
      </c>
    </row>
    <row r="9058" spans="1:17" x14ac:dyDescent="0.25">
      <c r="A9058" t="s">
        <v>23357</v>
      </c>
      <c r="B9058" t="s">
        <v>23358</v>
      </c>
      <c r="C9058" t="s">
        <v>23866</v>
      </c>
      <c r="D9058" t="s">
        <v>23867</v>
      </c>
      <c r="E9058">
        <v>3705004</v>
      </c>
      <c r="F9058" t="s">
        <v>105</v>
      </c>
      <c r="G9058" t="s">
        <v>23868</v>
      </c>
      <c r="H9058" t="s">
        <v>3394</v>
      </c>
      <c r="I9058" t="s">
        <v>23869</v>
      </c>
      <c r="J9058" t="s">
        <v>106</v>
      </c>
      <c r="K9058" t="s">
        <v>110</v>
      </c>
      <c r="L9058" t="s">
        <v>3343</v>
      </c>
      <c r="M9058" t="s">
        <v>3344</v>
      </c>
      <c r="N9058" t="s">
        <v>3686</v>
      </c>
      <c r="O9058" t="s">
        <v>3346</v>
      </c>
      <c r="P9058" t="s">
        <v>3343</v>
      </c>
      <c r="Q9058" t="s">
        <v>3346</v>
      </c>
    </row>
    <row r="9059" spans="1:17" x14ac:dyDescent="0.25">
      <c r="A9059" t="s">
        <v>23357</v>
      </c>
      <c r="B9059" t="s">
        <v>23358</v>
      </c>
      <c r="C9059" t="s">
        <v>23866</v>
      </c>
      <c r="D9059" t="s">
        <v>23867</v>
      </c>
      <c r="E9059">
        <v>3705005</v>
      </c>
      <c r="F9059" t="s">
        <v>23870</v>
      </c>
      <c r="G9059" t="s">
        <v>23871</v>
      </c>
      <c r="H9059" t="s">
        <v>3394</v>
      </c>
      <c r="I9059" t="s">
        <v>23872</v>
      </c>
      <c r="J9059" t="s">
        <v>10061</v>
      </c>
      <c r="K9059" t="s">
        <v>110</v>
      </c>
      <c r="L9059" t="s">
        <v>3343</v>
      </c>
      <c r="M9059" t="s">
        <v>3344</v>
      </c>
      <c r="N9059" t="s">
        <v>3360</v>
      </c>
      <c r="O9059" t="s">
        <v>3346</v>
      </c>
      <c r="P9059" t="s">
        <v>3343</v>
      </c>
      <c r="Q9059" t="s">
        <v>3346</v>
      </c>
    </row>
    <row r="9060" spans="1:17" x14ac:dyDescent="0.25">
      <c r="A9060" t="s">
        <v>23357</v>
      </c>
      <c r="B9060" t="s">
        <v>23358</v>
      </c>
      <c r="C9060" t="s">
        <v>23866</v>
      </c>
      <c r="D9060" t="s">
        <v>23867</v>
      </c>
      <c r="E9060">
        <v>3705005</v>
      </c>
      <c r="F9060" t="s">
        <v>23870</v>
      </c>
      <c r="G9060" t="s">
        <v>23871</v>
      </c>
      <c r="H9060" t="s">
        <v>3394</v>
      </c>
      <c r="I9060" t="s">
        <v>23873</v>
      </c>
      <c r="J9060" t="s">
        <v>23874</v>
      </c>
      <c r="K9060" t="s">
        <v>110</v>
      </c>
      <c r="L9060" t="s">
        <v>3346</v>
      </c>
      <c r="M9060" t="s">
        <v>3344</v>
      </c>
      <c r="N9060" t="s">
        <v>3360</v>
      </c>
      <c r="O9060" t="s">
        <v>3346</v>
      </c>
      <c r="P9060" t="s">
        <v>3343</v>
      </c>
      <c r="Q9060" t="s">
        <v>3346</v>
      </c>
    </row>
    <row r="9061" spans="1:17" x14ac:dyDescent="0.25">
      <c r="A9061" t="s">
        <v>23357</v>
      </c>
      <c r="B9061" t="s">
        <v>23358</v>
      </c>
      <c r="C9061" t="s">
        <v>23866</v>
      </c>
      <c r="D9061" t="s">
        <v>23867</v>
      </c>
      <c r="E9061">
        <v>3705006</v>
      </c>
      <c r="F9061" t="s">
        <v>23875</v>
      </c>
      <c r="G9061" t="s">
        <v>23876</v>
      </c>
      <c r="H9061" t="s">
        <v>8872</v>
      </c>
      <c r="I9061" t="s">
        <v>23877</v>
      </c>
      <c r="J9061" t="s">
        <v>23878</v>
      </c>
      <c r="K9061" t="s">
        <v>110</v>
      </c>
      <c r="L9061" t="s">
        <v>3343</v>
      </c>
      <c r="M9061" t="s">
        <v>3344</v>
      </c>
      <c r="N9061" t="s">
        <v>3360</v>
      </c>
      <c r="O9061" t="s">
        <v>3346</v>
      </c>
      <c r="P9061" t="s">
        <v>3343</v>
      </c>
      <c r="Q9061" t="s">
        <v>3346</v>
      </c>
    </row>
    <row r="9062" spans="1:17" x14ac:dyDescent="0.25">
      <c r="A9062" t="s">
        <v>23357</v>
      </c>
      <c r="B9062" t="s">
        <v>23358</v>
      </c>
      <c r="C9062" t="s">
        <v>23866</v>
      </c>
      <c r="D9062" t="s">
        <v>23867</v>
      </c>
      <c r="E9062">
        <v>3705006</v>
      </c>
      <c r="F9062" t="s">
        <v>23875</v>
      </c>
      <c r="G9062" t="s">
        <v>23876</v>
      </c>
      <c r="H9062" t="s">
        <v>8872</v>
      </c>
      <c r="I9062" t="s">
        <v>23879</v>
      </c>
      <c r="J9062" t="s">
        <v>23880</v>
      </c>
      <c r="K9062" t="s">
        <v>110</v>
      </c>
      <c r="L9062" t="s">
        <v>3346</v>
      </c>
      <c r="M9062" t="s">
        <v>3344</v>
      </c>
      <c r="N9062" t="s">
        <v>3360</v>
      </c>
      <c r="O9062" t="s">
        <v>3346</v>
      </c>
      <c r="P9062" t="s">
        <v>3343</v>
      </c>
      <c r="Q9062" t="s">
        <v>3346</v>
      </c>
    </row>
    <row r="9063" spans="1:17" x14ac:dyDescent="0.25">
      <c r="A9063" t="s">
        <v>23357</v>
      </c>
      <c r="B9063" t="s">
        <v>23358</v>
      </c>
      <c r="C9063" t="s">
        <v>23866</v>
      </c>
      <c r="D9063" t="s">
        <v>23867</v>
      </c>
      <c r="E9063">
        <v>3705007</v>
      </c>
      <c r="F9063" t="s">
        <v>23881</v>
      </c>
      <c r="G9063" t="s">
        <v>23882</v>
      </c>
      <c r="H9063" t="s">
        <v>8872</v>
      </c>
      <c r="I9063" t="s">
        <v>23883</v>
      </c>
      <c r="J9063" t="s">
        <v>23884</v>
      </c>
      <c r="K9063" t="s">
        <v>38</v>
      </c>
      <c r="L9063" t="s">
        <v>3343</v>
      </c>
      <c r="M9063" t="s">
        <v>3344</v>
      </c>
      <c r="N9063" t="s">
        <v>3686</v>
      </c>
      <c r="O9063" t="s">
        <v>3346</v>
      </c>
      <c r="P9063" t="s">
        <v>3343</v>
      </c>
      <c r="Q9063" t="s">
        <v>3346</v>
      </c>
    </row>
    <row r="9064" spans="1:17" x14ac:dyDescent="0.25">
      <c r="A9064" t="s">
        <v>23357</v>
      </c>
      <c r="B9064" t="s">
        <v>23358</v>
      </c>
      <c r="C9064" t="s">
        <v>23866</v>
      </c>
      <c r="D9064" t="s">
        <v>23867</v>
      </c>
      <c r="E9064">
        <v>3705008</v>
      </c>
      <c r="F9064" t="s">
        <v>867</v>
      </c>
      <c r="G9064" t="s">
        <v>23885</v>
      </c>
      <c r="H9064" t="s">
        <v>3350</v>
      </c>
      <c r="I9064" t="s">
        <v>23886</v>
      </c>
      <c r="J9064" t="s">
        <v>1217</v>
      </c>
      <c r="K9064" t="s">
        <v>110</v>
      </c>
      <c r="L9064" t="s">
        <v>3343</v>
      </c>
      <c r="M9064" t="s">
        <v>3344</v>
      </c>
      <c r="N9064" t="s">
        <v>3627</v>
      </c>
      <c r="O9064" t="s">
        <v>3346</v>
      </c>
      <c r="P9064" t="s">
        <v>3343</v>
      </c>
      <c r="Q9064" t="s">
        <v>3346</v>
      </c>
    </row>
    <row r="9065" spans="1:17" x14ac:dyDescent="0.25">
      <c r="A9065" t="s">
        <v>23357</v>
      </c>
      <c r="B9065" t="s">
        <v>23358</v>
      </c>
      <c r="C9065" t="s">
        <v>23866</v>
      </c>
      <c r="D9065" t="s">
        <v>23867</v>
      </c>
      <c r="E9065">
        <v>3705008</v>
      </c>
      <c r="F9065" t="s">
        <v>867</v>
      </c>
      <c r="G9065" t="s">
        <v>23885</v>
      </c>
      <c r="H9065" t="s">
        <v>3350</v>
      </c>
      <c r="I9065" t="s">
        <v>23887</v>
      </c>
      <c r="J9065" t="s">
        <v>23888</v>
      </c>
      <c r="K9065" t="s">
        <v>110</v>
      </c>
      <c r="L9065" t="s">
        <v>3346</v>
      </c>
      <c r="M9065" t="s">
        <v>3344</v>
      </c>
      <c r="N9065" t="s">
        <v>3627</v>
      </c>
      <c r="O9065" t="s">
        <v>3346</v>
      </c>
      <c r="P9065" t="s">
        <v>3343</v>
      </c>
      <c r="Q9065" t="s">
        <v>3346</v>
      </c>
    </row>
    <row r="9066" spans="1:17" x14ac:dyDescent="0.25">
      <c r="A9066" t="s">
        <v>23357</v>
      </c>
      <c r="B9066" t="s">
        <v>23358</v>
      </c>
      <c r="C9066" t="s">
        <v>23866</v>
      </c>
      <c r="D9066" t="s">
        <v>23867</v>
      </c>
      <c r="E9066">
        <v>3705008</v>
      </c>
      <c r="F9066" t="s">
        <v>867</v>
      </c>
      <c r="G9066" t="s">
        <v>23885</v>
      </c>
      <c r="H9066" t="s">
        <v>3350</v>
      </c>
      <c r="I9066" t="s">
        <v>23889</v>
      </c>
      <c r="J9066" t="s">
        <v>23890</v>
      </c>
      <c r="K9066" t="s">
        <v>110</v>
      </c>
      <c r="L9066" t="s">
        <v>3346</v>
      </c>
      <c r="M9066" t="s">
        <v>3344</v>
      </c>
      <c r="N9066" t="s">
        <v>3627</v>
      </c>
      <c r="O9066" t="s">
        <v>3346</v>
      </c>
      <c r="P9066" t="s">
        <v>3343</v>
      </c>
      <c r="Q9066" t="s">
        <v>3346</v>
      </c>
    </row>
    <row r="9067" spans="1:17" x14ac:dyDescent="0.25">
      <c r="A9067" t="s">
        <v>23357</v>
      </c>
      <c r="B9067" t="s">
        <v>23358</v>
      </c>
      <c r="C9067" t="s">
        <v>23866</v>
      </c>
      <c r="D9067" t="s">
        <v>23867</v>
      </c>
      <c r="E9067">
        <v>3705009</v>
      </c>
      <c r="F9067" t="s">
        <v>600</v>
      </c>
      <c r="G9067" t="s">
        <v>23891</v>
      </c>
      <c r="H9067" t="s">
        <v>3498</v>
      </c>
      <c r="I9067" t="s">
        <v>23892</v>
      </c>
      <c r="J9067" t="s">
        <v>4052</v>
      </c>
      <c r="K9067" t="s">
        <v>110</v>
      </c>
      <c r="L9067" t="s">
        <v>3343</v>
      </c>
      <c r="M9067" t="s">
        <v>3477</v>
      </c>
      <c r="N9067" t="s">
        <v>3603</v>
      </c>
      <c r="O9067" t="s">
        <v>3346</v>
      </c>
      <c r="P9067" t="s">
        <v>3343</v>
      </c>
      <c r="Q9067" t="s">
        <v>3346</v>
      </c>
    </row>
    <row r="9068" spans="1:17" x14ac:dyDescent="0.25">
      <c r="A9068" t="s">
        <v>23357</v>
      </c>
      <c r="B9068" t="s">
        <v>23358</v>
      </c>
      <c r="C9068" t="s">
        <v>23866</v>
      </c>
      <c r="D9068" t="s">
        <v>23867</v>
      </c>
      <c r="E9068">
        <v>3705009</v>
      </c>
      <c r="F9068" t="s">
        <v>600</v>
      </c>
      <c r="G9068" t="s">
        <v>23891</v>
      </c>
      <c r="H9068" t="s">
        <v>3498</v>
      </c>
      <c r="I9068" t="s">
        <v>23893</v>
      </c>
      <c r="J9068" t="s">
        <v>23894</v>
      </c>
      <c r="K9068" t="s">
        <v>110</v>
      </c>
      <c r="L9068" t="s">
        <v>3346</v>
      </c>
      <c r="M9068" t="s">
        <v>3477</v>
      </c>
      <c r="N9068" t="s">
        <v>3603</v>
      </c>
      <c r="O9068" t="s">
        <v>3346</v>
      </c>
      <c r="P9068" t="s">
        <v>3343</v>
      </c>
      <c r="Q9068" t="s">
        <v>3346</v>
      </c>
    </row>
    <row r="9069" spans="1:17" x14ac:dyDescent="0.25">
      <c r="A9069" t="s">
        <v>23357</v>
      </c>
      <c r="B9069" t="s">
        <v>23358</v>
      </c>
      <c r="C9069" t="s">
        <v>23866</v>
      </c>
      <c r="D9069" t="s">
        <v>23867</v>
      </c>
      <c r="E9069">
        <v>3705009</v>
      </c>
      <c r="F9069" t="s">
        <v>600</v>
      </c>
      <c r="G9069" t="s">
        <v>23891</v>
      </c>
      <c r="H9069" t="s">
        <v>3498</v>
      </c>
      <c r="I9069" t="s">
        <v>23895</v>
      </c>
      <c r="J9069" t="s">
        <v>23896</v>
      </c>
      <c r="K9069" t="s">
        <v>110</v>
      </c>
      <c r="L9069" t="s">
        <v>3346</v>
      </c>
      <c r="M9069" t="s">
        <v>3477</v>
      </c>
      <c r="N9069" t="s">
        <v>3603</v>
      </c>
      <c r="O9069" t="s">
        <v>3346</v>
      </c>
      <c r="P9069" t="s">
        <v>3343</v>
      </c>
      <c r="Q9069" t="s">
        <v>3346</v>
      </c>
    </row>
    <row r="9070" spans="1:17" x14ac:dyDescent="0.25">
      <c r="A9070" t="s">
        <v>23357</v>
      </c>
      <c r="B9070" t="s">
        <v>23358</v>
      </c>
      <c r="C9070" t="s">
        <v>23866</v>
      </c>
      <c r="D9070" t="s">
        <v>23867</v>
      </c>
      <c r="E9070">
        <v>3705010</v>
      </c>
      <c r="F9070" t="s">
        <v>156</v>
      </c>
      <c r="G9070" t="s">
        <v>3393</v>
      </c>
      <c r="H9070" t="s">
        <v>3394</v>
      </c>
      <c r="I9070" t="s">
        <v>23897</v>
      </c>
      <c r="J9070" t="s">
        <v>3396</v>
      </c>
      <c r="K9070" t="s">
        <v>110</v>
      </c>
      <c r="L9070" t="s">
        <v>3343</v>
      </c>
      <c r="M9070" t="s">
        <v>3397</v>
      </c>
      <c r="N9070" t="s">
        <v>3398</v>
      </c>
      <c r="O9070" t="s">
        <v>3346</v>
      </c>
      <c r="P9070" t="s">
        <v>3346</v>
      </c>
      <c r="Q9070" t="s">
        <v>3346</v>
      </c>
    </row>
    <row r="9071" spans="1:17" x14ac:dyDescent="0.25">
      <c r="A9071" t="s">
        <v>23357</v>
      </c>
      <c r="B9071" t="s">
        <v>23358</v>
      </c>
      <c r="C9071" t="s">
        <v>23898</v>
      </c>
      <c r="D9071" t="s">
        <v>23899</v>
      </c>
      <c r="E9071">
        <v>3706001</v>
      </c>
      <c r="F9071" t="s">
        <v>23900</v>
      </c>
      <c r="G9071" t="s">
        <v>23901</v>
      </c>
      <c r="H9071" t="s">
        <v>3394</v>
      </c>
      <c r="I9071" t="s">
        <v>23902</v>
      </c>
      <c r="J9071" t="s">
        <v>23903</v>
      </c>
      <c r="K9071" t="s">
        <v>110</v>
      </c>
      <c r="L9071" t="s">
        <v>3343</v>
      </c>
      <c r="M9071" t="s">
        <v>3344</v>
      </c>
      <c r="N9071" t="s">
        <v>3360</v>
      </c>
      <c r="O9071" t="s">
        <v>3346</v>
      </c>
      <c r="P9071" t="s">
        <v>3343</v>
      </c>
      <c r="Q9071" t="s">
        <v>3346</v>
      </c>
    </row>
    <row r="9072" spans="1:17" x14ac:dyDescent="0.25">
      <c r="A9072" t="s">
        <v>23357</v>
      </c>
      <c r="B9072" t="s">
        <v>23358</v>
      </c>
      <c r="C9072" t="s">
        <v>23898</v>
      </c>
      <c r="D9072" t="s">
        <v>23899</v>
      </c>
      <c r="E9072">
        <v>3706001</v>
      </c>
      <c r="F9072" t="s">
        <v>23900</v>
      </c>
      <c r="G9072" t="s">
        <v>23901</v>
      </c>
      <c r="H9072" t="s">
        <v>3394</v>
      </c>
      <c r="I9072" t="s">
        <v>23904</v>
      </c>
      <c r="J9072" t="s">
        <v>23905</v>
      </c>
      <c r="K9072" t="s">
        <v>110</v>
      </c>
      <c r="L9072" t="s">
        <v>3346</v>
      </c>
      <c r="M9072" t="s">
        <v>3344</v>
      </c>
      <c r="N9072" t="s">
        <v>3360</v>
      </c>
      <c r="O9072" t="s">
        <v>3346</v>
      </c>
      <c r="P9072" t="s">
        <v>3343</v>
      </c>
      <c r="Q9072" t="s">
        <v>3346</v>
      </c>
    </row>
    <row r="9073" spans="1:17" x14ac:dyDescent="0.25">
      <c r="A9073" t="s">
        <v>23357</v>
      </c>
      <c r="B9073" t="s">
        <v>23358</v>
      </c>
      <c r="C9073" t="s">
        <v>23898</v>
      </c>
      <c r="D9073" t="s">
        <v>23899</v>
      </c>
      <c r="E9073">
        <v>3706001</v>
      </c>
      <c r="F9073" t="s">
        <v>23900</v>
      </c>
      <c r="G9073" t="s">
        <v>23901</v>
      </c>
      <c r="H9073" t="s">
        <v>3394</v>
      </c>
      <c r="I9073" t="s">
        <v>23906</v>
      </c>
      <c r="J9073" t="s">
        <v>23907</v>
      </c>
      <c r="K9073" t="s">
        <v>110</v>
      </c>
      <c r="L9073" t="s">
        <v>3346</v>
      </c>
      <c r="M9073" t="s">
        <v>3344</v>
      </c>
      <c r="N9073" t="s">
        <v>3360</v>
      </c>
      <c r="O9073" t="s">
        <v>3346</v>
      </c>
      <c r="P9073" t="s">
        <v>3343</v>
      </c>
      <c r="Q9073" t="s">
        <v>3346</v>
      </c>
    </row>
    <row r="9074" spans="1:17" x14ac:dyDescent="0.25">
      <c r="A9074" t="s">
        <v>23357</v>
      </c>
      <c r="B9074" t="s">
        <v>23358</v>
      </c>
      <c r="C9074" t="s">
        <v>23898</v>
      </c>
      <c r="D9074" t="s">
        <v>23899</v>
      </c>
      <c r="E9074">
        <v>3706002</v>
      </c>
      <c r="F9074" t="s">
        <v>23908</v>
      </c>
      <c r="H9074" t="s">
        <v>3357</v>
      </c>
      <c r="I9074" t="s">
        <v>23909</v>
      </c>
      <c r="J9074" t="s">
        <v>23910</v>
      </c>
      <c r="K9074" t="s">
        <v>110</v>
      </c>
      <c r="L9074" t="s">
        <v>3343</v>
      </c>
      <c r="M9074" t="s">
        <v>3344</v>
      </c>
      <c r="N9074" t="s">
        <v>3360</v>
      </c>
      <c r="O9074" t="s">
        <v>3346</v>
      </c>
      <c r="P9074" t="s">
        <v>3343</v>
      </c>
      <c r="Q9074" t="s">
        <v>3346</v>
      </c>
    </row>
    <row r="9075" spans="1:17" x14ac:dyDescent="0.25">
      <c r="A9075" t="s">
        <v>23357</v>
      </c>
      <c r="B9075" t="s">
        <v>23358</v>
      </c>
      <c r="C9075" t="s">
        <v>23898</v>
      </c>
      <c r="D9075" t="s">
        <v>23899</v>
      </c>
      <c r="E9075">
        <v>3706003</v>
      </c>
      <c r="F9075" t="s">
        <v>23911</v>
      </c>
      <c r="G9075" t="s">
        <v>23912</v>
      </c>
      <c r="H9075" t="s">
        <v>8162</v>
      </c>
      <c r="I9075" t="s">
        <v>23913</v>
      </c>
      <c r="J9075" t="s">
        <v>23914</v>
      </c>
      <c r="K9075" t="s">
        <v>110</v>
      </c>
      <c r="L9075" t="s">
        <v>3343</v>
      </c>
      <c r="M9075" t="s">
        <v>3397</v>
      </c>
      <c r="N9075" t="s">
        <v>5920</v>
      </c>
      <c r="O9075" t="s">
        <v>3346</v>
      </c>
      <c r="P9075" t="s">
        <v>3343</v>
      </c>
      <c r="Q9075" t="s">
        <v>3346</v>
      </c>
    </row>
    <row r="9076" spans="1:17" x14ac:dyDescent="0.25">
      <c r="A9076" t="s">
        <v>23357</v>
      </c>
      <c r="B9076" t="s">
        <v>23358</v>
      </c>
      <c r="C9076" t="s">
        <v>23898</v>
      </c>
      <c r="D9076" t="s">
        <v>23899</v>
      </c>
      <c r="E9076">
        <v>3706003</v>
      </c>
      <c r="F9076" t="s">
        <v>23911</v>
      </c>
      <c r="G9076" t="s">
        <v>23912</v>
      </c>
      <c r="H9076" t="s">
        <v>8162</v>
      </c>
      <c r="I9076" t="s">
        <v>23915</v>
      </c>
      <c r="J9076" t="s">
        <v>23916</v>
      </c>
      <c r="K9076" t="s">
        <v>110</v>
      </c>
      <c r="L9076" t="s">
        <v>3346</v>
      </c>
      <c r="M9076" t="s">
        <v>3397</v>
      </c>
      <c r="N9076" t="s">
        <v>5920</v>
      </c>
      <c r="O9076" t="s">
        <v>3346</v>
      </c>
      <c r="P9076" t="s">
        <v>3343</v>
      </c>
      <c r="Q9076" t="s">
        <v>3346</v>
      </c>
    </row>
    <row r="9077" spans="1:17" x14ac:dyDescent="0.25">
      <c r="A9077" t="s">
        <v>23357</v>
      </c>
      <c r="B9077" t="s">
        <v>23358</v>
      </c>
      <c r="C9077" t="s">
        <v>23898</v>
      </c>
      <c r="D9077" t="s">
        <v>23899</v>
      </c>
      <c r="E9077">
        <v>3706004</v>
      </c>
      <c r="F9077" t="s">
        <v>23917</v>
      </c>
      <c r="G9077" t="s">
        <v>23918</v>
      </c>
      <c r="H9077" t="s">
        <v>3394</v>
      </c>
      <c r="I9077" t="s">
        <v>23919</v>
      </c>
      <c r="J9077" t="s">
        <v>23920</v>
      </c>
      <c r="K9077" t="s">
        <v>110</v>
      </c>
      <c r="L9077" t="s">
        <v>3343</v>
      </c>
      <c r="M9077" t="s">
        <v>3477</v>
      </c>
      <c r="N9077" t="s">
        <v>6660</v>
      </c>
      <c r="O9077" t="s">
        <v>3346</v>
      </c>
      <c r="P9077" t="s">
        <v>3343</v>
      </c>
      <c r="Q9077" t="s">
        <v>3346</v>
      </c>
    </row>
    <row r="9078" spans="1:17" x14ac:dyDescent="0.25">
      <c r="A9078" t="s">
        <v>23357</v>
      </c>
      <c r="B9078" t="s">
        <v>23358</v>
      </c>
      <c r="C9078" t="s">
        <v>23898</v>
      </c>
      <c r="D9078" t="s">
        <v>23899</v>
      </c>
      <c r="E9078">
        <v>3706004</v>
      </c>
      <c r="F9078" t="s">
        <v>23917</v>
      </c>
      <c r="G9078" t="s">
        <v>23918</v>
      </c>
      <c r="H9078" t="s">
        <v>3394</v>
      </c>
      <c r="I9078" t="s">
        <v>23921</v>
      </c>
      <c r="J9078" t="s">
        <v>23922</v>
      </c>
      <c r="K9078" t="s">
        <v>110</v>
      </c>
      <c r="L9078" t="s">
        <v>3346</v>
      </c>
      <c r="M9078" t="s">
        <v>3477</v>
      </c>
      <c r="N9078" t="s">
        <v>6660</v>
      </c>
      <c r="O9078" t="s">
        <v>3346</v>
      </c>
      <c r="P9078" t="s">
        <v>3343</v>
      </c>
      <c r="Q9078" t="s">
        <v>3346</v>
      </c>
    </row>
    <row r="9079" spans="1:17" x14ac:dyDescent="0.25">
      <c r="A9079" t="s">
        <v>23357</v>
      </c>
      <c r="B9079" t="s">
        <v>23358</v>
      </c>
      <c r="C9079" t="s">
        <v>23898</v>
      </c>
      <c r="D9079" t="s">
        <v>23899</v>
      </c>
      <c r="E9079">
        <v>3706005</v>
      </c>
      <c r="F9079" t="s">
        <v>23923</v>
      </c>
      <c r="G9079" t="s">
        <v>23924</v>
      </c>
      <c r="H9079" t="s">
        <v>23925</v>
      </c>
      <c r="I9079" t="s">
        <v>23926</v>
      </c>
      <c r="J9079" t="s">
        <v>23927</v>
      </c>
      <c r="K9079" t="s">
        <v>110</v>
      </c>
      <c r="L9079" t="s">
        <v>3343</v>
      </c>
      <c r="M9079" t="s">
        <v>3344</v>
      </c>
      <c r="N9079" t="s">
        <v>3627</v>
      </c>
      <c r="O9079" t="s">
        <v>3346</v>
      </c>
      <c r="P9079" t="s">
        <v>3343</v>
      </c>
      <c r="Q9079" t="s">
        <v>3346</v>
      </c>
    </row>
    <row r="9080" spans="1:17" x14ac:dyDescent="0.25">
      <c r="A9080" t="s">
        <v>23357</v>
      </c>
      <c r="B9080" t="s">
        <v>23358</v>
      </c>
      <c r="C9080" t="s">
        <v>23898</v>
      </c>
      <c r="D9080" t="s">
        <v>23899</v>
      </c>
      <c r="E9080">
        <v>3706005</v>
      </c>
      <c r="F9080" t="s">
        <v>23923</v>
      </c>
      <c r="G9080" t="s">
        <v>23924</v>
      </c>
      <c r="H9080" t="s">
        <v>23925</v>
      </c>
      <c r="I9080" t="s">
        <v>23928</v>
      </c>
      <c r="J9080" t="s">
        <v>23929</v>
      </c>
      <c r="K9080" t="s">
        <v>110</v>
      </c>
      <c r="L9080" t="s">
        <v>3346</v>
      </c>
      <c r="M9080" t="s">
        <v>3344</v>
      </c>
      <c r="N9080" t="s">
        <v>3627</v>
      </c>
      <c r="O9080" t="s">
        <v>3346</v>
      </c>
      <c r="P9080" t="s">
        <v>3343</v>
      </c>
      <c r="Q9080" t="s">
        <v>3346</v>
      </c>
    </row>
    <row r="9081" spans="1:17" x14ac:dyDescent="0.25">
      <c r="A9081" t="s">
        <v>23357</v>
      </c>
      <c r="B9081" t="s">
        <v>23358</v>
      </c>
      <c r="C9081" t="s">
        <v>23898</v>
      </c>
      <c r="D9081" t="s">
        <v>23899</v>
      </c>
      <c r="E9081">
        <v>3706005</v>
      </c>
      <c r="F9081" t="s">
        <v>23923</v>
      </c>
      <c r="G9081" t="s">
        <v>23924</v>
      </c>
      <c r="H9081" t="s">
        <v>23925</v>
      </c>
      <c r="I9081" t="s">
        <v>23930</v>
      </c>
      <c r="J9081" t="s">
        <v>23931</v>
      </c>
      <c r="K9081" t="s">
        <v>110</v>
      </c>
      <c r="L9081" t="s">
        <v>3346</v>
      </c>
      <c r="M9081" t="s">
        <v>3344</v>
      </c>
      <c r="N9081" t="s">
        <v>3627</v>
      </c>
      <c r="O9081" t="s">
        <v>3346</v>
      </c>
      <c r="P9081" t="s">
        <v>3343</v>
      </c>
      <c r="Q9081" t="s">
        <v>3346</v>
      </c>
    </row>
    <row r="9082" spans="1:17" x14ac:dyDescent="0.25">
      <c r="A9082" t="s">
        <v>23357</v>
      </c>
      <c r="B9082" t="s">
        <v>23358</v>
      </c>
      <c r="C9082" t="s">
        <v>23898</v>
      </c>
      <c r="D9082" t="s">
        <v>23899</v>
      </c>
      <c r="E9082">
        <v>3706006</v>
      </c>
      <c r="F9082" t="s">
        <v>23932</v>
      </c>
      <c r="G9082" t="s">
        <v>23933</v>
      </c>
      <c r="H9082" t="s">
        <v>7975</v>
      </c>
      <c r="I9082" t="s">
        <v>23934</v>
      </c>
      <c r="J9082" t="s">
        <v>23935</v>
      </c>
      <c r="K9082" t="s">
        <v>110</v>
      </c>
      <c r="L9082" t="s">
        <v>3343</v>
      </c>
      <c r="M9082" t="s">
        <v>3344</v>
      </c>
      <c r="N9082" t="s">
        <v>3627</v>
      </c>
      <c r="O9082" t="s">
        <v>3346</v>
      </c>
      <c r="P9082" t="s">
        <v>3343</v>
      </c>
      <c r="Q9082" t="s">
        <v>3346</v>
      </c>
    </row>
    <row r="9083" spans="1:17" x14ac:dyDescent="0.25">
      <c r="A9083" t="s">
        <v>23357</v>
      </c>
      <c r="B9083" t="s">
        <v>23358</v>
      </c>
      <c r="C9083" t="s">
        <v>23898</v>
      </c>
      <c r="D9083" t="s">
        <v>23899</v>
      </c>
      <c r="E9083">
        <v>3706006</v>
      </c>
      <c r="F9083" t="s">
        <v>23932</v>
      </c>
      <c r="G9083" t="s">
        <v>23933</v>
      </c>
      <c r="H9083" t="s">
        <v>7975</v>
      </c>
      <c r="I9083" t="s">
        <v>23936</v>
      </c>
      <c r="J9083" t="s">
        <v>23937</v>
      </c>
      <c r="K9083" t="s">
        <v>110</v>
      </c>
      <c r="L9083" t="s">
        <v>3346</v>
      </c>
      <c r="M9083" t="s">
        <v>3344</v>
      </c>
      <c r="N9083" t="s">
        <v>3627</v>
      </c>
      <c r="O9083" t="s">
        <v>3346</v>
      </c>
      <c r="P9083" t="s">
        <v>3343</v>
      </c>
      <c r="Q9083" t="s">
        <v>3346</v>
      </c>
    </row>
    <row r="9084" spans="1:17" x14ac:dyDescent="0.25">
      <c r="A9084" t="s">
        <v>23357</v>
      </c>
      <c r="B9084" t="s">
        <v>23358</v>
      </c>
      <c r="C9084" t="s">
        <v>23898</v>
      </c>
      <c r="D9084" t="s">
        <v>23899</v>
      </c>
      <c r="E9084">
        <v>3706006</v>
      </c>
      <c r="F9084" t="s">
        <v>23932</v>
      </c>
      <c r="G9084" t="s">
        <v>23933</v>
      </c>
      <c r="H9084" t="s">
        <v>7975</v>
      </c>
      <c r="I9084" t="s">
        <v>23938</v>
      </c>
      <c r="J9084" t="s">
        <v>23939</v>
      </c>
      <c r="K9084" t="s">
        <v>110</v>
      </c>
      <c r="L9084" t="s">
        <v>3346</v>
      </c>
      <c r="M9084" t="s">
        <v>3344</v>
      </c>
      <c r="N9084" t="s">
        <v>3627</v>
      </c>
      <c r="O9084" t="s">
        <v>3346</v>
      </c>
      <c r="P9084" t="s">
        <v>3343</v>
      </c>
      <c r="Q9084" t="s">
        <v>3346</v>
      </c>
    </row>
    <row r="9085" spans="1:17" x14ac:dyDescent="0.25">
      <c r="A9085" t="s">
        <v>23357</v>
      </c>
      <c r="B9085" t="s">
        <v>23358</v>
      </c>
      <c r="C9085" t="s">
        <v>23898</v>
      </c>
      <c r="D9085" t="s">
        <v>23899</v>
      </c>
      <c r="E9085">
        <v>3706007</v>
      </c>
      <c r="F9085" t="s">
        <v>23940</v>
      </c>
      <c r="H9085" t="s">
        <v>18707</v>
      </c>
      <c r="I9085" t="s">
        <v>23941</v>
      </c>
      <c r="J9085" t="s">
        <v>23940</v>
      </c>
      <c r="K9085" t="s">
        <v>110</v>
      </c>
      <c r="L9085" t="s">
        <v>3343</v>
      </c>
      <c r="M9085" t="s">
        <v>3344</v>
      </c>
      <c r="N9085" t="s">
        <v>3627</v>
      </c>
      <c r="O9085" t="s">
        <v>3346</v>
      </c>
      <c r="P9085" t="s">
        <v>3343</v>
      </c>
      <c r="Q9085" t="s">
        <v>3346</v>
      </c>
    </row>
    <row r="9086" spans="1:17" x14ac:dyDescent="0.25">
      <c r="A9086" t="s">
        <v>23357</v>
      </c>
      <c r="B9086" t="s">
        <v>23358</v>
      </c>
      <c r="C9086" t="s">
        <v>23898</v>
      </c>
      <c r="D9086" t="s">
        <v>23899</v>
      </c>
      <c r="E9086">
        <v>3706008</v>
      </c>
      <c r="F9086" t="s">
        <v>23942</v>
      </c>
      <c r="G9086" t="s">
        <v>23943</v>
      </c>
      <c r="H9086" t="s">
        <v>23944</v>
      </c>
      <c r="I9086" t="s">
        <v>23945</v>
      </c>
      <c r="J9086" t="s">
        <v>23946</v>
      </c>
      <c r="K9086" t="s">
        <v>110</v>
      </c>
      <c r="L9086" t="s">
        <v>3343</v>
      </c>
      <c r="M9086" t="s">
        <v>4108</v>
      </c>
      <c r="N9086" t="s">
        <v>5796</v>
      </c>
      <c r="O9086" t="s">
        <v>3346</v>
      </c>
      <c r="P9086" t="s">
        <v>3343</v>
      </c>
      <c r="Q9086" t="s">
        <v>3346</v>
      </c>
    </row>
    <row r="9087" spans="1:17" x14ac:dyDescent="0.25">
      <c r="A9087" t="s">
        <v>23357</v>
      </c>
      <c r="B9087" t="s">
        <v>23358</v>
      </c>
      <c r="C9087" t="s">
        <v>23898</v>
      </c>
      <c r="D9087" t="s">
        <v>23899</v>
      </c>
      <c r="E9087">
        <v>3706008</v>
      </c>
      <c r="F9087" t="s">
        <v>23942</v>
      </c>
      <c r="G9087" t="s">
        <v>23943</v>
      </c>
      <c r="H9087" t="s">
        <v>23944</v>
      </c>
      <c r="I9087" t="s">
        <v>23947</v>
      </c>
      <c r="J9087" t="s">
        <v>23948</v>
      </c>
      <c r="K9087" t="s">
        <v>110</v>
      </c>
      <c r="L9087" t="s">
        <v>3346</v>
      </c>
      <c r="M9087" t="s">
        <v>4108</v>
      </c>
      <c r="N9087" t="s">
        <v>5796</v>
      </c>
      <c r="O9087" t="s">
        <v>3346</v>
      </c>
      <c r="P9087" t="s">
        <v>3343</v>
      </c>
      <c r="Q9087" t="s">
        <v>3346</v>
      </c>
    </row>
    <row r="9088" spans="1:17" x14ac:dyDescent="0.25">
      <c r="A9088" t="s">
        <v>23357</v>
      </c>
      <c r="B9088" t="s">
        <v>23358</v>
      </c>
      <c r="C9088" t="s">
        <v>23898</v>
      </c>
      <c r="D9088" t="s">
        <v>23899</v>
      </c>
      <c r="E9088">
        <v>3706008</v>
      </c>
      <c r="F9088" t="s">
        <v>23942</v>
      </c>
      <c r="G9088" t="s">
        <v>23943</v>
      </c>
      <c r="H9088" t="s">
        <v>23944</v>
      </c>
      <c r="I9088" t="s">
        <v>23949</v>
      </c>
      <c r="J9088" t="s">
        <v>23950</v>
      </c>
      <c r="K9088" t="s">
        <v>110</v>
      </c>
      <c r="L9088" t="s">
        <v>3346</v>
      </c>
      <c r="M9088" t="s">
        <v>4108</v>
      </c>
      <c r="N9088" t="s">
        <v>5796</v>
      </c>
      <c r="O9088" t="s">
        <v>3346</v>
      </c>
      <c r="P9088" t="s">
        <v>3343</v>
      </c>
      <c r="Q9088" t="s">
        <v>3346</v>
      </c>
    </row>
    <row r="9089" spans="1:17" x14ac:dyDescent="0.25">
      <c r="A9089" t="s">
        <v>23357</v>
      </c>
      <c r="B9089" t="s">
        <v>23358</v>
      </c>
      <c r="C9089" t="s">
        <v>23898</v>
      </c>
      <c r="D9089" t="s">
        <v>23899</v>
      </c>
      <c r="E9089">
        <v>3706008</v>
      </c>
      <c r="F9089" t="s">
        <v>23942</v>
      </c>
      <c r="G9089" t="s">
        <v>23943</v>
      </c>
      <c r="H9089" t="s">
        <v>23944</v>
      </c>
      <c r="I9089" t="s">
        <v>23951</v>
      </c>
      <c r="J9089" t="s">
        <v>23952</v>
      </c>
      <c r="K9089" t="s">
        <v>110</v>
      </c>
      <c r="L9089" t="s">
        <v>3346</v>
      </c>
      <c r="M9089" t="s">
        <v>4108</v>
      </c>
      <c r="N9089" t="s">
        <v>5796</v>
      </c>
      <c r="O9089" t="s">
        <v>3346</v>
      </c>
      <c r="P9089" t="s">
        <v>3343</v>
      </c>
      <c r="Q9089" t="s">
        <v>3346</v>
      </c>
    </row>
    <row r="9090" spans="1:17" x14ac:dyDescent="0.25">
      <c r="A9090" t="s">
        <v>23357</v>
      </c>
      <c r="B9090" t="s">
        <v>23358</v>
      </c>
      <c r="C9090" t="s">
        <v>23898</v>
      </c>
      <c r="D9090" t="s">
        <v>23899</v>
      </c>
      <c r="E9090">
        <v>3706009</v>
      </c>
      <c r="F9090" t="s">
        <v>867</v>
      </c>
      <c r="G9090" t="s">
        <v>23953</v>
      </c>
      <c r="H9090" t="s">
        <v>3350</v>
      </c>
      <c r="I9090" t="s">
        <v>23954</v>
      </c>
      <c r="J9090" t="s">
        <v>869</v>
      </c>
      <c r="K9090" t="s">
        <v>110</v>
      </c>
      <c r="L9090" t="s">
        <v>3343</v>
      </c>
      <c r="M9090" t="s">
        <v>4108</v>
      </c>
      <c r="N9090" t="s">
        <v>7712</v>
      </c>
      <c r="O9090" t="s">
        <v>3346</v>
      </c>
      <c r="P9090" t="s">
        <v>3343</v>
      </c>
      <c r="Q9090" t="s">
        <v>3346</v>
      </c>
    </row>
    <row r="9091" spans="1:17" x14ac:dyDescent="0.25">
      <c r="A9091" t="s">
        <v>23357</v>
      </c>
      <c r="B9091" t="s">
        <v>23358</v>
      </c>
      <c r="C9091" t="s">
        <v>23898</v>
      </c>
      <c r="D9091" t="s">
        <v>23899</v>
      </c>
      <c r="E9091">
        <v>3706010</v>
      </c>
      <c r="F9091" t="s">
        <v>3508</v>
      </c>
      <c r="G9091" t="s">
        <v>3996</v>
      </c>
      <c r="H9091" t="s">
        <v>3510</v>
      </c>
      <c r="I9091" t="s">
        <v>23955</v>
      </c>
      <c r="J9091" t="s">
        <v>3512</v>
      </c>
      <c r="K9091" t="s">
        <v>38</v>
      </c>
      <c r="L9091" t="s">
        <v>3343</v>
      </c>
      <c r="M9091" t="s">
        <v>4108</v>
      </c>
      <c r="N9091" t="s">
        <v>5796</v>
      </c>
      <c r="O9091" t="s">
        <v>3346</v>
      </c>
      <c r="P9091" t="s">
        <v>3343</v>
      </c>
      <c r="Q9091" t="s">
        <v>3346</v>
      </c>
    </row>
    <row r="9092" spans="1:17" x14ac:dyDescent="0.25">
      <c r="A9092" t="s">
        <v>23357</v>
      </c>
      <c r="B9092" t="s">
        <v>23358</v>
      </c>
      <c r="C9092" t="s">
        <v>23898</v>
      </c>
      <c r="D9092" t="s">
        <v>23899</v>
      </c>
      <c r="E9092">
        <v>3706011</v>
      </c>
      <c r="F9092" t="s">
        <v>23956</v>
      </c>
      <c r="G9092" t="s">
        <v>23957</v>
      </c>
      <c r="H9092" t="s">
        <v>21339</v>
      </c>
      <c r="I9092" t="s">
        <v>23958</v>
      </c>
      <c r="J9092" t="s">
        <v>23959</v>
      </c>
      <c r="K9092" t="s">
        <v>110</v>
      </c>
      <c r="L9092" t="s">
        <v>3343</v>
      </c>
      <c r="M9092" t="s">
        <v>3344</v>
      </c>
      <c r="N9092" t="s">
        <v>3360</v>
      </c>
      <c r="O9092" t="s">
        <v>3346</v>
      </c>
      <c r="P9092" t="s">
        <v>3343</v>
      </c>
      <c r="Q9092" t="s">
        <v>3346</v>
      </c>
    </row>
    <row r="9093" spans="1:17" x14ac:dyDescent="0.25">
      <c r="A9093" t="s">
        <v>23357</v>
      </c>
      <c r="B9093" t="s">
        <v>23358</v>
      </c>
      <c r="C9093" t="s">
        <v>23898</v>
      </c>
      <c r="D9093" t="s">
        <v>23899</v>
      </c>
      <c r="E9093">
        <v>3706012</v>
      </c>
      <c r="F9093" t="s">
        <v>156</v>
      </c>
      <c r="G9093" t="s">
        <v>3393</v>
      </c>
      <c r="H9093" t="s">
        <v>3394</v>
      </c>
      <c r="I9093" t="s">
        <v>23960</v>
      </c>
      <c r="J9093" t="s">
        <v>3396</v>
      </c>
      <c r="K9093" t="s">
        <v>110</v>
      </c>
      <c r="L9093" t="s">
        <v>3343</v>
      </c>
      <c r="M9093" t="s">
        <v>3397</v>
      </c>
      <c r="N9093" t="s">
        <v>3398</v>
      </c>
      <c r="O9093" t="s">
        <v>3346</v>
      </c>
      <c r="P9093" t="s">
        <v>3346</v>
      </c>
      <c r="Q9093" t="s">
        <v>3346</v>
      </c>
    </row>
    <row r="9094" spans="1:17" x14ac:dyDescent="0.25">
      <c r="A9094" t="s">
        <v>23357</v>
      </c>
      <c r="B9094" t="s">
        <v>23358</v>
      </c>
      <c r="C9094" t="s">
        <v>23961</v>
      </c>
      <c r="D9094" t="s">
        <v>23962</v>
      </c>
      <c r="E9094">
        <v>3707026</v>
      </c>
      <c r="F9094" t="s">
        <v>7887</v>
      </c>
      <c r="G9094" t="s">
        <v>23963</v>
      </c>
      <c r="H9094" t="s">
        <v>23964</v>
      </c>
      <c r="I9094" t="s">
        <v>23965</v>
      </c>
      <c r="J9094" t="s">
        <v>23966</v>
      </c>
      <c r="K9094" t="s">
        <v>110</v>
      </c>
      <c r="L9094" t="s">
        <v>3343</v>
      </c>
      <c r="M9094" t="s">
        <v>4328</v>
      </c>
      <c r="N9094" t="s">
        <v>4329</v>
      </c>
      <c r="O9094" t="s">
        <v>3346</v>
      </c>
      <c r="P9094" t="s">
        <v>3343</v>
      </c>
      <c r="Q9094" t="s">
        <v>3346</v>
      </c>
    </row>
    <row r="9095" spans="1:17" x14ac:dyDescent="0.25">
      <c r="A9095" t="s">
        <v>23357</v>
      </c>
      <c r="B9095" t="s">
        <v>23358</v>
      </c>
      <c r="C9095" t="s">
        <v>23961</v>
      </c>
      <c r="D9095" t="s">
        <v>23962</v>
      </c>
      <c r="E9095">
        <v>3707068</v>
      </c>
      <c r="F9095" t="s">
        <v>2314</v>
      </c>
      <c r="G9095" t="s">
        <v>23967</v>
      </c>
      <c r="H9095" t="s">
        <v>16045</v>
      </c>
      <c r="I9095" t="s">
        <v>23968</v>
      </c>
      <c r="J9095" t="s">
        <v>2314</v>
      </c>
      <c r="K9095" t="s">
        <v>110</v>
      </c>
      <c r="L9095" t="s">
        <v>3343</v>
      </c>
      <c r="M9095" t="s">
        <v>4108</v>
      </c>
      <c r="N9095" t="s">
        <v>4109</v>
      </c>
      <c r="O9095" t="s">
        <v>3346</v>
      </c>
      <c r="P9095" t="s">
        <v>3343</v>
      </c>
      <c r="Q9095" t="s">
        <v>3346</v>
      </c>
    </row>
    <row r="9096" spans="1:17" x14ac:dyDescent="0.25">
      <c r="A9096" t="s">
        <v>23357</v>
      </c>
      <c r="B9096" t="s">
        <v>23358</v>
      </c>
      <c r="C9096" t="s">
        <v>23961</v>
      </c>
      <c r="D9096" t="s">
        <v>23962</v>
      </c>
      <c r="E9096">
        <v>3707069</v>
      </c>
      <c r="F9096" t="s">
        <v>3982</v>
      </c>
      <c r="H9096" t="s">
        <v>3556</v>
      </c>
      <c r="I9096" t="s">
        <v>23969</v>
      </c>
      <c r="J9096" t="s">
        <v>49</v>
      </c>
      <c r="K9096" t="s">
        <v>110</v>
      </c>
      <c r="L9096" t="s">
        <v>3343</v>
      </c>
      <c r="M9096" t="s">
        <v>3748</v>
      </c>
      <c r="N9096" t="s">
        <v>3749</v>
      </c>
      <c r="O9096" t="s">
        <v>3346</v>
      </c>
      <c r="P9096" t="s">
        <v>3343</v>
      </c>
      <c r="Q9096" t="s">
        <v>3346</v>
      </c>
    </row>
    <row r="9097" spans="1:17" x14ac:dyDescent="0.25">
      <c r="A9097" t="s">
        <v>23357</v>
      </c>
      <c r="B9097" t="s">
        <v>23358</v>
      </c>
      <c r="C9097" t="s">
        <v>23961</v>
      </c>
      <c r="D9097" t="s">
        <v>23962</v>
      </c>
      <c r="E9097">
        <v>3707070</v>
      </c>
      <c r="F9097" t="s">
        <v>1265</v>
      </c>
      <c r="H9097" t="s">
        <v>7884</v>
      </c>
      <c r="I9097" t="s">
        <v>23970</v>
      </c>
      <c r="J9097" t="s">
        <v>1265</v>
      </c>
      <c r="K9097" t="s">
        <v>110</v>
      </c>
      <c r="L9097" t="s">
        <v>3343</v>
      </c>
      <c r="M9097" t="s">
        <v>4972</v>
      </c>
      <c r="N9097" t="s">
        <v>4973</v>
      </c>
      <c r="O9097" t="s">
        <v>3346</v>
      </c>
      <c r="P9097" t="s">
        <v>3343</v>
      </c>
      <c r="Q9097" t="s">
        <v>3346</v>
      </c>
    </row>
    <row r="9098" spans="1:17" x14ac:dyDescent="0.25">
      <c r="A9098" t="s">
        <v>23357</v>
      </c>
      <c r="B9098" t="s">
        <v>23358</v>
      </c>
      <c r="C9098" t="s">
        <v>23961</v>
      </c>
      <c r="D9098" t="s">
        <v>23962</v>
      </c>
      <c r="E9098">
        <v>3707071</v>
      </c>
      <c r="F9098" t="s">
        <v>1241</v>
      </c>
      <c r="H9098" t="s">
        <v>7880</v>
      </c>
      <c r="I9098" t="s">
        <v>23971</v>
      </c>
      <c r="J9098" t="s">
        <v>1241</v>
      </c>
      <c r="K9098" t="s">
        <v>110</v>
      </c>
      <c r="L9098" t="s">
        <v>3343</v>
      </c>
      <c r="M9098" t="s">
        <v>4972</v>
      </c>
      <c r="N9098" t="s">
        <v>7882</v>
      </c>
      <c r="O9098" t="s">
        <v>3346</v>
      </c>
      <c r="P9098" t="s">
        <v>3343</v>
      </c>
      <c r="Q9098" t="s">
        <v>3346</v>
      </c>
    </row>
    <row r="9099" spans="1:17" x14ac:dyDescent="0.25">
      <c r="A9099" t="s">
        <v>23357</v>
      </c>
      <c r="B9099" t="s">
        <v>23358</v>
      </c>
      <c r="C9099" t="s">
        <v>23961</v>
      </c>
      <c r="D9099" t="s">
        <v>23962</v>
      </c>
      <c r="E9099">
        <v>3707072</v>
      </c>
      <c r="F9099" t="s">
        <v>1259</v>
      </c>
      <c r="H9099" t="s">
        <v>7884</v>
      </c>
      <c r="I9099" t="s">
        <v>23972</v>
      </c>
      <c r="J9099" t="s">
        <v>1259</v>
      </c>
      <c r="K9099" t="s">
        <v>110</v>
      </c>
      <c r="L9099" t="s">
        <v>3343</v>
      </c>
      <c r="M9099" t="s">
        <v>4972</v>
      </c>
      <c r="N9099" t="s">
        <v>4973</v>
      </c>
      <c r="O9099" t="s">
        <v>3346</v>
      </c>
      <c r="P9099" t="s">
        <v>3343</v>
      </c>
      <c r="Q9099" t="s">
        <v>3346</v>
      </c>
    </row>
    <row r="9100" spans="1:17" x14ac:dyDescent="0.25">
      <c r="A9100" t="s">
        <v>23357</v>
      </c>
      <c r="B9100" t="s">
        <v>23358</v>
      </c>
      <c r="C9100" t="s">
        <v>23961</v>
      </c>
      <c r="D9100" t="s">
        <v>23962</v>
      </c>
      <c r="E9100">
        <v>3707073</v>
      </c>
      <c r="F9100" t="s">
        <v>1227</v>
      </c>
      <c r="H9100" t="s">
        <v>7880</v>
      </c>
      <c r="I9100" t="s">
        <v>23973</v>
      </c>
      <c r="J9100" t="s">
        <v>1227</v>
      </c>
      <c r="K9100" t="s">
        <v>110</v>
      </c>
      <c r="L9100" t="s">
        <v>3343</v>
      </c>
      <c r="M9100" t="s">
        <v>4972</v>
      </c>
      <c r="N9100" t="s">
        <v>7882</v>
      </c>
      <c r="O9100" t="s">
        <v>3346</v>
      </c>
      <c r="P9100" t="s">
        <v>3343</v>
      </c>
      <c r="Q9100" t="s">
        <v>3346</v>
      </c>
    </row>
    <row r="9101" spans="1:17" x14ac:dyDescent="0.25">
      <c r="A9101" t="s">
        <v>23357</v>
      </c>
      <c r="B9101" t="s">
        <v>23358</v>
      </c>
      <c r="C9101" t="s">
        <v>23961</v>
      </c>
      <c r="D9101" t="s">
        <v>23962</v>
      </c>
      <c r="E9101">
        <v>3707074</v>
      </c>
      <c r="F9101" t="s">
        <v>3732</v>
      </c>
      <c r="H9101" t="s">
        <v>3357</v>
      </c>
      <c r="I9101" t="s">
        <v>23974</v>
      </c>
      <c r="J9101" t="s">
        <v>285</v>
      </c>
      <c r="K9101" t="s">
        <v>110</v>
      </c>
      <c r="L9101" t="s">
        <v>3343</v>
      </c>
      <c r="M9101" t="s">
        <v>3344</v>
      </c>
      <c r="N9101" t="s">
        <v>3360</v>
      </c>
      <c r="O9101" t="s">
        <v>3346</v>
      </c>
      <c r="P9101" t="s">
        <v>3343</v>
      </c>
      <c r="Q9101" t="s">
        <v>3346</v>
      </c>
    </row>
    <row r="9102" spans="1:17" x14ac:dyDescent="0.25">
      <c r="A9102" t="s">
        <v>23357</v>
      </c>
      <c r="B9102" t="s">
        <v>23358</v>
      </c>
      <c r="C9102" t="s">
        <v>23961</v>
      </c>
      <c r="D9102" t="s">
        <v>23962</v>
      </c>
      <c r="E9102">
        <v>3707075</v>
      </c>
      <c r="F9102" t="s">
        <v>783</v>
      </c>
      <c r="G9102" t="s">
        <v>23975</v>
      </c>
      <c r="H9102" t="s">
        <v>13642</v>
      </c>
      <c r="I9102" t="s">
        <v>23976</v>
      </c>
      <c r="J9102" t="s">
        <v>13809</v>
      </c>
      <c r="K9102" t="s">
        <v>110</v>
      </c>
      <c r="L9102" t="s">
        <v>3343</v>
      </c>
      <c r="M9102" t="s">
        <v>3397</v>
      </c>
      <c r="N9102" t="s">
        <v>4334</v>
      </c>
      <c r="O9102" t="s">
        <v>3346</v>
      </c>
      <c r="P9102" t="s">
        <v>3343</v>
      </c>
      <c r="Q9102" t="s">
        <v>3346</v>
      </c>
    </row>
    <row r="9103" spans="1:17" x14ac:dyDescent="0.25">
      <c r="A9103" t="s">
        <v>23357</v>
      </c>
      <c r="B9103" t="s">
        <v>23358</v>
      </c>
      <c r="C9103" t="s">
        <v>23961</v>
      </c>
      <c r="D9103" t="s">
        <v>23962</v>
      </c>
      <c r="E9103">
        <v>3707075</v>
      </c>
      <c r="F9103" t="s">
        <v>783</v>
      </c>
      <c r="G9103" t="s">
        <v>23975</v>
      </c>
      <c r="H9103" t="s">
        <v>13642</v>
      </c>
      <c r="I9103" t="s">
        <v>23977</v>
      </c>
      <c r="J9103" t="s">
        <v>13807</v>
      </c>
      <c r="K9103" t="s">
        <v>110</v>
      </c>
      <c r="L9103" t="s">
        <v>3346</v>
      </c>
      <c r="M9103" t="s">
        <v>3397</v>
      </c>
      <c r="N9103" t="s">
        <v>4334</v>
      </c>
      <c r="O9103" t="s">
        <v>3346</v>
      </c>
      <c r="P9103" t="s">
        <v>3343</v>
      </c>
      <c r="Q9103" t="s">
        <v>3346</v>
      </c>
    </row>
    <row r="9104" spans="1:17" x14ac:dyDescent="0.25">
      <c r="A9104" t="s">
        <v>23357</v>
      </c>
      <c r="B9104" t="s">
        <v>23358</v>
      </c>
      <c r="C9104" t="s">
        <v>23961</v>
      </c>
      <c r="D9104" t="s">
        <v>23962</v>
      </c>
      <c r="E9104">
        <v>3707076</v>
      </c>
      <c r="F9104" t="s">
        <v>714</v>
      </c>
      <c r="G9104" t="s">
        <v>23978</v>
      </c>
      <c r="H9104" t="s">
        <v>3429</v>
      </c>
      <c r="I9104" t="s">
        <v>23979</v>
      </c>
      <c r="J9104" t="s">
        <v>13830</v>
      </c>
      <c r="K9104" t="s">
        <v>110</v>
      </c>
      <c r="L9104" t="s">
        <v>3343</v>
      </c>
      <c r="M9104" t="s">
        <v>3397</v>
      </c>
      <c r="N9104" t="s">
        <v>4334</v>
      </c>
      <c r="O9104" t="s">
        <v>3346</v>
      </c>
      <c r="P9104" t="s">
        <v>3343</v>
      </c>
      <c r="Q9104" t="s">
        <v>3346</v>
      </c>
    </row>
    <row r="9105" spans="1:17" x14ac:dyDescent="0.25">
      <c r="A9105" t="s">
        <v>23357</v>
      </c>
      <c r="B9105" t="s">
        <v>23358</v>
      </c>
      <c r="C9105" t="s">
        <v>23961</v>
      </c>
      <c r="D9105" t="s">
        <v>23962</v>
      </c>
      <c r="E9105">
        <v>3707076</v>
      </c>
      <c r="F9105" t="s">
        <v>714</v>
      </c>
      <c r="G9105" t="s">
        <v>23978</v>
      </c>
      <c r="H9105" t="s">
        <v>3429</v>
      </c>
      <c r="I9105" t="s">
        <v>23980</v>
      </c>
      <c r="J9105" t="s">
        <v>13832</v>
      </c>
      <c r="K9105" t="s">
        <v>110</v>
      </c>
      <c r="L9105" t="s">
        <v>3346</v>
      </c>
      <c r="M9105" t="s">
        <v>3397</v>
      </c>
      <c r="N9105" t="s">
        <v>4334</v>
      </c>
      <c r="O9105" t="s">
        <v>3346</v>
      </c>
      <c r="P9105" t="s">
        <v>3343</v>
      </c>
      <c r="Q9105" t="s">
        <v>3346</v>
      </c>
    </row>
    <row r="9106" spans="1:17" x14ac:dyDescent="0.25">
      <c r="A9106" t="s">
        <v>23357</v>
      </c>
      <c r="B9106" t="s">
        <v>23358</v>
      </c>
      <c r="C9106" t="s">
        <v>23961</v>
      </c>
      <c r="D9106" t="s">
        <v>23962</v>
      </c>
      <c r="E9106">
        <v>3707077</v>
      </c>
      <c r="F9106" t="s">
        <v>1638</v>
      </c>
      <c r="G9106" t="s">
        <v>23981</v>
      </c>
      <c r="H9106" t="s">
        <v>3586</v>
      </c>
      <c r="I9106" t="s">
        <v>23982</v>
      </c>
      <c r="J9106" t="s">
        <v>10013</v>
      </c>
      <c r="K9106" t="s">
        <v>110</v>
      </c>
      <c r="L9106" t="s">
        <v>3343</v>
      </c>
      <c r="M9106" t="s">
        <v>4163</v>
      </c>
      <c r="N9106" t="s">
        <v>4497</v>
      </c>
      <c r="O9106" t="s">
        <v>3346</v>
      </c>
      <c r="P9106" t="s">
        <v>3343</v>
      </c>
      <c r="Q9106" t="s">
        <v>3346</v>
      </c>
    </row>
    <row r="9107" spans="1:17" x14ac:dyDescent="0.25">
      <c r="A9107" t="s">
        <v>23357</v>
      </c>
      <c r="B9107" t="s">
        <v>23358</v>
      </c>
      <c r="C9107" t="s">
        <v>23961</v>
      </c>
      <c r="D9107" t="s">
        <v>23962</v>
      </c>
      <c r="E9107">
        <v>3707077</v>
      </c>
      <c r="F9107" t="s">
        <v>1638</v>
      </c>
      <c r="G9107" t="s">
        <v>23981</v>
      </c>
      <c r="H9107" t="s">
        <v>3586</v>
      </c>
      <c r="I9107" t="s">
        <v>23983</v>
      </c>
      <c r="J9107" t="s">
        <v>10015</v>
      </c>
      <c r="K9107" t="s">
        <v>110</v>
      </c>
      <c r="L9107" t="s">
        <v>3346</v>
      </c>
      <c r="M9107" t="s">
        <v>4163</v>
      </c>
      <c r="N9107" t="s">
        <v>4497</v>
      </c>
      <c r="O9107" t="s">
        <v>3346</v>
      </c>
      <c r="P9107" t="s">
        <v>3343</v>
      </c>
      <c r="Q9107" t="s">
        <v>3346</v>
      </c>
    </row>
    <row r="9108" spans="1:17" x14ac:dyDescent="0.25">
      <c r="A9108" t="s">
        <v>23357</v>
      </c>
      <c r="B9108" t="s">
        <v>23358</v>
      </c>
      <c r="C9108" t="s">
        <v>23961</v>
      </c>
      <c r="D9108" t="s">
        <v>23962</v>
      </c>
      <c r="E9108">
        <v>3707078</v>
      </c>
      <c r="F9108" t="s">
        <v>23984</v>
      </c>
      <c r="H9108" t="s">
        <v>3556</v>
      </c>
      <c r="I9108" t="s">
        <v>23985</v>
      </c>
      <c r="J9108" t="s">
        <v>49</v>
      </c>
      <c r="K9108" t="s">
        <v>110</v>
      </c>
      <c r="L9108" t="s">
        <v>3343</v>
      </c>
      <c r="M9108" t="s">
        <v>3748</v>
      </c>
      <c r="N9108" t="s">
        <v>3749</v>
      </c>
      <c r="O9108" t="s">
        <v>3346</v>
      </c>
      <c r="P9108" t="s">
        <v>3343</v>
      </c>
      <c r="Q9108" t="s">
        <v>3346</v>
      </c>
    </row>
    <row r="9109" spans="1:17" x14ac:dyDescent="0.25">
      <c r="A9109" t="s">
        <v>23357</v>
      </c>
      <c r="B9109" t="s">
        <v>23358</v>
      </c>
      <c r="C9109" t="s">
        <v>23961</v>
      </c>
      <c r="D9109" t="s">
        <v>23962</v>
      </c>
      <c r="E9109">
        <v>3707079</v>
      </c>
      <c r="F9109" t="s">
        <v>23986</v>
      </c>
      <c r="H9109" t="s">
        <v>3556</v>
      </c>
      <c r="I9109" t="s">
        <v>23987</v>
      </c>
      <c r="J9109" t="s">
        <v>6077</v>
      </c>
      <c r="K9109" t="s">
        <v>110</v>
      </c>
      <c r="L9109" t="s">
        <v>3343</v>
      </c>
      <c r="M9109" t="s">
        <v>3748</v>
      </c>
      <c r="N9109" t="s">
        <v>3749</v>
      </c>
      <c r="O9109" t="s">
        <v>3346</v>
      </c>
      <c r="P9109" t="s">
        <v>3343</v>
      </c>
      <c r="Q9109" t="s">
        <v>3346</v>
      </c>
    </row>
    <row r="9110" spans="1:17" x14ac:dyDescent="0.25">
      <c r="A9110" t="s">
        <v>23357</v>
      </c>
      <c r="B9110" t="s">
        <v>23358</v>
      </c>
      <c r="C9110" t="s">
        <v>23961</v>
      </c>
      <c r="D9110" t="s">
        <v>23962</v>
      </c>
      <c r="E9110">
        <v>3707080</v>
      </c>
      <c r="F9110" t="s">
        <v>3999</v>
      </c>
      <c r="H9110" t="s">
        <v>3394</v>
      </c>
      <c r="I9110" t="s">
        <v>23988</v>
      </c>
      <c r="J9110" t="s">
        <v>200</v>
      </c>
      <c r="K9110" t="s">
        <v>110</v>
      </c>
      <c r="L9110" t="s">
        <v>3343</v>
      </c>
      <c r="M9110" t="s">
        <v>3748</v>
      </c>
      <c r="N9110" t="s">
        <v>3749</v>
      </c>
      <c r="O9110" t="s">
        <v>3346</v>
      </c>
      <c r="P9110" t="s">
        <v>3343</v>
      </c>
      <c r="Q9110" t="s">
        <v>3346</v>
      </c>
    </row>
    <row r="9111" spans="1:17" x14ac:dyDescent="0.25">
      <c r="A9111" t="s">
        <v>23357</v>
      </c>
      <c r="B9111" t="s">
        <v>23358</v>
      </c>
      <c r="C9111" t="s">
        <v>23961</v>
      </c>
      <c r="D9111" t="s">
        <v>23962</v>
      </c>
      <c r="E9111">
        <v>3707081</v>
      </c>
      <c r="F9111" t="s">
        <v>23989</v>
      </c>
      <c r="G9111" t="s">
        <v>23990</v>
      </c>
      <c r="H9111" t="s">
        <v>8245</v>
      </c>
      <c r="I9111" t="s">
        <v>23991</v>
      </c>
      <c r="J9111" t="s">
        <v>23989</v>
      </c>
      <c r="K9111" t="s">
        <v>110</v>
      </c>
      <c r="L9111" t="s">
        <v>3343</v>
      </c>
      <c r="M9111" t="s">
        <v>3707</v>
      </c>
      <c r="N9111" t="s">
        <v>7834</v>
      </c>
      <c r="O9111" t="s">
        <v>3346</v>
      </c>
      <c r="P9111" t="s">
        <v>3343</v>
      </c>
      <c r="Q9111" t="s">
        <v>3346</v>
      </c>
    </row>
    <row r="9112" spans="1:17" x14ac:dyDescent="0.25">
      <c r="A9112" t="s">
        <v>23357</v>
      </c>
      <c r="B9112" t="s">
        <v>23358</v>
      </c>
      <c r="C9112" t="s">
        <v>23961</v>
      </c>
      <c r="D9112" t="s">
        <v>23962</v>
      </c>
      <c r="E9112">
        <v>3707082</v>
      </c>
      <c r="F9112" t="s">
        <v>23992</v>
      </c>
      <c r="G9112" t="s">
        <v>23993</v>
      </c>
      <c r="H9112" t="s">
        <v>7898</v>
      </c>
      <c r="I9112" t="s">
        <v>23994</v>
      </c>
      <c r="J9112" t="s">
        <v>23992</v>
      </c>
      <c r="K9112" t="s">
        <v>110</v>
      </c>
      <c r="L9112" t="s">
        <v>3343</v>
      </c>
      <c r="M9112" t="s">
        <v>3707</v>
      </c>
      <c r="N9112" t="s">
        <v>7834</v>
      </c>
      <c r="O9112" t="s">
        <v>3346</v>
      </c>
      <c r="P9112" t="s">
        <v>3343</v>
      </c>
      <c r="Q9112" t="s">
        <v>3346</v>
      </c>
    </row>
    <row r="9113" spans="1:17" x14ac:dyDescent="0.25">
      <c r="A9113" t="s">
        <v>23357</v>
      </c>
      <c r="B9113" t="s">
        <v>23358</v>
      </c>
      <c r="C9113" t="s">
        <v>23961</v>
      </c>
      <c r="D9113" t="s">
        <v>23962</v>
      </c>
      <c r="E9113">
        <v>3707083</v>
      </c>
      <c r="F9113" t="s">
        <v>1291</v>
      </c>
      <c r="G9113" t="s">
        <v>23995</v>
      </c>
      <c r="H9113" t="s">
        <v>8059</v>
      </c>
      <c r="I9113" t="s">
        <v>23996</v>
      </c>
      <c r="J9113" t="s">
        <v>1291</v>
      </c>
      <c r="K9113" t="s">
        <v>110</v>
      </c>
      <c r="L9113" t="s">
        <v>3343</v>
      </c>
      <c r="M9113" t="s">
        <v>3707</v>
      </c>
      <c r="N9113" t="s">
        <v>7834</v>
      </c>
      <c r="O9113" t="s">
        <v>3346</v>
      </c>
      <c r="P9113" t="s">
        <v>3343</v>
      </c>
      <c r="Q9113" t="s">
        <v>3346</v>
      </c>
    </row>
    <row r="9114" spans="1:17" x14ac:dyDescent="0.25">
      <c r="A9114" t="s">
        <v>23357</v>
      </c>
      <c r="B9114" t="s">
        <v>23358</v>
      </c>
      <c r="C9114" t="s">
        <v>23961</v>
      </c>
      <c r="D9114" t="s">
        <v>23962</v>
      </c>
      <c r="E9114">
        <v>3707084</v>
      </c>
      <c r="F9114" t="s">
        <v>12597</v>
      </c>
      <c r="G9114" t="s">
        <v>12598</v>
      </c>
      <c r="H9114" t="s">
        <v>17872</v>
      </c>
      <c r="I9114" t="s">
        <v>23997</v>
      </c>
      <c r="J9114" t="s">
        <v>12597</v>
      </c>
      <c r="K9114" t="s">
        <v>110</v>
      </c>
      <c r="L9114" t="s">
        <v>3343</v>
      </c>
      <c r="M9114" t="s">
        <v>8471</v>
      </c>
      <c r="N9114" t="s">
        <v>8472</v>
      </c>
      <c r="O9114" t="s">
        <v>3346</v>
      </c>
      <c r="P9114" t="s">
        <v>3343</v>
      </c>
      <c r="Q9114" t="s">
        <v>3346</v>
      </c>
    </row>
    <row r="9115" spans="1:17" x14ac:dyDescent="0.25">
      <c r="A9115" t="s">
        <v>23357</v>
      </c>
      <c r="B9115" t="s">
        <v>23358</v>
      </c>
      <c r="C9115" t="s">
        <v>23961</v>
      </c>
      <c r="D9115" t="s">
        <v>23962</v>
      </c>
      <c r="E9115">
        <v>3707085</v>
      </c>
      <c r="F9115" t="s">
        <v>10042</v>
      </c>
      <c r="G9115" t="s">
        <v>10043</v>
      </c>
      <c r="H9115" t="s">
        <v>10044</v>
      </c>
      <c r="I9115" t="s">
        <v>23998</v>
      </c>
      <c r="J9115" t="s">
        <v>10046</v>
      </c>
      <c r="K9115" t="s">
        <v>110</v>
      </c>
      <c r="L9115" t="s">
        <v>3343</v>
      </c>
      <c r="M9115" t="s">
        <v>4163</v>
      </c>
      <c r="N9115" t="s">
        <v>4559</v>
      </c>
      <c r="O9115" t="s">
        <v>3346</v>
      </c>
      <c r="P9115" t="s">
        <v>3343</v>
      </c>
      <c r="Q9115" t="s">
        <v>3346</v>
      </c>
    </row>
    <row r="9116" spans="1:17" x14ac:dyDescent="0.25">
      <c r="A9116" t="s">
        <v>23357</v>
      </c>
      <c r="B9116" t="s">
        <v>23358</v>
      </c>
      <c r="C9116" t="s">
        <v>23961</v>
      </c>
      <c r="D9116" t="s">
        <v>23962</v>
      </c>
      <c r="E9116">
        <v>3707086</v>
      </c>
      <c r="F9116" t="s">
        <v>20519</v>
      </c>
      <c r="G9116" t="s">
        <v>23999</v>
      </c>
      <c r="H9116" t="s">
        <v>8436</v>
      </c>
      <c r="I9116" t="s">
        <v>24000</v>
      </c>
      <c r="J9116" t="s">
        <v>11038</v>
      </c>
      <c r="K9116" t="s">
        <v>3433</v>
      </c>
      <c r="L9116" t="s">
        <v>3343</v>
      </c>
      <c r="M9116" t="s">
        <v>4200</v>
      </c>
      <c r="N9116" t="s">
        <v>19716</v>
      </c>
      <c r="O9116" t="s">
        <v>3346</v>
      </c>
      <c r="P9116" t="s">
        <v>3343</v>
      </c>
      <c r="Q9116" t="s">
        <v>3346</v>
      </c>
    </row>
    <row r="9117" spans="1:17" x14ac:dyDescent="0.25">
      <c r="A9117" t="s">
        <v>23357</v>
      </c>
      <c r="B9117" t="s">
        <v>23358</v>
      </c>
      <c r="C9117" t="s">
        <v>23961</v>
      </c>
      <c r="D9117" t="s">
        <v>23962</v>
      </c>
      <c r="E9117">
        <v>3707087</v>
      </c>
      <c r="F9117" t="s">
        <v>156</v>
      </c>
      <c r="G9117" t="s">
        <v>24001</v>
      </c>
      <c r="H9117" t="s">
        <v>3394</v>
      </c>
      <c r="I9117" t="s">
        <v>24002</v>
      </c>
      <c r="J9117" t="s">
        <v>200</v>
      </c>
      <c r="K9117" t="s">
        <v>110</v>
      </c>
      <c r="L9117" t="s">
        <v>3343</v>
      </c>
      <c r="M9117" t="s">
        <v>3748</v>
      </c>
      <c r="N9117" t="s">
        <v>3749</v>
      </c>
      <c r="O9117" t="s">
        <v>3346</v>
      </c>
      <c r="P9117" t="s">
        <v>3343</v>
      </c>
      <c r="Q9117" t="s">
        <v>3346</v>
      </c>
    </row>
    <row r="9118" spans="1:17" x14ac:dyDescent="0.25">
      <c r="A9118" t="s">
        <v>23357</v>
      </c>
      <c r="B9118" t="s">
        <v>23358</v>
      </c>
      <c r="C9118" t="s">
        <v>23961</v>
      </c>
      <c r="D9118" t="s">
        <v>23962</v>
      </c>
      <c r="E9118">
        <v>3707088</v>
      </c>
      <c r="F9118" t="s">
        <v>102</v>
      </c>
      <c r="G9118" t="s">
        <v>7578</v>
      </c>
      <c r="H9118" t="s">
        <v>3350</v>
      </c>
      <c r="I9118" t="s">
        <v>24003</v>
      </c>
      <c r="J9118" t="s">
        <v>103</v>
      </c>
      <c r="K9118" t="s">
        <v>110</v>
      </c>
      <c r="L9118" t="s">
        <v>3343</v>
      </c>
      <c r="M9118" t="s">
        <v>3748</v>
      </c>
      <c r="N9118" t="s">
        <v>3749</v>
      </c>
      <c r="O9118" t="s">
        <v>3346</v>
      </c>
      <c r="P9118" t="s">
        <v>3343</v>
      </c>
      <c r="Q9118" t="s">
        <v>3346</v>
      </c>
    </row>
    <row r="9119" spans="1:17" x14ac:dyDescent="0.25">
      <c r="A9119" t="s">
        <v>23357</v>
      </c>
      <c r="B9119" t="s">
        <v>23358</v>
      </c>
      <c r="C9119" t="s">
        <v>23961</v>
      </c>
      <c r="D9119" t="s">
        <v>23962</v>
      </c>
      <c r="E9119">
        <v>3707090</v>
      </c>
      <c r="F9119" t="s">
        <v>128</v>
      </c>
      <c r="G9119" t="s">
        <v>4583</v>
      </c>
      <c r="H9119" t="s">
        <v>3701</v>
      </c>
      <c r="I9119" t="s">
        <v>24004</v>
      </c>
      <c r="J9119" t="s">
        <v>935</v>
      </c>
      <c r="K9119" t="s">
        <v>110</v>
      </c>
      <c r="L9119" t="s">
        <v>3343</v>
      </c>
      <c r="M9119" t="s">
        <v>3748</v>
      </c>
      <c r="N9119" t="s">
        <v>4014</v>
      </c>
      <c r="O9119" t="s">
        <v>3346</v>
      </c>
      <c r="P9119" t="s">
        <v>3346</v>
      </c>
      <c r="Q9119" t="s">
        <v>3346</v>
      </c>
    </row>
    <row r="9120" spans="1:17" x14ac:dyDescent="0.25">
      <c r="A9120" t="s">
        <v>23357</v>
      </c>
      <c r="B9120" t="s">
        <v>23358</v>
      </c>
      <c r="C9120" t="s">
        <v>23961</v>
      </c>
      <c r="D9120" t="s">
        <v>23962</v>
      </c>
      <c r="E9120">
        <v>3707091</v>
      </c>
      <c r="F9120" t="s">
        <v>2251</v>
      </c>
      <c r="G9120" t="s">
        <v>24005</v>
      </c>
      <c r="H9120" t="s">
        <v>9138</v>
      </c>
      <c r="I9120" t="s">
        <v>24006</v>
      </c>
      <c r="J9120" t="s">
        <v>24007</v>
      </c>
      <c r="K9120" t="s">
        <v>110</v>
      </c>
      <c r="L9120" t="s">
        <v>3343</v>
      </c>
      <c r="M9120" t="s">
        <v>3707</v>
      </c>
      <c r="N9120" t="s">
        <v>24008</v>
      </c>
      <c r="O9120" t="s">
        <v>3346</v>
      </c>
      <c r="P9120" t="s">
        <v>3346</v>
      </c>
      <c r="Q9120" t="s">
        <v>3346</v>
      </c>
    </row>
    <row r="9121" spans="1:17" x14ac:dyDescent="0.25">
      <c r="A9121" t="s">
        <v>23357</v>
      </c>
      <c r="B9121" t="s">
        <v>23358</v>
      </c>
      <c r="C9121" t="s">
        <v>24009</v>
      </c>
      <c r="D9121" t="s">
        <v>24010</v>
      </c>
      <c r="E9121">
        <v>3708004</v>
      </c>
      <c r="F9121" t="s">
        <v>24011</v>
      </c>
      <c r="G9121" t="s">
        <v>24012</v>
      </c>
      <c r="H9121" t="s">
        <v>24013</v>
      </c>
      <c r="I9121" t="s">
        <v>24014</v>
      </c>
      <c r="J9121" t="s">
        <v>24015</v>
      </c>
      <c r="K9121" t="s">
        <v>110</v>
      </c>
      <c r="L9121" t="s">
        <v>3343</v>
      </c>
      <c r="M9121" t="s">
        <v>3748</v>
      </c>
      <c r="N9121" t="s">
        <v>3749</v>
      </c>
      <c r="O9121" t="s">
        <v>3346</v>
      </c>
      <c r="P9121" t="s">
        <v>3343</v>
      </c>
      <c r="Q9121" t="s">
        <v>3346</v>
      </c>
    </row>
    <row r="9122" spans="1:17" x14ac:dyDescent="0.25">
      <c r="A9122" t="s">
        <v>23357</v>
      </c>
      <c r="B9122" t="s">
        <v>23358</v>
      </c>
      <c r="C9122" t="s">
        <v>24009</v>
      </c>
      <c r="D9122" t="s">
        <v>24010</v>
      </c>
      <c r="E9122">
        <v>3708004</v>
      </c>
      <c r="F9122" t="s">
        <v>24011</v>
      </c>
      <c r="G9122" t="s">
        <v>24012</v>
      </c>
      <c r="H9122" t="s">
        <v>24013</v>
      </c>
      <c r="I9122" t="s">
        <v>24016</v>
      </c>
      <c r="J9122" t="s">
        <v>18412</v>
      </c>
      <c r="K9122" t="s">
        <v>110</v>
      </c>
      <c r="L9122" t="s">
        <v>3346</v>
      </c>
      <c r="M9122" t="s">
        <v>3748</v>
      </c>
      <c r="N9122" t="s">
        <v>3749</v>
      </c>
      <c r="O9122" t="s">
        <v>3346</v>
      </c>
      <c r="P9122" t="s">
        <v>3343</v>
      </c>
      <c r="Q9122" t="s">
        <v>3346</v>
      </c>
    </row>
    <row r="9123" spans="1:17" x14ac:dyDescent="0.25">
      <c r="A9123" t="s">
        <v>23357</v>
      </c>
      <c r="B9123" t="s">
        <v>23358</v>
      </c>
      <c r="C9123" t="s">
        <v>24009</v>
      </c>
      <c r="D9123" t="s">
        <v>24010</v>
      </c>
      <c r="E9123">
        <v>3708009</v>
      </c>
      <c r="F9123" t="s">
        <v>2247</v>
      </c>
      <c r="G9123" t="s">
        <v>24017</v>
      </c>
      <c r="H9123" t="s">
        <v>24018</v>
      </c>
      <c r="I9123" t="s">
        <v>24019</v>
      </c>
      <c r="J9123" t="s">
        <v>2247</v>
      </c>
      <c r="K9123" t="s">
        <v>110</v>
      </c>
      <c r="L9123" t="s">
        <v>3343</v>
      </c>
      <c r="M9123" t="s">
        <v>3748</v>
      </c>
      <c r="N9123" t="s">
        <v>3749</v>
      </c>
      <c r="O9123" t="s">
        <v>3346</v>
      </c>
      <c r="P9123" t="s">
        <v>3343</v>
      </c>
      <c r="Q9123" t="s">
        <v>3346</v>
      </c>
    </row>
    <row r="9124" spans="1:17" x14ac:dyDescent="0.25">
      <c r="A9124" t="s">
        <v>23357</v>
      </c>
      <c r="B9124" t="s">
        <v>23358</v>
      </c>
      <c r="C9124" t="s">
        <v>24009</v>
      </c>
      <c r="D9124" t="s">
        <v>24010</v>
      </c>
      <c r="E9124">
        <v>3708012</v>
      </c>
      <c r="F9124" t="s">
        <v>24020</v>
      </c>
      <c r="G9124" t="s">
        <v>24021</v>
      </c>
      <c r="H9124" t="s">
        <v>24022</v>
      </c>
      <c r="I9124" t="s">
        <v>24023</v>
      </c>
      <c r="J9124" t="s">
        <v>24024</v>
      </c>
      <c r="K9124" t="s">
        <v>110</v>
      </c>
      <c r="L9124" t="s">
        <v>3343</v>
      </c>
      <c r="M9124" t="s">
        <v>3748</v>
      </c>
      <c r="N9124" t="s">
        <v>3749</v>
      </c>
      <c r="O9124" t="s">
        <v>3346</v>
      </c>
      <c r="P9124" t="s">
        <v>3343</v>
      </c>
      <c r="Q9124" t="s">
        <v>3346</v>
      </c>
    </row>
    <row r="9125" spans="1:17" x14ac:dyDescent="0.25">
      <c r="A9125" t="s">
        <v>23357</v>
      </c>
      <c r="B9125" t="s">
        <v>23358</v>
      </c>
      <c r="C9125" t="s">
        <v>24009</v>
      </c>
      <c r="D9125" t="s">
        <v>24010</v>
      </c>
      <c r="E9125">
        <v>3708013</v>
      </c>
      <c r="F9125" t="s">
        <v>24025</v>
      </c>
      <c r="G9125" t="s">
        <v>24026</v>
      </c>
      <c r="H9125" t="s">
        <v>24022</v>
      </c>
      <c r="I9125" t="s">
        <v>24027</v>
      </c>
      <c r="J9125" t="s">
        <v>3990</v>
      </c>
      <c r="K9125" t="s">
        <v>110</v>
      </c>
      <c r="L9125" t="s">
        <v>3343</v>
      </c>
      <c r="M9125" t="s">
        <v>3748</v>
      </c>
      <c r="N9125" t="s">
        <v>3749</v>
      </c>
      <c r="O9125" t="s">
        <v>3346</v>
      </c>
      <c r="P9125" t="s">
        <v>3343</v>
      </c>
      <c r="Q9125" t="s">
        <v>3346</v>
      </c>
    </row>
    <row r="9126" spans="1:17" x14ac:dyDescent="0.25">
      <c r="A9126" t="s">
        <v>23357</v>
      </c>
      <c r="B9126" t="s">
        <v>23358</v>
      </c>
      <c r="C9126" t="s">
        <v>24009</v>
      </c>
      <c r="D9126" t="s">
        <v>24010</v>
      </c>
      <c r="E9126">
        <v>3708013</v>
      </c>
      <c r="F9126" t="s">
        <v>24025</v>
      </c>
      <c r="G9126" t="s">
        <v>24026</v>
      </c>
      <c r="H9126" t="s">
        <v>24022</v>
      </c>
      <c r="I9126" t="s">
        <v>24028</v>
      </c>
      <c r="J9126" t="s">
        <v>24029</v>
      </c>
      <c r="K9126" t="s">
        <v>110</v>
      </c>
      <c r="L9126" t="s">
        <v>3346</v>
      </c>
      <c r="M9126" t="s">
        <v>3748</v>
      </c>
      <c r="N9126" t="s">
        <v>3749</v>
      </c>
      <c r="O9126" t="s">
        <v>3346</v>
      </c>
      <c r="P9126" t="s">
        <v>3343</v>
      </c>
      <c r="Q9126" t="s">
        <v>3346</v>
      </c>
    </row>
    <row r="9127" spans="1:17" x14ac:dyDescent="0.25">
      <c r="A9127" t="s">
        <v>23357</v>
      </c>
      <c r="B9127" t="s">
        <v>23358</v>
      </c>
      <c r="C9127" t="s">
        <v>24009</v>
      </c>
      <c r="D9127" t="s">
        <v>24010</v>
      </c>
      <c r="E9127">
        <v>3708013</v>
      </c>
      <c r="F9127" t="s">
        <v>24025</v>
      </c>
      <c r="G9127" t="s">
        <v>24026</v>
      </c>
      <c r="H9127" t="s">
        <v>24022</v>
      </c>
      <c r="I9127" t="s">
        <v>24030</v>
      </c>
      <c r="J9127" t="s">
        <v>24031</v>
      </c>
      <c r="K9127" t="s">
        <v>110</v>
      </c>
      <c r="L9127" t="s">
        <v>3346</v>
      </c>
      <c r="M9127" t="s">
        <v>3748</v>
      </c>
      <c r="N9127" t="s">
        <v>3749</v>
      </c>
      <c r="O9127" t="s">
        <v>3346</v>
      </c>
      <c r="P9127" t="s">
        <v>3343</v>
      </c>
      <c r="Q9127" t="s">
        <v>3346</v>
      </c>
    </row>
    <row r="9128" spans="1:17" x14ac:dyDescent="0.25">
      <c r="A9128" t="s">
        <v>23357</v>
      </c>
      <c r="B9128" t="s">
        <v>23358</v>
      </c>
      <c r="C9128" t="s">
        <v>24009</v>
      </c>
      <c r="D9128" t="s">
        <v>24010</v>
      </c>
      <c r="E9128">
        <v>3708013</v>
      </c>
      <c r="F9128" t="s">
        <v>24025</v>
      </c>
      <c r="G9128" t="s">
        <v>24026</v>
      </c>
      <c r="H9128" t="s">
        <v>24022</v>
      </c>
      <c r="I9128" t="s">
        <v>24032</v>
      </c>
      <c r="J9128" t="s">
        <v>24033</v>
      </c>
      <c r="K9128" t="s">
        <v>110</v>
      </c>
      <c r="L9128" t="s">
        <v>3346</v>
      </c>
      <c r="M9128" t="s">
        <v>3748</v>
      </c>
      <c r="N9128" t="s">
        <v>3749</v>
      </c>
      <c r="O9128" t="s">
        <v>3346</v>
      </c>
      <c r="P9128" t="s">
        <v>3343</v>
      </c>
      <c r="Q9128" t="s">
        <v>3346</v>
      </c>
    </row>
    <row r="9129" spans="1:17" x14ac:dyDescent="0.25">
      <c r="A9129" t="s">
        <v>23357</v>
      </c>
      <c r="B9129" t="s">
        <v>23358</v>
      </c>
      <c r="C9129" t="s">
        <v>24009</v>
      </c>
      <c r="D9129" t="s">
        <v>24010</v>
      </c>
      <c r="E9129">
        <v>3708014</v>
      </c>
      <c r="F9129" t="s">
        <v>24034</v>
      </c>
      <c r="G9129" t="s">
        <v>24035</v>
      </c>
      <c r="H9129" t="s">
        <v>24022</v>
      </c>
      <c r="I9129" t="s">
        <v>24036</v>
      </c>
      <c r="J9129" t="s">
        <v>24037</v>
      </c>
      <c r="K9129" t="s">
        <v>110</v>
      </c>
      <c r="L9129" t="s">
        <v>3343</v>
      </c>
      <c r="M9129" t="s">
        <v>3748</v>
      </c>
      <c r="N9129" t="s">
        <v>3749</v>
      </c>
      <c r="O9129" t="s">
        <v>3346</v>
      </c>
      <c r="P9129" t="s">
        <v>3343</v>
      </c>
      <c r="Q9129" t="s">
        <v>3346</v>
      </c>
    </row>
    <row r="9130" spans="1:17" x14ac:dyDescent="0.25">
      <c r="A9130" t="s">
        <v>23357</v>
      </c>
      <c r="B9130" t="s">
        <v>23358</v>
      </c>
      <c r="C9130" t="s">
        <v>24009</v>
      </c>
      <c r="D9130" t="s">
        <v>24010</v>
      </c>
      <c r="E9130">
        <v>3708015</v>
      </c>
      <c r="F9130" t="s">
        <v>24038</v>
      </c>
      <c r="G9130" t="s">
        <v>24039</v>
      </c>
      <c r="H9130" t="s">
        <v>24018</v>
      </c>
      <c r="I9130" t="s">
        <v>24040</v>
      </c>
      <c r="J9130" t="s">
        <v>24038</v>
      </c>
      <c r="K9130" t="s">
        <v>110</v>
      </c>
      <c r="L9130" t="s">
        <v>3343</v>
      </c>
      <c r="M9130" t="s">
        <v>3748</v>
      </c>
      <c r="N9130" t="s">
        <v>3749</v>
      </c>
      <c r="O9130" t="s">
        <v>3346</v>
      </c>
      <c r="P9130" t="s">
        <v>3343</v>
      </c>
      <c r="Q9130" t="s">
        <v>3346</v>
      </c>
    </row>
    <row r="9131" spans="1:17" x14ac:dyDescent="0.25">
      <c r="A9131" t="s">
        <v>23357</v>
      </c>
      <c r="B9131" t="s">
        <v>23358</v>
      </c>
      <c r="C9131" t="s">
        <v>24009</v>
      </c>
      <c r="D9131" t="s">
        <v>24010</v>
      </c>
      <c r="E9131">
        <v>3708016</v>
      </c>
      <c r="F9131" t="s">
        <v>156</v>
      </c>
      <c r="G9131" t="s">
        <v>3393</v>
      </c>
      <c r="H9131" t="s">
        <v>3394</v>
      </c>
      <c r="I9131" t="s">
        <v>24041</v>
      </c>
      <c r="J9131" t="s">
        <v>3396</v>
      </c>
      <c r="K9131" t="s">
        <v>110</v>
      </c>
      <c r="L9131" t="s">
        <v>3343</v>
      </c>
      <c r="M9131" t="s">
        <v>3397</v>
      </c>
      <c r="N9131" t="s">
        <v>3398</v>
      </c>
      <c r="O9131" t="s">
        <v>3346</v>
      </c>
      <c r="P9131" t="s">
        <v>3346</v>
      </c>
      <c r="Q9131" t="s">
        <v>3346</v>
      </c>
    </row>
    <row r="9132" spans="1:17" x14ac:dyDescent="0.25">
      <c r="A9132" t="s">
        <v>23357</v>
      </c>
      <c r="B9132" t="s">
        <v>23358</v>
      </c>
      <c r="C9132" t="s">
        <v>24042</v>
      </c>
      <c r="D9132" t="s">
        <v>24043</v>
      </c>
      <c r="E9132">
        <v>3709001</v>
      </c>
      <c r="F9132" t="s">
        <v>24044</v>
      </c>
      <c r="G9132" t="s">
        <v>24045</v>
      </c>
      <c r="H9132" t="s">
        <v>24046</v>
      </c>
      <c r="I9132" t="s">
        <v>24047</v>
      </c>
      <c r="J9132" t="s">
        <v>24048</v>
      </c>
      <c r="K9132" t="s">
        <v>110</v>
      </c>
      <c r="L9132" t="s">
        <v>3343</v>
      </c>
      <c r="M9132" t="s">
        <v>3707</v>
      </c>
      <c r="N9132" t="s">
        <v>9242</v>
      </c>
      <c r="O9132" t="s">
        <v>3346</v>
      </c>
      <c r="P9132" t="s">
        <v>3346</v>
      </c>
      <c r="Q9132" t="s">
        <v>3346</v>
      </c>
    </row>
    <row r="9133" spans="1:17" x14ac:dyDescent="0.25">
      <c r="A9133" t="s">
        <v>23357</v>
      </c>
      <c r="B9133" t="s">
        <v>23358</v>
      </c>
      <c r="C9133" t="s">
        <v>24042</v>
      </c>
      <c r="D9133" t="s">
        <v>24043</v>
      </c>
      <c r="E9133">
        <v>3709001</v>
      </c>
      <c r="F9133" t="s">
        <v>24044</v>
      </c>
      <c r="G9133" t="s">
        <v>24045</v>
      </c>
      <c r="H9133" t="s">
        <v>24046</v>
      </c>
      <c r="I9133" t="s">
        <v>24049</v>
      </c>
      <c r="J9133" t="s">
        <v>24050</v>
      </c>
      <c r="K9133" t="s">
        <v>110</v>
      </c>
      <c r="L9133" t="s">
        <v>3346</v>
      </c>
      <c r="M9133" t="s">
        <v>3707</v>
      </c>
      <c r="N9133" t="s">
        <v>9242</v>
      </c>
      <c r="O9133" t="s">
        <v>3346</v>
      </c>
      <c r="P9133" t="s">
        <v>3346</v>
      </c>
      <c r="Q9133" t="s">
        <v>3346</v>
      </c>
    </row>
    <row r="9134" spans="1:17" x14ac:dyDescent="0.25">
      <c r="A9134" t="s">
        <v>23357</v>
      </c>
      <c r="B9134" t="s">
        <v>23358</v>
      </c>
      <c r="C9134" t="s">
        <v>24042</v>
      </c>
      <c r="D9134" t="s">
        <v>24043</v>
      </c>
      <c r="E9134">
        <v>3709001</v>
      </c>
      <c r="F9134" t="s">
        <v>24044</v>
      </c>
      <c r="G9134" t="s">
        <v>24045</v>
      </c>
      <c r="H9134" t="s">
        <v>24046</v>
      </c>
      <c r="I9134" t="s">
        <v>24051</v>
      </c>
      <c r="J9134" t="s">
        <v>24052</v>
      </c>
      <c r="K9134" t="s">
        <v>110</v>
      </c>
      <c r="L9134" t="s">
        <v>3346</v>
      </c>
      <c r="M9134" t="s">
        <v>3707</v>
      </c>
      <c r="N9134" t="s">
        <v>9242</v>
      </c>
      <c r="O9134" t="s">
        <v>3346</v>
      </c>
      <c r="P9134" t="s">
        <v>3346</v>
      </c>
      <c r="Q9134" t="s">
        <v>3346</v>
      </c>
    </row>
    <row r="9135" spans="1:17" x14ac:dyDescent="0.25">
      <c r="A9135" t="s">
        <v>23357</v>
      </c>
      <c r="B9135" t="s">
        <v>23358</v>
      </c>
      <c r="C9135" t="s">
        <v>24042</v>
      </c>
      <c r="D9135" t="s">
        <v>24043</v>
      </c>
      <c r="E9135">
        <v>3709001</v>
      </c>
      <c r="F9135" t="s">
        <v>24044</v>
      </c>
      <c r="G9135" t="s">
        <v>24045</v>
      </c>
      <c r="H9135" t="s">
        <v>24046</v>
      </c>
      <c r="I9135" t="s">
        <v>24053</v>
      </c>
      <c r="J9135" t="s">
        <v>24054</v>
      </c>
      <c r="K9135" t="s">
        <v>110</v>
      </c>
      <c r="L9135" t="s">
        <v>3346</v>
      </c>
      <c r="M9135" t="s">
        <v>3707</v>
      </c>
      <c r="N9135" t="s">
        <v>9242</v>
      </c>
      <c r="O9135" t="s">
        <v>3346</v>
      </c>
      <c r="P9135" t="s">
        <v>3346</v>
      </c>
      <c r="Q9135" t="s">
        <v>3346</v>
      </c>
    </row>
    <row r="9136" spans="1:17" x14ac:dyDescent="0.25">
      <c r="A9136" t="s">
        <v>23357</v>
      </c>
      <c r="B9136" t="s">
        <v>23358</v>
      </c>
      <c r="C9136" t="s">
        <v>24042</v>
      </c>
      <c r="D9136" t="s">
        <v>24043</v>
      </c>
      <c r="E9136">
        <v>3709002</v>
      </c>
      <c r="F9136" t="s">
        <v>2314</v>
      </c>
      <c r="G9136" t="s">
        <v>15484</v>
      </c>
      <c r="H9136" t="s">
        <v>16045</v>
      </c>
      <c r="I9136" t="s">
        <v>24055</v>
      </c>
      <c r="J9136" t="s">
        <v>2314</v>
      </c>
      <c r="K9136" t="s">
        <v>4107</v>
      </c>
      <c r="L9136" t="s">
        <v>3343</v>
      </c>
      <c r="M9136" t="s">
        <v>3707</v>
      </c>
      <c r="N9136" t="s">
        <v>24008</v>
      </c>
      <c r="O9136" t="s">
        <v>3346</v>
      </c>
      <c r="P9136" t="s">
        <v>3346</v>
      </c>
      <c r="Q9136" t="s">
        <v>3346</v>
      </c>
    </row>
    <row r="9137" spans="1:17" x14ac:dyDescent="0.25">
      <c r="A9137" t="s">
        <v>23357</v>
      </c>
      <c r="B9137" t="s">
        <v>23358</v>
      </c>
      <c r="C9137" t="s">
        <v>24042</v>
      </c>
      <c r="D9137" t="s">
        <v>24043</v>
      </c>
      <c r="E9137">
        <v>3709003</v>
      </c>
      <c r="F9137" t="s">
        <v>1265</v>
      </c>
      <c r="G9137" t="s">
        <v>24056</v>
      </c>
      <c r="H9137" t="s">
        <v>7884</v>
      </c>
      <c r="I9137" t="s">
        <v>24057</v>
      </c>
      <c r="J9137" t="s">
        <v>1265</v>
      </c>
      <c r="K9137" t="s">
        <v>110</v>
      </c>
      <c r="L9137" t="s">
        <v>3343</v>
      </c>
      <c r="M9137" t="s">
        <v>4972</v>
      </c>
      <c r="N9137" t="s">
        <v>24058</v>
      </c>
      <c r="O9137" t="s">
        <v>3346</v>
      </c>
      <c r="P9137" t="s">
        <v>3346</v>
      </c>
      <c r="Q9137" t="s">
        <v>3346</v>
      </c>
    </row>
    <row r="9138" spans="1:17" x14ac:dyDescent="0.25">
      <c r="A9138" t="s">
        <v>23357</v>
      </c>
      <c r="B9138" t="s">
        <v>23358</v>
      </c>
      <c r="C9138" t="s">
        <v>24042</v>
      </c>
      <c r="D9138" t="s">
        <v>24043</v>
      </c>
      <c r="E9138">
        <v>3709004</v>
      </c>
      <c r="F9138" t="s">
        <v>1241</v>
      </c>
      <c r="G9138" t="s">
        <v>24059</v>
      </c>
      <c r="H9138" t="s">
        <v>7880</v>
      </c>
      <c r="I9138" t="s">
        <v>24060</v>
      </c>
      <c r="J9138" t="s">
        <v>1241</v>
      </c>
      <c r="K9138" t="s">
        <v>110</v>
      </c>
      <c r="L9138" t="s">
        <v>3343</v>
      </c>
      <c r="M9138" t="s">
        <v>4972</v>
      </c>
      <c r="N9138" t="s">
        <v>24058</v>
      </c>
      <c r="O9138" t="s">
        <v>3346</v>
      </c>
      <c r="P9138" t="s">
        <v>3346</v>
      </c>
      <c r="Q9138" t="s">
        <v>3346</v>
      </c>
    </row>
    <row r="9139" spans="1:17" x14ac:dyDescent="0.25">
      <c r="A9139" t="s">
        <v>23357</v>
      </c>
      <c r="B9139" t="s">
        <v>23358</v>
      </c>
      <c r="C9139" t="s">
        <v>24042</v>
      </c>
      <c r="D9139" t="s">
        <v>24043</v>
      </c>
      <c r="E9139">
        <v>3709005</v>
      </c>
      <c r="F9139" t="s">
        <v>1259</v>
      </c>
      <c r="G9139" t="s">
        <v>24056</v>
      </c>
      <c r="H9139" t="s">
        <v>7884</v>
      </c>
      <c r="I9139" t="s">
        <v>24061</v>
      </c>
      <c r="J9139" t="s">
        <v>24062</v>
      </c>
      <c r="K9139" t="s">
        <v>110</v>
      </c>
      <c r="L9139" t="s">
        <v>3343</v>
      </c>
      <c r="M9139" t="s">
        <v>4972</v>
      </c>
      <c r="N9139" t="s">
        <v>24058</v>
      </c>
      <c r="O9139" t="s">
        <v>3346</v>
      </c>
      <c r="P9139" t="s">
        <v>3346</v>
      </c>
      <c r="Q9139" t="s">
        <v>3346</v>
      </c>
    </row>
    <row r="9140" spans="1:17" x14ac:dyDescent="0.25">
      <c r="A9140" t="s">
        <v>23357</v>
      </c>
      <c r="B9140" t="s">
        <v>23358</v>
      </c>
      <c r="C9140" t="s">
        <v>24042</v>
      </c>
      <c r="D9140" t="s">
        <v>24043</v>
      </c>
      <c r="E9140">
        <v>3709006</v>
      </c>
      <c r="F9140" t="s">
        <v>1227</v>
      </c>
      <c r="G9140" t="s">
        <v>24063</v>
      </c>
      <c r="H9140" t="s">
        <v>7880</v>
      </c>
      <c r="I9140" t="s">
        <v>24064</v>
      </c>
      <c r="J9140" t="s">
        <v>24065</v>
      </c>
      <c r="K9140" t="s">
        <v>110</v>
      </c>
      <c r="L9140" t="s">
        <v>3343</v>
      </c>
      <c r="M9140" t="s">
        <v>4972</v>
      </c>
      <c r="N9140" t="s">
        <v>24058</v>
      </c>
      <c r="O9140" t="s">
        <v>3346</v>
      </c>
      <c r="P9140" t="s">
        <v>3346</v>
      </c>
      <c r="Q9140" t="s">
        <v>3346</v>
      </c>
    </row>
    <row r="9141" spans="1:17" x14ac:dyDescent="0.25">
      <c r="A9141" t="s">
        <v>23357</v>
      </c>
      <c r="B9141" t="s">
        <v>23358</v>
      </c>
      <c r="C9141" t="s">
        <v>24042</v>
      </c>
      <c r="D9141" t="s">
        <v>24043</v>
      </c>
      <c r="E9141">
        <v>3709007</v>
      </c>
      <c r="F9141" t="s">
        <v>783</v>
      </c>
      <c r="G9141" t="s">
        <v>23975</v>
      </c>
      <c r="H9141" t="s">
        <v>13642</v>
      </c>
      <c r="I9141" t="s">
        <v>24066</v>
      </c>
      <c r="J9141" t="s">
        <v>13809</v>
      </c>
      <c r="K9141" t="s">
        <v>110</v>
      </c>
      <c r="L9141" t="s">
        <v>3343</v>
      </c>
      <c r="M9141" t="s">
        <v>3707</v>
      </c>
      <c r="N9141" t="s">
        <v>9242</v>
      </c>
      <c r="O9141" t="s">
        <v>3346</v>
      </c>
      <c r="P9141" t="s">
        <v>3346</v>
      </c>
      <c r="Q9141" t="s">
        <v>3346</v>
      </c>
    </row>
    <row r="9142" spans="1:17" x14ac:dyDescent="0.25">
      <c r="A9142" t="s">
        <v>23357</v>
      </c>
      <c r="B9142" t="s">
        <v>23358</v>
      </c>
      <c r="C9142" t="s">
        <v>24042</v>
      </c>
      <c r="D9142" t="s">
        <v>24043</v>
      </c>
      <c r="E9142">
        <v>3709007</v>
      </c>
      <c r="F9142" t="s">
        <v>783</v>
      </c>
      <c r="G9142" t="s">
        <v>23975</v>
      </c>
      <c r="H9142" t="s">
        <v>13642</v>
      </c>
      <c r="I9142" t="s">
        <v>24067</v>
      </c>
      <c r="J9142" t="s">
        <v>13807</v>
      </c>
      <c r="K9142" t="s">
        <v>110</v>
      </c>
      <c r="L9142" t="s">
        <v>3346</v>
      </c>
      <c r="M9142" t="s">
        <v>3707</v>
      </c>
      <c r="N9142" t="s">
        <v>9242</v>
      </c>
      <c r="O9142" t="s">
        <v>3346</v>
      </c>
      <c r="P9142" t="s">
        <v>3346</v>
      </c>
      <c r="Q9142" t="s">
        <v>3346</v>
      </c>
    </row>
    <row r="9143" spans="1:17" x14ac:dyDescent="0.25">
      <c r="A9143" t="s">
        <v>23357</v>
      </c>
      <c r="B9143" t="s">
        <v>23358</v>
      </c>
      <c r="C9143" t="s">
        <v>24042</v>
      </c>
      <c r="D9143" t="s">
        <v>24043</v>
      </c>
      <c r="E9143">
        <v>3709008</v>
      </c>
      <c r="F9143" t="s">
        <v>714</v>
      </c>
      <c r="G9143" t="s">
        <v>24068</v>
      </c>
      <c r="H9143" t="s">
        <v>3429</v>
      </c>
      <c r="I9143" t="s">
        <v>24069</v>
      </c>
      <c r="J9143" t="s">
        <v>13830</v>
      </c>
      <c r="K9143" t="s">
        <v>110</v>
      </c>
      <c r="L9143" t="s">
        <v>3343</v>
      </c>
      <c r="M9143" t="s">
        <v>3707</v>
      </c>
      <c r="N9143" t="s">
        <v>9242</v>
      </c>
      <c r="O9143" t="s">
        <v>3346</v>
      </c>
      <c r="P9143" t="s">
        <v>3346</v>
      </c>
      <c r="Q9143" t="s">
        <v>3346</v>
      </c>
    </row>
    <row r="9144" spans="1:17" x14ac:dyDescent="0.25">
      <c r="A9144" t="s">
        <v>23357</v>
      </c>
      <c r="B9144" t="s">
        <v>23358</v>
      </c>
      <c r="C9144" t="s">
        <v>24042</v>
      </c>
      <c r="D9144" t="s">
        <v>24043</v>
      </c>
      <c r="E9144">
        <v>3709008</v>
      </c>
      <c r="F9144" t="s">
        <v>714</v>
      </c>
      <c r="G9144" t="s">
        <v>24068</v>
      </c>
      <c r="H9144" t="s">
        <v>3429</v>
      </c>
      <c r="I9144" t="s">
        <v>24070</v>
      </c>
      <c r="J9144" t="s">
        <v>13832</v>
      </c>
      <c r="K9144" t="s">
        <v>110</v>
      </c>
      <c r="L9144" t="s">
        <v>3346</v>
      </c>
      <c r="M9144" t="s">
        <v>3707</v>
      </c>
      <c r="N9144" t="s">
        <v>9242</v>
      </c>
      <c r="O9144" t="s">
        <v>3346</v>
      </c>
      <c r="P9144" t="s">
        <v>3346</v>
      </c>
      <c r="Q9144" t="s">
        <v>3346</v>
      </c>
    </row>
    <row r="9145" spans="1:17" x14ac:dyDescent="0.25">
      <c r="A9145" t="s">
        <v>23357</v>
      </c>
      <c r="B9145" t="s">
        <v>23358</v>
      </c>
      <c r="C9145" t="s">
        <v>24042</v>
      </c>
      <c r="D9145" t="s">
        <v>24043</v>
      </c>
      <c r="E9145">
        <v>3709009</v>
      </c>
      <c r="F9145" t="s">
        <v>1638</v>
      </c>
      <c r="G9145" t="s">
        <v>24071</v>
      </c>
      <c r="H9145" t="s">
        <v>22900</v>
      </c>
      <c r="I9145" t="s">
        <v>24072</v>
      </c>
      <c r="J9145" t="s">
        <v>10013</v>
      </c>
      <c r="K9145" t="s">
        <v>110</v>
      </c>
      <c r="L9145" t="s">
        <v>3343</v>
      </c>
      <c r="M9145" t="s">
        <v>3707</v>
      </c>
      <c r="N9145" t="s">
        <v>24008</v>
      </c>
      <c r="O9145" t="s">
        <v>3346</v>
      </c>
      <c r="P9145" t="s">
        <v>3346</v>
      </c>
      <c r="Q9145" t="s">
        <v>3346</v>
      </c>
    </row>
    <row r="9146" spans="1:17" x14ac:dyDescent="0.25">
      <c r="A9146" t="s">
        <v>23357</v>
      </c>
      <c r="B9146" t="s">
        <v>23358</v>
      </c>
      <c r="C9146" t="s">
        <v>24042</v>
      </c>
      <c r="D9146" t="s">
        <v>24043</v>
      </c>
      <c r="E9146">
        <v>3709009</v>
      </c>
      <c r="F9146" t="s">
        <v>1638</v>
      </c>
      <c r="G9146" t="s">
        <v>24071</v>
      </c>
      <c r="H9146" t="s">
        <v>22900</v>
      </c>
      <c r="I9146" t="s">
        <v>24073</v>
      </c>
      <c r="J9146" t="s">
        <v>10015</v>
      </c>
      <c r="K9146" t="s">
        <v>110</v>
      </c>
      <c r="L9146" t="s">
        <v>3346</v>
      </c>
      <c r="M9146" t="s">
        <v>3707</v>
      </c>
      <c r="N9146" t="s">
        <v>24008</v>
      </c>
      <c r="O9146" t="s">
        <v>3346</v>
      </c>
      <c r="P9146" t="s">
        <v>3346</v>
      </c>
      <c r="Q9146" t="s">
        <v>3346</v>
      </c>
    </row>
    <row r="9147" spans="1:17" x14ac:dyDescent="0.25">
      <c r="A9147" t="s">
        <v>23357</v>
      </c>
      <c r="B9147" t="s">
        <v>23358</v>
      </c>
      <c r="C9147" t="s">
        <v>24042</v>
      </c>
      <c r="D9147" t="s">
        <v>24043</v>
      </c>
      <c r="E9147">
        <v>3709010</v>
      </c>
      <c r="F9147" t="s">
        <v>23989</v>
      </c>
      <c r="G9147" t="s">
        <v>23990</v>
      </c>
      <c r="H9147" t="s">
        <v>8245</v>
      </c>
      <c r="I9147" t="s">
        <v>24074</v>
      </c>
      <c r="J9147" t="s">
        <v>23989</v>
      </c>
      <c r="K9147" t="s">
        <v>110</v>
      </c>
      <c r="L9147" t="s">
        <v>3343</v>
      </c>
      <c r="M9147" t="s">
        <v>3707</v>
      </c>
      <c r="N9147" t="s">
        <v>24008</v>
      </c>
      <c r="O9147" t="s">
        <v>3346</v>
      </c>
      <c r="P9147" t="s">
        <v>3346</v>
      </c>
      <c r="Q9147" t="s">
        <v>3346</v>
      </c>
    </row>
    <row r="9148" spans="1:17" x14ac:dyDescent="0.25">
      <c r="A9148" t="s">
        <v>23357</v>
      </c>
      <c r="B9148" t="s">
        <v>23358</v>
      </c>
      <c r="C9148" t="s">
        <v>24042</v>
      </c>
      <c r="D9148" t="s">
        <v>24043</v>
      </c>
      <c r="E9148">
        <v>3709011</v>
      </c>
      <c r="F9148" t="s">
        <v>7887</v>
      </c>
      <c r="G9148" t="s">
        <v>7887</v>
      </c>
      <c r="H9148" t="s">
        <v>23964</v>
      </c>
      <c r="I9148" t="s">
        <v>24075</v>
      </c>
      <c r="J9148" t="s">
        <v>23966</v>
      </c>
      <c r="K9148" t="s">
        <v>110</v>
      </c>
      <c r="L9148" t="s">
        <v>3343</v>
      </c>
      <c r="M9148" t="s">
        <v>3707</v>
      </c>
      <c r="N9148" t="s">
        <v>9242</v>
      </c>
      <c r="O9148" t="s">
        <v>3346</v>
      </c>
      <c r="P9148" t="s">
        <v>3346</v>
      </c>
      <c r="Q9148" t="s">
        <v>3346</v>
      </c>
    </row>
    <row r="9149" spans="1:17" x14ac:dyDescent="0.25">
      <c r="A9149" t="s">
        <v>23357</v>
      </c>
      <c r="B9149" t="s">
        <v>23358</v>
      </c>
      <c r="C9149" t="s">
        <v>24042</v>
      </c>
      <c r="D9149" t="s">
        <v>24043</v>
      </c>
      <c r="E9149">
        <v>3709012</v>
      </c>
      <c r="F9149" t="s">
        <v>23992</v>
      </c>
      <c r="G9149" t="s">
        <v>24076</v>
      </c>
      <c r="H9149" t="s">
        <v>7898</v>
      </c>
      <c r="I9149" t="s">
        <v>24077</v>
      </c>
      <c r="J9149" t="s">
        <v>23992</v>
      </c>
      <c r="K9149" t="s">
        <v>110</v>
      </c>
      <c r="L9149" t="s">
        <v>3343</v>
      </c>
      <c r="M9149" t="s">
        <v>3707</v>
      </c>
      <c r="N9149" t="s">
        <v>24008</v>
      </c>
      <c r="O9149" t="s">
        <v>3346</v>
      </c>
      <c r="P9149" t="s">
        <v>3346</v>
      </c>
      <c r="Q9149" t="s">
        <v>3346</v>
      </c>
    </row>
    <row r="9150" spans="1:17" x14ac:dyDescent="0.25">
      <c r="A9150" t="s">
        <v>23357</v>
      </c>
      <c r="B9150" t="s">
        <v>23358</v>
      </c>
      <c r="C9150" t="s">
        <v>24042</v>
      </c>
      <c r="D9150" t="s">
        <v>24043</v>
      </c>
      <c r="E9150">
        <v>3709013</v>
      </c>
      <c r="F9150" t="s">
        <v>1291</v>
      </c>
      <c r="G9150" t="s">
        <v>24078</v>
      </c>
      <c r="H9150" t="s">
        <v>8059</v>
      </c>
      <c r="I9150" t="s">
        <v>24079</v>
      </c>
      <c r="J9150" t="s">
        <v>1291</v>
      </c>
      <c r="K9150" t="s">
        <v>110</v>
      </c>
      <c r="L9150" t="s">
        <v>3343</v>
      </c>
      <c r="M9150" t="s">
        <v>3707</v>
      </c>
      <c r="N9150" t="s">
        <v>24008</v>
      </c>
      <c r="O9150" t="s">
        <v>3346</v>
      </c>
      <c r="P9150" t="s">
        <v>3346</v>
      </c>
      <c r="Q9150" t="s">
        <v>3346</v>
      </c>
    </row>
    <row r="9151" spans="1:17" x14ac:dyDescent="0.25">
      <c r="A9151" t="s">
        <v>23357</v>
      </c>
      <c r="B9151" t="s">
        <v>23358</v>
      </c>
      <c r="C9151" t="s">
        <v>24042</v>
      </c>
      <c r="D9151" t="s">
        <v>24043</v>
      </c>
      <c r="E9151">
        <v>3709014</v>
      </c>
      <c r="F9151" t="s">
        <v>12597</v>
      </c>
      <c r="G9151" t="s">
        <v>24080</v>
      </c>
      <c r="H9151" t="s">
        <v>17872</v>
      </c>
      <c r="I9151" t="s">
        <v>24081</v>
      </c>
      <c r="J9151" t="s">
        <v>12597</v>
      </c>
      <c r="K9151" t="s">
        <v>110</v>
      </c>
      <c r="L9151" t="s">
        <v>3343</v>
      </c>
      <c r="M9151" t="s">
        <v>3707</v>
      </c>
      <c r="N9151" t="s">
        <v>9242</v>
      </c>
      <c r="O9151" t="s">
        <v>3346</v>
      </c>
      <c r="P9151" t="s">
        <v>3346</v>
      </c>
      <c r="Q9151" t="s">
        <v>3346</v>
      </c>
    </row>
    <row r="9152" spans="1:17" x14ac:dyDescent="0.25">
      <c r="A9152" t="s">
        <v>23357</v>
      </c>
      <c r="B9152" t="s">
        <v>23358</v>
      </c>
      <c r="C9152" t="s">
        <v>24042</v>
      </c>
      <c r="D9152" t="s">
        <v>24043</v>
      </c>
      <c r="E9152">
        <v>3709015</v>
      </c>
      <c r="F9152" t="s">
        <v>10042</v>
      </c>
      <c r="G9152" t="s">
        <v>10043</v>
      </c>
      <c r="H9152" t="s">
        <v>10044</v>
      </c>
      <c r="I9152" t="s">
        <v>24082</v>
      </c>
      <c r="J9152" t="s">
        <v>10046</v>
      </c>
      <c r="K9152" t="s">
        <v>110</v>
      </c>
      <c r="L9152" t="s">
        <v>3343</v>
      </c>
      <c r="M9152" t="s">
        <v>3707</v>
      </c>
      <c r="N9152" t="s">
        <v>24008</v>
      </c>
      <c r="O9152" t="s">
        <v>3346</v>
      </c>
      <c r="P9152" t="s">
        <v>3346</v>
      </c>
      <c r="Q9152" t="s">
        <v>3346</v>
      </c>
    </row>
    <row r="9153" spans="1:17" x14ac:dyDescent="0.25">
      <c r="A9153" t="s">
        <v>23357</v>
      </c>
      <c r="B9153" t="s">
        <v>23358</v>
      </c>
      <c r="C9153" t="s">
        <v>24042</v>
      </c>
      <c r="D9153" t="s">
        <v>24043</v>
      </c>
      <c r="E9153">
        <v>3709016</v>
      </c>
      <c r="F9153" t="s">
        <v>1686</v>
      </c>
      <c r="G9153" t="s">
        <v>10161</v>
      </c>
      <c r="H9153" t="s">
        <v>10162</v>
      </c>
      <c r="I9153" t="s">
        <v>24083</v>
      </c>
      <c r="J9153" t="s">
        <v>1688</v>
      </c>
      <c r="K9153" t="s">
        <v>110</v>
      </c>
      <c r="L9153" t="s">
        <v>3343</v>
      </c>
      <c r="M9153" t="s">
        <v>3707</v>
      </c>
      <c r="N9153" t="s">
        <v>9687</v>
      </c>
      <c r="O9153" t="s">
        <v>3346</v>
      </c>
      <c r="P9153" t="s">
        <v>3346</v>
      </c>
      <c r="Q9153" t="s">
        <v>3346</v>
      </c>
    </row>
    <row r="9154" spans="1:17" x14ac:dyDescent="0.25">
      <c r="A9154" t="s">
        <v>23357</v>
      </c>
      <c r="B9154" t="s">
        <v>23358</v>
      </c>
      <c r="C9154" t="s">
        <v>24042</v>
      </c>
      <c r="D9154" t="s">
        <v>24043</v>
      </c>
      <c r="E9154">
        <v>3709017</v>
      </c>
      <c r="F9154" t="s">
        <v>11482</v>
      </c>
      <c r="G9154" t="s">
        <v>11483</v>
      </c>
      <c r="H9154" t="s">
        <v>11484</v>
      </c>
      <c r="I9154" t="s">
        <v>24084</v>
      </c>
      <c r="J9154" t="s">
        <v>24085</v>
      </c>
      <c r="K9154" t="s">
        <v>110</v>
      </c>
      <c r="L9154" t="s">
        <v>3343</v>
      </c>
      <c r="M9154" t="s">
        <v>3707</v>
      </c>
      <c r="N9154" t="s">
        <v>9242</v>
      </c>
      <c r="O9154" t="s">
        <v>3346</v>
      </c>
      <c r="P9154" t="s">
        <v>3346</v>
      </c>
      <c r="Q9154" t="s">
        <v>3346</v>
      </c>
    </row>
    <row r="9155" spans="1:17" x14ac:dyDescent="0.25">
      <c r="A9155" t="s">
        <v>23357</v>
      </c>
      <c r="B9155" t="s">
        <v>23358</v>
      </c>
      <c r="C9155" t="s">
        <v>24042</v>
      </c>
      <c r="D9155" t="s">
        <v>24043</v>
      </c>
      <c r="E9155">
        <v>3709018</v>
      </c>
      <c r="F9155" t="s">
        <v>1982</v>
      </c>
      <c r="G9155" t="s">
        <v>12771</v>
      </c>
      <c r="H9155" t="s">
        <v>8245</v>
      </c>
      <c r="I9155" t="s">
        <v>24086</v>
      </c>
      <c r="J9155" t="s">
        <v>1982</v>
      </c>
      <c r="K9155" t="s">
        <v>110</v>
      </c>
      <c r="L9155" t="s">
        <v>3343</v>
      </c>
      <c r="M9155" t="s">
        <v>3707</v>
      </c>
      <c r="N9155" t="s">
        <v>24008</v>
      </c>
      <c r="O9155" t="s">
        <v>3346</v>
      </c>
      <c r="P9155" t="s">
        <v>3346</v>
      </c>
      <c r="Q9155" t="s">
        <v>3346</v>
      </c>
    </row>
    <row r="9156" spans="1:17" x14ac:dyDescent="0.25">
      <c r="A9156" t="s">
        <v>23357</v>
      </c>
      <c r="B9156" t="s">
        <v>23358</v>
      </c>
      <c r="C9156" t="s">
        <v>24042</v>
      </c>
      <c r="D9156" t="s">
        <v>24043</v>
      </c>
      <c r="E9156">
        <v>3709019</v>
      </c>
      <c r="F9156" t="s">
        <v>24087</v>
      </c>
      <c r="G9156" t="s">
        <v>24088</v>
      </c>
      <c r="H9156" t="s">
        <v>24046</v>
      </c>
      <c r="I9156" t="s">
        <v>24089</v>
      </c>
      <c r="J9156" t="s">
        <v>24087</v>
      </c>
      <c r="K9156" t="s">
        <v>110</v>
      </c>
      <c r="L9156" t="s">
        <v>3343</v>
      </c>
      <c r="M9156" t="s">
        <v>3707</v>
      </c>
      <c r="N9156" t="s">
        <v>9242</v>
      </c>
      <c r="O9156" t="s">
        <v>3346</v>
      </c>
      <c r="P9156" t="s">
        <v>3346</v>
      </c>
      <c r="Q9156" t="s">
        <v>3346</v>
      </c>
    </row>
    <row r="9157" spans="1:17" x14ac:dyDescent="0.25">
      <c r="A9157" t="s">
        <v>23357</v>
      </c>
      <c r="B9157" t="s">
        <v>23358</v>
      </c>
      <c r="C9157" t="s">
        <v>24042</v>
      </c>
      <c r="D9157" t="s">
        <v>24043</v>
      </c>
      <c r="E9157">
        <v>3709020</v>
      </c>
      <c r="F9157" t="s">
        <v>24090</v>
      </c>
      <c r="G9157" t="s">
        <v>24091</v>
      </c>
      <c r="H9157" t="s">
        <v>24092</v>
      </c>
      <c r="I9157" t="s">
        <v>24093</v>
      </c>
      <c r="J9157" t="s">
        <v>24090</v>
      </c>
      <c r="K9157" t="s">
        <v>110</v>
      </c>
      <c r="L9157" t="s">
        <v>3343</v>
      </c>
      <c r="M9157" t="s">
        <v>4108</v>
      </c>
      <c r="N9157" t="s">
        <v>4109</v>
      </c>
      <c r="O9157" t="s">
        <v>3346</v>
      </c>
      <c r="P9157" t="s">
        <v>3346</v>
      </c>
      <c r="Q9157" t="s">
        <v>3346</v>
      </c>
    </row>
    <row r="9158" spans="1:17" x14ac:dyDescent="0.25">
      <c r="A9158" t="s">
        <v>23357</v>
      </c>
      <c r="B9158" t="s">
        <v>23358</v>
      </c>
      <c r="C9158" t="s">
        <v>24042</v>
      </c>
      <c r="D9158" t="s">
        <v>24043</v>
      </c>
      <c r="E9158">
        <v>3709021</v>
      </c>
      <c r="F9158" t="s">
        <v>11377</v>
      </c>
      <c r="G9158" t="s">
        <v>11370</v>
      </c>
      <c r="H9158" t="s">
        <v>11371</v>
      </c>
      <c r="I9158" t="s">
        <v>24094</v>
      </c>
      <c r="J9158" t="s">
        <v>11377</v>
      </c>
      <c r="K9158" t="s">
        <v>110</v>
      </c>
      <c r="L9158" t="s">
        <v>3343</v>
      </c>
      <c r="M9158" t="s">
        <v>4108</v>
      </c>
      <c r="N9158" t="s">
        <v>4109</v>
      </c>
      <c r="O9158" t="s">
        <v>3346</v>
      </c>
      <c r="P9158" t="s">
        <v>3346</v>
      </c>
      <c r="Q9158" t="s">
        <v>3346</v>
      </c>
    </row>
    <row r="9159" spans="1:17" x14ac:dyDescent="0.25">
      <c r="A9159" t="s">
        <v>23357</v>
      </c>
      <c r="B9159" t="s">
        <v>23358</v>
      </c>
      <c r="C9159" t="s">
        <v>24042</v>
      </c>
      <c r="D9159" t="s">
        <v>24043</v>
      </c>
      <c r="E9159">
        <v>3709022</v>
      </c>
      <c r="F9159" t="s">
        <v>8728</v>
      </c>
      <c r="G9159" t="s">
        <v>11305</v>
      </c>
      <c r="H9159" t="s">
        <v>10126</v>
      </c>
      <c r="I9159" t="s">
        <v>24095</v>
      </c>
      <c r="J9159" t="s">
        <v>24096</v>
      </c>
      <c r="K9159" t="s">
        <v>110</v>
      </c>
      <c r="L9159" t="s">
        <v>3343</v>
      </c>
      <c r="M9159" t="s">
        <v>4108</v>
      </c>
      <c r="N9159" t="s">
        <v>4109</v>
      </c>
      <c r="O9159" t="s">
        <v>3346</v>
      </c>
      <c r="P9159" t="s">
        <v>3346</v>
      </c>
      <c r="Q9159" t="s">
        <v>3346</v>
      </c>
    </row>
    <row r="9160" spans="1:17" x14ac:dyDescent="0.25">
      <c r="A9160" t="s">
        <v>23357</v>
      </c>
      <c r="B9160" t="s">
        <v>23358</v>
      </c>
      <c r="C9160" t="s">
        <v>24042</v>
      </c>
      <c r="D9160" t="s">
        <v>24043</v>
      </c>
      <c r="E9160">
        <v>3709023</v>
      </c>
      <c r="F9160" t="s">
        <v>11457</v>
      </c>
      <c r="G9160" t="s">
        <v>11448</v>
      </c>
      <c r="H9160" t="s">
        <v>11449</v>
      </c>
      <c r="I9160" t="s">
        <v>24097</v>
      </c>
      <c r="J9160" t="s">
        <v>11459</v>
      </c>
      <c r="K9160" t="s">
        <v>110</v>
      </c>
      <c r="L9160" t="s">
        <v>3343</v>
      </c>
      <c r="M9160" t="s">
        <v>3707</v>
      </c>
      <c r="N9160" t="s">
        <v>9242</v>
      </c>
      <c r="O9160" t="s">
        <v>3346</v>
      </c>
      <c r="P9160" t="s">
        <v>3346</v>
      </c>
      <c r="Q9160" t="s">
        <v>3346</v>
      </c>
    </row>
    <row r="9161" spans="1:17" x14ac:dyDescent="0.25">
      <c r="A9161" t="s">
        <v>23357</v>
      </c>
      <c r="B9161" t="s">
        <v>23358</v>
      </c>
      <c r="C9161" t="s">
        <v>24042</v>
      </c>
      <c r="D9161" t="s">
        <v>24043</v>
      </c>
      <c r="E9161">
        <v>3709024</v>
      </c>
      <c r="F9161" t="s">
        <v>23746</v>
      </c>
      <c r="G9161" t="s">
        <v>24098</v>
      </c>
      <c r="H9161" t="s">
        <v>23748</v>
      </c>
      <c r="I9161" t="s">
        <v>24099</v>
      </c>
      <c r="J9161" t="s">
        <v>23750</v>
      </c>
      <c r="K9161" t="s">
        <v>110</v>
      </c>
      <c r="L9161" t="s">
        <v>3343</v>
      </c>
      <c r="M9161" t="s">
        <v>3344</v>
      </c>
      <c r="N9161" t="s">
        <v>3686</v>
      </c>
      <c r="O9161" t="s">
        <v>3346</v>
      </c>
      <c r="P9161" t="s">
        <v>3346</v>
      </c>
      <c r="Q9161" t="s">
        <v>3346</v>
      </c>
    </row>
    <row r="9162" spans="1:17" x14ac:dyDescent="0.25">
      <c r="A9162" t="s">
        <v>23357</v>
      </c>
      <c r="B9162" t="s">
        <v>23358</v>
      </c>
      <c r="C9162" t="s">
        <v>24042</v>
      </c>
      <c r="D9162" t="s">
        <v>24043</v>
      </c>
      <c r="E9162">
        <v>3709025</v>
      </c>
      <c r="F9162" t="s">
        <v>24100</v>
      </c>
      <c r="G9162" t="s">
        <v>24101</v>
      </c>
      <c r="H9162" t="s">
        <v>24102</v>
      </c>
      <c r="I9162" t="s">
        <v>24103</v>
      </c>
      <c r="J9162" t="s">
        <v>24104</v>
      </c>
      <c r="K9162" t="s">
        <v>110</v>
      </c>
      <c r="L9162" t="s">
        <v>3343</v>
      </c>
      <c r="M9162" t="s">
        <v>3707</v>
      </c>
      <c r="N9162" t="s">
        <v>9687</v>
      </c>
      <c r="O9162" t="s">
        <v>3346</v>
      </c>
      <c r="P9162" t="s">
        <v>3346</v>
      </c>
      <c r="Q9162" t="s">
        <v>3346</v>
      </c>
    </row>
    <row r="9163" spans="1:17" x14ac:dyDescent="0.25">
      <c r="A9163" t="s">
        <v>23357</v>
      </c>
      <c r="B9163" t="s">
        <v>23358</v>
      </c>
      <c r="C9163" t="s">
        <v>24042</v>
      </c>
      <c r="D9163" t="s">
        <v>24043</v>
      </c>
      <c r="E9163">
        <v>3709026</v>
      </c>
      <c r="F9163" t="s">
        <v>515</v>
      </c>
      <c r="G9163" t="s">
        <v>24105</v>
      </c>
      <c r="H9163" t="s">
        <v>24102</v>
      </c>
      <c r="I9163" t="s">
        <v>24106</v>
      </c>
      <c r="J9163" t="s">
        <v>24107</v>
      </c>
      <c r="K9163" t="s">
        <v>110</v>
      </c>
      <c r="L9163" t="s">
        <v>3343</v>
      </c>
      <c r="M9163" t="s">
        <v>3707</v>
      </c>
      <c r="N9163" t="s">
        <v>9687</v>
      </c>
      <c r="O9163" t="s">
        <v>3346</v>
      </c>
      <c r="P9163" t="s">
        <v>3346</v>
      </c>
      <c r="Q9163" t="s">
        <v>3346</v>
      </c>
    </row>
    <row r="9164" spans="1:17" x14ac:dyDescent="0.25">
      <c r="A9164" t="s">
        <v>23357</v>
      </c>
      <c r="B9164" t="s">
        <v>23358</v>
      </c>
      <c r="C9164" t="s">
        <v>24042</v>
      </c>
      <c r="D9164" t="s">
        <v>24043</v>
      </c>
      <c r="E9164">
        <v>3709027</v>
      </c>
      <c r="F9164" t="s">
        <v>24108</v>
      </c>
      <c r="G9164" t="s">
        <v>24109</v>
      </c>
      <c r="H9164" t="s">
        <v>24102</v>
      </c>
      <c r="I9164" t="s">
        <v>24110</v>
      </c>
      <c r="J9164" t="s">
        <v>24108</v>
      </c>
      <c r="K9164" t="s">
        <v>110</v>
      </c>
      <c r="L9164" t="s">
        <v>3343</v>
      </c>
      <c r="M9164" t="s">
        <v>3707</v>
      </c>
      <c r="N9164" t="s">
        <v>9687</v>
      </c>
      <c r="O9164" t="s">
        <v>3346</v>
      </c>
      <c r="P9164" t="s">
        <v>3346</v>
      </c>
      <c r="Q9164" t="s">
        <v>3346</v>
      </c>
    </row>
    <row r="9165" spans="1:17" x14ac:dyDescent="0.25">
      <c r="A9165" t="s">
        <v>23357</v>
      </c>
      <c r="B9165" t="s">
        <v>23358</v>
      </c>
      <c r="C9165" t="s">
        <v>24042</v>
      </c>
      <c r="D9165" t="s">
        <v>24043</v>
      </c>
      <c r="E9165">
        <v>3709028</v>
      </c>
      <c r="F9165" t="s">
        <v>24111</v>
      </c>
      <c r="G9165" t="s">
        <v>24112</v>
      </c>
      <c r="H9165" t="s">
        <v>24113</v>
      </c>
      <c r="I9165" t="s">
        <v>24114</v>
      </c>
      <c r="J9165" t="s">
        <v>24115</v>
      </c>
      <c r="K9165" t="s">
        <v>110</v>
      </c>
      <c r="L9165" t="s">
        <v>3343</v>
      </c>
      <c r="M9165" t="s">
        <v>3707</v>
      </c>
      <c r="N9165" t="s">
        <v>9687</v>
      </c>
      <c r="O9165" t="s">
        <v>3346</v>
      </c>
      <c r="P9165" t="s">
        <v>3346</v>
      </c>
      <c r="Q9165" t="s">
        <v>3346</v>
      </c>
    </row>
    <row r="9166" spans="1:17" x14ac:dyDescent="0.25">
      <c r="A9166" t="s">
        <v>23357</v>
      </c>
      <c r="B9166" t="s">
        <v>23358</v>
      </c>
      <c r="C9166" t="s">
        <v>24042</v>
      </c>
      <c r="D9166" t="s">
        <v>24043</v>
      </c>
      <c r="E9166">
        <v>3709029</v>
      </c>
      <c r="F9166" t="s">
        <v>24116</v>
      </c>
      <c r="G9166" t="s">
        <v>24117</v>
      </c>
      <c r="H9166" t="s">
        <v>24113</v>
      </c>
      <c r="I9166" t="s">
        <v>24118</v>
      </c>
      <c r="J9166" t="s">
        <v>24119</v>
      </c>
      <c r="K9166" t="s">
        <v>110</v>
      </c>
      <c r="L9166" t="s">
        <v>3343</v>
      </c>
      <c r="M9166" t="s">
        <v>3707</v>
      </c>
      <c r="N9166" t="s">
        <v>9687</v>
      </c>
      <c r="O9166" t="s">
        <v>3346</v>
      </c>
      <c r="P9166" t="s">
        <v>3346</v>
      </c>
      <c r="Q9166" t="s">
        <v>3346</v>
      </c>
    </row>
    <row r="9167" spans="1:17" x14ac:dyDescent="0.25">
      <c r="A9167" t="s">
        <v>23357</v>
      </c>
      <c r="B9167" t="s">
        <v>23358</v>
      </c>
      <c r="C9167" t="s">
        <v>24042</v>
      </c>
      <c r="D9167" t="s">
        <v>24043</v>
      </c>
      <c r="E9167">
        <v>3709030</v>
      </c>
      <c r="F9167" t="s">
        <v>24120</v>
      </c>
      <c r="G9167" t="s">
        <v>24121</v>
      </c>
      <c r="H9167" t="s">
        <v>24113</v>
      </c>
      <c r="I9167" t="s">
        <v>24122</v>
      </c>
      <c r="J9167" t="s">
        <v>24123</v>
      </c>
      <c r="K9167" t="s">
        <v>110</v>
      </c>
      <c r="L9167" t="s">
        <v>3343</v>
      </c>
      <c r="M9167" t="s">
        <v>3707</v>
      </c>
      <c r="N9167" t="s">
        <v>9687</v>
      </c>
      <c r="O9167" t="s">
        <v>3346</v>
      </c>
      <c r="P9167" t="s">
        <v>3346</v>
      </c>
      <c r="Q9167" t="s">
        <v>3346</v>
      </c>
    </row>
    <row r="9168" spans="1:17" x14ac:dyDescent="0.25">
      <c r="A9168" t="s">
        <v>23357</v>
      </c>
      <c r="B9168" t="s">
        <v>23358</v>
      </c>
      <c r="C9168" t="s">
        <v>24042</v>
      </c>
      <c r="D9168" t="s">
        <v>24043</v>
      </c>
      <c r="E9168">
        <v>3709031</v>
      </c>
      <c r="F9168" t="s">
        <v>24124</v>
      </c>
      <c r="G9168" t="s">
        <v>24125</v>
      </c>
      <c r="H9168" t="s">
        <v>24046</v>
      </c>
      <c r="I9168" t="s">
        <v>24126</v>
      </c>
      <c r="J9168" t="s">
        <v>24127</v>
      </c>
      <c r="K9168" t="s">
        <v>110</v>
      </c>
      <c r="L9168" t="s">
        <v>3343</v>
      </c>
      <c r="M9168" t="s">
        <v>3707</v>
      </c>
      <c r="N9168" t="s">
        <v>9687</v>
      </c>
      <c r="O9168" t="s">
        <v>3346</v>
      </c>
      <c r="P9168" t="s">
        <v>3346</v>
      </c>
      <c r="Q9168" t="s">
        <v>3346</v>
      </c>
    </row>
    <row r="9169" spans="1:17" x14ac:dyDescent="0.25">
      <c r="A9169" t="s">
        <v>23357</v>
      </c>
      <c r="B9169" t="s">
        <v>23358</v>
      </c>
      <c r="C9169" t="s">
        <v>24042</v>
      </c>
      <c r="D9169" t="s">
        <v>24043</v>
      </c>
      <c r="E9169">
        <v>3709031</v>
      </c>
      <c r="F9169" t="s">
        <v>24124</v>
      </c>
      <c r="G9169" t="s">
        <v>24125</v>
      </c>
      <c r="H9169" t="s">
        <v>24046</v>
      </c>
      <c r="I9169" t="s">
        <v>24128</v>
      </c>
      <c r="J9169" t="s">
        <v>24129</v>
      </c>
      <c r="K9169" t="s">
        <v>110</v>
      </c>
      <c r="L9169" t="s">
        <v>3346</v>
      </c>
      <c r="M9169" t="s">
        <v>3707</v>
      </c>
      <c r="N9169" t="s">
        <v>9687</v>
      </c>
      <c r="O9169" t="s">
        <v>3346</v>
      </c>
      <c r="P9169" t="s">
        <v>3346</v>
      </c>
      <c r="Q9169" t="s">
        <v>3346</v>
      </c>
    </row>
    <row r="9170" spans="1:17" x14ac:dyDescent="0.25">
      <c r="A9170" t="s">
        <v>23357</v>
      </c>
      <c r="B9170" t="s">
        <v>23358</v>
      </c>
      <c r="C9170" t="s">
        <v>24042</v>
      </c>
      <c r="D9170" t="s">
        <v>24043</v>
      </c>
      <c r="E9170">
        <v>3709031</v>
      </c>
      <c r="F9170" t="s">
        <v>24124</v>
      </c>
      <c r="G9170" t="s">
        <v>24125</v>
      </c>
      <c r="H9170" t="s">
        <v>24046</v>
      </c>
      <c r="I9170" t="s">
        <v>24130</v>
      </c>
      <c r="J9170" t="s">
        <v>24131</v>
      </c>
      <c r="K9170" t="s">
        <v>110</v>
      </c>
      <c r="L9170" t="s">
        <v>3346</v>
      </c>
      <c r="M9170" t="s">
        <v>3707</v>
      </c>
      <c r="N9170" t="s">
        <v>9687</v>
      </c>
      <c r="O9170" t="s">
        <v>3346</v>
      </c>
      <c r="P9170" t="s">
        <v>3346</v>
      </c>
      <c r="Q9170" t="s">
        <v>3346</v>
      </c>
    </row>
    <row r="9171" spans="1:17" x14ac:dyDescent="0.25">
      <c r="A9171" t="s">
        <v>23357</v>
      </c>
      <c r="B9171" t="s">
        <v>23358</v>
      </c>
      <c r="C9171" t="s">
        <v>24042</v>
      </c>
      <c r="D9171" t="s">
        <v>24043</v>
      </c>
      <c r="E9171">
        <v>3709031</v>
      </c>
      <c r="F9171" t="s">
        <v>24124</v>
      </c>
      <c r="G9171" t="s">
        <v>24125</v>
      </c>
      <c r="H9171" t="s">
        <v>24046</v>
      </c>
      <c r="I9171" t="s">
        <v>24132</v>
      </c>
      <c r="J9171" t="s">
        <v>24133</v>
      </c>
      <c r="K9171" t="s">
        <v>110</v>
      </c>
      <c r="L9171" t="s">
        <v>3346</v>
      </c>
      <c r="M9171" t="s">
        <v>3707</v>
      </c>
      <c r="N9171" t="s">
        <v>9687</v>
      </c>
      <c r="O9171" t="s">
        <v>3346</v>
      </c>
      <c r="P9171" t="s">
        <v>3346</v>
      </c>
      <c r="Q9171" t="s">
        <v>3346</v>
      </c>
    </row>
    <row r="9172" spans="1:17" x14ac:dyDescent="0.25">
      <c r="A9172" t="s">
        <v>23357</v>
      </c>
      <c r="B9172" t="s">
        <v>23358</v>
      </c>
      <c r="C9172" t="s">
        <v>24042</v>
      </c>
      <c r="D9172" t="s">
        <v>24043</v>
      </c>
      <c r="E9172">
        <v>3709032</v>
      </c>
      <c r="F9172" t="s">
        <v>24134</v>
      </c>
      <c r="G9172" t="s">
        <v>24135</v>
      </c>
      <c r="H9172" t="s">
        <v>24136</v>
      </c>
      <c r="I9172" t="s">
        <v>24137</v>
      </c>
      <c r="J9172" t="s">
        <v>24134</v>
      </c>
      <c r="K9172" t="s">
        <v>110</v>
      </c>
      <c r="L9172" t="s">
        <v>3343</v>
      </c>
      <c r="M9172" t="s">
        <v>3707</v>
      </c>
      <c r="N9172" t="s">
        <v>9687</v>
      </c>
      <c r="O9172" t="s">
        <v>3346</v>
      </c>
      <c r="P9172" t="s">
        <v>3346</v>
      </c>
      <c r="Q9172" t="s">
        <v>3346</v>
      </c>
    </row>
    <row r="9173" spans="1:17" x14ac:dyDescent="0.25">
      <c r="A9173" t="s">
        <v>23357</v>
      </c>
      <c r="B9173" t="s">
        <v>23358</v>
      </c>
      <c r="C9173" t="s">
        <v>24042</v>
      </c>
      <c r="D9173" t="s">
        <v>24043</v>
      </c>
      <c r="E9173">
        <v>3709033</v>
      </c>
      <c r="F9173" t="s">
        <v>636</v>
      </c>
      <c r="G9173" t="s">
        <v>24138</v>
      </c>
      <c r="H9173" t="s">
        <v>13642</v>
      </c>
      <c r="I9173" t="s">
        <v>24139</v>
      </c>
      <c r="J9173" t="s">
        <v>13644</v>
      </c>
      <c r="K9173" t="s">
        <v>110</v>
      </c>
      <c r="L9173" t="s">
        <v>3343</v>
      </c>
      <c r="M9173" t="s">
        <v>3397</v>
      </c>
      <c r="N9173" t="s">
        <v>24140</v>
      </c>
      <c r="O9173" t="s">
        <v>3346</v>
      </c>
      <c r="P9173" t="s">
        <v>3346</v>
      </c>
      <c r="Q9173" t="s">
        <v>3346</v>
      </c>
    </row>
    <row r="9174" spans="1:17" x14ac:dyDescent="0.25">
      <c r="A9174" t="s">
        <v>23357</v>
      </c>
      <c r="B9174" t="s">
        <v>23358</v>
      </c>
      <c r="C9174" t="s">
        <v>24042</v>
      </c>
      <c r="D9174" t="s">
        <v>24043</v>
      </c>
      <c r="E9174">
        <v>3709033</v>
      </c>
      <c r="F9174" t="s">
        <v>636</v>
      </c>
      <c r="G9174" t="s">
        <v>24138</v>
      </c>
      <c r="H9174" t="s">
        <v>13642</v>
      </c>
      <c r="I9174" t="s">
        <v>24141</v>
      </c>
      <c r="J9174" t="s">
        <v>13646</v>
      </c>
      <c r="K9174" t="s">
        <v>110</v>
      </c>
      <c r="L9174" t="s">
        <v>3346</v>
      </c>
      <c r="M9174" t="s">
        <v>3397</v>
      </c>
      <c r="N9174" t="s">
        <v>24140</v>
      </c>
      <c r="O9174" t="s">
        <v>3346</v>
      </c>
      <c r="P9174" t="s">
        <v>3346</v>
      </c>
      <c r="Q9174" t="s">
        <v>3346</v>
      </c>
    </row>
    <row r="9175" spans="1:17" x14ac:dyDescent="0.25">
      <c r="A9175" t="s">
        <v>23357</v>
      </c>
      <c r="B9175" t="s">
        <v>23358</v>
      </c>
      <c r="C9175" t="s">
        <v>24042</v>
      </c>
      <c r="D9175" t="s">
        <v>24043</v>
      </c>
      <c r="E9175">
        <v>3709034</v>
      </c>
      <c r="F9175" t="s">
        <v>639</v>
      </c>
      <c r="G9175" t="s">
        <v>24142</v>
      </c>
      <c r="H9175" t="s">
        <v>13642</v>
      </c>
      <c r="I9175" t="s">
        <v>24143</v>
      </c>
      <c r="J9175" t="s">
        <v>640</v>
      </c>
      <c r="K9175" t="s">
        <v>110</v>
      </c>
      <c r="L9175" t="s">
        <v>3343</v>
      </c>
      <c r="M9175" t="s">
        <v>3397</v>
      </c>
      <c r="N9175" t="s">
        <v>24140</v>
      </c>
      <c r="O9175" t="s">
        <v>3346</v>
      </c>
      <c r="P9175" t="s">
        <v>3346</v>
      </c>
      <c r="Q9175" t="s">
        <v>3346</v>
      </c>
    </row>
    <row r="9176" spans="1:17" x14ac:dyDescent="0.25">
      <c r="A9176" t="s">
        <v>23357</v>
      </c>
      <c r="B9176" t="s">
        <v>23358</v>
      </c>
      <c r="C9176" t="s">
        <v>24042</v>
      </c>
      <c r="D9176" t="s">
        <v>24043</v>
      </c>
      <c r="E9176">
        <v>3709034</v>
      </c>
      <c r="F9176" t="s">
        <v>639</v>
      </c>
      <c r="G9176" t="s">
        <v>24142</v>
      </c>
      <c r="H9176" t="s">
        <v>13642</v>
      </c>
      <c r="I9176" t="s">
        <v>24144</v>
      </c>
      <c r="J9176" t="s">
        <v>13650</v>
      </c>
      <c r="K9176" t="s">
        <v>110</v>
      </c>
      <c r="L9176" t="s">
        <v>3346</v>
      </c>
      <c r="M9176" t="s">
        <v>3397</v>
      </c>
      <c r="N9176" t="s">
        <v>24140</v>
      </c>
      <c r="O9176" t="s">
        <v>3346</v>
      </c>
      <c r="P9176" t="s">
        <v>3346</v>
      </c>
      <c r="Q9176" t="s">
        <v>3346</v>
      </c>
    </row>
    <row r="9177" spans="1:17" x14ac:dyDescent="0.25">
      <c r="A9177" t="s">
        <v>23357</v>
      </c>
      <c r="B9177" t="s">
        <v>23358</v>
      </c>
      <c r="C9177" t="s">
        <v>24042</v>
      </c>
      <c r="D9177" t="s">
        <v>24043</v>
      </c>
      <c r="E9177">
        <v>3709035</v>
      </c>
      <c r="F9177" t="s">
        <v>2314</v>
      </c>
      <c r="G9177" t="s">
        <v>15484</v>
      </c>
      <c r="H9177" t="s">
        <v>16045</v>
      </c>
      <c r="I9177" t="s">
        <v>24145</v>
      </c>
      <c r="J9177" t="s">
        <v>2314</v>
      </c>
      <c r="K9177" t="s">
        <v>4107</v>
      </c>
      <c r="L9177" t="s">
        <v>3343</v>
      </c>
      <c r="M9177" t="s">
        <v>4108</v>
      </c>
      <c r="N9177" t="s">
        <v>4109</v>
      </c>
      <c r="O9177" t="s">
        <v>3346</v>
      </c>
      <c r="P9177" t="s">
        <v>3346</v>
      </c>
      <c r="Q9177" t="s">
        <v>3346</v>
      </c>
    </row>
    <row r="9178" spans="1:17" x14ac:dyDescent="0.25">
      <c r="A9178" t="s">
        <v>23357</v>
      </c>
      <c r="B9178" t="s">
        <v>23358</v>
      </c>
      <c r="C9178" t="s">
        <v>24042</v>
      </c>
      <c r="D9178" t="s">
        <v>24043</v>
      </c>
      <c r="E9178">
        <v>3709036</v>
      </c>
      <c r="F9178" t="s">
        <v>16048</v>
      </c>
      <c r="G9178" t="s">
        <v>16049</v>
      </c>
      <c r="H9178" t="s">
        <v>15523</v>
      </c>
      <c r="I9178" t="s">
        <v>24146</v>
      </c>
      <c r="J9178" t="s">
        <v>24147</v>
      </c>
      <c r="K9178" t="s">
        <v>110</v>
      </c>
      <c r="L9178" t="s">
        <v>3343</v>
      </c>
      <c r="M9178" t="s">
        <v>4108</v>
      </c>
      <c r="N9178" t="s">
        <v>4109</v>
      </c>
      <c r="O9178" t="s">
        <v>3346</v>
      </c>
      <c r="P9178" t="s">
        <v>3346</v>
      </c>
      <c r="Q9178" t="s">
        <v>3346</v>
      </c>
    </row>
    <row r="9179" spans="1:17" x14ac:dyDescent="0.25">
      <c r="A9179" t="s">
        <v>23357</v>
      </c>
      <c r="B9179" t="s">
        <v>23358</v>
      </c>
      <c r="C9179" t="s">
        <v>24042</v>
      </c>
      <c r="D9179" t="s">
        <v>24043</v>
      </c>
      <c r="E9179">
        <v>3709036</v>
      </c>
      <c r="F9179" t="s">
        <v>16048</v>
      </c>
      <c r="G9179" t="s">
        <v>16049</v>
      </c>
      <c r="H9179" t="s">
        <v>15523</v>
      </c>
      <c r="I9179" t="s">
        <v>24148</v>
      </c>
      <c r="J9179" t="s">
        <v>16048</v>
      </c>
      <c r="K9179" t="s">
        <v>15535</v>
      </c>
      <c r="L9179" t="s">
        <v>3346</v>
      </c>
      <c r="M9179" t="s">
        <v>4108</v>
      </c>
      <c r="N9179" t="s">
        <v>4109</v>
      </c>
      <c r="O9179" t="s">
        <v>3346</v>
      </c>
      <c r="P9179" t="s">
        <v>3346</v>
      </c>
      <c r="Q9179" t="s">
        <v>3346</v>
      </c>
    </row>
    <row r="9180" spans="1:17" x14ac:dyDescent="0.25">
      <c r="A9180" t="s">
        <v>23357</v>
      </c>
      <c r="B9180" t="s">
        <v>23358</v>
      </c>
      <c r="C9180" t="s">
        <v>24042</v>
      </c>
      <c r="D9180" t="s">
        <v>24043</v>
      </c>
      <c r="E9180">
        <v>3709037</v>
      </c>
      <c r="F9180" t="s">
        <v>16052</v>
      </c>
      <c r="G9180" t="s">
        <v>16053</v>
      </c>
      <c r="H9180" t="s">
        <v>16045</v>
      </c>
      <c r="I9180" t="s">
        <v>24149</v>
      </c>
      <c r="J9180" t="s">
        <v>16052</v>
      </c>
      <c r="K9180" t="s">
        <v>4107</v>
      </c>
      <c r="L9180" t="s">
        <v>3343</v>
      </c>
      <c r="M9180" t="s">
        <v>4108</v>
      </c>
      <c r="N9180" t="s">
        <v>4109</v>
      </c>
      <c r="O9180" t="s">
        <v>3346</v>
      </c>
      <c r="P9180" t="s">
        <v>3346</v>
      </c>
      <c r="Q9180" t="s">
        <v>3346</v>
      </c>
    </row>
    <row r="9181" spans="1:17" x14ac:dyDescent="0.25">
      <c r="A9181" t="s">
        <v>23357</v>
      </c>
      <c r="B9181" t="s">
        <v>23358</v>
      </c>
      <c r="C9181" t="s">
        <v>24042</v>
      </c>
      <c r="D9181" t="s">
        <v>24043</v>
      </c>
      <c r="E9181">
        <v>3709037</v>
      </c>
      <c r="F9181" t="s">
        <v>16052</v>
      </c>
      <c r="G9181" t="s">
        <v>16053</v>
      </c>
      <c r="H9181" t="s">
        <v>16045</v>
      </c>
      <c r="I9181" t="s">
        <v>24150</v>
      </c>
      <c r="J9181" t="s">
        <v>16056</v>
      </c>
      <c r="K9181" t="s">
        <v>110</v>
      </c>
      <c r="L9181" t="s">
        <v>3346</v>
      </c>
      <c r="M9181" t="s">
        <v>4108</v>
      </c>
      <c r="N9181" t="s">
        <v>4109</v>
      </c>
      <c r="O9181" t="s">
        <v>3346</v>
      </c>
      <c r="P9181" t="s">
        <v>3346</v>
      </c>
      <c r="Q9181" t="s">
        <v>3346</v>
      </c>
    </row>
    <row r="9182" spans="1:17" x14ac:dyDescent="0.25">
      <c r="A9182" t="s">
        <v>23357</v>
      </c>
      <c r="B9182" t="s">
        <v>23358</v>
      </c>
      <c r="C9182" t="s">
        <v>24042</v>
      </c>
      <c r="D9182" t="s">
        <v>24043</v>
      </c>
      <c r="E9182">
        <v>3709037</v>
      </c>
      <c r="F9182" t="s">
        <v>16052</v>
      </c>
      <c r="G9182" t="s">
        <v>16053</v>
      </c>
      <c r="H9182" t="s">
        <v>16045</v>
      </c>
      <c r="I9182" t="s">
        <v>24151</v>
      </c>
      <c r="J9182" t="s">
        <v>15892</v>
      </c>
      <c r="K9182" t="s">
        <v>9959</v>
      </c>
      <c r="L9182" t="s">
        <v>3346</v>
      </c>
      <c r="M9182" t="s">
        <v>4108</v>
      </c>
      <c r="N9182" t="s">
        <v>4109</v>
      </c>
      <c r="O9182" t="s">
        <v>3346</v>
      </c>
      <c r="P9182" t="s">
        <v>3346</v>
      </c>
      <c r="Q9182" t="s">
        <v>3346</v>
      </c>
    </row>
    <row r="9183" spans="1:17" x14ac:dyDescent="0.25">
      <c r="A9183" t="s">
        <v>23357</v>
      </c>
      <c r="B9183" t="s">
        <v>23358</v>
      </c>
      <c r="C9183" t="s">
        <v>24042</v>
      </c>
      <c r="D9183" t="s">
        <v>24043</v>
      </c>
      <c r="E9183">
        <v>3709037</v>
      </c>
      <c r="F9183" t="s">
        <v>16052</v>
      </c>
      <c r="G9183" t="s">
        <v>16053</v>
      </c>
      <c r="H9183" t="s">
        <v>16045</v>
      </c>
      <c r="I9183" t="s">
        <v>24152</v>
      </c>
      <c r="J9183" t="s">
        <v>15894</v>
      </c>
      <c r="K9183" t="s">
        <v>110</v>
      </c>
      <c r="L9183" t="s">
        <v>3346</v>
      </c>
      <c r="M9183" t="s">
        <v>4108</v>
      </c>
      <c r="N9183" t="s">
        <v>4109</v>
      </c>
      <c r="O9183" t="s">
        <v>3346</v>
      </c>
      <c r="P9183" t="s">
        <v>3346</v>
      </c>
      <c r="Q9183" t="s">
        <v>3346</v>
      </c>
    </row>
    <row r="9184" spans="1:17" x14ac:dyDescent="0.25">
      <c r="A9184" t="s">
        <v>23357</v>
      </c>
      <c r="B9184" t="s">
        <v>23358</v>
      </c>
      <c r="C9184" t="s">
        <v>24042</v>
      </c>
      <c r="D9184" t="s">
        <v>24043</v>
      </c>
      <c r="E9184">
        <v>3709037</v>
      </c>
      <c r="F9184" t="s">
        <v>16052</v>
      </c>
      <c r="G9184" t="s">
        <v>16053</v>
      </c>
      <c r="H9184" t="s">
        <v>16045</v>
      </c>
      <c r="I9184" t="s">
        <v>24153</v>
      </c>
      <c r="J9184" t="s">
        <v>15896</v>
      </c>
      <c r="K9184" t="s">
        <v>110</v>
      </c>
      <c r="L9184" t="s">
        <v>3346</v>
      </c>
      <c r="M9184" t="s">
        <v>4108</v>
      </c>
      <c r="N9184" t="s">
        <v>4109</v>
      </c>
      <c r="O9184" t="s">
        <v>3346</v>
      </c>
      <c r="P9184" t="s">
        <v>3346</v>
      </c>
      <c r="Q9184" t="s">
        <v>3346</v>
      </c>
    </row>
    <row r="9185" spans="1:17" x14ac:dyDescent="0.25">
      <c r="A9185" t="s">
        <v>23357</v>
      </c>
      <c r="B9185" t="s">
        <v>23358</v>
      </c>
      <c r="C9185" t="s">
        <v>24042</v>
      </c>
      <c r="D9185" t="s">
        <v>24043</v>
      </c>
      <c r="E9185">
        <v>3709037</v>
      </c>
      <c r="F9185" t="s">
        <v>16052</v>
      </c>
      <c r="G9185" t="s">
        <v>16053</v>
      </c>
      <c r="H9185" t="s">
        <v>16045</v>
      </c>
      <c r="I9185" t="s">
        <v>24154</v>
      </c>
      <c r="J9185" t="s">
        <v>15898</v>
      </c>
      <c r="K9185" t="s">
        <v>9959</v>
      </c>
      <c r="L9185" t="s">
        <v>3346</v>
      </c>
      <c r="M9185" t="s">
        <v>4108</v>
      </c>
      <c r="N9185" t="s">
        <v>4109</v>
      </c>
      <c r="O9185" t="s">
        <v>3346</v>
      </c>
      <c r="P9185" t="s">
        <v>3346</v>
      </c>
      <c r="Q9185" t="s">
        <v>3346</v>
      </c>
    </row>
    <row r="9186" spans="1:17" x14ac:dyDescent="0.25">
      <c r="A9186" t="s">
        <v>23357</v>
      </c>
      <c r="B9186" t="s">
        <v>23358</v>
      </c>
      <c r="C9186" t="s">
        <v>24042</v>
      </c>
      <c r="D9186" t="s">
        <v>24043</v>
      </c>
      <c r="E9186">
        <v>3709037</v>
      </c>
      <c r="F9186" t="s">
        <v>16052</v>
      </c>
      <c r="G9186" t="s">
        <v>16053</v>
      </c>
      <c r="H9186" t="s">
        <v>16045</v>
      </c>
      <c r="I9186" t="s">
        <v>24155</v>
      </c>
      <c r="J9186" t="s">
        <v>15900</v>
      </c>
      <c r="K9186" t="s">
        <v>9959</v>
      </c>
      <c r="L9186" t="s">
        <v>3346</v>
      </c>
      <c r="M9186" t="s">
        <v>4108</v>
      </c>
      <c r="N9186" t="s">
        <v>4109</v>
      </c>
      <c r="O9186" t="s">
        <v>3346</v>
      </c>
      <c r="P9186" t="s">
        <v>3346</v>
      </c>
      <c r="Q9186" t="s">
        <v>3346</v>
      </c>
    </row>
    <row r="9187" spans="1:17" x14ac:dyDescent="0.25">
      <c r="A9187" t="s">
        <v>23357</v>
      </c>
      <c r="B9187" t="s">
        <v>23358</v>
      </c>
      <c r="C9187" t="s">
        <v>24042</v>
      </c>
      <c r="D9187" t="s">
        <v>24043</v>
      </c>
      <c r="E9187">
        <v>3709037</v>
      </c>
      <c r="F9187" t="s">
        <v>16052</v>
      </c>
      <c r="G9187" t="s">
        <v>16053</v>
      </c>
      <c r="H9187" t="s">
        <v>16045</v>
      </c>
      <c r="I9187" t="s">
        <v>24156</v>
      </c>
      <c r="J9187" t="s">
        <v>15902</v>
      </c>
      <c r="K9187" t="s">
        <v>9959</v>
      </c>
      <c r="L9187" t="s">
        <v>3346</v>
      </c>
      <c r="M9187" t="s">
        <v>4108</v>
      </c>
      <c r="N9187" t="s">
        <v>4109</v>
      </c>
      <c r="O9187" t="s">
        <v>3346</v>
      </c>
      <c r="P9187" t="s">
        <v>3346</v>
      </c>
      <c r="Q9187" t="s">
        <v>3346</v>
      </c>
    </row>
    <row r="9188" spans="1:17" x14ac:dyDescent="0.25">
      <c r="A9188" t="s">
        <v>23357</v>
      </c>
      <c r="B9188" t="s">
        <v>23358</v>
      </c>
      <c r="C9188" t="s">
        <v>24042</v>
      </c>
      <c r="D9188" t="s">
        <v>24043</v>
      </c>
      <c r="E9188">
        <v>3709037</v>
      </c>
      <c r="F9188" t="s">
        <v>16052</v>
      </c>
      <c r="G9188" t="s">
        <v>16053</v>
      </c>
      <c r="H9188" t="s">
        <v>16045</v>
      </c>
      <c r="I9188" t="s">
        <v>24157</v>
      </c>
      <c r="J9188" t="s">
        <v>15904</v>
      </c>
      <c r="K9188" t="s">
        <v>9959</v>
      </c>
      <c r="L9188" t="s">
        <v>3346</v>
      </c>
      <c r="M9188" t="s">
        <v>4108</v>
      </c>
      <c r="N9188" t="s">
        <v>4109</v>
      </c>
      <c r="O9188" t="s">
        <v>3346</v>
      </c>
      <c r="P9188" t="s">
        <v>3346</v>
      </c>
      <c r="Q9188" t="s">
        <v>3346</v>
      </c>
    </row>
    <row r="9189" spans="1:17" x14ac:dyDescent="0.25">
      <c r="A9189" t="s">
        <v>23357</v>
      </c>
      <c r="B9189" t="s">
        <v>23358</v>
      </c>
      <c r="C9189" t="s">
        <v>24042</v>
      </c>
      <c r="D9189" t="s">
        <v>24043</v>
      </c>
      <c r="E9189">
        <v>3709037</v>
      </c>
      <c r="F9189" t="s">
        <v>16052</v>
      </c>
      <c r="G9189" t="s">
        <v>16053</v>
      </c>
      <c r="H9189" t="s">
        <v>16045</v>
      </c>
      <c r="I9189" t="s">
        <v>24158</v>
      </c>
      <c r="J9189" t="s">
        <v>16065</v>
      </c>
      <c r="K9189" t="s">
        <v>4107</v>
      </c>
      <c r="L9189" t="s">
        <v>3346</v>
      </c>
      <c r="M9189" t="s">
        <v>4108</v>
      </c>
      <c r="N9189" t="s">
        <v>4109</v>
      </c>
      <c r="O9189" t="s">
        <v>3346</v>
      </c>
      <c r="P9189" t="s">
        <v>3346</v>
      </c>
      <c r="Q9189" t="s">
        <v>3346</v>
      </c>
    </row>
    <row r="9190" spans="1:17" x14ac:dyDescent="0.25">
      <c r="A9190" t="s">
        <v>23357</v>
      </c>
      <c r="B9190" t="s">
        <v>23358</v>
      </c>
      <c r="C9190" t="s">
        <v>24042</v>
      </c>
      <c r="D9190" t="s">
        <v>24043</v>
      </c>
      <c r="E9190">
        <v>3709037</v>
      </c>
      <c r="F9190" t="s">
        <v>16052</v>
      </c>
      <c r="G9190" t="s">
        <v>16053</v>
      </c>
      <c r="H9190" t="s">
        <v>16045</v>
      </c>
      <c r="I9190" t="s">
        <v>24159</v>
      </c>
      <c r="J9190" t="s">
        <v>15896</v>
      </c>
      <c r="K9190" t="s">
        <v>9286</v>
      </c>
      <c r="L9190" t="s">
        <v>3346</v>
      </c>
      <c r="M9190" t="s">
        <v>4108</v>
      </c>
      <c r="N9190" t="s">
        <v>4109</v>
      </c>
      <c r="O9190" t="s">
        <v>3346</v>
      </c>
      <c r="P9190" t="s">
        <v>3346</v>
      </c>
      <c r="Q9190" t="s">
        <v>3346</v>
      </c>
    </row>
    <row r="9191" spans="1:17" x14ac:dyDescent="0.25">
      <c r="A9191" t="s">
        <v>23357</v>
      </c>
      <c r="B9191" t="s">
        <v>23358</v>
      </c>
      <c r="C9191" t="s">
        <v>24042</v>
      </c>
      <c r="D9191" t="s">
        <v>24043</v>
      </c>
      <c r="E9191">
        <v>3709037</v>
      </c>
      <c r="F9191" t="s">
        <v>16052</v>
      </c>
      <c r="G9191" t="s">
        <v>16053</v>
      </c>
      <c r="H9191" t="s">
        <v>16045</v>
      </c>
      <c r="I9191" t="s">
        <v>24160</v>
      </c>
      <c r="J9191" t="s">
        <v>16068</v>
      </c>
      <c r="K9191" t="s">
        <v>110</v>
      </c>
      <c r="L9191" t="s">
        <v>3346</v>
      </c>
      <c r="M9191" t="s">
        <v>4108</v>
      </c>
      <c r="N9191" t="s">
        <v>4109</v>
      </c>
      <c r="O9191" t="s">
        <v>3346</v>
      </c>
      <c r="P9191" t="s">
        <v>3346</v>
      </c>
      <c r="Q9191" t="s">
        <v>3346</v>
      </c>
    </row>
    <row r="9192" spans="1:17" x14ac:dyDescent="0.25">
      <c r="A9192" t="s">
        <v>23357</v>
      </c>
      <c r="B9192" t="s">
        <v>23358</v>
      </c>
      <c r="C9192" t="s">
        <v>24042</v>
      </c>
      <c r="D9192" t="s">
        <v>24043</v>
      </c>
      <c r="E9192">
        <v>3709038</v>
      </c>
      <c r="F9192" t="s">
        <v>15892</v>
      </c>
      <c r="G9192" t="s">
        <v>16069</v>
      </c>
      <c r="H9192" t="s">
        <v>16070</v>
      </c>
      <c r="I9192" t="s">
        <v>24161</v>
      </c>
      <c r="J9192" t="s">
        <v>16052</v>
      </c>
      <c r="K9192" t="s">
        <v>15535</v>
      </c>
      <c r="L9192" t="s">
        <v>3343</v>
      </c>
      <c r="M9192" t="s">
        <v>4108</v>
      </c>
      <c r="N9192" t="s">
        <v>4109</v>
      </c>
      <c r="O9192" t="s">
        <v>3346</v>
      </c>
      <c r="P9192" t="s">
        <v>3346</v>
      </c>
      <c r="Q9192" t="s">
        <v>3346</v>
      </c>
    </row>
    <row r="9193" spans="1:17" x14ac:dyDescent="0.25">
      <c r="A9193" t="s">
        <v>23357</v>
      </c>
      <c r="B9193" t="s">
        <v>23358</v>
      </c>
      <c r="C9193" t="s">
        <v>24042</v>
      </c>
      <c r="D9193" t="s">
        <v>24043</v>
      </c>
      <c r="E9193">
        <v>3709038</v>
      </c>
      <c r="F9193" t="s">
        <v>15892</v>
      </c>
      <c r="G9193" t="s">
        <v>16069</v>
      </c>
      <c r="H9193" t="s">
        <v>16070</v>
      </c>
      <c r="I9193" t="s">
        <v>24162</v>
      </c>
      <c r="J9193" t="s">
        <v>24163</v>
      </c>
      <c r="K9193" t="s">
        <v>15535</v>
      </c>
      <c r="L9193" t="s">
        <v>3346</v>
      </c>
      <c r="M9193" t="s">
        <v>4108</v>
      </c>
      <c r="N9193" t="s">
        <v>4109</v>
      </c>
      <c r="O9193" t="s">
        <v>3346</v>
      </c>
      <c r="P9193" t="s">
        <v>3346</v>
      </c>
      <c r="Q9193" t="s">
        <v>3346</v>
      </c>
    </row>
    <row r="9194" spans="1:17" x14ac:dyDescent="0.25">
      <c r="A9194" t="s">
        <v>23357</v>
      </c>
      <c r="B9194" t="s">
        <v>23358</v>
      </c>
      <c r="C9194" t="s">
        <v>24042</v>
      </c>
      <c r="D9194" t="s">
        <v>24043</v>
      </c>
      <c r="E9194">
        <v>3709039</v>
      </c>
      <c r="F9194" t="s">
        <v>16073</v>
      </c>
      <c r="G9194" t="s">
        <v>24164</v>
      </c>
      <c r="H9194" t="s">
        <v>16045</v>
      </c>
      <c r="I9194" t="s">
        <v>24165</v>
      </c>
      <c r="J9194" t="s">
        <v>16052</v>
      </c>
      <c r="K9194" t="s">
        <v>4107</v>
      </c>
      <c r="L9194" t="s">
        <v>3343</v>
      </c>
      <c r="M9194" t="s">
        <v>4108</v>
      </c>
      <c r="N9194" t="s">
        <v>24166</v>
      </c>
      <c r="O9194" t="s">
        <v>3346</v>
      </c>
      <c r="P9194" t="s">
        <v>3346</v>
      </c>
      <c r="Q9194" t="s">
        <v>3346</v>
      </c>
    </row>
    <row r="9195" spans="1:17" x14ac:dyDescent="0.25">
      <c r="A9195" t="s">
        <v>23357</v>
      </c>
      <c r="B9195" t="s">
        <v>23358</v>
      </c>
      <c r="C9195" t="s">
        <v>24042</v>
      </c>
      <c r="D9195" t="s">
        <v>24043</v>
      </c>
      <c r="E9195">
        <v>3709040</v>
      </c>
      <c r="F9195" t="s">
        <v>16076</v>
      </c>
      <c r="G9195" t="s">
        <v>16077</v>
      </c>
      <c r="H9195" t="s">
        <v>15523</v>
      </c>
      <c r="I9195" t="s">
        <v>24167</v>
      </c>
      <c r="J9195" t="s">
        <v>24168</v>
      </c>
      <c r="K9195" t="s">
        <v>110</v>
      </c>
      <c r="L9195" t="s">
        <v>3343</v>
      </c>
      <c r="M9195" t="s">
        <v>4108</v>
      </c>
      <c r="N9195" t="s">
        <v>4109</v>
      </c>
      <c r="O9195" t="s">
        <v>3346</v>
      </c>
      <c r="P9195" t="s">
        <v>3346</v>
      </c>
      <c r="Q9195" t="s">
        <v>3346</v>
      </c>
    </row>
    <row r="9196" spans="1:17" x14ac:dyDescent="0.25">
      <c r="A9196" t="s">
        <v>23357</v>
      </c>
      <c r="B9196" t="s">
        <v>23358</v>
      </c>
      <c r="C9196" t="s">
        <v>24042</v>
      </c>
      <c r="D9196" t="s">
        <v>24043</v>
      </c>
      <c r="E9196">
        <v>3709040</v>
      </c>
      <c r="F9196" t="s">
        <v>16076</v>
      </c>
      <c r="G9196" t="s">
        <v>16077</v>
      </c>
      <c r="H9196" t="s">
        <v>15523</v>
      </c>
      <c r="I9196" t="s">
        <v>24169</v>
      </c>
      <c r="J9196" t="s">
        <v>16079</v>
      </c>
      <c r="K9196" t="s">
        <v>15535</v>
      </c>
      <c r="L9196" t="s">
        <v>3346</v>
      </c>
      <c r="M9196" t="s">
        <v>4108</v>
      </c>
      <c r="N9196" t="s">
        <v>4109</v>
      </c>
      <c r="O9196" t="s">
        <v>3346</v>
      </c>
      <c r="P9196" t="s">
        <v>3346</v>
      </c>
      <c r="Q9196" t="s">
        <v>3346</v>
      </c>
    </row>
    <row r="9197" spans="1:17" x14ac:dyDescent="0.25">
      <c r="A9197" t="s">
        <v>23357</v>
      </c>
      <c r="B9197" t="s">
        <v>23358</v>
      </c>
      <c r="C9197" t="s">
        <v>24042</v>
      </c>
      <c r="D9197" t="s">
        <v>24043</v>
      </c>
      <c r="E9197">
        <v>3709040</v>
      </c>
      <c r="F9197" t="s">
        <v>16076</v>
      </c>
      <c r="G9197" t="s">
        <v>16077</v>
      </c>
      <c r="H9197" t="s">
        <v>15523</v>
      </c>
      <c r="I9197" t="s">
        <v>24170</v>
      </c>
      <c r="J9197" t="s">
        <v>16082</v>
      </c>
      <c r="K9197" t="s">
        <v>110</v>
      </c>
      <c r="L9197" t="s">
        <v>3346</v>
      </c>
      <c r="M9197" t="s">
        <v>4108</v>
      </c>
      <c r="N9197" t="s">
        <v>4109</v>
      </c>
      <c r="O9197" t="s">
        <v>3346</v>
      </c>
      <c r="P9197" t="s">
        <v>3346</v>
      </c>
      <c r="Q9197" t="s">
        <v>3346</v>
      </c>
    </row>
    <row r="9198" spans="1:17" x14ac:dyDescent="0.25">
      <c r="A9198" t="s">
        <v>23357</v>
      </c>
      <c r="B9198" t="s">
        <v>23358</v>
      </c>
      <c r="C9198" t="s">
        <v>24042</v>
      </c>
      <c r="D9198" t="s">
        <v>24043</v>
      </c>
      <c r="E9198">
        <v>3709041</v>
      </c>
      <c r="F9198" t="s">
        <v>16083</v>
      </c>
      <c r="G9198" t="s">
        <v>16084</v>
      </c>
      <c r="H9198" t="s">
        <v>16045</v>
      </c>
      <c r="I9198" t="s">
        <v>24171</v>
      </c>
      <c r="J9198" t="s">
        <v>16083</v>
      </c>
      <c r="K9198" t="s">
        <v>4107</v>
      </c>
      <c r="L9198" t="s">
        <v>3343</v>
      </c>
      <c r="M9198" t="s">
        <v>4108</v>
      </c>
      <c r="N9198" t="s">
        <v>24172</v>
      </c>
      <c r="O9198" t="s">
        <v>3346</v>
      </c>
      <c r="P9198" t="s">
        <v>3346</v>
      </c>
      <c r="Q9198" t="s">
        <v>3346</v>
      </c>
    </row>
    <row r="9199" spans="1:17" x14ac:dyDescent="0.25">
      <c r="A9199" t="s">
        <v>23357</v>
      </c>
      <c r="B9199" t="s">
        <v>23358</v>
      </c>
      <c r="C9199" t="s">
        <v>24042</v>
      </c>
      <c r="D9199" t="s">
        <v>24043</v>
      </c>
      <c r="E9199">
        <v>3709041</v>
      </c>
      <c r="F9199" t="s">
        <v>16083</v>
      </c>
      <c r="G9199" t="s">
        <v>16084</v>
      </c>
      <c r="H9199" t="s">
        <v>16045</v>
      </c>
      <c r="I9199" t="s">
        <v>24173</v>
      </c>
      <c r="J9199" t="s">
        <v>15957</v>
      </c>
      <c r="K9199" t="s">
        <v>110</v>
      </c>
      <c r="L9199" t="s">
        <v>3346</v>
      </c>
      <c r="M9199" t="s">
        <v>4108</v>
      </c>
      <c r="N9199" t="s">
        <v>24172</v>
      </c>
      <c r="O9199" t="s">
        <v>3346</v>
      </c>
      <c r="P9199" t="s">
        <v>3346</v>
      </c>
      <c r="Q9199" t="s">
        <v>3346</v>
      </c>
    </row>
    <row r="9200" spans="1:17" x14ac:dyDescent="0.25">
      <c r="A9200" t="s">
        <v>23357</v>
      </c>
      <c r="B9200" t="s">
        <v>23358</v>
      </c>
      <c r="C9200" t="s">
        <v>24042</v>
      </c>
      <c r="D9200" t="s">
        <v>24043</v>
      </c>
      <c r="E9200">
        <v>3709041</v>
      </c>
      <c r="F9200" t="s">
        <v>16083</v>
      </c>
      <c r="G9200" t="s">
        <v>16084</v>
      </c>
      <c r="H9200" t="s">
        <v>16045</v>
      </c>
      <c r="I9200" t="s">
        <v>24174</v>
      </c>
      <c r="J9200" t="s">
        <v>15959</v>
      </c>
      <c r="K9200" t="s">
        <v>110</v>
      </c>
      <c r="L9200" t="s">
        <v>3346</v>
      </c>
      <c r="M9200" t="s">
        <v>4108</v>
      </c>
      <c r="N9200" t="s">
        <v>24172</v>
      </c>
      <c r="O9200" t="s">
        <v>3346</v>
      </c>
      <c r="P9200" t="s">
        <v>3346</v>
      </c>
      <c r="Q9200" t="s">
        <v>3346</v>
      </c>
    </row>
    <row r="9201" spans="1:17" x14ac:dyDescent="0.25">
      <c r="A9201" t="s">
        <v>23357</v>
      </c>
      <c r="B9201" t="s">
        <v>23358</v>
      </c>
      <c r="C9201" t="s">
        <v>24042</v>
      </c>
      <c r="D9201" t="s">
        <v>24043</v>
      </c>
      <c r="E9201">
        <v>3709041</v>
      </c>
      <c r="F9201" t="s">
        <v>16083</v>
      </c>
      <c r="G9201" t="s">
        <v>16084</v>
      </c>
      <c r="H9201" t="s">
        <v>16045</v>
      </c>
      <c r="I9201" t="s">
        <v>24175</v>
      </c>
      <c r="J9201" t="s">
        <v>15961</v>
      </c>
      <c r="K9201" t="s">
        <v>9959</v>
      </c>
      <c r="L9201" t="s">
        <v>3346</v>
      </c>
      <c r="M9201" t="s">
        <v>4108</v>
      </c>
      <c r="N9201" t="s">
        <v>24172</v>
      </c>
      <c r="O9201" t="s">
        <v>3346</v>
      </c>
      <c r="P9201" t="s">
        <v>3346</v>
      </c>
      <c r="Q9201" t="s">
        <v>3346</v>
      </c>
    </row>
    <row r="9202" spans="1:17" x14ac:dyDescent="0.25">
      <c r="A9202" t="s">
        <v>23357</v>
      </c>
      <c r="B9202" t="s">
        <v>23358</v>
      </c>
      <c r="C9202" t="s">
        <v>24042</v>
      </c>
      <c r="D9202" t="s">
        <v>24043</v>
      </c>
      <c r="E9202">
        <v>3709041</v>
      </c>
      <c r="F9202" t="s">
        <v>16083</v>
      </c>
      <c r="G9202" t="s">
        <v>16084</v>
      </c>
      <c r="H9202" t="s">
        <v>16045</v>
      </c>
      <c r="I9202" t="s">
        <v>24176</v>
      </c>
      <c r="J9202" t="s">
        <v>15963</v>
      </c>
      <c r="K9202" t="s">
        <v>110</v>
      </c>
      <c r="L9202" t="s">
        <v>3346</v>
      </c>
      <c r="M9202" t="s">
        <v>4108</v>
      </c>
      <c r="N9202" t="s">
        <v>24172</v>
      </c>
      <c r="O9202" t="s">
        <v>3346</v>
      </c>
      <c r="P9202" t="s">
        <v>3346</v>
      </c>
      <c r="Q9202" t="s">
        <v>3346</v>
      </c>
    </row>
    <row r="9203" spans="1:17" x14ac:dyDescent="0.25">
      <c r="A9203" t="s">
        <v>23357</v>
      </c>
      <c r="B9203" t="s">
        <v>23358</v>
      </c>
      <c r="C9203" t="s">
        <v>24042</v>
      </c>
      <c r="D9203" t="s">
        <v>24043</v>
      </c>
      <c r="E9203">
        <v>3709041</v>
      </c>
      <c r="F9203" t="s">
        <v>16083</v>
      </c>
      <c r="G9203" t="s">
        <v>16084</v>
      </c>
      <c r="H9203" t="s">
        <v>16045</v>
      </c>
      <c r="I9203" t="s">
        <v>24177</v>
      </c>
      <c r="J9203" t="s">
        <v>15965</v>
      </c>
      <c r="K9203" t="s">
        <v>9959</v>
      </c>
      <c r="L9203" t="s">
        <v>3346</v>
      </c>
      <c r="M9203" t="s">
        <v>4108</v>
      </c>
      <c r="N9203" t="s">
        <v>24172</v>
      </c>
      <c r="O9203" t="s">
        <v>3346</v>
      </c>
      <c r="P9203" t="s">
        <v>3346</v>
      </c>
      <c r="Q9203" t="s">
        <v>3346</v>
      </c>
    </row>
    <row r="9204" spans="1:17" x14ac:dyDescent="0.25">
      <c r="A9204" t="s">
        <v>23357</v>
      </c>
      <c r="B9204" t="s">
        <v>23358</v>
      </c>
      <c r="C9204" t="s">
        <v>24042</v>
      </c>
      <c r="D9204" t="s">
        <v>24043</v>
      </c>
      <c r="E9204">
        <v>3709041</v>
      </c>
      <c r="F9204" t="s">
        <v>16083</v>
      </c>
      <c r="G9204" t="s">
        <v>16084</v>
      </c>
      <c r="H9204" t="s">
        <v>16045</v>
      </c>
      <c r="I9204" t="s">
        <v>24178</v>
      </c>
      <c r="J9204" t="s">
        <v>15967</v>
      </c>
      <c r="K9204" t="s">
        <v>9959</v>
      </c>
      <c r="L9204" t="s">
        <v>3346</v>
      </c>
      <c r="M9204" t="s">
        <v>4108</v>
      </c>
      <c r="N9204" t="s">
        <v>24172</v>
      </c>
      <c r="O9204" t="s">
        <v>3346</v>
      </c>
      <c r="P9204" t="s">
        <v>3346</v>
      </c>
      <c r="Q9204" t="s">
        <v>3346</v>
      </c>
    </row>
    <row r="9205" spans="1:17" x14ac:dyDescent="0.25">
      <c r="A9205" t="s">
        <v>23357</v>
      </c>
      <c r="B9205" t="s">
        <v>23358</v>
      </c>
      <c r="C9205" t="s">
        <v>24042</v>
      </c>
      <c r="D9205" t="s">
        <v>24043</v>
      </c>
      <c r="E9205">
        <v>3709041</v>
      </c>
      <c r="F9205" t="s">
        <v>16083</v>
      </c>
      <c r="G9205" t="s">
        <v>16084</v>
      </c>
      <c r="H9205" t="s">
        <v>16045</v>
      </c>
      <c r="I9205" t="s">
        <v>24179</v>
      </c>
      <c r="J9205" t="s">
        <v>15969</v>
      </c>
      <c r="K9205" t="s">
        <v>110</v>
      </c>
      <c r="L9205" t="s">
        <v>3346</v>
      </c>
      <c r="M9205" t="s">
        <v>4108</v>
      </c>
      <c r="N9205" t="s">
        <v>24172</v>
      </c>
      <c r="O9205" t="s">
        <v>3346</v>
      </c>
      <c r="P9205" t="s">
        <v>3346</v>
      </c>
      <c r="Q9205" t="s">
        <v>3346</v>
      </c>
    </row>
    <row r="9206" spans="1:17" x14ac:dyDescent="0.25">
      <c r="A9206" t="s">
        <v>23357</v>
      </c>
      <c r="B9206" t="s">
        <v>23358</v>
      </c>
      <c r="C9206" t="s">
        <v>24042</v>
      </c>
      <c r="D9206" t="s">
        <v>24043</v>
      </c>
      <c r="E9206">
        <v>3709041</v>
      </c>
      <c r="F9206" t="s">
        <v>16083</v>
      </c>
      <c r="G9206" t="s">
        <v>16084</v>
      </c>
      <c r="H9206" t="s">
        <v>16045</v>
      </c>
      <c r="I9206" t="s">
        <v>24180</v>
      </c>
      <c r="J9206" t="s">
        <v>15971</v>
      </c>
      <c r="K9206" t="s">
        <v>9959</v>
      </c>
      <c r="L9206" t="s">
        <v>3346</v>
      </c>
      <c r="M9206" t="s">
        <v>4108</v>
      </c>
      <c r="N9206" t="s">
        <v>24172</v>
      </c>
      <c r="O9206" t="s">
        <v>3346</v>
      </c>
      <c r="P9206" t="s">
        <v>3346</v>
      </c>
      <c r="Q9206" t="s">
        <v>3346</v>
      </c>
    </row>
    <row r="9207" spans="1:17" x14ac:dyDescent="0.25">
      <c r="A9207" t="s">
        <v>23357</v>
      </c>
      <c r="B9207" t="s">
        <v>23358</v>
      </c>
      <c r="C9207" t="s">
        <v>24181</v>
      </c>
      <c r="D9207" t="s">
        <v>24182</v>
      </c>
      <c r="E9207">
        <v>3799009</v>
      </c>
      <c r="F9207" t="s">
        <v>2483</v>
      </c>
      <c r="G9207" t="s">
        <v>20921</v>
      </c>
      <c r="H9207" t="s">
        <v>3429</v>
      </c>
      <c r="I9207" t="s">
        <v>24183</v>
      </c>
      <c r="J9207" t="s">
        <v>2483</v>
      </c>
      <c r="K9207" t="s">
        <v>110</v>
      </c>
      <c r="L9207" t="s">
        <v>3343</v>
      </c>
      <c r="M9207" t="s">
        <v>3344</v>
      </c>
      <c r="N9207" t="s">
        <v>3345</v>
      </c>
      <c r="O9207" t="s">
        <v>3346</v>
      </c>
      <c r="P9207" t="s">
        <v>3343</v>
      </c>
      <c r="Q9207" t="s">
        <v>3346</v>
      </c>
    </row>
    <row r="9208" spans="1:17" x14ac:dyDescent="0.25">
      <c r="A9208" t="s">
        <v>23357</v>
      </c>
      <c r="B9208" t="s">
        <v>23358</v>
      </c>
      <c r="C9208" t="s">
        <v>24181</v>
      </c>
      <c r="D9208" t="s">
        <v>24182</v>
      </c>
      <c r="E9208">
        <v>3799010</v>
      </c>
      <c r="F9208" t="s">
        <v>4639</v>
      </c>
      <c r="G9208" t="s">
        <v>20924</v>
      </c>
      <c r="H9208" t="s">
        <v>3429</v>
      </c>
      <c r="I9208" t="s">
        <v>24184</v>
      </c>
      <c r="J9208" t="s">
        <v>4639</v>
      </c>
      <c r="K9208" t="s">
        <v>110</v>
      </c>
      <c r="L9208" t="s">
        <v>3343</v>
      </c>
      <c r="M9208" t="s">
        <v>3344</v>
      </c>
      <c r="N9208" t="s">
        <v>3345</v>
      </c>
      <c r="O9208" t="s">
        <v>3346</v>
      </c>
      <c r="P9208" t="s">
        <v>3343</v>
      </c>
      <c r="Q9208" t="s">
        <v>3346</v>
      </c>
    </row>
    <row r="9209" spans="1:17" x14ac:dyDescent="0.25">
      <c r="A9209" t="s">
        <v>23357</v>
      </c>
      <c r="B9209" t="s">
        <v>23358</v>
      </c>
      <c r="C9209" t="s">
        <v>24181</v>
      </c>
      <c r="D9209" t="s">
        <v>24182</v>
      </c>
      <c r="E9209">
        <v>3799011</v>
      </c>
      <c r="F9209" t="s">
        <v>2475</v>
      </c>
      <c r="G9209" t="s">
        <v>3428</v>
      </c>
      <c r="H9209" t="s">
        <v>3429</v>
      </c>
      <c r="I9209" t="s">
        <v>24185</v>
      </c>
      <c r="J9209" t="s">
        <v>2475</v>
      </c>
      <c r="K9209" t="s">
        <v>110</v>
      </c>
      <c r="L9209" t="s">
        <v>3343</v>
      </c>
      <c r="M9209" t="s">
        <v>3344</v>
      </c>
      <c r="N9209" t="s">
        <v>3345</v>
      </c>
      <c r="O9209" t="s">
        <v>3346</v>
      </c>
      <c r="P9209" t="s">
        <v>3343</v>
      </c>
      <c r="Q9209" t="s">
        <v>3346</v>
      </c>
    </row>
    <row r="9210" spans="1:17" x14ac:dyDescent="0.25">
      <c r="A9210" t="s">
        <v>23357</v>
      </c>
      <c r="B9210" t="s">
        <v>23358</v>
      </c>
      <c r="C9210" t="s">
        <v>24181</v>
      </c>
      <c r="D9210" t="s">
        <v>24182</v>
      </c>
      <c r="E9210">
        <v>3799011</v>
      </c>
      <c r="F9210" t="s">
        <v>2475</v>
      </c>
      <c r="G9210" t="s">
        <v>3428</v>
      </c>
      <c r="H9210" t="s">
        <v>3429</v>
      </c>
      <c r="I9210" t="s">
        <v>24186</v>
      </c>
      <c r="J9210" t="s">
        <v>3432</v>
      </c>
      <c r="K9210" t="s">
        <v>3433</v>
      </c>
      <c r="L9210" t="s">
        <v>3346</v>
      </c>
      <c r="M9210" t="s">
        <v>3344</v>
      </c>
      <c r="N9210" t="s">
        <v>3345</v>
      </c>
      <c r="O9210" t="s">
        <v>3346</v>
      </c>
      <c r="P9210" t="s">
        <v>3343</v>
      </c>
      <c r="Q9210" t="s">
        <v>3346</v>
      </c>
    </row>
    <row r="9211" spans="1:17" x14ac:dyDescent="0.25">
      <c r="A9211" t="s">
        <v>23357</v>
      </c>
      <c r="B9211" t="s">
        <v>23358</v>
      </c>
      <c r="C9211" t="s">
        <v>24181</v>
      </c>
      <c r="D9211" t="s">
        <v>24182</v>
      </c>
      <c r="E9211">
        <v>3799012</v>
      </c>
      <c r="F9211" t="s">
        <v>3434</v>
      </c>
      <c r="G9211" t="s">
        <v>20929</v>
      </c>
      <c r="H9211" t="s">
        <v>3429</v>
      </c>
      <c r="I9211" t="s">
        <v>24187</v>
      </c>
      <c r="J9211" t="s">
        <v>3434</v>
      </c>
      <c r="K9211" t="s">
        <v>110</v>
      </c>
      <c r="L9211" t="s">
        <v>3343</v>
      </c>
      <c r="M9211" t="s">
        <v>3344</v>
      </c>
      <c r="N9211" t="s">
        <v>3345</v>
      </c>
      <c r="O9211" t="s">
        <v>3346</v>
      </c>
      <c r="P9211" t="s">
        <v>3343</v>
      </c>
      <c r="Q9211" t="s">
        <v>3346</v>
      </c>
    </row>
    <row r="9212" spans="1:17" x14ac:dyDescent="0.25">
      <c r="A9212" t="s">
        <v>23357</v>
      </c>
      <c r="B9212" t="s">
        <v>23358</v>
      </c>
      <c r="C9212" t="s">
        <v>24181</v>
      </c>
      <c r="D9212" t="s">
        <v>24182</v>
      </c>
      <c r="E9212">
        <v>3799013</v>
      </c>
      <c r="F9212" t="s">
        <v>3437</v>
      </c>
      <c r="G9212" t="s">
        <v>20931</v>
      </c>
      <c r="H9212" t="s">
        <v>3429</v>
      </c>
      <c r="I9212" t="s">
        <v>24188</v>
      </c>
      <c r="J9212" t="s">
        <v>3437</v>
      </c>
      <c r="K9212" t="s">
        <v>110</v>
      </c>
      <c r="L9212" t="s">
        <v>3343</v>
      </c>
      <c r="M9212" t="s">
        <v>3344</v>
      </c>
      <c r="N9212" t="s">
        <v>3345</v>
      </c>
      <c r="O9212" t="s">
        <v>3346</v>
      </c>
      <c r="P9212" t="s">
        <v>3343</v>
      </c>
      <c r="Q9212" t="s">
        <v>3346</v>
      </c>
    </row>
    <row r="9213" spans="1:17" x14ac:dyDescent="0.25">
      <c r="A9213" t="s">
        <v>23357</v>
      </c>
      <c r="B9213" t="s">
        <v>23358</v>
      </c>
      <c r="C9213" t="s">
        <v>24181</v>
      </c>
      <c r="D9213" t="s">
        <v>24182</v>
      </c>
      <c r="E9213">
        <v>3799014</v>
      </c>
      <c r="F9213" t="s">
        <v>3545</v>
      </c>
      <c r="G9213" t="s">
        <v>20933</v>
      </c>
      <c r="H9213" t="s">
        <v>3429</v>
      </c>
      <c r="I9213" t="s">
        <v>24189</v>
      </c>
      <c r="J9213" t="s">
        <v>3545</v>
      </c>
      <c r="K9213" t="s">
        <v>110</v>
      </c>
      <c r="L9213" t="s">
        <v>3343</v>
      </c>
      <c r="M9213" t="s">
        <v>3344</v>
      </c>
      <c r="N9213" t="s">
        <v>3345</v>
      </c>
      <c r="O9213" t="s">
        <v>3346</v>
      </c>
      <c r="P9213" t="s">
        <v>3343</v>
      </c>
      <c r="Q9213" t="s">
        <v>3346</v>
      </c>
    </row>
    <row r="9214" spans="1:17" x14ac:dyDescent="0.25">
      <c r="A9214" t="s">
        <v>23357</v>
      </c>
      <c r="B9214" t="s">
        <v>23358</v>
      </c>
      <c r="C9214" t="s">
        <v>24181</v>
      </c>
      <c r="D9214" t="s">
        <v>24182</v>
      </c>
      <c r="E9214">
        <v>3799015</v>
      </c>
      <c r="F9214" t="s">
        <v>2481</v>
      </c>
      <c r="G9214" t="s">
        <v>4647</v>
      </c>
      <c r="H9214" t="s">
        <v>3429</v>
      </c>
      <c r="I9214" t="s">
        <v>24190</v>
      </c>
      <c r="J9214" t="s">
        <v>2481</v>
      </c>
      <c r="K9214" t="s">
        <v>110</v>
      </c>
      <c r="L9214" t="s">
        <v>3343</v>
      </c>
      <c r="M9214" t="s">
        <v>3344</v>
      </c>
      <c r="N9214" t="s">
        <v>3345</v>
      </c>
      <c r="O9214" t="s">
        <v>3346</v>
      </c>
      <c r="P9214" t="s">
        <v>3343</v>
      </c>
      <c r="Q9214" t="s">
        <v>3346</v>
      </c>
    </row>
    <row r="9215" spans="1:17" x14ac:dyDescent="0.25">
      <c r="A9215" t="s">
        <v>23357</v>
      </c>
      <c r="B9215" t="s">
        <v>23358</v>
      </c>
      <c r="C9215" t="s">
        <v>24181</v>
      </c>
      <c r="D9215" t="s">
        <v>24182</v>
      </c>
      <c r="E9215">
        <v>3799016</v>
      </c>
      <c r="F9215" t="s">
        <v>4649</v>
      </c>
      <c r="G9215" t="s">
        <v>21755</v>
      </c>
      <c r="H9215" t="s">
        <v>3429</v>
      </c>
      <c r="I9215" t="s">
        <v>24191</v>
      </c>
      <c r="J9215" t="s">
        <v>4649</v>
      </c>
      <c r="K9215" t="s">
        <v>110</v>
      </c>
      <c r="L9215" t="s">
        <v>3343</v>
      </c>
      <c r="M9215" t="s">
        <v>3344</v>
      </c>
      <c r="N9215" t="s">
        <v>3345</v>
      </c>
      <c r="O9215" t="s">
        <v>3346</v>
      </c>
      <c r="P9215" t="s">
        <v>3343</v>
      </c>
      <c r="Q9215" t="s">
        <v>3346</v>
      </c>
    </row>
    <row r="9216" spans="1:17" x14ac:dyDescent="0.25">
      <c r="A9216" t="s">
        <v>23357</v>
      </c>
      <c r="B9216" t="s">
        <v>23358</v>
      </c>
      <c r="C9216" t="s">
        <v>24181</v>
      </c>
      <c r="D9216" t="s">
        <v>24182</v>
      </c>
      <c r="E9216">
        <v>3799044</v>
      </c>
      <c r="F9216" t="s">
        <v>4718</v>
      </c>
      <c r="G9216" t="s">
        <v>4719</v>
      </c>
      <c r="H9216" t="s">
        <v>4720</v>
      </c>
      <c r="I9216" t="s">
        <v>24192</v>
      </c>
      <c r="J9216" t="s">
        <v>4722</v>
      </c>
      <c r="K9216" t="s">
        <v>110</v>
      </c>
      <c r="L9216" t="s">
        <v>3343</v>
      </c>
      <c r="M9216" t="s">
        <v>3344</v>
      </c>
      <c r="N9216" t="s">
        <v>3345</v>
      </c>
      <c r="O9216" t="s">
        <v>3346</v>
      </c>
      <c r="P9216" t="s">
        <v>3343</v>
      </c>
      <c r="Q9216" t="s">
        <v>3346</v>
      </c>
    </row>
    <row r="9217" spans="1:17" x14ac:dyDescent="0.25">
      <c r="A9217" t="s">
        <v>23357</v>
      </c>
      <c r="B9217" t="s">
        <v>23358</v>
      </c>
      <c r="C9217" t="s">
        <v>24181</v>
      </c>
      <c r="D9217" t="s">
        <v>24182</v>
      </c>
      <c r="E9217">
        <v>3799044</v>
      </c>
      <c r="F9217" t="s">
        <v>4718</v>
      </c>
      <c r="G9217" t="s">
        <v>4719</v>
      </c>
      <c r="H9217" t="s">
        <v>4720</v>
      </c>
      <c r="I9217" t="s">
        <v>24193</v>
      </c>
      <c r="J9217" t="s">
        <v>4724</v>
      </c>
      <c r="K9217" t="s">
        <v>110</v>
      </c>
      <c r="L9217" t="s">
        <v>3346</v>
      </c>
      <c r="M9217" t="s">
        <v>3344</v>
      </c>
      <c r="N9217" t="s">
        <v>3345</v>
      </c>
      <c r="O9217" t="s">
        <v>3346</v>
      </c>
      <c r="P9217" t="s">
        <v>3343</v>
      </c>
      <c r="Q9217" t="s">
        <v>3346</v>
      </c>
    </row>
    <row r="9218" spans="1:17" x14ac:dyDescent="0.25">
      <c r="A9218" t="s">
        <v>23357</v>
      </c>
      <c r="B9218" t="s">
        <v>23358</v>
      </c>
      <c r="C9218" t="s">
        <v>24181</v>
      </c>
      <c r="D9218" t="s">
        <v>24182</v>
      </c>
      <c r="E9218">
        <v>3799044</v>
      </c>
      <c r="F9218" t="s">
        <v>4718</v>
      </c>
      <c r="G9218" t="s">
        <v>4719</v>
      </c>
      <c r="H9218" t="s">
        <v>4720</v>
      </c>
      <c r="I9218" t="s">
        <v>24194</v>
      </c>
      <c r="J9218" t="s">
        <v>4726</v>
      </c>
      <c r="K9218" t="s">
        <v>110</v>
      </c>
      <c r="L9218" t="s">
        <v>3346</v>
      </c>
      <c r="M9218" t="s">
        <v>3344</v>
      </c>
      <c r="N9218" t="s">
        <v>3345</v>
      </c>
      <c r="O9218" t="s">
        <v>3346</v>
      </c>
      <c r="P9218" t="s">
        <v>3343</v>
      </c>
      <c r="Q9218" t="s">
        <v>3346</v>
      </c>
    </row>
    <row r="9219" spans="1:17" x14ac:dyDescent="0.25">
      <c r="A9219" t="s">
        <v>23357</v>
      </c>
      <c r="B9219" t="s">
        <v>23358</v>
      </c>
      <c r="C9219" t="s">
        <v>24181</v>
      </c>
      <c r="D9219" t="s">
        <v>24182</v>
      </c>
      <c r="E9219">
        <v>3799052</v>
      </c>
      <c r="F9219" t="s">
        <v>3440</v>
      </c>
      <c r="G9219" t="s">
        <v>3441</v>
      </c>
      <c r="H9219" t="s">
        <v>2503</v>
      </c>
      <c r="I9219" t="s">
        <v>24195</v>
      </c>
      <c r="J9219" t="s">
        <v>2489</v>
      </c>
      <c r="K9219" t="s">
        <v>110</v>
      </c>
      <c r="L9219" t="s">
        <v>3343</v>
      </c>
      <c r="M9219" t="s">
        <v>3344</v>
      </c>
      <c r="N9219" t="s">
        <v>3345</v>
      </c>
      <c r="O9219" t="s">
        <v>3346</v>
      </c>
      <c r="P9219" t="s">
        <v>3343</v>
      </c>
      <c r="Q9219" t="s">
        <v>3346</v>
      </c>
    </row>
    <row r="9220" spans="1:17" x14ac:dyDescent="0.25">
      <c r="A9220" t="s">
        <v>23357</v>
      </c>
      <c r="B9220" t="s">
        <v>23358</v>
      </c>
      <c r="C9220" t="s">
        <v>24181</v>
      </c>
      <c r="D9220" t="s">
        <v>24182</v>
      </c>
      <c r="E9220">
        <v>3799052</v>
      </c>
      <c r="F9220" t="s">
        <v>3440</v>
      </c>
      <c r="G9220" t="s">
        <v>3441</v>
      </c>
      <c r="H9220" t="s">
        <v>2503</v>
      </c>
      <c r="I9220" t="s">
        <v>24196</v>
      </c>
      <c r="J9220" t="s">
        <v>3444</v>
      </c>
      <c r="K9220" t="s">
        <v>110</v>
      </c>
      <c r="L9220" t="s">
        <v>3346</v>
      </c>
      <c r="M9220" t="s">
        <v>3344</v>
      </c>
      <c r="N9220" t="s">
        <v>3345</v>
      </c>
      <c r="O9220" t="s">
        <v>3346</v>
      </c>
      <c r="P9220" t="s">
        <v>3343</v>
      </c>
      <c r="Q9220" t="s">
        <v>3346</v>
      </c>
    </row>
    <row r="9221" spans="1:17" x14ac:dyDescent="0.25">
      <c r="A9221" t="s">
        <v>23357</v>
      </c>
      <c r="B9221" t="s">
        <v>23358</v>
      </c>
      <c r="C9221" t="s">
        <v>24181</v>
      </c>
      <c r="D9221" t="s">
        <v>24182</v>
      </c>
      <c r="E9221">
        <v>3799052</v>
      </c>
      <c r="F9221" t="s">
        <v>3440</v>
      </c>
      <c r="G9221" t="s">
        <v>3441</v>
      </c>
      <c r="H9221" t="s">
        <v>2503</v>
      </c>
      <c r="I9221" t="s">
        <v>24197</v>
      </c>
      <c r="J9221" t="s">
        <v>3446</v>
      </c>
      <c r="K9221" t="s">
        <v>110</v>
      </c>
      <c r="L9221" t="s">
        <v>3346</v>
      </c>
      <c r="M9221" t="s">
        <v>3344</v>
      </c>
      <c r="N9221" t="s">
        <v>3345</v>
      </c>
      <c r="O9221" t="s">
        <v>3346</v>
      </c>
      <c r="P9221" t="s">
        <v>3343</v>
      </c>
      <c r="Q9221" t="s">
        <v>3346</v>
      </c>
    </row>
    <row r="9222" spans="1:17" x14ac:dyDescent="0.25">
      <c r="A9222" t="s">
        <v>23357</v>
      </c>
      <c r="B9222" t="s">
        <v>23358</v>
      </c>
      <c r="C9222" t="s">
        <v>24181</v>
      </c>
      <c r="D9222" t="s">
        <v>24182</v>
      </c>
      <c r="E9222">
        <v>3799052</v>
      </c>
      <c r="F9222" t="s">
        <v>3440</v>
      </c>
      <c r="G9222" t="s">
        <v>3441</v>
      </c>
      <c r="H9222" t="s">
        <v>2503</v>
      </c>
      <c r="I9222" t="s">
        <v>24198</v>
      </c>
      <c r="J9222" t="s">
        <v>3448</v>
      </c>
      <c r="K9222" t="s">
        <v>110</v>
      </c>
      <c r="L9222" t="s">
        <v>3346</v>
      </c>
      <c r="M9222" t="s">
        <v>3344</v>
      </c>
      <c r="N9222" t="s">
        <v>3345</v>
      </c>
      <c r="O9222" t="s">
        <v>3346</v>
      </c>
      <c r="P9222" t="s">
        <v>3343</v>
      </c>
      <c r="Q9222" t="s">
        <v>3346</v>
      </c>
    </row>
    <row r="9223" spans="1:17" x14ac:dyDescent="0.25">
      <c r="A9223" t="s">
        <v>23357</v>
      </c>
      <c r="B9223" t="s">
        <v>23358</v>
      </c>
      <c r="C9223" t="s">
        <v>24181</v>
      </c>
      <c r="D9223" t="s">
        <v>24182</v>
      </c>
      <c r="E9223">
        <v>3799052</v>
      </c>
      <c r="F9223" t="s">
        <v>3440</v>
      </c>
      <c r="G9223" t="s">
        <v>3441</v>
      </c>
      <c r="H9223" t="s">
        <v>2503</v>
      </c>
      <c r="I9223" t="s">
        <v>24199</v>
      </c>
      <c r="J9223" t="s">
        <v>3450</v>
      </c>
      <c r="K9223" t="s">
        <v>110</v>
      </c>
      <c r="L9223" t="s">
        <v>3346</v>
      </c>
      <c r="M9223" t="s">
        <v>3344</v>
      </c>
      <c r="N9223" t="s">
        <v>3345</v>
      </c>
      <c r="O9223" t="s">
        <v>3346</v>
      </c>
      <c r="P9223" t="s">
        <v>3343</v>
      </c>
      <c r="Q9223" t="s">
        <v>3346</v>
      </c>
    </row>
    <row r="9224" spans="1:17" x14ac:dyDescent="0.25">
      <c r="A9224" t="s">
        <v>23357</v>
      </c>
      <c r="B9224" t="s">
        <v>23358</v>
      </c>
      <c r="C9224" t="s">
        <v>24181</v>
      </c>
      <c r="D9224" t="s">
        <v>24182</v>
      </c>
      <c r="E9224">
        <v>3799052</v>
      </c>
      <c r="F9224" t="s">
        <v>3440</v>
      </c>
      <c r="G9224" t="s">
        <v>3441</v>
      </c>
      <c r="H9224" t="s">
        <v>2503</v>
      </c>
      <c r="I9224" t="s">
        <v>24200</v>
      </c>
      <c r="J9224" t="s">
        <v>3452</v>
      </c>
      <c r="K9224" t="s">
        <v>110</v>
      </c>
      <c r="L9224" t="s">
        <v>3346</v>
      </c>
      <c r="M9224" t="s">
        <v>3344</v>
      </c>
      <c r="N9224" t="s">
        <v>3345</v>
      </c>
      <c r="O9224" t="s">
        <v>3346</v>
      </c>
      <c r="P9224" t="s">
        <v>3343</v>
      </c>
      <c r="Q9224" t="s">
        <v>3346</v>
      </c>
    </row>
    <row r="9225" spans="1:17" x14ac:dyDescent="0.25">
      <c r="A9225" t="s">
        <v>23357</v>
      </c>
      <c r="B9225" t="s">
        <v>23358</v>
      </c>
      <c r="C9225" t="s">
        <v>24181</v>
      </c>
      <c r="D9225" t="s">
        <v>24182</v>
      </c>
      <c r="E9225">
        <v>3799052</v>
      </c>
      <c r="F9225" t="s">
        <v>3440</v>
      </c>
      <c r="G9225" t="s">
        <v>3441</v>
      </c>
      <c r="H9225" t="s">
        <v>2503</v>
      </c>
      <c r="I9225" t="s">
        <v>24201</v>
      </c>
      <c r="J9225" t="s">
        <v>3454</v>
      </c>
      <c r="K9225" t="s">
        <v>110</v>
      </c>
      <c r="L9225" t="s">
        <v>3346</v>
      </c>
      <c r="M9225" t="s">
        <v>3344</v>
      </c>
      <c r="N9225" t="s">
        <v>3345</v>
      </c>
      <c r="O9225" t="s">
        <v>3346</v>
      </c>
      <c r="P9225" t="s">
        <v>3343</v>
      </c>
      <c r="Q9225" t="s">
        <v>3346</v>
      </c>
    </row>
    <row r="9226" spans="1:17" x14ac:dyDescent="0.25">
      <c r="A9226" t="s">
        <v>23357</v>
      </c>
      <c r="B9226" t="s">
        <v>23358</v>
      </c>
      <c r="C9226" t="s">
        <v>24181</v>
      </c>
      <c r="D9226" t="s">
        <v>24182</v>
      </c>
      <c r="E9226">
        <v>3799052</v>
      </c>
      <c r="F9226" t="s">
        <v>3440</v>
      </c>
      <c r="G9226" t="s">
        <v>3441</v>
      </c>
      <c r="H9226" t="s">
        <v>2503</v>
      </c>
      <c r="I9226" t="s">
        <v>24202</v>
      </c>
      <c r="J9226" t="s">
        <v>3456</v>
      </c>
      <c r="K9226" t="s">
        <v>110</v>
      </c>
      <c r="L9226" t="s">
        <v>3346</v>
      </c>
      <c r="M9226" t="s">
        <v>3344</v>
      </c>
      <c r="N9226" t="s">
        <v>3345</v>
      </c>
      <c r="O9226" t="s">
        <v>3346</v>
      </c>
      <c r="P9226" t="s">
        <v>3343</v>
      </c>
      <c r="Q9226" t="s">
        <v>3346</v>
      </c>
    </row>
    <row r="9227" spans="1:17" x14ac:dyDescent="0.25">
      <c r="A9227" t="s">
        <v>23357</v>
      </c>
      <c r="B9227" t="s">
        <v>23358</v>
      </c>
      <c r="C9227" t="s">
        <v>24181</v>
      </c>
      <c r="D9227" t="s">
        <v>24182</v>
      </c>
      <c r="E9227">
        <v>3799052</v>
      </c>
      <c r="F9227" t="s">
        <v>3440</v>
      </c>
      <c r="G9227" t="s">
        <v>3441</v>
      </c>
      <c r="H9227" t="s">
        <v>2503</v>
      </c>
      <c r="I9227" t="s">
        <v>24203</v>
      </c>
      <c r="J9227" t="s">
        <v>3458</v>
      </c>
      <c r="K9227" t="s">
        <v>110</v>
      </c>
      <c r="L9227" t="s">
        <v>3346</v>
      </c>
      <c r="M9227" t="s">
        <v>3344</v>
      </c>
      <c r="N9227" t="s">
        <v>3345</v>
      </c>
      <c r="O9227" t="s">
        <v>3346</v>
      </c>
      <c r="P9227" t="s">
        <v>3343</v>
      </c>
      <c r="Q9227" t="s">
        <v>3346</v>
      </c>
    </row>
    <row r="9228" spans="1:17" x14ac:dyDescent="0.25">
      <c r="A9228" t="s">
        <v>23357</v>
      </c>
      <c r="B9228" t="s">
        <v>23358</v>
      </c>
      <c r="C9228" t="s">
        <v>24181</v>
      </c>
      <c r="D9228" t="s">
        <v>24182</v>
      </c>
      <c r="E9228">
        <v>3799052</v>
      </c>
      <c r="F9228" t="s">
        <v>3440</v>
      </c>
      <c r="G9228" t="s">
        <v>3441</v>
      </c>
      <c r="H9228" t="s">
        <v>2503</v>
      </c>
      <c r="I9228" t="s">
        <v>24204</v>
      </c>
      <c r="J9228" t="s">
        <v>3460</v>
      </c>
      <c r="K9228" t="s">
        <v>110</v>
      </c>
      <c r="L9228" t="s">
        <v>3346</v>
      </c>
      <c r="M9228" t="s">
        <v>3344</v>
      </c>
      <c r="N9228" t="s">
        <v>3345</v>
      </c>
      <c r="O9228" t="s">
        <v>3346</v>
      </c>
      <c r="P9228" t="s">
        <v>3343</v>
      </c>
      <c r="Q9228" t="s">
        <v>3346</v>
      </c>
    </row>
    <row r="9229" spans="1:17" x14ac:dyDescent="0.25">
      <c r="A9229" t="s">
        <v>23357</v>
      </c>
      <c r="B9229" t="s">
        <v>23358</v>
      </c>
      <c r="C9229" t="s">
        <v>24181</v>
      </c>
      <c r="D9229" t="s">
        <v>24182</v>
      </c>
      <c r="E9229">
        <v>3799052</v>
      </c>
      <c r="F9229" t="s">
        <v>3440</v>
      </c>
      <c r="G9229" t="s">
        <v>3441</v>
      </c>
      <c r="H9229" t="s">
        <v>2503</v>
      </c>
      <c r="I9229" t="s">
        <v>24205</v>
      </c>
      <c r="J9229" t="s">
        <v>3462</v>
      </c>
      <c r="K9229" t="s">
        <v>110</v>
      </c>
      <c r="L9229" t="s">
        <v>3346</v>
      </c>
      <c r="M9229" t="s">
        <v>3344</v>
      </c>
      <c r="N9229" t="s">
        <v>3345</v>
      </c>
      <c r="O9229" t="s">
        <v>3346</v>
      </c>
      <c r="P9229" t="s">
        <v>3343</v>
      </c>
      <c r="Q9229" t="s">
        <v>3346</v>
      </c>
    </row>
    <row r="9230" spans="1:17" x14ac:dyDescent="0.25">
      <c r="A9230" t="s">
        <v>23357</v>
      </c>
      <c r="B9230" t="s">
        <v>23358</v>
      </c>
      <c r="C9230" t="s">
        <v>24181</v>
      </c>
      <c r="D9230" t="s">
        <v>24182</v>
      </c>
      <c r="E9230">
        <v>3799052</v>
      </c>
      <c r="F9230" t="s">
        <v>3440</v>
      </c>
      <c r="G9230" t="s">
        <v>3441</v>
      </c>
      <c r="H9230" t="s">
        <v>2503</v>
      </c>
      <c r="I9230" t="s">
        <v>24206</v>
      </c>
      <c r="J9230" t="s">
        <v>3464</v>
      </c>
      <c r="K9230" t="s">
        <v>110</v>
      </c>
      <c r="L9230" t="s">
        <v>3346</v>
      </c>
      <c r="M9230" t="s">
        <v>3344</v>
      </c>
      <c r="N9230" t="s">
        <v>3345</v>
      </c>
      <c r="O9230" t="s">
        <v>3346</v>
      </c>
      <c r="P9230" t="s">
        <v>3343</v>
      </c>
      <c r="Q9230" t="s">
        <v>3346</v>
      </c>
    </row>
    <row r="9231" spans="1:17" x14ac:dyDescent="0.25">
      <c r="A9231" t="s">
        <v>23357</v>
      </c>
      <c r="B9231" t="s">
        <v>23358</v>
      </c>
      <c r="C9231" t="s">
        <v>24181</v>
      </c>
      <c r="D9231" t="s">
        <v>24182</v>
      </c>
      <c r="E9231">
        <v>3799052</v>
      </c>
      <c r="F9231" t="s">
        <v>3440</v>
      </c>
      <c r="G9231" t="s">
        <v>3441</v>
      </c>
      <c r="H9231" t="s">
        <v>2503</v>
      </c>
      <c r="I9231" t="s">
        <v>24207</v>
      </c>
      <c r="J9231" t="s">
        <v>3466</v>
      </c>
      <c r="K9231" t="s">
        <v>110</v>
      </c>
      <c r="L9231" t="s">
        <v>3346</v>
      </c>
      <c r="M9231" t="s">
        <v>3344</v>
      </c>
      <c r="N9231" t="s">
        <v>3345</v>
      </c>
      <c r="O9231" t="s">
        <v>3346</v>
      </c>
      <c r="P9231" t="s">
        <v>3343</v>
      </c>
      <c r="Q9231" t="s">
        <v>3346</v>
      </c>
    </row>
    <row r="9232" spans="1:17" x14ac:dyDescent="0.25">
      <c r="A9232" t="s">
        <v>23357</v>
      </c>
      <c r="B9232" t="s">
        <v>23358</v>
      </c>
      <c r="C9232" t="s">
        <v>24181</v>
      </c>
      <c r="D9232" t="s">
        <v>24182</v>
      </c>
      <c r="E9232">
        <v>3799052</v>
      </c>
      <c r="F9232" t="s">
        <v>3440</v>
      </c>
      <c r="G9232" t="s">
        <v>3441</v>
      </c>
      <c r="H9232" t="s">
        <v>2503</v>
      </c>
      <c r="I9232" t="s">
        <v>24208</v>
      </c>
      <c r="J9232" t="s">
        <v>3468</v>
      </c>
      <c r="K9232" t="s">
        <v>110</v>
      </c>
      <c r="L9232" t="s">
        <v>3346</v>
      </c>
      <c r="M9232" t="s">
        <v>3344</v>
      </c>
      <c r="N9232" t="s">
        <v>3345</v>
      </c>
      <c r="O9232" t="s">
        <v>3346</v>
      </c>
      <c r="P9232" t="s">
        <v>3343</v>
      </c>
      <c r="Q9232" t="s">
        <v>3346</v>
      </c>
    </row>
    <row r="9233" spans="1:17" x14ac:dyDescent="0.25">
      <c r="A9233" t="s">
        <v>23357</v>
      </c>
      <c r="B9233" t="s">
        <v>23358</v>
      </c>
      <c r="C9233" t="s">
        <v>24181</v>
      </c>
      <c r="D9233" t="s">
        <v>24182</v>
      </c>
      <c r="E9233">
        <v>3799052</v>
      </c>
      <c r="F9233" t="s">
        <v>3440</v>
      </c>
      <c r="G9233" t="s">
        <v>3441</v>
      </c>
      <c r="H9233" t="s">
        <v>2503</v>
      </c>
      <c r="I9233" t="s">
        <v>24209</v>
      </c>
      <c r="J9233" t="s">
        <v>5110</v>
      </c>
      <c r="K9233" t="s">
        <v>110</v>
      </c>
      <c r="L9233" t="s">
        <v>3346</v>
      </c>
      <c r="M9233" t="s">
        <v>3344</v>
      </c>
      <c r="N9233" t="s">
        <v>3345</v>
      </c>
      <c r="O9233" t="s">
        <v>3346</v>
      </c>
      <c r="P9233" t="s">
        <v>3343</v>
      </c>
      <c r="Q9233" t="s">
        <v>3346</v>
      </c>
    </row>
    <row r="9234" spans="1:17" x14ac:dyDescent="0.25">
      <c r="A9234" t="s">
        <v>23357</v>
      </c>
      <c r="B9234" t="s">
        <v>23358</v>
      </c>
      <c r="C9234" t="s">
        <v>24181</v>
      </c>
      <c r="D9234" t="s">
        <v>24182</v>
      </c>
      <c r="E9234">
        <v>3799052</v>
      </c>
      <c r="F9234" t="s">
        <v>3440</v>
      </c>
      <c r="G9234" t="s">
        <v>3441</v>
      </c>
      <c r="H9234" t="s">
        <v>2503</v>
      </c>
      <c r="I9234" t="s">
        <v>24210</v>
      </c>
      <c r="J9234" t="s">
        <v>3472</v>
      </c>
      <c r="K9234" t="s">
        <v>110</v>
      </c>
      <c r="L9234" t="s">
        <v>3346</v>
      </c>
      <c r="M9234" t="s">
        <v>3344</v>
      </c>
      <c r="N9234" t="s">
        <v>3345</v>
      </c>
      <c r="O9234" t="s">
        <v>3346</v>
      </c>
      <c r="P9234" t="s">
        <v>3343</v>
      </c>
      <c r="Q9234" t="s">
        <v>3346</v>
      </c>
    </row>
    <row r="9235" spans="1:17" x14ac:dyDescent="0.25">
      <c r="A9235" t="s">
        <v>23357</v>
      </c>
      <c r="B9235" t="s">
        <v>23358</v>
      </c>
      <c r="C9235" t="s">
        <v>24181</v>
      </c>
      <c r="D9235" t="s">
        <v>24182</v>
      </c>
      <c r="E9235">
        <v>3799053</v>
      </c>
      <c r="F9235" t="s">
        <v>102</v>
      </c>
      <c r="G9235" t="s">
        <v>3349</v>
      </c>
      <c r="H9235" t="s">
        <v>3350</v>
      </c>
      <c r="I9235" t="s">
        <v>24211</v>
      </c>
      <c r="J9235" t="s">
        <v>103</v>
      </c>
      <c r="K9235" t="s">
        <v>110</v>
      </c>
      <c r="L9235" t="s">
        <v>3343</v>
      </c>
      <c r="M9235" t="s">
        <v>3344</v>
      </c>
      <c r="N9235" t="s">
        <v>3345</v>
      </c>
      <c r="O9235" t="s">
        <v>3346</v>
      </c>
      <c r="P9235" t="s">
        <v>3343</v>
      </c>
      <c r="Q9235" t="s">
        <v>3346</v>
      </c>
    </row>
    <row r="9236" spans="1:17" x14ac:dyDescent="0.25">
      <c r="A9236" t="s">
        <v>23357</v>
      </c>
      <c r="B9236" t="s">
        <v>23358</v>
      </c>
      <c r="C9236" t="s">
        <v>24181</v>
      </c>
      <c r="D9236" t="s">
        <v>24182</v>
      </c>
      <c r="E9236">
        <v>3799053</v>
      </c>
      <c r="F9236" t="s">
        <v>102</v>
      </c>
      <c r="G9236" t="s">
        <v>3349</v>
      </c>
      <c r="H9236" t="s">
        <v>3350</v>
      </c>
      <c r="I9236" t="s">
        <v>24212</v>
      </c>
      <c r="J9236" t="s">
        <v>2454</v>
      </c>
      <c r="K9236" t="s">
        <v>110</v>
      </c>
      <c r="L9236" t="s">
        <v>3346</v>
      </c>
      <c r="M9236" t="s">
        <v>3344</v>
      </c>
      <c r="N9236" t="s">
        <v>3345</v>
      </c>
      <c r="O9236" t="s">
        <v>3346</v>
      </c>
      <c r="P9236" t="s">
        <v>3343</v>
      </c>
      <c r="Q9236" t="s">
        <v>3346</v>
      </c>
    </row>
    <row r="9237" spans="1:17" x14ac:dyDescent="0.25">
      <c r="A9237" t="s">
        <v>23357</v>
      </c>
      <c r="B9237" t="s">
        <v>23358</v>
      </c>
      <c r="C9237" t="s">
        <v>24181</v>
      </c>
      <c r="D9237" t="s">
        <v>24182</v>
      </c>
      <c r="E9237">
        <v>3799054</v>
      </c>
      <c r="F9237" t="s">
        <v>51</v>
      </c>
      <c r="G9237" t="s">
        <v>3475</v>
      </c>
      <c r="H9237" t="s">
        <v>3350</v>
      </c>
      <c r="I9237" t="s">
        <v>24213</v>
      </c>
      <c r="J9237" t="s">
        <v>52</v>
      </c>
      <c r="K9237" t="s">
        <v>110</v>
      </c>
      <c r="L9237" t="s">
        <v>3343</v>
      </c>
      <c r="M9237" t="s">
        <v>3477</v>
      </c>
      <c r="N9237" t="s">
        <v>3478</v>
      </c>
      <c r="O9237" t="s">
        <v>3346</v>
      </c>
      <c r="P9237" t="s">
        <v>3343</v>
      </c>
      <c r="Q9237" t="s">
        <v>3346</v>
      </c>
    </row>
    <row r="9238" spans="1:17" x14ac:dyDescent="0.25">
      <c r="A9238" t="s">
        <v>23357</v>
      </c>
      <c r="B9238" t="s">
        <v>23358</v>
      </c>
      <c r="C9238" t="s">
        <v>24181</v>
      </c>
      <c r="D9238" t="s">
        <v>24182</v>
      </c>
      <c r="E9238">
        <v>3799054</v>
      </c>
      <c r="F9238" t="s">
        <v>51</v>
      </c>
      <c r="G9238" t="s">
        <v>3475</v>
      </c>
      <c r="H9238" t="s">
        <v>3350</v>
      </c>
      <c r="I9238" t="s">
        <v>24214</v>
      </c>
      <c r="J9238" t="s">
        <v>216</v>
      </c>
      <c r="K9238" t="s">
        <v>110</v>
      </c>
      <c r="L9238" t="s">
        <v>3346</v>
      </c>
      <c r="M9238" t="s">
        <v>3477</v>
      </c>
      <c r="N9238" t="s">
        <v>3478</v>
      </c>
      <c r="O9238" t="s">
        <v>3346</v>
      </c>
      <c r="P9238" t="s">
        <v>3343</v>
      </c>
      <c r="Q9238" t="s">
        <v>3346</v>
      </c>
    </row>
    <row r="9239" spans="1:17" x14ac:dyDescent="0.25">
      <c r="A9239" t="s">
        <v>23357</v>
      </c>
      <c r="B9239" t="s">
        <v>23358</v>
      </c>
      <c r="C9239" t="s">
        <v>24181</v>
      </c>
      <c r="D9239" t="s">
        <v>24182</v>
      </c>
      <c r="E9239">
        <v>3799055</v>
      </c>
      <c r="F9239" t="s">
        <v>867</v>
      </c>
      <c r="G9239" t="s">
        <v>3481</v>
      </c>
      <c r="H9239" t="s">
        <v>3350</v>
      </c>
      <c r="I9239" t="s">
        <v>24215</v>
      </c>
      <c r="J9239" t="s">
        <v>869</v>
      </c>
      <c r="K9239" t="s">
        <v>110</v>
      </c>
      <c r="L9239" t="s">
        <v>3343</v>
      </c>
      <c r="M9239" t="s">
        <v>3344</v>
      </c>
      <c r="N9239" t="s">
        <v>3345</v>
      </c>
      <c r="O9239" t="s">
        <v>3346</v>
      </c>
      <c r="P9239" t="s">
        <v>3343</v>
      </c>
      <c r="Q9239" t="s">
        <v>3346</v>
      </c>
    </row>
    <row r="9240" spans="1:17" x14ac:dyDescent="0.25">
      <c r="A9240" t="s">
        <v>23357</v>
      </c>
      <c r="B9240" t="s">
        <v>23358</v>
      </c>
      <c r="C9240" t="s">
        <v>24181</v>
      </c>
      <c r="D9240" t="s">
        <v>24182</v>
      </c>
      <c r="E9240">
        <v>3799056</v>
      </c>
      <c r="F9240" t="s">
        <v>114</v>
      </c>
      <c r="G9240" t="s">
        <v>3483</v>
      </c>
      <c r="H9240" t="s">
        <v>3350</v>
      </c>
      <c r="I9240" t="s">
        <v>24216</v>
      </c>
      <c r="J9240" t="s">
        <v>116</v>
      </c>
      <c r="K9240" t="s">
        <v>110</v>
      </c>
      <c r="L9240" t="s">
        <v>3343</v>
      </c>
      <c r="M9240" t="s">
        <v>3344</v>
      </c>
      <c r="N9240" t="s">
        <v>3345</v>
      </c>
      <c r="O9240" t="s">
        <v>3346</v>
      </c>
      <c r="P9240" t="s">
        <v>3343</v>
      </c>
      <c r="Q9240" t="s">
        <v>3346</v>
      </c>
    </row>
    <row r="9241" spans="1:17" x14ac:dyDescent="0.25">
      <c r="A9241" t="s">
        <v>23357</v>
      </c>
      <c r="B9241" t="s">
        <v>23358</v>
      </c>
      <c r="C9241" t="s">
        <v>24181</v>
      </c>
      <c r="D9241" t="s">
        <v>24182</v>
      </c>
      <c r="E9241">
        <v>3799056</v>
      </c>
      <c r="F9241" t="s">
        <v>114</v>
      </c>
      <c r="G9241" t="s">
        <v>3483</v>
      </c>
      <c r="H9241" t="s">
        <v>3350</v>
      </c>
      <c r="I9241" t="s">
        <v>24217</v>
      </c>
      <c r="J9241" t="s">
        <v>2492</v>
      </c>
      <c r="K9241" t="s">
        <v>110</v>
      </c>
      <c r="L9241" t="s">
        <v>3346</v>
      </c>
      <c r="M9241" t="s">
        <v>3344</v>
      </c>
      <c r="N9241" t="s">
        <v>3345</v>
      </c>
      <c r="O9241" t="s">
        <v>3346</v>
      </c>
      <c r="P9241" t="s">
        <v>3343</v>
      </c>
      <c r="Q9241" t="s">
        <v>3346</v>
      </c>
    </row>
    <row r="9242" spans="1:17" x14ac:dyDescent="0.25">
      <c r="A9242" t="s">
        <v>23357</v>
      </c>
      <c r="B9242" t="s">
        <v>23358</v>
      </c>
      <c r="C9242" t="s">
        <v>24181</v>
      </c>
      <c r="D9242" t="s">
        <v>24182</v>
      </c>
      <c r="E9242">
        <v>3799056</v>
      </c>
      <c r="F9242" t="s">
        <v>114</v>
      </c>
      <c r="G9242" t="s">
        <v>3483</v>
      </c>
      <c r="H9242" t="s">
        <v>3350</v>
      </c>
      <c r="I9242" t="s">
        <v>24218</v>
      </c>
      <c r="J9242" t="s">
        <v>4682</v>
      </c>
      <c r="K9242" t="s">
        <v>110</v>
      </c>
      <c r="L9242" t="s">
        <v>3346</v>
      </c>
      <c r="M9242" t="s">
        <v>3344</v>
      </c>
      <c r="N9242" t="s">
        <v>3345</v>
      </c>
      <c r="O9242" t="s">
        <v>3346</v>
      </c>
      <c r="P9242" t="s">
        <v>3343</v>
      </c>
      <c r="Q9242" t="s">
        <v>3346</v>
      </c>
    </row>
    <row r="9243" spans="1:17" x14ac:dyDescent="0.25">
      <c r="A9243" t="s">
        <v>23357</v>
      </c>
      <c r="B9243" t="s">
        <v>23358</v>
      </c>
      <c r="C9243" t="s">
        <v>24181</v>
      </c>
      <c r="D9243" t="s">
        <v>24182</v>
      </c>
      <c r="E9243">
        <v>3799058</v>
      </c>
      <c r="F9243" t="s">
        <v>4683</v>
      </c>
      <c r="G9243" t="s">
        <v>4684</v>
      </c>
      <c r="H9243" t="s">
        <v>3394</v>
      </c>
      <c r="I9243" t="s">
        <v>24219</v>
      </c>
      <c r="J9243" t="s">
        <v>200</v>
      </c>
      <c r="K9243" t="s">
        <v>110</v>
      </c>
      <c r="L9243" t="s">
        <v>3343</v>
      </c>
      <c r="M9243" t="s">
        <v>3344</v>
      </c>
      <c r="N9243" t="s">
        <v>3345</v>
      </c>
      <c r="O9243" t="s">
        <v>3346</v>
      </c>
      <c r="P9243" t="s">
        <v>3343</v>
      </c>
      <c r="Q9243" t="s">
        <v>3346</v>
      </c>
    </row>
    <row r="9244" spans="1:17" x14ac:dyDescent="0.25">
      <c r="A9244" t="s">
        <v>23357</v>
      </c>
      <c r="B9244" t="s">
        <v>23358</v>
      </c>
      <c r="C9244" t="s">
        <v>24181</v>
      </c>
      <c r="D9244" t="s">
        <v>24182</v>
      </c>
      <c r="E9244">
        <v>3799058</v>
      </c>
      <c r="F9244" t="s">
        <v>4683</v>
      </c>
      <c r="G9244" t="s">
        <v>4684</v>
      </c>
      <c r="H9244" t="s">
        <v>3394</v>
      </c>
      <c r="I9244" t="s">
        <v>24220</v>
      </c>
      <c r="J9244" t="s">
        <v>2575</v>
      </c>
      <c r="K9244" t="s">
        <v>110</v>
      </c>
      <c r="L9244" t="s">
        <v>3346</v>
      </c>
      <c r="M9244" t="s">
        <v>3344</v>
      </c>
      <c r="N9244" t="s">
        <v>3345</v>
      </c>
      <c r="O9244" t="s">
        <v>3346</v>
      </c>
      <c r="P9244" t="s">
        <v>3343</v>
      </c>
      <c r="Q9244" t="s">
        <v>3346</v>
      </c>
    </row>
    <row r="9245" spans="1:17" x14ac:dyDescent="0.25">
      <c r="A9245" t="s">
        <v>23357</v>
      </c>
      <c r="B9245" t="s">
        <v>23358</v>
      </c>
      <c r="C9245" t="s">
        <v>24181</v>
      </c>
      <c r="D9245" t="s">
        <v>24182</v>
      </c>
      <c r="E9245">
        <v>3799060</v>
      </c>
      <c r="F9245" t="s">
        <v>893</v>
      </c>
      <c r="G9245" t="s">
        <v>3497</v>
      </c>
      <c r="H9245" t="s">
        <v>2503</v>
      </c>
      <c r="I9245" t="s">
        <v>24221</v>
      </c>
      <c r="J9245" t="s">
        <v>895</v>
      </c>
      <c r="K9245" t="s">
        <v>110</v>
      </c>
      <c r="L9245" t="s">
        <v>3343</v>
      </c>
      <c r="M9245" t="s">
        <v>3344</v>
      </c>
      <c r="N9245" t="s">
        <v>3345</v>
      </c>
      <c r="O9245" t="s">
        <v>3346</v>
      </c>
      <c r="P9245" t="s">
        <v>3343</v>
      </c>
      <c r="Q9245" t="s">
        <v>3346</v>
      </c>
    </row>
    <row r="9246" spans="1:17" x14ac:dyDescent="0.25">
      <c r="A9246" t="s">
        <v>23357</v>
      </c>
      <c r="B9246" t="s">
        <v>23358</v>
      </c>
      <c r="C9246" t="s">
        <v>24181</v>
      </c>
      <c r="D9246" t="s">
        <v>24182</v>
      </c>
      <c r="E9246">
        <v>3799061</v>
      </c>
      <c r="F9246" t="s">
        <v>2185</v>
      </c>
      <c r="G9246" t="s">
        <v>3500</v>
      </c>
      <c r="H9246" t="s">
        <v>2503</v>
      </c>
      <c r="I9246" t="s">
        <v>24222</v>
      </c>
      <c r="J9246" t="s">
        <v>1579</v>
      </c>
      <c r="K9246" t="s">
        <v>110</v>
      </c>
      <c r="L9246" t="s">
        <v>3343</v>
      </c>
      <c r="M9246" t="s">
        <v>3344</v>
      </c>
      <c r="N9246" t="s">
        <v>3345</v>
      </c>
      <c r="O9246" t="s">
        <v>3346</v>
      </c>
      <c r="P9246" t="s">
        <v>3343</v>
      </c>
      <c r="Q9246" t="s">
        <v>3346</v>
      </c>
    </row>
    <row r="9247" spans="1:17" x14ac:dyDescent="0.25">
      <c r="A9247" t="s">
        <v>23357</v>
      </c>
      <c r="B9247" t="s">
        <v>23358</v>
      </c>
      <c r="C9247" t="s">
        <v>24181</v>
      </c>
      <c r="D9247" t="s">
        <v>24182</v>
      </c>
      <c r="E9247">
        <v>3799061</v>
      </c>
      <c r="F9247" t="s">
        <v>2185</v>
      </c>
      <c r="G9247" t="s">
        <v>3500</v>
      </c>
      <c r="H9247" t="s">
        <v>2503</v>
      </c>
      <c r="I9247" t="s">
        <v>24223</v>
      </c>
      <c r="J9247" t="s">
        <v>3505</v>
      </c>
      <c r="K9247" t="s">
        <v>110</v>
      </c>
      <c r="L9247" t="s">
        <v>3346</v>
      </c>
      <c r="M9247" t="s">
        <v>3344</v>
      </c>
      <c r="N9247" t="s">
        <v>3345</v>
      </c>
      <c r="O9247" t="s">
        <v>3346</v>
      </c>
      <c r="P9247" t="s">
        <v>3343</v>
      </c>
      <c r="Q9247" t="s">
        <v>3346</v>
      </c>
    </row>
    <row r="9248" spans="1:17" x14ac:dyDescent="0.25">
      <c r="A9248" t="s">
        <v>23357</v>
      </c>
      <c r="B9248" t="s">
        <v>23358</v>
      </c>
      <c r="C9248" t="s">
        <v>24181</v>
      </c>
      <c r="D9248" t="s">
        <v>24182</v>
      </c>
      <c r="E9248">
        <v>3799061</v>
      </c>
      <c r="F9248" t="s">
        <v>2185</v>
      </c>
      <c r="G9248" t="s">
        <v>3500</v>
      </c>
      <c r="H9248" t="s">
        <v>2503</v>
      </c>
      <c r="I9248" t="s">
        <v>24224</v>
      </c>
      <c r="J9248" t="s">
        <v>3507</v>
      </c>
      <c r="K9248" t="s">
        <v>110</v>
      </c>
      <c r="L9248" t="s">
        <v>3346</v>
      </c>
      <c r="M9248" t="s">
        <v>3344</v>
      </c>
      <c r="N9248" t="s">
        <v>3345</v>
      </c>
      <c r="O9248" t="s">
        <v>3346</v>
      </c>
      <c r="P9248" t="s">
        <v>3343</v>
      </c>
      <c r="Q9248" t="s">
        <v>3346</v>
      </c>
    </row>
    <row r="9249" spans="1:17" x14ac:dyDescent="0.25">
      <c r="A9249" t="s">
        <v>23357</v>
      </c>
      <c r="B9249" t="s">
        <v>23358</v>
      </c>
      <c r="C9249" t="s">
        <v>24181</v>
      </c>
      <c r="D9249" t="s">
        <v>24182</v>
      </c>
      <c r="E9249">
        <v>3799061</v>
      </c>
      <c r="F9249" t="s">
        <v>2185</v>
      </c>
      <c r="G9249" t="s">
        <v>3500</v>
      </c>
      <c r="H9249" t="s">
        <v>2503</v>
      </c>
      <c r="I9249" t="s">
        <v>24225</v>
      </c>
      <c r="J9249" t="s">
        <v>3503</v>
      </c>
      <c r="K9249" t="s">
        <v>38</v>
      </c>
      <c r="L9249" t="s">
        <v>3346</v>
      </c>
      <c r="M9249" t="s">
        <v>3344</v>
      </c>
      <c r="N9249" t="s">
        <v>3345</v>
      </c>
      <c r="O9249" t="s">
        <v>3346</v>
      </c>
      <c r="P9249" t="s">
        <v>3343</v>
      </c>
      <c r="Q9249" t="s">
        <v>3346</v>
      </c>
    </row>
    <row r="9250" spans="1:17" x14ac:dyDescent="0.25">
      <c r="A9250" t="s">
        <v>23357</v>
      </c>
      <c r="B9250" t="s">
        <v>23358</v>
      </c>
      <c r="C9250" t="s">
        <v>24181</v>
      </c>
      <c r="D9250" t="s">
        <v>24182</v>
      </c>
      <c r="E9250">
        <v>3799062</v>
      </c>
      <c r="F9250" t="s">
        <v>3508</v>
      </c>
      <c r="G9250" t="s">
        <v>3996</v>
      </c>
      <c r="H9250" t="s">
        <v>3510</v>
      </c>
      <c r="I9250" t="s">
        <v>24226</v>
      </c>
      <c r="J9250" t="s">
        <v>3512</v>
      </c>
      <c r="K9250" t="s">
        <v>38</v>
      </c>
      <c r="L9250" t="s">
        <v>3343</v>
      </c>
      <c r="M9250" t="s">
        <v>3477</v>
      </c>
      <c r="N9250" t="s">
        <v>3513</v>
      </c>
      <c r="O9250" t="s">
        <v>3346</v>
      </c>
      <c r="P9250" t="s">
        <v>3343</v>
      </c>
      <c r="Q9250" t="s">
        <v>3346</v>
      </c>
    </row>
    <row r="9251" spans="1:17" x14ac:dyDescent="0.25">
      <c r="A9251" t="s">
        <v>23357</v>
      </c>
      <c r="B9251" t="s">
        <v>23358</v>
      </c>
      <c r="C9251" t="s">
        <v>24181</v>
      </c>
      <c r="D9251" t="s">
        <v>24182</v>
      </c>
      <c r="E9251">
        <v>3799063</v>
      </c>
      <c r="F9251" t="s">
        <v>2542</v>
      </c>
      <c r="G9251" t="s">
        <v>5143</v>
      </c>
      <c r="H9251" t="s">
        <v>3350</v>
      </c>
      <c r="I9251" t="s">
        <v>24227</v>
      </c>
      <c r="J9251" t="s">
        <v>2544</v>
      </c>
      <c r="K9251" t="s">
        <v>110</v>
      </c>
      <c r="L9251" t="s">
        <v>3343</v>
      </c>
      <c r="M9251" t="s">
        <v>3477</v>
      </c>
      <c r="N9251" t="s">
        <v>3513</v>
      </c>
      <c r="O9251" t="s">
        <v>3346</v>
      </c>
      <c r="P9251" t="s">
        <v>3343</v>
      </c>
      <c r="Q9251" t="s">
        <v>3346</v>
      </c>
    </row>
    <row r="9252" spans="1:17" x14ac:dyDescent="0.25">
      <c r="A9252" t="s">
        <v>23357</v>
      </c>
      <c r="B9252" t="s">
        <v>23358</v>
      </c>
      <c r="C9252" t="s">
        <v>24181</v>
      </c>
      <c r="D9252" t="s">
        <v>24182</v>
      </c>
      <c r="E9252">
        <v>3799064</v>
      </c>
      <c r="F9252" t="s">
        <v>375</v>
      </c>
      <c r="G9252" t="s">
        <v>3518</v>
      </c>
      <c r="H9252" t="s">
        <v>3350</v>
      </c>
      <c r="I9252" t="s">
        <v>24228</v>
      </c>
      <c r="J9252" t="s">
        <v>154</v>
      </c>
      <c r="K9252" t="s">
        <v>110</v>
      </c>
      <c r="L9252" t="s">
        <v>3343</v>
      </c>
      <c r="M9252" t="s">
        <v>3344</v>
      </c>
      <c r="N9252" t="s">
        <v>3345</v>
      </c>
      <c r="O9252" t="s">
        <v>3346</v>
      </c>
      <c r="P9252" t="s">
        <v>3343</v>
      </c>
      <c r="Q9252" t="s">
        <v>3346</v>
      </c>
    </row>
    <row r="9253" spans="1:17" x14ac:dyDescent="0.25">
      <c r="A9253" t="s">
        <v>23357</v>
      </c>
      <c r="B9253" t="s">
        <v>23358</v>
      </c>
      <c r="C9253" t="s">
        <v>24181</v>
      </c>
      <c r="D9253" t="s">
        <v>24182</v>
      </c>
      <c r="E9253">
        <v>3799065</v>
      </c>
      <c r="F9253" t="s">
        <v>1896</v>
      </c>
      <c r="G9253" t="s">
        <v>3520</v>
      </c>
      <c r="H9253" t="s">
        <v>3350</v>
      </c>
      <c r="I9253" t="s">
        <v>24229</v>
      </c>
      <c r="J9253" t="s">
        <v>1898</v>
      </c>
      <c r="K9253" t="s">
        <v>110</v>
      </c>
      <c r="L9253" t="s">
        <v>3343</v>
      </c>
      <c r="M9253" t="s">
        <v>3344</v>
      </c>
      <c r="N9253" t="s">
        <v>3345</v>
      </c>
      <c r="O9253" t="s">
        <v>3346</v>
      </c>
      <c r="P9253" t="s">
        <v>3343</v>
      </c>
      <c r="Q9253" t="s">
        <v>3346</v>
      </c>
    </row>
    <row r="9254" spans="1:17" x14ac:dyDescent="0.25">
      <c r="A9254" t="s">
        <v>23357</v>
      </c>
      <c r="B9254" t="s">
        <v>23358</v>
      </c>
      <c r="C9254" t="s">
        <v>24181</v>
      </c>
      <c r="D9254" t="s">
        <v>24182</v>
      </c>
      <c r="E9254">
        <v>3799066</v>
      </c>
      <c r="F9254" t="s">
        <v>3522</v>
      </c>
      <c r="G9254" t="s">
        <v>3523</v>
      </c>
      <c r="H9254" t="s">
        <v>3429</v>
      </c>
      <c r="I9254" t="s">
        <v>24230</v>
      </c>
      <c r="J9254" t="s">
        <v>3522</v>
      </c>
      <c r="K9254" t="s">
        <v>110</v>
      </c>
      <c r="L9254" t="s">
        <v>3343</v>
      </c>
      <c r="M9254" t="s">
        <v>3344</v>
      </c>
      <c r="N9254" t="s">
        <v>3345</v>
      </c>
      <c r="O9254" t="s">
        <v>3346</v>
      </c>
      <c r="P9254" t="s">
        <v>3343</v>
      </c>
      <c r="Q9254" t="s">
        <v>3346</v>
      </c>
    </row>
    <row r="9255" spans="1:17" x14ac:dyDescent="0.25">
      <c r="A9255" t="s">
        <v>23357</v>
      </c>
      <c r="B9255" t="s">
        <v>23358</v>
      </c>
      <c r="C9255" t="s">
        <v>24181</v>
      </c>
      <c r="D9255" t="s">
        <v>24182</v>
      </c>
      <c r="E9255">
        <v>3799067</v>
      </c>
      <c r="F9255" t="s">
        <v>22572</v>
      </c>
      <c r="G9255" t="s">
        <v>3487</v>
      </c>
      <c r="H9255" t="s">
        <v>2503</v>
      </c>
      <c r="I9255" t="s">
        <v>24231</v>
      </c>
      <c r="J9255" t="s">
        <v>2502</v>
      </c>
      <c r="K9255" t="s">
        <v>110</v>
      </c>
      <c r="L9255" t="s">
        <v>3343</v>
      </c>
      <c r="M9255" t="s">
        <v>3344</v>
      </c>
      <c r="N9255" t="s">
        <v>3345</v>
      </c>
      <c r="O9255" t="s">
        <v>3346</v>
      </c>
      <c r="P9255" t="s">
        <v>3343</v>
      </c>
      <c r="Q9255" t="s">
        <v>3346</v>
      </c>
    </row>
    <row r="9256" spans="1:17" x14ac:dyDescent="0.25">
      <c r="A9256" t="s">
        <v>23357</v>
      </c>
      <c r="B9256" t="s">
        <v>23358</v>
      </c>
      <c r="C9256" t="s">
        <v>24181</v>
      </c>
      <c r="D9256" t="s">
        <v>24182</v>
      </c>
      <c r="E9256">
        <v>3799067</v>
      </c>
      <c r="F9256" t="s">
        <v>22572</v>
      </c>
      <c r="G9256" t="s">
        <v>3487</v>
      </c>
      <c r="H9256" t="s">
        <v>2503</v>
      </c>
      <c r="I9256" t="s">
        <v>24232</v>
      </c>
      <c r="J9256" t="s">
        <v>3490</v>
      </c>
      <c r="K9256" t="s">
        <v>110</v>
      </c>
      <c r="L9256" t="s">
        <v>3346</v>
      </c>
      <c r="M9256" t="s">
        <v>3344</v>
      </c>
      <c r="N9256" t="s">
        <v>3345</v>
      </c>
      <c r="O9256" t="s">
        <v>3346</v>
      </c>
      <c r="P9256" t="s">
        <v>3343</v>
      </c>
      <c r="Q9256" t="s">
        <v>3346</v>
      </c>
    </row>
    <row r="9257" spans="1:17" x14ac:dyDescent="0.25">
      <c r="A9257" t="s">
        <v>23357</v>
      </c>
      <c r="B9257" t="s">
        <v>23358</v>
      </c>
      <c r="C9257" t="s">
        <v>24181</v>
      </c>
      <c r="D9257" t="s">
        <v>24182</v>
      </c>
      <c r="E9257">
        <v>3799067</v>
      </c>
      <c r="F9257" t="s">
        <v>22572</v>
      </c>
      <c r="G9257" t="s">
        <v>3487</v>
      </c>
      <c r="H9257" t="s">
        <v>2503</v>
      </c>
      <c r="I9257" t="s">
        <v>24233</v>
      </c>
      <c r="J9257" t="s">
        <v>3492</v>
      </c>
      <c r="K9257" t="s">
        <v>110</v>
      </c>
      <c r="L9257" t="s">
        <v>3346</v>
      </c>
      <c r="M9257" t="s">
        <v>3344</v>
      </c>
      <c r="N9257" t="s">
        <v>3345</v>
      </c>
      <c r="O9257" t="s">
        <v>3346</v>
      </c>
      <c r="P9257" t="s">
        <v>3343</v>
      </c>
      <c r="Q9257" t="s">
        <v>3346</v>
      </c>
    </row>
    <row r="9258" spans="1:17" x14ac:dyDescent="0.25">
      <c r="A9258" t="s">
        <v>23357</v>
      </c>
      <c r="B9258" t="s">
        <v>23358</v>
      </c>
      <c r="C9258" t="s">
        <v>24181</v>
      </c>
      <c r="D9258" t="s">
        <v>24182</v>
      </c>
      <c r="E9258">
        <v>3799067</v>
      </c>
      <c r="F9258" t="s">
        <v>22572</v>
      </c>
      <c r="G9258" t="s">
        <v>3487</v>
      </c>
      <c r="H9258" t="s">
        <v>2503</v>
      </c>
      <c r="I9258" t="s">
        <v>24234</v>
      </c>
      <c r="J9258" t="s">
        <v>3494</v>
      </c>
      <c r="K9258" t="s">
        <v>110</v>
      </c>
      <c r="L9258" t="s">
        <v>3346</v>
      </c>
      <c r="M9258" t="s">
        <v>3344</v>
      </c>
      <c r="N9258" t="s">
        <v>3345</v>
      </c>
      <c r="O9258" t="s">
        <v>3346</v>
      </c>
      <c r="P9258" t="s">
        <v>3343</v>
      </c>
      <c r="Q9258" t="s">
        <v>3346</v>
      </c>
    </row>
    <row r="9259" spans="1:17" x14ac:dyDescent="0.25">
      <c r="A9259" t="s">
        <v>23357</v>
      </c>
      <c r="B9259" t="s">
        <v>23358</v>
      </c>
      <c r="C9259" t="s">
        <v>24181</v>
      </c>
      <c r="D9259" t="s">
        <v>24182</v>
      </c>
      <c r="E9259">
        <v>3799067</v>
      </c>
      <c r="F9259" t="s">
        <v>22572</v>
      </c>
      <c r="G9259" t="s">
        <v>3487</v>
      </c>
      <c r="H9259" t="s">
        <v>2503</v>
      </c>
      <c r="I9259" t="s">
        <v>24235</v>
      </c>
      <c r="J9259" t="s">
        <v>3496</v>
      </c>
      <c r="K9259" t="s">
        <v>110</v>
      </c>
      <c r="L9259" t="s">
        <v>3346</v>
      </c>
      <c r="M9259" t="s">
        <v>3344</v>
      </c>
      <c r="N9259" t="s">
        <v>3345</v>
      </c>
      <c r="O9259" t="s">
        <v>3346</v>
      </c>
      <c r="P9259" t="s">
        <v>3343</v>
      </c>
      <c r="Q9259" t="s">
        <v>3346</v>
      </c>
    </row>
    <row r="9260" spans="1:17" x14ac:dyDescent="0.25">
      <c r="A9260" t="s">
        <v>23357</v>
      </c>
      <c r="B9260" t="s">
        <v>23358</v>
      </c>
      <c r="C9260" t="s">
        <v>24181</v>
      </c>
      <c r="D9260" t="s">
        <v>24182</v>
      </c>
      <c r="E9260">
        <v>3799068</v>
      </c>
      <c r="F9260" t="s">
        <v>128</v>
      </c>
      <c r="G9260" t="s">
        <v>3525</v>
      </c>
      <c r="H9260" t="s">
        <v>3526</v>
      </c>
      <c r="I9260" t="s">
        <v>24236</v>
      </c>
      <c r="J9260" t="s">
        <v>935</v>
      </c>
      <c r="K9260" t="s">
        <v>110</v>
      </c>
      <c r="L9260" t="s">
        <v>3343</v>
      </c>
      <c r="M9260" t="s">
        <v>3344</v>
      </c>
      <c r="N9260" t="s">
        <v>3345</v>
      </c>
      <c r="O9260" t="s">
        <v>3346</v>
      </c>
      <c r="P9260" t="s">
        <v>3343</v>
      </c>
      <c r="Q9260" t="s">
        <v>3346</v>
      </c>
    </row>
    <row r="9261" spans="1:17" x14ac:dyDescent="0.25">
      <c r="A9261" t="s">
        <v>23357</v>
      </c>
      <c r="B9261" t="s">
        <v>23358</v>
      </c>
      <c r="C9261" t="s">
        <v>24181</v>
      </c>
      <c r="D9261" t="s">
        <v>24182</v>
      </c>
      <c r="E9261">
        <v>3799068</v>
      </c>
      <c r="F9261" t="s">
        <v>128</v>
      </c>
      <c r="G9261" t="s">
        <v>3525</v>
      </c>
      <c r="H9261" t="s">
        <v>3526</v>
      </c>
      <c r="I9261" t="s">
        <v>24237</v>
      </c>
      <c r="J9261" t="s">
        <v>1193</v>
      </c>
      <c r="K9261" t="s">
        <v>110</v>
      </c>
      <c r="L9261" t="s">
        <v>3346</v>
      </c>
      <c r="M9261" t="s">
        <v>3344</v>
      </c>
      <c r="N9261" t="s">
        <v>3345</v>
      </c>
      <c r="O9261" t="s">
        <v>3346</v>
      </c>
      <c r="P9261" t="s">
        <v>3343</v>
      </c>
      <c r="Q9261" t="s">
        <v>3346</v>
      </c>
    </row>
    <row r="9262" spans="1:17" x14ac:dyDescent="0.25">
      <c r="A9262" t="s">
        <v>23357</v>
      </c>
      <c r="B9262" t="s">
        <v>23358</v>
      </c>
      <c r="C9262" t="s">
        <v>24181</v>
      </c>
      <c r="D9262" t="s">
        <v>24182</v>
      </c>
      <c r="E9262">
        <v>3799069</v>
      </c>
      <c r="F9262" t="s">
        <v>3537</v>
      </c>
      <c r="G9262" t="s">
        <v>3538</v>
      </c>
      <c r="H9262" t="s">
        <v>2503</v>
      </c>
      <c r="I9262" t="s">
        <v>24238</v>
      </c>
      <c r="J9262" t="s">
        <v>3540</v>
      </c>
      <c r="K9262" t="s">
        <v>110</v>
      </c>
      <c r="L9262" t="s">
        <v>3343</v>
      </c>
      <c r="M9262" t="s">
        <v>3344</v>
      </c>
      <c r="N9262" t="s">
        <v>3345</v>
      </c>
      <c r="O9262" t="s">
        <v>3346</v>
      </c>
      <c r="P9262" t="s">
        <v>3343</v>
      </c>
      <c r="Q9262" t="s">
        <v>3346</v>
      </c>
    </row>
    <row r="9263" spans="1:17" x14ac:dyDescent="0.25">
      <c r="A9263" t="s">
        <v>23357</v>
      </c>
      <c r="B9263" t="s">
        <v>23358</v>
      </c>
      <c r="C9263" t="s">
        <v>24181</v>
      </c>
      <c r="D9263" t="s">
        <v>24182</v>
      </c>
      <c r="E9263">
        <v>3799070</v>
      </c>
      <c r="F9263" t="s">
        <v>3541</v>
      </c>
      <c r="G9263" t="s">
        <v>3542</v>
      </c>
      <c r="H9263" t="s">
        <v>2503</v>
      </c>
      <c r="I9263" t="s">
        <v>24239</v>
      </c>
      <c r="J9263" t="s">
        <v>3544</v>
      </c>
      <c r="K9263" t="s">
        <v>110</v>
      </c>
      <c r="L9263" t="s">
        <v>3343</v>
      </c>
      <c r="M9263" t="s">
        <v>3344</v>
      </c>
      <c r="N9263" t="s">
        <v>3345</v>
      </c>
      <c r="O9263" t="s">
        <v>3346</v>
      </c>
      <c r="P9263" t="s">
        <v>3343</v>
      </c>
      <c r="Q9263" t="s">
        <v>3346</v>
      </c>
    </row>
    <row r="9264" spans="1:17" x14ac:dyDescent="0.25">
      <c r="A9264" t="s">
        <v>24240</v>
      </c>
      <c r="B9264" t="s">
        <v>24241</v>
      </c>
      <c r="C9264" t="s">
        <v>1904</v>
      </c>
      <c r="D9264" t="s">
        <v>1905</v>
      </c>
      <c r="E9264">
        <v>3905001</v>
      </c>
      <c r="F9264" t="s">
        <v>114</v>
      </c>
      <c r="G9264" t="s">
        <v>3339</v>
      </c>
      <c r="H9264" t="s">
        <v>4593</v>
      </c>
      <c r="I9264" t="s">
        <v>24242</v>
      </c>
      <c r="J9264" t="s">
        <v>4774</v>
      </c>
      <c r="K9264" t="s">
        <v>110</v>
      </c>
      <c r="L9264" t="s">
        <v>3343</v>
      </c>
      <c r="M9264" t="s">
        <v>4108</v>
      </c>
      <c r="N9264" t="s">
        <v>7712</v>
      </c>
      <c r="O9264" t="s">
        <v>3343</v>
      </c>
      <c r="P9264" t="s">
        <v>3343</v>
      </c>
      <c r="Q9264" t="s">
        <v>3346</v>
      </c>
    </row>
    <row r="9265" spans="1:17" x14ac:dyDescent="0.25">
      <c r="A9265" t="s">
        <v>24240</v>
      </c>
      <c r="B9265" t="s">
        <v>24241</v>
      </c>
      <c r="C9265" t="s">
        <v>1904</v>
      </c>
      <c r="D9265" t="s">
        <v>1905</v>
      </c>
      <c r="E9265">
        <v>3905002</v>
      </c>
      <c r="F9265" t="s">
        <v>1896</v>
      </c>
      <c r="G9265" t="s">
        <v>24243</v>
      </c>
      <c r="H9265" t="s">
        <v>4593</v>
      </c>
      <c r="I9265" t="s">
        <v>24244</v>
      </c>
      <c r="J9265" t="s">
        <v>1898</v>
      </c>
      <c r="K9265" t="s">
        <v>110</v>
      </c>
      <c r="L9265" t="s">
        <v>3343</v>
      </c>
      <c r="M9265" t="s">
        <v>4108</v>
      </c>
      <c r="N9265" t="s">
        <v>7712</v>
      </c>
      <c r="O9265" t="s">
        <v>3343</v>
      </c>
      <c r="P9265" t="s">
        <v>3343</v>
      </c>
      <c r="Q9265" t="s">
        <v>3346</v>
      </c>
    </row>
    <row r="9266" spans="1:17" x14ac:dyDescent="0.25">
      <c r="A9266" t="s">
        <v>24240</v>
      </c>
      <c r="B9266" t="s">
        <v>24241</v>
      </c>
      <c r="C9266" t="s">
        <v>1904</v>
      </c>
      <c r="D9266" t="s">
        <v>1905</v>
      </c>
      <c r="E9266">
        <v>3905003</v>
      </c>
      <c r="F9266" t="s">
        <v>875</v>
      </c>
      <c r="G9266" t="s">
        <v>24245</v>
      </c>
      <c r="H9266" t="s">
        <v>4593</v>
      </c>
      <c r="I9266" t="s">
        <v>24246</v>
      </c>
      <c r="J9266" t="s">
        <v>11752</v>
      </c>
      <c r="K9266" t="s">
        <v>110</v>
      </c>
      <c r="L9266" t="s">
        <v>3343</v>
      </c>
      <c r="M9266" t="s">
        <v>4108</v>
      </c>
      <c r="N9266" t="s">
        <v>7712</v>
      </c>
      <c r="O9266" t="s">
        <v>3343</v>
      </c>
      <c r="P9266" t="s">
        <v>3343</v>
      </c>
      <c r="Q9266" t="s">
        <v>3346</v>
      </c>
    </row>
    <row r="9267" spans="1:17" x14ac:dyDescent="0.25">
      <c r="A9267" t="s">
        <v>24240</v>
      </c>
      <c r="B9267" t="s">
        <v>24241</v>
      </c>
      <c r="C9267" t="s">
        <v>1904</v>
      </c>
      <c r="D9267" t="s">
        <v>1905</v>
      </c>
      <c r="E9267">
        <v>3905004</v>
      </c>
      <c r="F9267" t="s">
        <v>24247</v>
      </c>
      <c r="G9267" t="s">
        <v>24248</v>
      </c>
      <c r="H9267" t="s">
        <v>4409</v>
      </c>
      <c r="I9267" t="s">
        <v>24249</v>
      </c>
      <c r="J9267" t="s">
        <v>24250</v>
      </c>
      <c r="K9267" t="s">
        <v>110</v>
      </c>
      <c r="L9267" t="s">
        <v>3343</v>
      </c>
      <c r="M9267" t="s">
        <v>4108</v>
      </c>
      <c r="N9267" t="s">
        <v>9900</v>
      </c>
      <c r="O9267" t="s">
        <v>3343</v>
      </c>
      <c r="P9267" t="s">
        <v>3343</v>
      </c>
      <c r="Q9267" t="s">
        <v>3346</v>
      </c>
    </row>
    <row r="9268" spans="1:17" x14ac:dyDescent="0.25">
      <c r="A9268" t="s">
        <v>24240</v>
      </c>
      <c r="B9268" t="s">
        <v>24241</v>
      </c>
      <c r="C9268" t="s">
        <v>1904</v>
      </c>
      <c r="D9268" t="s">
        <v>1905</v>
      </c>
      <c r="E9268">
        <v>3905005</v>
      </c>
      <c r="F9268" t="s">
        <v>128</v>
      </c>
      <c r="G9268" t="s">
        <v>24251</v>
      </c>
      <c r="H9268" t="s">
        <v>3701</v>
      </c>
      <c r="I9268" t="s">
        <v>24252</v>
      </c>
      <c r="J9268" t="s">
        <v>5028</v>
      </c>
      <c r="K9268" t="s">
        <v>110</v>
      </c>
      <c r="L9268" t="s">
        <v>3343</v>
      </c>
      <c r="M9268" t="s">
        <v>4108</v>
      </c>
      <c r="N9268" t="s">
        <v>7712</v>
      </c>
      <c r="O9268" t="s">
        <v>3343</v>
      </c>
      <c r="P9268" t="s">
        <v>3343</v>
      </c>
      <c r="Q9268" t="s">
        <v>3346</v>
      </c>
    </row>
    <row r="9269" spans="1:17" x14ac:dyDescent="0.25">
      <c r="A9269" t="s">
        <v>24240</v>
      </c>
      <c r="B9269" t="s">
        <v>24241</v>
      </c>
      <c r="C9269" t="s">
        <v>1904</v>
      </c>
      <c r="D9269" t="s">
        <v>1905</v>
      </c>
      <c r="E9269">
        <v>3905006</v>
      </c>
      <c r="F9269" t="s">
        <v>102</v>
      </c>
      <c r="G9269" t="s">
        <v>3349</v>
      </c>
      <c r="H9269" t="s">
        <v>4593</v>
      </c>
      <c r="I9269" t="s">
        <v>1911</v>
      </c>
      <c r="J9269" t="s">
        <v>103</v>
      </c>
      <c r="K9269" t="s">
        <v>110</v>
      </c>
      <c r="L9269" t="s">
        <v>3343</v>
      </c>
      <c r="M9269" t="s">
        <v>4108</v>
      </c>
      <c r="N9269" t="s">
        <v>7712</v>
      </c>
      <c r="O9269" t="s">
        <v>3343</v>
      </c>
      <c r="P9269" t="s">
        <v>3343</v>
      </c>
      <c r="Q9269" t="s">
        <v>3346</v>
      </c>
    </row>
    <row r="9270" spans="1:17" x14ac:dyDescent="0.25">
      <c r="A9270" t="s">
        <v>24240</v>
      </c>
      <c r="B9270" t="s">
        <v>24241</v>
      </c>
      <c r="C9270" t="s">
        <v>1904</v>
      </c>
      <c r="D9270" t="s">
        <v>1905</v>
      </c>
      <c r="E9270">
        <v>3905007</v>
      </c>
      <c r="F9270" t="s">
        <v>1914</v>
      </c>
      <c r="G9270" t="s">
        <v>24253</v>
      </c>
      <c r="H9270" t="s">
        <v>10418</v>
      </c>
      <c r="I9270" t="s">
        <v>24254</v>
      </c>
      <c r="J9270" t="s">
        <v>24255</v>
      </c>
      <c r="K9270" t="s">
        <v>110</v>
      </c>
      <c r="L9270" t="s">
        <v>3343</v>
      </c>
      <c r="M9270" t="s">
        <v>4108</v>
      </c>
      <c r="N9270" t="s">
        <v>7712</v>
      </c>
      <c r="O9270" t="s">
        <v>3343</v>
      </c>
      <c r="P9270" t="s">
        <v>3343</v>
      </c>
      <c r="Q9270" t="s">
        <v>3346</v>
      </c>
    </row>
    <row r="9271" spans="1:17" x14ac:dyDescent="0.25">
      <c r="A9271" t="s">
        <v>24240</v>
      </c>
      <c r="B9271" t="s">
        <v>24241</v>
      </c>
      <c r="C9271" t="s">
        <v>1904</v>
      </c>
      <c r="D9271" t="s">
        <v>1905</v>
      </c>
      <c r="E9271">
        <v>3905007</v>
      </c>
      <c r="F9271" t="s">
        <v>1914</v>
      </c>
      <c r="G9271" t="s">
        <v>24253</v>
      </c>
      <c r="H9271" t="s">
        <v>10418</v>
      </c>
      <c r="I9271" t="s">
        <v>24256</v>
      </c>
      <c r="J9271" t="s">
        <v>24257</v>
      </c>
      <c r="K9271" t="s">
        <v>110</v>
      </c>
      <c r="L9271" t="s">
        <v>3346</v>
      </c>
      <c r="M9271" t="s">
        <v>4108</v>
      </c>
      <c r="N9271" t="s">
        <v>7712</v>
      </c>
      <c r="O9271" t="s">
        <v>3343</v>
      </c>
      <c r="P9271" t="s">
        <v>3343</v>
      </c>
      <c r="Q9271" t="s">
        <v>3346</v>
      </c>
    </row>
    <row r="9272" spans="1:17" x14ac:dyDescent="0.25">
      <c r="A9272" t="s">
        <v>24240</v>
      </c>
      <c r="B9272" t="s">
        <v>24241</v>
      </c>
      <c r="C9272" t="s">
        <v>1904</v>
      </c>
      <c r="D9272" t="s">
        <v>1905</v>
      </c>
      <c r="E9272">
        <v>3905007</v>
      </c>
      <c r="F9272" t="s">
        <v>1914</v>
      </c>
      <c r="G9272" t="s">
        <v>24253</v>
      </c>
      <c r="H9272" t="s">
        <v>10418</v>
      </c>
      <c r="I9272" t="s">
        <v>1915</v>
      </c>
      <c r="J9272" t="s">
        <v>1916</v>
      </c>
      <c r="K9272" t="s">
        <v>110</v>
      </c>
      <c r="L9272" t="s">
        <v>3346</v>
      </c>
      <c r="M9272" t="s">
        <v>4108</v>
      </c>
      <c r="N9272" t="s">
        <v>7712</v>
      </c>
      <c r="O9272" t="s">
        <v>3343</v>
      </c>
      <c r="P9272" t="s">
        <v>3343</v>
      </c>
      <c r="Q9272" t="s">
        <v>3346</v>
      </c>
    </row>
    <row r="9273" spans="1:17" x14ac:dyDescent="0.25">
      <c r="A9273" t="s">
        <v>24240</v>
      </c>
      <c r="B9273" t="s">
        <v>24241</v>
      </c>
      <c r="C9273" t="s">
        <v>1904</v>
      </c>
      <c r="D9273" t="s">
        <v>1905</v>
      </c>
      <c r="E9273">
        <v>3905007</v>
      </c>
      <c r="F9273" t="s">
        <v>1914</v>
      </c>
      <c r="G9273" t="s">
        <v>24253</v>
      </c>
      <c r="H9273" t="s">
        <v>10418</v>
      </c>
      <c r="I9273" t="s">
        <v>24258</v>
      </c>
      <c r="J9273" t="s">
        <v>24259</v>
      </c>
      <c r="K9273" t="s">
        <v>110</v>
      </c>
      <c r="L9273" t="s">
        <v>3346</v>
      </c>
      <c r="M9273" t="s">
        <v>4108</v>
      </c>
      <c r="N9273" t="s">
        <v>7712</v>
      </c>
      <c r="O9273" t="s">
        <v>3343</v>
      </c>
      <c r="P9273" t="s">
        <v>3343</v>
      </c>
      <c r="Q9273" t="s">
        <v>3346</v>
      </c>
    </row>
    <row r="9274" spans="1:17" x14ac:dyDescent="0.25">
      <c r="A9274" t="s">
        <v>24240</v>
      </c>
      <c r="B9274" t="s">
        <v>24241</v>
      </c>
      <c r="C9274" t="s">
        <v>1904</v>
      </c>
      <c r="D9274" t="s">
        <v>1905</v>
      </c>
      <c r="E9274">
        <v>3905007</v>
      </c>
      <c r="F9274" t="s">
        <v>1914</v>
      </c>
      <c r="G9274" t="s">
        <v>24253</v>
      </c>
      <c r="H9274" t="s">
        <v>10418</v>
      </c>
      <c r="I9274" t="s">
        <v>24260</v>
      </c>
      <c r="J9274" t="s">
        <v>24261</v>
      </c>
      <c r="K9274" t="s">
        <v>110</v>
      </c>
      <c r="L9274" t="s">
        <v>3346</v>
      </c>
      <c r="M9274" t="s">
        <v>4108</v>
      </c>
      <c r="N9274" t="s">
        <v>7712</v>
      </c>
      <c r="O9274" t="s">
        <v>3343</v>
      </c>
      <c r="P9274" t="s">
        <v>3343</v>
      </c>
      <c r="Q9274" t="s">
        <v>3346</v>
      </c>
    </row>
    <row r="9275" spans="1:17" x14ac:dyDescent="0.25">
      <c r="A9275" t="s">
        <v>24240</v>
      </c>
      <c r="B9275" t="s">
        <v>24241</v>
      </c>
      <c r="C9275" t="s">
        <v>1868</v>
      </c>
      <c r="D9275" t="s">
        <v>24262</v>
      </c>
      <c r="E9275">
        <v>3906001</v>
      </c>
      <c r="F9275" t="s">
        <v>24263</v>
      </c>
      <c r="G9275" t="s">
        <v>24264</v>
      </c>
      <c r="H9275" t="s">
        <v>3394</v>
      </c>
      <c r="I9275" t="s">
        <v>24265</v>
      </c>
      <c r="J9275" t="s">
        <v>24266</v>
      </c>
      <c r="K9275" t="s">
        <v>110</v>
      </c>
      <c r="L9275" t="s">
        <v>3343</v>
      </c>
      <c r="M9275" t="s">
        <v>4108</v>
      </c>
      <c r="N9275" t="s">
        <v>9900</v>
      </c>
      <c r="O9275" t="s">
        <v>3343</v>
      </c>
      <c r="P9275" t="s">
        <v>3343</v>
      </c>
      <c r="Q9275" t="s">
        <v>3343</v>
      </c>
    </row>
    <row r="9276" spans="1:17" x14ac:dyDescent="0.25">
      <c r="A9276" t="s">
        <v>24240</v>
      </c>
      <c r="B9276" t="s">
        <v>24241</v>
      </c>
      <c r="C9276" t="s">
        <v>1868</v>
      </c>
      <c r="D9276" t="s">
        <v>24262</v>
      </c>
      <c r="E9276">
        <v>3906001</v>
      </c>
      <c r="F9276" t="s">
        <v>24263</v>
      </c>
      <c r="G9276" t="s">
        <v>24264</v>
      </c>
      <c r="H9276" t="s">
        <v>3394</v>
      </c>
      <c r="I9276" t="s">
        <v>24267</v>
      </c>
      <c r="J9276" t="s">
        <v>24268</v>
      </c>
      <c r="K9276" t="s">
        <v>110</v>
      </c>
      <c r="L9276" t="s">
        <v>3346</v>
      </c>
      <c r="M9276" t="s">
        <v>4108</v>
      </c>
      <c r="N9276" t="s">
        <v>9900</v>
      </c>
      <c r="O9276" t="s">
        <v>3343</v>
      </c>
      <c r="P9276" t="s">
        <v>3343</v>
      </c>
      <c r="Q9276" t="s">
        <v>3343</v>
      </c>
    </row>
    <row r="9277" spans="1:17" x14ac:dyDescent="0.25">
      <c r="A9277" t="s">
        <v>24240</v>
      </c>
      <c r="B9277" t="s">
        <v>24241</v>
      </c>
      <c r="C9277" t="s">
        <v>1868</v>
      </c>
      <c r="D9277" t="s">
        <v>24262</v>
      </c>
      <c r="E9277">
        <v>3906001</v>
      </c>
      <c r="F9277" t="s">
        <v>24263</v>
      </c>
      <c r="G9277" t="s">
        <v>24264</v>
      </c>
      <c r="H9277" t="s">
        <v>3394</v>
      </c>
      <c r="I9277" t="s">
        <v>24269</v>
      </c>
      <c r="J9277" t="s">
        <v>24270</v>
      </c>
      <c r="K9277" t="s">
        <v>110</v>
      </c>
      <c r="L9277" t="s">
        <v>3346</v>
      </c>
      <c r="M9277" t="s">
        <v>4108</v>
      </c>
      <c r="N9277" t="s">
        <v>9900</v>
      </c>
      <c r="O9277" t="s">
        <v>3343</v>
      </c>
      <c r="P9277" t="s">
        <v>3343</v>
      </c>
      <c r="Q9277" t="s">
        <v>3343</v>
      </c>
    </row>
    <row r="9278" spans="1:17" x14ac:dyDescent="0.25">
      <c r="A9278" t="s">
        <v>24240</v>
      </c>
      <c r="B9278" t="s">
        <v>24241</v>
      </c>
      <c r="C9278" t="s">
        <v>1868</v>
      </c>
      <c r="D9278" t="s">
        <v>24262</v>
      </c>
      <c r="E9278">
        <v>3906002</v>
      </c>
      <c r="F9278" t="s">
        <v>24271</v>
      </c>
      <c r="G9278" t="s">
        <v>24272</v>
      </c>
      <c r="H9278" t="s">
        <v>24273</v>
      </c>
      <c r="I9278" t="s">
        <v>24274</v>
      </c>
      <c r="J9278" t="s">
        <v>24275</v>
      </c>
      <c r="K9278" t="s">
        <v>110</v>
      </c>
      <c r="L9278" t="s">
        <v>3343</v>
      </c>
      <c r="M9278" t="s">
        <v>4108</v>
      </c>
      <c r="N9278" t="s">
        <v>9900</v>
      </c>
      <c r="O9278" t="s">
        <v>3343</v>
      </c>
      <c r="P9278" t="s">
        <v>3343</v>
      </c>
      <c r="Q9278" t="s">
        <v>3343</v>
      </c>
    </row>
    <row r="9279" spans="1:17" x14ac:dyDescent="0.25">
      <c r="A9279" t="s">
        <v>24240</v>
      </c>
      <c r="B9279" t="s">
        <v>24241</v>
      </c>
      <c r="C9279" t="s">
        <v>1868</v>
      </c>
      <c r="D9279" t="s">
        <v>24262</v>
      </c>
      <c r="E9279">
        <v>3906003</v>
      </c>
      <c r="F9279" t="s">
        <v>1875</v>
      </c>
      <c r="G9279" t="s">
        <v>24276</v>
      </c>
      <c r="H9279" t="s">
        <v>24273</v>
      </c>
      <c r="I9279" t="s">
        <v>1876</v>
      </c>
      <c r="J9279" t="s">
        <v>1877</v>
      </c>
      <c r="K9279" t="s">
        <v>110</v>
      </c>
      <c r="L9279" t="s">
        <v>3343</v>
      </c>
      <c r="M9279" t="s">
        <v>4108</v>
      </c>
      <c r="N9279" t="s">
        <v>9900</v>
      </c>
      <c r="O9279" t="s">
        <v>3343</v>
      </c>
      <c r="P9279" t="s">
        <v>3343</v>
      </c>
      <c r="Q9279" t="s">
        <v>3343</v>
      </c>
    </row>
    <row r="9280" spans="1:17" x14ac:dyDescent="0.25">
      <c r="A9280" t="s">
        <v>24240</v>
      </c>
      <c r="B9280" t="s">
        <v>24241</v>
      </c>
      <c r="C9280" t="s">
        <v>1868</v>
      </c>
      <c r="D9280" t="s">
        <v>24262</v>
      </c>
      <c r="E9280">
        <v>3906004</v>
      </c>
      <c r="F9280" t="s">
        <v>1880</v>
      </c>
      <c r="G9280" t="s">
        <v>24277</v>
      </c>
      <c r="H9280" t="s">
        <v>24273</v>
      </c>
      <c r="I9280" t="s">
        <v>1881</v>
      </c>
      <c r="J9280" t="s">
        <v>1882</v>
      </c>
      <c r="K9280" t="s">
        <v>110</v>
      </c>
      <c r="L9280" t="s">
        <v>3343</v>
      </c>
      <c r="M9280" t="s">
        <v>4108</v>
      </c>
      <c r="N9280" t="s">
        <v>9900</v>
      </c>
      <c r="O9280" t="s">
        <v>3343</v>
      </c>
      <c r="P9280" t="s">
        <v>3343</v>
      </c>
      <c r="Q9280" t="s">
        <v>3343</v>
      </c>
    </row>
    <row r="9281" spans="1:17" x14ac:dyDescent="0.25">
      <c r="A9281" t="s">
        <v>24240</v>
      </c>
      <c r="B9281" t="s">
        <v>24241</v>
      </c>
      <c r="C9281" t="s">
        <v>1868</v>
      </c>
      <c r="D9281" t="s">
        <v>24262</v>
      </c>
      <c r="E9281">
        <v>3906005</v>
      </c>
      <c r="F9281" t="s">
        <v>1885</v>
      </c>
      <c r="G9281" t="s">
        <v>24278</v>
      </c>
      <c r="H9281" t="s">
        <v>13713</v>
      </c>
      <c r="I9281" t="s">
        <v>1886</v>
      </c>
      <c r="J9281" t="s">
        <v>1887</v>
      </c>
      <c r="K9281" t="s">
        <v>110</v>
      </c>
      <c r="L9281" t="s">
        <v>3343</v>
      </c>
      <c r="M9281" t="s">
        <v>4108</v>
      </c>
      <c r="N9281" t="s">
        <v>7712</v>
      </c>
      <c r="O9281" t="s">
        <v>3343</v>
      </c>
      <c r="P9281" t="s">
        <v>3343</v>
      </c>
      <c r="Q9281" t="s">
        <v>3343</v>
      </c>
    </row>
    <row r="9282" spans="1:17" x14ac:dyDescent="0.25">
      <c r="A9282" t="s">
        <v>24240</v>
      </c>
      <c r="B9282" t="s">
        <v>24241</v>
      </c>
      <c r="C9282" t="s">
        <v>1868</v>
      </c>
      <c r="D9282" t="s">
        <v>24262</v>
      </c>
      <c r="E9282">
        <v>3906006</v>
      </c>
      <c r="F9282" t="s">
        <v>24279</v>
      </c>
      <c r="G9282" t="s">
        <v>24280</v>
      </c>
      <c r="H9282" t="s">
        <v>13713</v>
      </c>
      <c r="I9282" t="s">
        <v>24281</v>
      </c>
      <c r="J9282" t="s">
        <v>1887</v>
      </c>
      <c r="K9282" t="s">
        <v>110</v>
      </c>
      <c r="L9282" t="s">
        <v>3343</v>
      </c>
      <c r="M9282" t="s">
        <v>4108</v>
      </c>
      <c r="N9282" t="s">
        <v>7712</v>
      </c>
      <c r="O9282" t="s">
        <v>3343</v>
      </c>
      <c r="P9282" t="s">
        <v>3343</v>
      </c>
      <c r="Q9282" t="s">
        <v>3343</v>
      </c>
    </row>
    <row r="9283" spans="1:17" x14ac:dyDescent="0.25">
      <c r="A9283" t="s">
        <v>24240</v>
      </c>
      <c r="B9283" t="s">
        <v>24241</v>
      </c>
      <c r="C9283" t="s">
        <v>1868</v>
      </c>
      <c r="D9283" t="s">
        <v>24262</v>
      </c>
      <c r="E9283">
        <v>3906007</v>
      </c>
      <c r="F9283" t="s">
        <v>24282</v>
      </c>
      <c r="G9283" t="s">
        <v>24283</v>
      </c>
      <c r="H9283" t="s">
        <v>4932</v>
      </c>
      <c r="I9283" t="s">
        <v>24284</v>
      </c>
      <c r="J9283" t="s">
        <v>24285</v>
      </c>
      <c r="K9283" t="s">
        <v>110</v>
      </c>
      <c r="L9283" t="s">
        <v>3343</v>
      </c>
      <c r="M9283" t="s">
        <v>4108</v>
      </c>
      <c r="N9283" t="s">
        <v>7712</v>
      </c>
      <c r="O9283" t="s">
        <v>3343</v>
      </c>
      <c r="P9283" t="s">
        <v>3343</v>
      </c>
      <c r="Q9283" t="s">
        <v>3343</v>
      </c>
    </row>
    <row r="9284" spans="1:17" x14ac:dyDescent="0.25">
      <c r="A9284" t="s">
        <v>24240</v>
      </c>
      <c r="B9284" t="s">
        <v>24241</v>
      </c>
      <c r="C9284" t="s">
        <v>1868</v>
      </c>
      <c r="D9284" t="s">
        <v>24262</v>
      </c>
      <c r="E9284">
        <v>3906008</v>
      </c>
      <c r="F9284" t="s">
        <v>24286</v>
      </c>
      <c r="G9284" t="s">
        <v>24287</v>
      </c>
      <c r="H9284" t="s">
        <v>24288</v>
      </c>
      <c r="I9284" t="s">
        <v>24289</v>
      </c>
      <c r="J9284" t="s">
        <v>24290</v>
      </c>
      <c r="K9284" t="s">
        <v>110</v>
      </c>
      <c r="L9284" t="s">
        <v>3343</v>
      </c>
      <c r="M9284" t="s">
        <v>4108</v>
      </c>
      <c r="N9284" t="s">
        <v>9900</v>
      </c>
      <c r="O9284" t="s">
        <v>3343</v>
      </c>
      <c r="P9284" t="s">
        <v>3343</v>
      </c>
      <c r="Q9284" t="s">
        <v>3343</v>
      </c>
    </row>
    <row r="9285" spans="1:17" x14ac:dyDescent="0.25">
      <c r="A9285" t="s">
        <v>24240</v>
      </c>
      <c r="B9285" t="s">
        <v>24241</v>
      </c>
      <c r="C9285" t="s">
        <v>1868</v>
      </c>
      <c r="D9285" t="s">
        <v>24262</v>
      </c>
      <c r="E9285">
        <v>3906009</v>
      </c>
      <c r="F9285" t="s">
        <v>24291</v>
      </c>
      <c r="G9285" t="s">
        <v>24292</v>
      </c>
      <c r="H9285" t="s">
        <v>13713</v>
      </c>
      <c r="I9285" t="s">
        <v>24293</v>
      </c>
      <c r="J9285" t="s">
        <v>1893</v>
      </c>
      <c r="K9285" t="s">
        <v>110</v>
      </c>
      <c r="L9285" t="s">
        <v>3343</v>
      </c>
      <c r="M9285" t="s">
        <v>4108</v>
      </c>
      <c r="N9285" t="s">
        <v>7712</v>
      </c>
      <c r="O9285" t="s">
        <v>3343</v>
      </c>
      <c r="P9285" t="s">
        <v>3343</v>
      </c>
      <c r="Q9285" t="s">
        <v>3343</v>
      </c>
    </row>
    <row r="9286" spans="1:17" x14ac:dyDescent="0.25">
      <c r="A9286" t="s">
        <v>24240</v>
      </c>
      <c r="B9286" t="s">
        <v>24241</v>
      </c>
      <c r="C9286" t="s">
        <v>1868</v>
      </c>
      <c r="D9286" t="s">
        <v>24262</v>
      </c>
      <c r="E9286">
        <v>3906009</v>
      </c>
      <c r="F9286" t="s">
        <v>24291</v>
      </c>
      <c r="G9286" t="s">
        <v>24292</v>
      </c>
      <c r="H9286" t="s">
        <v>13713</v>
      </c>
      <c r="I9286" t="s">
        <v>24294</v>
      </c>
      <c r="J9286" t="s">
        <v>24295</v>
      </c>
      <c r="K9286" t="s">
        <v>110</v>
      </c>
      <c r="L9286" t="s">
        <v>3346</v>
      </c>
      <c r="M9286" t="s">
        <v>4108</v>
      </c>
      <c r="N9286" t="s">
        <v>7712</v>
      </c>
      <c r="O9286" t="s">
        <v>3343</v>
      </c>
      <c r="P9286" t="s">
        <v>3343</v>
      </c>
      <c r="Q9286" t="s">
        <v>3343</v>
      </c>
    </row>
    <row r="9287" spans="1:17" x14ac:dyDescent="0.25">
      <c r="A9287" t="s">
        <v>24240</v>
      </c>
      <c r="B9287" t="s">
        <v>24241</v>
      </c>
      <c r="C9287" t="s">
        <v>1868</v>
      </c>
      <c r="D9287" t="s">
        <v>24262</v>
      </c>
      <c r="E9287">
        <v>3906010</v>
      </c>
      <c r="F9287" t="s">
        <v>1891</v>
      </c>
      <c r="G9287" t="s">
        <v>24296</v>
      </c>
      <c r="H9287" t="s">
        <v>13713</v>
      </c>
      <c r="I9287" t="s">
        <v>1892</v>
      </c>
      <c r="J9287" t="s">
        <v>1893</v>
      </c>
      <c r="K9287" t="s">
        <v>110</v>
      </c>
      <c r="L9287" t="s">
        <v>3343</v>
      </c>
      <c r="M9287" t="s">
        <v>4108</v>
      </c>
      <c r="N9287" t="s">
        <v>7712</v>
      </c>
      <c r="O9287" t="s">
        <v>3343</v>
      </c>
      <c r="P9287" t="s">
        <v>3343</v>
      </c>
      <c r="Q9287" t="s">
        <v>3343</v>
      </c>
    </row>
    <row r="9288" spans="1:17" x14ac:dyDescent="0.25">
      <c r="A9288" t="s">
        <v>24240</v>
      </c>
      <c r="B9288" t="s">
        <v>24241</v>
      </c>
      <c r="C9288" t="s">
        <v>1868</v>
      </c>
      <c r="D9288" t="s">
        <v>24262</v>
      </c>
      <c r="E9288">
        <v>3906011</v>
      </c>
      <c r="F9288" t="s">
        <v>3050</v>
      </c>
      <c r="G9288" t="s">
        <v>24297</v>
      </c>
      <c r="H9288" t="s">
        <v>3618</v>
      </c>
      <c r="I9288" t="s">
        <v>24298</v>
      </c>
      <c r="J9288" t="s">
        <v>3051</v>
      </c>
      <c r="K9288" t="s">
        <v>110</v>
      </c>
      <c r="L9288" t="s">
        <v>3343</v>
      </c>
      <c r="M9288" t="s">
        <v>4108</v>
      </c>
      <c r="N9288" t="s">
        <v>7712</v>
      </c>
      <c r="O9288" t="s">
        <v>3343</v>
      </c>
      <c r="P9288" t="s">
        <v>3343</v>
      </c>
      <c r="Q9288" t="s">
        <v>3343</v>
      </c>
    </row>
    <row r="9289" spans="1:17" x14ac:dyDescent="0.25">
      <c r="A9289" t="s">
        <v>24240</v>
      </c>
      <c r="B9289" t="s">
        <v>24241</v>
      </c>
      <c r="C9289" t="s">
        <v>1868</v>
      </c>
      <c r="D9289" t="s">
        <v>24262</v>
      </c>
      <c r="E9289">
        <v>3906012</v>
      </c>
      <c r="F9289" t="s">
        <v>375</v>
      </c>
      <c r="G9289" t="s">
        <v>24299</v>
      </c>
      <c r="H9289" t="s">
        <v>4593</v>
      </c>
      <c r="I9289" t="s">
        <v>24300</v>
      </c>
      <c r="J9289" t="s">
        <v>154</v>
      </c>
      <c r="K9289" t="s">
        <v>110</v>
      </c>
      <c r="L9289" t="s">
        <v>3343</v>
      </c>
      <c r="M9289" t="s">
        <v>4108</v>
      </c>
      <c r="N9289" t="s">
        <v>24301</v>
      </c>
      <c r="O9289" t="s">
        <v>3343</v>
      </c>
      <c r="P9289" t="s">
        <v>3343</v>
      </c>
      <c r="Q9289" t="s">
        <v>3343</v>
      </c>
    </row>
    <row r="9290" spans="1:17" x14ac:dyDescent="0.25">
      <c r="A9290" t="s">
        <v>24240</v>
      </c>
      <c r="B9290" t="s">
        <v>24241</v>
      </c>
      <c r="C9290" t="s">
        <v>1868</v>
      </c>
      <c r="D9290" t="s">
        <v>24262</v>
      </c>
      <c r="E9290">
        <v>3906013</v>
      </c>
      <c r="F9290" t="s">
        <v>24302</v>
      </c>
      <c r="G9290" t="s">
        <v>24303</v>
      </c>
      <c r="H9290" t="s">
        <v>24304</v>
      </c>
      <c r="I9290" t="s">
        <v>24305</v>
      </c>
      <c r="J9290" t="s">
        <v>24306</v>
      </c>
      <c r="K9290" t="s">
        <v>110</v>
      </c>
      <c r="L9290" t="s">
        <v>3343</v>
      </c>
      <c r="M9290" t="s">
        <v>4108</v>
      </c>
      <c r="N9290" t="s">
        <v>24301</v>
      </c>
      <c r="O9290" t="s">
        <v>3343</v>
      </c>
      <c r="P9290" t="s">
        <v>3343</v>
      </c>
      <c r="Q9290" t="s">
        <v>3343</v>
      </c>
    </row>
    <row r="9291" spans="1:17" x14ac:dyDescent="0.25">
      <c r="A9291" t="s">
        <v>24240</v>
      </c>
      <c r="B9291" t="s">
        <v>24241</v>
      </c>
      <c r="C9291" t="s">
        <v>1868</v>
      </c>
      <c r="D9291" t="s">
        <v>24262</v>
      </c>
      <c r="E9291">
        <v>3906014</v>
      </c>
      <c r="F9291" t="s">
        <v>24307</v>
      </c>
      <c r="G9291" t="s">
        <v>4583</v>
      </c>
      <c r="H9291" t="s">
        <v>3526</v>
      </c>
      <c r="I9291" t="s">
        <v>24308</v>
      </c>
      <c r="J9291" t="s">
        <v>5028</v>
      </c>
      <c r="K9291" t="s">
        <v>110</v>
      </c>
      <c r="L9291" t="s">
        <v>3343</v>
      </c>
      <c r="M9291" t="s">
        <v>3477</v>
      </c>
      <c r="N9291" t="s">
        <v>24309</v>
      </c>
      <c r="O9291" t="s">
        <v>3343</v>
      </c>
      <c r="P9291" t="s">
        <v>3343</v>
      </c>
      <c r="Q9291" t="s">
        <v>3343</v>
      </c>
    </row>
    <row r="9292" spans="1:17" x14ac:dyDescent="0.25">
      <c r="A9292" t="s">
        <v>24240</v>
      </c>
      <c r="B9292" t="s">
        <v>24241</v>
      </c>
      <c r="C9292" t="s">
        <v>1868</v>
      </c>
      <c r="D9292" t="s">
        <v>24262</v>
      </c>
      <c r="E9292">
        <v>3906014</v>
      </c>
      <c r="F9292" t="s">
        <v>24307</v>
      </c>
      <c r="G9292" t="s">
        <v>4583</v>
      </c>
      <c r="H9292" t="s">
        <v>3526</v>
      </c>
      <c r="I9292" t="s">
        <v>24310</v>
      </c>
      <c r="J9292" t="s">
        <v>4409</v>
      </c>
      <c r="K9292" t="s">
        <v>110</v>
      </c>
      <c r="L9292" t="s">
        <v>3346</v>
      </c>
      <c r="M9292" t="s">
        <v>3477</v>
      </c>
      <c r="N9292" t="s">
        <v>24309</v>
      </c>
      <c r="O9292" t="s">
        <v>3343</v>
      </c>
      <c r="P9292" t="s">
        <v>3343</v>
      </c>
      <c r="Q9292" t="s">
        <v>3343</v>
      </c>
    </row>
    <row r="9293" spans="1:17" x14ac:dyDescent="0.25">
      <c r="A9293" t="s">
        <v>24240</v>
      </c>
      <c r="B9293" t="s">
        <v>24241</v>
      </c>
      <c r="C9293" t="s">
        <v>1868</v>
      </c>
      <c r="D9293" t="s">
        <v>24262</v>
      </c>
      <c r="E9293">
        <v>3906015</v>
      </c>
      <c r="F9293" t="s">
        <v>51</v>
      </c>
      <c r="G9293" t="s">
        <v>3716</v>
      </c>
      <c r="H9293" t="s">
        <v>4593</v>
      </c>
      <c r="I9293" t="s">
        <v>24311</v>
      </c>
      <c r="J9293" t="s">
        <v>224</v>
      </c>
      <c r="K9293" t="s">
        <v>110</v>
      </c>
      <c r="L9293" t="s">
        <v>3343</v>
      </c>
      <c r="M9293" t="s">
        <v>3477</v>
      </c>
      <c r="N9293" t="s">
        <v>24312</v>
      </c>
      <c r="O9293" t="s">
        <v>3343</v>
      </c>
      <c r="P9293" t="s">
        <v>3343</v>
      </c>
      <c r="Q9293" t="s">
        <v>3343</v>
      </c>
    </row>
    <row r="9294" spans="1:17" x14ac:dyDescent="0.25">
      <c r="A9294" t="s">
        <v>24240</v>
      </c>
      <c r="B9294" t="s">
        <v>24241</v>
      </c>
      <c r="C9294" t="s">
        <v>1868</v>
      </c>
      <c r="D9294" t="s">
        <v>24262</v>
      </c>
      <c r="E9294">
        <v>3906016</v>
      </c>
      <c r="F9294" t="s">
        <v>1896</v>
      </c>
      <c r="G9294" t="s">
        <v>20590</v>
      </c>
      <c r="H9294" t="s">
        <v>4593</v>
      </c>
      <c r="I9294" t="s">
        <v>1897</v>
      </c>
      <c r="J9294" t="s">
        <v>1898</v>
      </c>
      <c r="K9294" t="s">
        <v>110</v>
      </c>
      <c r="L9294" t="s">
        <v>3343</v>
      </c>
      <c r="M9294" t="s">
        <v>3477</v>
      </c>
      <c r="N9294" t="s">
        <v>24312</v>
      </c>
      <c r="O9294" t="s">
        <v>3343</v>
      </c>
      <c r="P9294" t="s">
        <v>3343</v>
      </c>
      <c r="Q9294" t="s">
        <v>3343</v>
      </c>
    </row>
    <row r="9295" spans="1:17" x14ac:dyDescent="0.25">
      <c r="A9295" t="s">
        <v>24240</v>
      </c>
      <c r="B9295" t="s">
        <v>24241</v>
      </c>
      <c r="C9295" t="s">
        <v>1868</v>
      </c>
      <c r="D9295" t="s">
        <v>24262</v>
      </c>
      <c r="E9295">
        <v>3906017</v>
      </c>
      <c r="F9295" t="s">
        <v>24313</v>
      </c>
      <c r="G9295" t="s">
        <v>24314</v>
      </c>
      <c r="H9295" t="s">
        <v>4031</v>
      </c>
      <c r="I9295" t="s">
        <v>24315</v>
      </c>
      <c r="J9295" t="s">
        <v>21307</v>
      </c>
      <c r="K9295" t="s">
        <v>110</v>
      </c>
      <c r="L9295" t="s">
        <v>3343</v>
      </c>
      <c r="M9295" t="s">
        <v>3397</v>
      </c>
      <c r="N9295" t="s">
        <v>23059</v>
      </c>
      <c r="O9295" t="s">
        <v>3343</v>
      </c>
      <c r="P9295" t="s">
        <v>3343</v>
      </c>
      <c r="Q9295" t="s">
        <v>3343</v>
      </c>
    </row>
    <row r="9296" spans="1:17" x14ac:dyDescent="0.25">
      <c r="A9296" t="s">
        <v>24240</v>
      </c>
      <c r="B9296" t="s">
        <v>24241</v>
      </c>
      <c r="C9296" t="s">
        <v>1868</v>
      </c>
      <c r="D9296" t="s">
        <v>24262</v>
      </c>
      <c r="E9296">
        <v>3906017</v>
      </c>
      <c r="F9296" t="s">
        <v>24313</v>
      </c>
      <c r="G9296" t="s">
        <v>24314</v>
      </c>
      <c r="H9296" t="s">
        <v>4031</v>
      </c>
      <c r="I9296" t="s">
        <v>24316</v>
      </c>
      <c r="J9296" t="s">
        <v>24317</v>
      </c>
      <c r="K9296" t="s">
        <v>110</v>
      </c>
      <c r="L9296" t="s">
        <v>3346</v>
      </c>
      <c r="M9296" t="s">
        <v>3397</v>
      </c>
      <c r="N9296" t="s">
        <v>23059</v>
      </c>
      <c r="O9296" t="s">
        <v>3343</v>
      </c>
      <c r="P9296" t="s">
        <v>3343</v>
      </c>
      <c r="Q9296" t="s">
        <v>3343</v>
      </c>
    </row>
    <row r="9297" spans="1:17" x14ac:dyDescent="0.25">
      <c r="A9297" t="s">
        <v>24240</v>
      </c>
      <c r="B9297" t="s">
        <v>24241</v>
      </c>
      <c r="C9297" t="s">
        <v>1868</v>
      </c>
      <c r="D9297" t="s">
        <v>24262</v>
      </c>
      <c r="E9297">
        <v>3906017</v>
      </c>
      <c r="F9297" t="s">
        <v>24313</v>
      </c>
      <c r="G9297" t="s">
        <v>24314</v>
      </c>
      <c r="H9297" t="s">
        <v>4031</v>
      </c>
      <c r="I9297" t="s">
        <v>24318</v>
      </c>
      <c r="J9297" t="s">
        <v>24319</v>
      </c>
      <c r="K9297" t="s">
        <v>110</v>
      </c>
      <c r="L9297" t="s">
        <v>3346</v>
      </c>
      <c r="M9297" t="s">
        <v>3397</v>
      </c>
      <c r="N9297" t="s">
        <v>23059</v>
      </c>
      <c r="O9297" t="s">
        <v>3343</v>
      </c>
      <c r="P9297" t="s">
        <v>3343</v>
      </c>
      <c r="Q9297" t="s">
        <v>3343</v>
      </c>
    </row>
    <row r="9298" spans="1:17" x14ac:dyDescent="0.25">
      <c r="A9298" t="s">
        <v>24240</v>
      </c>
      <c r="B9298" t="s">
        <v>24241</v>
      </c>
      <c r="C9298" t="s">
        <v>1868</v>
      </c>
      <c r="D9298" t="s">
        <v>24262</v>
      </c>
      <c r="E9298">
        <v>3906018</v>
      </c>
      <c r="F9298" t="s">
        <v>24320</v>
      </c>
      <c r="G9298" t="s">
        <v>24321</v>
      </c>
      <c r="H9298" t="s">
        <v>7857</v>
      </c>
      <c r="I9298" t="s">
        <v>24322</v>
      </c>
      <c r="J9298" t="s">
        <v>24323</v>
      </c>
      <c r="K9298" t="s">
        <v>110</v>
      </c>
      <c r="L9298" t="s">
        <v>3343</v>
      </c>
      <c r="M9298" t="s">
        <v>4108</v>
      </c>
      <c r="N9298" t="s">
        <v>24301</v>
      </c>
      <c r="O9298" t="s">
        <v>3343</v>
      </c>
      <c r="P9298" t="s">
        <v>3343</v>
      </c>
      <c r="Q9298" t="s">
        <v>3343</v>
      </c>
    </row>
    <row r="9299" spans="1:17" x14ac:dyDescent="0.25">
      <c r="A9299" t="s">
        <v>24240</v>
      </c>
      <c r="B9299" t="s">
        <v>24241</v>
      </c>
      <c r="C9299" t="s">
        <v>1868</v>
      </c>
      <c r="D9299" t="s">
        <v>24262</v>
      </c>
      <c r="E9299">
        <v>3906018</v>
      </c>
      <c r="F9299" t="s">
        <v>24320</v>
      </c>
      <c r="G9299" t="s">
        <v>24321</v>
      </c>
      <c r="H9299" t="s">
        <v>7857</v>
      </c>
      <c r="I9299" t="s">
        <v>24324</v>
      </c>
      <c r="J9299" t="s">
        <v>4697</v>
      </c>
      <c r="K9299" t="s">
        <v>3433</v>
      </c>
      <c r="L9299" t="s">
        <v>3346</v>
      </c>
      <c r="M9299" t="s">
        <v>4108</v>
      </c>
      <c r="N9299" t="s">
        <v>24301</v>
      </c>
      <c r="O9299" t="s">
        <v>3343</v>
      </c>
      <c r="P9299" t="s">
        <v>3343</v>
      </c>
      <c r="Q9299" t="s">
        <v>3343</v>
      </c>
    </row>
    <row r="9300" spans="1:17" x14ac:dyDescent="0.25">
      <c r="A9300" t="s">
        <v>24240</v>
      </c>
      <c r="B9300" t="s">
        <v>24241</v>
      </c>
      <c r="C9300" t="s">
        <v>1868</v>
      </c>
      <c r="D9300" t="s">
        <v>24262</v>
      </c>
      <c r="E9300">
        <v>3906019</v>
      </c>
      <c r="F9300" t="s">
        <v>24325</v>
      </c>
      <c r="G9300" t="s">
        <v>24326</v>
      </c>
      <c r="H9300" t="s">
        <v>10817</v>
      </c>
      <c r="I9300" t="s">
        <v>24327</v>
      </c>
      <c r="J9300" t="s">
        <v>24328</v>
      </c>
      <c r="K9300" t="s">
        <v>110</v>
      </c>
      <c r="L9300" t="s">
        <v>3343</v>
      </c>
      <c r="M9300" t="s">
        <v>4108</v>
      </c>
      <c r="N9300" t="s">
        <v>24301</v>
      </c>
      <c r="O9300" t="s">
        <v>3343</v>
      </c>
      <c r="P9300" t="s">
        <v>3343</v>
      </c>
      <c r="Q9300" t="s">
        <v>3343</v>
      </c>
    </row>
    <row r="9301" spans="1:17" x14ac:dyDescent="0.25">
      <c r="A9301" t="s">
        <v>24240</v>
      </c>
      <c r="B9301" t="s">
        <v>24241</v>
      </c>
      <c r="C9301" t="s">
        <v>1868</v>
      </c>
      <c r="D9301" t="s">
        <v>24262</v>
      </c>
      <c r="E9301">
        <v>3906020</v>
      </c>
      <c r="F9301" t="s">
        <v>1901</v>
      </c>
      <c r="G9301" t="s">
        <v>24329</v>
      </c>
      <c r="H9301" t="s">
        <v>7857</v>
      </c>
      <c r="I9301" t="s">
        <v>1902</v>
      </c>
      <c r="J9301" t="s">
        <v>1903</v>
      </c>
      <c r="K9301" t="s">
        <v>110</v>
      </c>
      <c r="L9301" t="s">
        <v>3343</v>
      </c>
      <c r="M9301" t="s">
        <v>4108</v>
      </c>
      <c r="N9301" t="s">
        <v>24301</v>
      </c>
      <c r="O9301" t="s">
        <v>3343</v>
      </c>
      <c r="P9301" t="s">
        <v>3343</v>
      </c>
      <c r="Q9301" t="s">
        <v>3343</v>
      </c>
    </row>
    <row r="9302" spans="1:17" x14ac:dyDescent="0.25">
      <c r="A9302" t="s">
        <v>24240</v>
      </c>
      <c r="B9302" t="s">
        <v>24241</v>
      </c>
      <c r="C9302" t="s">
        <v>1868</v>
      </c>
      <c r="D9302" t="s">
        <v>24262</v>
      </c>
      <c r="E9302">
        <v>3906021</v>
      </c>
      <c r="F9302" t="s">
        <v>24330</v>
      </c>
      <c r="G9302" t="s">
        <v>24331</v>
      </c>
      <c r="H9302" t="s">
        <v>4576</v>
      </c>
      <c r="I9302" t="s">
        <v>24332</v>
      </c>
      <c r="J9302" t="s">
        <v>24333</v>
      </c>
      <c r="K9302" t="s">
        <v>110</v>
      </c>
      <c r="L9302" t="s">
        <v>3343</v>
      </c>
      <c r="M9302" t="s">
        <v>4108</v>
      </c>
      <c r="N9302" t="s">
        <v>24301</v>
      </c>
      <c r="O9302" t="s">
        <v>3343</v>
      </c>
      <c r="P9302" t="s">
        <v>3343</v>
      </c>
      <c r="Q9302" t="s">
        <v>3343</v>
      </c>
    </row>
    <row r="9303" spans="1:17" x14ac:dyDescent="0.25">
      <c r="A9303" t="s">
        <v>24240</v>
      </c>
      <c r="B9303" t="s">
        <v>24241</v>
      </c>
      <c r="C9303" t="s">
        <v>1868</v>
      </c>
      <c r="D9303" t="s">
        <v>24262</v>
      </c>
      <c r="E9303">
        <v>3906021</v>
      </c>
      <c r="F9303" t="s">
        <v>24330</v>
      </c>
      <c r="G9303" t="s">
        <v>24331</v>
      </c>
      <c r="H9303" t="s">
        <v>4576</v>
      </c>
      <c r="I9303" t="s">
        <v>24334</v>
      </c>
      <c r="J9303" t="s">
        <v>24335</v>
      </c>
      <c r="K9303" t="s">
        <v>3433</v>
      </c>
      <c r="L9303" t="s">
        <v>3346</v>
      </c>
      <c r="M9303" t="s">
        <v>4108</v>
      </c>
      <c r="N9303" t="s">
        <v>24301</v>
      </c>
      <c r="O9303" t="s">
        <v>3343</v>
      </c>
      <c r="P9303" t="s">
        <v>3343</v>
      </c>
      <c r="Q9303" t="s">
        <v>3343</v>
      </c>
    </row>
    <row r="9304" spans="1:17" x14ac:dyDescent="0.25">
      <c r="A9304" t="s">
        <v>24240</v>
      </c>
      <c r="B9304" t="s">
        <v>24241</v>
      </c>
      <c r="C9304" t="s">
        <v>24336</v>
      </c>
      <c r="D9304" t="s">
        <v>24337</v>
      </c>
      <c r="E9304">
        <v>3999009</v>
      </c>
      <c r="F9304" t="s">
        <v>2483</v>
      </c>
      <c r="G9304" t="s">
        <v>20921</v>
      </c>
      <c r="H9304" t="s">
        <v>3429</v>
      </c>
      <c r="I9304" t="s">
        <v>24338</v>
      </c>
      <c r="J9304" t="s">
        <v>2483</v>
      </c>
      <c r="K9304" t="s">
        <v>110</v>
      </c>
      <c r="L9304" t="s">
        <v>3343</v>
      </c>
      <c r="M9304" t="s">
        <v>3344</v>
      </c>
      <c r="N9304" t="s">
        <v>3345</v>
      </c>
      <c r="O9304" t="s">
        <v>3346</v>
      </c>
      <c r="P9304" t="s">
        <v>3343</v>
      </c>
      <c r="Q9304" t="s">
        <v>3346</v>
      </c>
    </row>
    <row r="9305" spans="1:17" x14ac:dyDescent="0.25">
      <c r="A9305" t="s">
        <v>24240</v>
      </c>
      <c r="B9305" t="s">
        <v>24241</v>
      </c>
      <c r="C9305" t="s">
        <v>24336</v>
      </c>
      <c r="D9305" t="s">
        <v>24337</v>
      </c>
      <c r="E9305">
        <v>3999010</v>
      </c>
      <c r="F9305" t="s">
        <v>4639</v>
      </c>
      <c r="G9305" t="s">
        <v>20924</v>
      </c>
      <c r="H9305" t="s">
        <v>3429</v>
      </c>
      <c r="I9305" t="s">
        <v>24339</v>
      </c>
      <c r="J9305" t="s">
        <v>4639</v>
      </c>
      <c r="K9305" t="s">
        <v>110</v>
      </c>
      <c r="L9305" t="s">
        <v>3343</v>
      </c>
      <c r="M9305" t="s">
        <v>3344</v>
      </c>
      <c r="N9305" t="s">
        <v>3345</v>
      </c>
      <c r="O9305" t="s">
        <v>3346</v>
      </c>
      <c r="P9305" t="s">
        <v>3343</v>
      </c>
      <c r="Q9305" t="s">
        <v>3346</v>
      </c>
    </row>
    <row r="9306" spans="1:17" x14ac:dyDescent="0.25">
      <c r="A9306" t="s">
        <v>24240</v>
      </c>
      <c r="B9306" t="s">
        <v>24241</v>
      </c>
      <c r="C9306" t="s">
        <v>24336</v>
      </c>
      <c r="D9306" t="s">
        <v>24337</v>
      </c>
      <c r="E9306">
        <v>3999011</v>
      </c>
      <c r="F9306" t="s">
        <v>2475</v>
      </c>
      <c r="G9306" t="s">
        <v>3428</v>
      </c>
      <c r="H9306" t="s">
        <v>3429</v>
      </c>
      <c r="I9306" t="s">
        <v>24340</v>
      </c>
      <c r="J9306" t="s">
        <v>2475</v>
      </c>
      <c r="K9306" t="s">
        <v>110</v>
      </c>
      <c r="L9306" t="s">
        <v>3343</v>
      </c>
      <c r="M9306" t="s">
        <v>3344</v>
      </c>
      <c r="N9306" t="s">
        <v>3345</v>
      </c>
      <c r="O9306" t="s">
        <v>3346</v>
      </c>
      <c r="P9306" t="s">
        <v>3343</v>
      </c>
      <c r="Q9306" t="s">
        <v>3346</v>
      </c>
    </row>
    <row r="9307" spans="1:17" x14ac:dyDescent="0.25">
      <c r="A9307" t="s">
        <v>24240</v>
      </c>
      <c r="B9307" t="s">
        <v>24241</v>
      </c>
      <c r="C9307" t="s">
        <v>24336</v>
      </c>
      <c r="D9307" t="s">
        <v>24337</v>
      </c>
      <c r="E9307">
        <v>3999011</v>
      </c>
      <c r="F9307" t="s">
        <v>2475</v>
      </c>
      <c r="G9307" t="s">
        <v>3428</v>
      </c>
      <c r="H9307" t="s">
        <v>3429</v>
      </c>
      <c r="I9307" t="s">
        <v>24341</v>
      </c>
      <c r="J9307" t="s">
        <v>3432</v>
      </c>
      <c r="K9307" t="s">
        <v>3433</v>
      </c>
      <c r="L9307" t="s">
        <v>3346</v>
      </c>
      <c r="M9307" t="s">
        <v>3344</v>
      </c>
      <c r="N9307" t="s">
        <v>3345</v>
      </c>
      <c r="O9307" t="s">
        <v>3346</v>
      </c>
      <c r="P9307" t="s">
        <v>3343</v>
      </c>
      <c r="Q9307" t="s">
        <v>3346</v>
      </c>
    </row>
    <row r="9308" spans="1:17" x14ac:dyDescent="0.25">
      <c r="A9308" t="s">
        <v>24240</v>
      </c>
      <c r="B9308" t="s">
        <v>24241</v>
      </c>
      <c r="C9308" t="s">
        <v>24336</v>
      </c>
      <c r="D9308" t="s">
        <v>24337</v>
      </c>
      <c r="E9308">
        <v>3999012</v>
      </c>
      <c r="F9308" t="s">
        <v>3434</v>
      </c>
      <c r="G9308" t="s">
        <v>20929</v>
      </c>
      <c r="H9308" t="s">
        <v>3429</v>
      </c>
      <c r="I9308" t="s">
        <v>24342</v>
      </c>
      <c r="J9308" t="s">
        <v>3434</v>
      </c>
      <c r="K9308" t="s">
        <v>110</v>
      </c>
      <c r="L9308" t="s">
        <v>3343</v>
      </c>
      <c r="M9308" t="s">
        <v>3344</v>
      </c>
      <c r="N9308" t="s">
        <v>3345</v>
      </c>
      <c r="O9308" t="s">
        <v>3346</v>
      </c>
      <c r="P9308" t="s">
        <v>3343</v>
      </c>
      <c r="Q9308" t="s">
        <v>3346</v>
      </c>
    </row>
    <row r="9309" spans="1:17" x14ac:dyDescent="0.25">
      <c r="A9309" t="s">
        <v>24240</v>
      </c>
      <c r="B9309" t="s">
        <v>24241</v>
      </c>
      <c r="C9309" t="s">
        <v>24336</v>
      </c>
      <c r="D9309" t="s">
        <v>24337</v>
      </c>
      <c r="E9309">
        <v>3999013</v>
      </c>
      <c r="F9309" t="s">
        <v>3437</v>
      </c>
      <c r="G9309" t="s">
        <v>20931</v>
      </c>
      <c r="H9309" t="s">
        <v>3429</v>
      </c>
      <c r="I9309" t="s">
        <v>24343</v>
      </c>
      <c r="J9309" t="s">
        <v>3437</v>
      </c>
      <c r="K9309" t="s">
        <v>110</v>
      </c>
      <c r="L9309" t="s">
        <v>3343</v>
      </c>
      <c r="M9309" t="s">
        <v>3344</v>
      </c>
      <c r="N9309" t="s">
        <v>3345</v>
      </c>
      <c r="O9309" t="s">
        <v>3346</v>
      </c>
      <c r="P9309" t="s">
        <v>3343</v>
      </c>
      <c r="Q9309" t="s">
        <v>3346</v>
      </c>
    </row>
    <row r="9310" spans="1:17" x14ac:dyDescent="0.25">
      <c r="A9310" t="s">
        <v>24240</v>
      </c>
      <c r="B9310" t="s">
        <v>24241</v>
      </c>
      <c r="C9310" t="s">
        <v>24336</v>
      </c>
      <c r="D9310" t="s">
        <v>24337</v>
      </c>
      <c r="E9310">
        <v>3999014</v>
      </c>
      <c r="F9310" t="s">
        <v>3545</v>
      </c>
      <c r="G9310" t="s">
        <v>20933</v>
      </c>
      <c r="H9310" t="s">
        <v>3429</v>
      </c>
      <c r="I9310" t="s">
        <v>24344</v>
      </c>
      <c r="J9310" t="s">
        <v>3545</v>
      </c>
      <c r="K9310" t="s">
        <v>110</v>
      </c>
      <c r="L9310" t="s">
        <v>3343</v>
      </c>
      <c r="M9310" t="s">
        <v>3344</v>
      </c>
      <c r="N9310" t="s">
        <v>3345</v>
      </c>
      <c r="O9310" t="s">
        <v>3346</v>
      </c>
      <c r="P9310" t="s">
        <v>3343</v>
      </c>
      <c r="Q9310" t="s">
        <v>3346</v>
      </c>
    </row>
    <row r="9311" spans="1:17" x14ac:dyDescent="0.25">
      <c r="A9311" t="s">
        <v>24240</v>
      </c>
      <c r="B9311" t="s">
        <v>24241</v>
      </c>
      <c r="C9311" t="s">
        <v>24336</v>
      </c>
      <c r="D9311" t="s">
        <v>24337</v>
      </c>
      <c r="E9311">
        <v>3999015</v>
      </c>
      <c r="F9311" t="s">
        <v>2481</v>
      </c>
      <c r="G9311" t="s">
        <v>4647</v>
      </c>
      <c r="H9311" t="s">
        <v>3429</v>
      </c>
      <c r="I9311" t="s">
        <v>24345</v>
      </c>
      <c r="J9311" t="s">
        <v>2481</v>
      </c>
      <c r="K9311" t="s">
        <v>110</v>
      </c>
      <c r="L9311" t="s">
        <v>3343</v>
      </c>
      <c r="M9311" t="s">
        <v>3344</v>
      </c>
      <c r="N9311" t="s">
        <v>3345</v>
      </c>
      <c r="O9311" t="s">
        <v>3346</v>
      </c>
      <c r="P9311" t="s">
        <v>3343</v>
      </c>
      <c r="Q9311" t="s">
        <v>3346</v>
      </c>
    </row>
    <row r="9312" spans="1:17" x14ac:dyDescent="0.25">
      <c r="A9312" t="s">
        <v>24240</v>
      </c>
      <c r="B9312" t="s">
        <v>24241</v>
      </c>
      <c r="C9312" t="s">
        <v>24336</v>
      </c>
      <c r="D9312" t="s">
        <v>24337</v>
      </c>
      <c r="E9312">
        <v>3999016</v>
      </c>
      <c r="F9312" t="s">
        <v>4649</v>
      </c>
      <c r="G9312" t="s">
        <v>21755</v>
      </c>
      <c r="H9312" t="s">
        <v>3429</v>
      </c>
      <c r="I9312" t="s">
        <v>24346</v>
      </c>
      <c r="J9312" t="s">
        <v>4649</v>
      </c>
      <c r="K9312" t="s">
        <v>110</v>
      </c>
      <c r="L9312" t="s">
        <v>3343</v>
      </c>
      <c r="M9312" t="s">
        <v>3344</v>
      </c>
      <c r="N9312" t="s">
        <v>3345</v>
      </c>
      <c r="O9312" t="s">
        <v>3346</v>
      </c>
      <c r="P9312" t="s">
        <v>3343</v>
      </c>
      <c r="Q9312" t="s">
        <v>3346</v>
      </c>
    </row>
    <row r="9313" spans="1:17" x14ac:dyDescent="0.25">
      <c r="A9313" t="s">
        <v>24240</v>
      </c>
      <c r="B9313" t="s">
        <v>24241</v>
      </c>
      <c r="C9313" t="s">
        <v>24336</v>
      </c>
      <c r="D9313" t="s">
        <v>24337</v>
      </c>
      <c r="E9313">
        <v>3999044</v>
      </c>
      <c r="F9313" t="s">
        <v>4718</v>
      </c>
      <c r="G9313" t="s">
        <v>4719</v>
      </c>
      <c r="H9313" t="s">
        <v>4720</v>
      </c>
      <c r="I9313" t="s">
        <v>24347</v>
      </c>
      <c r="J9313" t="s">
        <v>4722</v>
      </c>
      <c r="K9313" t="s">
        <v>110</v>
      </c>
      <c r="L9313" t="s">
        <v>3343</v>
      </c>
      <c r="M9313" t="s">
        <v>3344</v>
      </c>
      <c r="N9313" t="s">
        <v>3345</v>
      </c>
      <c r="O9313" t="s">
        <v>3346</v>
      </c>
      <c r="P9313" t="s">
        <v>3343</v>
      </c>
      <c r="Q9313" t="s">
        <v>3346</v>
      </c>
    </row>
    <row r="9314" spans="1:17" x14ac:dyDescent="0.25">
      <c r="A9314" t="s">
        <v>24240</v>
      </c>
      <c r="B9314" t="s">
        <v>24241</v>
      </c>
      <c r="C9314" t="s">
        <v>24336</v>
      </c>
      <c r="D9314" t="s">
        <v>24337</v>
      </c>
      <c r="E9314">
        <v>3999044</v>
      </c>
      <c r="F9314" t="s">
        <v>4718</v>
      </c>
      <c r="G9314" t="s">
        <v>4719</v>
      </c>
      <c r="H9314" t="s">
        <v>4720</v>
      </c>
      <c r="I9314" t="s">
        <v>24348</v>
      </c>
      <c r="J9314" t="s">
        <v>4724</v>
      </c>
      <c r="K9314" t="s">
        <v>110</v>
      </c>
      <c r="L9314" t="s">
        <v>3346</v>
      </c>
      <c r="M9314" t="s">
        <v>3344</v>
      </c>
      <c r="N9314" t="s">
        <v>3345</v>
      </c>
      <c r="O9314" t="s">
        <v>3346</v>
      </c>
      <c r="P9314" t="s">
        <v>3343</v>
      </c>
      <c r="Q9314" t="s">
        <v>3346</v>
      </c>
    </row>
    <row r="9315" spans="1:17" x14ac:dyDescent="0.25">
      <c r="A9315" t="s">
        <v>24240</v>
      </c>
      <c r="B9315" t="s">
        <v>24241</v>
      </c>
      <c r="C9315" t="s">
        <v>24336</v>
      </c>
      <c r="D9315" t="s">
        <v>24337</v>
      </c>
      <c r="E9315">
        <v>3999044</v>
      </c>
      <c r="F9315" t="s">
        <v>4718</v>
      </c>
      <c r="G9315" t="s">
        <v>4719</v>
      </c>
      <c r="H9315" t="s">
        <v>4720</v>
      </c>
      <c r="I9315" t="s">
        <v>24349</v>
      </c>
      <c r="J9315" t="s">
        <v>4726</v>
      </c>
      <c r="K9315" t="s">
        <v>110</v>
      </c>
      <c r="L9315" t="s">
        <v>3346</v>
      </c>
      <c r="M9315" t="s">
        <v>3344</v>
      </c>
      <c r="N9315" t="s">
        <v>3345</v>
      </c>
      <c r="O9315" t="s">
        <v>3346</v>
      </c>
      <c r="P9315" t="s">
        <v>3343</v>
      </c>
      <c r="Q9315" t="s">
        <v>3346</v>
      </c>
    </row>
    <row r="9316" spans="1:17" x14ac:dyDescent="0.25">
      <c r="A9316" t="s">
        <v>24240</v>
      </c>
      <c r="B9316" t="s">
        <v>24241</v>
      </c>
      <c r="C9316" t="s">
        <v>24336</v>
      </c>
      <c r="D9316" t="s">
        <v>24337</v>
      </c>
      <c r="E9316">
        <v>3999052</v>
      </c>
      <c r="F9316" t="s">
        <v>3440</v>
      </c>
      <c r="G9316" t="s">
        <v>3441</v>
      </c>
      <c r="H9316" t="s">
        <v>2503</v>
      </c>
      <c r="I9316" t="s">
        <v>24350</v>
      </c>
      <c r="J9316" t="s">
        <v>2489</v>
      </c>
      <c r="K9316" t="s">
        <v>110</v>
      </c>
      <c r="L9316" t="s">
        <v>3343</v>
      </c>
      <c r="M9316" t="s">
        <v>3344</v>
      </c>
      <c r="N9316" t="s">
        <v>3345</v>
      </c>
      <c r="O9316" t="s">
        <v>3346</v>
      </c>
      <c r="P9316" t="s">
        <v>3343</v>
      </c>
      <c r="Q9316" t="s">
        <v>3346</v>
      </c>
    </row>
    <row r="9317" spans="1:17" x14ac:dyDescent="0.25">
      <c r="A9317" t="s">
        <v>24240</v>
      </c>
      <c r="B9317" t="s">
        <v>24241</v>
      </c>
      <c r="C9317" t="s">
        <v>24336</v>
      </c>
      <c r="D9317" t="s">
        <v>24337</v>
      </c>
      <c r="E9317">
        <v>3999052</v>
      </c>
      <c r="F9317" t="s">
        <v>3440</v>
      </c>
      <c r="G9317" t="s">
        <v>3441</v>
      </c>
      <c r="H9317" t="s">
        <v>2503</v>
      </c>
      <c r="I9317" t="s">
        <v>24351</v>
      </c>
      <c r="J9317" t="s">
        <v>3444</v>
      </c>
      <c r="K9317" t="s">
        <v>110</v>
      </c>
      <c r="L9317" t="s">
        <v>3346</v>
      </c>
      <c r="M9317" t="s">
        <v>3344</v>
      </c>
      <c r="N9317" t="s">
        <v>3345</v>
      </c>
      <c r="O9317" t="s">
        <v>3346</v>
      </c>
      <c r="P9317" t="s">
        <v>3343</v>
      </c>
      <c r="Q9317" t="s">
        <v>3346</v>
      </c>
    </row>
    <row r="9318" spans="1:17" x14ac:dyDescent="0.25">
      <c r="A9318" t="s">
        <v>24240</v>
      </c>
      <c r="B9318" t="s">
        <v>24241</v>
      </c>
      <c r="C9318" t="s">
        <v>24336</v>
      </c>
      <c r="D9318" t="s">
        <v>24337</v>
      </c>
      <c r="E9318">
        <v>3999052</v>
      </c>
      <c r="F9318" t="s">
        <v>3440</v>
      </c>
      <c r="G9318" t="s">
        <v>3441</v>
      </c>
      <c r="H9318" t="s">
        <v>2503</v>
      </c>
      <c r="I9318" t="s">
        <v>24352</v>
      </c>
      <c r="J9318" t="s">
        <v>3446</v>
      </c>
      <c r="K9318" t="s">
        <v>110</v>
      </c>
      <c r="L9318" t="s">
        <v>3346</v>
      </c>
      <c r="M9318" t="s">
        <v>3344</v>
      </c>
      <c r="N9318" t="s">
        <v>3345</v>
      </c>
      <c r="O9318" t="s">
        <v>3346</v>
      </c>
      <c r="P9318" t="s">
        <v>3343</v>
      </c>
      <c r="Q9318" t="s">
        <v>3346</v>
      </c>
    </row>
    <row r="9319" spans="1:17" x14ac:dyDescent="0.25">
      <c r="A9319" t="s">
        <v>24240</v>
      </c>
      <c r="B9319" t="s">
        <v>24241</v>
      </c>
      <c r="C9319" t="s">
        <v>24336</v>
      </c>
      <c r="D9319" t="s">
        <v>24337</v>
      </c>
      <c r="E9319">
        <v>3999052</v>
      </c>
      <c r="F9319" t="s">
        <v>3440</v>
      </c>
      <c r="G9319" t="s">
        <v>3441</v>
      </c>
      <c r="H9319" t="s">
        <v>2503</v>
      </c>
      <c r="I9319" t="s">
        <v>24353</v>
      </c>
      <c r="J9319" t="s">
        <v>3448</v>
      </c>
      <c r="K9319" t="s">
        <v>110</v>
      </c>
      <c r="L9319" t="s">
        <v>3346</v>
      </c>
      <c r="M9319" t="s">
        <v>3344</v>
      </c>
      <c r="N9319" t="s">
        <v>3345</v>
      </c>
      <c r="O9319" t="s">
        <v>3346</v>
      </c>
      <c r="P9319" t="s">
        <v>3343</v>
      </c>
      <c r="Q9319" t="s">
        <v>3346</v>
      </c>
    </row>
    <row r="9320" spans="1:17" x14ac:dyDescent="0.25">
      <c r="A9320" t="s">
        <v>24240</v>
      </c>
      <c r="B9320" t="s">
        <v>24241</v>
      </c>
      <c r="C9320" t="s">
        <v>24336</v>
      </c>
      <c r="D9320" t="s">
        <v>24337</v>
      </c>
      <c r="E9320">
        <v>3999052</v>
      </c>
      <c r="F9320" t="s">
        <v>3440</v>
      </c>
      <c r="G9320" t="s">
        <v>3441</v>
      </c>
      <c r="H9320" t="s">
        <v>2503</v>
      </c>
      <c r="I9320" t="s">
        <v>24354</v>
      </c>
      <c r="J9320" t="s">
        <v>3450</v>
      </c>
      <c r="K9320" t="s">
        <v>110</v>
      </c>
      <c r="L9320" t="s">
        <v>3346</v>
      </c>
      <c r="M9320" t="s">
        <v>3344</v>
      </c>
      <c r="N9320" t="s">
        <v>3345</v>
      </c>
      <c r="O9320" t="s">
        <v>3346</v>
      </c>
      <c r="P9320" t="s">
        <v>3343</v>
      </c>
      <c r="Q9320" t="s">
        <v>3346</v>
      </c>
    </row>
    <row r="9321" spans="1:17" x14ac:dyDescent="0.25">
      <c r="A9321" t="s">
        <v>24240</v>
      </c>
      <c r="B9321" t="s">
        <v>24241</v>
      </c>
      <c r="C9321" t="s">
        <v>24336</v>
      </c>
      <c r="D9321" t="s">
        <v>24337</v>
      </c>
      <c r="E9321">
        <v>3999052</v>
      </c>
      <c r="F9321" t="s">
        <v>3440</v>
      </c>
      <c r="G9321" t="s">
        <v>3441</v>
      </c>
      <c r="H9321" t="s">
        <v>2503</v>
      </c>
      <c r="I9321" t="s">
        <v>24355</v>
      </c>
      <c r="J9321" t="s">
        <v>3452</v>
      </c>
      <c r="K9321" t="s">
        <v>110</v>
      </c>
      <c r="L9321" t="s">
        <v>3346</v>
      </c>
      <c r="M9321" t="s">
        <v>3344</v>
      </c>
      <c r="N9321" t="s">
        <v>3345</v>
      </c>
      <c r="O9321" t="s">
        <v>3346</v>
      </c>
      <c r="P9321" t="s">
        <v>3343</v>
      </c>
      <c r="Q9321" t="s">
        <v>3346</v>
      </c>
    </row>
    <row r="9322" spans="1:17" x14ac:dyDescent="0.25">
      <c r="A9322" t="s">
        <v>24240</v>
      </c>
      <c r="B9322" t="s">
        <v>24241</v>
      </c>
      <c r="C9322" t="s">
        <v>24336</v>
      </c>
      <c r="D9322" t="s">
        <v>24337</v>
      </c>
      <c r="E9322">
        <v>3999052</v>
      </c>
      <c r="F9322" t="s">
        <v>3440</v>
      </c>
      <c r="G9322" t="s">
        <v>3441</v>
      </c>
      <c r="H9322" t="s">
        <v>2503</v>
      </c>
      <c r="I9322" t="s">
        <v>24356</v>
      </c>
      <c r="J9322" t="s">
        <v>3454</v>
      </c>
      <c r="K9322" t="s">
        <v>110</v>
      </c>
      <c r="L9322" t="s">
        <v>3346</v>
      </c>
      <c r="M9322" t="s">
        <v>3344</v>
      </c>
      <c r="N9322" t="s">
        <v>3345</v>
      </c>
      <c r="O9322" t="s">
        <v>3346</v>
      </c>
      <c r="P9322" t="s">
        <v>3343</v>
      </c>
      <c r="Q9322" t="s">
        <v>3346</v>
      </c>
    </row>
    <row r="9323" spans="1:17" x14ac:dyDescent="0.25">
      <c r="A9323" t="s">
        <v>24240</v>
      </c>
      <c r="B9323" t="s">
        <v>24241</v>
      </c>
      <c r="C9323" t="s">
        <v>24336</v>
      </c>
      <c r="D9323" t="s">
        <v>24337</v>
      </c>
      <c r="E9323">
        <v>3999052</v>
      </c>
      <c r="F9323" t="s">
        <v>3440</v>
      </c>
      <c r="G9323" t="s">
        <v>3441</v>
      </c>
      <c r="H9323" t="s">
        <v>2503</v>
      </c>
      <c r="I9323" t="s">
        <v>24357</v>
      </c>
      <c r="J9323" t="s">
        <v>3456</v>
      </c>
      <c r="K9323" t="s">
        <v>110</v>
      </c>
      <c r="L9323" t="s">
        <v>3346</v>
      </c>
      <c r="M9323" t="s">
        <v>3344</v>
      </c>
      <c r="N9323" t="s">
        <v>3345</v>
      </c>
      <c r="O9323" t="s">
        <v>3346</v>
      </c>
      <c r="P9323" t="s">
        <v>3343</v>
      </c>
      <c r="Q9323" t="s">
        <v>3346</v>
      </c>
    </row>
    <row r="9324" spans="1:17" x14ac:dyDescent="0.25">
      <c r="A9324" t="s">
        <v>24240</v>
      </c>
      <c r="B9324" t="s">
        <v>24241</v>
      </c>
      <c r="C9324" t="s">
        <v>24336</v>
      </c>
      <c r="D9324" t="s">
        <v>24337</v>
      </c>
      <c r="E9324">
        <v>3999052</v>
      </c>
      <c r="F9324" t="s">
        <v>3440</v>
      </c>
      <c r="G9324" t="s">
        <v>3441</v>
      </c>
      <c r="H9324" t="s">
        <v>2503</v>
      </c>
      <c r="I9324" t="s">
        <v>24358</v>
      </c>
      <c r="J9324" t="s">
        <v>3458</v>
      </c>
      <c r="K9324" t="s">
        <v>110</v>
      </c>
      <c r="L9324" t="s">
        <v>3346</v>
      </c>
      <c r="M9324" t="s">
        <v>3344</v>
      </c>
      <c r="N9324" t="s">
        <v>3345</v>
      </c>
      <c r="O9324" t="s">
        <v>3346</v>
      </c>
      <c r="P9324" t="s">
        <v>3343</v>
      </c>
      <c r="Q9324" t="s">
        <v>3346</v>
      </c>
    </row>
    <row r="9325" spans="1:17" x14ac:dyDescent="0.25">
      <c r="A9325" t="s">
        <v>24240</v>
      </c>
      <c r="B9325" t="s">
        <v>24241</v>
      </c>
      <c r="C9325" t="s">
        <v>24336</v>
      </c>
      <c r="D9325" t="s">
        <v>24337</v>
      </c>
      <c r="E9325">
        <v>3999052</v>
      </c>
      <c r="F9325" t="s">
        <v>3440</v>
      </c>
      <c r="G9325" t="s">
        <v>3441</v>
      </c>
      <c r="H9325" t="s">
        <v>2503</v>
      </c>
      <c r="I9325" t="s">
        <v>24359</v>
      </c>
      <c r="J9325" t="s">
        <v>3460</v>
      </c>
      <c r="K9325" t="s">
        <v>110</v>
      </c>
      <c r="L9325" t="s">
        <v>3346</v>
      </c>
      <c r="M9325" t="s">
        <v>3344</v>
      </c>
      <c r="N9325" t="s">
        <v>3345</v>
      </c>
      <c r="O9325" t="s">
        <v>3346</v>
      </c>
      <c r="P9325" t="s">
        <v>3343</v>
      </c>
      <c r="Q9325" t="s">
        <v>3346</v>
      </c>
    </row>
    <row r="9326" spans="1:17" x14ac:dyDescent="0.25">
      <c r="A9326" t="s">
        <v>24240</v>
      </c>
      <c r="B9326" t="s">
        <v>24241</v>
      </c>
      <c r="C9326" t="s">
        <v>24336</v>
      </c>
      <c r="D9326" t="s">
        <v>24337</v>
      </c>
      <c r="E9326">
        <v>3999052</v>
      </c>
      <c r="F9326" t="s">
        <v>3440</v>
      </c>
      <c r="G9326" t="s">
        <v>3441</v>
      </c>
      <c r="H9326" t="s">
        <v>2503</v>
      </c>
      <c r="I9326" t="s">
        <v>24360</v>
      </c>
      <c r="J9326" t="s">
        <v>3462</v>
      </c>
      <c r="K9326" t="s">
        <v>110</v>
      </c>
      <c r="L9326" t="s">
        <v>3346</v>
      </c>
      <c r="M9326" t="s">
        <v>3344</v>
      </c>
      <c r="N9326" t="s">
        <v>3345</v>
      </c>
      <c r="O9326" t="s">
        <v>3346</v>
      </c>
      <c r="P9326" t="s">
        <v>3343</v>
      </c>
      <c r="Q9326" t="s">
        <v>3346</v>
      </c>
    </row>
    <row r="9327" spans="1:17" x14ac:dyDescent="0.25">
      <c r="A9327" t="s">
        <v>24240</v>
      </c>
      <c r="B9327" t="s">
        <v>24241</v>
      </c>
      <c r="C9327" t="s">
        <v>24336</v>
      </c>
      <c r="D9327" t="s">
        <v>24337</v>
      </c>
      <c r="E9327">
        <v>3999052</v>
      </c>
      <c r="F9327" t="s">
        <v>3440</v>
      </c>
      <c r="G9327" t="s">
        <v>3441</v>
      </c>
      <c r="H9327" t="s">
        <v>2503</v>
      </c>
      <c r="I9327" t="s">
        <v>24361</v>
      </c>
      <c r="J9327" t="s">
        <v>3464</v>
      </c>
      <c r="K9327" t="s">
        <v>110</v>
      </c>
      <c r="L9327" t="s">
        <v>3346</v>
      </c>
      <c r="M9327" t="s">
        <v>3344</v>
      </c>
      <c r="N9327" t="s">
        <v>3345</v>
      </c>
      <c r="O9327" t="s">
        <v>3346</v>
      </c>
      <c r="P9327" t="s">
        <v>3343</v>
      </c>
      <c r="Q9327" t="s">
        <v>3346</v>
      </c>
    </row>
    <row r="9328" spans="1:17" x14ac:dyDescent="0.25">
      <c r="A9328" t="s">
        <v>24240</v>
      </c>
      <c r="B9328" t="s">
        <v>24241</v>
      </c>
      <c r="C9328" t="s">
        <v>24336</v>
      </c>
      <c r="D9328" t="s">
        <v>24337</v>
      </c>
      <c r="E9328">
        <v>3999052</v>
      </c>
      <c r="F9328" t="s">
        <v>3440</v>
      </c>
      <c r="G9328" t="s">
        <v>3441</v>
      </c>
      <c r="H9328" t="s">
        <v>2503</v>
      </c>
      <c r="I9328" t="s">
        <v>24362</v>
      </c>
      <c r="J9328" t="s">
        <v>3466</v>
      </c>
      <c r="K9328" t="s">
        <v>110</v>
      </c>
      <c r="L9328" t="s">
        <v>3346</v>
      </c>
      <c r="M9328" t="s">
        <v>3344</v>
      </c>
      <c r="N9328" t="s">
        <v>3345</v>
      </c>
      <c r="O9328" t="s">
        <v>3346</v>
      </c>
      <c r="P9328" t="s">
        <v>3343</v>
      </c>
      <c r="Q9328" t="s">
        <v>3346</v>
      </c>
    </row>
    <row r="9329" spans="1:17" x14ac:dyDescent="0.25">
      <c r="A9329" t="s">
        <v>24240</v>
      </c>
      <c r="B9329" t="s">
        <v>24241</v>
      </c>
      <c r="C9329" t="s">
        <v>24336</v>
      </c>
      <c r="D9329" t="s">
        <v>24337</v>
      </c>
      <c r="E9329">
        <v>3999052</v>
      </c>
      <c r="F9329" t="s">
        <v>3440</v>
      </c>
      <c r="G9329" t="s">
        <v>3441</v>
      </c>
      <c r="H9329" t="s">
        <v>2503</v>
      </c>
      <c r="I9329" t="s">
        <v>24363</v>
      </c>
      <c r="J9329" t="s">
        <v>3468</v>
      </c>
      <c r="K9329" t="s">
        <v>110</v>
      </c>
      <c r="L9329" t="s">
        <v>3346</v>
      </c>
      <c r="M9329" t="s">
        <v>3344</v>
      </c>
      <c r="N9329" t="s">
        <v>3345</v>
      </c>
      <c r="O9329" t="s">
        <v>3346</v>
      </c>
      <c r="P9329" t="s">
        <v>3343</v>
      </c>
      <c r="Q9329" t="s">
        <v>3346</v>
      </c>
    </row>
    <row r="9330" spans="1:17" x14ac:dyDescent="0.25">
      <c r="A9330" t="s">
        <v>24240</v>
      </c>
      <c r="B9330" t="s">
        <v>24241</v>
      </c>
      <c r="C9330" t="s">
        <v>24336</v>
      </c>
      <c r="D9330" t="s">
        <v>24337</v>
      </c>
      <c r="E9330">
        <v>3999052</v>
      </c>
      <c r="F9330" t="s">
        <v>3440</v>
      </c>
      <c r="G9330" t="s">
        <v>3441</v>
      </c>
      <c r="H9330" t="s">
        <v>2503</v>
      </c>
      <c r="I9330" t="s">
        <v>24364</v>
      </c>
      <c r="J9330" t="s">
        <v>5110</v>
      </c>
      <c r="K9330" t="s">
        <v>110</v>
      </c>
      <c r="L9330" t="s">
        <v>3346</v>
      </c>
      <c r="M9330" t="s">
        <v>3344</v>
      </c>
      <c r="N9330" t="s">
        <v>3345</v>
      </c>
      <c r="O9330" t="s">
        <v>3346</v>
      </c>
      <c r="P9330" t="s">
        <v>3343</v>
      </c>
      <c r="Q9330" t="s">
        <v>3346</v>
      </c>
    </row>
    <row r="9331" spans="1:17" x14ac:dyDescent="0.25">
      <c r="A9331" t="s">
        <v>24240</v>
      </c>
      <c r="B9331" t="s">
        <v>24241</v>
      </c>
      <c r="C9331" t="s">
        <v>24336</v>
      </c>
      <c r="D9331" t="s">
        <v>24337</v>
      </c>
      <c r="E9331">
        <v>3999052</v>
      </c>
      <c r="F9331" t="s">
        <v>3440</v>
      </c>
      <c r="G9331" t="s">
        <v>3441</v>
      </c>
      <c r="H9331" t="s">
        <v>2503</v>
      </c>
      <c r="I9331" t="s">
        <v>24365</v>
      </c>
      <c r="J9331" t="s">
        <v>3472</v>
      </c>
      <c r="K9331" t="s">
        <v>110</v>
      </c>
      <c r="L9331" t="s">
        <v>3346</v>
      </c>
      <c r="M9331" t="s">
        <v>3344</v>
      </c>
      <c r="N9331" t="s">
        <v>3345</v>
      </c>
      <c r="O9331" t="s">
        <v>3346</v>
      </c>
      <c r="P9331" t="s">
        <v>3343</v>
      </c>
      <c r="Q9331" t="s">
        <v>3346</v>
      </c>
    </row>
    <row r="9332" spans="1:17" x14ac:dyDescent="0.25">
      <c r="A9332" t="s">
        <v>24240</v>
      </c>
      <c r="B9332" t="s">
        <v>24241</v>
      </c>
      <c r="C9332" t="s">
        <v>24336</v>
      </c>
      <c r="D9332" t="s">
        <v>24337</v>
      </c>
      <c r="E9332">
        <v>3999053</v>
      </c>
      <c r="F9332" t="s">
        <v>102</v>
      </c>
      <c r="G9332" t="s">
        <v>3349</v>
      </c>
      <c r="H9332" t="s">
        <v>3350</v>
      </c>
      <c r="I9332" t="s">
        <v>24366</v>
      </c>
      <c r="J9332" t="s">
        <v>103</v>
      </c>
      <c r="K9332" t="s">
        <v>110</v>
      </c>
      <c r="L9332" t="s">
        <v>3343</v>
      </c>
      <c r="M9332" t="s">
        <v>3344</v>
      </c>
      <c r="N9332" t="s">
        <v>3345</v>
      </c>
      <c r="O9332" t="s">
        <v>3346</v>
      </c>
      <c r="P9332" t="s">
        <v>3343</v>
      </c>
      <c r="Q9332" t="s">
        <v>3346</v>
      </c>
    </row>
    <row r="9333" spans="1:17" x14ac:dyDescent="0.25">
      <c r="A9333" t="s">
        <v>24240</v>
      </c>
      <c r="B9333" t="s">
        <v>24241</v>
      </c>
      <c r="C9333" t="s">
        <v>24336</v>
      </c>
      <c r="D9333" t="s">
        <v>24337</v>
      </c>
      <c r="E9333">
        <v>3999053</v>
      </c>
      <c r="F9333" t="s">
        <v>102</v>
      </c>
      <c r="G9333" t="s">
        <v>3349</v>
      </c>
      <c r="H9333" t="s">
        <v>3350</v>
      </c>
      <c r="I9333" t="s">
        <v>24367</v>
      </c>
      <c r="J9333" t="s">
        <v>18858</v>
      </c>
      <c r="K9333" t="s">
        <v>110</v>
      </c>
      <c r="L9333" t="s">
        <v>3346</v>
      </c>
      <c r="M9333" t="s">
        <v>3344</v>
      </c>
      <c r="N9333" t="s">
        <v>3345</v>
      </c>
      <c r="O9333" t="s">
        <v>3346</v>
      </c>
      <c r="P9333" t="s">
        <v>3343</v>
      </c>
      <c r="Q9333" t="s">
        <v>3346</v>
      </c>
    </row>
    <row r="9334" spans="1:17" x14ac:dyDescent="0.25">
      <c r="A9334" t="s">
        <v>24240</v>
      </c>
      <c r="B9334" t="s">
        <v>24241</v>
      </c>
      <c r="C9334" t="s">
        <v>24336</v>
      </c>
      <c r="D9334" t="s">
        <v>24337</v>
      </c>
      <c r="E9334">
        <v>3999054</v>
      </c>
      <c r="F9334" t="s">
        <v>51</v>
      </c>
      <c r="G9334" t="s">
        <v>3475</v>
      </c>
      <c r="H9334" t="s">
        <v>3350</v>
      </c>
      <c r="I9334" t="s">
        <v>24368</v>
      </c>
      <c r="J9334" t="s">
        <v>52</v>
      </c>
      <c r="K9334" t="s">
        <v>110</v>
      </c>
      <c r="L9334" t="s">
        <v>3343</v>
      </c>
      <c r="M9334" t="s">
        <v>3477</v>
      </c>
      <c r="N9334" t="s">
        <v>3478</v>
      </c>
      <c r="O9334" t="s">
        <v>3346</v>
      </c>
      <c r="P9334" t="s">
        <v>3343</v>
      </c>
      <c r="Q9334" t="s">
        <v>3346</v>
      </c>
    </row>
    <row r="9335" spans="1:17" x14ac:dyDescent="0.25">
      <c r="A9335" t="s">
        <v>24240</v>
      </c>
      <c r="B9335" t="s">
        <v>24241</v>
      </c>
      <c r="C9335" t="s">
        <v>24336</v>
      </c>
      <c r="D9335" t="s">
        <v>24337</v>
      </c>
      <c r="E9335">
        <v>3999054</v>
      </c>
      <c r="F9335" t="s">
        <v>51</v>
      </c>
      <c r="G9335" t="s">
        <v>3475</v>
      </c>
      <c r="H9335" t="s">
        <v>3350</v>
      </c>
      <c r="I9335" t="s">
        <v>24369</v>
      </c>
      <c r="J9335" t="s">
        <v>216</v>
      </c>
      <c r="K9335" t="s">
        <v>110</v>
      </c>
      <c r="L9335" t="s">
        <v>3346</v>
      </c>
      <c r="M9335" t="s">
        <v>3477</v>
      </c>
      <c r="N9335" t="s">
        <v>3478</v>
      </c>
      <c r="O9335" t="s">
        <v>3346</v>
      </c>
      <c r="P9335" t="s">
        <v>3343</v>
      </c>
      <c r="Q9335" t="s">
        <v>3346</v>
      </c>
    </row>
    <row r="9336" spans="1:17" x14ac:dyDescent="0.25">
      <c r="A9336" t="s">
        <v>24240</v>
      </c>
      <c r="B9336" t="s">
        <v>24241</v>
      </c>
      <c r="C9336" t="s">
        <v>24336</v>
      </c>
      <c r="D9336" t="s">
        <v>24337</v>
      </c>
      <c r="E9336">
        <v>3999054</v>
      </c>
      <c r="F9336" t="s">
        <v>51</v>
      </c>
      <c r="G9336" t="s">
        <v>3475</v>
      </c>
      <c r="H9336" t="s">
        <v>3350</v>
      </c>
      <c r="I9336" t="s">
        <v>24370</v>
      </c>
      <c r="J9336" t="s">
        <v>20960</v>
      </c>
      <c r="K9336" t="s">
        <v>110</v>
      </c>
      <c r="L9336" t="s">
        <v>3346</v>
      </c>
      <c r="M9336" t="s">
        <v>3477</v>
      </c>
      <c r="N9336" t="s">
        <v>3478</v>
      </c>
      <c r="O9336" t="s">
        <v>3346</v>
      </c>
      <c r="P9336" t="s">
        <v>3343</v>
      </c>
      <c r="Q9336" t="s">
        <v>3346</v>
      </c>
    </row>
    <row r="9337" spans="1:17" x14ac:dyDescent="0.25">
      <c r="A9337" t="s">
        <v>24240</v>
      </c>
      <c r="B9337" t="s">
        <v>24241</v>
      </c>
      <c r="C9337" t="s">
        <v>24336</v>
      </c>
      <c r="D9337" t="s">
        <v>24337</v>
      </c>
      <c r="E9337">
        <v>3999055</v>
      </c>
      <c r="F9337" t="s">
        <v>867</v>
      </c>
      <c r="G9337" t="s">
        <v>3481</v>
      </c>
      <c r="H9337" t="s">
        <v>3350</v>
      </c>
      <c r="I9337" t="s">
        <v>24371</v>
      </c>
      <c r="J9337" t="s">
        <v>869</v>
      </c>
      <c r="K9337" t="s">
        <v>110</v>
      </c>
      <c r="L9337" t="s">
        <v>3343</v>
      </c>
      <c r="M9337" t="s">
        <v>3344</v>
      </c>
      <c r="N9337" t="s">
        <v>3345</v>
      </c>
      <c r="O9337" t="s">
        <v>3346</v>
      </c>
      <c r="P9337" t="s">
        <v>3343</v>
      </c>
      <c r="Q9337" t="s">
        <v>3346</v>
      </c>
    </row>
    <row r="9338" spans="1:17" x14ac:dyDescent="0.25">
      <c r="A9338" t="s">
        <v>24240</v>
      </c>
      <c r="B9338" t="s">
        <v>24241</v>
      </c>
      <c r="C9338" t="s">
        <v>24336</v>
      </c>
      <c r="D9338" t="s">
        <v>24337</v>
      </c>
      <c r="E9338">
        <v>3999056</v>
      </c>
      <c r="F9338" t="s">
        <v>114</v>
      </c>
      <c r="G9338" t="s">
        <v>3483</v>
      </c>
      <c r="H9338" t="s">
        <v>3350</v>
      </c>
      <c r="I9338" t="s">
        <v>24372</v>
      </c>
      <c r="J9338" t="s">
        <v>116</v>
      </c>
      <c r="K9338" t="s">
        <v>110</v>
      </c>
      <c r="L9338" t="s">
        <v>3343</v>
      </c>
      <c r="M9338" t="s">
        <v>3344</v>
      </c>
      <c r="N9338" t="s">
        <v>3345</v>
      </c>
      <c r="O9338" t="s">
        <v>3346</v>
      </c>
      <c r="P9338" t="s">
        <v>3343</v>
      </c>
      <c r="Q9338" t="s">
        <v>3346</v>
      </c>
    </row>
    <row r="9339" spans="1:17" x14ac:dyDescent="0.25">
      <c r="A9339" t="s">
        <v>24240</v>
      </c>
      <c r="B9339" t="s">
        <v>24241</v>
      </c>
      <c r="C9339" t="s">
        <v>24336</v>
      </c>
      <c r="D9339" t="s">
        <v>24337</v>
      </c>
      <c r="E9339">
        <v>3999056</v>
      </c>
      <c r="F9339" t="s">
        <v>114</v>
      </c>
      <c r="G9339" t="s">
        <v>3483</v>
      </c>
      <c r="H9339" t="s">
        <v>3350</v>
      </c>
      <c r="I9339" t="s">
        <v>24373</v>
      </c>
      <c r="J9339" t="s">
        <v>2492</v>
      </c>
      <c r="K9339" t="s">
        <v>110</v>
      </c>
      <c r="L9339" t="s">
        <v>3346</v>
      </c>
      <c r="M9339" t="s">
        <v>3344</v>
      </c>
      <c r="N9339" t="s">
        <v>3345</v>
      </c>
      <c r="O9339" t="s">
        <v>3346</v>
      </c>
      <c r="P9339" t="s">
        <v>3343</v>
      </c>
      <c r="Q9339" t="s">
        <v>3346</v>
      </c>
    </row>
    <row r="9340" spans="1:17" x14ac:dyDescent="0.25">
      <c r="A9340" t="s">
        <v>24240</v>
      </c>
      <c r="B9340" t="s">
        <v>24241</v>
      </c>
      <c r="C9340" t="s">
        <v>24336</v>
      </c>
      <c r="D9340" t="s">
        <v>24337</v>
      </c>
      <c r="E9340">
        <v>3999056</v>
      </c>
      <c r="F9340" t="s">
        <v>114</v>
      </c>
      <c r="G9340" t="s">
        <v>3483</v>
      </c>
      <c r="H9340" t="s">
        <v>3350</v>
      </c>
      <c r="I9340" t="s">
        <v>24374</v>
      </c>
      <c r="J9340" t="s">
        <v>4682</v>
      </c>
      <c r="K9340" t="s">
        <v>110</v>
      </c>
      <c r="L9340" t="s">
        <v>3346</v>
      </c>
      <c r="M9340" t="s">
        <v>3344</v>
      </c>
      <c r="N9340" t="s">
        <v>3345</v>
      </c>
      <c r="O9340" t="s">
        <v>3346</v>
      </c>
      <c r="P9340" t="s">
        <v>3343</v>
      </c>
      <c r="Q9340" t="s">
        <v>3346</v>
      </c>
    </row>
    <row r="9341" spans="1:17" x14ac:dyDescent="0.25">
      <c r="A9341" t="s">
        <v>24240</v>
      </c>
      <c r="B9341" t="s">
        <v>24241</v>
      </c>
      <c r="C9341" t="s">
        <v>24336</v>
      </c>
      <c r="D9341" t="s">
        <v>24337</v>
      </c>
      <c r="E9341">
        <v>3999058</v>
      </c>
      <c r="F9341" t="s">
        <v>4683</v>
      </c>
      <c r="G9341" t="s">
        <v>4684</v>
      </c>
      <c r="H9341" t="s">
        <v>3394</v>
      </c>
      <c r="I9341" t="s">
        <v>24375</v>
      </c>
      <c r="J9341" t="s">
        <v>200</v>
      </c>
      <c r="K9341" t="s">
        <v>110</v>
      </c>
      <c r="L9341" t="s">
        <v>3343</v>
      </c>
      <c r="M9341" t="s">
        <v>3344</v>
      </c>
      <c r="N9341" t="s">
        <v>3345</v>
      </c>
      <c r="O9341" t="s">
        <v>3346</v>
      </c>
      <c r="P9341" t="s">
        <v>3343</v>
      </c>
      <c r="Q9341" t="s">
        <v>3346</v>
      </c>
    </row>
    <row r="9342" spans="1:17" x14ac:dyDescent="0.25">
      <c r="A9342" t="s">
        <v>24240</v>
      </c>
      <c r="B9342" t="s">
        <v>24241</v>
      </c>
      <c r="C9342" t="s">
        <v>24336</v>
      </c>
      <c r="D9342" t="s">
        <v>24337</v>
      </c>
      <c r="E9342">
        <v>3999058</v>
      </c>
      <c r="F9342" t="s">
        <v>4683</v>
      </c>
      <c r="G9342" t="s">
        <v>4684</v>
      </c>
      <c r="H9342" t="s">
        <v>3394</v>
      </c>
      <c r="I9342" t="s">
        <v>24376</v>
      </c>
      <c r="J9342" t="s">
        <v>2575</v>
      </c>
      <c r="K9342" t="s">
        <v>110</v>
      </c>
      <c r="L9342" t="s">
        <v>3346</v>
      </c>
      <c r="M9342" t="s">
        <v>3344</v>
      </c>
      <c r="N9342" t="s">
        <v>3345</v>
      </c>
      <c r="O9342" t="s">
        <v>3346</v>
      </c>
      <c r="P9342" t="s">
        <v>3343</v>
      </c>
      <c r="Q9342" t="s">
        <v>3346</v>
      </c>
    </row>
    <row r="9343" spans="1:17" x14ac:dyDescent="0.25">
      <c r="A9343" t="s">
        <v>24240</v>
      </c>
      <c r="B9343" t="s">
        <v>24241</v>
      </c>
      <c r="C9343" t="s">
        <v>24336</v>
      </c>
      <c r="D9343" t="s">
        <v>24337</v>
      </c>
      <c r="E9343">
        <v>3999060</v>
      </c>
      <c r="F9343" t="s">
        <v>893</v>
      </c>
      <c r="G9343" t="s">
        <v>3497</v>
      </c>
      <c r="H9343" t="s">
        <v>2503</v>
      </c>
      <c r="I9343" t="s">
        <v>24377</v>
      </c>
      <c r="J9343" t="s">
        <v>895</v>
      </c>
      <c r="K9343" t="s">
        <v>110</v>
      </c>
      <c r="L9343" t="s">
        <v>3343</v>
      </c>
      <c r="M9343" t="s">
        <v>3344</v>
      </c>
      <c r="N9343" t="s">
        <v>3345</v>
      </c>
      <c r="O9343" t="s">
        <v>3346</v>
      </c>
      <c r="P9343" t="s">
        <v>3343</v>
      </c>
      <c r="Q9343" t="s">
        <v>3346</v>
      </c>
    </row>
    <row r="9344" spans="1:17" x14ac:dyDescent="0.25">
      <c r="A9344" t="s">
        <v>24240</v>
      </c>
      <c r="B9344" t="s">
        <v>24241</v>
      </c>
      <c r="C9344" t="s">
        <v>24336</v>
      </c>
      <c r="D9344" t="s">
        <v>24337</v>
      </c>
      <c r="E9344">
        <v>3999061</v>
      </c>
      <c r="F9344" t="s">
        <v>2185</v>
      </c>
      <c r="G9344" t="s">
        <v>3500</v>
      </c>
      <c r="H9344" t="s">
        <v>2503</v>
      </c>
      <c r="I9344" t="s">
        <v>24378</v>
      </c>
      <c r="J9344" t="s">
        <v>18924</v>
      </c>
      <c r="K9344" t="s">
        <v>110</v>
      </c>
      <c r="L9344" t="s">
        <v>3343</v>
      </c>
      <c r="M9344" t="s">
        <v>3344</v>
      </c>
      <c r="N9344" t="s">
        <v>3345</v>
      </c>
      <c r="O9344" t="s">
        <v>3346</v>
      </c>
      <c r="P9344" t="s">
        <v>3343</v>
      </c>
      <c r="Q9344" t="s">
        <v>3346</v>
      </c>
    </row>
    <row r="9345" spans="1:17" x14ac:dyDescent="0.25">
      <c r="A9345" t="s">
        <v>24240</v>
      </c>
      <c r="B9345" t="s">
        <v>24241</v>
      </c>
      <c r="C9345" t="s">
        <v>24336</v>
      </c>
      <c r="D9345" t="s">
        <v>24337</v>
      </c>
      <c r="E9345">
        <v>3999061</v>
      </c>
      <c r="F9345" t="s">
        <v>2185</v>
      </c>
      <c r="G9345" t="s">
        <v>3500</v>
      </c>
      <c r="H9345" t="s">
        <v>2503</v>
      </c>
      <c r="I9345" t="s">
        <v>24379</v>
      </c>
      <c r="J9345" t="s">
        <v>3505</v>
      </c>
      <c r="K9345" t="s">
        <v>110</v>
      </c>
      <c r="L9345" t="s">
        <v>3346</v>
      </c>
      <c r="M9345" t="s">
        <v>3344</v>
      </c>
      <c r="N9345" t="s">
        <v>3345</v>
      </c>
      <c r="O9345" t="s">
        <v>3346</v>
      </c>
      <c r="P9345" t="s">
        <v>3343</v>
      </c>
      <c r="Q9345" t="s">
        <v>3346</v>
      </c>
    </row>
    <row r="9346" spans="1:17" x14ac:dyDescent="0.25">
      <c r="A9346" t="s">
        <v>24240</v>
      </c>
      <c r="B9346" t="s">
        <v>24241</v>
      </c>
      <c r="C9346" t="s">
        <v>24336</v>
      </c>
      <c r="D9346" t="s">
        <v>24337</v>
      </c>
      <c r="E9346">
        <v>3999061</v>
      </c>
      <c r="F9346" t="s">
        <v>2185</v>
      </c>
      <c r="G9346" t="s">
        <v>3500</v>
      </c>
      <c r="H9346" t="s">
        <v>2503</v>
      </c>
      <c r="I9346" t="s">
        <v>24380</v>
      </c>
      <c r="J9346" t="s">
        <v>8002</v>
      </c>
      <c r="K9346" t="s">
        <v>110</v>
      </c>
      <c r="L9346" t="s">
        <v>3346</v>
      </c>
      <c r="M9346" t="s">
        <v>3344</v>
      </c>
      <c r="N9346" t="s">
        <v>3345</v>
      </c>
      <c r="O9346" t="s">
        <v>3346</v>
      </c>
      <c r="P9346" t="s">
        <v>3343</v>
      </c>
      <c r="Q9346" t="s">
        <v>3346</v>
      </c>
    </row>
    <row r="9347" spans="1:17" x14ac:dyDescent="0.25">
      <c r="A9347" t="s">
        <v>24240</v>
      </c>
      <c r="B9347" t="s">
        <v>24241</v>
      </c>
      <c r="C9347" t="s">
        <v>24336</v>
      </c>
      <c r="D9347" t="s">
        <v>24337</v>
      </c>
      <c r="E9347">
        <v>3999061</v>
      </c>
      <c r="F9347" t="s">
        <v>2185</v>
      </c>
      <c r="G9347" t="s">
        <v>3500</v>
      </c>
      <c r="H9347" t="s">
        <v>2503</v>
      </c>
      <c r="I9347" t="s">
        <v>24381</v>
      </c>
      <c r="J9347" t="s">
        <v>3503</v>
      </c>
      <c r="K9347" t="s">
        <v>38</v>
      </c>
      <c r="L9347" t="s">
        <v>3346</v>
      </c>
      <c r="M9347" t="s">
        <v>3344</v>
      </c>
      <c r="N9347" t="s">
        <v>3345</v>
      </c>
      <c r="O9347" t="s">
        <v>3346</v>
      </c>
      <c r="P9347" t="s">
        <v>3343</v>
      </c>
      <c r="Q9347" t="s">
        <v>3346</v>
      </c>
    </row>
    <row r="9348" spans="1:17" x14ac:dyDescent="0.25">
      <c r="A9348" t="s">
        <v>24240</v>
      </c>
      <c r="B9348" t="s">
        <v>24241</v>
      </c>
      <c r="C9348" t="s">
        <v>24336</v>
      </c>
      <c r="D9348" t="s">
        <v>24337</v>
      </c>
      <c r="E9348">
        <v>3999062</v>
      </c>
      <c r="F9348" t="s">
        <v>3508</v>
      </c>
      <c r="G9348" t="s">
        <v>3996</v>
      </c>
      <c r="H9348" t="s">
        <v>3510</v>
      </c>
      <c r="I9348" t="s">
        <v>24382</v>
      </c>
      <c r="J9348" t="s">
        <v>3512</v>
      </c>
      <c r="K9348" t="s">
        <v>38</v>
      </c>
      <c r="L9348" t="s">
        <v>3343</v>
      </c>
      <c r="M9348" t="s">
        <v>3477</v>
      </c>
      <c r="N9348" t="s">
        <v>3513</v>
      </c>
      <c r="O9348" t="s">
        <v>3346</v>
      </c>
      <c r="P9348" t="s">
        <v>3343</v>
      </c>
      <c r="Q9348" t="s">
        <v>3346</v>
      </c>
    </row>
    <row r="9349" spans="1:17" x14ac:dyDescent="0.25">
      <c r="A9349" t="s">
        <v>24240</v>
      </c>
      <c r="B9349" t="s">
        <v>24241</v>
      </c>
      <c r="C9349" t="s">
        <v>24336</v>
      </c>
      <c r="D9349" t="s">
        <v>24337</v>
      </c>
      <c r="E9349">
        <v>3999063</v>
      </c>
      <c r="F9349" t="s">
        <v>2542</v>
      </c>
      <c r="G9349" t="s">
        <v>5143</v>
      </c>
      <c r="H9349" t="s">
        <v>3350</v>
      </c>
      <c r="I9349" t="s">
        <v>24383</v>
      </c>
      <c r="J9349" t="s">
        <v>2544</v>
      </c>
      <c r="K9349" t="s">
        <v>110</v>
      </c>
      <c r="L9349" t="s">
        <v>3343</v>
      </c>
      <c r="M9349" t="s">
        <v>3477</v>
      </c>
      <c r="N9349" t="s">
        <v>3513</v>
      </c>
      <c r="O9349" t="s">
        <v>3346</v>
      </c>
      <c r="P9349" t="s">
        <v>3343</v>
      </c>
      <c r="Q9349" t="s">
        <v>3346</v>
      </c>
    </row>
    <row r="9350" spans="1:17" x14ac:dyDescent="0.25">
      <c r="A9350" t="s">
        <v>24240</v>
      </c>
      <c r="B9350" t="s">
        <v>24241</v>
      </c>
      <c r="C9350" t="s">
        <v>24336</v>
      </c>
      <c r="D9350" t="s">
        <v>24337</v>
      </c>
      <c r="E9350">
        <v>3999064</v>
      </c>
      <c r="F9350" t="s">
        <v>375</v>
      </c>
      <c r="G9350" t="s">
        <v>3518</v>
      </c>
      <c r="H9350" t="s">
        <v>3350</v>
      </c>
      <c r="I9350" t="s">
        <v>24384</v>
      </c>
      <c r="J9350" t="s">
        <v>154</v>
      </c>
      <c r="K9350" t="s">
        <v>110</v>
      </c>
      <c r="L9350" t="s">
        <v>3343</v>
      </c>
      <c r="M9350" t="s">
        <v>3344</v>
      </c>
      <c r="N9350" t="s">
        <v>3345</v>
      </c>
      <c r="O9350" t="s">
        <v>3346</v>
      </c>
      <c r="P9350" t="s">
        <v>3343</v>
      </c>
      <c r="Q9350" t="s">
        <v>3346</v>
      </c>
    </row>
    <row r="9351" spans="1:17" x14ac:dyDescent="0.25">
      <c r="A9351" t="s">
        <v>24240</v>
      </c>
      <c r="B9351" t="s">
        <v>24241</v>
      </c>
      <c r="C9351" t="s">
        <v>24336</v>
      </c>
      <c r="D9351" t="s">
        <v>24337</v>
      </c>
      <c r="E9351">
        <v>3999065</v>
      </c>
      <c r="F9351" t="s">
        <v>1896</v>
      </c>
      <c r="G9351" t="s">
        <v>3520</v>
      </c>
      <c r="H9351" t="s">
        <v>3350</v>
      </c>
      <c r="I9351" t="s">
        <v>24385</v>
      </c>
      <c r="J9351" t="s">
        <v>1898</v>
      </c>
      <c r="K9351" t="s">
        <v>110</v>
      </c>
      <c r="L9351" t="s">
        <v>3343</v>
      </c>
      <c r="M9351" t="s">
        <v>3344</v>
      </c>
      <c r="N9351" t="s">
        <v>3345</v>
      </c>
      <c r="O9351" t="s">
        <v>3346</v>
      </c>
      <c r="P9351" t="s">
        <v>3343</v>
      </c>
      <c r="Q9351" t="s">
        <v>3346</v>
      </c>
    </row>
    <row r="9352" spans="1:17" x14ac:dyDescent="0.25">
      <c r="A9352" t="s">
        <v>24240</v>
      </c>
      <c r="B9352" t="s">
        <v>24241</v>
      </c>
      <c r="C9352" t="s">
        <v>24336</v>
      </c>
      <c r="D9352" t="s">
        <v>24337</v>
      </c>
      <c r="E9352">
        <v>3999066</v>
      </c>
      <c r="F9352" t="s">
        <v>3522</v>
      </c>
      <c r="G9352" t="s">
        <v>3523</v>
      </c>
      <c r="H9352" t="s">
        <v>3429</v>
      </c>
      <c r="I9352" t="s">
        <v>24386</v>
      </c>
      <c r="J9352" t="s">
        <v>3522</v>
      </c>
      <c r="K9352" t="s">
        <v>110</v>
      </c>
      <c r="L9352" t="s">
        <v>3343</v>
      </c>
      <c r="M9352" t="s">
        <v>3344</v>
      </c>
      <c r="N9352" t="s">
        <v>3345</v>
      </c>
      <c r="O9352" t="s">
        <v>3346</v>
      </c>
      <c r="P9352" t="s">
        <v>3343</v>
      </c>
      <c r="Q9352" t="s">
        <v>3346</v>
      </c>
    </row>
    <row r="9353" spans="1:17" x14ac:dyDescent="0.25">
      <c r="A9353" t="s">
        <v>24240</v>
      </c>
      <c r="B9353" t="s">
        <v>24241</v>
      </c>
      <c r="C9353" t="s">
        <v>24336</v>
      </c>
      <c r="D9353" t="s">
        <v>24337</v>
      </c>
      <c r="E9353">
        <v>3999067</v>
      </c>
      <c r="F9353" t="s">
        <v>128</v>
      </c>
      <c r="G9353" t="s">
        <v>3525</v>
      </c>
      <c r="H9353" t="s">
        <v>3526</v>
      </c>
      <c r="I9353" t="s">
        <v>24387</v>
      </c>
      <c r="J9353" t="s">
        <v>935</v>
      </c>
      <c r="K9353" t="s">
        <v>110</v>
      </c>
      <c r="L9353" t="s">
        <v>3343</v>
      </c>
      <c r="M9353" t="s">
        <v>3344</v>
      </c>
      <c r="N9353" t="s">
        <v>3345</v>
      </c>
      <c r="O9353" t="s">
        <v>3346</v>
      </c>
      <c r="P9353" t="s">
        <v>3343</v>
      </c>
      <c r="Q9353" t="s">
        <v>3346</v>
      </c>
    </row>
    <row r="9354" spans="1:17" x14ac:dyDescent="0.25">
      <c r="A9354" t="s">
        <v>24240</v>
      </c>
      <c r="B9354" t="s">
        <v>24241</v>
      </c>
      <c r="C9354" t="s">
        <v>24336</v>
      </c>
      <c r="D9354" t="s">
        <v>24337</v>
      </c>
      <c r="E9354">
        <v>3999067</v>
      </c>
      <c r="F9354" t="s">
        <v>128</v>
      </c>
      <c r="G9354" t="s">
        <v>3525</v>
      </c>
      <c r="H9354" t="s">
        <v>3526</v>
      </c>
      <c r="I9354" t="s">
        <v>24388</v>
      </c>
      <c r="J9354" t="s">
        <v>1193</v>
      </c>
      <c r="K9354" t="s">
        <v>110</v>
      </c>
      <c r="L9354" t="s">
        <v>3346</v>
      </c>
      <c r="M9354" t="s">
        <v>3344</v>
      </c>
      <c r="N9354" t="s">
        <v>3345</v>
      </c>
      <c r="O9354" t="s">
        <v>3346</v>
      </c>
      <c r="P9354" t="s">
        <v>3343</v>
      </c>
      <c r="Q9354" t="s">
        <v>3346</v>
      </c>
    </row>
    <row r="9355" spans="1:17" x14ac:dyDescent="0.25">
      <c r="A9355" t="s">
        <v>24240</v>
      </c>
      <c r="B9355" t="s">
        <v>24241</v>
      </c>
      <c r="C9355" t="s">
        <v>24336</v>
      </c>
      <c r="D9355" t="s">
        <v>24337</v>
      </c>
      <c r="E9355">
        <v>3999068</v>
      </c>
      <c r="F9355" t="s">
        <v>3537</v>
      </c>
      <c r="G9355" t="s">
        <v>3538</v>
      </c>
      <c r="H9355" t="s">
        <v>2503</v>
      </c>
      <c r="I9355" t="s">
        <v>24389</v>
      </c>
      <c r="J9355" t="s">
        <v>3540</v>
      </c>
      <c r="K9355" t="s">
        <v>110</v>
      </c>
      <c r="L9355" t="s">
        <v>3343</v>
      </c>
      <c r="M9355" t="s">
        <v>3344</v>
      </c>
      <c r="N9355" t="s">
        <v>3345</v>
      </c>
      <c r="O9355" t="s">
        <v>3346</v>
      </c>
      <c r="P9355" t="s">
        <v>3343</v>
      </c>
      <c r="Q9355" t="s">
        <v>3346</v>
      </c>
    </row>
    <row r="9356" spans="1:17" x14ac:dyDescent="0.25">
      <c r="A9356" t="s">
        <v>24240</v>
      </c>
      <c r="B9356" t="s">
        <v>24241</v>
      </c>
      <c r="C9356" t="s">
        <v>24336</v>
      </c>
      <c r="D9356" t="s">
        <v>24337</v>
      </c>
      <c r="E9356">
        <v>3999069</v>
      </c>
      <c r="F9356" t="s">
        <v>3541</v>
      </c>
      <c r="G9356" t="s">
        <v>3542</v>
      </c>
      <c r="H9356" t="s">
        <v>2503</v>
      </c>
      <c r="I9356" t="s">
        <v>24390</v>
      </c>
      <c r="J9356" t="s">
        <v>3544</v>
      </c>
      <c r="K9356" t="s">
        <v>110</v>
      </c>
      <c r="L9356" t="s">
        <v>3343</v>
      </c>
      <c r="M9356" t="s">
        <v>3344</v>
      </c>
      <c r="N9356" t="s">
        <v>3345</v>
      </c>
      <c r="O9356" t="s">
        <v>3346</v>
      </c>
      <c r="P9356" t="s">
        <v>3343</v>
      </c>
      <c r="Q9356" t="s">
        <v>3346</v>
      </c>
    </row>
    <row r="9357" spans="1:17" x14ac:dyDescent="0.25">
      <c r="A9357" t="s">
        <v>2747</v>
      </c>
      <c r="B9357" t="s">
        <v>24391</v>
      </c>
      <c r="C9357" t="s">
        <v>24392</v>
      </c>
      <c r="D9357" t="s">
        <v>24393</v>
      </c>
      <c r="E9357">
        <v>4001001</v>
      </c>
      <c r="F9357" t="s">
        <v>24394</v>
      </c>
      <c r="G9357" t="s">
        <v>24395</v>
      </c>
      <c r="H9357" t="s">
        <v>3556</v>
      </c>
      <c r="I9357" t="s">
        <v>24396</v>
      </c>
      <c r="J9357" t="s">
        <v>24397</v>
      </c>
      <c r="K9357" t="s">
        <v>110</v>
      </c>
      <c r="L9357" t="s">
        <v>3343</v>
      </c>
      <c r="M9357" t="s">
        <v>3344</v>
      </c>
      <c r="N9357" t="s">
        <v>3345</v>
      </c>
      <c r="O9357" t="s">
        <v>3343</v>
      </c>
      <c r="P9357" t="s">
        <v>3343</v>
      </c>
      <c r="Q9357" t="s">
        <v>3346</v>
      </c>
    </row>
    <row r="9358" spans="1:17" x14ac:dyDescent="0.25">
      <c r="A9358" t="s">
        <v>2747</v>
      </c>
      <c r="B9358" t="s">
        <v>24391</v>
      </c>
      <c r="C9358" t="s">
        <v>24392</v>
      </c>
      <c r="D9358" t="s">
        <v>24393</v>
      </c>
      <c r="E9358">
        <v>4001001</v>
      </c>
      <c r="F9358" t="s">
        <v>24394</v>
      </c>
      <c r="G9358" t="s">
        <v>24395</v>
      </c>
      <c r="H9358" t="s">
        <v>3556</v>
      </c>
      <c r="I9358" t="s">
        <v>24398</v>
      </c>
      <c r="J9358" t="s">
        <v>10561</v>
      </c>
      <c r="K9358" t="s">
        <v>110</v>
      </c>
      <c r="L9358" t="s">
        <v>3346</v>
      </c>
      <c r="M9358" t="s">
        <v>3344</v>
      </c>
      <c r="N9358" t="s">
        <v>3345</v>
      </c>
      <c r="O9358" t="s">
        <v>3343</v>
      </c>
      <c r="P9358" t="s">
        <v>3343</v>
      </c>
      <c r="Q9358" t="s">
        <v>3346</v>
      </c>
    </row>
    <row r="9359" spans="1:17" x14ac:dyDescent="0.25">
      <c r="A9359" t="s">
        <v>2747</v>
      </c>
      <c r="B9359" t="s">
        <v>24391</v>
      </c>
      <c r="C9359" t="s">
        <v>24392</v>
      </c>
      <c r="D9359" t="s">
        <v>24393</v>
      </c>
      <c r="E9359">
        <v>4001002</v>
      </c>
      <c r="F9359" t="s">
        <v>2222</v>
      </c>
      <c r="H9359" t="s">
        <v>3556</v>
      </c>
      <c r="I9359" t="s">
        <v>2223</v>
      </c>
      <c r="J9359" t="s">
        <v>49</v>
      </c>
      <c r="K9359" t="s">
        <v>110</v>
      </c>
      <c r="L9359" t="s">
        <v>3343</v>
      </c>
      <c r="M9359" t="s">
        <v>3344</v>
      </c>
      <c r="N9359" t="s">
        <v>3345</v>
      </c>
      <c r="O9359" t="s">
        <v>3343</v>
      </c>
      <c r="P9359" t="s">
        <v>3343</v>
      </c>
      <c r="Q9359" t="s">
        <v>3346</v>
      </c>
    </row>
    <row r="9360" spans="1:17" x14ac:dyDescent="0.25">
      <c r="A9360" t="s">
        <v>2747</v>
      </c>
      <c r="B9360" t="s">
        <v>24391</v>
      </c>
      <c r="C9360" t="s">
        <v>24392</v>
      </c>
      <c r="D9360" t="s">
        <v>24393</v>
      </c>
      <c r="E9360">
        <v>4001003</v>
      </c>
      <c r="F9360" t="s">
        <v>24399</v>
      </c>
      <c r="H9360" t="s">
        <v>3556</v>
      </c>
      <c r="I9360" t="s">
        <v>24400</v>
      </c>
      <c r="J9360" t="s">
        <v>6077</v>
      </c>
      <c r="K9360" t="s">
        <v>110</v>
      </c>
      <c r="L9360" t="s">
        <v>3343</v>
      </c>
      <c r="M9360" t="s">
        <v>3344</v>
      </c>
      <c r="N9360" t="s">
        <v>3345</v>
      </c>
      <c r="O9360" t="s">
        <v>3346</v>
      </c>
      <c r="P9360" t="s">
        <v>3343</v>
      </c>
      <c r="Q9360" t="s">
        <v>3346</v>
      </c>
    </row>
    <row r="9361" spans="1:17" x14ac:dyDescent="0.25">
      <c r="A9361" t="s">
        <v>2747</v>
      </c>
      <c r="B9361" t="s">
        <v>24391</v>
      </c>
      <c r="C9361" t="s">
        <v>24392</v>
      </c>
      <c r="D9361" t="s">
        <v>24393</v>
      </c>
      <c r="E9361">
        <v>4001004</v>
      </c>
      <c r="F9361" t="s">
        <v>51</v>
      </c>
      <c r="G9361" t="s">
        <v>3716</v>
      </c>
      <c r="H9361" t="s">
        <v>3350</v>
      </c>
      <c r="I9361" t="s">
        <v>24401</v>
      </c>
      <c r="J9361" t="s">
        <v>224</v>
      </c>
      <c r="K9361" t="s">
        <v>110</v>
      </c>
      <c r="L9361" t="s">
        <v>3343</v>
      </c>
      <c r="M9361" t="s">
        <v>3707</v>
      </c>
      <c r="N9361" t="s">
        <v>7834</v>
      </c>
      <c r="O9361" t="s">
        <v>3343</v>
      </c>
      <c r="P9361" t="s">
        <v>3343</v>
      </c>
      <c r="Q9361" t="s">
        <v>3346</v>
      </c>
    </row>
    <row r="9362" spans="1:17" x14ac:dyDescent="0.25">
      <c r="A9362" t="s">
        <v>2747</v>
      </c>
      <c r="B9362" t="s">
        <v>24391</v>
      </c>
      <c r="C9362" t="s">
        <v>24392</v>
      </c>
      <c r="D9362" t="s">
        <v>24393</v>
      </c>
      <c r="E9362">
        <v>4001004</v>
      </c>
      <c r="F9362" t="s">
        <v>51</v>
      </c>
      <c r="G9362" t="s">
        <v>3716</v>
      </c>
      <c r="H9362" t="s">
        <v>3350</v>
      </c>
      <c r="I9362" t="s">
        <v>24402</v>
      </c>
      <c r="J9362" t="s">
        <v>24403</v>
      </c>
      <c r="K9362" t="s">
        <v>110</v>
      </c>
      <c r="L9362" t="s">
        <v>3346</v>
      </c>
      <c r="M9362" t="s">
        <v>3707</v>
      </c>
      <c r="N9362" t="s">
        <v>7834</v>
      </c>
      <c r="O9362" t="s">
        <v>3343</v>
      </c>
      <c r="P9362" t="s">
        <v>3343</v>
      </c>
      <c r="Q9362" t="s">
        <v>3346</v>
      </c>
    </row>
    <row r="9363" spans="1:17" x14ac:dyDescent="0.25">
      <c r="A9363" t="s">
        <v>2747</v>
      </c>
      <c r="B9363" t="s">
        <v>24391</v>
      </c>
      <c r="C9363" t="s">
        <v>24392</v>
      </c>
      <c r="D9363" t="s">
        <v>24393</v>
      </c>
      <c r="E9363">
        <v>4001005</v>
      </c>
      <c r="F9363" t="s">
        <v>114</v>
      </c>
      <c r="G9363" t="s">
        <v>24404</v>
      </c>
      <c r="H9363" t="s">
        <v>3350</v>
      </c>
      <c r="I9363" t="s">
        <v>24405</v>
      </c>
      <c r="J9363" t="s">
        <v>4774</v>
      </c>
      <c r="K9363" t="s">
        <v>110</v>
      </c>
      <c r="L9363" t="s">
        <v>3343</v>
      </c>
      <c r="M9363" t="s">
        <v>3707</v>
      </c>
      <c r="N9363" t="s">
        <v>7834</v>
      </c>
      <c r="O9363" t="s">
        <v>3346</v>
      </c>
      <c r="P9363" t="s">
        <v>3343</v>
      </c>
      <c r="Q9363" t="s">
        <v>3346</v>
      </c>
    </row>
    <row r="9364" spans="1:17" x14ac:dyDescent="0.25">
      <c r="A9364" t="s">
        <v>2747</v>
      </c>
      <c r="B9364" t="s">
        <v>24391</v>
      </c>
      <c r="C9364" t="s">
        <v>24392</v>
      </c>
      <c r="D9364" t="s">
        <v>24393</v>
      </c>
      <c r="E9364">
        <v>4001005</v>
      </c>
      <c r="F9364" t="s">
        <v>114</v>
      </c>
      <c r="G9364" t="s">
        <v>24404</v>
      </c>
      <c r="H9364" t="s">
        <v>3350</v>
      </c>
      <c r="I9364" t="s">
        <v>24406</v>
      </c>
      <c r="J9364" t="s">
        <v>24407</v>
      </c>
      <c r="K9364" t="s">
        <v>110</v>
      </c>
      <c r="L9364" t="s">
        <v>3346</v>
      </c>
      <c r="M9364" t="s">
        <v>3707</v>
      </c>
      <c r="N9364" t="s">
        <v>7834</v>
      </c>
      <c r="O9364" t="s">
        <v>3346</v>
      </c>
      <c r="P9364" t="s">
        <v>3343</v>
      </c>
      <c r="Q9364" t="s">
        <v>3346</v>
      </c>
    </row>
    <row r="9365" spans="1:17" x14ac:dyDescent="0.25">
      <c r="A9365" t="s">
        <v>2747</v>
      </c>
      <c r="B9365" t="s">
        <v>24391</v>
      </c>
      <c r="C9365" t="s">
        <v>24392</v>
      </c>
      <c r="D9365" t="s">
        <v>24393</v>
      </c>
      <c r="E9365">
        <v>4001006</v>
      </c>
      <c r="F9365" t="s">
        <v>102</v>
      </c>
      <c r="G9365" t="s">
        <v>3349</v>
      </c>
      <c r="H9365" t="s">
        <v>3350</v>
      </c>
      <c r="I9365" t="s">
        <v>24408</v>
      </c>
      <c r="J9365" t="s">
        <v>864</v>
      </c>
      <c r="K9365" t="s">
        <v>110</v>
      </c>
      <c r="L9365" t="s">
        <v>3343</v>
      </c>
      <c r="M9365" t="s">
        <v>3707</v>
      </c>
      <c r="N9365" t="s">
        <v>7834</v>
      </c>
      <c r="O9365" t="s">
        <v>3346</v>
      </c>
      <c r="P9365" t="s">
        <v>3343</v>
      </c>
      <c r="Q9365" t="s">
        <v>3346</v>
      </c>
    </row>
    <row r="9366" spans="1:17" x14ac:dyDescent="0.25">
      <c r="A9366" t="s">
        <v>2747</v>
      </c>
      <c r="B9366" t="s">
        <v>24391</v>
      </c>
      <c r="C9366" t="s">
        <v>24392</v>
      </c>
      <c r="D9366" t="s">
        <v>24393</v>
      </c>
      <c r="E9366">
        <v>4001006</v>
      </c>
      <c r="F9366" t="s">
        <v>102</v>
      </c>
      <c r="G9366" t="s">
        <v>3349</v>
      </c>
      <c r="H9366" t="s">
        <v>3350</v>
      </c>
      <c r="I9366" t="s">
        <v>24409</v>
      </c>
      <c r="J9366" t="s">
        <v>24410</v>
      </c>
      <c r="K9366" t="s">
        <v>110</v>
      </c>
      <c r="L9366" t="s">
        <v>3346</v>
      </c>
      <c r="M9366" t="s">
        <v>3707</v>
      </c>
      <c r="N9366" t="s">
        <v>7834</v>
      </c>
      <c r="O9366" t="s">
        <v>3346</v>
      </c>
      <c r="P9366" t="s">
        <v>3343</v>
      </c>
      <c r="Q9366" t="s">
        <v>3346</v>
      </c>
    </row>
    <row r="9367" spans="1:17" x14ac:dyDescent="0.25">
      <c r="A9367" t="s">
        <v>2747</v>
      </c>
      <c r="B9367" t="s">
        <v>24391</v>
      </c>
      <c r="C9367" t="s">
        <v>24392</v>
      </c>
      <c r="D9367" t="s">
        <v>24393</v>
      </c>
      <c r="E9367">
        <v>4001007</v>
      </c>
      <c r="F9367" t="s">
        <v>24411</v>
      </c>
      <c r="H9367" t="s">
        <v>24412</v>
      </c>
      <c r="I9367" t="s">
        <v>24413</v>
      </c>
      <c r="J9367" t="s">
        <v>24414</v>
      </c>
      <c r="K9367" t="s">
        <v>110</v>
      </c>
      <c r="L9367" t="s">
        <v>3343</v>
      </c>
      <c r="M9367" t="s">
        <v>3344</v>
      </c>
      <c r="N9367" t="s">
        <v>3627</v>
      </c>
      <c r="O9367" t="s">
        <v>3343</v>
      </c>
      <c r="P9367" t="s">
        <v>3343</v>
      </c>
      <c r="Q9367" t="s">
        <v>3346</v>
      </c>
    </row>
    <row r="9368" spans="1:17" x14ac:dyDescent="0.25">
      <c r="A9368" t="s">
        <v>2747</v>
      </c>
      <c r="B9368" t="s">
        <v>24391</v>
      </c>
      <c r="C9368" t="s">
        <v>24392</v>
      </c>
      <c r="D9368" t="s">
        <v>24393</v>
      </c>
      <c r="E9368">
        <v>4001020</v>
      </c>
      <c r="F9368" t="s">
        <v>24415</v>
      </c>
      <c r="G9368" t="s">
        <v>24416</v>
      </c>
      <c r="H9368" t="s">
        <v>24417</v>
      </c>
      <c r="I9368" t="s">
        <v>24418</v>
      </c>
      <c r="J9368" t="s">
        <v>24419</v>
      </c>
      <c r="K9368" t="s">
        <v>110</v>
      </c>
      <c r="L9368" t="s">
        <v>3343</v>
      </c>
      <c r="M9368" t="s">
        <v>3344</v>
      </c>
      <c r="N9368" t="s">
        <v>3345</v>
      </c>
      <c r="O9368" t="s">
        <v>3346</v>
      </c>
      <c r="P9368" t="s">
        <v>3343</v>
      </c>
      <c r="Q9368" t="s">
        <v>3346</v>
      </c>
    </row>
    <row r="9369" spans="1:17" x14ac:dyDescent="0.25">
      <c r="A9369" t="s">
        <v>2747</v>
      </c>
      <c r="B9369" t="s">
        <v>24391</v>
      </c>
      <c r="C9369" t="s">
        <v>24392</v>
      </c>
      <c r="D9369" t="s">
        <v>24393</v>
      </c>
      <c r="E9369">
        <v>4001020</v>
      </c>
      <c r="F9369" t="s">
        <v>24415</v>
      </c>
      <c r="G9369" t="s">
        <v>24416</v>
      </c>
      <c r="H9369" t="s">
        <v>24417</v>
      </c>
      <c r="I9369" t="s">
        <v>24420</v>
      </c>
      <c r="J9369" t="s">
        <v>24421</v>
      </c>
      <c r="K9369" t="s">
        <v>110</v>
      </c>
      <c r="L9369" t="s">
        <v>3346</v>
      </c>
      <c r="M9369" t="s">
        <v>3344</v>
      </c>
      <c r="N9369" t="s">
        <v>3345</v>
      </c>
      <c r="O9369" t="s">
        <v>3346</v>
      </c>
      <c r="P9369" t="s">
        <v>3343</v>
      </c>
      <c r="Q9369" t="s">
        <v>3346</v>
      </c>
    </row>
    <row r="9370" spans="1:17" x14ac:dyDescent="0.25">
      <c r="A9370" t="s">
        <v>2747</v>
      </c>
      <c r="B9370" t="s">
        <v>24391</v>
      </c>
      <c r="C9370" t="s">
        <v>24392</v>
      </c>
      <c r="D9370" t="s">
        <v>24393</v>
      </c>
      <c r="E9370">
        <v>4001021</v>
      </c>
      <c r="F9370" t="s">
        <v>24422</v>
      </c>
      <c r="G9370" t="s">
        <v>24423</v>
      </c>
      <c r="H9370" t="s">
        <v>24424</v>
      </c>
      <c r="I9370" t="s">
        <v>24425</v>
      </c>
      <c r="J9370" t="s">
        <v>24426</v>
      </c>
      <c r="K9370" t="s">
        <v>110</v>
      </c>
      <c r="L9370" t="s">
        <v>3343</v>
      </c>
      <c r="M9370" t="s">
        <v>3707</v>
      </c>
      <c r="N9370" t="s">
        <v>7834</v>
      </c>
      <c r="O9370" t="s">
        <v>3346</v>
      </c>
      <c r="P9370" t="s">
        <v>3343</v>
      </c>
      <c r="Q9370" t="s">
        <v>3346</v>
      </c>
    </row>
    <row r="9371" spans="1:17" x14ac:dyDescent="0.25">
      <c r="A9371" t="s">
        <v>2747</v>
      </c>
      <c r="B9371" t="s">
        <v>24391</v>
      </c>
      <c r="C9371" t="s">
        <v>24392</v>
      </c>
      <c r="D9371" t="s">
        <v>24393</v>
      </c>
      <c r="E9371">
        <v>4001022</v>
      </c>
      <c r="F9371" t="s">
        <v>24427</v>
      </c>
      <c r="G9371" t="s">
        <v>24428</v>
      </c>
      <c r="H9371" t="s">
        <v>3526</v>
      </c>
      <c r="I9371" t="s">
        <v>24429</v>
      </c>
      <c r="J9371" t="s">
        <v>935</v>
      </c>
      <c r="K9371" t="s">
        <v>110</v>
      </c>
      <c r="L9371" t="s">
        <v>3343</v>
      </c>
      <c r="M9371" t="s">
        <v>3344</v>
      </c>
      <c r="N9371" t="s">
        <v>3345</v>
      </c>
      <c r="O9371" t="s">
        <v>3346</v>
      </c>
      <c r="P9371" t="s">
        <v>3343</v>
      </c>
      <c r="Q9371" t="s">
        <v>3346</v>
      </c>
    </row>
    <row r="9372" spans="1:17" x14ac:dyDescent="0.25">
      <c r="A9372" t="s">
        <v>2747</v>
      </c>
      <c r="B9372" t="s">
        <v>24391</v>
      </c>
      <c r="C9372" t="s">
        <v>24392</v>
      </c>
      <c r="D9372" t="s">
        <v>24393</v>
      </c>
      <c r="E9372">
        <v>4001023</v>
      </c>
      <c r="F9372" t="s">
        <v>24430</v>
      </c>
      <c r="G9372" t="s">
        <v>24431</v>
      </c>
      <c r="H9372" t="s">
        <v>24432</v>
      </c>
      <c r="I9372" t="s">
        <v>24433</v>
      </c>
      <c r="J9372" t="s">
        <v>24434</v>
      </c>
      <c r="K9372" t="s">
        <v>110</v>
      </c>
      <c r="L9372" t="s">
        <v>3343</v>
      </c>
      <c r="M9372" t="s">
        <v>3344</v>
      </c>
      <c r="N9372" t="s">
        <v>3360</v>
      </c>
      <c r="O9372" t="s">
        <v>3346</v>
      </c>
      <c r="P9372" t="s">
        <v>3343</v>
      </c>
      <c r="Q9372" t="s">
        <v>3346</v>
      </c>
    </row>
    <row r="9373" spans="1:17" x14ac:dyDescent="0.25">
      <c r="A9373" t="s">
        <v>2747</v>
      </c>
      <c r="B9373" t="s">
        <v>24391</v>
      </c>
      <c r="C9373" t="s">
        <v>24392</v>
      </c>
      <c r="D9373" t="s">
        <v>24393</v>
      </c>
      <c r="E9373">
        <v>4001023</v>
      </c>
      <c r="F9373" t="s">
        <v>24430</v>
      </c>
      <c r="G9373" t="s">
        <v>24431</v>
      </c>
      <c r="H9373" t="s">
        <v>24432</v>
      </c>
      <c r="I9373" t="s">
        <v>24435</v>
      </c>
      <c r="J9373" t="s">
        <v>24436</v>
      </c>
      <c r="K9373" t="s">
        <v>110</v>
      </c>
      <c r="L9373" t="s">
        <v>3346</v>
      </c>
      <c r="M9373" t="s">
        <v>3344</v>
      </c>
      <c r="N9373" t="s">
        <v>3360</v>
      </c>
      <c r="O9373" t="s">
        <v>3346</v>
      </c>
      <c r="P9373" t="s">
        <v>3343</v>
      </c>
      <c r="Q9373" t="s">
        <v>3346</v>
      </c>
    </row>
    <row r="9374" spans="1:17" x14ac:dyDescent="0.25">
      <c r="A9374" t="s">
        <v>2747</v>
      </c>
      <c r="B9374" t="s">
        <v>24391</v>
      </c>
      <c r="C9374" t="s">
        <v>24392</v>
      </c>
      <c r="D9374" t="s">
        <v>24393</v>
      </c>
      <c r="E9374">
        <v>4001024</v>
      </c>
      <c r="F9374" t="s">
        <v>24437</v>
      </c>
      <c r="G9374" t="s">
        <v>24438</v>
      </c>
      <c r="H9374" t="s">
        <v>3556</v>
      </c>
      <c r="I9374" t="s">
        <v>24439</v>
      </c>
      <c r="J9374" t="s">
        <v>24397</v>
      </c>
      <c r="K9374" t="s">
        <v>110</v>
      </c>
      <c r="L9374" t="s">
        <v>3343</v>
      </c>
      <c r="M9374" t="s">
        <v>3344</v>
      </c>
      <c r="N9374" t="s">
        <v>3345</v>
      </c>
      <c r="O9374" t="s">
        <v>3346</v>
      </c>
      <c r="P9374" t="s">
        <v>3343</v>
      </c>
      <c r="Q9374" t="s">
        <v>3346</v>
      </c>
    </row>
    <row r="9375" spans="1:17" x14ac:dyDescent="0.25">
      <c r="A9375" t="s">
        <v>2747</v>
      </c>
      <c r="B9375" t="s">
        <v>24391</v>
      </c>
      <c r="C9375" t="s">
        <v>24392</v>
      </c>
      <c r="D9375" t="s">
        <v>24393</v>
      </c>
      <c r="E9375">
        <v>4001025</v>
      </c>
      <c r="F9375" t="s">
        <v>24440</v>
      </c>
      <c r="G9375" t="s">
        <v>24441</v>
      </c>
      <c r="H9375" t="s">
        <v>24442</v>
      </c>
      <c r="I9375" t="s">
        <v>24443</v>
      </c>
      <c r="J9375" t="s">
        <v>24444</v>
      </c>
      <c r="K9375" t="s">
        <v>110</v>
      </c>
      <c r="L9375" t="s">
        <v>3343</v>
      </c>
      <c r="M9375" t="s">
        <v>3344</v>
      </c>
      <c r="N9375" t="s">
        <v>3345</v>
      </c>
      <c r="O9375" t="s">
        <v>3346</v>
      </c>
      <c r="P9375" t="s">
        <v>3343</v>
      </c>
      <c r="Q9375" t="s">
        <v>3346</v>
      </c>
    </row>
    <row r="9376" spans="1:17" x14ac:dyDescent="0.25">
      <c r="A9376" t="s">
        <v>2747</v>
      </c>
      <c r="B9376" t="s">
        <v>24391</v>
      </c>
      <c r="C9376" t="s">
        <v>24392</v>
      </c>
      <c r="D9376" t="s">
        <v>24393</v>
      </c>
      <c r="E9376">
        <v>4001026</v>
      </c>
      <c r="F9376" t="s">
        <v>24445</v>
      </c>
      <c r="G9376" t="s">
        <v>24446</v>
      </c>
      <c r="H9376" t="s">
        <v>24447</v>
      </c>
      <c r="I9376" t="s">
        <v>24448</v>
      </c>
      <c r="J9376" t="s">
        <v>24449</v>
      </c>
      <c r="K9376" t="s">
        <v>110</v>
      </c>
      <c r="L9376" t="s">
        <v>3343</v>
      </c>
      <c r="M9376" t="s">
        <v>3344</v>
      </c>
      <c r="N9376" t="s">
        <v>3345</v>
      </c>
      <c r="O9376" t="s">
        <v>3346</v>
      </c>
      <c r="P9376" t="s">
        <v>3343</v>
      </c>
      <c r="Q9376" t="s">
        <v>3346</v>
      </c>
    </row>
    <row r="9377" spans="1:17" x14ac:dyDescent="0.25">
      <c r="A9377" t="s">
        <v>2747</v>
      </c>
      <c r="B9377" t="s">
        <v>24391</v>
      </c>
      <c r="C9377" t="s">
        <v>24392</v>
      </c>
      <c r="D9377" t="s">
        <v>24393</v>
      </c>
      <c r="E9377">
        <v>4001026</v>
      </c>
      <c r="F9377" t="s">
        <v>24445</v>
      </c>
      <c r="G9377" t="s">
        <v>24446</v>
      </c>
      <c r="H9377" t="s">
        <v>24447</v>
      </c>
      <c r="I9377" t="s">
        <v>24450</v>
      </c>
      <c r="J9377" t="s">
        <v>24451</v>
      </c>
      <c r="K9377" t="s">
        <v>110</v>
      </c>
      <c r="L9377" t="s">
        <v>3346</v>
      </c>
      <c r="M9377" t="s">
        <v>3344</v>
      </c>
      <c r="N9377" t="s">
        <v>3345</v>
      </c>
      <c r="O9377" t="s">
        <v>3346</v>
      </c>
      <c r="P9377" t="s">
        <v>3343</v>
      </c>
      <c r="Q9377" t="s">
        <v>3346</v>
      </c>
    </row>
    <row r="9378" spans="1:17" x14ac:dyDescent="0.25">
      <c r="A9378" t="s">
        <v>2747</v>
      </c>
      <c r="B9378" t="s">
        <v>24391</v>
      </c>
      <c r="C9378" t="s">
        <v>24392</v>
      </c>
      <c r="D9378" t="s">
        <v>24393</v>
      </c>
      <c r="E9378">
        <v>4001027</v>
      </c>
      <c r="F9378" t="s">
        <v>24452</v>
      </c>
      <c r="G9378" t="s">
        <v>24453</v>
      </c>
      <c r="H9378" t="s">
        <v>9379</v>
      </c>
      <c r="I9378" t="s">
        <v>24454</v>
      </c>
      <c r="J9378" t="s">
        <v>24455</v>
      </c>
      <c r="K9378" t="s">
        <v>110</v>
      </c>
      <c r="L9378" t="s">
        <v>3343</v>
      </c>
      <c r="M9378" t="s">
        <v>3344</v>
      </c>
      <c r="N9378" t="s">
        <v>3627</v>
      </c>
      <c r="O9378" t="s">
        <v>3346</v>
      </c>
      <c r="P9378" t="s">
        <v>3343</v>
      </c>
      <c r="Q9378" t="s">
        <v>3346</v>
      </c>
    </row>
    <row r="9379" spans="1:17" x14ac:dyDescent="0.25">
      <c r="A9379" t="s">
        <v>2747</v>
      </c>
      <c r="B9379" t="s">
        <v>24391</v>
      </c>
      <c r="C9379" t="s">
        <v>24392</v>
      </c>
      <c r="D9379" t="s">
        <v>24393</v>
      </c>
      <c r="E9379">
        <v>4001027</v>
      </c>
      <c r="F9379" t="s">
        <v>24452</v>
      </c>
      <c r="G9379" t="s">
        <v>24453</v>
      </c>
      <c r="H9379" t="s">
        <v>9379</v>
      </c>
      <c r="I9379" t="s">
        <v>24456</v>
      </c>
      <c r="J9379" t="s">
        <v>24457</v>
      </c>
      <c r="K9379" t="s">
        <v>110</v>
      </c>
      <c r="L9379" t="s">
        <v>3346</v>
      </c>
      <c r="M9379" t="s">
        <v>3344</v>
      </c>
      <c r="N9379" t="s">
        <v>3627</v>
      </c>
      <c r="O9379" t="s">
        <v>3346</v>
      </c>
      <c r="P9379" t="s">
        <v>3343</v>
      </c>
      <c r="Q9379" t="s">
        <v>3346</v>
      </c>
    </row>
    <row r="9380" spans="1:17" x14ac:dyDescent="0.25">
      <c r="A9380" t="s">
        <v>2747</v>
      </c>
      <c r="B9380" t="s">
        <v>24391</v>
      </c>
      <c r="C9380" t="s">
        <v>24392</v>
      </c>
      <c r="D9380" t="s">
        <v>24393</v>
      </c>
      <c r="E9380">
        <v>4001027</v>
      </c>
      <c r="F9380" t="s">
        <v>24452</v>
      </c>
      <c r="G9380" t="s">
        <v>24453</v>
      </c>
      <c r="H9380" t="s">
        <v>9379</v>
      </c>
      <c r="I9380" t="s">
        <v>24458</v>
      </c>
      <c r="J9380" t="s">
        <v>24459</v>
      </c>
      <c r="K9380" t="s">
        <v>110</v>
      </c>
      <c r="L9380" t="s">
        <v>3346</v>
      </c>
      <c r="M9380" t="s">
        <v>3344</v>
      </c>
      <c r="N9380" t="s">
        <v>3627</v>
      </c>
      <c r="O9380" t="s">
        <v>3346</v>
      </c>
      <c r="P9380" t="s">
        <v>3343</v>
      </c>
      <c r="Q9380" t="s">
        <v>3346</v>
      </c>
    </row>
    <row r="9381" spans="1:17" x14ac:dyDescent="0.25">
      <c r="A9381" t="s">
        <v>2747</v>
      </c>
      <c r="B9381" t="s">
        <v>24391</v>
      </c>
      <c r="C9381" t="s">
        <v>24392</v>
      </c>
      <c r="D9381" t="s">
        <v>24393</v>
      </c>
      <c r="E9381">
        <v>4001028</v>
      </c>
      <c r="F9381" t="s">
        <v>24460</v>
      </c>
      <c r="G9381" t="s">
        <v>24461</v>
      </c>
      <c r="H9381" t="s">
        <v>10865</v>
      </c>
      <c r="I9381" t="s">
        <v>24462</v>
      </c>
      <c r="J9381" t="s">
        <v>24463</v>
      </c>
      <c r="K9381" t="s">
        <v>110</v>
      </c>
      <c r="L9381" t="s">
        <v>3343</v>
      </c>
      <c r="M9381" t="s">
        <v>3344</v>
      </c>
      <c r="N9381" t="s">
        <v>3345</v>
      </c>
      <c r="O9381" t="s">
        <v>3346</v>
      </c>
      <c r="P9381" t="s">
        <v>3343</v>
      </c>
      <c r="Q9381" t="s">
        <v>3346</v>
      </c>
    </row>
    <row r="9382" spans="1:17" x14ac:dyDescent="0.25">
      <c r="A9382" t="s">
        <v>2747</v>
      </c>
      <c r="B9382" t="s">
        <v>24391</v>
      </c>
      <c r="C9382" t="s">
        <v>24392</v>
      </c>
      <c r="D9382" t="s">
        <v>24393</v>
      </c>
      <c r="E9382">
        <v>4001029</v>
      </c>
      <c r="F9382" t="s">
        <v>24464</v>
      </c>
      <c r="G9382" t="s">
        <v>24465</v>
      </c>
      <c r="H9382" t="s">
        <v>6623</v>
      </c>
      <c r="I9382" t="s">
        <v>24466</v>
      </c>
      <c r="J9382" t="s">
        <v>6625</v>
      </c>
      <c r="K9382" t="s">
        <v>110</v>
      </c>
      <c r="L9382" t="s">
        <v>3343</v>
      </c>
      <c r="M9382" t="s">
        <v>3344</v>
      </c>
      <c r="N9382" t="s">
        <v>3345</v>
      </c>
      <c r="O9382" t="s">
        <v>3346</v>
      </c>
      <c r="P9382" t="s">
        <v>3343</v>
      </c>
      <c r="Q9382" t="s">
        <v>3346</v>
      </c>
    </row>
    <row r="9383" spans="1:17" x14ac:dyDescent="0.25">
      <c r="A9383" t="s">
        <v>2747</v>
      </c>
      <c r="B9383" t="s">
        <v>24391</v>
      </c>
      <c r="C9383" t="s">
        <v>24392</v>
      </c>
      <c r="D9383" t="s">
        <v>24393</v>
      </c>
      <c r="E9383">
        <v>4001030</v>
      </c>
      <c r="F9383" t="s">
        <v>1232</v>
      </c>
      <c r="G9383" t="s">
        <v>9762</v>
      </c>
      <c r="H9383" t="s">
        <v>7580</v>
      </c>
      <c r="I9383" t="s">
        <v>24467</v>
      </c>
      <c r="J9383" t="s">
        <v>1234</v>
      </c>
      <c r="K9383" t="s">
        <v>110</v>
      </c>
      <c r="L9383" t="s">
        <v>3343</v>
      </c>
      <c r="M9383" t="s">
        <v>3344</v>
      </c>
      <c r="N9383" t="s">
        <v>3345</v>
      </c>
      <c r="O9383" t="s">
        <v>3343</v>
      </c>
      <c r="P9383" t="s">
        <v>3343</v>
      </c>
      <c r="Q9383" t="s">
        <v>3346</v>
      </c>
    </row>
    <row r="9384" spans="1:17" x14ac:dyDescent="0.25">
      <c r="A9384" t="s">
        <v>2747</v>
      </c>
      <c r="B9384" t="s">
        <v>24391</v>
      </c>
      <c r="C9384" t="s">
        <v>24392</v>
      </c>
      <c r="D9384" t="s">
        <v>24393</v>
      </c>
      <c r="E9384">
        <v>4001030</v>
      </c>
      <c r="F9384" t="s">
        <v>1232</v>
      </c>
      <c r="G9384" t="s">
        <v>9762</v>
      </c>
      <c r="H9384" t="s">
        <v>7580</v>
      </c>
      <c r="I9384" t="s">
        <v>24468</v>
      </c>
      <c r="J9384" t="s">
        <v>9766</v>
      </c>
      <c r="K9384" t="s">
        <v>110</v>
      </c>
      <c r="L9384" t="s">
        <v>3346</v>
      </c>
      <c r="M9384" t="s">
        <v>3344</v>
      </c>
      <c r="N9384" t="s">
        <v>3345</v>
      </c>
      <c r="O9384" t="s">
        <v>3343</v>
      </c>
      <c r="P9384" t="s">
        <v>3343</v>
      </c>
      <c r="Q9384" t="s">
        <v>3346</v>
      </c>
    </row>
    <row r="9385" spans="1:17" x14ac:dyDescent="0.25">
      <c r="A9385" t="s">
        <v>2747</v>
      </c>
      <c r="B9385" t="s">
        <v>24391</v>
      </c>
      <c r="C9385" t="s">
        <v>24392</v>
      </c>
      <c r="D9385" t="s">
        <v>24393</v>
      </c>
      <c r="E9385">
        <v>4001030</v>
      </c>
      <c r="F9385" t="s">
        <v>1232</v>
      </c>
      <c r="G9385" t="s">
        <v>9762</v>
      </c>
      <c r="H9385" t="s">
        <v>7580</v>
      </c>
      <c r="I9385" t="s">
        <v>24469</v>
      </c>
      <c r="J9385" t="s">
        <v>9768</v>
      </c>
      <c r="K9385" t="s">
        <v>110</v>
      </c>
      <c r="L9385" t="s">
        <v>3346</v>
      </c>
      <c r="M9385" t="s">
        <v>3344</v>
      </c>
      <c r="N9385" t="s">
        <v>3345</v>
      </c>
      <c r="O9385" t="s">
        <v>3343</v>
      </c>
      <c r="P9385" t="s">
        <v>3343</v>
      </c>
      <c r="Q9385" t="s">
        <v>3346</v>
      </c>
    </row>
    <row r="9386" spans="1:17" x14ac:dyDescent="0.25">
      <c r="A9386" t="s">
        <v>2747</v>
      </c>
      <c r="B9386" t="s">
        <v>24391</v>
      </c>
      <c r="C9386" t="s">
        <v>24392</v>
      </c>
      <c r="D9386" t="s">
        <v>24393</v>
      </c>
      <c r="E9386">
        <v>4001031</v>
      </c>
      <c r="F9386" t="s">
        <v>24470</v>
      </c>
      <c r="G9386" t="s">
        <v>24471</v>
      </c>
      <c r="H9386" t="s">
        <v>7831</v>
      </c>
      <c r="I9386" t="s">
        <v>24472</v>
      </c>
      <c r="J9386" t="s">
        <v>24473</v>
      </c>
      <c r="K9386" t="s">
        <v>110</v>
      </c>
      <c r="L9386" t="s">
        <v>3343</v>
      </c>
      <c r="M9386" t="s">
        <v>3707</v>
      </c>
      <c r="N9386" t="s">
        <v>7834</v>
      </c>
      <c r="O9386" t="s">
        <v>3343</v>
      </c>
      <c r="P9386" t="s">
        <v>3343</v>
      </c>
      <c r="Q9386" t="s">
        <v>3346</v>
      </c>
    </row>
    <row r="9387" spans="1:17" x14ac:dyDescent="0.25">
      <c r="A9387" t="s">
        <v>2747</v>
      </c>
      <c r="B9387" t="s">
        <v>24391</v>
      </c>
      <c r="C9387" t="s">
        <v>24392</v>
      </c>
      <c r="D9387" t="s">
        <v>24393</v>
      </c>
      <c r="E9387">
        <v>4001031</v>
      </c>
      <c r="F9387" t="s">
        <v>24470</v>
      </c>
      <c r="G9387" t="s">
        <v>24471</v>
      </c>
      <c r="H9387" t="s">
        <v>7831</v>
      </c>
      <c r="I9387" t="s">
        <v>24474</v>
      </c>
      <c r="J9387" t="s">
        <v>24475</v>
      </c>
      <c r="K9387" t="s">
        <v>110</v>
      </c>
      <c r="L9387" t="s">
        <v>3346</v>
      </c>
      <c r="M9387" t="s">
        <v>3707</v>
      </c>
      <c r="N9387" t="s">
        <v>7834</v>
      </c>
      <c r="O9387" t="s">
        <v>3343</v>
      </c>
      <c r="P9387" t="s">
        <v>3343</v>
      </c>
      <c r="Q9387" t="s">
        <v>3346</v>
      </c>
    </row>
    <row r="9388" spans="1:17" x14ac:dyDescent="0.25">
      <c r="A9388" t="s">
        <v>2747</v>
      </c>
      <c r="B9388" t="s">
        <v>24391</v>
      </c>
      <c r="C9388" t="s">
        <v>24392</v>
      </c>
      <c r="D9388" t="s">
        <v>24393</v>
      </c>
      <c r="E9388">
        <v>4001031</v>
      </c>
      <c r="F9388" t="s">
        <v>24470</v>
      </c>
      <c r="G9388" t="s">
        <v>24471</v>
      </c>
      <c r="H9388" t="s">
        <v>7831</v>
      </c>
      <c r="I9388" t="s">
        <v>24476</v>
      </c>
      <c r="J9388" t="s">
        <v>24477</v>
      </c>
      <c r="K9388" t="s">
        <v>110</v>
      </c>
      <c r="L9388" t="s">
        <v>3346</v>
      </c>
      <c r="M9388" t="s">
        <v>3707</v>
      </c>
      <c r="N9388" t="s">
        <v>7834</v>
      </c>
      <c r="O9388" t="s">
        <v>3343</v>
      </c>
      <c r="P9388" t="s">
        <v>3343</v>
      </c>
      <c r="Q9388" t="s">
        <v>3346</v>
      </c>
    </row>
    <row r="9389" spans="1:17" x14ac:dyDescent="0.25">
      <c r="A9389" t="s">
        <v>2747</v>
      </c>
      <c r="B9389" t="s">
        <v>24391</v>
      </c>
      <c r="C9389" t="s">
        <v>24392</v>
      </c>
      <c r="D9389" t="s">
        <v>24393</v>
      </c>
      <c r="E9389">
        <v>4001031</v>
      </c>
      <c r="F9389" t="s">
        <v>24470</v>
      </c>
      <c r="G9389" t="s">
        <v>24471</v>
      </c>
      <c r="H9389" t="s">
        <v>7831</v>
      </c>
      <c r="I9389" t="s">
        <v>24478</v>
      </c>
      <c r="J9389" t="s">
        <v>22358</v>
      </c>
      <c r="K9389" t="s">
        <v>110</v>
      </c>
      <c r="L9389" t="s">
        <v>3346</v>
      </c>
      <c r="M9389" t="s">
        <v>3707</v>
      </c>
      <c r="N9389" t="s">
        <v>7834</v>
      </c>
      <c r="O9389" t="s">
        <v>3343</v>
      </c>
      <c r="P9389" t="s">
        <v>3343</v>
      </c>
      <c r="Q9389" t="s">
        <v>3346</v>
      </c>
    </row>
    <row r="9390" spans="1:17" x14ac:dyDescent="0.25">
      <c r="A9390" t="s">
        <v>2747</v>
      </c>
      <c r="B9390" t="s">
        <v>24391</v>
      </c>
      <c r="C9390" t="s">
        <v>24392</v>
      </c>
      <c r="D9390" t="s">
        <v>24393</v>
      </c>
      <c r="E9390">
        <v>4001031</v>
      </c>
      <c r="F9390" t="s">
        <v>24470</v>
      </c>
      <c r="G9390" t="s">
        <v>24471</v>
      </c>
      <c r="H9390" t="s">
        <v>7831</v>
      </c>
      <c r="I9390" t="s">
        <v>24479</v>
      </c>
      <c r="J9390" t="s">
        <v>24480</v>
      </c>
      <c r="K9390" t="s">
        <v>110</v>
      </c>
      <c r="L9390" t="s">
        <v>3346</v>
      </c>
      <c r="M9390" t="s">
        <v>3707</v>
      </c>
      <c r="N9390" t="s">
        <v>7834</v>
      </c>
      <c r="O9390" t="s">
        <v>3343</v>
      </c>
      <c r="P9390" t="s">
        <v>3343</v>
      </c>
      <c r="Q9390" t="s">
        <v>3346</v>
      </c>
    </row>
    <row r="9391" spans="1:17" x14ac:dyDescent="0.25">
      <c r="A9391" t="s">
        <v>2747</v>
      </c>
      <c r="B9391" t="s">
        <v>24391</v>
      </c>
      <c r="C9391" t="s">
        <v>24392</v>
      </c>
      <c r="D9391" t="s">
        <v>24393</v>
      </c>
      <c r="E9391">
        <v>4001031</v>
      </c>
      <c r="F9391" t="s">
        <v>24470</v>
      </c>
      <c r="G9391" t="s">
        <v>24471</v>
      </c>
      <c r="H9391" t="s">
        <v>7831</v>
      </c>
      <c r="I9391" t="s">
        <v>24481</v>
      </c>
      <c r="J9391" t="s">
        <v>24482</v>
      </c>
      <c r="K9391" t="s">
        <v>110</v>
      </c>
      <c r="L9391" t="s">
        <v>3346</v>
      </c>
      <c r="M9391" t="s">
        <v>3707</v>
      </c>
      <c r="N9391" t="s">
        <v>7834</v>
      </c>
      <c r="O9391" t="s">
        <v>3343</v>
      </c>
      <c r="P9391" t="s">
        <v>3343</v>
      </c>
      <c r="Q9391" t="s">
        <v>3346</v>
      </c>
    </row>
    <row r="9392" spans="1:17" x14ac:dyDescent="0.25">
      <c r="A9392" t="s">
        <v>2747</v>
      </c>
      <c r="B9392" t="s">
        <v>24391</v>
      </c>
      <c r="C9392" t="s">
        <v>24392</v>
      </c>
      <c r="D9392" t="s">
        <v>24393</v>
      </c>
      <c r="E9392">
        <v>4001032</v>
      </c>
      <c r="F9392" t="s">
        <v>24483</v>
      </c>
      <c r="G9392" t="s">
        <v>24484</v>
      </c>
      <c r="H9392" t="s">
        <v>7831</v>
      </c>
      <c r="I9392" t="s">
        <v>24485</v>
      </c>
      <c r="J9392" t="s">
        <v>24486</v>
      </c>
      <c r="K9392" t="s">
        <v>110</v>
      </c>
      <c r="L9392" t="s">
        <v>3343</v>
      </c>
      <c r="M9392" t="s">
        <v>3707</v>
      </c>
      <c r="N9392" t="s">
        <v>7834</v>
      </c>
      <c r="O9392" t="s">
        <v>3343</v>
      </c>
      <c r="P9392" t="s">
        <v>3343</v>
      </c>
      <c r="Q9392" t="s">
        <v>3346</v>
      </c>
    </row>
    <row r="9393" spans="1:17" x14ac:dyDescent="0.25">
      <c r="A9393" t="s">
        <v>2747</v>
      </c>
      <c r="B9393" t="s">
        <v>24391</v>
      </c>
      <c r="C9393" t="s">
        <v>24392</v>
      </c>
      <c r="D9393" t="s">
        <v>24393</v>
      </c>
      <c r="E9393">
        <v>4001032</v>
      </c>
      <c r="F9393" t="s">
        <v>24483</v>
      </c>
      <c r="G9393" t="s">
        <v>24484</v>
      </c>
      <c r="H9393" t="s">
        <v>7831</v>
      </c>
      <c r="I9393" t="s">
        <v>24487</v>
      </c>
      <c r="J9393" t="s">
        <v>24488</v>
      </c>
      <c r="K9393" t="s">
        <v>110</v>
      </c>
      <c r="L9393" t="s">
        <v>3346</v>
      </c>
      <c r="M9393" t="s">
        <v>3707</v>
      </c>
      <c r="N9393" t="s">
        <v>7834</v>
      </c>
      <c r="O9393" t="s">
        <v>3343</v>
      </c>
      <c r="P9393" t="s">
        <v>3343</v>
      </c>
      <c r="Q9393" t="s">
        <v>3346</v>
      </c>
    </row>
    <row r="9394" spans="1:17" x14ac:dyDescent="0.25">
      <c r="A9394" t="s">
        <v>2747</v>
      </c>
      <c r="B9394" t="s">
        <v>24391</v>
      </c>
      <c r="C9394" t="s">
        <v>24392</v>
      </c>
      <c r="D9394" t="s">
        <v>24393</v>
      </c>
      <c r="E9394">
        <v>4001032</v>
      </c>
      <c r="F9394" t="s">
        <v>24483</v>
      </c>
      <c r="G9394" t="s">
        <v>24484</v>
      </c>
      <c r="H9394" t="s">
        <v>7831</v>
      </c>
      <c r="I9394" t="s">
        <v>24489</v>
      </c>
      <c r="J9394" t="s">
        <v>24490</v>
      </c>
      <c r="K9394" t="s">
        <v>110</v>
      </c>
      <c r="L9394" t="s">
        <v>3346</v>
      </c>
      <c r="M9394" t="s">
        <v>3707</v>
      </c>
      <c r="N9394" t="s">
        <v>7834</v>
      </c>
      <c r="O9394" t="s">
        <v>3343</v>
      </c>
      <c r="P9394" t="s">
        <v>3343</v>
      </c>
      <c r="Q9394" t="s">
        <v>3346</v>
      </c>
    </row>
    <row r="9395" spans="1:17" x14ac:dyDescent="0.25">
      <c r="A9395" t="s">
        <v>2747</v>
      </c>
      <c r="B9395" t="s">
        <v>24391</v>
      </c>
      <c r="C9395" t="s">
        <v>24392</v>
      </c>
      <c r="D9395" t="s">
        <v>24393</v>
      </c>
      <c r="E9395">
        <v>4001032</v>
      </c>
      <c r="F9395" t="s">
        <v>24483</v>
      </c>
      <c r="G9395" t="s">
        <v>24484</v>
      </c>
      <c r="H9395" t="s">
        <v>7831</v>
      </c>
      <c r="I9395" t="s">
        <v>24491</v>
      </c>
      <c r="J9395" t="s">
        <v>24492</v>
      </c>
      <c r="K9395" t="s">
        <v>110</v>
      </c>
      <c r="L9395" t="s">
        <v>3346</v>
      </c>
      <c r="M9395" t="s">
        <v>3707</v>
      </c>
      <c r="N9395" t="s">
        <v>7834</v>
      </c>
      <c r="O9395" t="s">
        <v>3343</v>
      </c>
      <c r="P9395" t="s">
        <v>3343</v>
      </c>
      <c r="Q9395" t="s">
        <v>3346</v>
      </c>
    </row>
    <row r="9396" spans="1:17" x14ac:dyDescent="0.25">
      <c r="A9396" t="s">
        <v>2747</v>
      </c>
      <c r="B9396" t="s">
        <v>24391</v>
      </c>
      <c r="C9396" t="s">
        <v>24392</v>
      </c>
      <c r="D9396" t="s">
        <v>24393</v>
      </c>
      <c r="E9396">
        <v>4001033</v>
      </c>
      <c r="F9396" t="s">
        <v>24493</v>
      </c>
      <c r="G9396" t="s">
        <v>24494</v>
      </c>
      <c r="H9396" t="s">
        <v>7831</v>
      </c>
      <c r="I9396" t="s">
        <v>24495</v>
      </c>
      <c r="J9396" t="s">
        <v>24496</v>
      </c>
      <c r="K9396" t="s">
        <v>110</v>
      </c>
      <c r="L9396" t="s">
        <v>3343</v>
      </c>
      <c r="M9396" t="s">
        <v>3707</v>
      </c>
      <c r="N9396" t="s">
        <v>7834</v>
      </c>
      <c r="O9396" t="s">
        <v>3343</v>
      </c>
      <c r="P9396" t="s">
        <v>3343</v>
      </c>
      <c r="Q9396" t="s">
        <v>3346</v>
      </c>
    </row>
    <row r="9397" spans="1:17" x14ac:dyDescent="0.25">
      <c r="A9397" t="s">
        <v>2747</v>
      </c>
      <c r="B9397" t="s">
        <v>24391</v>
      </c>
      <c r="C9397" t="s">
        <v>24392</v>
      </c>
      <c r="D9397" t="s">
        <v>24393</v>
      </c>
      <c r="E9397">
        <v>4001033</v>
      </c>
      <c r="F9397" t="s">
        <v>24493</v>
      </c>
      <c r="G9397" t="s">
        <v>24494</v>
      </c>
      <c r="H9397" t="s">
        <v>7831</v>
      </c>
      <c r="I9397" t="s">
        <v>24497</v>
      </c>
      <c r="J9397" t="s">
        <v>24498</v>
      </c>
      <c r="K9397" t="s">
        <v>110</v>
      </c>
      <c r="L9397" t="s">
        <v>3346</v>
      </c>
      <c r="M9397" t="s">
        <v>3707</v>
      </c>
      <c r="N9397" t="s">
        <v>7834</v>
      </c>
      <c r="O9397" t="s">
        <v>3343</v>
      </c>
      <c r="P9397" t="s">
        <v>3343</v>
      </c>
      <c r="Q9397" t="s">
        <v>3346</v>
      </c>
    </row>
    <row r="9398" spans="1:17" x14ac:dyDescent="0.25">
      <c r="A9398" t="s">
        <v>2747</v>
      </c>
      <c r="B9398" t="s">
        <v>24391</v>
      </c>
      <c r="C9398" t="s">
        <v>24392</v>
      </c>
      <c r="D9398" t="s">
        <v>24393</v>
      </c>
      <c r="E9398">
        <v>4001034</v>
      </c>
      <c r="F9398" t="s">
        <v>24499</v>
      </c>
      <c r="G9398" t="s">
        <v>24500</v>
      </c>
      <c r="H9398" t="s">
        <v>7831</v>
      </c>
      <c r="I9398" t="s">
        <v>24501</v>
      </c>
      <c r="J9398" t="s">
        <v>24502</v>
      </c>
      <c r="K9398" t="s">
        <v>110</v>
      </c>
      <c r="L9398" t="s">
        <v>3343</v>
      </c>
      <c r="M9398" t="s">
        <v>3707</v>
      </c>
      <c r="N9398" t="s">
        <v>7834</v>
      </c>
      <c r="O9398" t="s">
        <v>3343</v>
      </c>
      <c r="P9398" t="s">
        <v>3343</v>
      </c>
      <c r="Q9398" t="s">
        <v>3346</v>
      </c>
    </row>
    <row r="9399" spans="1:17" x14ac:dyDescent="0.25">
      <c r="A9399" t="s">
        <v>2747</v>
      </c>
      <c r="B9399" t="s">
        <v>24391</v>
      </c>
      <c r="C9399" t="s">
        <v>24392</v>
      </c>
      <c r="D9399" t="s">
        <v>24393</v>
      </c>
      <c r="E9399">
        <v>4001034</v>
      </c>
      <c r="F9399" t="s">
        <v>24499</v>
      </c>
      <c r="G9399" t="s">
        <v>24500</v>
      </c>
      <c r="H9399" t="s">
        <v>7831</v>
      </c>
      <c r="I9399" t="s">
        <v>24503</v>
      </c>
      <c r="J9399" t="s">
        <v>24504</v>
      </c>
      <c r="K9399" t="s">
        <v>110</v>
      </c>
      <c r="L9399" t="s">
        <v>3346</v>
      </c>
      <c r="M9399" t="s">
        <v>3707</v>
      </c>
      <c r="N9399" t="s">
        <v>7834</v>
      </c>
      <c r="O9399" t="s">
        <v>3343</v>
      </c>
      <c r="P9399" t="s">
        <v>3343</v>
      </c>
      <c r="Q9399" t="s">
        <v>3346</v>
      </c>
    </row>
    <row r="9400" spans="1:17" x14ac:dyDescent="0.25">
      <c r="A9400" t="s">
        <v>2747</v>
      </c>
      <c r="B9400" t="s">
        <v>24391</v>
      </c>
      <c r="C9400" t="s">
        <v>24392</v>
      </c>
      <c r="D9400" t="s">
        <v>24393</v>
      </c>
      <c r="E9400">
        <v>4001034</v>
      </c>
      <c r="F9400" t="s">
        <v>24499</v>
      </c>
      <c r="G9400" t="s">
        <v>24500</v>
      </c>
      <c r="H9400" t="s">
        <v>7831</v>
      </c>
      <c r="I9400" t="s">
        <v>24505</v>
      </c>
      <c r="J9400" t="s">
        <v>24506</v>
      </c>
      <c r="K9400" t="s">
        <v>110</v>
      </c>
      <c r="L9400" t="s">
        <v>3346</v>
      </c>
      <c r="M9400" t="s">
        <v>3707</v>
      </c>
      <c r="N9400" t="s">
        <v>7834</v>
      </c>
      <c r="O9400" t="s">
        <v>3343</v>
      </c>
      <c r="P9400" t="s">
        <v>3343</v>
      </c>
      <c r="Q9400" t="s">
        <v>3346</v>
      </c>
    </row>
    <row r="9401" spans="1:17" x14ac:dyDescent="0.25">
      <c r="A9401" t="s">
        <v>2747</v>
      </c>
      <c r="B9401" t="s">
        <v>24391</v>
      </c>
      <c r="C9401" t="s">
        <v>24392</v>
      </c>
      <c r="D9401" t="s">
        <v>24393</v>
      </c>
      <c r="E9401">
        <v>4001034</v>
      </c>
      <c r="F9401" t="s">
        <v>24499</v>
      </c>
      <c r="G9401" t="s">
        <v>24500</v>
      </c>
      <c r="H9401" t="s">
        <v>7831</v>
      </c>
      <c r="I9401" t="s">
        <v>24507</v>
      </c>
      <c r="J9401" t="s">
        <v>24508</v>
      </c>
      <c r="K9401" t="s">
        <v>110</v>
      </c>
      <c r="L9401" t="s">
        <v>3346</v>
      </c>
      <c r="M9401" t="s">
        <v>3707</v>
      </c>
      <c r="N9401" t="s">
        <v>7834</v>
      </c>
      <c r="O9401" t="s">
        <v>3343</v>
      </c>
      <c r="P9401" t="s">
        <v>3343</v>
      </c>
      <c r="Q9401" t="s">
        <v>3346</v>
      </c>
    </row>
    <row r="9402" spans="1:17" x14ac:dyDescent="0.25">
      <c r="A9402" t="s">
        <v>2747</v>
      </c>
      <c r="B9402" t="s">
        <v>24391</v>
      </c>
      <c r="C9402" t="s">
        <v>24392</v>
      </c>
      <c r="D9402" t="s">
        <v>24393</v>
      </c>
      <c r="E9402">
        <v>4001034</v>
      </c>
      <c r="F9402" t="s">
        <v>24499</v>
      </c>
      <c r="G9402" t="s">
        <v>24500</v>
      </c>
      <c r="H9402" t="s">
        <v>7831</v>
      </c>
      <c r="I9402" t="s">
        <v>24509</v>
      </c>
      <c r="J9402" t="s">
        <v>24510</v>
      </c>
      <c r="K9402" t="s">
        <v>110</v>
      </c>
      <c r="L9402" t="s">
        <v>3346</v>
      </c>
      <c r="M9402" t="s">
        <v>3707</v>
      </c>
      <c r="N9402" t="s">
        <v>7834</v>
      </c>
      <c r="O9402" t="s">
        <v>3343</v>
      </c>
      <c r="P9402" t="s">
        <v>3343</v>
      </c>
      <c r="Q9402" t="s">
        <v>3346</v>
      </c>
    </row>
    <row r="9403" spans="1:17" x14ac:dyDescent="0.25">
      <c r="A9403" t="s">
        <v>2747</v>
      </c>
      <c r="B9403" t="s">
        <v>24391</v>
      </c>
      <c r="C9403" t="s">
        <v>24392</v>
      </c>
      <c r="D9403" t="s">
        <v>24393</v>
      </c>
      <c r="E9403">
        <v>4001034</v>
      </c>
      <c r="F9403" t="s">
        <v>24499</v>
      </c>
      <c r="G9403" t="s">
        <v>24500</v>
      </c>
      <c r="H9403" t="s">
        <v>7831</v>
      </c>
      <c r="I9403" t="s">
        <v>24511</v>
      </c>
      <c r="J9403" t="s">
        <v>24512</v>
      </c>
      <c r="K9403" t="s">
        <v>110</v>
      </c>
      <c r="L9403" t="s">
        <v>3346</v>
      </c>
      <c r="M9403" t="s">
        <v>3707</v>
      </c>
      <c r="N9403" t="s">
        <v>7834</v>
      </c>
      <c r="O9403" t="s">
        <v>3343</v>
      </c>
      <c r="P9403" t="s">
        <v>3343</v>
      </c>
      <c r="Q9403" t="s">
        <v>3346</v>
      </c>
    </row>
    <row r="9404" spans="1:17" x14ac:dyDescent="0.25">
      <c r="A9404" t="s">
        <v>2747</v>
      </c>
      <c r="B9404" t="s">
        <v>24391</v>
      </c>
      <c r="C9404" t="s">
        <v>24392</v>
      </c>
      <c r="D9404" t="s">
        <v>24393</v>
      </c>
      <c r="E9404">
        <v>4001035</v>
      </c>
      <c r="F9404" t="s">
        <v>24513</v>
      </c>
      <c r="G9404" t="s">
        <v>3500</v>
      </c>
      <c r="H9404" t="s">
        <v>2503</v>
      </c>
      <c r="I9404" t="s">
        <v>24514</v>
      </c>
      <c r="J9404" t="s">
        <v>24515</v>
      </c>
      <c r="K9404" t="s">
        <v>110</v>
      </c>
      <c r="L9404" t="s">
        <v>3343</v>
      </c>
      <c r="M9404" t="s">
        <v>3707</v>
      </c>
      <c r="N9404" t="s">
        <v>7834</v>
      </c>
      <c r="O9404" t="s">
        <v>3346</v>
      </c>
      <c r="P9404" t="s">
        <v>3343</v>
      </c>
      <c r="Q9404" t="s">
        <v>3346</v>
      </c>
    </row>
    <row r="9405" spans="1:17" x14ac:dyDescent="0.25">
      <c r="A9405" t="s">
        <v>2747</v>
      </c>
      <c r="B9405" t="s">
        <v>24391</v>
      </c>
      <c r="C9405" t="s">
        <v>24392</v>
      </c>
      <c r="D9405" t="s">
        <v>24393</v>
      </c>
      <c r="E9405">
        <v>4001035</v>
      </c>
      <c r="F9405" t="s">
        <v>24513</v>
      </c>
      <c r="G9405" t="s">
        <v>3500</v>
      </c>
      <c r="H9405" t="s">
        <v>2503</v>
      </c>
      <c r="I9405" t="s">
        <v>24516</v>
      </c>
      <c r="J9405" t="s">
        <v>24517</v>
      </c>
      <c r="K9405" t="s">
        <v>110</v>
      </c>
      <c r="L9405" t="s">
        <v>3346</v>
      </c>
      <c r="M9405" t="s">
        <v>3707</v>
      </c>
      <c r="N9405" t="s">
        <v>7834</v>
      </c>
      <c r="O9405" t="s">
        <v>3346</v>
      </c>
      <c r="P9405" t="s">
        <v>3343</v>
      </c>
      <c r="Q9405" t="s">
        <v>3346</v>
      </c>
    </row>
    <row r="9406" spans="1:17" x14ac:dyDescent="0.25">
      <c r="A9406" t="s">
        <v>2747</v>
      </c>
      <c r="B9406" t="s">
        <v>24391</v>
      </c>
      <c r="C9406" t="s">
        <v>24392</v>
      </c>
      <c r="D9406" t="s">
        <v>24393</v>
      </c>
      <c r="E9406">
        <v>4001035</v>
      </c>
      <c r="F9406" t="s">
        <v>24513</v>
      </c>
      <c r="G9406" t="s">
        <v>3500</v>
      </c>
      <c r="H9406" t="s">
        <v>2503</v>
      </c>
      <c r="I9406" t="s">
        <v>24518</v>
      </c>
      <c r="J9406" t="s">
        <v>24519</v>
      </c>
      <c r="K9406" t="s">
        <v>110</v>
      </c>
      <c r="L9406" t="s">
        <v>3346</v>
      </c>
      <c r="M9406" t="s">
        <v>3707</v>
      </c>
      <c r="N9406" t="s">
        <v>7834</v>
      </c>
      <c r="O9406" t="s">
        <v>3346</v>
      </c>
      <c r="P9406" t="s">
        <v>3343</v>
      </c>
      <c r="Q9406" t="s">
        <v>3346</v>
      </c>
    </row>
    <row r="9407" spans="1:17" x14ac:dyDescent="0.25">
      <c r="A9407" t="s">
        <v>2747</v>
      </c>
      <c r="B9407" t="s">
        <v>24391</v>
      </c>
      <c r="C9407" t="s">
        <v>24392</v>
      </c>
      <c r="D9407" t="s">
        <v>24393</v>
      </c>
      <c r="E9407">
        <v>4001036</v>
      </c>
      <c r="F9407" t="s">
        <v>24520</v>
      </c>
      <c r="G9407" t="s">
        <v>24521</v>
      </c>
      <c r="H9407" t="s">
        <v>9631</v>
      </c>
      <c r="I9407" t="s">
        <v>24522</v>
      </c>
      <c r="J9407" t="s">
        <v>24523</v>
      </c>
      <c r="K9407" t="s">
        <v>110</v>
      </c>
      <c r="L9407" t="s">
        <v>3343</v>
      </c>
      <c r="M9407" t="s">
        <v>3707</v>
      </c>
      <c r="N9407" t="s">
        <v>7834</v>
      </c>
      <c r="O9407" t="s">
        <v>3346</v>
      </c>
      <c r="P9407" t="s">
        <v>3343</v>
      </c>
      <c r="Q9407" t="s">
        <v>3346</v>
      </c>
    </row>
    <row r="9408" spans="1:17" x14ac:dyDescent="0.25">
      <c r="A9408" t="s">
        <v>2747</v>
      </c>
      <c r="B9408" t="s">
        <v>24391</v>
      </c>
      <c r="C9408" t="s">
        <v>24392</v>
      </c>
      <c r="D9408" t="s">
        <v>24393</v>
      </c>
      <c r="E9408">
        <v>4001037</v>
      </c>
      <c r="F9408" t="s">
        <v>24524</v>
      </c>
      <c r="G9408" t="s">
        <v>24525</v>
      </c>
      <c r="H9408" t="s">
        <v>10423</v>
      </c>
      <c r="I9408" t="s">
        <v>24526</v>
      </c>
      <c r="J9408" t="s">
        <v>24527</v>
      </c>
      <c r="K9408" t="s">
        <v>110</v>
      </c>
      <c r="L9408" t="s">
        <v>3343</v>
      </c>
      <c r="M9408" t="s">
        <v>3344</v>
      </c>
      <c r="N9408" t="s">
        <v>3345</v>
      </c>
      <c r="O9408" t="s">
        <v>3346</v>
      </c>
      <c r="P9408" t="s">
        <v>3343</v>
      </c>
      <c r="Q9408" t="s">
        <v>3346</v>
      </c>
    </row>
    <row r="9409" spans="1:17" x14ac:dyDescent="0.25">
      <c r="A9409" t="s">
        <v>2747</v>
      </c>
      <c r="B9409" t="s">
        <v>24391</v>
      </c>
      <c r="C9409" t="s">
        <v>24392</v>
      </c>
      <c r="D9409" t="s">
        <v>24393</v>
      </c>
      <c r="E9409">
        <v>4001038</v>
      </c>
      <c r="F9409" t="s">
        <v>24528</v>
      </c>
      <c r="G9409" t="s">
        <v>24529</v>
      </c>
      <c r="H9409" t="s">
        <v>3634</v>
      </c>
      <c r="I9409" t="s">
        <v>24530</v>
      </c>
      <c r="J9409" t="s">
        <v>3636</v>
      </c>
      <c r="K9409" t="s">
        <v>110</v>
      </c>
      <c r="L9409" t="s">
        <v>3343</v>
      </c>
      <c r="M9409" t="s">
        <v>3344</v>
      </c>
      <c r="N9409" t="s">
        <v>3345</v>
      </c>
      <c r="O9409" t="s">
        <v>3346</v>
      </c>
      <c r="P9409" t="s">
        <v>3343</v>
      </c>
      <c r="Q9409" t="s">
        <v>3346</v>
      </c>
    </row>
    <row r="9410" spans="1:17" x14ac:dyDescent="0.25">
      <c r="A9410" t="s">
        <v>2747</v>
      </c>
      <c r="B9410" t="s">
        <v>24391</v>
      </c>
      <c r="C9410" t="s">
        <v>24392</v>
      </c>
      <c r="D9410" t="s">
        <v>24393</v>
      </c>
      <c r="E9410">
        <v>4001039</v>
      </c>
      <c r="F9410" t="s">
        <v>1317</v>
      </c>
      <c r="G9410" t="s">
        <v>24531</v>
      </c>
      <c r="H9410" t="s">
        <v>7898</v>
      </c>
      <c r="I9410" t="s">
        <v>24532</v>
      </c>
      <c r="J9410" t="s">
        <v>1317</v>
      </c>
      <c r="K9410" t="s">
        <v>110</v>
      </c>
      <c r="L9410" t="s">
        <v>3343</v>
      </c>
      <c r="M9410" t="s">
        <v>3707</v>
      </c>
      <c r="N9410" t="s">
        <v>7834</v>
      </c>
      <c r="O9410" t="s">
        <v>3343</v>
      </c>
      <c r="P9410" t="s">
        <v>3343</v>
      </c>
      <c r="Q9410" t="s">
        <v>3346</v>
      </c>
    </row>
    <row r="9411" spans="1:17" x14ac:dyDescent="0.25">
      <c r="A9411" t="s">
        <v>2747</v>
      </c>
      <c r="B9411" t="s">
        <v>24391</v>
      </c>
      <c r="C9411" t="s">
        <v>24392</v>
      </c>
      <c r="D9411" t="s">
        <v>24393</v>
      </c>
      <c r="E9411">
        <v>4001039</v>
      </c>
      <c r="F9411" t="s">
        <v>1317</v>
      </c>
      <c r="G9411" t="s">
        <v>24531</v>
      </c>
      <c r="H9411" t="s">
        <v>7898</v>
      </c>
      <c r="I9411" t="s">
        <v>24533</v>
      </c>
      <c r="J9411" t="s">
        <v>24534</v>
      </c>
      <c r="K9411" t="s">
        <v>110</v>
      </c>
      <c r="L9411" t="s">
        <v>3346</v>
      </c>
      <c r="M9411" t="s">
        <v>3707</v>
      </c>
      <c r="N9411" t="s">
        <v>7834</v>
      </c>
      <c r="O9411" t="s">
        <v>3343</v>
      </c>
      <c r="P9411" t="s">
        <v>3343</v>
      </c>
      <c r="Q9411" t="s">
        <v>3346</v>
      </c>
    </row>
    <row r="9412" spans="1:17" x14ac:dyDescent="0.25">
      <c r="A9412" t="s">
        <v>2747</v>
      </c>
      <c r="B9412" t="s">
        <v>24391</v>
      </c>
      <c r="C9412" t="s">
        <v>24392</v>
      </c>
      <c r="D9412" t="s">
        <v>24393</v>
      </c>
      <c r="E9412">
        <v>4001039</v>
      </c>
      <c r="F9412" t="s">
        <v>1317</v>
      </c>
      <c r="G9412" t="s">
        <v>24531</v>
      </c>
      <c r="H9412" t="s">
        <v>7898</v>
      </c>
      <c r="I9412" t="s">
        <v>24535</v>
      </c>
      <c r="J9412" t="s">
        <v>24536</v>
      </c>
      <c r="K9412" t="s">
        <v>110</v>
      </c>
      <c r="L9412" t="s">
        <v>3346</v>
      </c>
      <c r="M9412" t="s">
        <v>3707</v>
      </c>
      <c r="N9412" t="s">
        <v>7834</v>
      </c>
      <c r="O9412" t="s">
        <v>3343</v>
      </c>
      <c r="P9412" t="s">
        <v>3343</v>
      </c>
      <c r="Q9412" t="s">
        <v>3346</v>
      </c>
    </row>
    <row r="9413" spans="1:17" x14ac:dyDescent="0.25">
      <c r="A9413" t="s">
        <v>2747</v>
      </c>
      <c r="B9413" t="s">
        <v>24391</v>
      </c>
      <c r="C9413" t="s">
        <v>24392</v>
      </c>
      <c r="D9413" t="s">
        <v>24393</v>
      </c>
      <c r="E9413">
        <v>4001041</v>
      </c>
      <c r="F9413" t="s">
        <v>1331</v>
      </c>
      <c r="G9413" t="s">
        <v>24537</v>
      </c>
      <c r="H9413" t="s">
        <v>7898</v>
      </c>
      <c r="I9413" t="s">
        <v>24538</v>
      </c>
      <c r="J9413" t="s">
        <v>1331</v>
      </c>
      <c r="K9413" t="s">
        <v>110</v>
      </c>
      <c r="L9413" t="s">
        <v>3343</v>
      </c>
      <c r="M9413" t="s">
        <v>3707</v>
      </c>
      <c r="N9413" t="s">
        <v>7834</v>
      </c>
      <c r="O9413" t="s">
        <v>3343</v>
      </c>
      <c r="P9413" t="s">
        <v>3343</v>
      </c>
      <c r="Q9413" t="s">
        <v>3346</v>
      </c>
    </row>
    <row r="9414" spans="1:17" x14ac:dyDescent="0.25">
      <c r="A9414" t="s">
        <v>2747</v>
      </c>
      <c r="B9414" t="s">
        <v>24391</v>
      </c>
      <c r="C9414" t="s">
        <v>24392</v>
      </c>
      <c r="D9414" t="s">
        <v>24393</v>
      </c>
      <c r="E9414">
        <v>4001041</v>
      </c>
      <c r="F9414" t="s">
        <v>1331</v>
      </c>
      <c r="G9414" t="s">
        <v>24537</v>
      </c>
      <c r="H9414" t="s">
        <v>7898</v>
      </c>
      <c r="I9414" t="s">
        <v>24539</v>
      </c>
      <c r="J9414" t="s">
        <v>1338</v>
      </c>
      <c r="K9414" t="s">
        <v>110</v>
      </c>
      <c r="L9414" t="s">
        <v>3346</v>
      </c>
      <c r="M9414" t="s">
        <v>3707</v>
      </c>
      <c r="N9414" t="s">
        <v>7834</v>
      </c>
      <c r="O9414" t="s">
        <v>3343</v>
      </c>
      <c r="P9414" t="s">
        <v>3343</v>
      </c>
      <c r="Q9414" t="s">
        <v>3346</v>
      </c>
    </row>
    <row r="9415" spans="1:17" x14ac:dyDescent="0.25">
      <c r="A9415" t="s">
        <v>2747</v>
      </c>
      <c r="B9415" t="s">
        <v>24391</v>
      </c>
      <c r="C9415" t="s">
        <v>24392</v>
      </c>
      <c r="D9415" t="s">
        <v>24393</v>
      </c>
      <c r="E9415">
        <v>4001041</v>
      </c>
      <c r="F9415" t="s">
        <v>1331</v>
      </c>
      <c r="G9415" t="s">
        <v>24537</v>
      </c>
      <c r="H9415" t="s">
        <v>7898</v>
      </c>
      <c r="I9415" t="s">
        <v>24540</v>
      </c>
      <c r="J9415" t="s">
        <v>1332</v>
      </c>
      <c r="K9415" t="s">
        <v>110</v>
      </c>
      <c r="L9415" t="s">
        <v>3346</v>
      </c>
      <c r="M9415" t="s">
        <v>3707</v>
      </c>
      <c r="N9415" t="s">
        <v>7834</v>
      </c>
      <c r="O9415" t="s">
        <v>3343</v>
      </c>
      <c r="P9415" t="s">
        <v>3343</v>
      </c>
      <c r="Q9415" t="s">
        <v>3346</v>
      </c>
    </row>
    <row r="9416" spans="1:17" x14ac:dyDescent="0.25">
      <c r="A9416" t="s">
        <v>2747</v>
      </c>
      <c r="B9416" t="s">
        <v>24391</v>
      </c>
      <c r="C9416" t="s">
        <v>24392</v>
      </c>
      <c r="D9416" t="s">
        <v>24393</v>
      </c>
      <c r="E9416">
        <v>4001042</v>
      </c>
      <c r="F9416" t="s">
        <v>24541</v>
      </c>
      <c r="G9416" t="s">
        <v>24542</v>
      </c>
      <c r="H9416" t="s">
        <v>7898</v>
      </c>
      <c r="I9416" t="s">
        <v>24543</v>
      </c>
      <c r="J9416" t="s">
        <v>24541</v>
      </c>
      <c r="K9416" t="s">
        <v>110</v>
      </c>
      <c r="L9416" t="s">
        <v>3343</v>
      </c>
      <c r="M9416" t="s">
        <v>3707</v>
      </c>
      <c r="N9416" t="s">
        <v>7834</v>
      </c>
      <c r="O9416" t="s">
        <v>3343</v>
      </c>
      <c r="P9416" t="s">
        <v>3343</v>
      </c>
      <c r="Q9416" t="s">
        <v>3346</v>
      </c>
    </row>
    <row r="9417" spans="1:17" x14ac:dyDescent="0.25">
      <c r="A9417" t="s">
        <v>2747</v>
      </c>
      <c r="B9417" t="s">
        <v>24391</v>
      </c>
      <c r="C9417" t="s">
        <v>24392</v>
      </c>
      <c r="D9417" t="s">
        <v>24393</v>
      </c>
      <c r="E9417">
        <v>4001042</v>
      </c>
      <c r="F9417" t="s">
        <v>24541</v>
      </c>
      <c r="G9417" t="s">
        <v>24542</v>
      </c>
      <c r="H9417" t="s">
        <v>7898</v>
      </c>
      <c r="I9417" t="s">
        <v>24544</v>
      </c>
      <c r="J9417" t="s">
        <v>24545</v>
      </c>
      <c r="K9417" t="s">
        <v>110</v>
      </c>
      <c r="L9417" t="s">
        <v>3346</v>
      </c>
      <c r="M9417" t="s">
        <v>3707</v>
      </c>
      <c r="N9417" t="s">
        <v>7834</v>
      </c>
      <c r="O9417" t="s">
        <v>3343</v>
      </c>
      <c r="P9417" t="s">
        <v>3343</v>
      </c>
      <c r="Q9417" t="s">
        <v>3346</v>
      </c>
    </row>
    <row r="9418" spans="1:17" x14ac:dyDescent="0.25">
      <c r="A9418" t="s">
        <v>2747</v>
      </c>
      <c r="B9418" t="s">
        <v>24391</v>
      </c>
      <c r="C9418" t="s">
        <v>24392</v>
      </c>
      <c r="D9418" t="s">
        <v>24393</v>
      </c>
      <c r="E9418">
        <v>4001042</v>
      </c>
      <c r="F9418" t="s">
        <v>24541</v>
      </c>
      <c r="G9418" t="s">
        <v>24542</v>
      </c>
      <c r="H9418" t="s">
        <v>7898</v>
      </c>
      <c r="I9418" t="s">
        <v>24546</v>
      </c>
      <c r="J9418" t="s">
        <v>24547</v>
      </c>
      <c r="K9418" t="s">
        <v>110</v>
      </c>
      <c r="L9418" t="s">
        <v>3346</v>
      </c>
      <c r="M9418" t="s">
        <v>3707</v>
      </c>
      <c r="N9418" t="s">
        <v>7834</v>
      </c>
      <c r="O9418" t="s">
        <v>3343</v>
      </c>
      <c r="P9418" t="s">
        <v>3343</v>
      </c>
      <c r="Q9418" t="s">
        <v>3346</v>
      </c>
    </row>
    <row r="9419" spans="1:17" x14ac:dyDescent="0.25">
      <c r="A9419" t="s">
        <v>2747</v>
      </c>
      <c r="B9419" t="s">
        <v>24391</v>
      </c>
      <c r="C9419" t="s">
        <v>24392</v>
      </c>
      <c r="D9419" t="s">
        <v>24393</v>
      </c>
      <c r="E9419">
        <v>4001043</v>
      </c>
      <c r="F9419" t="s">
        <v>24548</v>
      </c>
      <c r="G9419" t="s">
        <v>24549</v>
      </c>
      <c r="H9419" t="s">
        <v>7898</v>
      </c>
      <c r="I9419" t="s">
        <v>24550</v>
      </c>
      <c r="J9419" t="s">
        <v>24548</v>
      </c>
      <c r="K9419" t="s">
        <v>110</v>
      </c>
      <c r="L9419" t="s">
        <v>3343</v>
      </c>
      <c r="M9419" t="s">
        <v>3707</v>
      </c>
      <c r="N9419" t="s">
        <v>7834</v>
      </c>
      <c r="O9419" t="s">
        <v>3343</v>
      </c>
      <c r="P9419" t="s">
        <v>3343</v>
      </c>
      <c r="Q9419" t="s">
        <v>3346</v>
      </c>
    </row>
    <row r="9420" spans="1:17" x14ac:dyDescent="0.25">
      <c r="A9420" t="s">
        <v>2747</v>
      </c>
      <c r="B9420" t="s">
        <v>24391</v>
      </c>
      <c r="C9420" t="s">
        <v>24392</v>
      </c>
      <c r="D9420" t="s">
        <v>24393</v>
      </c>
      <c r="E9420">
        <v>4001043</v>
      </c>
      <c r="F9420" t="s">
        <v>24548</v>
      </c>
      <c r="G9420" t="s">
        <v>24549</v>
      </c>
      <c r="H9420" t="s">
        <v>7898</v>
      </c>
      <c r="I9420" t="s">
        <v>24551</v>
      </c>
      <c r="J9420" t="s">
        <v>1312</v>
      </c>
      <c r="K9420" t="s">
        <v>110</v>
      </c>
      <c r="L9420" t="s">
        <v>3346</v>
      </c>
      <c r="M9420" t="s">
        <v>3707</v>
      </c>
      <c r="N9420" t="s">
        <v>7834</v>
      </c>
      <c r="O9420" t="s">
        <v>3343</v>
      </c>
      <c r="P9420" t="s">
        <v>3343</v>
      </c>
      <c r="Q9420" t="s">
        <v>3346</v>
      </c>
    </row>
    <row r="9421" spans="1:17" x14ac:dyDescent="0.25">
      <c r="A9421" t="s">
        <v>2747</v>
      </c>
      <c r="B9421" t="s">
        <v>24391</v>
      </c>
      <c r="C9421" t="s">
        <v>24392</v>
      </c>
      <c r="D9421" t="s">
        <v>24393</v>
      </c>
      <c r="E9421">
        <v>4001043</v>
      </c>
      <c r="F9421" t="s">
        <v>24548</v>
      </c>
      <c r="G9421" t="s">
        <v>24549</v>
      </c>
      <c r="H9421" t="s">
        <v>7898</v>
      </c>
      <c r="I9421" t="s">
        <v>24552</v>
      </c>
      <c r="J9421" t="s">
        <v>24553</v>
      </c>
      <c r="K9421" t="s">
        <v>110</v>
      </c>
      <c r="L9421" t="s">
        <v>3346</v>
      </c>
      <c r="M9421" t="s">
        <v>3707</v>
      </c>
      <c r="N9421" t="s">
        <v>7834</v>
      </c>
      <c r="O9421" t="s">
        <v>3343</v>
      </c>
      <c r="P9421" t="s">
        <v>3343</v>
      </c>
      <c r="Q9421" t="s">
        <v>3346</v>
      </c>
    </row>
    <row r="9422" spans="1:17" x14ac:dyDescent="0.25">
      <c r="A9422" t="s">
        <v>2747</v>
      </c>
      <c r="B9422" t="s">
        <v>24391</v>
      </c>
      <c r="C9422" t="s">
        <v>24392</v>
      </c>
      <c r="D9422" t="s">
        <v>24393</v>
      </c>
      <c r="E9422">
        <v>4001044</v>
      </c>
      <c r="F9422" t="s">
        <v>1334</v>
      </c>
      <c r="G9422" t="s">
        <v>24537</v>
      </c>
      <c r="H9422" t="s">
        <v>7898</v>
      </c>
      <c r="I9422" t="s">
        <v>24554</v>
      </c>
      <c r="J9422" t="s">
        <v>1334</v>
      </c>
      <c r="K9422" t="s">
        <v>110</v>
      </c>
      <c r="L9422" t="s">
        <v>3343</v>
      </c>
      <c r="M9422" t="s">
        <v>3707</v>
      </c>
      <c r="N9422" t="s">
        <v>7834</v>
      </c>
      <c r="O9422" t="s">
        <v>3343</v>
      </c>
      <c r="P9422" t="s">
        <v>3343</v>
      </c>
      <c r="Q9422" t="s">
        <v>3346</v>
      </c>
    </row>
    <row r="9423" spans="1:17" x14ac:dyDescent="0.25">
      <c r="A9423" t="s">
        <v>2747</v>
      </c>
      <c r="B9423" t="s">
        <v>24391</v>
      </c>
      <c r="C9423" t="s">
        <v>24392</v>
      </c>
      <c r="D9423" t="s">
        <v>24393</v>
      </c>
      <c r="E9423">
        <v>4001044</v>
      </c>
      <c r="F9423" t="s">
        <v>1334</v>
      </c>
      <c r="G9423" t="s">
        <v>24537</v>
      </c>
      <c r="H9423" t="s">
        <v>7898</v>
      </c>
      <c r="I9423" t="s">
        <v>24555</v>
      </c>
      <c r="J9423" t="s">
        <v>24556</v>
      </c>
      <c r="K9423" t="s">
        <v>110</v>
      </c>
      <c r="L9423" t="s">
        <v>3346</v>
      </c>
      <c r="M9423" t="s">
        <v>3707</v>
      </c>
      <c r="N9423" t="s">
        <v>7834</v>
      </c>
      <c r="O9423" t="s">
        <v>3343</v>
      </c>
      <c r="P9423" t="s">
        <v>3343</v>
      </c>
      <c r="Q9423" t="s">
        <v>3346</v>
      </c>
    </row>
    <row r="9424" spans="1:17" x14ac:dyDescent="0.25">
      <c r="A9424" t="s">
        <v>2747</v>
      </c>
      <c r="B9424" t="s">
        <v>24391</v>
      </c>
      <c r="C9424" t="s">
        <v>24392</v>
      </c>
      <c r="D9424" t="s">
        <v>24393</v>
      </c>
      <c r="E9424">
        <v>4001044</v>
      </c>
      <c r="F9424" t="s">
        <v>1334</v>
      </c>
      <c r="G9424" t="s">
        <v>24537</v>
      </c>
      <c r="H9424" t="s">
        <v>7898</v>
      </c>
      <c r="I9424" t="s">
        <v>24557</v>
      </c>
      <c r="J9424" t="s">
        <v>24558</v>
      </c>
      <c r="K9424" t="s">
        <v>110</v>
      </c>
      <c r="L9424" t="s">
        <v>3346</v>
      </c>
      <c r="M9424" t="s">
        <v>3707</v>
      </c>
      <c r="N9424" t="s">
        <v>7834</v>
      </c>
      <c r="O9424" t="s">
        <v>3343</v>
      </c>
      <c r="P9424" t="s">
        <v>3343</v>
      </c>
      <c r="Q9424" t="s">
        <v>3346</v>
      </c>
    </row>
    <row r="9425" spans="1:17" x14ac:dyDescent="0.25">
      <c r="A9425" t="s">
        <v>2747</v>
      </c>
      <c r="B9425" t="s">
        <v>24391</v>
      </c>
      <c r="C9425" t="s">
        <v>24392</v>
      </c>
      <c r="D9425" t="s">
        <v>24393</v>
      </c>
      <c r="E9425">
        <v>4001045</v>
      </c>
      <c r="F9425" t="s">
        <v>24559</v>
      </c>
      <c r="G9425" t="s">
        <v>24560</v>
      </c>
      <c r="H9425" t="s">
        <v>3526</v>
      </c>
      <c r="I9425" t="s">
        <v>24561</v>
      </c>
      <c r="J9425" t="s">
        <v>935</v>
      </c>
      <c r="K9425" t="s">
        <v>110</v>
      </c>
      <c r="L9425" t="s">
        <v>3343</v>
      </c>
      <c r="M9425" t="s">
        <v>3344</v>
      </c>
      <c r="N9425" t="s">
        <v>3345</v>
      </c>
      <c r="O9425" t="s">
        <v>3343</v>
      </c>
      <c r="P9425" t="s">
        <v>3343</v>
      </c>
      <c r="Q9425" t="s">
        <v>3346</v>
      </c>
    </row>
    <row r="9426" spans="1:17" x14ac:dyDescent="0.25">
      <c r="A9426" t="s">
        <v>2747</v>
      </c>
      <c r="B9426" t="s">
        <v>24391</v>
      </c>
      <c r="C9426" t="s">
        <v>24392</v>
      </c>
      <c r="D9426" t="s">
        <v>24393</v>
      </c>
      <c r="E9426">
        <v>4001046</v>
      </c>
      <c r="F9426" t="s">
        <v>24562</v>
      </c>
      <c r="G9426" t="s">
        <v>3497</v>
      </c>
      <c r="H9426" t="s">
        <v>3498</v>
      </c>
      <c r="I9426" t="s">
        <v>24563</v>
      </c>
      <c r="J9426" t="s">
        <v>895</v>
      </c>
      <c r="K9426" t="s">
        <v>110</v>
      </c>
      <c r="L9426" t="s">
        <v>3343</v>
      </c>
      <c r="M9426" t="s">
        <v>3707</v>
      </c>
      <c r="N9426" t="s">
        <v>7834</v>
      </c>
      <c r="O9426" t="s">
        <v>3343</v>
      </c>
      <c r="P9426" t="s">
        <v>3343</v>
      </c>
      <c r="Q9426" t="s">
        <v>3346</v>
      </c>
    </row>
    <row r="9427" spans="1:17" x14ac:dyDescent="0.25">
      <c r="A9427" t="s">
        <v>2747</v>
      </c>
      <c r="B9427" t="s">
        <v>24391</v>
      </c>
      <c r="C9427" t="s">
        <v>24392</v>
      </c>
      <c r="D9427" t="s">
        <v>24393</v>
      </c>
      <c r="E9427">
        <v>4001047</v>
      </c>
      <c r="F9427" t="s">
        <v>3508</v>
      </c>
      <c r="G9427" t="s">
        <v>3996</v>
      </c>
      <c r="H9427" t="s">
        <v>3510</v>
      </c>
      <c r="I9427" t="s">
        <v>24564</v>
      </c>
      <c r="J9427" t="s">
        <v>3512</v>
      </c>
      <c r="K9427" t="s">
        <v>38</v>
      </c>
      <c r="L9427" t="s">
        <v>3343</v>
      </c>
      <c r="M9427" t="s">
        <v>3477</v>
      </c>
      <c r="N9427" t="s">
        <v>3513</v>
      </c>
      <c r="O9427" t="s">
        <v>3343</v>
      </c>
      <c r="P9427" t="s">
        <v>3343</v>
      </c>
      <c r="Q9427" t="s">
        <v>3346</v>
      </c>
    </row>
    <row r="9428" spans="1:17" x14ac:dyDescent="0.25">
      <c r="A9428" t="s">
        <v>2747</v>
      </c>
      <c r="B9428" t="s">
        <v>24391</v>
      </c>
      <c r="C9428" t="s">
        <v>24392</v>
      </c>
      <c r="D9428" t="s">
        <v>24393</v>
      </c>
      <c r="E9428">
        <v>4001048</v>
      </c>
      <c r="F9428" t="s">
        <v>24565</v>
      </c>
      <c r="G9428" t="s">
        <v>24566</v>
      </c>
      <c r="H9428" t="s">
        <v>22356</v>
      </c>
      <c r="I9428" t="s">
        <v>24567</v>
      </c>
      <c r="J9428" t="s">
        <v>24568</v>
      </c>
      <c r="K9428" t="s">
        <v>110</v>
      </c>
      <c r="L9428" t="s">
        <v>3343</v>
      </c>
      <c r="M9428" t="s">
        <v>3707</v>
      </c>
      <c r="N9428" t="s">
        <v>9687</v>
      </c>
      <c r="O9428" t="s">
        <v>3346</v>
      </c>
      <c r="P9428" t="s">
        <v>3343</v>
      </c>
      <c r="Q9428" t="s">
        <v>3346</v>
      </c>
    </row>
    <row r="9429" spans="1:17" x14ac:dyDescent="0.25">
      <c r="A9429" t="s">
        <v>2747</v>
      </c>
      <c r="B9429" t="s">
        <v>24391</v>
      </c>
      <c r="C9429" t="s">
        <v>24392</v>
      </c>
      <c r="D9429" t="s">
        <v>24393</v>
      </c>
      <c r="E9429">
        <v>4001048</v>
      </c>
      <c r="F9429" t="s">
        <v>24565</v>
      </c>
      <c r="G9429" t="s">
        <v>24566</v>
      </c>
      <c r="H9429" t="s">
        <v>22356</v>
      </c>
      <c r="I9429" t="s">
        <v>24569</v>
      </c>
      <c r="J9429" t="s">
        <v>24570</v>
      </c>
      <c r="K9429" t="s">
        <v>110</v>
      </c>
      <c r="L9429" t="s">
        <v>3346</v>
      </c>
      <c r="M9429" t="s">
        <v>3707</v>
      </c>
      <c r="N9429" t="s">
        <v>9687</v>
      </c>
      <c r="O9429" t="s">
        <v>3346</v>
      </c>
      <c r="P9429" t="s">
        <v>3343</v>
      </c>
      <c r="Q9429" t="s">
        <v>3346</v>
      </c>
    </row>
    <row r="9430" spans="1:17" x14ac:dyDescent="0.25">
      <c r="A9430" t="s">
        <v>2747</v>
      </c>
      <c r="B9430" t="s">
        <v>24391</v>
      </c>
      <c r="C9430" t="s">
        <v>24392</v>
      </c>
      <c r="D9430" t="s">
        <v>24393</v>
      </c>
      <c r="E9430">
        <v>4001049</v>
      </c>
      <c r="F9430" t="s">
        <v>24571</v>
      </c>
      <c r="G9430" t="s">
        <v>24572</v>
      </c>
      <c r="H9430" t="s">
        <v>7898</v>
      </c>
      <c r="I9430" t="s">
        <v>24573</v>
      </c>
      <c r="J9430" t="s">
        <v>24571</v>
      </c>
      <c r="K9430" t="s">
        <v>110</v>
      </c>
      <c r="L9430" t="s">
        <v>3343</v>
      </c>
      <c r="M9430" t="s">
        <v>3707</v>
      </c>
      <c r="N9430" t="s">
        <v>7834</v>
      </c>
      <c r="O9430" t="s">
        <v>3343</v>
      </c>
      <c r="P9430" t="s">
        <v>3343</v>
      </c>
      <c r="Q9430" t="s">
        <v>3346</v>
      </c>
    </row>
    <row r="9431" spans="1:17" x14ac:dyDescent="0.25">
      <c r="A9431" t="s">
        <v>2747</v>
      </c>
      <c r="B9431" t="s">
        <v>24391</v>
      </c>
      <c r="C9431" t="s">
        <v>24392</v>
      </c>
      <c r="D9431" t="s">
        <v>24393</v>
      </c>
      <c r="E9431">
        <v>4001049</v>
      </c>
      <c r="F9431" t="s">
        <v>24571</v>
      </c>
      <c r="G9431" t="s">
        <v>24572</v>
      </c>
      <c r="H9431" t="s">
        <v>7898</v>
      </c>
      <c r="I9431" t="s">
        <v>24574</v>
      </c>
      <c r="J9431" t="s">
        <v>1326</v>
      </c>
      <c r="K9431" t="s">
        <v>110</v>
      </c>
      <c r="L9431" t="s">
        <v>3346</v>
      </c>
      <c r="M9431" t="s">
        <v>3707</v>
      </c>
      <c r="N9431" t="s">
        <v>7834</v>
      </c>
      <c r="O9431" t="s">
        <v>3343</v>
      </c>
      <c r="P9431" t="s">
        <v>3343</v>
      </c>
      <c r="Q9431" t="s">
        <v>3346</v>
      </c>
    </row>
    <row r="9432" spans="1:17" x14ac:dyDescent="0.25">
      <c r="A9432" t="s">
        <v>2747</v>
      </c>
      <c r="B9432" t="s">
        <v>24391</v>
      </c>
      <c r="C9432" t="s">
        <v>24392</v>
      </c>
      <c r="D9432" t="s">
        <v>24393</v>
      </c>
      <c r="E9432">
        <v>4001049</v>
      </c>
      <c r="F9432" t="s">
        <v>24571</v>
      </c>
      <c r="G9432" t="s">
        <v>24572</v>
      </c>
      <c r="H9432" t="s">
        <v>7898</v>
      </c>
      <c r="I9432" t="s">
        <v>24575</v>
      </c>
      <c r="J9432" t="s">
        <v>24576</v>
      </c>
      <c r="K9432" t="s">
        <v>110</v>
      </c>
      <c r="L9432" t="s">
        <v>3346</v>
      </c>
      <c r="M9432" t="s">
        <v>3707</v>
      </c>
      <c r="N9432" t="s">
        <v>7834</v>
      </c>
      <c r="O9432" t="s">
        <v>3343</v>
      </c>
      <c r="P9432" t="s">
        <v>3343</v>
      </c>
      <c r="Q9432" t="s">
        <v>3346</v>
      </c>
    </row>
    <row r="9433" spans="1:17" x14ac:dyDescent="0.25">
      <c r="A9433" t="s">
        <v>2747</v>
      </c>
      <c r="B9433" t="s">
        <v>24391</v>
      </c>
      <c r="C9433" t="s">
        <v>24392</v>
      </c>
      <c r="D9433" t="s">
        <v>24393</v>
      </c>
      <c r="E9433">
        <v>4001050</v>
      </c>
      <c r="F9433" t="s">
        <v>156</v>
      </c>
      <c r="G9433" t="s">
        <v>3393</v>
      </c>
      <c r="H9433" t="s">
        <v>3394</v>
      </c>
      <c r="I9433" t="s">
        <v>24577</v>
      </c>
      <c r="J9433" t="s">
        <v>3396</v>
      </c>
      <c r="K9433" t="s">
        <v>110</v>
      </c>
      <c r="L9433" t="s">
        <v>3343</v>
      </c>
      <c r="M9433" t="s">
        <v>3397</v>
      </c>
      <c r="N9433" t="s">
        <v>3398</v>
      </c>
      <c r="O9433" t="s">
        <v>3346</v>
      </c>
      <c r="P9433" t="s">
        <v>3346</v>
      </c>
      <c r="Q9433" t="s">
        <v>3346</v>
      </c>
    </row>
    <row r="9434" spans="1:17" x14ac:dyDescent="0.25">
      <c r="A9434" t="s">
        <v>2747</v>
      </c>
      <c r="B9434" t="s">
        <v>24391</v>
      </c>
      <c r="C9434" t="s">
        <v>24392</v>
      </c>
      <c r="D9434" t="s">
        <v>24393</v>
      </c>
      <c r="E9434">
        <v>4001051</v>
      </c>
      <c r="F9434" t="s">
        <v>128</v>
      </c>
      <c r="G9434" t="s">
        <v>4583</v>
      </c>
      <c r="H9434" t="s">
        <v>3701</v>
      </c>
      <c r="I9434" t="s">
        <v>24578</v>
      </c>
      <c r="J9434" t="s">
        <v>935</v>
      </c>
      <c r="K9434" t="s">
        <v>110</v>
      </c>
      <c r="L9434" t="s">
        <v>3343</v>
      </c>
      <c r="M9434" t="s">
        <v>3344</v>
      </c>
      <c r="N9434" t="s">
        <v>3345</v>
      </c>
      <c r="O9434" t="s">
        <v>3346</v>
      </c>
      <c r="P9434" t="s">
        <v>3346</v>
      </c>
      <c r="Q9434" t="s">
        <v>3346</v>
      </c>
    </row>
    <row r="9435" spans="1:17" x14ac:dyDescent="0.25">
      <c r="A9435" t="s">
        <v>2747</v>
      </c>
      <c r="B9435" t="s">
        <v>24391</v>
      </c>
      <c r="C9435" t="s">
        <v>24392</v>
      </c>
      <c r="D9435" t="s">
        <v>24393</v>
      </c>
      <c r="E9435">
        <v>4001052</v>
      </c>
      <c r="F9435" t="s">
        <v>24579</v>
      </c>
      <c r="G9435" t="s">
        <v>24580</v>
      </c>
      <c r="H9435" t="s">
        <v>3556</v>
      </c>
      <c r="I9435" t="s">
        <v>24581</v>
      </c>
      <c r="J9435" t="s">
        <v>4010</v>
      </c>
      <c r="K9435" t="s">
        <v>110</v>
      </c>
      <c r="L9435" t="s">
        <v>3343</v>
      </c>
      <c r="M9435" t="s">
        <v>3344</v>
      </c>
      <c r="N9435" t="s">
        <v>24582</v>
      </c>
      <c r="O9435" t="s">
        <v>3346</v>
      </c>
      <c r="P9435" t="s">
        <v>3346</v>
      </c>
      <c r="Q9435" t="s">
        <v>3346</v>
      </c>
    </row>
    <row r="9436" spans="1:17" x14ac:dyDescent="0.25">
      <c r="A9436" t="s">
        <v>2747</v>
      </c>
      <c r="B9436" t="s">
        <v>24391</v>
      </c>
      <c r="C9436" t="s">
        <v>24392</v>
      </c>
      <c r="D9436" t="s">
        <v>24393</v>
      </c>
      <c r="E9436">
        <v>4001053</v>
      </c>
      <c r="F9436" t="s">
        <v>24583</v>
      </c>
      <c r="G9436" t="s">
        <v>24584</v>
      </c>
      <c r="H9436" t="s">
        <v>24585</v>
      </c>
      <c r="I9436" t="s">
        <v>24586</v>
      </c>
      <c r="J9436" t="s">
        <v>24587</v>
      </c>
      <c r="K9436" t="s">
        <v>110</v>
      </c>
      <c r="L9436" t="s">
        <v>3343</v>
      </c>
      <c r="M9436" t="s">
        <v>3344</v>
      </c>
      <c r="N9436" t="s">
        <v>24582</v>
      </c>
      <c r="O9436" t="s">
        <v>3346</v>
      </c>
      <c r="P9436" t="s">
        <v>3346</v>
      </c>
      <c r="Q9436" t="s">
        <v>3346</v>
      </c>
    </row>
    <row r="9437" spans="1:17" x14ac:dyDescent="0.25">
      <c r="A9437" t="s">
        <v>2747</v>
      </c>
      <c r="B9437" t="s">
        <v>24391</v>
      </c>
      <c r="C9437" t="s">
        <v>2748</v>
      </c>
      <c r="D9437" t="s">
        <v>24588</v>
      </c>
      <c r="E9437">
        <v>4002001</v>
      </c>
      <c r="F9437" t="s">
        <v>24589</v>
      </c>
      <c r="G9437" t="s">
        <v>24590</v>
      </c>
      <c r="H9437" t="s">
        <v>3556</v>
      </c>
      <c r="I9437" t="s">
        <v>24591</v>
      </c>
      <c r="J9437" t="s">
        <v>49</v>
      </c>
      <c r="K9437" t="s">
        <v>110</v>
      </c>
      <c r="L9437" t="s">
        <v>3343</v>
      </c>
      <c r="M9437" t="s">
        <v>3344</v>
      </c>
      <c r="N9437" t="s">
        <v>3345</v>
      </c>
      <c r="O9437" t="s">
        <v>3343</v>
      </c>
      <c r="P9437" t="s">
        <v>3343</v>
      </c>
      <c r="Q9437" t="s">
        <v>3346</v>
      </c>
    </row>
    <row r="9438" spans="1:17" x14ac:dyDescent="0.25">
      <c r="A9438" t="s">
        <v>2747</v>
      </c>
      <c r="B9438" t="s">
        <v>24391</v>
      </c>
      <c r="C9438" t="s">
        <v>2748</v>
      </c>
      <c r="D9438" t="s">
        <v>24588</v>
      </c>
      <c r="E9438">
        <v>4002001</v>
      </c>
      <c r="F9438" t="s">
        <v>24589</v>
      </c>
      <c r="G9438" t="s">
        <v>24590</v>
      </c>
      <c r="H9438" t="s">
        <v>3556</v>
      </c>
      <c r="I9438" t="s">
        <v>24592</v>
      </c>
      <c r="J9438" t="s">
        <v>24593</v>
      </c>
      <c r="K9438" t="s">
        <v>110</v>
      </c>
      <c r="L9438" t="s">
        <v>3346</v>
      </c>
      <c r="M9438" t="s">
        <v>3344</v>
      </c>
      <c r="N9438" t="s">
        <v>3345</v>
      </c>
      <c r="O9438" t="s">
        <v>3343</v>
      </c>
      <c r="P9438" t="s">
        <v>3343</v>
      </c>
      <c r="Q9438" t="s">
        <v>3346</v>
      </c>
    </row>
    <row r="9439" spans="1:17" x14ac:dyDescent="0.25">
      <c r="A9439" t="s">
        <v>2747</v>
      </c>
      <c r="B9439" t="s">
        <v>24391</v>
      </c>
      <c r="C9439" t="s">
        <v>2748</v>
      </c>
      <c r="D9439" t="s">
        <v>24588</v>
      </c>
      <c r="E9439">
        <v>4002001</v>
      </c>
      <c r="F9439" t="s">
        <v>24589</v>
      </c>
      <c r="G9439" t="s">
        <v>24590</v>
      </c>
      <c r="H9439" t="s">
        <v>3556</v>
      </c>
      <c r="I9439" t="s">
        <v>24594</v>
      </c>
      <c r="J9439" t="s">
        <v>24595</v>
      </c>
      <c r="K9439" t="s">
        <v>110</v>
      </c>
      <c r="L9439" t="s">
        <v>3346</v>
      </c>
      <c r="M9439" t="s">
        <v>3344</v>
      </c>
      <c r="N9439" t="s">
        <v>3345</v>
      </c>
      <c r="O9439" t="s">
        <v>3343</v>
      </c>
      <c r="P9439" t="s">
        <v>3343</v>
      </c>
      <c r="Q9439" t="s">
        <v>3346</v>
      </c>
    </row>
    <row r="9440" spans="1:17" x14ac:dyDescent="0.25">
      <c r="A9440" t="s">
        <v>2747</v>
      </c>
      <c r="B9440" t="s">
        <v>24391</v>
      </c>
      <c r="C9440" t="s">
        <v>2748</v>
      </c>
      <c r="D9440" t="s">
        <v>24588</v>
      </c>
      <c r="E9440">
        <v>4002001</v>
      </c>
      <c r="F9440" t="s">
        <v>24589</v>
      </c>
      <c r="G9440" t="s">
        <v>24590</v>
      </c>
      <c r="H9440" t="s">
        <v>3556</v>
      </c>
      <c r="I9440" t="s">
        <v>24596</v>
      </c>
      <c r="J9440" t="s">
        <v>24597</v>
      </c>
      <c r="K9440" t="s">
        <v>110</v>
      </c>
      <c r="L9440" t="s">
        <v>3346</v>
      </c>
      <c r="M9440" t="s">
        <v>3344</v>
      </c>
      <c r="N9440" t="s">
        <v>3345</v>
      </c>
      <c r="O9440" t="s">
        <v>3343</v>
      </c>
      <c r="P9440" t="s">
        <v>3343</v>
      </c>
      <c r="Q9440" t="s">
        <v>3346</v>
      </c>
    </row>
    <row r="9441" spans="1:17" x14ac:dyDescent="0.25">
      <c r="A9441" t="s">
        <v>2747</v>
      </c>
      <c r="B9441" t="s">
        <v>24391</v>
      </c>
      <c r="C9441" t="s">
        <v>2748</v>
      </c>
      <c r="D9441" t="s">
        <v>24588</v>
      </c>
      <c r="E9441">
        <v>4002001</v>
      </c>
      <c r="F9441" t="s">
        <v>24589</v>
      </c>
      <c r="G9441" t="s">
        <v>24590</v>
      </c>
      <c r="H9441" t="s">
        <v>3556</v>
      </c>
      <c r="I9441" t="s">
        <v>24598</v>
      </c>
      <c r="J9441" t="s">
        <v>24599</v>
      </c>
      <c r="K9441" t="s">
        <v>110</v>
      </c>
      <c r="L9441" t="s">
        <v>3346</v>
      </c>
      <c r="M9441" t="s">
        <v>3344</v>
      </c>
      <c r="N9441" t="s">
        <v>3345</v>
      </c>
      <c r="O9441" t="s">
        <v>3343</v>
      </c>
      <c r="P9441" t="s">
        <v>3343</v>
      </c>
      <c r="Q9441" t="s">
        <v>3346</v>
      </c>
    </row>
    <row r="9442" spans="1:17" x14ac:dyDescent="0.25">
      <c r="A9442" t="s">
        <v>2747</v>
      </c>
      <c r="B9442" t="s">
        <v>24391</v>
      </c>
      <c r="C9442" t="s">
        <v>2748</v>
      </c>
      <c r="D9442" t="s">
        <v>24588</v>
      </c>
      <c r="E9442">
        <v>4002001</v>
      </c>
      <c r="F9442" t="s">
        <v>24589</v>
      </c>
      <c r="G9442" t="s">
        <v>24590</v>
      </c>
      <c r="H9442" t="s">
        <v>3556</v>
      </c>
      <c r="I9442" t="s">
        <v>24600</v>
      </c>
      <c r="J9442" t="s">
        <v>24601</v>
      </c>
      <c r="K9442" t="s">
        <v>110</v>
      </c>
      <c r="L9442" t="s">
        <v>3346</v>
      </c>
      <c r="M9442" t="s">
        <v>3344</v>
      </c>
      <c r="N9442" t="s">
        <v>3345</v>
      </c>
      <c r="O9442" t="s">
        <v>3343</v>
      </c>
      <c r="P9442" t="s">
        <v>3343</v>
      </c>
      <c r="Q9442" t="s">
        <v>3346</v>
      </c>
    </row>
    <row r="9443" spans="1:17" x14ac:dyDescent="0.25">
      <c r="A9443" t="s">
        <v>2747</v>
      </c>
      <c r="B9443" t="s">
        <v>24391</v>
      </c>
      <c r="C9443" t="s">
        <v>2748</v>
      </c>
      <c r="D9443" t="s">
        <v>24588</v>
      </c>
      <c r="E9443">
        <v>4002001</v>
      </c>
      <c r="F9443" t="s">
        <v>24589</v>
      </c>
      <c r="G9443" t="s">
        <v>24590</v>
      </c>
      <c r="H9443" t="s">
        <v>3556</v>
      </c>
      <c r="I9443" t="s">
        <v>24602</v>
      </c>
      <c r="J9443" t="s">
        <v>24603</v>
      </c>
      <c r="K9443" t="s">
        <v>110</v>
      </c>
      <c r="L9443" t="s">
        <v>3346</v>
      </c>
      <c r="M9443" t="s">
        <v>3344</v>
      </c>
      <c r="N9443" t="s">
        <v>3345</v>
      </c>
      <c r="O9443" t="s">
        <v>3343</v>
      </c>
      <c r="P9443" t="s">
        <v>3343</v>
      </c>
      <c r="Q9443" t="s">
        <v>3346</v>
      </c>
    </row>
    <row r="9444" spans="1:17" x14ac:dyDescent="0.25">
      <c r="A9444" t="s">
        <v>2747</v>
      </c>
      <c r="B9444" t="s">
        <v>24391</v>
      </c>
      <c r="C9444" t="s">
        <v>2748</v>
      </c>
      <c r="D9444" t="s">
        <v>24588</v>
      </c>
      <c r="E9444">
        <v>4002003</v>
      </c>
      <c r="F9444" t="s">
        <v>24604</v>
      </c>
      <c r="H9444" t="s">
        <v>3556</v>
      </c>
      <c r="I9444" t="s">
        <v>24605</v>
      </c>
      <c r="J9444" t="s">
        <v>49</v>
      </c>
      <c r="K9444" t="s">
        <v>110</v>
      </c>
      <c r="L9444" t="s">
        <v>3343</v>
      </c>
      <c r="M9444" t="s">
        <v>3344</v>
      </c>
      <c r="N9444" t="s">
        <v>3345</v>
      </c>
      <c r="O9444" t="s">
        <v>3346</v>
      </c>
      <c r="P9444" t="s">
        <v>3343</v>
      </c>
      <c r="Q9444" t="s">
        <v>3346</v>
      </c>
    </row>
    <row r="9445" spans="1:17" x14ac:dyDescent="0.25">
      <c r="A9445" t="s">
        <v>2747</v>
      </c>
      <c r="B9445" t="s">
        <v>24391</v>
      </c>
      <c r="C9445" t="s">
        <v>2748</v>
      </c>
      <c r="D9445" t="s">
        <v>24588</v>
      </c>
      <c r="E9445">
        <v>4002004</v>
      </c>
      <c r="F9445" t="s">
        <v>24606</v>
      </c>
      <c r="H9445" t="s">
        <v>3556</v>
      </c>
      <c r="I9445" t="s">
        <v>24607</v>
      </c>
      <c r="J9445" t="s">
        <v>49</v>
      </c>
      <c r="K9445" t="s">
        <v>110</v>
      </c>
      <c r="L9445" t="s">
        <v>3343</v>
      </c>
      <c r="M9445" t="s">
        <v>3344</v>
      </c>
      <c r="N9445" t="s">
        <v>3345</v>
      </c>
      <c r="O9445" t="s">
        <v>3346</v>
      </c>
      <c r="P9445" t="s">
        <v>3343</v>
      </c>
      <c r="Q9445" t="s">
        <v>3346</v>
      </c>
    </row>
    <row r="9446" spans="1:17" x14ac:dyDescent="0.25">
      <c r="A9446" t="s">
        <v>2747</v>
      </c>
      <c r="B9446" t="s">
        <v>24391</v>
      </c>
      <c r="C9446" t="s">
        <v>2748</v>
      </c>
      <c r="D9446" t="s">
        <v>24588</v>
      </c>
      <c r="E9446">
        <v>4002005</v>
      </c>
      <c r="F9446" t="s">
        <v>24608</v>
      </c>
      <c r="H9446" t="s">
        <v>3556</v>
      </c>
      <c r="I9446" t="s">
        <v>24609</v>
      </c>
      <c r="J9446" t="s">
        <v>49</v>
      </c>
      <c r="K9446" t="s">
        <v>110</v>
      </c>
      <c r="L9446" t="s">
        <v>3343</v>
      </c>
      <c r="M9446" t="s">
        <v>3344</v>
      </c>
      <c r="N9446" t="s">
        <v>3345</v>
      </c>
      <c r="O9446" t="s">
        <v>3346</v>
      </c>
      <c r="P9446" t="s">
        <v>3343</v>
      </c>
      <c r="Q9446" t="s">
        <v>3346</v>
      </c>
    </row>
    <row r="9447" spans="1:17" x14ac:dyDescent="0.25">
      <c r="A9447" t="s">
        <v>2747</v>
      </c>
      <c r="B9447" t="s">
        <v>24391</v>
      </c>
      <c r="C9447" t="s">
        <v>2748</v>
      </c>
      <c r="D9447" t="s">
        <v>24588</v>
      </c>
      <c r="E9447">
        <v>4002006</v>
      </c>
      <c r="F9447" t="s">
        <v>24610</v>
      </c>
      <c r="G9447" t="s">
        <v>24611</v>
      </c>
      <c r="H9447" t="s">
        <v>3556</v>
      </c>
      <c r="I9447" t="s">
        <v>24612</v>
      </c>
      <c r="J9447" t="s">
        <v>6077</v>
      </c>
      <c r="K9447" t="s">
        <v>110</v>
      </c>
      <c r="L9447" t="s">
        <v>3343</v>
      </c>
      <c r="M9447" t="s">
        <v>3344</v>
      </c>
      <c r="N9447" t="s">
        <v>3345</v>
      </c>
      <c r="O9447" t="s">
        <v>3346</v>
      </c>
      <c r="P9447" t="s">
        <v>3343</v>
      </c>
      <c r="Q9447" t="s">
        <v>3346</v>
      </c>
    </row>
    <row r="9448" spans="1:17" x14ac:dyDescent="0.25">
      <c r="A9448" t="s">
        <v>2747</v>
      </c>
      <c r="B9448" t="s">
        <v>24391</v>
      </c>
      <c r="C9448" t="s">
        <v>2748</v>
      </c>
      <c r="D9448" t="s">
        <v>24588</v>
      </c>
      <c r="E9448">
        <v>4002007</v>
      </c>
      <c r="F9448" t="s">
        <v>24613</v>
      </c>
      <c r="H9448" t="s">
        <v>3556</v>
      </c>
      <c r="I9448" t="s">
        <v>24614</v>
      </c>
      <c r="J9448" t="s">
        <v>6077</v>
      </c>
      <c r="K9448" t="s">
        <v>110</v>
      </c>
      <c r="L9448" t="s">
        <v>3343</v>
      </c>
      <c r="M9448" t="s">
        <v>3344</v>
      </c>
      <c r="N9448" t="s">
        <v>3345</v>
      </c>
      <c r="O9448" t="s">
        <v>3346</v>
      </c>
      <c r="P9448" t="s">
        <v>3343</v>
      </c>
      <c r="Q9448" t="s">
        <v>3346</v>
      </c>
    </row>
    <row r="9449" spans="1:17" x14ac:dyDescent="0.25">
      <c r="A9449" t="s">
        <v>2747</v>
      </c>
      <c r="B9449" t="s">
        <v>24391</v>
      </c>
      <c r="C9449" t="s">
        <v>2748</v>
      </c>
      <c r="D9449" t="s">
        <v>24588</v>
      </c>
      <c r="E9449">
        <v>4002008</v>
      </c>
      <c r="F9449" t="s">
        <v>23986</v>
      </c>
      <c r="H9449" t="s">
        <v>3556</v>
      </c>
      <c r="I9449" t="s">
        <v>24615</v>
      </c>
      <c r="J9449" t="s">
        <v>6077</v>
      </c>
      <c r="K9449" t="s">
        <v>110</v>
      </c>
      <c r="L9449" t="s">
        <v>3343</v>
      </c>
      <c r="M9449" t="s">
        <v>3344</v>
      </c>
      <c r="N9449" t="s">
        <v>3345</v>
      </c>
      <c r="O9449" t="s">
        <v>3346</v>
      </c>
      <c r="P9449" t="s">
        <v>3343</v>
      </c>
      <c r="Q9449" t="s">
        <v>3346</v>
      </c>
    </row>
    <row r="9450" spans="1:17" x14ac:dyDescent="0.25">
      <c r="A9450" t="s">
        <v>2747</v>
      </c>
      <c r="B9450" t="s">
        <v>24391</v>
      </c>
      <c r="C9450" t="s">
        <v>2748</v>
      </c>
      <c r="D9450" t="s">
        <v>24588</v>
      </c>
      <c r="E9450">
        <v>4002009</v>
      </c>
      <c r="F9450" t="s">
        <v>24616</v>
      </c>
      <c r="G9450" t="s">
        <v>24617</v>
      </c>
      <c r="H9450" t="s">
        <v>3556</v>
      </c>
      <c r="I9450" t="s">
        <v>24618</v>
      </c>
      <c r="J9450" t="s">
        <v>6077</v>
      </c>
      <c r="K9450" t="s">
        <v>110</v>
      </c>
      <c r="L9450" t="s">
        <v>3343</v>
      </c>
      <c r="M9450" t="s">
        <v>3344</v>
      </c>
      <c r="N9450" t="s">
        <v>3345</v>
      </c>
      <c r="O9450" t="s">
        <v>3346</v>
      </c>
      <c r="P9450" t="s">
        <v>3343</v>
      </c>
      <c r="Q9450" t="s">
        <v>3346</v>
      </c>
    </row>
    <row r="9451" spans="1:17" x14ac:dyDescent="0.25">
      <c r="A9451" t="s">
        <v>2747</v>
      </c>
      <c r="B9451" t="s">
        <v>24391</v>
      </c>
      <c r="C9451" t="s">
        <v>2748</v>
      </c>
      <c r="D9451" t="s">
        <v>24588</v>
      </c>
      <c r="E9451">
        <v>4002010</v>
      </c>
      <c r="F9451" t="s">
        <v>24619</v>
      </c>
      <c r="H9451" t="s">
        <v>3556</v>
      </c>
      <c r="I9451" t="s">
        <v>24620</v>
      </c>
      <c r="J9451" t="s">
        <v>6077</v>
      </c>
      <c r="K9451" t="s">
        <v>110</v>
      </c>
      <c r="L9451" t="s">
        <v>3343</v>
      </c>
      <c r="M9451" t="s">
        <v>3344</v>
      </c>
      <c r="N9451" t="s">
        <v>3345</v>
      </c>
      <c r="O9451" t="s">
        <v>3346</v>
      </c>
      <c r="P9451" t="s">
        <v>3343</v>
      </c>
      <c r="Q9451" t="s">
        <v>3346</v>
      </c>
    </row>
    <row r="9452" spans="1:17" x14ac:dyDescent="0.25">
      <c r="A9452" t="s">
        <v>2747</v>
      </c>
      <c r="B9452" t="s">
        <v>24391</v>
      </c>
      <c r="C9452" t="s">
        <v>2748</v>
      </c>
      <c r="D9452" t="s">
        <v>24588</v>
      </c>
      <c r="E9452">
        <v>4002011</v>
      </c>
      <c r="F9452" t="s">
        <v>24621</v>
      </c>
      <c r="H9452" t="s">
        <v>3556</v>
      </c>
      <c r="I9452" t="s">
        <v>24622</v>
      </c>
      <c r="J9452" t="s">
        <v>6077</v>
      </c>
      <c r="K9452" t="s">
        <v>110</v>
      </c>
      <c r="L9452" t="s">
        <v>3343</v>
      </c>
      <c r="M9452" t="s">
        <v>3344</v>
      </c>
      <c r="N9452" t="s">
        <v>3345</v>
      </c>
      <c r="O9452" t="s">
        <v>3346</v>
      </c>
      <c r="P9452" t="s">
        <v>3343</v>
      </c>
      <c r="Q9452" t="s">
        <v>3346</v>
      </c>
    </row>
    <row r="9453" spans="1:17" x14ac:dyDescent="0.25">
      <c r="A9453" t="s">
        <v>2747</v>
      </c>
      <c r="B9453" t="s">
        <v>24391</v>
      </c>
      <c r="C9453" t="s">
        <v>2748</v>
      </c>
      <c r="D9453" t="s">
        <v>24588</v>
      </c>
      <c r="E9453">
        <v>4002012</v>
      </c>
      <c r="F9453" t="s">
        <v>24623</v>
      </c>
      <c r="G9453" t="s">
        <v>24624</v>
      </c>
      <c r="H9453" t="s">
        <v>3770</v>
      </c>
      <c r="I9453" t="s">
        <v>24625</v>
      </c>
      <c r="J9453" t="s">
        <v>24626</v>
      </c>
      <c r="K9453" t="s">
        <v>110</v>
      </c>
      <c r="L9453" t="s">
        <v>3343</v>
      </c>
      <c r="M9453" t="s">
        <v>3707</v>
      </c>
      <c r="N9453" t="s">
        <v>17523</v>
      </c>
      <c r="O9453" t="s">
        <v>3343</v>
      </c>
      <c r="P9453" t="s">
        <v>3343</v>
      </c>
      <c r="Q9453" t="s">
        <v>3346</v>
      </c>
    </row>
    <row r="9454" spans="1:17" x14ac:dyDescent="0.25">
      <c r="A9454" t="s">
        <v>2747</v>
      </c>
      <c r="B9454" t="s">
        <v>24391</v>
      </c>
      <c r="C9454" t="s">
        <v>2748</v>
      </c>
      <c r="D9454" t="s">
        <v>24588</v>
      </c>
      <c r="E9454">
        <v>4002013</v>
      </c>
      <c r="F9454" t="s">
        <v>24627</v>
      </c>
      <c r="G9454" t="s">
        <v>24628</v>
      </c>
      <c r="H9454" t="s">
        <v>3586</v>
      </c>
      <c r="I9454" t="s">
        <v>24629</v>
      </c>
      <c r="J9454" t="s">
        <v>24630</v>
      </c>
      <c r="K9454" t="s">
        <v>110</v>
      </c>
      <c r="L9454" t="s">
        <v>3343</v>
      </c>
      <c r="M9454" t="s">
        <v>3707</v>
      </c>
      <c r="N9454" t="s">
        <v>17523</v>
      </c>
      <c r="O9454" t="s">
        <v>3343</v>
      </c>
      <c r="P9454" t="s">
        <v>3343</v>
      </c>
      <c r="Q9454" t="s">
        <v>3346</v>
      </c>
    </row>
    <row r="9455" spans="1:17" x14ac:dyDescent="0.25">
      <c r="A9455" t="s">
        <v>2747</v>
      </c>
      <c r="B9455" t="s">
        <v>24391</v>
      </c>
      <c r="C9455" t="s">
        <v>2748</v>
      </c>
      <c r="D9455" t="s">
        <v>24588</v>
      </c>
      <c r="E9455">
        <v>4002013</v>
      </c>
      <c r="F9455" t="s">
        <v>24627</v>
      </c>
      <c r="G9455" t="s">
        <v>24628</v>
      </c>
      <c r="H9455" t="s">
        <v>3586</v>
      </c>
      <c r="I9455" t="s">
        <v>24631</v>
      </c>
      <c r="J9455" t="s">
        <v>24632</v>
      </c>
      <c r="K9455" t="s">
        <v>110</v>
      </c>
      <c r="L9455" t="s">
        <v>3346</v>
      </c>
      <c r="M9455" t="s">
        <v>3707</v>
      </c>
      <c r="N9455" t="s">
        <v>17523</v>
      </c>
      <c r="O9455" t="s">
        <v>3343</v>
      </c>
      <c r="P9455" t="s">
        <v>3343</v>
      </c>
      <c r="Q9455" t="s">
        <v>3346</v>
      </c>
    </row>
    <row r="9456" spans="1:17" x14ac:dyDescent="0.25">
      <c r="A9456" t="s">
        <v>2747</v>
      </c>
      <c r="B9456" t="s">
        <v>24391</v>
      </c>
      <c r="C9456" t="s">
        <v>2748</v>
      </c>
      <c r="D9456" t="s">
        <v>24588</v>
      </c>
      <c r="E9456">
        <v>4002014</v>
      </c>
      <c r="F9456" t="s">
        <v>24633</v>
      </c>
      <c r="G9456" t="s">
        <v>24634</v>
      </c>
      <c r="H9456" t="s">
        <v>3586</v>
      </c>
      <c r="I9456" t="s">
        <v>24635</v>
      </c>
      <c r="J9456" t="s">
        <v>24636</v>
      </c>
      <c r="K9456" t="s">
        <v>110</v>
      </c>
      <c r="L9456" t="s">
        <v>3343</v>
      </c>
      <c r="M9456" t="s">
        <v>3707</v>
      </c>
      <c r="N9456" t="s">
        <v>17523</v>
      </c>
      <c r="O9456" t="s">
        <v>3346</v>
      </c>
      <c r="P9456" t="s">
        <v>3343</v>
      </c>
      <c r="Q9456" t="s">
        <v>3346</v>
      </c>
    </row>
    <row r="9457" spans="1:17" x14ac:dyDescent="0.25">
      <c r="A9457" t="s">
        <v>2747</v>
      </c>
      <c r="B9457" t="s">
        <v>24391</v>
      </c>
      <c r="C9457" t="s">
        <v>2748</v>
      </c>
      <c r="D9457" t="s">
        <v>24588</v>
      </c>
      <c r="E9457">
        <v>4002015</v>
      </c>
      <c r="F9457" t="s">
        <v>102</v>
      </c>
      <c r="G9457" t="s">
        <v>3349</v>
      </c>
      <c r="H9457" t="s">
        <v>3350</v>
      </c>
      <c r="I9457" t="s">
        <v>24637</v>
      </c>
      <c r="J9457" t="s">
        <v>864</v>
      </c>
      <c r="K9457" t="s">
        <v>110</v>
      </c>
      <c r="L9457" t="s">
        <v>3343</v>
      </c>
      <c r="M9457" t="s">
        <v>3707</v>
      </c>
      <c r="N9457" t="s">
        <v>17523</v>
      </c>
      <c r="O9457" t="s">
        <v>3346</v>
      </c>
      <c r="P9457" t="s">
        <v>3343</v>
      </c>
      <c r="Q9457" t="s">
        <v>3346</v>
      </c>
    </row>
    <row r="9458" spans="1:17" x14ac:dyDescent="0.25">
      <c r="A9458" t="s">
        <v>2747</v>
      </c>
      <c r="B9458" t="s">
        <v>24391</v>
      </c>
      <c r="C9458" t="s">
        <v>2748</v>
      </c>
      <c r="D9458" t="s">
        <v>24588</v>
      </c>
      <c r="E9458">
        <v>4002015</v>
      </c>
      <c r="F9458" t="s">
        <v>102</v>
      </c>
      <c r="G9458" t="s">
        <v>3349</v>
      </c>
      <c r="H9458" t="s">
        <v>3350</v>
      </c>
      <c r="I9458" t="s">
        <v>24638</v>
      </c>
      <c r="J9458" t="s">
        <v>24639</v>
      </c>
      <c r="K9458" t="s">
        <v>110</v>
      </c>
      <c r="L9458" t="s">
        <v>3346</v>
      </c>
      <c r="M9458" t="s">
        <v>3707</v>
      </c>
      <c r="N9458" t="s">
        <v>17523</v>
      </c>
      <c r="O9458" t="s">
        <v>3346</v>
      </c>
      <c r="P9458" t="s">
        <v>3343</v>
      </c>
      <c r="Q9458" t="s">
        <v>3346</v>
      </c>
    </row>
    <row r="9459" spans="1:17" x14ac:dyDescent="0.25">
      <c r="A9459" t="s">
        <v>2747</v>
      </c>
      <c r="B9459" t="s">
        <v>24391</v>
      </c>
      <c r="C9459" t="s">
        <v>2748</v>
      </c>
      <c r="D9459" t="s">
        <v>24588</v>
      </c>
      <c r="E9459">
        <v>4002016</v>
      </c>
      <c r="F9459" t="s">
        <v>51</v>
      </c>
      <c r="G9459" t="s">
        <v>3716</v>
      </c>
      <c r="H9459" t="s">
        <v>3350</v>
      </c>
      <c r="I9459" t="s">
        <v>24640</v>
      </c>
      <c r="J9459" t="s">
        <v>224</v>
      </c>
      <c r="K9459" t="s">
        <v>110</v>
      </c>
      <c r="L9459" t="s">
        <v>3343</v>
      </c>
      <c r="M9459" t="s">
        <v>3707</v>
      </c>
      <c r="N9459" t="s">
        <v>17523</v>
      </c>
      <c r="O9459" t="s">
        <v>3343</v>
      </c>
      <c r="P9459" t="s">
        <v>3343</v>
      </c>
      <c r="Q9459" t="s">
        <v>3346</v>
      </c>
    </row>
    <row r="9460" spans="1:17" x14ac:dyDescent="0.25">
      <c r="A9460" t="s">
        <v>2747</v>
      </c>
      <c r="B9460" t="s">
        <v>24391</v>
      </c>
      <c r="C9460" t="s">
        <v>2748</v>
      </c>
      <c r="D9460" t="s">
        <v>24588</v>
      </c>
      <c r="E9460">
        <v>4002016</v>
      </c>
      <c r="F9460" t="s">
        <v>51</v>
      </c>
      <c r="G9460" t="s">
        <v>3716</v>
      </c>
      <c r="H9460" t="s">
        <v>3350</v>
      </c>
      <c r="I9460" t="s">
        <v>24641</v>
      </c>
      <c r="J9460" t="s">
        <v>24642</v>
      </c>
      <c r="K9460" t="s">
        <v>110</v>
      </c>
      <c r="L9460" t="s">
        <v>3346</v>
      </c>
      <c r="M9460" t="s">
        <v>3707</v>
      </c>
      <c r="N9460" t="s">
        <v>17523</v>
      </c>
      <c r="O9460" t="s">
        <v>3343</v>
      </c>
      <c r="P9460" t="s">
        <v>3343</v>
      </c>
      <c r="Q9460" t="s">
        <v>3346</v>
      </c>
    </row>
    <row r="9461" spans="1:17" x14ac:dyDescent="0.25">
      <c r="A9461" t="s">
        <v>2747</v>
      </c>
      <c r="B9461" t="s">
        <v>24391</v>
      </c>
      <c r="C9461" t="s">
        <v>2748</v>
      </c>
      <c r="D9461" t="s">
        <v>24588</v>
      </c>
      <c r="E9461">
        <v>4002016</v>
      </c>
      <c r="F9461" t="s">
        <v>51</v>
      </c>
      <c r="G9461" t="s">
        <v>3716</v>
      </c>
      <c r="H9461" t="s">
        <v>3350</v>
      </c>
      <c r="I9461" t="s">
        <v>24643</v>
      </c>
      <c r="J9461" t="s">
        <v>24644</v>
      </c>
      <c r="K9461" t="s">
        <v>110</v>
      </c>
      <c r="L9461" t="s">
        <v>3346</v>
      </c>
      <c r="M9461" t="s">
        <v>3707</v>
      </c>
      <c r="N9461" t="s">
        <v>17523</v>
      </c>
      <c r="O9461" t="s">
        <v>3343</v>
      </c>
      <c r="P9461" t="s">
        <v>3343</v>
      </c>
      <c r="Q9461" t="s">
        <v>3346</v>
      </c>
    </row>
    <row r="9462" spans="1:17" x14ac:dyDescent="0.25">
      <c r="A9462" t="s">
        <v>2747</v>
      </c>
      <c r="B9462" t="s">
        <v>24391</v>
      </c>
      <c r="C9462" t="s">
        <v>2748</v>
      </c>
      <c r="D9462" t="s">
        <v>24588</v>
      </c>
      <c r="E9462">
        <v>4002016</v>
      </c>
      <c r="F9462" t="s">
        <v>51</v>
      </c>
      <c r="G9462" t="s">
        <v>3716</v>
      </c>
      <c r="H9462" t="s">
        <v>3350</v>
      </c>
      <c r="I9462" t="s">
        <v>24645</v>
      </c>
      <c r="J9462" t="s">
        <v>24646</v>
      </c>
      <c r="K9462" t="s">
        <v>110</v>
      </c>
      <c r="L9462" t="s">
        <v>3346</v>
      </c>
      <c r="M9462" t="s">
        <v>3707</v>
      </c>
      <c r="N9462" t="s">
        <v>17523</v>
      </c>
      <c r="O9462" t="s">
        <v>3343</v>
      </c>
      <c r="P9462" t="s">
        <v>3343</v>
      </c>
      <c r="Q9462" t="s">
        <v>3346</v>
      </c>
    </row>
    <row r="9463" spans="1:17" x14ac:dyDescent="0.25">
      <c r="A9463" t="s">
        <v>2747</v>
      </c>
      <c r="B9463" t="s">
        <v>24391</v>
      </c>
      <c r="C9463" t="s">
        <v>2748</v>
      </c>
      <c r="D9463" t="s">
        <v>24588</v>
      </c>
      <c r="E9463">
        <v>4002016</v>
      </c>
      <c r="F9463" t="s">
        <v>51</v>
      </c>
      <c r="G9463" t="s">
        <v>3716</v>
      </c>
      <c r="H9463" t="s">
        <v>3350</v>
      </c>
      <c r="I9463" t="s">
        <v>24647</v>
      </c>
      <c r="J9463" t="s">
        <v>24648</v>
      </c>
      <c r="K9463" t="s">
        <v>110</v>
      </c>
      <c r="L9463" t="s">
        <v>3346</v>
      </c>
      <c r="M9463" t="s">
        <v>3707</v>
      </c>
      <c r="N9463" t="s">
        <v>17523</v>
      </c>
      <c r="O9463" t="s">
        <v>3343</v>
      </c>
      <c r="P9463" t="s">
        <v>3343</v>
      </c>
      <c r="Q9463" t="s">
        <v>3346</v>
      </c>
    </row>
    <row r="9464" spans="1:17" x14ac:dyDescent="0.25">
      <c r="A9464" t="s">
        <v>2747</v>
      </c>
      <c r="B9464" t="s">
        <v>24391</v>
      </c>
      <c r="C9464" t="s">
        <v>2748</v>
      </c>
      <c r="D9464" t="s">
        <v>24588</v>
      </c>
      <c r="E9464">
        <v>4002017</v>
      </c>
      <c r="F9464" t="s">
        <v>24649</v>
      </c>
      <c r="G9464" t="s">
        <v>24650</v>
      </c>
      <c r="H9464" t="s">
        <v>3556</v>
      </c>
      <c r="I9464" t="s">
        <v>24651</v>
      </c>
      <c r="J9464" t="s">
        <v>24652</v>
      </c>
      <c r="K9464" t="s">
        <v>110</v>
      </c>
      <c r="L9464" t="s">
        <v>3343</v>
      </c>
      <c r="M9464" t="s">
        <v>3707</v>
      </c>
      <c r="N9464" t="s">
        <v>17523</v>
      </c>
      <c r="O9464" t="s">
        <v>3346</v>
      </c>
      <c r="P9464" t="s">
        <v>3343</v>
      </c>
      <c r="Q9464" t="s">
        <v>3346</v>
      </c>
    </row>
    <row r="9465" spans="1:17" x14ac:dyDescent="0.25">
      <c r="A9465" t="s">
        <v>2747</v>
      </c>
      <c r="B9465" t="s">
        <v>24391</v>
      </c>
      <c r="C9465" t="s">
        <v>2748</v>
      </c>
      <c r="D9465" t="s">
        <v>24588</v>
      </c>
      <c r="E9465">
        <v>4002018</v>
      </c>
      <c r="F9465" t="s">
        <v>1353</v>
      </c>
      <c r="G9465" t="s">
        <v>24653</v>
      </c>
      <c r="H9465" t="s">
        <v>24654</v>
      </c>
      <c r="I9465" t="s">
        <v>24655</v>
      </c>
      <c r="J9465" t="s">
        <v>1354</v>
      </c>
      <c r="K9465" t="s">
        <v>110</v>
      </c>
      <c r="L9465" t="s">
        <v>3343</v>
      </c>
      <c r="M9465" t="s">
        <v>3707</v>
      </c>
      <c r="N9465" t="s">
        <v>17523</v>
      </c>
      <c r="O9465" t="s">
        <v>3346</v>
      </c>
      <c r="P9465" t="s">
        <v>3343</v>
      </c>
      <c r="Q9465" t="s">
        <v>3346</v>
      </c>
    </row>
    <row r="9466" spans="1:17" x14ac:dyDescent="0.25">
      <c r="A9466" t="s">
        <v>2747</v>
      </c>
      <c r="B9466" t="s">
        <v>24391</v>
      </c>
      <c r="C9466" t="s">
        <v>2748</v>
      </c>
      <c r="D9466" t="s">
        <v>24588</v>
      </c>
      <c r="E9466">
        <v>4002018</v>
      </c>
      <c r="F9466" t="s">
        <v>1353</v>
      </c>
      <c r="G9466" t="s">
        <v>24653</v>
      </c>
      <c r="H9466" t="s">
        <v>24654</v>
      </c>
      <c r="I9466" t="s">
        <v>24656</v>
      </c>
      <c r="J9466" t="s">
        <v>1358</v>
      </c>
      <c r="K9466" t="s">
        <v>110</v>
      </c>
      <c r="L9466" t="s">
        <v>3346</v>
      </c>
      <c r="M9466" t="s">
        <v>3707</v>
      </c>
      <c r="N9466" t="s">
        <v>17523</v>
      </c>
      <c r="O9466" t="s">
        <v>3346</v>
      </c>
      <c r="P9466" t="s">
        <v>3343</v>
      </c>
      <c r="Q9466" t="s">
        <v>3346</v>
      </c>
    </row>
    <row r="9467" spans="1:17" x14ac:dyDescent="0.25">
      <c r="A9467" t="s">
        <v>2747</v>
      </c>
      <c r="B9467" t="s">
        <v>24391</v>
      </c>
      <c r="C9467" t="s">
        <v>2748</v>
      </c>
      <c r="D9467" t="s">
        <v>24588</v>
      </c>
      <c r="E9467">
        <v>4002019</v>
      </c>
      <c r="F9467" t="s">
        <v>24090</v>
      </c>
      <c r="G9467" t="s">
        <v>24091</v>
      </c>
      <c r="H9467" t="s">
        <v>24092</v>
      </c>
      <c r="I9467" t="s">
        <v>24657</v>
      </c>
      <c r="J9467" t="s">
        <v>24090</v>
      </c>
      <c r="K9467" t="s">
        <v>3433</v>
      </c>
      <c r="L9467" t="s">
        <v>3343</v>
      </c>
      <c r="M9467" t="s">
        <v>3707</v>
      </c>
      <c r="N9467" t="s">
        <v>9687</v>
      </c>
      <c r="O9467" t="s">
        <v>3343</v>
      </c>
      <c r="P9467" t="s">
        <v>3343</v>
      </c>
      <c r="Q9467" t="s">
        <v>3346</v>
      </c>
    </row>
    <row r="9468" spans="1:17" x14ac:dyDescent="0.25">
      <c r="A9468" t="s">
        <v>2747</v>
      </c>
      <c r="B9468" t="s">
        <v>24391</v>
      </c>
      <c r="C9468" t="s">
        <v>2748</v>
      </c>
      <c r="D9468" t="s">
        <v>24588</v>
      </c>
      <c r="E9468">
        <v>4002019</v>
      </c>
      <c r="F9468" t="s">
        <v>24090</v>
      </c>
      <c r="G9468" t="s">
        <v>24091</v>
      </c>
      <c r="H9468" t="s">
        <v>24092</v>
      </c>
      <c r="I9468" t="s">
        <v>24658</v>
      </c>
      <c r="J9468" t="s">
        <v>24659</v>
      </c>
      <c r="K9468" t="s">
        <v>110</v>
      </c>
      <c r="L9468" t="s">
        <v>3346</v>
      </c>
      <c r="M9468" t="s">
        <v>3707</v>
      </c>
      <c r="N9468" t="s">
        <v>9687</v>
      </c>
      <c r="O9468" t="s">
        <v>3343</v>
      </c>
      <c r="P9468" t="s">
        <v>3343</v>
      </c>
      <c r="Q9468" t="s">
        <v>3346</v>
      </c>
    </row>
    <row r="9469" spans="1:17" x14ac:dyDescent="0.25">
      <c r="A9469" t="s">
        <v>2747</v>
      </c>
      <c r="B9469" t="s">
        <v>24391</v>
      </c>
      <c r="C9469" t="s">
        <v>2748</v>
      </c>
      <c r="D9469" t="s">
        <v>24588</v>
      </c>
      <c r="E9469">
        <v>4002019</v>
      </c>
      <c r="F9469" t="s">
        <v>24090</v>
      </c>
      <c r="G9469" t="s">
        <v>24091</v>
      </c>
      <c r="H9469" t="s">
        <v>24092</v>
      </c>
      <c r="I9469" t="s">
        <v>24660</v>
      </c>
      <c r="J9469" t="s">
        <v>17615</v>
      </c>
      <c r="K9469" t="s">
        <v>15535</v>
      </c>
      <c r="L9469" t="s">
        <v>3346</v>
      </c>
      <c r="M9469" t="s">
        <v>3707</v>
      </c>
      <c r="N9469" t="s">
        <v>9687</v>
      </c>
      <c r="O9469" t="s">
        <v>3343</v>
      </c>
      <c r="P9469" t="s">
        <v>3343</v>
      </c>
      <c r="Q9469" t="s">
        <v>3346</v>
      </c>
    </row>
    <row r="9470" spans="1:17" x14ac:dyDescent="0.25">
      <c r="A9470" t="s">
        <v>2747</v>
      </c>
      <c r="B9470" t="s">
        <v>24391</v>
      </c>
      <c r="C9470" t="s">
        <v>2748</v>
      </c>
      <c r="D9470" t="s">
        <v>24588</v>
      </c>
      <c r="E9470">
        <v>4002019</v>
      </c>
      <c r="F9470" t="s">
        <v>24090</v>
      </c>
      <c r="G9470" t="s">
        <v>24091</v>
      </c>
      <c r="H9470" t="s">
        <v>24092</v>
      </c>
      <c r="I9470" t="s">
        <v>24661</v>
      </c>
      <c r="J9470" t="s">
        <v>16239</v>
      </c>
      <c r="K9470" t="s">
        <v>15535</v>
      </c>
      <c r="L9470" t="s">
        <v>3346</v>
      </c>
      <c r="M9470" t="s">
        <v>3707</v>
      </c>
      <c r="N9470" t="s">
        <v>9687</v>
      </c>
      <c r="O9470" t="s">
        <v>3343</v>
      </c>
      <c r="P9470" t="s">
        <v>3343</v>
      </c>
      <c r="Q9470" t="s">
        <v>3346</v>
      </c>
    </row>
    <row r="9471" spans="1:17" x14ac:dyDescent="0.25">
      <c r="A9471" t="s">
        <v>2747</v>
      </c>
      <c r="B9471" t="s">
        <v>24391</v>
      </c>
      <c r="C9471" t="s">
        <v>2748</v>
      </c>
      <c r="D9471" t="s">
        <v>24588</v>
      </c>
      <c r="E9471">
        <v>4002019</v>
      </c>
      <c r="F9471" t="s">
        <v>24090</v>
      </c>
      <c r="G9471" t="s">
        <v>24091</v>
      </c>
      <c r="H9471" t="s">
        <v>24092</v>
      </c>
      <c r="I9471" t="s">
        <v>24662</v>
      </c>
      <c r="J9471" t="s">
        <v>16295</v>
      </c>
      <c r="K9471" t="s">
        <v>15535</v>
      </c>
      <c r="L9471" t="s">
        <v>3346</v>
      </c>
      <c r="M9471" t="s">
        <v>3707</v>
      </c>
      <c r="N9471" t="s">
        <v>9687</v>
      </c>
      <c r="O9471" t="s">
        <v>3343</v>
      </c>
      <c r="P9471" t="s">
        <v>3343</v>
      </c>
      <c r="Q9471" t="s">
        <v>3346</v>
      </c>
    </row>
    <row r="9472" spans="1:17" x14ac:dyDescent="0.25">
      <c r="A9472" t="s">
        <v>2747</v>
      </c>
      <c r="B9472" t="s">
        <v>24391</v>
      </c>
      <c r="C9472" t="s">
        <v>2748</v>
      </c>
      <c r="D9472" t="s">
        <v>24588</v>
      </c>
      <c r="E9472">
        <v>4002019</v>
      </c>
      <c r="F9472" t="s">
        <v>24090</v>
      </c>
      <c r="G9472" t="s">
        <v>24091</v>
      </c>
      <c r="H9472" t="s">
        <v>24092</v>
      </c>
      <c r="I9472" t="s">
        <v>24663</v>
      </c>
      <c r="J9472" t="s">
        <v>24664</v>
      </c>
      <c r="K9472" t="s">
        <v>15535</v>
      </c>
      <c r="L9472" t="s">
        <v>3346</v>
      </c>
      <c r="M9472" t="s">
        <v>3707</v>
      </c>
      <c r="N9472" t="s">
        <v>9687</v>
      </c>
      <c r="O9472" t="s">
        <v>3343</v>
      </c>
      <c r="P9472" t="s">
        <v>3343</v>
      </c>
      <c r="Q9472" t="s">
        <v>3346</v>
      </c>
    </row>
    <row r="9473" spans="1:17" x14ac:dyDescent="0.25">
      <c r="A9473" t="s">
        <v>2747</v>
      </c>
      <c r="B9473" t="s">
        <v>24391</v>
      </c>
      <c r="C9473" t="s">
        <v>2748</v>
      </c>
      <c r="D9473" t="s">
        <v>24588</v>
      </c>
      <c r="E9473">
        <v>4002019</v>
      </c>
      <c r="F9473" t="s">
        <v>24090</v>
      </c>
      <c r="G9473" t="s">
        <v>24091</v>
      </c>
      <c r="H9473" t="s">
        <v>24092</v>
      </c>
      <c r="I9473" t="s">
        <v>24665</v>
      </c>
      <c r="J9473" t="s">
        <v>15708</v>
      </c>
      <c r="K9473" t="s">
        <v>110</v>
      </c>
      <c r="L9473" t="s">
        <v>3346</v>
      </c>
      <c r="M9473" t="s">
        <v>3707</v>
      </c>
      <c r="N9473" t="s">
        <v>9687</v>
      </c>
      <c r="O9473" t="s">
        <v>3343</v>
      </c>
      <c r="P9473" t="s">
        <v>3343</v>
      </c>
      <c r="Q9473" t="s">
        <v>3346</v>
      </c>
    </row>
    <row r="9474" spans="1:17" x14ac:dyDescent="0.25">
      <c r="A9474" t="s">
        <v>2747</v>
      </c>
      <c r="B9474" t="s">
        <v>24391</v>
      </c>
      <c r="C9474" t="s">
        <v>2748</v>
      </c>
      <c r="D9474" t="s">
        <v>24588</v>
      </c>
      <c r="E9474">
        <v>4002020</v>
      </c>
      <c r="F9474" t="s">
        <v>24666</v>
      </c>
      <c r="G9474" t="s">
        <v>24667</v>
      </c>
      <c r="H9474" t="s">
        <v>24092</v>
      </c>
      <c r="I9474" t="s">
        <v>24668</v>
      </c>
      <c r="J9474" t="s">
        <v>24666</v>
      </c>
      <c r="K9474" t="s">
        <v>3433</v>
      </c>
      <c r="L9474" t="s">
        <v>3343</v>
      </c>
      <c r="M9474" t="s">
        <v>3707</v>
      </c>
      <c r="N9474" t="s">
        <v>9687</v>
      </c>
      <c r="O9474" t="s">
        <v>3343</v>
      </c>
      <c r="P9474" t="s">
        <v>3343</v>
      </c>
      <c r="Q9474" t="s">
        <v>3346</v>
      </c>
    </row>
    <row r="9475" spans="1:17" x14ac:dyDescent="0.25">
      <c r="A9475" t="s">
        <v>2747</v>
      </c>
      <c r="B9475" t="s">
        <v>24391</v>
      </c>
      <c r="C9475" t="s">
        <v>2748</v>
      </c>
      <c r="D9475" t="s">
        <v>24588</v>
      </c>
      <c r="E9475">
        <v>4002020</v>
      </c>
      <c r="F9475" t="s">
        <v>24666</v>
      </c>
      <c r="G9475" t="s">
        <v>24667</v>
      </c>
      <c r="H9475" t="s">
        <v>24092</v>
      </c>
      <c r="I9475" t="s">
        <v>24669</v>
      </c>
      <c r="J9475" t="s">
        <v>17565</v>
      </c>
      <c r="K9475" t="s">
        <v>15535</v>
      </c>
      <c r="L9475" t="s">
        <v>3346</v>
      </c>
      <c r="M9475" t="s">
        <v>3707</v>
      </c>
      <c r="N9475" t="s">
        <v>9687</v>
      </c>
      <c r="O9475" t="s">
        <v>3343</v>
      </c>
      <c r="P9475" t="s">
        <v>3343</v>
      </c>
      <c r="Q9475" t="s">
        <v>3346</v>
      </c>
    </row>
    <row r="9476" spans="1:17" x14ac:dyDescent="0.25">
      <c r="A9476" t="s">
        <v>2747</v>
      </c>
      <c r="B9476" t="s">
        <v>24391</v>
      </c>
      <c r="C9476" t="s">
        <v>2748</v>
      </c>
      <c r="D9476" t="s">
        <v>24588</v>
      </c>
      <c r="E9476">
        <v>4002020</v>
      </c>
      <c r="F9476" t="s">
        <v>24666</v>
      </c>
      <c r="G9476" t="s">
        <v>24667</v>
      </c>
      <c r="H9476" t="s">
        <v>24092</v>
      </c>
      <c r="I9476" t="s">
        <v>24670</v>
      </c>
      <c r="J9476" t="s">
        <v>17617</v>
      </c>
      <c r="K9476" t="s">
        <v>15535</v>
      </c>
      <c r="L9476" t="s">
        <v>3346</v>
      </c>
      <c r="M9476" t="s">
        <v>3707</v>
      </c>
      <c r="N9476" t="s">
        <v>9687</v>
      </c>
      <c r="O9476" t="s">
        <v>3343</v>
      </c>
      <c r="P9476" t="s">
        <v>3343</v>
      </c>
      <c r="Q9476" t="s">
        <v>3346</v>
      </c>
    </row>
    <row r="9477" spans="1:17" x14ac:dyDescent="0.25">
      <c r="A9477" t="s">
        <v>2747</v>
      </c>
      <c r="B9477" t="s">
        <v>24391</v>
      </c>
      <c r="C9477" t="s">
        <v>2748</v>
      </c>
      <c r="D9477" t="s">
        <v>24588</v>
      </c>
      <c r="E9477">
        <v>4002020</v>
      </c>
      <c r="F9477" t="s">
        <v>24666</v>
      </c>
      <c r="G9477" t="s">
        <v>24667</v>
      </c>
      <c r="H9477" t="s">
        <v>24092</v>
      </c>
      <c r="I9477" t="s">
        <v>24671</v>
      </c>
      <c r="J9477" t="s">
        <v>16243</v>
      </c>
      <c r="K9477" t="s">
        <v>15535</v>
      </c>
      <c r="L9477" t="s">
        <v>3346</v>
      </c>
      <c r="M9477" t="s">
        <v>3707</v>
      </c>
      <c r="N9477" t="s">
        <v>9687</v>
      </c>
      <c r="O9477" t="s">
        <v>3343</v>
      </c>
      <c r="P9477" t="s">
        <v>3343</v>
      </c>
      <c r="Q9477" t="s">
        <v>3346</v>
      </c>
    </row>
    <row r="9478" spans="1:17" x14ac:dyDescent="0.25">
      <c r="A9478" t="s">
        <v>2747</v>
      </c>
      <c r="B9478" t="s">
        <v>24391</v>
      </c>
      <c r="C9478" t="s">
        <v>2748</v>
      </c>
      <c r="D9478" t="s">
        <v>24588</v>
      </c>
      <c r="E9478">
        <v>4002020</v>
      </c>
      <c r="F9478" t="s">
        <v>24666</v>
      </c>
      <c r="G9478" t="s">
        <v>24667</v>
      </c>
      <c r="H9478" t="s">
        <v>24092</v>
      </c>
      <c r="I9478" t="s">
        <v>24672</v>
      </c>
      <c r="J9478" t="s">
        <v>17561</v>
      </c>
      <c r="K9478" t="s">
        <v>110</v>
      </c>
      <c r="L9478" t="s">
        <v>3346</v>
      </c>
      <c r="M9478" t="s">
        <v>3707</v>
      </c>
      <c r="N9478" t="s">
        <v>9687</v>
      </c>
      <c r="O9478" t="s">
        <v>3343</v>
      </c>
      <c r="P9478" t="s">
        <v>3343</v>
      </c>
      <c r="Q9478" t="s">
        <v>3346</v>
      </c>
    </row>
    <row r="9479" spans="1:17" x14ac:dyDescent="0.25">
      <c r="A9479" t="s">
        <v>2747</v>
      </c>
      <c r="B9479" t="s">
        <v>24391</v>
      </c>
      <c r="C9479" t="s">
        <v>2748</v>
      </c>
      <c r="D9479" t="s">
        <v>24588</v>
      </c>
      <c r="E9479">
        <v>4002020</v>
      </c>
      <c r="F9479" t="s">
        <v>24666</v>
      </c>
      <c r="G9479" t="s">
        <v>24667</v>
      </c>
      <c r="H9479" t="s">
        <v>24092</v>
      </c>
      <c r="I9479" t="s">
        <v>24673</v>
      </c>
      <c r="J9479" t="s">
        <v>24674</v>
      </c>
      <c r="K9479" t="s">
        <v>15535</v>
      </c>
      <c r="L9479" t="s">
        <v>3346</v>
      </c>
      <c r="M9479" t="s">
        <v>3707</v>
      </c>
      <c r="N9479" t="s">
        <v>9687</v>
      </c>
      <c r="O9479" t="s">
        <v>3343</v>
      </c>
      <c r="P9479" t="s">
        <v>3343</v>
      </c>
      <c r="Q9479" t="s">
        <v>3346</v>
      </c>
    </row>
    <row r="9480" spans="1:17" x14ac:dyDescent="0.25">
      <c r="A9480" t="s">
        <v>2747</v>
      </c>
      <c r="B9480" t="s">
        <v>24391</v>
      </c>
      <c r="C9480" t="s">
        <v>2748</v>
      </c>
      <c r="D9480" t="s">
        <v>24588</v>
      </c>
      <c r="E9480">
        <v>4002020</v>
      </c>
      <c r="F9480" t="s">
        <v>24666</v>
      </c>
      <c r="G9480" t="s">
        <v>24667</v>
      </c>
      <c r="H9480" t="s">
        <v>24092</v>
      </c>
      <c r="I9480" t="s">
        <v>24675</v>
      </c>
      <c r="J9480" t="s">
        <v>16340</v>
      </c>
      <c r="K9480" t="s">
        <v>15535</v>
      </c>
      <c r="L9480" t="s">
        <v>3346</v>
      </c>
      <c r="M9480" t="s">
        <v>3707</v>
      </c>
      <c r="N9480" t="s">
        <v>9687</v>
      </c>
      <c r="O9480" t="s">
        <v>3343</v>
      </c>
      <c r="P9480" t="s">
        <v>3343</v>
      </c>
      <c r="Q9480" t="s">
        <v>3346</v>
      </c>
    </row>
    <row r="9481" spans="1:17" x14ac:dyDescent="0.25">
      <c r="A9481" t="s">
        <v>2747</v>
      </c>
      <c r="B9481" t="s">
        <v>24391</v>
      </c>
      <c r="C9481" t="s">
        <v>2748</v>
      </c>
      <c r="D9481" t="s">
        <v>24588</v>
      </c>
      <c r="E9481">
        <v>4002020</v>
      </c>
      <c r="F9481" t="s">
        <v>24666</v>
      </c>
      <c r="G9481" t="s">
        <v>24667</v>
      </c>
      <c r="H9481" t="s">
        <v>24092</v>
      </c>
      <c r="I9481" t="s">
        <v>24676</v>
      </c>
      <c r="J9481" t="s">
        <v>24677</v>
      </c>
      <c r="K9481" t="s">
        <v>15535</v>
      </c>
      <c r="L9481" t="s">
        <v>3346</v>
      </c>
      <c r="M9481" t="s">
        <v>3707</v>
      </c>
      <c r="N9481" t="s">
        <v>9687</v>
      </c>
      <c r="O9481" t="s">
        <v>3343</v>
      </c>
      <c r="P9481" t="s">
        <v>3343</v>
      </c>
      <c r="Q9481" t="s">
        <v>3346</v>
      </c>
    </row>
    <row r="9482" spans="1:17" x14ac:dyDescent="0.25">
      <c r="A9482" t="s">
        <v>2747</v>
      </c>
      <c r="B9482" t="s">
        <v>24391</v>
      </c>
      <c r="C9482" t="s">
        <v>2748</v>
      </c>
      <c r="D9482" t="s">
        <v>24588</v>
      </c>
      <c r="E9482">
        <v>4002020</v>
      </c>
      <c r="F9482" t="s">
        <v>24666</v>
      </c>
      <c r="G9482" t="s">
        <v>24667</v>
      </c>
      <c r="H9482" t="s">
        <v>24092</v>
      </c>
      <c r="I9482" t="s">
        <v>24678</v>
      </c>
      <c r="J9482" t="s">
        <v>24679</v>
      </c>
      <c r="K9482" t="s">
        <v>15535</v>
      </c>
      <c r="L9482" t="s">
        <v>3346</v>
      </c>
      <c r="M9482" t="s">
        <v>3707</v>
      </c>
      <c r="N9482" t="s">
        <v>9687</v>
      </c>
      <c r="O9482" t="s">
        <v>3343</v>
      </c>
      <c r="P9482" t="s">
        <v>3343</v>
      </c>
      <c r="Q9482" t="s">
        <v>3346</v>
      </c>
    </row>
    <row r="9483" spans="1:17" x14ac:dyDescent="0.25">
      <c r="A9483" t="s">
        <v>2747</v>
      </c>
      <c r="B9483" t="s">
        <v>24391</v>
      </c>
      <c r="C9483" t="s">
        <v>2748</v>
      </c>
      <c r="D9483" t="s">
        <v>24588</v>
      </c>
      <c r="E9483">
        <v>4002020</v>
      </c>
      <c r="F9483" t="s">
        <v>24666</v>
      </c>
      <c r="G9483" t="s">
        <v>24667</v>
      </c>
      <c r="H9483" t="s">
        <v>24092</v>
      </c>
      <c r="I9483" t="s">
        <v>24680</v>
      </c>
      <c r="J9483" t="s">
        <v>16402</v>
      </c>
      <c r="K9483" t="s">
        <v>110</v>
      </c>
      <c r="L9483" t="s">
        <v>3346</v>
      </c>
      <c r="M9483" t="s">
        <v>3707</v>
      </c>
      <c r="N9483" t="s">
        <v>9687</v>
      </c>
      <c r="O9483" t="s">
        <v>3343</v>
      </c>
      <c r="P9483" t="s">
        <v>3343</v>
      </c>
      <c r="Q9483" t="s">
        <v>3346</v>
      </c>
    </row>
    <row r="9484" spans="1:17" x14ac:dyDescent="0.25">
      <c r="A9484" t="s">
        <v>2747</v>
      </c>
      <c r="B9484" t="s">
        <v>24391</v>
      </c>
      <c r="C9484" t="s">
        <v>2748</v>
      </c>
      <c r="D9484" t="s">
        <v>24588</v>
      </c>
      <c r="E9484">
        <v>4002021</v>
      </c>
      <c r="F9484" t="s">
        <v>24115</v>
      </c>
      <c r="H9484" t="s">
        <v>24681</v>
      </c>
      <c r="I9484" t="s">
        <v>24682</v>
      </c>
      <c r="J9484" t="s">
        <v>24115</v>
      </c>
      <c r="K9484" t="s">
        <v>3433</v>
      </c>
      <c r="L9484" t="s">
        <v>3343</v>
      </c>
      <c r="M9484" t="s">
        <v>3707</v>
      </c>
      <c r="N9484" t="s">
        <v>9687</v>
      </c>
      <c r="O9484" t="s">
        <v>3343</v>
      </c>
      <c r="P9484" t="s">
        <v>3343</v>
      </c>
      <c r="Q9484" t="s">
        <v>3346</v>
      </c>
    </row>
    <row r="9485" spans="1:17" x14ac:dyDescent="0.25">
      <c r="A9485" t="s">
        <v>2747</v>
      </c>
      <c r="B9485" t="s">
        <v>24391</v>
      </c>
      <c r="C9485" t="s">
        <v>2748</v>
      </c>
      <c r="D9485" t="s">
        <v>24588</v>
      </c>
      <c r="E9485">
        <v>4002022</v>
      </c>
      <c r="F9485" t="s">
        <v>24683</v>
      </c>
      <c r="H9485" t="s">
        <v>24681</v>
      </c>
      <c r="I9485" t="s">
        <v>24684</v>
      </c>
      <c r="J9485" t="s">
        <v>24683</v>
      </c>
      <c r="K9485" t="s">
        <v>3433</v>
      </c>
      <c r="L9485" t="s">
        <v>3343</v>
      </c>
      <c r="M9485" t="s">
        <v>3707</v>
      </c>
      <c r="N9485" t="s">
        <v>9687</v>
      </c>
      <c r="O9485" t="s">
        <v>3343</v>
      </c>
      <c r="P9485" t="s">
        <v>3343</v>
      </c>
      <c r="Q9485" t="s">
        <v>3346</v>
      </c>
    </row>
    <row r="9486" spans="1:17" x14ac:dyDescent="0.25">
      <c r="A9486" t="s">
        <v>2747</v>
      </c>
      <c r="B9486" t="s">
        <v>24391</v>
      </c>
      <c r="C9486" t="s">
        <v>2748</v>
      </c>
      <c r="D9486" t="s">
        <v>24588</v>
      </c>
      <c r="E9486">
        <v>4002023</v>
      </c>
      <c r="F9486" t="s">
        <v>1356</v>
      </c>
      <c r="H9486" t="s">
        <v>24681</v>
      </c>
      <c r="I9486" t="s">
        <v>24685</v>
      </c>
      <c r="J9486" t="s">
        <v>1356</v>
      </c>
      <c r="K9486" t="s">
        <v>3433</v>
      </c>
      <c r="L9486" t="s">
        <v>3343</v>
      </c>
      <c r="M9486" t="s">
        <v>3707</v>
      </c>
      <c r="N9486" t="s">
        <v>9687</v>
      </c>
      <c r="O9486" t="s">
        <v>3343</v>
      </c>
      <c r="P9486" t="s">
        <v>3343</v>
      </c>
      <c r="Q9486" t="s">
        <v>3346</v>
      </c>
    </row>
    <row r="9487" spans="1:17" x14ac:dyDescent="0.25">
      <c r="A9487" t="s">
        <v>2747</v>
      </c>
      <c r="B9487" t="s">
        <v>24391</v>
      </c>
      <c r="C9487" t="s">
        <v>2748</v>
      </c>
      <c r="D9487" t="s">
        <v>24588</v>
      </c>
      <c r="E9487">
        <v>4002024</v>
      </c>
      <c r="F9487" t="s">
        <v>24686</v>
      </c>
      <c r="H9487" t="s">
        <v>24681</v>
      </c>
      <c r="I9487" t="s">
        <v>24687</v>
      </c>
      <c r="J9487" t="s">
        <v>24686</v>
      </c>
      <c r="K9487" t="s">
        <v>3433</v>
      </c>
      <c r="L9487" t="s">
        <v>3343</v>
      </c>
      <c r="M9487" t="s">
        <v>3707</v>
      </c>
      <c r="N9487" t="s">
        <v>9687</v>
      </c>
      <c r="O9487" t="s">
        <v>3343</v>
      </c>
      <c r="P9487" t="s">
        <v>3343</v>
      </c>
      <c r="Q9487" t="s">
        <v>3346</v>
      </c>
    </row>
    <row r="9488" spans="1:17" x14ac:dyDescent="0.25">
      <c r="A9488" t="s">
        <v>2747</v>
      </c>
      <c r="B9488" t="s">
        <v>24391</v>
      </c>
      <c r="C9488" t="s">
        <v>2748</v>
      </c>
      <c r="D9488" t="s">
        <v>24588</v>
      </c>
      <c r="E9488">
        <v>4002025</v>
      </c>
      <c r="F9488" t="s">
        <v>24688</v>
      </c>
      <c r="H9488" t="s">
        <v>24689</v>
      </c>
      <c r="I9488" t="s">
        <v>24690</v>
      </c>
      <c r="J9488" t="s">
        <v>24688</v>
      </c>
      <c r="K9488" t="s">
        <v>3433</v>
      </c>
      <c r="L9488" t="s">
        <v>3343</v>
      </c>
      <c r="M9488" t="s">
        <v>3707</v>
      </c>
      <c r="N9488" t="s">
        <v>9687</v>
      </c>
      <c r="O9488" t="s">
        <v>3343</v>
      </c>
      <c r="P9488" t="s">
        <v>3343</v>
      </c>
      <c r="Q9488" t="s">
        <v>3346</v>
      </c>
    </row>
    <row r="9489" spans="1:17" x14ac:dyDescent="0.25">
      <c r="A9489" t="s">
        <v>2747</v>
      </c>
      <c r="B9489" t="s">
        <v>24391</v>
      </c>
      <c r="C9489" t="s">
        <v>2748</v>
      </c>
      <c r="D9489" t="s">
        <v>24588</v>
      </c>
      <c r="E9489">
        <v>4002026</v>
      </c>
      <c r="F9489" t="s">
        <v>24691</v>
      </c>
      <c r="H9489" t="s">
        <v>24689</v>
      </c>
      <c r="I9489" t="s">
        <v>24692</v>
      </c>
      <c r="J9489" t="s">
        <v>24691</v>
      </c>
      <c r="K9489" t="s">
        <v>3433</v>
      </c>
      <c r="L9489" t="s">
        <v>3343</v>
      </c>
      <c r="M9489" t="s">
        <v>3707</v>
      </c>
      <c r="N9489" t="s">
        <v>9687</v>
      </c>
      <c r="O9489" t="s">
        <v>3343</v>
      </c>
      <c r="P9489" t="s">
        <v>3343</v>
      </c>
      <c r="Q9489" t="s">
        <v>3346</v>
      </c>
    </row>
    <row r="9490" spans="1:17" x14ac:dyDescent="0.25">
      <c r="A9490" t="s">
        <v>2747</v>
      </c>
      <c r="B9490" t="s">
        <v>24391</v>
      </c>
      <c r="C9490" t="s">
        <v>2748</v>
      </c>
      <c r="D9490" t="s">
        <v>24588</v>
      </c>
      <c r="E9490">
        <v>4002030</v>
      </c>
      <c r="F9490" t="s">
        <v>24693</v>
      </c>
      <c r="H9490" t="s">
        <v>24694</v>
      </c>
      <c r="I9490" t="s">
        <v>24695</v>
      </c>
      <c r="J9490" t="s">
        <v>24693</v>
      </c>
      <c r="K9490" t="s">
        <v>3433</v>
      </c>
      <c r="L9490" t="s">
        <v>3343</v>
      </c>
      <c r="M9490" t="s">
        <v>3707</v>
      </c>
      <c r="N9490" t="s">
        <v>9687</v>
      </c>
      <c r="O9490" t="s">
        <v>3343</v>
      </c>
      <c r="P9490" t="s">
        <v>3343</v>
      </c>
      <c r="Q9490" t="s">
        <v>3346</v>
      </c>
    </row>
    <row r="9491" spans="1:17" x14ac:dyDescent="0.25">
      <c r="A9491" t="s">
        <v>2747</v>
      </c>
      <c r="B9491" t="s">
        <v>24391</v>
      </c>
      <c r="C9491" t="s">
        <v>2748</v>
      </c>
      <c r="D9491" t="s">
        <v>24588</v>
      </c>
      <c r="E9491">
        <v>4002031</v>
      </c>
      <c r="F9491" t="s">
        <v>24696</v>
      </c>
      <c r="H9491" t="s">
        <v>24694</v>
      </c>
      <c r="I9491" t="s">
        <v>24697</v>
      </c>
      <c r="J9491" t="s">
        <v>24696</v>
      </c>
      <c r="K9491" t="s">
        <v>3433</v>
      </c>
      <c r="L9491" t="s">
        <v>3343</v>
      </c>
      <c r="M9491" t="s">
        <v>3707</v>
      </c>
      <c r="N9491" t="s">
        <v>9687</v>
      </c>
      <c r="O9491" t="s">
        <v>3343</v>
      </c>
      <c r="P9491" t="s">
        <v>3343</v>
      </c>
      <c r="Q9491" t="s">
        <v>3346</v>
      </c>
    </row>
    <row r="9492" spans="1:17" x14ac:dyDescent="0.25">
      <c r="A9492" t="s">
        <v>2747</v>
      </c>
      <c r="B9492" t="s">
        <v>24391</v>
      </c>
      <c r="C9492" t="s">
        <v>2748</v>
      </c>
      <c r="D9492" t="s">
        <v>24588</v>
      </c>
      <c r="E9492">
        <v>4002032</v>
      </c>
      <c r="F9492" t="s">
        <v>24698</v>
      </c>
      <c r="H9492" t="s">
        <v>24694</v>
      </c>
      <c r="I9492" t="s">
        <v>24699</v>
      </c>
      <c r="J9492" t="s">
        <v>24698</v>
      </c>
      <c r="K9492" t="s">
        <v>3433</v>
      </c>
      <c r="L9492" t="s">
        <v>3343</v>
      </c>
      <c r="M9492" t="s">
        <v>3707</v>
      </c>
      <c r="N9492" t="s">
        <v>9687</v>
      </c>
      <c r="O9492" t="s">
        <v>3343</v>
      </c>
      <c r="P9492" t="s">
        <v>3343</v>
      </c>
      <c r="Q9492" t="s">
        <v>3346</v>
      </c>
    </row>
    <row r="9493" spans="1:17" x14ac:dyDescent="0.25">
      <c r="A9493" t="s">
        <v>2747</v>
      </c>
      <c r="B9493" t="s">
        <v>24391</v>
      </c>
      <c r="C9493" t="s">
        <v>2748</v>
      </c>
      <c r="D9493" t="s">
        <v>24588</v>
      </c>
      <c r="E9493">
        <v>4002033</v>
      </c>
      <c r="F9493" t="s">
        <v>24700</v>
      </c>
      <c r="H9493" t="s">
        <v>24694</v>
      </c>
      <c r="I9493" t="s">
        <v>24701</v>
      </c>
      <c r="J9493" t="s">
        <v>24700</v>
      </c>
      <c r="K9493" t="s">
        <v>3433</v>
      </c>
      <c r="L9493" t="s">
        <v>3343</v>
      </c>
      <c r="M9493" t="s">
        <v>3707</v>
      </c>
      <c r="N9493" t="s">
        <v>9687</v>
      </c>
      <c r="O9493" t="s">
        <v>3343</v>
      </c>
      <c r="P9493" t="s">
        <v>3343</v>
      </c>
      <c r="Q9493" t="s">
        <v>3346</v>
      </c>
    </row>
    <row r="9494" spans="1:17" x14ac:dyDescent="0.25">
      <c r="A9494" t="s">
        <v>2747</v>
      </c>
      <c r="B9494" t="s">
        <v>24391</v>
      </c>
      <c r="C9494" t="s">
        <v>2748</v>
      </c>
      <c r="D9494" t="s">
        <v>24588</v>
      </c>
      <c r="E9494">
        <v>4002034</v>
      </c>
      <c r="F9494" t="s">
        <v>1232</v>
      </c>
      <c r="G9494" t="s">
        <v>9762</v>
      </c>
      <c r="H9494" t="s">
        <v>7580</v>
      </c>
      <c r="I9494" t="s">
        <v>24702</v>
      </c>
      <c r="J9494" t="s">
        <v>1234</v>
      </c>
      <c r="K9494" t="s">
        <v>110</v>
      </c>
      <c r="L9494" t="s">
        <v>3343</v>
      </c>
      <c r="M9494" t="s">
        <v>3344</v>
      </c>
      <c r="N9494" t="s">
        <v>3345</v>
      </c>
      <c r="O9494" t="s">
        <v>3343</v>
      </c>
      <c r="P9494" t="s">
        <v>3343</v>
      </c>
      <c r="Q9494" t="s">
        <v>3346</v>
      </c>
    </row>
    <row r="9495" spans="1:17" x14ac:dyDescent="0.25">
      <c r="A9495" t="s">
        <v>2747</v>
      </c>
      <c r="B9495" t="s">
        <v>24391</v>
      </c>
      <c r="C9495" t="s">
        <v>2748</v>
      </c>
      <c r="D9495" t="s">
        <v>24588</v>
      </c>
      <c r="E9495">
        <v>4002034</v>
      </c>
      <c r="F9495" t="s">
        <v>1232</v>
      </c>
      <c r="G9495" t="s">
        <v>9762</v>
      </c>
      <c r="H9495" t="s">
        <v>7580</v>
      </c>
      <c r="I9495" t="s">
        <v>24703</v>
      </c>
      <c r="J9495" t="s">
        <v>9766</v>
      </c>
      <c r="K9495" t="s">
        <v>110</v>
      </c>
      <c r="L9495" t="s">
        <v>3346</v>
      </c>
      <c r="M9495" t="s">
        <v>3344</v>
      </c>
      <c r="N9495" t="s">
        <v>3345</v>
      </c>
      <c r="O9495" t="s">
        <v>3343</v>
      </c>
      <c r="P9495" t="s">
        <v>3343</v>
      </c>
      <c r="Q9495" t="s">
        <v>3346</v>
      </c>
    </row>
    <row r="9496" spans="1:17" x14ac:dyDescent="0.25">
      <c r="A9496" t="s">
        <v>2747</v>
      </c>
      <c r="B9496" t="s">
        <v>24391</v>
      </c>
      <c r="C9496" t="s">
        <v>2748</v>
      </c>
      <c r="D9496" t="s">
        <v>24588</v>
      </c>
      <c r="E9496">
        <v>4002034</v>
      </c>
      <c r="F9496" t="s">
        <v>1232</v>
      </c>
      <c r="G9496" t="s">
        <v>9762</v>
      </c>
      <c r="H9496" t="s">
        <v>7580</v>
      </c>
      <c r="I9496" t="s">
        <v>24704</v>
      </c>
      <c r="J9496" t="s">
        <v>9768</v>
      </c>
      <c r="K9496" t="s">
        <v>110</v>
      </c>
      <c r="L9496" t="s">
        <v>3346</v>
      </c>
      <c r="M9496" t="s">
        <v>3344</v>
      </c>
      <c r="N9496" t="s">
        <v>3345</v>
      </c>
      <c r="O9496" t="s">
        <v>3343</v>
      </c>
      <c r="P9496" t="s">
        <v>3343</v>
      </c>
      <c r="Q9496" t="s">
        <v>3346</v>
      </c>
    </row>
    <row r="9497" spans="1:17" x14ac:dyDescent="0.25">
      <c r="A9497" t="s">
        <v>2747</v>
      </c>
      <c r="B9497" t="s">
        <v>24391</v>
      </c>
      <c r="C9497" t="s">
        <v>2748</v>
      </c>
      <c r="D9497" t="s">
        <v>24588</v>
      </c>
      <c r="E9497">
        <v>4002035</v>
      </c>
      <c r="F9497" t="s">
        <v>2185</v>
      </c>
      <c r="G9497" t="s">
        <v>3500</v>
      </c>
      <c r="H9497" t="s">
        <v>3498</v>
      </c>
      <c r="I9497" t="s">
        <v>24705</v>
      </c>
      <c r="J9497" t="s">
        <v>24706</v>
      </c>
      <c r="K9497" t="s">
        <v>110</v>
      </c>
      <c r="L9497" t="s">
        <v>3343</v>
      </c>
      <c r="M9497" t="s">
        <v>3344</v>
      </c>
      <c r="N9497" t="s">
        <v>3360</v>
      </c>
      <c r="O9497" t="s">
        <v>3346</v>
      </c>
      <c r="P9497" t="s">
        <v>3343</v>
      </c>
      <c r="Q9497" t="s">
        <v>3346</v>
      </c>
    </row>
    <row r="9498" spans="1:17" x14ac:dyDescent="0.25">
      <c r="A9498" t="s">
        <v>2747</v>
      </c>
      <c r="B9498" t="s">
        <v>24391</v>
      </c>
      <c r="C9498" t="s">
        <v>2748</v>
      </c>
      <c r="D9498" t="s">
        <v>24588</v>
      </c>
      <c r="E9498">
        <v>4002036</v>
      </c>
      <c r="F9498" t="s">
        <v>24707</v>
      </c>
      <c r="G9498" t="s">
        <v>3497</v>
      </c>
      <c r="H9498" t="s">
        <v>3498</v>
      </c>
      <c r="I9498" t="s">
        <v>24708</v>
      </c>
      <c r="J9498" t="s">
        <v>895</v>
      </c>
      <c r="K9498" t="s">
        <v>110</v>
      </c>
      <c r="L9498" t="s">
        <v>3343</v>
      </c>
      <c r="M9498" t="s">
        <v>3344</v>
      </c>
      <c r="N9498" t="s">
        <v>3360</v>
      </c>
      <c r="O9498" t="s">
        <v>3346</v>
      </c>
      <c r="P9498" t="s">
        <v>3343</v>
      </c>
      <c r="Q9498" t="s">
        <v>3346</v>
      </c>
    </row>
    <row r="9499" spans="1:17" x14ac:dyDescent="0.25">
      <c r="A9499" t="s">
        <v>2747</v>
      </c>
      <c r="B9499" t="s">
        <v>24391</v>
      </c>
      <c r="C9499" t="s">
        <v>2748</v>
      </c>
      <c r="D9499" t="s">
        <v>24588</v>
      </c>
      <c r="E9499">
        <v>4002037</v>
      </c>
      <c r="F9499" t="s">
        <v>3508</v>
      </c>
      <c r="G9499" t="s">
        <v>3996</v>
      </c>
      <c r="H9499" t="s">
        <v>3510</v>
      </c>
      <c r="I9499" t="s">
        <v>24709</v>
      </c>
      <c r="J9499" t="s">
        <v>3512</v>
      </c>
      <c r="K9499" t="s">
        <v>38</v>
      </c>
      <c r="L9499" t="s">
        <v>3343</v>
      </c>
      <c r="M9499" t="s">
        <v>3477</v>
      </c>
      <c r="N9499" t="s">
        <v>3513</v>
      </c>
      <c r="O9499" t="s">
        <v>3346</v>
      </c>
      <c r="P9499" t="s">
        <v>3343</v>
      </c>
      <c r="Q9499" t="s">
        <v>3346</v>
      </c>
    </row>
    <row r="9500" spans="1:17" x14ac:dyDescent="0.25">
      <c r="A9500" t="s">
        <v>2747</v>
      </c>
      <c r="B9500" t="s">
        <v>24391</v>
      </c>
      <c r="C9500" t="s">
        <v>2748</v>
      </c>
      <c r="D9500" t="s">
        <v>24588</v>
      </c>
      <c r="E9500">
        <v>4002038</v>
      </c>
      <c r="F9500" t="s">
        <v>24710</v>
      </c>
      <c r="G9500" t="s">
        <v>24711</v>
      </c>
      <c r="H9500" t="s">
        <v>7831</v>
      </c>
      <c r="I9500" t="s">
        <v>24712</v>
      </c>
      <c r="J9500" t="s">
        <v>24713</v>
      </c>
      <c r="K9500" t="s">
        <v>110</v>
      </c>
      <c r="L9500" t="s">
        <v>3343</v>
      </c>
      <c r="M9500" t="s">
        <v>3707</v>
      </c>
      <c r="N9500" t="s">
        <v>7834</v>
      </c>
      <c r="O9500" t="s">
        <v>3343</v>
      </c>
      <c r="P9500" t="s">
        <v>3343</v>
      </c>
      <c r="Q9500" t="s">
        <v>3346</v>
      </c>
    </row>
    <row r="9501" spans="1:17" x14ac:dyDescent="0.25">
      <c r="A9501" t="s">
        <v>2747</v>
      </c>
      <c r="B9501" t="s">
        <v>24391</v>
      </c>
      <c r="C9501" t="s">
        <v>2748</v>
      </c>
      <c r="D9501" t="s">
        <v>24588</v>
      </c>
      <c r="E9501">
        <v>4002038</v>
      </c>
      <c r="F9501" t="s">
        <v>24710</v>
      </c>
      <c r="G9501" t="s">
        <v>24711</v>
      </c>
      <c r="H9501" t="s">
        <v>7831</v>
      </c>
      <c r="I9501" t="s">
        <v>24714</v>
      </c>
      <c r="J9501" t="s">
        <v>24715</v>
      </c>
      <c r="K9501" t="s">
        <v>110</v>
      </c>
      <c r="L9501" t="s">
        <v>3346</v>
      </c>
      <c r="M9501" t="s">
        <v>3707</v>
      </c>
      <c r="N9501" t="s">
        <v>7834</v>
      </c>
      <c r="O9501" t="s">
        <v>3343</v>
      </c>
      <c r="P9501" t="s">
        <v>3343</v>
      </c>
      <c r="Q9501" t="s">
        <v>3346</v>
      </c>
    </row>
    <row r="9502" spans="1:17" x14ac:dyDescent="0.25">
      <c r="A9502" t="s">
        <v>2747</v>
      </c>
      <c r="B9502" t="s">
        <v>24391</v>
      </c>
      <c r="C9502" t="s">
        <v>2748</v>
      </c>
      <c r="D9502" t="s">
        <v>24588</v>
      </c>
      <c r="E9502">
        <v>4002039</v>
      </c>
      <c r="F9502" t="s">
        <v>24716</v>
      </c>
      <c r="G9502" t="s">
        <v>24717</v>
      </c>
      <c r="H9502" t="s">
        <v>7831</v>
      </c>
      <c r="I9502" t="s">
        <v>24718</v>
      </c>
      <c r="J9502" t="s">
        <v>24719</v>
      </c>
      <c r="K9502" t="s">
        <v>110</v>
      </c>
      <c r="L9502" t="s">
        <v>3343</v>
      </c>
      <c r="M9502" t="s">
        <v>3707</v>
      </c>
      <c r="N9502" t="s">
        <v>7834</v>
      </c>
      <c r="O9502" t="s">
        <v>3343</v>
      </c>
      <c r="P9502" t="s">
        <v>3343</v>
      </c>
      <c r="Q9502" t="s">
        <v>3346</v>
      </c>
    </row>
    <row r="9503" spans="1:17" x14ac:dyDescent="0.25">
      <c r="A9503" t="s">
        <v>2747</v>
      </c>
      <c r="B9503" t="s">
        <v>24391</v>
      </c>
      <c r="C9503" t="s">
        <v>2748</v>
      </c>
      <c r="D9503" t="s">
        <v>24588</v>
      </c>
      <c r="E9503">
        <v>4002040</v>
      </c>
      <c r="F9503" t="s">
        <v>24720</v>
      </c>
      <c r="G9503" t="s">
        <v>24721</v>
      </c>
      <c r="H9503" t="s">
        <v>5669</v>
      </c>
      <c r="I9503" t="s">
        <v>24722</v>
      </c>
      <c r="J9503" t="s">
        <v>24723</v>
      </c>
      <c r="K9503" t="s">
        <v>110</v>
      </c>
      <c r="L9503" t="s">
        <v>3343</v>
      </c>
      <c r="M9503" t="s">
        <v>3707</v>
      </c>
      <c r="N9503" t="s">
        <v>7834</v>
      </c>
      <c r="O9503" t="s">
        <v>3343</v>
      </c>
      <c r="P9503" t="s">
        <v>3343</v>
      </c>
      <c r="Q9503" t="s">
        <v>3346</v>
      </c>
    </row>
    <row r="9504" spans="1:17" x14ac:dyDescent="0.25">
      <c r="A9504" t="s">
        <v>2747</v>
      </c>
      <c r="B9504" t="s">
        <v>24391</v>
      </c>
      <c r="C9504" t="s">
        <v>2748</v>
      </c>
      <c r="D9504" t="s">
        <v>24588</v>
      </c>
      <c r="E9504">
        <v>4002041</v>
      </c>
      <c r="F9504" t="s">
        <v>156</v>
      </c>
      <c r="G9504" t="s">
        <v>3393</v>
      </c>
      <c r="H9504" t="s">
        <v>3394</v>
      </c>
      <c r="I9504" t="s">
        <v>24724</v>
      </c>
      <c r="J9504" t="s">
        <v>3396</v>
      </c>
      <c r="K9504" t="s">
        <v>110</v>
      </c>
      <c r="L9504" t="s">
        <v>3343</v>
      </c>
      <c r="M9504" t="s">
        <v>3397</v>
      </c>
      <c r="N9504" t="s">
        <v>3398</v>
      </c>
      <c r="O9504" t="s">
        <v>3346</v>
      </c>
      <c r="P9504" t="s">
        <v>3346</v>
      </c>
      <c r="Q9504" t="s">
        <v>3346</v>
      </c>
    </row>
    <row r="9505" spans="1:17" x14ac:dyDescent="0.25">
      <c r="A9505" t="s">
        <v>2747</v>
      </c>
      <c r="B9505" t="s">
        <v>24391</v>
      </c>
      <c r="C9505" t="s">
        <v>2748</v>
      </c>
      <c r="D9505" t="s">
        <v>24588</v>
      </c>
      <c r="E9505">
        <v>4002042</v>
      </c>
      <c r="F9505" t="s">
        <v>128</v>
      </c>
      <c r="G9505" t="s">
        <v>24725</v>
      </c>
      <c r="H9505" t="s">
        <v>3701</v>
      </c>
      <c r="I9505" t="s">
        <v>24726</v>
      </c>
      <c r="J9505" t="s">
        <v>935</v>
      </c>
      <c r="K9505" t="s">
        <v>110</v>
      </c>
      <c r="L9505" t="s">
        <v>3343</v>
      </c>
      <c r="M9505" t="s">
        <v>3344</v>
      </c>
      <c r="N9505" t="s">
        <v>3345</v>
      </c>
      <c r="O9505" t="s">
        <v>3346</v>
      </c>
      <c r="P9505" t="s">
        <v>3343</v>
      </c>
      <c r="Q9505" t="s">
        <v>3346</v>
      </c>
    </row>
    <row r="9506" spans="1:17" x14ac:dyDescent="0.25">
      <c r="A9506" t="s">
        <v>2747</v>
      </c>
      <c r="B9506" t="s">
        <v>24391</v>
      </c>
      <c r="C9506" t="s">
        <v>2748</v>
      </c>
      <c r="D9506" t="s">
        <v>24588</v>
      </c>
      <c r="E9506">
        <v>4002043</v>
      </c>
      <c r="F9506" t="s">
        <v>24727</v>
      </c>
      <c r="G9506" t="s">
        <v>24728</v>
      </c>
      <c r="H9506" t="s">
        <v>12855</v>
      </c>
      <c r="I9506" t="s">
        <v>24729</v>
      </c>
      <c r="J9506" t="s">
        <v>935</v>
      </c>
      <c r="K9506" t="s">
        <v>110</v>
      </c>
      <c r="L9506" t="s">
        <v>3343</v>
      </c>
      <c r="M9506" t="s">
        <v>3344</v>
      </c>
      <c r="N9506" t="s">
        <v>24582</v>
      </c>
      <c r="O9506" t="s">
        <v>3343</v>
      </c>
      <c r="P9506" t="s">
        <v>3343</v>
      </c>
      <c r="Q9506" t="s">
        <v>3346</v>
      </c>
    </row>
    <row r="9507" spans="1:17" x14ac:dyDescent="0.25">
      <c r="A9507" t="s">
        <v>2747</v>
      </c>
      <c r="B9507" t="s">
        <v>24391</v>
      </c>
      <c r="C9507" t="s">
        <v>24730</v>
      </c>
      <c r="D9507" t="s">
        <v>24731</v>
      </c>
      <c r="E9507">
        <v>4003002</v>
      </c>
      <c r="F9507" t="s">
        <v>24732</v>
      </c>
      <c r="H9507" t="s">
        <v>3556</v>
      </c>
      <c r="I9507" t="s">
        <v>24733</v>
      </c>
      <c r="J9507" t="s">
        <v>23431</v>
      </c>
      <c r="K9507" t="s">
        <v>110</v>
      </c>
      <c r="L9507" t="s">
        <v>3343</v>
      </c>
      <c r="M9507" t="s">
        <v>3344</v>
      </c>
      <c r="N9507" t="s">
        <v>3345</v>
      </c>
      <c r="O9507" t="s">
        <v>3346</v>
      </c>
      <c r="P9507" t="s">
        <v>3343</v>
      </c>
      <c r="Q9507" t="s">
        <v>3346</v>
      </c>
    </row>
    <row r="9508" spans="1:17" x14ac:dyDescent="0.25">
      <c r="A9508" t="s">
        <v>2747</v>
      </c>
      <c r="B9508" t="s">
        <v>24391</v>
      </c>
      <c r="C9508" t="s">
        <v>24730</v>
      </c>
      <c r="D9508" t="s">
        <v>24731</v>
      </c>
      <c r="E9508">
        <v>4003002</v>
      </c>
      <c r="F9508" t="s">
        <v>24732</v>
      </c>
      <c r="H9508" t="s">
        <v>3556</v>
      </c>
      <c r="I9508" t="s">
        <v>24734</v>
      </c>
      <c r="J9508" t="s">
        <v>24735</v>
      </c>
      <c r="K9508" t="s">
        <v>110</v>
      </c>
      <c r="L9508" t="s">
        <v>3346</v>
      </c>
      <c r="M9508" t="s">
        <v>3344</v>
      </c>
      <c r="N9508" t="s">
        <v>3345</v>
      </c>
      <c r="O9508" t="s">
        <v>3346</v>
      </c>
      <c r="P9508" t="s">
        <v>3343</v>
      </c>
      <c r="Q9508" t="s">
        <v>3346</v>
      </c>
    </row>
    <row r="9509" spans="1:17" x14ac:dyDescent="0.25">
      <c r="A9509" t="s">
        <v>2747</v>
      </c>
      <c r="B9509" t="s">
        <v>24391</v>
      </c>
      <c r="C9509" t="s">
        <v>24730</v>
      </c>
      <c r="D9509" t="s">
        <v>24731</v>
      </c>
      <c r="E9509">
        <v>4003002</v>
      </c>
      <c r="F9509" t="s">
        <v>24732</v>
      </c>
      <c r="H9509" t="s">
        <v>3556</v>
      </c>
      <c r="I9509" t="s">
        <v>24736</v>
      </c>
      <c r="J9509" t="s">
        <v>24737</v>
      </c>
      <c r="K9509" t="s">
        <v>38</v>
      </c>
      <c r="L9509" t="s">
        <v>3346</v>
      </c>
      <c r="M9509" t="s">
        <v>3344</v>
      </c>
      <c r="N9509" t="s">
        <v>3345</v>
      </c>
      <c r="O9509" t="s">
        <v>3346</v>
      </c>
      <c r="P9509" t="s">
        <v>3343</v>
      </c>
      <c r="Q9509" t="s">
        <v>3346</v>
      </c>
    </row>
    <row r="9510" spans="1:17" x14ac:dyDescent="0.25">
      <c r="A9510" t="s">
        <v>2747</v>
      </c>
      <c r="B9510" t="s">
        <v>24391</v>
      </c>
      <c r="C9510" t="s">
        <v>24730</v>
      </c>
      <c r="D9510" t="s">
        <v>24731</v>
      </c>
      <c r="E9510">
        <v>4003003</v>
      </c>
      <c r="F9510" t="s">
        <v>24738</v>
      </c>
      <c r="H9510" t="s">
        <v>3556</v>
      </c>
      <c r="I9510" t="s">
        <v>24739</v>
      </c>
      <c r="J9510" t="s">
        <v>6077</v>
      </c>
      <c r="K9510" t="s">
        <v>110</v>
      </c>
      <c r="L9510" t="s">
        <v>3343</v>
      </c>
      <c r="M9510" t="s">
        <v>3344</v>
      </c>
      <c r="N9510" t="s">
        <v>3345</v>
      </c>
      <c r="O9510" t="s">
        <v>3346</v>
      </c>
      <c r="P9510" t="s">
        <v>3343</v>
      </c>
      <c r="Q9510" t="s">
        <v>3346</v>
      </c>
    </row>
    <row r="9511" spans="1:17" x14ac:dyDescent="0.25">
      <c r="A9511" t="s">
        <v>2747</v>
      </c>
      <c r="B9511" t="s">
        <v>24391</v>
      </c>
      <c r="C9511" t="s">
        <v>24730</v>
      </c>
      <c r="D9511" t="s">
        <v>24731</v>
      </c>
      <c r="E9511">
        <v>4003003</v>
      </c>
      <c r="F9511" t="s">
        <v>24738</v>
      </c>
      <c r="H9511" t="s">
        <v>3556</v>
      </c>
      <c r="I9511" t="s">
        <v>24740</v>
      </c>
      <c r="J9511" t="s">
        <v>24741</v>
      </c>
      <c r="K9511" t="s">
        <v>110</v>
      </c>
      <c r="L9511" t="s">
        <v>3346</v>
      </c>
      <c r="M9511" t="s">
        <v>3344</v>
      </c>
      <c r="N9511" t="s">
        <v>3345</v>
      </c>
      <c r="O9511" t="s">
        <v>3346</v>
      </c>
      <c r="P9511" t="s">
        <v>3343</v>
      </c>
      <c r="Q9511" t="s">
        <v>3346</v>
      </c>
    </row>
    <row r="9512" spans="1:17" x14ac:dyDescent="0.25">
      <c r="A9512" t="s">
        <v>2747</v>
      </c>
      <c r="B9512" t="s">
        <v>24391</v>
      </c>
      <c r="C9512" t="s">
        <v>24730</v>
      </c>
      <c r="D9512" t="s">
        <v>24731</v>
      </c>
      <c r="E9512">
        <v>4003004</v>
      </c>
      <c r="F9512" t="s">
        <v>24742</v>
      </c>
      <c r="H9512" t="s">
        <v>3556</v>
      </c>
      <c r="I9512" t="s">
        <v>24743</v>
      </c>
      <c r="J9512" t="s">
        <v>6077</v>
      </c>
      <c r="K9512" t="s">
        <v>110</v>
      </c>
      <c r="L9512" t="s">
        <v>3343</v>
      </c>
      <c r="M9512" t="s">
        <v>3344</v>
      </c>
      <c r="N9512" t="s">
        <v>3345</v>
      </c>
      <c r="O9512" t="s">
        <v>3346</v>
      </c>
      <c r="P9512" t="s">
        <v>3343</v>
      </c>
      <c r="Q9512" t="s">
        <v>3346</v>
      </c>
    </row>
    <row r="9513" spans="1:17" x14ac:dyDescent="0.25">
      <c r="A9513" t="s">
        <v>2747</v>
      </c>
      <c r="B9513" t="s">
        <v>24391</v>
      </c>
      <c r="C9513" t="s">
        <v>24730</v>
      </c>
      <c r="D9513" t="s">
        <v>24731</v>
      </c>
      <c r="E9513">
        <v>4003004</v>
      </c>
      <c r="F9513" t="s">
        <v>24742</v>
      </c>
      <c r="H9513" t="s">
        <v>3556</v>
      </c>
      <c r="I9513" t="s">
        <v>24744</v>
      </c>
      <c r="J9513" t="s">
        <v>24745</v>
      </c>
      <c r="K9513" t="s">
        <v>110</v>
      </c>
      <c r="L9513" t="s">
        <v>3346</v>
      </c>
      <c r="M9513" t="s">
        <v>3344</v>
      </c>
      <c r="N9513" t="s">
        <v>3345</v>
      </c>
      <c r="O9513" t="s">
        <v>3346</v>
      </c>
      <c r="P9513" t="s">
        <v>3343</v>
      </c>
      <c r="Q9513" t="s">
        <v>3346</v>
      </c>
    </row>
    <row r="9514" spans="1:17" x14ac:dyDescent="0.25">
      <c r="A9514" t="s">
        <v>2747</v>
      </c>
      <c r="B9514" t="s">
        <v>24391</v>
      </c>
      <c r="C9514" t="s">
        <v>24730</v>
      </c>
      <c r="D9514" t="s">
        <v>24731</v>
      </c>
      <c r="E9514">
        <v>4003005</v>
      </c>
      <c r="F9514" t="s">
        <v>114</v>
      </c>
      <c r="G9514" t="s">
        <v>3705</v>
      </c>
      <c r="H9514" t="s">
        <v>3350</v>
      </c>
      <c r="I9514" t="s">
        <v>24746</v>
      </c>
      <c r="J9514" t="s">
        <v>4774</v>
      </c>
      <c r="K9514" t="s">
        <v>110</v>
      </c>
      <c r="L9514" t="s">
        <v>3343</v>
      </c>
      <c r="M9514" t="s">
        <v>4972</v>
      </c>
      <c r="N9514" t="s">
        <v>19940</v>
      </c>
      <c r="O9514" t="s">
        <v>3346</v>
      </c>
      <c r="P9514" t="s">
        <v>3343</v>
      </c>
      <c r="Q9514" t="s">
        <v>3346</v>
      </c>
    </row>
    <row r="9515" spans="1:17" x14ac:dyDescent="0.25">
      <c r="A9515" t="s">
        <v>2747</v>
      </c>
      <c r="B9515" t="s">
        <v>24391</v>
      </c>
      <c r="C9515" t="s">
        <v>24730</v>
      </c>
      <c r="D9515" t="s">
        <v>24731</v>
      </c>
      <c r="E9515">
        <v>4003005</v>
      </c>
      <c r="F9515" t="s">
        <v>114</v>
      </c>
      <c r="G9515" t="s">
        <v>3705</v>
      </c>
      <c r="H9515" t="s">
        <v>3350</v>
      </c>
      <c r="I9515" t="s">
        <v>24747</v>
      </c>
      <c r="J9515" t="s">
        <v>24748</v>
      </c>
      <c r="K9515" t="s">
        <v>110</v>
      </c>
      <c r="L9515" t="s">
        <v>3346</v>
      </c>
      <c r="M9515" t="s">
        <v>4972</v>
      </c>
      <c r="N9515" t="s">
        <v>19940</v>
      </c>
      <c r="O9515" t="s">
        <v>3346</v>
      </c>
      <c r="P9515" t="s">
        <v>3343</v>
      </c>
      <c r="Q9515" t="s">
        <v>3346</v>
      </c>
    </row>
    <row r="9516" spans="1:17" x14ac:dyDescent="0.25">
      <c r="A9516" t="s">
        <v>2747</v>
      </c>
      <c r="B9516" t="s">
        <v>24391</v>
      </c>
      <c r="C9516" t="s">
        <v>24730</v>
      </c>
      <c r="D9516" t="s">
        <v>24731</v>
      </c>
      <c r="E9516">
        <v>4003006</v>
      </c>
      <c r="F9516" t="s">
        <v>51</v>
      </c>
      <c r="G9516" t="s">
        <v>3716</v>
      </c>
      <c r="H9516" t="s">
        <v>3350</v>
      </c>
      <c r="I9516" t="s">
        <v>1300</v>
      </c>
      <c r="J9516" t="s">
        <v>224</v>
      </c>
      <c r="K9516" t="s">
        <v>110</v>
      </c>
      <c r="L9516" t="s">
        <v>3343</v>
      </c>
      <c r="M9516" t="s">
        <v>4972</v>
      </c>
      <c r="N9516" t="s">
        <v>19940</v>
      </c>
      <c r="O9516" t="s">
        <v>3343</v>
      </c>
      <c r="P9516" t="s">
        <v>3343</v>
      </c>
      <c r="Q9516" t="s">
        <v>3346</v>
      </c>
    </row>
    <row r="9517" spans="1:17" x14ac:dyDescent="0.25">
      <c r="A9517" t="s">
        <v>2747</v>
      </c>
      <c r="B9517" t="s">
        <v>24391</v>
      </c>
      <c r="C9517" t="s">
        <v>24730</v>
      </c>
      <c r="D9517" t="s">
        <v>24731</v>
      </c>
      <c r="E9517">
        <v>4003006</v>
      </c>
      <c r="F9517" t="s">
        <v>51</v>
      </c>
      <c r="G9517" t="s">
        <v>3716</v>
      </c>
      <c r="H9517" t="s">
        <v>3350</v>
      </c>
      <c r="I9517" t="s">
        <v>24749</v>
      </c>
      <c r="J9517" t="s">
        <v>24750</v>
      </c>
      <c r="K9517" t="s">
        <v>110</v>
      </c>
      <c r="L9517" t="s">
        <v>3346</v>
      </c>
      <c r="M9517" t="s">
        <v>4972</v>
      </c>
      <c r="N9517" t="s">
        <v>19940</v>
      </c>
      <c r="O9517" t="s">
        <v>3343</v>
      </c>
      <c r="P9517" t="s">
        <v>3343</v>
      </c>
      <c r="Q9517" t="s">
        <v>3346</v>
      </c>
    </row>
    <row r="9518" spans="1:17" x14ac:dyDescent="0.25">
      <c r="A9518" t="s">
        <v>2747</v>
      </c>
      <c r="B9518" t="s">
        <v>24391</v>
      </c>
      <c r="C9518" t="s">
        <v>24730</v>
      </c>
      <c r="D9518" t="s">
        <v>24731</v>
      </c>
      <c r="E9518">
        <v>4003006</v>
      </c>
      <c r="F9518" t="s">
        <v>51</v>
      </c>
      <c r="G9518" t="s">
        <v>3716</v>
      </c>
      <c r="H9518" t="s">
        <v>3350</v>
      </c>
      <c r="I9518" t="s">
        <v>24751</v>
      </c>
      <c r="J9518" t="s">
        <v>24752</v>
      </c>
      <c r="K9518" t="s">
        <v>110</v>
      </c>
      <c r="L9518" t="s">
        <v>3346</v>
      </c>
      <c r="M9518" t="s">
        <v>4972</v>
      </c>
      <c r="N9518" t="s">
        <v>19940</v>
      </c>
      <c r="O9518" t="s">
        <v>3343</v>
      </c>
      <c r="P9518" t="s">
        <v>3343</v>
      </c>
      <c r="Q9518" t="s">
        <v>3346</v>
      </c>
    </row>
    <row r="9519" spans="1:17" x14ac:dyDescent="0.25">
      <c r="A9519" t="s">
        <v>2747</v>
      </c>
      <c r="B9519" t="s">
        <v>24391</v>
      </c>
      <c r="C9519" t="s">
        <v>24730</v>
      </c>
      <c r="D9519" t="s">
        <v>24731</v>
      </c>
      <c r="E9519">
        <v>4003007</v>
      </c>
      <c r="F9519" t="s">
        <v>24753</v>
      </c>
      <c r="H9519" t="s">
        <v>3357</v>
      </c>
      <c r="I9519" t="s">
        <v>24754</v>
      </c>
      <c r="J9519" t="s">
        <v>24755</v>
      </c>
      <c r="K9519" t="s">
        <v>110</v>
      </c>
      <c r="L9519" t="s">
        <v>3343</v>
      </c>
      <c r="M9519" t="s">
        <v>3344</v>
      </c>
      <c r="N9519" t="s">
        <v>3360</v>
      </c>
      <c r="O9519" t="s">
        <v>3346</v>
      </c>
      <c r="P9519" t="s">
        <v>3343</v>
      </c>
      <c r="Q9519" t="s">
        <v>3346</v>
      </c>
    </row>
    <row r="9520" spans="1:17" x14ac:dyDescent="0.25">
      <c r="A9520" t="s">
        <v>2747</v>
      </c>
      <c r="B9520" t="s">
        <v>24391</v>
      </c>
      <c r="C9520" t="s">
        <v>24730</v>
      </c>
      <c r="D9520" t="s">
        <v>24731</v>
      </c>
      <c r="E9520">
        <v>4003008</v>
      </c>
      <c r="F9520" t="s">
        <v>1296</v>
      </c>
      <c r="G9520" t="s">
        <v>24756</v>
      </c>
      <c r="H9520" t="s">
        <v>3586</v>
      </c>
      <c r="I9520" t="s">
        <v>24757</v>
      </c>
      <c r="J9520" t="s">
        <v>1297</v>
      </c>
      <c r="K9520" t="s">
        <v>110</v>
      </c>
      <c r="L9520" t="s">
        <v>3343</v>
      </c>
      <c r="M9520" t="s">
        <v>4972</v>
      </c>
      <c r="N9520" t="s">
        <v>19940</v>
      </c>
      <c r="O9520" t="s">
        <v>3343</v>
      </c>
      <c r="P9520" t="s">
        <v>3343</v>
      </c>
      <c r="Q9520" t="s">
        <v>3346</v>
      </c>
    </row>
    <row r="9521" spans="1:17" x14ac:dyDescent="0.25">
      <c r="A9521" t="s">
        <v>2747</v>
      </c>
      <c r="B9521" t="s">
        <v>24391</v>
      </c>
      <c r="C9521" t="s">
        <v>24730</v>
      </c>
      <c r="D9521" t="s">
        <v>24731</v>
      </c>
      <c r="E9521">
        <v>4003008</v>
      </c>
      <c r="F9521" t="s">
        <v>1296</v>
      </c>
      <c r="G9521" t="s">
        <v>24756</v>
      </c>
      <c r="H9521" t="s">
        <v>3586</v>
      </c>
      <c r="I9521" t="s">
        <v>24758</v>
      </c>
      <c r="J9521" t="s">
        <v>24759</v>
      </c>
      <c r="K9521" t="s">
        <v>110</v>
      </c>
      <c r="L9521" t="s">
        <v>3346</v>
      </c>
      <c r="M9521" t="s">
        <v>4972</v>
      </c>
      <c r="N9521" t="s">
        <v>19940</v>
      </c>
      <c r="O9521" t="s">
        <v>3343</v>
      </c>
      <c r="P9521" t="s">
        <v>3343</v>
      </c>
      <c r="Q9521" t="s">
        <v>3346</v>
      </c>
    </row>
    <row r="9522" spans="1:17" x14ac:dyDescent="0.25">
      <c r="A9522" t="s">
        <v>2747</v>
      </c>
      <c r="B9522" t="s">
        <v>24391</v>
      </c>
      <c r="C9522" t="s">
        <v>24730</v>
      </c>
      <c r="D9522" t="s">
        <v>24731</v>
      </c>
      <c r="E9522">
        <v>4003009</v>
      </c>
      <c r="F9522" t="s">
        <v>24760</v>
      </c>
      <c r="G9522" t="s">
        <v>24761</v>
      </c>
      <c r="H9522" t="s">
        <v>3405</v>
      </c>
      <c r="I9522" t="s">
        <v>24762</v>
      </c>
      <c r="J9522" t="s">
        <v>24763</v>
      </c>
      <c r="K9522" t="s">
        <v>110</v>
      </c>
      <c r="L9522" t="s">
        <v>3343</v>
      </c>
      <c r="M9522" t="s">
        <v>4972</v>
      </c>
      <c r="N9522" t="s">
        <v>7882</v>
      </c>
      <c r="O9522" t="s">
        <v>3343</v>
      </c>
      <c r="P9522" t="s">
        <v>3343</v>
      </c>
      <c r="Q9522" t="s">
        <v>3346</v>
      </c>
    </row>
    <row r="9523" spans="1:17" x14ac:dyDescent="0.25">
      <c r="A9523" t="s">
        <v>2747</v>
      </c>
      <c r="B9523" t="s">
        <v>24391</v>
      </c>
      <c r="C9523" t="s">
        <v>24730</v>
      </c>
      <c r="D9523" t="s">
        <v>24731</v>
      </c>
      <c r="E9523">
        <v>4003010</v>
      </c>
      <c r="F9523" t="s">
        <v>1285</v>
      </c>
      <c r="G9523" t="s">
        <v>24764</v>
      </c>
      <c r="H9523" t="s">
        <v>3405</v>
      </c>
      <c r="I9523" t="s">
        <v>24765</v>
      </c>
      <c r="J9523" t="s">
        <v>24766</v>
      </c>
      <c r="K9523" t="s">
        <v>110</v>
      </c>
      <c r="L9523" t="s">
        <v>3343</v>
      </c>
      <c r="M9523" t="s">
        <v>4972</v>
      </c>
      <c r="N9523" t="s">
        <v>4973</v>
      </c>
      <c r="O9523" t="s">
        <v>3343</v>
      </c>
      <c r="P9523" t="s">
        <v>3343</v>
      </c>
      <c r="Q9523" t="s">
        <v>3346</v>
      </c>
    </row>
    <row r="9524" spans="1:17" x14ac:dyDescent="0.25">
      <c r="A9524" t="s">
        <v>2747</v>
      </c>
      <c r="B9524" t="s">
        <v>24391</v>
      </c>
      <c r="C9524" t="s">
        <v>24730</v>
      </c>
      <c r="D9524" t="s">
        <v>24731</v>
      </c>
      <c r="E9524">
        <v>4003010</v>
      </c>
      <c r="F9524" t="s">
        <v>1285</v>
      </c>
      <c r="G9524" t="s">
        <v>24764</v>
      </c>
      <c r="H9524" t="s">
        <v>3405</v>
      </c>
      <c r="I9524" t="s">
        <v>1286</v>
      </c>
      <c r="J9524" t="s">
        <v>1287</v>
      </c>
      <c r="K9524" t="s">
        <v>110</v>
      </c>
      <c r="L9524" t="s">
        <v>3346</v>
      </c>
      <c r="M9524" t="s">
        <v>4972</v>
      </c>
      <c r="N9524" t="s">
        <v>4973</v>
      </c>
      <c r="O9524" t="s">
        <v>3343</v>
      </c>
      <c r="P9524" t="s">
        <v>3343</v>
      </c>
      <c r="Q9524" t="s">
        <v>3346</v>
      </c>
    </row>
    <row r="9525" spans="1:17" x14ac:dyDescent="0.25">
      <c r="A9525" t="s">
        <v>2747</v>
      </c>
      <c r="B9525" t="s">
        <v>24391</v>
      </c>
      <c r="C9525" t="s">
        <v>24730</v>
      </c>
      <c r="D9525" t="s">
        <v>24731</v>
      </c>
      <c r="E9525">
        <v>4003011</v>
      </c>
      <c r="F9525" t="s">
        <v>24767</v>
      </c>
      <c r="H9525" t="s">
        <v>4883</v>
      </c>
      <c r="I9525" t="s">
        <v>24768</v>
      </c>
      <c r="J9525" t="s">
        <v>24769</v>
      </c>
      <c r="K9525" t="s">
        <v>110</v>
      </c>
      <c r="L9525" t="s">
        <v>3343</v>
      </c>
      <c r="M9525" t="s">
        <v>3344</v>
      </c>
      <c r="N9525" t="s">
        <v>3345</v>
      </c>
      <c r="O9525" t="s">
        <v>3346</v>
      </c>
      <c r="P9525" t="s">
        <v>3343</v>
      </c>
      <c r="Q9525" t="s">
        <v>3346</v>
      </c>
    </row>
    <row r="9526" spans="1:17" x14ac:dyDescent="0.25">
      <c r="A9526" t="s">
        <v>2747</v>
      </c>
      <c r="B9526" t="s">
        <v>24391</v>
      </c>
      <c r="C9526" t="s">
        <v>24730</v>
      </c>
      <c r="D9526" t="s">
        <v>24731</v>
      </c>
      <c r="E9526">
        <v>4003011</v>
      </c>
      <c r="F9526" t="s">
        <v>24767</v>
      </c>
      <c r="H9526" t="s">
        <v>4883</v>
      </c>
      <c r="I9526" t="s">
        <v>24770</v>
      </c>
      <c r="J9526" t="s">
        <v>24771</v>
      </c>
      <c r="K9526" t="s">
        <v>110</v>
      </c>
      <c r="L9526" t="s">
        <v>3346</v>
      </c>
      <c r="M9526" t="s">
        <v>3344</v>
      </c>
      <c r="N9526" t="s">
        <v>3345</v>
      </c>
      <c r="O9526" t="s">
        <v>3346</v>
      </c>
      <c r="P9526" t="s">
        <v>3343</v>
      </c>
      <c r="Q9526" t="s">
        <v>3346</v>
      </c>
    </row>
    <row r="9527" spans="1:17" x14ac:dyDescent="0.25">
      <c r="A9527" t="s">
        <v>2747</v>
      </c>
      <c r="B9527" t="s">
        <v>24391</v>
      </c>
      <c r="C9527" t="s">
        <v>24730</v>
      </c>
      <c r="D9527" t="s">
        <v>24731</v>
      </c>
      <c r="E9527">
        <v>4003012</v>
      </c>
      <c r="F9527" t="s">
        <v>1290</v>
      </c>
      <c r="G9527" t="s">
        <v>24772</v>
      </c>
      <c r="H9527" t="s">
        <v>8059</v>
      </c>
      <c r="I9527" t="s">
        <v>24773</v>
      </c>
      <c r="J9527" t="s">
        <v>1290</v>
      </c>
      <c r="K9527" t="s">
        <v>110</v>
      </c>
      <c r="L9527" t="s">
        <v>3343</v>
      </c>
      <c r="M9527" t="s">
        <v>3707</v>
      </c>
      <c r="N9527" t="s">
        <v>24774</v>
      </c>
      <c r="O9527" t="s">
        <v>3343</v>
      </c>
      <c r="P9527" t="s">
        <v>3343</v>
      </c>
      <c r="Q9527" t="s">
        <v>3346</v>
      </c>
    </row>
    <row r="9528" spans="1:17" x14ac:dyDescent="0.25">
      <c r="A9528" t="s">
        <v>2747</v>
      </c>
      <c r="B9528" t="s">
        <v>24391</v>
      </c>
      <c r="C9528" t="s">
        <v>24730</v>
      </c>
      <c r="D9528" t="s">
        <v>24731</v>
      </c>
      <c r="E9528">
        <v>4003014</v>
      </c>
      <c r="F9528" t="s">
        <v>24775</v>
      </c>
      <c r="G9528" t="s">
        <v>24776</v>
      </c>
      <c r="H9528" t="s">
        <v>3405</v>
      </c>
      <c r="I9528" t="s">
        <v>24777</v>
      </c>
      <c r="J9528" t="s">
        <v>24778</v>
      </c>
      <c r="K9528" t="s">
        <v>110</v>
      </c>
      <c r="L9528" t="s">
        <v>3343</v>
      </c>
      <c r="M9528" t="s">
        <v>4972</v>
      </c>
      <c r="N9528" t="s">
        <v>4973</v>
      </c>
      <c r="O9528" t="s">
        <v>3343</v>
      </c>
      <c r="P9528" t="s">
        <v>3343</v>
      </c>
      <c r="Q9528" t="s">
        <v>3346</v>
      </c>
    </row>
    <row r="9529" spans="1:17" x14ac:dyDescent="0.25">
      <c r="A9529" t="s">
        <v>2747</v>
      </c>
      <c r="B9529" t="s">
        <v>24391</v>
      </c>
      <c r="C9529" t="s">
        <v>24730</v>
      </c>
      <c r="D9529" t="s">
        <v>24731</v>
      </c>
      <c r="E9529">
        <v>4003015</v>
      </c>
      <c r="F9529" t="s">
        <v>1227</v>
      </c>
      <c r="G9529" t="s">
        <v>7879</v>
      </c>
      <c r="H9529" t="s">
        <v>7880</v>
      </c>
      <c r="I9529" t="s">
        <v>1228</v>
      </c>
      <c r="J9529" t="s">
        <v>1227</v>
      </c>
      <c r="K9529" t="s">
        <v>110</v>
      </c>
      <c r="L9529" t="s">
        <v>3343</v>
      </c>
      <c r="M9529" t="s">
        <v>4972</v>
      </c>
      <c r="N9529" t="s">
        <v>7882</v>
      </c>
      <c r="O9529" t="s">
        <v>3343</v>
      </c>
      <c r="P9529" t="s">
        <v>3343</v>
      </c>
      <c r="Q9529" t="s">
        <v>3346</v>
      </c>
    </row>
    <row r="9530" spans="1:17" x14ac:dyDescent="0.25">
      <c r="A9530" t="s">
        <v>2747</v>
      </c>
      <c r="B9530" t="s">
        <v>24391</v>
      </c>
      <c r="C9530" t="s">
        <v>24730</v>
      </c>
      <c r="D9530" t="s">
        <v>24731</v>
      </c>
      <c r="E9530">
        <v>4003015</v>
      </c>
      <c r="F9530" t="s">
        <v>1227</v>
      </c>
      <c r="G9530" t="s">
        <v>7879</v>
      </c>
      <c r="H9530" t="s">
        <v>7880</v>
      </c>
      <c r="I9530" t="s">
        <v>24779</v>
      </c>
      <c r="J9530" t="s">
        <v>24780</v>
      </c>
      <c r="K9530" t="s">
        <v>110</v>
      </c>
      <c r="L9530" t="s">
        <v>3346</v>
      </c>
      <c r="M9530" t="s">
        <v>4972</v>
      </c>
      <c r="N9530" t="s">
        <v>7882</v>
      </c>
      <c r="O9530" t="s">
        <v>3343</v>
      </c>
      <c r="P9530" t="s">
        <v>3343</v>
      </c>
      <c r="Q9530" t="s">
        <v>3346</v>
      </c>
    </row>
    <row r="9531" spans="1:17" x14ac:dyDescent="0.25">
      <c r="A9531" t="s">
        <v>2747</v>
      </c>
      <c r="B9531" t="s">
        <v>24391</v>
      </c>
      <c r="C9531" t="s">
        <v>24730</v>
      </c>
      <c r="D9531" t="s">
        <v>24731</v>
      </c>
      <c r="E9531">
        <v>4003015</v>
      </c>
      <c r="F9531" t="s">
        <v>1227</v>
      </c>
      <c r="G9531" t="s">
        <v>7879</v>
      </c>
      <c r="H9531" t="s">
        <v>7880</v>
      </c>
      <c r="I9531" t="s">
        <v>24781</v>
      </c>
      <c r="J9531" t="s">
        <v>24782</v>
      </c>
      <c r="K9531" t="s">
        <v>110</v>
      </c>
      <c r="L9531" t="s">
        <v>3346</v>
      </c>
      <c r="M9531" t="s">
        <v>4972</v>
      </c>
      <c r="N9531" t="s">
        <v>7882</v>
      </c>
      <c r="O9531" t="s">
        <v>3343</v>
      </c>
      <c r="P9531" t="s">
        <v>3343</v>
      </c>
      <c r="Q9531" t="s">
        <v>3346</v>
      </c>
    </row>
    <row r="9532" spans="1:17" x14ac:dyDescent="0.25">
      <c r="A9532" t="s">
        <v>2747</v>
      </c>
      <c r="B9532" t="s">
        <v>24391</v>
      </c>
      <c r="C9532" t="s">
        <v>24730</v>
      </c>
      <c r="D9532" t="s">
        <v>24731</v>
      </c>
      <c r="E9532">
        <v>4003015</v>
      </c>
      <c r="F9532" t="s">
        <v>1227</v>
      </c>
      <c r="G9532" t="s">
        <v>7879</v>
      </c>
      <c r="H9532" t="s">
        <v>7880</v>
      </c>
      <c r="I9532" t="s">
        <v>1254</v>
      </c>
      <c r="J9532" t="s">
        <v>1248</v>
      </c>
      <c r="K9532" t="s">
        <v>110</v>
      </c>
      <c r="L9532" t="s">
        <v>3346</v>
      </c>
      <c r="M9532" t="s">
        <v>4972</v>
      </c>
      <c r="N9532" t="s">
        <v>7882</v>
      </c>
      <c r="O9532" t="s">
        <v>3343</v>
      </c>
      <c r="P9532" t="s">
        <v>3343</v>
      </c>
      <c r="Q9532" t="s">
        <v>3346</v>
      </c>
    </row>
    <row r="9533" spans="1:17" x14ac:dyDescent="0.25">
      <c r="A9533" t="s">
        <v>2747</v>
      </c>
      <c r="B9533" t="s">
        <v>24391</v>
      </c>
      <c r="C9533" t="s">
        <v>24730</v>
      </c>
      <c r="D9533" t="s">
        <v>24731</v>
      </c>
      <c r="E9533">
        <v>4003015</v>
      </c>
      <c r="F9533" t="s">
        <v>1227</v>
      </c>
      <c r="G9533" t="s">
        <v>7879</v>
      </c>
      <c r="H9533" t="s">
        <v>7880</v>
      </c>
      <c r="I9533" t="s">
        <v>24783</v>
      </c>
      <c r="J9533" t="s">
        <v>24784</v>
      </c>
      <c r="K9533" t="s">
        <v>9959</v>
      </c>
      <c r="L9533" t="s">
        <v>3346</v>
      </c>
      <c r="M9533" t="s">
        <v>4972</v>
      </c>
      <c r="N9533" t="s">
        <v>7882</v>
      </c>
      <c r="O9533" t="s">
        <v>3343</v>
      </c>
      <c r="P9533" t="s">
        <v>3343</v>
      </c>
      <c r="Q9533" t="s">
        <v>3346</v>
      </c>
    </row>
    <row r="9534" spans="1:17" x14ac:dyDescent="0.25">
      <c r="A9534" t="s">
        <v>2747</v>
      </c>
      <c r="B9534" t="s">
        <v>24391</v>
      </c>
      <c r="C9534" t="s">
        <v>24730</v>
      </c>
      <c r="D9534" t="s">
        <v>24731</v>
      </c>
      <c r="E9534">
        <v>4003015</v>
      </c>
      <c r="F9534" t="s">
        <v>1227</v>
      </c>
      <c r="G9534" t="s">
        <v>7879</v>
      </c>
      <c r="H9534" t="s">
        <v>7880</v>
      </c>
      <c r="I9534" t="s">
        <v>24785</v>
      </c>
      <c r="J9534" t="s">
        <v>24786</v>
      </c>
      <c r="K9534" t="s">
        <v>110</v>
      </c>
      <c r="L9534" t="s">
        <v>3346</v>
      </c>
      <c r="M9534" t="s">
        <v>4972</v>
      </c>
      <c r="N9534" t="s">
        <v>7882</v>
      </c>
      <c r="O9534" t="s">
        <v>3343</v>
      </c>
      <c r="P9534" t="s">
        <v>3343</v>
      </c>
      <c r="Q9534" t="s">
        <v>3346</v>
      </c>
    </row>
    <row r="9535" spans="1:17" x14ac:dyDescent="0.25">
      <c r="A9535" t="s">
        <v>2747</v>
      </c>
      <c r="B9535" t="s">
        <v>24391</v>
      </c>
      <c r="C9535" t="s">
        <v>24730</v>
      </c>
      <c r="D9535" t="s">
        <v>24731</v>
      </c>
      <c r="E9535">
        <v>4003015</v>
      </c>
      <c r="F9535" t="s">
        <v>1227</v>
      </c>
      <c r="G9535" t="s">
        <v>7879</v>
      </c>
      <c r="H9535" t="s">
        <v>7880</v>
      </c>
      <c r="I9535" t="s">
        <v>24787</v>
      </c>
      <c r="J9535" t="s">
        <v>24788</v>
      </c>
      <c r="K9535" t="s">
        <v>110</v>
      </c>
      <c r="L9535" t="s">
        <v>3346</v>
      </c>
      <c r="M9535" t="s">
        <v>4972</v>
      </c>
      <c r="N9535" t="s">
        <v>7882</v>
      </c>
      <c r="O9535" t="s">
        <v>3343</v>
      </c>
      <c r="P9535" t="s">
        <v>3343</v>
      </c>
      <c r="Q9535" t="s">
        <v>3346</v>
      </c>
    </row>
    <row r="9536" spans="1:17" x14ac:dyDescent="0.25">
      <c r="A9536" t="s">
        <v>2747</v>
      </c>
      <c r="B9536" t="s">
        <v>24391</v>
      </c>
      <c r="C9536" t="s">
        <v>24730</v>
      </c>
      <c r="D9536" t="s">
        <v>24731</v>
      </c>
      <c r="E9536">
        <v>4003015</v>
      </c>
      <c r="F9536" t="s">
        <v>1227</v>
      </c>
      <c r="G9536" t="s">
        <v>7879</v>
      </c>
      <c r="H9536" t="s">
        <v>7880</v>
      </c>
      <c r="I9536" t="s">
        <v>24789</v>
      </c>
      <c r="J9536" t="s">
        <v>24790</v>
      </c>
      <c r="K9536" t="s">
        <v>110</v>
      </c>
      <c r="L9536" t="s">
        <v>3346</v>
      </c>
      <c r="M9536" t="s">
        <v>4972</v>
      </c>
      <c r="N9536" t="s">
        <v>7882</v>
      </c>
      <c r="O9536" t="s">
        <v>3343</v>
      </c>
      <c r="P9536" t="s">
        <v>3343</v>
      </c>
      <c r="Q9536" t="s">
        <v>3346</v>
      </c>
    </row>
    <row r="9537" spans="1:17" x14ac:dyDescent="0.25">
      <c r="A9537" t="s">
        <v>2747</v>
      </c>
      <c r="B9537" t="s">
        <v>24391</v>
      </c>
      <c r="C9537" t="s">
        <v>24730</v>
      </c>
      <c r="D9537" t="s">
        <v>24731</v>
      </c>
      <c r="E9537">
        <v>4003015</v>
      </c>
      <c r="F9537" t="s">
        <v>1227</v>
      </c>
      <c r="G9537" t="s">
        <v>7879</v>
      </c>
      <c r="H9537" t="s">
        <v>7880</v>
      </c>
      <c r="I9537" t="s">
        <v>24791</v>
      </c>
      <c r="J9537" t="s">
        <v>24792</v>
      </c>
      <c r="K9537" t="s">
        <v>110</v>
      </c>
      <c r="L9537" t="s">
        <v>3346</v>
      </c>
      <c r="M9537" t="s">
        <v>4972</v>
      </c>
      <c r="N9537" t="s">
        <v>7882</v>
      </c>
      <c r="O9537" t="s">
        <v>3343</v>
      </c>
      <c r="P9537" t="s">
        <v>3343</v>
      </c>
      <c r="Q9537" t="s">
        <v>3346</v>
      </c>
    </row>
    <row r="9538" spans="1:17" x14ac:dyDescent="0.25">
      <c r="A9538" t="s">
        <v>2747</v>
      </c>
      <c r="B9538" t="s">
        <v>24391</v>
      </c>
      <c r="C9538" t="s">
        <v>24730</v>
      </c>
      <c r="D9538" t="s">
        <v>24731</v>
      </c>
      <c r="E9538">
        <v>4003016</v>
      </c>
      <c r="F9538" t="s">
        <v>24793</v>
      </c>
      <c r="G9538" t="s">
        <v>24794</v>
      </c>
      <c r="H9538" t="s">
        <v>7880</v>
      </c>
      <c r="I9538" t="s">
        <v>24795</v>
      </c>
      <c r="J9538" t="s">
        <v>24793</v>
      </c>
      <c r="K9538" t="s">
        <v>110</v>
      </c>
      <c r="L9538" t="s">
        <v>3343</v>
      </c>
      <c r="M9538" t="s">
        <v>4972</v>
      </c>
      <c r="N9538" t="s">
        <v>7882</v>
      </c>
      <c r="O9538" t="s">
        <v>3343</v>
      </c>
      <c r="P9538" t="s">
        <v>3343</v>
      </c>
      <c r="Q9538" t="s">
        <v>3346</v>
      </c>
    </row>
    <row r="9539" spans="1:17" x14ac:dyDescent="0.25">
      <c r="A9539" t="s">
        <v>2747</v>
      </c>
      <c r="B9539" t="s">
        <v>24391</v>
      </c>
      <c r="C9539" t="s">
        <v>24730</v>
      </c>
      <c r="D9539" t="s">
        <v>24731</v>
      </c>
      <c r="E9539">
        <v>4003016</v>
      </c>
      <c r="F9539" t="s">
        <v>24793</v>
      </c>
      <c r="G9539" t="s">
        <v>24794</v>
      </c>
      <c r="H9539" t="s">
        <v>7880</v>
      </c>
      <c r="I9539" t="s">
        <v>24796</v>
      </c>
      <c r="J9539" t="s">
        <v>24797</v>
      </c>
      <c r="K9539" t="s">
        <v>110</v>
      </c>
      <c r="L9539" t="s">
        <v>3346</v>
      </c>
      <c r="M9539" t="s">
        <v>4972</v>
      </c>
      <c r="N9539" t="s">
        <v>7882</v>
      </c>
      <c r="O9539" t="s">
        <v>3343</v>
      </c>
      <c r="P9539" t="s">
        <v>3343</v>
      </c>
      <c r="Q9539" t="s">
        <v>3346</v>
      </c>
    </row>
    <row r="9540" spans="1:17" x14ac:dyDescent="0.25">
      <c r="A9540" t="s">
        <v>2747</v>
      </c>
      <c r="B9540" t="s">
        <v>24391</v>
      </c>
      <c r="C9540" t="s">
        <v>24730</v>
      </c>
      <c r="D9540" t="s">
        <v>24731</v>
      </c>
      <c r="E9540">
        <v>4003016</v>
      </c>
      <c r="F9540" t="s">
        <v>24793</v>
      </c>
      <c r="G9540" t="s">
        <v>24794</v>
      </c>
      <c r="H9540" t="s">
        <v>7880</v>
      </c>
      <c r="I9540" t="s">
        <v>24798</v>
      </c>
      <c r="J9540" t="s">
        <v>24799</v>
      </c>
      <c r="K9540" t="s">
        <v>110</v>
      </c>
      <c r="L9540" t="s">
        <v>3346</v>
      </c>
      <c r="M9540" t="s">
        <v>4972</v>
      </c>
      <c r="N9540" t="s">
        <v>7882</v>
      </c>
      <c r="O9540" t="s">
        <v>3343</v>
      </c>
      <c r="P9540" t="s">
        <v>3343</v>
      </c>
      <c r="Q9540" t="s">
        <v>3346</v>
      </c>
    </row>
    <row r="9541" spans="1:17" x14ac:dyDescent="0.25">
      <c r="A9541" t="s">
        <v>2747</v>
      </c>
      <c r="B9541" t="s">
        <v>24391</v>
      </c>
      <c r="C9541" t="s">
        <v>24730</v>
      </c>
      <c r="D9541" t="s">
        <v>24731</v>
      </c>
      <c r="E9541">
        <v>4003016</v>
      </c>
      <c r="F9541" t="s">
        <v>24793</v>
      </c>
      <c r="G9541" t="s">
        <v>24794</v>
      </c>
      <c r="H9541" t="s">
        <v>7880</v>
      </c>
      <c r="I9541" t="s">
        <v>24800</v>
      </c>
      <c r="J9541" t="s">
        <v>24801</v>
      </c>
      <c r="K9541" t="s">
        <v>9959</v>
      </c>
      <c r="L9541" t="s">
        <v>3346</v>
      </c>
      <c r="M9541" t="s">
        <v>4972</v>
      </c>
      <c r="N9541" t="s">
        <v>7882</v>
      </c>
      <c r="O9541" t="s">
        <v>3343</v>
      </c>
      <c r="P9541" t="s">
        <v>3343</v>
      </c>
      <c r="Q9541" t="s">
        <v>3346</v>
      </c>
    </row>
    <row r="9542" spans="1:17" x14ac:dyDescent="0.25">
      <c r="A9542" t="s">
        <v>2747</v>
      </c>
      <c r="B9542" t="s">
        <v>24391</v>
      </c>
      <c r="C9542" t="s">
        <v>24730</v>
      </c>
      <c r="D9542" t="s">
        <v>24731</v>
      </c>
      <c r="E9542">
        <v>4003016</v>
      </c>
      <c r="F9542" t="s">
        <v>24793</v>
      </c>
      <c r="G9542" t="s">
        <v>24794</v>
      </c>
      <c r="H9542" t="s">
        <v>7880</v>
      </c>
      <c r="I9542" t="s">
        <v>24802</v>
      </c>
      <c r="J9542" t="s">
        <v>24786</v>
      </c>
      <c r="K9542" t="s">
        <v>110</v>
      </c>
      <c r="L9542" t="s">
        <v>3346</v>
      </c>
      <c r="M9542" t="s">
        <v>4972</v>
      </c>
      <c r="N9542" t="s">
        <v>7882</v>
      </c>
      <c r="O9542" t="s">
        <v>3343</v>
      </c>
      <c r="P9542" t="s">
        <v>3343</v>
      </c>
      <c r="Q9542" t="s">
        <v>3346</v>
      </c>
    </row>
    <row r="9543" spans="1:17" x14ac:dyDescent="0.25">
      <c r="A9543" t="s">
        <v>2747</v>
      </c>
      <c r="B9543" t="s">
        <v>24391</v>
      </c>
      <c r="C9543" t="s">
        <v>24730</v>
      </c>
      <c r="D9543" t="s">
        <v>24731</v>
      </c>
      <c r="E9543">
        <v>4003016</v>
      </c>
      <c r="F9543" t="s">
        <v>24793</v>
      </c>
      <c r="G9543" t="s">
        <v>24794</v>
      </c>
      <c r="H9543" t="s">
        <v>7880</v>
      </c>
      <c r="I9543" t="s">
        <v>24803</v>
      </c>
      <c r="J9543" t="s">
        <v>24788</v>
      </c>
      <c r="K9543" t="s">
        <v>110</v>
      </c>
      <c r="L9543" t="s">
        <v>3346</v>
      </c>
      <c r="M9543" t="s">
        <v>4972</v>
      </c>
      <c r="N9543" t="s">
        <v>7882</v>
      </c>
      <c r="O9543" t="s">
        <v>3343</v>
      </c>
      <c r="P9543" t="s">
        <v>3343</v>
      </c>
      <c r="Q9543" t="s">
        <v>3346</v>
      </c>
    </row>
    <row r="9544" spans="1:17" x14ac:dyDescent="0.25">
      <c r="A9544" t="s">
        <v>2747</v>
      </c>
      <c r="B9544" t="s">
        <v>24391</v>
      </c>
      <c r="C9544" t="s">
        <v>24730</v>
      </c>
      <c r="D9544" t="s">
        <v>24731</v>
      </c>
      <c r="E9544">
        <v>4003016</v>
      </c>
      <c r="F9544" t="s">
        <v>24793</v>
      </c>
      <c r="G9544" t="s">
        <v>24794</v>
      </c>
      <c r="H9544" t="s">
        <v>7880</v>
      </c>
      <c r="I9544" t="s">
        <v>24804</v>
      </c>
      <c r="J9544" t="s">
        <v>24790</v>
      </c>
      <c r="K9544" t="s">
        <v>110</v>
      </c>
      <c r="L9544" t="s">
        <v>3346</v>
      </c>
      <c r="M9544" t="s">
        <v>4972</v>
      </c>
      <c r="N9544" t="s">
        <v>7882</v>
      </c>
      <c r="O9544" t="s">
        <v>3343</v>
      </c>
      <c r="P9544" t="s">
        <v>3343</v>
      </c>
      <c r="Q9544" t="s">
        <v>3346</v>
      </c>
    </row>
    <row r="9545" spans="1:17" x14ac:dyDescent="0.25">
      <c r="A9545" t="s">
        <v>2747</v>
      </c>
      <c r="B9545" t="s">
        <v>24391</v>
      </c>
      <c r="C9545" t="s">
        <v>24730</v>
      </c>
      <c r="D9545" t="s">
        <v>24731</v>
      </c>
      <c r="E9545">
        <v>4003016</v>
      </c>
      <c r="F9545" t="s">
        <v>24793</v>
      </c>
      <c r="G9545" t="s">
        <v>24794</v>
      </c>
      <c r="H9545" t="s">
        <v>7880</v>
      </c>
      <c r="I9545" t="s">
        <v>24805</v>
      </c>
      <c r="J9545" t="s">
        <v>24792</v>
      </c>
      <c r="K9545" t="s">
        <v>110</v>
      </c>
      <c r="L9545" t="s">
        <v>3346</v>
      </c>
      <c r="M9545" t="s">
        <v>4972</v>
      </c>
      <c r="N9545" t="s">
        <v>7882</v>
      </c>
      <c r="O9545" t="s">
        <v>3343</v>
      </c>
      <c r="P9545" t="s">
        <v>3343</v>
      </c>
      <c r="Q9545" t="s">
        <v>3346</v>
      </c>
    </row>
    <row r="9546" spans="1:17" x14ac:dyDescent="0.25">
      <c r="A9546" t="s">
        <v>2747</v>
      </c>
      <c r="B9546" t="s">
        <v>24391</v>
      </c>
      <c r="C9546" t="s">
        <v>24730</v>
      </c>
      <c r="D9546" t="s">
        <v>24731</v>
      </c>
      <c r="E9546">
        <v>4003016</v>
      </c>
      <c r="F9546" t="s">
        <v>24793</v>
      </c>
      <c r="G9546" t="s">
        <v>24794</v>
      </c>
      <c r="H9546" t="s">
        <v>7880</v>
      </c>
      <c r="I9546" t="s">
        <v>24806</v>
      </c>
      <c r="J9546" t="s">
        <v>24807</v>
      </c>
      <c r="K9546" t="s">
        <v>110</v>
      </c>
      <c r="L9546" t="s">
        <v>3346</v>
      </c>
      <c r="M9546" t="s">
        <v>4972</v>
      </c>
      <c r="N9546" t="s">
        <v>7882</v>
      </c>
      <c r="O9546" t="s">
        <v>3343</v>
      </c>
      <c r="P9546" t="s">
        <v>3343</v>
      </c>
      <c r="Q9546" t="s">
        <v>3346</v>
      </c>
    </row>
    <row r="9547" spans="1:17" x14ac:dyDescent="0.25">
      <c r="A9547" t="s">
        <v>2747</v>
      </c>
      <c r="B9547" t="s">
        <v>24391</v>
      </c>
      <c r="C9547" t="s">
        <v>24730</v>
      </c>
      <c r="D9547" t="s">
        <v>24731</v>
      </c>
      <c r="E9547">
        <v>4003016</v>
      </c>
      <c r="F9547" t="s">
        <v>24793</v>
      </c>
      <c r="G9547" t="s">
        <v>24794</v>
      </c>
      <c r="H9547" t="s">
        <v>7880</v>
      </c>
      <c r="I9547" t="s">
        <v>24808</v>
      </c>
      <c r="J9547" t="s">
        <v>24809</v>
      </c>
      <c r="K9547" t="s">
        <v>110</v>
      </c>
      <c r="L9547" t="s">
        <v>3346</v>
      </c>
      <c r="M9547" t="s">
        <v>4972</v>
      </c>
      <c r="N9547" t="s">
        <v>7882</v>
      </c>
      <c r="O9547" t="s">
        <v>3343</v>
      </c>
      <c r="P9547" t="s">
        <v>3343</v>
      </c>
      <c r="Q9547" t="s">
        <v>3346</v>
      </c>
    </row>
    <row r="9548" spans="1:17" x14ac:dyDescent="0.25">
      <c r="A9548" t="s">
        <v>2747</v>
      </c>
      <c r="B9548" t="s">
        <v>24391</v>
      </c>
      <c r="C9548" t="s">
        <v>24730</v>
      </c>
      <c r="D9548" t="s">
        <v>24731</v>
      </c>
      <c r="E9548">
        <v>4003017</v>
      </c>
      <c r="F9548" t="s">
        <v>1241</v>
      </c>
      <c r="G9548" t="s">
        <v>24810</v>
      </c>
      <c r="H9548" t="s">
        <v>7880</v>
      </c>
      <c r="I9548" t="s">
        <v>1242</v>
      </c>
      <c r="J9548" t="s">
        <v>1241</v>
      </c>
      <c r="K9548" t="s">
        <v>110</v>
      </c>
      <c r="L9548" t="s">
        <v>3343</v>
      </c>
      <c r="M9548" t="s">
        <v>4972</v>
      </c>
      <c r="N9548" t="s">
        <v>7882</v>
      </c>
      <c r="O9548" t="s">
        <v>3343</v>
      </c>
      <c r="P9548" t="s">
        <v>3343</v>
      </c>
      <c r="Q9548" t="s">
        <v>3346</v>
      </c>
    </row>
    <row r="9549" spans="1:17" x14ac:dyDescent="0.25">
      <c r="A9549" t="s">
        <v>2747</v>
      </c>
      <c r="B9549" t="s">
        <v>24391</v>
      </c>
      <c r="C9549" t="s">
        <v>24730</v>
      </c>
      <c r="D9549" t="s">
        <v>24731</v>
      </c>
      <c r="E9549">
        <v>4003017</v>
      </c>
      <c r="F9549" t="s">
        <v>1241</v>
      </c>
      <c r="G9549" t="s">
        <v>24810</v>
      </c>
      <c r="H9549" t="s">
        <v>7880</v>
      </c>
      <c r="I9549" t="s">
        <v>24811</v>
      </c>
      <c r="J9549" t="s">
        <v>24797</v>
      </c>
      <c r="K9549" t="s">
        <v>110</v>
      </c>
      <c r="L9549" t="s">
        <v>3346</v>
      </c>
      <c r="M9549" t="s">
        <v>4972</v>
      </c>
      <c r="N9549" t="s">
        <v>7882</v>
      </c>
      <c r="O9549" t="s">
        <v>3343</v>
      </c>
      <c r="P9549" t="s">
        <v>3343</v>
      </c>
      <c r="Q9549" t="s">
        <v>3346</v>
      </c>
    </row>
    <row r="9550" spans="1:17" x14ac:dyDescent="0.25">
      <c r="A9550" t="s">
        <v>2747</v>
      </c>
      <c r="B9550" t="s">
        <v>24391</v>
      </c>
      <c r="C9550" t="s">
        <v>24730</v>
      </c>
      <c r="D9550" t="s">
        <v>24731</v>
      </c>
      <c r="E9550">
        <v>4003017</v>
      </c>
      <c r="F9550" t="s">
        <v>1241</v>
      </c>
      <c r="G9550" t="s">
        <v>24810</v>
      </c>
      <c r="H9550" t="s">
        <v>7880</v>
      </c>
      <c r="I9550" t="s">
        <v>1250</v>
      </c>
      <c r="J9550" t="s">
        <v>1251</v>
      </c>
      <c r="K9550" t="s">
        <v>110</v>
      </c>
      <c r="L9550" t="s">
        <v>3346</v>
      </c>
      <c r="M9550" t="s">
        <v>4972</v>
      </c>
      <c r="N9550" t="s">
        <v>7882</v>
      </c>
      <c r="O9550" t="s">
        <v>3343</v>
      </c>
      <c r="P9550" t="s">
        <v>3343</v>
      </c>
      <c r="Q9550" t="s">
        <v>3346</v>
      </c>
    </row>
    <row r="9551" spans="1:17" x14ac:dyDescent="0.25">
      <c r="A9551" t="s">
        <v>2747</v>
      </c>
      <c r="B9551" t="s">
        <v>24391</v>
      </c>
      <c r="C9551" t="s">
        <v>24730</v>
      </c>
      <c r="D9551" t="s">
        <v>24731</v>
      </c>
      <c r="E9551">
        <v>4003017</v>
      </c>
      <c r="F9551" t="s">
        <v>1241</v>
      </c>
      <c r="G9551" t="s">
        <v>24810</v>
      </c>
      <c r="H9551" t="s">
        <v>7880</v>
      </c>
      <c r="I9551" t="s">
        <v>24812</v>
      </c>
      <c r="J9551" t="s">
        <v>24813</v>
      </c>
      <c r="K9551" t="s">
        <v>9959</v>
      </c>
      <c r="L9551" t="s">
        <v>3346</v>
      </c>
      <c r="M9551" t="s">
        <v>4972</v>
      </c>
      <c r="N9551" t="s">
        <v>7882</v>
      </c>
      <c r="O9551" t="s">
        <v>3343</v>
      </c>
      <c r="P9551" t="s">
        <v>3343</v>
      </c>
      <c r="Q9551" t="s">
        <v>3346</v>
      </c>
    </row>
    <row r="9552" spans="1:17" x14ac:dyDescent="0.25">
      <c r="A9552" t="s">
        <v>2747</v>
      </c>
      <c r="B9552" t="s">
        <v>24391</v>
      </c>
      <c r="C9552" t="s">
        <v>24730</v>
      </c>
      <c r="D9552" t="s">
        <v>24731</v>
      </c>
      <c r="E9552">
        <v>4003017</v>
      </c>
      <c r="F9552" t="s">
        <v>1241</v>
      </c>
      <c r="G9552" t="s">
        <v>24810</v>
      </c>
      <c r="H9552" t="s">
        <v>7880</v>
      </c>
      <c r="I9552" t="s">
        <v>24814</v>
      </c>
      <c r="J9552" t="s">
        <v>24815</v>
      </c>
      <c r="K9552" t="s">
        <v>110</v>
      </c>
      <c r="L9552" t="s">
        <v>3346</v>
      </c>
      <c r="M9552" t="s">
        <v>4972</v>
      </c>
      <c r="N9552" t="s">
        <v>7882</v>
      </c>
      <c r="O9552" t="s">
        <v>3343</v>
      </c>
      <c r="P9552" t="s">
        <v>3343</v>
      </c>
      <c r="Q9552" t="s">
        <v>3346</v>
      </c>
    </row>
    <row r="9553" spans="1:17" x14ac:dyDescent="0.25">
      <c r="A9553" t="s">
        <v>2747</v>
      </c>
      <c r="B9553" t="s">
        <v>24391</v>
      </c>
      <c r="C9553" t="s">
        <v>24730</v>
      </c>
      <c r="D9553" t="s">
        <v>24731</v>
      </c>
      <c r="E9553">
        <v>4003017</v>
      </c>
      <c r="F9553" t="s">
        <v>1241</v>
      </c>
      <c r="G9553" t="s">
        <v>24810</v>
      </c>
      <c r="H9553" t="s">
        <v>7880</v>
      </c>
      <c r="I9553" t="s">
        <v>24816</v>
      </c>
      <c r="J9553" t="s">
        <v>24817</v>
      </c>
      <c r="K9553" t="s">
        <v>110</v>
      </c>
      <c r="L9553" t="s">
        <v>3346</v>
      </c>
      <c r="M9553" t="s">
        <v>4972</v>
      </c>
      <c r="N9553" t="s">
        <v>7882</v>
      </c>
      <c r="O9553" t="s">
        <v>3343</v>
      </c>
      <c r="P9553" t="s">
        <v>3343</v>
      </c>
      <c r="Q9553" t="s">
        <v>3346</v>
      </c>
    </row>
    <row r="9554" spans="1:17" x14ac:dyDescent="0.25">
      <c r="A9554" t="s">
        <v>2747</v>
      </c>
      <c r="B9554" t="s">
        <v>24391</v>
      </c>
      <c r="C9554" t="s">
        <v>24730</v>
      </c>
      <c r="D9554" t="s">
        <v>24731</v>
      </c>
      <c r="E9554">
        <v>4003017</v>
      </c>
      <c r="F9554" t="s">
        <v>1241</v>
      </c>
      <c r="G9554" t="s">
        <v>24810</v>
      </c>
      <c r="H9554" t="s">
        <v>7880</v>
      </c>
      <c r="I9554" t="s">
        <v>24818</v>
      </c>
      <c r="J9554" t="s">
        <v>24819</v>
      </c>
      <c r="K9554" t="s">
        <v>110</v>
      </c>
      <c r="L9554" t="s">
        <v>3346</v>
      </c>
      <c r="M9554" t="s">
        <v>4972</v>
      </c>
      <c r="N9554" t="s">
        <v>7882</v>
      </c>
      <c r="O9554" t="s">
        <v>3343</v>
      </c>
      <c r="P9554" t="s">
        <v>3343</v>
      </c>
      <c r="Q9554" t="s">
        <v>3346</v>
      </c>
    </row>
    <row r="9555" spans="1:17" x14ac:dyDescent="0.25">
      <c r="A9555" t="s">
        <v>2747</v>
      </c>
      <c r="B9555" t="s">
        <v>24391</v>
      </c>
      <c r="C9555" t="s">
        <v>24730</v>
      </c>
      <c r="D9555" t="s">
        <v>24731</v>
      </c>
      <c r="E9555">
        <v>4003018</v>
      </c>
      <c r="F9555" t="s">
        <v>1265</v>
      </c>
      <c r="G9555" t="s">
        <v>7883</v>
      </c>
      <c r="H9555" t="s">
        <v>7884</v>
      </c>
      <c r="I9555" t="s">
        <v>1266</v>
      </c>
      <c r="J9555" t="s">
        <v>1265</v>
      </c>
      <c r="K9555" t="s">
        <v>110</v>
      </c>
      <c r="L9555" t="s">
        <v>3343</v>
      </c>
      <c r="M9555" t="s">
        <v>4972</v>
      </c>
      <c r="N9555" t="s">
        <v>4973</v>
      </c>
      <c r="O9555" t="s">
        <v>3343</v>
      </c>
      <c r="P9555" t="s">
        <v>3343</v>
      </c>
      <c r="Q9555" t="s">
        <v>3346</v>
      </c>
    </row>
    <row r="9556" spans="1:17" x14ac:dyDescent="0.25">
      <c r="A9556" t="s">
        <v>2747</v>
      </c>
      <c r="B9556" t="s">
        <v>24391</v>
      </c>
      <c r="C9556" t="s">
        <v>24730</v>
      </c>
      <c r="D9556" t="s">
        <v>24731</v>
      </c>
      <c r="E9556">
        <v>4003018</v>
      </c>
      <c r="F9556" t="s">
        <v>1265</v>
      </c>
      <c r="G9556" t="s">
        <v>7883</v>
      </c>
      <c r="H9556" t="s">
        <v>7884</v>
      </c>
      <c r="I9556" t="s">
        <v>24820</v>
      </c>
      <c r="J9556" t="s">
        <v>24821</v>
      </c>
      <c r="K9556" t="s">
        <v>110</v>
      </c>
      <c r="L9556" t="s">
        <v>3346</v>
      </c>
      <c r="M9556" t="s">
        <v>4972</v>
      </c>
      <c r="N9556" t="s">
        <v>4973</v>
      </c>
      <c r="O9556" t="s">
        <v>3343</v>
      </c>
      <c r="P9556" t="s">
        <v>3343</v>
      </c>
      <c r="Q9556" t="s">
        <v>3346</v>
      </c>
    </row>
    <row r="9557" spans="1:17" x14ac:dyDescent="0.25">
      <c r="A9557" t="s">
        <v>2747</v>
      </c>
      <c r="B9557" t="s">
        <v>24391</v>
      </c>
      <c r="C9557" t="s">
        <v>24730</v>
      </c>
      <c r="D9557" t="s">
        <v>24731</v>
      </c>
      <c r="E9557">
        <v>4003018</v>
      </c>
      <c r="F9557" t="s">
        <v>1265</v>
      </c>
      <c r="G9557" t="s">
        <v>7883</v>
      </c>
      <c r="H9557" t="s">
        <v>7884</v>
      </c>
      <c r="I9557" t="s">
        <v>1275</v>
      </c>
      <c r="J9557" t="s">
        <v>1276</v>
      </c>
      <c r="K9557" t="s">
        <v>110</v>
      </c>
      <c r="L9557" t="s">
        <v>3346</v>
      </c>
      <c r="M9557" t="s">
        <v>4972</v>
      </c>
      <c r="N9557" t="s">
        <v>4973</v>
      </c>
      <c r="O9557" t="s">
        <v>3343</v>
      </c>
      <c r="P9557" t="s">
        <v>3343</v>
      </c>
      <c r="Q9557" t="s">
        <v>3346</v>
      </c>
    </row>
    <row r="9558" spans="1:17" x14ac:dyDescent="0.25">
      <c r="A9558" t="s">
        <v>2747</v>
      </c>
      <c r="B9558" t="s">
        <v>24391</v>
      </c>
      <c r="C9558" t="s">
        <v>24730</v>
      </c>
      <c r="D9558" t="s">
        <v>24731</v>
      </c>
      <c r="E9558">
        <v>4003018</v>
      </c>
      <c r="F9558" t="s">
        <v>1265</v>
      </c>
      <c r="G9558" t="s">
        <v>7883</v>
      </c>
      <c r="H9558" t="s">
        <v>7884</v>
      </c>
      <c r="I9558" t="s">
        <v>24822</v>
      </c>
      <c r="J9558" t="s">
        <v>17266</v>
      </c>
      <c r="K9558" t="s">
        <v>9959</v>
      </c>
      <c r="L9558" t="s">
        <v>3346</v>
      </c>
      <c r="M9558" t="s">
        <v>4972</v>
      </c>
      <c r="N9558" t="s">
        <v>4973</v>
      </c>
      <c r="O9558" t="s">
        <v>3343</v>
      </c>
      <c r="P9558" t="s">
        <v>3343</v>
      </c>
      <c r="Q9558" t="s">
        <v>3346</v>
      </c>
    </row>
    <row r="9559" spans="1:17" x14ac:dyDescent="0.25">
      <c r="A9559" t="s">
        <v>2747</v>
      </c>
      <c r="B9559" t="s">
        <v>24391</v>
      </c>
      <c r="C9559" t="s">
        <v>24730</v>
      </c>
      <c r="D9559" t="s">
        <v>24731</v>
      </c>
      <c r="E9559">
        <v>4003018</v>
      </c>
      <c r="F9559" t="s">
        <v>1265</v>
      </c>
      <c r="G9559" t="s">
        <v>7883</v>
      </c>
      <c r="H9559" t="s">
        <v>7884</v>
      </c>
      <c r="I9559" t="s">
        <v>24823</v>
      </c>
      <c r="J9559" t="s">
        <v>24824</v>
      </c>
      <c r="K9559" t="s">
        <v>110</v>
      </c>
      <c r="L9559" t="s">
        <v>3346</v>
      </c>
      <c r="M9559" t="s">
        <v>4972</v>
      </c>
      <c r="N9559" t="s">
        <v>4973</v>
      </c>
      <c r="O9559" t="s">
        <v>3343</v>
      </c>
      <c r="P9559" t="s">
        <v>3343</v>
      </c>
      <c r="Q9559" t="s">
        <v>3346</v>
      </c>
    </row>
    <row r="9560" spans="1:17" x14ac:dyDescent="0.25">
      <c r="A9560" t="s">
        <v>2747</v>
      </c>
      <c r="B9560" t="s">
        <v>24391</v>
      </c>
      <c r="C9560" t="s">
        <v>24730</v>
      </c>
      <c r="D9560" t="s">
        <v>24731</v>
      </c>
      <c r="E9560">
        <v>4003018</v>
      </c>
      <c r="F9560" t="s">
        <v>1265</v>
      </c>
      <c r="G9560" t="s">
        <v>7883</v>
      </c>
      <c r="H9560" t="s">
        <v>7884</v>
      </c>
      <c r="I9560" t="s">
        <v>24825</v>
      </c>
      <c r="J9560" t="s">
        <v>24826</v>
      </c>
      <c r="K9560" t="s">
        <v>110</v>
      </c>
      <c r="L9560" t="s">
        <v>3346</v>
      </c>
      <c r="M9560" t="s">
        <v>4972</v>
      </c>
      <c r="N9560" t="s">
        <v>4973</v>
      </c>
      <c r="O9560" t="s">
        <v>3343</v>
      </c>
      <c r="P9560" t="s">
        <v>3343</v>
      </c>
      <c r="Q9560" t="s">
        <v>3346</v>
      </c>
    </row>
    <row r="9561" spans="1:17" x14ac:dyDescent="0.25">
      <c r="A9561" t="s">
        <v>2747</v>
      </c>
      <c r="B9561" t="s">
        <v>24391</v>
      </c>
      <c r="C9561" t="s">
        <v>24730</v>
      </c>
      <c r="D9561" t="s">
        <v>24731</v>
      </c>
      <c r="E9561">
        <v>4003018</v>
      </c>
      <c r="F9561" t="s">
        <v>1265</v>
      </c>
      <c r="G9561" t="s">
        <v>7883</v>
      </c>
      <c r="H9561" t="s">
        <v>7884</v>
      </c>
      <c r="I9561" t="s">
        <v>24827</v>
      </c>
      <c r="J9561" t="s">
        <v>24828</v>
      </c>
      <c r="K9561" t="s">
        <v>110</v>
      </c>
      <c r="L9561" t="s">
        <v>3346</v>
      </c>
      <c r="M9561" t="s">
        <v>4972</v>
      </c>
      <c r="N9561" t="s">
        <v>4973</v>
      </c>
      <c r="O9561" t="s">
        <v>3343</v>
      </c>
      <c r="P9561" t="s">
        <v>3343</v>
      </c>
      <c r="Q9561" t="s">
        <v>3346</v>
      </c>
    </row>
    <row r="9562" spans="1:17" x14ac:dyDescent="0.25">
      <c r="A9562" t="s">
        <v>2747</v>
      </c>
      <c r="B9562" t="s">
        <v>24391</v>
      </c>
      <c r="C9562" t="s">
        <v>24730</v>
      </c>
      <c r="D9562" t="s">
        <v>24731</v>
      </c>
      <c r="E9562">
        <v>4003018</v>
      </c>
      <c r="F9562" t="s">
        <v>1265</v>
      </c>
      <c r="G9562" t="s">
        <v>7883</v>
      </c>
      <c r="H9562" t="s">
        <v>7884</v>
      </c>
      <c r="I9562" t="s">
        <v>24829</v>
      </c>
      <c r="J9562" t="s">
        <v>24830</v>
      </c>
      <c r="K9562" t="s">
        <v>110</v>
      </c>
      <c r="L9562" t="s">
        <v>3346</v>
      </c>
      <c r="M9562" t="s">
        <v>4972</v>
      </c>
      <c r="N9562" t="s">
        <v>4973</v>
      </c>
      <c r="O9562" t="s">
        <v>3343</v>
      </c>
      <c r="P9562" t="s">
        <v>3343</v>
      </c>
      <c r="Q9562" t="s">
        <v>3346</v>
      </c>
    </row>
    <row r="9563" spans="1:17" x14ac:dyDescent="0.25">
      <c r="A9563" t="s">
        <v>2747</v>
      </c>
      <c r="B9563" t="s">
        <v>24391</v>
      </c>
      <c r="C9563" t="s">
        <v>24730</v>
      </c>
      <c r="D9563" t="s">
        <v>24731</v>
      </c>
      <c r="E9563">
        <v>4003019</v>
      </c>
      <c r="F9563" t="s">
        <v>24831</v>
      </c>
      <c r="G9563" t="s">
        <v>24832</v>
      </c>
      <c r="H9563" t="s">
        <v>7884</v>
      </c>
      <c r="I9563" t="s">
        <v>24833</v>
      </c>
      <c r="J9563" t="s">
        <v>24831</v>
      </c>
      <c r="K9563" t="s">
        <v>110</v>
      </c>
      <c r="L9563" t="s">
        <v>3343</v>
      </c>
      <c r="M9563" t="s">
        <v>4972</v>
      </c>
      <c r="N9563" t="s">
        <v>4973</v>
      </c>
      <c r="O9563" t="s">
        <v>3343</v>
      </c>
      <c r="P9563" t="s">
        <v>3343</v>
      </c>
      <c r="Q9563" t="s">
        <v>3346</v>
      </c>
    </row>
    <row r="9564" spans="1:17" x14ac:dyDescent="0.25">
      <c r="A9564" t="s">
        <v>2747</v>
      </c>
      <c r="B9564" t="s">
        <v>24391</v>
      </c>
      <c r="C9564" t="s">
        <v>24730</v>
      </c>
      <c r="D9564" t="s">
        <v>24731</v>
      </c>
      <c r="E9564">
        <v>4003019</v>
      </c>
      <c r="F9564" t="s">
        <v>24831</v>
      </c>
      <c r="G9564" t="s">
        <v>24832</v>
      </c>
      <c r="H9564" t="s">
        <v>7884</v>
      </c>
      <c r="I9564" t="s">
        <v>24834</v>
      </c>
      <c r="J9564" t="s">
        <v>24835</v>
      </c>
      <c r="K9564" t="s">
        <v>110</v>
      </c>
      <c r="L9564" t="s">
        <v>3346</v>
      </c>
      <c r="M9564" t="s">
        <v>4972</v>
      </c>
      <c r="N9564" t="s">
        <v>4973</v>
      </c>
      <c r="O9564" t="s">
        <v>3343</v>
      </c>
      <c r="P9564" t="s">
        <v>3343</v>
      </c>
      <c r="Q9564" t="s">
        <v>3346</v>
      </c>
    </row>
    <row r="9565" spans="1:17" x14ac:dyDescent="0.25">
      <c r="A9565" t="s">
        <v>2747</v>
      </c>
      <c r="B9565" t="s">
        <v>24391</v>
      </c>
      <c r="C9565" t="s">
        <v>24730</v>
      </c>
      <c r="D9565" t="s">
        <v>24731</v>
      </c>
      <c r="E9565">
        <v>4003019</v>
      </c>
      <c r="F9565" t="s">
        <v>24831</v>
      </c>
      <c r="G9565" t="s">
        <v>24832</v>
      </c>
      <c r="H9565" t="s">
        <v>7884</v>
      </c>
      <c r="I9565" t="s">
        <v>24836</v>
      </c>
      <c r="J9565" t="s">
        <v>24837</v>
      </c>
      <c r="K9565" t="s">
        <v>110</v>
      </c>
      <c r="L9565" t="s">
        <v>3346</v>
      </c>
      <c r="M9565" t="s">
        <v>4972</v>
      </c>
      <c r="N9565" t="s">
        <v>4973</v>
      </c>
      <c r="O9565" t="s">
        <v>3343</v>
      </c>
      <c r="P9565" t="s">
        <v>3343</v>
      </c>
      <c r="Q9565" t="s">
        <v>3346</v>
      </c>
    </row>
    <row r="9566" spans="1:17" x14ac:dyDescent="0.25">
      <c r="A9566" t="s">
        <v>2747</v>
      </c>
      <c r="B9566" t="s">
        <v>24391</v>
      </c>
      <c r="C9566" t="s">
        <v>24730</v>
      </c>
      <c r="D9566" t="s">
        <v>24731</v>
      </c>
      <c r="E9566">
        <v>4003019</v>
      </c>
      <c r="F9566" t="s">
        <v>24831</v>
      </c>
      <c r="G9566" t="s">
        <v>24832</v>
      </c>
      <c r="H9566" t="s">
        <v>7884</v>
      </c>
      <c r="I9566" t="s">
        <v>24838</v>
      </c>
      <c r="J9566" t="s">
        <v>17268</v>
      </c>
      <c r="K9566" t="s">
        <v>9959</v>
      </c>
      <c r="L9566" t="s">
        <v>3346</v>
      </c>
      <c r="M9566" t="s">
        <v>4972</v>
      </c>
      <c r="N9566" t="s">
        <v>4973</v>
      </c>
      <c r="O9566" t="s">
        <v>3343</v>
      </c>
      <c r="P9566" t="s">
        <v>3343</v>
      </c>
      <c r="Q9566" t="s">
        <v>3346</v>
      </c>
    </row>
    <row r="9567" spans="1:17" x14ac:dyDescent="0.25">
      <c r="A9567" t="s">
        <v>2747</v>
      </c>
      <c r="B9567" t="s">
        <v>24391</v>
      </c>
      <c r="C9567" t="s">
        <v>24730</v>
      </c>
      <c r="D9567" t="s">
        <v>24731</v>
      </c>
      <c r="E9567">
        <v>4003019</v>
      </c>
      <c r="F9567" t="s">
        <v>24831</v>
      </c>
      <c r="G9567" t="s">
        <v>24832</v>
      </c>
      <c r="H9567" t="s">
        <v>7884</v>
      </c>
      <c r="I9567" t="s">
        <v>24839</v>
      </c>
      <c r="J9567" t="s">
        <v>24824</v>
      </c>
      <c r="K9567" t="s">
        <v>110</v>
      </c>
      <c r="L9567" t="s">
        <v>3346</v>
      </c>
      <c r="M9567" t="s">
        <v>4972</v>
      </c>
      <c r="N9567" t="s">
        <v>4973</v>
      </c>
      <c r="O9567" t="s">
        <v>3343</v>
      </c>
      <c r="P9567" t="s">
        <v>3343</v>
      </c>
      <c r="Q9567" t="s">
        <v>3346</v>
      </c>
    </row>
    <row r="9568" spans="1:17" x14ac:dyDescent="0.25">
      <c r="A9568" t="s">
        <v>2747</v>
      </c>
      <c r="B9568" t="s">
        <v>24391</v>
      </c>
      <c r="C9568" t="s">
        <v>24730</v>
      </c>
      <c r="D9568" t="s">
        <v>24731</v>
      </c>
      <c r="E9568">
        <v>4003019</v>
      </c>
      <c r="F9568" t="s">
        <v>24831</v>
      </c>
      <c r="G9568" t="s">
        <v>24832</v>
      </c>
      <c r="H9568" t="s">
        <v>7884</v>
      </c>
      <c r="I9568" t="s">
        <v>24840</v>
      </c>
      <c r="J9568" t="s">
        <v>24826</v>
      </c>
      <c r="K9568" t="s">
        <v>110</v>
      </c>
      <c r="L9568" t="s">
        <v>3346</v>
      </c>
      <c r="M9568" t="s">
        <v>4972</v>
      </c>
      <c r="N9568" t="s">
        <v>4973</v>
      </c>
      <c r="O9568" t="s">
        <v>3343</v>
      </c>
      <c r="P9568" t="s">
        <v>3343</v>
      </c>
      <c r="Q9568" t="s">
        <v>3346</v>
      </c>
    </row>
    <row r="9569" spans="1:17" x14ac:dyDescent="0.25">
      <c r="A9569" t="s">
        <v>2747</v>
      </c>
      <c r="B9569" t="s">
        <v>24391</v>
      </c>
      <c r="C9569" t="s">
        <v>24730</v>
      </c>
      <c r="D9569" t="s">
        <v>24731</v>
      </c>
      <c r="E9569">
        <v>4003019</v>
      </c>
      <c r="F9569" t="s">
        <v>24831</v>
      </c>
      <c r="G9569" t="s">
        <v>24832</v>
      </c>
      <c r="H9569" t="s">
        <v>7884</v>
      </c>
      <c r="I9569" t="s">
        <v>24841</v>
      </c>
      <c r="J9569" t="s">
        <v>24828</v>
      </c>
      <c r="K9569" t="s">
        <v>110</v>
      </c>
      <c r="L9569" t="s">
        <v>3346</v>
      </c>
      <c r="M9569" t="s">
        <v>4972</v>
      </c>
      <c r="N9569" t="s">
        <v>4973</v>
      </c>
      <c r="O9569" t="s">
        <v>3343</v>
      </c>
      <c r="P9569" t="s">
        <v>3343</v>
      </c>
      <c r="Q9569" t="s">
        <v>3346</v>
      </c>
    </row>
    <row r="9570" spans="1:17" x14ac:dyDescent="0.25">
      <c r="A9570" t="s">
        <v>2747</v>
      </c>
      <c r="B9570" t="s">
        <v>24391</v>
      </c>
      <c r="C9570" t="s">
        <v>24730</v>
      </c>
      <c r="D9570" t="s">
        <v>24731</v>
      </c>
      <c r="E9570">
        <v>4003019</v>
      </c>
      <c r="F9570" t="s">
        <v>24831</v>
      </c>
      <c r="G9570" t="s">
        <v>24832</v>
      </c>
      <c r="H9570" t="s">
        <v>7884</v>
      </c>
      <c r="I9570" t="s">
        <v>24842</v>
      </c>
      <c r="J9570" t="s">
        <v>24843</v>
      </c>
      <c r="K9570" t="s">
        <v>110</v>
      </c>
      <c r="L9570" t="s">
        <v>3346</v>
      </c>
      <c r="M9570" t="s">
        <v>4972</v>
      </c>
      <c r="N9570" t="s">
        <v>4973</v>
      </c>
      <c r="O9570" t="s">
        <v>3343</v>
      </c>
      <c r="P9570" t="s">
        <v>3343</v>
      </c>
      <c r="Q9570" t="s">
        <v>3346</v>
      </c>
    </row>
    <row r="9571" spans="1:17" x14ac:dyDescent="0.25">
      <c r="A9571" t="s">
        <v>2747</v>
      </c>
      <c r="B9571" t="s">
        <v>24391</v>
      </c>
      <c r="C9571" t="s">
        <v>24730</v>
      </c>
      <c r="D9571" t="s">
        <v>24731</v>
      </c>
      <c r="E9571">
        <v>4003020</v>
      </c>
      <c r="F9571" t="s">
        <v>1259</v>
      </c>
      <c r="G9571" t="s">
        <v>24844</v>
      </c>
      <c r="H9571" t="s">
        <v>7884</v>
      </c>
      <c r="I9571" t="s">
        <v>1260</v>
      </c>
      <c r="J9571" t="s">
        <v>1259</v>
      </c>
      <c r="K9571" t="s">
        <v>110</v>
      </c>
      <c r="L9571" t="s">
        <v>3343</v>
      </c>
      <c r="M9571" t="s">
        <v>4972</v>
      </c>
      <c r="N9571" t="s">
        <v>4973</v>
      </c>
      <c r="O9571" t="s">
        <v>3343</v>
      </c>
      <c r="P9571" t="s">
        <v>3343</v>
      </c>
      <c r="Q9571" t="s">
        <v>3346</v>
      </c>
    </row>
    <row r="9572" spans="1:17" x14ac:dyDescent="0.25">
      <c r="A9572" t="s">
        <v>2747</v>
      </c>
      <c r="B9572" t="s">
        <v>24391</v>
      </c>
      <c r="C9572" t="s">
        <v>24730</v>
      </c>
      <c r="D9572" t="s">
        <v>24731</v>
      </c>
      <c r="E9572">
        <v>4003020</v>
      </c>
      <c r="F9572" t="s">
        <v>1259</v>
      </c>
      <c r="G9572" t="s">
        <v>24844</v>
      </c>
      <c r="H9572" t="s">
        <v>7884</v>
      </c>
      <c r="I9572" t="s">
        <v>24845</v>
      </c>
      <c r="J9572" t="s">
        <v>24835</v>
      </c>
      <c r="K9572" t="s">
        <v>110</v>
      </c>
      <c r="L9572" t="s">
        <v>3346</v>
      </c>
      <c r="M9572" t="s">
        <v>4972</v>
      </c>
      <c r="N9572" t="s">
        <v>4973</v>
      </c>
      <c r="O9572" t="s">
        <v>3343</v>
      </c>
      <c r="P9572" t="s">
        <v>3343</v>
      </c>
      <c r="Q9572" t="s">
        <v>3346</v>
      </c>
    </row>
    <row r="9573" spans="1:17" x14ac:dyDescent="0.25">
      <c r="A9573" t="s">
        <v>2747</v>
      </c>
      <c r="B9573" t="s">
        <v>24391</v>
      </c>
      <c r="C9573" t="s">
        <v>24730</v>
      </c>
      <c r="D9573" t="s">
        <v>24731</v>
      </c>
      <c r="E9573">
        <v>4003020</v>
      </c>
      <c r="F9573" t="s">
        <v>1259</v>
      </c>
      <c r="G9573" t="s">
        <v>24844</v>
      </c>
      <c r="H9573" t="s">
        <v>7884</v>
      </c>
      <c r="I9573" t="s">
        <v>1278</v>
      </c>
      <c r="J9573" t="s">
        <v>1279</v>
      </c>
      <c r="K9573" t="s">
        <v>110</v>
      </c>
      <c r="L9573" t="s">
        <v>3346</v>
      </c>
      <c r="M9573" t="s">
        <v>4972</v>
      </c>
      <c r="N9573" t="s">
        <v>4973</v>
      </c>
      <c r="O9573" t="s">
        <v>3343</v>
      </c>
      <c r="P9573" t="s">
        <v>3343</v>
      </c>
      <c r="Q9573" t="s">
        <v>3346</v>
      </c>
    </row>
    <row r="9574" spans="1:17" x14ac:dyDescent="0.25">
      <c r="A9574" t="s">
        <v>2747</v>
      </c>
      <c r="B9574" t="s">
        <v>24391</v>
      </c>
      <c r="C9574" t="s">
        <v>24730</v>
      </c>
      <c r="D9574" t="s">
        <v>24731</v>
      </c>
      <c r="E9574">
        <v>4003020</v>
      </c>
      <c r="F9574" t="s">
        <v>1259</v>
      </c>
      <c r="G9574" t="s">
        <v>24844</v>
      </c>
      <c r="H9574" t="s">
        <v>7884</v>
      </c>
      <c r="I9574" t="s">
        <v>24846</v>
      </c>
      <c r="J9574" t="s">
        <v>17270</v>
      </c>
      <c r="K9574" t="s">
        <v>9959</v>
      </c>
      <c r="L9574" t="s">
        <v>3346</v>
      </c>
      <c r="M9574" t="s">
        <v>4972</v>
      </c>
      <c r="N9574" t="s">
        <v>4973</v>
      </c>
      <c r="O9574" t="s">
        <v>3343</v>
      </c>
      <c r="P9574" t="s">
        <v>3343</v>
      </c>
      <c r="Q9574" t="s">
        <v>3346</v>
      </c>
    </row>
    <row r="9575" spans="1:17" x14ac:dyDescent="0.25">
      <c r="A9575" t="s">
        <v>2747</v>
      </c>
      <c r="B9575" t="s">
        <v>24391</v>
      </c>
      <c r="C9575" t="s">
        <v>24730</v>
      </c>
      <c r="D9575" t="s">
        <v>24731</v>
      </c>
      <c r="E9575">
        <v>4003020</v>
      </c>
      <c r="F9575" t="s">
        <v>1259</v>
      </c>
      <c r="G9575" t="s">
        <v>24844</v>
      </c>
      <c r="H9575" t="s">
        <v>7884</v>
      </c>
      <c r="I9575" t="s">
        <v>24847</v>
      </c>
      <c r="J9575" t="s">
        <v>24848</v>
      </c>
      <c r="K9575" t="s">
        <v>110</v>
      </c>
      <c r="L9575" t="s">
        <v>3346</v>
      </c>
      <c r="M9575" t="s">
        <v>4972</v>
      </c>
      <c r="N9575" t="s">
        <v>4973</v>
      </c>
      <c r="O9575" t="s">
        <v>3343</v>
      </c>
      <c r="P9575" t="s">
        <v>3343</v>
      </c>
      <c r="Q9575" t="s">
        <v>3346</v>
      </c>
    </row>
    <row r="9576" spans="1:17" x14ac:dyDescent="0.25">
      <c r="A9576" t="s">
        <v>2747</v>
      </c>
      <c r="B9576" t="s">
        <v>24391</v>
      </c>
      <c r="C9576" t="s">
        <v>24730</v>
      </c>
      <c r="D9576" t="s">
        <v>24731</v>
      </c>
      <c r="E9576">
        <v>4003020</v>
      </c>
      <c r="F9576" t="s">
        <v>1259</v>
      </c>
      <c r="G9576" t="s">
        <v>24844</v>
      </c>
      <c r="H9576" t="s">
        <v>7884</v>
      </c>
      <c r="I9576" t="s">
        <v>24849</v>
      </c>
      <c r="J9576" t="s">
        <v>24850</v>
      </c>
      <c r="K9576" t="s">
        <v>110</v>
      </c>
      <c r="L9576" t="s">
        <v>3346</v>
      </c>
      <c r="M9576" t="s">
        <v>4972</v>
      </c>
      <c r="N9576" t="s">
        <v>4973</v>
      </c>
      <c r="O9576" t="s">
        <v>3343</v>
      </c>
      <c r="P9576" t="s">
        <v>3343</v>
      </c>
      <c r="Q9576" t="s">
        <v>3346</v>
      </c>
    </row>
    <row r="9577" spans="1:17" x14ac:dyDescent="0.25">
      <c r="A9577" t="s">
        <v>2747</v>
      </c>
      <c r="B9577" t="s">
        <v>24391</v>
      </c>
      <c r="C9577" t="s">
        <v>24730</v>
      </c>
      <c r="D9577" t="s">
        <v>24731</v>
      </c>
      <c r="E9577">
        <v>4003020</v>
      </c>
      <c r="F9577" t="s">
        <v>1259</v>
      </c>
      <c r="G9577" t="s">
        <v>24844</v>
      </c>
      <c r="H9577" t="s">
        <v>7884</v>
      </c>
      <c r="I9577" t="s">
        <v>24851</v>
      </c>
      <c r="J9577" t="s">
        <v>24852</v>
      </c>
      <c r="K9577" t="s">
        <v>110</v>
      </c>
      <c r="L9577" t="s">
        <v>3346</v>
      </c>
      <c r="M9577" t="s">
        <v>4972</v>
      </c>
      <c r="N9577" t="s">
        <v>4973</v>
      </c>
      <c r="O9577" t="s">
        <v>3343</v>
      </c>
      <c r="P9577" t="s">
        <v>3343</v>
      </c>
      <c r="Q9577" t="s">
        <v>3346</v>
      </c>
    </row>
    <row r="9578" spans="1:17" x14ac:dyDescent="0.25">
      <c r="A9578" t="s">
        <v>2747</v>
      </c>
      <c r="B9578" t="s">
        <v>24391</v>
      </c>
      <c r="C9578" t="s">
        <v>24730</v>
      </c>
      <c r="D9578" t="s">
        <v>24731</v>
      </c>
      <c r="E9578">
        <v>4003020</v>
      </c>
      <c r="F9578" t="s">
        <v>1259</v>
      </c>
      <c r="G9578" t="s">
        <v>24844</v>
      </c>
      <c r="H9578" t="s">
        <v>7884</v>
      </c>
      <c r="I9578" t="s">
        <v>24853</v>
      </c>
      <c r="J9578" t="s">
        <v>24854</v>
      </c>
      <c r="K9578" t="s">
        <v>110</v>
      </c>
      <c r="L9578" t="s">
        <v>3346</v>
      </c>
      <c r="M9578" t="s">
        <v>4972</v>
      </c>
      <c r="N9578" t="s">
        <v>4973</v>
      </c>
      <c r="O9578" t="s">
        <v>3343</v>
      </c>
      <c r="P9578" t="s">
        <v>3343</v>
      </c>
      <c r="Q9578" t="s">
        <v>3346</v>
      </c>
    </row>
    <row r="9579" spans="1:17" x14ac:dyDescent="0.25">
      <c r="A9579" t="s">
        <v>2747</v>
      </c>
      <c r="B9579" t="s">
        <v>24391</v>
      </c>
      <c r="C9579" t="s">
        <v>24730</v>
      </c>
      <c r="D9579" t="s">
        <v>24731</v>
      </c>
      <c r="E9579">
        <v>4003021</v>
      </c>
      <c r="F9579" t="s">
        <v>24855</v>
      </c>
      <c r="H9579" t="s">
        <v>3394</v>
      </c>
      <c r="I9579" t="s">
        <v>24856</v>
      </c>
      <c r="J9579" t="s">
        <v>3409</v>
      </c>
      <c r="K9579" t="s">
        <v>110</v>
      </c>
      <c r="L9579" t="s">
        <v>3343</v>
      </c>
      <c r="M9579" t="s">
        <v>3344</v>
      </c>
      <c r="N9579" t="s">
        <v>3345</v>
      </c>
      <c r="O9579" t="s">
        <v>3343</v>
      </c>
      <c r="P9579" t="s">
        <v>3343</v>
      </c>
      <c r="Q9579" t="s">
        <v>3346</v>
      </c>
    </row>
    <row r="9580" spans="1:17" x14ac:dyDescent="0.25">
      <c r="A9580" t="s">
        <v>2747</v>
      </c>
      <c r="B9580" t="s">
        <v>24391</v>
      </c>
      <c r="C9580" t="s">
        <v>24730</v>
      </c>
      <c r="D9580" t="s">
        <v>24731</v>
      </c>
      <c r="E9580">
        <v>4003022</v>
      </c>
      <c r="F9580" t="s">
        <v>24857</v>
      </c>
      <c r="G9580" t="s">
        <v>24858</v>
      </c>
      <c r="H9580" t="s">
        <v>3770</v>
      </c>
      <c r="I9580" t="s">
        <v>24859</v>
      </c>
      <c r="J9580" t="s">
        <v>24860</v>
      </c>
      <c r="K9580" t="s">
        <v>110</v>
      </c>
      <c r="L9580" t="s">
        <v>3343</v>
      </c>
      <c r="M9580" t="s">
        <v>3707</v>
      </c>
      <c r="N9580" t="s">
        <v>24774</v>
      </c>
      <c r="O9580" t="s">
        <v>3343</v>
      </c>
      <c r="P9580" t="s">
        <v>3343</v>
      </c>
      <c r="Q9580" t="s">
        <v>3346</v>
      </c>
    </row>
    <row r="9581" spans="1:17" x14ac:dyDescent="0.25">
      <c r="A9581" t="s">
        <v>2747</v>
      </c>
      <c r="B9581" t="s">
        <v>24391</v>
      </c>
      <c r="C9581" t="s">
        <v>24730</v>
      </c>
      <c r="D9581" t="s">
        <v>24731</v>
      </c>
      <c r="E9581">
        <v>4003023</v>
      </c>
      <c r="F9581" t="s">
        <v>24861</v>
      </c>
      <c r="H9581" t="s">
        <v>3770</v>
      </c>
      <c r="I9581" t="s">
        <v>24862</v>
      </c>
      <c r="J9581" t="s">
        <v>24863</v>
      </c>
      <c r="K9581" t="s">
        <v>110</v>
      </c>
      <c r="L9581" t="s">
        <v>3343</v>
      </c>
      <c r="M9581" t="s">
        <v>3344</v>
      </c>
      <c r="N9581" t="s">
        <v>3345</v>
      </c>
      <c r="O9581" t="s">
        <v>3343</v>
      </c>
      <c r="P9581" t="s">
        <v>3343</v>
      </c>
      <c r="Q9581" t="s">
        <v>3346</v>
      </c>
    </row>
    <row r="9582" spans="1:17" x14ac:dyDescent="0.25">
      <c r="A9582" t="s">
        <v>2747</v>
      </c>
      <c r="B9582" t="s">
        <v>24391</v>
      </c>
      <c r="C9582" t="s">
        <v>24730</v>
      </c>
      <c r="D9582" t="s">
        <v>24731</v>
      </c>
      <c r="E9582">
        <v>4003025</v>
      </c>
      <c r="F9582" t="s">
        <v>24864</v>
      </c>
      <c r="H9582" t="s">
        <v>24865</v>
      </c>
      <c r="I9582" t="s">
        <v>24866</v>
      </c>
      <c r="J9582" t="s">
        <v>24867</v>
      </c>
      <c r="K9582" t="s">
        <v>110</v>
      </c>
      <c r="L9582" t="s">
        <v>3343</v>
      </c>
      <c r="M9582" t="s">
        <v>4972</v>
      </c>
      <c r="N9582" t="s">
        <v>7882</v>
      </c>
      <c r="O9582" t="s">
        <v>3343</v>
      </c>
      <c r="P9582" t="s">
        <v>3343</v>
      </c>
      <c r="Q9582" t="s">
        <v>3346</v>
      </c>
    </row>
    <row r="9583" spans="1:17" x14ac:dyDescent="0.25">
      <c r="A9583" t="s">
        <v>2747</v>
      </c>
      <c r="B9583" t="s">
        <v>24391</v>
      </c>
      <c r="C9583" t="s">
        <v>24730</v>
      </c>
      <c r="D9583" t="s">
        <v>24731</v>
      </c>
      <c r="E9583">
        <v>4003026</v>
      </c>
      <c r="F9583" t="s">
        <v>24868</v>
      </c>
      <c r="H9583" t="s">
        <v>24869</v>
      </c>
      <c r="I9583" t="s">
        <v>24870</v>
      </c>
      <c r="J9583" t="s">
        <v>24871</v>
      </c>
      <c r="K9583" t="s">
        <v>110</v>
      </c>
      <c r="L9583" t="s">
        <v>3343</v>
      </c>
      <c r="M9583" t="s">
        <v>4972</v>
      </c>
      <c r="N9583" t="s">
        <v>7882</v>
      </c>
      <c r="O9583" t="s">
        <v>3343</v>
      </c>
      <c r="P9583" t="s">
        <v>3343</v>
      </c>
      <c r="Q9583" t="s">
        <v>3346</v>
      </c>
    </row>
    <row r="9584" spans="1:17" x14ac:dyDescent="0.25">
      <c r="A9584" t="s">
        <v>2747</v>
      </c>
      <c r="B9584" t="s">
        <v>24391</v>
      </c>
      <c r="C9584" t="s">
        <v>24730</v>
      </c>
      <c r="D9584" t="s">
        <v>24731</v>
      </c>
      <c r="E9584">
        <v>4003027</v>
      </c>
      <c r="F9584" t="s">
        <v>24872</v>
      </c>
      <c r="G9584" t="s">
        <v>24873</v>
      </c>
      <c r="H9584" t="s">
        <v>24874</v>
      </c>
      <c r="I9584" t="s">
        <v>24875</v>
      </c>
      <c r="J9584" t="s">
        <v>24876</v>
      </c>
      <c r="K9584" t="s">
        <v>110</v>
      </c>
      <c r="L9584" t="s">
        <v>3343</v>
      </c>
      <c r="M9584" t="s">
        <v>4972</v>
      </c>
      <c r="N9584" t="s">
        <v>19940</v>
      </c>
      <c r="O9584" t="s">
        <v>3343</v>
      </c>
      <c r="P9584" t="s">
        <v>3343</v>
      </c>
      <c r="Q9584" t="s">
        <v>3346</v>
      </c>
    </row>
    <row r="9585" spans="1:17" x14ac:dyDescent="0.25">
      <c r="A9585" t="s">
        <v>2747</v>
      </c>
      <c r="B9585" t="s">
        <v>24391</v>
      </c>
      <c r="C9585" t="s">
        <v>24730</v>
      </c>
      <c r="D9585" t="s">
        <v>24731</v>
      </c>
      <c r="E9585">
        <v>4003028</v>
      </c>
      <c r="F9585" t="s">
        <v>24877</v>
      </c>
      <c r="G9585" t="s">
        <v>24878</v>
      </c>
      <c r="H9585" t="s">
        <v>3394</v>
      </c>
      <c r="I9585" t="s">
        <v>24879</v>
      </c>
      <c r="J9585" t="s">
        <v>200</v>
      </c>
      <c r="K9585" t="s">
        <v>110</v>
      </c>
      <c r="L9585" t="s">
        <v>3343</v>
      </c>
      <c r="M9585" t="s">
        <v>3344</v>
      </c>
      <c r="N9585" t="s">
        <v>3360</v>
      </c>
      <c r="O9585" t="s">
        <v>3346</v>
      </c>
      <c r="P9585" t="s">
        <v>3343</v>
      </c>
      <c r="Q9585" t="s">
        <v>3346</v>
      </c>
    </row>
    <row r="9586" spans="1:17" x14ac:dyDescent="0.25">
      <c r="A9586" t="s">
        <v>2747</v>
      </c>
      <c r="B9586" t="s">
        <v>24391</v>
      </c>
      <c r="C9586" t="s">
        <v>24730</v>
      </c>
      <c r="D9586" t="s">
        <v>24731</v>
      </c>
      <c r="E9586">
        <v>4003028</v>
      </c>
      <c r="F9586" t="s">
        <v>24877</v>
      </c>
      <c r="G9586" t="s">
        <v>24878</v>
      </c>
      <c r="H9586" t="s">
        <v>3394</v>
      </c>
      <c r="I9586" t="s">
        <v>24880</v>
      </c>
      <c r="J9586" t="s">
        <v>24881</v>
      </c>
      <c r="K9586" t="s">
        <v>110</v>
      </c>
      <c r="L9586" t="s">
        <v>3346</v>
      </c>
      <c r="M9586" t="s">
        <v>3344</v>
      </c>
      <c r="N9586" t="s">
        <v>3360</v>
      </c>
      <c r="O9586" t="s">
        <v>3346</v>
      </c>
      <c r="P9586" t="s">
        <v>3343</v>
      </c>
      <c r="Q9586" t="s">
        <v>3346</v>
      </c>
    </row>
    <row r="9587" spans="1:17" x14ac:dyDescent="0.25">
      <c r="A9587" t="s">
        <v>2747</v>
      </c>
      <c r="B9587" t="s">
        <v>24391</v>
      </c>
      <c r="C9587" t="s">
        <v>24730</v>
      </c>
      <c r="D9587" t="s">
        <v>24731</v>
      </c>
      <c r="E9587">
        <v>4003029</v>
      </c>
      <c r="F9587" t="s">
        <v>24882</v>
      </c>
      <c r="G9587" t="s">
        <v>24883</v>
      </c>
      <c r="H9587" t="s">
        <v>24654</v>
      </c>
      <c r="I9587" t="s">
        <v>24884</v>
      </c>
      <c r="J9587" t="s">
        <v>24885</v>
      </c>
      <c r="K9587" t="s">
        <v>110</v>
      </c>
      <c r="L9587" t="s">
        <v>3343</v>
      </c>
      <c r="M9587" t="s">
        <v>3344</v>
      </c>
      <c r="N9587" t="s">
        <v>3345</v>
      </c>
      <c r="O9587" t="s">
        <v>3346</v>
      </c>
      <c r="P9587" t="s">
        <v>3343</v>
      </c>
      <c r="Q9587" t="s">
        <v>3346</v>
      </c>
    </row>
    <row r="9588" spans="1:17" x14ac:dyDescent="0.25">
      <c r="A9588" t="s">
        <v>2747</v>
      </c>
      <c r="B9588" t="s">
        <v>24391</v>
      </c>
      <c r="C9588" t="s">
        <v>24730</v>
      </c>
      <c r="D9588" t="s">
        <v>24731</v>
      </c>
      <c r="E9588">
        <v>4003030</v>
      </c>
      <c r="F9588" t="s">
        <v>24886</v>
      </c>
      <c r="G9588" t="s">
        <v>24887</v>
      </c>
      <c r="H9588" t="s">
        <v>14864</v>
      </c>
      <c r="I9588" t="s">
        <v>24888</v>
      </c>
      <c r="J9588" t="s">
        <v>24889</v>
      </c>
      <c r="K9588" t="s">
        <v>8361</v>
      </c>
      <c r="L9588" t="s">
        <v>3343</v>
      </c>
      <c r="M9588" t="s">
        <v>5047</v>
      </c>
      <c r="N9588" t="s">
        <v>14859</v>
      </c>
      <c r="O9588" t="s">
        <v>3343</v>
      </c>
      <c r="P9588" t="s">
        <v>3343</v>
      </c>
      <c r="Q9588" t="s">
        <v>3346</v>
      </c>
    </row>
    <row r="9589" spans="1:17" x14ac:dyDescent="0.25">
      <c r="A9589" t="s">
        <v>2747</v>
      </c>
      <c r="B9589" t="s">
        <v>24391</v>
      </c>
      <c r="C9589" t="s">
        <v>24730</v>
      </c>
      <c r="D9589" t="s">
        <v>24731</v>
      </c>
      <c r="E9589">
        <v>4003031</v>
      </c>
      <c r="F9589" t="s">
        <v>24890</v>
      </c>
      <c r="G9589" t="s">
        <v>24891</v>
      </c>
      <c r="H9589" t="s">
        <v>8202</v>
      </c>
      <c r="I9589" t="s">
        <v>24892</v>
      </c>
      <c r="J9589" t="s">
        <v>24893</v>
      </c>
      <c r="K9589" t="s">
        <v>110</v>
      </c>
      <c r="L9589" t="s">
        <v>3343</v>
      </c>
      <c r="M9589" t="s">
        <v>5047</v>
      </c>
      <c r="N9589" t="s">
        <v>14859</v>
      </c>
      <c r="O9589" t="s">
        <v>3343</v>
      </c>
      <c r="P9589" t="s">
        <v>3343</v>
      </c>
      <c r="Q9589" t="s">
        <v>3346</v>
      </c>
    </row>
    <row r="9590" spans="1:17" x14ac:dyDescent="0.25">
      <c r="A9590" t="s">
        <v>2747</v>
      </c>
      <c r="B9590" t="s">
        <v>24391</v>
      </c>
      <c r="C9590" t="s">
        <v>24730</v>
      </c>
      <c r="D9590" t="s">
        <v>24731</v>
      </c>
      <c r="E9590">
        <v>4003032</v>
      </c>
      <c r="F9590" t="s">
        <v>24894</v>
      </c>
      <c r="G9590" t="s">
        <v>24895</v>
      </c>
      <c r="H9590" t="s">
        <v>3350</v>
      </c>
      <c r="I9590" t="s">
        <v>24896</v>
      </c>
      <c r="J9590" t="s">
        <v>24897</v>
      </c>
      <c r="K9590" t="s">
        <v>110</v>
      </c>
      <c r="L9590" t="s">
        <v>3343</v>
      </c>
      <c r="M9590" t="s">
        <v>3344</v>
      </c>
      <c r="N9590" t="s">
        <v>3345</v>
      </c>
      <c r="O9590" t="s">
        <v>3346</v>
      </c>
      <c r="P9590" t="s">
        <v>3343</v>
      </c>
      <c r="Q9590" t="s">
        <v>3346</v>
      </c>
    </row>
    <row r="9591" spans="1:17" x14ac:dyDescent="0.25">
      <c r="A9591" t="s">
        <v>2747</v>
      </c>
      <c r="B9591" t="s">
        <v>24391</v>
      </c>
      <c r="C9591" t="s">
        <v>24730</v>
      </c>
      <c r="D9591" t="s">
        <v>24731</v>
      </c>
      <c r="E9591">
        <v>4003032</v>
      </c>
      <c r="F9591" t="s">
        <v>24894</v>
      </c>
      <c r="G9591" t="s">
        <v>24895</v>
      </c>
      <c r="H9591" t="s">
        <v>3350</v>
      </c>
      <c r="I9591" t="s">
        <v>24898</v>
      </c>
      <c r="J9591" t="s">
        <v>24899</v>
      </c>
      <c r="K9591" t="s">
        <v>110</v>
      </c>
      <c r="L9591" t="s">
        <v>3346</v>
      </c>
      <c r="M9591" t="s">
        <v>3344</v>
      </c>
      <c r="N9591" t="s">
        <v>3345</v>
      </c>
      <c r="O9591" t="s">
        <v>3346</v>
      </c>
      <c r="P9591" t="s">
        <v>3343</v>
      </c>
      <c r="Q9591" t="s">
        <v>3346</v>
      </c>
    </row>
    <row r="9592" spans="1:17" x14ac:dyDescent="0.25">
      <c r="A9592" t="s">
        <v>2747</v>
      </c>
      <c r="B9592" t="s">
        <v>24391</v>
      </c>
      <c r="C9592" t="s">
        <v>24730</v>
      </c>
      <c r="D9592" t="s">
        <v>24731</v>
      </c>
      <c r="E9592">
        <v>4003033</v>
      </c>
      <c r="F9592" t="s">
        <v>24900</v>
      </c>
      <c r="H9592" t="s">
        <v>3586</v>
      </c>
      <c r="I9592" t="s">
        <v>24901</v>
      </c>
      <c r="J9592" t="s">
        <v>6877</v>
      </c>
      <c r="K9592" t="s">
        <v>110</v>
      </c>
      <c r="L9592" t="s">
        <v>3343</v>
      </c>
      <c r="M9592" t="s">
        <v>3707</v>
      </c>
      <c r="N9592" t="s">
        <v>24774</v>
      </c>
      <c r="O9592" t="s">
        <v>3343</v>
      </c>
      <c r="P9592" t="s">
        <v>3343</v>
      </c>
      <c r="Q9592" t="s">
        <v>3346</v>
      </c>
    </row>
    <row r="9593" spans="1:17" x14ac:dyDescent="0.25">
      <c r="A9593" t="s">
        <v>2747</v>
      </c>
      <c r="B9593" t="s">
        <v>24391</v>
      </c>
      <c r="C9593" t="s">
        <v>24730</v>
      </c>
      <c r="D9593" t="s">
        <v>24731</v>
      </c>
      <c r="E9593">
        <v>4003034</v>
      </c>
      <c r="F9593" t="s">
        <v>24902</v>
      </c>
      <c r="G9593" t="s">
        <v>24903</v>
      </c>
      <c r="H9593" t="s">
        <v>5044</v>
      </c>
      <c r="I9593" t="s">
        <v>24904</v>
      </c>
      <c r="J9593" t="s">
        <v>24905</v>
      </c>
      <c r="K9593" t="s">
        <v>110</v>
      </c>
      <c r="L9593" t="s">
        <v>3343</v>
      </c>
      <c r="M9593" t="s">
        <v>3344</v>
      </c>
      <c r="N9593" t="s">
        <v>3345</v>
      </c>
      <c r="O9593" t="s">
        <v>3346</v>
      </c>
      <c r="P9593" t="s">
        <v>3343</v>
      </c>
      <c r="Q9593" t="s">
        <v>3346</v>
      </c>
    </row>
    <row r="9594" spans="1:17" x14ac:dyDescent="0.25">
      <c r="A9594" t="s">
        <v>2747</v>
      </c>
      <c r="B9594" t="s">
        <v>24391</v>
      </c>
      <c r="C9594" t="s">
        <v>24730</v>
      </c>
      <c r="D9594" t="s">
        <v>24731</v>
      </c>
      <c r="E9594">
        <v>4003036</v>
      </c>
      <c r="F9594" t="s">
        <v>24906</v>
      </c>
      <c r="G9594" t="s">
        <v>24907</v>
      </c>
      <c r="H9594" t="s">
        <v>4509</v>
      </c>
      <c r="I9594" t="s">
        <v>24908</v>
      </c>
      <c r="J9594" t="s">
        <v>24909</v>
      </c>
      <c r="K9594" t="s">
        <v>110</v>
      </c>
      <c r="L9594" t="s">
        <v>3343</v>
      </c>
      <c r="M9594" t="s">
        <v>3344</v>
      </c>
      <c r="N9594" t="s">
        <v>3345</v>
      </c>
      <c r="O9594" t="s">
        <v>3346</v>
      </c>
      <c r="P9594" t="s">
        <v>3343</v>
      </c>
      <c r="Q9594" t="s">
        <v>3346</v>
      </c>
    </row>
    <row r="9595" spans="1:17" x14ac:dyDescent="0.25">
      <c r="A9595" t="s">
        <v>2747</v>
      </c>
      <c r="B9595" t="s">
        <v>24391</v>
      </c>
      <c r="C9595" t="s">
        <v>24730</v>
      </c>
      <c r="D9595" t="s">
        <v>24731</v>
      </c>
      <c r="E9595">
        <v>4003036</v>
      </c>
      <c r="F9595" t="s">
        <v>24906</v>
      </c>
      <c r="G9595" t="s">
        <v>24907</v>
      </c>
      <c r="H9595" t="s">
        <v>4509</v>
      </c>
      <c r="I9595" t="s">
        <v>24910</v>
      </c>
      <c r="J9595" t="s">
        <v>24911</v>
      </c>
      <c r="K9595" t="s">
        <v>110</v>
      </c>
      <c r="L9595" t="s">
        <v>3346</v>
      </c>
      <c r="M9595" t="s">
        <v>3344</v>
      </c>
      <c r="N9595" t="s">
        <v>3345</v>
      </c>
      <c r="O9595" t="s">
        <v>3346</v>
      </c>
      <c r="P9595" t="s">
        <v>3343</v>
      </c>
      <c r="Q9595" t="s">
        <v>3346</v>
      </c>
    </row>
    <row r="9596" spans="1:17" x14ac:dyDescent="0.25">
      <c r="A9596" t="s">
        <v>2747</v>
      </c>
      <c r="B9596" t="s">
        <v>24391</v>
      </c>
      <c r="C9596" t="s">
        <v>24730</v>
      </c>
      <c r="D9596" t="s">
        <v>24731</v>
      </c>
      <c r="E9596">
        <v>4003037</v>
      </c>
      <c r="F9596" t="s">
        <v>24912</v>
      </c>
      <c r="G9596" t="s">
        <v>24913</v>
      </c>
      <c r="H9596" t="s">
        <v>4883</v>
      </c>
      <c r="I9596" t="s">
        <v>24914</v>
      </c>
      <c r="J9596" t="s">
        <v>24915</v>
      </c>
      <c r="K9596" t="s">
        <v>110</v>
      </c>
      <c r="L9596" t="s">
        <v>3343</v>
      </c>
      <c r="M9596" t="s">
        <v>3344</v>
      </c>
      <c r="N9596" t="s">
        <v>3345</v>
      </c>
      <c r="O9596" t="s">
        <v>3346</v>
      </c>
      <c r="P9596" t="s">
        <v>3343</v>
      </c>
      <c r="Q9596" t="s">
        <v>3346</v>
      </c>
    </row>
    <row r="9597" spans="1:17" x14ac:dyDescent="0.25">
      <c r="A9597" t="s">
        <v>2747</v>
      </c>
      <c r="B9597" t="s">
        <v>24391</v>
      </c>
      <c r="C9597" t="s">
        <v>24730</v>
      </c>
      <c r="D9597" t="s">
        <v>24731</v>
      </c>
      <c r="E9597">
        <v>4003037</v>
      </c>
      <c r="F9597" t="s">
        <v>24912</v>
      </c>
      <c r="G9597" t="s">
        <v>24913</v>
      </c>
      <c r="H9597" t="s">
        <v>4883</v>
      </c>
      <c r="I9597" t="s">
        <v>24916</v>
      </c>
      <c r="J9597" t="s">
        <v>24917</v>
      </c>
      <c r="K9597" t="s">
        <v>110</v>
      </c>
      <c r="L9597" t="s">
        <v>3346</v>
      </c>
      <c r="M9597" t="s">
        <v>3344</v>
      </c>
      <c r="N9597" t="s">
        <v>3345</v>
      </c>
      <c r="O9597" t="s">
        <v>3346</v>
      </c>
      <c r="P9597" t="s">
        <v>3343</v>
      </c>
      <c r="Q9597" t="s">
        <v>3346</v>
      </c>
    </row>
    <row r="9598" spans="1:17" x14ac:dyDescent="0.25">
      <c r="A9598" t="s">
        <v>2747</v>
      </c>
      <c r="B9598" t="s">
        <v>24391</v>
      </c>
      <c r="C9598" t="s">
        <v>24730</v>
      </c>
      <c r="D9598" t="s">
        <v>24731</v>
      </c>
      <c r="E9598">
        <v>4003038</v>
      </c>
      <c r="F9598" t="s">
        <v>24918</v>
      </c>
      <c r="G9598" t="s">
        <v>24919</v>
      </c>
      <c r="H9598" t="s">
        <v>4509</v>
      </c>
      <c r="I9598" t="s">
        <v>24920</v>
      </c>
      <c r="J9598" t="s">
        <v>23524</v>
      </c>
      <c r="K9598" t="s">
        <v>110</v>
      </c>
      <c r="L9598" t="s">
        <v>3343</v>
      </c>
      <c r="M9598" t="s">
        <v>3344</v>
      </c>
      <c r="N9598" t="s">
        <v>3345</v>
      </c>
      <c r="O9598" t="s">
        <v>3346</v>
      </c>
      <c r="P9598" t="s">
        <v>3343</v>
      </c>
      <c r="Q9598" t="s">
        <v>3346</v>
      </c>
    </row>
    <row r="9599" spans="1:17" x14ac:dyDescent="0.25">
      <c r="A9599" t="s">
        <v>2747</v>
      </c>
      <c r="B9599" t="s">
        <v>24391</v>
      </c>
      <c r="C9599" t="s">
        <v>24730</v>
      </c>
      <c r="D9599" t="s">
        <v>24731</v>
      </c>
      <c r="E9599">
        <v>4003038</v>
      </c>
      <c r="F9599" t="s">
        <v>24918</v>
      </c>
      <c r="G9599" t="s">
        <v>24919</v>
      </c>
      <c r="H9599" t="s">
        <v>4509</v>
      </c>
      <c r="I9599" t="s">
        <v>24921</v>
      </c>
      <c r="J9599" t="s">
        <v>24922</v>
      </c>
      <c r="K9599" t="s">
        <v>110</v>
      </c>
      <c r="L9599" t="s">
        <v>3346</v>
      </c>
      <c r="M9599" t="s">
        <v>3344</v>
      </c>
      <c r="N9599" t="s">
        <v>3345</v>
      </c>
      <c r="O9599" t="s">
        <v>3346</v>
      </c>
      <c r="P9599" t="s">
        <v>3343</v>
      </c>
      <c r="Q9599" t="s">
        <v>3346</v>
      </c>
    </row>
    <row r="9600" spans="1:17" x14ac:dyDescent="0.25">
      <c r="A9600" t="s">
        <v>2747</v>
      </c>
      <c r="B9600" t="s">
        <v>24391</v>
      </c>
      <c r="C9600" t="s">
        <v>24730</v>
      </c>
      <c r="D9600" t="s">
        <v>24731</v>
      </c>
      <c r="E9600">
        <v>4003038</v>
      </c>
      <c r="F9600" t="s">
        <v>24918</v>
      </c>
      <c r="G9600" t="s">
        <v>24919</v>
      </c>
      <c r="H9600" t="s">
        <v>4509</v>
      </c>
      <c r="I9600" t="s">
        <v>24923</v>
      </c>
      <c r="J9600" t="s">
        <v>935</v>
      </c>
      <c r="K9600" t="s">
        <v>110</v>
      </c>
      <c r="L9600" t="s">
        <v>3346</v>
      </c>
      <c r="M9600" t="s">
        <v>3344</v>
      </c>
      <c r="N9600" t="s">
        <v>3345</v>
      </c>
      <c r="O9600" t="s">
        <v>3346</v>
      </c>
      <c r="P9600" t="s">
        <v>3343</v>
      </c>
      <c r="Q9600" t="s">
        <v>3346</v>
      </c>
    </row>
    <row r="9601" spans="1:17" x14ac:dyDescent="0.25">
      <c r="A9601" t="s">
        <v>2747</v>
      </c>
      <c r="B9601" t="s">
        <v>24391</v>
      </c>
      <c r="C9601" t="s">
        <v>24730</v>
      </c>
      <c r="D9601" t="s">
        <v>24731</v>
      </c>
      <c r="E9601">
        <v>4003040</v>
      </c>
      <c r="F9601" t="s">
        <v>24924</v>
      </c>
      <c r="G9601" t="s">
        <v>24925</v>
      </c>
      <c r="H9601" t="s">
        <v>3586</v>
      </c>
      <c r="I9601" t="s">
        <v>24926</v>
      </c>
      <c r="J9601" t="s">
        <v>6877</v>
      </c>
      <c r="K9601" t="s">
        <v>110</v>
      </c>
      <c r="L9601" t="s">
        <v>3343</v>
      </c>
      <c r="M9601" t="s">
        <v>4972</v>
      </c>
      <c r="N9601" t="s">
        <v>11899</v>
      </c>
      <c r="O9601" t="s">
        <v>3343</v>
      </c>
      <c r="P9601" t="s">
        <v>3343</v>
      </c>
      <c r="Q9601" t="s">
        <v>3346</v>
      </c>
    </row>
    <row r="9602" spans="1:17" x14ac:dyDescent="0.25">
      <c r="A9602" t="s">
        <v>2747</v>
      </c>
      <c r="B9602" t="s">
        <v>24391</v>
      </c>
      <c r="C9602" t="s">
        <v>24730</v>
      </c>
      <c r="D9602" t="s">
        <v>24731</v>
      </c>
      <c r="E9602">
        <v>4003041</v>
      </c>
      <c r="F9602" t="s">
        <v>24927</v>
      </c>
      <c r="G9602" t="s">
        <v>24928</v>
      </c>
      <c r="H9602" t="s">
        <v>10423</v>
      </c>
      <c r="I9602" t="s">
        <v>24929</v>
      </c>
      <c r="J9602" t="s">
        <v>24930</v>
      </c>
      <c r="K9602" t="s">
        <v>110</v>
      </c>
      <c r="L9602" t="s">
        <v>3343</v>
      </c>
      <c r="M9602" t="s">
        <v>3344</v>
      </c>
      <c r="N9602" t="s">
        <v>3345</v>
      </c>
      <c r="O9602" t="s">
        <v>3343</v>
      </c>
      <c r="P9602" t="s">
        <v>3343</v>
      </c>
      <c r="Q9602" t="s">
        <v>3346</v>
      </c>
    </row>
    <row r="9603" spans="1:17" x14ac:dyDescent="0.25">
      <c r="A9603" t="s">
        <v>2747</v>
      </c>
      <c r="B9603" t="s">
        <v>24391</v>
      </c>
      <c r="C9603" t="s">
        <v>24730</v>
      </c>
      <c r="D9603" t="s">
        <v>24731</v>
      </c>
      <c r="E9603">
        <v>4003041</v>
      </c>
      <c r="F9603" t="s">
        <v>24927</v>
      </c>
      <c r="G9603" t="s">
        <v>24928</v>
      </c>
      <c r="H9603" t="s">
        <v>10423</v>
      </c>
      <c r="I9603" t="s">
        <v>24931</v>
      </c>
      <c r="J9603" t="s">
        <v>24932</v>
      </c>
      <c r="K9603" t="s">
        <v>110</v>
      </c>
      <c r="L9603" t="s">
        <v>3346</v>
      </c>
      <c r="M9603" t="s">
        <v>3344</v>
      </c>
      <c r="N9603" t="s">
        <v>3345</v>
      </c>
      <c r="O9603" t="s">
        <v>3343</v>
      </c>
      <c r="P9603" t="s">
        <v>3343</v>
      </c>
      <c r="Q9603" t="s">
        <v>3346</v>
      </c>
    </row>
    <row r="9604" spans="1:17" x14ac:dyDescent="0.25">
      <c r="A9604" t="s">
        <v>2747</v>
      </c>
      <c r="B9604" t="s">
        <v>24391</v>
      </c>
      <c r="C9604" t="s">
        <v>24730</v>
      </c>
      <c r="D9604" t="s">
        <v>24731</v>
      </c>
      <c r="E9604">
        <v>4003041</v>
      </c>
      <c r="F9604" t="s">
        <v>24927</v>
      </c>
      <c r="G9604" t="s">
        <v>24928</v>
      </c>
      <c r="H9604" t="s">
        <v>10423</v>
      </c>
      <c r="I9604" t="s">
        <v>24933</v>
      </c>
      <c r="J9604" t="s">
        <v>24934</v>
      </c>
      <c r="K9604" t="s">
        <v>110</v>
      </c>
      <c r="L9604" t="s">
        <v>3346</v>
      </c>
      <c r="M9604" t="s">
        <v>3344</v>
      </c>
      <c r="N9604" t="s">
        <v>3345</v>
      </c>
      <c r="O9604" t="s">
        <v>3343</v>
      </c>
      <c r="P9604" t="s">
        <v>3343</v>
      </c>
      <c r="Q9604" t="s">
        <v>3346</v>
      </c>
    </row>
    <row r="9605" spans="1:17" x14ac:dyDescent="0.25">
      <c r="A9605" t="s">
        <v>2747</v>
      </c>
      <c r="B9605" t="s">
        <v>24391</v>
      </c>
      <c r="C9605" t="s">
        <v>24730</v>
      </c>
      <c r="D9605" t="s">
        <v>24731</v>
      </c>
      <c r="E9605">
        <v>4003042</v>
      </c>
      <c r="F9605" t="s">
        <v>1232</v>
      </c>
      <c r="G9605" t="s">
        <v>9762</v>
      </c>
      <c r="H9605" t="s">
        <v>7580</v>
      </c>
      <c r="I9605" t="s">
        <v>1233</v>
      </c>
      <c r="J9605" t="s">
        <v>1234</v>
      </c>
      <c r="K9605" t="s">
        <v>110</v>
      </c>
      <c r="L9605" t="s">
        <v>3343</v>
      </c>
      <c r="M9605" t="s">
        <v>3344</v>
      </c>
      <c r="N9605" t="s">
        <v>3345</v>
      </c>
      <c r="O9605" t="s">
        <v>3343</v>
      </c>
      <c r="P9605" t="s">
        <v>3343</v>
      </c>
      <c r="Q9605" t="s">
        <v>3346</v>
      </c>
    </row>
    <row r="9606" spans="1:17" x14ac:dyDescent="0.25">
      <c r="A9606" t="s">
        <v>2747</v>
      </c>
      <c r="B9606" t="s">
        <v>24391</v>
      </c>
      <c r="C9606" t="s">
        <v>24730</v>
      </c>
      <c r="D9606" t="s">
        <v>24731</v>
      </c>
      <c r="E9606">
        <v>4003042</v>
      </c>
      <c r="F9606" t="s">
        <v>1232</v>
      </c>
      <c r="G9606" t="s">
        <v>9762</v>
      </c>
      <c r="H9606" t="s">
        <v>7580</v>
      </c>
      <c r="I9606" t="s">
        <v>24935</v>
      </c>
      <c r="J9606" t="s">
        <v>9766</v>
      </c>
      <c r="K9606" t="s">
        <v>110</v>
      </c>
      <c r="L9606" t="s">
        <v>3346</v>
      </c>
      <c r="M9606" t="s">
        <v>3344</v>
      </c>
      <c r="N9606" t="s">
        <v>3345</v>
      </c>
      <c r="O9606" t="s">
        <v>3343</v>
      </c>
      <c r="P9606" t="s">
        <v>3343</v>
      </c>
      <c r="Q9606" t="s">
        <v>3346</v>
      </c>
    </row>
    <row r="9607" spans="1:17" x14ac:dyDescent="0.25">
      <c r="A9607" t="s">
        <v>2747</v>
      </c>
      <c r="B9607" t="s">
        <v>24391</v>
      </c>
      <c r="C9607" t="s">
        <v>24730</v>
      </c>
      <c r="D9607" t="s">
        <v>24731</v>
      </c>
      <c r="E9607">
        <v>4003042</v>
      </c>
      <c r="F9607" t="s">
        <v>1232</v>
      </c>
      <c r="G9607" t="s">
        <v>9762</v>
      </c>
      <c r="H9607" t="s">
        <v>7580</v>
      </c>
      <c r="I9607" t="s">
        <v>24936</v>
      </c>
      <c r="J9607" t="s">
        <v>9768</v>
      </c>
      <c r="K9607" t="s">
        <v>110</v>
      </c>
      <c r="L9607" t="s">
        <v>3346</v>
      </c>
      <c r="M9607" t="s">
        <v>3344</v>
      </c>
      <c r="N9607" t="s">
        <v>3345</v>
      </c>
      <c r="O9607" t="s">
        <v>3343</v>
      </c>
      <c r="P9607" t="s">
        <v>3343</v>
      </c>
      <c r="Q9607" t="s">
        <v>3346</v>
      </c>
    </row>
    <row r="9608" spans="1:17" x14ac:dyDescent="0.25">
      <c r="A9608" t="s">
        <v>2747</v>
      </c>
      <c r="B9608" t="s">
        <v>24391</v>
      </c>
      <c r="C9608" t="s">
        <v>24730</v>
      </c>
      <c r="D9608" t="s">
        <v>24731</v>
      </c>
      <c r="E9608">
        <v>4003043</v>
      </c>
      <c r="F9608" t="s">
        <v>24937</v>
      </c>
      <c r="G9608" t="s">
        <v>24938</v>
      </c>
      <c r="H9608" t="s">
        <v>3586</v>
      </c>
      <c r="I9608" t="s">
        <v>24939</v>
      </c>
      <c r="J9608" t="s">
        <v>24940</v>
      </c>
      <c r="K9608" t="s">
        <v>110</v>
      </c>
      <c r="L9608" t="s">
        <v>3343</v>
      </c>
      <c r="M9608" t="s">
        <v>3344</v>
      </c>
      <c r="N9608" t="s">
        <v>3345</v>
      </c>
      <c r="O9608" t="s">
        <v>3346</v>
      </c>
      <c r="P9608" t="s">
        <v>3343</v>
      </c>
      <c r="Q9608" t="s">
        <v>3346</v>
      </c>
    </row>
    <row r="9609" spans="1:17" x14ac:dyDescent="0.25">
      <c r="A9609" t="s">
        <v>2747</v>
      </c>
      <c r="B9609" t="s">
        <v>24391</v>
      </c>
      <c r="C9609" t="s">
        <v>24730</v>
      </c>
      <c r="D9609" t="s">
        <v>24731</v>
      </c>
      <c r="E9609">
        <v>4003043</v>
      </c>
      <c r="F9609" t="s">
        <v>24937</v>
      </c>
      <c r="G9609" t="s">
        <v>24938</v>
      </c>
      <c r="H9609" t="s">
        <v>3586</v>
      </c>
      <c r="I9609" t="s">
        <v>24941</v>
      </c>
      <c r="J9609" t="s">
        <v>23431</v>
      </c>
      <c r="K9609" t="s">
        <v>110</v>
      </c>
      <c r="L9609" t="s">
        <v>3346</v>
      </c>
      <c r="M9609" t="s">
        <v>3344</v>
      </c>
      <c r="N9609" t="s">
        <v>3345</v>
      </c>
      <c r="O9609" t="s">
        <v>3346</v>
      </c>
      <c r="P9609" t="s">
        <v>3343</v>
      </c>
      <c r="Q9609" t="s">
        <v>3346</v>
      </c>
    </row>
    <row r="9610" spans="1:17" x14ac:dyDescent="0.25">
      <c r="A9610" t="s">
        <v>2747</v>
      </c>
      <c r="B9610" t="s">
        <v>24391</v>
      </c>
      <c r="C9610" t="s">
        <v>24730</v>
      </c>
      <c r="D9610" t="s">
        <v>24731</v>
      </c>
      <c r="E9610">
        <v>4003043</v>
      </c>
      <c r="F9610" t="s">
        <v>24937</v>
      </c>
      <c r="G9610" t="s">
        <v>24938</v>
      </c>
      <c r="H9610" t="s">
        <v>3586</v>
      </c>
      <c r="I9610" t="s">
        <v>24942</v>
      </c>
      <c r="J9610" t="s">
        <v>24943</v>
      </c>
      <c r="K9610" t="s">
        <v>110</v>
      </c>
      <c r="L9610" t="s">
        <v>3346</v>
      </c>
      <c r="M9610" t="s">
        <v>3344</v>
      </c>
      <c r="N9610" t="s">
        <v>3345</v>
      </c>
      <c r="O9610" t="s">
        <v>3346</v>
      </c>
      <c r="P9610" t="s">
        <v>3343</v>
      </c>
      <c r="Q9610" t="s">
        <v>3346</v>
      </c>
    </row>
    <row r="9611" spans="1:17" x14ac:dyDescent="0.25">
      <c r="A9611" t="s">
        <v>2747</v>
      </c>
      <c r="B9611" t="s">
        <v>24391</v>
      </c>
      <c r="C9611" t="s">
        <v>24730</v>
      </c>
      <c r="D9611" t="s">
        <v>24731</v>
      </c>
      <c r="E9611">
        <v>4003044</v>
      </c>
      <c r="F9611" t="s">
        <v>1270</v>
      </c>
      <c r="H9611" t="s">
        <v>7898</v>
      </c>
      <c r="I9611" t="s">
        <v>1271</v>
      </c>
      <c r="J9611" t="s">
        <v>1272</v>
      </c>
      <c r="K9611" t="s">
        <v>110</v>
      </c>
      <c r="L9611" t="s">
        <v>3343</v>
      </c>
      <c r="M9611" t="s">
        <v>4972</v>
      </c>
      <c r="N9611" t="s">
        <v>4973</v>
      </c>
      <c r="O9611" t="s">
        <v>3343</v>
      </c>
      <c r="P9611" t="s">
        <v>3343</v>
      </c>
      <c r="Q9611" t="s">
        <v>3346</v>
      </c>
    </row>
    <row r="9612" spans="1:17" x14ac:dyDescent="0.25">
      <c r="A9612" t="s">
        <v>2747</v>
      </c>
      <c r="B9612" t="s">
        <v>24391</v>
      </c>
      <c r="C9612" t="s">
        <v>24730</v>
      </c>
      <c r="D9612" t="s">
        <v>24731</v>
      </c>
      <c r="E9612">
        <v>4003044</v>
      </c>
      <c r="F9612" t="s">
        <v>1270</v>
      </c>
      <c r="H9612" t="s">
        <v>7898</v>
      </c>
      <c r="I9612" t="s">
        <v>24944</v>
      </c>
      <c r="J9612" t="s">
        <v>24945</v>
      </c>
      <c r="K9612" t="s">
        <v>110</v>
      </c>
      <c r="L9612" t="s">
        <v>3346</v>
      </c>
      <c r="M9612" t="s">
        <v>4972</v>
      </c>
      <c r="N9612" t="s">
        <v>4973</v>
      </c>
      <c r="O9612" t="s">
        <v>3343</v>
      </c>
      <c r="P9612" t="s">
        <v>3343</v>
      </c>
      <c r="Q9612" t="s">
        <v>3346</v>
      </c>
    </row>
    <row r="9613" spans="1:17" x14ac:dyDescent="0.25">
      <c r="A9613" t="s">
        <v>2747</v>
      </c>
      <c r="B9613" t="s">
        <v>24391</v>
      </c>
      <c r="C9613" t="s">
        <v>24730</v>
      </c>
      <c r="D9613" t="s">
        <v>24731</v>
      </c>
      <c r="E9613">
        <v>4003044</v>
      </c>
      <c r="F9613" t="s">
        <v>1270</v>
      </c>
      <c r="H9613" t="s">
        <v>7898</v>
      </c>
      <c r="I9613" t="s">
        <v>24946</v>
      </c>
      <c r="J9613" t="s">
        <v>24947</v>
      </c>
      <c r="K9613" t="s">
        <v>110</v>
      </c>
      <c r="L9613" t="s">
        <v>3346</v>
      </c>
      <c r="M9613" t="s">
        <v>4972</v>
      </c>
      <c r="N9613" t="s">
        <v>4973</v>
      </c>
      <c r="O9613" t="s">
        <v>3343</v>
      </c>
      <c r="P9613" t="s">
        <v>3343</v>
      </c>
      <c r="Q9613" t="s">
        <v>3346</v>
      </c>
    </row>
    <row r="9614" spans="1:17" x14ac:dyDescent="0.25">
      <c r="A9614" t="s">
        <v>2747</v>
      </c>
      <c r="B9614" t="s">
        <v>24391</v>
      </c>
      <c r="C9614" t="s">
        <v>24730</v>
      </c>
      <c r="D9614" t="s">
        <v>24731</v>
      </c>
      <c r="E9614">
        <v>4003045</v>
      </c>
      <c r="F9614" t="s">
        <v>24948</v>
      </c>
      <c r="H9614" t="s">
        <v>7898</v>
      </c>
      <c r="I9614" t="s">
        <v>24949</v>
      </c>
      <c r="J9614" t="s">
        <v>24950</v>
      </c>
      <c r="K9614" t="s">
        <v>110</v>
      </c>
      <c r="L9614" t="s">
        <v>3343</v>
      </c>
      <c r="M9614" t="s">
        <v>4972</v>
      </c>
      <c r="N9614" t="s">
        <v>4973</v>
      </c>
      <c r="O9614" t="s">
        <v>3343</v>
      </c>
      <c r="P9614" t="s">
        <v>3343</v>
      </c>
      <c r="Q9614" t="s">
        <v>3346</v>
      </c>
    </row>
    <row r="9615" spans="1:17" x14ac:dyDescent="0.25">
      <c r="A9615" t="s">
        <v>2747</v>
      </c>
      <c r="B9615" t="s">
        <v>24391</v>
      </c>
      <c r="C9615" t="s">
        <v>24730</v>
      </c>
      <c r="D9615" t="s">
        <v>24731</v>
      </c>
      <c r="E9615">
        <v>4003045</v>
      </c>
      <c r="F9615" t="s">
        <v>24948</v>
      </c>
      <c r="H9615" t="s">
        <v>7898</v>
      </c>
      <c r="I9615" t="s">
        <v>24951</v>
      </c>
      <c r="J9615" t="s">
        <v>24952</v>
      </c>
      <c r="K9615" t="s">
        <v>110</v>
      </c>
      <c r="L9615" t="s">
        <v>3346</v>
      </c>
      <c r="M9615" t="s">
        <v>4972</v>
      </c>
      <c r="N9615" t="s">
        <v>4973</v>
      </c>
      <c r="O9615" t="s">
        <v>3343</v>
      </c>
      <c r="P9615" t="s">
        <v>3343</v>
      </c>
      <c r="Q9615" t="s">
        <v>3346</v>
      </c>
    </row>
    <row r="9616" spans="1:17" x14ac:dyDescent="0.25">
      <c r="A9616" t="s">
        <v>2747</v>
      </c>
      <c r="B9616" t="s">
        <v>24391</v>
      </c>
      <c r="C9616" t="s">
        <v>24730</v>
      </c>
      <c r="D9616" t="s">
        <v>24731</v>
      </c>
      <c r="E9616">
        <v>4003045</v>
      </c>
      <c r="F9616" t="s">
        <v>24948</v>
      </c>
      <c r="H9616" t="s">
        <v>7898</v>
      </c>
      <c r="I9616" t="s">
        <v>24953</v>
      </c>
      <c r="J9616" t="s">
        <v>24954</v>
      </c>
      <c r="K9616" t="s">
        <v>110</v>
      </c>
      <c r="L9616" t="s">
        <v>3346</v>
      </c>
      <c r="M9616" t="s">
        <v>4972</v>
      </c>
      <c r="N9616" t="s">
        <v>4973</v>
      </c>
      <c r="O9616" t="s">
        <v>3343</v>
      </c>
      <c r="P9616" t="s">
        <v>3343</v>
      </c>
      <c r="Q9616" t="s">
        <v>3346</v>
      </c>
    </row>
    <row r="9617" spans="1:17" x14ac:dyDescent="0.25">
      <c r="A9617" t="s">
        <v>2747</v>
      </c>
      <c r="B9617" t="s">
        <v>24391</v>
      </c>
      <c r="C9617" t="s">
        <v>24730</v>
      </c>
      <c r="D9617" t="s">
        <v>24731</v>
      </c>
      <c r="E9617">
        <v>4003046</v>
      </c>
      <c r="F9617" t="s">
        <v>24955</v>
      </c>
      <c r="G9617" t="s">
        <v>24956</v>
      </c>
      <c r="H9617" t="s">
        <v>10817</v>
      </c>
      <c r="I9617" t="s">
        <v>24957</v>
      </c>
      <c r="J9617" t="s">
        <v>24958</v>
      </c>
      <c r="K9617" t="s">
        <v>110</v>
      </c>
      <c r="L9617" t="s">
        <v>3343</v>
      </c>
      <c r="M9617" t="s">
        <v>3344</v>
      </c>
      <c r="N9617" t="s">
        <v>3345</v>
      </c>
      <c r="O9617" t="s">
        <v>3343</v>
      </c>
      <c r="P9617" t="s">
        <v>3343</v>
      </c>
      <c r="Q9617" t="s">
        <v>3346</v>
      </c>
    </row>
    <row r="9618" spans="1:17" x14ac:dyDescent="0.25">
      <c r="A9618" t="s">
        <v>2747</v>
      </c>
      <c r="B9618" t="s">
        <v>24391</v>
      </c>
      <c r="C9618" t="s">
        <v>24730</v>
      </c>
      <c r="D9618" t="s">
        <v>24731</v>
      </c>
      <c r="E9618">
        <v>4003047</v>
      </c>
      <c r="F9618" t="s">
        <v>24959</v>
      </c>
      <c r="G9618" t="s">
        <v>24960</v>
      </c>
      <c r="H9618" t="s">
        <v>3405</v>
      </c>
      <c r="I9618" t="s">
        <v>24961</v>
      </c>
      <c r="J9618" t="s">
        <v>24962</v>
      </c>
      <c r="K9618" t="s">
        <v>110</v>
      </c>
      <c r="L9618" t="s">
        <v>3343</v>
      </c>
      <c r="M9618" t="s">
        <v>4972</v>
      </c>
      <c r="N9618" t="s">
        <v>19940</v>
      </c>
      <c r="O9618" t="s">
        <v>3343</v>
      </c>
      <c r="P9618" t="s">
        <v>3343</v>
      </c>
      <c r="Q9618" t="s">
        <v>3346</v>
      </c>
    </row>
    <row r="9619" spans="1:17" x14ac:dyDescent="0.25">
      <c r="A9619" t="s">
        <v>2747</v>
      </c>
      <c r="B9619" t="s">
        <v>24391</v>
      </c>
      <c r="C9619" t="s">
        <v>24730</v>
      </c>
      <c r="D9619" t="s">
        <v>24731</v>
      </c>
      <c r="E9619">
        <v>4003047</v>
      </c>
      <c r="F9619" t="s">
        <v>24959</v>
      </c>
      <c r="G9619" t="s">
        <v>24960</v>
      </c>
      <c r="H9619" t="s">
        <v>3405</v>
      </c>
      <c r="I9619" t="s">
        <v>24963</v>
      </c>
      <c r="J9619" t="s">
        <v>12528</v>
      </c>
      <c r="K9619" t="s">
        <v>4045</v>
      </c>
      <c r="L9619" t="s">
        <v>3346</v>
      </c>
      <c r="M9619" t="s">
        <v>4972</v>
      </c>
      <c r="N9619" t="s">
        <v>19940</v>
      </c>
      <c r="O9619" t="s">
        <v>3343</v>
      </c>
      <c r="P9619" t="s">
        <v>3343</v>
      </c>
      <c r="Q9619" t="s">
        <v>3346</v>
      </c>
    </row>
    <row r="9620" spans="1:17" x14ac:dyDescent="0.25">
      <c r="A9620" t="s">
        <v>2747</v>
      </c>
      <c r="B9620" t="s">
        <v>24391</v>
      </c>
      <c r="C9620" t="s">
        <v>24730</v>
      </c>
      <c r="D9620" t="s">
        <v>24731</v>
      </c>
      <c r="E9620">
        <v>4003047</v>
      </c>
      <c r="F9620" t="s">
        <v>24959</v>
      </c>
      <c r="G9620" t="s">
        <v>24960</v>
      </c>
      <c r="H9620" t="s">
        <v>3405</v>
      </c>
      <c r="I9620" t="s">
        <v>24964</v>
      </c>
      <c r="J9620" t="s">
        <v>24965</v>
      </c>
      <c r="K9620" t="s">
        <v>110</v>
      </c>
      <c r="L9620" t="s">
        <v>3346</v>
      </c>
      <c r="M9620" t="s">
        <v>4972</v>
      </c>
      <c r="N9620" t="s">
        <v>19940</v>
      </c>
      <c r="O9620" t="s">
        <v>3343</v>
      </c>
      <c r="P9620" t="s">
        <v>3343</v>
      </c>
      <c r="Q9620" t="s">
        <v>3346</v>
      </c>
    </row>
    <row r="9621" spans="1:17" x14ac:dyDescent="0.25">
      <c r="A9621" t="s">
        <v>2747</v>
      </c>
      <c r="B9621" t="s">
        <v>24391</v>
      </c>
      <c r="C9621" t="s">
        <v>24730</v>
      </c>
      <c r="D9621" t="s">
        <v>24731</v>
      </c>
      <c r="E9621">
        <v>4003047</v>
      </c>
      <c r="F9621" t="s">
        <v>24959</v>
      </c>
      <c r="G9621" t="s">
        <v>24960</v>
      </c>
      <c r="H9621" t="s">
        <v>3405</v>
      </c>
      <c r="I9621" t="s">
        <v>24966</v>
      </c>
      <c r="J9621" t="s">
        <v>24967</v>
      </c>
      <c r="K9621" t="s">
        <v>110</v>
      </c>
      <c r="L9621" t="s">
        <v>3346</v>
      </c>
      <c r="M9621" t="s">
        <v>4972</v>
      </c>
      <c r="N9621" t="s">
        <v>19940</v>
      </c>
      <c r="O9621" t="s">
        <v>3343</v>
      </c>
      <c r="P9621" t="s">
        <v>3343</v>
      </c>
      <c r="Q9621" t="s">
        <v>3346</v>
      </c>
    </row>
    <row r="9622" spans="1:17" x14ac:dyDescent="0.25">
      <c r="A9622" t="s">
        <v>2747</v>
      </c>
      <c r="B9622" t="s">
        <v>24391</v>
      </c>
      <c r="C9622" t="s">
        <v>24730</v>
      </c>
      <c r="D9622" t="s">
        <v>24731</v>
      </c>
      <c r="E9622">
        <v>4003047</v>
      </c>
      <c r="F9622" t="s">
        <v>24959</v>
      </c>
      <c r="G9622" t="s">
        <v>24960</v>
      </c>
      <c r="H9622" t="s">
        <v>3405</v>
      </c>
      <c r="I9622" t="s">
        <v>24968</v>
      </c>
      <c r="J9622" t="s">
        <v>24969</v>
      </c>
      <c r="K9622" t="s">
        <v>110</v>
      </c>
      <c r="L9622" t="s">
        <v>3346</v>
      </c>
      <c r="M9622" t="s">
        <v>4972</v>
      </c>
      <c r="N9622" t="s">
        <v>19940</v>
      </c>
      <c r="O9622" t="s">
        <v>3343</v>
      </c>
      <c r="P9622" t="s">
        <v>3343</v>
      </c>
      <c r="Q9622" t="s">
        <v>3346</v>
      </c>
    </row>
    <row r="9623" spans="1:17" x14ac:dyDescent="0.25">
      <c r="A9623" t="s">
        <v>2747</v>
      </c>
      <c r="B9623" t="s">
        <v>24391</v>
      </c>
      <c r="C9623" t="s">
        <v>24730</v>
      </c>
      <c r="D9623" t="s">
        <v>24731</v>
      </c>
      <c r="E9623">
        <v>4003048</v>
      </c>
      <c r="F9623" t="s">
        <v>9783</v>
      </c>
      <c r="G9623" t="s">
        <v>24970</v>
      </c>
      <c r="H9623" t="s">
        <v>9785</v>
      </c>
      <c r="I9623" t="s">
        <v>24971</v>
      </c>
      <c r="J9623" t="s">
        <v>24972</v>
      </c>
      <c r="K9623" t="s">
        <v>9286</v>
      </c>
      <c r="L9623" t="s">
        <v>3343</v>
      </c>
      <c r="M9623" t="s">
        <v>4972</v>
      </c>
      <c r="N9623" t="s">
        <v>7882</v>
      </c>
      <c r="O9623" t="s">
        <v>3343</v>
      </c>
      <c r="P9623" t="s">
        <v>3343</v>
      </c>
      <c r="Q9623" t="s">
        <v>3346</v>
      </c>
    </row>
    <row r="9624" spans="1:17" x14ac:dyDescent="0.25">
      <c r="A9624" t="s">
        <v>2747</v>
      </c>
      <c r="B9624" t="s">
        <v>24391</v>
      </c>
      <c r="C9624" t="s">
        <v>24730</v>
      </c>
      <c r="D9624" t="s">
        <v>24731</v>
      </c>
      <c r="E9624">
        <v>4003048</v>
      </c>
      <c r="F9624" t="s">
        <v>9783</v>
      </c>
      <c r="G9624" t="s">
        <v>24970</v>
      </c>
      <c r="H9624" t="s">
        <v>9785</v>
      </c>
      <c r="I9624" t="s">
        <v>24973</v>
      </c>
      <c r="J9624" t="s">
        <v>24974</v>
      </c>
      <c r="K9624" t="s">
        <v>110</v>
      </c>
      <c r="L9624" t="s">
        <v>3346</v>
      </c>
      <c r="M9624" t="s">
        <v>4972</v>
      </c>
      <c r="N9624" t="s">
        <v>7882</v>
      </c>
      <c r="O9624" t="s">
        <v>3343</v>
      </c>
      <c r="P9624" t="s">
        <v>3343</v>
      </c>
      <c r="Q9624" t="s">
        <v>3346</v>
      </c>
    </row>
    <row r="9625" spans="1:17" x14ac:dyDescent="0.25">
      <c r="A9625" t="s">
        <v>2747</v>
      </c>
      <c r="B9625" t="s">
        <v>24391</v>
      </c>
      <c r="C9625" t="s">
        <v>24730</v>
      </c>
      <c r="D9625" t="s">
        <v>24731</v>
      </c>
      <c r="E9625">
        <v>4003049</v>
      </c>
      <c r="F9625" t="s">
        <v>2185</v>
      </c>
      <c r="G9625" t="s">
        <v>3500</v>
      </c>
      <c r="H9625" t="s">
        <v>3498</v>
      </c>
      <c r="I9625" t="s">
        <v>24975</v>
      </c>
      <c r="J9625" t="s">
        <v>24706</v>
      </c>
      <c r="K9625" t="s">
        <v>110</v>
      </c>
      <c r="L9625" t="s">
        <v>3343</v>
      </c>
      <c r="M9625" t="s">
        <v>3344</v>
      </c>
      <c r="N9625" t="s">
        <v>3360</v>
      </c>
      <c r="O9625" t="s">
        <v>3343</v>
      </c>
      <c r="P9625" t="s">
        <v>3343</v>
      </c>
      <c r="Q9625" t="s">
        <v>3346</v>
      </c>
    </row>
    <row r="9626" spans="1:17" x14ac:dyDescent="0.25">
      <c r="A9626" t="s">
        <v>2747</v>
      </c>
      <c r="B9626" t="s">
        <v>24391</v>
      </c>
      <c r="C9626" t="s">
        <v>24730</v>
      </c>
      <c r="D9626" t="s">
        <v>24731</v>
      </c>
      <c r="E9626">
        <v>4003050</v>
      </c>
      <c r="F9626" t="s">
        <v>24707</v>
      </c>
      <c r="G9626" t="s">
        <v>3497</v>
      </c>
      <c r="H9626" t="s">
        <v>3498</v>
      </c>
      <c r="I9626" t="s">
        <v>24976</v>
      </c>
      <c r="J9626" t="s">
        <v>895</v>
      </c>
      <c r="K9626" t="s">
        <v>110</v>
      </c>
      <c r="L9626" t="s">
        <v>3343</v>
      </c>
      <c r="M9626" t="s">
        <v>3344</v>
      </c>
      <c r="N9626" t="s">
        <v>3360</v>
      </c>
      <c r="O9626" t="s">
        <v>3343</v>
      </c>
      <c r="P9626" t="s">
        <v>3343</v>
      </c>
      <c r="Q9626" t="s">
        <v>3346</v>
      </c>
    </row>
    <row r="9627" spans="1:17" x14ac:dyDescent="0.25">
      <c r="A9627" t="s">
        <v>2747</v>
      </c>
      <c r="B9627" t="s">
        <v>24391</v>
      </c>
      <c r="C9627" t="s">
        <v>24730</v>
      </c>
      <c r="D9627" t="s">
        <v>24731</v>
      </c>
      <c r="E9627">
        <v>4003051</v>
      </c>
      <c r="F9627" t="s">
        <v>3508</v>
      </c>
      <c r="G9627" t="s">
        <v>3996</v>
      </c>
      <c r="H9627" t="s">
        <v>3510</v>
      </c>
      <c r="I9627" t="s">
        <v>24977</v>
      </c>
      <c r="J9627" t="s">
        <v>3512</v>
      </c>
      <c r="K9627" t="s">
        <v>38</v>
      </c>
      <c r="L9627" t="s">
        <v>3343</v>
      </c>
      <c r="M9627" t="s">
        <v>3477</v>
      </c>
      <c r="N9627" t="s">
        <v>3513</v>
      </c>
      <c r="O9627" t="s">
        <v>3343</v>
      </c>
      <c r="P9627" t="s">
        <v>3343</v>
      </c>
      <c r="Q9627" t="s">
        <v>3346</v>
      </c>
    </row>
    <row r="9628" spans="1:17" x14ac:dyDescent="0.25">
      <c r="A9628" t="s">
        <v>2747</v>
      </c>
      <c r="B9628" t="s">
        <v>24391</v>
      </c>
      <c r="C9628" t="s">
        <v>24730</v>
      </c>
      <c r="D9628" t="s">
        <v>24731</v>
      </c>
      <c r="E9628">
        <v>4003052</v>
      </c>
      <c r="F9628" t="s">
        <v>1294</v>
      </c>
      <c r="G9628" t="s">
        <v>24978</v>
      </c>
      <c r="H9628" t="s">
        <v>3526</v>
      </c>
      <c r="I9628" t="s">
        <v>24979</v>
      </c>
      <c r="J9628" t="s">
        <v>935</v>
      </c>
      <c r="K9628" t="s">
        <v>110</v>
      </c>
      <c r="L9628" t="s">
        <v>3343</v>
      </c>
      <c r="M9628" t="s">
        <v>3344</v>
      </c>
      <c r="N9628" t="s">
        <v>3345</v>
      </c>
      <c r="O9628" t="s">
        <v>3343</v>
      </c>
      <c r="P9628" t="s">
        <v>3343</v>
      </c>
      <c r="Q9628" t="s">
        <v>3346</v>
      </c>
    </row>
    <row r="9629" spans="1:17" x14ac:dyDescent="0.25">
      <c r="A9629" t="s">
        <v>2747</v>
      </c>
      <c r="B9629" t="s">
        <v>24391</v>
      </c>
      <c r="C9629" t="s">
        <v>24730</v>
      </c>
      <c r="D9629" t="s">
        <v>24731</v>
      </c>
      <c r="E9629">
        <v>4003052</v>
      </c>
      <c r="F9629" t="s">
        <v>1294</v>
      </c>
      <c r="G9629" t="s">
        <v>24978</v>
      </c>
      <c r="H9629" t="s">
        <v>3526</v>
      </c>
      <c r="I9629" t="s">
        <v>24980</v>
      </c>
      <c r="J9629" t="s">
        <v>24981</v>
      </c>
      <c r="K9629" t="s">
        <v>110</v>
      </c>
      <c r="L9629" t="s">
        <v>3346</v>
      </c>
      <c r="M9629" t="s">
        <v>3344</v>
      </c>
      <c r="N9629" t="s">
        <v>3345</v>
      </c>
      <c r="O9629" t="s">
        <v>3343</v>
      </c>
      <c r="P9629" t="s">
        <v>3343</v>
      </c>
      <c r="Q9629" t="s">
        <v>3346</v>
      </c>
    </row>
    <row r="9630" spans="1:17" x14ac:dyDescent="0.25">
      <c r="A9630" t="s">
        <v>2747</v>
      </c>
      <c r="B9630" t="s">
        <v>24391</v>
      </c>
      <c r="C9630" t="s">
        <v>24730</v>
      </c>
      <c r="D9630" t="s">
        <v>24731</v>
      </c>
      <c r="E9630">
        <v>4003053</v>
      </c>
      <c r="F9630" t="s">
        <v>1237</v>
      </c>
      <c r="G9630" t="s">
        <v>24982</v>
      </c>
      <c r="H9630" t="s">
        <v>8059</v>
      </c>
      <c r="I9630" t="s">
        <v>24983</v>
      </c>
      <c r="J9630" t="s">
        <v>1238</v>
      </c>
      <c r="K9630" t="s">
        <v>110</v>
      </c>
      <c r="L9630" t="s">
        <v>3343</v>
      </c>
      <c r="M9630" t="s">
        <v>4972</v>
      </c>
      <c r="N9630" t="s">
        <v>7882</v>
      </c>
      <c r="O9630" t="s">
        <v>3343</v>
      </c>
      <c r="P9630" t="s">
        <v>3343</v>
      </c>
      <c r="Q9630" t="s">
        <v>3346</v>
      </c>
    </row>
    <row r="9631" spans="1:17" x14ac:dyDescent="0.25">
      <c r="A9631" t="s">
        <v>2747</v>
      </c>
      <c r="B9631" t="s">
        <v>24391</v>
      </c>
      <c r="C9631" t="s">
        <v>24730</v>
      </c>
      <c r="D9631" t="s">
        <v>24731</v>
      </c>
      <c r="E9631">
        <v>4003053</v>
      </c>
      <c r="F9631" t="s">
        <v>1237</v>
      </c>
      <c r="G9631" t="s">
        <v>24982</v>
      </c>
      <c r="H9631" t="s">
        <v>8059</v>
      </c>
      <c r="I9631" t="s">
        <v>24984</v>
      </c>
      <c r="J9631" t="s">
        <v>24985</v>
      </c>
      <c r="K9631" t="s">
        <v>110</v>
      </c>
      <c r="L9631" t="s">
        <v>3346</v>
      </c>
      <c r="M9631" t="s">
        <v>4972</v>
      </c>
      <c r="N9631" t="s">
        <v>7882</v>
      </c>
      <c r="O9631" t="s">
        <v>3343</v>
      </c>
      <c r="P9631" t="s">
        <v>3343</v>
      </c>
      <c r="Q9631" t="s">
        <v>3346</v>
      </c>
    </row>
    <row r="9632" spans="1:17" x14ac:dyDescent="0.25">
      <c r="A9632" t="s">
        <v>2747</v>
      </c>
      <c r="B9632" t="s">
        <v>24391</v>
      </c>
      <c r="C9632" t="s">
        <v>24730</v>
      </c>
      <c r="D9632" t="s">
        <v>24731</v>
      </c>
      <c r="E9632">
        <v>4003054</v>
      </c>
      <c r="F9632" t="s">
        <v>156</v>
      </c>
      <c r="G9632" t="s">
        <v>3393</v>
      </c>
      <c r="H9632" t="s">
        <v>3394</v>
      </c>
      <c r="I9632" t="s">
        <v>24986</v>
      </c>
      <c r="J9632" t="s">
        <v>3396</v>
      </c>
      <c r="K9632" t="s">
        <v>110</v>
      </c>
      <c r="L9632" t="s">
        <v>3343</v>
      </c>
      <c r="M9632" t="s">
        <v>3397</v>
      </c>
      <c r="N9632" t="s">
        <v>3398</v>
      </c>
      <c r="O9632" t="s">
        <v>3346</v>
      </c>
      <c r="P9632" t="s">
        <v>3346</v>
      </c>
      <c r="Q9632" t="s">
        <v>3346</v>
      </c>
    </row>
    <row r="9633" spans="1:17" x14ac:dyDescent="0.25">
      <c r="A9633" t="s">
        <v>2747</v>
      </c>
      <c r="B9633" t="s">
        <v>24391</v>
      </c>
      <c r="C9633" t="s">
        <v>24730</v>
      </c>
      <c r="D9633" t="s">
        <v>24731</v>
      </c>
      <c r="E9633">
        <v>4003055</v>
      </c>
      <c r="F9633" t="s">
        <v>128</v>
      </c>
      <c r="G9633" t="s">
        <v>4583</v>
      </c>
      <c r="H9633" t="s">
        <v>3701</v>
      </c>
      <c r="I9633" t="s">
        <v>24987</v>
      </c>
      <c r="J9633" t="s">
        <v>935</v>
      </c>
      <c r="K9633" t="s">
        <v>110</v>
      </c>
      <c r="L9633" t="s">
        <v>3343</v>
      </c>
      <c r="M9633" t="s">
        <v>3344</v>
      </c>
      <c r="N9633" t="s">
        <v>3345</v>
      </c>
      <c r="O9633" t="s">
        <v>3343</v>
      </c>
      <c r="P9633" t="s">
        <v>3343</v>
      </c>
      <c r="Q9633" t="s">
        <v>3346</v>
      </c>
    </row>
    <row r="9634" spans="1:17" x14ac:dyDescent="0.25">
      <c r="A9634" t="s">
        <v>2747</v>
      </c>
      <c r="B9634" t="s">
        <v>24391</v>
      </c>
      <c r="C9634" t="s">
        <v>24730</v>
      </c>
      <c r="D9634" t="s">
        <v>24731</v>
      </c>
      <c r="E9634">
        <v>4003056</v>
      </c>
      <c r="F9634" t="s">
        <v>24988</v>
      </c>
      <c r="G9634" t="s">
        <v>24989</v>
      </c>
      <c r="H9634" t="s">
        <v>10162</v>
      </c>
      <c r="I9634" t="s">
        <v>24990</v>
      </c>
      <c r="J9634" t="s">
        <v>24991</v>
      </c>
      <c r="K9634" t="s">
        <v>110</v>
      </c>
      <c r="L9634" t="s">
        <v>3343</v>
      </c>
      <c r="M9634" t="s">
        <v>4972</v>
      </c>
      <c r="N9634" t="s">
        <v>7882</v>
      </c>
      <c r="O9634" t="s">
        <v>3346</v>
      </c>
      <c r="P9634" t="s">
        <v>3346</v>
      </c>
      <c r="Q9634" t="s">
        <v>3346</v>
      </c>
    </row>
    <row r="9635" spans="1:17" x14ac:dyDescent="0.25">
      <c r="A9635" t="s">
        <v>2747</v>
      </c>
      <c r="B9635" t="s">
        <v>24391</v>
      </c>
      <c r="C9635" t="s">
        <v>24730</v>
      </c>
      <c r="D9635" t="s">
        <v>24731</v>
      </c>
      <c r="E9635">
        <v>4003057</v>
      </c>
      <c r="F9635" t="s">
        <v>24992</v>
      </c>
      <c r="G9635" t="s">
        <v>24993</v>
      </c>
      <c r="H9635" t="s">
        <v>4951</v>
      </c>
      <c r="I9635" t="s">
        <v>24994</v>
      </c>
      <c r="J9635" t="s">
        <v>24995</v>
      </c>
      <c r="K9635" t="s">
        <v>110</v>
      </c>
      <c r="L9635" t="s">
        <v>3343</v>
      </c>
      <c r="M9635" t="s">
        <v>4972</v>
      </c>
      <c r="N9635" t="s">
        <v>7882</v>
      </c>
      <c r="O9635" t="s">
        <v>3346</v>
      </c>
      <c r="P9635" t="s">
        <v>3346</v>
      </c>
      <c r="Q9635" t="s">
        <v>3346</v>
      </c>
    </row>
    <row r="9636" spans="1:17" x14ac:dyDescent="0.25">
      <c r="A9636" t="s">
        <v>2747</v>
      </c>
      <c r="B9636" t="s">
        <v>24391</v>
      </c>
      <c r="C9636" t="s">
        <v>24730</v>
      </c>
      <c r="D9636" t="s">
        <v>24731</v>
      </c>
      <c r="E9636">
        <v>4003058</v>
      </c>
      <c r="F9636" t="s">
        <v>24996</v>
      </c>
      <c r="G9636" t="s">
        <v>24997</v>
      </c>
      <c r="H9636" t="s">
        <v>2503</v>
      </c>
      <c r="I9636" t="s">
        <v>24998</v>
      </c>
      <c r="J9636" t="s">
        <v>24999</v>
      </c>
      <c r="K9636" t="s">
        <v>110</v>
      </c>
      <c r="L9636" t="s">
        <v>3343</v>
      </c>
      <c r="M9636" t="s">
        <v>4972</v>
      </c>
      <c r="N9636" t="s">
        <v>7882</v>
      </c>
      <c r="O9636" t="s">
        <v>3346</v>
      </c>
      <c r="P9636" t="s">
        <v>3346</v>
      </c>
      <c r="Q9636" t="s">
        <v>3346</v>
      </c>
    </row>
    <row r="9637" spans="1:17" x14ac:dyDescent="0.25">
      <c r="A9637" t="s">
        <v>2747</v>
      </c>
      <c r="B9637" t="s">
        <v>24391</v>
      </c>
      <c r="C9637" t="s">
        <v>24730</v>
      </c>
      <c r="D9637" t="s">
        <v>24731</v>
      </c>
      <c r="E9637">
        <v>4003059</v>
      </c>
      <c r="F9637" t="s">
        <v>25000</v>
      </c>
      <c r="G9637" t="s">
        <v>25001</v>
      </c>
      <c r="H9637" t="s">
        <v>3586</v>
      </c>
      <c r="I9637" t="s">
        <v>25002</v>
      </c>
      <c r="J9637" t="s">
        <v>25003</v>
      </c>
      <c r="K9637" t="s">
        <v>110</v>
      </c>
      <c r="L9637" t="s">
        <v>3343</v>
      </c>
      <c r="M9637" t="s">
        <v>4972</v>
      </c>
      <c r="N9637" t="s">
        <v>7882</v>
      </c>
      <c r="O9637" t="s">
        <v>3346</v>
      </c>
      <c r="P9637" t="s">
        <v>3346</v>
      </c>
      <c r="Q9637" t="s">
        <v>3346</v>
      </c>
    </row>
    <row r="9638" spans="1:17" x14ac:dyDescent="0.25">
      <c r="A9638" t="s">
        <v>2747</v>
      </c>
      <c r="B9638" t="s">
        <v>24391</v>
      </c>
      <c r="C9638" t="s">
        <v>24730</v>
      </c>
      <c r="D9638" t="s">
        <v>24731</v>
      </c>
      <c r="E9638">
        <v>4003060</v>
      </c>
      <c r="F9638" t="s">
        <v>25004</v>
      </c>
      <c r="G9638" t="s">
        <v>25005</v>
      </c>
      <c r="H9638" t="s">
        <v>10162</v>
      </c>
      <c r="I9638" t="s">
        <v>25006</v>
      </c>
      <c r="J9638" t="s">
        <v>24991</v>
      </c>
      <c r="K9638" t="s">
        <v>110</v>
      </c>
      <c r="L9638" t="s">
        <v>3343</v>
      </c>
      <c r="M9638" t="s">
        <v>4972</v>
      </c>
      <c r="N9638" t="s">
        <v>19940</v>
      </c>
      <c r="O9638" t="s">
        <v>3346</v>
      </c>
      <c r="P9638" t="s">
        <v>3346</v>
      </c>
      <c r="Q9638" t="s">
        <v>3346</v>
      </c>
    </row>
    <row r="9639" spans="1:17" x14ac:dyDescent="0.25">
      <c r="A9639" t="s">
        <v>2747</v>
      </c>
      <c r="B9639" t="s">
        <v>24391</v>
      </c>
      <c r="C9639" t="s">
        <v>24730</v>
      </c>
      <c r="D9639" t="s">
        <v>24731</v>
      </c>
      <c r="E9639">
        <v>4003061</v>
      </c>
      <c r="F9639" t="s">
        <v>25007</v>
      </c>
      <c r="G9639" t="s">
        <v>25008</v>
      </c>
      <c r="H9639" t="s">
        <v>3770</v>
      </c>
      <c r="I9639" t="s">
        <v>25009</v>
      </c>
      <c r="J9639" t="s">
        <v>24995</v>
      </c>
      <c r="K9639" t="s">
        <v>110</v>
      </c>
      <c r="L9639" t="s">
        <v>3343</v>
      </c>
      <c r="M9639" t="s">
        <v>4972</v>
      </c>
      <c r="N9639" t="s">
        <v>19940</v>
      </c>
      <c r="O9639" t="s">
        <v>3346</v>
      </c>
      <c r="P9639" t="s">
        <v>3346</v>
      </c>
      <c r="Q9639" t="s">
        <v>3346</v>
      </c>
    </row>
    <row r="9640" spans="1:17" x14ac:dyDescent="0.25">
      <c r="A9640" t="s">
        <v>2747</v>
      </c>
      <c r="B9640" t="s">
        <v>24391</v>
      </c>
      <c r="C9640" t="s">
        <v>24730</v>
      </c>
      <c r="D9640" t="s">
        <v>24731</v>
      </c>
      <c r="E9640">
        <v>4003062</v>
      </c>
      <c r="F9640" t="s">
        <v>25000</v>
      </c>
      <c r="G9640" t="s">
        <v>25010</v>
      </c>
      <c r="H9640" t="s">
        <v>3586</v>
      </c>
      <c r="I9640" t="s">
        <v>25011</v>
      </c>
      <c r="J9640" t="s">
        <v>25012</v>
      </c>
      <c r="K9640" t="s">
        <v>110</v>
      </c>
      <c r="L9640" t="s">
        <v>3343</v>
      </c>
      <c r="M9640" t="s">
        <v>4972</v>
      </c>
      <c r="N9640" t="s">
        <v>7882</v>
      </c>
      <c r="O9640" t="s">
        <v>3346</v>
      </c>
      <c r="P9640" t="s">
        <v>3346</v>
      </c>
      <c r="Q9640" t="s">
        <v>3346</v>
      </c>
    </row>
    <row r="9641" spans="1:17" x14ac:dyDescent="0.25">
      <c r="A9641" t="s">
        <v>2747</v>
      </c>
      <c r="B9641" t="s">
        <v>24391</v>
      </c>
      <c r="C9641" t="s">
        <v>24730</v>
      </c>
      <c r="D9641" t="s">
        <v>24731</v>
      </c>
      <c r="E9641">
        <v>4003063</v>
      </c>
      <c r="F9641" t="s">
        <v>25013</v>
      </c>
      <c r="G9641" t="s">
        <v>25014</v>
      </c>
      <c r="H9641" t="s">
        <v>18827</v>
      </c>
      <c r="I9641" t="s">
        <v>25015</v>
      </c>
      <c r="J9641" t="s">
        <v>25016</v>
      </c>
      <c r="K9641" t="s">
        <v>110</v>
      </c>
      <c r="L9641" t="s">
        <v>3343</v>
      </c>
      <c r="M9641" t="s">
        <v>4972</v>
      </c>
      <c r="N9641" t="s">
        <v>7882</v>
      </c>
      <c r="O9641" t="s">
        <v>3343</v>
      </c>
      <c r="P9641" t="s">
        <v>3343</v>
      </c>
      <c r="Q9641" t="s">
        <v>3346</v>
      </c>
    </row>
    <row r="9642" spans="1:17" x14ac:dyDescent="0.25">
      <c r="A9642" t="s">
        <v>2747</v>
      </c>
      <c r="B9642" t="s">
        <v>24391</v>
      </c>
      <c r="C9642" t="s">
        <v>24730</v>
      </c>
      <c r="D9642" t="s">
        <v>24731</v>
      </c>
      <c r="E9642">
        <v>4003064</v>
      </c>
      <c r="F9642" t="s">
        <v>25017</v>
      </c>
      <c r="G9642" t="s">
        <v>25018</v>
      </c>
      <c r="H9642" t="s">
        <v>8092</v>
      </c>
      <c r="I9642" t="s">
        <v>25019</v>
      </c>
      <c r="J9642" t="s">
        <v>25020</v>
      </c>
      <c r="K9642" t="s">
        <v>110</v>
      </c>
      <c r="L9642" t="s">
        <v>3343</v>
      </c>
      <c r="M9642" t="s">
        <v>4972</v>
      </c>
      <c r="N9642" t="s">
        <v>7882</v>
      </c>
      <c r="O9642" t="s">
        <v>3343</v>
      </c>
      <c r="P9642" t="s">
        <v>3343</v>
      </c>
      <c r="Q9642" t="s">
        <v>3346</v>
      </c>
    </row>
    <row r="9643" spans="1:17" x14ac:dyDescent="0.25">
      <c r="A9643" t="s">
        <v>2747</v>
      </c>
      <c r="B9643" t="s">
        <v>24391</v>
      </c>
      <c r="C9643" t="s">
        <v>24730</v>
      </c>
      <c r="D9643" t="s">
        <v>24731</v>
      </c>
      <c r="E9643">
        <v>4003066</v>
      </c>
      <c r="F9643" t="s">
        <v>25021</v>
      </c>
      <c r="G9643" t="s">
        <v>25022</v>
      </c>
      <c r="H9643" t="s">
        <v>7257</v>
      </c>
      <c r="I9643" t="s">
        <v>25023</v>
      </c>
      <c r="J9643" t="s">
        <v>25024</v>
      </c>
      <c r="K9643" t="s">
        <v>110</v>
      </c>
      <c r="L9643" t="s">
        <v>3343</v>
      </c>
      <c r="M9643" t="s">
        <v>4972</v>
      </c>
      <c r="N9643" t="s">
        <v>7882</v>
      </c>
      <c r="O9643" t="s">
        <v>3343</v>
      </c>
      <c r="P9643" t="s">
        <v>3343</v>
      </c>
      <c r="Q9643" t="s">
        <v>3346</v>
      </c>
    </row>
    <row r="9644" spans="1:17" x14ac:dyDescent="0.25">
      <c r="A9644" t="s">
        <v>2747</v>
      </c>
      <c r="B9644" t="s">
        <v>24391</v>
      </c>
      <c r="C9644" t="s">
        <v>25025</v>
      </c>
      <c r="D9644" t="s">
        <v>25026</v>
      </c>
      <c r="E9644">
        <v>4099009</v>
      </c>
      <c r="F9644" t="s">
        <v>2483</v>
      </c>
      <c r="G9644" t="s">
        <v>20921</v>
      </c>
      <c r="H9644" t="s">
        <v>3429</v>
      </c>
      <c r="I9644" t="s">
        <v>25027</v>
      </c>
      <c r="J9644" t="s">
        <v>2483</v>
      </c>
      <c r="K9644" t="s">
        <v>110</v>
      </c>
      <c r="L9644" t="s">
        <v>3343</v>
      </c>
      <c r="M9644" t="s">
        <v>3344</v>
      </c>
      <c r="N9644" t="s">
        <v>3345</v>
      </c>
      <c r="O9644" t="s">
        <v>3346</v>
      </c>
      <c r="P9644" t="s">
        <v>3343</v>
      </c>
      <c r="Q9644" t="s">
        <v>3346</v>
      </c>
    </row>
    <row r="9645" spans="1:17" x14ac:dyDescent="0.25">
      <c r="A9645" t="s">
        <v>2747</v>
      </c>
      <c r="B9645" t="s">
        <v>24391</v>
      </c>
      <c r="C9645" t="s">
        <v>25025</v>
      </c>
      <c r="D9645" t="s">
        <v>25026</v>
      </c>
      <c r="E9645">
        <v>4099010</v>
      </c>
      <c r="F9645" t="s">
        <v>4639</v>
      </c>
      <c r="G9645" t="s">
        <v>20924</v>
      </c>
      <c r="H9645" t="s">
        <v>3429</v>
      </c>
      <c r="I9645" t="s">
        <v>25028</v>
      </c>
      <c r="J9645" t="s">
        <v>4639</v>
      </c>
      <c r="K9645" t="s">
        <v>110</v>
      </c>
      <c r="L9645" t="s">
        <v>3343</v>
      </c>
      <c r="M9645" t="s">
        <v>3344</v>
      </c>
      <c r="N9645" t="s">
        <v>3345</v>
      </c>
      <c r="O9645" t="s">
        <v>3346</v>
      </c>
      <c r="P9645" t="s">
        <v>3343</v>
      </c>
      <c r="Q9645" t="s">
        <v>3346</v>
      </c>
    </row>
    <row r="9646" spans="1:17" x14ac:dyDescent="0.25">
      <c r="A9646" t="s">
        <v>2747</v>
      </c>
      <c r="B9646" t="s">
        <v>24391</v>
      </c>
      <c r="C9646" t="s">
        <v>25025</v>
      </c>
      <c r="D9646" t="s">
        <v>25026</v>
      </c>
      <c r="E9646">
        <v>4099011</v>
      </c>
      <c r="F9646" t="s">
        <v>2475</v>
      </c>
      <c r="G9646" t="s">
        <v>3428</v>
      </c>
      <c r="H9646" t="s">
        <v>3429</v>
      </c>
      <c r="I9646" t="s">
        <v>25029</v>
      </c>
      <c r="J9646" t="s">
        <v>2475</v>
      </c>
      <c r="K9646" t="s">
        <v>110</v>
      </c>
      <c r="L9646" t="s">
        <v>3343</v>
      </c>
      <c r="M9646" t="s">
        <v>3344</v>
      </c>
      <c r="N9646" t="s">
        <v>3345</v>
      </c>
      <c r="O9646" t="s">
        <v>3346</v>
      </c>
      <c r="P9646" t="s">
        <v>3343</v>
      </c>
      <c r="Q9646" t="s">
        <v>3346</v>
      </c>
    </row>
    <row r="9647" spans="1:17" x14ac:dyDescent="0.25">
      <c r="A9647" t="s">
        <v>2747</v>
      </c>
      <c r="B9647" t="s">
        <v>24391</v>
      </c>
      <c r="C9647" t="s">
        <v>25025</v>
      </c>
      <c r="D9647" t="s">
        <v>25026</v>
      </c>
      <c r="E9647">
        <v>4099011</v>
      </c>
      <c r="F9647" t="s">
        <v>2475</v>
      </c>
      <c r="G9647" t="s">
        <v>3428</v>
      </c>
      <c r="H9647" t="s">
        <v>3429</v>
      </c>
      <c r="I9647" t="s">
        <v>25030</v>
      </c>
      <c r="J9647" t="s">
        <v>3432</v>
      </c>
      <c r="K9647" t="s">
        <v>3433</v>
      </c>
      <c r="L9647" t="s">
        <v>3346</v>
      </c>
      <c r="M9647" t="s">
        <v>3344</v>
      </c>
      <c r="N9647" t="s">
        <v>3345</v>
      </c>
      <c r="O9647" t="s">
        <v>3346</v>
      </c>
      <c r="P9647" t="s">
        <v>3343</v>
      </c>
      <c r="Q9647" t="s">
        <v>3346</v>
      </c>
    </row>
    <row r="9648" spans="1:17" x14ac:dyDescent="0.25">
      <c r="A9648" t="s">
        <v>2747</v>
      </c>
      <c r="B9648" t="s">
        <v>24391</v>
      </c>
      <c r="C9648" t="s">
        <v>25025</v>
      </c>
      <c r="D9648" t="s">
        <v>25026</v>
      </c>
      <c r="E9648">
        <v>4099012</v>
      </c>
      <c r="F9648" t="s">
        <v>3434</v>
      </c>
      <c r="G9648" t="s">
        <v>20929</v>
      </c>
      <c r="H9648" t="s">
        <v>3429</v>
      </c>
      <c r="I9648" t="s">
        <v>25031</v>
      </c>
      <c r="J9648" t="s">
        <v>3434</v>
      </c>
      <c r="K9648" t="s">
        <v>110</v>
      </c>
      <c r="L9648" t="s">
        <v>3343</v>
      </c>
      <c r="M9648" t="s">
        <v>3344</v>
      </c>
      <c r="N9648" t="s">
        <v>3345</v>
      </c>
      <c r="O9648" t="s">
        <v>3346</v>
      </c>
      <c r="P9648" t="s">
        <v>3343</v>
      </c>
      <c r="Q9648" t="s">
        <v>3346</v>
      </c>
    </row>
    <row r="9649" spans="1:17" x14ac:dyDescent="0.25">
      <c r="A9649" t="s">
        <v>2747</v>
      </c>
      <c r="B9649" t="s">
        <v>24391</v>
      </c>
      <c r="C9649" t="s">
        <v>25025</v>
      </c>
      <c r="D9649" t="s">
        <v>25026</v>
      </c>
      <c r="E9649">
        <v>4099013</v>
      </c>
      <c r="F9649" t="s">
        <v>3437</v>
      </c>
      <c r="G9649" t="s">
        <v>20931</v>
      </c>
      <c r="H9649" t="s">
        <v>3429</v>
      </c>
      <c r="I9649" t="s">
        <v>25032</v>
      </c>
      <c r="J9649" t="s">
        <v>3437</v>
      </c>
      <c r="K9649" t="s">
        <v>110</v>
      </c>
      <c r="L9649" t="s">
        <v>3343</v>
      </c>
      <c r="M9649" t="s">
        <v>3344</v>
      </c>
      <c r="N9649" t="s">
        <v>3345</v>
      </c>
      <c r="O9649" t="s">
        <v>3346</v>
      </c>
      <c r="P9649" t="s">
        <v>3343</v>
      </c>
      <c r="Q9649" t="s">
        <v>3346</v>
      </c>
    </row>
    <row r="9650" spans="1:17" x14ac:dyDescent="0.25">
      <c r="A9650" t="s">
        <v>2747</v>
      </c>
      <c r="B9650" t="s">
        <v>24391</v>
      </c>
      <c r="C9650" t="s">
        <v>25025</v>
      </c>
      <c r="D9650" t="s">
        <v>25026</v>
      </c>
      <c r="E9650">
        <v>4099014</v>
      </c>
      <c r="F9650" t="s">
        <v>3545</v>
      </c>
      <c r="G9650" t="s">
        <v>20933</v>
      </c>
      <c r="H9650" t="s">
        <v>3429</v>
      </c>
      <c r="I9650" t="s">
        <v>25033</v>
      </c>
      <c r="J9650" t="s">
        <v>3545</v>
      </c>
      <c r="K9650" t="s">
        <v>110</v>
      </c>
      <c r="L9650" t="s">
        <v>3343</v>
      </c>
      <c r="M9650" t="s">
        <v>3344</v>
      </c>
      <c r="N9650" t="s">
        <v>3345</v>
      </c>
      <c r="O9650" t="s">
        <v>3346</v>
      </c>
      <c r="P9650" t="s">
        <v>3343</v>
      </c>
      <c r="Q9650" t="s">
        <v>3346</v>
      </c>
    </row>
    <row r="9651" spans="1:17" x14ac:dyDescent="0.25">
      <c r="A9651" t="s">
        <v>2747</v>
      </c>
      <c r="B9651" t="s">
        <v>24391</v>
      </c>
      <c r="C9651" t="s">
        <v>25025</v>
      </c>
      <c r="D9651" t="s">
        <v>25026</v>
      </c>
      <c r="E9651">
        <v>4099015</v>
      </c>
      <c r="F9651" t="s">
        <v>2481</v>
      </c>
      <c r="G9651" t="s">
        <v>4647</v>
      </c>
      <c r="H9651" t="s">
        <v>3429</v>
      </c>
      <c r="I9651" t="s">
        <v>25034</v>
      </c>
      <c r="J9651" t="s">
        <v>2481</v>
      </c>
      <c r="K9651" t="s">
        <v>110</v>
      </c>
      <c r="L9651" t="s">
        <v>3343</v>
      </c>
      <c r="M9651" t="s">
        <v>3344</v>
      </c>
      <c r="N9651" t="s">
        <v>3345</v>
      </c>
      <c r="O9651" t="s">
        <v>3346</v>
      </c>
      <c r="P9651" t="s">
        <v>3343</v>
      </c>
      <c r="Q9651" t="s">
        <v>3346</v>
      </c>
    </row>
    <row r="9652" spans="1:17" x14ac:dyDescent="0.25">
      <c r="A9652" t="s">
        <v>2747</v>
      </c>
      <c r="B9652" t="s">
        <v>24391</v>
      </c>
      <c r="C9652" t="s">
        <v>25025</v>
      </c>
      <c r="D9652" t="s">
        <v>25026</v>
      </c>
      <c r="E9652">
        <v>4099016</v>
      </c>
      <c r="F9652" t="s">
        <v>4649</v>
      </c>
      <c r="G9652" t="s">
        <v>21755</v>
      </c>
      <c r="H9652" t="s">
        <v>3429</v>
      </c>
      <c r="I9652" t="s">
        <v>25035</v>
      </c>
      <c r="J9652" t="s">
        <v>4649</v>
      </c>
      <c r="K9652" t="s">
        <v>110</v>
      </c>
      <c r="L9652" t="s">
        <v>3343</v>
      </c>
      <c r="M9652" t="s">
        <v>3344</v>
      </c>
      <c r="N9652" t="s">
        <v>3345</v>
      </c>
      <c r="O9652" t="s">
        <v>3346</v>
      </c>
      <c r="P9652" t="s">
        <v>3343</v>
      </c>
      <c r="Q9652" t="s">
        <v>3346</v>
      </c>
    </row>
    <row r="9653" spans="1:17" x14ac:dyDescent="0.25">
      <c r="A9653" t="s">
        <v>2747</v>
      </c>
      <c r="B9653" t="s">
        <v>24391</v>
      </c>
      <c r="C9653" t="s">
        <v>25025</v>
      </c>
      <c r="D9653" t="s">
        <v>25026</v>
      </c>
      <c r="E9653">
        <v>4099044</v>
      </c>
      <c r="F9653" t="s">
        <v>4718</v>
      </c>
      <c r="G9653" t="s">
        <v>4719</v>
      </c>
      <c r="H9653" t="s">
        <v>4720</v>
      </c>
      <c r="I9653" t="s">
        <v>25036</v>
      </c>
      <c r="J9653" t="s">
        <v>4722</v>
      </c>
      <c r="K9653" t="s">
        <v>110</v>
      </c>
      <c r="L9653" t="s">
        <v>3343</v>
      </c>
      <c r="M9653" t="s">
        <v>3344</v>
      </c>
      <c r="N9653" t="s">
        <v>3345</v>
      </c>
      <c r="O9653" t="s">
        <v>3346</v>
      </c>
      <c r="P9653" t="s">
        <v>3343</v>
      </c>
      <c r="Q9653" t="s">
        <v>3346</v>
      </c>
    </row>
    <row r="9654" spans="1:17" x14ac:dyDescent="0.25">
      <c r="A9654" t="s">
        <v>2747</v>
      </c>
      <c r="B9654" t="s">
        <v>24391</v>
      </c>
      <c r="C9654" t="s">
        <v>25025</v>
      </c>
      <c r="D9654" t="s">
        <v>25026</v>
      </c>
      <c r="E9654">
        <v>4099044</v>
      </c>
      <c r="F9654" t="s">
        <v>4718</v>
      </c>
      <c r="G9654" t="s">
        <v>4719</v>
      </c>
      <c r="H9654" t="s">
        <v>4720</v>
      </c>
      <c r="I9654" t="s">
        <v>25037</v>
      </c>
      <c r="J9654" t="s">
        <v>4724</v>
      </c>
      <c r="K9654" t="s">
        <v>110</v>
      </c>
      <c r="L9654" t="s">
        <v>3346</v>
      </c>
      <c r="M9654" t="s">
        <v>3344</v>
      </c>
      <c r="N9654" t="s">
        <v>3345</v>
      </c>
      <c r="O9654" t="s">
        <v>3346</v>
      </c>
      <c r="P9654" t="s">
        <v>3343</v>
      </c>
      <c r="Q9654" t="s">
        <v>3346</v>
      </c>
    </row>
    <row r="9655" spans="1:17" x14ac:dyDescent="0.25">
      <c r="A9655" t="s">
        <v>2747</v>
      </c>
      <c r="B9655" t="s">
        <v>24391</v>
      </c>
      <c r="C9655" t="s">
        <v>25025</v>
      </c>
      <c r="D9655" t="s">
        <v>25026</v>
      </c>
      <c r="E9655">
        <v>4099044</v>
      </c>
      <c r="F9655" t="s">
        <v>4718</v>
      </c>
      <c r="G9655" t="s">
        <v>4719</v>
      </c>
      <c r="H9655" t="s">
        <v>4720</v>
      </c>
      <c r="I9655" t="s">
        <v>25038</v>
      </c>
      <c r="J9655" t="s">
        <v>4726</v>
      </c>
      <c r="K9655" t="s">
        <v>110</v>
      </c>
      <c r="L9655" t="s">
        <v>3346</v>
      </c>
      <c r="M9655" t="s">
        <v>3344</v>
      </c>
      <c r="N9655" t="s">
        <v>3345</v>
      </c>
      <c r="O9655" t="s">
        <v>3346</v>
      </c>
      <c r="P9655" t="s">
        <v>3343</v>
      </c>
      <c r="Q9655" t="s">
        <v>3346</v>
      </c>
    </row>
    <row r="9656" spans="1:17" x14ac:dyDescent="0.25">
      <c r="A9656" t="s">
        <v>2747</v>
      </c>
      <c r="B9656" t="s">
        <v>24391</v>
      </c>
      <c r="C9656" t="s">
        <v>25025</v>
      </c>
      <c r="D9656" t="s">
        <v>25026</v>
      </c>
      <c r="E9656">
        <v>4099052</v>
      </c>
      <c r="F9656" t="s">
        <v>3440</v>
      </c>
      <c r="G9656" t="s">
        <v>3441</v>
      </c>
      <c r="H9656" t="s">
        <v>2503</v>
      </c>
      <c r="I9656" t="s">
        <v>25039</v>
      </c>
      <c r="J9656" t="s">
        <v>2489</v>
      </c>
      <c r="K9656" t="s">
        <v>110</v>
      </c>
      <c r="L9656" t="s">
        <v>3343</v>
      </c>
      <c r="M9656" t="s">
        <v>3344</v>
      </c>
      <c r="N9656" t="s">
        <v>3345</v>
      </c>
      <c r="O9656" t="s">
        <v>3346</v>
      </c>
      <c r="P9656" t="s">
        <v>3343</v>
      </c>
      <c r="Q9656" t="s">
        <v>3346</v>
      </c>
    </row>
    <row r="9657" spans="1:17" x14ac:dyDescent="0.25">
      <c r="A9657" t="s">
        <v>2747</v>
      </c>
      <c r="B9657" t="s">
        <v>24391</v>
      </c>
      <c r="C9657" t="s">
        <v>25025</v>
      </c>
      <c r="D9657" t="s">
        <v>25026</v>
      </c>
      <c r="E9657">
        <v>4099052</v>
      </c>
      <c r="F9657" t="s">
        <v>3440</v>
      </c>
      <c r="G9657" t="s">
        <v>3441</v>
      </c>
      <c r="H9657" t="s">
        <v>2503</v>
      </c>
      <c r="I9657" t="s">
        <v>25040</v>
      </c>
      <c r="J9657" t="s">
        <v>3444</v>
      </c>
      <c r="K9657" t="s">
        <v>110</v>
      </c>
      <c r="L9657" t="s">
        <v>3346</v>
      </c>
      <c r="M9657" t="s">
        <v>3344</v>
      </c>
      <c r="N9657" t="s">
        <v>3345</v>
      </c>
      <c r="O9657" t="s">
        <v>3346</v>
      </c>
      <c r="P9657" t="s">
        <v>3343</v>
      </c>
      <c r="Q9657" t="s">
        <v>3346</v>
      </c>
    </row>
    <row r="9658" spans="1:17" x14ac:dyDescent="0.25">
      <c r="A9658" t="s">
        <v>2747</v>
      </c>
      <c r="B9658" t="s">
        <v>24391</v>
      </c>
      <c r="C9658" t="s">
        <v>25025</v>
      </c>
      <c r="D9658" t="s">
        <v>25026</v>
      </c>
      <c r="E9658">
        <v>4099052</v>
      </c>
      <c r="F9658" t="s">
        <v>3440</v>
      </c>
      <c r="G9658" t="s">
        <v>3441</v>
      </c>
      <c r="H9658" t="s">
        <v>2503</v>
      </c>
      <c r="I9658" t="s">
        <v>25041</v>
      </c>
      <c r="J9658" t="s">
        <v>3446</v>
      </c>
      <c r="K9658" t="s">
        <v>110</v>
      </c>
      <c r="L9658" t="s">
        <v>3346</v>
      </c>
      <c r="M9658" t="s">
        <v>3344</v>
      </c>
      <c r="N9658" t="s">
        <v>3345</v>
      </c>
      <c r="O9658" t="s">
        <v>3346</v>
      </c>
      <c r="P9658" t="s">
        <v>3343</v>
      </c>
      <c r="Q9658" t="s">
        <v>3346</v>
      </c>
    </row>
    <row r="9659" spans="1:17" x14ac:dyDescent="0.25">
      <c r="A9659" t="s">
        <v>2747</v>
      </c>
      <c r="B9659" t="s">
        <v>24391</v>
      </c>
      <c r="C9659" t="s">
        <v>25025</v>
      </c>
      <c r="D9659" t="s">
        <v>25026</v>
      </c>
      <c r="E9659">
        <v>4099052</v>
      </c>
      <c r="F9659" t="s">
        <v>3440</v>
      </c>
      <c r="G9659" t="s">
        <v>3441</v>
      </c>
      <c r="H9659" t="s">
        <v>2503</v>
      </c>
      <c r="I9659" t="s">
        <v>25042</v>
      </c>
      <c r="J9659" t="s">
        <v>3448</v>
      </c>
      <c r="K9659" t="s">
        <v>110</v>
      </c>
      <c r="L9659" t="s">
        <v>3346</v>
      </c>
      <c r="M9659" t="s">
        <v>3344</v>
      </c>
      <c r="N9659" t="s">
        <v>3345</v>
      </c>
      <c r="O9659" t="s">
        <v>3346</v>
      </c>
      <c r="P9659" t="s">
        <v>3343</v>
      </c>
      <c r="Q9659" t="s">
        <v>3346</v>
      </c>
    </row>
    <row r="9660" spans="1:17" x14ac:dyDescent="0.25">
      <c r="A9660" t="s">
        <v>2747</v>
      </c>
      <c r="B9660" t="s">
        <v>24391</v>
      </c>
      <c r="C9660" t="s">
        <v>25025</v>
      </c>
      <c r="D9660" t="s">
        <v>25026</v>
      </c>
      <c r="E9660">
        <v>4099052</v>
      </c>
      <c r="F9660" t="s">
        <v>3440</v>
      </c>
      <c r="G9660" t="s">
        <v>3441</v>
      </c>
      <c r="H9660" t="s">
        <v>2503</v>
      </c>
      <c r="I9660" t="s">
        <v>25043</v>
      </c>
      <c r="J9660" t="s">
        <v>3450</v>
      </c>
      <c r="K9660" t="s">
        <v>110</v>
      </c>
      <c r="L9660" t="s">
        <v>3346</v>
      </c>
      <c r="M9660" t="s">
        <v>3344</v>
      </c>
      <c r="N9660" t="s">
        <v>3345</v>
      </c>
      <c r="O9660" t="s">
        <v>3346</v>
      </c>
      <c r="P9660" t="s">
        <v>3343</v>
      </c>
      <c r="Q9660" t="s">
        <v>3346</v>
      </c>
    </row>
    <row r="9661" spans="1:17" x14ac:dyDescent="0.25">
      <c r="A9661" t="s">
        <v>2747</v>
      </c>
      <c r="B9661" t="s">
        <v>24391</v>
      </c>
      <c r="C9661" t="s">
        <v>25025</v>
      </c>
      <c r="D9661" t="s">
        <v>25026</v>
      </c>
      <c r="E9661">
        <v>4099052</v>
      </c>
      <c r="F9661" t="s">
        <v>3440</v>
      </c>
      <c r="G9661" t="s">
        <v>3441</v>
      </c>
      <c r="H9661" t="s">
        <v>2503</v>
      </c>
      <c r="I9661" t="s">
        <v>25044</v>
      </c>
      <c r="J9661" t="s">
        <v>3452</v>
      </c>
      <c r="K9661" t="s">
        <v>110</v>
      </c>
      <c r="L9661" t="s">
        <v>3346</v>
      </c>
      <c r="M9661" t="s">
        <v>3344</v>
      </c>
      <c r="N9661" t="s">
        <v>3345</v>
      </c>
      <c r="O9661" t="s">
        <v>3346</v>
      </c>
      <c r="P9661" t="s">
        <v>3343</v>
      </c>
      <c r="Q9661" t="s">
        <v>3346</v>
      </c>
    </row>
    <row r="9662" spans="1:17" x14ac:dyDescent="0.25">
      <c r="A9662" t="s">
        <v>2747</v>
      </c>
      <c r="B9662" t="s">
        <v>24391</v>
      </c>
      <c r="C9662" t="s">
        <v>25025</v>
      </c>
      <c r="D9662" t="s">
        <v>25026</v>
      </c>
      <c r="E9662">
        <v>4099052</v>
      </c>
      <c r="F9662" t="s">
        <v>3440</v>
      </c>
      <c r="G9662" t="s">
        <v>3441</v>
      </c>
      <c r="H9662" t="s">
        <v>2503</v>
      </c>
      <c r="I9662" t="s">
        <v>25045</v>
      </c>
      <c r="J9662" t="s">
        <v>3454</v>
      </c>
      <c r="K9662" t="s">
        <v>110</v>
      </c>
      <c r="L9662" t="s">
        <v>3346</v>
      </c>
      <c r="M9662" t="s">
        <v>3344</v>
      </c>
      <c r="N9662" t="s">
        <v>3345</v>
      </c>
      <c r="O9662" t="s">
        <v>3346</v>
      </c>
      <c r="P9662" t="s">
        <v>3343</v>
      </c>
      <c r="Q9662" t="s">
        <v>3346</v>
      </c>
    </row>
    <row r="9663" spans="1:17" x14ac:dyDescent="0.25">
      <c r="A9663" t="s">
        <v>2747</v>
      </c>
      <c r="B9663" t="s">
        <v>24391</v>
      </c>
      <c r="C9663" t="s">
        <v>25025</v>
      </c>
      <c r="D9663" t="s">
        <v>25026</v>
      </c>
      <c r="E9663">
        <v>4099052</v>
      </c>
      <c r="F9663" t="s">
        <v>3440</v>
      </c>
      <c r="G9663" t="s">
        <v>3441</v>
      </c>
      <c r="H9663" t="s">
        <v>2503</v>
      </c>
      <c r="I9663" t="s">
        <v>25046</v>
      </c>
      <c r="J9663" t="s">
        <v>3456</v>
      </c>
      <c r="K9663" t="s">
        <v>110</v>
      </c>
      <c r="L9663" t="s">
        <v>3346</v>
      </c>
      <c r="M9663" t="s">
        <v>3344</v>
      </c>
      <c r="N9663" t="s">
        <v>3345</v>
      </c>
      <c r="O9663" t="s">
        <v>3346</v>
      </c>
      <c r="P9663" t="s">
        <v>3343</v>
      </c>
      <c r="Q9663" t="s">
        <v>3346</v>
      </c>
    </row>
    <row r="9664" spans="1:17" x14ac:dyDescent="0.25">
      <c r="A9664" t="s">
        <v>2747</v>
      </c>
      <c r="B9664" t="s">
        <v>24391</v>
      </c>
      <c r="C9664" t="s">
        <v>25025</v>
      </c>
      <c r="D9664" t="s">
        <v>25026</v>
      </c>
      <c r="E9664">
        <v>4099052</v>
      </c>
      <c r="F9664" t="s">
        <v>3440</v>
      </c>
      <c r="G9664" t="s">
        <v>3441</v>
      </c>
      <c r="H9664" t="s">
        <v>2503</v>
      </c>
      <c r="I9664" t="s">
        <v>25047</v>
      </c>
      <c r="J9664" t="s">
        <v>3458</v>
      </c>
      <c r="K9664" t="s">
        <v>110</v>
      </c>
      <c r="L9664" t="s">
        <v>3346</v>
      </c>
      <c r="M9664" t="s">
        <v>3344</v>
      </c>
      <c r="N9664" t="s">
        <v>3345</v>
      </c>
      <c r="O9664" t="s">
        <v>3346</v>
      </c>
      <c r="P9664" t="s">
        <v>3343</v>
      </c>
      <c r="Q9664" t="s">
        <v>3346</v>
      </c>
    </row>
    <row r="9665" spans="1:17" x14ac:dyDescent="0.25">
      <c r="A9665" t="s">
        <v>2747</v>
      </c>
      <c r="B9665" t="s">
        <v>24391</v>
      </c>
      <c r="C9665" t="s">
        <v>25025</v>
      </c>
      <c r="D9665" t="s">
        <v>25026</v>
      </c>
      <c r="E9665">
        <v>4099052</v>
      </c>
      <c r="F9665" t="s">
        <v>3440</v>
      </c>
      <c r="G9665" t="s">
        <v>3441</v>
      </c>
      <c r="H9665" t="s">
        <v>2503</v>
      </c>
      <c r="I9665" t="s">
        <v>25048</v>
      </c>
      <c r="J9665" t="s">
        <v>3460</v>
      </c>
      <c r="K9665" t="s">
        <v>110</v>
      </c>
      <c r="L9665" t="s">
        <v>3346</v>
      </c>
      <c r="M9665" t="s">
        <v>3344</v>
      </c>
      <c r="N9665" t="s">
        <v>3345</v>
      </c>
      <c r="O9665" t="s">
        <v>3346</v>
      </c>
      <c r="P9665" t="s">
        <v>3343</v>
      </c>
      <c r="Q9665" t="s">
        <v>3346</v>
      </c>
    </row>
    <row r="9666" spans="1:17" x14ac:dyDescent="0.25">
      <c r="A9666" t="s">
        <v>2747</v>
      </c>
      <c r="B9666" t="s">
        <v>24391</v>
      </c>
      <c r="C9666" t="s">
        <v>25025</v>
      </c>
      <c r="D9666" t="s">
        <v>25026</v>
      </c>
      <c r="E9666">
        <v>4099052</v>
      </c>
      <c r="F9666" t="s">
        <v>3440</v>
      </c>
      <c r="G9666" t="s">
        <v>3441</v>
      </c>
      <c r="H9666" t="s">
        <v>2503</v>
      </c>
      <c r="I9666" t="s">
        <v>25049</v>
      </c>
      <c r="J9666" t="s">
        <v>3462</v>
      </c>
      <c r="K9666" t="s">
        <v>110</v>
      </c>
      <c r="L9666" t="s">
        <v>3346</v>
      </c>
      <c r="M9666" t="s">
        <v>3344</v>
      </c>
      <c r="N9666" t="s">
        <v>3345</v>
      </c>
      <c r="O9666" t="s">
        <v>3346</v>
      </c>
      <c r="P9666" t="s">
        <v>3343</v>
      </c>
      <c r="Q9666" t="s">
        <v>3346</v>
      </c>
    </row>
    <row r="9667" spans="1:17" x14ac:dyDescent="0.25">
      <c r="A9667" t="s">
        <v>2747</v>
      </c>
      <c r="B9667" t="s">
        <v>24391</v>
      </c>
      <c r="C9667" t="s">
        <v>25025</v>
      </c>
      <c r="D9667" t="s">
        <v>25026</v>
      </c>
      <c r="E9667">
        <v>4099052</v>
      </c>
      <c r="F9667" t="s">
        <v>3440</v>
      </c>
      <c r="G9667" t="s">
        <v>3441</v>
      </c>
      <c r="H9667" t="s">
        <v>2503</v>
      </c>
      <c r="I9667" t="s">
        <v>25050</v>
      </c>
      <c r="J9667" t="s">
        <v>3464</v>
      </c>
      <c r="K9667" t="s">
        <v>110</v>
      </c>
      <c r="L9667" t="s">
        <v>3346</v>
      </c>
      <c r="M9667" t="s">
        <v>3344</v>
      </c>
      <c r="N9667" t="s">
        <v>3345</v>
      </c>
      <c r="O9667" t="s">
        <v>3346</v>
      </c>
      <c r="P9667" t="s">
        <v>3343</v>
      </c>
      <c r="Q9667" t="s">
        <v>3346</v>
      </c>
    </row>
    <row r="9668" spans="1:17" x14ac:dyDescent="0.25">
      <c r="A9668" t="s">
        <v>2747</v>
      </c>
      <c r="B9668" t="s">
        <v>24391</v>
      </c>
      <c r="C9668" t="s">
        <v>25025</v>
      </c>
      <c r="D9668" t="s">
        <v>25026</v>
      </c>
      <c r="E9668">
        <v>4099052</v>
      </c>
      <c r="F9668" t="s">
        <v>3440</v>
      </c>
      <c r="G9668" t="s">
        <v>3441</v>
      </c>
      <c r="H9668" t="s">
        <v>2503</v>
      </c>
      <c r="I9668" t="s">
        <v>25051</v>
      </c>
      <c r="J9668" t="s">
        <v>3466</v>
      </c>
      <c r="K9668" t="s">
        <v>110</v>
      </c>
      <c r="L9668" t="s">
        <v>3346</v>
      </c>
      <c r="M9668" t="s">
        <v>3344</v>
      </c>
      <c r="N9668" t="s">
        <v>3345</v>
      </c>
      <c r="O9668" t="s">
        <v>3346</v>
      </c>
      <c r="P9668" t="s">
        <v>3343</v>
      </c>
      <c r="Q9668" t="s">
        <v>3346</v>
      </c>
    </row>
    <row r="9669" spans="1:17" x14ac:dyDescent="0.25">
      <c r="A9669" t="s">
        <v>2747</v>
      </c>
      <c r="B9669" t="s">
        <v>24391</v>
      </c>
      <c r="C9669" t="s">
        <v>25025</v>
      </c>
      <c r="D9669" t="s">
        <v>25026</v>
      </c>
      <c r="E9669">
        <v>4099052</v>
      </c>
      <c r="F9669" t="s">
        <v>3440</v>
      </c>
      <c r="G9669" t="s">
        <v>3441</v>
      </c>
      <c r="H9669" t="s">
        <v>2503</v>
      </c>
      <c r="I9669" t="s">
        <v>25052</v>
      </c>
      <c r="J9669" t="s">
        <v>3468</v>
      </c>
      <c r="K9669" t="s">
        <v>110</v>
      </c>
      <c r="L9669" t="s">
        <v>3346</v>
      </c>
      <c r="M9669" t="s">
        <v>3344</v>
      </c>
      <c r="N9669" t="s">
        <v>3345</v>
      </c>
      <c r="O9669" t="s">
        <v>3346</v>
      </c>
      <c r="P9669" t="s">
        <v>3343</v>
      </c>
      <c r="Q9669" t="s">
        <v>3346</v>
      </c>
    </row>
    <row r="9670" spans="1:17" x14ac:dyDescent="0.25">
      <c r="A9670" t="s">
        <v>2747</v>
      </c>
      <c r="B9670" t="s">
        <v>24391</v>
      </c>
      <c r="C9670" t="s">
        <v>25025</v>
      </c>
      <c r="D9670" t="s">
        <v>25026</v>
      </c>
      <c r="E9670">
        <v>4099052</v>
      </c>
      <c r="F9670" t="s">
        <v>3440</v>
      </c>
      <c r="G9670" t="s">
        <v>3441</v>
      </c>
      <c r="H9670" t="s">
        <v>2503</v>
      </c>
      <c r="I9670" t="s">
        <v>25053</v>
      </c>
      <c r="J9670" t="s">
        <v>5110</v>
      </c>
      <c r="K9670" t="s">
        <v>110</v>
      </c>
      <c r="L9670" t="s">
        <v>3346</v>
      </c>
      <c r="M9670" t="s">
        <v>3344</v>
      </c>
      <c r="N9670" t="s">
        <v>3345</v>
      </c>
      <c r="O9670" t="s">
        <v>3346</v>
      </c>
      <c r="P9670" t="s">
        <v>3343</v>
      </c>
      <c r="Q9670" t="s">
        <v>3346</v>
      </c>
    </row>
    <row r="9671" spans="1:17" x14ac:dyDescent="0.25">
      <c r="A9671" t="s">
        <v>2747</v>
      </c>
      <c r="B9671" t="s">
        <v>24391</v>
      </c>
      <c r="C9671" t="s">
        <v>25025</v>
      </c>
      <c r="D9671" t="s">
        <v>25026</v>
      </c>
      <c r="E9671">
        <v>4099052</v>
      </c>
      <c r="F9671" t="s">
        <v>3440</v>
      </c>
      <c r="G9671" t="s">
        <v>3441</v>
      </c>
      <c r="H9671" t="s">
        <v>2503</v>
      </c>
      <c r="I9671" t="s">
        <v>25054</v>
      </c>
      <c r="J9671" t="s">
        <v>3472</v>
      </c>
      <c r="K9671" t="s">
        <v>110</v>
      </c>
      <c r="L9671" t="s">
        <v>3346</v>
      </c>
      <c r="M9671" t="s">
        <v>3344</v>
      </c>
      <c r="N9671" t="s">
        <v>3345</v>
      </c>
      <c r="O9671" t="s">
        <v>3346</v>
      </c>
      <c r="P9671" t="s">
        <v>3343</v>
      </c>
      <c r="Q9671" t="s">
        <v>3346</v>
      </c>
    </row>
    <row r="9672" spans="1:17" x14ac:dyDescent="0.25">
      <c r="A9672" t="s">
        <v>2747</v>
      </c>
      <c r="B9672" t="s">
        <v>24391</v>
      </c>
      <c r="C9672" t="s">
        <v>25025</v>
      </c>
      <c r="D9672" t="s">
        <v>25026</v>
      </c>
      <c r="E9672">
        <v>4099053</v>
      </c>
      <c r="F9672" t="s">
        <v>102</v>
      </c>
      <c r="G9672" t="s">
        <v>3349</v>
      </c>
      <c r="H9672" t="s">
        <v>3350</v>
      </c>
      <c r="I9672" t="s">
        <v>25055</v>
      </c>
      <c r="J9672" t="s">
        <v>103</v>
      </c>
      <c r="K9672" t="s">
        <v>110</v>
      </c>
      <c r="L9672" t="s">
        <v>3343</v>
      </c>
      <c r="M9672" t="s">
        <v>3344</v>
      </c>
      <c r="N9672" t="s">
        <v>3345</v>
      </c>
      <c r="O9672" t="s">
        <v>3346</v>
      </c>
      <c r="P9672" t="s">
        <v>3343</v>
      </c>
      <c r="Q9672" t="s">
        <v>3346</v>
      </c>
    </row>
    <row r="9673" spans="1:17" x14ac:dyDescent="0.25">
      <c r="A9673" t="s">
        <v>2747</v>
      </c>
      <c r="B9673" t="s">
        <v>24391</v>
      </c>
      <c r="C9673" t="s">
        <v>25025</v>
      </c>
      <c r="D9673" t="s">
        <v>25026</v>
      </c>
      <c r="E9673">
        <v>4099053</v>
      </c>
      <c r="F9673" t="s">
        <v>102</v>
      </c>
      <c r="G9673" t="s">
        <v>3349</v>
      </c>
      <c r="H9673" t="s">
        <v>3350</v>
      </c>
      <c r="I9673" t="s">
        <v>25056</v>
      </c>
      <c r="J9673" t="s">
        <v>2454</v>
      </c>
      <c r="K9673" t="s">
        <v>110</v>
      </c>
      <c r="L9673" t="s">
        <v>3346</v>
      </c>
      <c r="M9673" t="s">
        <v>3344</v>
      </c>
      <c r="N9673" t="s">
        <v>3345</v>
      </c>
      <c r="O9673" t="s">
        <v>3346</v>
      </c>
      <c r="P9673" t="s">
        <v>3343</v>
      </c>
      <c r="Q9673" t="s">
        <v>3346</v>
      </c>
    </row>
    <row r="9674" spans="1:17" x14ac:dyDescent="0.25">
      <c r="A9674" t="s">
        <v>2747</v>
      </c>
      <c r="B9674" t="s">
        <v>24391</v>
      </c>
      <c r="C9674" t="s">
        <v>25025</v>
      </c>
      <c r="D9674" t="s">
        <v>25026</v>
      </c>
      <c r="E9674">
        <v>4099054</v>
      </c>
      <c r="F9674" t="s">
        <v>51</v>
      </c>
      <c r="G9674" t="s">
        <v>3475</v>
      </c>
      <c r="H9674" t="s">
        <v>3350</v>
      </c>
      <c r="I9674" t="s">
        <v>25057</v>
      </c>
      <c r="J9674" t="s">
        <v>52</v>
      </c>
      <c r="K9674" t="s">
        <v>110</v>
      </c>
      <c r="L9674" t="s">
        <v>3343</v>
      </c>
      <c r="M9674" t="s">
        <v>3477</v>
      </c>
      <c r="N9674" t="s">
        <v>3478</v>
      </c>
      <c r="O9674" t="s">
        <v>3346</v>
      </c>
      <c r="P9674" t="s">
        <v>3343</v>
      </c>
      <c r="Q9674" t="s">
        <v>3346</v>
      </c>
    </row>
    <row r="9675" spans="1:17" x14ac:dyDescent="0.25">
      <c r="A9675" t="s">
        <v>2747</v>
      </c>
      <c r="B9675" t="s">
        <v>24391</v>
      </c>
      <c r="C9675" t="s">
        <v>25025</v>
      </c>
      <c r="D9675" t="s">
        <v>25026</v>
      </c>
      <c r="E9675">
        <v>4099054</v>
      </c>
      <c r="F9675" t="s">
        <v>51</v>
      </c>
      <c r="G9675" t="s">
        <v>3475</v>
      </c>
      <c r="H9675" t="s">
        <v>3350</v>
      </c>
      <c r="I9675" t="s">
        <v>25058</v>
      </c>
      <c r="J9675" t="s">
        <v>216</v>
      </c>
      <c r="K9675" t="s">
        <v>110</v>
      </c>
      <c r="L9675" t="s">
        <v>3346</v>
      </c>
      <c r="M9675" t="s">
        <v>3477</v>
      </c>
      <c r="N9675" t="s">
        <v>3478</v>
      </c>
      <c r="O9675" t="s">
        <v>3346</v>
      </c>
      <c r="P9675" t="s">
        <v>3343</v>
      </c>
      <c r="Q9675" t="s">
        <v>3346</v>
      </c>
    </row>
    <row r="9676" spans="1:17" x14ac:dyDescent="0.25">
      <c r="A9676" t="s">
        <v>2747</v>
      </c>
      <c r="B9676" t="s">
        <v>24391</v>
      </c>
      <c r="C9676" t="s">
        <v>25025</v>
      </c>
      <c r="D9676" t="s">
        <v>25026</v>
      </c>
      <c r="E9676">
        <v>4099054</v>
      </c>
      <c r="F9676" t="s">
        <v>51</v>
      </c>
      <c r="G9676" t="s">
        <v>3475</v>
      </c>
      <c r="H9676" t="s">
        <v>3350</v>
      </c>
      <c r="I9676" t="s">
        <v>25059</v>
      </c>
      <c r="J9676" t="s">
        <v>20960</v>
      </c>
      <c r="K9676" t="s">
        <v>110</v>
      </c>
      <c r="L9676" t="s">
        <v>3346</v>
      </c>
      <c r="M9676" t="s">
        <v>3477</v>
      </c>
      <c r="N9676" t="s">
        <v>3478</v>
      </c>
      <c r="O9676" t="s">
        <v>3346</v>
      </c>
      <c r="P9676" t="s">
        <v>3343</v>
      </c>
      <c r="Q9676" t="s">
        <v>3346</v>
      </c>
    </row>
    <row r="9677" spans="1:17" x14ac:dyDescent="0.25">
      <c r="A9677" t="s">
        <v>2747</v>
      </c>
      <c r="B9677" t="s">
        <v>24391</v>
      </c>
      <c r="C9677" t="s">
        <v>25025</v>
      </c>
      <c r="D9677" t="s">
        <v>25026</v>
      </c>
      <c r="E9677">
        <v>4099055</v>
      </c>
      <c r="F9677" t="s">
        <v>867</v>
      </c>
      <c r="G9677" t="s">
        <v>3481</v>
      </c>
      <c r="H9677" t="s">
        <v>3350</v>
      </c>
      <c r="I9677" t="s">
        <v>25060</v>
      </c>
      <c r="J9677" t="s">
        <v>869</v>
      </c>
      <c r="K9677" t="s">
        <v>110</v>
      </c>
      <c r="L9677" t="s">
        <v>3343</v>
      </c>
      <c r="M9677" t="s">
        <v>3344</v>
      </c>
      <c r="N9677" t="s">
        <v>3345</v>
      </c>
      <c r="O9677" t="s">
        <v>3346</v>
      </c>
      <c r="P9677" t="s">
        <v>3343</v>
      </c>
      <c r="Q9677" t="s">
        <v>3346</v>
      </c>
    </row>
    <row r="9678" spans="1:17" x14ac:dyDescent="0.25">
      <c r="A9678" t="s">
        <v>2747</v>
      </c>
      <c r="B9678" t="s">
        <v>24391</v>
      </c>
      <c r="C9678" t="s">
        <v>25025</v>
      </c>
      <c r="D9678" t="s">
        <v>25026</v>
      </c>
      <c r="E9678">
        <v>4099056</v>
      </c>
      <c r="F9678" t="s">
        <v>114</v>
      </c>
      <c r="G9678" t="s">
        <v>3483</v>
      </c>
      <c r="H9678" t="s">
        <v>3350</v>
      </c>
      <c r="I9678" t="s">
        <v>25061</v>
      </c>
      <c r="J9678" t="s">
        <v>116</v>
      </c>
      <c r="K9678" t="s">
        <v>110</v>
      </c>
      <c r="L9678" t="s">
        <v>3343</v>
      </c>
      <c r="M9678" t="s">
        <v>3344</v>
      </c>
      <c r="N9678" t="s">
        <v>3345</v>
      </c>
      <c r="O9678" t="s">
        <v>3346</v>
      </c>
      <c r="P9678" t="s">
        <v>3343</v>
      </c>
      <c r="Q9678" t="s">
        <v>3346</v>
      </c>
    </row>
    <row r="9679" spans="1:17" x14ac:dyDescent="0.25">
      <c r="A9679" t="s">
        <v>2747</v>
      </c>
      <c r="B9679" t="s">
        <v>24391</v>
      </c>
      <c r="C9679" t="s">
        <v>25025</v>
      </c>
      <c r="D9679" t="s">
        <v>25026</v>
      </c>
      <c r="E9679">
        <v>4099056</v>
      </c>
      <c r="F9679" t="s">
        <v>114</v>
      </c>
      <c r="G9679" t="s">
        <v>3483</v>
      </c>
      <c r="H9679" t="s">
        <v>3350</v>
      </c>
      <c r="I9679" t="s">
        <v>25062</v>
      </c>
      <c r="J9679" t="s">
        <v>2492</v>
      </c>
      <c r="K9679" t="s">
        <v>110</v>
      </c>
      <c r="L9679" t="s">
        <v>3346</v>
      </c>
      <c r="M9679" t="s">
        <v>3344</v>
      </c>
      <c r="N9679" t="s">
        <v>3345</v>
      </c>
      <c r="O9679" t="s">
        <v>3346</v>
      </c>
      <c r="P9679" t="s">
        <v>3343</v>
      </c>
      <c r="Q9679" t="s">
        <v>3346</v>
      </c>
    </row>
    <row r="9680" spans="1:17" x14ac:dyDescent="0.25">
      <c r="A9680" t="s">
        <v>2747</v>
      </c>
      <c r="B9680" t="s">
        <v>24391</v>
      </c>
      <c r="C9680" t="s">
        <v>25025</v>
      </c>
      <c r="D9680" t="s">
        <v>25026</v>
      </c>
      <c r="E9680">
        <v>4099056</v>
      </c>
      <c r="F9680" t="s">
        <v>114</v>
      </c>
      <c r="G9680" t="s">
        <v>3483</v>
      </c>
      <c r="H9680" t="s">
        <v>3350</v>
      </c>
      <c r="I9680" t="s">
        <v>25063</v>
      </c>
      <c r="J9680" t="s">
        <v>4682</v>
      </c>
      <c r="K9680" t="s">
        <v>110</v>
      </c>
      <c r="L9680" t="s">
        <v>3346</v>
      </c>
      <c r="M9680" t="s">
        <v>3344</v>
      </c>
      <c r="N9680" t="s">
        <v>3345</v>
      </c>
      <c r="O9680" t="s">
        <v>3346</v>
      </c>
      <c r="P9680" t="s">
        <v>3343</v>
      </c>
      <c r="Q9680" t="s">
        <v>3346</v>
      </c>
    </row>
    <row r="9681" spans="1:17" x14ac:dyDescent="0.25">
      <c r="A9681" t="s">
        <v>2747</v>
      </c>
      <c r="B9681" t="s">
        <v>24391</v>
      </c>
      <c r="C9681" t="s">
        <v>25025</v>
      </c>
      <c r="D9681" t="s">
        <v>25026</v>
      </c>
      <c r="E9681">
        <v>4099058</v>
      </c>
      <c r="F9681" t="s">
        <v>4683</v>
      </c>
      <c r="G9681" t="s">
        <v>4684</v>
      </c>
      <c r="H9681" t="s">
        <v>3394</v>
      </c>
      <c r="I9681" t="s">
        <v>25064</v>
      </c>
      <c r="J9681" t="s">
        <v>200</v>
      </c>
      <c r="K9681" t="s">
        <v>110</v>
      </c>
      <c r="L9681" t="s">
        <v>3343</v>
      </c>
      <c r="M9681" t="s">
        <v>3344</v>
      </c>
      <c r="N9681" t="s">
        <v>3345</v>
      </c>
      <c r="O9681" t="s">
        <v>3346</v>
      </c>
      <c r="P9681" t="s">
        <v>3343</v>
      </c>
      <c r="Q9681" t="s">
        <v>3346</v>
      </c>
    </row>
    <row r="9682" spans="1:17" x14ac:dyDescent="0.25">
      <c r="A9682" t="s">
        <v>2747</v>
      </c>
      <c r="B9682" t="s">
        <v>24391</v>
      </c>
      <c r="C9682" t="s">
        <v>25025</v>
      </c>
      <c r="D9682" t="s">
        <v>25026</v>
      </c>
      <c r="E9682">
        <v>4099058</v>
      </c>
      <c r="F9682" t="s">
        <v>4683</v>
      </c>
      <c r="G9682" t="s">
        <v>4684</v>
      </c>
      <c r="H9682" t="s">
        <v>3394</v>
      </c>
      <c r="I9682" t="s">
        <v>25065</v>
      </c>
      <c r="J9682" t="s">
        <v>2575</v>
      </c>
      <c r="K9682" t="s">
        <v>110</v>
      </c>
      <c r="L9682" t="s">
        <v>3346</v>
      </c>
      <c r="M9682" t="s">
        <v>3344</v>
      </c>
      <c r="N9682" t="s">
        <v>3345</v>
      </c>
      <c r="O9682" t="s">
        <v>3346</v>
      </c>
      <c r="P9682" t="s">
        <v>3343</v>
      </c>
      <c r="Q9682" t="s">
        <v>3346</v>
      </c>
    </row>
    <row r="9683" spans="1:17" x14ac:dyDescent="0.25">
      <c r="A9683" t="s">
        <v>2747</v>
      </c>
      <c r="B9683" t="s">
        <v>24391</v>
      </c>
      <c r="C9683" t="s">
        <v>25025</v>
      </c>
      <c r="D9683" t="s">
        <v>25026</v>
      </c>
      <c r="E9683">
        <v>4099060</v>
      </c>
      <c r="F9683" t="s">
        <v>893</v>
      </c>
      <c r="G9683" t="s">
        <v>3497</v>
      </c>
      <c r="H9683" t="s">
        <v>2503</v>
      </c>
      <c r="I9683" t="s">
        <v>25066</v>
      </c>
      <c r="J9683" t="s">
        <v>895</v>
      </c>
      <c r="K9683" t="s">
        <v>110</v>
      </c>
      <c r="L9683" t="s">
        <v>3343</v>
      </c>
      <c r="M9683" t="s">
        <v>3344</v>
      </c>
      <c r="N9683" t="s">
        <v>3345</v>
      </c>
      <c r="O9683" t="s">
        <v>3346</v>
      </c>
      <c r="P9683" t="s">
        <v>3343</v>
      </c>
      <c r="Q9683" t="s">
        <v>3346</v>
      </c>
    </row>
    <row r="9684" spans="1:17" x14ac:dyDescent="0.25">
      <c r="A9684" t="s">
        <v>2747</v>
      </c>
      <c r="B9684" t="s">
        <v>24391</v>
      </c>
      <c r="C9684" t="s">
        <v>25025</v>
      </c>
      <c r="D9684" t="s">
        <v>25026</v>
      </c>
      <c r="E9684">
        <v>4099061</v>
      </c>
      <c r="F9684" t="s">
        <v>2185</v>
      </c>
      <c r="G9684" t="s">
        <v>3500</v>
      </c>
      <c r="H9684" t="s">
        <v>2503</v>
      </c>
      <c r="I9684" t="s">
        <v>25067</v>
      </c>
      <c r="J9684" t="s">
        <v>25068</v>
      </c>
      <c r="K9684" t="s">
        <v>110</v>
      </c>
      <c r="L9684" t="s">
        <v>3343</v>
      </c>
      <c r="M9684" t="s">
        <v>3344</v>
      </c>
      <c r="N9684" t="s">
        <v>3345</v>
      </c>
      <c r="O9684" t="s">
        <v>3346</v>
      </c>
      <c r="P9684" t="s">
        <v>3343</v>
      </c>
      <c r="Q9684" t="s">
        <v>3346</v>
      </c>
    </row>
    <row r="9685" spans="1:17" x14ac:dyDescent="0.25">
      <c r="A9685" t="s">
        <v>2747</v>
      </c>
      <c r="B9685" t="s">
        <v>24391</v>
      </c>
      <c r="C9685" t="s">
        <v>25025</v>
      </c>
      <c r="D9685" t="s">
        <v>25026</v>
      </c>
      <c r="E9685">
        <v>4099061</v>
      </c>
      <c r="F9685" t="s">
        <v>2185</v>
      </c>
      <c r="G9685" t="s">
        <v>3500</v>
      </c>
      <c r="H9685" t="s">
        <v>2503</v>
      </c>
      <c r="I9685" t="s">
        <v>25069</v>
      </c>
      <c r="J9685" t="s">
        <v>3505</v>
      </c>
      <c r="K9685" t="s">
        <v>110</v>
      </c>
      <c r="L9685" t="s">
        <v>3346</v>
      </c>
      <c r="M9685" t="s">
        <v>3344</v>
      </c>
      <c r="N9685" t="s">
        <v>3345</v>
      </c>
      <c r="O9685" t="s">
        <v>3346</v>
      </c>
      <c r="P9685" t="s">
        <v>3343</v>
      </c>
      <c r="Q9685" t="s">
        <v>3346</v>
      </c>
    </row>
    <row r="9686" spans="1:17" x14ac:dyDescent="0.25">
      <c r="A9686" t="s">
        <v>2747</v>
      </c>
      <c r="B9686" t="s">
        <v>24391</v>
      </c>
      <c r="C9686" t="s">
        <v>25025</v>
      </c>
      <c r="D9686" t="s">
        <v>25026</v>
      </c>
      <c r="E9686">
        <v>4099061</v>
      </c>
      <c r="F9686" t="s">
        <v>2185</v>
      </c>
      <c r="G9686" t="s">
        <v>3500</v>
      </c>
      <c r="H9686" t="s">
        <v>2503</v>
      </c>
      <c r="I9686" t="s">
        <v>25070</v>
      </c>
      <c r="J9686" t="s">
        <v>8002</v>
      </c>
      <c r="K9686" t="s">
        <v>110</v>
      </c>
      <c r="L9686" t="s">
        <v>3346</v>
      </c>
      <c r="M9686" t="s">
        <v>3344</v>
      </c>
      <c r="N9686" t="s">
        <v>3345</v>
      </c>
      <c r="O9686" t="s">
        <v>3346</v>
      </c>
      <c r="P9686" t="s">
        <v>3343</v>
      </c>
      <c r="Q9686" t="s">
        <v>3346</v>
      </c>
    </row>
    <row r="9687" spans="1:17" x14ac:dyDescent="0.25">
      <c r="A9687" t="s">
        <v>2747</v>
      </c>
      <c r="B9687" t="s">
        <v>24391</v>
      </c>
      <c r="C9687" t="s">
        <v>25025</v>
      </c>
      <c r="D9687" t="s">
        <v>25026</v>
      </c>
      <c r="E9687">
        <v>4099061</v>
      </c>
      <c r="F9687" t="s">
        <v>2185</v>
      </c>
      <c r="G9687" t="s">
        <v>3500</v>
      </c>
      <c r="H9687" t="s">
        <v>2503</v>
      </c>
      <c r="I9687" t="s">
        <v>25071</v>
      </c>
      <c r="J9687" t="s">
        <v>3503</v>
      </c>
      <c r="K9687" t="s">
        <v>38</v>
      </c>
      <c r="L9687" t="s">
        <v>3346</v>
      </c>
      <c r="M9687" t="s">
        <v>3344</v>
      </c>
      <c r="N9687" t="s">
        <v>3345</v>
      </c>
      <c r="O9687" t="s">
        <v>3346</v>
      </c>
      <c r="P9687" t="s">
        <v>3343</v>
      </c>
      <c r="Q9687" t="s">
        <v>3346</v>
      </c>
    </row>
    <row r="9688" spans="1:17" x14ac:dyDescent="0.25">
      <c r="A9688" t="s">
        <v>2747</v>
      </c>
      <c r="B9688" t="s">
        <v>24391</v>
      </c>
      <c r="C9688" t="s">
        <v>25025</v>
      </c>
      <c r="D9688" t="s">
        <v>25026</v>
      </c>
      <c r="E9688">
        <v>4099062</v>
      </c>
      <c r="F9688" t="s">
        <v>3508</v>
      </c>
      <c r="G9688" t="s">
        <v>3996</v>
      </c>
      <c r="H9688" t="s">
        <v>3510</v>
      </c>
      <c r="I9688" t="s">
        <v>25072</v>
      </c>
      <c r="J9688" t="s">
        <v>3512</v>
      </c>
      <c r="K9688" t="s">
        <v>38</v>
      </c>
      <c r="L9688" t="s">
        <v>3343</v>
      </c>
      <c r="M9688" t="s">
        <v>3477</v>
      </c>
      <c r="N9688" t="s">
        <v>3513</v>
      </c>
      <c r="O9688" t="s">
        <v>3346</v>
      </c>
      <c r="P9688" t="s">
        <v>3343</v>
      </c>
      <c r="Q9688" t="s">
        <v>3346</v>
      </c>
    </row>
    <row r="9689" spans="1:17" x14ac:dyDescent="0.25">
      <c r="A9689" t="s">
        <v>2747</v>
      </c>
      <c r="B9689" t="s">
        <v>24391</v>
      </c>
      <c r="C9689" t="s">
        <v>25025</v>
      </c>
      <c r="D9689" t="s">
        <v>25026</v>
      </c>
      <c r="E9689">
        <v>4099063</v>
      </c>
      <c r="F9689" t="s">
        <v>2542</v>
      </c>
      <c r="G9689" t="s">
        <v>5143</v>
      </c>
      <c r="H9689" t="s">
        <v>3350</v>
      </c>
      <c r="I9689" t="s">
        <v>25073</v>
      </c>
      <c r="J9689" t="s">
        <v>2544</v>
      </c>
      <c r="K9689" t="s">
        <v>110</v>
      </c>
      <c r="L9689" t="s">
        <v>3343</v>
      </c>
      <c r="M9689" t="s">
        <v>3477</v>
      </c>
      <c r="N9689" t="s">
        <v>3513</v>
      </c>
      <c r="O9689" t="s">
        <v>3346</v>
      </c>
      <c r="P9689" t="s">
        <v>3343</v>
      </c>
      <c r="Q9689" t="s">
        <v>3346</v>
      </c>
    </row>
    <row r="9690" spans="1:17" x14ac:dyDescent="0.25">
      <c r="A9690" t="s">
        <v>2747</v>
      </c>
      <c r="B9690" t="s">
        <v>24391</v>
      </c>
      <c r="C9690" t="s">
        <v>25025</v>
      </c>
      <c r="D9690" t="s">
        <v>25026</v>
      </c>
      <c r="E9690">
        <v>4099064</v>
      </c>
      <c r="F9690" t="s">
        <v>375</v>
      </c>
      <c r="G9690" t="s">
        <v>3518</v>
      </c>
      <c r="H9690" t="s">
        <v>3350</v>
      </c>
      <c r="I9690" t="s">
        <v>25074</v>
      </c>
      <c r="J9690" t="s">
        <v>154</v>
      </c>
      <c r="K9690" t="s">
        <v>110</v>
      </c>
      <c r="L9690" t="s">
        <v>3343</v>
      </c>
      <c r="M9690" t="s">
        <v>3344</v>
      </c>
      <c r="N9690" t="s">
        <v>3345</v>
      </c>
      <c r="O9690" t="s">
        <v>3346</v>
      </c>
      <c r="P9690" t="s">
        <v>3343</v>
      </c>
      <c r="Q9690" t="s">
        <v>3346</v>
      </c>
    </row>
    <row r="9691" spans="1:17" x14ac:dyDescent="0.25">
      <c r="A9691" t="s">
        <v>2747</v>
      </c>
      <c r="B9691" t="s">
        <v>24391</v>
      </c>
      <c r="C9691" t="s">
        <v>25025</v>
      </c>
      <c r="D9691" t="s">
        <v>25026</v>
      </c>
      <c r="E9691">
        <v>4099065</v>
      </c>
      <c r="F9691" t="s">
        <v>1896</v>
      </c>
      <c r="G9691" t="s">
        <v>3520</v>
      </c>
      <c r="H9691" t="s">
        <v>3350</v>
      </c>
      <c r="I9691" t="s">
        <v>25075</v>
      </c>
      <c r="J9691" t="s">
        <v>1898</v>
      </c>
      <c r="K9691" t="s">
        <v>110</v>
      </c>
      <c r="L9691" t="s">
        <v>3343</v>
      </c>
      <c r="M9691" t="s">
        <v>3344</v>
      </c>
      <c r="N9691" t="s">
        <v>3345</v>
      </c>
      <c r="O9691" t="s">
        <v>3346</v>
      </c>
      <c r="P9691" t="s">
        <v>3343</v>
      </c>
      <c r="Q9691" t="s">
        <v>3346</v>
      </c>
    </row>
    <row r="9692" spans="1:17" x14ac:dyDescent="0.25">
      <c r="A9692" t="s">
        <v>2747</v>
      </c>
      <c r="B9692" t="s">
        <v>24391</v>
      </c>
      <c r="C9692" t="s">
        <v>25025</v>
      </c>
      <c r="D9692" t="s">
        <v>25026</v>
      </c>
      <c r="E9692">
        <v>4099066</v>
      </c>
      <c r="F9692" t="s">
        <v>3522</v>
      </c>
      <c r="G9692" t="s">
        <v>15474</v>
      </c>
      <c r="H9692" t="s">
        <v>3429</v>
      </c>
      <c r="I9692" t="s">
        <v>25076</v>
      </c>
      <c r="J9692" t="s">
        <v>3522</v>
      </c>
      <c r="K9692" t="s">
        <v>110</v>
      </c>
      <c r="L9692" t="s">
        <v>3343</v>
      </c>
      <c r="M9692" t="s">
        <v>3344</v>
      </c>
      <c r="N9692" t="s">
        <v>3345</v>
      </c>
      <c r="O9692" t="s">
        <v>3346</v>
      </c>
      <c r="P9692" t="s">
        <v>3343</v>
      </c>
      <c r="Q9692" t="s">
        <v>3346</v>
      </c>
    </row>
    <row r="9693" spans="1:17" x14ac:dyDescent="0.25">
      <c r="A9693" t="s">
        <v>2747</v>
      </c>
      <c r="B9693" t="s">
        <v>24391</v>
      </c>
      <c r="C9693" t="s">
        <v>25025</v>
      </c>
      <c r="D9693" t="s">
        <v>25026</v>
      </c>
      <c r="E9693">
        <v>4099067</v>
      </c>
      <c r="F9693" t="s">
        <v>128</v>
      </c>
      <c r="G9693" t="s">
        <v>3525</v>
      </c>
      <c r="H9693" t="s">
        <v>3526</v>
      </c>
      <c r="I9693" t="s">
        <v>25077</v>
      </c>
      <c r="J9693" t="s">
        <v>935</v>
      </c>
      <c r="K9693" t="s">
        <v>110</v>
      </c>
      <c r="L9693" t="s">
        <v>3343</v>
      </c>
      <c r="M9693" t="s">
        <v>3344</v>
      </c>
      <c r="N9693" t="s">
        <v>3345</v>
      </c>
      <c r="O9693" t="s">
        <v>3346</v>
      </c>
      <c r="P9693" t="s">
        <v>3343</v>
      </c>
      <c r="Q9693" t="s">
        <v>3346</v>
      </c>
    </row>
    <row r="9694" spans="1:17" x14ac:dyDescent="0.25">
      <c r="A9694" t="s">
        <v>2747</v>
      </c>
      <c r="B9694" t="s">
        <v>24391</v>
      </c>
      <c r="C9694" t="s">
        <v>25025</v>
      </c>
      <c r="D9694" t="s">
        <v>25026</v>
      </c>
      <c r="E9694">
        <v>4099067</v>
      </c>
      <c r="F9694" t="s">
        <v>128</v>
      </c>
      <c r="G9694" t="s">
        <v>3525</v>
      </c>
      <c r="H9694" t="s">
        <v>3526</v>
      </c>
      <c r="I9694" t="s">
        <v>25078</v>
      </c>
      <c r="J9694" t="s">
        <v>1193</v>
      </c>
      <c r="K9694" t="s">
        <v>110</v>
      </c>
      <c r="L9694" t="s">
        <v>3346</v>
      </c>
      <c r="M9694" t="s">
        <v>3344</v>
      </c>
      <c r="N9694" t="s">
        <v>3345</v>
      </c>
      <c r="O9694" t="s">
        <v>3346</v>
      </c>
      <c r="P9694" t="s">
        <v>3343</v>
      </c>
      <c r="Q9694" t="s">
        <v>3346</v>
      </c>
    </row>
    <row r="9695" spans="1:17" x14ac:dyDescent="0.25">
      <c r="A9695" t="s">
        <v>2747</v>
      </c>
      <c r="B9695" t="s">
        <v>24391</v>
      </c>
      <c r="C9695" t="s">
        <v>25025</v>
      </c>
      <c r="D9695" t="s">
        <v>25026</v>
      </c>
      <c r="E9695">
        <v>4099068</v>
      </c>
      <c r="F9695" t="s">
        <v>3537</v>
      </c>
      <c r="G9695" t="s">
        <v>3538</v>
      </c>
      <c r="H9695" t="s">
        <v>2503</v>
      </c>
      <c r="I9695" t="s">
        <v>25079</v>
      </c>
      <c r="J9695" t="s">
        <v>3540</v>
      </c>
      <c r="K9695" t="s">
        <v>110</v>
      </c>
      <c r="L9695" t="s">
        <v>3343</v>
      </c>
      <c r="M9695" t="s">
        <v>3344</v>
      </c>
      <c r="N9695" t="s">
        <v>3345</v>
      </c>
      <c r="O9695" t="s">
        <v>3346</v>
      </c>
      <c r="P9695" t="s">
        <v>3343</v>
      </c>
      <c r="Q9695" t="s">
        <v>3346</v>
      </c>
    </row>
    <row r="9696" spans="1:17" x14ac:dyDescent="0.25">
      <c r="A9696" t="s">
        <v>2747</v>
      </c>
      <c r="B9696" t="s">
        <v>24391</v>
      </c>
      <c r="C9696" t="s">
        <v>25025</v>
      </c>
      <c r="D9696" t="s">
        <v>25026</v>
      </c>
      <c r="E9696">
        <v>4099069</v>
      </c>
      <c r="F9696" t="s">
        <v>3541</v>
      </c>
      <c r="G9696" t="s">
        <v>3542</v>
      </c>
      <c r="H9696" t="s">
        <v>2503</v>
      </c>
      <c r="I9696" t="s">
        <v>25080</v>
      </c>
      <c r="J9696" t="s">
        <v>3544</v>
      </c>
      <c r="K9696" t="s">
        <v>110</v>
      </c>
      <c r="L9696" t="s">
        <v>3343</v>
      </c>
      <c r="M9696" t="s">
        <v>3344</v>
      </c>
      <c r="N9696" t="s">
        <v>3345</v>
      </c>
      <c r="O9696" t="s">
        <v>3346</v>
      </c>
      <c r="P9696" t="s">
        <v>3343</v>
      </c>
      <c r="Q9696" t="s">
        <v>3346</v>
      </c>
    </row>
    <row r="9697" spans="1:17" x14ac:dyDescent="0.25">
      <c r="A9697" t="s">
        <v>1727</v>
      </c>
      <c r="B9697" t="s">
        <v>25081</v>
      </c>
      <c r="C9697" t="s">
        <v>2705</v>
      </c>
      <c r="D9697" t="s">
        <v>25082</v>
      </c>
      <c r="E9697">
        <v>4101001</v>
      </c>
      <c r="F9697" t="s">
        <v>25083</v>
      </c>
      <c r="G9697" t="s">
        <v>25084</v>
      </c>
      <c r="H9697" t="s">
        <v>9240</v>
      </c>
      <c r="I9697" t="s">
        <v>25085</v>
      </c>
      <c r="J9697" t="s">
        <v>25083</v>
      </c>
      <c r="K9697" t="s">
        <v>110</v>
      </c>
      <c r="L9697" t="s">
        <v>3343</v>
      </c>
      <c r="M9697" t="s">
        <v>3344</v>
      </c>
      <c r="N9697" t="s">
        <v>3627</v>
      </c>
      <c r="O9697" t="s">
        <v>3343</v>
      </c>
      <c r="P9697" t="s">
        <v>3343</v>
      </c>
      <c r="Q9697" t="s">
        <v>3346</v>
      </c>
    </row>
    <row r="9698" spans="1:17" x14ac:dyDescent="0.25">
      <c r="A9698" t="s">
        <v>1727</v>
      </c>
      <c r="B9698" t="s">
        <v>25081</v>
      </c>
      <c r="C9698" t="s">
        <v>2705</v>
      </c>
      <c r="D9698" t="s">
        <v>25082</v>
      </c>
      <c r="E9698">
        <v>4101002</v>
      </c>
      <c r="F9698" t="s">
        <v>25086</v>
      </c>
      <c r="G9698" t="s">
        <v>25087</v>
      </c>
      <c r="H9698" t="s">
        <v>9240</v>
      </c>
      <c r="I9698" t="s">
        <v>25088</v>
      </c>
      <c r="J9698" t="s">
        <v>25086</v>
      </c>
      <c r="K9698" t="s">
        <v>110</v>
      </c>
      <c r="L9698" t="s">
        <v>3343</v>
      </c>
      <c r="M9698" t="s">
        <v>3344</v>
      </c>
      <c r="N9698" t="s">
        <v>3627</v>
      </c>
      <c r="O9698" t="s">
        <v>3343</v>
      </c>
      <c r="P9698" t="s">
        <v>3343</v>
      </c>
      <c r="Q9698" t="s">
        <v>3346</v>
      </c>
    </row>
    <row r="9699" spans="1:17" x14ac:dyDescent="0.25">
      <c r="A9699" t="s">
        <v>1727</v>
      </c>
      <c r="B9699" t="s">
        <v>25081</v>
      </c>
      <c r="C9699" t="s">
        <v>2705</v>
      </c>
      <c r="D9699" t="s">
        <v>25082</v>
      </c>
      <c r="E9699">
        <v>4101003</v>
      </c>
      <c r="F9699" t="s">
        <v>25089</v>
      </c>
      <c r="G9699" t="s">
        <v>25090</v>
      </c>
      <c r="H9699" t="s">
        <v>9240</v>
      </c>
      <c r="I9699" t="s">
        <v>25091</v>
      </c>
      <c r="J9699" t="s">
        <v>25089</v>
      </c>
      <c r="K9699" t="s">
        <v>110</v>
      </c>
      <c r="L9699" t="s">
        <v>3343</v>
      </c>
      <c r="M9699" t="s">
        <v>3344</v>
      </c>
      <c r="N9699" t="s">
        <v>3627</v>
      </c>
      <c r="O9699" t="s">
        <v>3343</v>
      </c>
      <c r="P9699" t="s">
        <v>3343</v>
      </c>
      <c r="Q9699" t="s">
        <v>3346</v>
      </c>
    </row>
    <row r="9700" spans="1:17" x14ac:dyDescent="0.25">
      <c r="A9700" t="s">
        <v>1727</v>
      </c>
      <c r="B9700" t="s">
        <v>25081</v>
      </c>
      <c r="C9700" t="s">
        <v>2705</v>
      </c>
      <c r="D9700" t="s">
        <v>25082</v>
      </c>
      <c r="E9700">
        <v>4101004</v>
      </c>
      <c r="F9700" t="s">
        <v>25092</v>
      </c>
      <c r="G9700" t="s">
        <v>25093</v>
      </c>
      <c r="H9700" t="s">
        <v>9240</v>
      </c>
      <c r="I9700" t="s">
        <v>25094</v>
      </c>
      <c r="J9700" t="s">
        <v>25092</v>
      </c>
      <c r="K9700" t="s">
        <v>110</v>
      </c>
      <c r="L9700" t="s">
        <v>3343</v>
      </c>
      <c r="M9700" t="s">
        <v>3344</v>
      </c>
      <c r="N9700" t="s">
        <v>3627</v>
      </c>
      <c r="O9700" t="s">
        <v>3343</v>
      </c>
      <c r="P9700" t="s">
        <v>3343</v>
      </c>
      <c r="Q9700" t="s">
        <v>3346</v>
      </c>
    </row>
    <row r="9701" spans="1:17" x14ac:dyDescent="0.25">
      <c r="A9701" t="s">
        <v>1727</v>
      </c>
      <c r="B9701" t="s">
        <v>25081</v>
      </c>
      <c r="C9701" t="s">
        <v>2705</v>
      </c>
      <c r="D9701" t="s">
        <v>25082</v>
      </c>
      <c r="E9701">
        <v>4101005</v>
      </c>
      <c r="F9701" t="s">
        <v>25095</v>
      </c>
      <c r="G9701" t="s">
        <v>25096</v>
      </c>
      <c r="H9701" t="s">
        <v>9240</v>
      </c>
      <c r="I9701" t="s">
        <v>25097</v>
      </c>
      <c r="J9701" t="s">
        <v>25095</v>
      </c>
      <c r="K9701" t="s">
        <v>110</v>
      </c>
      <c r="L9701" t="s">
        <v>3343</v>
      </c>
      <c r="M9701" t="s">
        <v>3344</v>
      </c>
      <c r="N9701" t="s">
        <v>3627</v>
      </c>
      <c r="O9701" t="s">
        <v>3343</v>
      </c>
      <c r="P9701" t="s">
        <v>3343</v>
      </c>
      <c r="Q9701" t="s">
        <v>3346</v>
      </c>
    </row>
    <row r="9702" spans="1:17" x14ac:dyDescent="0.25">
      <c r="A9702" t="s">
        <v>1727</v>
      </c>
      <c r="B9702" t="s">
        <v>25081</v>
      </c>
      <c r="C9702" t="s">
        <v>2705</v>
      </c>
      <c r="D9702" t="s">
        <v>25082</v>
      </c>
      <c r="E9702">
        <v>4101006</v>
      </c>
      <c r="F9702" t="s">
        <v>25098</v>
      </c>
      <c r="G9702" t="s">
        <v>25099</v>
      </c>
      <c r="H9702" t="s">
        <v>9240</v>
      </c>
      <c r="I9702" t="s">
        <v>25100</v>
      </c>
      <c r="J9702" t="s">
        <v>25098</v>
      </c>
      <c r="K9702" t="s">
        <v>110</v>
      </c>
      <c r="L9702" t="s">
        <v>3343</v>
      </c>
      <c r="M9702" t="s">
        <v>3344</v>
      </c>
      <c r="N9702" t="s">
        <v>3627</v>
      </c>
      <c r="O9702" t="s">
        <v>3343</v>
      </c>
      <c r="P9702" t="s">
        <v>3343</v>
      </c>
      <c r="Q9702" t="s">
        <v>3346</v>
      </c>
    </row>
    <row r="9703" spans="1:17" x14ac:dyDescent="0.25">
      <c r="A9703" t="s">
        <v>1727</v>
      </c>
      <c r="B9703" t="s">
        <v>25081</v>
      </c>
      <c r="C9703" t="s">
        <v>2705</v>
      </c>
      <c r="D9703" t="s">
        <v>25082</v>
      </c>
      <c r="E9703">
        <v>4101007</v>
      </c>
      <c r="F9703" t="s">
        <v>280</v>
      </c>
      <c r="G9703" t="s">
        <v>25101</v>
      </c>
      <c r="H9703" t="s">
        <v>25102</v>
      </c>
      <c r="I9703" t="s">
        <v>25103</v>
      </c>
      <c r="J9703" t="s">
        <v>25104</v>
      </c>
      <c r="K9703" t="s">
        <v>110</v>
      </c>
      <c r="L9703" t="s">
        <v>3343</v>
      </c>
      <c r="M9703" t="s">
        <v>3344</v>
      </c>
      <c r="N9703" t="s">
        <v>3627</v>
      </c>
      <c r="O9703" t="s">
        <v>3346</v>
      </c>
      <c r="P9703" t="s">
        <v>3343</v>
      </c>
      <c r="Q9703" t="s">
        <v>3346</v>
      </c>
    </row>
    <row r="9704" spans="1:17" x14ac:dyDescent="0.25">
      <c r="A9704" t="s">
        <v>1727</v>
      </c>
      <c r="B9704" t="s">
        <v>25081</v>
      </c>
      <c r="C9704" t="s">
        <v>2705</v>
      </c>
      <c r="D9704" t="s">
        <v>25082</v>
      </c>
      <c r="E9704">
        <v>4101007</v>
      </c>
      <c r="F9704" t="s">
        <v>280</v>
      </c>
      <c r="G9704" t="s">
        <v>25101</v>
      </c>
      <c r="H9704" t="s">
        <v>25102</v>
      </c>
      <c r="I9704" t="s">
        <v>25105</v>
      </c>
      <c r="J9704" t="s">
        <v>281</v>
      </c>
      <c r="K9704" t="s">
        <v>110</v>
      </c>
      <c r="L9704" t="s">
        <v>3346</v>
      </c>
      <c r="M9704" t="s">
        <v>3344</v>
      </c>
      <c r="N9704" t="s">
        <v>3627</v>
      </c>
      <c r="O9704" t="s">
        <v>3346</v>
      </c>
      <c r="P9704" t="s">
        <v>3343</v>
      </c>
      <c r="Q9704" t="s">
        <v>3346</v>
      </c>
    </row>
    <row r="9705" spans="1:17" x14ac:dyDescent="0.25">
      <c r="A9705" t="s">
        <v>1727</v>
      </c>
      <c r="B9705" t="s">
        <v>25081</v>
      </c>
      <c r="C9705" t="s">
        <v>2705</v>
      </c>
      <c r="D9705" t="s">
        <v>25082</v>
      </c>
      <c r="E9705">
        <v>4101009</v>
      </c>
      <c r="F9705" t="s">
        <v>375</v>
      </c>
      <c r="G9705" t="s">
        <v>25106</v>
      </c>
      <c r="H9705" t="s">
        <v>3350</v>
      </c>
      <c r="I9705" t="s">
        <v>25107</v>
      </c>
      <c r="J9705" t="s">
        <v>461</v>
      </c>
      <c r="K9705" t="s">
        <v>110</v>
      </c>
      <c r="L9705" t="s">
        <v>3343</v>
      </c>
      <c r="M9705" t="s">
        <v>3344</v>
      </c>
      <c r="N9705" t="s">
        <v>3627</v>
      </c>
      <c r="O9705" t="s">
        <v>3346</v>
      </c>
      <c r="P9705" t="s">
        <v>3343</v>
      </c>
      <c r="Q9705" t="s">
        <v>3346</v>
      </c>
    </row>
    <row r="9706" spans="1:17" x14ac:dyDescent="0.25">
      <c r="A9706" t="s">
        <v>1727</v>
      </c>
      <c r="B9706" t="s">
        <v>25081</v>
      </c>
      <c r="C9706" t="s">
        <v>2705</v>
      </c>
      <c r="D9706" t="s">
        <v>25082</v>
      </c>
      <c r="E9706">
        <v>4101009</v>
      </c>
      <c r="F9706" t="s">
        <v>375</v>
      </c>
      <c r="G9706" t="s">
        <v>25106</v>
      </c>
      <c r="H9706" t="s">
        <v>3350</v>
      </c>
      <c r="I9706" t="s">
        <v>25108</v>
      </c>
      <c r="J9706" t="s">
        <v>25109</v>
      </c>
      <c r="K9706" t="s">
        <v>110</v>
      </c>
      <c r="L9706" t="s">
        <v>3346</v>
      </c>
      <c r="M9706" t="s">
        <v>3344</v>
      </c>
      <c r="N9706" t="s">
        <v>3627</v>
      </c>
      <c r="O9706" t="s">
        <v>3346</v>
      </c>
      <c r="P9706" t="s">
        <v>3343</v>
      </c>
      <c r="Q9706" t="s">
        <v>3346</v>
      </c>
    </row>
    <row r="9707" spans="1:17" x14ac:dyDescent="0.25">
      <c r="A9707" t="s">
        <v>1727</v>
      </c>
      <c r="B9707" t="s">
        <v>25081</v>
      </c>
      <c r="C9707" t="s">
        <v>2705</v>
      </c>
      <c r="D9707" t="s">
        <v>25082</v>
      </c>
      <c r="E9707">
        <v>4101010</v>
      </c>
      <c r="F9707" t="s">
        <v>867</v>
      </c>
      <c r="G9707" t="s">
        <v>25110</v>
      </c>
      <c r="H9707" t="s">
        <v>3350</v>
      </c>
      <c r="I9707" t="s">
        <v>25111</v>
      </c>
      <c r="J9707" t="s">
        <v>869</v>
      </c>
      <c r="K9707" t="s">
        <v>110</v>
      </c>
      <c r="L9707" t="s">
        <v>3343</v>
      </c>
      <c r="M9707" t="s">
        <v>3344</v>
      </c>
      <c r="N9707" t="s">
        <v>3345</v>
      </c>
      <c r="O9707" t="s">
        <v>3346</v>
      </c>
      <c r="P9707" t="s">
        <v>3343</v>
      </c>
      <c r="Q9707" t="s">
        <v>3346</v>
      </c>
    </row>
    <row r="9708" spans="1:17" x14ac:dyDescent="0.25">
      <c r="A9708" t="s">
        <v>1727</v>
      </c>
      <c r="B9708" t="s">
        <v>25081</v>
      </c>
      <c r="C9708" t="s">
        <v>2705</v>
      </c>
      <c r="D9708" t="s">
        <v>25082</v>
      </c>
      <c r="E9708">
        <v>4101010</v>
      </c>
      <c r="F9708" t="s">
        <v>867</v>
      </c>
      <c r="G9708" t="s">
        <v>25110</v>
      </c>
      <c r="H9708" t="s">
        <v>3350</v>
      </c>
      <c r="I9708" t="s">
        <v>25112</v>
      </c>
      <c r="J9708" t="s">
        <v>25113</v>
      </c>
      <c r="K9708" t="s">
        <v>110</v>
      </c>
      <c r="L9708" t="s">
        <v>3346</v>
      </c>
      <c r="M9708" t="s">
        <v>3344</v>
      </c>
      <c r="N9708" t="s">
        <v>3345</v>
      </c>
      <c r="O9708" t="s">
        <v>3346</v>
      </c>
      <c r="P9708" t="s">
        <v>3343</v>
      </c>
      <c r="Q9708" t="s">
        <v>3346</v>
      </c>
    </row>
    <row r="9709" spans="1:17" x14ac:dyDescent="0.25">
      <c r="A9709" t="s">
        <v>1727</v>
      </c>
      <c r="B9709" t="s">
        <v>25081</v>
      </c>
      <c r="C9709" t="s">
        <v>2705</v>
      </c>
      <c r="D9709" t="s">
        <v>25082</v>
      </c>
      <c r="E9709">
        <v>4101011</v>
      </c>
      <c r="F9709" t="s">
        <v>25114</v>
      </c>
      <c r="G9709" t="s">
        <v>25115</v>
      </c>
      <c r="H9709" t="s">
        <v>366</v>
      </c>
      <c r="I9709" t="s">
        <v>25116</v>
      </c>
      <c r="J9709" t="s">
        <v>25117</v>
      </c>
      <c r="K9709" t="s">
        <v>110</v>
      </c>
      <c r="L9709" t="s">
        <v>3343</v>
      </c>
      <c r="M9709" t="s">
        <v>3344</v>
      </c>
      <c r="N9709" t="s">
        <v>3345</v>
      </c>
      <c r="O9709" t="s">
        <v>3343</v>
      </c>
      <c r="P9709" t="s">
        <v>3343</v>
      </c>
      <c r="Q9709" t="s">
        <v>3346</v>
      </c>
    </row>
    <row r="9710" spans="1:17" x14ac:dyDescent="0.25">
      <c r="A9710" t="s">
        <v>1727</v>
      </c>
      <c r="B9710" t="s">
        <v>25081</v>
      </c>
      <c r="C9710" t="s">
        <v>2705</v>
      </c>
      <c r="D9710" t="s">
        <v>25082</v>
      </c>
      <c r="E9710">
        <v>4101012</v>
      </c>
      <c r="F9710" t="s">
        <v>25118</v>
      </c>
      <c r="G9710" t="s">
        <v>25119</v>
      </c>
      <c r="H9710" t="s">
        <v>3394</v>
      </c>
      <c r="I9710" t="s">
        <v>25120</v>
      </c>
      <c r="J9710" t="s">
        <v>25121</v>
      </c>
      <c r="K9710" t="s">
        <v>110</v>
      </c>
      <c r="L9710" t="s">
        <v>3343</v>
      </c>
      <c r="M9710" t="s">
        <v>3344</v>
      </c>
      <c r="N9710" t="s">
        <v>3345</v>
      </c>
      <c r="O9710" t="s">
        <v>3346</v>
      </c>
      <c r="P9710" t="s">
        <v>3343</v>
      </c>
      <c r="Q9710" t="s">
        <v>3346</v>
      </c>
    </row>
    <row r="9711" spans="1:17" x14ac:dyDescent="0.25">
      <c r="A9711" t="s">
        <v>1727</v>
      </c>
      <c r="B9711" t="s">
        <v>25081</v>
      </c>
      <c r="C9711" t="s">
        <v>2705</v>
      </c>
      <c r="D9711" t="s">
        <v>25082</v>
      </c>
      <c r="E9711">
        <v>4101013</v>
      </c>
      <c r="F9711" t="s">
        <v>25122</v>
      </c>
      <c r="G9711" t="s">
        <v>25123</v>
      </c>
      <c r="H9711" t="s">
        <v>3350</v>
      </c>
      <c r="I9711" t="s">
        <v>25124</v>
      </c>
      <c r="J9711" t="s">
        <v>25125</v>
      </c>
      <c r="K9711" t="s">
        <v>110</v>
      </c>
      <c r="L9711" t="s">
        <v>3343</v>
      </c>
      <c r="M9711" t="s">
        <v>3344</v>
      </c>
      <c r="N9711" t="s">
        <v>3627</v>
      </c>
      <c r="O9711" t="s">
        <v>3343</v>
      </c>
      <c r="P9711" t="s">
        <v>3343</v>
      </c>
      <c r="Q9711" t="s">
        <v>3346</v>
      </c>
    </row>
    <row r="9712" spans="1:17" x14ac:dyDescent="0.25">
      <c r="A9712" t="s">
        <v>1727</v>
      </c>
      <c r="B9712" t="s">
        <v>25081</v>
      </c>
      <c r="C9712" t="s">
        <v>2705</v>
      </c>
      <c r="D9712" t="s">
        <v>25082</v>
      </c>
      <c r="E9712">
        <v>4101013</v>
      </c>
      <c r="F9712" t="s">
        <v>25122</v>
      </c>
      <c r="G9712" t="s">
        <v>25123</v>
      </c>
      <c r="H9712" t="s">
        <v>3350</v>
      </c>
      <c r="I9712" t="s">
        <v>25126</v>
      </c>
      <c r="J9712" t="s">
        <v>141</v>
      </c>
      <c r="K9712" t="s">
        <v>110</v>
      </c>
      <c r="L9712" t="s">
        <v>3346</v>
      </c>
      <c r="M9712" t="s">
        <v>3344</v>
      </c>
      <c r="N9712" t="s">
        <v>3627</v>
      </c>
      <c r="O9712" t="s">
        <v>3343</v>
      </c>
      <c r="P9712" t="s">
        <v>3343</v>
      </c>
      <c r="Q9712" t="s">
        <v>3346</v>
      </c>
    </row>
    <row r="9713" spans="1:17" x14ac:dyDescent="0.25">
      <c r="A9713" t="s">
        <v>1727</v>
      </c>
      <c r="B9713" t="s">
        <v>25081</v>
      </c>
      <c r="C9713" t="s">
        <v>2705</v>
      </c>
      <c r="D9713" t="s">
        <v>25082</v>
      </c>
      <c r="E9713">
        <v>4101013</v>
      </c>
      <c r="F9713" t="s">
        <v>25122</v>
      </c>
      <c r="G9713" t="s">
        <v>25123</v>
      </c>
      <c r="H9713" t="s">
        <v>3350</v>
      </c>
      <c r="I9713" t="s">
        <v>25127</v>
      </c>
      <c r="J9713" t="s">
        <v>2499</v>
      </c>
      <c r="K9713" t="s">
        <v>110</v>
      </c>
      <c r="L9713" t="s">
        <v>3346</v>
      </c>
      <c r="M9713" t="s">
        <v>3344</v>
      </c>
      <c r="N9713" t="s">
        <v>3627</v>
      </c>
      <c r="O9713" t="s">
        <v>3343</v>
      </c>
      <c r="P9713" t="s">
        <v>3343</v>
      </c>
      <c r="Q9713" t="s">
        <v>3346</v>
      </c>
    </row>
    <row r="9714" spans="1:17" x14ac:dyDescent="0.25">
      <c r="A9714" t="s">
        <v>1727</v>
      </c>
      <c r="B9714" t="s">
        <v>25081</v>
      </c>
      <c r="C9714" t="s">
        <v>2705</v>
      </c>
      <c r="D9714" t="s">
        <v>25082</v>
      </c>
      <c r="E9714">
        <v>4101013</v>
      </c>
      <c r="F9714" t="s">
        <v>25122</v>
      </c>
      <c r="G9714" t="s">
        <v>25123</v>
      </c>
      <c r="H9714" t="s">
        <v>3350</v>
      </c>
      <c r="I9714" t="s">
        <v>25128</v>
      </c>
      <c r="J9714" t="s">
        <v>25129</v>
      </c>
      <c r="K9714" t="s">
        <v>110</v>
      </c>
      <c r="L9714" t="s">
        <v>3346</v>
      </c>
      <c r="M9714" t="s">
        <v>3344</v>
      </c>
      <c r="N9714" t="s">
        <v>3627</v>
      </c>
      <c r="O9714" t="s">
        <v>3343</v>
      </c>
      <c r="P9714" t="s">
        <v>3343</v>
      </c>
      <c r="Q9714" t="s">
        <v>3346</v>
      </c>
    </row>
    <row r="9715" spans="1:17" x14ac:dyDescent="0.25">
      <c r="A9715" t="s">
        <v>1727</v>
      </c>
      <c r="B9715" t="s">
        <v>25081</v>
      </c>
      <c r="C9715" t="s">
        <v>2705</v>
      </c>
      <c r="D9715" t="s">
        <v>25082</v>
      </c>
      <c r="E9715">
        <v>4101013</v>
      </c>
      <c r="F9715" t="s">
        <v>25122</v>
      </c>
      <c r="G9715" t="s">
        <v>25123</v>
      </c>
      <c r="H9715" t="s">
        <v>3350</v>
      </c>
      <c r="I9715" t="s">
        <v>25130</v>
      </c>
      <c r="J9715" t="s">
        <v>25131</v>
      </c>
      <c r="K9715" t="s">
        <v>110</v>
      </c>
      <c r="L9715" t="s">
        <v>3346</v>
      </c>
      <c r="M9715" t="s">
        <v>3344</v>
      </c>
      <c r="N9715" t="s">
        <v>3627</v>
      </c>
      <c r="O9715" t="s">
        <v>3343</v>
      </c>
      <c r="P9715" t="s">
        <v>3343</v>
      </c>
      <c r="Q9715" t="s">
        <v>3346</v>
      </c>
    </row>
    <row r="9716" spans="1:17" x14ac:dyDescent="0.25">
      <c r="A9716" t="s">
        <v>1727</v>
      </c>
      <c r="B9716" t="s">
        <v>25081</v>
      </c>
      <c r="C9716" t="s">
        <v>2705</v>
      </c>
      <c r="D9716" t="s">
        <v>25082</v>
      </c>
      <c r="E9716">
        <v>4101014</v>
      </c>
      <c r="F9716" t="s">
        <v>25132</v>
      </c>
      <c r="G9716" t="s">
        <v>25133</v>
      </c>
      <c r="H9716" t="s">
        <v>25102</v>
      </c>
      <c r="I9716" t="s">
        <v>25134</v>
      </c>
      <c r="J9716" t="s">
        <v>25135</v>
      </c>
      <c r="K9716" t="s">
        <v>110</v>
      </c>
      <c r="L9716" t="s">
        <v>3343</v>
      </c>
      <c r="M9716" t="s">
        <v>3344</v>
      </c>
      <c r="N9716" t="s">
        <v>3627</v>
      </c>
      <c r="O9716" t="s">
        <v>3343</v>
      </c>
      <c r="P9716" t="s">
        <v>3343</v>
      </c>
      <c r="Q9716" t="s">
        <v>3346</v>
      </c>
    </row>
    <row r="9717" spans="1:17" x14ac:dyDescent="0.25">
      <c r="A9717" t="s">
        <v>1727</v>
      </c>
      <c r="B9717" t="s">
        <v>25081</v>
      </c>
      <c r="C9717" t="s">
        <v>2705</v>
      </c>
      <c r="D9717" t="s">
        <v>25082</v>
      </c>
      <c r="E9717">
        <v>4101014</v>
      </c>
      <c r="F9717" t="s">
        <v>25132</v>
      </c>
      <c r="G9717" t="s">
        <v>25133</v>
      </c>
      <c r="H9717" t="s">
        <v>25102</v>
      </c>
      <c r="I9717" t="s">
        <v>25136</v>
      </c>
      <c r="J9717" t="s">
        <v>25137</v>
      </c>
      <c r="K9717" t="s">
        <v>110</v>
      </c>
      <c r="L9717" t="s">
        <v>3346</v>
      </c>
      <c r="M9717" t="s">
        <v>3344</v>
      </c>
      <c r="N9717" t="s">
        <v>3627</v>
      </c>
      <c r="O9717" t="s">
        <v>3343</v>
      </c>
      <c r="P9717" t="s">
        <v>3343</v>
      </c>
      <c r="Q9717" t="s">
        <v>3346</v>
      </c>
    </row>
    <row r="9718" spans="1:17" x14ac:dyDescent="0.25">
      <c r="A9718" t="s">
        <v>1727</v>
      </c>
      <c r="B9718" t="s">
        <v>25081</v>
      </c>
      <c r="C9718" t="s">
        <v>2705</v>
      </c>
      <c r="D9718" t="s">
        <v>25082</v>
      </c>
      <c r="E9718">
        <v>4101014</v>
      </c>
      <c r="F9718" t="s">
        <v>25132</v>
      </c>
      <c r="G9718" t="s">
        <v>25133</v>
      </c>
      <c r="H9718" t="s">
        <v>25102</v>
      </c>
      <c r="I9718" t="s">
        <v>25138</v>
      </c>
      <c r="J9718" t="s">
        <v>25139</v>
      </c>
      <c r="K9718" t="s">
        <v>110</v>
      </c>
      <c r="L9718" t="s">
        <v>3346</v>
      </c>
      <c r="M9718" t="s">
        <v>3344</v>
      </c>
      <c r="N9718" t="s">
        <v>3627</v>
      </c>
      <c r="O9718" t="s">
        <v>3343</v>
      </c>
      <c r="P9718" t="s">
        <v>3343</v>
      </c>
      <c r="Q9718" t="s">
        <v>3346</v>
      </c>
    </row>
    <row r="9719" spans="1:17" x14ac:dyDescent="0.25">
      <c r="A9719" t="s">
        <v>1727</v>
      </c>
      <c r="B9719" t="s">
        <v>25081</v>
      </c>
      <c r="C9719" t="s">
        <v>2705</v>
      </c>
      <c r="D9719" t="s">
        <v>25082</v>
      </c>
      <c r="E9719">
        <v>4101014</v>
      </c>
      <c r="F9719" t="s">
        <v>25132</v>
      </c>
      <c r="G9719" t="s">
        <v>25133</v>
      </c>
      <c r="H9719" t="s">
        <v>25102</v>
      </c>
      <c r="I9719" t="s">
        <v>25140</v>
      </c>
      <c r="J9719" t="s">
        <v>25141</v>
      </c>
      <c r="K9719" t="s">
        <v>110</v>
      </c>
      <c r="L9719" t="s">
        <v>3346</v>
      </c>
      <c r="M9719" t="s">
        <v>3344</v>
      </c>
      <c r="N9719" t="s">
        <v>3627</v>
      </c>
      <c r="O9719" t="s">
        <v>3343</v>
      </c>
      <c r="P9719" t="s">
        <v>3343</v>
      </c>
      <c r="Q9719" t="s">
        <v>3346</v>
      </c>
    </row>
    <row r="9720" spans="1:17" x14ac:dyDescent="0.25">
      <c r="A9720" t="s">
        <v>1727</v>
      </c>
      <c r="B9720" t="s">
        <v>25081</v>
      </c>
      <c r="C9720" t="s">
        <v>2705</v>
      </c>
      <c r="D9720" t="s">
        <v>25082</v>
      </c>
      <c r="E9720">
        <v>4101014</v>
      </c>
      <c r="F9720" t="s">
        <v>25132</v>
      </c>
      <c r="G9720" t="s">
        <v>25133</v>
      </c>
      <c r="H9720" t="s">
        <v>25102</v>
      </c>
      <c r="I9720" t="s">
        <v>25142</v>
      </c>
      <c r="J9720" t="s">
        <v>25143</v>
      </c>
      <c r="K9720" t="s">
        <v>110</v>
      </c>
      <c r="L9720" t="s">
        <v>3346</v>
      </c>
      <c r="M9720" t="s">
        <v>3344</v>
      </c>
      <c r="N9720" t="s">
        <v>3627</v>
      </c>
      <c r="O9720" t="s">
        <v>3343</v>
      </c>
      <c r="P9720" t="s">
        <v>3343</v>
      </c>
      <c r="Q9720" t="s">
        <v>3346</v>
      </c>
    </row>
    <row r="9721" spans="1:17" x14ac:dyDescent="0.25">
      <c r="A9721" t="s">
        <v>1727</v>
      </c>
      <c r="B9721" t="s">
        <v>25081</v>
      </c>
      <c r="C9721" t="s">
        <v>2705</v>
      </c>
      <c r="D9721" t="s">
        <v>25082</v>
      </c>
      <c r="E9721">
        <v>4101014</v>
      </c>
      <c r="F9721" t="s">
        <v>25132</v>
      </c>
      <c r="G9721" t="s">
        <v>25133</v>
      </c>
      <c r="H9721" t="s">
        <v>25102</v>
      </c>
      <c r="I9721" t="s">
        <v>25144</v>
      </c>
      <c r="J9721" t="s">
        <v>25145</v>
      </c>
      <c r="K9721" t="s">
        <v>110</v>
      </c>
      <c r="L9721" t="s">
        <v>3346</v>
      </c>
      <c r="M9721" t="s">
        <v>3344</v>
      </c>
      <c r="N9721" t="s">
        <v>3627</v>
      </c>
      <c r="O9721" t="s">
        <v>3343</v>
      </c>
      <c r="P9721" t="s">
        <v>3343</v>
      </c>
      <c r="Q9721" t="s">
        <v>3346</v>
      </c>
    </row>
    <row r="9722" spans="1:17" x14ac:dyDescent="0.25">
      <c r="A9722" t="s">
        <v>1727</v>
      </c>
      <c r="B9722" t="s">
        <v>25081</v>
      </c>
      <c r="C9722" t="s">
        <v>2705</v>
      </c>
      <c r="D9722" t="s">
        <v>25082</v>
      </c>
      <c r="E9722">
        <v>4101014</v>
      </c>
      <c r="F9722" t="s">
        <v>25132</v>
      </c>
      <c r="G9722" t="s">
        <v>25133</v>
      </c>
      <c r="H9722" t="s">
        <v>25102</v>
      </c>
      <c r="I9722" t="s">
        <v>25146</v>
      </c>
      <c r="J9722" t="s">
        <v>25147</v>
      </c>
      <c r="K9722" t="s">
        <v>110</v>
      </c>
      <c r="L9722" t="s">
        <v>3346</v>
      </c>
      <c r="M9722" t="s">
        <v>3344</v>
      </c>
      <c r="N9722" t="s">
        <v>3627</v>
      </c>
      <c r="O9722" t="s">
        <v>3343</v>
      </c>
      <c r="P9722" t="s">
        <v>3343</v>
      </c>
      <c r="Q9722" t="s">
        <v>3346</v>
      </c>
    </row>
    <row r="9723" spans="1:17" x14ac:dyDescent="0.25">
      <c r="A9723" t="s">
        <v>1727</v>
      </c>
      <c r="B9723" t="s">
        <v>25081</v>
      </c>
      <c r="C9723" t="s">
        <v>2705</v>
      </c>
      <c r="D9723" t="s">
        <v>25082</v>
      </c>
      <c r="E9723">
        <v>4101014</v>
      </c>
      <c r="F9723" t="s">
        <v>25132</v>
      </c>
      <c r="G9723" t="s">
        <v>25133</v>
      </c>
      <c r="H9723" t="s">
        <v>25102</v>
      </c>
      <c r="I9723" t="s">
        <v>25148</v>
      </c>
      <c r="J9723" t="s">
        <v>25149</v>
      </c>
      <c r="K9723" t="s">
        <v>110</v>
      </c>
      <c r="L9723" t="s">
        <v>3346</v>
      </c>
      <c r="M9723" t="s">
        <v>3344</v>
      </c>
      <c r="N9723" t="s">
        <v>3627</v>
      </c>
      <c r="O9723" t="s">
        <v>3343</v>
      </c>
      <c r="P9723" t="s">
        <v>3343</v>
      </c>
      <c r="Q9723" t="s">
        <v>3346</v>
      </c>
    </row>
    <row r="9724" spans="1:17" x14ac:dyDescent="0.25">
      <c r="A9724" t="s">
        <v>1727</v>
      </c>
      <c r="B9724" t="s">
        <v>25081</v>
      </c>
      <c r="C9724" t="s">
        <v>2705</v>
      </c>
      <c r="D9724" t="s">
        <v>25082</v>
      </c>
      <c r="E9724">
        <v>4101015</v>
      </c>
      <c r="F9724" t="s">
        <v>25150</v>
      </c>
      <c r="G9724" t="s">
        <v>25151</v>
      </c>
      <c r="H9724" t="s">
        <v>3394</v>
      </c>
      <c r="I9724" t="s">
        <v>25152</v>
      </c>
      <c r="J9724" t="s">
        <v>25153</v>
      </c>
      <c r="K9724" t="s">
        <v>110</v>
      </c>
      <c r="L9724" t="s">
        <v>3343</v>
      </c>
      <c r="M9724" t="s">
        <v>3344</v>
      </c>
      <c r="N9724" t="s">
        <v>3345</v>
      </c>
      <c r="O9724" t="s">
        <v>3346</v>
      </c>
      <c r="P9724" t="s">
        <v>3343</v>
      </c>
      <c r="Q9724" t="s">
        <v>3346</v>
      </c>
    </row>
    <row r="9725" spans="1:17" x14ac:dyDescent="0.25">
      <c r="A9725" t="s">
        <v>1727</v>
      </c>
      <c r="B9725" t="s">
        <v>25081</v>
      </c>
      <c r="C9725" t="s">
        <v>2705</v>
      </c>
      <c r="D9725" t="s">
        <v>25082</v>
      </c>
      <c r="E9725">
        <v>4101016</v>
      </c>
      <c r="F9725" t="s">
        <v>102</v>
      </c>
      <c r="G9725" t="s">
        <v>3349</v>
      </c>
      <c r="H9725" t="s">
        <v>3350</v>
      </c>
      <c r="I9725" t="s">
        <v>25154</v>
      </c>
      <c r="J9725" t="s">
        <v>25155</v>
      </c>
      <c r="K9725" t="s">
        <v>110</v>
      </c>
      <c r="L9725" t="s">
        <v>3343</v>
      </c>
      <c r="M9725" t="s">
        <v>3344</v>
      </c>
      <c r="N9725" t="s">
        <v>3345</v>
      </c>
      <c r="O9725" t="s">
        <v>3346</v>
      </c>
      <c r="P9725" t="s">
        <v>3343</v>
      </c>
      <c r="Q9725" t="s">
        <v>3346</v>
      </c>
    </row>
    <row r="9726" spans="1:17" x14ac:dyDescent="0.25">
      <c r="A9726" t="s">
        <v>1727</v>
      </c>
      <c r="B9726" t="s">
        <v>25081</v>
      </c>
      <c r="C9726" t="s">
        <v>2705</v>
      </c>
      <c r="D9726" t="s">
        <v>25082</v>
      </c>
      <c r="E9726">
        <v>4101016</v>
      </c>
      <c r="F9726" t="s">
        <v>102</v>
      </c>
      <c r="G9726" t="s">
        <v>3349</v>
      </c>
      <c r="H9726" t="s">
        <v>3350</v>
      </c>
      <c r="I9726" t="s">
        <v>25156</v>
      </c>
      <c r="J9726" t="s">
        <v>25157</v>
      </c>
      <c r="K9726" t="s">
        <v>110</v>
      </c>
      <c r="L9726" t="s">
        <v>3346</v>
      </c>
      <c r="M9726" t="s">
        <v>3344</v>
      </c>
      <c r="N9726" t="s">
        <v>3345</v>
      </c>
      <c r="O9726" t="s">
        <v>3346</v>
      </c>
      <c r="P9726" t="s">
        <v>3343</v>
      </c>
      <c r="Q9726" t="s">
        <v>3346</v>
      </c>
    </row>
    <row r="9727" spans="1:17" x14ac:dyDescent="0.25">
      <c r="A9727" t="s">
        <v>1727</v>
      </c>
      <c r="B9727" t="s">
        <v>25081</v>
      </c>
      <c r="C9727" t="s">
        <v>2705</v>
      </c>
      <c r="D9727" t="s">
        <v>25082</v>
      </c>
      <c r="E9727">
        <v>4101016</v>
      </c>
      <c r="F9727" t="s">
        <v>102</v>
      </c>
      <c r="G9727" t="s">
        <v>3349</v>
      </c>
      <c r="H9727" t="s">
        <v>3350</v>
      </c>
      <c r="I9727" t="s">
        <v>25158</v>
      </c>
      <c r="J9727" t="s">
        <v>25159</v>
      </c>
      <c r="K9727" t="s">
        <v>110</v>
      </c>
      <c r="L9727" t="s">
        <v>3346</v>
      </c>
      <c r="M9727" t="s">
        <v>3344</v>
      </c>
      <c r="N9727" t="s">
        <v>3345</v>
      </c>
      <c r="O9727" t="s">
        <v>3346</v>
      </c>
      <c r="P9727" t="s">
        <v>3343</v>
      </c>
      <c r="Q9727" t="s">
        <v>3346</v>
      </c>
    </row>
    <row r="9728" spans="1:17" x14ac:dyDescent="0.25">
      <c r="A9728" t="s">
        <v>1727</v>
      </c>
      <c r="B9728" t="s">
        <v>25081</v>
      </c>
      <c r="C9728" t="s">
        <v>2705</v>
      </c>
      <c r="D9728" t="s">
        <v>25082</v>
      </c>
      <c r="E9728">
        <v>4101017</v>
      </c>
      <c r="F9728" t="s">
        <v>25160</v>
      </c>
      <c r="G9728" t="s">
        <v>25161</v>
      </c>
      <c r="H9728" t="s">
        <v>9138</v>
      </c>
      <c r="I9728" t="s">
        <v>25162</v>
      </c>
      <c r="J9728" t="s">
        <v>25163</v>
      </c>
      <c r="K9728" t="s">
        <v>110</v>
      </c>
      <c r="L9728" t="s">
        <v>3343</v>
      </c>
      <c r="M9728" t="s">
        <v>3344</v>
      </c>
      <c r="N9728" t="s">
        <v>3627</v>
      </c>
      <c r="O9728" t="s">
        <v>3343</v>
      </c>
      <c r="P9728" t="s">
        <v>3343</v>
      </c>
      <c r="Q9728" t="s">
        <v>3346</v>
      </c>
    </row>
    <row r="9729" spans="1:17" x14ac:dyDescent="0.25">
      <c r="A9729" t="s">
        <v>1727</v>
      </c>
      <c r="B9729" t="s">
        <v>25081</v>
      </c>
      <c r="C9729" t="s">
        <v>2705</v>
      </c>
      <c r="D9729" t="s">
        <v>25082</v>
      </c>
      <c r="E9729">
        <v>4101018</v>
      </c>
      <c r="F9729" t="s">
        <v>25164</v>
      </c>
      <c r="G9729" t="s">
        <v>25165</v>
      </c>
      <c r="H9729" t="s">
        <v>9138</v>
      </c>
      <c r="I9729" t="s">
        <v>25166</v>
      </c>
      <c r="J9729" t="s">
        <v>25167</v>
      </c>
      <c r="K9729" t="s">
        <v>110</v>
      </c>
      <c r="L9729" t="s">
        <v>3343</v>
      </c>
      <c r="M9729" t="s">
        <v>3344</v>
      </c>
      <c r="N9729" t="s">
        <v>3627</v>
      </c>
      <c r="O9729" t="s">
        <v>3343</v>
      </c>
      <c r="P9729" t="s">
        <v>3343</v>
      </c>
      <c r="Q9729" t="s">
        <v>3346</v>
      </c>
    </row>
    <row r="9730" spans="1:17" x14ac:dyDescent="0.25">
      <c r="A9730" t="s">
        <v>1727</v>
      </c>
      <c r="B9730" t="s">
        <v>25081</v>
      </c>
      <c r="C9730" t="s">
        <v>2705</v>
      </c>
      <c r="D9730" t="s">
        <v>25082</v>
      </c>
      <c r="E9730">
        <v>4101018</v>
      </c>
      <c r="F9730" t="s">
        <v>25164</v>
      </c>
      <c r="G9730" t="s">
        <v>25165</v>
      </c>
      <c r="H9730" t="s">
        <v>9138</v>
      </c>
      <c r="I9730" t="s">
        <v>25168</v>
      </c>
      <c r="J9730" t="s">
        <v>25169</v>
      </c>
      <c r="K9730" t="s">
        <v>110</v>
      </c>
      <c r="L9730" t="s">
        <v>3346</v>
      </c>
      <c r="M9730" t="s">
        <v>3344</v>
      </c>
      <c r="N9730" t="s">
        <v>3627</v>
      </c>
      <c r="O9730" t="s">
        <v>3343</v>
      </c>
      <c r="P9730" t="s">
        <v>3343</v>
      </c>
      <c r="Q9730" t="s">
        <v>3346</v>
      </c>
    </row>
    <row r="9731" spans="1:17" x14ac:dyDescent="0.25">
      <c r="A9731" t="s">
        <v>1727</v>
      </c>
      <c r="B9731" t="s">
        <v>25081</v>
      </c>
      <c r="C9731" t="s">
        <v>2705</v>
      </c>
      <c r="D9731" t="s">
        <v>25082</v>
      </c>
      <c r="E9731">
        <v>4101018</v>
      </c>
      <c r="F9731" t="s">
        <v>25164</v>
      </c>
      <c r="G9731" t="s">
        <v>25165</v>
      </c>
      <c r="H9731" t="s">
        <v>9138</v>
      </c>
      <c r="I9731" t="s">
        <v>25170</v>
      </c>
      <c r="J9731" t="s">
        <v>25171</v>
      </c>
      <c r="K9731" t="s">
        <v>110</v>
      </c>
      <c r="L9731" t="s">
        <v>3346</v>
      </c>
      <c r="M9731" t="s">
        <v>3344</v>
      </c>
      <c r="N9731" t="s">
        <v>3627</v>
      </c>
      <c r="O9731" t="s">
        <v>3343</v>
      </c>
      <c r="P9731" t="s">
        <v>3343</v>
      </c>
      <c r="Q9731" t="s">
        <v>3346</v>
      </c>
    </row>
    <row r="9732" spans="1:17" x14ac:dyDescent="0.25">
      <c r="A9732" t="s">
        <v>1727</v>
      </c>
      <c r="B9732" t="s">
        <v>25081</v>
      </c>
      <c r="C9732" t="s">
        <v>2705</v>
      </c>
      <c r="D9732" t="s">
        <v>25082</v>
      </c>
      <c r="E9732">
        <v>4101019</v>
      </c>
      <c r="F9732" t="s">
        <v>25172</v>
      </c>
      <c r="G9732" t="s">
        <v>25173</v>
      </c>
      <c r="H9732" t="s">
        <v>9138</v>
      </c>
      <c r="I9732" t="s">
        <v>25174</v>
      </c>
      <c r="J9732" t="s">
        <v>25172</v>
      </c>
      <c r="K9732" t="s">
        <v>110</v>
      </c>
      <c r="L9732" t="s">
        <v>3343</v>
      </c>
      <c r="M9732" t="s">
        <v>3344</v>
      </c>
      <c r="N9732" t="s">
        <v>3627</v>
      </c>
      <c r="O9732" t="s">
        <v>3343</v>
      </c>
      <c r="P9732" t="s">
        <v>3343</v>
      </c>
      <c r="Q9732" t="s">
        <v>3346</v>
      </c>
    </row>
    <row r="9733" spans="1:17" x14ac:dyDescent="0.25">
      <c r="A9733" t="s">
        <v>1727</v>
      </c>
      <c r="B9733" t="s">
        <v>25081</v>
      </c>
      <c r="C9733" t="s">
        <v>2705</v>
      </c>
      <c r="D9733" t="s">
        <v>25082</v>
      </c>
      <c r="E9733">
        <v>4101020</v>
      </c>
      <c r="F9733" t="s">
        <v>25175</v>
      </c>
      <c r="G9733" t="s">
        <v>25176</v>
      </c>
      <c r="H9733" t="s">
        <v>9138</v>
      </c>
      <c r="I9733" t="s">
        <v>25177</v>
      </c>
      <c r="J9733" t="s">
        <v>25175</v>
      </c>
      <c r="K9733" t="s">
        <v>110</v>
      </c>
      <c r="L9733" t="s">
        <v>3343</v>
      </c>
      <c r="M9733" t="s">
        <v>3344</v>
      </c>
      <c r="N9733" t="s">
        <v>3627</v>
      </c>
      <c r="O9733" t="s">
        <v>3343</v>
      </c>
      <c r="P9733" t="s">
        <v>3343</v>
      </c>
      <c r="Q9733" t="s">
        <v>3346</v>
      </c>
    </row>
    <row r="9734" spans="1:17" x14ac:dyDescent="0.25">
      <c r="A9734" t="s">
        <v>1727</v>
      </c>
      <c r="B9734" t="s">
        <v>25081</v>
      </c>
      <c r="C9734" t="s">
        <v>2705</v>
      </c>
      <c r="D9734" t="s">
        <v>25082</v>
      </c>
      <c r="E9734">
        <v>4101021</v>
      </c>
      <c r="F9734" t="s">
        <v>25178</v>
      </c>
      <c r="G9734" t="s">
        <v>25179</v>
      </c>
      <c r="H9734" t="s">
        <v>9138</v>
      </c>
      <c r="I9734" t="s">
        <v>25180</v>
      </c>
      <c r="J9734" t="s">
        <v>25181</v>
      </c>
      <c r="K9734" t="s">
        <v>110</v>
      </c>
      <c r="L9734" t="s">
        <v>3343</v>
      </c>
      <c r="M9734" t="s">
        <v>3344</v>
      </c>
      <c r="N9734" t="s">
        <v>3627</v>
      </c>
      <c r="O9734" t="s">
        <v>3343</v>
      </c>
      <c r="P9734" t="s">
        <v>3343</v>
      </c>
      <c r="Q9734" t="s">
        <v>3346</v>
      </c>
    </row>
    <row r="9735" spans="1:17" x14ac:dyDescent="0.25">
      <c r="A9735" t="s">
        <v>1727</v>
      </c>
      <c r="B9735" t="s">
        <v>25081</v>
      </c>
      <c r="C9735" t="s">
        <v>2705</v>
      </c>
      <c r="D9735" t="s">
        <v>25082</v>
      </c>
      <c r="E9735">
        <v>4101022</v>
      </c>
      <c r="F9735" t="s">
        <v>25182</v>
      </c>
      <c r="G9735" t="s">
        <v>25183</v>
      </c>
      <c r="H9735" t="s">
        <v>9138</v>
      </c>
      <c r="I9735" t="s">
        <v>25184</v>
      </c>
      <c r="J9735" t="s">
        <v>25185</v>
      </c>
      <c r="K9735" t="s">
        <v>110</v>
      </c>
      <c r="L9735" t="s">
        <v>3343</v>
      </c>
      <c r="M9735" t="s">
        <v>3344</v>
      </c>
      <c r="N9735" t="s">
        <v>3627</v>
      </c>
      <c r="O9735" t="s">
        <v>3343</v>
      </c>
      <c r="P9735" t="s">
        <v>3343</v>
      </c>
      <c r="Q9735" t="s">
        <v>3346</v>
      </c>
    </row>
    <row r="9736" spans="1:17" x14ac:dyDescent="0.25">
      <c r="A9736" t="s">
        <v>1727</v>
      </c>
      <c r="B9736" t="s">
        <v>25081</v>
      </c>
      <c r="C9736" t="s">
        <v>2705</v>
      </c>
      <c r="D9736" t="s">
        <v>25082</v>
      </c>
      <c r="E9736">
        <v>4101023</v>
      </c>
      <c r="F9736" t="s">
        <v>25186</v>
      </c>
      <c r="G9736" t="s">
        <v>25187</v>
      </c>
      <c r="H9736" t="s">
        <v>6623</v>
      </c>
      <c r="I9736" t="s">
        <v>25188</v>
      </c>
      <c r="J9736" t="s">
        <v>25189</v>
      </c>
      <c r="K9736" t="s">
        <v>110</v>
      </c>
      <c r="L9736" t="s">
        <v>3343</v>
      </c>
      <c r="M9736" t="s">
        <v>3344</v>
      </c>
      <c r="N9736" t="s">
        <v>3627</v>
      </c>
      <c r="O9736" t="s">
        <v>3343</v>
      </c>
      <c r="P9736" t="s">
        <v>3343</v>
      </c>
      <c r="Q9736" t="s">
        <v>3346</v>
      </c>
    </row>
    <row r="9737" spans="1:17" x14ac:dyDescent="0.25">
      <c r="A9737" t="s">
        <v>1727</v>
      </c>
      <c r="B9737" t="s">
        <v>25081</v>
      </c>
      <c r="C9737" t="s">
        <v>2705</v>
      </c>
      <c r="D9737" t="s">
        <v>25082</v>
      </c>
      <c r="E9737">
        <v>4101023</v>
      </c>
      <c r="F9737" t="s">
        <v>25186</v>
      </c>
      <c r="G9737" t="s">
        <v>25187</v>
      </c>
      <c r="H9737" t="s">
        <v>6623</v>
      </c>
      <c r="I9737" t="s">
        <v>25190</v>
      </c>
      <c r="J9737" t="s">
        <v>25191</v>
      </c>
      <c r="K9737" t="s">
        <v>110</v>
      </c>
      <c r="L9737" t="s">
        <v>3346</v>
      </c>
      <c r="M9737" t="s">
        <v>3344</v>
      </c>
      <c r="N9737" t="s">
        <v>3627</v>
      </c>
      <c r="O9737" t="s">
        <v>3343</v>
      </c>
      <c r="P9737" t="s">
        <v>3343</v>
      </c>
      <c r="Q9737" t="s">
        <v>3346</v>
      </c>
    </row>
    <row r="9738" spans="1:17" x14ac:dyDescent="0.25">
      <c r="A9738" t="s">
        <v>1727</v>
      </c>
      <c r="B9738" t="s">
        <v>25081</v>
      </c>
      <c r="C9738" t="s">
        <v>2705</v>
      </c>
      <c r="D9738" t="s">
        <v>25082</v>
      </c>
      <c r="E9738">
        <v>4101023</v>
      </c>
      <c r="F9738" t="s">
        <v>25186</v>
      </c>
      <c r="G9738" t="s">
        <v>25187</v>
      </c>
      <c r="H9738" t="s">
        <v>6623</v>
      </c>
      <c r="I9738" t="s">
        <v>25192</v>
      </c>
      <c r="J9738" t="s">
        <v>25193</v>
      </c>
      <c r="K9738" t="s">
        <v>110</v>
      </c>
      <c r="L9738" t="s">
        <v>3346</v>
      </c>
      <c r="M9738" t="s">
        <v>3344</v>
      </c>
      <c r="N9738" t="s">
        <v>3627</v>
      </c>
      <c r="O9738" t="s">
        <v>3343</v>
      </c>
      <c r="P9738" t="s">
        <v>3343</v>
      </c>
      <c r="Q9738" t="s">
        <v>3346</v>
      </c>
    </row>
    <row r="9739" spans="1:17" x14ac:dyDescent="0.25">
      <c r="A9739" t="s">
        <v>1727</v>
      </c>
      <c r="B9739" t="s">
        <v>25081</v>
      </c>
      <c r="C9739" t="s">
        <v>2705</v>
      </c>
      <c r="D9739" t="s">
        <v>25082</v>
      </c>
      <c r="E9739">
        <v>4101023</v>
      </c>
      <c r="F9739" t="s">
        <v>25186</v>
      </c>
      <c r="G9739" t="s">
        <v>25187</v>
      </c>
      <c r="H9739" t="s">
        <v>6623</v>
      </c>
      <c r="I9739" t="s">
        <v>25194</v>
      </c>
      <c r="J9739" t="s">
        <v>25195</v>
      </c>
      <c r="K9739" t="s">
        <v>110</v>
      </c>
      <c r="L9739" t="s">
        <v>3346</v>
      </c>
      <c r="M9739" t="s">
        <v>3344</v>
      </c>
      <c r="N9739" t="s">
        <v>3627</v>
      </c>
      <c r="O9739" t="s">
        <v>3343</v>
      </c>
      <c r="P9739" t="s">
        <v>3343</v>
      </c>
      <c r="Q9739" t="s">
        <v>3346</v>
      </c>
    </row>
    <row r="9740" spans="1:17" x14ac:dyDescent="0.25">
      <c r="A9740" t="s">
        <v>1727</v>
      </c>
      <c r="B9740" t="s">
        <v>25081</v>
      </c>
      <c r="C9740" t="s">
        <v>2705</v>
      </c>
      <c r="D9740" t="s">
        <v>25082</v>
      </c>
      <c r="E9740">
        <v>4101023</v>
      </c>
      <c r="F9740" t="s">
        <v>25186</v>
      </c>
      <c r="G9740" t="s">
        <v>25187</v>
      </c>
      <c r="H9740" t="s">
        <v>6623</v>
      </c>
      <c r="I9740" t="s">
        <v>25196</v>
      </c>
      <c r="J9740" t="s">
        <v>25197</v>
      </c>
      <c r="K9740" t="s">
        <v>110</v>
      </c>
      <c r="L9740" t="s">
        <v>3346</v>
      </c>
      <c r="M9740" t="s">
        <v>3344</v>
      </c>
      <c r="N9740" t="s">
        <v>3627</v>
      </c>
      <c r="O9740" t="s">
        <v>3343</v>
      </c>
      <c r="P9740" t="s">
        <v>3343</v>
      </c>
      <c r="Q9740" t="s">
        <v>3346</v>
      </c>
    </row>
    <row r="9741" spans="1:17" x14ac:dyDescent="0.25">
      <c r="A9741" t="s">
        <v>1727</v>
      </c>
      <c r="B9741" t="s">
        <v>25081</v>
      </c>
      <c r="C9741" t="s">
        <v>2705</v>
      </c>
      <c r="D9741" t="s">
        <v>25082</v>
      </c>
      <c r="E9741">
        <v>4101023</v>
      </c>
      <c r="F9741" t="s">
        <v>25186</v>
      </c>
      <c r="G9741" t="s">
        <v>25187</v>
      </c>
      <c r="H9741" t="s">
        <v>6623</v>
      </c>
      <c r="I9741" t="s">
        <v>25198</v>
      </c>
      <c r="J9741" t="s">
        <v>25199</v>
      </c>
      <c r="K9741" t="s">
        <v>110</v>
      </c>
      <c r="L9741" t="s">
        <v>3346</v>
      </c>
      <c r="M9741" t="s">
        <v>3344</v>
      </c>
      <c r="N9741" t="s">
        <v>3627</v>
      </c>
      <c r="O9741" t="s">
        <v>3343</v>
      </c>
      <c r="P9741" t="s">
        <v>3343</v>
      </c>
      <c r="Q9741" t="s">
        <v>3346</v>
      </c>
    </row>
    <row r="9742" spans="1:17" x14ac:dyDescent="0.25">
      <c r="A9742" t="s">
        <v>1727</v>
      </c>
      <c r="B9742" t="s">
        <v>25081</v>
      </c>
      <c r="C9742" t="s">
        <v>2705</v>
      </c>
      <c r="D9742" t="s">
        <v>25082</v>
      </c>
      <c r="E9742">
        <v>4101023</v>
      </c>
      <c r="F9742" t="s">
        <v>25186</v>
      </c>
      <c r="G9742" t="s">
        <v>25187</v>
      </c>
      <c r="H9742" t="s">
        <v>6623</v>
      </c>
      <c r="I9742" t="s">
        <v>25200</v>
      </c>
      <c r="J9742" t="s">
        <v>25201</v>
      </c>
      <c r="K9742" t="s">
        <v>110</v>
      </c>
      <c r="L9742" t="s">
        <v>3346</v>
      </c>
      <c r="M9742" t="s">
        <v>3344</v>
      </c>
      <c r="N9742" t="s">
        <v>3627</v>
      </c>
      <c r="O9742" t="s">
        <v>3343</v>
      </c>
      <c r="P9742" t="s">
        <v>3343</v>
      </c>
      <c r="Q9742" t="s">
        <v>3346</v>
      </c>
    </row>
    <row r="9743" spans="1:17" x14ac:dyDescent="0.25">
      <c r="A9743" t="s">
        <v>1727</v>
      </c>
      <c r="B9743" t="s">
        <v>25081</v>
      </c>
      <c r="C9743" t="s">
        <v>2705</v>
      </c>
      <c r="D9743" t="s">
        <v>25082</v>
      </c>
      <c r="E9743">
        <v>4101023</v>
      </c>
      <c r="F9743" t="s">
        <v>25186</v>
      </c>
      <c r="G9743" t="s">
        <v>25187</v>
      </c>
      <c r="H9743" t="s">
        <v>6623</v>
      </c>
      <c r="I9743" t="s">
        <v>25202</v>
      </c>
      <c r="J9743" t="s">
        <v>25203</v>
      </c>
      <c r="K9743" t="s">
        <v>110</v>
      </c>
      <c r="L9743" t="s">
        <v>3346</v>
      </c>
      <c r="M9743" t="s">
        <v>3344</v>
      </c>
      <c r="N9743" t="s">
        <v>3627</v>
      </c>
      <c r="O9743" t="s">
        <v>3343</v>
      </c>
      <c r="P9743" t="s">
        <v>3343</v>
      </c>
      <c r="Q9743" t="s">
        <v>3346</v>
      </c>
    </row>
    <row r="9744" spans="1:17" x14ac:dyDescent="0.25">
      <c r="A9744" t="s">
        <v>1727</v>
      </c>
      <c r="B9744" t="s">
        <v>25081</v>
      </c>
      <c r="C9744" t="s">
        <v>2705</v>
      </c>
      <c r="D9744" t="s">
        <v>25082</v>
      </c>
      <c r="E9744">
        <v>4101024</v>
      </c>
      <c r="F9744" t="s">
        <v>25204</v>
      </c>
      <c r="G9744" t="s">
        <v>25205</v>
      </c>
      <c r="H9744" t="s">
        <v>25206</v>
      </c>
      <c r="I9744" t="s">
        <v>25207</v>
      </c>
      <c r="J9744" t="s">
        <v>1390</v>
      </c>
      <c r="K9744" t="s">
        <v>110</v>
      </c>
      <c r="L9744" t="s">
        <v>3343</v>
      </c>
      <c r="M9744" t="s">
        <v>3344</v>
      </c>
      <c r="N9744" t="s">
        <v>3627</v>
      </c>
      <c r="O9744" t="s">
        <v>3346</v>
      </c>
      <c r="P9744" t="s">
        <v>3343</v>
      </c>
      <c r="Q9744" t="s">
        <v>3346</v>
      </c>
    </row>
    <row r="9745" spans="1:17" x14ac:dyDescent="0.25">
      <c r="A9745" t="s">
        <v>1727</v>
      </c>
      <c r="B9745" t="s">
        <v>25081</v>
      </c>
      <c r="C9745" t="s">
        <v>2705</v>
      </c>
      <c r="D9745" t="s">
        <v>25082</v>
      </c>
      <c r="E9745">
        <v>4101024</v>
      </c>
      <c r="F9745" t="s">
        <v>25204</v>
      </c>
      <c r="G9745" t="s">
        <v>25205</v>
      </c>
      <c r="H9745" t="s">
        <v>25206</v>
      </c>
      <c r="I9745" t="s">
        <v>25208</v>
      </c>
      <c r="J9745" t="s">
        <v>1390</v>
      </c>
      <c r="K9745" t="s">
        <v>110</v>
      </c>
      <c r="L9745" t="s">
        <v>3346</v>
      </c>
      <c r="M9745" t="s">
        <v>3344</v>
      </c>
      <c r="N9745" t="s">
        <v>3627</v>
      </c>
      <c r="O9745" t="s">
        <v>3346</v>
      </c>
      <c r="P9745" t="s">
        <v>3343</v>
      </c>
      <c r="Q9745" t="s">
        <v>3346</v>
      </c>
    </row>
    <row r="9746" spans="1:17" x14ac:dyDescent="0.25">
      <c r="A9746" t="s">
        <v>1727</v>
      </c>
      <c r="B9746" t="s">
        <v>25081</v>
      </c>
      <c r="C9746" t="s">
        <v>2705</v>
      </c>
      <c r="D9746" t="s">
        <v>25082</v>
      </c>
      <c r="E9746">
        <v>4101024</v>
      </c>
      <c r="F9746" t="s">
        <v>25204</v>
      </c>
      <c r="G9746" t="s">
        <v>25205</v>
      </c>
      <c r="H9746" t="s">
        <v>25206</v>
      </c>
      <c r="I9746" t="s">
        <v>25209</v>
      </c>
      <c r="J9746" t="s">
        <v>25210</v>
      </c>
      <c r="K9746" t="s">
        <v>110</v>
      </c>
      <c r="L9746" t="s">
        <v>3346</v>
      </c>
      <c r="M9746" t="s">
        <v>3344</v>
      </c>
      <c r="N9746" t="s">
        <v>3627</v>
      </c>
      <c r="O9746" t="s">
        <v>3346</v>
      </c>
      <c r="P9746" t="s">
        <v>3343</v>
      </c>
      <c r="Q9746" t="s">
        <v>3346</v>
      </c>
    </row>
    <row r="9747" spans="1:17" x14ac:dyDescent="0.25">
      <c r="A9747" t="s">
        <v>1727</v>
      </c>
      <c r="B9747" t="s">
        <v>25081</v>
      </c>
      <c r="C9747" t="s">
        <v>2705</v>
      </c>
      <c r="D9747" t="s">
        <v>25082</v>
      </c>
      <c r="E9747">
        <v>4101025</v>
      </c>
      <c r="F9747" t="s">
        <v>241</v>
      </c>
      <c r="G9747" t="s">
        <v>25211</v>
      </c>
      <c r="H9747" t="s">
        <v>3394</v>
      </c>
      <c r="I9747" t="s">
        <v>25212</v>
      </c>
      <c r="J9747" t="s">
        <v>25213</v>
      </c>
      <c r="K9747" t="s">
        <v>110</v>
      </c>
      <c r="L9747" t="s">
        <v>3343</v>
      </c>
      <c r="M9747" t="s">
        <v>3344</v>
      </c>
      <c r="N9747" t="s">
        <v>3627</v>
      </c>
      <c r="O9747" t="s">
        <v>3343</v>
      </c>
      <c r="P9747" t="s">
        <v>3343</v>
      </c>
      <c r="Q9747" t="s">
        <v>3346</v>
      </c>
    </row>
    <row r="9748" spans="1:17" x14ac:dyDescent="0.25">
      <c r="A9748" t="s">
        <v>1727</v>
      </c>
      <c r="B9748" t="s">
        <v>25081</v>
      </c>
      <c r="C9748" t="s">
        <v>2705</v>
      </c>
      <c r="D9748" t="s">
        <v>25082</v>
      </c>
      <c r="E9748">
        <v>4101025</v>
      </c>
      <c r="F9748" t="s">
        <v>241</v>
      </c>
      <c r="G9748" t="s">
        <v>25211</v>
      </c>
      <c r="H9748" t="s">
        <v>3394</v>
      </c>
      <c r="I9748" t="s">
        <v>25214</v>
      </c>
      <c r="J9748" t="s">
        <v>25215</v>
      </c>
      <c r="K9748" t="s">
        <v>110</v>
      </c>
      <c r="L9748" t="s">
        <v>3346</v>
      </c>
      <c r="M9748" t="s">
        <v>3344</v>
      </c>
      <c r="N9748" t="s">
        <v>3627</v>
      </c>
      <c r="O9748" t="s">
        <v>3343</v>
      </c>
      <c r="P9748" t="s">
        <v>3343</v>
      </c>
      <c r="Q9748" t="s">
        <v>3346</v>
      </c>
    </row>
    <row r="9749" spans="1:17" x14ac:dyDescent="0.25">
      <c r="A9749" t="s">
        <v>1727</v>
      </c>
      <c r="B9749" t="s">
        <v>25081</v>
      </c>
      <c r="C9749" t="s">
        <v>2705</v>
      </c>
      <c r="D9749" t="s">
        <v>25082</v>
      </c>
      <c r="E9749">
        <v>4101025</v>
      </c>
      <c r="F9749" t="s">
        <v>241</v>
      </c>
      <c r="G9749" t="s">
        <v>25211</v>
      </c>
      <c r="H9749" t="s">
        <v>3394</v>
      </c>
      <c r="I9749" t="s">
        <v>25216</v>
      </c>
      <c r="J9749" t="s">
        <v>25217</v>
      </c>
      <c r="K9749" t="s">
        <v>110</v>
      </c>
      <c r="L9749" t="s">
        <v>3346</v>
      </c>
      <c r="M9749" t="s">
        <v>3344</v>
      </c>
      <c r="N9749" t="s">
        <v>3627</v>
      </c>
      <c r="O9749" t="s">
        <v>3343</v>
      </c>
      <c r="P9749" t="s">
        <v>3343</v>
      </c>
      <c r="Q9749" t="s">
        <v>3346</v>
      </c>
    </row>
    <row r="9750" spans="1:17" x14ac:dyDescent="0.25">
      <c r="A9750" t="s">
        <v>1727</v>
      </c>
      <c r="B9750" t="s">
        <v>25081</v>
      </c>
      <c r="C9750" t="s">
        <v>2705</v>
      </c>
      <c r="D9750" t="s">
        <v>25082</v>
      </c>
      <c r="E9750">
        <v>4101025</v>
      </c>
      <c r="F9750" t="s">
        <v>241</v>
      </c>
      <c r="G9750" t="s">
        <v>25211</v>
      </c>
      <c r="H9750" t="s">
        <v>3394</v>
      </c>
      <c r="I9750" t="s">
        <v>25218</v>
      </c>
      <c r="J9750" t="s">
        <v>25219</v>
      </c>
      <c r="K9750" t="s">
        <v>110</v>
      </c>
      <c r="L9750" t="s">
        <v>3346</v>
      </c>
      <c r="M9750" t="s">
        <v>3344</v>
      </c>
      <c r="N9750" t="s">
        <v>3627</v>
      </c>
      <c r="O9750" t="s">
        <v>3343</v>
      </c>
      <c r="P9750" t="s">
        <v>3343</v>
      </c>
      <c r="Q9750" t="s">
        <v>3346</v>
      </c>
    </row>
    <row r="9751" spans="1:17" x14ac:dyDescent="0.25">
      <c r="A9751" t="s">
        <v>1727</v>
      </c>
      <c r="B9751" t="s">
        <v>25081</v>
      </c>
      <c r="C9751" t="s">
        <v>2705</v>
      </c>
      <c r="D9751" t="s">
        <v>25082</v>
      </c>
      <c r="E9751">
        <v>4101025</v>
      </c>
      <c r="F9751" t="s">
        <v>241</v>
      </c>
      <c r="G9751" t="s">
        <v>25211</v>
      </c>
      <c r="H9751" t="s">
        <v>3394</v>
      </c>
      <c r="I9751" t="s">
        <v>25220</v>
      </c>
      <c r="J9751" t="s">
        <v>25221</v>
      </c>
      <c r="K9751" t="s">
        <v>110</v>
      </c>
      <c r="L9751" t="s">
        <v>3346</v>
      </c>
      <c r="M9751" t="s">
        <v>3344</v>
      </c>
      <c r="N9751" t="s">
        <v>3627</v>
      </c>
      <c r="O9751" t="s">
        <v>3343</v>
      </c>
      <c r="P9751" t="s">
        <v>3343</v>
      </c>
      <c r="Q9751" t="s">
        <v>3346</v>
      </c>
    </row>
    <row r="9752" spans="1:17" x14ac:dyDescent="0.25">
      <c r="A9752" t="s">
        <v>1727</v>
      </c>
      <c r="B9752" t="s">
        <v>25081</v>
      </c>
      <c r="C9752" t="s">
        <v>2705</v>
      </c>
      <c r="D9752" t="s">
        <v>25082</v>
      </c>
      <c r="E9752">
        <v>4101025</v>
      </c>
      <c r="F9752" t="s">
        <v>241</v>
      </c>
      <c r="G9752" t="s">
        <v>25211</v>
      </c>
      <c r="H9752" t="s">
        <v>3394</v>
      </c>
      <c r="I9752" t="s">
        <v>25222</v>
      </c>
      <c r="J9752" t="s">
        <v>25223</v>
      </c>
      <c r="K9752" t="s">
        <v>110</v>
      </c>
      <c r="L9752" t="s">
        <v>3346</v>
      </c>
      <c r="M9752" t="s">
        <v>3344</v>
      </c>
      <c r="N9752" t="s">
        <v>3627</v>
      </c>
      <c r="O9752" t="s">
        <v>3343</v>
      </c>
      <c r="P9752" t="s">
        <v>3343</v>
      </c>
      <c r="Q9752" t="s">
        <v>3346</v>
      </c>
    </row>
    <row r="9753" spans="1:17" x14ac:dyDescent="0.25">
      <c r="A9753" t="s">
        <v>1727</v>
      </c>
      <c r="B9753" t="s">
        <v>25081</v>
      </c>
      <c r="C9753" t="s">
        <v>2705</v>
      </c>
      <c r="D9753" t="s">
        <v>25082</v>
      </c>
      <c r="E9753">
        <v>4101025</v>
      </c>
      <c r="F9753" t="s">
        <v>241</v>
      </c>
      <c r="G9753" t="s">
        <v>25211</v>
      </c>
      <c r="H9753" t="s">
        <v>3394</v>
      </c>
      <c r="I9753" t="s">
        <v>25224</v>
      </c>
      <c r="J9753" t="s">
        <v>242</v>
      </c>
      <c r="K9753" t="s">
        <v>110</v>
      </c>
      <c r="L9753" t="s">
        <v>3346</v>
      </c>
      <c r="M9753" t="s">
        <v>3344</v>
      </c>
      <c r="N9753" t="s">
        <v>3627</v>
      </c>
      <c r="O9753" t="s">
        <v>3343</v>
      </c>
      <c r="P9753" t="s">
        <v>3343</v>
      </c>
      <c r="Q9753" t="s">
        <v>3346</v>
      </c>
    </row>
    <row r="9754" spans="1:17" x14ac:dyDescent="0.25">
      <c r="A9754" t="s">
        <v>1727</v>
      </c>
      <c r="B9754" t="s">
        <v>25081</v>
      </c>
      <c r="C9754" t="s">
        <v>2705</v>
      </c>
      <c r="D9754" t="s">
        <v>25082</v>
      </c>
      <c r="E9754">
        <v>4101025</v>
      </c>
      <c r="F9754" t="s">
        <v>241</v>
      </c>
      <c r="G9754" t="s">
        <v>25211</v>
      </c>
      <c r="H9754" t="s">
        <v>3394</v>
      </c>
      <c r="I9754" t="s">
        <v>25225</v>
      </c>
      <c r="J9754" t="s">
        <v>25226</v>
      </c>
      <c r="K9754" t="s">
        <v>4045</v>
      </c>
      <c r="L9754" t="s">
        <v>3346</v>
      </c>
      <c r="M9754" t="s">
        <v>3344</v>
      </c>
      <c r="N9754" t="s">
        <v>3627</v>
      </c>
      <c r="O9754" t="s">
        <v>3343</v>
      </c>
      <c r="P9754" t="s">
        <v>3343</v>
      </c>
      <c r="Q9754" t="s">
        <v>3346</v>
      </c>
    </row>
    <row r="9755" spans="1:17" x14ac:dyDescent="0.25">
      <c r="A9755" t="s">
        <v>1727</v>
      </c>
      <c r="B9755" t="s">
        <v>25081</v>
      </c>
      <c r="C9755" t="s">
        <v>2705</v>
      </c>
      <c r="D9755" t="s">
        <v>25082</v>
      </c>
      <c r="E9755">
        <v>4101025</v>
      </c>
      <c r="F9755" t="s">
        <v>241</v>
      </c>
      <c r="G9755" t="s">
        <v>25211</v>
      </c>
      <c r="H9755" t="s">
        <v>3394</v>
      </c>
      <c r="I9755" t="s">
        <v>25227</v>
      </c>
      <c r="J9755" t="s">
        <v>25228</v>
      </c>
      <c r="K9755" t="s">
        <v>110</v>
      </c>
      <c r="L9755" t="s">
        <v>3346</v>
      </c>
      <c r="M9755" t="s">
        <v>3344</v>
      </c>
      <c r="N9755" t="s">
        <v>3627</v>
      </c>
      <c r="O9755" t="s">
        <v>3343</v>
      </c>
      <c r="P9755" t="s">
        <v>3343</v>
      </c>
      <c r="Q9755" t="s">
        <v>3346</v>
      </c>
    </row>
    <row r="9756" spans="1:17" x14ac:dyDescent="0.25">
      <c r="A9756" t="s">
        <v>1727</v>
      </c>
      <c r="B9756" t="s">
        <v>25081</v>
      </c>
      <c r="C9756" t="s">
        <v>2705</v>
      </c>
      <c r="D9756" t="s">
        <v>25082</v>
      </c>
      <c r="E9756">
        <v>4101025</v>
      </c>
      <c r="F9756" t="s">
        <v>241</v>
      </c>
      <c r="G9756" t="s">
        <v>25211</v>
      </c>
      <c r="H9756" t="s">
        <v>3394</v>
      </c>
      <c r="I9756" t="s">
        <v>25229</v>
      </c>
      <c r="J9756" t="s">
        <v>25230</v>
      </c>
      <c r="K9756" t="s">
        <v>110</v>
      </c>
      <c r="L9756" t="s">
        <v>3346</v>
      </c>
      <c r="M9756" t="s">
        <v>3344</v>
      </c>
      <c r="N9756" t="s">
        <v>3627</v>
      </c>
      <c r="O9756" t="s">
        <v>3343</v>
      </c>
      <c r="P9756" t="s">
        <v>3343</v>
      </c>
      <c r="Q9756" t="s">
        <v>3346</v>
      </c>
    </row>
    <row r="9757" spans="1:17" x14ac:dyDescent="0.25">
      <c r="A9757" t="s">
        <v>1727</v>
      </c>
      <c r="B9757" t="s">
        <v>25081</v>
      </c>
      <c r="C9757" t="s">
        <v>2705</v>
      </c>
      <c r="D9757" t="s">
        <v>25082</v>
      </c>
      <c r="E9757">
        <v>4101025</v>
      </c>
      <c r="F9757" t="s">
        <v>241</v>
      </c>
      <c r="G9757" t="s">
        <v>25211</v>
      </c>
      <c r="H9757" t="s">
        <v>3394</v>
      </c>
      <c r="I9757" t="s">
        <v>25231</v>
      </c>
      <c r="J9757" t="s">
        <v>25232</v>
      </c>
      <c r="K9757" t="s">
        <v>110</v>
      </c>
      <c r="L9757" t="s">
        <v>3346</v>
      </c>
      <c r="M9757" t="s">
        <v>3344</v>
      </c>
      <c r="N9757" t="s">
        <v>3627</v>
      </c>
      <c r="O9757" t="s">
        <v>3343</v>
      </c>
      <c r="P9757" t="s">
        <v>3343</v>
      </c>
      <c r="Q9757" t="s">
        <v>3346</v>
      </c>
    </row>
    <row r="9758" spans="1:17" x14ac:dyDescent="0.25">
      <c r="A9758" t="s">
        <v>1727</v>
      </c>
      <c r="B9758" t="s">
        <v>25081</v>
      </c>
      <c r="C9758" t="s">
        <v>2705</v>
      </c>
      <c r="D9758" t="s">
        <v>25082</v>
      </c>
      <c r="E9758">
        <v>4101025</v>
      </c>
      <c r="F9758" t="s">
        <v>241</v>
      </c>
      <c r="G9758" t="s">
        <v>25211</v>
      </c>
      <c r="H9758" t="s">
        <v>3394</v>
      </c>
      <c r="I9758" t="s">
        <v>25233</v>
      </c>
      <c r="J9758" t="s">
        <v>246</v>
      </c>
      <c r="K9758" t="s">
        <v>110</v>
      </c>
      <c r="L9758" t="s">
        <v>3346</v>
      </c>
      <c r="M9758" t="s">
        <v>3344</v>
      </c>
      <c r="N9758" t="s">
        <v>3627</v>
      </c>
      <c r="O9758" t="s">
        <v>3343</v>
      </c>
      <c r="P9758" t="s">
        <v>3343</v>
      </c>
      <c r="Q9758" t="s">
        <v>3346</v>
      </c>
    </row>
    <row r="9759" spans="1:17" x14ac:dyDescent="0.25">
      <c r="A9759" t="s">
        <v>1727</v>
      </c>
      <c r="B9759" t="s">
        <v>25081</v>
      </c>
      <c r="C9759" t="s">
        <v>2705</v>
      </c>
      <c r="D9759" t="s">
        <v>25082</v>
      </c>
      <c r="E9759">
        <v>4101025</v>
      </c>
      <c r="F9759" t="s">
        <v>241</v>
      </c>
      <c r="G9759" t="s">
        <v>25211</v>
      </c>
      <c r="H9759" t="s">
        <v>3394</v>
      </c>
      <c r="I9759" t="s">
        <v>25234</v>
      </c>
      <c r="J9759" t="s">
        <v>25235</v>
      </c>
      <c r="K9759" t="s">
        <v>110</v>
      </c>
      <c r="L9759" t="s">
        <v>3346</v>
      </c>
      <c r="M9759" t="s">
        <v>3344</v>
      </c>
      <c r="N9759" t="s">
        <v>3627</v>
      </c>
      <c r="O9759" t="s">
        <v>3343</v>
      </c>
      <c r="P9759" t="s">
        <v>3343</v>
      </c>
      <c r="Q9759" t="s">
        <v>3346</v>
      </c>
    </row>
    <row r="9760" spans="1:17" x14ac:dyDescent="0.25">
      <c r="A9760" t="s">
        <v>1727</v>
      </c>
      <c r="B9760" t="s">
        <v>25081</v>
      </c>
      <c r="C9760" t="s">
        <v>2705</v>
      </c>
      <c r="D9760" t="s">
        <v>25082</v>
      </c>
      <c r="E9760">
        <v>4101025</v>
      </c>
      <c r="F9760" t="s">
        <v>241</v>
      </c>
      <c r="G9760" t="s">
        <v>25211</v>
      </c>
      <c r="H9760" t="s">
        <v>3394</v>
      </c>
      <c r="I9760" t="s">
        <v>25236</v>
      </c>
      <c r="J9760" t="s">
        <v>25237</v>
      </c>
      <c r="K9760" t="s">
        <v>110</v>
      </c>
      <c r="L9760" t="s">
        <v>3346</v>
      </c>
      <c r="M9760" t="s">
        <v>3344</v>
      </c>
      <c r="N9760" t="s">
        <v>3627</v>
      </c>
      <c r="O9760" t="s">
        <v>3343</v>
      </c>
      <c r="P9760" t="s">
        <v>3343</v>
      </c>
      <c r="Q9760" t="s">
        <v>3346</v>
      </c>
    </row>
    <row r="9761" spans="1:17" x14ac:dyDescent="0.25">
      <c r="A9761" t="s">
        <v>1727</v>
      </c>
      <c r="B9761" t="s">
        <v>25081</v>
      </c>
      <c r="C9761" t="s">
        <v>2705</v>
      </c>
      <c r="D9761" t="s">
        <v>25082</v>
      </c>
      <c r="E9761">
        <v>4101025</v>
      </c>
      <c r="F9761" t="s">
        <v>241</v>
      </c>
      <c r="G9761" t="s">
        <v>25211</v>
      </c>
      <c r="H9761" t="s">
        <v>3394</v>
      </c>
      <c r="I9761" t="s">
        <v>25238</v>
      </c>
      <c r="J9761" t="s">
        <v>25239</v>
      </c>
      <c r="K9761" t="s">
        <v>110</v>
      </c>
      <c r="L9761" t="s">
        <v>3346</v>
      </c>
      <c r="M9761" t="s">
        <v>3344</v>
      </c>
      <c r="N9761" t="s">
        <v>3627</v>
      </c>
      <c r="O9761" t="s">
        <v>3343</v>
      </c>
      <c r="P9761" t="s">
        <v>3343</v>
      </c>
      <c r="Q9761" t="s">
        <v>3346</v>
      </c>
    </row>
    <row r="9762" spans="1:17" x14ac:dyDescent="0.25">
      <c r="A9762" t="s">
        <v>1727</v>
      </c>
      <c r="B9762" t="s">
        <v>25081</v>
      </c>
      <c r="C9762" t="s">
        <v>2705</v>
      </c>
      <c r="D9762" t="s">
        <v>25082</v>
      </c>
      <c r="E9762">
        <v>4101025</v>
      </c>
      <c r="F9762" t="s">
        <v>241</v>
      </c>
      <c r="G9762" t="s">
        <v>25211</v>
      </c>
      <c r="H9762" t="s">
        <v>3394</v>
      </c>
      <c r="I9762" t="s">
        <v>25240</v>
      </c>
      <c r="J9762" t="s">
        <v>25241</v>
      </c>
      <c r="K9762" t="s">
        <v>110</v>
      </c>
      <c r="L9762" t="s">
        <v>3346</v>
      </c>
      <c r="M9762" t="s">
        <v>3344</v>
      </c>
      <c r="N9762" t="s">
        <v>3627</v>
      </c>
      <c r="O9762" t="s">
        <v>3343</v>
      </c>
      <c r="P9762" t="s">
        <v>3343</v>
      </c>
      <c r="Q9762" t="s">
        <v>3346</v>
      </c>
    </row>
    <row r="9763" spans="1:17" x14ac:dyDescent="0.25">
      <c r="A9763" t="s">
        <v>1727</v>
      </c>
      <c r="B9763" t="s">
        <v>25081</v>
      </c>
      <c r="C9763" t="s">
        <v>2705</v>
      </c>
      <c r="D9763" t="s">
        <v>25082</v>
      </c>
      <c r="E9763">
        <v>4101025</v>
      </c>
      <c r="F9763" t="s">
        <v>241</v>
      </c>
      <c r="G9763" t="s">
        <v>25211</v>
      </c>
      <c r="H9763" t="s">
        <v>3394</v>
      </c>
      <c r="I9763" t="s">
        <v>25242</v>
      </c>
      <c r="J9763" t="s">
        <v>25243</v>
      </c>
      <c r="K9763" t="s">
        <v>110</v>
      </c>
      <c r="L9763" t="s">
        <v>3346</v>
      </c>
      <c r="M9763" t="s">
        <v>3344</v>
      </c>
      <c r="N9763" t="s">
        <v>3627</v>
      </c>
      <c r="O9763" t="s">
        <v>3343</v>
      </c>
      <c r="P9763" t="s">
        <v>3343</v>
      </c>
      <c r="Q9763" t="s">
        <v>3346</v>
      </c>
    </row>
    <row r="9764" spans="1:17" x14ac:dyDescent="0.25">
      <c r="A9764" t="s">
        <v>1727</v>
      </c>
      <c r="B9764" t="s">
        <v>25081</v>
      </c>
      <c r="C9764" t="s">
        <v>2705</v>
      </c>
      <c r="D9764" t="s">
        <v>25082</v>
      </c>
      <c r="E9764">
        <v>4101025</v>
      </c>
      <c r="F9764" t="s">
        <v>241</v>
      </c>
      <c r="G9764" t="s">
        <v>25211</v>
      </c>
      <c r="H9764" t="s">
        <v>3394</v>
      </c>
      <c r="I9764" t="s">
        <v>25244</v>
      </c>
      <c r="J9764" t="s">
        <v>25245</v>
      </c>
      <c r="K9764" t="s">
        <v>110</v>
      </c>
      <c r="L9764" t="s">
        <v>3346</v>
      </c>
      <c r="M9764" t="s">
        <v>3344</v>
      </c>
      <c r="N9764" t="s">
        <v>3627</v>
      </c>
      <c r="O9764" t="s">
        <v>3343</v>
      </c>
      <c r="P9764" t="s">
        <v>3343</v>
      </c>
      <c r="Q9764" t="s">
        <v>3346</v>
      </c>
    </row>
    <row r="9765" spans="1:17" x14ac:dyDescent="0.25">
      <c r="A9765" t="s">
        <v>1727</v>
      </c>
      <c r="B9765" t="s">
        <v>25081</v>
      </c>
      <c r="C9765" t="s">
        <v>2705</v>
      </c>
      <c r="D9765" t="s">
        <v>25082</v>
      </c>
      <c r="E9765">
        <v>4101025</v>
      </c>
      <c r="F9765" t="s">
        <v>241</v>
      </c>
      <c r="G9765" t="s">
        <v>25211</v>
      </c>
      <c r="H9765" t="s">
        <v>3394</v>
      </c>
      <c r="I9765" t="s">
        <v>25246</v>
      </c>
      <c r="J9765" t="s">
        <v>25247</v>
      </c>
      <c r="K9765" t="s">
        <v>110</v>
      </c>
      <c r="L9765" t="s">
        <v>3346</v>
      </c>
      <c r="M9765" t="s">
        <v>3344</v>
      </c>
      <c r="N9765" t="s">
        <v>3627</v>
      </c>
      <c r="O9765" t="s">
        <v>3343</v>
      </c>
      <c r="P9765" t="s">
        <v>3343</v>
      </c>
      <c r="Q9765" t="s">
        <v>3346</v>
      </c>
    </row>
    <row r="9766" spans="1:17" x14ac:dyDescent="0.25">
      <c r="A9766" t="s">
        <v>1727</v>
      </c>
      <c r="B9766" t="s">
        <v>25081</v>
      </c>
      <c r="C9766" t="s">
        <v>2705</v>
      </c>
      <c r="D9766" t="s">
        <v>25082</v>
      </c>
      <c r="E9766">
        <v>4101026</v>
      </c>
      <c r="F9766" t="s">
        <v>25248</v>
      </c>
      <c r="G9766" t="s">
        <v>25249</v>
      </c>
      <c r="H9766" t="s">
        <v>7831</v>
      </c>
      <c r="I9766" t="s">
        <v>25250</v>
      </c>
      <c r="J9766" t="s">
        <v>25251</v>
      </c>
      <c r="K9766" t="s">
        <v>110</v>
      </c>
      <c r="L9766" t="s">
        <v>3343</v>
      </c>
      <c r="M9766" t="s">
        <v>3344</v>
      </c>
      <c r="N9766" t="s">
        <v>3627</v>
      </c>
      <c r="O9766" t="s">
        <v>3343</v>
      </c>
      <c r="P9766" t="s">
        <v>3343</v>
      </c>
      <c r="Q9766" t="s">
        <v>3346</v>
      </c>
    </row>
    <row r="9767" spans="1:17" x14ac:dyDescent="0.25">
      <c r="A9767" t="s">
        <v>1727</v>
      </c>
      <c r="B9767" t="s">
        <v>25081</v>
      </c>
      <c r="C9767" t="s">
        <v>2705</v>
      </c>
      <c r="D9767" t="s">
        <v>25082</v>
      </c>
      <c r="E9767">
        <v>4101027</v>
      </c>
      <c r="F9767" t="s">
        <v>249</v>
      </c>
      <c r="G9767" t="s">
        <v>25252</v>
      </c>
      <c r="H9767" t="s">
        <v>25253</v>
      </c>
      <c r="I9767" t="s">
        <v>25254</v>
      </c>
      <c r="J9767" t="s">
        <v>271</v>
      </c>
      <c r="K9767" t="s">
        <v>38</v>
      </c>
      <c r="L9767" t="s">
        <v>3343</v>
      </c>
      <c r="M9767" t="s">
        <v>3344</v>
      </c>
      <c r="N9767" t="s">
        <v>3627</v>
      </c>
      <c r="O9767" t="s">
        <v>3343</v>
      </c>
      <c r="P9767" t="s">
        <v>3343</v>
      </c>
      <c r="Q9767" t="s">
        <v>3346</v>
      </c>
    </row>
    <row r="9768" spans="1:17" x14ac:dyDescent="0.25">
      <c r="A9768" t="s">
        <v>1727</v>
      </c>
      <c r="B9768" t="s">
        <v>25081</v>
      </c>
      <c r="C9768" t="s">
        <v>2705</v>
      </c>
      <c r="D9768" t="s">
        <v>25082</v>
      </c>
      <c r="E9768">
        <v>4101027</v>
      </c>
      <c r="F9768" t="s">
        <v>249</v>
      </c>
      <c r="G9768" t="s">
        <v>25252</v>
      </c>
      <c r="H9768" t="s">
        <v>25253</v>
      </c>
      <c r="I9768" t="s">
        <v>25255</v>
      </c>
      <c r="J9768" t="s">
        <v>250</v>
      </c>
      <c r="K9768" t="s">
        <v>110</v>
      </c>
      <c r="L9768" t="s">
        <v>3346</v>
      </c>
      <c r="M9768" t="s">
        <v>3344</v>
      </c>
      <c r="N9768" t="s">
        <v>3627</v>
      </c>
      <c r="O9768" t="s">
        <v>3343</v>
      </c>
      <c r="P9768" t="s">
        <v>3343</v>
      </c>
      <c r="Q9768" t="s">
        <v>3346</v>
      </c>
    </row>
    <row r="9769" spans="1:17" x14ac:dyDescent="0.25">
      <c r="A9769" t="s">
        <v>1727</v>
      </c>
      <c r="B9769" t="s">
        <v>25081</v>
      </c>
      <c r="C9769" t="s">
        <v>2705</v>
      </c>
      <c r="D9769" t="s">
        <v>25082</v>
      </c>
      <c r="E9769">
        <v>4101027</v>
      </c>
      <c r="F9769" t="s">
        <v>249</v>
      </c>
      <c r="G9769" t="s">
        <v>25252</v>
      </c>
      <c r="H9769" t="s">
        <v>25253</v>
      </c>
      <c r="I9769" t="s">
        <v>25256</v>
      </c>
      <c r="J9769" t="s">
        <v>25257</v>
      </c>
      <c r="K9769" t="s">
        <v>4045</v>
      </c>
      <c r="L9769" t="s">
        <v>3346</v>
      </c>
      <c r="M9769" t="s">
        <v>3344</v>
      </c>
      <c r="N9769" t="s">
        <v>3627</v>
      </c>
      <c r="O9769" t="s">
        <v>3343</v>
      </c>
      <c r="P9769" t="s">
        <v>3343</v>
      </c>
      <c r="Q9769" t="s">
        <v>3346</v>
      </c>
    </row>
    <row r="9770" spans="1:17" x14ac:dyDescent="0.25">
      <c r="A9770" t="s">
        <v>1727</v>
      </c>
      <c r="B9770" t="s">
        <v>25081</v>
      </c>
      <c r="C9770" t="s">
        <v>2705</v>
      </c>
      <c r="D9770" t="s">
        <v>25082</v>
      </c>
      <c r="E9770">
        <v>4101028</v>
      </c>
      <c r="F9770" t="s">
        <v>25258</v>
      </c>
      <c r="G9770" t="s">
        <v>25259</v>
      </c>
      <c r="H9770" t="s">
        <v>25102</v>
      </c>
      <c r="I9770" t="s">
        <v>25260</v>
      </c>
      <c r="J9770" t="s">
        <v>274</v>
      </c>
      <c r="K9770" t="s">
        <v>110</v>
      </c>
      <c r="L9770" t="s">
        <v>3343</v>
      </c>
      <c r="M9770" t="s">
        <v>3344</v>
      </c>
      <c r="N9770" t="s">
        <v>3627</v>
      </c>
      <c r="O9770" t="s">
        <v>3346</v>
      </c>
      <c r="P9770" t="s">
        <v>3343</v>
      </c>
      <c r="Q9770" t="s">
        <v>3346</v>
      </c>
    </row>
    <row r="9771" spans="1:17" x14ac:dyDescent="0.25">
      <c r="A9771" t="s">
        <v>1727</v>
      </c>
      <c r="B9771" t="s">
        <v>25081</v>
      </c>
      <c r="C9771" t="s">
        <v>2705</v>
      </c>
      <c r="D9771" t="s">
        <v>25082</v>
      </c>
      <c r="E9771">
        <v>4101029</v>
      </c>
      <c r="F9771" t="s">
        <v>25261</v>
      </c>
      <c r="G9771" t="s">
        <v>25262</v>
      </c>
      <c r="H9771" t="s">
        <v>25102</v>
      </c>
      <c r="I9771" t="s">
        <v>25263</v>
      </c>
      <c r="J9771" t="s">
        <v>25264</v>
      </c>
      <c r="K9771" t="s">
        <v>110</v>
      </c>
      <c r="L9771" t="s">
        <v>3343</v>
      </c>
      <c r="M9771" t="s">
        <v>3344</v>
      </c>
      <c r="N9771" t="s">
        <v>3627</v>
      </c>
      <c r="O9771" t="s">
        <v>3346</v>
      </c>
      <c r="P9771" t="s">
        <v>3343</v>
      </c>
      <c r="Q9771" t="s">
        <v>3346</v>
      </c>
    </row>
    <row r="9772" spans="1:17" x14ac:dyDescent="0.25">
      <c r="A9772" t="s">
        <v>1727</v>
      </c>
      <c r="B9772" t="s">
        <v>25081</v>
      </c>
      <c r="C9772" t="s">
        <v>2705</v>
      </c>
      <c r="D9772" t="s">
        <v>25082</v>
      </c>
      <c r="E9772">
        <v>4101029</v>
      </c>
      <c r="F9772" t="s">
        <v>25261</v>
      </c>
      <c r="G9772" t="s">
        <v>25262</v>
      </c>
      <c r="H9772" t="s">
        <v>25102</v>
      </c>
      <c r="I9772" t="s">
        <v>25265</v>
      </c>
      <c r="J9772" t="s">
        <v>25266</v>
      </c>
      <c r="K9772" t="s">
        <v>4045</v>
      </c>
      <c r="L9772" t="s">
        <v>3346</v>
      </c>
      <c r="M9772" t="s">
        <v>3344</v>
      </c>
      <c r="N9772" t="s">
        <v>3627</v>
      </c>
      <c r="O9772" t="s">
        <v>3346</v>
      </c>
      <c r="P9772" t="s">
        <v>3343</v>
      </c>
      <c r="Q9772" t="s">
        <v>3346</v>
      </c>
    </row>
    <row r="9773" spans="1:17" x14ac:dyDescent="0.25">
      <c r="A9773" t="s">
        <v>1727</v>
      </c>
      <c r="B9773" t="s">
        <v>25081</v>
      </c>
      <c r="C9773" t="s">
        <v>2705</v>
      </c>
      <c r="D9773" t="s">
        <v>25082</v>
      </c>
      <c r="E9773">
        <v>4101029</v>
      </c>
      <c r="F9773" t="s">
        <v>25261</v>
      </c>
      <c r="G9773" t="s">
        <v>25262</v>
      </c>
      <c r="H9773" t="s">
        <v>25102</v>
      </c>
      <c r="I9773" t="s">
        <v>25267</v>
      </c>
      <c r="J9773" t="s">
        <v>25268</v>
      </c>
      <c r="K9773" t="s">
        <v>110</v>
      </c>
      <c r="L9773" t="s">
        <v>3346</v>
      </c>
      <c r="M9773" t="s">
        <v>3344</v>
      </c>
      <c r="N9773" t="s">
        <v>3627</v>
      </c>
      <c r="O9773" t="s">
        <v>3346</v>
      </c>
      <c r="P9773" t="s">
        <v>3343</v>
      </c>
      <c r="Q9773" t="s">
        <v>3346</v>
      </c>
    </row>
    <row r="9774" spans="1:17" x14ac:dyDescent="0.25">
      <c r="A9774" t="s">
        <v>1727</v>
      </c>
      <c r="B9774" t="s">
        <v>25081</v>
      </c>
      <c r="C9774" t="s">
        <v>2705</v>
      </c>
      <c r="D9774" t="s">
        <v>25082</v>
      </c>
      <c r="E9774">
        <v>4101029</v>
      </c>
      <c r="F9774" t="s">
        <v>25261</v>
      </c>
      <c r="G9774" t="s">
        <v>25262</v>
      </c>
      <c r="H9774" t="s">
        <v>25102</v>
      </c>
      <c r="I9774" t="s">
        <v>25269</v>
      </c>
      <c r="J9774" t="s">
        <v>25270</v>
      </c>
      <c r="K9774" t="s">
        <v>4045</v>
      </c>
      <c r="L9774" t="s">
        <v>3346</v>
      </c>
      <c r="M9774" t="s">
        <v>3344</v>
      </c>
      <c r="N9774" t="s">
        <v>3627</v>
      </c>
      <c r="O9774" t="s">
        <v>3346</v>
      </c>
      <c r="P9774" t="s">
        <v>3343</v>
      </c>
      <c r="Q9774" t="s">
        <v>3346</v>
      </c>
    </row>
    <row r="9775" spans="1:17" x14ac:dyDescent="0.25">
      <c r="A9775" t="s">
        <v>1727</v>
      </c>
      <c r="B9775" t="s">
        <v>25081</v>
      </c>
      <c r="C9775" t="s">
        <v>2705</v>
      </c>
      <c r="D9775" t="s">
        <v>25082</v>
      </c>
      <c r="E9775">
        <v>4101029</v>
      </c>
      <c r="F9775" t="s">
        <v>25261</v>
      </c>
      <c r="G9775" t="s">
        <v>25262</v>
      </c>
      <c r="H9775" t="s">
        <v>25102</v>
      </c>
      <c r="I9775" t="s">
        <v>25271</v>
      </c>
      <c r="J9775" t="s">
        <v>25272</v>
      </c>
      <c r="K9775" t="s">
        <v>110</v>
      </c>
      <c r="L9775" t="s">
        <v>3346</v>
      </c>
      <c r="M9775" t="s">
        <v>3344</v>
      </c>
      <c r="N9775" t="s">
        <v>3627</v>
      </c>
      <c r="O9775" t="s">
        <v>3346</v>
      </c>
      <c r="P9775" t="s">
        <v>3343</v>
      </c>
      <c r="Q9775" t="s">
        <v>3346</v>
      </c>
    </row>
    <row r="9776" spans="1:17" x14ac:dyDescent="0.25">
      <c r="A9776" t="s">
        <v>1727</v>
      </c>
      <c r="B9776" t="s">
        <v>25081</v>
      </c>
      <c r="C9776" t="s">
        <v>2705</v>
      </c>
      <c r="D9776" t="s">
        <v>25082</v>
      </c>
      <c r="E9776">
        <v>4101029</v>
      </c>
      <c r="F9776" t="s">
        <v>25261</v>
      </c>
      <c r="G9776" t="s">
        <v>25262</v>
      </c>
      <c r="H9776" t="s">
        <v>25102</v>
      </c>
      <c r="I9776" t="s">
        <v>25273</v>
      </c>
      <c r="J9776" t="s">
        <v>25274</v>
      </c>
      <c r="K9776" t="s">
        <v>110</v>
      </c>
      <c r="L9776" t="s">
        <v>3346</v>
      </c>
      <c r="M9776" t="s">
        <v>3344</v>
      </c>
      <c r="N9776" t="s">
        <v>3627</v>
      </c>
      <c r="O9776" t="s">
        <v>3346</v>
      </c>
      <c r="P9776" t="s">
        <v>3343</v>
      </c>
      <c r="Q9776" t="s">
        <v>3346</v>
      </c>
    </row>
    <row r="9777" spans="1:17" x14ac:dyDescent="0.25">
      <c r="A9777" t="s">
        <v>1727</v>
      </c>
      <c r="B9777" t="s">
        <v>25081</v>
      </c>
      <c r="C9777" t="s">
        <v>2705</v>
      </c>
      <c r="D9777" t="s">
        <v>25082</v>
      </c>
      <c r="E9777">
        <v>4101029</v>
      </c>
      <c r="F9777" t="s">
        <v>25261</v>
      </c>
      <c r="G9777" t="s">
        <v>25262</v>
      </c>
      <c r="H9777" t="s">
        <v>25102</v>
      </c>
      <c r="I9777" t="s">
        <v>25275</v>
      </c>
      <c r="J9777" t="s">
        <v>25276</v>
      </c>
      <c r="K9777" t="s">
        <v>110</v>
      </c>
      <c r="L9777" t="s">
        <v>3346</v>
      </c>
      <c r="M9777" t="s">
        <v>3344</v>
      </c>
      <c r="N9777" t="s">
        <v>3627</v>
      </c>
      <c r="O9777" t="s">
        <v>3346</v>
      </c>
      <c r="P9777" t="s">
        <v>3343</v>
      </c>
      <c r="Q9777" t="s">
        <v>3346</v>
      </c>
    </row>
    <row r="9778" spans="1:17" x14ac:dyDescent="0.25">
      <c r="A9778" t="s">
        <v>1727</v>
      </c>
      <c r="B9778" t="s">
        <v>25081</v>
      </c>
      <c r="C9778" t="s">
        <v>2705</v>
      </c>
      <c r="D9778" t="s">
        <v>25082</v>
      </c>
      <c r="E9778">
        <v>4101029</v>
      </c>
      <c r="F9778" t="s">
        <v>25261</v>
      </c>
      <c r="G9778" t="s">
        <v>25262</v>
      </c>
      <c r="H9778" t="s">
        <v>25102</v>
      </c>
      <c r="I9778" t="s">
        <v>25277</v>
      </c>
      <c r="J9778" t="s">
        <v>25278</v>
      </c>
      <c r="K9778" t="s">
        <v>110</v>
      </c>
      <c r="L9778" t="s">
        <v>3346</v>
      </c>
      <c r="M9778" t="s">
        <v>3344</v>
      </c>
      <c r="N9778" t="s">
        <v>3627</v>
      </c>
      <c r="O9778" t="s">
        <v>3346</v>
      </c>
      <c r="P9778" t="s">
        <v>3343</v>
      </c>
      <c r="Q9778" t="s">
        <v>3346</v>
      </c>
    </row>
    <row r="9779" spans="1:17" x14ac:dyDescent="0.25">
      <c r="A9779" t="s">
        <v>1727</v>
      </c>
      <c r="B9779" t="s">
        <v>25081</v>
      </c>
      <c r="C9779" t="s">
        <v>2705</v>
      </c>
      <c r="D9779" t="s">
        <v>25082</v>
      </c>
      <c r="E9779">
        <v>4101029</v>
      </c>
      <c r="F9779" t="s">
        <v>25261</v>
      </c>
      <c r="G9779" t="s">
        <v>25262</v>
      </c>
      <c r="H9779" t="s">
        <v>25102</v>
      </c>
      <c r="I9779" t="s">
        <v>25279</v>
      </c>
      <c r="J9779" t="s">
        <v>25280</v>
      </c>
      <c r="K9779" t="s">
        <v>110</v>
      </c>
      <c r="L9779" t="s">
        <v>3346</v>
      </c>
      <c r="M9779" t="s">
        <v>3344</v>
      </c>
      <c r="N9779" t="s">
        <v>3627</v>
      </c>
      <c r="O9779" t="s">
        <v>3346</v>
      </c>
      <c r="P9779" t="s">
        <v>3343</v>
      </c>
      <c r="Q9779" t="s">
        <v>3346</v>
      </c>
    </row>
    <row r="9780" spans="1:17" x14ac:dyDescent="0.25">
      <c r="A9780" t="s">
        <v>1727</v>
      </c>
      <c r="B9780" t="s">
        <v>25081</v>
      </c>
      <c r="C9780" t="s">
        <v>2705</v>
      </c>
      <c r="D9780" t="s">
        <v>25082</v>
      </c>
      <c r="E9780">
        <v>4101029</v>
      </c>
      <c r="F9780" t="s">
        <v>25261</v>
      </c>
      <c r="G9780" t="s">
        <v>25262</v>
      </c>
      <c r="H9780" t="s">
        <v>25102</v>
      </c>
      <c r="I9780" t="s">
        <v>25281</v>
      </c>
      <c r="J9780" t="s">
        <v>25282</v>
      </c>
      <c r="K9780" t="s">
        <v>110</v>
      </c>
      <c r="L9780" t="s">
        <v>3346</v>
      </c>
      <c r="M9780" t="s">
        <v>3344</v>
      </c>
      <c r="N9780" t="s">
        <v>3627</v>
      </c>
      <c r="O9780" t="s">
        <v>3346</v>
      </c>
      <c r="P9780" t="s">
        <v>3343</v>
      </c>
      <c r="Q9780" t="s">
        <v>3346</v>
      </c>
    </row>
    <row r="9781" spans="1:17" x14ac:dyDescent="0.25">
      <c r="A9781" t="s">
        <v>1727</v>
      </c>
      <c r="B9781" t="s">
        <v>25081</v>
      </c>
      <c r="C9781" t="s">
        <v>2705</v>
      </c>
      <c r="D9781" t="s">
        <v>25082</v>
      </c>
      <c r="E9781">
        <v>4101029</v>
      </c>
      <c r="F9781" t="s">
        <v>25261</v>
      </c>
      <c r="G9781" t="s">
        <v>25262</v>
      </c>
      <c r="H9781" t="s">
        <v>25102</v>
      </c>
      <c r="I9781" t="s">
        <v>25283</v>
      </c>
      <c r="J9781" t="s">
        <v>25284</v>
      </c>
      <c r="K9781" t="s">
        <v>110</v>
      </c>
      <c r="L9781" t="s">
        <v>3346</v>
      </c>
      <c r="M9781" t="s">
        <v>3344</v>
      </c>
      <c r="N9781" t="s">
        <v>3627</v>
      </c>
      <c r="O9781" t="s">
        <v>3346</v>
      </c>
      <c r="P9781" t="s">
        <v>3343</v>
      </c>
      <c r="Q9781" t="s">
        <v>3346</v>
      </c>
    </row>
    <row r="9782" spans="1:17" x14ac:dyDescent="0.25">
      <c r="A9782" t="s">
        <v>1727</v>
      </c>
      <c r="B9782" t="s">
        <v>25081</v>
      </c>
      <c r="C9782" t="s">
        <v>2705</v>
      </c>
      <c r="D9782" t="s">
        <v>25082</v>
      </c>
      <c r="E9782">
        <v>4101030</v>
      </c>
      <c r="F9782" t="s">
        <v>25285</v>
      </c>
      <c r="G9782" t="s">
        <v>25286</v>
      </c>
      <c r="H9782" t="s">
        <v>25102</v>
      </c>
      <c r="I9782" t="s">
        <v>25287</v>
      </c>
      <c r="J9782" t="s">
        <v>25288</v>
      </c>
      <c r="K9782" t="s">
        <v>110</v>
      </c>
      <c r="L9782" t="s">
        <v>3343</v>
      </c>
      <c r="M9782" t="s">
        <v>3344</v>
      </c>
      <c r="N9782" t="s">
        <v>3627</v>
      </c>
      <c r="O9782" t="s">
        <v>3343</v>
      </c>
      <c r="P9782" t="s">
        <v>3343</v>
      </c>
      <c r="Q9782" t="s">
        <v>3346</v>
      </c>
    </row>
    <row r="9783" spans="1:17" x14ac:dyDescent="0.25">
      <c r="A9783" t="s">
        <v>1727</v>
      </c>
      <c r="B9783" t="s">
        <v>25081</v>
      </c>
      <c r="C9783" t="s">
        <v>2705</v>
      </c>
      <c r="D9783" t="s">
        <v>25082</v>
      </c>
      <c r="E9783">
        <v>4101031</v>
      </c>
      <c r="F9783" t="s">
        <v>265</v>
      </c>
      <c r="G9783" t="s">
        <v>25289</v>
      </c>
      <c r="H9783" t="s">
        <v>25102</v>
      </c>
      <c r="I9783" t="s">
        <v>25290</v>
      </c>
      <c r="J9783" t="s">
        <v>266</v>
      </c>
      <c r="K9783" t="s">
        <v>110</v>
      </c>
      <c r="L9783" t="s">
        <v>3343</v>
      </c>
      <c r="M9783" t="s">
        <v>3344</v>
      </c>
      <c r="N9783" t="s">
        <v>3627</v>
      </c>
      <c r="O9783" t="s">
        <v>3343</v>
      </c>
      <c r="P9783" t="s">
        <v>3343</v>
      </c>
      <c r="Q9783" t="s">
        <v>3346</v>
      </c>
    </row>
    <row r="9784" spans="1:17" x14ac:dyDescent="0.25">
      <c r="A9784" t="s">
        <v>1727</v>
      </c>
      <c r="B9784" t="s">
        <v>25081</v>
      </c>
      <c r="C9784" t="s">
        <v>2705</v>
      </c>
      <c r="D9784" t="s">
        <v>25082</v>
      </c>
      <c r="E9784">
        <v>4101031</v>
      </c>
      <c r="F9784" t="s">
        <v>265</v>
      </c>
      <c r="G9784" t="s">
        <v>25289</v>
      </c>
      <c r="H9784" t="s">
        <v>25102</v>
      </c>
      <c r="I9784" t="s">
        <v>25291</v>
      </c>
      <c r="J9784" t="s">
        <v>25292</v>
      </c>
      <c r="K9784" t="s">
        <v>110</v>
      </c>
      <c r="L9784" t="s">
        <v>3346</v>
      </c>
      <c r="M9784" t="s">
        <v>3344</v>
      </c>
      <c r="N9784" t="s">
        <v>3627</v>
      </c>
      <c r="O9784" t="s">
        <v>3343</v>
      </c>
      <c r="P9784" t="s">
        <v>3343</v>
      </c>
      <c r="Q9784" t="s">
        <v>3346</v>
      </c>
    </row>
    <row r="9785" spans="1:17" x14ac:dyDescent="0.25">
      <c r="A9785" t="s">
        <v>1727</v>
      </c>
      <c r="B9785" t="s">
        <v>25081</v>
      </c>
      <c r="C9785" t="s">
        <v>2705</v>
      </c>
      <c r="D9785" t="s">
        <v>25082</v>
      </c>
      <c r="E9785">
        <v>4101031</v>
      </c>
      <c r="F9785" t="s">
        <v>265</v>
      </c>
      <c r="G9785" t="s">
        <v>25289</v>
      </c>
      <c r="H9785" t="s">
        <v>25102</v>
      </c>
      <c r="I9785" t="s">
        <v>25293</v>
      </c>
      <c r="J9785" t="s">
        <v>269</v>
      </c>
      <c r="K9785" t="s">
        <v>110</v>
      </c>
      <c r="L9785" t="s">
        <v>3346</v>
      </c>
      <c r="M9785" t="s">
        <v>3344</v>
      </c>
      <c r="N9785" t="s">
        <v>3627</v>
      </c>
      <c r="O9785" t="s">
        <v>3343</v>
      </c>
      <c r="P9785" t="s">
        <v>3343</v>
      </c>
      <c r="Q9785" t="s">
        <v>3346</v>
      </c>
    </row>
    <row r="9786" spans="1:17" x14ac:dyDescent="0.25">
      <c r="A9786" t="s">
        <v>1727</v>
      </c>
      <c r="B9786" t="s">
        <v>25081</v>
      </c>
      <c r="C9786" t="s">
        <v>2705</v>
      </c>
      <c r="D9786" t="s">
        <v>25082</v>
      </c>
      <c r="E9786">
        <v>4101031</v>
      </c>
      <c r="F9786" t="s">
        <v>265</v>
      </c>
      <c r="G9786" t="s">
        <v>25289</v>
      </c>
      <c r="H9786" t="s">
        <v>25102</v>
      </c>
      <c r="I9786" t="s">
        <v>25294</v>
      </c>
      <c r="J9786" t="s">
        <v>25295</v>
      </c>
      <c r="K9786" t="s">
        <v>110</v>
      </c>
      <c r="L9786" t="s">
        <v>3346</v>
      </c>
      <c r="M9786" t="s">
        <v>3344</v>
      </c>
      <c r="N9786" t="s">
        <v>3627</v>
      </c>
      <c r="O9786" t="s">
        <v>3343</v>
      </c>
      <c r="P9786" t="s">
        <v>3343</v>
      </c>
      <c r="Q9786" t="s">
        <v>3346</v>
      </c>
    </row>
    <row r="9787" spans="1:17" x14ac:dyDescent="0.25">
      <c r="A9787" t="s">
        <v>1727</v>
      </c>
      <c r="B9787" t="s">
        <v>25081</v>
      </c>
      <c r="C9787" t="s">
        <v>2705</v>
      </c>
      <c r="D9787" t="s">
        <v>25082</v>
      </c>
      <c r="E9787">
        <v>4101031</v>
      </c>
      <c r="F9787" t="s">
        <v>265</v>
      </c>
      <c r="G9787" t="s">
        <v>25289</v>
      </c>
      <c r="H9787" t="s">
        <v>25102</v>
      </c>
      <c r="I9787" t="s">
        <v>25296</v>
      </c>
      <c r="J9787" t="s">
        <v>25297</v>
      </c>
      <c r="K9787" t="s">
        <v>110</v>
      </c>
      <c r="L9787" t="s">
        <v>3346</v>
      </c>
      <c r="M9787" t="s">
        <v>3344</v>
      </c>
      <c r="N9787" t="s">
        <v>3627</v>
      </c>
      <c r="O9787" t="s">
        <v>3343</v>
      </c>
      <c r="P9787" t="s">
        <v>3343</v>
      </c>
      <c r="Q9787" t="s">
        <v>3346</v>
      </c>
    </row>
    <row r="9788" spans="1:17" x14ac:dyDescent="0.25">
      <c r="A9788" t="s">
        <v>1727</v>
      </c>
      <c r="B9788" t="s">
        <v>25081</v>
      </c>
      <c r="C9788" t="s">
        <v>2705</v>
      </c>
      <c r="D9788" t="s">
        <v>25082</v>
      </c>
      <c r="E9788">
        <v>4101031</v>
      </c>
      <c r="F9788" t="s">
        <v>265</v>
      </c>
      <c r="G9788" t="s">
        <v>25289</v>
      </c>
      <c r="H9788" t="s">
        <v>25102</v>
      </c>
      <c r="I9788" t="s">
        <v>25298</v>
      </c>
      <c r="J9788" t="s">
        <v>25299</v>
      </c>
      <c r="K9788" t="s">
        <v>110</v>
      </c>
      <c r="L9788" t="s">
        <v>3346</v>
      </c>
      <c r="M9788" t="s">
        <v>3344</v>
      </c>
      <c r="N9788" t="s">
        <v>3627</v>
      </c>
      <c r="O9788" t="s">
        <v>3343</v>
      </c>
      <c r="P9788" t="s">
        <v>3343</v>
      </c>
      <c r="Q9788" t="s">
        <v>3346</v>
      </c>
    </row>
    <row r="9789" spans="1:17" x14ac:dyDescent="0.25">
      <c r="A9789" t="s">
        <v>1727</v>
      </c>
      <c r="B9789" t="s">
        <v>25081</v>
      </c>
      <c r="C9789" t="s">
        <v>2705</v>
      </c>
      <c r="D9789" t="s">
        <v>25082</v>
      </c>
      <c r="E9789">
        <v>4101031</v>
      </c>
      <c r="F9789" t="s">
        <v>265</v>
      </c>
      <c r="G9789" t="s">
        <v>25289</v>
      </c>
      <c r="H9789" t="s">
        <v>25102</v>
      </c>
      <c r="I9789" t="s">
        <v>25300</v>
      </c>
      <c r="J9789" t="s">
        <v>25301</v>
      </c>
      <c r="K9789" t="s">
        <v>110</v>
      </c>
      <c r="L9789" t="s">
        <v>3346</v>
      </c>
      <c r="M9789" t="s">
        <v>3344</v>
      </c>
      <c r="N9789" t="s">
        <v>3627</v>
      </c>
      <c r="O9789" t="s">
        <v>3343</v>
      </c>
      <c r="P9789" t="s">
        <v>3343</v>
      </c>
      <c r="Q9789" t="s">
        <v>3346</v>
      </c>
    </row>
    <row r="9790" spans="1:17" x14ac:dyDescent="0.25">
      <c r="A9790" t="s">
        <v>1727</v>
      </c>
      <c r="B9790" t="s">
        <v>25081</v>
      </c>
      <c r="C9790" t="s">
        <v>2705</v>
      </c>
      <c r="D9790" t="s">
        <v>25082</v>
      </c>
      <c r="E9790">
        <v>4101031</v>
      </c>
      <c r="F9790" t="s">
        <v>265</v>
      </c>
      <c r="G9790" t="s">
        <v>25289</v>
      </c>
      <c r="H9790" t="s">
        <v>25102</v>
      </c>
      <c r="I9790" t="s">
        <v>25302</v>
      </c>
      <c r="J9790" t="s">
        <v>25303</v>
      </c>
      <c r="K9790" t="s">
        <v>110</v>
      </c>
      <c r="L9790" t="s">
        <v>3346</v>
      </c>
      <c r="M9790" t="s">
        <v>3344</v>
      </c>
      <c r="N9790" t="s">
        <v>3627</v>
      </c>
      <c r="O9790" t="s">
        <v>3343</v>
      </c>
      <c r="P9790" t="s">
        <v>3343</v>
      </c>
      <c r="Q9790" t="s">
        <v>3346</v>
      </c>
    </row>
    <row r="9791" spans="1:17" x14ac:dyDescent="0.25">
      <c r="A9791" t="s">
        <v>1727</v>
      </c>
      <c r="B9791" t="s">
        <v>25081</v>
      </c>
      <c r="C9791" t="s">
        <v>2705</v>
      </c>
      <c r="D9791" t="s">
        <v>25082</v>
      </c>
      <c r="E9791">
        <v>4101031</v>
      </c>
      <c r="F9791" t="s">
        <v>265</v>
      </c>
      <c r="G9791" t="s">
        <v>25289</v>
      </c>
      <c r="H9791" t="s">
        <v>25102</v>
      </c>
      <c r="I9791" t="s">
        <v>25304</v>
      </c>
      <c r="J9791" t="s">
        <v>25305</v>
      </c>
      <c r="K9791" t="s">
        <v>110</v>
      </c>
      <c r="L9791" t="s">
        <v>3346</v>
      </c>
      <c r="M9791" t="s">
        <v>3344</v>
      </c>
      <c r="N9791" t="s">
        <v>3627</v>
      </c>
      <c r="O9791" t="s">
        <v>3343</v>
      </c>
      <c r="P9791" t="s">
        <v>3343</v>
      </c>
      <c r="Q9791" t="s">
        <v>3346</v>
      </c>
    </row>
    <row r="9792" spans="1:17" x14ac:dyDescent="0.25">
      <c r="A9792" t="s">
        <v>1727</v>
      </c>
      <c r="B9792" t="s">
        <v>25081</v>
      </c>
      <c r="C9792" t="s">
        <v>2705</v>
      </c>
      <c r="D9792" t="s">
        <v>25082</v>
      </c>
      <c r="E9792">
        <v>4101031</v>
      </c>
      <c r="F9792" t="s">
        <v>265</v>
      </c>
      <c r="G9792" t="s">
        <v>25289</v>
      </c>
      <c r="H9792" t="s">
        <v>25102</v>
      </c>
      <c r="I9792" t="s">
        <v>25306</v>
      </c>
      <c r="J9792" t="s">
        <v>25307</v>
      </c>
      <c r="K9792" t="s">
        <v>110</v>
      </c>
      <c r="L9792" t="s">
        <v>3346</v>
      </c>
      <c r="M9792" t="s">
        <v>3344</v>
      </c>
      <c r="N9792" t="s">
        <v>3627</v>
      </c>
      <c r="O9792" t="s">
        <v>3343</v>
      </c>
      <c r="P9792" t="s">
        <v>3343</v>
      </c>
      <c r="Q9792" t="s">
        <v>3346</v>
      </c>
    </row>
    <row r="9793" spans="1:17" x14ac:dyDescent="0.25">
      <c r="A9793" t="s">
        <v>1727</v>
      </c>
      <c r="B9793" t="s">
        <v>25081</v>
      </c>
      <c r="C9793" t="s">
        <v>2705</v>
      </c>
      <c r="D9793" t="s">
        <v>25082</v>
      </c>
      <c r="E9793">
        <v>4101031</v>
      </c>
      <c r="F9793" t="s">
        <v>265</v>
      </c>
      <c r="G9793" t="s">
        <v>25289</v>
      </c>
      <c r="H9793" t="s">
        <v>25102</v>
      </c>
      <c r="I9793" t="s">
        <v>25308</v>
      </c>
      <c r="J9793" t="s">
        <v>25309</v>
      </c>
      <c r="K9793" t="s">
        <v>110</v>
      </c>
      <c r="L9793" t="s">
        <v>3346</v>
      </c>
      <c r="M9793" t="s">
        <v>3344</v>
      </c>
      <c r="N9793" t="s">
        <v>3627</v>
      </c>
      <c r="O9793" t="s">
        <v>3343</v>
      </c>
      <c r="P9793" t="s">
        <v>3343</v>
      </c>
      <c r="Q9793" t="s">
        <v>3346</v>
      </c>
    </row>
    <row r="9794" spans="1:17" x14ac:dyDescent="0.25">
      <c r="A9794" t="s">
        <v>1727</v>
      </c>
      <c r="B9794" t="s">
        <v>25081</v>
      </c>
      <c r="C9794" t="s">
        <v>2705</v>
      </c>
      <c r="D9794" t="s">
        <v>25082</v>
      </c>
      <c r="E9794">
        <v>4101032</v>
      </c>
      <c r="F9794" t="s">
        <v>25310</v>
      </c>
      <c r="G9794" t="s">
        <v>25311</v>
      </c>
      <c r="H9794" t="s">
        <v>3556</v>
      </c>
      <c r="I9794" t="s">
        <v>25312</v>
      </c>
      <c r="J9794" t="s">
        <v>49</v>
      </c>
      <c r="K9794" t="s">
        <v>110</v>
      </c>
      <c r="L9794" t="s">
        <v>3343</v>
      </c>
      <c r="M9794" t="s">
        <v>3344</v>
      </c>
      <c r="N9794" t="s">
        <v>3345</v>
      </c>
      <c r="O9794" t="s">
        <v>3346</v>
      </c>
      <c r="P9794" t="s">
        <v>3343</v>
      </c>
      <c r="Q9794" t="s">
        <v>3346</v>
      </c>
    </row>
    <row r="9795" spans="1:17" x14ac:dyDescent="0.25">
      <c r="A9795" t="s">
        <v>1727</v>
      </c>
      <c r="B9795" t="s">
        <v>25081</v>
      </c>
      <c r="C9795" t="s">
        <v>2705</v>
      </c>
      <c r="D9795" t="s">
        <v>25082</v>
      </c>
      <c r="E9795">
        <v>4101033</v>
      </c>
      <c r="F9795" t="s">
        <v>25313</v>
      </c>
      <c r="G9795" t="s">
        <v>25314</v>
      </c>
      <c r="H9795" t="s">
        <v>3586</v>
      </c>
      <c r="I9795" t="s">
        <v>25315</v>
      </c>
      <c r="J9795" t="s">
        <v>25316</v>
      </c>
      <c r="K9795" t="s">
        <v>110</v>
      </c>
      <c r="L9795" t="s">
        <v>3343</v>
      </c>
      <c r="M9795" t="s">
        <v>3344</v>
      </c>
      <c r="N9795" t="s">
        <v>3345</v>
      </c>
      <c r="O9795" t="s">
        <v>3346</v>
      </c>
      <c r="P9795" t="s">
        <v>3343</v>
      </c>
      <c r="Q9795" t="s">
        <v>3346</v>
      </c>
    </row>
    <row r="9796" spans="1:17" x14ac:dyDescent="0.25">
      <c r="A9796" t="s">
        <v>1727</v>
      </c>
      <c r="B9796" t="s">
        <v>25081</v>
      </c>
      <c r="C9796" t="s">
        <v>2705</v>
      </c>
      <c r="D9796" t="s">
        <v>25082</v>
      </c>
      <c r="E9796">
        <v>4101033</v>
      </c>
      <c r="F9796" t="s">
        <v>25313</v>
      </c>
      <c r="G9796" t="s">
        <v>25314</v>
      </c>
      <c r="H9796" t="s">
        <v>3586</v>
      </c>
      <c r="I9796" t="s">
        <v>25317</v>
      </c>
      <c r="J9796" t="s">
        <v>25318</v>
      </c>
      <c r="K9796" t="s">
        <v>110</v>
      </c>
      <c r="L9796" t="s">
        <v>3346</v>
      </c>
      <c r="M9796" t="s">
        <v>3344</v>
      </c>
      <c r="N9796" t="s">
        <v>3345</v>
      </c>
      <c r="O9796" t="s">
        <v>3346</v>
      </c>
      <c r="P9796" t="s">
        <v>3343</v>
      </c>
      <c r="Q9796" t="s">
        <v>3346</v>
      </c>
    </row>
    <row r="9797" spans="1:17" x14ac:dyDescent="0.25">
      <c r="A9797" t="s">
        <v>1727</v>
      </c>
      <c r="B9797" t="s">
        <v>25081</v>
      </c>
      <c r="C9797" t="s">
        <v>2705</v>
      </c>
      <c r="D9797" t="s">
        <v>25082</v>
      </c>
      <c r="E9797">
        <v>4101033</v>
      </c>
      <c r="F9797" t="s">
        <v>25313</v>
      </c>
      <c r="G9797" t="s">
        <v>25314</v>
      </c>
      <c r="H9797" t="s">
        <v>3586</v>
      </c>
      <c r="I9797" t="s">
        <v>25319</v>
      </c>
      <c r="J9797" t="s">
        <v>25320</v>
      </c>
      <c r="K9797" t="s">
        <v>4045</v>
      </c>
      <c r="L9797" t="s">
        <v>3346</v>
      </c>
      <c r="M9797" t="s">
        <v>3344</v>
      </c>
      <c r="N9797" t="s">
        <v>3345</v>
      </c>
      <c r="O9797" t="s">
        <v>3346</v>
      </c>
      <c r="P9797" t="s">
        <v>3343</v>
      </c>
      <c r="Q9797" t="s">
        <v>3346</v>
      </c>
    </row>
    <row r="9798" spans="1:17" x14ac:dyDescent="0.25">
      <c r="A9798" t="s">
        <v>1727</v>
      </c>
      <c r="B9798" t="s">
        <v>25081</v>
      </c>
      <c r="C9798" t="s">
        <v>2705</v>
      </c>
      <c r="D9798" t="s">
        <v>25082</v>
      </c>
      <c r="E9798">
        <v>4101033</v>
      </c>
      <c r="F9798" t="s">
        <v>25313</v>
      </c>
      <c r="G9798" t="s">
        <v>25314</v>
      </c>
      <c r="H9798" t="s">
        <v>3586</v>
      </c>
      <c r="I9798" t="s">
        <v>25321</v>
      </c>
      <c r="J9798" t="s">
        <v>25322</v>
      </c>
      <c r="K9798" t="s">
        <v>110</v>
      </c>
      <c r="L9798" t="s">
        <v>3346</v>
      </c>
      <c r="M9798" t="s">
        <v>3344</v>
      </c>
      <c r="N9798" t="s">
        <v>3345</v>
      </c>
      <c r="O9798" t="s">
        <v>3346</v>
      </c>
      <c r="P9798" t="s">
        <v>3343</v>
      </c>
      <c r="Q9798" t="s">
        <v>3346</v>
      </c>
    </row>
    <row r="9799" spans="1:17" x14ac:dyDescent="0.25">
      <c r="A9799" t="s">
        <v>1727</v>
      </c>
      <c r="B9799" t="s">
        <v>25081</v>
      </c>
      <c r="C9799" t="s">
        <v>2705</v>
      </c>
      <c r="D9799" t="s">
        <v>25082</v>
      </c>
      <c r="E9799">
        <v>4101034</v>
      </c>
      <c r="F9799" t="s">
        <v>25323</v>
      </c>
      <c r="G9799" t="s">
        <v>25324</v>
      </c>
      <c r="H9799" t="s">
        <v>25102</v>
      </c>
      <c r="I9799" t="s">
        <v>25325</v>
      </c>
      <c r="J9799" t="s">
        <v>25326</v>
      </c>
      <c r="K9799" t="s">
        <v>110</v>
      </c>
      <c r="L9799" t="s">
        <v>3343</v>
      </c>
      <c r="M9799" t="s">
        <v>3344</v>
      </c>
      <c r="N9799" t="s">
        <v>3627</v>
      </c>
      <c r="O9799" t="s">
        <v>3346</v>
      </c>
      <c r="P9799" t="s">
        <v>3343</v>
      </c>
      <c r="Q9799" t="s">
        <v>3346</v>
      </c>
    </row>
    <row r="9800" spans="1:17" x14ac:dyDescent="0.25">
      <c r="A9800" t="s">
        <v>1727</v>
      </c>
      <c r="B9800" t="s">
        <v>25081</v>
      </c>
      <c r="C9800" t="s">
        <v>2705</v>
      </c>
      <c r="D9800" t="s">
        <v>25082</v>
      </c>
      <c r="E9800">
        <v>4101034</v>
      </c>
      <c r="F9800" t="s">
        <v>25323</v>
      </c>
      <c r="G9800" t="s">
        <v>25324</v>
      </c>
      <c r="H9800" t="s">
        <v>25102</v>
      </c>
      <c r="I9800" t="s">
        <v>25327</v>
      </c>
      <c r="J9800" t="s">
        <v>25199</v>
      </c>
      <c r="K9800" t="s">
        <v>110</v>
      </c>
      <c r="L9800" t="s">
        <v>3346</v>
      </c>
      <c r="M9800" t="s">
        <v>3344</v>
      </c>
      <c r="N9800" t="s">
        <v>3627</v>
      </c>
      <c r="O9800" t="s">
        <v>3346</v>
      </c>
      <c r="P9800" t="s">
        <v>3343</v>
      </c>
      <c r="Q9800" t="s">
        <v>3346</v>
      </c>
    </row>
    <row r="9801" spans="1:17" x14ac:dyDescent="0.25">
      <c r="A9801" t="s">
        <v>1727</v>
      </c>
      <c r="B9801" t="s">
        <v>25081</v>
      </c>
      <c r="C9801" t="s">
        <v>2705</v>
      </c>
      <c r="D9801" t="s">
        <v>25082</v>
      </c>
      <c r="E9801">
        <v>4101035</v>
      </c>
      <c r="F9801" t="s">
        <v>25328</v>
      </c>
      <c r="G9801" t="s">
        <v>25329</v>
      </c>
      <c r="H9801" t="s">
        <v>3634</v>
      </c>
      <c r="I9801" t="s">
        <v>25330</v>
      </c>
      <c r="J9801" t="s">
        <v>25331</v>
      </c>
      <c r="K9801" t="s">
        <v>110</v>
      </c>
      <c r="L9801" t="s">
        <v>3343</v>
      </c>
      <c r="M9801" t="s">
        <v>3344</v>
      </c>
      <c r="N9801" t="s">
        <v>3345</v>
      </c>
      <c r="O9801" t="s">
        <v>3346</v>
      </c>
      <c r="P9801" t="s">
        <v>3343</v>
      </c>
      <c r="Q9801" t="s">
        <v>3346</v>
      </c>
    </row>
    <row r="9802" spans="1:17" x14ac:dyDescent="0.25">
      <c r="A9802" t="s">
        <v>1727</v>
      </c>
      <c r="B9802" t="s">
        <v>25081</v>
      </c>
      <c r="C9802" t="s">
        <v>2705</v>
      </c>
      <c r="D9802" t="s">
        <v>25082</v>
      </c>
      <c r="E9802">
        <v>4101035</v>
      </c>
      <c r="F9802" t="s">
        <v>25328</v>
      </c>
      <c r="G9802" t="s">
        <v>25329</v>
      </c>
      <c r="H9802" t="s">
        <v>3634</v>
      </c>
      <c r="I9802" t="s">
        <v>25332</v>
      </c>
      <c r="J9802" t="s">
        <v>25333</v>
      </c>
      <c r="K9802" t="s">
        <v>110</v>
      </c>
      <c r="L9802" t="s">
        <v>3346</v>
      </c>
      <c r="M9802" t="s">
        <v>3344</v>
      </c>
      <c r="N9802" t="s">
        <v>3345</v>
      </c>
      <c r="O9802" t="s">
        <v>3346</v>
      </c>
      <c r="P9802" t="s">
        <v>3343</v>
      </c>
      <c r="Q9802" t="s">
        <v>3346</v>
      </c>
    </row>
    <row r="9803" spans="1:17" x14ac:dyDescent="0.25">
      <c r="A9803" t="s">
        <v>1727</v>
      </c>
      <c r="B9803" t="s">
        <v>25081</v>
      </c>
      <c r="C9803" t="s">
        <v>2705</v>
      </c>
      <c r="D9803" t="s">
        <v>25082</v>
      </c>
      <c r="E9803">
        <v>4101035</v>
      </c>
      <c r="F9803" t="s">
        <v>25328</v>
      </c>
      <c r="G9803" t="s">
        <v>25329</v>
      </c>
      <c r="H9803" t="s">
        <v>3634</v>
      </c>
      <c r="I9803" t="s">
        <v>25334</v>
      </c>
      <c r="J9803" t="s">
        <v>25335</v>
      </c>
      <c r="K9803" t="s">
        <v>110</v>
      </c>
      <c r="L9803" t="s">
        <v>3346</v>
      </c>
      <c r="M9803" t="s">
        <v>3344</v>
      </c>
      <c r="N9803" t="s">
        <v>3345</v>
      </c>
      <c r="O9803" t="s">
        <v>3346</v>
      </c>
      <c r="P9803" t="s">
        <v>3343</v>
      </c>
      <c r="Q9803" t="s">
        <v>3346</v>
      </c>
    </row>
    <row r="9804" spans="1:17" x14ac:dyDescent="0.25">
      <c r="A9804" t="s">
        <v>1727</v>
      </c>
      <c r="B9804" t="s">
        <v>25081</v>
      </c>
      <c r="C9804" t="s">
        <v>2705</v>
      </c>
      <c r="D9804" t="s">
        <v>25082</v>
      </c>
      <c r="E9804">
        <v>4101035</v>
      </c>
      <c r="F9804" t="s">
        <v>25328</v>
      </c>
      <c r="G9804" t="s">
        <v>25329</v>
      </c>
      <c r="H9804" t="s">
        <v>3634</v>
      </c>
      <c r="I9804" t="s">
        <v>25336</v>
      </c>
      <c r="J9804" t="s">
        <v>25337</v>
      </c>
      <c r="K9804" t="s">
        <v>110</v>
      </c>
      <c r="L9804" t="s">
        <v>3346</v>
      </c>
      <c r="M9804" t="s">
        <v>3344</v>
      </c>
      <c r="N9804" t="s">
        <v>3345</v>
      </c>
      <c r="O9804" t="s">
        <v>3346</v>
      </c>
      <c r="P9804" t="s">
        <v>3343</v>
      </c>
      <c r="Q9804" t="s">
        <v>3346</v>
      </c>
    </row>
    <row r="9805" spans="1:17" x14ac:dyDescent="0.25">
      <c r="A9805" t="s">
        <v>1727</v>
      </c>
      <c r="B9805" t="s">
        <v>25081</v>
      </c>
      <c r="C9805" t="s">
        <v>2705</v>
      </c>
      <c r="D9805" t="s">
        <v>25082</v>
      </c>
      <c r="E9805">
        <v>4101036</v>
      </c>
      <c r="F9805" t="s">
        <v>25338</v>
      </c>
      <c r="G9805" t="s">
        <v>25339</v>
      </c>
      <c r="H9805" t="s">
        <v>25340</v>
      </c>
      <c r="I9805" t="s">
        <v>25341</v>
      </c>
      <c r="J9805" t="s">
        <v>25342</v>
      </c>
      <c r="K9805" t="s">
        <v>110</v>
      </c>
      <c r="L9805" t="s">
        <v>3343</v>
      </c>
      <c r="M9805" t="s">
        <v>3344</v>
      </c>
      <c r="N9805" t="s">
        <v>3345</v>
      </c>
      <c r="O9805" t="s">
        <v>3346</v>
      </c>
      <c r="P9805" t="s">
        <v>3343</v>
      </c>
      <c r="Q9805" t="s">
        <v>3346</v>
      </c>
    </row>
    <row r="9806" spans="1:17" x14ac:dyDescent="0.25">
      <c r="A9806" t="s">
        <v>1727</v>
      </c>
      <c r="B9806" t="s">
        <v>25081</v>
      </c>
      <c r="C9806" t="s">
        <v>2705</v>
      </c>
      <c r="D9806" t="s">
        <v>25082</v>
      </c>
      <c r="E9806">
        <v>4101036</v>
      </c>
      <c r="F9806" t="s">
        <v>25338</v>
      </c>
      <c r="G9806" t="s">
        <v>25339</v>
      </c>
      <c r="H9806" t="s">
        <v>25340</v>
      </c>
      <c r="I9806" t="s">
        <v>25343</v>
      </c>
      <c r="J9806" t="s">
        <v>25344</v>
      </c>
      <c r="K9806" t="s">
        <v>110</v>
      </c>
      <c r="L9806" t="s">
        <v>3346</v>
      </c>
      <c r="M9806" t="s">
        <v>3344</v>
      </c>
      <c r="N9806" t="s">
        <v>3345</v>
      </c>
      <c r="O9806" t="s">
        <v>3346</v>
      </c>
      <c r="P9806" t="s">
        <v>3343</v>
      </c>
      <c r="Q9806" t="s">
        <v>3346</v>
      </c>
    </row>
    <row r="9807" spans="1:17" x14ac:dyDescent="0.25">
      <c r="A9807" t="s">
        <v>1727</v>
      </c>
      <c r="B9807" t="s">
        <v>25081</v>
      </c>
      <c r="C9807" t="s">
        <v>2705</v>
      </c>
      <c r="D9807" t="s">
        <v>25082</v>
      </c>
      <c r="E9807">
        <v>4101037</v>
      </c>
      <c r="F9807" t="s">
        <v>25345</v>
      </c>
      <c r="G9807" t="s">
        <v>25346</v>
      </c>
      <c r="H9807" t="s">
        <v>25340</v>
      </c>
      <c r="I9807" t="s">
        <v>25347</v>
      </c>
      <c r="J9807" t="s">
        <v>25348</v>
      </c>
      <c r="K9807" t="s">
        <v>110</v>
      </c>
      <c r="L9807" t="s">
        <v>3343</v>
      </c>
      <c r="M9807" t="s">
        <v>3344</v>
      </c>
      <c r="N9807" t="s">
        <v>3627</v>
      </c>
      <c r="O9807" t="s">
        <v>3346</v>
      </c>
      <c r="P9807" t="s">
        <v>3343</v>
      </c>
      <c r="Q9807" t="s">
        <v>3346</v>
      </c>
    </row>
    <row r="9808" spans="1:17" x14ac:dyDescent="0.25">
      <c r="A9808" t="s">
        <v>1727</v>
      </c>
      <c r="B9808" t="s">
        <v>25081</v>
      </c>
      <c r="C9808" t="s">
        <v>2705</v>
      </c>
      <c r="D9808" t="s">
        <v>25082</v>
      </c>
      <c r="E9808">
        <v>4101037</v>
      </c>
      <c r="F9808" t="s">
        <v>25345</v>
      </c>
      <c r="G9808" t="s">
        <v>25346</v>
      </c>
      <c r="H9808" t="s">
        <v>25340</v>
      </c>
      <c r="I9808" t="s">
        <v>25349</v>
      </c>
      <c r="J9808" t="s">
        <v>25350</v>
      </c>
      <c r="K9808" t="s">
        <v>110</v>
      </c>
      <c r="L9808" t="s">
        <v>3346</v>
      </c>
      <c r="M9808" t="s">
        <v>3344</v>
      </c>
      <c r="N9808" t="s">
        <v>3627</v>
      </c>
      <c r="O9808" t="s">
        <v>3346</v>
      </c>
      <c r="P9808" t="s">
        <v>3343</v>
      </c>
      <c r="Q9808" t="s">
        <v>3346</v>
      </c>
    </row>
    <row r="9809" spans="1:17" x14ac:dyDescent="0.25">
      <c r="A9809" t="s">
        <v>1727</v>
      </c>
      <c r="B9809" t="s">
        <v>25081</v>
      </c>
      <c r="C9809" t="s">
        <v>2705</v>
      </c>
      <c r="D9809" t="s">
        <v>25082</v>
      </c>
      <c r="E9809">
        <v>4101037</v>
      </c>
      <c r="F9809" t="s">
        <v>25345</v>
      </c>
      <c r="G9809" t="s">
        <v>25346</v>
      </c>
      <c r="H9809" t="s">
        <v>25340</v>
      </c>
      <c r="I9809" t="s">
        <v>25351</v>
      </c>
      <c r="J9809" t="s">
        <v>25352</v>
      </c>
      <c r="K9809" t="s">
        <v>38</v>
      </c>
      <c r="L9809" t="s">
        <v>3346</v>
      </c>
      <c r="M9809" t="s">
        <v>3344</v>
      </c>
      <c r="N9809" t="s">
        <v>3627</v>
      </c>
      <c r="O9809" t="s">
        <v>3346</v>
      </c>
      <c r="P9809" t="s">
        <v>3343</v>
      </c>
      <c r="Q9809" t="s">
        <v>3346</v>
      </c>
    </row>
    <row r="9810" spans="1:17" x14ac:dyDescent="0.25">
      <c r="A9810" t="s">
        <v>1727</v>
      </c>
      <c r="B9810" t="s">
        <v>25081</v>
      </c>
      <c r="C9810" t="s">
        <v>2705</v>
      </c>
      <c r="D9810" t="s">
        <v>25082</v>
      </c>
      <c r="E9810">
        <v>4101037</v>
      </c>
      <c r="F9810" t="s">
        <v>25345</v>
      </c>
      <c r="G9810" t="s">
        <v>25346</v>
      </c>
      <c r="H9810" t="s">
        <v>25340</v>
      </c>
      <c r="I9810" t="s">
        <v>25353</v>
      </c>
      <c r="J9810" t="s">
        <v>25354</v>
      </c>
      <c r="K9810" t="s">
        <v>110</v>
      </c>
      <c r="L9810" t="s">
        <v>3346</v>
      </c>
      <c r="M9810" t="s">
        <v>3344</v>
      </c>
      <c r="N9810" t="s">
        <v>3627</v>
      </c>
      <c r="O9810" t="s">
        <v>3346</v>
      </c>
      <c r="P9810" t="s">
        <v>3343</v>
      </c>
      <c r="Q9810" t="s">
        <v>3346</v>
      </c>
    </row>
    <row r="9811" spans="1:17" x14ac:dyDescent="0.25">
      <c r="A9811" t="s">
        <v>1727</v>
      </c>
      <c r="B9811" t="s">
        <v>25081</v>
      </c>
      <c r="C9811" t="s">
        <v>2705</v>
      </c>
      <c r="D9811" t="s">
        <v>25082</v>
      </c>
      <c r="E9811">
        <v>4101037</v>
      </c>
      <c r="F9811" t="s">
        <v>25345</v>
      </c>
      <c r="G9811" t="s">
        <v>25346</v>
      </c>
      <c r="H9811" t="s">
        <v>25340</v>
      </c>
      <c r="I9811" t="s">
        <v>25355</v>
      </c>
      <c r="J9811" t="s">
        <v>25356</v>
      </c>
      <c r="K9811" t="s">
        <v>110</v>
      </c>
      <c r="L9811" t="s">
        <v>3346</v>
      </c>
      <c r="M9811" t="s">
        <v>3344</v>
      </c>
      <c r="N9811" t="s">
        <v>3627</v>
      </c>
      <c r="O9811" t="s">
        <v>3346</v>
      </c>
      <c r="P9811" t="s">
        <v>3343</v>
      </c>
      <c r="Q9811" t="s">
        <v>3346</v>
      </c>
    </row>
    <row r="9812" spans="1:17" x14ac:dyDescent="0.25">
      <c r="A9812" t="s">
        <v>1727</v>
      </c>
      <c r="B9812" t="s">
        <v>25081</v>
      </c>
      <c r="C9812" t="s">
        <v>2705</v>
      </c>
      <c r="D9812" t="s">
        <v>25082</v>
      </c>
      <c r="E9812">
        <v>4101037</v>
      </c>
      <c r="F9812" t="s">
        <v>25345</v>
      </c>
      <c r="G9812" t="s">
        <v>25346</v>
      </c>
      <c r="H9812" t="s">
        <v>25340</v>
      </c>
      <c r="I9812" t="s">
        <v>25357</v>
      </c>
      <c r="J9812" t="s">
        <v>25358</v>
      </c>
      <c r="K9812" t="s">
        <v>110</v>
      </c>
      <c r="L9812" t="s">
        <v>3346</v>
      </c>
      <c r="M9812" t="s">
        <v>3344</v>
      </c>
      <c r="N9812" t="s">
        <v>3627</v>
      </c>
      <c r="O9812" t="s">
        <v>3346</v>
      </c>
      <c r="P9812" t="s">
        <v>3343</v>
      </c>
      <c r="Q9812" t="s">
        <v>3346</v>
      </c>
    </row>
    <row r="9813" spans="1:17" x14ac:dyDescent="0.25">
      <c r="A9813" t="s">
        <v>1727</v>
      </c>
      <c r="B9813" t="s">
        <v>25081</v>
      </c>
      <c r="C9813" t="s">
        <v>2705</v>
      </c>
      <c r="D9813" t="s">
        <v>25082</v>
      </c>
      <c r="E9813">
        <v>4101037</v>
      </c>
      <c r="F9813" t="s">
        <v>25345</v>
      </c>
      <c r="G9813" t="s">
        <v>25346</v>
      </c>
      <c r="H9813" t="s">
        <v>25340</v>
      </c>
      <c r="I9813" t="s">
        <v>25359</v>
      </c>
      <c r="J9813" t="s">
        <v>25360</v>
      </c>
      <c r="K9813" t="s">
        <v>110</v>
      </c>
      <c r="L9813" t="s">
        <v>3346</v>
      </c>
      <c r="M9813" t="s">
        <v>3344</v>
      </c>
      <c r="N9813" t="s">
        <v>3627</v>
      </c>
      <c r="O9813" t="s">
        <v>3346</v>
      </c>
      <c r="P9813" t="s">
        <v>3343</v>
      </c>
      <c r="Q9813" t="s">
        <v>3346</v>
      </c>
    </row>
    <row r="9814" spans="1:17" x14ac:dyDescent="0.25">
      <c r="A9814" t="s">
        <v>1727</v>
      </c>
      <c r="B9814" t="s">
        <v>25081</v>
      </c>
      <c r="C9814" t="s">
        <v>2705</v>
      </c>
      <c r="D9814" t="s">
        <v>25082</v>
      </c>
      <c r="E9814">
        <v>4101037</v>
      </c>
      <c r="F9814" t="s">
        <v>25345</v>
      </c>
      <c r="G9814" t="s">
        <v>25346</v>
      </c>
      <c r="H9814" t="s">
        <v>25340</v>
      </c>
      <c r="I9814" t="s">
        <v>25361</v>
      </c>
      <c r="J9814" t="s">
        <v>25362</v>
      </c>
      <c r="K9814" t="s">
        <v>110</v>
      </c>
      <c r="L9814" t="s">
        <v>3346</v>
      </c>
      <c r="M9814" t="s">
        <v>3344</v>
      </c>
      <c r="N9814" t="s">
        <v>3627</v>
      </c>
      <c r="O9814" t="s">
        <v>3346</v>
      </c>
      <c r="P9814" t="s">
        <v>3343</v>
      </c>
      <c r="Q9814" t="s">
        <v>3346</v>
      </c>
    </row>
    <row r="9815" spans="1:17" x14ac:dyDescent="0.25">
      <c r="A9815" t="s">
        <v>1727</v>
      </c>
      <c r="B9815" t="s">
        <v>25081</v>
      </c>
      <c r="C9815" t="s">
        <v>2705</v>
      </c>
      <c r="D9815" t="s">
        <v>25082</v>
      </c>
      <c r="E9815">
        <v>4101037</v>
      </c>
      <c r="F9815" t="s">
        <v>25345</v>
      </c>
      <c r="G9815" t="s">
        <v>25346</v>
      </c>
      <c r="H9815" t="s">
        <v>25340</v>
      </c>
      <c r="I9815" t="s">
        <v>25363</v>
      </c>
      <c r="J9815" t="s">
        <v>25364</v>
      </c>
      <c r="K9815" t="s">
        <v>110</v>
      </c>
      <c r="L9815" t="s">
        <v>3346</v>
      </c>
      <c r="M9815" t="s">
        <v>3344</v>
      </c>
      <c r="N9815" t="s">
        <v>3627</v>
      </c>
      <c r="O9815" t="s">
        <v>3346</v>
      </c>
      <c r="P9815" t="s">
        <v>3343</v>
      </c>
      <c r="Q9815" t="s">
        <v>3346</v>
      </c>
    </row>
    <row r="9816" spans="1:17" x14ac:dyDescent="0.25">
      <c r="A9816" t="s">
        <v>1727</v>
      </c>
      <c r="B9816" t="s">
        <v>25081</v>
      </c>
      <c r="C9816" t="s">
        <v>2705</v>
      </c>
      <c r="D9816" t="s">
        <v>25082</v>
      </c>
      <c r="E9816">
        <v>4101037</v>
      </c>
      <c r="F9816" t="s">
        <v>25345</v>
      </c>
      <c r="G9816" t="s">
        <v>25346</v>
      </c>
      <c r="H9816" t="s">
        <v>25340</v>
      </c>
      <c r="I9816" t="s">
        <v>25365</v>
      </c>
      <c r="J9816" t="s">
        <v>25366</v>
      </c>
      <c r="K9816" t="s">
        <v>110</v>
      </c>
      <c r="L9816" t="s">
        <v>3346</v>
      </c>
      <c r="M9816" t="s">
        <v>3344</v>
      </c>
      <c r="N9816" t="s">
        <v>3627</v>
      </c>
      <c r="O9816" t="s">
        <v>3346</v>
      </c>
      <c r="P9816" t="s">
        <v>3343</v>
      </c>
      <c r="Q9816" t="s">
        <v>3346</v>
      </c>
    </row>
    <row r="9817" spans="1:17" x14ac:dyDescent="0.25">
      <c r="A9817" t="s">
        <v>1727</v>
      </c>
      <c r="B9817" t="s">
        <v>25081</v>
      </c>
      <c r="C9817" t="s">
        <v>2705</v>
      </c>
      <c r="D9817" t="s">
        <v>25082</v>
      </c>
      <c r="E9817">
        <v>4101037</v>
      </c>
      <c r="F9817" t="s">
        <v>25345</v>
      </c>
      <c r="G9817" t="s">
        <v>25346</v>
      </c>
      <c r="H9817" t="s">
        <v>25340</v>
      </c>
      <c r="I9817" t="s">
        <v>25367</v>
      </c>
      <c r="J9817" t="s">
        <v>25368</v>
      </c>
      <c r="K9817" t="s">
        <v>110</v>
      </c>
      <c r="L9817" t="s">
        <v>3346</v>
      </c>
      <c r="M9817" t="s">
        <v>3344</v>
      </c>
      <c r="N9817" t="s">
        <v>3627</v>
      </c>
      <c r="O9817" t="s">
        <v>3346</v>
      </c>
      <c r="P9817" t="s">
        <v>3343</v>
      </c>
      <c r="Q9817" t="s">
        <v>3346</v>
      </c>
    </row>
    <row r="9818" spans="1:17" x14ac:dyDescent="0.25">
      <c r="A9818" t="s">
        <v>1727</v>
      </c>
      <c r="B9818" t="s">
        <v>25081</v>
      </c>
      <c r="C9818" t="s">
        <v>2705</v>
      </c>
      <c r="D9818" t="s">
        <v>25082</v>
      </c>
      <c r="E9818">
        <v>4101038</v>
      </c>
      <c r="F9818" t="s">
        <v>273</v>
      </c>
      <c r="G9818" t="s">
        <v>25369</v>
      </c>
      <c r="H9818" t="s">
        <v>3357</v>
      </c>
      <c r="I9818" t="s">
        <v>25370</v>
      </c>
      <c r="J9818" t="s">
        <v>25371</v>
      </c>
      <c r="K9818" t="s">
        <v>110</v>
      </c>
      <c r="L9818" t="s">
        <v>3343</v>
      </c>
      <c r="M9818" t="s">
        <v>3344</v>
      </c>
      <c r="N9818" t="s">
        <v>3627</v>
      </c>
      <c r="O9818" t="s">
        <v>3343</v>
      </c>
      <c r="P9818" t="s">
        <v>3343</v>
      </c>
      <c r="Q9818" t="s">
        <v>3346</v>
      </c>
    </row>
    <row r="9819" spans="1:17" x14ac:dyDescent="0.25">
      <c r="A9819" t="s">
        <v>1727</v>
      </c>
      <c r="B9819" t="s">
        <v>25081</v>
      </c>
      <c r="C9819" t="s">
        <v>2705</v>
      </c>
      <c r="D9819" t="s">
        <v>25082</v>
      </c>
      <c r="E9819">
        <v>4101038</v>
      </c>
      <c r="F9819" t="s">
        <v>273</v>
      </c>
      <c r="G9819" t="s">
        <v>25369</v>
      </c>
      <c r="H9819" t="s">
        <v>3357</v>
      </c>
      <c r="I9819" t="s">
        <v>25372</v>
      </c>
      <c r="J9819" t="s">
        <v>309</v>
      </c>
      <c r="K9819" t="s">
        <v>110</v>
      </c>
      <c r="L9819" t="s">
        <v>3346</v>
      </c>
      <c r="M9819" t="s">
        <v>3344</v>
      </c>
      <c r="N9819" t="s">
        <v>3627</v>
      </c>
      <c r="O9819" t="s">
        <v>3343</v>
      </c>
      <c r="P9819" t="s">
        <v>3343</v>
      </c>
      <c r="Q9819" t="s">
        <v>3346</v>
      </c>
    </row>
    <row r="9820" spans="1:17" x14ac:dyDescent="0.25">
      <c r="A9820" t="s">
        <v>1727</v>
      </c>
      <c r="B9820" t="s">
        <v>25081</v>
      </c>
      <c r="C9820" t="s">
        <v>2705</v>
      </c>
      <c r="D9820" t="s">
        <v>25082</v>
      </c>
      <c r="E9820">
        <v>4101038</v>
      </c>
      <c r="F9820" t="s">
        <v>273</v>
      </c>
      <c r="G9820" t="s">
        <v>25369</v>
      </c>
      <c r="H9820" t="s">
        <v>3357</v>
      </c>
      <c r="I9820" t="s">
        <v>25373</v>
      </c>
      <c r="J9820" t="s">
        <v>274</v>
      </c>
      <c r="K9820" t="s">
        <v>110</v>
      </c>
      <c r="L9820" t="s">
        <v>3346</v>
      </c>
      <c r="M9820" t="s">
        <v>3344</v>
      </c>
      <c r="N9820" t="s">
        <v>3627</v>
      </c>
      <c r="O9820" t="s">
        <v>3343</v>
      </c>
      <c r="P9820" t="s">
        <v>3343</v>
      </c>
      <c r="Q9820" t="s">
        <v>3346</v>
      </c>
    </row>
    <row r="9821" spans="1:17" x14ac:dyDescent="0.25">
      <c r="A9821" t="s">
        <v>1727</v>
      </c>
      <c r="B9821" t="s">
        <v>25081</v>
      </c>
      <c r="C9821" t="s">
        <v>2705</v>
      </c>
      <c r="D9821" t="s">
        <v>25082</v>
      </c>
      <c r="E9821">
        <v>4101038</v>
      </c>
      <c r="F9821" t="s">
        <v>273</v>
      </c>
      <c r="G9821" t="s">
        <v>25369</v>
      </c>
      <c r="H9821" t="s">
        <v>3357</v>
      </c>
      <c r="I9821" t="s">
        <v>25374</v>
      </c>
      <c r="J9821" t="s">
        <v>25375</v>
      </c>
      <c r="K9821" t="s">
        <v>110</v>
      </c>
      <c r="L9821" t="s">
        <v>3346</v>
      </c>
      <c r="M9821" t="s">
        <v>3344</v>
      </c>
      <c r="N9821" t="s">
        <v>3627</v>
      </c>
      <c r="O9821" t="s">
        <v>3343</v>
      </c>
      <c r="P9821" t="s">
        <v>3343</v>
      </c>
      <c r="Q9821" t="s">
        <v>3346</v>
      </c>
    </row>
    <row r="9822" spans="1:17" x14ac:dyDescent="0.25">
      <c r="A9822" t="s">
        <v>1727</v>
      </c>
      <c r="B9822" t="s">
        <v>25081</v>
      </c>
      <c r="C9822" t="s">
        <v>2705</v>
      </c>
      <c r="D9822" t="s">
        <v>25082</v>
      </c>
      <c r="E9822">
        <v>4101038</v>
      </c>
      <c r="F9822" t="s">
        <v>273</v>
      </c>
      <c r="G9822" t="s">
        <v>25369</v>
      </c>
      <c r="H9822" t="s">
        <v>3357</v>
      </c>
      <c r="I9822" t="s">
        <v>25376</v>
      </c>
      <c r="J9822" t="s">
        <v>25377</v>
      </c>
      <c r="K9822" t="s">
        <v>110</v>
      </c>
      <c r="L9822" t="s">
        <v>3346</v>
      </c>
      <c r="M9822" t="s">
        <v>3344</v>
      </c>
      <c r="N9822" t="s">
        <v>3627</v>
      </c>
      <c r="O9822" t="s">
        <v>3343</v>
      </c>
      <c r="P9822" t="s">
        <v>3343</v>
      </c>
      <c r="Q9822" t="s">
        <v>3346</v>
      </c>
    </row>
    <row r="9823" spans="1:17" x14ac:dyDescent="0.25">
      <c r="A9823" t="s">
        <v>1727</v>
      </c>
      <c r="B9823" t="s">
        <v>25081</v>
      </c>
      <c r="C9823" t="s">
        <v>2705</v>
      </c>
      <c r="D9823" t="s">
        <v>25082</v>
      </c>
      <c r="E9823">
        <v>4101038</v>
      </c>
      <c r="F9823" t="s">
        <v>273</v>
      </c>
      <c r="G9823" t="s">
        <v>25369</v>
      </c>
      <c r="H9823" t="s">
        <v>3357</v>
      </c>
      <c r="I9823" t="s">
        <v>25378</v>
      </c>
      <c r="J9823" t="s">
        <v>25379</v>
      </c>
      <c r="K9823" t="s">
        <v>110</v>
      </c>
      <c r="L9823" t="s">
        <v>3346</v>
      </c>
      <c r="M9823" t="s">
        <v>3344</v>
      </c>
      <c r="N9823" t="s">
        <v>3627</v>
      </c>
      <c r="O9823" t="s">
        <v>3343</v>
      </c>
      <c r="P9823" t="s">
        <v>3343</v>
      </c>
      <c r="Q9823" t="s">
        <v>3346</v>
      </c>
    </row>
    <row r="9824" spans="1:17" x14ac:dyDescent="0.25">
      <c r="A9824" t="s">
        <v>1727</v>
      </c>
      <c r="B9824" t="s">
        <v>25081</v>
      </c>
      <c r="C9824" t="s">
        <v>2705</v>
      </c>
      <c r="D9824" t="s">
        <v>25082</v>
      </c>
      <c r="E9824">
        <v>4101038</v>
      </c>
      <c r="F9824" t="s">
        <v>273</v>
      </c>
      <c r="G9824" t="s">
        <v>25369</v>
      </c>
      <c r="H9824" t="s">
        <v>3357</v>
      </c>
      <c r="I9824" t="s">
        <v>25380</v>
      </c>
      <c r="J9824" t="s">
        <v>6881</v>
      </c>
      <c r="K9824" t="s">
        <v>110</v>
      </c>
      <c r="L9824" t="s">
        <v>3346</v>
      </c>
      <c r="M9824" t="s">
        <v>3344</v>
      </c>
      <c r="N9824" t="s">
        <v>3627</v>
      </c>
      <c r="O9824" t="s">
        <v>3343</v>
      </c>
      <c r="P9824" t="s">
        <v>3343</v>
      </c>
      <c r="Q9824" t="s">
        <v>3346</v>
      </c>
    </row>
    <row r="9825" spans="1:17" x14ac:dyDescent="0.25">
      <c r="A9825" t="s">
        <v>1727</v>
      </c>
      <c r="B9825" t="s">
        <v>25081</v>
      </c>
      <c r="C9825" t="s">
        <v>2705</v>
      </c>
      <c r="D9825" t="s">
        <v>25082</v>
      </c>
      <c r="E9825">
        <v>4101039</v>
      </c>
      <c r="F9825" t="s">
        <v>25381</v>
      </c>
      <c r="G9825" t="s">
        <v>25382</v>
      </c>
      <c r="H9825" t="s">
        <v>7508</v>
      </c>
      <c r="I9825" t="s">
        <v>25383</v>
      </c>
      <c r="J9825" t="s">
        <v>25384</v>
      </c>
      <c r="K9825" t="s">
        <v>110</v>
      </c>
      <c r="L9825" t="s">
        <v>3343</v>
      </c>
      <c r="M9825" t="s">
        <v>3344</v>
      </c>
      <c r="N9825" t="s">
        <v>3627</v>
      </c>
      <c r="O9825" t="s">
        <v>3346</v>
      </c>
      <c r="P9825" t="s">
        <v>3343</v>
      </c>
      <c r="Q9825" t="s">
        <v>3346</v>
      </c>
    </row>
    <row r="9826" spans="1:17" x14ac:dyDescent="0.25">
      <c r="A9826" t="s">
        <v>1727</v>
      </c>
      <c r="B9826" t="s">
        <v>25081</v>
      </c>
      <c r="C9826" t="s">
        <v>2705</v>
      </c>
      <c r="D9826" t="s">
        <v>25082</v>
      </c>
      <c r="E9826">
        <v>4101039</v>
      </c>
      <c r="F9826" t="s">
        <v>25381</v>
      </c>
      <c r="G9826" t="s">
        <v>25382</v>
      </c>
      <c r="H9826" t="s">
        <v>7508</v>
      </c>
      <c r="I9826" t="s">
        <v>25385</v>
      </c>
      <c r="J9826" t="s">
        <v>25386</v>
      </c>
      <c r="K9826" t="s">
        <v>110</v>
      </c>
      <c r="L9826" t="s">
        <v>3346</v>
      </c>
      <c r="M9826" t="s">
        <v>3344</v>
      </c>
      <c r="N9826" t="s">
        <v>3627</v>
      </c>
      <c r="O9826" t="s">
        <v>3346</v>
      </c>
      <c r="P9826" t="s">
        <v>3343</v>
      </c>
      <c r="Q9826" t="s">
        <v>3346</v>
      </c>
    </row>
    <row r="9827" spans="1:17" x14ac:dyDescent="0.25">
      <c r="A9827" t="s">
        <v>1727</v>
      </c>
      <c r="B9827" t="s">
        <v>25081</v>
      </c>
      <c r="C9827" t="s">
        <v>2705</v>
      </c>
      <c r="D9827" t="s">
        <v>25082</v>
      </c>
      <c r="E9827">
        <v>4101039</v>
      </c>
      <c r="F9827" t="s">
        <v>25381</v>
      </c>
      <c r="G9827" t="s">
        <v>25382</v>
      </c>
      <c r="H9827" t="s">
        <v>7508</v>
      </c>
      <c r="I9827" t="s">
        <v>25387</v>
      </c>
      <c r="J9827" t="s">
        <v>25388</v>
      </c>
      <c r="K9827" t="s">
        <v>110</v>
      </c>
      <c r="L9827" t="s">
        <v>3346</v>
      </c>
      <c r="M9827" t="s">
        <v>3344</v>
      </c>
      <c r="N9827" t="s">
        <v>3627</v>
      </c>
      <c r="O9827" t="s">
        <v>3346</v>
      </c>
      <c r="P9827" t="s">
        <v>3343</v>
      </c>
      <c r="Q9827" t="s">
        <v>3346</v>
      </c>
    </row>
    <row r="9828" spans="1:17" x14ac:dyDescent="0.25">
      <c r="A9828" t="s">
        <v>1727</v>
      </c>
      <c r="B9828" t="s">
        <v>25081</v>
      </c>
      <c r="C9828" t="s">
        <v>2705</v>
      </c>
      <c r="D9828" t="s">
        <v>25082</v>
      </c>
      <c r="E9828">
        <v>4101039</v>
      </c>
      <c r="F9828" t="s">
        <v>25381</v>
      </c>
      <c r="G9828" t="s">
        <v>25382</v>
      </c>
      <c r="H9828" t="s">
        <v>7508</v>
      </c>
      <c r="I9828" t="s">
        <v>25389</v>
      </c>
      <c r="J9828" t="s">
        <v>25390</v>
      </c>
      <c r="K9828" t="s">
        <v>110</v>
      </c>
      <c r="L9828" t="s">
        <v>3346</v>
      </c>
      <c r="M9828" t="s">
        <v>3344</v>
      </c>
      <c r="N9828" t="s">
        <v>3627</v>
      </c>
      <c r="O9828" t="s">
        <v>3346</v>
      </c>
      <c r="P9828" t="s">
        <v>3343</v>
      </c>
      <c r="Q9828" t="s">
        <v>3346</v>
      </c>
    </row>
    <row r="9829" spans="1:17" x14ac:dyDescent="0.25">
      <c r="A9829" t="s">
        <v>1727</v>
      </c>
      <c r="B9829" t="s">
        <v>25081</v>
      </c>
      <c r="C9829" t="s">
        <v>2705</v>
      </c>
      <c r="D9829" t="s">
        <v>25082</v>
      </c>
      <c r="E9829">
        <v>4101039</v>
      </c>
      <c r="F9829" t="s">
        <v>25381</v>
      </c>
      <c r="G9829" t="s">
        <v>25382</v>
      </c>
      <c r="H9829" t="s">
        <v>7508</v>
      </c>
      <c r="I9829" t="s">
        <v>25391</v>
      </c>
      <c r="J9829" t="s">
        <v>25392</v>
      </c>
      <c r="K9829" t="s">
        <v>110</v>
      </c>
      <c r="L9829" t="s">
        <v>3346</v>
      </c>
      <c r="M9829" t="s">
        <v>3344</v>
      </c>
      <c r="N9829" t="s">
        <v>3627</v>
      </c>
      <c r="O9829" t="s">
        <v>3346</v>
      </c>
      <c r="P9829" t="s">
        <v>3343</v>
      </c>
      <c r="Q9829" t="s">
        <v>3346</v>
      </c>
    </row>
    <row r="9830" spans="1:17" x14ac:dyDescent="0.25">
      <c r="A9830" t="s">
        <v>1727</v>
      </c>
      <c r="B9830" t="s">
        <v>25081</v>
      </c>
      <c r="C9830" t="s">
        <v>2705</v>
      </c>
      <c r="D9830" t="s">
        <v>25082</v>
      </c>
      <c r="E9830">
        <v>4101039</v>
      </c>
      <c r="F9830" t="s">
        <v>25381</v>
      </c>
      <c r="G9830" t="s">
        <v>25382</v>
      </c>
      <c r="H9830" t="s">
        <v>7508</v>
      </c>
      <c r="I9830" t="s">
        <v>25393</v>
      </c>
      <c r="J9830" t="s">
        <v>25394</v>
      </c>
      <c r="K9830" t="s">
        <v>110</v>
      </c>
      <c r="L9830" t="s">
        <v>3346</v>
      </c>
      <c r="M9830" t="s">
        <v>3344</v>
      </c>
      <c r="N9830" t="s">
        <v>3627</v>
      </c>
      <c r="O9830" t="s">
        <v>3346</v>
      </c>
      <c r="P9830" t="s">
        <v>3343</v>
      </c>
      <c r="Q9830" t="s">
        <v>3346</v>
      </c>
    </row>
    <row r="9831" spans="1:17" x14ac:dyDescent="0.25">
      <c r="A9831" t="s">
        <v>1727</v>
      </c>
      <c r="B9831" t="s">
        <v>25081</v>
      </c>
      <c r="C9831" t="s">
        <v>2705</v>
      </c>
      <c r="D9831" t="s">
        <v>25082</v>
      </c>
      <c r="E9831">
        <v>4101039</v>
      </c>
      <c r="F9831" t="s">
        <v>25381</v>
      </c>
      <c r="G9831" t="s">
        <v>25382</v>
      </c>
      <c r="H9831" t="s">
        <v>7508</v>
      </c>
      <c r="I9831" t="s">
        <v>25395</v>
      </c>
      <c r="J9831" t="s">
        <v>25396</v>
      </c>
      <c r="K9831" t="s">
        <v>110</v>
      </c>
      <c r="L9831" t="s">
        <v>3346</v>
      </c>
      <c r="M9831" t="s">
        <v>3344</v>
      </c>
      <c r="N9831" t="s">
        <v>3627</v>
      </c>
      <c r="O9831" t="s">
        <v>3346</v>
      </c>
      <c r="P9831" t="s">
        <v>3343</v>
      </c>
      <c r="Q9831" t="s">
        <v>3346</v>
      </c>
    </row>
    <row r="9832" spans="1:17" x14ac:dyDescent="0.25">
      <c r="A9832" t="s">
        <v>1727</v>
      </c>
      <c r="B9832" t="s">
        <v>25081</v>
      </c>
      <c r="C9832" t="s">
        <v>2705</v>
      </c>
      <c r="D9832" t="s">
        <v>25082</v>
      </c>
      <c r="E9832">
        <v>4101039</v>
      </c>
      <c r="F9832" t="s">
        <v>25381</v>
      </c>
      <c r="G9832" t="s">
        <v>25382</v>
      </c>
      <c r="H9832" t="s">
        <v>7508</v>
      </c>
      <c r="I9832" t="s">
        <v>25397</v>
      </c>
      <c r="J9832" t="s">
        <v>25398</v>
      </c>
      <c r="K9832" t="s">
        <v>110</v>
      </c>
      <c r="L9832" t="s">
        <v>3346</v>
      </c>
      <c r="M9832" t="s">
        <v>3344</v>
      </c>
      <c r="N9832" t="s">
        <v>3627</v>
      </c>
      <c r="O9832" t="s">
        <v>3346</v>
      </c>
      <c r="P9832" t="s">
        <v>3343</v>
      </c>
      <c r="Q9832" t="s">
        <v>3346</v>
      </c>
    </row>
    <row r="9833" spans="1:17" x14ac:dyDescent="0.25">
      <c r="A9833" t="s">
        <v>1727</v>
      </c>
      <c r="B9833" t="s">
        <v>25081</v>
      </c>
      <c r="C9833" t="s">
        <v>2705</v>
      </c>
      <c r="D9833" t="s">
        <v>25082</v>
      </c>
      <c r="E9833">
        <v>4101039</v>
      </c>
      <c r="F9833" t="s">
        <v>25381</v>
      </c>
      <c r="G9833" t="s">
        <v>25382</v>
      </c>
      <c r="H9833" t="s">
        <v>7508</v>
      </c>
      <c r="I9833" t="s">
        <v>25399</v>
      </c>
      <c r="J9833" t="s">
        <v>25400</v>
      </c>
      <c r="K9833" t="s">
        <v>110</v>
      </c>
      <c r="L9833" t="s">
        <v>3346</v>
      </c>
      <c r="M9833" t="s">
        <v>3344</v>
      </c>
      <c r="N9833" t="s">
        <v>3627</v>
      </c>
      <c r="O9833" t="s">
        <v>3346</v>
      </c>
      <c r="P9833" t="s">
        <v>3343</v>
      </c>
      <c r="Q9833" t="s">
        <v>3346</v>
      </c>
    </row>
    <row r="9834" spans="1:17" x14ac:dyDescent="0.25">
      <c r="A9834" t="s">
        <v>1727</v>
      </c>
      <c r="B9834" t="s">
        <v>25081</v>
      </c>
      <c r="C9834" t="s">
        <v>2705</v>
      </c>
      <c r="D9834" t="s">
        <v>25082</v>
      </c>
      <c r="E9834">
        <v>4101039</v>
      </c>
      <c r="F9834" t="s">
        <v>25381</v>
      </c>
      <c r="G9834" t="s">
        <v>25382</v>
      </c>
      <c r="H9834" t="s">
        <v>7508</v>
      </c>
      <c r="I9834" t="s">
        <v>25401</v>
      </c>
      <c r="J9834" t="s">
        <v>25402</v>
      </c>
      <c r="K9834" t="s">
        <v>110</v>
      </c>
      <c r="L9834" t="s">
        <v>3346</v>
      </c>
      <c r="M9834" t="s">
        <v>3344</v>
      </c>
      <c r="N9834" t="s">
        <v>3627</v>
      </c>
      <c r="O9834" t="s">
        <v>3346</v>
      </c>
      <c r="P9834" t="s">
        <v>3343</v>
      </c>
      <c r="Q9834" t="s">
        <v>3346</v>
      </c>
    </row>
    <row r="9835" spans="1:17" x14ac:dyDescent="0.25">
      <c r="A9835" t="s">
        <v>1727</v>
      </c>
      <c r="B9835" t="s">
        <v>25081</v>
      </c>
      <c r="C9835" t="s">
        <v>2705</v>
      </c>
      <c r="D9835" t="s">
        <v>25082</v>
      </c>
      <c r="E9835">
        <v>4101042</v>
      </c>
      <c r="F9835" t="s">
        <v>257</v>
      </c>
      <c r="G9835" t="s">
        <v>25403</v>
      </c>
      <c r="H9835" t="s">
        <v>7831</v>
      </c>
      <c r="I9835" t="s">
        <v>25404</v>
      </c>
      <c r="J9835" t="s">
        <v>25405</v>
      </c>
      <c r="K9835" t="s">
        <v>110</v>
      </c>
      <c r="L9835" t="s">
        <v>3343</v>
      </c>
      <c r="M9835" t="s">
        <v>3344</v>
      </c>
      <c r="N9835" t="s">
        <v>3627</v>
      </c>
      <c r="O9835" t="s">
        <v>3343</v>
      </c>
      <c r="P9835" t="s">
        <v>3343</v>
      </c>
      <c r="Q9835" t="s">
        <v>3346</v>
      </c>
    </row>
    <row r="9836" spans="1:17" x14ac:dyDescent="0.25">
      <c r="A9836" t="s">
        <v>1727</v>
      </c>
      <c r="B9836" t="s">
        <v>25081</v>
      </c>
      <c r="C9836" t="s">
        <v>2705</v>
      </c>
      <c r="D9836" t="s">
        <v>25082</v>
      </c>
      <c r="E9836">
        <v>4101042</v>
      </c>
      <c r="F9836" t="s">
        <v>257</v>
      </c>
      <c r="G9836" t="s">
        <v>25403</v>
      </c>
      <c r="H9836" t="s">
        <v>7831</v>
      </c>
      <c r="I9836" t="s">
        <v>25406</v>
      </c>
      <c r="J9836" t="s">
        <v>25407</v>
      </c>
      <c r="K9836" t="s">
        <v>110</v>
      </c>
      <c r="L9836" t="s">
        <v>3346</v>
      </c>
      <c r="M9836" t="s">
        <v>3344</v>
      </c>
      <c r="N9836" t="s">
        <v>3627</v>
      </c>
      <c r="O9836" t="s">
        <v>3343</v>
      </c>
      <c r="P9836" t="s">
        <v>3343</v>
      </c>
      <c r="Q9836" t="s">
        <v>3346</v>
      </c>
    </row>
    <row r="9837" spans="1:17" x14ac:dyDescent="0.25">
      <c r="A9837" t="s">
        <v>1727</v>
      </c>
      <c r="B9837" t="s">
        <v>25081</v>
      </c>
      <c r="C9837" t="s">
        <v>2705</v>
      </c>
      <c r="D9837" t="s">
        <v>25082</v>
      </c>
      <c r="E9837">
        <v>4101042</v>
      </c>
      <c r="F9837" t="s">
        <v>257</v>
      </c>
      <c r="G9837" t="s">
        <v>25403</v>
      </c>
      <c r="H9837" t="s">
        <v>7831</v>
      </c>
      <c r="I9837" t="s">
        <v>25408</v>
      </c>
      <c r="J9837" t="s">
        <v>25409</v>
      </c>
      <c r="K9837" t="s">
        <v>110</v>
      </c>
      <c r="L9837" t="s">
        <v>3346</v>
      </c>
      <c r="M9837" t="s">
        <v>3344</v>
      </c>
      <c r="N9837" t="s">
        <v>3627</v>
      </c>
      <c r="O9837" t="s">
        <v>3343</v>
      </c>
      <c r="P9837" t="s">
        <v>3343</v>
      </c>
      <c r="Q9837" t="s">
        <v>3346</v>
      </c>
    </row>
    <row r="9838" spans="1:17" x14ac:dyDescent="0.25">
      <c r="A9838" t="s">
        <v>1727</v>
      </c>
      <c r="B9838" t="s">
        <v>25081</v>
      </c>
      <c r="C9838" t="s">
        <v>2705</v>
      </c>
      <c r="D9838" t="s">
        <v>25082</v>
      </c>
      <c r="E9838">
        <v>4101042</v>
      </c>
      <c r="F9838" t="s">
        <v>257</v>
      </c>
      <c r="G9838" t="s">
        <v>25403</v>
      </c>
      <c r="H9838" t="s">
        <v>7831</v>
      </c>
      <c r="I9838" t="s">
        <v>25410</v>
      </c>
      <c r="J9838" t="s">
        <v>258</v>
      </c>
      <c r="K9838" t="s">
        <v>110</v>
      </c>
      <c r="L9838" t="s">
        <v>3346</v>
      </c>
      <c r="M9838" t="s">
        <v>3344</v>
      </c>
      <c r="N9838" t="s">
        <v>3627</v>
      </c>
      <c r="O9838" t="s">
        <v>3343</v>
      </c>
      <c r="P9838" t="s">
        <v>3343</v>
      </c>
      <c r="Q9838" t="s">
        <v>3346</v>
      </c>
    </row>
    <row r="9839" spans="1:17" x14ac:dyDescent="0.25">
      <c r="A9839" t="s">
        <v>1727</v>
      </c>
      <c r="B9839" t="s">
        <v>25081</v>
      </c>
      <c r="C9839" t="s">
        <v>2705</v>
      </c>
      <c r="D9839" t="s">
        <v>25082</v>
      </c>
      <c r="E9839">
        <v>4101043</v>
      </c>
      <c r="F9839" t="s">
        <v>25411</v>
      </c>
      <c r="G9839" t="s">
        <v>25412</v>
      </c>
      <c r="H9839" t="s">
        <v>7831</v>
      </c>
      <c r="I9839" t="s">
        <v>25413</v>
      </c>
      <c r="J9839" t="s">
        <v>25414</v>
      </c>
      <c r="K9839" t="s">
        <v>110</v>
      </c>
      <c r="L9839" t="s">
        <v>3343</v>
      </c>
      <c r="M9839" t="s">
        <v>3344</v>
      </c>
      <c r="N9839" t="s">
        <v>3627</v>
      </c>
      <c r="O9839" t="s">
        <v>3343</v>
      </c>
      <c r="P9839" t="s">
        <v>3343</v>
      </c>
      <c r="Q9839" t="s">
        <v>3346</v>
      </c>
    </row>
    <row r="9840" spans="1:17" x14ac:dyDescent="0.25">
      <c r="A9840" t="s">
        <v>1727</v>
      </c>
      <c r="B9840" t="s">
        <v>25081</v>
      </c>
      <c r="C9840" t="s">
        <v>2705</v>
      </c>
      <c r="D9840" t="s">
        <v>25082</v>
      </c>
      <c r="E9840">
        <v>4101043</v>
      </c>
      <c r="F9840" t="s">
        <v>25411</v>
      </c>
      <c r="G9840" t="s">
        <v>25412</v>
      </c>
      <c r="H9840" t="s">
        <v>7831</v>
      </c>
      <c r="I9840" t="s">
        <v>25415</v>
      </c>
      <c r="J9840" t="s">
        <v>25416</v>
      </c>
      <c r="K9840" t="s">
        <v>110</v>
      </c>
      <c r="L9840" t="s">
        <v>3346</v>
      </c>
      <c r="M9840" t="s">
        <v>3344</v>
      </c>
      <c r="N9840" t="s">
        <v>3627</v>
      </c>
      <c r="O9840" t="s">
        <v>3343</v>
      </c>
      <c r="P9840" t="s">
        <v>3343</v>
      </c>
      <c r="Q9840" t="s">
        <v>3346</v>
      </c>
    </row>
    <row r="9841" spans="1:17" x14ac:dyDescent="0.25">
      <c r="A9841" t="s">
        <v>1727</v>
      </c>
      <c r="B9841" t="s">
        <v>25081</v>
      </c>
      <c r="C9841" t="s">
        <v>2705</v>
      </c>
      <c r="D9841" t="s">
        <v>25082</v>
      </c>
      <c r="E9841">
        <v>4101043</v>
      </c>
      <c r="F9841" t="s">
        <v>25411</v>
      </c>
      <c r="G9841" t="s">
        <v>25412</v>
      </c>
      <c r="H9841" t="s">
        <v>7831</v>
      </c>
      <c r="I9841" t="s">
        <v>25417</v>
      </c>
      <c r="J9841" t="s">
        <v>25418</v>
      </c>
      <c r="K9841" t="s">
        <v>110</v>
      </c>
      <c r="L9841" t="s">
        <v>3346</v>
      </c>
      <c r="M9841" t="s">
        <v>3344</v>
      </c>
      <c r="N9841" t="s">
        <v>3627</v>
      </c>
      <c r="O9841" t="s">
        <v>3343</v>
      </c>
      <c r="P9841" t="s">
        <v>3343</v>
      </c>
      <c r="Q9841" t="s">
        <v>3346</v>
      </c>
    </row>
    <row r="9842" spans="1:17" x14ac:dyDescent="0.25">
      <c r="A9842" t="s">
        <v>1727</v>
      </c>
      <c r="B9842" t="s">
        <v>25081</v>
      </c>
      <c r="C9842" t="s">
        <v>2705</v>
      </c>
      <c r="D9842" t="s">
        <v>25082</v>
      </c>
      <c r="E9842">
        <v>4101043</v>
      </c>
      <c r="F9842" t="s">
        <v>25411</v>
      </c>
      <c r="G9842" t="s">
        <v>25412</v>
      </c>
      <c r="H9842" t="s">
        <v>7831</v>
      </c>
      <c r="I9842" t="s">
        <v>25419</v>
      </c>
      <c r="J9842" t="s">
        <v>25420</v>
      </c>
      <c r="K9842" t="s">
        <v>110</v>
      </c>
      <c r="L9842" t="s">
        <v>3346</v>
      </c>
      <c r="M9842" t="s">
        <v>3344</v>
      </c>
      <c r="N9842" t="s">
        <v>3627</v>
      </c>
      <c r="O9842" t="s">
        <v>3343</v>
      </c>
      <c r="P9842" t="s">
        <v>3343</v>
      </c>
      <c r="Q9842" t="s">
        <v>3346</v>
      </c>
    </row>
    <row r="9843" spans="1:17" x14ac:dyDescent="0.25">
      <c r="A9843" t="s">
        <v>1727</v>
      </c>
      <c r="B9843" t="s">
        <v>25081</v>
      </c>
      <c r="C9843" t="s">
        <v>2705</v>
      </c>
      <c r="D9843" t="s">
        <v>25082</v>
      </c>
      <c r="E9843">
        <v>4101044</v>
      </c>
      <c r="F9843" t="s">
        <v>25421</v>
      </c>
      <c r="G9843" t="s">
        <v>25422</v>
      </c>
      <c r="H9843" t="s">
        <v>25102</v>
      </c>
      <c r="I9843" t="s">
        <v>25423</v>
      </c>
      <c r="J9843" t="s">
        <v>25424</v>
      </c>
      <c r="K9843" t="s">
        <v>110</v>
      </c>
      <c r="L9843" t="s">
        <v>3343</v>
      </c>
      <c r="M9843" t="s">
        <v>3344</v>
      </c>
      <c r="N9843" t="s">
        <v>3627</v>
      </c>
      <c r="O9843" t="s">
        <v>3346</v>
      </c>
      <c r="P9843" t="s">
        <v>3343</v>
      </c>
      <c r="Q9843" t="s">
        <v>3346</v>
      </c>
    </row>
    <row r="9844" spans="1:17" x14ac:dyDescent="0.25">
      <c r="A9844" t="s">
        <v>1727</v>
      </c>
      <c r="B9844" t="s">
        <v>25081</v>
      </c>
      <c r="C9844" t="s">
        <v>2705</v>
      </c>
      <c r="D9844" t="s">
        <v>25082</v>
      </c>
      <c r="E9844">
        <v>4101044</v>
      </c>
      <c r="F9844" t="s">
        <v>25421</v>
      </c>
      <c r="G9844" t="s">
        <v>25422</v>
      </c>
      <c r="H9844" t="s">
        <v>25102</v>
      </c>
      <c r="I9844" t="s">
        <v>25425</v>
      </c>
      <c r="J9844" t="s">
        <v>25426</v>
      </c>
      <c r="K9844" t="s">
        <v>110</v>
      </c>
      <c r="L9844" t="s">
        <v>3346</v>
      </c>
      <c r="M9844" t="s">
        <v>3344</v>
      </c>
      <c r="N9844" t="s">
        <v>3627</v>
      </c>
      <c r="O9844" t="s">
        <v>3346</v>
      </c>
      <c r="P9844" t="s">
        <v>3343</v>
      </c>
      <c r="Q9844" t="s">
        <v>3346</v>
      </c>
    </row>
    <row r="9845" spans="1:17" x14ac:dyDescent="0.25">
      <c r="A9845" t="s">
        <v>1727</v>
      </c>
      <c r="B9845" t="s">
        <v>25081</v>
      </c>
      <c r="C9845" t="s">
        <v>2705</v>
      </c>
      <c r="D9845" t="s">
        <v>25082</v>
      </c>
      <c r="E9845">
        <v>4101044</v>
      </c>
      <c r="F9845" t="s">
        <v>25421</v>
      </c>
      <c r="G9845" t="s">
        <v>25422</v>
      </c>
      <c r="H9845" t="s">
        <v>25102</v>
      </c>
      <c r="I9845" t="s">
        <v>25427</v>
      </c>
      <c r="J9845" t="s">
        <v>25428</v>
      </c>
      <c r="K9845" t="s">
        <v>110</v>
      </c>
      <c r="L9845" t="s">
        <v>3346</v>
      </c>
      <c r="M9845" t="s">
        <v>3344</v>
      </c>
      <c r="N9845" t="s">
        <v>3627</v>
      </c>
      <c r="O9845" t="s">
        <v>3346</v>
      </c>
      <c r="P9845" t="s">
        <v>3343</v>
      </c>
      <c r="Q9845" t="s">
        <v>3346</v>
      </c>
    </row>
    <row r="9846" spans="1:17" x14ac:dyDescent="0.25">
      <c r="A9846" t="s">
        <v>1727</v>
      </c>
      <c r="B9846" t="s">
        <v>25081</v>
      </c>
      <c r="C9846" t="s">
        <v>2705</v>
      </c>
      <c r="D9846" t="s">
        <v>25082</v>
      </c>
      <c r="E9846">
        <v>4101044</v>
      </c>
      <c r="F9846" t="s">
        <v>25421</v>
      </c>
      <c r="G9846" t="s">
        <v>25422</v>
      </c>
      <c r="H9846" t="s">
        <v>25102</v>
      </c>
      <c r="I9846" t="s">
        <v>25429</v>
      </c>
      <c r="J9846" t="s">
        <v>25430</v>
      </c>
      <c r="K9846" t="s">
        <v>110</v>
      </c>
      <c r="L9846" t="s">
        <v>3346</v>
      </c>
      <c r="M9846" t="s">
        <v>3344</v>
      </c>
      <c r="N9846" t="s">
        <v>3627</v>
      </c>
      <c r="O9846" t="s">
        <v>3346</v>
      </c>
      <c r="P9846" t="s">
        <v>3343</v>
      </c>
      <c r="Q9846" t="s">
        <v>3346</v>
      </c>
    </row>
    <row r="9847" spans="1:17" x14ac:dyDescent="0.25">
      <c r="A9847" t="s">
        <v>1727</v>
      </c>
      <c r="B9847" t="s">
        <v>25081</v>
      </c>
      <c r="C9847" t="s">
        <v>2705</v>
      </c>
      <c r="D9847" t="s">
        <v>25082</v>
      </c>
      <c r="E9847">
        <v>4101044</v>
      </c>
      <c r="F9847" t="s">
        <v>25421</v>
      </c>
      <c r="G9847" t="s">
        <v>25422</v>
      </c>
      <c r="H9847" t="s">
        <v>25102</v>
      </c>
      <c r="I9847" t="s">
        <v>25431</v>
      </c>
      <c r="J9847" t="s">
        <v>25432</v>
      </c>
      <c r="K9847" t="s">
        <v>110</v>
      </c>
      <c r="L9847" t="s">
        <v>3346</v>
      </c>
      <c r="M9847" t="s">
        <v>3344</v>
      </c>
      <c r="N9847" t="s">
        <v>3627</v>
      </c>
      <c r="O9847" t="s">
        <v>3346</v>
      </c>
      <c r="P9847" t="s">
        <v>3343</v>
      </c>
      <c r="Q9847" t="s">
        <v>3346</v>
      </c>
    </row>
    <row r="9848" spans="1:17" x14ac:dyDescent="0.25">
      <c r="A9848" t="s">
        <v>1727</v>
      </c>
      <c r="B9848" t="s">
        <v>25081</v>
      </c>
      <c r="C9848" t="s">
        <v>2705</v>
      </c>
      <c r="D9848" t="s">
        <v>25082</v>
      </c>
      <c r="E9848">
        <v>4101044</v>
      </c>
      <c r="F9848" t="s">
        <v>25421</v>
      </c>
      <c r="G9848" t="s">
        <v>25422</v>
      </c>
      <c r="H9848" t="s">
        <v>25102</v>
      </c>
      <c r="I9848" t="s">
        <v>25433</v>
      </c>
      <c r="J9848" t="s">
        <v>25434</v>
      </c>
      <c r="K9848" t="s">
        <v>110</v>
      </c>
      <c r="L9848" t="s">
        <v>3346</v>
      </c>
      <c r="M9848" t="s">
        <v>3344</v>
      </c>
      <c r="N9848" t="s">
        <v>3627</v>
      </c>
      <c r="O9848" t="s">
        <v>3346</v>
      </c>
      <c r="P9848" t="s">
        <v>3343</v>
      </c>
      <c r="Q9848" t="s">
        <v>3346</v>
      </c>
    </row>
    <row r="9849" spans="1:17" x14ac:dyDescent="0.25">
      <c r="A9849" t="s">
        <v>1727</v>
      </c>
      <c r="B9849" t="s">
        <v>25081</v>
      </c>
      <c r="C9849" t="s">
        <v>2705</v>
      </c>
      <c r="D9849" t="s">
        <v>25082</v>
      </c>
      <c r="E9849">
        <v>4101044</v>
      </c>
      <c r="F9849" t="s">
        <v>25421</v>
      </c>
      <c r="G9849" t="s">
        <v>25422</v>
      </c>
      <c r="H9849" t="s">
        <v>25102</v>
      </c>
      <c r="I9849" t="s">
        <v>25435</v>
      </c>
      <c r="J9849" t="s">
        <v>25436</v>
      </c>
      <c r="K9849" t="s">
        <v>110</v>
      </c>
      <c r="L9849" t="s">
        <v>3346</v>
      </c>
      <c r="M9849" t="s">
        <v>3344</v>
      </c>
      <c r="N9849" t="s">
        <v>3627</v>
      </c>
      <c r="O9849" t="s">
        <v>3346</v>
      </c>
      <c r="P9849" t="s">
        <v>3343</v>
      </c>
      <c r="Q9849" t="s">
        <v>3346</v>
      </c>
    </row>
    <row r="9850" spans="1:17" x14ac:dyDescent="0.25">
      <c r="A9850" t="s">
        <v>1727</v>
      </c>
      <c r="B9850" t="s">
        <v>25081</v>
      </c>
      <c r="C9850" t="s">
        <v>2705</v>
      </c>
      <c r="D9850" t="s">
        <v>25082</v>
      </c>
      <c r="E9850">
        <v>4101044</v>
      </c>
      <c r="F9850" t="s">
        <v>25421</v>
      </c>
      <c r="G9850" t="s">
        <v>25422</v>
      </c>
      <c r="H9850" t="s">
        <v>25102</v>
      </c>
      <c r="I9850" t="s">
        <v>25437</v>
      </c>
      <c r="J9850" t="s">
        <v>25438</v>
      </c>
      <c r="K9850" t="s">
        <v>110</v>
      </c>
      <c r="L9850" t="s">
        <v>3346</v>
      </c>
      <c r="M9850" t="s">
        <v>3344</v>
      </c>
      <c r="N9850" t="s">
        <v>3627</v>
      </c>
      <c r="O9850" t="s">
        <v>3346</v>
      </c>
      <c r="P9850" t="s">
        <v>3343</v>
      </c>
      <c r="Q9850" t="s">
        <v>3346</v>
      </c>
    </row>
    <row r="9851" spans="1:17" x14ac:dyDescent="0.25">
      <c r="A9851" t="s">
        <v>1727</v>
      </c>
      <c r="B9851" t="s">
        <v>25081</v>
      </c>
      <c r="C9851" t="s">
        <v>2705</v>
      </c>
      <c r="D9851" t="s">
        <v>25082</v>
      </c>
      <c r="E9851">
        <v>4101044</v>
      </c>
      <c r="F9851" t="s">
        <v>25421</v>
      </c>
      <c r="G9851" t="s">
        <v>25422</v>
      </c>
      <c r="H9851" t="s">
        <v>25102</v>
      </c>
      <c r="I9851" t="s">
        <v>25439</v>
      </c>
      <c r="J9851" t="s">
        <v>25440</v>
      </c>
      <c r="K9851" t="s">
        <v>110</v>
      </c>
      <c r="L9851" t="s">
        <v>3346</v>
      </c>
      <c r="M9851" t="s">
        <v>3344</v>
      </c>
      <c r="N9851" t="s">
        <v>3627</v>
      </c>
      <c r="O9851" t="s">
        <v>3346</v>
      </c>
      <c r="P9851" t="s">
        <v>3343</v>
      </c>
      <c r="Q9851" t="s">
        <v>3346</v>
      </c>
    </row>
    <row r="9852" spans="1:17" x14ac:dyDescent="0.25">
      <c r="A9852" t="s">
        <v>1727</v>
      </c>
      <c r="B9852" t="s">
        <v>25081</v>
      </c>
      <c r="C9852" t="s">
        <v>2705</v>
      </c>
      <c r="D9852" t="s">
        <v>25082</v>
      </c>
      <c r="E9852">
        <v>4101045</v>
      </c>
      <c r="F9852" t="s">
        <v>292</v>
      </c>
      <c r="G9852" t="s">
        <v>25441</v>
      </c>
      <c r="H9852" t="s">
        <v>25340</v>
      </c>
      <c r="I9852" t="s">
        <v>25442</v>
      </c>
      <c r="J9852" t="s">
        <v>293</v>
      </c>
      <c r="K9852" t="s">
        <v>110</v>
      </c>
      <c r="L9852" t="s">
        <v>3343</v>
      </c>
      <c r="M9852" t="s">
        <v>3344</v>
      </c>
      <c r="N9852" t="s">
        <v>3627</v>
      </c>
      <c r="O9852" t="s">
        <v>3343</v>
      </c>
      <c r="P9852" t="s">
        <v>3343</v>
      </c>
      <c r="Q9852" t="s">
        <v>3346</v>
      </c>
    </row>
    <row r="9853" spans="1:17" x14ac:dyDescent="0.25">
      <c r="A9853" t="s">
        <v>1727</v>
      </c>
      <c r="B9853" t="s">
        <v>25081</v>
      </c>
      <c r="C9853" t="s">
        <v>2705</v>
      </c>
      <c r="D9853" t="s">
        <v>25082</v>
      </c>
      <c r="E9853">
        <v>4101045</v>
      </c>
      <c r="F9853" t="s">
        <v>292</v>
      </c>
      <c r="G9853" t="s">
        <v>25441</v>
      </c>
      <c r="H9853" t="s">
        <v>25340</v>
      </c>
      <c r="I9853" t="s">
        <v>25443</v>
      </c>
      <c r="J9853" t="s">
        <v>25444</v>
      </c>
      <c r="K9853" t="s">
        <v>110</v>
      </c>
      <c r="L9853" t="s">
        <v>3346</v>
      </c>
      <c r="M9853" t="s">
        <v>3344</v>
      </c>
      <c r="N9853" t="s">
        <v>3627</v>
      </c>
      <c r="O9853" t="s">
        <v>3343</v>
      </c>
      <c r="P9853" t="s">
        <v>3343</v>
      </c>
      <c r="Q9853" t="s">
        <v>3346</v>
      </c>
    </row>
    <row r="9854" spans="1:17" x14ac:dyDescent="0.25">
      <c r="A9854" t="s">
        <v>1727</v>
      </c>
      <c r="B9854" t="s">
        <v>25081</v>
      </c>
      <c r="C9854" t="s">
        <v>2705</v>
      </c>
      <c r="D9854" t="s">
        <v>25082</v>
      </c>
      <c r="E9854">
        <v>4101045</v>
      </c>
      <c r="F9854" t="s">
        <v>292</v>
      </c>
      <c r="G9854" t="s">
        <v>25441</v>
      </c>
      <c r="H9854" t="s">
        <v>25340</v>
      </c>
      <c r="I9854" t="s">
        <v>25445</v>
      </c>
      <c r="J9854" t="s">
        <v>25446</v>
      </c>
      <c r="K9854" t="s">
        <v>110</v>
      </c>
      <c r="L9854" t="s">
        <v>3346</v>
      </c>
      <c r="M9854" t="s">
        <v>3344</v>
      </c>
      <c r="N9854" t="s">
        <v>3627</v>
      </c>
      <c r="O9854" t="s">
        <v>3343</v>
      </c>
      <c r="P9854" t="s">
        <v>3343</v>
      </c>
      <c r="Q9854" t="s">
        <v>3346</v>
      </c>
    </row>
    <row r="9855" spans="1:17" x14ac:dyDescent="0.25">
      <c r="A9855" t="s">
        <v>1727</v>
      </c>
      <c r="B9855" t="s">
        <v>25081</v>
      </c>
      <c r="C9855" t="s">
        <v>2705</v>
      </c>
      <c r="D9855" t="s">
        <v>25082</v>
      </c>
      <c r="E9855">
        <v>4101046</v>
      </c>
      <c r="F9855" t="s">
        <v>25447</v>
      </c>
      <c r="G9855" t="s">
        <v>25448</v>
      </c>
      <c r="H9855" t="s">
        <v>3350</v>
      </c>
      <c r="I9855" t="s">
        <v>25449</v>
      </c>
      <c r="J9855" t="s">
        <v>25450</v>
      </c>
      <c r="K9855" t="s">
        <v>110</v>
      </c>
      <c r="L9855" t="s">
        <v>3343</v>
      </c>
      <c r="M9855" t="s">
        <v>3344</v>
      </c>
      <c r="N9855" t="s">
        <v>3627</v>
      </c>
      <c r="O9855" t="s">
        <v>3343</v>
      </c>
      <c r="P9855" t="s">
        <v>3343</v>
      </c>
      <c r="Q9855" t="s">
        <v>3346</v>
      </c>
    </row>
    <row r="9856" spans="1:17" x14ac:dyDescent="0.25">
      <c r="A9856" t="s">
        <v>1727</v>
      </c>
      <c r="B9856" t="s">
        <v>25081</v>
      </c>
      <c r="C9856" t="s">
        <v>2705</v>
      </c>
      <c r="D9856" t="s">
        <v>25082</v>
      </c>
      <c r="E9856">
        <v>4101047</v>
      </c>
      <c r="F9856" t="s">
        <v>25451</v>
      </c>
      <c r="G9856" t="s">
        <v>25452</v>
      </c>
      <c r="H9856" t="s">
        <v>25453</v>
      </c>
      <c r="I9856" t="s">
        <v>25454</v>
      </c>
      <c r="J9856" t="s">
        <v>25455</v>
      </c>
      <c r="K9856" t="s">
        <v>110</v>
      </c>
      <c r="L9856" t="s">
        <v>3343</v>
      </c>
      <c r="M9856" t="s">
        <v>3344</v>
      </c>
      <c r="N9856" t="s">
        <v>3627</v>
      </c>
      <c r="O9856" t="s">
        <v>3343</v>
      </c>
      <c r="P9856" t="s">
        <v>3343</v>
      </c>
      <c r="Q9856" t="s">
        <v>3346</v>
      </c>
    </row>
    <row r="9857" spans="1:17" x14ac:dyDescent="0.25">
      <c r="A9857" t="s">
        <v>1727</v>
      </c>
      <c r="B9857" t="s">
        <v>25081</v>
      </c>
      <c r="C9857" t="s">
        <v>2705</v>
      </c>
      <c r="D9857" t="s">
        <v>25082</v>
      </c>
      <c r="E9857">
        <v>4101047</v>
      </c>
      <c r="F9857" t="s">
        <v>25451</v>
      </c>
      <c r="G9857" t="s">
        <v>25452</v>
      </c>
      <c r="H9857" t="s">
        <v>25453</v>
      </c>
      <c r="I9857" t="s">
        <v>25456</v>
      </c>
      <c r="J9857" t="s">
        <v>25457</v>
      </c>
      <c r="K9857" t="s">
        <v>110</v>
      </c>
      <c r="L9857" t="s">
        <v>3346</v>
      </c>
      <c r="M9857" t="s">
        <v>3344</v>
      </c>
      <c r="N9857" t="s">
        <v>3627</v>
      </c>
      <c r="O9857" t="s">
        <v>3343</v>
      </c>
      <c r="P9857" t="s">
        <v>3343</v>
      </c>
      <c r="Q9857" t="s">
        <v>3346</v>
      </c>
    </row>
    <row r="9858" spans="1:17" x14ac:dyDescent="0.25">
      <c r="A9858" t="s">
        <v>1727</v>
      </c>
      <c r="B9858" t="s">
        <v>25081</v>
      </c>
      <c r="C9858" t="s">
        <v>2705</v>
      </c>
      <c r="D9858" t="s">
        <v>25082</v>
      </c>
      <c r="E9858">
        <v>4101047</v>
      </c>
      <c r="F9858" t="s">
        <v>25451</v>
      </c>
      <c r="G9858" t="s">
        <v>25452</v>
      </c>
      <c r="H9858" t="s">
        <v>25453</v>
      </c>
      <c r="I9858" t="s">
        <v>25458</v>
      </c>
      <c r="J9858" t="s">
        <v>25459</v>
      </c>
      <c r="K9858" t="s">
        <v>110</v>
      </c>
      <c r="L9858" t="s">
        <v>3346</v>
      </c>
      <c r="M9858" t="s">
        <v>3344</v>
      </c>
      <c r="N9858" t="s">
        <v>3627</v>
      </c>
      <c r="O9858" t="s">
        <v>3343</v>
      </c>
      <c r="P9858" t="s">
        <v>3343</v>
      </c>
      <c r="Q9858" t="s">
        <v>3346</v>
      </c>
    </row>
    <row r="9859" spans="1:17" x14ac:dyDescent="0.25">
      <c r="A9859" t="s">
        <v>1727</v>
      </c>
      <c r="B9859" t="s">
        <v>25081</v>
      </c>
      <c r="C9859" t="s">
        <v>2705</v>
      </c>
      <c r="D9859" t="s">
        <v>25082</v>
      </c>
      <c r="E9859">
        <v>4101047</v>
      </c>
      <c r="F9859" t="s">
        <v>25451</v>
      </c>
      <c r="G9859" t="s">
        <v>25452</v>
      </c>
      <c r="H9859" t="s">
        <v>25453</v>
      </c>
      <c r="I9859" t="s">
        <v>25460</v>
      </c>
      <c r="J9859" t="s">
        <v>25461</v>
      </c>
      <c r="K9859" t="s">
        <v>110</v>
      </c>
      <c r="L9859" t="s">
        <v>3346</v>
      </c>
      <c r="M9859" t="s">
        <v>3344</v>
      </c>
      <c r="N9859" t="s">
        <v>3627</v>
      </c>
      <c r="O9859" t="s">
        <v>3343</v>
      </c>
      <c r="P9859" t="s">
        <v>3343</v>
      </c>
      <c r="Q9859" t="s">
        <v>3346</v>
      </c>
    </row>
    <row r="9860" spans="1:17" x14ac:dyDescent="0.25">
      <c r="A9860" t="s">
        <v>1727</v>
      </c>
      <c r="B9860" t="s">
        <v>25081</v>
      </c>
      <c r="C9860" t="s">
        <v>2705</v>
      </c>
      <c r="D9860" t="s">
        <v>25082</v>
      </c>
      <c r="E9860">
        <v>4101048</v>
      </c>
      <c r="F9860" t="s">
        <v>25462</v>
      </c>
      <c r="G9860" t="s">
        <v>25463</v>
      </c>
      <c r="H9860" t="s">
        <v>3586</v>
      </c>
      <c r="I9860" t="s">
        <v>25464</v>
      </c>
      <c r="J9860" t="s">
        <v>1735</v>
      </c>
      <c r="K9860" t="s">
        <v>110</v>
      </c>
      <c r="L9860" t="s">
        <v>3343</v>
      </c>
      <c r="M9860" t="s">
        <v>3344</v>
      </c>
      <c r="N9860" t="s">
        <v>3627</v>
      </c>
      <c r="O9860" t="s">
        <v>3346</v>
      </c>
      <c r="P9860" t="s">
        <v>3343</v>
      </c>
      <c r="Q9860" t="s">
        <v>3346</v>
      </c>
    </row>
    <row r="9861" spans="1:17" x14ac:dyDescent="0.25">
      <c r="A9861" t="s">
        <v>1727</v>
      </c>
      <c r="B9861" t="s">
        <v>25081</v>
      </c>
      <c r="C9861" t="s">
        <v>2705</v>
      </c>
      <c r="D9861" t="s">
        <v>25082</v>
      </c>
      <c r="E9861">
        <v>4101048</v>
      </c>
      <c r="F9861" t="s">
        <v>25462</v>
      </c>
      <c r="G9861" t="s">
        <v>25463</v>
      </c>
      <c r="H9861" t="s">
        <v>3586</v>
      </c>
      <c r="I9861" t="s">
        <v>25465</v>
      </c>
      <c r="J9861" t="s">
        <v>25466</v>
      </c>
      <c r="K9861" t="s">
        <v>4045</v>
      </c>
      <c r="L9861" t="s">
        <v>3346</v>
      </c>
      <c r="M9861" t="s">
        <v>3344</v>
      </c>
      <c r="N9861" t="s">
        <v>3627</v>
      </c>
      <c r="O9861" t="s">
        <v>3346</v>
      </c>
      <c r="P9861" t="s">
        <v>3343</v>
      </c>
      <c r="Q9861" t="s">
        <v>3346</v>
      </c>
    </row>
    <row r="9862" spans="1:17" x14ac:dyDescent="0.25">
      <c r="A9862" t="s">
        <v>1727</v>
      </c>
      <c r="B9862" t="s">
        <v>25081</v>
      </c>
      <c r="C9862" t="s">
        <v>2705</v>
      </c>
      <c r="D9862" t="s">
        <v>25082</v>
      </c>
      <c r="E9862">
        <v>4101056</v>
      </c>
      <c r="F9862" t="s">
        <v>1604</v>
      </c>
      <c r="G9862" t="s">
        <v>25467</v>
      </c>
      <c r="H9862" t="s">
        <v>25468</v>
      </c>
      <c r="I9862" t="s">
        <v>25469</v>
      </c>
      <c r="J9862" t="s">
        <v>1604</v>
      </c>
      <c r="K9862" t="s">
        <v>110</v>
      </c>
      <c r="L9862" t="s">
        <v>3343</v>
      </c>
      <c r="M9862" t="s">
        <v>3344</v>
      </c>
      <c r="N9862" t="s">
        <v>3627</v>
      </c>
      <c r="O9862" t="s">
        <v>3346</v>
      </c>
      <c r="P9862" t="s">
        <v>3343</v>
      </c>
      <c r="Q9862" t="s">
        <v>3346</v>
      </c>
    </row>
    <row r="9863" spans="1:17" x14ac:dyDescent="0.25">
      <c r="A9863" t="s">
        <v>1727</v>
      </c>
      <c r="B9863" t="s">
        <v>25081</v>
      </c>
      <c r="C9863" t="s">
        <v>2705</v>
      </c>
      <c r="D9863" t="s">
        <v>25082</v>
      </c>
      <c r="E9863">
        <v>4101057</v>
      </c>
      <c r="F9863" t="s">
        <v>25470</v>
      </c>
      <c r="G9863" t="s">
        <v>25471</v>
      </c>
      <c r="H9863" t="s">
        <v>25468</v>
      </c>
      <c r="I9863" t="s">
        <v>25472</v>
      </c>
      <c r="J9863" t="s">
        <v>25470</v>
      </c>
      <c r="K9863" t="s">
        <v>110</v>
      </c>
      <c r="L9863" t="s">
        <v>3343</v>
      </c>
      <c r="M9863" t="s">
        <v>3344</v>
      </c>
      <c r="N9863" t="s">
        <v>3627</v>
      </c>
      <c r="O9863" t="s">
        <v>3346</v>
      </c>
      <c r="P9863" t="s">
        <v>3343</v>
      </c>
      <c r="Q9863" t="s">
        <v>3346</v>
      </c>
    </row>
    <row r="9864" spans="1:17" x14ac:dyDescent="0.25">
      <c r="A9864" t="s">
        <v>1727</v>
      </c>
      <c r="B9864" t="s">
        <v>25081</v>
      </c>
      <c r="C9864" t="s">
        <v>2705</v>
      </c>
      <c r="D9864" t="s">
        <v>25082</v>
      </c>
      <c r="E9864">
        <v>4101058</v>
      </c>
      <c r="F9864" t="s">
        <v>25473</v>
      </c>
      <c r="G9864" t="s">
        <v>25474</v>
      </c>
      <c r="H9864" t="s">
        <v>25468</v>
      </c>
      <c r="I9864" t="s">
        <v>25475</v>
      </c>
      <c r="J9864" t="s">
        <v>25473</v>
      </c>
      <c r="K9864" t="s">
        <v>110</v>
      </c>
      <c r="L9864" t="s">
        <v>3343</v>
      </c>
      <c r="M9864" t="s">
        <v>3344</v>
      </c>
      <c r="N9864" t="s">
        <v>3627</v>
      </c>
      <c r="O9864" t="s">
        <v>3346</v>
      </c>
      <c r="P9864" t="s">
        <v>3343</v>
      </c>
      <c r="Q9864" t="s">
        <v>3346</v>
      </c>
    </row>
    <row r="9865" spans="1:17" x14ac:dyDescent="0.25">
      <c r="A9865" t="s">
        <v>1727</v>
      </c>
      <c r="B9865" t="s">
        <v>25081</v>
      </c>
      <c r="C9865" t="s">
        <v>2705</v>
      </c>
      <c r="D9865" t="s">
        <v>25082</v>
      </c>
      <c r="E9865">
        <v>4101059</v>
      </c>
      <c r="F9865" t="s">
        <v>25476</v>
      </c>
      <c r="G9865" t="s">
        <v>25477</v>
      </c>
      <c r="H9865" t="s">
        <v>25468</v>
      </c>
      <c r="I9865" t="s">
        <v>25478</v>
      </c>
      <c r="J9865" t="s">
        <v>25476</v>
      </c>
      <c r="K9865" t="s">
        <v>110</v>
      </c>
      <c r="L9865" t="s">
        <v>3343</v>
      </c>
      <c r="M9865" t="s">
        <v>3344</v>
      </c>
      <c r="N9865" t="s">
        <v>3627</v>
      </c>
      <c r="O9865" t="s">
        <v>3346</v>
      </c>
      <c r="P9865" t="s">
        <v>3343</v>
      </c>
      <c r="Q9865" t="s">
        <v>3346</v>
      </c>
    </row>
    <row r="9866" spans="1:17" x14ac:dyDescent="0.25">
      <c r="A9866" t="s">
        <v>1727</v>
      </c>
      <c r="B9866" t="s">
        <v>25081</v>
      </c>
      <c r="C9866" t="s">
        <v>2705</v>
      </c>
      <c r="D9866" t="s">
        <v>25082</v>
      </c>
      <c r="E9866">
        <v>4101060</v>
      </c>
      <c r="F9866" t="s">
        <v>25479</v>
      </c>
      <c r="G9866" t="s">
        <v>25480</v>
      </c>
      <c r="H9866" t="s">
        <v>25468</v>
      </c>
      <c r="I9866" t="s">
        <v>25481</v>
      </c>
      <c r="J9866" t="s">
        <v>25479</v>
      </c>
      <c r="K9866" t="s">
        <v>110</v>
      </c>
      <c r="L9866" t="s">
        <v>3343</v>
      </c>
      <c r="M9866" t="s">
        <v>3344</v>
      </c>
      <c r="N9866" t="s">
        <v>3627</v>
      </c>
      <c r="O9866" t="s">
        <v>3346</v>
      </c>
      <c r="P9866" t="s">
        <v>3343</v>
      </c>
      <c r="Q9866" t="s">
        <v>3346</v>
      </c>
    </row>
    <row r="9867" spans="1:17" x14ac:dyDescent="0.25">
      <c r="A9867" t="s">
        <v>1727</v>
      </c>
      <c r="B9867" t="s">
        <v>25081</v>
      </c>
      <c r="C9867" t="s">
        <v>2705</v>
      </c>
      <c r="D9867" t="s">
        <v>25082</v>
      </c>
      <c r="E9867">
        <v>4101061</v>
      </c>
      <c r="F9867" t="s">
        <v>25482</v>
      </c>
      <c r="G9867" t="s">
        <v>25483</v>
      </c>
      <c r="H9867" t="s">
        <v>25468</v>
      </c>
      <c r="I9867" t="s">
        <v>25484</v>
      </c>
      <c r="J9867" t="s">
        <v>25485</v>
      </c>
      <c r="K9867" t="s">
        <v>110</v>
      </c>
      <c r="L9867" t="s">
        <v>3343</v>
      </c>
      <c r="M9867" t="s">
        <v>3344</v>
      </c>
      <c r="N9867" t="s">
        <v>3627</v>
      </c>
      <c r="O9867" t="s">
        <v>3346</v>
      </c>
      <c r="P9867" t="s">
        <v>3343</v>
      </c>
      <c r="Q9867" t="s">
        <v>3346</v>
      </c>
    </row>
    <row r="9868" spans="1:17" x14ac:dyDescent="0.25">
      <c r="A9868" t="s">
        <v>1727</v>
      </c>
      <c r="B9868" t="s">
        <v>25081</v>
      </c>
      <c r="C9868" t="s">
        <v>2705</v>
      </c>
      <c r="D9868" t="s">
        <v>25082</v>
      </c>
      <c r="E9868">
        <v>4101062</v>
      </c>
      <c r="F9868" t="s">
        <v>1550</v>
      </c>
      <c r="G9868" t="s">
        <v>25486</v>
      </c>
      <c r="H9868" t="s">
        <v>25468</v>
      </c>
      <c r="I9868" t="s">
        <v>25487</v>
      </c>
      <c r="J9868" t="s">
        <v>1550</v>
      </c>
      <c r="K9868" t="s">
        <v>110</v>
      </c>
      <c r="L9868" t="s">
        <v>3343</v>
      </c>
      <c r="M9868" t="s">
        <v>3344</v>
      </c>
      <c r="N9868" t="s">
        <v>3627</v>
      </c>
      <c r="O9868" t="s">
        <v>3346</v>
      </c>
      <c r="P9868" t="s">
        <v>3343</v>
      </c>
      <c r="Q9868" t="s">
        <v>3346</v>
      </c>
    </row>
    <row r="9869" spans="1:17" x14ac:dyDescent="0.25">
      <c r="A9869" t="s">
        <v>1727</v>
      </c>
      <c r="B9869" t="s">
        <v>25081</v>
      </c>
      <c r="C9869" t="s">
        <v>2705</v>
      </c>
      <c r="D9869" t="s">
        <v>25082</v>
      </c>
      <c r="E9869">
        <v>4101063</v>
      </c>
      <c r="F9869" t="s">
        <v>301</v>
      </c>
      <c r="G9869" t="s">
        <v>25488</v>
      </c>
      <c r="H9869" t="s">
        <v>25489</v>
      </c>
      <c r="I9869" t="s">
        <v>25490</v>
      </c>
      <c r="J9869" t="s">
        <v>302</v>
      </c>
      <c r="K9869" t="s">
        <v>110</v>
      </c>
      <c r="L9869" t="s">
        <v>3343</v>
      </c>
      <c r="M9869" t="s">
        <v>3344</v>
      </c>
      <c r="N9869" t="s">
        <v>3345</v>
      </c>
      <c r="O9869" t="s">
        <v>3343</v>
      </c>
      <c r="P9869" t="s">
        <v>3343</v>
      </c>
      <c r="Q9869" t="s">
        <v>3346</v>
      </c>
    </row>
    <row r="9870" spans="1:17" x14ac:dyDescent="0.25">
      <c r="A9870" t="s">
        <v>1727</v>
      </c>
      <c r="B9870" t="s">
        <v>25081</v>
      </c>
      <c r="C9870" t="s">
        <v>2705</v>
      </c>
      <c r="D9870" t="s">
        <v>25082</v>
      </c>
      <c r="E9870">
        <v>4101063</v>
      </c>
      <c r="F9870" t="s">
        <v>301</v>
      </c>
      <c r="G9870" t="s">
        <v>25488</v>
      </c>
      <c r="H9870" t="s">
        <v>25489</v>
      </c>
      <c r="I9870" t="s">
        <v>25491</v>
      </c>
      <c r="J9870" t="s">
        <v>25492</v>
      </c>
      <c r="K9870" t="s">
        <v>110</v>
      </c>
      <c r="L9870" t="s">
        <v>3346</v>
      </c>
      <c r="M9870" t="s">
        <v>3344</v>
      </c>
      <c r="N9870" t="s">
        <v>3345</v>
      </c>
      <c r="O9870" t="s">
        <v>3343</v>
      </c>
      <c r="P9870" t="s">
        <v>3343</v>
      </c>
      <c r="Q9870" t="s">
        <v>3346</v>
      </c>
    </row>
    <row r="9871" spans="1:17" x14ac:dyDescent="0.25">
      <c r="A9871" t="s">
        <v>1727</v>
      </c>
      <c r="B9871" t="s">
        <v>25081</v>
      </c>
      <c r="C9871" t="s">
        <v>2705</v>
      </c>
      <c r="D9871" t="s">
        <v>25082</v>
      </c>
      <c r="E9871">
        <v>4101065</v>
      </c>
      <c r="F9871" t="s">
        <v>25493</v>
      </c>
      <c r="G9871" t="s">
        <v>25494</v>
      </c>
      <c r="H9871" t="s">
        <v>25495</v>
      </c>
      <c r="I9871" t="s">
        <v>25496</v>
      </c>
      <c r="J9871" t="s">
        <v>25497</v>
      </c>
      <c r="K9871" t="s">
        <v>110</v>
      </c>
      <c r="L9871" t="s">
        <v>3343</v>
      </c>
      <c r="M9871" t="s">
        <v>3344</v>
      </c>
      <c r="N9871" t="s">
        <v>3627</v>
      </c>
      <c r="O9871" t="s">
        <v>3346</v>
      </c>
      <c r="P9871" t="s">
        <v>3343</v>
      </c>
      <c r="Q9871" t="s">
        <v>3346</v>
      </c>
    </row>
    <row r="9872" spans="1:17" x14ac:dyDescent="0.25">
      <c r="A9872" t="s">
        <v>1727</v>
      </c>
      <c r="B9872" t="s">
        <v>25081</v>
      </c>
      <c r="C9872" t="s">
        <v>2705</v>
      </c>
      <c r="D9872" t="s">
        <v>25082</v>
      </c>
      <c r="E9872">
        <v>4101065</v>
      </c>
      <c r="F9872" t="s">
        <v>25493</v>
      </c>
      <c r="G9872" t="s">
        <v>25494</v>
      </c>
      <c r="H9872" t="s">
        <v>25495</v>
      </c>
      <c r="I9872" t="s">
        <v>25498</v>
      </c>
      <c r="J9872" t="s">
        <v>25499</v>
      </c>
      <c r="K9872" t="s">
        <v>110</v>
      </c>
      <c r="L9872" t="s">
        <v>3346</v>
      </c>
      <c r="M9872" t="s">
        <v>3344</v>
      </c>
      <c r="N9872" t="s">
        <v>3627</v>
      </c>
      <c r="O9872" t="s">
        <v>3346</v>
      </c>
      <c r="P9872" t="s">
        <v>3343</v>
      </c>
      <c r="Q9872" t="s">
        <v>3346</v>
      </c>
    </row>
    <row r="9873" spans="1:17" x14ac:dyDescent="0.25">
      <c r="A9873" t="s">
        <v>1727</v>
      </c>
      <c r="B9873" t="s">
        <v>25081</v>
      </c>
      <c r="C9873" t="s">
        <v>2705</v>
      </c>
      <c r="D9873" t="s">
        <v>25082</v>
      </c>
      <c r="E9873">
        <v>4101065</v>
      </c>
      <c r="F9873" t="s">
        <v>25493</v>
      </c>
      <c r="G9873" t="s">
        <v>25494</v>
      </c>
      <c r="H9873" t="s">
        <v>25495</v>
      </c>
      <c r="I9873" t="s">
        <v>25500</v>
      </c>
      <c r="J9873" t="s">
        <v>25501</v>
      </c>
      <c r="K9873" t="s">
        <v>110</v>
      </c>
      <c r="L9873" t="s">
        <v>3346</v>
      </c>
      <c r="M9873" t="s">
        <v>3344</v>
      </c>
      <c r="N9873" t="s">
        <v>3627</v>
      </c>
      <c r="O9873" t="s">
        <v>3346</v>
      </c>
      <c r="P9873" t="s">
        <v>3343</v>
      </c>
      <c r="Q9873" t="s">
        <v>3346</v>
      </c>
    </row>
    <row r="9874" spans="1:17" x14ac:dyDescent="0.25">
      <c r="A9874" t="s">
        <v>1727</v>
      </c>
      <c r="B9874" t="s">
        <v>25081</v>
      </c>
      <c r="C9874" t="s">
        <v>2705</v>
      </c>
      <c r="D9874" t="s">
        <v>25082</v>
      </c>
      <c r="E9874">
        <v>4101065</v>
      </c>
      <c r="F9874" t="s">
        <v>25493</v>
      </c>
      <c r="G9874" t="s">
        <v>25494</v>
      </c>
      <c r="H9874" t="s">
        <v>25495</v>
      </c>
      <c r="I9874" t="s">
        <v>25502</v>
      </c>
      <c r="J9874" t="s">
        <v>25503</v>
      </c>
      <c r="K9874" t="s">
        <v>110</v>
      </c>
      <c r="L9874" t="s">
        <v>3346</v>
      </c>
      <c r="M9874" t="s">
        <v>3344</v>
      </c>
      <c r="N9874" t="s">
        <v>3627</v>
      </c>
      <c r="O9874" t="s">
        <v>3346</v>
      </c>
      <c r="P9874" t="s">
        <v>3343</v>
      </c>
      <c r="Q9874" t="s">
        <v>3346</v>
      </c>
    </row>
    <row r="9875" spans="1:17" x14ac:dyDescent="0.25">
      <c r="A9875" t="s">
        <v>1727</v>
      </c>
      <c r="B9875" t="s">
        <v>25081</v>
      </c>
      <c r="C9875" t="s">
        <v>2705</v>
      </c>
      <c r="D9875" t="s">
        <v>25082</v>
      </c>
      <c r="E9875">
        <v>4101066</v>
      </c>
      <c r="F9875" t="s">
        <v>25504</v>
      </c>
      <c r="G9875" t="s">
        <v>25505</v>
      </c>
      <c r="H9875" t="s">
        <v>25506</v>
      </c>
      <c r="I9875" t="s">
        <v>25507</v>
      </c>
      <c r="J9875" t="s">
        <v>25508</v>
      </c>
      <c r="K9875" t="s">
        <v>110</v>
      </c>
      <c r="L9875" t="s">
        <v>3343</v>
      </c>
      <c r="M9875" t="s">
        <v>3344</v>
      </c>
      <c r="N9875" t="s">
        <v>3627</v>
      </c>
      <c r="O9875" t="s">
        <v>3346</v>
      </c>
      <c r="P9875" t="s">
        <v>3343</v>
      </c>
      <c r="Q9875" t="s">
        <v>3346</v>
      </c>
    </row>
    <row r="9876" spans="1:17" x14ac:dyDescent="0.25">
      <c r="A9876" t="s">
        <v>1727</v>
      </c>
      <c r="B9876" t="s">
        <v>25081</v>
      </c>
      <c r="C9876" t="s">
        <v>2705</v>
      </c>
      <c r="D9876" t="s">
        <v>25082</v>
      </c>
      <c r="E9876">
        <v>4101066</v>
      </c>
      <c r="F9876" t="s">
        <v>25504</v>
      </c>
      <c r="G9876" t="s">
        <v>25505</v>
      </c>
      <c r="H9876" t="s">
        <v>25506</v>
      </c>
      <c r="I9876" t="s">
        <v>25509</v>
      </c>
      <c r="J9876" t="s">
        <v>25510</v>
      </c>
      <c r="K9876" t="s">
        <v>110</v>
      </c>
      <c r="L9876" t="s">
        <v>3346</v>
      </c>
      <c r="M9876" t="s">
        <v>3344</v>
      </c>
      <c r="N9876" t="s">
        <v>3627</v>
      </c>
      <c r="O9876" t="s">
        <v>3346</v>
      </c>
      <c r="P9876" t="s">
        <v>3343</v>
      </c>
      <c r="Q9876" t="s">
        <v>3346</v>
      </c>
    </row>
    <row r="9877" spans="1:17" x14ac:dyDescent="0.25">
      <c r="A9877" t="s">
        <v>1727</v>
      </c>
      <c r="B9877" t="s">
        <v>25081</v>
      </c>
      <c r="C9877" t="s">
        <v>2705</v>
      </c>
      <c r="D9877" t="s">
        <v>25082</v>
      </c>
      <c r="E9877">
        <v>4101066</v>
      </c>
      <c r="F9877" t="s">
        <v>25504</v>
      </c>
      <c r="G9877" t="s">
        <v>25505</v>
      </c>
      <c r="H9877" t="s">
        <v>25506</v>
      </c>
      <c r="I9877" t="s">
        <v>25511</v>
      </c>
      <c r="J9877" t="s">
        <v>25512</v>
      </c>
      <c r="K9877" t="s">
        <v>110</v>
      </c>
      <c r="L9877" t="s">
        <v>3346</v>
      </c>
      <c r="M9877" t="s">
        <v>3344</v>
      </c>
      <c r="N9877" t="s">
        <v>3627</v>
      </c>
      <c r="O9877" t="s">
        <v>3346</v>
      </c>
      <c r="P9877" t="s">
        <v>3343</v>
      </c>
      <c r="Q9877" t="s">
        <v>3346</v>
      </c>
    </row>
    <row r="9878" spans="1:17" x14ac:dyDescent="0.25">
      <c r="A9878" t="s">
        <v>1727</v>
      </c>
      <c r="B9878" t="s">
        <v>25081</v>
      </c>
      <c r="C9878" t="s">
        <v>2705</v>
      </c>
      <c r="D9878" t="s">
        <v>25082</v>
      </c>
      <c r="E9878">
        <v>4101066</v>
      </c>
      <c r="F9878" t="s">
        <v>25504</v>
      </c>
      <c r="G9878" t="s">
        <v>25505</v>
      </c>
      <c r="H9878" t="s">
        <v>25506</v>
      </c>
      <c r="I9878" t="s">
        <v>25513</v>
      </c>
      <c r="J9878" t="s">
        <v>25514</v>
      </c>
      <c r="K9878" t="s">
        <v>110</v>
      </c>
      <c r="L9878" t="s">
        <v>3346</v>
      </c>
      <c r="M9878" t="s">
        <v>3344</v>
      </c>
      <c r="N9878" t="s">
        <v>3627</v>
      </c>
      <c r="O9878" t="s">
        <v>3346</v>
      </c>
      <c r="P9878" t="s">
        <v>3343</v>
      </c>
      <c r="Q9878" t="s">
        <v>3346</v>
      </c>
    </row>
    <row r="9879" spans="1:17" x14ac:dyDescent="0.25">
      <c r="A9879" t="s">
        <v>1727</v>
      </c>
      <c r="B9879" t="s">
        <v>25081</v>
      </c>
      <c r="C9879" t="s">
        <v>2705</v>
      </c>
      <c r="D9879" t="s">
        <v>25082</v>
      </c>
      <c r="E9879">
        <v>4101066</v>
      </c>
      <c r="F9879" t="s">
        <v>25504</v>
      </c>
      <c r="G9879" t="s">
        <v>25505</v>
      </c>
      <c r="H9879" t="s">
        <v>25506</v>
      </c>
      <c r="I9879" t="s">
        <v>25515</v>
      </c>
      <c r="J9879" t="s">
        <v>293</v>
      </c>
      <c r="K9879" t="s">
        <v>110</v>
      </c>
      <c r="L9879" t="s">
        <v>3346</v>
      </c>
      <c r="M9879" t="s">
        <v>3344</v>
      </c>
      <c r="N9879" t="s">
        <v>3627</v>
      </c>
      <c r="O9879" t="s">
        <v>3346</v>
      </c>
      <c r="P9879" t="s">
        <v>3343</v>
      </c>
      <c r="Q9879" t="s">
        <v>3346</v>
      </c>
    </row>
    <row r="9880" spans="1:17" x14ac:dyDescent="0.25">
      <c r="A9880" t="s">
        <v>1727</v>
      </c>
      <c r="B9880" t="s">
        <v>25081</v>
      </c>
      <c r="C9880" t="s">
        <v>2705</v>
      </c>
      <c r="D9880" t="s">
        <v>25082</v>
      </c>
      <c r="E9880">
        <v>4101067</v>
      </c>
      <c r="F9880" t="s">
        <v>4718</v>
      </c>
      <c r="H9880" t="s">
        <v>4720</v>
      </c>
      <c r="I9880" t="s">
        <v>25516</v>
      </c>
      <c r="J9880" t="s">
        <v>4722</v>
      </c>
      <c r="K9880" t="s">
        <v>110</v>
      </c>
      <c r="L9880" t="s">
        <v>3343</v>
      </c>
      <c r="M9880" t="s">
        <v>3344</v>
      </c>
      <c r="N9880" t="s">
        <v>3627</v>
      </c>
      <c r="O9880" t="s">
        <v>3346</v>
      </c>
      <c r="P9880" t="s">
        <v>3343</v>
      </c>
      <c r="Q9880" t="s">
        <v>3346</v>
      </c>
    </row>
    <row r="9881" spans="1:17" x14ac:dyDescent="0.25">
      <c r="A9881" t="s">
        <v>1727</v>
      </c>
      <c r="B9881" t="s">
        <v>25081</v>
      </c>
      <c r="C9881" t="s">
        <v>2705</v>
      </c>
      <c r="D9881" t="s">
        <v>25082</v>
      </c>
      <c r="E9881">
        <v>4101067</v>
      </c>
      <c r="F9881" t="s">
        <v>4718</v>
      </c>
      <c r="H9881" t="s">
        <v>4720</v>
      </c>
      <c r="I9881" t="s">
        <v>25517</v>
      </c>
      <c r="J9881" t="s">
        <v>25518</v>
      </c>
      <c r="K9881" t="s">
        <v>110</v>
      </c>
      <c r="L9881" t="s">
        <v>3346</v>
      </c>
      <c r="M9881" t="s">
        <v>3344</v>
      </c>
      <c r="N9881" t="s">
        <v>3627</v>
      </c>
      <c r="O9881" t="s">
        <v>3346</v>
      </c>
      <c r="P9881" t="s">
        <v>3343</v>
      </c>
      <c r="Q9881" t="s">
        <v>3346</v>
      </c>
    </row>
    <row r="9882" spans="1:17" x14ac:dyDescent="0.25">
      <c r="A9882" t="s">
        <v>1727</v>
      </c>
      <c r="B9882" t="s">
        <v>25081</v>
      </c>
      <c r="C9882" t="s">
        <v>2705</v>
      </c>
      <c r="D9882" t="s">
        <v>25082</v>
      </c>
      <c r="E9882">
        <v>4101067</v>
      </c>
      <c r="F9882" t="s">
        <v>4718</v>
      </c>
      <c r="H9882" t="s">
        <v>4720</v>
      </c>
      <c r="I9882" t="s">
        <v>25519</v>
      </c>
      <c r="J9882" t="s">
        <v>25520</v>
      </c>
      <c r="K9882" t="s">
        <v>110</v>
      </c>
      <c r="L9882" t="s">
        <v>3346</v>
      </c>
      <c r="M9882" t="s">
        <v>3344</v>
      </c>
      <c r="N9882" t="s">
        <v>3627</v>
      </c>
      <c r="O9882" t="s">
        <v>3346</v>
      </c>
      <c r="P9882" t="s">
        <v>3343</v>
      </c>
      <c r="Q9882" t="s">
        <v>3346</v>
      </c>
    </row>
    <row r="9883" spans="1:17" x14ac:dyDescent="0.25">
      <c r="A9883" t="s">
        <v>1727</v>
      </c>
      <c r="B9883" t="s">
        <v>25081</v>
      </c>
      <c r="C9883" t="s">
        <v>2705</v>
      </c>
      <c r="D9883" t="s">
        <v>25082</v>
      </c>
      <c r="E9883">
        <v>4101068</v>
      </c>
      <c r="F9883" t="s">
        <v>25521</v>
      </c>
      <c r="G9883" t="s">
        <v>25522</v>
      </c>
      <c r="H9883" t="s">
        <v>6855</v>
      </c>
      <c r="I9883" t="s">
        <v>25523</v>
      </c>
      <c r="J9883" t="s">
        <v>610</v>
      </c>
      <c r="K9883" t="s">
        <v>110</v>
      </c>
      <c r="L9883" t="s">
        <v>3343</v>
      </c>
      <c r="M9883" t="s">
        <v>3344</v>
      </c>
      <c r="N9883" t="s">
        <v>3627</v>
      </c>
      <c r="O9883" t="s">
        <v>3343</v>
      </c>
      <c r="P9883" t="s">
        <v>3343</v>
      </c>
      <c r="Q9883" t="s">
        <v>3346</v>
      </c>
    </row>
    <row r="9884" spans="1:17" x14ac:dyDescent="0.25">
      <c r="A9884" t="s">
        <v>1727</v>
      </c>
      <c r="B9884" t="s">
        <v>25081</v>
      </c>
      <c r="C9884" t="s">
        <v>2705</v>
      </c>
      <c r="D9884" t="s">
        <v>25082</v>
      </c>
      <c r="E9884">
        <v>4101068</v>
      </c>
      <c r="F9884" t="s">
        <v>25521</v>
      </c>
      <c r="G9884" t="s">
        <v>25522</v>
      </c>
      <c r="H9884" t="s">
        <v>6855</v>
      </c>
      <c r="I9884" t="s">
        <v>25524</v>
      </c>
      <c r="J9884" t="s">
        <v>6859</v>
      </c>
      <c r="K9884" t="s">
        <v>110</v>
      </c>
      <c r="L9884" t="s">
        <v>3346</v>
      </c>
      <c r="M9884" t="s">
        <v>3344</v>
      </c>
      <c r="N9884" t="s">
        <v>3627</v>
      </c>
      <c r="O9884" t="s">
        <v>3343</v>
      </c>
      <c r="P9884" t="s">
        <v>3343</v>
      </c>
      <c r="Q9884" t="s">
        <v>3346</v>
      </c>
    </row>
    <row r="9885" spans="1:17" x14ac:dyDescent="0.25">
      <c r="A9885" t="s">
        <v>1727</v>
      </c>
      <c r="B9885" t="s">
        <v>25081</v>
      </c>
      <c r="C9885" t="s">
        <v>2705</v>
      </c>
      <c r="D9885" t="s">
        <v>25082</v>
      </c>
      <c r="E9885">
        <v>4101068</v>
      </c>
      <c r="F9885" t="s">
        <v>25521</v>
      </c>
      <c r="G9885" t="s">
        <v>25522</v>
      </c>
      <c r="H9885" t="s">
        <v>6855</v>
      </c>
      <c r="I9885" t="s">
        <v>25525</v>
      </c>
      <c r="J9885" t="s">
        <v>285</v>
      </c>
      <c r="K9885" t="s">
        <v>110</v>
      </c>
      <c r="L9885" t="s">
        <v>3346</v>
      </c>
      <c r="M9885" t="s">
        <v>3344</v>
      </c>
      <c r="N9885" t="s">
        <v>3627</v>
      </c>
      <c r="O9885" t="s">
        <v>3343</v>
      </c>
      <c r="P9885" t="s">
        <v>3343</v>
      </c>
      <c r="Q9885" t="s">
        <v>3346</v>
      </c>
    </row>
    <row r="9886" spans="1:17" x14ac:dyDescent="0.25">
      <c r="A9886" t="s">
        <v>1727</v>
      </c>
      <c r="B9886" t="s">
        <v>25081</v>
      </c>
      <c r="C9886" t="s">
        <v>2705</v>
      </c>
      <c r="D9886" t="s">
        <v>25082</v>
      </c>
      <c r="E9886">
        <v>4101068</v>
      </c>
      <c r="F9886" t="s">
        <v>25521</v>
      </c>
      <c r="G9886" t="s">
        <v>25522</v>
      </c>
      <c r="H9886" t="s">
        <v>6855</v>
      </c>
      <c r="I9886" t="s">
        <v>25526</v>
      </c>
      <c r="J9886" t="s">
        <v>25527</v>
      </c>
      <c r="K9886" t="s">
        <v>110</v>
      </c>
      <c r="L9886" t="s">
        <v>3346</v>
      </c>
      <c r="M9886" t="s">
        <v>3344</v>
      </c>
      <c r="N9886" t="s">
        <v>3627</v>
      </c>
      <c r="O9886" t="s">
        <v>3343</v>
      </c>
      <c r="P9886" t="s">
        <v>3343</v>
      </c>
      <c r="Q9886" t="s">
        <v>3346</v>
      </c>
    </row>
    <row r="9887" spans="1:17" x14ac:dyDescent="0.25">
      <c r="A9887" t="s">
        <v>1727</v>
      </c>
      <c r="B9887" t="s">
        <v>25081</v>
      </c>
      <c r="C9887" t="s">
        <v>2705</v>
      </c>
      <c r="D9887" t="s">
        <v>25082</v>
      </c>
      <c r="E9887">
        <v>4101069</v>
      </c>
      <c r="F9887" t="s">
        <v>25528</v>
      </c>
      <c r="G9887" t="s">
        <v>25529</v>
      </c>
      <c r="H9887" t="s">
        <v>25530</v>
      </c>
      <c r="I9887" t="s">
        <v>25531</v>
      </c>
      <c r="J9887" t="s">
        <v>25532</v>
      </c>
      <c r="K9887" t="s">
        <v>110</v>
      </c>
      <c r="L9887" t="s">
        <v>3343</v>
      </c>
      <c r="M9887" t="s">
        <v>3344</v>
      </c>
      <c r="N9887" t="s">
        <v>3627</v>
      </c>
      <c r="O9887" t="s">
        <v>3346</v>
      </c>
      <c r="P9887" t="s">
        <v>3343</v>
      </c>
      <c r="Q9887" t="s">
        <v>3346</v>
      </c>
    </row>
    <row r="9888" spans="1:17" x14ac:dyDescent="0.25">
      <c r="A9888" t="s">
        <v>1727</v>
      </c>
      <c r="B9888" t="s">
        <v>25081</v>
      </c>
      <c r="C9888" t="s">
        <v>2705</v>
      </c>
      <c r="D9888" t="s">
        <v>25082</v>
      </c>
      <c r="E9888">
        <v>4101073</v>
      </c>
      <c r="F9888" t="s">
        <v>25533</v>
      </c>
      <c r="G9888" t="s">
        <v>25534</v>
      </c>
      <c r="H9888" t="s">
        <v>7831</v>
      </c>
      <c r="I9888" t="s">
        <v>25535</v>
      </c>
      <c r="J9888" t="s">
        <v>25536</v>
      </c>
      <c r="K9888" t="s">
        <v>110</v>
      </c>
      <c r="L9888" t="s">
        <v>3343</v>
      </c>
      <c r="M9888" t="s">
        <v>3344</v>
      </c>
      <c r="N9888" t="s">
        <v>3627</v>
      </c>
      <c r="O9888" t="s">
        <v>3343</v>
      </c>
      <c r="P9888" t="s">
        <v>3343</v>
      </c>
      <c r="Q9888" t="s">
        <v>3346</v>
      </c>
    </row>
    <row r="9889" spans="1:17" x14ac:dyDescent="0.25">
      <c r="A9889" t="s">
        <v>1727</v>
      </c>
      <c r="B9889" t="s">
        <v>25081</v>
      </c>
      <c r="C9889" t="s">
        <v>2705</v>
      </c>
      <c r="D9889" t="s">
        <v>25082</v>
      </c>
      <c r="E9889">
        <v>4101073</v>
      </c>
      <c r="F9889" t="s">
        <v>25533</v>
      </c>
      <c r="G9889" t="s">
        <v>25534</v>
      </c>
      <c r="H9889" t="s">
        <v>7831</v>
      </c>
      <c r="I9889" t="s">
        <v>25537</v>
      </c>
      <c r="J9889" t="s">
        <v>25538</v>
      </c>
      <c r="K9889" t="s">
        <v>110</v>
      </c>
      <c r="L9889" t="s">
        <v>3346</v>
      </c>
      <c r="M9889" t="s">
        <v>3344</v>
      </c>
      <c r="N9889" t="s">
        <v>3627</v>
      </c>
      <c r="O9889" t="s">
        <v>3343</v>
      </c>
      <c r="P9889" t="s">
        <v>3343</v>
      </c>
      <c r="Q9889" t="s">
        <v>3346</v>
      </c>
    </row>
    <row r="9890" spans="1:17" x14ac:dyDescent="0.25">
      <c r="A9890" t="s">
        <v>1727</v>
      </c>
      <c r="B9890" t="s">
        <v>25081</v>
      </c>
      <c r="C9890" t="s">
        <v>2705</v>
      </c>
      <c r="D9890" t="s">
        <v>25082</v>
      </c>
      <c r="E9890">
        <v>4101073</v>
      </c>
      <c r="F9890" t="s">
        <v>25533</v>
      </c>
      <c r="G9890" t="s">
        <v>25534</v>
      </c>
      <c r="H9890" t="s">
        <v>7831</v>
      </c>
      <c r="I9890" t="s">
        <v>25539</v>
      </c>
      <c r="J9890" t="s">
        <v>25540</v>
      </c>
      <c r="K9890" t="s">
        <v>110</v>
      </c>
      <c r="L9890" t="s">
        <v>3346</v>
      </c>
      <c r="M9890" t="s">
        <v>3344</v>
      </c>
      <c r="N9890" t="s">
        <v>3627</v>
      </c>
      <c r="O9890" t="s">
        <v>3343</v>
      </c>
      <c r="P9890" t="s">
        <v>3343</v>
      </c>
      <c r="Q9890" t="s">
        <v>3346</v>
      </c>
    </row>
    <row r="9891" spans="1:17" x14ac:dyDescent="0.25">
      <c r="A9891" t="s">
        <v>1727</v>
      </c>
      <c r="B9891" t="s">
        <v>25081</v>
      </c>
      <c r="C9891" t="s">
        <v>2705</v>
      </c>
      <c r="D9891" t="s">
        <v>25082</v>
      </c>
      <c r="E9891">
        <v>4101074</v>
      </c>
      <c r="F9891" t="s">
        <v>25541</v>
      </c>
      <c r="G9891" t="s">
        <v>25542</v>
      </c>
      <c r="H9891" t="s">
        <v>7831</v>
      </c>
      <c r="I9891" t="s">
        <v>25543</v>
      </c>
      <c r="J9891" t="s">
        <v>25544</v>
      </c>
      <c r="K9891" t="s">
        <v>110</v>
      </c>
      <c r="L9891" t="s">
        <v>3343</v>
      </c>
      <c r="M9891" t="s">
        <v>3344</v>
      </c>
      <c r="N9891" t="s">
        <v>3627</v>
      </c>
      <c r="O9891" t="s">
        <v>3343</v>
      </c>
      <c r="P9891" t="s">
        <v>3343</v>
      </c>
      <c r="Q9891" t="s">
        <v>3346</v>
      </c>
    </row>
    <row r="9892" spans="1:17" x14ac:dyDescent="0.25">
      <c r="A9892" t="s">
        <v>1727</v>
      </c>
      <c r="B9892" t="s">
        <v>25081</v>
      </c>
      <c r="C9892" t="s">
        <v>2705</v>
      </c>
      <c r="D9892" t="s">
        <v>25082</v>
      </c>
      <c r="E9892">
        <v>4101074</v>
      </c>
      <c r="F9892" t="s">
        <v>25541</v>
      </c>
      <c r="G9892" t="s">
        <v>25542</v>
      </c>
      <c r="H9892" t="s">
        <v>7831</v>
      </c>
      <c r="I9892" t="s">
        <v>25545</v>
      </c>
      <c r="J9892" t="s">
        <v>253</v>
      </c>
      <c r="K9892" t="s">
        <v>110</v>
      </c>
      <c r="L9892" t="s">
        <v>3346</v>
      </c>
      <c r="M9892" t="s">
        <v>3344</v>
      </c>
      <c r="N9892" t="s">
        <v>3627</v>
      </c>
      <c r="O9892" t="s">
        <v>3343</v>
      </c>
      <c r="P9892" t="s">
        <v>3343</v>
      </c>
      <c r="Q9892" t="s">
        <v>3346</v>
      </c>
    </row>
    <row r="9893" spans="1:17" x14ac:dyDescent="0.25">
      <c r="A9893" t="s">
        <v>1727</v>
      </c>
      <c r="B9893" t="s">
        <v>25081</v>
      </c>
      <c r="C9893" t="s">
        <v>2705</v>
      </c>
      <c r="D9893" t="s">
        <v>25082</v>
      </c>
      <c r="E9893">
        <v>4101075</v>
      </c>
      <c r="F9893" t="s">
        <v>25546</v>
      </c>
      <c r="G9893" t="s">
        <v>25547</v>
      </c>
      <c r="H9893" t="s">
        <v>4883</v>
      </c>
      <c r="I9893" t="s">
        <v>25548</v>
      </c>
      <c r="J9893" t="s">
        <v>1535</v>
      </c>
      <c r="K9893" t="s">
        <v>110</v>
      </c>
      <c r="L9893" t="s">
        <v>3343</v>
      </c>
      <c r="M9893" t="s">
        <v>3344</v>
      </c>
      <c r="N9893" t="s">
        <v>3345</v>
      </c>
      <c r="O9893" t="s">
        <v>3346</v>
      </c>
      <c r="P9893" t="s">
        <v>3343</v>
      </c>
      <c r="Q9893" t="s">
        <v>3346</v>
      </c>
    </row>
    <row r="9894" spans="1:17" x14ac:dyDescent="0.25">
      <c r="A9894" t="s">
        <v>1727</v>
      </c>
      <c r="B9894" t="s">
        <v>25081</v>
      </c>
      <c r="C9894" t="s">
        <v>2705</v>
      </c>
      <c r="D9894" t="s">
        <v>25082</v>
      </c>
      <c r="E9894">
        <v>4101076</v>
      </c>
      <c r="F9894" t="s">
        <v>276</v>
      </c>
      <c r="G9894" t="s">
        <v>25549</v>
      </c>
      <c r="H9894" t="s">
        <v>7831</v>
      </c>
      <c r="I9894" t="s">
        <v>25550</v>
      </c>
      <c r="J9894" t="s">
        <v>277</v>
      </c>
      <c r="K9894" t="s">
        <v>110</v>
      </c>
      <c r="L9894" t="s">
        <v>3343</v>
      </c>
      <c r="M9894" t="s">
        <v>3344</v>
      </c>
      <c r="N9894" t="s">
        <v>3627</v>
      </c>
      <c r="O9894" t="s">
        <v>3343</v>
      </c>
      <c r="P9894" t="s">
        <v>3343</v>
      </c>
      <c r="Q9894" t="s">
        <v>3346</v>
      </c>
    </row>
    <row r="9895" spans="1:17" x14ac:dyDescent="0.25">
      <c r="A9895" t="s">
        <v>1727</v>
      </c>
      <c r="B9895" t="s">
        <v>25081</v>
      </c>
      <c r="C9895" t="s">
        <v>2705</v>
      </c>
      <c r="D9895" t="s">
        <v>25082</v>
      </c>
      <c r="E9895">
        <v>4101076</v>
      </c>
      <c r="F9895" t="s">
        <v>276</v>
      </c>
      <c r="G9895" t="s">
        <v>25549</v>
      </c>
      <c r="H9895" t="s">
        <v>7831</v>
      </c>
      <c r="I9895" t="s">
        <v>25551</v>
      </c>
      <c r="J9895" t="s">
        <v>25552</v>
      </c>
      <c r="K9895" t="s">
        <v>110</v>
      </c>
      <c r="L9895" t="s">
        <v>3346</v>
      </c>
      <c r="M9895" t="s">
        <v>3344</v>
      </c>
      <c r="N9895" t="s">
        <v>3627</v>
      </c>
      <c r="O9895" t="s">
        <v>3343</v>
      </c>
      <c r="P9895" t="s">
        <v>3343</v>
      </c>
      <c r="Q9895" t="s">
        <v>3346</v>
      </c>
    </row>
    <row r="9896" spans="1:17" x14ac:dyDescent="0.25">
      <c r="A9896" t="s">
        <v>1727</v>
      </c>
      <c r="B9896" t="s">
        <v>25081</v>
      </c>
      <c r="C9896" t="s">
        <v>2705</v>
      </c>
      <c r="D9896" t="s">
        <v>25082</v>
      </c>
      <c r="E9896">
        <v>4101076</v>
      </c>
      <c r="F9896" t="s">
        <v>276</v>
      </c>
      <c r="G9896" t="s">
        <v>25549</v>
      </c>
      <c r="H9896" t="s">
        <v>7831</v>
      </c>
      <c r="I9896" t="s">
        <v>25553</v>
      </c>
      <c r="J9896" t="s">
        <v>25554</v>
      </c>
      <c r="K9896" t="s">
        <v>110</v>
      </c>
      <c r="L9896" t="s">
        <v>3346</v>
      </c>
      <c r="M9896" t="s">
        <v>3344</v>
      </c>
      <c r="N9896" t="s">
        <v>3627</v>
      </c>
      <c r="O9896" t="s">
        <v>3343</v>
      </c>
      <c r="P9896" t="s">
        <v>3343</v>
      </c>
      <c r="Q9896" t="s">
        <v>3346</v>
      </c>
    </row>
    <row r="9897" spans="1:17" x14ac:dyDescent="0.25">
      <c r="A9897" t="s">
        <v>1727</v>
      </c>
      <c r="B9897" t="s">
        <v>25081</v>
      </c>
      <c r="C9897" t="s">
        <v>2705</v>
      </c>
      <c r="D9897" t="s">
        <v>25082</v>
      </c>
      <c r="E9897">
        <v>4101076</v>
      </c>
      <c r="F9897" t="s">
        <v>276</v>
      </c>
      <c r="G9897" t="s">
        <v>25549</v>
      </c>
      <c r="H9897" t="s">
        <v>7831</v>
      </c>
      <c r="I9897" t="s">
        <v>25555</v>
      </c>
      <c r="J9897" t="s">
        <v>25556</v>
      </c>
      <c r="K9897" t="s">
        <v>110</v>
      </c>
      <c r="L9897" t="s">
        <v>3346</v>
      </c>
      <c r="M9897" t="s">
        <v>3344</v>
      </c>
      <c r="N9897" t="s">
        <v>3627</v>
      </c>
      <c r="O9897" t="s">
        <v>3343</v>
      </c>
      <c r="P9897" t="s">
        <v>3343</v>
      </c>
      <c r="Q9897" t="s">
        <v>3346</v>
      </c>
    </row>
    <row r="9898" spans="1:17" x14ac:dyDescent="0.25">
      <c r="A9898" t="s">
        <v>1727</v>
      </c>
      <c r="B9898" t="s">
        <v>25081</v>
      </c>
      <c r="C9898" t="s">
        <v>2705</v>
      </c>
      <c r="D9898" t="s">
        <v>25082</v>
      </c>
      <c r="E9898">
        <v>4101077</v>
      </c>
      <c r="F9898" t="s">
        <v>25557</v>
      </c>
      <c r="G9898" t="s">
        <v>25558</v>
      </c>
      <c r="H9898" t="s">
        <v>8245</v>
      </c>
      <c r="I9898" t="s">
        <v>25559</v>
      </c>
      <c r="J9898" t="s">
        <v>25560</v>
      </c>
      <c r="K9898" t="s">
        <v>110</v>
      </c>
      <c r="L9898" t="s">
        <v>3343</v>
      </c>
      <c r="M9898" t="s">
        <v>3344</v>
      </c>
      <c r="N9898" t="s">
        <v>3627</v>
      </c>
      <c r="O9898" t="s">
        <v>3346</v>
      </c>
      <c r="P9898" t="s">
        <v>3343</v>
      </c>
      <c r="Q9898" t="s">
        <v>3346</v>
      </c>
    </row>
    <row r="9899" spans="1:17" x14ac:dyDescent="0.25">
      <c r="A9899" t="s">
        <v>1727</v>
      </c>
      <c r="B9899" t="s">
        <v>25081</v>
      </c>
      <c r="C9899" t="s">
        <v>2705</v>
      </c>
      <c r="D9899" t="s">
        <v>25082</v>
      </c>
      <c r="E9899">
        <v>4101077</v>
      </c>
      <c r="F9899" t="s">
        <v>25557</v>
      </c>
      <c r="G9899" t="s">
        <v>25558</v>
      </c>
      <c r="H9899" t="s">
        <v>8245</v>
      </c>
      <c r="I9899" t="s">
        <v>25561</v>
      </c>
      <c r="J9899" t="s">
        <v>25562</v>
      </c>
      <c r="K9899" t="s">
        <v>110</v>
      </c>
      <c r="L9899" t="s">
        <v>3346</v>
      </c>
      <c r="M9899" t="s">
        <v>3344</v>
      </c>
      <c r="N9899" t="s">
        <v>3627</v>
      </c>
      <c r="O9899" t="s">
        <v>3346</v>
      </c>
      <c r="P9899" t="s">
        <v>3343</v>
      </c>
      <c r="Q9899" t="s">
        <v>3346</v>
      </c>
    </row>
    <row r="9900" spans="1:17" x14ac:dyDescent="0.25">
      <c r="A9900" t="s">
        <v>1727</v>
      </c>
      <c r="B9900" t="s">
        <v>25081</v>
      </c>
      <c r="C9900" t="s">
        <v>2705</v>
      </c>
      <c r="D9900" t="s">
        <v>25082</v>
      </c>
      <c r="E9900">
        <v>4101078</v>
      </c>
      <c r="F9900" t="s">
        <v>25563</v>
      </c>
      <c r="G9900" t="s">
        <v>25564</v>
      </c>
      <c r="H9900" t="s">
        <v>7831</v>
      </c>
      <c r="I9900" t="s">
        <v>25565</v>
      </c>
      <c r="J9900" t="s">
        <v>25566</v>
      </c>
      <c r="K9900" t="s">
        <v>110</v>
      </c>
      <c r="L9900" t="s">
        <v>3343</v>
      </c>
      <c r="M9900" t="s">
        <v>3344</v>
      </c>
      <c r="N9900" t="s">
        <v>3627</v>
      </c>
      <c r="O9900" t="s">
        <v>3343</v>
      </c>
      <c r="P9900" t="s">
        <v>3343</v>
      </c>
      <c r="Q9900" t="s">
        <v>3346</v>
      </c>
    </row>
    <row r="9901" spans="1:17" x14ac:dyDescent="0.25">
      <c r="A9901" t="s">
        <v>1727</v>
      </c>
      <c r="B9901" t="s">
        <v>25081</v>
      </c>
      <c r="C9901" t="s">
        <v>2705</v>
      </c>
      <c r="D9901" t="s">
        <v>25082</v>
      </c>
      <c r="E9901">
        <v>4101079</v>
      </c>
      <c r="F9901" t="s">
        <v>261</v>
      </c>
      <c r="G9901" t="s">
        <v>25567</v>
      </c>
      <c r="H9901" t="s">
        <v>3691</v>
      </c>
      <c r="I9901" t="s">
        <v>25568</v>
      </c>
      <c r="J9901" t="s">
        <v>262</v>
      </c>
      <c r="K9901" t="s">
        <v>110</v>
      </c>
      <c r="L9901" t="s">
        <v>3343</v>
      </c>
      <c r="M9901" t="s">
        <v>3344</v>
      </c>
      <c r="N9901" t="s">
        <v>3627</v>
      </c>
      <c r="O9901" t="s">
        <v>3343</v>
      </c>
      <c r="P9901" t="s">
        <v>3343</v>
      </c>
      <c r="Q9901" t="s">
        <v>3346</v>
      </c>
    </row>
    <row r="9902" spans="1:17" x14ac:dyDescent="0.25">
      <c r="A9902" t="s">
        <v>1727</v>
      </c>
      <c r="B9902" t="s">
        <v>25081</v>
      </c>
      <c r="C9902" t="s">
        <v>2705</v>
      </c>
      <c r="D9902" t="s">
        <v>25082</v>
      </c>
      <c r="E9902">
        <v>4101079</v>
      </c>
      <c r="F9902" t="s">
        <v>261</v>
      </c>
      <c r="G9902" t="s">
        <v>25567</v>
      </c>
      <c r="H9902" t="s">
        <v>3691</v>
      </c>
      <c r="I9902" t="s">
        <v>25569</v>
      </c>
      <c r="J9902" t="s">
        <v>13994</v>
      </c>
      <c r="K9902" t="s">
        <v>110</v>
      </c>
      <c r="L9902" t="s">
        <v>3346</v>
      </c>
      <c r="M9902" t="s">
        <v>3344</v>
      </c>
      <c r="N9902" t="s">
        <v>3627</v>
      </c>
      <c r="O9902" t="s">
        <v>3343</v>
      </c>
      <c r="P9902" t="s">
        <v>3343</v>
      </c>
      <c r="Q9902" t="s">
        <v>3346</v>
      </c>
    </row>
    <row r="9903" spans="1:17" x14ac:dyDescent="0.25">
      <c r="A9903" t="s">
        <v>1727</v>
      </c>
      <c r="B9903" t="s">
        <v>25081</v>
      </c>
      <c r="C9903" t="s">
        <v>2705</v>
      </c>
      <c r="D9903" t="s">
        <v>25082</v>
      </c>
      <c r="E9903">
        <v>4101079</v>
      </c>
      <c r="F9903" t="s">
        <v>261</v>
      </c>
      <c r="G9903" t="s">
        <v>25567</v>
      </c>
      <c r="H9903" t="s">
        <v>3691</v>
      </c>
      <c r="I9903" t="s">
        <v>25570</v>
      </c>
      <c r="J9903" t="s">
        <v>25571</v>
      </c>
      <c r="K9903" t="s">
        <v>110</v>
      </c>
      <c r="L9903" t="s">
        <v>3346</v>
      </c>
      <c r="M9903" t="s">
        <v>3344</v>
      </c>
      <c r="N9903" t="s">
        <v>3627</v>
      </c>
      <c r="O9903" t="s">
        <v>3343</v>
      </c>
      <c r="P9903" t="s">
        <v>3343</v>
      </c>
      <c r="Q9903" t="s">
        <v>3346</v>
      </c>
    </row>
    <row r="9904" spans="1:17" x14ac:dyDescent="0.25">
      <c r="A9904" t="s">
        <v>1727</v>
      </c>
      <c r="B9904" t="s">
        <v>25081</v>
      </c>
      <c r="C9904" t="s">
        <v>2705</v>
      </c>
      <c r="D9904" t="s">
        <v>25082</v>
      </c>
      <c r="E9904">
        <v>4101079</v>
      </c>
      <c r="F9904" t="s">
        <v>261</v>
      </c>
      <c r="G9904" t="s">
        <v>25567</v>
      </c>
      <c r="H9904" t="s">
        <v>3691</v>
      </c>
      <c r="I9904" t="s">
        <v>25572</v>
      </c>
      <c r="J9904" t="s">
        <v>25573</v>
      </c>
      <c r="K9904" t="s">
        <v>110</v>
      </c>
      <c r="L9904" t="s">
        <v>3346</v>
      </c>
      <c r="M9904" t="s">
        <v>3344</v>
      </c>
      <c r="N9904" t="s">
        <v>3627</v>
      </c>
      <c r="O9904" t="s">
        <v>3343</v>
      </c>
      <c r="P9904" t="s">
        <v>3343</v>
      </c>
      <c r="Q9904" t="s">
        <v>3346</v>
      </c>
    </row>
    <row r="9905" spans="1:17" x14ac:dyDescent="0.25">
      <c r="A9905" t="s">
        <v>1727</v>
      </c>
      <c r="B9905" t="s">
        <v>25081</v>
      </c>
      <c r="C9905" t="s">
        <v>2705</v>
      </c>
      <c r="D9905" t="s">
        <v>25082</v>
      </c>
      <c r="E9905">
        <v>4101080</v>
      </c>
      <c r="F9905" t="s">
        <v>25574</v>
      </c>
      <c r="G9905" t="s">
        <v>25575</v>
      </c>
      <c r="H9905" t="s">
        <v>7831</v>
      </c>
      <c r="I9905" t="s">
        <v>25576</v>
      </c>
      <c r="J9905" t="s">
        <v>25577</v>
      </c>
      <c r="K9905" t="s">
        <v>110</v>
      </c>
      <c r="L9905" t="s">
        <v>3343</v>
      </c>
      <c r="M9905" t="s">
        <v>3344</v>
      </c>
      <c r="N9905" t="s">
        <v>3627</v>
      </c>
      <c r="O9905" t="s">
        <v>3346</v>
      </c>
      <c r="P9905" t="s">
        <v>3343</v>
      </c>
      <c r="Q9905" t="s">
        <v>3346</v>
      </c>
    </row>
    <row r="9906" spans="1:17" x14ac:dyDescent="0.25">
      <c r="A9906" t="s">
        <v>1727</v>
      </c>
      <c r="B9906" t="s">
        <v>25081</v>
      </c>
      <c r="C9906" t="s">
        <v>2705</v>
      </c>
      <c r="D9906" t="s">
        <v>25082</v>
      </c>
      <c r="E9906">
        <v>4101081</v>
      </c>
      <c r="F9906" t="s">
        <v>252</v>
      </c>
      <c r="G9906" t="s">
        <v>25578</v>
      </c>
      <c r="H9906" t="s">
        <v>366</v>
      </c>
      <c r="I9906" t="s">
        <v>25579</v>
      </c>
      <c r="J9906" t="s">
        <v>253</v>
      </c>
      <c r="K9906" t="s">
        <v>110</v>
      </c>
      <c r="L9906" t="s">
        <v>3343</v>
      </c>
      <c r="M9906" t="s">
        <v>3344</v>
      </c>
      <c r="N9906" t="s">
        <v>3627</v>
      </c>
      <c r="O9906" t="s">
        <v>3346</v>
      </c>
      <c r="P9906" t="s">
        <v>3343</v>
      </c>
      <c r="Q9906" t="s">
        <v>3346</v>
      </c>
    </row>
    <row r="9907" spans="1:17" x14ac:dyDescent="0.25">
      <c r="A9907" t="s">
        <v>1727</v>
      </c>
      <c r="B9907" t="s">
        <v>25081</v>
      </c>
      <c r="C9907" t="s">
        <v>2705</v>
      </c>
      <c r="D9907" t="s">
        <v>25082</v>
      </c>
      <c r="E9907">
        <v>4101082</v>
      </c>
      <c r="F9907" t="s">
        <v>25580</v>
      </c>
      <c r="G9907" t="s">
        <v>25581</v>
      </c>
      <c r="H9907" t="s">
        <v>25582</v>
      </c>
      <c r="I9907" t="s">
        <v>25583</v>
      </c>
      <c r="J9907" t="s">
        <v>25584</v>
      </c>
      <c r="K9907" t="s">
        <v>110</v>
      </c>
      <c r="L9907" t="s">
        <v>3343</v>
      </c>
      <c r="M9907" t="s">
        <v>3344</v>
      </c>
      <c r="N9907" t="s">
        <v>3627</v>
      </c>
      <c r="O9907" t="s">
        <v>3343</v>
      </c>
      <c r="P9907" t="s">
        <v>3343</v>
      </c>
      <c r="Q9907" t="s">
        <v>3346</v>
      </c>
    </row>
    <row r="9908" spans="1:17" x14ac:dyDescent="0.25">
      <c r="A9908" t="s">
        <v>1727</v>
      </c>
      <c r="B9908" t="s">
        <v>25081</v>
      </c>
      <c r="C9908" t="s">
        <v>2705</v>
      </c>
      <c r="D9908" t="s">
        <v>25082</v>
      </c>
      <c r="E9908">
        <v>4101083</v>
      </c>
      <c r="F9908" t="s">
        <v>25585</v>
      </c>
      <c r="G9908" t="s">
        <v>25586</v>
      </c>
      <c r="H9908" t="s">
        <v>25582</v>
      </c>
      <c r="I9908" t="s">
        <v>25587</v>
      </c>
      <c r="J9908" t="s">
        <v>25588</v>
      </c>
      <c r="K9908" t="s">
        <v>110</v>
      </c>
      <c r="L9908" t="s">
        <v>3343</v>
      </c>
      <c r="M9908" t="s">
        <v>3344</v>
      </c>
      <c r="N9908" t="s">
        <v>3627</v>
      </c>
      <c r="O9908" t="s">
        <v>3343</v>
      </c>
      <c r="P9908" t="s">
        <v>3343</v>
      </c>
      <c r="Q9908" t="s">
        <v>3346</v>
      </c>
    </row>
    <row r="9909" spans="1:17" x14ac:dyDescent="0.25">
      <c r="A9909" t="s">
        <v>1727</v>
      </c>
      <c r="B9909" t="s">
        <v>25081</v>
      </c>
      <c r="C9909" t="s">
        <v>2705</v>
      </c>
      <c r="D9909" t="s">
        <v>25082</v>
      </c>
      <c r="E9909">
        <v>4101084</v>
      </c>
      <c r="F9909" t="s">
        <v>25589</v>
      </c>
      <c r="G9909" t="s">
        <v>25590</v>
      </c>
      <c r="H9909" t="s">
        <v>25582</v>
      </c>
      <c r="I9909" t="s">
        <v>25591</v>
      </c>
      <c r="J9909" t="s">
        <v>25592</v>
      </c>
      <c r="K9909" t="s">
        <v>110</v>
      </c>
      <c r="L9909" t="s">
        <v>3343</v>
      </c>
      <c r="M9909" t="s">
        <v>3344</v>
      </c>
      <c r="N9909" t="s">
        <v>3627</v>
      </c>
      <c r="O9909" t="s">
        <v>3343</v>
      </c>
      <c r="P9909" t="s">
        <v>3343</v>
      </c>
      <c r="Q9909" t="s">
        <v>3346</v>
      </c>
    </row>
    <row r="9910" spans="1:17" x14ac:dyDescent="0.25">
      <c r="A9910" t="s">
        <v>1727</v>
      </c>
      <c r="B9910" t="s">
        <v>25081</v>
      </c>
      <c r="C9910" t="s">
        <v>2705</v>
      </c>
      <c r="D9910" t="s">
        <v>25082</v>
      </c>
      <c r="E9910">
        <v>4101085</v>
      </c>
      <c r="F9910" t="s">
        <v>25593</v>
      </c>
      <c r="G9910" t="s">
        <v>25594</v>
      </c>
      <c r="H9910" t="s">
        <v>25582</v>
      </c>
      <c r="I9910" t="s">
        <v>25595</v>
      </c>
      <c r="J9910" t="s">
        <v>25596</v>
      </c>
      <c r="K9910" t="s">
        <v>110</v>
      </c>
      <c r="L9910" t="s">
        <v>3343</v>
      </c>
      <c r="M9910" t="s">
        <v>3344</v>
      </c>
      <c r="N9910" t="s">
        <v>3627</v>
      </c>
      <c r="O9910" t="s">
        <v>3343</v>
      </c>
      <c r="P9910" t="s">
        <v>3343</v>
      </c>
      <c r="Q9910" t="s">
        <v>3346</v>
      </c>
    </row>
    <row r="9911" spans="1:17" x14ac:dyDescent="0.25">
      <c r="A9911" t="s">
        <v>1727</v>
      </c>
      <c r="B9911" t="s">
        <v>25081</v>
      </c>
      <c r="C9911" t="s">
        <v>2705</v>
      </c>
      <c r="D9911" t="s">
        <v>25082</v>
      </c>
      <c r="E9911">
        <v>4101086</v>
      </c>
      <c r="F9911" t="s">
        <v>25597</v>
      </c>
      <c r="G9911" t="s">
        <v>25598</v>
      </c>
      <c r="H9911" t="s">
        <v>25582</v>
      </c>
      <c r="I9911" t="s">
        <v>25599</v>
      </c>
      <c r="J9911" t="s">
        <v>25600</v>
      </c>
      <c r="K9911" t="s">
        <v>110</v>
      </c>
      <c r="L9911" t="s">
        <v>3343</v>
      </c>
      <c r="M9911" t="s">
        <v>3344</v>
      </c>
      <c r="N9911" t="s">
        <v>3627</v>
      </c>
      <c r="O9911" t="s">
        <v>3343</v>
      </c>
      <c r="P9911" t="s">
        <v>3343</v>
      </c>
      <c r="Q9911" t="s">
        <v>3346</v>
      </c>
    </row>
    <row r="9912" spans="1:17" x14ac:dyDescent="0.25">
      <c r="A9912" t="s">
        <v>1727</v>
      </c>
      <c r="B9912" t="s">
        <v>25081</v>
      </c>
      <c r="C9912" t="s">
        <v>2705</v>
      </c>
      <c r="D9912" t="s">
        <v>25082</v>
      </c>
      <c r="E9912">
        <v>4101087</v>
      </c>
      <c r="F9912" t="s">
        <v>25601</v>
      </c>
      <c r="G9912" t="s">
        <v>25602</v>
      </c>
      <c r="H9912" t="s">
        <v>25582</v>
      </c>
      <c r="I9912" t="s">
        <v>25603</v>
      </c>
      <c r="J9912" t="s">
        <v>25604</v>
      </c>
      <c r="K9912" t="s">
        <v>110</v>
      </c>
      <c r="L9912" t="s">
        <v>3343</v>
      </c>
      <c r="M9912" t="s">
        <v>3344</v>
      </c>
      <c r="N9912" t="s">
        <v>3627</v>
      </c>
      <c r="O9912" t="s">
        <v>3343</v>
      </c>
      <c r="P9912" t="s">
        <v>3343</v>
      </c>
      <c r="Q9912" t="s">
        <v>3346</v>
      </c>
    </row>
    <row r="9913" spans="1:17" x14ac:dyDescent="0.25">
      <c r="A9913" t="s">
        <v>1727</v>
      </c>
      <c r="B9913" t="s">
        <v>25081</v>
      </c>
      <c r="C9913" t="s">
        <v>2705</v>
      </c>
      <c r="D9913" t="s">
        <v>25082</v>
      </c>
      <c r="E9913">
        <v>4101088</v>
      </c>
      <c r="F9913" t="s">
        <v>25605</v>
      </c>
      <c r="G9913" t="s">
        <v>25606</v>
      </c>
      <c r="H9913" t="s">
        <v>6087</v>
      </c>
      <c r="I9913" t="s">
        <v>25607</v>
      </c>
      <c r="J9913" t="s">
        <v>25608</v>
      </c>
      <c r="K9913" t="s">
        <v>110</v>
      </c>
      <c r="L9913" t="s">
        <v>3343</v>
      </c>
      <c r="M9913" t="s">
        <v>3344</v>
      </c>
      <c r="N9913" t="s">
        <v>3627</v>
      </c>
      <c r="O9913" t="s">
        <v>3346</v>
      </c>
      <c r="P9913" t="s">
        <v>3343</v>
      </c>
      <c r="Q9913" t="s">
        <v>3346</v>
      </c>
    </row>
    <row r="9914" spans="1:17" x14ac:dyDescent="0.25">
      <c r="A9914" t="s">
        <v>1727</v>
      </c>
      <c r="B9914" t="s">
        <v>25081</v>
      </c>
      <c r="C9914" t="s">
        <v>2705</v>
      </c>
      <c r="D9914" t="s">
        <v>25082</v>
      </c>
      <c r="E9914">
        <v>4101089</v>
      </c>
      <c r="F9914" t="s">
        <v>25609</v>
      </c>
      <c r="G9914" t="s">
        <v>25610</v>
      </c>
      <c r="H9914" t="s">
        <v>3586</v>
      </c>
      <c r="I9914" t="s">
        <v>25611</v>
      </c>
      <c r="J9914" t="s">
        <v>25612</v>
      </c>
      <c r="K9914" t="s">
        <v>110</v>
      </c>
      <c r="L9914" t="s">
        <v>3343</v>
      </c>
      <c r="M9914" t="s">
        <v>3344</v>
      </c>
      <c r="N9914" t="s">
        <v>3627</v>
      </c>
      <c r="O9914" t="s">
        <v>3343</v>
      </c>
      <c r="P9914" t="s">
        <v>3343</v>
      </c>
      <c r="Q9914" t="s">
        <v>3346</v>
      </c>
    </row>
    <row r="9915" spans="1:17" x14ac:dyDescent="0.25">
      <c r="A9915" t="s">
        <v>1727</v>
      </c>
      <c r="B9915" t="s">
        <v>25081</v>
      </c>
      <c r="C9915" t="s">
        <v>2705</v>
      </c>
      <c r="D9915" t="s">
        <v>25082</v>
      </c>
      <c r="E9915">
        <v>4101089</v>
      </c>
      <c r="F9915" t="s">
        <v>25609</v>
      </c>
      <c r="G9915" t="s">
        <v>25610</v>
      </c>
      <c r="H9915" t="s">
        <v>3586</v>
      </c>
      <c r="I9915" t="s">
        <v>25613</v>
      </c>
      <c r="J9915" t="s">
        <v>25614</v>
      </c>
      <c r="K9915" t="s">
        <v>110</v>
      </c>
      <c r="L9915" t="s">
        <v>3346</v>
      </c>
      <c r="M9915" t="s">
        <v>3344</v>
      </c>
      <c r="N9915" t="s">
        <v>3627</v>
      </c>
      <c r="O9915" t="s">
        <v>3343</v>
      </c>
      <c r="P9915" t="s">
        <v>3343</v>
      </c>
      <c r="Q9915" t="s">
        <v>3346</v>
      </c>
    </row>
    <row r="9916" spans="1:17" x14ac:dyDescent="0.25">
      <c r="A9916" t="s">
        <v>1727</v>
      </c>
      <c r="B9916" t="s">
        <v>25081</v>
      </c>
      <c r="C9916" t="s">
        <v>2705</v>
      </c>
      <c r="D9916" t="s">
        <v>25082</v>
      </c>
      <c r="E9916">
        <v>4101089</v>
      </c>
      <c r="F9916" t="s">
        <v>25609</v>
      </c>
      <c r="G9916" t="s">
        <v>25610</v>
      </c>
      <c r="H9916" t="s">
        <v>3586</v>
      </c>
      <c r="I9916" t="s">
        <v>25615</v>
      </c>
      <c r="J9916" t="s">
        <v>25616</v>
      </c>
      <c r="K9916" t="s">
        <v>110</v>
      </c>
      <c r="L9916" t="s">
        <v>3346</v>
      </c>
      <c r="M9916" t="s">
        <v>3344</v>
      </c>
      <c r="N9916" t="s">
        <v>3627</v>
      </c>
      <c r="O9916" t="s">
        <v>3343</v>
      </c>
      <c r="P9916" t="s">
        <v>3343</v>
      </c>
      <c r="Q9916" t="s">
        <v>3346</v>
      </c>
    </row>
    <row r="9917" spans="1:17" x14ac:dyDescent="0.25">
      <c r="A9917" t="s">
        <v>1727</v>
      </c>
      <c r="B9917" t="s">
        <v>25081</v>
      </c>
      <c r="C9917" t="s">
        <v>2705</v>
      </c>
      <c r="D9917" t="s">
        <v>25082</v>
      </c>
      <c r="E9917">
        <v>4101089</v>
      </c>
      <c r="F9917" t="s">
        <v>25609</v>
      </c>
      <c r="G9917" t="s">
        <v>25610</v>
      </c>
      <c r="H9917" t="s">
        <v>3586</v>
      </c>
      <c r="I9917" t="s">
        <v>25617</v>
      </c>
      <c r="J9917" t="s">
        <v>25618</v>
      </c>
      <c r="K9917" t="s">
        <v>110</v>
      </c>
      <c r="L9917" t="s">
        <v>3346</v>
      </c>
      <c r="M9917" t="s">
        <v>3344</v>
      </c>
      <c r="N9917" t="s">
        <v>3627</v>
      </c>
      <c r="O9917" t="s">
        <v>3343</v>
      </c>
      <c r="P9917" t="s">
        <v>3343</v>
      </c>
      <c r="Q9917" t="s">
        <v>3346</v>
      </c>
    </row>
    <row r="9918" spans="1:17" x14ac:dyDescent="0.25">
      <c r="A9918" t="s">
        <v>1727</v>
      </c>
      <c r="B9918" t="s">
        <v>25081</v>
      </c>
      <c r="C9918" t="s">
        <v>2705</v>
      </c>
      <c r="D9918" t="s">
        <v>25082</v>
      </c>
      <c r="E9918">
        <v>4101090</v>
      </c>
      <c r="F9918" t="s">
        <v>297</v>
      </c>
      <c r="G9918" t="s">
        <v>25619</v>
      </c>
      <c r="H9918" t="s">
        <v>3586</v>
      </c>
      <c r="I9918" t="s">
        <v>25620</v>
      </c>
      <c r="J9918" t="s">
        <v>298</v>
      </c>
      <c r="K9918" t="s">
        <v>110</v>
      </c>
      <c r="L9918" t="s">
        <v>3343</v>
      </c>
      <c r="M9918" t="s">
        <v>3344</v>
      </c>
      <c r="N9918" t="s">
        <v>3627</v>
      </c>
      <c r="O9918" t="s">
        <v>3343</v>
      </c>
      <c r="P9918" t="s">
        <v>3343</v>
      </c>
      <c r="Q9918" t="s">
        <v>3346</v>
      </c>
    </row>
    <row r="9919" spans="1:17" x14ac:dyDescent="0.25">
      <c r="A9919" t="s">
        <v>1727</v>
      </c>
      <c r="B9919" t="s">
        <v>25081</v>
      </c>
      <c r="C9919" t="s">
        <v>2705</v>
      </c>
      <c r="D9919" t="s">
        <v>25082</v>
      </c>
      <c r="E9919">
        <v>4101090</v>
      </c>
      <c r="F9919" t="s">
        <v>297</v>
      </c>
      <c r="G9919" t="s">
        <v>25619</v>
      </c>
      <c r="H9919" t="s">
        <v>3586</v>
      </c>
      <c r="I9919" t="s">
        <v>25621</v>
      </c>
      <c r="J9919" t="s">
        <v>4511</v>
      </c>
      <c r="K9919" t="s">
        <v>110</v>
      </c>
      <c r="L9919" t="s">
        <v>3346</v>
      </c>
      <c r="M9919" t="s">
        <v>3344</v>
      </c>
      <c r="N9919" t="s">
        <v>3627</v>
      </c>
      <c r="O9919" t="s">
        <v>3343</v>
      </c>
      <c r="P9919" t="s">
        <v>3343</v>
      </c>
      <c r="Q9919" t="s">
        <v>3346</v>
      </c>
    </row>
    <row r="9920" spans="1:17" x14ac:dyDescent="0.25">
      <c r="A9920" t="s">
        <v>1727</v>
      </c>
      <c r="B9920" t="s">
        <v>25081</v>
      </c>
      <c r="C9920" t="s">
        <v>2705</v>
      </c>
      <c r="D9920" t="s">
        <v>25082</v>
      </c>
      <c r="E9920">
        <v>4101091</v>
      </c>
      <c r="F9920" t="s">
        <v>25622</v>
      </c>
      <c r="G9920" t="s">
        <v>25623</v>
      </c>
      <c r="H9920" t="s">
        <v>25102</v>
      </c>
      <c r="I9920" t="s">
        <v>25624</v>
      </c>
      <c r="J9920" t="s">
        <v>25625</v>
      </c>
      <c r="K9920" t="s">
        <v>110</v>
      </c>
      <c r="L9920" t="s">
        <v>3343</v>
      </c>
      <c r="M9920" t="s">
        <v>3344</v>
      </c>
      <c r="N9920" t="s">
        <v>3627</v>
      </c>
      <c r="O9920" t="s">
        <v>3343</v>
      </c>
      <c r="P9920" t="s">
        <v>3343</v>
      </c>
      <c r="Q9920" t="s">
        <v>3346</v>
      </c>
    </row>
    <row r="9921" spans="1:17" x14ac:dyDescent="0.25">
      <c r="A9921" t="s">
        <v>1727</v>
      </c>
      <c r="B9921" t="s">
        <v>25081</v>
      </c>
      <c r="C9921" t="s">
        <v>2705</v>
      </c>
      <c r="D9921" t="s">
        <v>25082</v>
      </c>
      <c r="E9921">
        <v>4101092</v>
      </c>
      <c r="F9921" t="s">
        <v>25626</v>
      </c>
      <c r="G9921" t="s">
        <v>25627</v>
      </c>
      <c r="H9921" t="s">
        <v>25102</v>
      </c>
      <c r="I9921" t="s">
        <v>25628</v>
      </c>
      <c r="J9921" t="s">
        <v>25629</v>
      </c>
      <c r="K9921" t="s">
        <v>110</v>
      </c>
      <c r="L9921" t="s">
        <v>3343</v>
      </c>
      <c r="M9921" t="s">
        <v>3344</v>
      </c>
      <c r="N9921" t="s">
        <v>3627</v>
      </c>
      <c r="O9921" t="s">
        <v>3343</v>
      </c>
      <c r="P9921" t="s">
        <v>3343</v>
      </c>
      <c r="Q9921" t="s">
        <v>3346</v>
      </c>
    </row>
    <row r="9922" spans="1:17" x14ac:dyDescent="0.25">
      <c r="A9922" t="s">
        <v>1727</v>
      </c>
      <c r="B9922" t="s">
        <v>25081</v>
      </c>
      <c r="C9922" t="s">
        <v>2705</v>
      </c>
      <c r="D9922" t="s">
        <v>25082</v>
      </c>
      <c r="E9922">
        <v>4101092</v>
      </c>
      <c r="F9922" t="s">
        <v>25626</v>
      </c>
      <c r="G9922" t="s">
        <v>25627</v>
      </c>
      <c r="H9922" t="s">
        <v>25102</v>
      </c>
      <c r="I9922" t="s">
        <v>25630</v>
      </c>
      <c r="J9922" t="s">
        <v>25631</v>
      </c>
      <c r="K9922" t="s">
        <v>110</v>
      </c>
      <c r="L9922" t="s">
        <v>3346</v>
      </c>
      <c r="M9922" t="s">
        <v>3344</v>
      </c>
      <c r="N9922" t="s">
        <v>3627</v>
      </c>
      <c r="O9922" t="s">
        <v>3343</v>
      </c>
      <c r="P9922" t="s">
        <v>3343</v>
      </c>
      <c r="Q9922" t="s">
        <v>3346</v>
      </c>
    </row>
    <row r="9923" spans="1:17" x14ac:dyDescent="0.25">
      <c r="A9923" t="s">
        <v>1727</v>
      </c>
      <c r="B9923" t="s">
        <v>25081</v>
      </c>
      <c r="C9923" t="s">
        <v>2705</v>
      </c>
      <c r="D9923" t="s">
        <v>25082</v>
      </c>
      <c r="E9923">
        <v>4101092</v>
      </c>
      <c r="F9923" t="s">
        <v>25626</v>
      </c>
      <c r="G9923" t="s">
        <v>25627</v>
      </c>
      <c r="H9923" t="s">
        <v>25102</v>
      </c>
      <c r="I9923" t="s">
        <v>25632</v>
      </c>
      <c r="J9923" t="s">
        <v>25633</v>
      </c>
      <c r="K9923" t="s">
        <v>110</v>
      </c>
      <c r="L9923" t="s">
        <v>3346</v>
      </c>
      <c r="M9923" t="s">
        <v>3344</v>
      </c>
      <c r="N9923" t="s">
        <v>3627</v>
      </c>
      <c r="O9923" t="s">
        <v>3343</v>
      </c>
      <c r="P9923" t="s">
        <v>3343</v>
      </c>
      <c r="Q9923" t="s">
        <v>3346</v>
      </c>
    </row>
    <row r="9924" spans="1:17" x14ac:dyDescent="0.25">
      <c r="A9924" t="s">
        <v>1727</v>
      </c>
      <c r="B9924" t="s">
        <v>25081</v>
      </c>
      <c r="C9924" t="s">
        <v>2705</v>
      </c>
      <c r="D9924" t="s">
        <v>25082</v>
      </c>
      <c r="E9924">
        <v>4101092</v>
      </c>
      <c r="F9924" t="s">
        <v>25626</v>
      </c>
      <c r="G9924" t="s">
        <v>25627</v>
      </c>
      <c r="H9924" t="s">
        <v>25102</v>
      </c>
      <c r="I9924" t="s">
        <v>25634</v>
      </c>
      <c r="J9924" t="s">
        <v>25635</v>
      </c>
      <c r="K9924" t="s">
        <v>110</v>
      </c>
      <c r="L9924" t="s">
        <v>3346</v>
      </c>
      <c r="M9924" t="s">
        <v>3344</v>
      </c>
      <c r="N9924" t="s">
        <v>3627</v>
      </c>
      <c r="O9924" t="s">
        <v>3343</v>
      </c>
      <c r="P9924" t="s">
        <v>3343</v>
      </c>
      <c r="Q9924" t="s">
        <v>3346</v>
      </c>
    </row>
    <row r="9925" spans="1:17" x14ac:dyDescent="0.25">
      <c r="A9925" t="s">
        <v>1727</v>
      </c>
      <c r="B9925" t="s">
        <v>25081</v>
      </c>
      <c r="C9925" t="s">
        <v>2705</v>
      </c>
      <c r="D9925" t="s">
        <v>25082</v>
      </c>
      <c r="E9925">
        <v>4101093</v>
      </c>
      <c r="F9925" t="s">
        <v>25636</v>
      </c>
      <c r="G9925" t="s">
        <v>25637</v>
      </c>
      <c r="H9925" t="s">
        <v>3634</v>
      </c>
      <c r="I9925" t="s">
        <v>25638</v>
      </c>
      <c r="J9925" t="s">
        <v>25639</v>
      </c>
      <c r="K9925" t="s">
        <v>110</v>
      </c>
      <c r="L9925" t="s">
        <v>3343</v>
      </c>
      <c r="M9925" t="s">
        <v>3344</v>
      </c>
      <c r="N9925" t="s">
        <v>3345</v>
      </c>
      <c r="O9925" t="s">
        <v>3346</v>
      </c>
      <c r="P9925" t="s">
        <v>3343</v>
      </c>
      <c r="Q9925" t="s">
        <v>3346</v>
      </c>
    </row>
    <row r="9926" spans="1:17" x14ac:dyDescent="0.25">
      <c r="A9926" t="s">
        <v>1727</v>
      </c>
      <c r="B9926" t="s">
        <v>25081</v>
      </c>
      <c r="C9926" t="s">
        <v>2705</v>
      </c>
      <c r="D9926" t="s">
        <v>25082</v>
      </c>
      <c r="E9926">
        <v>4101093</v>
      </c>
      <c r="F9926" t="s">
        <v>25636</v>
      </c>
      <c r="G9926" t="s">
        <v>25637</v>
      </c>
      <c r="H9926" t="s">
        <v>3634</v>
      </c>
      <c r="I9926" t="s">
        <v>25640</v>
      </c>
      <c r="J9926" t="s">
        <v>25641</v>
      </c>
      <c r="K9926" t="s">
        <v>110</v>
      </c>
      <c r="L9926" t="s">
        <v>3346</v>
      </c>
      <c r="M9926" t="s">
        <v>3344</v>
      </c>
      <c r="N9926" t="s">
        <v>3345</v>
      </c>
      <c r="O9926" t="s">
        <v>3346</v>
      </c>
      <c r="P9926" t="s">
        <v>3343</v>
      </c>
      <c r="Q9926" t="s">
        <v>3346</v>
      </c>
    </row>
    <row r="9927" spans="1:17" x14ac:dyDescent="0.25">
      <c r="A9927" t="s">
        <v>1727</v>
      </c>
      <c r="B9927" t="s">
        <v>25081</v>
      </c>
      <c r="C9927" t="s">
        <v>2705</v>
      </c>
      <c r="D9927" t="s">
        <v>25082</v>
      </c>
      <c r="E9927">
        <v>4101094</v>
      </c>
      <c r="F9927" t="s">
        <v>289</v>
      </c>
      <c r="G9927" t="s">
        <v>25642</v>
      </c>
      <c r="H9927" t="s">
        <v>6617</v>
      </c>
      <c r="I9927" t="s">
        <v>25643</v>
      </c>
      <c r="J9927" t="s">
        <v>290</v>
      </c>
      <c r="K9927" t="s">
        <v>110</v>
      </c>
      <c r="L9927" t="s">
        <v>3343</v>
      </c>
      <c r="M9927" t="s">
        <v>3344</v>
      </c>
      <c r="N9927" t="s">
        <v>3627</v>
      </c>
      <c r="O9927" t="s">
        <v>3343</v>
      </c>
      <c r="P9927" t="s">
        <v>3343</v>
      </c>
      <c r="Q9927" t="s">
        <v>3346</v>
      </c>
    </row>
    <row r="9928" spans="1:17" x14ac:dyDescent="0.25">
      <c r="A9928" t="s">
        <v>1727</v>
      </c>
      <c r="B9928" t="s">
        <v>25081</v>
      </c>
      <c r="C9928" t="s">
        <v>2705</v>
      </c>
      <c r="D9928" t="s">
        <v>25082</v>
      </c>
      <c r="E9928">
        <v>4101094</v>
      </c>
      <c r="F9928" t="s">
        <v>289</v>
      </c>
      <c r="G9928" t="s">
        <v>25642</v>
      </c>
      <c r="H9928" t="s">
        <v>6617</v>
      </c>
      <c r="I9928" t="s">
        <v>25644</v>
      </c>
      <c r="J9928" t="s">
        <v>25645</v>
      </c>
      <c r="K9928" t="s">
        <v>110</v>
      </c>
      <c r="L9928" t="s">
        <v>3346</v>
      </c>
      <c r="M9928" t="s">
        <v>3344</v>
      </c>
      <c r="N9928" t="s">
        <v>3627</v>
      </c>
      <c r="O9928" t="s">
        <v>3343</v>
      </c>
      <c r="P9928" t="s">
        <v>3343</v>
      </c>
      <c r="Q9928" t="s">
        <v>3346</v>
      </c>
    </row>
    <row r="9929" spans="1:17" x14ac:dyDescent="0.25">
      <c r="A9929" t="s">
        <v>1727</v>
      </c>
      <c r="B9929" t="s">
        <v>25081</v>
      </c>
      <c r="C9929" t="s">
        <v>2705</v>
      </c>
      <c r="D9929" t="s">
        <v>25082</v>
      </c>
      <c r="E9929">
        <v>4101095</v>
      </c>
      <c r="F9929" t="s">
        <v>25646</v>
      </c>
      <c r="G9929" t="s">
        <v>25647</v>
      </c>
      <c r="H9929" t="s">
        <v>25648</v>
      </c>
      <c r="I9929" t="s">
        <v>25649</v>
      </c>
      <c r="J9929" t="s">
        <v>25650</v>
      </c>
      <c r="K9929" t="s">
        <v>110</v>
      </c>
      <c r="L9929" t="s">
        <v>3343</v>
      </c>
      <c r="M9929" t="s">
        <v>3344</v>
      </c>
      <c r="N9929" t="s">
        <v>3627</v>
      </c>
      <c r="O9929" t="s">
        <v>3346</v>
      </c>
      <c r="P9929" t="s">
        <v>3343</v>
      </c>
      <c r="Q9929" t="s">
        <v>3346</v>
      </c>
    </row>
    <row r="9930" spans="1:17" x14ac:dyDescent="0.25">
      <c r="A9930" t="s">
        <v>1727</v>
      </c>
      <c r="B9930" t="s">
        <v>25081</v>
      </c>
      <c r="C9930" t="s">
        <v>2705</v>
      </c>
      <c r="D9930" t="s">
        <v>25082</v>
      </c>
      <c r="E9930">
        <v>4101095</v>
      </c>
      <c r="F9930" t="s">
        <v>25646</v>
      </c>
      <c r="G9930" t="s">
        <v>25647</v>
      </c>
      <c r="H9930" t="s">
        <v>25648</v>
      </c>
      <c r="I9930" t="s">
        <v>25651</v>
      </c>
      <c r="J9930" t="s">
        <v>25652</v>
      </c>
      <c r="K9930" t="s">
        <v>110</v>
      </c>
      <c r="L9930" t="s">
        <v>3346</v>
      </c>
      <c r="M9930" t="s">
        <v>3344</v>
      </c>
      <c r="N9930" t="s">
        <v>3627</v>
      </c>
      <c r="O9930" t="s">
        <v>3346</v>
      </c>
      <c r="P9930" t="s">
        <v>3343</v>
      </c>
      <c r="Q9930" t="s">
        <v>3346</v>
      </c>
    </row>
    <row r="9931" spans="1:17" x14ac:dyDescent="0.25">
      <c r="A9931" t="s">
        <v>1727</v>
      </c>
      <c r="B9931" t="s">
        <v>25081</v>
      </c>
      <c r="C9931" t="s">
        <v>2705</v>
      </c>
      <c r="D9931" t="s">
        <v>25082</v>
      </c>
      <c r="E9931">
        <v>4101096</v>
      </c>
      <c r="F9931" t="s">
        <v>25653</v>
      </c>
      <c r="G9931" t="s">
        <v>25654</v>
      </c>
      <c r="H9931" t="s">
        <v>25648</v>
      </c>
      <c r="I9931" t="s">
        <v>25655</v>
      </c>
      <c r="J9931" t="s">
        <v>25656</v>
      </c>
      <c r="K9931" t="s">
        <v>110</v>
      </c>
      <c r="L9931" t="s">
        <v>3343</v>
      </c>
      <c r="M9931" t="s">
        <v>3344</v>
      </c>
      <c r="N9931" t="s">
        <v>3627</v>
      </c>
      <c r="O9931" t="s">
        <v>3346</v>
      </c>
      <c r="P9931" t="s">
        <v>3343</v>
      </c>
      <c r="Q9931" t="s">
        <v>3346</v>
      </c>
    </row>
    <row r="9932" spans="1:17" x14ac:dyDescent="0.25">
      <c r="A9932" t="s">
        <v>1727</v>
      </c>
      <c r="B9932" t="s">
        <v>25081</v>
      </c>
      <c r="C9932" t="s">
        <v>2705</v>
      </c>
      <c r="D9932" t="s">
        <v>25082</v>
      </c>
      <c r="E9932">
        <v>4101096</v>
      </c>
      <c r="F9932" t="s">
        <v>25653</v>
      </c>
      <c r="G9932" t="s">
        <v>25654</v>
      </c>
      <c r="H9932" t="s">
        <v>25648</v>
      </c>
      <c r="I9932" t="s">
        <v>25657</v>
      </c>
      <c r="J9932" t="s">
        <v>25658</v>
      </c>
      <c r="K9932" t="s">
        <v>110</v>
      </c>
      <c r="L9932" t="s">
        <v>3346</v>
      </c>
      <c r="M9932" t="s">
        <v>3344</v>
      </c>
      <c r="N9932" t="s">
        <v>3627</v>
      </c>
      <c r="O9932" t="s">
        <v>3346</v>
      </c>
      <c r="P9932" t="s">
        <v>3343</v>
      </c>
      <c r="Q9932" t="s">
        <v>3346</v>
      </c>
    </row>
    <row r="9933" spans="1:17" x14ac:dyDescent="0.25">
      <c r="A9933" t="s">
        <v>1727</v>
      </c>
      <c r="B9933" t="s">
        <v>25081</v>
      </c>
      <c r="C9933" t="s">
        <v>2705</v>
      </c>
      <c r="D9933" t="s">
        <v>25082</v>
      </c>
      <c r="E9933">
        <v>4101097</v>
      </c>
      <c r="F9933" t="s">
        <v>25659</v>
      </c>
      <c r="G9933" t="s">
        <v>25660</v>
      </c>
      <c r="H9933" t="s">
        <v>366</v>
      </c>
      <c r="I9933" t="s">
        <v>25661</v>
      </c>
      <c r="J9933" t="s">
        <v>25662</v>
      </c>
      <c r="K9933" t="s">
        <v>110</v>
      </c>
      <c r="L9933" t="s">
        <v>3343</v>
      </c>
      <c r="M9933" t="s">
        <v>3344</v>
      </c>
      <c r="N9933" t="s">
        <v>3627</v>
      </c>
      <c r="O9933" t="s">
        <v>3343</v>
      </c>
      <c r="P9933" t="s">
        <v>3343</v>
      </c>
      <c r="Q9933" t="s">
        <v>3346</v>
      </c>
    </row>
    <row r="9934" spans="1:17" x14ac:dyDescent="0.25">
      <c r="A9934" t="s">
        <v>1727</v>
      </c>
      <c r="B9934" t="s">
        <v>25081</v>
      </c>
      <c r="C9934" t="s">
        <v>2705</v>
      </c>
      <c r="D9934" t="s">
        <v>25082</v>
      </c>
      <c r="E9934">
        <v>4101097</v>
      </c>
      <c r="F9934" t="s">
        <v>25659</v>
      </c>
      <c r="G9934" t="s">
        <v>25660</v>
      </c>
      <c r="H9934" t="s">
        <v>366</v>
      </c>
      <c r="I9934" t="s">
        <v>25663</v>
      </c>
      <c r="J9934" t="s">
        <v>25664</v>
      </c>
      <c r="K9934" t="s">
        <v>110</v>
      </c>
      <c r="L9934" t="s">
        <v>3346</v>
      </c>
      <c r="M9934" t="s">
        <v>3344</v>
      </c>
      <c r="N9934" t="s">
        <v>3627</v>
      </c>
      <c r="O9934" t="s">
        <v>3343</v>
      </c>
      <c r="P9934" t="s">
        <v>3343</v>
      </c>
      <c r="Q9934" t="s">
        <v>3346</v>
      </c>
    </row>
    <row r="9935" spans="1:17" x14ac:dyDescent="0.25">
      <c r="A9935" t="s">
        <v>1727</v>
      </c>
      <c r="B9935" t="s">
        <v>25081</v>
      </c>
      <c r="C9935" t="s">
        <v>2705</v>
      </c>
      <c r="D9935" t="s">
        <v>25082</v>
      </c>
      <c r="E9935">
        <v>4101097</v>
      </c>
      <c r="F9935" t="s">
        <v>25659</v>
      </c>
      <c r="G9935" t="s">
        <v>25660</v>
      </c>
      <c r="H9935" t="s">
        <v>366</v>
      </c>
      <c r="I9935" t="s">
        <v>25665</v>
      </c>
      <c r="J9935" t="s">
        <v>25666</v>
      </c>
      <c r="K9935" t="s">
        <v>110</v>
      </c>
      <c r="L9935" t="s">
        <v>3346</v>
      </c>
      <c r="M9935" t="s">
        <v>3344</v>
      </c>
      <c r="N9935" t="s">
        <v>3627</v>
      </c>
      <c r="O9935" t="s">
        <v>3343</v>
      </c>
      <c r="P9935" t="s">
        <v>3343</v>
      </c>
      <c r="Q9935" t="s">
        <v>3346</v>
      </c>
    </row>
    <row r="9936" spans="1:17" x14ac:dyDescent="0.25">
      <c r="A9936" t="s">
        <v>1727</v>
      </c>
      <c r="B9936" t="s">
        <v>25081</v>
      </c>
      <c r="C9936" t="s">
        <v>2705</v>
      </c>
      <c r="D9936" t="s">
        <v>25082</v>
      </c>
      <c r="E9936">
        <v>4101097</v>
      </c>
      <c r="F9936" t="s">
        <v>25659</v>
      </c>
      <c r="G9936" t="s">
        <v>25660</v>
      </c>
      <c r="H9936" t="s">
        <v>366</v>
      </c>
      <c r="I9936" t="s">
        <v>25667</v>
      </c>
      <c r="J9936" t="s">
        <v>25668</v>
      </c>
      <c r="K9936" t="s">
        <v>110</v>
      </c>
      <c r="L9936" t="s">
        <v>3346</v>
      </c>
      <c r="M9936" t="s">
        <v>3344</v>
      </c>
      <c r="N9936" t="s">
        <v>3627</v>
      </c>
      <c r="O9936" t="s">
        <v>3343</v>
      </c>
      <c r="P9936" t="s">
        <v>3343</v>
      </c>
      <c r="Q9936" t="s">
        <v>3346</v>
      </c>
    </row>
    <row r="9937" spans="1:17" x14ac:dyDescent="0.25">
      <c r="A9937" t="s">
        <v>1727</v>
      </c>
      <c r="B9937" t="s">
        <v>25081</v>
      </c>
      <c r="C9937" t="s">
        <v>2705</v>
      </c>
      <c r="D9937" t="s">
        <v>25082</v>
      </c>
      <c r="E9937">
        <v>4101097</v>
      </c>
      <c r="F9937" t="s">
        <v>25659</v>
      </c>
      <c r="G9937" t="s">
        <v>25660</v>
      </c>
      <c r="H9937" t="s">
        <v>366</v>
      </c>
      <c r="I9937" t="s">
        <v>25669</v>
      </c>
      <c r="J9937" t="s">
        <v>25670</v>
      </c>
      <c r="K9937" t="s">
        <v>110</v>
      </c>
      <c r="L9937" t="s">
        <v>3346</v>
      </c>
      <c r="M9937" t="s">
        <v>3344</v>
      </c>
      <c r="N9937" t="s">
        <v>3627</v>
      </c>
      <c r="O9937" t="s">
        <v>3343</v>
      </c>
      <c r="P9937" t="s">
        <v>3343</v>
      </c>
      <c r="Q9937" t="s">
        <v>3346</v>
      </c>
    </row>
    <row r="9938" spans="1:17" x14ac:dyDescent="0.25">
      <c r="A9938" t="s">
        <v>1727</v>
      </c>
      <c r="B9938" t="s">
        <v>25081</v>
      </c>
      <c r="C9938" t="s">
        <v>2705</v>
      </c>
      <c r="D9938" t="s">
        <v>25082</v>
      </c>
      <c r="E9938">
        <v>4101097</v>
      </c>
      <c r="F9938" t="s">
        <v>25659</v>
      </c>
      <c r="G9938" t="s">
        <v>25660</v>
      </c>
      <c r="H9938" t="s">
        <v>366</v>
      </c>
      <c r="I9938" t="s">
        <v>25671</v>
      </c>
      <c r="J9938" t="s">
        <v>25672</v>
      </c>
      <c r="K9938" t="s">
        <v>110</v>
      </c>
      <c r="L9938" t="s">
        <v>3346</v>
      </c>
      <c r="M9938" t="s">
        <v>3344</v>
      </c>
      <c r="N9938" t="s">
        <v>3627</v>
      </c>
      <c r="O9938" t="s">
        <v>3343</v>
      </c>
      <c r="P9938" t="s">
        <v>3343</v>
      </c>
      <c r="Q9938" t="s">
        <v>3346</v>
      </c>
    </row>
    <row r="9939" spans="1:17" x14ac:dyDescent="0.25">
      <c r="A9939" t="s">
        <v>1727</v>
      </c>
      <c r="B9939" t="s">
        <v>25081</v>
      </c>
      <c r="C9939" t="s">
        <v>2705</v>
      </c>
      <c r="D9939" t="s">
        <v>25082</v>
      </c>
      <c r="E9939">
        <v>4101098</v>
      </c>
      <c r="F9939" t="s">
        <v>25673</v>
      </c>
      <c r="G9939" t="s">
        <v>25674</v>
      </c>
      <c r="H9939" t="s">
        <v>4404</v>
      </c>
      <c r="I9939" t="s">
        <v>25675</v>
      </c>
      <c r="J9939" t="s">
        <v>25676</v>
      </c>
      <c r="K9939" t="s">
        <v>110</v>
      </c>
      <c r="L9939" t="s">
        <v>3343</v>
      </c>
      <c r="M9939" t="s">
        <v>3344</v>
      </c>
      <c r="N9939" t="s">
        <v>3345</v>
      </c>
      <c r="O9939" t="s">
        <v>3343</v>
      </c>
      <c r="P9939" t="s">
        <v>3343</v>
      </c>
      <c r="Q9939" t="s">
        <v>3346</v>
      </c>
    </row>
    <row r="9940" spans="1:17" x14ac:dyDescent="0.25">
      <c r="A9940" t="s">
        <v>1727</v>
      </c>
      <c r="B9940" t="s">
        <v>25081</v>
      </c>
      <c r="C9940" t="s">
        <v>2705</v>
      </c>
      <c r="D9940" t="s">
        <v>25082</v>
      </c>
      <c r="E9940">
        <v>4101098</v>
      </c>
      <c r="F9940" t="s">
        <v>25673</v>
      </c>
      <c r="G9940" t="s">
        <v>25674</v>
      </c>
      <c r="H9940" t="s">
        <v>4404</v>
      </c>
      <c r="I9940" t="s">
        <v>25677</v>
      </c>
      <c r="J9940" t="s">
        <v>25678</v>
      </c>
      <c r="K9940" t="s">
        <v>110</v>
      </c>
      <c r="L9940" t="s">
        <v>3346</v>
      </c>
      <c r="M9940" t="s">
        <v>3344</v>
      </c>
      <c r="N9940" t="s">
        <v>3345</v>
      </c>
      <c r="O9940" t="s">
        <v>3343</v>
      </c>
      <c r="P9940" t="s">
        <v>3343</v>
      </c>
      <c r="Q9940" t="s">
        <v>3346</v>
      </c>
    </row>
    <row r="9941" spans="1:17" x14ac:dyDescent="0.25">
      <c r="A9941" t="s">
        <v>1727</v>
      </c>
      <c r="B9941" t="s">
        <v>25081</v>
      </c>
      <c r="C9941" t="s">
        <v>2705</v>
      </c>
      <c r="D9941" t="s">
        <v>25082</v>
      </c>
      <c r="E9941">
        <v>4101099</v>
      </c>
      <c r="F9941" t="s">
        <v>25679</v>
      </c>
      <c r="G9941" t="s">
        <v>25680</v>
      </c>
      <c r="H9941" t="s">
        <v>7831</v>
      </c>
      <c r="I9941" t="s">
        <v>25681</v>
      </c>
      <c r="J9941" t="s">
        <v>25682</v>
      </c>
      <c r="K9941" t="s">
        <v>110</v>
      </c>
      <c r="L9941" t="s">
        <v>3343</v>
      </c>
      <c r="M9941" t="s">
        <v>3344</v>
      </c>
      <c r="N9941" t="s">
        <v>3627</v>
      </c>
      <c r="O9941" t="s">
        <v>3343</v>
      </c>
      <c r="P9941" t="s">
        <v>3343</v>
      </c>
      <c r="Q9941" t="s">
        <v>3346</v>
      </c>
    </row>
    <row r="9942" spans="1:17" x14ac:dyDescent="0.25">
      <c r="A9942" t="s">
        <v>1727</v>
      </c>
      <c r="B9942" t="s">
        <v>25081</v>
      </c>
      <c r="C9942" t="s">
        <v>2705</v>
      </c>
      <c r="D9942" t="s">
        <v>25082</v>
      </c>
      <c r="E9942">
        <v>4101100</v>
      </c>
      <c r="F9942" t="s">
        <v>245</v>
      </c>
      <c r="G9942" t="s">
        <v>25683</v>
      </c>
      <c r="H9942" t="s">
        <v>7831</v>
      </c>
      <c r="I9942" t="s">
        <v>25684</v>
      </c>
      <c r="J9942" t="s">
        <v>242</v>
      </c>
      <c r="K9942" t="s">
        <v>110</v>
      </c>
      <c r="L9942" t="s">
        <v>3343</v>
      </c>
      <c r="M9942" t="s">
        <v>3344</v>
      </c>
      <c r="N9942" t="s">
        <v>3627</v>
      </c>
      <c r="O9942" t="s">
        <v>3343</v>
      </c>
      <c r="P9942" t="s">
        <v>3343</v>
      </c>
      <c r="Q9942" t="s">
        <v>3346</v>
      </c>
    </row>
    <row r="9943" spans="1:17" x14ac:dyDescent="0.25">
      <c r="A9943" t="s">
        <v>1727</v>
      </c>
      <c r="B9943" t="s">
        <v>25081</v>
      </c>
      <c r="C9943" t="s">
        <v>2705</v>
      </c>
      <c r="D9943" t="s">
        <v>25082</v>
      </c>
      <c r="E9943">
        <v>4101100</v>
      </c>
      <c r="F9943" t="s">
        <v>245</v>
      </c>
      <c r="G9943" t="s">
        <v>25683</v>
      </c>
      <c r="H9943" t="s">
        <v>7831</v>
      </c>
      <c r="I9943" t="s">
        <v>25685</v>
      </c>
      <c r="J9943" t="s">
        <v>25686</v>
      </c>
      <c r="K9943" t="s">
        <v>110</v>
      </c>
      <c r="L9943" t="s">
        <v>3346</v>
      </c>
      <c r="M9943" t="s">
        <v>3344</v>
      </c>
      <c r="N9943" t="s">
        <v>3627</v>
      </c>
      <c r="O9943" t="s">
        <v>3343</v>
      </c>
      <c r="P9943" t="s">
        <v>3343</v>
      </c>
      <c r="Q9943" t="s">
        <v>3346</v>
      </c>
    </row>
    <row r="9944" spans="1:17" x14ac:dyDescent="0.25">
      <c r="A9944" t="s">
        <v>1727</v>
      </c>
      <c r="B9944" t="s">
        <v>25081</v>
      </c>
      <c r="C9944" t="s">
        <v>2705</v>
      </c>
      <c r="D9944" t="s">
        <v>25082</v>
      </c>
      <c r="E9944">
        <v>4101100</v>
      </c>
      <c r="F9944" t="s">
        <v>245</v>
      </c>
      <c r="G9944" t="s">
        <v>25683</v>
      </c>
      <c r="H9944" t="s">
        <v>7831</v>
      </c>
      <c r="I9944" t="s">
        <v>25687</v>
      </c>
      <c r="J9944" t="s">
        <v>25688</v>
      </c>
      <c r="K9944" t="s">
        <v>110</v>
      </c>
      <c r="L9944" t="s">
        <v>3346</v>
      </c>
      <c r="M9944" t="s">
        <v>3344</v>
      </c>
      <c r="N9944" t="s">
        <v>3627</v>
      </c>
      <c r="O9944" t="s">
        <v>3343</v>
      </c>
      <c r="P9944" t="s">
        <v>3343</v>
      </c>
      <c r="Q9944" t="s">
        <v>3346</v>
      </c>
    </row>
    <row r="9945" spans="1:17" x14ac:dyDescent="0.25">
      <c r="A9945" t="s">
        <v>1727</v>
      </c>
      <c r="B9945" t="s">
        <v>25081</v>
      </c>
      <c r="C9945" t="s">
        <v>2705</v>
      </c>
      <c r="D9945" t="s">
        <v>25082</v>
      </c>
      <c r="E9945">
        <v>4101100</v>
      </c>
      <c r="F9945" t="s">
        <v>245</v>
      </c>
      <c r="G9945" t="s">
        <v>25683</v>
      </c>
      <c r="H9945" t="s">
        <v>7831</v>
      </c>
      <c r="I9945" t="s">
        <v>25689</v>
      </c>
      <c r="J9945" t="s">
        <v>246</v>
      </c>
      <c r="K9945" t="s">
        <v>110</v>
      </c>
      <c r="L9945" t="s">
        <v>3346</v>
      </c>
      <c r="M9945" t="s">
        <v>3344</v>
      </c>
      <c r="N9945" t="s">
        <v>3627</v>
      </c>
      <c r="O9945" t="s">
        <v>3343</v>
      </c>
      <c r="P9945" t="s">
        <v>3343</v>
      </c>
      <c r="Q9945" t="s">
        <v>3346</v>
      </c>
    </row>
    <row r="9946" spans="1:17" x14ac:dyDescent="0.25">
      <c r="A9946" t="s">
        <v>1727</v>
      </c>
      <c r="B9946" t="s">
        <v>25081</v>
      </c>
      <c r="C9946" t="s">
        <v>2705</v>
      </c>
      <c r="D9946" t="s">
        <v>25082</v>
      </c>
      <c r="E9946">
        <v>4101101</v>
      </c>
      <c r="F9946" t="s">
        <v>25690</v>
      </c>
      <c r="G9946" t="s">
        <v>25691</v>
      </c>
      <c r="H9946" t="s">
        <v>25692</v>
      </c>
      <c r="I9946" t="s">
        <v>25693</v>
      </c>
      <c r="J9946" t="s">
        <v>25694</v>
      </c>
      <c r="K9946" t="s">
        <v>110</v>
      </c>
      <c r="L9946" t="s">
        <v>3343</v>
      </c>
      <c r="M9946" t="s">
        <v>3344</v>
      </c>
      <c r="N9946" t="s">
        <v>3627</v>
      </c>
      <c r="O9946" t="s">
        <v>3343</v>
      </c>
      <c r="P9946" t="s">
        <v>3343</v>
      </c>
      <c r="Q9946" t="s">
        <v>3346</v>
      </c>
    </row>
    <row r="9947" spans="1:17" x14ac:dyDescent="0.25">
      <c r="A9947" t="s">
        <v>1727</v>
      </c>
      <c r="B9947" t="s">
        <v>25081</v>
      </c>
      <c r="C9947" t="s">
        <v>2705</v>
      </c>
      <c r="D9947" t="s">
        <v>25082</v>
      </c>
      <c r="E9947">
        <v>4101102</v>
      </c>
      <c r="F9947" t="s">
        <v>375</v>
      </c>
      <c r="G9947" t="s">
        <v>3518</v>
      </c>
      <c r="H9947" t="s">
        <v>3350</v>
      </c>
      <c r="I9947" t="s">
        <v>25695</v>
      </c>
      <c r="J9947" t="s">
        <v>154</v>
      </c>
      <c r="K9947" t="s">
        <v>110</v>
      </c>
      <c r="L9947" t="s">
        <v>3343</v>
      </c>
      <c r="M9947" t="s">
        <v>3344</v>
      </c>
      <c r="N9947" t="s">
        <v>3345</v>
      </c>
      <c r="O9947" t="s">
        <v>3346</v>
      </c>
      <c r="P9947" t="s">
        <v>3343</v>
      </c>
      <c r="Q9947" t="s">
        <v>3346</v>
      </c>
    </row>
    <row r="9948" spans="1:17" x14ac:dyDescent="0.25">
      <c r="A9948" t="s">
        <v>1727</v>
      </c>
      <c r="B9948" t="s">
        <v>25081</v>
      </c>
      <c r="C9948" t="s">
        <v>2705</v>
      </c>
      <c r="D9948" t="s">
        <v>25082</v>
      </c>
      <c r="E9948" s="1009">
        <v>4101103</v>
      </c>
      <c r="F9948" t="s">
        <v>51</v>
      </c>
      <c r="G9948" t="s">
        <v>3475</v>
      </c>
      <c r="H9948" t="s">
        <v>3350</v>
      </c>
      <c r="I9948" t="s">
        <v>313</v>
      </c>
      <c r="J9948" t="s">
        <v>224</v>
      </c>
      <c r="K9948" t="s">
        <v>110</v>
      </c>
      <c r="L9948" t="s">
        <v>3343</v>
      </c>
      <c r="M9948" t="s">
        <v>3344</v>
      </c>
      <c r="N9948" t="s">
        <v>3345</v>
      </c>
      <c r="O9948" t="s">
        <v>3343</v>
      </c>
      <c r="P9948" t="s">
        <v>3343</v>
      </c>
      <c r="Q9948" t="s">
        <v>3346</v>
      </c>
    </row>
    <row r="9949" spans="1:17" x14ac:dyDescent="0.25">
      <c r="A9949" t="s">
        <v>1727</v>
      </c>
      <c r="B9949" t="s">
        <v>25081</v>
      </c>
      <c r="C9949" t="s">
        <v>2705</v>
      </c>
      <c r="D9949" t="s">
        <v>25082</v>
      </c>
      <c r="E9949">
        <v>4101103</v>
      </c>
      <c r="F9949" t="s">
        <v>51</v>
      </c>
      <c r="G9949" t="s">
        <v>3475</v>
      </c>
      <c r="H9949" t="s">
        <v>3350</v>
      </c>
      <c r="I9949" t="s">
        <v>25696</v>
      </c>
      <c r="J9949" t="s">
        <v>25697</v>
      </c>
      <c r="K9949" t="s">
        <v>110</v>
      </c>
      <c r="L9949" t="s">
        <v>3346</v>
      </c>
      <c r="M9949" t="s">
        <v>3344</v>
      </c>
      <c r="N9949" t="s">
        <v>3345</v>
      </c>
      <c r="O9949" t="s">
        <v>3343</v>
      </c>
      <c r="P9949" t="s">
        <v>3343</v>
      </c>
      <c r="Q9949" t="s">
        <v>3346</v>
      </c>
    </row>
    <row r="9950" spans="1:17" x14ac:dyDescent="0.25">
      <c r="A9950" t="s">
        <v>1727</v>
      </c>
      <c r="B9950" t="s">
        <v>25081</v>
      </c>
      <c r="C9950" t="s">
        <v>2705</v>
      </c>
      <c r="D9950" t="s">
        <v>25082</v>
      </c>
      <c r="E9950">
        <v>4101104</v>
      </c>
      <c r="F9950" t="s">
        <v>25698</v>
      </c>
      <c r="G9950" t="s">
        <v>25699</v>
      </c>
      <c r="H9950" t="s">
        <v>3770</v>
      </c>
      <c r="I9950" t="s">
        <v>25700</v>
      </c>
      <c r="J9950" t="s">
        <v>25701</v>
      </c>
      <c r="K9950" t="s">
        <v>110</v>
      </c>
      <c r="L9950" t="s">
        <v>3343</v>
      </c>
      <c r="M9950" t="s">
        <v>3344</v>
      </c>
      <c r="N9950" t="s">
        <v>3627</v>
      </c>
      <c r="O9950" t="s">
        <v>3343</v>
      </c>
      <c r="P9950" t="s">
        <v>3343</v>
      </c>
      <c r="Q9950" t="s">
        <v>3346</v>
      </c>
    </row>
    <row r="9951" spans="1:17" x14ac:dyDescent="0.25">
      <c r="A9951" t="s">
        <v>1727</v>
      </c>
      <c r="B9951" t="s">
        <v>25081</v>
      </c>
      <c r="C9951" t="s">
        <v>2705</v>
      </c>
      <c r="D9951" t="s">
        <v>25082</v>
      </c>
      <c r="E9951">
        <v>4101105</v>
      </c>
      <c r="F9951" t="s">
        <v>128</v>
      </c>
      <c r="G9951" t="s">
        <v>4583</v>
      </c>
      <c r="H9951" t="s">
        <v>3701</v>
      </c>
      <c r="I9951" t="s">
        <v>25702</v>
      </c>
      <c r="J9951" t="s">
        <v>935</v>
      </c>
      <c r="K9951" t="s">
        <v>110</v>
      </c>
      <c r="L9951" t="s">
        <v>3343</v>
      </c>
      <c r="M9951" t="s">
        <v>3344</v>
      </c>
      <c r="N9951" t="s">
        <v>3345</v>
      </c>
      <c r="O9951" t="s">
        <v>3346</v>
      </c>
      <c r="P9951" t="s">
        <v>3346</v>
      </c>
      <c r="Q9951" t="s">
        <v>3346</v>
      </c>
    </row>
    <row r="9952" spans="1:17" x14ac:dyDescent="0.25">
      <c r="A9952" t="s">
        <v>1727</v>
      </c>
      <c r="B9952" t="s">
        <v>25081</v>
      </c>
      <c r="C9952" t="s">
        <v>2705</v>
      </c>
      <c r="D9952" t="s">
        <v>25082</v>
      </c>
      <c r="E9952">
        <v>4101105</v>
      </c>
      <c r="F9952" t="s">
        <v>128</v>
      </c>
      <c r="G9952" t="s">
        <v>4583</v>
      </c>
      <c r="H9952" t="s">
        <v>3701</v>
      </c>
      <c r="I9952" t="s">
        <v>25703</v>
      </c>
      <c r="J9952" t="s">
        <v>25704</v>
      </c>
      <c r="K9952" t="s">
        <v>110</v>
      </c>
      <c r="L9952" t="s">
        <v>3346</v>
      </c>
      <c r="M9952" t="s">
        <v>3344</v>
      </c>
      <c r="N9952" t="s">
        <v>3345</v>
      </c>
      <c r="O9952" t="s">
        <v>3346</v>
      </c>
      <c r="P9952" t="s">
        <v>3346</v>
      </c>
      <c r="Q9952" t="s">
        <v>3346</v>
      </c>
    </row>
    <row r="9953" spans="1:17" x14ac:dyDescent="0.25">
      <c r="A9953" t="s">
        <v>1727</v>
      </c>
      <c r="B9953" t="s">
        <v>25081</v>
      </c>
      <c r="C9953" t="s">
        <v>2705</v>
      </c>
      <c r="D9953" t="s">
        <v>25082</v>
      </c>
      <c r="E9953">
        <v>4101105</v>
      </c>
      <c r="F9953" t="s">
        <v>128</v>
      </c>
      <c r="G9953" t="s">
        <v>4583</v>
      </c>
      <c r="H9953" t="s">
        <v>3701</v>
      </c>
      <c r="I9953" t="s">
        <v>25705</v>
      </c>
      <c r="J9953" t="s">
        <v>25193</v>
      </c>
      <c r="K9953" t="s">
        <v>110</v>
      </c>
      <c r="L9953" t="s">
        <v>3346</v>
      </c>
      <c r="M9953" t="s">
        <v>3344</v>
      </c>
      <c r="N9953" t="s">
        <v>3345</v>
      </c>
      <c r="O9953" t="s">
        <v>3346</v>
      </c>
      <c r="P9953" t="s">
        <v>3346</v>
      </c>
      <c r="Q9953" t="s">
        <v>3346</v>
      </c>
    </row>
    <row r="9954" spans="1:17" x14ac:dyDescent="0.25">
      <c r="A9954" t="s">
        <v>1727</v>
      </c>
      <c r="B9954" t="s">
        <v>25081</v>
      </c>
      <c r="C9954" t="s">
        <v>2705</v>
      </c>
      <c r="D9954" t="s">
        <v>25082</v>
      </c>
      <c r="E9954">
        <v>4101105</v>
      </c>
      <c r="F9954" t="s">
        <v>128</v>
      </c>
      <c r="G9954" t="s">
        <v>4583</v>
      </c>
      <c r="H9954" t="s">
        <v>3701</v>
      </c>
      <c r="I9954" t="s">
        <v>25706</v>
      </c>
      <c r="J9954" t="s">
        <v>25707</v>
      </c>
      <c r="K9954" t="s">
        <v>110</v>
      </c>
      <c r="L9954" t="s">
        <v>3346</v>
      </c>
      <c r="M9954" t="s">
        <v>3344</v>
      </c>
      <c r="N9954" t="s">
        <v>3345</v>
      </c>
      <c r="O9954" t="s">
        <v>3346</v>
      </c>
      <c r="P9954" t="s">
        <v>3346</v>
      </c>
      <c r="Q9954" t="s">
        <v>3346</v>
      </c>
    </row>
    <row r="9955" spans="1:17" x14ac:dyDescent="0.25">
      <c r="A9955" t="s">
        <v>1727</v>
      </c>
      <c r="B9955" t="s">
        <v>25081</v>
      </c>
      <c r="C9955" t="s">
        <v>2705</v>
      </c>
      <c r="D9955" t="s">
        <v>25082</v>
      </c>
      <c r="E9955">
        <v>4101105</v>
      </c>
      <c r="F9955" t="s">
        <v>128</v>
      </c>
      <c r="G9955" t="s">
        <v>4583</v>
      </c>
      <c r="H9955" t="s">
        <v>3701</v>
      </c>
      <c r="I9955" t="s">
        <v>25708</v>
      </c>
      <c r="J9955" t="s">
        <v>25197</v>
      </c>
      <c r="K9955" t="s">
        <v>110</v>
      </c>
      <c r="L9955" t="s">
        <v>3346</v>
      </c>
      <c r="M9955" t="s">
        <v>3344</v>
      </c>
      <c r="N9955" t="s">
        <v>3345</v>
      </c>
      <c r="O9955" t="s">
        <v>3346</v>
      </c>
      <c r="P9955" t="s">
        <v>3346</v>
      </c>
      <c r="Q9955" t="s">
        <v>3346</v>
      </c>
    </row>
    <row r="9956" spans="1:17" x14ac:dyDescent="0.25">
      <c r="A9956" t="s">
        <v>1727</v>
      </c>
      <c r="B9956" t="s">
        <v>25081</v>
      </c>
      <c r="C9956" t="s">
        <v>2705</v>
      </c>
      <c r="D9956" t="s">
        <v>25082</v>
      </c>
      <c r="E9956">
        <v>4101105</v>
      </c>
      <c r="F9956" t="s">
        <v>128</v>
      </c>
      <c r="G9956" t="s">
        <v>4583</v>
      </c>
      <c r="H9956" t="s">
        <v>3701</v>
      </c>
      <c r="I9956" t="s">
        <v>25709</v>
      </c>
      <c r="J9956" t="s">
        <v>25710</v>
      </c>
      <c r="K9956" t="s">
        <v>110</v>
      </c>
      <c r="L9956" t="s">
        <v>3346</v>
      </c>
      <c r="M9956" t="s">
        <v>3344</v>
      </c>
      <c r="N9956" t="s">
        <v>3345</v>
      </c>
      <c r="O9956" t="s">
        <v>3346</v>
      </c>
      <c r="P9956" t="s">
        <v>3346</v>
      </c>
      <c r="Q9956" t="s">
        <v>3346</v>
      </c>
    </row>
    <row r="9957" spans="1:17" x14ac:dyDescent="0.25">
      <c r="A9957" t="s">
        <v>1727</v>
      </c>
      <c r="B9957" t="s">
        <v>25081</v>
      </c>
      <c r="C9957" t="s">
        <v>2705</v>
      </c>
      <c r="D9957" t="s">
        <v>25082</v>
      </c>
      <c r="E9957">
        <v>4101106</v>
      </c>
      <c r="F9957" t="s">
        <v>3689</v>
      </c>
      <c r="G9957" t="s">
        <v>14050</v>
      </c>
      <c r="H9957" t="s">
        <v>3691</v>
      </c>
      <c r="I9957" t="s">
        <v>25711</v>
      </c>
      <c r="J9957" t="s">
        <v>4625</v>
      </c>
      <c r="K9957" t="s">
        <v>110</v>
      </c>
      <c r="L9957" t="s">
        <v>3343</v>
      </c>
      <c r="M9957" t="s">
        <v>3344</v>
      </c>
      <c r="N9957" t="s">
        <v>3345</v>
      </c>
      <c r="O9957" t="s">
        <v>3346</v>
      </c>
      <c r="P9957" t="s">
        <v>3346</v>
      </c>
      <c r="Q9957" t="s">
        <v>3346</v>
      </c>
    </row>
    <row r="9958" spans="1:17" x14ac:dyDescent="0.25">
      <c r="A9958" t="s">
        <v>1727</v>
      </c>
      <c r="B9958" t="s">
        <v>25081</v>
      </c>
      <c r="C9958" t="s">
        <v>2705</v>
      </c>
      <c r="D9958" t="s">
        <v>25082</v>
      </c>
      <c r="E9958">
        <v>4101107</v>
      </c>
      <c r="F9958" t="s">
        <v>25712</v>
      </c>
      <c r="G9958" t="s">
        <v>25713</v>
      </c>
      <c r="H9958" t="s">
        <v>3691</v>
      </c>
      <c r="I9958" t="s">
        <v>25714</v>
      </c>
      <c r="J9958" t="s">
        <v>25715</v>
      </c>
      <c r="K9958" t="s">
        <v>110</v>
      </c>
      <c r="L9958" t="s">
        <v>3343</v>
      </c>
      <c r="M9958" t="s">
        <v>4200</v>
      </c>
      <c r="N9958" t="s">
        <v>4201</v>
      </c>
      <c r="O9958" t="s">
        <v>3346</v>
      </c>
      <c r="P9958" t="s">
        <v>3346</v>
      </c>
      <c r="Q9958" t="s">
        <v>3346</v>
      </c>
    </row>
    <row r="9959" spans="1:17" x14ac:dyDescent="0.25">
      <c r="A9959" t="s">
        <v>1727</v>
      </c>
      <c r="B9959" t="s">
        <v>25081</v>
      </c>
      <c r="C9959" t="s">
        <v>2705</v>
      </c>
      <c r="D9959" t="s">
        <v>25082</v>
      </c>
      <c r="E9959">
        <v>4101107</v>
      </c>
      <c r="F9959" t="s">
        <v>25712</v>
      </c>
      <c r="G9959" t="s">
        <v>25713</v>
      </c>
      <c r="H9959" t="s">
        <v>3691</v>
      </c>
      <c r="I9959" t="s">
        <v>25716</v>
      </c>
      <c r="J9959" t="s">
        <v>25704</v>
      </c>
      <c r="K9959" t="s">
        <v>7886</v>
      </c>
      <c r="L9959" t="s">
        <v>3346</v>
      </c>
      <c r="M9959" t="s">
        <v>4200</v>
      </c>
      <c r="N9959" t="s">
        <v>4201</v>
      </c>
      <c r="O9959" t="s">
        <v>3346</v>
      </c>
      <c r="P9959" t="s">
        <v>3346</v>
      </c>
      <c r="Q9959" t="s">
        <v>3346</v>
      </c>
    </row>
    <row r="9960" spans="1:17" x14ac:dyDescent="0.25">
      <c r="A9960" t="s">
        <v>1727</v>
      </c>
      <c r="B9960" t="s">
        <v>25081</v>
      </c>
      <c r="C9960" t="s">
        <v>2705</v>
      </c>
      <c r="D9960" t="s">
        <v>25082</v>
      </c>
      <c r="E9960">
        <v>4101108</v>
      </c>
      <c r="F9960" t="s">
        <v>25717</v>
      </c>
      <c r="G9960" t="s">
        <v>25718</v>
      </c>
      <c r="H9960" t="s">
        <v>3618</v>
      </c>
      <c r="I9960" t="s">
        <v>25719</v>
      </c>
      <c r="J9960" t="s">
        <v>25720</v>
      </c>
      <c r="K9960" t="s">
        <v>110</v>
      </c>
      <c r="L9960" t="s">
        <v>3343</v>
      </c>
      <c r="M9960" t="s">
        <v>3344</v>
      </c>
      <c r="N9960" t="s">
        <v>4634</v>
      </c>
      <c r="O9960" t="s">
        <v>3346</v>
      </c>
      <c r="P9960" t="s">
        <v>3346</v>
      </c>
      <c r="Q9960" t="s">
        <v>3346</v>
      </c>
    </row>
    <row r="9961" spans="1:17" x14ac:dyDescent="0.25">
      <c r="A9961" t="s">
        <v>1727</v>
      </c>
      <c r="B9961" t="s">
        <v>25081</v>
      </c>
      <c r="C9961" t="s">
        <v>2705</v>
      </c>
      <c r="D9961" t="s">
        <v>25082</v>
      </c>
      <c r="E9961">
        <v>4101108</v>
      </c>
      <c r="F9961" t="s">
        <v>25717</v>
      </c>
      <c r="G9961" t="s">
        <v>25718</v>
      </c>
      <c r="H9961" t="s">
        <v>3618</v>
      </c>
      <c r="I9961" t="s">
        <v>25721</v>
      </c>
      <c r="J9961" t="s">
        <v>25722</v>
      </c>
      <c r="K9961" t="s">
        <v>110</v>
      </c>
      <c r="L9961" t="s">
        <v>3346</v>
      </c>
      <c r="M9961" t="s">
        <v>3344</v>
      </c>
      <c r="N9961" t="s">
        <v>4634</v>
      </c>
      <c r="O9961" t="s">
        <v>3346</v>
      </c>
      <c r="P9961" t="s">
        <v>3346</v>
      </c>
      <c r="Q9961" t="s">
        <v>3346</v>
      </c>
    </row>
    <row r="9962" spans="1:17" x14ac:dyDescent="0.25">
      <c r="A9962" t="s">
        <v>1727</v>
      </c>
      <c r="B9962" t="s">
        <v>25081</v>
      </c>
      <c r="C9962" t="s">
        <v>2705</v>
      </c>
      <c r="D9962" t="s">
        <v>25082</v>
      </c>
      <c r="E9962">
        <v>4101109</v>
      </c>
      <c r="F9962" t="s">
        <v>25723</v>
      </c>
      <c r="G9962" t="s">
        <v>25724</v>
      </c>
      <c r="H9962" t="s">
        <v>3394</v>
      </c>
      <c r="I9962" t="s">
        <v>25725</v>
      </c>
      <c r="J9962" t="s">
        <v>25726</v>
      </c>
      <c r="K9962" t="s">
        <v>110</v>
      </c>
      <c r="L9962" t="s">
        <v>3343</v>
      </c>
      <c r="M9962" t="s">
        <v>3344</v>
      </c>
      <c r="N9962" t="s">
        <v>25727</v>
      </c>
      <c r="O9962" t="s">
        <v>3343</v>
      </c>
      <c r="P9962" t="s">
        <v>3343</v>
      </c>
      <c r="Q9962" t="s">
        <v>3346</v>
      </c>
    </row>
    <row r="9963" spans="1:17" x14ac:dyDescent="0.25">
      <c r="A9963" t="s">
        <v>1727</v>
      </c>
      <c r="B9963" t="s">
        <v>25081</v>
      </c>
      <c r="C9963" t="s">
        <v>2705</v>
      </c>
      <c r="D9963" t="s">
        <v>25082</v>
      </c>
      <c r="E9963">
        <v>4101110</v>
      </c>
      <c r="F9963" t="s">
        <v>25728</v>
      </c>
      <c r="G9963" t="s">
        <v>25729</v>
      </c>
      <c r="H9963" t="s">
        <v>6430</v>
      </c>
      <c r="I9963" t="s">
        <v>25730</v>
      </c>
      <c r="J9963" t="s">
        <v>25731</v>
      </c>
      <c r="K9963" t="s">
        <v>110</v>
      </c>
      <c r="L9963" t="s">
        <v>3343</v>
      </c>
      <c r="M9963" t="s">
        <v>3344</v>
      </c>
      <c r="N9963" t="s">
        <v>3627</v>
      </c>
      <c r="O9963" t="s">
        <v>3343</v>
      </c>
      <c r="P9963" t="s">
        <v>3343</v>
      </c>
      <c r="Q9963" t="s">
        <v>3346</v>
      </c>
    </row>
    <row r="9964" spans="1:17" x14ac:dyDescent="0.25">
      <c r="A9964" t="s">
        <v>1727</v>
      </c>
      <c r="B9964" t="s">
        <v>25081</v>
      </c>
      <c r="C9964" t="s">
        <v>25732</v>
      </c>
      <c r="D9964" t="s">
        <v>25733</v>
      </c>
      <c r="E9964">
        <v>4102001</v>
      </c>
      <c r="F9964" t="s">
        <v>25734</v>
      </c>
      <c r="G9964" t="s">
        <v>25735</v>
      </c>
      <c r="H9964" t="s">
        <v>25736</v>
      </c>
      <c r="I9964" t="s">
        <v>25737</v>
      </c>
      <c r="J9964" t="s">
        <v>25738</v>
      </c>
      <c r="K9964" t="s">
        <v>110</v>
      </c>
      <c r="L9964" t="s">
        <v>3343</v>
      </c>
      <c r="M9964" t="s">
        <v>3397</v>
      </c>
      <c r="N9964" t="s">
        <v>13668</v>
      </c>
      <c r="O9964" t="s">
        <v>3343</v>
      </c>
      <c r="P9964" t="s">
        <v>3343</v>
      </c>
      <c r="Q9964" t="s">
        <v>3346</v>
      </c>
    </row>
    <row r="9965" spans="1:17" x14ac:dyDescent="0.25">
      <c r="A9965" t="s">
        <v>1727</v>
      </c>
      <c r="B9965" t="s">
        <v>25081</v>
      </c>
      <c r="C9965" t="s">
        <v>25732</v>
      </c>
      <c r="D9965" t="s">
        <v>25733</v>
      </c>
      <c r="E9965">
        <v>4102001</v>
      </c>
      <c r="F9965" t="s">
        <v>25734</v>
      </c>
      <c r="G9965" t="s">
        <v>25735</v>
      </c>
      <c r="H9965" t="s">
        <v>25736</v>
      </c>
      <c r="I9965" t="s">
        <v>25739</v>
      </c>
      <c r="J9965" t="s">
        <v>25740</v>
      </c>
      <c r="K9965" t="s">
        <v>110</v>
      </c>
      <c r="L9965" t="s">
        <v>3346</v>
      </c>
      <c r="M9965" t="s">
        <v>3397</v>
      </c>
      <c r="N9965" t="s">
        <v>13668</v>
      </c>
      <c r="O9965" t="s">
        <v>3343</v>
      </c>
      <c r="P9965" t="s">
        <v>3343</v>
      </c>
      <c r="Q9965" t="s">
        <v>3346</v>
      </c>
    </row>
    <row r="9966" spans="1:17" x14ac:dyDescent="0.25">
      <c r="A9966" t="s">
        <v>1727</v>
      </c>
      <c r="B9966" t="s">
        <v>25081</v>
      </c>
      <c r="C9966" t="s">
        <v>25732</v>
      </c>
      <c r="D9966" t="s">
        <v>25733</v>
      </c>
      <c r="E9966">
        <v>4102002</v>
      </c>
      <c r="F9966" t="s">
        <v>25741</v>
      </c>
      <c r="G9966" t="s">
        <v>25742</v>
      </c>
      <c r="H9966" t="s">
        <v>25736</v>
      </c>
      <c r="I9966" t="s">
        <v>25743</v>
      </c>
      <c r="J9966" t="s">
        <v>25744</v>
      </c>
      <c r="K9966" t="s">
        <v>110</v>
      </c>
      <c r="L9966" t="s">
        <v>3343</v>
      </c>
      <c r="M9966" t="s">
        <v>3397</v>
      </c>
      <c r="N9966" t="s">
        <v>13668</v>
      </c>
      <c r="O9966" t="s">
        <v>3343</v>
      </c>
      <c r="P9966" t="s">
        <v>3343</v>
      </c>
      <c r="Q9966" t="s">
        <v>3346</v>
      </c>
    </row>
    <row r="9967" spans="1:17" x14ac:dyDescent="0.25">
      <c r="A9967" t="s">
        <v>1727</v>
      </c>
      <c r="B9967" t="s">
        <v>25081</v>
      </c>
      <c r="C9967" t="s">
        <v>25732</v>
      </c>
      <c r="D9967" t="s">
        <v>25733</v>
      </c>
      <c r="E9967">
        <v>4102003</v>
      </c>
      <c r="F9967" t="s">
        <v>25745</v>
      </c>
      <c r="G9967" t="s">
        <v>25746</v>
      </c>
      <c r="H9967" t="s">
        <v>25747</v>
      </c>
      <c r="I9967" t="s">
        <v>25748</v>
      </c>
      <c r="J9967" t="s">
        <v>25749</v>
      </c>
      <c r="K9967" t="s">
        <v>110</v>
      </c>
      <c r="L9967" t="s">
        <v>3343</v>
      </c>
      <c r="M9967" t="s">
        <v>3344</v>
      </c>
      <c r="N9967" t="s">
        <v>3345</v>
      </c>
      <c r="O9967" t="s">
        <v>3343</v>
      </c>
      <c r="P9967" t="s">
        <v>3343</v>
      </c>
      <c r="Q9967" t="s">
        <v>3346</v>
      </c>
    </row>
    <row r="9968" spans="1:17" x14ac:dyDescent="0.25">
      <c r="A9968" t="s">
        <v>1727</v>
      </c>
      <c r="B9968" t="s">
        <v>25081</v>
      </c>
      <c r="C9968" t="s">
        <v>25732</v>
      </c>
      <c r="D9968" t="s">
        <v>25733</v>
      </c>
      <c r="E9968">
        <v>4102004</v>
      </c>
      <c r="F9968" t="s">
        <v>25750</v>
      </c>
      <c r="G9968" t="s">
        <v>25751</v>
      </c>
      <c r="H9968" t="s">
        <v>25582</v>
      </c>
      <c r="I9968" t="s">
        <v>25752</v>
      </c>
      <c r="J9968" t="s">
        <v>25753</v>
      </c>
      <c r="K9968" t="s">
        <v>110</v>
      </c>
      <c r="L9968" t="s">
        <v>3343</v>
      </c>
      <c r="M9968" t="s">
        <v>3397</v>
      </c>
      <c r="N9968" t="s">
        <v>13668</v>
      </c>
      <c r="O9968" t="s">
        <v>3343</v>
      </c>
      <c r="P9968" t="s">
        <v>3343</v>
      </c>
      <c r="Q9968" t="s">
        <v>3346</v>
      </c>
    </row>
    <row r="9969" spans="1:17" x14ac:dyDescent="0.25">
      <c r="A9969" t="s">
        <v>1727</v>
      </c>
      <c r="B9969" t="s">
        <v>25081</v>
      </c>
      <c r="C9969" t="s">
        <v>25732</v>
      </c>
      <c r="D9969" t="s">
        <v>25733</v>
      </c>
      <c r="E9969">
        <v>4102005</v>
      </c>
      <c r="F9969" t="s">
        <v>1489</v>
      </c>
      <c r="G9969" t="s">
        <v>25754</v>
      </c>
      <c r="H9969" t="s">
        <v>25582</v>
      </c>
      <c r="I9969" t="s">
        <v>1490</v>
      </c>
      <c r="J9969" t="s">
        <v>1489</v>
      </c>
      <c r="K9969" t="s">
        <v>110</v>
      </c>
      <c r="L9969" t="s">
        <v>3343</v>
      </c>
      <c r="M9969" t="s">
        <v>3397</v>
      </c>
      <c r="N9969" t="s">
        <v>13668</v>
      </c>
      <c r="O9969" t="s">
        <v>3343</v>
      </c>
      <c r="P9969" t="s">
        <v>3343</v>
      </c>
      <c r="Q9969" t="s">
        <v>3346</v>
      </c>
    </row>
    <row r="9970" spans="1:17" x14ac:dyDescent="0.25">
      <c r="A9970" t="s">
        <v>1727</v>
      </c>
      <c r="B9970" t="s">
        <v>25081</v>
      </c>
      <c r="C9970" t="s">
        <v>25732</v>
      </c>
      <c r="D9970" t="s">
        <v>25733</v>
      </c>
      <c r="E9970">
        <v>4102006</v>
      </c>
      <c r="F9970" t="s">
        <v>25755</v>
      </c>
      <c r="G9970" t="s">
        <v>25756</v>
      </c>
      <c r="H9970" t="s">
        <v>25582</v>
      </c>
      <c r="I9970" t="s">
        <v>25757</v>
      </c>
      <c r="J9970" t="s">
        <v>25758</v>
      </c>
      <c r="K9970" t="s">
        <v>110</v>
      </c>
      <c r="L9970" t="s">
        <v>3343</v>
      </c>
      <c r="M9970" t="s">
        <v>3397</v>
      </c>
      <c r="N9970" t="s">
        <v>13668</v>
      </c>
      <c r="O9970" t="s">
        <v>3343</v>
      </c>
      <c r="P9970" t="s">
        <v>3343</v>
      </c>
      <c r="Q9970" t="s">
        <v>3346</v>
      </c>
    </row>
    <row r="9971" spans="1:17" x14ac:dyDescent="0.25">
      <c r="A9971" t="s">
        <v>1727</v>
      </c>
      <c r="B9971" t="s">
        <v>25081</v>
      </c>
      <c r="C9971" t="s">
        <v>25732</v>
      </c>
      <c r="D9971" t="s">
        <v>25733</v>
      </c>
      <c r="E9971">
        <v>4102007</v>
      </c>
      <c r="F9971" t="s">
        <v>25759</v>
      </c>
      <c r="G9971" t="s">
        <v>25760</v>
      </c>
      <c r="H9971" t="s">
        <v>25582</v>
      </c>
      <c r="I9971" t="s">
        <v>25761</v>
      </c>
      <c r="J9971" t="s">
        <v>25762</v>
      </c>
      <c r="K9971" t="s">
        <v>110</v>
      </c>
      <c r="L9971" t="s">
        <v>3343</v>
      </c>
      <c r="M9971" t="s">
        <v>3397</v>
      </c>
      <c r="N9971" t="s">
        <v>13668</v>
      </c>
      <c r="O9971" t="s">
        <v>3343</v>
      </c>
      <c r="P9971" t="s">
        <v>3343</v>
      </c>
      <c r="Q9971" t="s">
        <v>3346</v>
      </c>
    </row>
    <row r="9972" spans="1:17" x14ac:dyDescent="0.25">
      <c r="A9972" t="s">
        <v>1727</v>
      </c>
      <c r="B9972" t="s">
        <v>25081</v>
      </c>
      <c r="C9972" t="s">
        <v>25732</v>
      </c>
      <c r="D9972" t="s">
        <v>25733</v>
      </c>
      <c r="E9972">
        <v>4102008</v>
      </c>
      <c r="F9972" t="s">
        <v>25763</v>
      </c>
      <c r="G9972" t="s">
        <v>25764</v>
      </c>
      <c r="H9972" t="s">
        <v>25582</v>
      </c>
      <c r="I9972" t="s">
        <v>25765</v>
      </c>
      <c r="J9972" t="s">
        <v>25763</v>
      </c>
      <c r="K9972" t="s">
        <v>110</v>
      </c>
      <c r="L9972" t="s">
        <v>3343</v>
      </c>
      <c r="M9972" t="s">
        <v>3397</v>
      </c>
      <c r="N9972" t="s">
        <v>13668</v>
      </c>
      <c r="O9972" t="s">
        <v>3343</v>
      </c>
      <c r="P9972" t="s">
        <v>3343</v>
      </c>
      <c r="Q9972" t="s">
        <v>3346</v>
      </c>
    </row>
    <row r="9973" spans="1:17" x14ac:dyDescent="0.25">
      <c r="A9973" t="s">
        <v>1727</v>
      </c>
      <c r="B9973" t="s">
        <v>25081</v>
      </c>
      <c r="C9973" t="s">
        <v>25732</v>
      </c>
      <c r="D9973" t="s">
        <v>25733</v>
      </c>
      <c r="E9973">
        <v>4102009</v>
      </c>
      <c r="F9973" t="s">
        <v>25766</v>
      </c>
      <c r="G9973" t="s">
        <v>25767</v>
      </c>
      <c r="H9973" t="s">
        <v>25582</v>
      </c>
      <c r="I9973" t="s">
        <v>25768</v>
      </c>
      <c r="J9973" t="s">
        <v>25766</v>
      </c>
      <c r="K9973" t="s">
        <v>110</v>
      </c>
      <c r="L9973" t="s">
        <v>3343</v>
      </c>
      <c r="M9973" t="s">
        <v>3397</v>
      </c>
      <c r="N9973" t="s">
        <v>13668</v>
      </c>
      <c r="O9973" t="s">
        <v>3343</v>
      </c>
      <c r="P9973" t="s">
        <v>3343</v>
      </c>
      <c r="Q9973" t="s">
        <v>3346</v>
      </c>
    </row>
    <row r="9974" spans="1:17" x14ac:dyDescent="0.25">
      <c r="A9974" t="s">
        <v>1727</v>
      </c>
      <c r="B9974" t="s">
        <v>25081</v>
      </c>
      <c r="C9974" t="s">
        <v>25732</v>
      </c>
      <c r="D9974" t="s">
        <v>25733</v>
      </c>
      <c r="E9974">
        <v>4102010</v>
      </c>
      <c r="F9974" t="s">
        <v>25769</v>
      </c>
      <c r="G9974" t="s">
        <v>25770</v>
      </c>
      <c r="H9974" t="s">
        <v>25582</v>
      </c>
      <c r="I9974" t="s">
        <v>25771</v>
      </c>
      <c r="J9974" t="s">
        <v>25769</v>
      </c>
      <c r="K9974" t="s">
        <v>110</v>
      </c>
      <c r="L9974" t="s">
        <v>3343</v>
      </c>
      <c r="M9974" t="s">
        <v>3397</v>
      </c>
      <c r="N9974" t="s">
        <v>13668</v>
      </c>
      <c r="O9974" t="s">
        <v>3343</v>
      </c>
      <c r="P9974" t="s">
        <v>3343</v>
      </c>
      <c r="Q9974" t="s">
        <v>3346</v>
      </c>
    </row>
    <row r="9975" spans="1:17" x14ac:dyDescent="0.25">
      <c r="A9975" t="s">
        <v>1727</v>
      </c>
      <c r="B9975" t="s">
        <v>25081</v>
      </c>
      <c r="C9975" t="s">
        <v>25732</v>
      </c>
      <c r="D9975" t="s">
        <v>25733</v>
      </c>
      <c r="E9975">
        <v>4102011</v>
      </c>
      <c r="F9975" t="s">
        <v>25772</v>
      </c>
      <c r="G9975" t="s">
        <v>25773</v>
      </c>
      <c r="H9975" t="s">
        <v>25582</v>
      </c>
      <c r="I9975" t="s">
        <v>25774</v>
      </c>
      <c r="J9975" t="s">
        <v>25772</v>
      </c>
      <c r="K9975" t="s">
        <v>110</v>
      </c>
      <c r="L9975" t="s">
        <v>3343</v>
      </c>
      <c r="M9975" t="s">
        <v>3397</v>
      </c>
      <c r="N9975" t="s">
        <v>13668</v>
      </c>
      <c r="O9975" t="s">
        <v>3343</v>
      </c>
      <c r="P9975" t="s">
        <v>3343</v>
      </c>
      <c r="Q9975" t="s">
        <v>3346</v>
      </c>
    </row>
    <row r="9976" spans="1:17" x14ac:dyDescent="0.25">
      <c r="A9976" t="s">
        <v>1727</v>
      </c>
      <c r="B9976" t="s">
        <v>25081</v>
      </c>
      <c r="C9976" t="s">
        <v>25732</v>
      </c>
      <c r="D9976" t="s">
        <v>25733</v>
      </c>
      <c r="E9976">
        <v>4102026</v>
      </c>
      <c r="F9976" t="s">
        <v>25775</v>
      </c>
      <c r="G9976" t="s">
        <v>25776</v>
      </c>
      <c r="H9976" t="s">
        <v>9138</v>
      </c>
      <c r="I9976" t="s">
        <v>25777</v>
      </c>
      <c r="J9976" t="s">
        <v>25775</v>
      </c>
      <c r="K9976" t="s">
        <v>110</v>
      </c>
      <c r="L9976" t="s">
        <v>3343</v>
      </c>
      <c r="M9976" t="s">
        <v>3344</v>
      </c>
      <c r="N9976" t="s">
        <v>3627</v>
      </c>
      <c r="O9976" t="s">
        <v>3343</v>
      </c>
      <c r="P9976" t="s">
        <v>3343</v>
      </c>
      <c r="Q9976" t="s">
        <v>3346</v>
      </c>
    </row>
    <row r="9977" spans="1:17" x14ac:dyDescent="0.25">
      <c r="A9977" t="s">
        <v>1727</v>
      </c>
      <c r="B9977" t="s">
        <v>25081</v>
      </c>
      <c r="C9977" t="s">
        <v>25732</v>
      </c>
      <c r="D9977" t="s">
        <v>25733</v>
      </c>
      <c r="E9977">
        <v>4102027</v>
      </c>
      <c r="F9977" t="s">
        <v>25778</v>
      </c>
      <c r="G9977" t="s">
        <v>25779</v>
      </c>
      <c r="H9977" t="s">
        <v>9138</v>
      </c>
      <c r="I9977" t="s">
        <v>25780</v>
      </c>
      <c r="J9977" t="s">
        <v>25778</v>
      </c>
      <c r="K9977" t="s">
        <v>110</v>
      </c>
      <c r="L9977" t="s">
        <v>3343</v>
      </c>
      <c r="M9977" t="s">
        <v>3344</v>
      </c>
      <c r="N9977" t="s">
        <v>3627</v>
      </c>
      <c r="O9977" t="s">
        <v>3343</v>
      </c>
      <c r="P9977" t="s">
        <v>3343</v>
      </c>
      <c r="Q9977" t="s">
        <v>3346</v>
      </c>
    </row>
    <row r="9978" spans="1:17" x14ac:dyDescent="0.25">
      <c r="A9978" t="s">
        <v>1727</v>
      </c>
      <c r="B9978" t="s">
        <v>25081</v>
      </c>
      <c r="C9978" t="s">
        <v>25732</v>
      </c>
      <c r="D9978" t="s">
        <v>25733</v>
      </c>
      <c r="E9978">
        <v>4102028</v>
      </c>
      <c r="F9978" t="s">
        <v>25781</v>
      </c>
      <c r="G9978" t="s">
        <v>25782</v>
      </c>
      <c r="H9978" t="s">
        <v>9138</v>
      </c>
      <c r="I9978" t="s">
        <v>25783</v>
      </c>
      <c r="J9978" t="s">
        <v>25781</v>
      </c>
      <c r="K9978" t="s">
        <v>110</v>
      </c>
      <c r="L9978" t="s">
        <v>3343</v>
      </c>
      <c r="M9978" t="s">
        <v>3344</v>
      </c>
      <c r="N9978" t="s">
        <v>3627</v>
      </c>
      <c r="O9978" t="s">
        <v>3343</v>
      </c>
      <c r="P9978" t="s">
        <v>3343</v>
      </c>
      <c r="Q9978" t="s">
        <v>3346</v>
      </c>
    </row>
    <row r="9979" spans="1:17" x14ac:dyDescent="0.25">
      <c r="A9979" t="s">
        <v>1727</v>
      </c>
      <c r="B9979" t="s">
        <v>25081</v>
      </c>
      <c r="C9979" t="s">
        <v>25732</v>
      </c>
      <c r="D9979" t="s">
        <v>25733</v>
      </c>
      <c r="E9979">
        <v>4102029</v>
      </c>
      <c r="F9979" t="s">
        <v>25784</v>
      </c>
      <c r="G9979" t="s">
        <v>25785</v>
      </c>
      <c r="H9979" t="s">
        <v>9138</v>
      </c>
      <c r="I9979" t="s">
        <v>25786</v>
      </c>
      <c r="J9979" t="s">
        <v>25784</v>
      </c>
      <c r="K9979" t="s">
        <v>110</v>
      </c>
      <c r="L9979" t="s">
        <v>3343</v>
      </c>
      <c r="M9979" t="s">
        <v>3344</v>
      </c>
      <c r="N9979" t="s">
        <v>3627</v>
      </c>
      <c r="O9979" t="s">
        <v>3343</v>
      </c>
      <c r="P9979" t="s">
        <v>3343</v>
      </c>
      <c r="Q9979" t="s">
        <v>3346</v>
      </c>
    </row>
    <row r="9980" spans="1:17" x14ac:dyDescent="0.25">
      <c r="A9980" t="s">
        <v>1727</v>
      </c>
      <c r="B9980" t="s">
        <v>25081</v>
      </c>
      <c r="C9980" t="s">
        <v>25732</v>
      </c>
      <c r="D9980" t="s">
        <v>25733</v>
      </c>
      <c r="E9980">
        <v>4102030</v>
      </c>
      <c r="F9980" t="s">
        <v>25787</v>
      </c>
      <c r="G9980" t="s">
        <v>25788</v>
      </c>
      <c r="H9980" t="s">
        <v>9138</v>
      </c>
      <c r="I9980" t="s">
        <v>25789</v>
      </c>
      <c r="J9980" t="s">
        <v>25787</v>
      </c>
      <c r="K9980" t="s">
        <v>110</v>
      </c>
      <c r="L9980" t="s">
        <v>3343</v>
      </c>
      <c r="M9980" t="s">
        <v>3344</v>
      </c>
      <c r="N9980" t="s">
        <v>3627</v>
      </c>
      <c r="O9980" t="s">
        <v>3343</v>
      </c>
      <c r="P9980" t="s">
        <v>3343</v>
      </c>
      <c r="Q9980" t="s">
        <v>3346</v>
      </c>
    </row>
    <row r="9981" spans="1:17" x14ac:dyDescent="0.25">
      <c r="A9981" t="s">
        <v>1727</v>
      </c>
      <c r="B9981" t="s">
        <v>25081</v>
      </c>
      <c r="C9981" t="s">
        <v>25732</v>
      </c>
      <c r="D9981" t="s">
        <v>25733</v>
      </c>
      <c r="E9981">
        <v>4102031</v>
      </c>
      <c r="F9981" t="s">
        <v>25790</v>
      </c>
      <c r="G9981" t="s">
        <v>25791</v>
      </c>
      <c r="H9981" t="s">
        <v>9138</v>
      </c>
      <c r="I9981" t="s">
        <v>25792</v>
      </c>
      <c r="J9981" t="s">
        <v>25793</v>
      </c>
      <c r="K9981" t="s">
        <v>110</v>
      </c>
      <c r="L9981" t="s">
        <v>3343</v>
      </c>
      <c r="M9981" t="s">
        <v>3344</v>
      </c>
      <c r="N9981" t="s">
        <v>3627</v>
      </c>
      <c r="O9981" t="s">
        <v>3343</v>
      </c>
      <c r="P9981" t="s">
        <v>3343</v>
      </c>
      <c r="Q9981" t="s">
        <v>3346</v>
      </c>
    </row>
    <row r="9982" spans="1:17" x14ac:dyDescent="0.25">
      <c r="A9982" t="s">
        <v>1727</v>
      </c>
      <c r="B9982" t="s">
        <v>25081</v>
      </c>
      <c r="C9982" t="s">
        <v>25732</v>
      </c>
      <c r="D9982" t="s">
        <v>25733</v>
      </c>
      <c r="E9982">
        <v>4102032</v>
      </c>
      <c r="F9982" t="s">
        <v>25794</v>
      </c>
      <c r="G9982" t="s">
        <v>25795</v>
      </c>
      <c r="H9982" t="s">
        <v>9138</v>
      </c>
      <c r="I9982" t="s">
        <v>25796</v>
      </c>
      <c r="J9982" t="s">
        <v>25794</v>
      </c>
      <c r="K9982" t="s">
        <v>110</v>
      </c>
      <c r="L9982" t="s">
        <v>3343</v>
      </c>
      <c r="M9982" t="s">
        <v>3344</v>
      </c>
      <c r="N9982" t="s">
        <v>3627</v>
      </c>
      <c r="O9982" t="s">
        <v>3343</v>
      </c>
      <c r="P9982" t="s">
        <v>3343</v>
      </c>
      <c r="Q9982" t="s">
        <v>3346</v>
      </c>
    </row>
    <row r="9983" spans="1:17" x14ac:dyDescent="0.25">
      <c r="A9983" t="s">
        <v>1727</v>
      </c>
      <c r="B9983" t="s">
        <v>25081</v>
      </c>
      <c r="C9983" t="s">
        <v>25732</v>
      </c>
      <c r="D9983" t="s">
        <v>25733</v>
      </c>
      <c r="E9983">
        <v>4102033</v>
      </c>
      <c r="F9983" t="s">
        <v>25797</v>
      </c>
      <c r="G9983" t="s">
        <v>25798</v>
      </c>
      <c r="H9983" t="s">
        <v>9138</v>
      </c>
      <c r="I9983" t="s">
        <v>25799</v>
      </c>
      <c r="J9983" t="s">
        <v>25797</v>
      </c>
      <c r="K9983" t="s">
        <v>110</v>
      </c>
      <c r="L9983" t="s">
        <v>3343</v>
      </c>
      <c r="M9983" t="s">
        <v>3344</v>
      </c>
      <c r="N9983" t="s">
        <v>3627</v>
      </c>
      <c r="O9983" t="s">
        <v>3343</v>
      </c>
      <c r="P9983" t="s">
        <v>3343</v>
      </c>
      <c r="Q9983" t="s">
        <v>3346</v>
      </c>
    </row>
    <row r="9984" spans="1:17" x14ac:dyDescent="0.25">
      <c r="A9984" t="s">
        <v>1727</v>
      </c>
      <c r="B9984" t="s">
        <v>25081</v>
      </c>
      <c r="C9984" t="s">
        <v>25732</v>
      </c>
      <c r="D9984" t="s">
        <v>25733</v>
      </c>
      <c r="E9984">
        <v>4102034</v>
      </c>
      <c r="F9984" t="s">
        <v>25800</v>
      </c>
      <c r="G9984" t="s">
        <v>25801</v>
      </c>
      <c r="H9984" t="s">
        <v>9138</v>
      </c>
      <c r="I9984" t="s">
        <v>25802</v>
      </c>
      <c r="J9984" t="s">
        <v>25800</v>
      </c>
      <c r="K9984" t="s">
        <v>110</v>
      </c>
      <c r="L9984" t="s">
        <v>3343</v>
      </c>
      <c r="M9984" t="s">
        <v>3344</v>
      </c>
      <c r="N9984" t="s">
        <v>3627</v>
      </c>
      <c r="O9984" t="s">
        <v>3343</v>
      </c>
      <c r="P9984" t="s">
        <v>3343</v>
      </c>
      <c r="Q9984" t="s">
        <v>3346</v>
      </c>
    </row>
    <row r="9985" spans="1:17" x14ac:dyDescent="0.25">
      <c r="A9985" t="s">
        <v>1727</v>
      </c>
      <c r="B9985" t="s">
        <v>25081</v>
      </c>
      <c r="C9985" t="s">
        <v>25732</v>
      </c>
      <c r="D9985" t="s">
        <v>25733</v>
      </c>
      <c r="E9985">
        <v>4102035</v>
      </c>
      <c r="F9985" t="s">
        <v>102</v>
      </c>
      <c r="G9985" t="s">
        <v>3349</v>
      </c>
      <c r="H9985" t="s">
        <v>3350</v>
      </c>
      <c r="I9985" t="s">
        <v>25803</v>
      </c>
      <c r="J9985" t="s">
        <v>103</v>
      </c>
      <c r="K9985" t="s">
        <v>110</v>
      </c>
      <c r="L9985" t="s">
        <v>3343</v>
      </c>
      <c r="M9985" t="s">
        <v>3344</v>
      </c>
      <c r="N9985" t="s">
        <v>3345</v>
      </c>
      <c r="O9985" t="s">
        <v>3343</v>
      </c>
      <c r="P9985" t="s">
        <v>3343</v>
      </c>
      <c r="Q9985" t="s">
        <v>3346</v>
      </c>
    </row>
    <row r="9986" spans="1:17" x14ac:dyDescent="0.25">
      <c r="A9986" t="s">
        <v>1727</v>
      </c>
      <c r="B9986" t="s">
        <v>25081</v>
      </c>
      <c r="C9986" t="s">
        <v>25732</v>
      </c>
      <c r="D9986" t="s">
        <v>25733</v>
      </c>
      <c r="E9986">
        <v>4102035</v>
      </c>
      <c r="F9986" t="s">
        <v>102</v>
      </c>
      <c r="G9986" t="s">
        <v>3349</v>
      </c>
      <c r="H9986" t="s">
        <v>3350</v>
      </c>
      <c r="I9986" t="s">
        <v>1523</v>
      </c>
      <c r="J9986" t="s">
        <v>1524</v>
      </c>
      <c r="K9986" t="s">
        <v>110</v>
      </c>
      <c r="L9986" t="s">
        <v>3346</v>
      </c>
      <c r="M9986" t="s">
        <v>3344</v>
      </c>
      <c r="N9986" t="s">
        <v>3345</v>
      </c>
      <c r="O9986" t="s">
        <v>3343</v>
      </c>
      <c r="P9986" t="s">
        <v>3343</v>
      </c>
      <c r="Q9986" t="s">
        <v>3346</v>
      </c>
    </row>
    <row r="9987" spans="1:17" x14ac:dyDescent="0.25">
      <c r="A9987" t="s">
        <v>1727</v>
      </c>
      <c r="B9987" t="s">
        <v>25081</v>
      </c>
      <c r="C9987" t="s">
        <v>25732</v>
      </c>
      <c r="D9987" t="s">
        <v>25733</v>
      </c>
      <c r="E9987">
        <v>4102038</v>
      </c>
      <c r="F9987" t="s">
        <v>1517</v>
      </c>
      <c r="G9987" t="s">
        <v>25804</v>
      </c>
      <c r="H9987" t="s">
        <v>25805</v>
      </c>
      <c r="I9987" t="s">
        <v>1518</v>
      </c>
      <c r="J9987" t="s">
        <v>1519</v>
      </c>
      <c r="K9987" t="s">
        <v>110</v>
      </c>
      <c r="L9987" t="s">
        <v>3343</v>
      </c>
      <c r="M9987" t="s">
        <v>3344</v>
      </c>
      <c r="N9987" t="s">
        <v>3627</v>
      </c>
      <c r="O9987" t="s">
        <v>3343</v>
      </c>
      <c r="P9987" t="s">
        <v>3343</v>
      </c>
      <c r="Q9987" t="s">
        <v>3346</v>
      </c>
    </row>
    <row r="9988" spans="1:17" x14ac:dyDescent="0.25">
      <c r="A9988" t="s">
        <v>1727</v>
      </c>
      <c r="B9988" t="s">
        <v>25081</v>
      </c>
      <c r="C9988" t="s">
        <v>25732</v>
      </c>
      <c r="D9988" t="s">
        <v>25733</v>
      </c>
      <c r="E9988">
        <v>4102040</v>
      </c>
      <c r="F9988" t="s">
        <v>867</v>
      </c>
      <c r="G9988" t="s">
        <v>25806</v>
      </c>
      <c r="H9988" t="s">
        <v>3350</v>
      </c>
      <c r="I9988" t="s">
        <v>25807</v>
      </c>
      <c r="J9988" t="s">
        <v>869</v>
      </c>
      <c r="K9988" t="s">
        <v>110</v>
      </c>
      <c r="L9988" t="s">
        <v>3343</v>
      </c>
      <c r="M9988" t="s">
        <v>3344</v>
      </c>
      <c r="N9988" t="s">
        <v>3345</v>
      </c>
      <c r="O9988" t="s">
        <v>3343</v>
      </c>
      <c r="P9988" t="s">
        <v>3343</v>
      </c>
      <c r="Q9988" t="s">
        <v>3346</v>
      </c>
    </row>
    <row r="9989" spans="1:17" x14ac:dyDescent="0.25">
      <c r="A9989" t="s">
        <v>1727</v>
      </c>
      <c r="B9989" t="s">
        <v>25081</v>
      </c>
      <c r="C9989" t="s">
        <v>25732</v>
      </c>
      <c r="D9989" t="s">
        <v>25733</v>
      </c>
      <c r="E9989">
        <v>4102041</v>
      </c>
      <c r="F9989" t="s">
        <v>1480</v>
      </c>
      <c r="G9989" t="s">
        <v>25808</v>
      </c>
      <c r="H9989" t="s">
        <v>25530</v>
      </c>
      <c r="I9989" t="s">
        <v>1481</v>
      </c>
      <c r="J9989" t="s">
        <v>1482</v>
      </c>
      <c r="K9989" t="s">
        <v>110</v>
      </c>
      <c r="L9989" t="s">
        <v>3343</v>
      </c>
      <c r="M9989" t="s">
        <v>3344</v>
      </c>
      <c r="N9989" t="s">
        <v>4357</v>
      </c>
      <c r="O9989" t="s">
        <v>3343</v>
      </c>
      <c r="P9989" t="s">
        <v>3343</v>
      </c>
      <c r="Q9989" t="s">
        <v>3346</v>
      </c>
    </row>
    <row r="9990" spans="1:17" x14ac:dyDescent="0.25">
      <c r="A9990" t="s">
        <v>1727</v>
      </c>
      <c r="B9990" t="s">
        <v>25081</v>
      </c>
      <c r="C9990" t="s">
        <v>25732</v>
      </c>
      <c r="D9990" t="s">
        <v>25733</v>
      </c>
      <c r="E9990">
        <v>4102041</v>
      </c>
      <c r="F9990" t="s">
        <v>1480</v>
      </c>
      <c r="G9990" t="s">
        <v>25808</v>
      </c>
      <c r="H9990" t="s">
        <v>25530</v>
      </c>
      <c r="I9990" t="s">
        <v>25809</v>
      </c>
      <c r="J9990" t="s">
        <v>25810</v>
      </c>
      <c r="K9990" t="s">
        <v>110</v>
      </c>
      <c r="L9990" t="s">
        <v>3346</v>
      </c>
      <c r="M9990" t="s">
        <v>3344</v>
      </c>
      <c r="N9990" t="s">
        <v>4357</v>
      </c>
      <c r="O9990" t="s">
        <v>3343</v>
      </c>
      <c r="P9990" t="s">
        <v>3343</v>
      </c>
      <c r="Q9990" t="s">
        <v>3346</v>
      </c>
    </row>
    <row r="9991" spans="1:17" x14ac:dyDescent="0.25">
      <c r="A9991" t="s">
        <v>1727</v>
      </c>
      <c r="B9991" t="s">
        <v>25081</v>
      </c>
      <c r="C9991" t="s">
        <v>25732</v>
      </c>
      <c r="D9991" t="s">
        <v>25733</v>
      </c>
      <c r="E9991">
        <v>4102041</v>
      </c>
      <c r="F9991" t="s">
        <v>1480</v>
      </c>
      <c r="G9991" t="s">
        <v>25808</v>
      </c>
      <c r="H9991" t="s">
        <v>25530</v>
      </c>
      <c r="I9991" t="s">
        <v>25811</v>
      </c>
      <c r="J9991" t="s">
        <v>25812</v>
      </c>
      <c r="K9991" t="s">
        <v>110</v>
      </c>
      <c r="L9991" t="s">
        <v>3346</v>
      </c>
      <c r="M9991" t="s">
        <v>3344</v>
      </c>
      <c r="N9991" t="s">
        <v>4357</v>
      </c>
      <c r="O9991" t="s">
        <v>3343</v>
      </c>
      <c r="P9991" t="s">
        <v>3343</v>
      </c>
      <c r="Q9991" t="s">
        <v>3346</v>
      </c>
    </row>
    <row r="9992" spans="1:17" x14ac:dyDescent="0.25">
      <c r="A9992" t="s">
        <v>1727</v>
      </c>
      <c r="B9992" t="s">
        <v>25081</v>
      </c>
      <c r="C9992" t="s">
        <v>25732</v>
      </c>
      <c r="D9992" t="s">
        <v>25733</v>
      </c>
      <c r="E9992">
        <v>4102041</v>
      </c>
      <c r="F9992" t="s">
        <v>1480</v>
      </c>
      <c r="G9992" t="s">
        <v>25808</v>
      </c>
      <c r="H9992" t="s">
        <v>25530</v>
      </c>
      <c r="I9992" t="s">
        <v>25813</v>
      </c>
      <c r="J9992" t="s">
        <v>25814</v>
      </c>
      <c r="K9992" t="s">
        <v>110</v>
      </c>
      <c r="L9992" t="s">
        <v>3346</v>
      </c>
      <c r="M9992" t="s">
        <v>3344</v>
      </c>
      <c r="N9992" t="s">
        <v>4357</v>
      </c>
      <c r="O9992" t="s">
        <v>3343</v>
      </c>
      <c r="P9992" t="s">
        <v>3343</v>
      </c>
      <c r="Q9992" t="s">
        <v>3346</v>
      </c>
    </row>
    <row r="9993" spans="1:17" x14ac:dyDescent="0.25">
      <c r="A9993" t="s">
        <v>1727</v>
      </c>
      <c r="B9993" t="s">
        <v>25081</v>
      </c>
      <c r="C9993" t="s">
        <v>25732</v>
      </c>
      <c r="D9993" t="s">
        <v>25733</v>
      </c>
      <c r="E9993">
        <v>4102042</v>
      </c>
      <c r="F9993" t="s">
        <v>261</v>
      </c>
      <c r="G9993" t="s">
        <v>25815</v>
      </c>
      <c r="H9993" t="s">
        <v>3691</v>
      </c>
      <c r="I9993" t="s">
        <v>25816</v>
      </c>
      <c r="J9993" t="s">
        <v>262</v>
      </c>
      <c r="K9993" t="s">
        <v>110</v>
      </c>
      <c r="L9993" t="s">
        <v>3343</v>
      </c>
      <c r="M9993" t="s">
        <v>3344</v>
      </c>
      <c r="N9993" t="s">
        <v>4357</v>
      </c>
      <c r="O9993" t="s">
        <v>3343</v>
      </c>
      <c r="P9993" t="s">
        <v>3343</v>
      </c>
      <c r="Q9993" t="s">
        <v>3346</v>
      </c>
    </row>
    <row r="9994" spans="1:17" x14ac:dyDescent="0.25">
      <c r="A9994" t="s">
        <v>1727</v>
      </c>
      <c r="B9994" t="s">
        <v>25081</v>
      </c>
      <c r="C9994" t="s">
        <v>25732</v>
      </c>
      <c r="D9994" t="s">
        <v>25733</v>
      </c>
      <c r="E9994">
        <v>4102042</v>
      </c>
      <c r="F9994" t="s">
        <v>261</v>
      </c>
      <c r="G9994" t="s">
        <v>25815</v>
      </c>
      <c r="H9994" t="s">
        <v>3691</v>
      </c>
      <c r="I9994" t="s">
        <v>25817</v>
      </c>
      <c r="J9994" t="s">
        <v>25818</v>
      </c>
      <c r="K9994" t="s">
        <v>110</v>
      </c>
      <c r="L9994" t="s">
        <v>3346</v>
      </c>
      <c r="M9994" t="s">
        <v>3344</v>
      </c>
      <c r="N9994" t="s">
        <v>4357</v>
      </c>
      <c r="O9994" t="s">
        <v>3343</v>
      </c>
      <c r="P9994" t="s">
        <v>3343</v>
      </c>
      <c r="Q9994" t="s">
        <v>3346</v>
      </c>
    </row>
    <row r="9995" spans="1:17" x14ac:dyDescent="0.25">
      <c r="A9995" t="s">
        <v>1727</v>
      </c>
      <c r="B9995" t="s">
        <v>25081</v>
      </c>
      <c r="C9995" t="s">
        <v>25732</v>
      </c>
      <c r="D9995" t="s">
        <v>25733</v>
      </c>
      <c r="E9995">
        <v>4102042</v>
      </c>
      <c r="F9995" t="s">
        <v>261</v>
      </c>
      <c r="G9995" t="s">
        <v>25815</v>
      </c>
      <c r="H9995" t="s">
        <v>3691</v>
      </c>
      <c r="I9995" t="s">
        <v>25819</v>
      </c>
      <c r="J9995" t="s">
        <v>25571</v>
      </c>
      <c r="K9995" t="s">
        <v>110</v>
      </c>
      <c r="L9995" t="s">
        <v>3346</v>
      </c>
      <c r="M9995" t="s">
        <v>3344</v>
      </c>
      <c r="N9995" t="s">
        <v>4357</v>
      </c>
      <c r="O9995" t="s">
        <v>3343</v>
      </c>
      <c r="P9995" t="s">
        <v>3343</v>
      </c>
      <c r="Q9995" t="s">
        <v>3346</v>
      </c>
    </row>
    <row r="9996" spans="1:17" x14ac:dyDescent="0.25">
      <c r="A9996" t="s">
        <v>1727</v>
      </c>
      <c r="B9996" t="s">
        <v>25081</v>
      </c>
      <c r="C9996" t="s">
        <v>25732</v>
      </c>
      <c r="D9996" t="s">
        <v>25733</v>
      </c>
      <c r="E9996">
        <v>4102042</v>
      </c>
      <c r="F9996" t="s">
        <v>261</v>
      </c>
      <c r="G9996" t="s">
        <v>25815</v>
      </c>
      <c r="H9996" t="s">
        <v>3691</v>
      </c>
      <c r="I9996" t="s">
        <v>25820</v>
      </c>
      <c r="J9996" t="s">
        <v>25821</v>
      </c>
      <c r="K9996" t="s">
        <v>110</v>
      </c>
      <c r="L9996" t="s">
        <v>3346</v>
      </c>
      <c r="M9996" t="s">
        <v>3344</v>
      </c>
      <c r="N9996" t="s">
        <v>4357</v>
      </c>
      <c r="O9996" t="s">
        <v>3343</v>
      </c>
      <c r="P9996" t="s">
        <v>3343</v>
      </c>
      <c r="Q9996" t="s">
        <v>3346</v>
      </c>
    </row>
    <row r="9997" spans="1:17" x14ac:dyDescent="0.25">
      <c r="A9997" t="s">
        <v>1727</v>
      </c>
      <c r="B9997" t="s">
        <v>25081</v>
      </c>
      <c r="C9997" t="s">
        <v>25732</v>
      </c>
      <c r="D9997" t="s">
        <v>25733</v>
      </c>
      <c r="E9997">
        <v>4102043</v>
      </c>
      <c r="F9997" t="s">
        <v>1470</v>
      </c>
      <c r="G9997" t="s">
        <v>25822</v>
      </c>
      <c r="H9997" t="s">
        <v>4160</v>
      </c>
      <c r="I9997" t="s">
        <v>25823</v>
      </c>
      <c r="J9997" t="s">
        <v>9752</v>
      </c>
      <c r="K9997" t="s">
        <v>110</v>
      </c>
      <c r="L9997" t="s">
        <v>3343</v>
      </c>
      <c r="M9997" t="s">
        <v>3344</v>
      </c>
      <c r="N9997" t="s">
        <v>3627</v>
      </c>
      <c r="O9997" t="s">
        <v>3343</v>
      </c>
      <c r="P9997" t="s">
        <v>3343</v>
      </c>
      <c r="Q9997" t="s">
        <v>3346</v>
      </c>
    </row>
    <row r="9998" spans="1:17" x14ac:dyDescent="0.25">
      <c r="A9998" t="s">
        <v>1727</v>
      </c>
      <c r="B9998" t="s">
        <v>25081</v>
      </c>
      <c r="C9998" t="s">
        <v>25732</v>
      </c>
      <c r="D9998" t="s">
        <v>25733</v>
      </c>
      <c r="E9998">
        <v>4102043</v>
      </c>
      <c r="F9998" t="s">
        <v>1470</v>
      </c>
      <c r="G9998" t="s">
        <v>25822</v>
      </c>
      <c r="H9998" t="s">
        <v>4160</v>
      </c>
      <c r="I9998" t="s">
        <v>25824</v>
      </c>
      <c r="J9998" t="s">
        <v>1471</v>
      </c>
      <c r="K9998" t="s">
        <v>110</v>
      </c>
      <c r="L9998" t="s">
        <v>3346</v>
      </c>
      <c r="M9998" t="s">
        <v>3344</v>
      </c>
      <c r="N9998" t="s">
        <v>3627</v>
      </c>
      <c r="O9998" t="s">
        <v>3343</v>
      </c>
      <c r="P9998" t="s">
        <v>3343</v>
      </c>
      <c r="Q9998" t="s">
        <v>3346</v>
      </c>
    </row>
    <row r="9999" spans="1:17" x14ac:dyDescent="0.25">
      <c r="A9999" t="s">
        <v>1727</v>
      </c>
      <c r="B9999" t="s">
        <v>25081</v>
      </c>
      <c r="C9999" t="s">
        <v>25732</v>
      </c>
      <c r="D9999" t="s">
        <v>25733</v>
      </c>
      <c r="E9999">
        <v>4102045</v>
      </c>
      <c r="F9999" t="s">
        <v>25825</v>
      </c>
      <c r="G9999" t="s">
        <v>25826</v>
      </c>
      <c r="H9999" t="s">
        <v>3394</v>
      </c>
      <c r="I9999" t="s">
        <v>25827</v>
      </c>
      <c r="J9999" t="s">
        <v>200</v>
      </c>
      <c r="K9999" t="s">
        <v>110</v>
      </c>
      <c r="L9999" t="s">
        <v>3343</v>
      </c>
      <c r="M9999" t="s">
        <v>3344</v>
      </c>
      <c r="N9999" t="s">
        <v>3627</v>
      </c>
      <c r="O9999" t="s">
        <v>3343</v>
      </c>
      <c r="P9999" t="s">
        <v>3343</v>
      </c>
      <c r="Q9999" t="s">
        <v>3346</v>
      </c>
    </row>
    <row r="10000" spans="1:17" x14ac:dyDescent="0.25">
      <c r="A10000" t="s">
        <v>1727</v>
      </c>
      <c r="B10000" t="s">
        <v>25081</v>
      </c>
      <c r="C10000" t="s">
        <v>25732</v>
      </c>
      <c r="D10000" t="s">
        <v>25733</v>
      </c>
      <c r="E10000">
        <v>4102045</v>
      </c>
      <c r="F10000" t="s">
        <v>25825</v>
      </c>
      <c r="G10000" t="s">
        <v>25826</v>
      </c>
      <c r="H10000" t="s">
        <v>3394</v>
      </c>
      <c r="I10000" t="s">
        <v>25828</v>
      </c>
      <c r="J10000" t="s">
        <v>25829</v>
      </c>
      <c r="K10000" t="s">
        <v>110</v>
      </c>
      <c r="L10000" t="s">
        <v>3346</v>
      </c>
      <c r="M10000" t="s">
        <v>3344</v>
      </c>
      <c r="N10000" t="s">
        <v>3627</v>
      </c>
      <c r="O10000" t="s">
        <v>3343</v>
      </c>
      <c r="P10000" t="s">
        <v>3343</v>
      </c>
      <c r="Q10000" t="s">
        <v>3346</v>
      </c>
    </row>
    <row r="10001" spans="1:17" x14ac:dyDescent="0.25">
      <c r="A10001" t="s">
        <v>1727</v>
      </c>
      <c r="B10001" t="s">
        <v>25081</v>
      </c>
      <c r="C10001" t="s">
        <v>25732</v>
      </c>
      <c r="D10001" t="s">
        <v>25733</v>
      </c>
      <c r="E10001">
        <v>4102045</v>
      </c>
      <c r="F10001" t="s">
        <v>25825</v>
      </c>
      <c r="G10001" t="s">
        <v>25826</v>
      </c>
      <c r="H10001" t="s">
        <v>3394</v>
      </c>
      <c r="I10001" t="s">
        <v>25830</v>
      </c>
      <c r="J10001" t="s">
        <v>25831</v>
      </c>
      <c r="K10001" t="s">
        <v>110</v>
      </c>
      <c r="L10001" t="s">
        <v>3346</v>
      </c>
      <c r="M10001" t="s">
        <v>3344</v>
      </c>
      <c r="N10001" t="s">
        <v>3627</v>
      </c>
      <c r="O10001" t="s">
        <v>3343</v>
      </c>
      <c r="P10001" t="s">
        <v>3343</v>
      </c>
      <c r="Q10001" t="s">
        <v>3346</v>
      </c>
    </row>
    <row r="10002" spans="1:17" x14ac:dyDescent="0.25">
      <c r="A10002" t="s">
        <v>1727</v>
      </c>
      <c r="B10002" t="s">
        <v>25081</v>
      </c>
      <c r="C10002" t="s">
        <v>25732</v>
      </c>
      <c r="D10002" t="s">
        <v>25733</v>
      </c>
      <c r="E10002">
        <v>4102045</v>
      </c>
      <c r="F10002" t="s">
        <v>25825</v>
      </c>
      <c r="G10002" t="s">
        <v>25826</v>
      </c>
      <c r="H10002" t="s">
        <v>3394</v>
      </c>
      <c r="I10002" t="s">
        <v>25832</v>
      </c>
      <c r="J10002" t="s">
        <v>25833</v>
      </c>
      <c r="K10002" t="s">
        <v>110</v>
      </c>
      <c r="L10002" t="s">
        <v>3346</v>
      </c>
      <c r="M10002" t="s">
        <v>3344</v>
      </c>
      <c r="N10002" t="s">
        <v>3627</v>
      </c>
      <c r="O10002" t="s">
        <v>3343</v>
      </c>
      <c r="P10002" t="s">
        <v>3343</v>
      </c>
      <c r="Q10002" t="s">
        <v>3346</v>
      </c>
    </row>
    <row r="10003" spans="1:17" x14ac:dyDescent="0.25">
      <c r="A10003" t="s">
        <v>1727</v>
      </c>
      <c r="B10003" t="s">
        <v>25081</v>
      </c>
      <c r="C10003" t="s">
        <v>25732</v>
      </c>
      <c r="D10003" t="s">
        <v>25733</v>
      </c>
      <c r="E10003">
        <v>4102045</v>
      </c>
      <c r="F10003" t="s">
        <v>25825</v>
      </c>
      <c r="G10003" t="s">
        <v>25826</v>
      </c>
      <c r="H10003" t="s">
        <v>3394</v>
      </c>
      <c r="I10003" t="s">
        <v>25834</v>
      </c>
      <c r="J10003" t="s">
        <v>25835</v>
      </c>
      <c r="K10003" t="s">
        <v>110</v>
      </c>
      <c r="L10003" t="s">
        <v>3346</v>
      </c>
      <c r="M10003" t="s">
        <v>3344</v>
      </c>
      <c r="N10003" t="s">
        <v>3627</v>
      </c>
      <c r="O10003" t="s">
        <v>3343</v>
      </c>
      <c r="P10003" t="s">
        <v>3343</v>
      </c>
      <c r="Q10003" t="s">
        <v>3346</v>
      </c>
    </row>
    <row r="10004" spans="1:17" x14ac:dyDescent="0.25">
      <c r="A10004" t="s">
        <v>1727</v>
      </c>
      <c r="B10004" t="s">
        <v>25081</v>
      </c>
      <c r="C10004" t="s">
        <v>25732</v>
      </c>
      <c r="D10004" t="s">
        <v>25733</v>
      </c>
      <c r="E10004">
        <v>4102046</v>
      </c>
      <c r="F10004" t="s">
        <v>1476</v>
      </c>
      <c r="G10004" t="s">
        <v>25836</v>
      </c>
      <c r="H10004" t="s">
        <v>6855</v>
      </c>
      <c r="I10004" t="s">
        <v>25837</v>
      </c>
      <c r="J10004" t="s">
        <v>1477</v>
      </c>
      <c r="K10004" t="s">
        <v>110</v>
      </c>
      <c r="L10004" t="s">
        <v>3343</v>
      </c>
      <c r="M10004" t="s">
        <v>3344</v>
      </c>
      <c r="N10004" t="s">
        <v>3627</v>
      </c>
      <c r="O10004" t="s">
        <v>3343</v>
      </c>
      <c r="P10004" t="s">
        <v>3343</v>
      </c>
      <c r="Q10004" t="s">
        <v>3346</v>
      </c>
    </row>
    <row r="10005" spans="1:17" x14ac:dyDescent="0.25">
      <c r="A10005" t="s">
        <v>1727</v>
      </c>
      <c r="B10005" t="s">
        <v>25081</v>
      </c>
      <c r="C10005" t="s">
        <v>25732</v>
      </c>
      <c r="D10005" t="s">
        <v>25733</v>
      </c>
      <c r="E10005">
        <v>4102047</v>
      </c>
      <c r="F10005" t="s">
        <v>1485</v>
      </c>
      <c r="G10005" t="s">
        <v>25838</v>
      </c>
      <c r="H10005" t="s">
        <v>25839</v>
      </c>
      <c r="I10005" t="s">
        <v>25840</v>
      </c>
      <c r="J10005" t="s">
        <v>1486</v>
      </c>
      <c r="K10005" t="s">
        <v>110</v>
      </c>
      <c r="L10005" t="s">
        <v>3343</v>
      </c>
      <c r="M10005" t="s">
        <v>3344</v>
      </c>
      <c r="N10005" t="s">
        <v>3345</v>
      </c>
      <c r="O10005" t="s">
        <v>3343</v>
      </c>
      <c r="P10005" t="s">
        <v>3343</v>
      </c>
      <c r="Q10005" t="s">
        <v>3346</v>
      </c>
    </row>
    <row r="10006" spans="1:17" x14ac:dyDescent="0.25">
      <c r="A10006" t="s">
        <v>1727</v>
      </c>
      <c r="B10006" t="s">
        <v>25081</v>
      </c>
      <c r="C10006" t="s">
        <v>25732</v>
      </c>
      <c r="D10006" t="s">
        <v>25733</v>
      </c>
      <c r="E10006">
        <v>4102048</v>
      </c>
      <c r="F10006" t="s">
        <v>25841</v>
      </c>
      <c r="G10006" t="s">
        <v>25842</v>
      </c>
      <c r="H10006" t="s">
        <v>25582</v>
      </c>
      <c r="I10006" t="s">
        <v>25843</v>
      </c>
      <c r="J10006" t="s">
        <v>25844</v>
      </c>
      <c r="K10006" t="s">
        <v>110</v>
      </c>
      <c r="L10006" t="s">
        <v>3343</v>
      </c>
      <c r="M10006" t="s">
        <v>3570</v>
      </c>
      <c r="N10006" t="s">
        <v>3571</v>
      </c>
      <c r="O10006" t="s">
        <v>3343</v>
      </c>
      <c r="P10006" t="s">
        <v>3343</v>
      </c>
      <c r="Q10006" t="s">
        <v>3346</v>
      </c>
    </row>
    <row r="10007" spans="1:17" x14ac:dyDescent="0.25">
      <c r="A10007" t="s">
        <v>1727</v>
      </c>
      <c r="B10007" t="s">
        <v>25081</v>
      </c>
      <c r="C10007" t="s">
        <v>25732</v>
      </c>
      <c r="D10007" t="s">
        <v>25733</v>
      </c>
      <c r="E10007">
        <v>4102048</v>
      </c>
      <c r="F10007" t="s">
        <v>25841</v>
      </c>
      <c r="G10007" t="s">
        <v>25842</v>
      </c>
      <c r="H10007" t="s">
        <v>25582</v>
      </c>
      <c r="I10007" t="s">
        <v>25845</v>
      </c>
      <c r="J10007" t="s">
        <v>25846</v>
      </c>
      <c r="K10007" t="s">
        <v>110</v>
      </c>
      <c r="L10007" t="s">
        <v>3346</v>
      </c>
      <c r="M10007" t="s">
        <v>3570</v>
      </c>
      <c r="N10007" t="s">
        <v>3571</v>
      </c>
      <c r="O10007" t="s">
        <v>3343</v>
      </c>
      <c r="P10007" t="s">
        <v>3343</v>
      </c>
      <c r="Q10007" t="s">
        <v>3346</v>
      </c>
    </row>
    <row r="10008" spans="1:17" x14ac:dyDescent="0.25">
      <c r="A10008" t="s">
        <v>1727</v>
      </c>
      <c r="B10008" t="s">
        <v>25081</v>
      </c>
      <c r="C10008" t="s">
        <v>25732</v>
      </c>
      <c r="D10008" t="s">
        <v>25733</v>
      </c>
      <c r="E10008">
        <v>4102049</v>
      </c>
      <c r="F10008" t="s">
        <v>25847</v>
      </c>
      <c r="G10008" t="s">
        <v>25848</v>
      </c>
      <c r="H10008" t="s">
        <v>25582</v>
      </c>
      <c r="I10008" t="s">
        <v>25849</v>
      </c>
      <c r="J10008" t="s">
        <v>25847</v>
      </c>
      <c r="K10008" t="s">
        <v>110</v>
      </c>
      <c r="L10008" t="s">
        <v>3343</v>
      </c>
      <c r="M10008" t="s">
        <v>3570</v>
      </c>
      <c r="N10008" t="s">
        <v>3571</v>
      </c>
      <c r="O10008" t="s">
        <v>3343</v>
      </c>
      <c r="P10008" t="s">
        <v>3343</v>
      </c>
      <c r="Q10008" t="s">
        <v>3346</v>
      </c>
    </row>
    <row r="10009" spans="1:17" x14ac:dyDescent="0.25">
      <c r="A10009" t="s">
        <v>1727</v>
      </c>
      <c r="B10009" t="s">
        <v>25081</v>
      </c>
      <c r="C10009" t="s">
        <v>25732</v>
      </c>
      <c r="D10009" t="s">
        <v>25733</v>
      </c>
      <c r="E10009">
        <v>4102049</v>
      </c>
      <c r="F10009" t="s">
        <v>25847</v>
      </c>
      <c r="G10009" t="s">
        <v>25848</v>
      </c>
      <c r="H10009" t="s">
        <v>25582</v>
      </c>
      <c r="I10009" t="s">
        <v>25850</v>
      </c>
      <c r="J10009" t="s">
        <v>25851</v>
      </c>
      <c r="K10009" t="s">
        <v>110</v>
      </c>
      <c r="L10009" t="s">
        <v>3346</v>
      </c>
      <c r="M10009" t="s">
        <v>3570</v>
      </c>
      <c r="N10009" t="s">
        <v>3571</v>
      </c>
      <c r="O10009" t="s">
        <v>3343</v>
      </c>
      <c r="P10009" t="s">
        <v>3343</v>
      </c>
      <c r="Q10009" t="s">
        <v>3346</v>
      </c>
    </row>
    <row r="10010" spans="1:17" x14ac:dyDescent="0.25">
      <c r="A10010" t="s">
        <v>1727</v>
      </c>
      <c r="B10010" t="s">
        <v>25081</v>
      </c>
      <c r="C10010" t="s">
        <v>25732</v>
      </c>
      <c r="D10010" t="s">
        <v>25733</v>
      </c>
      <c r="E10010">
        <v>4102050</v>
      </c>
      <c r="F10010" t="s">
        <v>25852</v>
      </c>
      <c r="G10010" t="s">
        <v>25853</v>
      </c>
      <c r="H10010" t="s">
        <v>25582</v>
      </c>
      <c r="I10010" t="s">
        <v>25854</v>
      </c>
      <c r="J10010" t="s">
        <v>25852</v>
      </c>
      <c r="K10010" t="s">
        <v>110</v>
      </c>
      <c r="L10010" t="s">
        <v>3343</v>
      </c>
      <c r="M10010" t="s">
        <v>3570</v>
      </c>
      <c r="N10010" t="s">
        <v>3571</v>
      </c>
      <c r="O10010" t="s">
        <v>3343</v>
      </c>
      <c r="P10010" t="s">
        <v>3343</v>
      </c>
      <c r="Q10010" t="s">
        <v>3346</v>
      </c>
    </row>
    <row r="10011" spans="1:17" x14ac:dyDescent="0.25">
      <c r="A10011" t="s">
        <v>1727</v>
      </c>
      <c r="B10011" t="s">
        <v>25081</v>
      </c>
      <c r="C10011" t="s">
        <v>25732</v>
      </c>
      <c r="D10011" t="s">
        <v>25733</v>
      </c>
      <c r="E10011">
        <v>4102050</v>
      </c>
      <c r="F10011" t="s">
        <v>25852</v>
      </c>
      <c r="G10011" t="s">
        <v>25853</v>
      </c>
      <c r="H10011" t="s">
        <v>25582</v>
      </c>
      <c r="I10011" t="s">
        <v>25855</v>
      </c>
      <c r="J10011" t="s">
        <v>25856</v>
      </c>
      <c r="K10011" t="s">
        <v>110</v>
      </c>
      <c r="L10011" t="s">
        <v>3346</v>
      </c>
      <c r="M10011" t="s">
        <v>3570</v>
      </c>
      <c r="N10011" t="s">
        <v>3571</v>
      </c>
      <c r="O10011" t="s">
        <v>3343</v>
      </c>
      <c r="P10011" t="s">
        <v>3343</v>
      </c>
      <c r="Q10011" t="s">
        <v>3346</v>
      </c>
    </row>
    <row r="10012" spans="1:17" x14ac:dyDescent="0.25">
      <c r="A10012" t="s">
        <v>1727</v>
      </c>
      <c r="B10012" t="s">
        <v>25081</v>
      </c>
      <c r="C10012" t="s">
        <v>25732</v>
      </c>
      <c r="D10012" t="s">
        <v>25733</v>
      </c>
      <c r="E10012">
        <v>4102051</v>
      </c>
      <c r="F10012" t="s">
        <v>51</v>
      </c>
      <c r="G10012" t="s">
        <v>3475</v>
      </c>
      <c r="H10012" t="s">
        <v>3350</v>
      </c>
      <c r="I10012" t="s">
        <v>25857</v>
      </c>
      <c r="J10012" t="s">
        <v>224</v>
      </c>
      <c r="K10012" t="s">
        <v>110</v>
      </c>
      <c r="L10012" t="s">
        <v>3343</v>
      </c>
      <c r="M10012" t="s">
        <v>3344</v>
      </c>
      <c r="N10012" t="s">
        <v>3345</v>
      </c>
      <c r="O10012" t="s">
        <v>3343</v>
      </c>
      <c r="P10012" t="s">
        <v>3343</v>
      </c>
      <c r="Q10012" t="s">
        <v>3346</v>
      </c>
    </row>
    <row r="10013" spans="1:17" x14ac:dyDescent="0.25">
      <c r="A10013" t="s">
        <v>1727</v>
      </c>
      <c r="B10013" t="s">
        <v>25081</v>
      </c>
      <c r="C10013" t="s">
        <v>25732</v>
      </c>
      <c r="D10013" t="s">
        <v>25733</v>
      </c>
      <c r="E10013">
        <v>4102052</v>
      </c>
      <c r="F10013" t="s">
        <v>25858</v>
      </c>
      <c r="G10013" t="s">
        <v>25859</v>
      </c>
      <c r="H10013" t="s">
        <v>25860</v>
      </c>
      <c r="I10013" t="s">
        <v>25861</v>
      </c>
      <c r="J10013" t="s">
        <v>25862</v>
      </c>
      <c r="K10013" t="s">
        <v>110</v>
      </c>
      <c r="L10013" t="s">
        <v>3343</v>
      </c>
      <c r="M10013" t="s">
        <v>3344</v>
      </c>
      <c r="N10013" t="s">
        <v>6536</v>
      </c>
      <c r="O10013" t="s">
        <v>3343</v>
      </c>
      <c r="P10013" t="s">
        <v>3343</v>
      </c>
      <c r="Q10013" t="s">
        <v>3346</v>
      </c>
    </row>
    <row r="10014" spans="1:17" x14ac:dyDescent="0.25">
      <c r="A10014" t="s">
        <v>1727</v>
      </c>
      <c r="B10014" t="s">
        <v>25081</v>
      </c>
      <c r="C10014" t="s">
        <v>25732</v>
      </c>
      <c r="D10014" t="s">
        <v>25733</v>
      </c>
      <c r="E10014">
        <v>4102052</v>
      </c>
      <c r="F10014" t="s">
        <v>25858</v>
      </c>
      <c r="G10014" t="s">
        <v>25859</v>
      </c>
      <c r="H10014" t="s">
        <v>25860</v>
      </c>
      <c r="I10014" t="s">
        <v>25863</v>
      </c>
      <c r="J10014" t="s">
        <v>25864</v>
      </c>
      <c r="K10014" t="s">
        <v>110</v>
      </c>
      <c r="L10014" t="s">
        <v>3346</v>
      </c>
      <c r="M10014" t="s">
        <v>3344</v>
      </c>
      <c r="N10014" t="s">
        <v>6536</v>
      </c>
      <c r="O10014" t="s">
        <v>3343</v>
      </c>
      <c r="P10014" t="s">
        <v>3343</v>
      </c>
      <c r="Q10014" t="s">
        <v>3346</v>
      </c>
    </row>
    <row r="10015" spans="1:17" x14ac:dyDescent="0.25">
      <c r="A10015" t="s">
        <v>1727</v>
      </c>
      <c r="B10015" t="s">
        <v>25081</v>
      </c>
      <c r="C10015" t="s">
        <v>25732</v>
      </c>
      <c r="D10015" t="s">
        <v>25733</v>
      </c>
      <c r="E10015">
        <v>4102052</v>
      </c>
      <c r="F10015" t="s">
        <v>25858</v>
      </c>
      <c r="G10015" t="s">
        <v>25859</v>
      </c>
      <c r="H10015" t="s">
        <v>25860</v>
      </c>
      <c r="I10015" t="s">
        <v>25865</v>
      </c>
      <c r="J10015" t="s">
        <v>25866</v>
      </c>
      <c r="K10015" t="s">
        <v>110</v>
      </c>
      <c r="L10015" t="s">
        <v>3346</v>
      </c>
      <c r="M10015" t="s">
        <v>3344</v>
      </c>
      <c r="N10015" t="s">
        <v>6536</v>
      </c>
      <c r="O10015" t="s">
        <v>3343</v>
      </c>
      <c r="P10015" t="s">
        <v>3343</v>
      </c>
      <c r="Q10015" t="s">
        <v>3346</v>
      </c>
    </row>
    <row r="10016" spans="1:17" x14ac:dyDescent="0.25">
      <c r="A10016" t="s">
        <v>1727</v>
      </c>
      <c r="B10016" t="s">
        <v>25081</v>
      </c>
      <c r="C10016" t="s">
        <v>25732</v>
      </c>
      <c r="D10016" t="s">
        <v>25733</v>
      </c>
      <c r="E10016">
        <v>4102054</v>
      </c>
      <c r="F10016" t="s">
        <v>25867</v>
      </c>
      <c r="G10016" t="s">
        <v>25868</v>
      </c>
      <c r="H10016" t="s">
        <v>25869</v>
      </c>
      <c r="I10016" t="s">
        <v>25870</v>
      </c>
      <c r="J10016" t="s">
        <v>25867</v>
      </c>
      <c r="K10016" t="s">
        <v>110</v>
      </c>
      <c r="L10016" t="s">
        <v>3343</v>
      </c>
      <c r="M10016" t="s">
        <v>3344</v>
      </c>
      <c r="N10016" t="s">
        <v>25727</v>
      </c>
      <c r="O10016" t="s">
        <v>3343</v>
      </c>
      <c r="P10016" t="s">
        <v>3343</v>
      </c>
      <c r="Q10016" t="s">
        <v>3346</v>
      </c>
    </row>
    <row r="10017" spans="1:17" x14ac:dyDescent="0.25">
      <c r="A10017" t="s">
        <v>1727</v>
      </c>
      <c r="B10017" t="s">
        <v>25081</v>
      </c>
      <c r="C10017" t="s">
        <v>25732</v>
      </c>
      <c r="D10017" t="s">
        <v>25733</v>
      </c>
      <c r="E10017">
        <v>4102055</v>
      </c>
      <c r="F10017" t="s">
        <v>25871</v>
      </c>
      <c r="G10017" t="s">
        <v>25872</v>
      </c>
      <c r="H10017" t="s">
        <v>25869</v>
      </c>
      <c r="I10017" t="s">
        <v>25873</v>
      </c>
      <c r="J10017" t="s">
        <v>25871</v>
      </c>
      <c r="K10017" t="s">
        <v>110</v>
      </c>
      <c r="L10017" t="s">
        <v>3343</v>
      </c>
      <c r="M10017" t="s">
        <v>3344</v>
      </c>
      <c r="N10017" t="s">
        <v>25727</v>
      </c>
      <c r="O10017" t="s">
        <v>3343</v>
      </c>
      <c r="P10017" t="s">
        <v>3343</v>
      </c>
      <c r="Q10017" t="s">
        <v>3346</v>
      </c>
    </row>
    <row r="10018" spans="1:17" x14ac:dyDescent="0.25">
      <c r="A10018" t="s">
        <v>1727</v>
      </c>
      <c r="B10018" t="s">
        <v>25081</v>
      </c>
      <c r="C10018" t="s">
        <v>25732</v>
      </c>
      <c r="D10018" t="s">
        <v>25733</v>
      </c>
      <c r="E10018">
        <v>4102056</v>
      </c>
      <c r="F10018" t="s">
        <v>25874</v>
      </c>
      <c r="G10018" t="s">
        <v>25875</v>
      </c>
      <c r="H10018" t="s">
        <v>25869</v>
      </c>
      <c r="I10018" t="s">
        <v>25876</v>
      </c>
      <c r="J10018" t="s">
        <v>25874</v>
      </c>
      <c r="K10018" t="s">
        <v>110</v>
      </c>
      <c r="L10018" t="s">
        <v>3343</v>
      </c>
      <c r="M10018" t="s">
        <v>3344</v>
      </c>
      <c r="N10018" t="s">
        <v>25727</v>
      </c>
      <c r="O10018" t="s">
        <v>3343</v>
      </c>
      <c r="P10018" t="s">
        <v>3343</v>
      </c>
      <c r="Q10018" t="s">
        <v>3346</v>
      </c>
    </row>
    <row r="10019" spans="1:17" x14ac:dyDescent="0.25">
      <c r="A10019" t="s">
        <v>1727</v>
      </c>
      <c r="B10019" t="s">
        <v>25081</v>
      </c>
      <c r="C10019" t="s">
        <v>25732</v>
      </c>
      <c r="D10019" t="s">
        <v>25733</v>
      </c>
      <c r="E10019">
        <v>4102057</v>
      </c>
      <c r="F10019" t="s">
        <v>25877</v>
      </c>
      <c r="G10019" t="s">
        <v>25878</v>
      </c>
      <c r="H10019" t="s">
        <v>25869</v>
      </c>
      <c r="I10019" t="s">
        <v>25879</v>
      </c>
      <c r="J10019" t="s">
        <v>25877</v>
      </c>
      <c r="K10019" t="s">
        <v>110</v>
      </c>
      <c r="L10019" t="s">
        <v>3343</v>
      </c>
      <c r="M10019" t="s">
        <v>3344</v>
      </c>
      <c r="N10019" t="s">
        <v>25727</v>
      </c>
      <c r="O10019" t="s">
        <v>3343</v>
      </c>
      <c r="P10019" t="s">
        <v>3343</v>
      </c>
      <c r="Q10019" t="s">
        <v>3346</v>
      </c>
    </row>
    <row r="10020" spans="1:17" x14ac:dyDescent="0.25">
      <c r="A10020" t="s">
        <v>1727</v>
      </c>
      <c r="B10020" t="s">
        <v>25081</v>
      </c>
      <c r="C10020" t="s">
        <v>25732</v>
      </c>
      <c r="D10020" t="s">
        <v>25733</v>
      </c>
      <c r="E10020">
        <v>4102058</v>
      </c>
      <c r="F10020" t="s">
        <v>25880</v>
      </c>
      <c r="G10020" t="s">
        <v>25881</v>
      </c>
      <c r="H10020" t="s">
        <v>25869</v>
      </c>
      <c r="I10020" t="s">
        <v>25882</v>
      </c>
      <c r="J10020" t="s">
        <v>25883</v>
      </c>
      <c r="K10020" t="s">
        <v>110</v>
      </c>
      <c r="L10020" t="s">
        <v>3343</v>
      </c>
      <c r="M10020" t="s">
        <v>3344</v>
      </c>
      <c r="N10020" t="s">
        <v>25727</v>
      </c>
      <c r="O10020" t="s">
        <v>3343</v>
      </c>
      <c r="P10020" t="s">
        <v>3343</v>
      </c>
      <c r="Q10020" t="s">
        <v>3346</v>
      </c>
    </row>
    <row r="10021" spans="1:17" x14ac:dyDescent="0.25">
      <c r="A10021" t="s">
        <v>1727</v>
      </c>
      <c r="B10021" t="s">
        <v>25081</v>
      </c>
      <c r="C10021" t="s">
        <v>25732</v>
      </c>
      <c r="D10021" t="s">
        <v>25733</v>
      </c>
      <c r="E10021">
        <v>4102059</v>
      </c>
      <c r="F10021" t="s">
        <v>25884</v>
      </c>
      <c r="G10021" t="s">
        <v>25885</v>
      </c>
      <c r="H10021" t="s">
        <v>25869</v>
      </c>
      <c r="I10021" t="s">
        <v>25886</v>
      </c>
      <c r="J10021" t="s">
        <v>25884</v>
      </c>
      <c r="K10021" t="s">
        <v>110</v>
      </c>
      <c r="L10021" t="s">
        <v>3343</v>
      </c>
      <c r="M10021" t="s">
        <v>3344</v>
      </c>
      <c r="N10021" t="s">
        <v>25727</v>
      </c>
      <c r="O10021" t="s">
        <v>3343</v>
      </c>
      <c r="P10021" t="s">
        <v>3343</v>
      </c>
      <c r="Q10021" t="s">
        <v>3346</v>
      </c>
    </row>
    <row r="10022" spans="1:17" x14ac:dyDescent="0.25">
      <c r="A10022" t="s">
        <v>1727</v>
      </c>
      <c r="B10022" t="s">
        <v>25081</v>
      </c>
      <c r="C10022" t="s">
        <v>2780</v>
      </c>
      <c r="D10022" t="s">
        <v>25887</v>
      </c>
      <c r="E10022">
        <v>4103004</v>
      </c>
      <c r="F10022" t="s">
        <v>25888</v>
      </c>
      <c r="G10022" t="s">
        <v>25889</v>
      </c>
      <c r="H10022" t="s">
        <v>3394</v>
      </c>
      <c r="I10022" t="s">
        <v>25890</v>
      </c>
      <c r="J10022" t="s">
        <v>22707</v>
      </c>
      <c r="K10022" t="s">
        <v>110</v>
      </c>
      <c r="L10022" t="s">
        <v>3343</v>
      </c>
      <c r="M10022" t="s">
        <v>3397</v>
      </c>
      <c r="N10022" t="s">
        <v>6090</v>
      </c>
      <c r="O10022" t="s">
        <v>3343</v>
      </c>
      <c r="P10022" t="s">
        <v>3343</v>
      </c>
      <c r="Q10022" t="s">
        <v>3346</v>
      </c>
    </row>
    <row r="10023" spans="1:17" x14ac:dyDescent="0.25">
      <c r="A10023" t="s">
        <v>1727</v>
      </c>
      <c r="B10023" t="s">
        <v>25081</v>
      </c>
      <c r="C10023" t="s">
        <v>2780</v>
      </c>
      <c r="D10023" t="s">
        <v>25887</v>
      </c>
      <c r="E10023">
        <v>4103004</v>
      </c>
      <c r="F10023" t="s">
        <v>25888</v>
      </c>
      <c r="G10023" t="s">
        <v>25889</v>
      </c>
      <c r="H10023" t="s">
        <v>3394</v>
      </c>
      <c r="I10023" t="s">
        <v>25891</v>
      </c>
      <c r="J10023" t="s">
        <v>1948</v>
      </c>
      <c r="K10023" t="s">
        <v>110</v>
      </c>
      <c r="L10023" t="s">
        <v>3346</v>
      </c>
      <c r="M10023" t="s">
        <v>3397</v>
      </c>
      <c r="N10023" t="s">
        <v>6090</v>
      </c>
      <c r="O10023" t="s">
        <v>3343</v>
      </c>
      <c r="P10023" t="s">
        <v>3343</v>
      </c>
      <c r="Q10023" t="s">
        <v>3346</v>
      </c>
    </row>
    <row r="10024" spans="1:17" x14ac:dyDescent="0.25">
      <c r="A10024" t="s">
        <v>1727</v>
      </c>
      <c r="B10024" t="s">
        <v>25081</v>
      </c>
      <c r="C10024" t="s">
        <v>2780</v>
      </c>
      <c r="D10024" t="s">
        <v>25887</v>
      </c>
      <c r="E10024">
        <v>4103005</v>
      </c>
      <c r="F10024" t="s">
        <v>1540</v>
      </c>
      <c r="G10024" t="s">
        <v>25892</v>
      </c>
      <c r="H10024" t="s">
        <v>3586</v>
      </c>
      <c r="I10024" t="s">
        <v>1541</v>
      </c>
      <c r="J10024" t="s">
        <v>1542</v>
      </c>
      <c r="K10024" t="s">
        <v>110</v>
      </c>
      <c r="L10024" t="s">
        <v>3343</v>
      </c>
      <c r="M10024" t="s">
        <v>4213</v>
      </c>
      <c r="N10024" t="s">
        <v>7265</v>
      </c>
      <c r="O10024" t="s">
        <v>3343</v>
      </c>
      <c r="P10024" t="s">
        <v>3343</v>
      </c>
      <c r="Q10024" t="s">
        <v>3346</v>
      </c>
    </row>
    <row r="10025" spans="1:17" x14ac:dyDescent="0.25">
      <c r="A10025" t="s">
        <v>1727</v>
      </c>
      <c r="B10025" t="s">
        <v>25081</v>
      </c>
      <c r="C10025" t="s">
        <v>2780</v>
      </c>
      <c r="D10025" t="s">
        <v>25887</v>
      </c>
      <c r="E10025">
        <v>4103005</v>
      </c>
      <c r="F10025" t="s">
        <v>1540</v>
      </c>
      <c r="G10025" t="s">
        <v>25892</v>
      </c>
      <c r="H10025" t="s">
        <v>3586</v>
      </c>
      <c r="I10025">
        <v>410300501</v>
      </c>
      <c r="J10025" t="s">
        <v>3409</v>
      </c>
      <c r="K10025" t="s">
        <v>110</v>
      </c>
      <c r="L10025" t="s">
        <v>3346</v>
      </c>
      <c r="M10025" t="s">
        <v>4213</v>
      </c>
      <c r="N10025" t="s">
        <v>7265</v>
      </c>
      <c r="O10025" t="s">
        <v>3343</v>
      </c>
      <c r="P10025" t="s">
        <v>3343</v>
      </c>
      <c r="Q10025" t="s">
        <v>3346</v>
      </c>
    </row>
    <row r="10026" spans="1:17" x14ac:dyDescent="0.25">
      <c r="A10026" t="s">
        <v>1727</v>
      </c>
      <c r="B10026" t="s">
        <v>25081</v>
      </c>
      <c r="C10026" t="s">
        <v>2780</v>
      </c>
      <c r="D10026" t="s">
        <v>25887</v>
      </c>
      <c r="E10026">
        <v>4103005</v>
      </c>
      <c r="F10026" t="s">
        <v>1540</v>
      </c>
      <c r="G10026" t="s">
        <v>25892</v>
      </c>
      <c r="H10026" t="s">
        <v>3586</v>
      </c>
      <c r="I10026" t="s">
        <v>25893</v>
      </c>
      <c r="J10026" t="s">
        <v>25894</v>
      </c>
      <c r="K10026" t="s">
        <v>110</v>
      </c>
      <c r="L10026" t="s">
        <v>3346</v>
      </c>
      <c r="M10026" t="s">
        <v>4213</v>
      </c>
      <c r="N10026" t="s">
        <v>7265</v>
      </c>
      <c r="O10026" t="s">
        <v>3343</v>
      </c>
      <c r="P10026" t="s">
        <v>3343</v>
      </c>
      <c r="Q10026" t="s">
        <v>3346</v>
      </c>
    </row>
    <row r="10027" spans="1:17" x14ac:dyDescent="0.25">
      <c r="A10027" t="s">
        <v>1727</v>
      </c>
      <c r="B10027" t="s">
        <v>25081</v>
      </c>
      <c r="C10027" t="s">
        <v>2780</v>
      </c>
      <c r="D10027" t="s">
        <v>25887</v>
      </c>
      <c r="E10027">
        <v>4103006</v>
      </c>
      <c r="F10027" t="s">
        <v>4547</v>
      </c>
      <c r="G10027" t="s">
        <v>25895</v>
      </c>
      <c r="H10027" t="s">
        <v>3394</v>
      </c>
      <c r="I10027" t="s">
        <v>25896</v>
      </c>
      <c r="J10027" t="s">
        <v>25897</v>
      </c>
      <c r="K10027" t="s">
        <v>110</v>
      </c>
      <c r="L10027" t="s">
        <v>3343</v>
      </c>
      <c r="M10027" t="s">
        <v>4011</v>
      </c>
      <c r="N10027" t="s">
        <v>25898</v>
      </c>
      <c r="O10027" t="s">
        <v>3346</v>
      </c>
      <c r="P10027" t="s">
        <v>3343</v>
      </c>
      <c r="Q10027" t="s">
        <v>3346</v>
      </c>
    </row>
    <row r="10028" spans="1:17" x14ac:dyDescent="0.25">
      <c r="A10028" t="s">
        <v>1727</v>
      </c>
      <c r="B10028" t="s">
        <v>25081</v>
      </c>
      <c r="C10028" t="s">
        <v>2780</v>
      </c>
      <c r="D10028" t="s">
        <v>25887</v>
      </c>
      <c r="E10028">
        <v>4103006</v>
      </c>
      <c r="F10028" t="s">
        <v>4547</v>
      </c>
      <c r="G10028" t="s">
        <v>25895</v>
      </c>
      <c r="H10028" t="s">
        <v>3394</v>
      </c>
      <c r="I10028" t="s">
        <v>25899</v>
      </c>
      <c r="J10028" t="s">
        <v>25900</v>
      </c>
      <c r="K10028" t="s">
        <v>4045</v>
      </c>
      <c r="L10028" t="s">
        <v>3346</v>
      </c>
      <c r="M10028" t="s">
        <v>4011</v>
      </c>
      <c r="N10028" t="s">
        <v>25898</v>
      </c>
      <c r="O10028" t="s">
        <v>3346</v>
      </c>
      <c r="P10028" t="s">
        <v>3343</v>
      </c>
      <c r="Q10028" t="s">
        <v>3346</v>
      </c>
    </row>
    <row r="10029" spans="1:17" x14ac:dyDescent="0.25">
      <c r="A10029" t="s">
        <v>1727</v>
      </c>
      <c r="B10029" t="s">
        <v>25081</v>
      </c>
      <c r="C10029" t="s">
        <v>2780</v>
      </c>
      <c r="D10029" t="s">
        <v>25887</v>
      </c>
      <c r="E10029">
        <v>4103006</v>
      </c>
      <c r="F10029" t="s">
        <v>4547</v>
      </c>
      <c r="G10029" t="s">
        <v>25895</v>
      </c>
      <c r="H10029" t="s">
        <v>3394</v>
      </c>
      <c r="I10029" t="s">
        <v>25901</v>
      </c>
      <c r="J10029" t="s">
        <v>25902</v>
      </c>
      <c r="K10029" t="s">
        <v>4045</v>
      </c>
      <c r="L10029" t="s">
        <v>3346</v>
      </c>
      <c r="M10029" t="s">
        <v>4011</v>
      </c>
      <c r="N10029" t="s">
        <v>25898</v>
      </c>
      <c r="O10029" t="s">
        <v>3346</v>
      </c>
      <c r="P10029" t="s">
        <v>3343</v>
      </c>
      <c r="Q10029" t="s">
        <v>3346</v>
      </c>
    </row>
    <row r="10030" spans="1:17" x14ac:dyDescent="0.25">
      <c r="A10030" t="s">
        <v>1727</v>
      </c>
      <c r="B10030" t="s">
        <v>25081</v>
      </c>
      <c r="C10030" t="s">
        <v>2780</v>
      </c>
      <c r="D10030" t="s">
        <v>25887</v>
      </c>
      <c r="E10030">
        <v>4103006</v>
      </c>
      <c r="F10030" t="s">
        <v>4547</v>
      </c>
      <c r="G10030" t="s">
        <v>25895</v>
      </c>
      <c r="H10030" t="s">
        <v>3394</v>
      </c>
      <c r="I10030" t="s">
        <v>25903</v>
      </c>
      <c r="J10030" t="s">
        <v>25904</v>
      </c>
      <c r="K10030" t="s">
        <v>4045</v>
      </c>
      <c r="L10030" t="s">
        <v>3346</v>
      </c>
      <c r="M10030" t="s">
        <v>4011</v>
      </c>
      <c r="N10030" t="s">
        <v>25898</v>
      </c>
      <c r="O10030" t="s">
        <v>3346</v>
      </c>
      <c r="P10030" t="s">
        <v>3343</v>
      </c>
      <c r="Q10030" t="s">
        <v>3346</v>
      </c>
    </row>
    <row r="10031" spans="1:17" x14ac:dyDescent="0.25">
      <c r="A10031" t="s">
        <v>1727</v>
      </c>
      <c r="B10031" t="s">
        <v>25081</v>
      </c>
      <c r="C10031" t="s">
        <v>2780</v>
      </c>
      <c r="D10031" t="s">
        <v>25887</v>
      </c>
      <c r="E10031">
        <v>4103006</v>
      </c>
      <c r="F10031" t="s">
        <v>4547</v>
      </c>
      <c r="G10031" t="s">
        <v>25895</v>
      </c>
      <c r="H10031" t="s">
        <v>3394</v>
      </c>
      <c r="I10031" t="s">
        <v>25905</v>
      </c>
      <c r="J10031" t="s">
        <v>25906</v>
      </c>
      <c r="K10031" t="s">
        <v>110</v>
      </c>
      <c r="L10031" t="s">
        <v>3346</v>
      </c>
      <c r="M10031" t="s">
        <v>4011</v>
      </c>
      <c r="N10031" t="s">
        <v>25898</v>
      </c>
      <c r="O10031" t="s">
        <v>3346</v>
      </c>
      <c r="P10031" t="s">
        <v>3343</v>
      </c>
      <c r="Q10031" t="s">
        <v>3346</v>
      </c>
    </row>
    <row r="10032" spans="1:17" x14ac:dyDescent="0.25">
      <c r="A10032" t="s">
        <v>1727</v>
      </c>
      <c r="B10032" t="s">
        <v>25081</v>
      </c>
      <c r="C10032" t="s">
        <v>2780</v>
      </c>
      <c r="D10032" t="s">
        <v>25887</v>
      </c>
      <c r="E10032">
        <v>4103006</v>
      </c>
      <c r="F10032" t="s">
        <v>4547</v>
      </c>
      <c r="G10032" t="s">
        <v>25895</v>
      </c>
      <c r="H10032" t="s">
        <v>3394</v>
      </c>
      <c r="I10032" t="s">
        <v>25907</v>
      </c>
      <c r="J10032" t="s">
        <v>25908</v>
      </c>
      <c r="K10032" t="s">
        <v>110</v>
      </c>
      <c r="L10032" t="s">
        <v>3346</v>
      </c>
      <c r="M10032" t="s">
        <v>4011</v>
      </c>
      <c r="N10032" t="s">
        <v>25898</v>
      </c>
      <c r="O10032" t="s">
        <v>3346</v>
      </c>
      <c r="P10032" t="s">
        <v>3343</v>
      </c>
      <c r="Q10032" t="s">
        <v>3346</v>
      </c>
    </row>
    <row r="10033" spans="1:17" x14ac:dyDescent="0.25">
      <c r="A10033" t="s">
        <v>1727</v>
      </c>
      <c r="B10033" t="s">
        <v>25081</v>
      </c>
      <c r="C10033" t="s">
        <v>2780</v>
      </c>
      <c r="D10033" t="s">
        <v>25887</v>
      </c>
      <c r="E10033">
        <v>4103006</v>
      </c>
      <c r="F10033" t="s">
        <v>4547</v>
      </c>
      <c r="G10033" t="s">
        <v>25895</v>
      </c>
      <c r="H10033" t="s">
        <v>3394</v>
      </c>
      <c r="I10033" t="s">
        <v>25909</v>
      </c>
      <c r="J10033" t="s">
        <v>25910</v>
      </c>
      <c r="K10033" t="s">
        <v>110</v>
      </c>
      <c r="L10033" t="s">
        <v>3346</v>
      </c>
      <c r="M10033" t="s">
        <v>4011</v>
      </c>
      <c r="N10033" t="s">
        <v>25898</v>
      </c>
      <c r="O10033" t="s">
        <v>3346</v>
      </c>
      <c r="P10033" t="s">
        <v>3343</v>
      </c>
      <c r="Q10033" t="s">
        <v>3346</v>
      </c>
    </row>
    <row r="10034" spans="1:17" x14ac:dyDescent="0.25">
      <c r="A10034" t="s">
        <v>1727</v>
      </c>
      <c r="B10034" t="s">
        <v>25081</v>
      </c>
      <c r="C10034" t="s">
        <v>2780</v>
      </c>
      <c r="D10034" t="s">
        <v>25887</v>
      </c>
      <c r="E10034">
        <v>4103006</v>
      </c>
      <c r="F10034" t="s">
        <v>4547</v>
      </c>
      <c r="G10034" t="s">
        <v>25895</v>
      </c>
      <c r="H10034" t="s">
        <v>3394</v>
      </c>
      <c r="I10034" t="s">
        <v>25911</v>
      </c>
      <c r="J10034" t="s">
        <v>25912</v>
      </c>
      <c r="K10034" t="s">
        <v>4045</v>
      </c>
      <c r="L10034" t="s">
        <v>3346</v>
      </c>
      <c r="M10034" t="s">
        <v>4011</v>
      </c>
      <c r="N10034" t="s">
        <v>25898</v>
      </c>
      <c r="O10034" t="s">
        <v>3346</v>
      </c>
      <c r="P10034" t="s">
        <v>3343</v>
      </c>
      <c r="Q10034" t="s">
        <v>3346</v>
      </c>
    </row>
    <row r="10035" spans="1:17" x14ac:dyDescent="0.25">
      <c r="A10035" t="s">
        <v>1727</v>
      </c>
      <c r="B10035" t="s">
        <v>25081</v>
      </c>
      <c r="C10035" t="s">
        <v>2780</v>
      </c>
      <c r="D10035" t="s">
        <v>25887</v>
      </c>
      <c r="E10035">
        <v>4103006</v>
      </c>
      <c r="F10035" t="s">
        <v>4547</v>
      </c>
      <c r="G10035" t="s">
        <v>25895</v>
      </c>
      <c r="H10035" t="s">
        <v>3394</v>
      </c>
      <c r="I10035" t="s">
        <v>25913</v>
      </c>
      <c r="J10035" t="s">
        <v>25914</v>
      </c>
      <c r="K10035" t="s">
        <v>110</v>
      </c>
      <c r="L10035" t="s">
        <v>3346</v>
      </c>
      <c r="M10035" t="s">
        <v>4011</v>
      </c>
      <c r="N10035" t="s">
        <v>25898</v>
      </c>
      <c r="O10035" t="s">
        <v>3346</v>
      </c>
      <c r="P10035" t="s">
        <v>3343</v>
      </c>
      <c r="Q10035" t="s">
        <v>3346</v>
      </c>
    </row>
    <row r="10036" spans="1:17" x14ac:dyDescent="0.25">
      <c r="A10036" t="s">
        <v>1727</v>
      </c>
      <c r="B10036" t="s">
        <v>25081</v>
      </c>
      <c r="C10036" t="s">
        <v>2780</v>
      </c>
      <c r="D10036" t="s">
        <v>25887</v>
      </c>
      <c r="E10036">
        <v>4103006</v>
      </c>
      <c r="F10036" t="s">
        <v>4547</v>
      </c>
      <c r="G10036" t="s">
        <v>25895</v>
      </c>
      <c r="H10036" t="s">
        <v>3394</v>
      </c>
      <c r="I10036" t="s">
        <v>25915</v>
      </c>
      <c r="J10036" t="s">
        <v>25916</v>
      </c>
      <c r="K10036" t="s">
        <v>110</v>
      </c>
      <c r="L10036" t="s">
        <v>3346</v>
      </c>
      <c r="M10036" t="s">
        <v>4011</v>
      </c>
      <c r="N10036" t="s">
        <v>25898</v>
      </c>
      <c r="O10036" t="s">
        <v>3346</v>
      </c>
      <c r="P10036" t="s">
        <v>3343</v>
      </c>
      <c r="Q10036" t="s">
        <v>3346</v>
      </c>
    </row>
    <row r="10037" spans="1:17" x14ac:dyDescent="0.25">
      <c r="A10037" t="s">
        <v>1727</v>
      </c>
      <c r="B10037" t="s">
        <v>25081</v>
      </c>
      <c r="C10037" t="s">
        <v>2780</v>
      </c>
      <c r="D10037" t="s">
        <v>25887</v>
      </c>
      <c r="E10037">
        <v>4103006</v>
      </c>
      <c r="F10037" t="s">
        <v>4547</v>
      </c>
      <c r="G10037" t="s">
        <v>25895</v>
      </c>
      <c r="H10037" t="s">
        <v>3394</v>
      </c>
      <c r="I10037" t="s">
        <v>25917</v>
      </c>
      <c r="J10037" t="s">
        <v>25918</v>
      </c>
      <c r="K10037" t="s">
        <v>110</v>
      </c>
      <c r="L10037" t="s">
        <v>3346</v>
      </c>
      <c r="M10037" t="s">
        <v>4011</v>
      </c>
      <c r="N10037" t="s">
        <v>25898</v>
      </c>
      <c r="O10037" t="s">
        <v>3346</v>
      </c>
      <c r="P10037" t="s">
        <v>3343</v>
      </c>
      <c r="Q10037" t="s">
        <v>3346</v>
      </c>
    </row>
    <row r="10038" spans="1:17" x14ac:dyDescent="0.25">
      <c r="A10038" t="s">
        <v>1727</v>
      </c>
      <c r="B10038" t="s">
        <v>25081</v>
      </c>
      <c r="C10038" t="s">
        <v>2780</v>
      </c>
      <c r="D10038" t="s">
        <v>25887</v>
      </c>
      <c r="E10038">
        <v>4103006</v>
      </c>
      <c r="F10038" t="s">
        <v>4547</v>
      </c>
      <c r="G10038" t="s">
        <v>25895</v>
      </c>
      <c r="H10038" t="s">
        <v>3394</v>
      </c>
      <c r="I10038" t="s">
        <v>25919</v>
      </c>
      <c r="J10038" t="s">
        <v>25920</v>
      </c>
      <c r="K10038" t="s">
        <v>110</v>
      </c>
      <c r="L10038" t="s">
        <v>3346</v>
      </c>
      <c r="M10038" t="s">
        <v>4011</v>
      </c>
      <c r="N10038" t="s">
        <v>25898</v>
      </c>
      <c r="O10038" t="s">
        <v>3346</v>
      </c>
      <c r="P10038" t="s">
        <v>3343</v>
      </c>
      <c r="Q10038" t="s">
        <v>3346</v>
      </c>
    </row>
    <row r="10039" spans="1:17" x14ac:dyDescent="0.25">
      <c r="A10039" t="s">
        <v>1727</v>
      </c>
      <c r="B10039" t="s">
        <v>25081</v>
      </c>
      <c r="C10039" t="s">
        <v>2780</v>
      </c>
      <c r="D10039" t="s">
        <v>25887</v>
      </c>
      <c r="E10039">
        <v>4103006</v>
      </c>
      <c r="F10039" t="s">
        <v>4547</v>
      </c>
      <c r="G10039" t="s">
        <v>25895</v>
      </c>
      <c r="H10039" t="s">
        <v>3394</v>
      </c>
      <c r="I10039" t="s">
        <v>25921</v>
      </c>
      <c r="J10039" t="s">
        <v>25922</v>
      </c>
      <c r="K10039" t="s">
        <v>110</v>
      </c>
      <c r="L10039" t="s">
        <v>3346</v>
      </c>
      <c r="M10039" t="s">
        <v>4011</v>
      </c>
      <c r="N10039" t="s">
        <v>25898</v>
      </c>
      <c r="O10039" t="s">
        <v>3346</v>
      </c>
      <c r="P10039" t="s">
        <v>3343</v>
      </c>
      <c r="Q10039" t="s">
        <v>3346</v>
      </c>
    </row>
    <row r="10040" spans="1:17" x14ac:dyDescent="0.25">
      <c r="A10040" t="s">
        <v>1727</v>
      </c>
      <c r="B10040" t="s">
        <v>25081</v>
      </c>
      <c r="C10040" t="s">
        <v>2780</v>
      </c>
      <c r="D10040" t="s">
        <v>25887</v>
      </c>
      <c r="E10040">
        <v>4103006</v>
      </c>
      <c r="F10040" t="s">
        <v>4547</v>
      </c>
      <c r="G10040" t="s">
        <v>25895</v>
      </c>
      <c r="H10040" t="s">
        <v>3394</v>
      </c>
      <c r="I10040" t="s">
        <v>25923</v>
      </c>
      <c r="J10040" t="s">
        <v>25924</v>
      </c>
      <c r="K10040" t="s">
        <v>110</v>
      </c>
      <c r="L10040" t="s">
        <v>3346</v>
      </c>
      <c r="M10040" t="s">
        <v>4011</v>
      </c>
      <c r="N10040" t="s">
        <v>25898</v>
      </c>
      <c r="O10040" t="s">
        <v>3346</v>
      </c>
      <c r="P10040" t="s">
        <v>3343</v>
      </c>
      <c r="Q10040" t="s">
        <v>3346</v>
      </c>
    </row>
    <row r="10041" spans="1:17" x14ac:dyDescent="0.25">
      <c r="A10041" t="s">
        <v>1727</v>
      </c>
      <c r="B10041" t="s">
        <v>25081</v>
      </c>
      <c r="C10041" t="s">
        <v>2780</v>
      </c>
      <c r="D10041" t="s">
        <v>25887</v>
      </c>
      <c r="E10041">
        <v>4103006</v>
      </c>
      <c r="F10041" t="s">
        <v>4547</v>
      </c>
      <c r="G10041" t="s">
        <v>25895</v>
      </c>
      <c r="H10041" t="s">
        <v>3394</v>
      </c>
      <c r="I10041" t="s">
        <v>25925</v>
      </c>
      <c r="J10041" t="s">
        <v>25926</v>
      </c>
      <c r="K10041" t="s">
        <v>110</v>
      </c>
      <c r="L10041" t="s">
        <v>3346</v>
      </c>
      <c r="M10041" t="s">
        <v>4011</v>
      </c>
      <c r="N10041" t="s">
        <v>25898</v>
      </c>
      <c r="O10041" t="s">
        <v>3346</v>
      </c>
      <c r="P10041" t="s">
        <v>3343</v>
      </c>
      <c r="Q10041" t="s">
        <v>3346</v>
      </c>
    </row>
    <row r="10042" spans="1:17" x14ac:dyDescent="0.25">
      <c r="A10042" t="s">
        <v>1727</v>
      </c>
      <c r="B10042" t="s">
        <v>25081</v>
      </c>
      <c r="C10042" t="s">
        <v>2780</v>
      </c>
      <c r="D10042" t="s">
        <v>25887</v>
      </c>
      <c r="E10042">
        <v>4103006</v>
      </c>
      <c r="F10042" t="s">
        <v>4547</v>
      </c>
      <c r="G10042" t="s">
        <v>25895</v>
      </c>
      <c r="H10042" t="s">
        <v>3394</v>
      </c>
      <c r="I10042" t="s">
        <v>25927</v>
      </c>
      <c r="J10042" t="s">
        <v>25928</v>
      </c>
      <c r="K10042" t="s">
        <v>110</v>
      </c>
      <c r="L10042" t="s">
        <v>3346</v>
      </c>
      <c r="M10042" t="s">
        <v>4011</v>
      </c>
      <c r="N10042" t="s">
        <v>25898</v>
      </c>
      <c r="O10042" t="s">
        <v>3346</v>
      </c>
      <c r="P10042" t="s">
        <v>3343</v>
      </c>
      <c r="Q10042" t="s">
        <v>3346</v>
      </c>
    </row>
    <row r="10043" spans="1:17" x14ac:dyDescent="0.25">
      <c r="A10043" t="s">
        <v>1727</v>
      </c>
      <c r="B10043" t="s">
        <v>25081</v>
      </c>
      <c r="C10043" t="s">
        <v>2780</v>
      </c>
      <c r="D10043" t="s">
        <v>25887</v>
      </c>
      <c r="E10043">
        <v>4103006</v>
      </c>
      <c r="F10043" t="s">
        <v>4547</v>
      </c>
      <c r="G10043" t="s">
        <v>25895</v>
      </c>
      <c r="H10043" t="s">
        <v>3394</v>
      </c>
      <c r="I10043" t="s">
        <v>25929</v>
      </c>
      <c r="J10043" t="s">
        <v>25930</v>
      </c>
      <c r="K10043" t="s">
        <v>110</v>
      </c>
      <c r="L10043" t="s">
        <v>3346</v>
      </c>
      <c r="M10043" t="s">
        <v>4011</v>
      </c>
      <c r="N10043" t="s">
        <v>25898</v>
      </c>
      <c r="O10043" t="s">
        <v>3346</v>
      </c>
      <c r="P10043" t="s">
        <v>3343</v>
      </c>
      <c r="Q10043" t="s">
        <v>3346</v>
      </c>
    </row>
    <row r="10044" spans="1:17" x14ac:dyDescent="0.25">
      <c r="A10044" t="s">
        <v>1727</v>
      </c>
      <c r="B10044" t="s">
        <v>25081</v>
      </c>
      <c r="C10044" t="s">
        <v>2780</v>
      </c>
      <c r="D10044" t="s">
        <v>25887</v>
      </c>
      <c r="E10044">
        <v>4103006</v>
      </c>
      <c r="F10044" t="s">
        <v>4547</v>
      </c>
      <c r="G10044" t="s">
        <v>25895</v>
      </c>
      <c r="H10044" t="s">
        <v>3394</v>
      </c>
      <c r="I10044" t="s">
        <v>25931</v>
      </c>
      <c r="J10044" t="s">
        <v>25932</v>
      </c>
      <c r="K10044" t="s">
        <v>110</v>
      </c>
      <c r="L10044" t="s">
        <v>3346</v>
      </c>
      <c r="M10044" t="s">
        <v>4011</v>
      </c>
      <c r="N10044" t="s">
        <v>25898</v>
      </c>
      <c r="O10044" t="s">
        <v>3346</v>
      </c>
      <c r="P10044" t="s">
        <v>3343</v>
      </c>
      <c r="Q10044" t="s">
        <v>3346</v>
      </c>
    </row>
    <row r="10045" spans="1:17" x14ac:dyDescent="0.25">
      <c r="A10045" t="s">
        <v>1727</v>
      </c>
      <c r="B10045" t="s">
        <v>25081</v>
      </c>
      <c r="C10045" t="s">
        <v>2780</v>
      </c>
      <c r="D10045" t="s">
        <v>25887</v>
      </c>
      <c r="E10045">
        <v>4103006</v>
      </c>
      <c r="F10045" t="s">
        <v>4547</v>
      </c>
      <c r="G10045" t="s">
        <v>25895</v>
      </c>
      <c r="H10045" t="s">
        <v>3394</v>
      </c>
      <c r="I10045" t="s">
        <v>25933</v>
      </c>
      <c r="J10045" t="s">
        <v>25934</v>
      </c>
      <c r="K10045" t="s">
        <v>110</v>
      </c>
      <c r="L10045" t="s">
        <v>3346</v>
      </c>
      <c r="M10045" t="s">
        <v>4011</v>
      </c>
      <c r="N10045" t="s">
        <v>25898</v>
      </c>
      <c r="O10045" t="s">
        <v>3346</v>
      </c>
      <c r="P10045" t="s">
        <v>3343</v>
      </c>
      <c r="Q10045" t="s">
        <v>3346</v>
      </c>
    </row>
    <row r="10046" spans="1:17" x14ac:dyDescent="0.25">
      <c r="A10046" t="s">
        <v>1727</v>
      </c>
      <c r="B10046" t="s">
        <v>25081</v>
      </c>
      <c r="C10046" t="s">
        <v>2780</v>
      </c>
      <c r="D10046" t="s">
        <v>25887</v>
      </c>
      <c r="E10046">
        <v>4103008</v>
      </c>
      <c r="F10046" t="s">
        <v>25935</v>
      </c>
      <c r="G10046" t="s">
        <v>25936</v>
      </c>
      <c r="H10046" t="s">
        <v>3394</v>
      </c>
      <c r="I10046" t="s">
        <v>25937</v>
      </c>
      <c r="J10046" t="s">
        <v>12887</v>
      </c>
      <c r="K10046" t="s">
        <v>110</v>
      </c>
      <c r="L10046" t="s">
        <v>3343</v>
      </c>
      <c r="M10046" t="s">
        <v>4213</v>
      </c>
      <c r="N10046" t="s">
        <v>7265</v>
      </c>
      <c r="O10046" t="s">
        <v>3343</v>
      </c>
      <c r="P10046" t="s">
        <v>3343</v>
      </c>
      <c r="Q10046" t="s">
        <v>3346</v>
      </c>
    </row>
    <row r="10047" spans="1:17" x14ac:dyDescent="0.25">
      <c r="A10047" t="s">
        <v>1727</v>
      </c>
      <c r="B10047" t="s">
        <v>25081</v>
      </c>
      <c r="C10047" t="s">
        <v>2780</v>
      </c>
      <c r="D10047" t="s">
        <v>25887</v>
      </c>
      <c r="E10047">
        <v>4103009</v>
      </c>
      <c r="F10047" t="s">
        <v>25938</v>
      </c>
      <c r="G10047" t="s">
        <v>25939</v>
      </c>
      <c r="H10047" t="s">
        <v>3394</v>
      </c>
      <c r="I10047" t="s">
        <v>25940</v>
      </c>
      <c r="J10047" t="s">
        <v>25941</v>
      </c>
      <c r="K10047" t="s">
        <v>110</v>
      </c>
      <c r="L10047" t="s">
        <v>3343</v>
      </c>
      <c r="M10047" t="s">
        <v>3397</v>
      </c>
      <c r="N10047" t="s">
        <v>5920</v>
      </c>
      <c r="O10047" t="s">
        <v>3343</v>
      </c>
      <c r="P10047" t="s">
        <v>3343</v>
      </c>
      <c r="Q10047" t="s">
        <v>3346</v>
      </c>
    </row>
    <row r="10048" spans="1:17" x14ac:dyDescent="0.25">
      <c r="A10048" t="s">
        <v>1727</v>
      </c>
      <c r="B10048" t="s">
        <v>25081</v>
      </c>
      <c r="C10048" t="s">
        <v>2780</v>
      </c>
      <c r="D10048" t="s">
        <v>25887</v>
      </c>
      <c r="E10048">
        <v>4103010</v>
      </c>
      <c r="F10048" t="s">
        <v>25942</v>
      </c>
      <c r="G10048" t="s">
        <v>25943</v>
      </c>
      <c r="H10048" t="s">
        <v>3394</v>
      </c>
      <c r="I10048" t="s">
        <v>25944</v>
      </c>
      <c r="J10048" t="s">
        <v>25945</v>
      </c>
      <c r="K10048" t="s">
        <v>110</v>
      </c>
      <c r="L10048" t="s">
        <v>3343</v>
      </c>
      <c r="M10048" t="s">
        <v>4213</v>
      </c>
      <c r="N10048" t="s">
        <v>6115</v>
      </c>
      <c r="O10048" t="s">
        <v>3343</v>
      </c>
      <c r="P10048" t="s">
        <v>3343</v>
      </c>
      <c r="Q10048" t="s">
        <v>3346</v>
      </c>
    </row>
    <row r="10049" spans="1:17" x14ac:dyDescent="0.25">
      <c r="A10049" t="s">
        <v>1727</v>
      </c>
      <c r="B10049" t="s">
        <v>25081</v>
      </c>
      <c r="C10049" t="s">
        <v>2780</v>
      </c>
      <c r="D10049" t="s">
        <v>25887</v>
      </c>
      <c r="E10049">
        <v>4103015</v>
      </c>
      <c r="F10049" t="s">
        <v>25946</v>
      </c>
      <c r="G10049" t="s">
        <v>25947</v>
      </c>
      <c r="H10049" t="s">
        <v>3405</v>
      </c>
      <c r="I10049" t="s">
        <v>25948</v>
      </c>
      <c r="J10049" t="s">
        <v>994</v>
      </c>
      <c r="K10049" t="s">
        <v>110</v>
      </c>
      <c r="L10049" t="s">
        <v>3343</v>
      </c>
      <c r="M10049" t="s">
        <v>3344</v>
      </c>
      <c r="N10049" t="s">
        <v>3345</v>
      </c>
      <c r="O10049" t="s">
        <v>3343</v>
      </c>
      <c r="P10049" t="s">
        <v>3343</v>
      </c>
      <c r="Q10049" t="s">
        <v>3346</v>
      </c>
    </row>
    <row r="10050" spans="1:17" x14ac:dyDescent="0.25">
      <c r="A10050" t="s">
        <v>1727</v>
      </c>
      <c r="B10050" t="s">
        <v>25081</v>
      </c>
      <c r="C10050" t="s">
        <v>2780</v>
      </c>
      <c r="D10050" t="s">
        <v>25887</v>
      </c>
      <c r="E10050">
        <v>4103015</v>
      </c>
      <c r="F10050" t="s">
        <v>25946</v>
      </c>
      <c r="G10050" t="s">
        <v>25947</v>
      </c>
      <c r="H10050" t="s">
        <v>3405</v>
      </c>
      <c r="I10050" t="s">
        <v>25949</v>
      </c>
      <c r="J10050" t="s">
        <v>25950</v>
      </c>
      <c r="K10050" t="s">
        <v>110</v>
      </c>
      <c r="L10050" t="s">
        <v>3346</v>
      </c>
      <c r="M10050" t="s">
        <v>3344</v>
      </c>
      <c r="N10050" t="s">
        <v>3345</v>
      </c>
      <c r="O10050" t="s">
        <v>3343</v>
      </c>
      <c r="P10050" t="s">
        <v>3343</v>
      </c>
      <c r="Q10050" t="s">
        <v>3346</v>
      </c>
    </row>
    <row r="10051" spans="1:17" x14ac:dyDescent="0.25">
      <c r="A10051" t="s">
        <v>1727</v>
      </c>
      <c r="B10051" t="s">
        <v>25081</v>
      </c>
      <c r="C10051" t="s">
        <v>2780</v>
      </c>
      <c r="D10051" t="s">
        <v>25887</v>
      </c>
      <c r="E10051">
        <v>4103015</v>
      </c>
      <c r="F10051" t="s">
        <v>25946</v>
      </c>
      <c r="G10051" t="s">
        <v>25947</v>
      </c>
      <c r="H10051" t="s">
        <v>3405</v>
      </c>
      <c r="I10051" t="s">
        <v>25951</v>
      </c>
      <c r="J10051" t="s">
        <v>25952</v>
      </c>
      <c r="K10051" t="s">
        <v>110</v>
      </c>
      <c r="L10051" t="s">
        <v>3346</v>
      </c>
      <c r="M10051" t="s">
        <v>3344</v>
      </c>
      <c r="N10051" t="s">
        <v>3345</v>
      </c>
      <c r="O10051" t="s">
        <v>3343</v>
      </c>
      <c r="P10051" t="s">
        <v>3343</v>
      </c>
      <c r="Q10051" t="s">
        <v>3346</v>
      </c>
    </row>
    <row r="10052" spans="1:17" x14ac:dyDescent="0.25">
      <c r="A10052" t="s">
        <v>1727</v>
      </c>
      <c r="B10052" t="s">
        <v>25081</v>
      </c>
      <c r="C10052" t="s">
        <v>2780</v>
      </c>
      <c r="D10052" t="s">
        <v>25887</v>
      </c>
      <c r="E10052">
        <v>4103015</v>
      </c>
      <c r="F10052" t="s">
        <v>25946</v>
      </c>
      <c r="G10052" t="s">
        <v>25947</v>
      </c>
      <c r="H10052" t="s">
        <v>3405</v>
      </c>
      <c r="I10052" t="s">
        <v>25953</v>
      </c>
      <c r="J10052" t="s">
        <v>3389</v>
      </c>
      <c r="K10052" t="s">
        <v>110</v>
      </c>
      <c r="L10052" t="s">
        <v>3346</v>
      </c>
      <c r="M10052" t="s">
        <v>3344</v>
      </c>
      <c r="N10052" t="s">
        <v>3345</v>
      </c>
      <c r="O10052" t="s">
        <v>3343</v>
      </c>
      <c r="P10052" t="s">
        <v>3343</v>
      </c>
      <c r="Q10052" t="s">
        <v>3346</v>
      </c>
    </row>
    <row r="10053" spans="1:17" x14ac:dyDescent="0.25">
      <c r="A10053" t="s">
        <v>1727</v>
      </c>
      <c r="B10053" t="s">
        <v>25081</v>
      </c>
      <c r="C10053" t="s">
        <v>2780</v>
      </c>
      <c r="D10053" t="s">
        <v>25887</v>
      </c>
      <c r="E10053">
        <v>4103015</v>
      </c>
      <c r="F10053" t="s">
        <v>25946</v>
      </c>
      <c r="G10053" t="s">
        <v>25947</v>
      </c>
      <c r="H10053" t="s">
        <v>3405</v>
      </c>
      <c r="I10053" t="s">
        <v>25954</v>
      </c>
      <c r="J10053" t="s">
        <v>25955</v>
      </c>
      <c r="K10053" t="s">
        <v>38</v>
      </c>
      <c r="L10053" t="s">
        <v>3346</v>
      </c>
      <c r="M10053" t="s">
        <v>3344</v>
      </c>
      <c r="N10053" t="s">
        <v>3345</v>
      </c>
      <c r="O10053" t="s">
        <v>3343</v>
      </c>
      <c r="P10053" t="s">
        <v>3343</v>
      </c>
      <c r="Q10053" t="s">
        <v>3346</v>
      </c>
    </row>
    <row r="10054" spans="1:17" x14ac:dyDescent="0.25">
      <c r="A10054" t="s">
        <v>1727</v>
      </c>
      <c r="B10054" t="s">
        <v>25081</v>
      </c>
      <c r="C10054" t="s">
        <v>2780</v>
      </c>
      <c r="D10054" t="s">
        <v>25887</v>
      </c>
      <c r="E10054">
        <v>4103015</v>
      </c>
      <c r="F10054" t="s">
        <v>25946</v>
      </c>
      <c r="G10054" t="s">
        <v>25947</v>
      </c>
      <c r="H10054" t="s">
        <v>3405</v>
      </c>
      <c r="I10054" t="s">
        <v>25956</v>
      </c>
      <c r="J10054" t="s">
        <v>25957</v>
      </c>
      <c r="K10054" t="s">
        <v>38</v>
      </c>
      <c r="L10054" t="s">
        <v>3346</v>
      </c>
      <c r="M10054" t="s">
        <v>3344</v>
      </c>
      <c r="N10054" t="s">
        <v>3345</v>
      </c>
      <c r="O10054" t="s">
        <v>3343</v>
      </c>
      <c r="P10054" t="s">
        <v>3343</v>
      </c>
      <c r="Q10054" t="s">
        <v>3346</v>
      </c>
    </row>
    <row r="10055" spans="1:17" x14ac:dyDescent="0.25">
      <c r="A10055" t="s">
        <v>1727</v>
      </c>
      <c r="B10055" t="s">
        <v>25081</v>
      </c>
      <c r="C10055" t="s">
        <v>2780</v>
      </c>
      <c r="D10055" t="s">
        <v>25887</v>
      </c>
      <c r="E10055">
        <v>4103016</v>
      </c>
      <c r="F10055" t="s">
        <v>25958</v>
      </c>
      <c r="G10055" t="s">
        <v>25959</v>
      </c>
      <c r="H10055" t="s">
        <v>3586</v>
      </c>
      <c r="I10055" t="s">
        <v>1734</v>
      </c>
      <c r="J10055" t="s">
        <v>1735</v>
      </c>
      <c r="K10055" t="s">
        <v>110</v>
      </c>
      <c r="L10055" t="s">
        <v>3343</v>
      </c>
      <c r="M10055" t="s">
        <v>4011</v>
      </c>
      <c r="N10055" t="s">
        <v>25898</v>
      </c>
      <c r="O10055" t="s">
        <v>3346</v>
      </c>
      <c r="P10055" t="s">
        <v>3343</v>
      </c>
      <c r="Q10055" t="s">
        <v>3346</v>
      </c>
    </row>
    <row r="10056" spans="1:17" x14ac:dyDescent="0.25">
      <c r="A10056" t="s">
        <v>1727</v>
      </c>
      <c r="B10056" t="s">
        <v>25081</v>
      </c>
      <c r="C10056" t="s">
        <v>2780</v>
      </c>
      <c r="D10056" t="s">
        <v>25887</v>
      </c>
      <c r="E10056">
        <v>4103016</v>
      </c>
      <c r="F10056" t="s">
        <v>25958</v>
      </c>
      <c r="G10056" t="s">
        <v>25959</v>
      </c>
      <c r="H10056" t="s">
        <v>3586</v>
      </c>
      <c r="I10056" t="s">
        <v>25960</v>
      </c>
      <c r="J10056" t="s">
        <v>25466</v>
      </c>
      <c r="K10056" t="s">
        <v>4045</v>
      </c>
      <c r="L10056" t="s">
        <v>3346</v>
      </c>
      <c r="M10056" t="s">
        <v>4011</v>
      </c>
      <c r="N10056" t="s">
        <v>25898</v>
      </c>
      <c r="O10056" t="s">
        <v>3346</v>
      </c>
      <c r="P10056" t="s">
        <v>3343</v>
      </c>
      <c r="Q10056" t="s">
        <v>3346</v>
      </c>
    </row>
    <row r="10057" spans="1:17" x14ac:dyDescent="0.25">
      <c r="A10057" t="s">
        <v>1727</v>
      </c>
      <c r="B10057" t="s">
        <v>25081</v>
      </c>
      <c r="C10057" t="s">
        <v>2780</v>
      </c>
      <c r="D10057" t="s">
        <v>25887</v>
      </c>
      <c r="E10057">
        <v>4103017</v>
      </c>
      <c r="F10057" t="s">
        <v>1746</v>
      </c>
      <c r="G10057" t="s">
        <v>25961</v>
      </c>
      <c r="H10057" t="s">
        <v>3394</v>
      </c>
      <c r="I10057" t="s">
        <v>1747</v>
      </c>
      <c r="J10057" t="s">
        <v>1748</v>
      </c>
      <c r="K10057" t="s">
        <v>110</v>
      </c>
      <c r="L10057" t="s">
        <v>3343</v>
      </c>
      <c r="M10057" t="s">
        <v>4163</v>
      </c>
      <c r="N10057" t="s">
        <v>4460</v>
      </c>
      <c r="O10057" t="s">
        <v>3343</v>
      </c>
      <c r="P10057" t="s">
        <v>3343</v>
      </c>
      <c r="Q10057" t="s">
        <v>3346</v>
      </c>
    </row>
    <row r="10058" spans="1:17" x14ac:dyDescent="0.25">
      <c r="A10058" t="s">
        <v>1727</v>
      </c>
      <c r="B10058" t="s">
        <v>25081</v>
      </c>
      <c r="C10058" t="s">
        <v>2780</v>
      </c>
      <c r="D10058" t="s">
        <v>25887</v>
      </c>
      <c r="E10058">
        <v>4103018</v>
      </c>
      <c r="F10058" t="s">
        <v>25962</v>
      </c>
      <c r="G10058" t="s">
        <v>25963</v>
      </c>
      <c r="H10058" t="s">
        <v>25964</v>
      </c>
      <c r="I10058" t="s">
        <v>25965</v>
      </c>
      <c r="J10058" t="s">
        <v>25962</v>
      </c>
      <c r="K10058" t="s">
        <v>110</v>
      </c>
      <c r="L10058" t="s">
        <v>3343</v>
      </c>
      <c r="M10058" t="s">
        <v>4163</v>
      </c>
      <c r="N10058" t="s">
        <v>4460</v>
      </c>
      <c r="O10058" t="s">
        <v>3343</v>
      </c>
      <c r="P10058" t="s">
        <v>3343</v>
      </c>
      <c r="Q10058" t="s">
        <v>3346</v>
      </c>
    </row>
    <row r="10059" spans="1:17" x14ac:dyDescent="0.25">
      <c r="A10059" t="s">
        <v>1727</v>
      </c>
      <c r="B10059" t="s">
        <v>25081</v>
      </c>
      <c r="C10059" t="s">
        <v>2780</v>
      </c>
      <c r="D10059" t="s">
        <v>25887</v>
      </c>
      <c r="E10059">
        <v>4103019</v>
      </c>
      <c r="F10059" t="s">
        <v>25966</v>
      </c>
      <c r="G10059" t="s">
        <v>25967</v>
      </c>
      <c r="H10059" t="s">
        <v>25964</v>
      </c>
      <c r="I10059" t="s">
        <v>25968</v>
      </c>
      <c r="J10059" t="s">
        <v>25966</v>
      </c>
      <c r="K10059" t="s">
        <v>110</v>
      </c>
      <c r="L10059" t="s">
        <v>3343</v>
      </c>
      <c r="M10059" t="s">
        <v>4163</v>
      </c>
      <c r="N10059" t="s">
        <v>4460</v>
      </c>
      <c r="O10059" t="s">
        <v>3343</v>
      </c>
      <c r="P10059" t="s">
        <v>3343</v>
      </c>
      <c r="Q10059" t="s">
        <v>3346</v>
      </c>
    </row>
    <row r="10060" spans="1:17" x14ac:dyDescent="0.25">
      <c r="A10060" t="s">
        <v>1727</v>
      </c>
      <c r="B10060" t="s">
        <v>25081</v>
      </c>
      <c r="C10060" t="s">
        <v>2780</v>
      </c>
      <c r="D10060" t="s">
        <v>25887</v>
      </c>
      <c r="E10060">
        <v>4103020</v>
      </c>
      <c r="F10060" t="s">
        <v>25969</v>
      </c>
      <c r="G10060" t="s">
        <v>25970</v>
      </c>
      <c r="H10060" t="s">
        <v>25964</v>
      </c>
      <c r="I10060" t="s">
        <v>25971</v>
      </c>
      <c r="J10060" t="s">
        <v>25969</v>
      </c>
      <c r="K10060" t="s">
        <v>110</v>
      </c>
      <c r="L10060" t="s">
        <v>3343</v>
      </c>
      <c r="M10060" t="s">
        <v>4163</v>
      </c>
      <c r="N10060" t="s">
        <v>4460</v>
      </c>
      <c r="O10060" t="s">
        <v>3343</v>
      </c>
      <c r="P10060" t="s">
        <v>3343</v>
      </c>
      <c r="Q10060" t="s">
        <v>3346</v>
      </c>
    </row>
    <row r="10061" spans="1:17" x14ac:dyDescent="0.25">
      <c r="A10061" t="s">
        <v>1727</v>
      </c>
      <c r="B10061" t="s">
        <v>25081</v>
      </c>
      <c r="C10061" t="s">
        <v>2780</v>
      </c>
      <c r="D10061" t="s">
        <v>25887</v>
      </c>
      <c r="E10061">
        <v>4103021</v>
      </c>
      <c r="F10061" t="s">
        <v>25972</v>
      </c>
      <c r="G10061" t="s">
        <v>25973</v>
      </c>
      <c r="H10061" t="s">
        <v>25964</v>
      </c>
      <c r="I10061" t="s">
        <v>25974</v>
      </c>
      <c r="J10061" t="s">
        <v>25972</v>
      </c>
      <c r="K10061" t="s">
        <v>110</v>
      </c>
      <c r="L10061" t="s">
        <v>3343</v>
      </c>
      <c r="M10061" t="s">
        <v>4163</v>
      </c>
      <c r="N10061" t="s">
        <v>4460</v>
      </c>
      <c r="O10061" t="s">
        <v>3343</v>
      </c>
      <c r="P10061" t="s">
        <v>3343</v>
      </c>
      <c r="Q10061" t="s">
        <v>3346</v>
      </c>
    </row>
    <row r="10062" spans="1:17" x14ac:dyDescent="0.25">
      <c r="A10062" t="s">
        <v>1727</v>
      </c>
      <c r="B10062" t="s">
        <v>25081</v>
      </c>
      <c r="C10062" t="s">
        <v>2780</v>
      </c>
      <c r="D10062" t="s">
        <v>25887</v>
      </c>
      <c r="E10062">
        <v>4103022</v>
      </c>
      <c r="F10062" t="s">
        <v>25975</v>
      </c>
      <c r="G10062" t="s">
        <v>25976</v>
      </c>
      <c r="H10062" t="s">
        <v>25964</v>
      </c>
      <c r="I10062" t="s">
        <v>25977</v>
      </c>
      <c r="J10062" t="s">
        <v>25975</v>
      </c>
      <c r="K10062" t="s">
        <v>110</v>
      </c>
      <c r="L10062" t="s">
        <v>3343</v>
      </c>
      <c r="M10062" t="s">
        <v>4163</v>
      </c>
      <c r="N10062" t="s">
        <v>4460</v>
      </c>
      <c r="O10062" t="s">
        <v>3343</v>
      </c>
      <c r="P10062" t="s">
        <v>3343</v>
      </c>
      <c r="Q10062" t="s">
        <v>3346</v>
      </c>
    </row>
    <row r="10063" spans="1:17" x14ac:dyDescent="0.25">
      <c r="A10063" t="s">
        <v>1727</v>
      </c>
      <c r="B10063" t="s">
        <v>25081</v>
      </c>
      <c r="C10063" t="s">
        <v>2780</v>
      </c>
      <c r="D10063" t="s">
        <v>25887</v>
      </c>
      <c r="E10063">
        <v>4103023</v>
      </c>
      <c r="F10063" t="s">
        <v>25978</v>
      </c>
      <c r="G10063" t="s">
        <v>25979</v>
      </c>
      <c r="H10063" t="s">
        <v>25964</v>
      </c>
      <c r="I10063" t="s">
        <v>25980</v>
      </c>
      <c r="J10063" t="s">
        <v>25978</v>
      </c>
      <c r="K10063" t="s">
        <v>110</v>
      </c>
      <c r="L10063" t="s">
        <v>3343</v>
      </c>
      <c r="M10063" t="s">
        <v>4163</v>
      </c>
      <c r="N10063" t="s">
        <v>4460</v>
      </c>
      <c r="O10063" t="s">
        <v>3343</v>
      </c>
      <c r="P10063" t="s">
        <v>3343</v>
      </c>
      <c r="Q10063" t="s">
        <v>3346</v>
      </c>
    </row>
    <row r="10064" spans="1:17" x14ac:dyDescent="0.25">
      <c r="A10064" t="s">
        <v>1727</v>
      </c>
      <c r="B10064" t="s">
        <v>25081</v>
      </c>
      <c r="C10064" t="s">
        <v>2780</v>
      </c>
      <c r="D10064" t="s">
        <v>25887</v>
      </c>
      <c r="E10064">
        <v>4103024</v>
      </c>
      <c r="F10064" t="s">
        <v>25981</v>
      </c>
      <c r="G10064" t="s">
        <v>25982</v>
      </c>
      <c r="H10064" t="s">
        <v>25964</v>
      </c>
      <c r="I10064" t="s">
        <v>25983</v>
      </c>
      <c r="J10064" t="s">
        <v>25981</v>
      </c>
      <c r="K10064" t="s">
        <v>110</v>
      </c>
      <c r="L10064" t="s">
        <v>3343</v>
      </c>
      <c r="M10064" t="s">
        <v>4163</v>
      </c>
      <c r="N10064" t="s">
        <v>4460</v>
      </c>
      <c r="O10064" t="s">
        <v>3343</v>
      </c>
      <c r="P10064" t="s">
        <v>3343</v>
      </c>
      <c r="Q10064" t="s">
        <v>3346</v>
      </c>
    </row>
    <row r="10065" spans="1:17" x14ac:dyDescent="0.25">
      <c r="A10065" t="s">
        <v>1727</v>
      </c>
      <c r="B10065" t="s">
        <v>25081</v>
      </c>
      <c r="C10065" t="s">
        <v>2780</v>
      </c>
      <c r="D10065" t="s">
        <v>25887</v>
      </c>
      <c r="E10065">
        <v>4103025</v>
      </c>
      <c r="F10065" t="s">
        <v>1604</v>
      </c>
      <c r="G10065" t="s">
        <v>25984</v>
      </c>
      <c r="H10065" t="s">
        <v>9138</v>
      </c>
      <c r="I10065" t="s">
        <v>1605</v>
      </c>
      <c r="J10065" t="s">
        <v>1604</v>
      </c>
      <c r="K10065" t="s">
        <v>110</v>
      </c>
      <c r="L10065" t="s">
        <v>3343</v>
      </c>
      <c r="M10065" t="s">
        <v>3570</v>
      </c>
      <c r="N10065" t="s">
        <v>3571</v>
      </c>
      <c r="O10065" t="s">
        <v>3343</v>
      </c>
      <c r="P10065" t="s">
        <v>3343</v>
      </c>
      <c r="Q10065" t="s">
        <v>3346</v>
      </c>
    </row>
    <row r="10066" spans="1:17" x14ac:dyDescent="0.25">
      <c r="A10066" t="s">
        <v>1727</v>
      </c>
      <c r="B10066" t="s">
        <v>25081</v>
      </c>
      <c r="C10066" t="s">
        <v>2780</v>
      </c>
      <c r="D10066" t="s">
        <v>25887</v>
      </c>
      <c r="E10066">
        <v>4103026</v>
      </c>
      <c r="F10066" t="s">
        <v>25470</v>
      </c>
      <c r="G10066" t="s">
        <v>25985</v>
      </c>
      <c r="H10066" t="s">
        <v>9138</v>
      </c>
      <c r="I10066" t="s">
        <v>25986</v>
      </c>
      <c r="J10066" t="s">
        <v>25470</v>
      </c>
      <c r="K10066" t="s">
        <v>110</v>
      </c>
      <c r="L10066" t="s">
        <v>3343</v>
      </c>
      <c r="M10066" t="s">
        <v>3570</v>
      </c>
      <c r="N10066" t="s">
        <v>3571</v>
      </c>
      <c r="O10066" t="s">
        <v>3343</v>
      </c>
      <c r="P10066" t="s">
        <v>3343</v>
      </c>
      <c r="Q10066" t="s">
        <v>3346</v>
      </c>
    </row>
    <row r="10067" spans="1:17" x14ac:dyDescent="0.25">
      <c r="A10067" t="s">
        <v>1727</v>
      </c>
      <c r="B10067" t="s">
        <v>25081</v>
      </c>
      <c r="C10067" t="s">
        <v>2780</v>
      </c>
      <c r="D10067" t="s">
        <v>25887</v>
      </c>
      <c r="E10067">
        <v>4103027</v>
      </c>
      <c r="F10067" t="s">
        <v>25473</v>
      </c>
      <c r="G10067" t="s">
        <v>25987</v>
      </c>
      <c r="H10067" t="s">
        <v>9138</v>
      </c>
      <c r="I10067" t="s">
        <v>25988</v>
      </c>
      <c r="J10067" t="s">
        <v>25473</v>
      </c>
      <c r="K10067" t="s">
        <v>110</v>
      </c>
      <c r="L10067" t="s">
        <v>3343</v>
      </c>
      <c r="M10067" t="s">
        <v>3570</v>
      </c>
      <c r="N10067" t="s">
        <v>3571</v>
      </c>
      <c r="O10067" t="s">
        <v>3343</v>
      </c>
      <c r="P10067" t="s">
        <v>3343</v>
      </c>
      <c r="Q10067" t="s">
        <v>3346</v>
      </c>
    </row>
    <row r="10068" spans="1:17" x14ac:dyDescent="0.25">
      <c r="A10068" t="s">
        <v>1727</v>
      </c>
      <c r="B10068" t="s">
        <v>25081</v>
      </c>
      <c r="C10068" t="s">
        <v>2780</v>
      </c>
      <c r="D10068" t="s">
        <v>25887</v>
      </c>
      <c r="E10068">
        <v>4103028</v>
      </c>
      <c r="F10068" t="s">
        <v>25476</v>
      </c>
      <c r="G10068" t="s">
        <v>25989</v>
      </c>
      <c r="H10068" t="s">
        <v>9138</v>
      </c>
      <c r="I10068" t="s">
        <v>25990</v>
      </c>
      <c r="J10068" t="s">
        <v>25476</v>
      </c>
      <c r="K10068" t="s">
        <v>110</v>
      </c>
      <c r="L10068" t="s">
        <v>3343</v>
      </c>
      <c r="M10068" t="s">
        <v>3570</v>
      </c>
      <c r="N10068" t="s">
        <v>3571</v>
      </c>
      <c r="O10068" t="s">
        <v>3343</v>
      </c>
      <c r="P10068" t="s">
        <v>3343</v>
      </c>
      <c r="Q10068" t="s">
        <v>3346</v>
      </c>
    </row>
    <row r="10069" spans="1:17" x14ac:dyDescent="0.25">
      <c r="A10069" t="s">
        <v>1727</v>
      </c>
      <c r="B10069" t="s">
        <v>25081</v>
      </c>
      <c r="C10069" t="s">
        <v>2780</v>
      </c>
      <c r="D10069" t="s">
        <v>25887</v>
      </c>
      <c r="E10069">
        <v>4103029</v>
      </c>
      <c r="F10069" t="s">
        <v>25479</v>
      </c>
      <c r="G10069" t="s">
        <v>25991</v>
      </c>
      <c r="H10069" t="s">
        <v>9138</v>
      </c>
      <c r="I10069" t="s">
        <v>25992</v>
      </c>
      <c r="J10069" t="s">
        <v>25479</v>
      </c>
      <c r="K10069" t="s">
        <v>110</v>
      </c>
      <c r="L10069" t="s">
        <v>3343</v>
      </c>
      <c r="M10069" t="s">
        <v>3570</v>
      </c>
      <c r="N10069" t="s">
        <v>3571</v>
      </c>
      <c r="O10069" t="s">
        <v>3343</v>
      </c>
      <c r="P10069" t="s">
        <v>3343</v>
      </c>
      <c r="Q10069" t="s">
        <v>3346</v>
      </c>
    </row>
    <row r="10070" spans="1:17" x14ac:dyDescent="0.25">
      <c r="A10070" t="s">
        <v>1727</v>
      </c>
      <c r="B10070" t="s">
        <v>25081</v>
      </c>
      <c r="C10070" t="s">
        <v>2780</v>
      </c>
      <c r="D10070" t="s">
        <v>25887</v>
      </c>
      <c r="E10070">
        <v>4103030</v>
      </c>
      <c r="F10070" t="s">
        <v>25482</v>
      </c>
      <c r="G10070" t="s">
        <v>25993</v>
      </c>
      <c r="H10070" t="s">
        <v>9138</v>
      </c>
      <c r="I10070" t="s">
        <v>25994</v>
      </c>
      <c r="J10070" t="s">
        <v>25485</v>
      </c>
      <c r="K10070" t="s">
        <v>110</v>
      </c>
      <c r="L10070" t="s">
        <v>3343</v>
      </c>
      <c r="M10070" t="s">
        <v>3570</v>
      </c>
      <c r="N10070" t="s">
        <v>3571</v>
      </c>
      <c r="O10070" t="s">
        <v>3343</v>
      </c>
      <c r="P10070" t="s">
        <v>3343</v>
      </c>
      <c r="Q10070" t="s">
        <v>3346</v>
      </c>
    </row>
    <row r="10071" spans="1:17" x14ac:dyDescent="0.25">
      <c r="A10071" t="s">
        <v>1727</v>
      </c>
      <c r="B10071" t="s">
        <v>25081</v>
      </c>
      <c r="C10071" t="s">
        <v>2780</v>
      </c>
      <c r="D10071" t="s">
        <v>25887</v>
      </c>
      <c r="E10071">
        <v>4103031</v>
      </c>
      <c r="F10071" t="s">
        <v>1550</v>
      </c>
      <c r="G10071" t="s">
        <v>25995</v>
      </c>
      <c r="H10071" t="s">
        <v>9138</v>
      </c>
      <c r="I10071" t="s">
        <v>1551</v>
      </c>
      <c r="J10071" t="s">
        <v>1550</v>
      </c>
      <c r="K10071" t="s">
        <v>110</v>
      </c>
      <c r="L10071" t="s">
        <v>3343</v>
      </c>
      <c r="M10071" t="s">
        <v>3570</v>
      </c>
      <c r="N10071" t="s">
        <v>3571</v>
      </c>
      <c r="O10071" t="s">
        <v>3343</v>
      </c>
      <c r="P10071" t="s">
        <v>3343</v>
      </c>
      <c r="Q10071" t="s">
        <v>3346</v>
      </c>
    </row>
    <row r="10072" spans="1:17" x14ac:dyDescent="0.25">
      <c r="A10072" t="s">
        <v>1727</v>
      </c>
      <c r="B10072" t="s">
        <v>25081</v>
      </c>
      <c r="C10072" t="s">
        <v>2780</v>
      </c>
      <c r="D10072" t="s">
        <v>25887</v>
      </c>
      <c r="E10072">
        <v>4103047</v>
      </c>
      <c r="F10072" t="s">
        <v>25996</v>
      </c>
      <c r="G10072" t="s">
        <v>25997</v>
      </c>
      <c r="H10072" t="s">
        <v>3357</v>
      </c>
      <c r="I10072" t="s">
        <v>1741</v>
      </c>
      <c r="J10072" t="s">
        <v>1742</v>
      </c>
      <c r="K10072" t="s">
        <v>110</v>
      </c>
      <c r="L10072" t="s">
        <v>3343</v>
      </c>
      <c r="M10072" t="s">
        <v>4011</v>
      </c>
      <c r="N10072" t="s">
        <v>12339</v>
      </c>
      <c r="O10072" t="s">
        <v>3346</v>
      </c>
      <c r="P10072" t="s">
        <v>3343</v>
      </c>
      <c r="Q10072" t="s">
        <v>3346</v>
      </c>
    </row>
    <row r="10073" spans="1:17" x14ac:dyDescent="0.25">
      <c r="A10073" t="s">
        <v>1727</v>
      </c>
      <c r="B10073" t="s">
        <v>25081</v>
      </c>
      <c r="C10073" t="s">
        <v>2780</v>
      </c>
      <c r="D10073" t="s">
        <v>25887</v>
      </c>
      <c r="E10073">
        <v>4103048</v>
      </c>
      <c r="F10073" t="s">
        <v>25998</v>
      </c>
      <c r="G10073" t="s">
        <v>25999</v>
      </c>
      <c r="H10073" t="s">
        <v>4509</v>
      </c>
      <c r="I10073" t="s">
        <v>26000</v>
      </c>
      <c r="J10073" t="s">
        <v>23524</v>
      </c>
      <c r="K10073" t="s">
        <v>110</v>
      </c>
      <c r="L10073" t="s">
        <v>3343</v>
      </c>
      <c r="M10073" t="s">
        <v>3344</v>
      </c>
      <c r="N10073" t="s">
        <v>3345</v>
      </c>
      <c r="O10073" t="s">
        <v>3346</v>
      </c>
      <c r="P10073" t="s">
        <v>3343</v>
      </c>
      <c r="Q10073" t="s">
        <v>3346</v>
      </c>
    </row>
    <row r="10074" spans="1:17" x14ac:dyDescent="0.25">
      <c r="A10074" t="s">
        <v>1727</v>
      </c>
      <c r="B10074" t="s">
        <v>25081</v>
      </c>
      <c r="C10074" t="s">
        <v>2780</v>
      </c>
      <c r="D10074" t="s">
        <v>25887</v>
      </c>
      <c r="E10074">
        <v>4103048</v>
      </c>
      <c r="F10074" t="s">
        <v>25998</v>
      </c>
      <c r="G10074" t="s">
        <v>25999</v>
      </c>
      <c r="H10074" t="s">
        <v>4509</v>
      </c>
      <c r="I10074" t="s">
        <v>26001</v>
      </c>
      <c r="J10074" t="s">
        <v>26002</v>
      </c>
      <c r="K10074" t="s">
        <v>110</v>
      </c>
      <c r="L10074" t="s">
        <v>3346</v>
      </c>
      <c r="M10074" t="s">
        <v>3344</v>
      </c>
      <c r="N10074" t="s">
        <v>3345</v>
      </c>
      <c r="O10074" t="s">
        <v>3346</v>
      </c>
      <c r="P10074" t="s">
        <v>3343</v>
      </c>
      <c r="Q10074" t="s">
        <v>3346</v>
      </c>
    </row>
    <row r="10075" spans="1:17" x14ac:dyDescent="0.25">
      <c r="A10075" t="s">
        <v>1727</v>
      </c>
      <c r="B10075" t="s">
        <v>25081</v>
      </c>
      <c r="C10075" t="s">
        <v>2780</v>
      </c>
      <c r="D10075" t="s">
        <v>25887</v>
      </c>
      <c r="E10075">
        <v>4103048</v>
      </c>
      <c r="F10075" t="s">
        <v>25998</v>
      </c>
      <c r="G10075" t="s">
        <v>25999</v>
      </c>
      <c r="H10075" t="s">
        <v>4509</v>
      </c>
      <c r="I10075" t="s">
        <v>26003</v>
      </c>
      <c r="J10075" t="s">
        <v>26004</v>
      </c>
      <c r="K10075" t="s">
        <v>110</v>
      </c>
      <c r="L10075" t="s">
        <v>3346</v>
      </c>
      <c r="M10075" t="s">
        <v>3344</v>
      </c>
      <c r="N10075" t="s">
        <v>3345</v>
      </c>
      <c r="O10075" t="s">
        <v>3346</v>
      </c>
      <c r="P10075" t="s">
        <v>3343</v>
      </c>
      <c r="Q10075" t="s">
        <v>3346</v>
      </c>
    </row>
    <row r="10076" spans="1:17" x14ac:dyDescent="0.25">
      <c r="A10076" t="s">
        <v>1727</v>
      </c>
      <c r="B10076" t="s">
        <v>25081</v>
      </c>
      <c r="C10076" t="s">
        <v>2780</v>
      </c>
      <c r="D10076" t="s">
        <v>25887</v>
      </c>
      <c r="E10076">
        <v>4103049</v>
      </c>
      <c r="F10076" t="s">
        <v>26005</v>
      </c>
      <c r="G10076" t="s">
        <v>26006</v>
      </c>
      <c r="H10076" t="s">
        <v>3634</v>
      </c>
      <c r="I10076" t="s">
        <v>26007</v>
      </c>
      <c r="J10076" t="s">
        <v>49</v>
      </c>
      <c r="K10076" t="s">
        <v>110</v>
      </c>
      <c r="L10076" t="s">
        <v>3343</v>
      </c>
      <c r="M10076" t="s">
        <v>3344</v>
      </c>
      <c r="N10076" t="s">
        <v>3345</v>
      </c>
      <c r="O10076" t="s">
        <v>3346</v>
      </c>
      <c r="P10076" t="s">
        <v>3343</v>
      </c>
      <c r="Q10076" t="s">
        <v>3346</v>
      </c>
    </row>
    <row r="10077" spans="1:17" x14ac:dyDescent="0.25">
      <c r="A10077" t="s">
        <v>1727</v>
      </c>
      <c r="B10077" t="s">
        <v>25081</v>
      </c>
      <c r="C10077" t="s">
        <v>2780</v>
      </c>
      <c r="D10077" t="s">
        <v>25887</v>
      </c>
      <c r="E10077">
        <v>4103049</v>
      </c>
      <c r="F10077" t="s">
        <v>26005</v>
      </c>
      <c r="G10077" t="s">
        <v>26006</v>
      </c>
      <c r="H10077" t="s">
        <v>3634</v>
      </c>
      <c r="I10077" t="s">
        <v>26008</v>
      </c>
      <c r="J10077" t="s">
        <v>26009</v>
      </c>
      <c r="K10077" t="s">
        <v>110</v>
      </c>
      <c r="L10077" t="s">
        <v>3346</v>
      </c>
      <c r="M10077" t="s">
        <v>3344</v>
      </c>
      <c r="N10077" t="s">
        <v>3345</v>
      </c>
      <c r="O10077" t="s">
        <v>3346</v>
      </c>
      <c r="P10077" t="s">
        <v>3343</v>
      </c>
      <c r="Q10077" t="s">
        <v>3346</v>
      </c>
    </row>
    <row r="10078" spans="1:17" x14ac:dyDescent="0.25">
      <c r="A10078" t="s">
        <v>1727</v>
      </c>
      <c r="B10078" t="s">
        <v>25081</v>
      </c>
      <c r="C10078" t="s">
        <v>2780</v>
      </c>
      <c r="D10078" t="s">
        <v>25887</v>
      </c>
      <c r="E10078">
        <v>4103049</v>
      </c>
      <c r="F10078" t="s">
        <v>26005</v>
      </c>
      <c r="G10078" t="s">
        <v>26006</v>
      </c>
      <c r="H10078" t="s">
        <v>3634</v>
      </c>
      <c r="I10078" t="s">
        <v>26010</v>
      </c>
      <c r="J10078" t="s">
        <v>26011</v>
      </c>
      <c r="K10078" t="s">
        <v>110</v>
      </c>
      <c r="L10078" t="s">
        <v>3346</v>
      </c>
      <c r="M10078" t="s">
        <v>3344</v>
      </c>
      <c r="N10078" t="s">
        <v>3345</v>
      </c>
      <c r="O10078" t="s">
        <v>3346</v>
      </c>
      <c r="P10078" t="s">
        <v>3343</v>
      </c>
      <c r="Q10078" t="s">
        <v>3346</v>
      </c>
    </row>
    <row r="10079" spans="1:17" x14ac:dyDescent="0.25">
      <c r="A10079" t="s">
        <v>1727</v>
      </c>
      <c r="B10079" t="s">
        <v>25081</v>
      </c>
      <c r="C10079" t="s">
        <v>2780</v>
      </c>
      <c r="D10079" t="s">
        <v>25887</v>
      </c>
      <c r="E10079">
        <v>4103049</v>
      </c>
      <c r="F10079" t="s">
        <v>26005</v>
      </c>
      <c r="G10079" t="s">
        <v>26006</v>
      </c>
      <c r="H10079" t="s">
        <v>3634</v>
      </c>
      <c r="I10079" t="s">
        <v>26012</v>
      </c>
      <c r="J10079" t="s">
        <v>26013</v>
      </c>
      <c r="K10079" t="s">
        <v>110</v>
      </c>
      <c r="L10079" t="s">
        <v>3346</v>
      </c>
      <c r="M10079" t="s">
        <v>3344</v>
      </c>
      <c r="N10079" t="s">
        <v>3345</v>
      </c>
      <c r="O10079" t="s">
        <v>3346</v>
      </c>
      <c r="P10079" t="s">
        <v>3343</v>
      </c>
      <c r="Q10079" t="s">
        <v>3346</v>
      </c>
    </row>
    <row r="10080" spans="1:17" x14ac:dyDescent="0.25">
      <c r="A10080" t="s">
        <v>1727</v>
      </c>
      <c r="B10080" t="s">
        <v>25081</v>
      </c>
      <c r="C10080" t="s">
        <v>2780</v>
      </c>
      <c r="D10080" t="s">
        <v>25887</v>
      </c>
      <c r="E10080">
        <v>4103050</v>
      </c>
      <c r="F10080" t="s">
        <v>1598</v>
      </c>
      <c r="G10080" t="s">
        <v>26014</v>
      </c>
      <c r="H10080" t="s">
        <v>7831</v>
      </c>
      <c r="I10080" t="s">
        <v>26015</v>
      </c>
      <c r="J10080" t="s">
        <v>26016</v>
      </c>
      <c r="K10080" t="s">
        <v>110</v>
      </c>
      <c r="L10080" t="s">
        <v>3343</v>
      </c>
      <c r="M10080" t="s">
        <v>4011</v>
      </c>
      <c r="N10080" t="s">
        <v>4551</v>
      </c>
      <c r="O10080" t="s">
        <v>3343</v>
      </c>
      <c r="P10080" t="s">
        <v>3343</v>
      </c>
      <c r="Q10080" t="s">
        <v>3346</v>
      </c>
    </row>
    <row r="10081" spans="1:17" x14ac:dyDescent="0.25">
      <c r="A10081" t="s">
        <v>1727</v>
      </c>
      <c r="B10081" t="s">
        <v>25081</v>
      </c>
      <c r="C10081" t="s">
        <v>2780</v>
      </c>
      <c r="D10081" t="s">
        <v>25887</v>
      </c>
      <c r="E10081">
        <v>4103050</v>
      </c>
      <c r="F10081" t="s">
        <v>1598</v>
      </c>
      <c r="G10081" t="s">
        <v>26014</v>
      </c>
      <c r="H10081" t="s">
        <v>7831</v>
      </c>
      <c r="I10081" t="s">
        <v>26017</v>
      </c>
      <c r="J10081" t="s">
        <v>26018</v>
      </c>
      <c r="K10081" t="s">
        <v>110</v>
      </c>
      <c r="L10081" t="s">
        <v>3346</v>
      </c>
      <c r="M10081" t="s">
        <v>4011</v>
      </c>
      <c r="N10081" t="s">
        <v>4551</v>
      </c>
      <c r="O10081" t="s">
        <v>3343</v>
      </c>
      <c r="P10081" t="s">
        <v>3343</v>
      </c>
      <c r="Q10081" t="s">
        <v>3346</v>
      </c>
    </row>
    <row r="10082" spans="1:17" x14ac:dyDescent="0.25">
      <c r="A10082" t="s">
        <v>1727</v>
      </c>
      <c r="B10082" t="s">
        <v>25081</v>
      </c>
      <c r="C10082" t="s">
        <v>2780</v>
      </c>
      <c r="D10082" t="s">
        <v>25887</v>
      </c>
      <c r="E10082">
        <v>4103050</v>
      </c>
      <c r="F10082" t="s">
        <v>1598</v>
      </c>
      <c r="G10082" t="s">
        <v>26014</v>
      </c>
      <c r="H10082" t="s">
        <v>7831</v>
      </c>
      <c r="I10082" t="s">
        <v>1599</v>
      </c>
      <c r="J10082" t="s">
        <v>26019</v>
      </c>
      <c r="K10082" t="s">
        <v>110</v>
      </c>
      <c r="L10082" t="s">
        <v>3346</v>
      </c>
      <c r="M10082" t="s">
        <v>4011</v>
      </c>
      <c r="N10082" t="s">
        <v>4551</v>
      </c>
      <c r="O10082" t="s">
        <v>3343</v>
      </c>
      <c r="P10082" t="s">
        <v>3343</v>
      </c>
      <c r="Q10082" t="s">
        <v>3346</v>
      </c>
    </row>
    <row r="10083" spans="1:17" x14ac:dyDescent="0.25">
      <c r="A10083" t="s">
        <v>1727</v>
      </c>
      <c r="B10083" t="s">
        <v>25081</v>
      </c>
      <c r="C10083" t="s">
        <v>2780</v>
      </c>
      <c r="D10083" t="s">
        <v>25887</v>
      </c>
      <c r="E10083">
        <v>4103050</v>
      </c>
      <c r="F10083" t="s">
        <v>1598</v>
      </c>
      <c r="G10083" t="s">
        <v>26014</v>
      </c>
      <c r="H10083" t="s">
        <v>7831</v>
      </c>
      <c r="I10083" t="s">
        <v>26020</v>
      </c>
      <c r="J10083" t="s">
        <v>26021</v>
      </c>
      <c r="K10083" t="s">
        <v>110</v>
      </c>
      <c r="L10083" t="s">
        <v>3346</v>
      </c>
      <c r="M10083" t="s">
        <v>4011</v>
      </c>
      <c r="N10083" t="s">
        <v>4551</v>
      </c>
      <c r="O10083" t="s">
        <v>3343</v>
      </c>
      <c r="P10083" t="s">
        <v>3343</v>
      </c>
      <c r="Q10083" t="s">
        <v>3346</v>
      </c>
    </row>
    <row r="10084" spans="1:17" x14ac:dyDescent="0.25">
      <c r="A10084" t="s">
        <v>1727</v>
      </c>
      <c r="B10084" t="s">
        <v>25081</v>
      </c>
      <c r="C10084" t="s">
        <v>2780</v>
      </c>
      <c r="D10084" t="s">
        <v>25887</v>
      </c>
      <c r="E10084">
        <v>4103050</v>
      </c>
      <c r="F10084" t="s">
        <v>1598</v>
      </c>
      <c r="G10084" t="s">
        <v>26014</v>
      </c>
      <c r="H10084" t="s">
        <v>7831</v>
      </c>
      <c r="I10084" t="s">
        <v>26022</v>
      </c>
      <c r="J10084" t="s">
        <v>26023</v>
      </c>
      <c r="K10084" t="s">
        <v>110</v>
      </c>
      <c r="L10084" t="s">
        <v>3346</v>
      </c>
      <c r="M10084" t="s">
        <v>4011</v>
      </c>
      <c r="N10084" t="s">
        <v>4551</v>
      </c>
      <c r="O10084" t="s">
        <v>3343</v>
      </c>
      <c r="P10084" t="s">
        <v>3343</v>
      </c>
      <c r="Q10084" t="s">
        <v>3346</v>
      </c>
    </row>
    <row r="10085" spans="1:17" x14ac:dyDescent="0.25">
      <c r="A10085" t="s">
        <v>1727</v>
      </c>
      <c r="B10085" t="s">
        <v>25081</v>
      </c>
      <c r="C10085" t="s">
        <v>2780</v>
      </c>
      <c r="D10085" t="s">
        <v>25887</v>
      </c>
      <c r="E10085">
        <v>4103050</v>
      </c>
      <c r="F10085" t="s">
        <v>1598</v>
      </c>
      <c r="G10085" t="s">
        <v>26014</v>
      </c>
      <c r="H10085" t="s">
        <v>7831</v>
      </c>
      <c r="I10085" t="s">
        <v>26024</v>
      </c>
      <c r="J10085" t="s">
        <v>26025</v>
      </c>
      <c r="K10085" t="s">
        <v>110</v>
      </c>
      <c r="L10085" t="s">
        <v>3346</v>
      </c>
      <c r="M10085" t="s">
        <v>4011</v>
      </c>
      <c r="N10085" t="s">
        <v>4551</v>
      </c>
      <c r="O10085" t="s">
        <v>3343</v>
      </c>
      <c r="P10085" t="s">
        <v>3343</v>
      </c>
      <c r="Q10085" t="s">
        <v>3346</v>
      </c>
    </row>
    <row r="10086" spans="1:17" x14ac:dyDescent="0.25">
      <c r="A10086" t="s">
        <v>1727</v>
      </c>
      <c r="B10086" t="s">
        <v>25081</v>
      </c>
      <c r="C10086" t="s">
        <v>2780</v>
      </c>
      <c r="D10086" t="s">
        <v>25887</v>
      </c>
      <c r="E10086">
        <v>4103050</v>
      </c>
      <c r="F10086" t="s">
        <v>1598</v>
      </c>
      <c r="G10086" t="s">
        <v>26014</v>
      </c>
      <c r="H10086" t="s">
        <v>7831</v>
      </c>
      <c r="I10086" t="s">
        <v>26026</v>
      </c>
      <c r="J10086" t="s">
        <v>26027</v>
      </c>
      <c r="K10086" t="s">
        <v>110</v>
      </c>
      <c r="L10086" t="s">
        <v>3346</v>
      </c>
      <c r="M10086" t="s">
        <v>4011</v>
      </c>
      <c r="N10086" t="s">
        <v>4551</v>
      </c>
      <c r="O10086" t="s">
        <v>3343</v>
      </c>
      <c r="P10086" t="s">
        <v>3343</v>
      </c>
      <c r="Q10086" t="s">
        <v>3346</v>
      </c>
    </row>
    <row r="10087" spans="1:17" x14ac:dyDescent="0.25">
      <c r="A10087" t="s">
        <v>1727</v>
      </c>
      <c r="B10087" t="s">
        <v>25081</v>
      </c>
      <c r="C10087" t="s">
        <v>2780</v>
      </c>
      <c r="D10087" t="s">
        <v>25887</v>
      </c>
      <c r="E10087">
        <v>4103050</v>
      </c>
      <c r="F10087" t="s">
        <v>1598</v>
      </c>
      <c r="G10087" t="s">
        <v>26014</v>
      </c>
      <c r="H10087" t="s">
        <v>7831</v>
      </c>
      <c r="I10087" t="s">
        <v>26028</v>
      </c>
      <c r="J10087" t="s">
        <v>26029</v>
      </c>
      <c r="K10087" t="s">
        <v>110</v>
      </c>
      <c r="L10087" t="s">
        <v>3346</v>
      </c>
      <c r="M10087" t="s">
        <v>4011</v>
      </c>
      <c r="N10087" t="s">
        <v>4551</v>
      </c>
      <c r="O10087" t="s">
        <v>3343</v>
      </c>
      <c r="P10087" t="s">
        <v>3343</v>
      </c>
      <c r="Q10087" t="s">
        <v>3346</v>
      </c>
    </row>
    <row r="10088" spans="1:17" x14ac:dyDescent="0.25">
      <c r="A10088" t="s">
        <v>1727</v>
      </c>
      <c r="B10088" t="s">
        <v>25081</v>
      </c>
      <c r="C10088" t="s">
        <v>2780</v>
      </c>
      <c r="D10088" t="s">
        <v>25887</v>
      </c>
      <c r="E10088">
        <v>4103050</v>
      </c>
      <c r="F10088" t="s">
        <v>1598</v>
      </c>
      <c r="G10088" t="s">
        <v>26014</v>
      </c>
      <c r="H10088" t="s">
        <v>7831</v>
      </c>
      <c r="I10088" t="s">
        <v>26030</v>
      </c>
      <c r="J10088" t="s">
        <v>26031</v>
      </c>
      <c r="K10088" t="s">
        <v>110</v>
      </c>
      <c r="L10088" t="s">
        <v>3346</v>
      </c>
      <c r="M10088" t="s">
        <v>4011</v>
      </c>
      <c r="N10088" t="s">
        <v>4551</v>
      </c>
      <c r="O10088" t="s">
        <v>3343</v>
      </c>
      <c r="P10088" t="s">
        <v>3343</v>
      </c>
      <c r="Q10088" t="s">
        <v>3346</v>
      </c>
    </row>
    <row r="10089" spans="1:17" x14ac:dyDescent="0.25">
      <c r="A10089" t="s">
        <v>1727</v>
      </c>
      <c r="B10089" t="s">
        <v>25081</v>
      </c>
      <c r="C10089" t="s">
        <v>2780</v>
      </c>
      <c r="D10089" t="s">
        <v>25887</v>
      </c>
      <c r="E10089">
        <v>4103050</v>
      </c>
      <c r="F10089" t="s">
        <v>1598</v>
      </c>
      <c r="G10089" t="s">
        <v>26014</v>
      </c>
      <c r="H10089" t="s">
        <v>7831</v>
      </c>
      <c r="I10089" t="s">
        <v>26032</v>
      </c>
      <c r="J10089" t="s">
        <v>26033</v>
      </c>
      <c r="K10089" t="s">
        <v>110</v>
      </c>
      <c r="L10089" t="s">
        <v>3346</v>
      </c>
      <c r="M10089" t="s">
        <v>4011</v>
      </c>
      <c r="N10089" t="s">
        <v>4551</v>
      </c>
      <c r="O10089" t="s">
        <v>3343</v>
      </c>
      <c r="P10089" t="s">
        <v>3343</v>
      </c>
      <c r="Q10089" t="s">
        <v>3346</v>
      </c>
    </row>
    <row r="10090" spans="1:17" x14ac:dyDescent="0.25">
      <c r="A10090" t="s">
        <v>1727</v>
      </c>
      <c r="B10090" t="s">
        <v>25081</v>
      </c>
      <c r="C10090" t="s">
        <v>2780</v>
      </c>
      <c r="D10090" t="s">
        <v>25887</v>
      </c>
      <c r="E10090">
        <v>4103050</v>
      </c>
      <c r="F10090" t="s">
        <v>1598</v>
      </c>
      <c r="G10090" t="s">
        <v>26014</v>
      </c>
      <c r="H10090" t="s">
        <v>7831</v>
      </c>
      <c r="I10090" t="s">
        <v>26034</v>
      </c>
      <c r="J10090" t="s">
        <v>26035</v>
      </c>
      <c r="K10090" t="s">
        <v>110</v>
      </c>
      <c r="L10090" t="s">
        <v>3346</v>
      </c>
      <c r="M10090" t="s">
        <v>4011</v>
      </c>
      <c r="N10090" t="s">
        <v>4551</v>
      </c>
      <c r="O10090" t="s">
        <v>3343</v>
      </c>
      <c r="P10090" t="s">
        <v>3343</v>
      </c>
      <c r="Q10090" t="s">
        <v>3346</v>
      </c>
    </row>
    <row r="10091" spans="1:17" x14ac:dyDescent="0.25">
      <c r="A10091" t="s">
        <v>1727</v>
      </c>
      <c r="B10091" t="s">
        <v>25081</v>
      </c>
      <c r="C10091" t="s">
        <v>2780</v>
      </c>
      <c r="D10091" t="s">
        <v>25887</v>
      </c>
      <c r="E10091">
        <v>4103050</v>
      </c>
      <c r="F10091" t="s">
        <v>1598</v>
      </c>
      <c r="G10091" t="s">
        <v>26014</v>
      </c>
      <c r="H10091" t="s">
        <v>7831</v>
      </c>
      <c r="I10091" t="s">
        <v>26036</v>
      </c>
      <c r="J10091" t="s">
        <v>26037</v>
      </c>
      <c r="K10091" t="s">
        <v>110</v>
      </c>
      <c r="L10091" t="s">
        <v>3346</v>
      </c>
      <c r="M10091" t="s">
        <v>4011</v>
      </c>
      <c r="N10091" t="s">
        <v>4551</v>
      </c>
      <c r="O10091" t="s">
        <v>3343</v>
      </c>
      <c r="P10091" t="s">
        <v>3343</v>
      </c>
      <c r="Q10091" t="s">
        <v>3346</v>
      </c>
    </row>
    <row r="10092" spans="1:17" x14ac:dyDescent="0.25">
      <c r="A10092" t="s">
        <v>1727</v>
      </c>
      <c r="B10092" t="s">
        <v>25081</v>
      </c>
      <c r="C10092" t="s">
        <v>2780</v>
      </c>
      <c r="D10092" t="s">
        <v>25887</v>
      </c>
      <c r="E10092">
        <v>4103050</v>
      </c>
      <c r="F10092" t="s">
        <v>1598</v>
      </c>
      <c r="G10092" t="s">
        <v>26014</v>
      </c>
      <c r="H10092" t="s">
        <v>7831</v>
      </c>
      <c r="I10092" t="s">
        <v>26038</v>
      </c>
      <c r="J10092" t="s">
        <v>26039</v>
      </c>
      <c r="K10092" t="s">
        <v>110</v>
      </c>
      <c r="L10092" t="s">
        <v>3346</v>
      </c>
      <c r="M10092" t="s">
        <v>4011</v>
      </c>
      <c r="N10092" t="s">
        <v>4551</v>
      </c>
      <c r="O10092" t="s">
        <v>3343</v>
      </c>
      <c r="P10092" t="s">
        <v>3343</v>
      </c>
      <c r="Q10092" t="s">
        <v>3346</v>
      </c>
    </row>
    <row r="10093" spans="1:17" x14ac:dyDescent="0.25">
      <c r="A10093" t="s">
        <v>1727</v>
      </c>
      <c r="B10093" t="s">
        <v>25081</v>
      </c>
      <c r="C10093" t="s">
        <v>2780</v>
      </c>
      <c r="D10093" t="s">
        <v>25887</v>
      </c>
      <c r="E10093">
        <v>4103051</v>
      </c>
      <c r="F10093" t="s">
        <v>26040</v>
      </c>
      <c r="G10093" t="s">
        <v>26041</v>
      </c>
      <c r="H10093" t="s">
        <v>7831</v>
      </c>
      <c r="I10093" t="s">
        <v>26042</v>
      </c>
      <c r="J10093" t="s">
        <v>25577</v>
      </c>
      <c r="K10093" t="s">
        <v>110</v>
      </c>
      <c r="L10093" t="s">
        <v>3343</v>
      </c>
      <c r="M10093" t="s">
        <v>4163</v>
      </c>
      <c r="N10093" t="s">
        <v>4460</v>
      </c>
      <c r="O10093" t="s">
        <v>3343</v>
      </c>
      <c r="P10093" t="s">
        <v>3343</v>
      </c>
      <c r="Q10093" t="s">
        <v>3346</v>
      </c>
    </row>
    <row r="10094" spans="1:17" x14ac:dyDescent="0.25">
      <c r="A10094" t="s">
        <v>1727</v>
      </c>
      <c r="B10094" t="s">
        <v>25081</v>
      </c>
      <c r="C10094" t="s">
        <v>2780</v>
      </c>
      <c r="D10094" t="s">
        <v>25887</v>
      </c>
      <c r="E10094">
        <v>4103052</v>
      </c>
      <c r="F10094" t="s">
        <v>1593</v>
      </c>
      <c r="G10094" t="s">
        <v>26043</v>
      </c>
      <c r="H10094" t="s">
        <v>6082</v>
      </c>
      <c r="I10094" t="s">
        <v>26044</v>
      </c>
      <c r="J10094" t="s">
        <v>26045</v>
      </c>
      <c r="K10094" t="s">
        <v>110</v>
      </c>
      <c r="L10094" t="s">
        <v>3343</v>
      </c>
      <c r="M10094" t="s">
        <v>4011</v>
      </c>
      <c r="N10094" t="s">
        <v>4186</v>
      </c>
      <c r="O10094" t="s">
        <v>3343</v>
      </c>
      <c r="P10094" t="s">
        <v>3343</v>
      </c>
      <c r="Q10094" t="s">
        <v>3346</v>
      </c>
    </row>
    <row r="10095" spans="1:17" x14ac:dyDescent="0.25">
      <c r="A10095" t="s">
        <v>1727</v>
      </c>
      <c r="B10095" t="s">
        <v>25081</v>
      </c>
      <c r="C10095" t="s">
        <v>2780</v>
      </c>
      <c r="D10095" t="s">
        <v>25887</v>
      </c>
      <c r="E10095">
        <v>4103052</v>
      </c>
      <c r="F10095" t="s">
        <v>1593</v>
      </c>
      <c r="G10095" t="s">
        <v>26043</v>
      </c>
      <c r="H10095" t="s">
        <v>6082</v>
      </c>
      <c r="I10095" t="s">
        <v>26046</v>
      </c>
      <c r="J10095" t="s">
        <v>26047</v>
      </c>
      <c r="K10095" t="s">
        <v>110</v>
      </c>
      <c r="L10095" t="s">
        <v>3346</v>
      </c>
      <c r="M10095" t="s">
        <v>4011</v>
      </c>
      <c r="N10095" t="s">
        <v>4186</v>
      </c>
      <c r="O10095" t="s">
        <v>3343</v>
      </c>
      <c r="P10095" t="s">
        <v>3343</v>
      </c>
      <c r="Q10095" t="s">
        <v>3346</v>
      </c>
    </row>
    <row r="10096" spans="1:17" x14ac:dyDescent="0.25">
      <c r="A10096" t="s">
        <v>1727</v>
      </c>
      <c r="B10096" t="s">
        <v>25081</v>
      </c>
      <c r="C10096" t="s">
        <v>2780</v>
      </c>
      <c r="D10096" t="s">
        <v>25887</v>
      </c>
      <c r="E10096">
        <v>4103052</v>
      </c>
      <c r="F10096" t="s">
        <v>1593</v>
      </c>
      <c r="G10096" t="s">
        <v>26043</v>
      </c>
      <c r="H10096" t="s">
        <v>6082</v>
      </c>
      <c r="I10096" t="s">
        <v>1594</v>
      </c>
      <c r="J10096" t="s">
        <v>1546</v>
      </c>
      <c r="K10096" t="s">
        <v>110</v>
      </c>
      <c r="L10096" t="s">
        <v>3346</v>
      </c>
      <c r="M10096" t="s">
        <v>4011</v>
      </c>
      <c r="N10096" t="s">
        <v>4186</v>
      </c>
      <c r="O10096" t="s">
        <v>3343</v>
      </c>
      <c r="P10096" t="s">
        <v>3343</v>
      </c>
      <c r="Q10096" t="s">
        <v>3346</v>
      </c>
    </row>
    <row r="10097" spans="1:17" x14ac:dyDescent="0.25">
      <c r="A10097" t="s">
        <v>1727</v>
      </c>
      <c r="B10097" t="s">
        <v>25081</v>
      </c>
      <c r="C10097" t="s">
        <v>2780</v>
      </c>
      <c r="D10097" t="s">
        <v>25887</v>
      </c>
      <c r="E10097">
        <v>4103052</v>
      </c>
      <c r="F10097" t="s">
        <v>1593</v>
      </c>
      <c r="G10097" t="s">
        <v>26043</v>
      </c>
      <c r="H10097" t="s">
        <v>6082</v>
      </c>
      <c r="I10097" t="s">
        <v>26048</v>
      </c>
      <c r="J10097" t="s">
        <v>26049</v>
      </c>
      <c r="K10097" t="s">
        <v>110</v>
      </c>
      <c r="L10097" t="s">
        <v>3346</v>
      </c>
      <c r="M10097" t="s">
        <v>4011</v>
      </c>
      <c r="N10097" t="s">
        <v>4186</v>
      </c>
      <c r="O10097" t="s">
        <v>3343</v>
      </c>
      <c r="P10097" t="s">
        <v>3343</v>
      </c>
      <c r="Q10097" t="s">
        <v>3346</v>
      </c>
    </row>
    <row r="10098" spans="1:17" x14ac:dyDescent="0.25">
      <c r="A10098" t="s">
        <v>1727</v>
      </c>
      <c r="B10098" t="s">
        <v>25081</v>
      </c>
      <c r="C10098" t="s">
        <v>2780</v>
      </c>
      <c r="D10098" t="s">
        <v>25887</v>
      </c>
      <c r="E10098">
        <v>4103052</v>
      </c>
      <c r="F10098" t="s">
        <v>1593</v>
      </c>
      <c r="G10098" t="s">
        <v>26043</v>
      </c>
      <c r="H10098" t="s">
        <v>6082</v>
      </c>
      <c r="I10098" t="s">
        <v>26050</v>
      </c>
      <c r="J10098" t="s">
        <v>26039</v>
      </c>
      <c r="K10098" t="s">
        <v>110</v>
      </c>
      <c r="L10098" t="s">
        <v>3346</v>
      </c>
      <c r="M10098" t="s">
        <v>4011</v>
      </c>
      <c r="N10098" t="s">
        <v>4186</v>
      </c>
      <c r="O10098" t="s">
        <v>3343</v>
      </c>
      <c r="P10098" t="s">
        <v>3343</v>
      </c>
      <c r="Q10098" t="s">
        <v>3346</v>
      </c>
    </row>
    <row r="10099" spans="1:17" x14ac:dyDescent="0.25">
      <c r="A10099" t="s">
        <v>1727</v>
      </c>
      <c r="B10099" t="s">
        <v>25081</v>
      </c>
      <c r="C10099" t="s">
        <v>2780</v>
      </c>
      <c r="D10099" t="s">
        <v>25887</v>
      </c>
      <c r="E10099">
        <v>4103053</v>
      </c>
      <c r="F10099" t="s">
        <v>1754</v>
      </c>
      <c r="G10099" t="s">
        <v>26051</v>
      </c>
      <c r="H10099" t="s">
        <v>7831</v>
      </c>
      <c r="I10099" t="s">
        <v>26052</v>
      </c>
      <c r="J10099" t="s">
        <v>26053</v>
      </c>
      <c r="K10099" t="s">
        <v>110</v>
      </c>
      <c r="L10099" t="s">
        <v>3343</v>
      </c>
      <c r="M10099" t="s">
        <v>4328</v>
      </c>
      <c r="N10099" t="s">
        <v>9655</v>
      </c>
      <c r="O10099" t="s">
        <v>3343</v>
      </c>
      <c r="P10099" t="s">
        <v>3343</v>
      </c>
      <c r="Q10099" t="s">
        <v>3346</v>
      </c>
    </row>
    <row r="10100" spans="1:17" x14ac:dyDescent="0.25">
      <c r="A10100" t="s">
        <v>1727</v>
      </c>
      <c r="B10100" t="s">
        <v>25081</v>
      </c>
      <c r="C10100" t="s">
        <v>2780</v>
      </c>
      <c r="D10100" t="s">
        <v>25887</v>
      </c>
      <c r="E10100">
        <v>4103053</v>
      </c>
      <c r="F10100" t="s">
        <v>1754</v>
      </c>
      <c r="G10100" t="s">
        <v>26051</v>
      </c>
      <c r="H10100" t="s">
        <v>7831</v>
      </c>
      <c r="I10100" t="s">
        <v>26054</v>
      </c>
      <c r="J10100" t="s">
        <v>26055</v>
      </c>
      <c r="K10100" t="s">
        <v>110</v>
      </c>
      <c r="L10100" t="s">
        <v>3346</v>
      </c>
      <c r="M10100" t="s">
        <v>4328</v>
      </c>
      <c r="N10100" t="s">
        <v>9655</v>
      </c>
      <c r="O10100" t="s">
        <v>3343</v>
      </c>
      <c r="P10100" t="s">
        <v>3343</v>
      </c>
      <c r="Q10100" t="s">
        <v>3346</v>
      </c>
    </row>
    <row r="10101" spans="1:17" x14ac:dyDescent="0.25">
      <c r="A10101" t="s">
        <v>1727</v>
      </c>
      <c r="B10101" t="s">
        <v>25081</v>
      </c>
      <c r="C10101" t="s">
        <v>2780</v>
      </c>
      <c r="D10101" t="s">
        <v>25887</v>
      </c>
      <c r="E10101">
        <v>4103053</v>
      </c>
      <c r="F10101" t="s">
        <v>1754</v>
      </c>
      <c r="G10101" t="s">
        <v>26051</v>
      </c>
      <c r="H10101" t="s">
        <v>7831</v>
      </c>
      <c r="I10101" t="s">
        <v>1755</v>
      </c>
      <c r="J10101" t="s">
        <v>1756</v>
      </c>
      <c r="K10101" t="s">
        <v>110</v>
      </c>
      <c r="L10101" t="s">
        <v>3346</v>
      </c>
      <c r="M10101" t="s">
        <v>4328</v>
      </c>
      <c r="N10101" t="s">
        <v>9655</v>
      </c>
      <c r="O10101" t="s">
        <v>3343</v>
      </c>
      <c r="P10101" t="s">
        <v>3343</v>
      </c>
      <c r="Q10101" t="s">
        <v>3346</v>
      </c>
    </row>
    <row r="10102" spans="1:17" x14ac:dyDescent="0.25">
      <c r="A10102" t="s">
        <v>1727</v>
      </c>
      <c r="B10102" t="s">
        <v>25081</v>
      </c>
      <c r="C10102" t="s">
        <v>2780</v>
      </c>
      <c r="D10102" t="s">
        <v>25887</v>
      </c>
      <c r="E10102">
        <v>4103054</v>
      </c>
      <c r="F10102" t="s">
        <v>1534</v>
      </c>
      <c r="G10102" t="s">
        <v>26056</v>
      </c>
      <c r="H10102" t="s">
        <v>4883</v>
      </c>
      <c r="I10102" t="s">
        <v>26057</v>
      </c>
      <c r="J10102" t="s">
        <v>1535</v>
      </c>
      <c r="K10102" t="s">
        <v>110</v>
      </c>
      <c r="L10102" t="s">
        <v>3343</v>
      </c>
      <c r="M10102" t="s">
        <v>3344</v>
      </c>
      <c r="N10102" t="s">
        <v>3345</v>
      </c>
      <c r="O10102" t="s">
        <v>3343</v>
      </c>
      <c r="P10102" t="s">
        <v>3343</v>
      </c>
      <c r="Q10102" t="s">
        <v>3346</v>
      </c>
    </row>
    <row r="10103" spans="1:17" x14ac:dyDescent="0.25">
      <c r="A10103" t="s">
        <v>1727</v>
      </c>
      <c r="B10103" t="s">
        <v>25081</v>
      </c>
      <c r="C10103" t="s">
        <v>2780</v>
      </c>
      <c r="D10103" t="s">
        <v>25887</v>
      </c>
      <c r="E10103">
        <v>4103054</v>
      </c>
      <c r="F10103" t="s">
        <v>1534</v>
      </c>
      <c r="G10103" t="s">
        <v>26056</v>
      </c>
      <c r="H10103" t="s">
        <v>4883</v>
      </c>
      <c r="I10103" t="s">
        <v>26058</v>
      </c>
      <c r="J10103" t="s">
        <v>26059</v>
      </c>
      <c r="K10103" t="s">
        <v>110</v>
      </c>
      <c r="L10103" t="s">
        <v>3346</v>
      </c>
      <c r="M10103" t="s">
        <v>3344</v>
      </c>
      <c r="N10103" t="s">
        <v>3345</v>
      </c>
      <c r="O10103" t="s">
        <v>3343</v>
      </c>
      <c r="P10103" t="s">
        <v>3343</v>
      </c>
      <c r="Q10103" t="s">
        <v>3346</v>
      </c>
    </row>
    <row r="10104" spans="1:17" x14ac:dyDescent="0.25">
      <c r="A10104" t="s">
        <v>1727</v>
      </c>
      <c r="B10104" t="s">
        <v>25081</v>
      </c>
      <c r="C10104" t="s">
        <v>2780</v>
      </c>
      <c r="D10104" t="s">
        <v>25887</v>
      </c>
      <c r="E10104">
        <v>4103054</v>
      </c>
      <c r="F10104" t="s">
        <v>1534</v>
      </c>
      <c r="G10104" t="s">
        <v>26056</v>
      </c>
      <c r="H10104" t="s">
        <v>4883</v>
      </c>
      <c r="I10104" t="s">
        <v>26060</v>
      </c>
      <c r="J10104" t="s">
        <v>26061</v>
      </c>
      <c r="K10104" t="s">
        <v>110</v>
      </c>
      <c r="L10104" t="s">
        <v>3346</v>
      </c>
      <c r="M10104" t="s">
        <v>3344</v>
      </c>
      <c r="N10104" t="s">
        <v>3345</v>
      </c>
      <c r="O10104" t="s">
        <v>3343</v>
      </c>
      <c r="P10104" t="s">
        <v>3343</v>
      </c>
      <c r="Q10104" t="s">
        <v>3346</v>
      </c>
    </row>
    <row r="10105" spans="1:17" x14ac:dyDescent="0.25">
      <c r="A10105" t="s">
        <v>1727</v>
      </c>
      <c r="B10105" t="s">
        <v>25081</v>
      </c>
      <c r="C10105" t="s">
        <v>2780</v>
      </c>
      <c r="D10105" t="s">
        <v>25887</v>
      </c>
      <c r="E10105">
        <v>4103054</v>
      </c>
      <c r="F10105" t="s">
        <v>1534</v>
      </c>
      <c r="G10105" t="s">
        <v>26056</v>
      </c>
      <c r="H10105" t="s">
        <v>4883</v>
      </c>
      <c r="I10105" t="s">
        <v>26062</v>
      </c>
      <c r="J10105" t="s">
        <v>26063</v>
      </c>
      <c r="K10105" t="s">
        <v>110</v>
      </c>
      <c r="L10105" t="s">
        <v>3346</v>
      </c>
      <c r="M10105" t="s">
        <v>3344</v>
      </c>
      <c r="N10105" t="s">
        <v>3345</v>
      </c>
      <c r="O10105" t="s">
        <v>3343</v>
      </c>
      <c r="P10105" t="s">
        <v>3343</v>
      </c>
      <c r="Q10105" t="s">
        <v>3346</v>
      </c>
    </row>
    <row r="10106" spans="1:17" x14ac:dyDescent="0.25">
      <c r="A10106" t="s">
        <v>1727</v>
      </c>
      <c r="B10106" t="s">
        <v>25081</v>
      </c>
      <c r="C10106" t="s">
        <v>2780</v>
      </c>
      <c r="D10106" t="s">
        <v>25887</v>
      </c>
      <c r="E10106">
        <v>4103055</v>
      </c>
      <c r="F10106" t="s">
        <v>4158</v>
      </c>
      <c r="G10106" t="s">
        <v>26064</v>
      </c>
      <c r="H10106" t="s">
        <v>8245</v>
      </c>
      <c r="I10106" t="s">
        <v>26065</v>
      </c>
      <c r="J10106" t="s">
        <v>25560</v>
      </c>
      <c r="K10106" t="s">
        <v>110</v>
      </c>
      <c r="L10106" t="s">
        <v>3343</v>
      </c>
      <c r="M10106" t="s">
        <v>4163</v>
      </c>
      <c r="N10106" t="s">
        <v>4460</v>
      </c>
      <c r="O10106" t="s">
        <v>3343</v>
      </c>
      <c r="P10106" t="s">
        <v>3343</v>
      </c>
      <c r="Q10106" t="s">
        <v>3346</v>
      </c>
    </row>
    <row r="10107" spans="1:17" x14ac:dyDescent="0.25">
      <c r="A10107" t="s">
        <v>1727</v>
      </c>
      <c r="B10107" t="s">
        <v>25081</v>
      </c>
      <c r="C10107" t="s">
        <v>2780</v>
      </c>
      <c r="D10107" t="s">
        <v>25887</v>
      </c>
      <c r="E10107">
        <v>4103055</v>
      </c>
      <c r="F10107" t="s">
        <v>4158</v>
      </c>
      <c r="G10107" t="s">
        <v>26064</v>
      </c>
      <c r="H10107" t="s">
        <v>8245</v>
      </c>
      <c r="I10107" t="s">
        <v>26066</v>
      </c>
      <c r="J10107" t="s">
        <v>25562</v>
      </c>
      <c r="K10107" t="s">
        <v>110</v>
      </c>
      <c r="L10107" t="s">
        <v>3346</v>
      </c>
      <c r="M10107" t="s">
        <v>4163</v>
      </c>
      <c r="N10107" t="s">
        <v>4460</v>
      </c>
      <c r="O10107" t="s">
        <v>3343</v>
      </c>
      <c r="P10107" t="s">
        <v>3343</v>
      </c>
      <c r="Q10107" t="s">
        <v>3346</v>
      </c>
    </row>
    <row r="10108" spans="1:17" x14ac:dyDescent="0.25">
      <c r="A10108" t="s">
        <v>1727</v>
      </c>
      <c r="B10108" t="s">
        <v>25081</v>
      </c>
      <c r="C10108" t="s">
        <v>2780</v>
      </c>
      <c r="D10108" t="s">
        <v>25887</v>
      </c>
      <c r="E10108">
        <v>4103055</v>
      </c>
      <c r="F10108" t="s">
        <v>4158</v>
      </c>
      <c r="G10108" t="s">
        <v>26064</v>
      </c>
      <c r="H10108" t="s">
        <v>8245</v>
      </c>
      <c r="I10108" t="s">
        <v>26067</v>
      </c>
      <c r="J10108" t="s">
        <v>26068</v>
      </c>
      <c r="K10108" t="s">
        <v>110</v>
      </c>
      <c r="L10108" t="s">
        <v>3346</v>
      </c>
      <c r="M10108" t="s">
        <v>4163</v>
      </c>
      <c r="N10108" t="s">
        <v>4460</v>
      </c>
      <c r="O10108" t="s">
        <v>3343</v>
      </c>
      <c r="P10108" t="s">
        <v>3343</v>
      </c>
      <c r="Q10108" t="s">
        <v>3346</v>
      </c>
    </row>
    <row r="10109" spans="1:17" x14ac:dyDescent="0.25">
      <c r="A10109" t="s">
        <v>1727</v>
      </c>
      <c r="B10109" t="s">
        <v>25081</v>
      </c>
      <c r="C10109" t="s">
        <v>2780</v>
      </c>
      <c r="D10109" t="s">
        <v>25887</v>
      </c>
      <c r="E10109">
        <v>4103056</v>
      </c>
      <c r="F10109" t="s">
        <v>1764</v>
      </c>
      <c r="G10109" t="s">
        <v>26069</v>
      </c>
      <c r="H10109" t="s">
        <v>3634</v>
      </c>
      <c r="I10109" t="s">
        <v>1765</v>
      </c>
      <c r="J10109" t="s">
        <v>1766</v>
      </c>
      <c r="K10109" t="s">
        <v>110</v>
      </c>
      <c r="L10109" t="s">
        <v>3343</v>
      </c>
      <c r="M10109" t="s">
        <v>3344</v>
      </c>
      <c r="N10109" t="s">
        <v>3345</v>
      </c>
      <c r="O10109" t="s">
        <v>3346</v>
      </c>
      <c r="P10109" t="s">
        <v>3343</v>
      </c>
      <c r="Q10109" t="s">
        <v>3346</v>
      </c>
    </row>
    <row r="10110" spans="1:17" x14ac:dyDescent="0.25">
      <c r="A10110" t="s">
        <v>1727</v>
      </c>
      <c r="B10110" t="s">
        <v>25081</v>
      </c>
      <c r="C10110" t="s">
        <v>2780</v>
      </c>
      <c r="D10110" t="s">
        <v>25887</v>
      </c>
      <c r="E10110">
        <v>4103057</v>
      </c>
      <c r="F10110" t="s">
        <v>26070</v>
      </c>
      <c r="G10110" t="s">
        <v>26071</v>
      </c>
      <c r="H10110" t="s">
        <v>8245</v>
      </c>
      <c r="I10110" t="s">
        <v>26072</v>
      </c>
      <c r="J10110" t="s">
        <v>26073</v>
      </c>
      <c r="K10110" t="s">
        <v>110</v>
      </c>
      <c r="L10110" t="s">
        <v>3343</v>
      </c>
      <c r="M10110" t="s">
        <v>4011</v>
      </c>
      <c r="N10110" t="s">
        <v>4186</v>
      </c>
      <c r="O10110" t="s">
        <v>3343</v>
      </c>
      <c r="P10110" t="s">
        <v>3343</v>
      </c>
      <c r="Q10110" t="s">
        <v>3346</v>
      </c>
    </row>
    <row r="10111" spans="1:17" x14ac:dyDescent="0.25">
      <c r="A10111" t="s">
        <v>1727</v>
      </c>
      <c r="B10111" t="s">
        <v>25081</v>
      </c>
      <c r="C10111" t="s">
        <v>2780</v>
      </c>
      <c r="D10111" t="s">
        <v>25887</v>
      </c>
      <c r="E10111">
        <v>4103057</v>
      </c>
      <c r="F10111" t="s">
        <v>26070</v>
      </c>
      <c r="G10111" t="s">
        <v>26071</v>
      </c>
      <c r="H10111" t="s">
        <v>8245</v>
      </c>
      <c r="I10111" t="s">
        <v>26074</v>
      </c>
      <c r="J10111" t="s">
        <v>26075</v>
      </c>
      <c r="K10111" t="s">
        <v>110</v>
      </c>
      <c r="L10111" t="s">
        <v>3346</v>
      </c>
      <c r="M10111" t="s">
        <v>4011</v>
      </c>
      <c r="N10111" t="s">
        <v>4186</v>
      </c>
      <c r="O10111" t="s">
        <v>3343</v>
      </c>
      <c r="P10111" t="s">
        <v>3343</v>
      </c>
      <c r="Q10111" t="s">
        <v>3346</v>
      </c>
    </row>
    <row r="10112" spans="1:17" x14ac:dyDescent="0.25">
      <c r="A10112" t="s">
        <v>1727</v>
      </c>
      <c r="B10112" t="s">
        <v>25081</v>
      </c>
      <c r="C10112" t="s">
        <v>2780</v>
      </c>
      <c r="D10112" t="s">
        <v>25887</v>
      </c>
      <c r="E10112">
        <v>4103057</v>
      </c>
      <c r="F10112" t="s">
        <v>26070</v>
      </c>
      <c r="G10112" t="s">
        <v>26071</v>
      </c>
      <c r="H10112" t="s">
        <v>8245</v>
      </c>
      <c r="I10112" t="s">
        <v>26076</v>
      </c>
      <c r="J10112" t="s">
        <v>26077</v>
      </c>
      <c r="K10112" t="s">
        <v>110</v>
      </c>
      <c r="L10112" t="s">
        <v>3346</v>
      </c>
      <c r="M10112" t="s">
        <v>4011</v>
      </c>
      <c r="N10112" t="s">
        <v>4186</v>
      </c>
      <c r="O10112" t="s">
        <v>3343</v>
      </c>
      <c r="P10112" t="s">
        <v>3343</v>
      </c>
      <c r="Q10112" t="s">
        <v>3346</v>
      </c>
    </row>
    <row r="10113" spans="1:17" x14ac:dyDescent="0.25">
      <c r="A10113" t="s">
        <v>1727</v>
      </c>
      <c r="B10113" t="s">
        <v>25081</v>
      </c>
      <c r="C10113" t="s">
        <v>2780</v>
      </c>
      <c r="D10113" t="s">
        <v>25887</v>
      </c>
      <c r="E10113">
        <v>4103057</v>
      </c>
      <c r="F10113" t="s">
        <v>26070</v>
      </c>
      <c r="G10113" t="s">
        <v>26071</v>
      </c>
      <c r="H10113" t="s">
        <v>8245</v>
      </c>
      <c r="I10113" t="s">
        <v>26078</v>
      </c>
      <c r="J10113" t="s">
        <v>26079</v>
      </c>
      <c r="K10113" t="s">
        <v>110</v>
      </c>
      <c r="L10113" t="s">
        <v>3346</v>
      </c>
      <c r="M10113" t="s">
        <v>4011</v>
      </c>
      <c r="N10113" t="s">
        <v>4186</v>
      </c>
      <c r="O10113" t="s">
        <v>3343</v>
      </c>
      <c r="P10113" t="s">
        <v>3343</v>
      </c>
      <c r="Q10113" t="s">
        <v>3346</v>
      </c>
    </row>
    <row r="10114" spans="1:17" x14ac:dyDescent="0.25">
      <c r="A10114" t="s">
        <v>1727</v>
      </c>
      <c r="B10114" t="s">
        <v>25081</v>
      </c>
      <c r="C10114" t="s">
        <v>2780</v>
      </c>
      <c r="D10114" t="s">
        <v>25887</v>
      </c>
      <c r="E10114">
        <v>4103057</v>
      </c>
      <c r="F10114" t="s">
        <v>26070</v>
      </c>
      <c r="G10114" t="s">
        <v>26071</v>
      </c>
      <c r="H10114" t="s">
        <v>8245</v>
      </c>
      <c r="I10114" t="s">
        <v>26080</v>
      </c>
      <c r="J10114" t="s">
        <v>26081</v>
      </c>
      <c r="K10114" t="s">
        <v>110</v>
      </c>
      <c r="L10114" t="s">
        <v>3346</v>
      </c>
      <c r="M10114" t="s">
        <v>4011</v>
      </c>
      <c r="N10114" t="s">
        <v>4186</v>
      </c>
      <c r="O10114" t="s">
        <v>3343</v>
      </c>
      <c r="P10114" t="s">
        <v>3343</v>
      </c>
      <c r="Q10114" t="s">
        <v>3346</v>
      </c>
    </row>
    <row r="10115" spans="1:17" x14ac:dyDescent="0.25">
      <c r="A10115" t="s">
        <v>1727</v>
      </c>
      <c r="B10115" t="s">
        <v>25081</v>
      </c>
      <c r="C10115" t="s">
        <v>2780</v>
      </c>
      <c r="D10115" t="s">
        <v>25887</v>
      </c>
      <c r="E10115">
        <v>4103058</v>
      </c>
      <c r="F10115" t="s">
        <v>7900</v>
      </c>
      <c r="G10115" t="s">
        <v>26082</v>
      </c>
      <c r="H10115" t="s">
        <v>8245</v>
      </c>
      <c r="I10115" t="s">
        <v>26083</v>
      </c>
      <c r="J10115" t="s">
        <v>26084</v>
      </c>
      <c r="K10115" t="s">
        <v>110</v>
      </c>
      <c r="L10115" t="s">
        <v>3343</v>
      </c>
      <c r="M10115" t="s">
        <v>4011</v>
      </c>
      <c r="N10115" t="s">
        <v>4186</v>
      </c>
      <c r="O10115" t="s">
        <v>3343</v>
      </c>
      <c r="P10115" t="s">
        <v>3343</v>
      </c>
      <c r="Q10115" t="s">
        <v>3346</v>
      </c>
    </row>
    <row r="10116" spans="1:17" x14ac:dyDescent="0.25">
      <c r="A10116" t="s">
        <v>1727</v>
      </c>
      <c r="B10116" t="s">
        <v>25081</v>
      </c>
      <c r="C10116" t="s">
        <v>2780</v>
      </c>
      <c r="D10116" t="s">
        <v>25887</v>
      </c>
      <c r="E10116">
        <v>4103059</v>
      </c>
      <c r="F10116" t="s">
        <v>1570</v>
      </c>
      <c r="G10116" t="s">
        <v>26085</v>
      </c>
      <c r="H10116" t="s">
        <v>8245</v>
      </c>
      <c r="I10116" t="s">
        <v>26086</v>
      </c>
      <c r="J10116" t="s">
        <v>26087</v>
      </c>
      <c r="K10116" t="s">
        <v>110</v>
      </c>
      <c r="L10116" t="s">
        <v>3343</v>
      </c>
      <c r="M10116" t="s">
        <v>4213</v>
      </c>
      <c r="N10116" t="s">
        <v>7265</v>
      </c>
      <c r="O10116" t="s">
        <v>3343</v>
      </c>
      <c r="P10116" t="s">
        <v>3343</v>
      </c>
      <c r="Q10116" t="s">
        <v>3346</v>
      </c>
    </row>
    <row r="10117" spans="1:17" x14ac:dyDescent="0.25">
      <c r="A10117" t="s">
        <v>1727</v>
      </c>
      <c r="B10117" t="s">
        <v>25081</v>
      </c>
      <c r="C10117" t="s">
        <v>2780</v>
      </c>
      <c r="D10117" t="s">
        <v>25887</v>
      </c>
      <c r="E10117">
        <v>4103060</v>
      </c>
      <c r="F10117" t="s">
        <v>8400</v>
      </c>
      <c r="G10117" t="s">
        <v>7578</v>
      </c>
      <c r="H10117" t="s">
        <v>3350</v>
      </c>
      <c r="I10117" t="s">
        <v>26088</v>
      </c>
      <c r="J10117" t="s">
        <v>864</v>
      </c>
      <c r="K10117" t="s">
        <v>110</v>
      </c>
      <c r="L10117" t="s">
        <v>3343</v>
      </c>
      <c r="M10117" t="s">
        <v>3344</v>
      </c>
      <c r="N10117" t="s">
        <v>3345</v>
      </c>
      <c r="O10117" t="s">
        <v>3343</v>
      </c>
      <c r="P10117" t="s">
        <v>3343</v>
      </c>
      <c r="Q10117" t="s">
        <v>3346</v>
      </c>
    </row>
    <row r="10118" spans="1:17" x14ac:dyDescent="0.25">
      <c r="A10118" t="s">
        <v>1727</v>
      </c>
      <c r="B10118" t="s">
        <v>25081</v>
      </c>
      <c r="C10118" t="s">
        <v>2780</v>
      </c>
      <c r="D10118" t="s">
        <v>25887</v>
      </c>
      <c r="E10118">
        <v>4103061</v>
      </c>
      <c r="F10118" t="s">
        <v>26089</v>
      </c>
      <c r="G10118" t="s">
        <v>26090</v>
      </c>
      <c r="H10118" t="s">
        <v>4160</v>
      </c>
      <c r="I10118" t="s">
        <v>26091</v>
      </c>
      <c r="J10118" t="s">
        <v>26092</v>
      </c>
      <c r="K10118" t="s">
        <v>110</v>
      </c>
      <c r="L10118" t="s">
        <v>3343</v>
      </c>
      <c r="M10118" t="s">
        <v>4011</v>
      </c>
      <c r="N10118" t="s">
        <v>25898</v>
      </c>
      <c r="O10118" t="s">
        <v>3343</v>
      </c>
      <c r="P10118" t="s">
        <v>3343</v>
      </c>
      <c r="Q10118" t="s">
        <v>3346</v>
      </c>
    </row>
    <row r="10119" spans="1:17" x14ac:dyDescent="0.25">
      <c r="A10119" t="s">
        <v>1727</v>
      </c>
      <c r="B10119" t="s">
        <v>25081</v>
      </c>
      <c r="C10119" t="s">
        <v>2780</v>
      </c>
      <c r="D10119" t="s">
        <v>25887</v>
      </c>
      <c r="E10119">
        <v>4103062</v>
      </c>
      <c r="F10119" t="s">
        <v>26093</v>
      </c>
      <c r="G10119" t="s">
        <v>26094</v>
      </c>
      <c r="H10119" t="s">
        <v>7831</v>
      </c>
      <c r="I10119" t="s">
        <v>26095</v>
      </c>
      <c r="J10119" t="s">
        <v>26096</v>
      </c>
      <c r="K10119" t="s">
        <v>110</v>
      </c>
      <c r="L10119" t="s">
        <v>3343</v>
      </c>
      <c r="M10119" t="s">
        <v>4011</v>
      </c>
      <c r="N10119" t="s">
        <v>4551</v>
      </c>
      <c r="O10119" t="s">
        <v>3343</v>
      </c>
      <c r="P10119" t="s">
        <v>3343</v>
      </c>
      <c r="Q10119" t="s">
        <v>3346</v>
      </c>
    </row>
    <row r="10120" spans="1:17" x14ac:dyDescent="0.25">
      <c r="A10120" t="s">
        <v>1727</v>
      </c>
      <c r="B10120" t="s">
        <v>25081</v>
      </c>
      <c r="C10120" t="s">
        <v>2780</v>
      </c>
      <c r="D10120" t="s">
        <v>25887</v>
      </c>
      <c r="E10120">
        <v>4103062</v>
      </c>
      <c r="F10120" t="s">
        <v>26093</v>
      </c>
      <c r="G10120" t="s">
        <v>26094</v>
      </c>
      <c r="H10120" t="s">
        <v>7831</v>
      </c>
      <c r="I10120" t="s">
        <v>26097</v>
      </c>
      <c r="J10120" t="s">
        <v>26098</v>
      </c>
      <c r="K10120" t="s">
        <v>110</v>
      </c>
      <c r="L10120" t="s">
        <v>3346</v>
      </c>
      <c r="M10120" t="s">
        <v>4011</v>
      </c>
      <c r="N10120" t="s">
        <v>4551</v>
      </c>
      <c r="O10120" t="s">
        <v>3343</v>
      </c>
      <c r="P10120" t="s">
        <v>3343</v>
      </c>
      <c r="Q10120" t="s">
        <v>3346</v>
      </c>
    </row>
    <row r="10121" spans="1:17" x14ac:dyDescent="0.25">
      <c r="A10121" t="s">
        <v>1727</v>
      </c>
      <c r="B10121" t="s">
        <v>25081</v>
      </c>
      <c r="C10121" t="s">
        <v>2780</v>
      </c>
      <c r="D10121" t="s">
        <v>25887</v>
      </c>
      <c r="E10121">
        <v>4103062</v>
      </c>
      <c r="F10121" t="s">
        <v>26093</v>
      </c>
      <c r="G10121" t="s">
        <v>26094</v>
      </c>
      <c r="H10121" t="s">
        <v>7831</v>
      </c>
      <c r="I10121" t="s">
        <v>26099</v>
      </c>
      <c r="J10121" t="s">
        <v>26100</v>
      </c>
      <c r="K10121" t="s">
        <v>110</v>
      </c>
      <c r="L10121" t="s">
        <v>3346</v>
      </c>
      <c r="M10121" t="s">
        <v>4011</v>
      </c>
      <c r="N10121" t="s">
        <v>4551</v>
      </c>
      <c r="O10121" t="s">
        <v>3343</v>
      </c>
      <c r="P10121" t="s">
        <v>3343</v>
      </c>
      <c r="Q10121" t="s">
        <v>3346</v>
      </c>
    </row>
    <row r="10122" spans="1:17" x14ac:dyDescent="0.25">
      <c r="A10122" t="s">
        <v>1727</v>
      </c>
      <c r="B10122" t="s">
        <v>25081</v>
      </c>
      <c r="C10122" t="s">
        <v>2780</v>
      </c>
      <c r="D10122" t="s">
        <v>25887</v>
      </c>
      <c r="E10122">
        <v>4103062</v>
      </c>
      <c r="F10122" t="s">
        <v>26093</v>
      </c>
      <c r="G10122" t="s">
        <v>26094</v>
      </c>
      <c r="H10122" t="s">
        <v>7831</v>
      </c>
      <c r="I10122" t="s">
        <v>26101</v>
      </c>
      <c r="J10122" t="s">
        <v>26102</v>
      </c>
      <c r="K10122" t="s">
        <v>110</v>
      </c>
      <c r="L10122" t="s">
        <v>3346</v>
      </c>
      <c r="M10122" t="s">
        <v>4011</v>
      </c>
      <c r="N10122" t="s">
        <v>4551</v>
      </c>
      <c r="O10122" t="s">
        <v>3343</v>
      </c>
      <c r="P10122" t="s">
        <v>3343</v>
      </c>
      <c r="Q10122" t="s">
        <v>3346</v>
      </c>
    </row>
    <row r="10123" spans="1:17" x14ac:dyDescent="0.25">
      <c r="A10123" t="s">
        <v>1727</v>
      </c>
      <c r="B10123" t="s">
        <v>25081</v>
      </c>
      <c r="C10123" t="s">
        <v>2780</v>
      </c>
      <c r="D10123" t="s">
        <v>25887</v>
      </c>
      <c r="E10123">
        <v>4103062</v>
      </c>
      <c r="F10123" t="s">
        <v>26093</v>
      </c>
      <c r="G10123" t="s">
        <v>26094</v>
      </c>
      <c r="H10123" t="s">
        <v>7831</v>
      </c>
      <c r="I10123" t="s">
        <v>26103</v>
      </c>
      <c r="J10123" t="s">
        <v>26104</v>
      </c>
      <c r="K10123" t="s">
        <v>110</v>
      </c>
      <c r="L10123" t="s">
        <v>3346</v>
      </c>
      <c r="M10123" t="s">
        <v>4011</v>
      </c>
      <c r="N10123" t="s">
        <v>4551</v>
      </c>
      <c r="O10123" t="s">
        <v>3343</v>
      </c>
      <c r="P10123" t="s">
        <v>3343</v>
      </c>
      <c r="Q10123" t="s">
        <v>3346</v>
      </c>
    </row>
    <row r="10124" spans="1:17" x14ac:dyDescent="0.25">
      <c r="A10124" t="s">
        <v>1727</v>
      </c>
      <c r="B10124" t="s">
        <v>25081</v>
      </c>
      <c r="C10124" t="s">
        <v>2780</v>
      </c>
      <c r="D10124" t="s">
        <v>25887</v>
      </c>
      <c r="E10124">
        <v>4103063</v>
      </c>
      <c r="F10124" t="s">
        <v>375</v>
      </c>
      <c r="G10124" t="s">
        <v>26105</v>
      </c>
      <c r="H10124" t="s">
        <v>3350</v>
      </c>
      <c r="I10124" t="s">
        <v>26106</v>
      </c>
      <c r="J10124" t="s">
        <v>461</v>
      </c>
      <c r="K10124" t="s">
        <v>110</v>
      </c>
      <c r="L10124" t="s">
        <v>3343</v>
      </c>
      <c r="M10124" t="s">
        <v>3344</v>
      </c>
      <c r="N10124" t="s">
        <v>3345</v>
      </c>
      <c r="O10124" t="s">
        <v>3343</v>
      </c>
      <c r="P10124" t="s">
        <v>3343</v>
      </c>
      <c r="Q10124" t="s">
        <v>3346</v>
      </c>
    </row>
    <row r="10125" spans="1:17" x14ac:dyDescent="0.25">
      <c r="A10125" t="s">
        <v>1727</v>
      </c>
      <c r="B10125" t="s">
        <v>25081</v>
      </c>
      <c r="C10125" t="s">
        <v>2780</v>
      </c>
      <c r="D10125" t="s">
        <v>25887</v>
      </c>
      <c r="E10125">
        <v>4103063</v>
      </c>
      <c r="F10125" t="s">
        <v>375</v>
      </c>
      <c r="G10125" t="s">
        <v>26105</v>
      </c>
      <c r="H10125" t="s">
        <v>3350</v>
      </c>
      <c r="I10125" t="s">
        <v>1587</v>
      </c>
      <c r="J10125" t="s">
        <v>1588</v>
      </c>
      <c r="K10125" t="s">
        <v>110</v>
      </c>
      <c r="L10125" t="s">
        <v>3346</v>
      </c>
      <c r="M10125" t="s">
        <v>3344</v>
      </c>
      <c r="N10125" t="s">
        <v>3345</v>
      </c>
      <c r="O10125" t="s">
        <v>3343</v>
      </c>
      <c r="P10125" t="s">
        <v>3343</v>
      </c>
      <c r="Q10125" t="s">
        <v>3346</v>
      </c>
    </row>
    <row r="10126" spans="1:17" x14ac:dyDescent="0.25">
      <c r="A10126" t="s">
        <v>1727</v>
      </c>
      <c r="B10126" t="s">
        <v>25081</v>
      </c>
      <c r="C10126" t="s">
        <v>2780</v>
      </c>
      <c r="D10126" t="s">
        <v>25887</v>
      </c>
      <c r="E10126">
        <v>4103064</v>
      </c>
      <c r="F10126" t="s">
        <v>875</v>
      </c>
      <c r="G10126" t="s">
        <v>26107</v>
      </c>
      <c r="H10126" t="s">
        <v>3350</v>
      </c>
      <c r="I10126" t="s">
        <v>26108</v>
      </c>
      <c r="J10126" t="s">
        <v>26109</v>
      </c>
      <c r="K10126" t="s">
        <v>110</v>
      </c>
      <c r="L10126" t="s">
        <v>3343</v>
      </c>
      <c r="M10126" t="s">
        <v>3344</v>
      </c>
      <c r="N10126" t="s">
        <v>3345</v>
      </c>
      <c r="O10126" t="s">
        <v>3343</v>
      </c>
      <c r="P10126" t="s">
        <v>3343</v>
      </c>
      <c r="Q10126" t="s">
        <v>3346</v>
      </c>
    </row>
    <row r="10127" spans="1:17" x14ac:dyDescent="0.25">
      <c r="A10127" t="s">
        <v>1727</v>
      </c>
      <c r="B10127" t="s">
        <v>25081</v>
      </c>
      <c r="C10127" t="s">
        <v>2780</v>
      </c>
      <c r="D10127" t="s">
        <v>25887</v>
      </c>
      <c r="E10127">
        <v>4103064</v>
      </c>
      <c r="F10127" t="s">
        <v>875</v>
      </c>
      <c r="G10127" t="s">
        <v>26107</v>
      </c>
      <c r="H10127" t="s">
        <v>3350</v>
      </c>
      <c r="I10127" t="s">
        <v>26110</v>
      </c>
      <c r="J10127" t="s">
        <v>26111</v>
      </c>
      <c r="K10127" t="s">
        <v>110</v>
      </c>
      <c r="L10127" t="s">
        <v>3346</v>
      </c>
      <c r="M10127" t="s">
        <v>3344</v>
      </c>
      <c r="N10127" t="s">
        <v>3345</v>
      </c>
      <c r="O10127" t="s">
        <v>3343</v>
      </c>
      <c r="P10127" t="s">
        <v>3343</v>
      </c>
      <c r="Q10127" t="s">
        <v>3346</v>
      </c>
    </row>
    <row r="10128" spans="1:17" x14ac:dyDescent="0.25">
      <c r="A10128" t="s">
        <v>1727</v>
      </c>
      <c r="B10128" t="s">
        <v>25081</v>
      </c>
      <c r="C10128" t="s">
        <v>2780</v>
      </c>
      <c r="D10128" t="s">
        <v>25887</v>
      </c>
      <c r="E10128">
        <v>4103065</v>
      </c>
      <c r="F10128" t="s">
        <v>22632</v>
      </c>
      <c r="G10128" t="s">
        <v>22633</v>
      </c>
      <c r="H10128" t="s">
        <v>9631</v>
      </c>
      <c r="I10128" t="s">
        <v>26112</v>
      </c>
      <c r="J10128" t="s">
        <v>22635</v>
      </c>
      <c r="K10128" t="s">
        <v>110</v>
      </c>
      <c r="L10128" t="s">
        <v>3343</v>
      </c>
      <c r="M10128" t="s">
        <v>4011</v>
      </c>
      <c r="N10128" t="s">
        <v>25898</v>
      </c>
      <c r="O10128" t="s">
        <v>3346</v>
      </c>
      <c r="P10128" t="s">
        <v>3343</v>
      </c>
      <c r="Q10128" t="s">
        <v>3346</v>
      </c>
    </row>
    <row r="10129" spans="1:17" x14ac:dyDescent="0.25">
      <c r="A10129" t="s">
        <v>1727</v>
      </c>
      <c r="B10129" t="s">
        <v>25081</v>
      </c>
      <c r="C10129" t="s">
        <v>2780</v>
      </c>
      <c r="D10129" t="s">
        <v>25887</v>
      </c>
      <c r="E10129">
        <v>4103065</v>
      </c>
      <c r="F10129" t="s">
        <v>22632</v>
      </c>
      <c r="G10129" t="s">
        <v>22633</v>
      </c>
      <c r="H10129" t="s">
        <v>9631</v>
      </c>
      <c r="I10129" t="s">
        <v>26113</v>
      </c>
      <c r="J10129" t="s">
        <v>26114</v>
      </c>
      <c r="K10129" t="s">
        <v>110</v>
      </c>
      <c r="L10129" t="s">
        <v>3346</v>
      </c>
      <c r="M10129" t="s">
        <v>4011</v>
      </c>
      <c r="N10129" t="s">
        <v>25898</v>
      </c>
      <c r="O10129" t="s">
        <v>3346</v>
      </c>
      <c r="P10129" t="s">
        <v>3343</v>
      </c>
      <c r="Q10129" t="s">
        <v>3346</v>
      </c>
    </row>
    <row r="10130" spans="1:17" x14ac:dyDescent="0.25">
      <c r="A10130" t="s">
        <v>1727</v>
      </c>
      <c r="B10130" t="s">
        <v>25081</v>
      </c>
      <c r="C10130" t="s">
        <v>2780</v>
      </c>
      <c r="D10130" t="s">
        <v>25887</v>
      </c>
      <c r="E10130">
        <v>4103066</v>
      </c>
      <c r="F10130" t="s">
        <v>26115</v>
      </c>
      <c r="G10130" t="s">
        <v>26116</v>
      </c>
      <c r="H10130" t="s">
        <v>7831</v>
      </c>
      <c r="I10130" t="s">
        <v>26117</v>
      </c>
      <c r="J10130" t="s">
        <v>26118</v>
      </c>
      <c r="K10130" t="s">
        <v>110</v>
      </c>
      <c r="L10130" t="s">
        <v>3343</v>
      </c>
      <c r="M10130" t="s">
        <v>3570</v>
      </c>
      <c r="N10130" t="s">
        <v>6546</v>
      </c>
      <c r="O10130" t="s">
        <v>3346</v>
      </c>
      <c r="P10130" t="s">
        <v>3343</v>
      </c>
      <c r="Q10130" t="s">
        <v>3346</v>
      </c>
    </row>
    <row r="10131" spans="1:17" x14ac:dyDescent="0.25">
      <c r="A10131" t="s">
        <v>1727</v>
      </c>
      <c r="B10131" t="s">
        <v>25081</v>
      </c>
      <c r="C10131" t="s">
        <v>2780</v>
      </c>
      <c r="D10131" t="s">
        <v>25887</v>
      </c>
      <c r="E10131">
        <v>4103067</v>
      </c>
      <c r="F10131" t="s">
        <v>51</v>
      </c>
      <c r="G10131" t="s">
        <v>3475</v>
      </c>
      <c r="H10131" t="s">
        <v>3350</v>
      </c>
      <c r="I10131" t="s">
        <v>1612</v>
      </c>
      <c r="J10131" t="s">
        <v>52</v>
      </c>
      <c r="K10131" t="s">
        <v>110</v>
      </c>
      <c r="L10131" t="s">
        <v>3343</v>
      </c>
      <c r="M10131" t="s">
        <v>3477</v>
      </c>
      <c r="N10131" t="s">
        <v>3478</v>
      </c>
      <c r="O10131" t="s">
        <v>3343</v>
      </c>
      <c r="P10131" t="s">
        <v>3343</v>
      </c>
      <c r="Q10131" t="s">
        <v>3346</v>
      </c>
    </row>
    <row r="10132" spans="1:17" x14ac:dyDescent="0.25">
      <c r="A10132" t="s">
        <v>1727</v>
      </c>
      <c r="B10132" t="s">
        <v>25081</v>
      </c>
      <c r="C10132" t="s">
        <v>2780</v>
      </c>
      <c r="D10132" t="s">
        <v>25887</v>
      </c>
      <c r="E10132">
        <v>4103067</v>
      </c>
      <c r="F10132" t="s">
        <v>51</v>
      </c>
      <c r="G10132" t="s">
        <v>3475</v>
      </c>
      <c r="H10132" t="s">
        <v>3350</v>
      </c>
      <c r="I10132" t="s">
        <v>1531</v>
      </c>
      <c r="J10132" t="s">
        <v>989</v>
      </c>
      <c r="K10132" t="s">
        <v>110</v>
      </c>
      <c r="L10132" t="s">
        <v>3346</v>
      </c>
      <c r="M10132" t="s">
        <v>3477</v>
      </c>
      <c r="N10132" t="s">
        <v>3478</v>
      </c>
      <c r="O10132" t="s">
        <v>3343</v>
      </c>
      <c r="P10132" t="s">
        <v>3343</v>
      </c>
      <c r="Q10132" t="s">
        <v>3346</v>
      </c>
    </row>
    <row r="10133" spans="1:17" x14ac:dyDescent="0.25">
      <c r="A10133" t="s">
        <v>1727</v>
      </c>
      <c r="B10133" t="s">
        <v>25081</v>
      </c>
      <c r="C10133" t="s">
        <v>2780</v>
      </c>
      <c r="D10133" t="s">
        <v>25887</v>
      </c>
      <c r="E10133">
        <v>4103068</v>
      </c>
      <c r="F10133" t="s">
        <v>867</v>
      </c>
      <c r="G10133" t="s">
        <v>3481</v>
      </c>
      <c r="H10133" t="s">
        <v>3350</v>
      </c>
      <c r="I10133" t="s">
        <v>26119</v>
      </c>
      <c r="J10133" t="s">
        <v>869</v>
      </c>
      <c r="K10133" t="s">
        <v>110</v>
      </c>
      <c r="L10133" t="s">
        <v>3343</v>
      </c>
      <c r="M10133" t="s">
        <v>3344</v>
      </c>
      <c r="N10133" t="s">
        <v>3345</v>
      </c>
      <c r="O10133" t="s">
        <v>3343</v>
      </c>
      <c r="P10133" t="s">
        <v>3343</v>
      </c>
      <c r="Q10133" t="s">
        <v>3346</v>
      </c>
    </row>
    <row r="10134" spans="1:17" x14ac:dyDescent="0.25">
      <c r="A10134" t="s">
        <v>1727</v>
      </c>
      <c r="B10134" t="s">
        <v>25081</v>
      </c>
      <c r="C10134" t="s">
        <v>2780</v>
      </c>
      <c r="D10134" t="s">
        <v>25887</v>
      </c>
      <c r="E10134">
        <v>4103069</v>
      </c>
      <c r="F10134" t="s">
        <v>600</v>
      </c>
      <c r="G10134" t="s">
        <v>3500</v>
      </c>
      <c r="H10134" t="s">
        <v>3498</v>
      </c>
      <c r="I10134" t="s">
        <v>26120</v>
      </c>
      <c r="J10134" t="s">
        <v>1579</v>
      </c>
      <c r="K10134" t="s">
        <v>110</v>
      </c>
      <c r="L10134" t="s">
        <v>3343</v>
      </c>
      <c r="M10134" t="s">
        <v>3477</v>
      </c>
      <c r="N10134" t="s">
        <v>7913</v>
      </c>
      <c r="O10134" t="s">
        <v>3343</v>
      </c>
      <c r="P10134" t="s">
        <v>3343</v>
      </c>
      <c r="Q10134" t="s">
        <v>3346</v>
      </c>
    </row>
    <row r="10135" spans="1:17" x14ac:dyDescent="0.25">
      <c r="A10135" t="s">
        <v>1727</v>
      </c>
      <c r="B10135" t="s">
        <v>25081</v>
      </c>
      <c r="C10135" t="s">
        <v>2780</v>
      </c>
      <c r="D10135" t="s">
        <v>25887</v>
      </c>
      <c r="E10135">
        <v>4103070</v>
      </c>
      <c r="F10135" t="s">
        <v>757</v>
      </c>
      <c r="G10135" t="s">
        <v>5022</v>
      </c>
      <c r="H10135" t="s">
        <v>3350</v>
      </c>
      <c r="I10135" t="s">
        <v>26121</v>
      </c>
      <c r="J10135" t="s">
        <v>759</v>
      </c>
      <c r="K10135" t="s">
        <v>110</v>
      </c>
      <c r="L10135" t="s">
        <v>3343</v>
      </c>
      <c r="M10135" t="s">
        <v>3344</v>
      </c>
      <c r="N10135" t="s">
        <v>3345</v>
      </c>
      <c r="O10135" t="s">
        <v>3343</v>
      </c>
      <c r="P10135" t="s">
        <v>3343</v>
      </c>
      <c r="Q10135" t="s">
        <v>3346</v>
      </c>
    </row>
    <row r="10136" spans="1:17" x14ac:dyDescent="0.25">
      <c r="A10136" t="s">
        <v>1727</v>
      </c>
      <c r="B10136" t="s">
        <v>25081</v>
      </c>
      <c r="C10136" t="s">
        <v>2780</v>
      </c>
      <c r="D10136" t="s">
        <v>25887</v>
      </c>
      <c r="E10136">
        <v>4103070</v>
      </c>
      <c r="F10136" t="s">
        <v>757</v>
      </c>
      <c r="G10136" t="s">
        <v>5022</v>
      </c>
      <c r="H10136" t="s">
        <v>3350</v>
      </c>
      <c r="I10136" t="s">
        <v>26122</v>
      </c>
      <c r="J10136" t="s">
        <v>26123</v>
      </c>
      <c r="K10136" t="s">
        <v>110</v>
      </c>
      <c r="L10136" t="s">
        <v>3346</v>
      </c>
      <c r="M10136" t="s">
        <v>3344</v>
      </c>
      <c r="N10136" t="s">
        <v>3345</v>
      </c>
      <c r="O10136" t="s">
        <v>3343</v>
      </c>
      <c r="P10136" t="s">
        <v>3343</v>
      </c>
      <c r="Q10136" t="s">
        <v>3346</v>
      </c>
    </row>
    <row r="10137" spans="1:17" x14ac:dyDescent="0.25">
      <c r="A10137" t="s">
        <v>1727</v>
      </c>
      <c r="B10137" t="s">
        <v>25081</v>
      </c>
      <c r="C10137" t="s">
        <v>2780</v>
      </c>
      <c r="D10137" t="s">
        <v>25887</v>
      </c>
      <c r="E10137">
        <v>4103071</v>
      </c>
      <c r="F10137" t="s">
        <v>2347</v>
      </c>
      <c r="G10137" t="s">
        <v>3514</v>
      </c>
      <c r="H10137" t="s">
        <v>4121</v>
      </c>
      <c r="I10137" t="s">
        <v>26124</v>
      </c>
      <c r="J10137" t="s">
        <v>3517</v>
      </c>
      <c r="K10137" t="s">
        <v>110</v>
      </c>
      <c r="L10137" t="s">
        <v>3343</v>
      </c>
      <c r="M10137" t="s">
        <v>3344</v>
      </c>
      <c r="N10137" t="s">
        <v>3345</v>
      </c>
      <c r="O10137" t="s">
        <v>3343</v>
      </c>
      <c r="P10137" t="s">
        <v>3343</v>
      </c>
      <c r="Q10137" t="s">
        <v>3346</v>
      </c>
    </row>
    <row r="10138" spans="1:17" x14ac:dyDescent="0.25">
      <c r="A10138" t="s">
        <v>1727</v>
      </c>
      <c r="B10138" t="s">
        <v>25081</v>
      </c>
      <c r="C10138" t="s">
        <v>2780</v>
      </c>
      <c r="D10138" t="s">
        <v>25887</v>
      </c>
      <c r="E10138">
        <v>4103072</v>
      </c>
      <c r="F10138" t="s">
        <v>3689</v>
      </c>
      <c r="G10138" t="s">
        <v>14050</v>
      </c>
      <c r="H10138" t="s">
        <v>3691</v>
      </c>
      <c r="I10138" t="s">
        <v>26125</v>
      </c>
      <c r="J10138" t="s">
        <v>4625</v>
      </c>
      <c r="K10138" t="s">
        <v>110</v>
      </c>
      <c r="L10138" t="s">
        <v>3343</v>
      </c>
      <c r="M10138" t="s">
        <v>3344</v>
      </c>
      <c r="N10138" t="s">
        <v>3345</v>
      </c>
      <c r="O10138" t="s">
        <v>3343</v>
      </c>
      <c r="P10138" t="s">
        <v>3343</v>
      </c>
      <c r="Q10138" t="s">
        <v>3346</v>
      </c>
    </row>
    <row r="10139" spans="1:17" x14ac:dyDescent="0.25">
      <c r="A10139" t="s">
        <v>1727</v>
      </c>
      <c r="B10139" t="s">
        <v>25081</v>
      </c>
      <c r="C10139" t="s">
        <v>2780</v>
      </c>
      <c r="D10139" t="s">
        <v>25887</v>
      </c>
      <c r="E10139">
        <v>4103073</v>
      </c>
      <c r="F10139" t="s">
        <v>128</v>
      </c>
      <c r="G10139" t="s">
        <v>4583</v>
      </c>
      <c r="H10139" t="s">
        <v>3701</v>
      </c>
      <c r="I10139" t="s">
        <v>26126</v>
      </c>
      <c r="J10139" t="s">
        <v>935</v>
      </c>
      <c r="K10139" t="s">
        <v>110</v>
      </c>
      <c r="L10139" t="s">
        <v>3343</v>
      </c>
      <c r="M10139" t="s">
        <v>3344</v>
      </c>
      <c r="N10139" t="s">
        <v>3345</v>
      </c>
      <c r="O10139" t="s">
        <v>3346</v>
      </c>
      <c r="P10139" t="s">
        <v>3346</v>
      </c>
      <c r="Q10139" t="s">
        <v>3346</v>
      </c>
    </row>
    <row r="10140" spans="1:17" x14ac:dyDescent="0.25">
      <c r="A10140" t="s">
        <v>1727</v>
      </c>
      <c r="B10140" t="s">
        <v>25081</v>
      </c>
      <c r="C10140" t="s">
        <v>2780</v>
      </c>
      <c r="D10140" t="s">
        <v>25887</v>
      </c>
      <c r="E10140">
        <v>4103073</v>
      </c>
      <c r="F10140" t="s">
        <v>128</v>
      </c>
      <c r="G10140" t="s">
        <v>4583</v>
      </c>
      <c r="H10140" t="s">
        <v>3701</v>
      </c>
      <c r="I10140" t="s">
        <v>26127</v>
      </c>
      <c r="J10140" t="s">
        <v>26128</v>
      </c>
      <c r="K10140" t="s">
        <v>110</v>
      </c>
      <c r="L10140" t="s">
        <v>3346</v>
      </c>
      <c r="M10140" t="s">
        <v>3344</v>
      </c>
      <c r="N10140" t="s">
        <v>3345</v>
      </c>
      <c r="O10140" t="s">
        <v>3346</v>
      </c>
      <c r="P10140" t="s">
        <v>3346</v>
      </c>
      <c r="Q10140" t="s">
        <v>3346</v>
      </c>
    </row>
    <row r="10141" spans="1:17" x14ac:dyDescent="0.25">
      <c r="A10141" t="s">
        <v>1727</v>
      </c>
      <c r="B10141" t="s">
        <v>25081</v>
      </c>
      <c r="C10141" t="s">
        <v>2780</v>
      </c>
      <c r="D10141" t="s">
        <v>25887</v>
      </c>
      <c r="E10141">
        <v>4103073</v>
      </c>
      <c r="F10141" t="s">
        <v>128</v>
      </c>
      <c r="G10141" t="s">
        <v>4583</v>
      </c>
      <c r="H10141" t="s">
        <v>3701</v>
      </c>
      <c r="I10141" t="s">
        <v>26129</v>
      </c>
      <c r="J10141" t="s">
        <v>26130</v>
      </c>
      <c r="K10141" t="s">
        <v>110</v>
      </c>
      <c r="L10141" t="s">
        <v>3346</v>
      </c>
      <c r="M10141" t="s">
        <v>3344</v>
      </c>
      <c r="N10141" t="s">
        <v>3345</v>
      </c>
      <c r="O10141" t="s">
        <v>3346</v>
      </c>
      <c r="P10141" t="s">
        <v>3346</v>
      </c>
      <c r="Q10141" t="s">
        <v>3346</v>
      </c>
    </row>
    <row r="10142" spans="1:17" x14ac:dyDescent="0.25">
      <c r="A10142" t="s">
        <v>1727</v>
      </c>
      <c r="B10142" t="s">
        <v>25081</v>
      </c>
      <c r="C10142" t="s">
        <v>2780</v>
      </c>
      <c r="D10142" t="s">
        <v>25887</v>
      </c>
      <c r="E10142">
        <v>4103074</v>
      </c>
      <c r="F10142" t="s">
        <v>6098</v>
      </c>
      <c r="G10142" t="s">
        <v>13140</v>
      </c>
      <c r="H10142" t="s">
        <v>3394</v>
      </c>
      <c r="I10142" t="s">
        <v>26131</v>
      </c>
      <c r="J10142" t="s">
        <v>6101</v>
      </c>
      <c r="K10142" t="s">
        <v>110</v>
      </c>
      <c r="L10142" t="s">
        <v>3343</v>
      </c>
      <c r="M10142" t="s">
        <v>3397</v>
      </c>
      <c r="N10142" t="s">
        <v>6090</v>
      </c>
      <c r="O10142" t="s">
        <v>3346</v>
      </c>
      <c r="P10142" t="s">
        <v>3346</v>
      </c>
      <c r="Q10142" t="s">
        <v>3346</v>
      </c>
    </row>
    <row r="10143" spans="1:17" x14ac:dyDescent="0.25">
      <c r="A10143" t="s">
        <v>1727</v>
      </c>
      <c r="B10143" t="s">
        <v>25081</v>
      </c>
      <c r="C10143" t="s">
        <v>2780</v>
      </c>
      <c r="D10143" t="s">
        <v>25887</v>
      </c>
      <c r="E10143">
        <v>4103075</v>
      </c>
      <c r="F10143" t="s">
        <v>26132</v>
      </c>
      <c r="G10143" t="s">
        <v>26133</v>
      </c>
      <c r="H10143" t="s">
        <v>7898</v>
      </c>
      <c r="I10143" t="s">
        <v>26134</v>
      </c>
      <c r="J10143" t="s">
        <v>26135</v>
      </c>
      <c r="K10143" t="s">
        <v>110</v>
      </c>
      <c r="L10143" t="s">
        <v>3343</v>
      </c>
      <c r="M10143" t="s">
        <v>3707</v>
      </c>
      <c r="N10143" t="s">
        <v>7834</v>
      </c>
      <c r="O10143" t="s">
        <v>3346</v>
      </c>
      <c r="P10143" t="s">
        <v>3346</v>
      </c>
      <c r="Q10143" t="s">
        <v>3346</v>
      </c>
    </row>
    <row r="10144" spans="1:17" x14ac:dyDescent="0.25">
      <c r="A10144" t="s">
        <v>1727</v>
      </c>
      <c r="B10144" t="s">
        <v>25081</v>
      </c>
      <c r="C10144" t="s">
        <v>2780</v>
      </c>
      <c r="D10144" t="s">
        <v>25887</v>
      </c>
      <c r="E10144">
        <v>4103076</v>
      </c>
      <c r="F10144" t="s">
        <v>26136</v>
      </c>
      <c r="G10144" t="s">
        <v>26137</v>
      </c>
      <c r="H10144" t="s">
        <v>7831</v>
      </c>
      <c r="I10144" t="s">
        <v>26138</v>
      </c>
      <c r="J10144" t="s">
        <v>26139</v>
      </c>
      <c r="K10144" t="s">
        <v>110</v>
      </c>
      <c r="L10144" t="s">
        <v>3343</v>
      </c>
      <c r="M10144" t="s">
        <v>3570</v>
      </c>
      <c r="N10144" t="s">
        <v>7806</v>
      </c>
      <c r="O10144" t="s">
        <v>3346</v>
      </c>
      <c r="P10144" t="s">
        <v>3346</v>
      </c>
      <c r="Q10144" t="s">
        <v>3346</v>
      </c>
    </row>
    <row r="10145" spans="1:17" x14ac:dyDescent="0.25">
      <c r="A10145" t="s">
        <v>1727</v>
      </c>
      <c r="B10145" t="s">
        <v>25081</v>
      </c>
      <c r="C10145" t="s">
        <v>2780</v>
      </c>
      <c r="D10145" t="s">
        <v>25887</v>
      </c>
      <c r="E10145">
        <v>4103076</v>
      </c>
      <c r="F10145" t="s">
        <v>26136</v>
      </c>
      <c r="G10145" t="s">
        <v>26137</v>
      </c>
      <c r="H10145" t="s">
        <v>7831</v>
      </c>
      <c r="I10145" t="s">
        <v>26140</v>
      </c>
      <c r="J10145" t="s">
        <v>26141</v>
      </c>
      <c r="K10145" t="s">
        <v>110</v>
      </c>
      <c r="L10145" t="s">
        <v>3346</v>
      </c>
      <c r="M10145" t="s">
        <v>3570</v>
      </c>
      <c r="N10145" t="s">
        <v>7806</v>
      </c>
      <c r="O10145" t="s">
        <v>3346</v>
      </c>
      <c r="P10145" t="s">
        <v>3346</v>
      </c>
      <c r="Q10145" t="s">
        <v>3346</v>
      </c>
    </row>
    <row r="10146" spans="1:17" x14ac:dyDescent="0.25">
      <c r="A10146" t="s">
        <v>1727</v>
      </c>
      <c r="B10146" t="s">
        <v>25081</v>
      </c>
      <c r="C10146" t="s">
        <v>2780</v>
      </c>
      <c r="D10146" t="s">
        <v>25887</v>
      </c>
      <c r="E10146">
        <v>4103076</v>
      </c>
      <c r="F10146" t="s">
        <v>26136</v>
      </c>
      <c r="G10146" t="s">
        <v>26137</v>
      </c>
      <c r="H10146" t="s">
        <v>7831</v>
      </c>
      <c r="I10146" t="s">
        <v>26142</v>
      </c>
      <c r="J10146" t="s">
        <v>26143</v>
      </c>
      <c r="K10146" t="s">
        <v>110</v>
      </c>
      <c r="L10146" t="s">
        <v>3346</v>
      </c>
      <c r="M10146" t="s">
        <v>3570</v>
      </c>
      <c r="N10146" t="s">
        <v>7806</v>
      </c>
      <c r="O10146" t="s">
        <v>3346</v>
      </c>
      <c r="P10146" t="s">
        <v>3346</v>
      </c>
      <c r="Q10146" t="s">
        <v>3346</v>
      </c>
    </row>
    <row r="10147" spans="1:17" x14ac:dyDescent="0.25">
      <c r="A10147" t="s">
        <v>1727</v>
      </c>
      <c r="B10147" t="s">
        <v>25081</v>
      </c>
      <c r="C10147" t="s">
        <v>2780</v>
      </c>
      <c r="D10147" t="s">
        <v>25887</v>
      </c>
      <c r="E10147">
        <v>4103076</v>
      </c>
      <c r="F10147" t="s">
        <v>26136</v>
      </c>
      <c r="G10147" t="s">
        <v>26137</v>
      </c>
      <c r="H10147" t="s">
        <v>7831</v>
      </c>
      <c r="I10147" t="s">
        <v>26144</v>
      </c>
      <c r="J10147" t="s">
        <v>25934</v>
      </c>
      <c r="K10147" t="s">
        <v>110</v>
      </c>
      <c r="L10147" t="s">
        <v>3346</v>
      </c>
      <c r="M10147" t="s">
        <v>3570</v>
      </c>
      <c r="N10147" t="s">
        <v>7806</v>
      </c>
      <c r="O10147" t="s">
        <v>3346</v>
      </c>
      <c r="P10147" t="s">
        <v>3346</v>
      </c>
      <c r="Q10147" t="s">
        <v>3346</v>
      </c>
    </row>
    <row r="10148" spans="1:17" x14ac:dyDescent="0.25">
      <c r="A10148" t="s">
        <v>1727</v>
      </c>
      <c r="B10148" t="s">
        <v>25081</v>
      </c>
      <c r="C10148" t="s">
        <v>2780</v>
      </c>
      <c r="D10148" t="s">
        <v>25887</v>
      </c>
      <c r="E10148">
        <v>4103076</v>
      </c>
      <c r="F10148" t="s">
        <v>26136</v>
      </c>
      <c r="G10148" t="s">
        <v>26137</v>
      </c>
      <c r="H10148" t="s">
        <v>7831</v>
      </c>
      <c r="I10148" t="s">
        <v>26145</v>
      </c>
      <c r="J10148" t="s">
        <v>26146</v>
      </c>
      <c r="K10148" t="s">
        <v>110</v>
      </c>
      <c r="L10148" t="s">
        <v>3346</v>
      </c>
      <c r="M10148" t="s">
        <v>3570</v>
      </c>
      <c r="N10148" t="s">
        <v>7806</v>
      </c>
      <c r="O10148" t="s">
        <v>3346</v>
      </c>
      <c r="P10148" t="s">
        <v>3346</v>
      </c>
      <c r="Q10148" t="s">
        <v>3346</v>
      </c>
    </row>
    <row r="10149" spans="1:17" x14ac:dyDescent="0.25">
      <c r="A10149" t="s">
        <v>1727</v>
      </c>
      <c r="B10149" t="s">
        <v>25081</v>
      </c>
      <c r="C10149" t="s">
        <v>2780</v>
      </c>
      <c r="D10149" t="s">
        <v>25887</v>
      </c>
      <c r="E10149">
        <v>4103077</v>
      </c>
      <c r="F10149" t="s">
        <v>26147</v>
      </c>
      <c r="G10149" t="s">
        <v>26148</v>
      </c>
      <c r="H10149" t="s">
        <v>3394</v>
      </c>
      <c r="I10149" t="s">
        <v>26149</v>
      </c>
      <c r="J10149" t="s">
        <v>26150</v>
      </c>
      <c r="K10149" t="s">
        <v>110</v>
      </c>
      <c r="L10149" t="s">
        <v>3343</v>
      </c>
      <c r="M10149" t="s">
        <v>3570</v>
      </c>
      <c r="N10149" t="s">
        <v>7806</v>
      </c>
      <c r="O10149" t="s">
        <v>3346</v>
      </c>
      <c r="P10149" t="s">
        <v>3346</v>
      </c>
      <c r="Q10149" t="s">
        <v>3346</v>
      </c>
    </row>
    <row r="10150" spans="1:17" x14ac:dyDescent="0.25">
      <c r="A10150" t="s">
        <v>1727</v>
      </c>
      <c r="B10150" t="s">
        <v>25081</v>
      </c>
      <c r="C10150" t="s">
        <v>2780</v>
      </c>
      <c r="D10150" t="s">
        <v>25887</v>
      </c>
      <c r="E10150">
        <v>4103078</v>
      </c>
      <c r="F10150" t="s">
        <v>26151</v>
      </c>
      <c r="G10150" t="s">
        <v>26152</v>
      </c>
      <c r="H10150" t="s">
        <v>366</v>
      </c>
      <c r="I10150" t="s">
        <v>26153</v>
      </c>
      <c r="J10150" t="s">
        <v>366</v>
      </c>
      <c r="K10150" t="s">
        <v>110</v>
      </c>
      <c r="L10150" t="s">
        <v>3343</v>
      </c>
      <c r="M10150" t="s">
        <v>3570</v>
      </c>
      <c r="N10150" t="s">
        <v>4465</v>
      </c>
      <c r="O10150" t="s">
        <v>3346</v>
      </c>
      <c r="P10150" t="s">
        <v>3346</v>
      </c>
      <c r="Q10150" t="s">
        <v>3346</v>
      </c>
    </row>
    <row r="10151" spans="1:17" x14ac:dyDescent="0.25">
      <c r="A10151" t="s">
        <v>1727</v>
      </c>
      <c r="B10151" t="s">
        <v>25081</v>
      </c>
      <c r="C10151" t="s">
        <v>2780</v>
      </c>
      <c r="D10151" t="s">
        <v>25887</v>
      </c>
      <c r="E10151">
        <v>4103079</v>
      </c>
      <c r="F10151" t="s">
        <v>26154</v>
      </c>
      <c r="G10151" t="s">
        <v>26155</v>
      </c>
      <c r="H10151" t="s">
        <v>3394</v>
      </c>
      <c r="I10151" t="s">
        <v>26156</v>
      </c>
      <c r="J10151" t="s">
        <v>26157</v>
      </c>
      <c r="K10151" t="s">
        <v>110</v>
      </c>
      <c r="L10151" t="s">
        <v>3343</v>
      </c>
      <c r="M10151" t="s">
        <v>4163</v>
      </c>
      <c r="N10151" t="s">
        <v>4460</v>
      </c>
      <c r="O10151" t="s">
        <v>3346</v>
      </c>
      <c r="P10151" t="s">
        <v>3346</v>
      </c>
      <c r="Q10151" t="s">
        <v>3346</v>
      </c>
    </row>
    <row r="10152" spans="1:17" x14ac:dyDescent="0.25">
      <c r="A10152" t="s">
        <v>1727</v>
      </c>
      <c r="B10152" t="s">
        <v>25081</v>
      </c>
      <c r="C10152" t="s">
        <v>2780</v>
      </c>
      <c r="D10152" t="s">
        <v>25887</v>
      </c>
      <c r="E10152">
        <v>4103080</v>
      </c>
      <c r="F10152" t="s">
        <v>26158</v>
      </c>
      <c r="G10152" t="s">
        <v>26159</v>
      </c>
      <c r="H10152" t="s">
        <v>3394</v>
      </c>
      <c r="I10152" t="s">
        <v>26160</v>
      </c>
      <c r="J10152" t="s">
        <v>26161</v>
      </c>
      <c r="K10152" t="s">
        <v>110</v>
      </c>
      <c r="L10152" t="s">
        <v>3343</v>
      </c>
      <c r="M10152" t="s">
        <v>4163</v>
      </c>
      <c r="N10152" t="s">
        <v>4460</v>
      </c>
      <c r="O10152" t="s">
        <v>3346</v>
      </c>
      <c r="P10152" t="s">
        <v>3346</v>
      </c>
      <c r="Q10152" t="s">
        <v>3346</v>
      </c>
    </row>
    <row r="10153" spans="1:17" x14ac:dyDescent="0.25">
      <c r="A10153" t="s">
        <v>1727</v>
      </c>
      <c r="B10153" t="s">
        <v>25081</v>
      </c>
      <c r="C10153" t="s">
        <v>2780</v>
      </c>
      <c r="D10153" t="s">
        <v>25887</v>
      </c>
      <c r="E10153">
        <v>4103081</v>
      </c>
      <c r="F10153" t="s">
        <v>156</v>
      </c>
      <c r="G10153" t="s">
        <v>26162</v>
      </c>
      <c r="H10153" t="s">
        <v>6430</v>
      </c>
      <c r="I10153" t="s">
        <v>26163</v>
      </c>
      <c r="J10153" t="s">
        <v>26164</v>
      </c>
      <c r="K10153" t="s">
        <v>110</v>
      </c>
      <c r="L10153" t="s">
        <v>3343</v>
      </c>
      <c r="M10153" t="s">
        <v>3397</v>
      </c>
      <c r="N10153" t="s">
        <v>26165</v>
      </c>
      <c r="O10153" t="s">
        <v>3343</v>
      </c>
      <c r="P10153" t="s">
        <v>3343</v>
      </c>
      <c r="Q10153" t="s">
        <v>3346</v>
      </c>
    </row>
    <row r="10154" spans="1:17" x14ac:dyDescent="0.25">
      <c r="A10154" t="s">
        <v>1727</v>
      </c>
      <c r="B10154" t="s">
        <v>25081</v>
      </c>
      <c r="C10154" t="s">
        <v>2780</v>
      </c>
      <c r="D10154" t="s">
        <v>25887</v>
      </c>
      <c r="E10154">
        <v>4103082</v>
      </c>
      <c r="F10154" t="s">
        <v>26166</v>
      </c>
      <c r="G10154" t="s">
        <v>26167</v>
      </c>
      <c r="H10154" t="s">
        <v>6430</v>
      </c>
      <c r="I10154" t="s">
        <v>26168</v>
      </c>
      <c r="J10154" t="s">
        <v>543</v>
      </c>
      <c r="K10154" t="s">
        <v>110</v>
      </c>
      <c r="L10154" t="s">
        <v>3343</v>
      </c>
      <c r="M10154" t="s">
        <v>4213</v>
      </c>
      <c r="N10154" t="s">
        <v>26169</v>
      </c>
      <c r="O10154" t="s">
        <v>3343</v>
      </c>
      <c r="P10154" t="s">
        <v>3343</v>
      </c>
      <c r="Q10154" t="s">
        <v>3346</v>
      </c>
    </row>
    <row r="10155" spans="1:17" x14ac:dyDescent="0.25">
      <c r="A10155" t="s">
        <v>1727</v>
      </c>
      <c r="B10155" t="s">
        <v>25081</v>
      </c>
      <c r="C10155" t="s">
        <v>26170</v>
      </c>
      <c r="D10155" t="s">
        <v>26171</v>
      </c>
      <c r="E10155">
        <v>4104001</v>
      </c>
      <c r="F10155" t="s">
        <v>26172</v>
      </c>
      <c r="G10155" t="s">
        <v>26173</v>
      </c>
      <c r="H10155" t="s">
        <v>9138</v>
      </c>
      <c r="I10155" t="s">
        <v>26174</v>
      </c>
      <c r="J10155" t="s">
        <v>26172</v>
      </c>
      <c r="K10155" t="s">
        <v>110</v>
      </c>
      <c r="L10155" t="s">
        <v>3343</v>
      </c>
      <c r="M10155" t="s">
        <v>4011</v>
      </c>
      <c r="N10155" t="s">
        <v>12339</v>
      </c>
      <c r="O10155" t="s">
        <v>3343</v>
      </c>
      <c r="P10155" t="s">
        <v>3343</v>
      </c>
      <c r="Q10155" t="s">
        <v>3346</v>
      </c>
    </row>
    <row r="10156" spans="1:17" x14ac:dyDescent="0.25">
      <c r="A10156" t="s">
        <v>1727</v>
      </c>
      <c r="B10156" t="s">
        <v>25081</v>
      </c>
      <c r="C10156" t="s">
        <v>26170</v>
      </c>
      <c r="D10156" t="s">
        <v>26171</v>
      </c>
      <c r="E10156">
        <v>4104002</v>
      </c>
      <c r="F10156" t="s">
        <v>26175</v>
      </c>
      <c r="G10156" t="s">
        <v>26176</v>
      </c>
      <c r="H10156" t="s">
        <v>9138</v>
      </c>
      <c r="I10156" t="s">
        <v>26177</v>
      </c>
      <c r="J10156" t="s">
        <v>26175</v>
      </c>
      <c r="K10156" t="s">
        <v>110</v>
      </c>
      <c r="L10156" t="s">
        <v>3343</v>
      </c>
      <c r="M10156" t="s">
        <v>4011</v>
      </c>
      <c r="N10156" t="s">
        <v>12339</v>
      </c>
      <c r="O10156" t="s">
        <v>3343</v>
      </c>
      <c r="P10156" t="s">
        <v>3343</v>
      </c>
      <c r="Q10156" t="s">
        <v>3346</v>
      </c>
    </row>
    <row r="10157" spans="1:17" x14ac:dyDescent="0.25">
      <c r="A10157" t="s">
        <v>1727</v>
      </c>
      <c r="B10157" t="s">
        <v>25081</v>
      </c>
      <c r="C10157" t="s">
        <v>26170</v>
      </c>
      <c r="D10157" t="s">
        <v>26171</v>
      </c>
      <c r="E10157">
        <v>4104003</v>
      </c>
      <c r="F10157" t="s">
        <v>26178</v>
      </c>
      <c r="G10157" t="s">
        <v>26179</v>
      </c>
      <c r="H10157" t="s">
        <v>9138</v>
      </c>
      <c r="I10157" t="s">
        <v>26180</v>
      </c>
      <c r="J10157" t="s">
        <v>26178</v>
      </c>
      <c r="K10157" t="s">
        <v>110</v>
      </c>
      <c r="L10157" t="s">
        <v>3343</v>
      </c>
      <c r="M10157" t="s">
        <v>4011</v>
      </c>
      <c r="N10157" t="s">
        <v>12339</v>
      </c>
      <c r="O10157" t="s">
        <v>3343</v>
      </c>
      <c r="P10157" t="s">
        <v>3343</v>
      </c>
      <c r="Q10157" t="s">
        <v>3346</v>
      </c>
    </row>
    <row r="10158" spans="1:17" x14ac:dyDescent="0.25">
      <c r="A10158" t="s">
        <v>1727</v>
      </c>
      <c r="B10158" t="s">
        <v>25081</v>
      </c>
      <c r="C10158" t="s">
        <v>26170</v>
      </c>
      <c r="D10158" t="s">
        <v>26171</v>
      </c>
      <c r="E10158">
        <v>4104004</v>
      </c>
      <c r="F10158" t="s">
        <v>26181</v>
      </c>
      <c r="G10158" t="s">
        <v>26182</v>
      </c>
      <c r="H10158" t="s">
        <v>9138</v>
      </c>
      <c r="I10158" t="s">
        <v>26183</v>
      </c>
      <c r="J10158" t="s">
        <v>26181</v>
      </c>
      <c r="K10158" t="s">
        <v>110</v>
      </c>
      <c r="L10158" t="s">
        <v>3343</v>
      </c>
      <c r="M10158" t="s">
        <v>4011</v>
      </c>
      <c r="N10158" t="s">
        <v>12339</v>
      </c>
      <c r="O10158" t="s">
        <v>3343</v>
      </c>
      <c r="P10158" t="s">
        <v>3343</v>
      </c>
      <c r="Q10158" t="s">
        <v>3346</v>
      </c>
    </row>
    <row r="10159" spans="1:17" x14ac:dyDescent="0.25">
      <c r="A10159" t="s">
        <v>1727</v>
      </c>
      <c r="B10159" t="s">
        <v>25081</v>
      </c>
      <c r="C10159" t="s">
        <v>26170</v>
      </c>
      <c r="D10159" t="s">
        <v>26171</v>
      </c>
      <c r="E10159">
        <v>4104005</v>
      </c>
      <c r="F10159" t="s">
        <v>26184</v>
      </c>
      <c r="G10159" t="s">
        <v>26185</v>
      </c>
      <c r="H10159" t="s">
        <v>9138</v>
      </c>
      <c r="I10159" t="s">
        <v>26186</v>
      </c>
      <c r="J10159" t="s">
        <v>26184</v>
      </c>
      <c r="K10159" t="s">
        <v>110</v>
      </c>
      <c r="L10159" t="s">
        <v>3343</v>
      </c>
      <c r="M10159" t="s">
        <v>4011</v>
      </c>
      <c r="N10159" t="s">
        <v>12339</v>
      </c>
      <c r="O10159" t="s">
        <v>3343</v>
      </c>
      <c r="P10159" t="s">
        <v>3343</v>
      </c>
      <c r="Q10159" t="s">
        <v>3346</v>
      </c>
    </row>
    <row r="10160" spans="1:17" x14ac:dyDescent="0.25">
      <c r="A10160" t="s">
        <v>1727</v>
      </c>
      <c r="B10160" t="s">
        <v>25081</v>
      </c>
      <c r="C10160" t="s">
        <v>26170</v>
      </c>
      <c r="D10160" t="s">
        <v>26171</v>
      </c>
      <c r="E10160">
        <v>4104006</v>
      </c>
      <c r="F10160" t="s">
        <v>26187</v>
      </c>
      <c r="G10160" t="s">
        <v>26188</v>
      </c>
      <c r="H10160" t="s">
        <v>9138</v>
      </c>
      <c r="I10160" t="s">
        <v>26189</v>
      </c>
      <c r="J10160" t="s">
        <v>26187</v>
      </c>
      <c r="K10160" t="s">
        <v>110</v>
      </c>
      <c r="L10160" t="s">
        <v>3343</v>
      </c>
      <c r="M10160" t="s">
        <v>4011</v>
      </c>
      <c r="N10160" t="s">
        <v>12339</v>
      </c>
      <c r="O10160" t="s">
        <v>3343</v>
      </c>
      <c r="P10160" t="s">
        <v>3343</v>
      </c>
      <c r="Q10160" t="s">
        <v>3346</v>
      </c>
    </row>
    <row r="10161" spans="1:17" x14ac:dyDescent="0.25">
      <c r="A10161" t="s">
        <v>1727</v>
      </c>
      <c r="B10161" t="s">
        <v>25081</v>
      </c>
      <c r="C10161" t="s">
        <v>26170</v>
      </c>
      <c r="D10161" t="s">
        <v>26171</v>
      </c>
      <c r="E10161">
        <v>4104007</v>
      </c>
      <c r="F10161" t="s">
        <v>26190</v>
      </c>
      <c r="G10161" t="s">
        <v>26191</v>
      </c>
      <c r="H10161" t="s">
        <v>9138</v>
      </c>
      <c r="I10161" t="s">
        <v>26192</v>
      </c>
      <c r="J10161" t="s">
        <v>26190</v>
      </c>
      <c r="K10161" t="s">
        <v>110</v>
      </c>
      <c r="L10161" t="s">
        <v>3343</v>
      </c>
      <c r="M10161" t="s">
        <v>4011</v>
      </c>
      <c r="N10161" t="s">
        <v>12339</v>
      </c>
      <c r="O10161" t="s">
        <v>3343</v>
      </c>
      <c r="P10161" t="s">
        <v>3343</v>
      </c>
      <c r="Q10161" t="s">
        <v>3346</v>
      </c>
    </row>
    <row r="10162" spans="1:17" x14ac:dyDescent="0.25">
      <c r="A10162" t="s">
        <v>1727</v>
      </c>
      <c r="B10162" t="s">
        <v>25081</v>
      </c>
      <c r="C10162" t="s">
        <v>26170</v>
      </c>
      <c r="D10162" t="s">
        <v>26171</v>
      </c>
      <c r="E10162">
        <v>4104008</v>
      </c>
      <c r="F10162" t="s">
        <v>26193</v>
      </c>
      <c r="G10162" t="s">
        <v>26194</v>
      </c>
      <c r="H10162" t="s">
        <v>26195</v>
      </c>
      <c r="I10162" t="s">
        <v>26196</v>
      </c>
      <c r="J10162" t="s">
        <v>26197</v>
      </c>
      <c r="K10162" t="s">
        <v>110</v>
      </c>
      <c r="L10162" t="s">
        <v>3343</v>
      </c>
      <c r="M10162" t="s">
        <v>4011</v>
      </c>
      <c r="N10162" t="s">
        <v>12339</v>
      </c>
      <c r="O10162" t="s">
        <v>3343</v>
      </c>
      <c r="P10162" t="s">
        <v>3343</v>
      </c>
      <c r="Q10162" t="s">
        <v>3346</v>
      </c>
    </row>
    <row r="10163" spans="1:17" x14ac:dyDescent="0.25">
      <c r="A10163" t="s">
        <v>1727</v>
      </c>
      <c r="B10163" t="s">
        <v>25081</v>
      </c>
      <c r="C10163" t="s">
        <v>26170</v>
      </c>
      <c r="D10163" t="s">
        <v>26171</v>
      </c>
      <c r="E10163">
        <v>4104009</v>
      </c>
      <c r="F10163" t="s">
        <v>26198</v>
      </c>
      <c r="G10163" t="s">
        <v>26199</v>
      </c>
      <c r="H10163" t="s">
        <v>9138</v>
      </c>
      <c r="I10163" t="s">
        <v>26200</v>
      </c>
      <c r="J10163" t="s">
        <v>26201</v>
      </c>
      <c r="K10163" t="s">
        <v>110</v>
      </c>
      <c r="L10163" t="s">
        <v>3343</v>
      </c>
      <c r="M10163" t="s">
        <v>4011</v>
      </c>
      <c r="N10163" t="s">
        <v>12339</v>
      </c>
      <c r="O10163" t="s">
        <v>3343</v>
      </c>
      <c r="P10163" t="s">
        <v>3343</v>
      </c>
      <c r="Q10163" t="s">
        <v>3346</v>
      </c>
    </row>
    <row r="10164" spans="1:17" x14ac:dyDescent="0.25">
      <c r="A10164" t="s">
        <v>1727</v>
      </c>
      <c r="B10164" t="s">
        <v>25081</v>
      </c>
      <c r="C10164" t="s">
        <v>26170</v>
      </c>
      <c r="D10164" t="s">
        <v>26171</v>
      </c>
      <c r="E10164">
        <v>4104010</v>
      </c>
      <c r="F10164" t="s">
        <v>26202</v>
      </c>
      <c r="G10164" t="s">
        <v>26203</v>
      </c>
      <c r="H10164" t="s">
        <v>26204</v>
      </c>
      <c r="I10164" t="s">
        <v>26205</v>
      </c>
      <c r="J10164" t="s">
        <v>26206</v>
      </c>
      <c r="K10164" t="s">
        <v>110</v>
      </c>
      <c r="L10164" t="s">
        <v>3343</v>
      </c>
      <c r="M10164" t="s">
        <v>4011</v>
      </c>
      <c r="N10164" t="s">
        <v>12339</v>
      </c>
      <c r="O10164" t="s">
        <v>3343</v>
      </c>
      <c r="P10164" t="s">
        <v>3343</v>
      </c>
      <c r="Q10164" t="s">
        <v>3346</v>
      </c>
    </row>
    <row r="10165" spans="1:17" x14ac:dyDescent="0.25">
      <c r="A10165" t="s">
        <v>1727</v>
      </c>
      <c r="B10165" t="s">
        <v>25081</v>
      </c>
      <c r="C10165" t="s">
        <v>26170</v>
      </c>
      <c r="D10165" t="s">
        <v>26171</v>
      </c>
      <c r="E10165">
        <v>4104011</v>
      </c>
      <c r="F10165" t="s">
        <v>26207</v>
      </c>
      <c r="G10165" t="s">
        <v>26208</v>
      </c>
      <c r="H10165" t="s">
        <v>3394</v>
      </c>
      <c r="I10165" t="s">
        <v>26209</v>
      </c>
      <c r="J10165" t="s">
        <v>26210</v>
      </c>
      <c r="K10165" t="s">
        <v>110</v>
      </c>
      <c r="L10165" t="s">
        <v>3343</v>
      </c>
      <c r="M10165" t="s">
        <v>3477</v>
      </c>
      <c r="N10165" t="s">
        <v>3603</v>
      </c>
      <c r="O10165" t="s">
        <v>3343</v>
      </c>
      <c r="P10165" t="s">
        <v>3343</v>
      </c>
      <c r="Q10165" t="s">
        <v>3346</v>
      </c>
    </row>
    <row r="10166" spans="1:17" x14ac:dyDescent="0.25">
      <c r="A10166" t="s">
        <v>1727</v>
      </c>
      <c r="B10166" t="s">
        <v>25081</v>
      </c>
      <c r="C10166" t="s">
        <v>26170</v>
      </c>
      <c r="D10166" t="s">
        <v>26171</v>
      </c>
      <c r="E10166">
        <v>4104012</v>
      </c>
      <c r="F10166" t="s">
        <v>26211</v>
      </c>
      <c r="G10166" t="s">
        <v>26212</v>
      </c>
      <c r="H10166" t="s">
        <v>9138</v>
      </c>
      <c r="I10166" t="s">
        <v>26213</v>
      </c>
      <c r="J10166" t="s">
        <v>26214</v>
      </c>
      <c r="K10166" t="s">
        <v>110</v>
      </c>
      <c r="L10166" t="s">
        <v>3343</v>
      </c>
      <c r="M10166" t="s">
        <v>4011</v>
      </c>
      <c r="N10166" t="s">
        <v>12339</v>
      </c>
      <c r="O10166" t="s">
        <v>3343</v>
      </c>
      <c r="P10166" t="s">
        <v>3343</v>
      </c>
      <c r="Q10166" t="s">
        <v>3346</v>
      </c>
    </row>
    <row r="10167" spans="1:17" x14ac:dyDescent="0.25">
      <c r="A10167" t="s">
        <v>1727</v>
      </c>
      <c r="B10167" t="s">
        <v>25081</v>
      </c>
      <c r="C10167" t="s">
        <v>26170</v>
      </c>
      <c r="D10167" t="s">
        <v>26171</v>
      </c>
      <c r="E10167">
        <v>4104013</v>
      </c>
      <c r="F10167" t="s">
        <v>26215</v>
      </c>
      <c r="G10167" t="s">
        <v>26216</v>
      </c>
      <c r="H10167" t="s">
        <v>9138</v>
      </c>
      <c r="I10167" t="s">
        <v>26217</v>
      </c>
      <c r="J10167" t="s">
        <v>26218</v>
      </c>
      <c r="K10167" t="s">
        <v>110</v>
      </c>
      <c r="L10167" t="s">
        <v>3343</v>
      </c>
      <c r="M10167" t="s">
        <v>4011</v>
      </c>
      <c r="N10167" t="s">
        <v>12339</v>
      </c>
      <c r="O10167" t="s">
        <v>3343</v>
      </c>
      <c r="P10167" t="s">
        <v>3343</v>
      </c>
      <c r="Q10167" t="s">
        <v>3346</v>
      </c>
    </row>
    <row r="10168" spans="1:17" x14ac:dyDescent="0.25">
      <c r="A10168" t="s">
        <v>1727</v>
      </c>
      <c r="B10168" t="s">
        <v>25081</v>
      </c>
      <c r="C10168" t="s">
        <v>26170</v>
      </c>
      <c r="D10168" t="s">
        <v>26171</v>
      </c>
      <c r="E10168">
        <v>4104014</v>
      </c>
      <c r="F10168" t="s">
        <v>26219</v>
      </c>
      <c r="G10168" t="s">
        <v>26220</v>
      </c>
      <c r="H10168" t="s">
        <v>9138</v>
      </c>
      <c r="I10168" t="s">
        <v>26221</v>
      </c>
      <c r="J10168" t="s">
        <v>26222</v>
      </c>
      <c r="K10168" t="s">
        <v>110</v>
      </c>
      <c r="L10168" t="s">
        <v>3343</v>
      </c>
      <c r="M10168" t="s">
        <v>4011</v>
      </c>
      <c r="N10168" t="s">
        <v>12339</v>
      </c>
      <c r="O10168" t="s">
        <v>3343</v>
      </c>
      <c r="P10168" t="s">
        <v>3343</v>
      </c>
      <c r="Q10168" t="s">
        <v>3346</v>
      </c>
    </row>
    <row r="10169" spans="1:17" x14ac:dyDescent="0.25">
      <c r="A10169" t="s">
        <v>1727</v>
      </c>
      <c r="B10169" t="s">
        <v>25081</v>
      </c>
      <c r="C10169" t="s">
        <v>26170</v>
      </c>
      <c r="D10169" t="s">
        <v>26171</v>
      </c>
      <c r="E10169">
        <v>4104015</v>
      </c>
      <c r="F10169" t="s">
        <v>26223</v>
      </c>
      <c r="G10169" t="s">
        <v>26224</v>
      </c>
      <c r="H10169" t="s">
        <v>9138</v>
      </c>
      <c r="I10169" t="s">
        <v>26225</v>
      </c>
      <c r="J10169" t="s">
        <v>26226</v>
      </c>
      <c r="K10169" t="s">
        <v>110</v>
      </c>
      <c r="L10169" t="s">
        <v>3343</v>
      </c>
      <c r="M10169" t="s">
        <v>4011</v>
      </c>
      <c r="N10169" t="s">
        <v>12339</v>
      </c>
      <c r="O10169" t="s">
        <v>3343</v>
      </c>
      <c r="P10169" t="s">
        <v>3343</v>
      </c>
      <c r="Q10169" t="s">
        <v>3346</v>
      </c>
    </row>
    <row r="10170" spans="1:17" x14ac:dyDescent="0.25">
      <c r="A10170" t="s">
        <v>1727</v>
      </c>
      <c r="B10170" t="s">
        <v>25081</v>
      </c>
      <c r="C10170" t="s">
        <v>26170</v>
      </c>
      <c r="D10170" t="s">
        <v>26171</v>
      </c>
      <c r="E10170">
        <v>4104016</v>
      </c>
      <c r="F10170" t="s">
        <v>26227</v>
      </c>
      <c r="G10170" t="s">
        <v>26228</v>
      </c>
      <c r="H10170" t="s">
        <v>26229</v>
      </c>
      <c r="I10170" t="s">
        <v>26230</v>
      </c>
      <c r="J10170" t="s">
        <v>26227</v>
      </c>
      <c r="K10170" t="s">
        <v>110</v>
      </c>
      <c r="L10170" t="s">
        <v>3343</v>
      </c>
      <c r="M10170" t="s">
        <v>4011</v>
      </c>
      <c r="N10170" t="s">
        <v>12339</v>
      </c>
      <c r="O10170" t="s">
        <v>3343</v>
      </c>
      <c r="P10170" t="s">
        <v>3343</v>
      </c>
      <c r="Q10170" t="s">
        <v>3346</v>
      </c>
    </row>
    <row r="10171" spans="1:17" x14ac:dyDescent="0.25">
      <c r="A10171" t="s">
        <v>1727</v>
      </c>
      <c r="B10171" t="s">
        <v>25081</v>
      </c>
      <c r="C10171" t="s">
        <v>26170</v>
      </c>
      <c r="D10171" t="s">
        <v>26171</v>
      </c>
      <c r="E10171">
        <v>4104017</v>
      </c>
      <c r="F10171" t="s">
        <v>26231</v>
      </c>
      <c r="G10171" t="s">
        <v>26232</v>
      </c>
      <c r="H10171" t="s">
        <v>26229</v>
      </c>
      <c r="I10171" t="s">
        <v>26233</v>
      </c>
      <c r="J10171" t="s">
        <v>26231</v>
      </c>
      <c r="K10171" t="s">
        <v>110</v>
      </c>
      <c r="L10171" t="s">
        <v>3343</v>
      </c>
      <c r="M10171" t="s">
        <v>4011</v>
      </c>
      <c r="N10171" t="s">
        <v>12339</v>
      </c>
      <c r="O10171" t="s">
        <v>3343</v>
      </c>
      <c r="P10171" t="s">
        <v>3343</v>
      </c>
      <c r="Q10171" t="s">
        <v>3346</v>
      </c>
    </row>
    <row r="10172" spans="1:17" x14ac:dyDescent="0.25">
      <c r="A10172" t="s">
        <v>1727</v>
      </c>
      <c r="B10172" t="s">
        <v>25081</v>
      </c>
      <c r="C10172" t="s">
        <v>26170</v>
      </c>
      <c r="D10172" t="s">
        <v>26171</v>
      </c>
      <c r="E10172">
        <v>4104018</v>
      </c>
      <c r="F10172" t="s">
        <v>26234</v>
      </c>
      <c r="G10172" t="s">
        <v>26235</v>
      </c>
      <c r="H10172" t="s">
        <v>26229</v>
      </c>
      <c r="I10172" t="s">
        <v>26236</v>
      </c>
      <c r="J10172" t="s">
        <v>26234</v>
      </c>
      <c r="K10172" t="s">
        <v>110</v>
      </c>
      <c r="L10172" t="s">
        <v>3343</v>
      </c>
      <c r="M10172" t="s">
        <v>4011</v>
      </c>
      <c r="N10172" t="s">
        <v>12339</v>
      </c>
      <c r="O10172" t="s">
        <v>3343</v>
      </c>
      <c r="P10172" t="s">
        <v>3343</v>
      </c>
      <c r="Q10172" t="s">
        <v>3346</v>
      </c>
    </row>
    <row r="10173" spans="1:17" x14ac:dyDescent="0.25">
      <c r="A10173" t="s">
        <v>1727</v>
      </c>
      <c r="B10173" t="s">
        <v>25081</v>
      </c>
      <c r="C10173" t="s">
        <v>26170</v>
      </c>
      <c r="D10173" t="s">
        <v>26171</v>
      </c>
      <c r="E10173">
        <v>4104019</v>
      </c>
      <c r="F10173" t="s">
        <v>26237</v>
      </c>
      <c r="G10173" t="s">
        <v>26238</v>
      </c>
      <c r="H10173" t="s">
        <v>26229</v>
      </c>
      <c r="I10173" t="s">
        <v>26239</v>
      </c>
      <c r="J10173" t="s">
        <v>26237</v>
      </c>
      <c r="K10173" t="s">
        <v>110</v>
      </c>
      <c r="L10173" t="s">
        <v>3343</v>
      </c>
      <c r="M10173" t="s">
        <v>4011</v>
      </c>
      <c r="N10173" t="s">
        <v>12339</v>
      </c>
      <c r="O10173" t="s">
        <v>3343</v>
      </c>
      <c r="P10173" t="s">
        <v>3343</v>
      </c>
      <c r="Q10173" t="s">
        <v>3346</v>
      </c>
    </row>
    <row r="10174" spans="1:17" x14ac:dyDescent="0.25">
      <c r="A10174" t="s">
        <v>1727</v>
      </c>
      <c r="B10174" t="s">
        <v>25081</v>
      </c>
      <c r="C10174" t="s">
        <v>26170</v>
      </c>
      <c r="D10174" t="s">
        <v>26171</v>
      </c>
      <c r="E10174">
        <v>4104020</v>
      </c>
      <c r="F10174" t="s">
        <v>26240</v>
      </c>
      <c r="G10174" t="s">
        <v>26241</v>
      </c>
      <c r="H10174" t="s">
        <v>3394</v>
      </c>
      <c r="I10174" t="s">
        <v>26242</v>
      </c>
      <c r="J10174" t="s">
        <v>26243</v>
      </c>
      <c r="K10174" t="s">
        <v>110</v>
      </c>
      <c r="L10174" t="s">
        <v>3343</v>
      </c>
      <c r="M10174" t="s">
        <v>4011</v>
      </c>
      <c r="N10174" t="s">
        <v>12339</v>
      </c>
      <c r="O10174" t="s">
        <v>3343</v>
      </c>
      <c r="P10174" t="s">
        <v>3343</v>
      </c>
      <c r="Q10174" t="s">
        <v>3346</v>
      </c>
    </row>
    <row r="10175" spans="1:17" x14ac:dyDescent="0.25">
      <c r="A10175" t="s">
        <v>1727</v>
      </c>
      <c r="B10175" t="s">
        <v>25081</v>
      </c>
      <c r="C10175" t="s">
        <v>26170</v>
      </c>
      <c r="D10175" t="s">
        <v>26171</v>
      </c>
      <c r="E10175">
        <v>4104021</v>
      </c>
      <c r="F10175" t="s">
        <v>26244</v>
      </c>
      <c r="G10175" t="s">
        <v>26245</v>
      </c>
      <c r="H10175" t="s">
        <v>26229</v>
      </c>
      <c r="I10175" t="s">
        <v>26246</v>
      </c>
      <c r="J10175" t="s">
        <v>26244</v>
      </c>
      <c r="K10175" t="s">
        <v>110</v>
      </c>
      <c r="L10175" t="s">
        <v>3343</v>
      </c>
      <c r="M10175" t="s">
        <v>4011</v>
      </c>
      <c r="N10175" t="s">
        <v>12339</v>
      </c>
      <c r="O10175" t="s">
        <v>3343</v>
      </c>
      <c r="P10175" t="s">
        <v>3343</v>
      </c>
      <c r="Q10175" t="s">
        <v>3346</v>
      </c>
    </row>
    <row r="10176" spans="1:17" x14ac:dyDescent="0.25">
      <c r="A10176" t="s">
        <v>1727</v>
      </c>
      <c r="B10176" t="s">
        <v>25081</v>
      </c>
      <c r="C10176" t="s">
        <v>26170</v>
      </c>
      <c r="D10176" t="s">
        <v>26171</v>
      </c>
      <c r="E10176">
        <v>4104022</v>
      </c>
      <c r="F10176" t="s">
        <v>26247</v>
      </c>
      <c r="G10176" t="s">
        <v>26248</v>
      </c>
      <c r="H10176" t="s">
        <v>26229</v>
      </c>
      <c r="I10176" t="s">
        <v>26249</v>
      </c>
      <c r="J10176" t="s">
        <v>26247</v>
      </c>
      <c r="K10176" t="s">
        <v>110</v>
      </c>
      <c r="L10176" t="s">
        <v>3343</v>
      </c>
      <c r="M10176" t="s">
        <v>4011</v>
      </c>
      <c r="N10176" t="s">
        <v>12339</v>
      </c>
      <c r="O10176" t="s">
        <v>3343</v>
      </c>
      <c r="P10176" t="s">
        <v>3343</v>
      </c>
      <c r="Q10176" t="s">
        <v>3346</v>
      </c>
    </row>
    <row r="10177" spans="1:17" x14ac:dyDescent="0.25">
      <c r="A10177" t="s">
        <v>1727</v>
      </c>
      <c r="B10177" t="s">
        <v>25081</v>
      </c>
      <c r="C10177" t="s">
        <v>26170</v>
      </c>
      <c r="D10177" t="s">
        <v>26171</v>
      </c>
      <c r="E10177">
        <v>4104023</v>
      </c>
      <c r="F10177" t="s">
        <v>26250</v>
      </c>
      <c r="G10177" t="s">
        <v>26251</v>
      </c>
      <c r="H10177" t="s">
        <v>3586</v>
      </c>
      <c r="I10177" t="s">
        <v>26252</v>
      </c>
      <c r="J10177" t="s">
        <v>26253</v>
      </c>
      <c r="K10177" t="s">
        <v>110</v>
      </c>
      <c r="L10177" t="s">
        <v>3343</v>
      </c>
      <c r="M10177" t="s">
        <v>4011</v>
      </c>
      <c r="N10177" t="s">
        <v>12339</v>
      </c>
      <c r="O10177" t="s">
        <v>3343</v>
      </c>
      <c r="P10177" t="s">
        <v>3343</v>
      </c>
      <c r="Q10177" t="s">
        <v>3346</v>
      </c>
    </row>
    <row r="10178" spans="1:17" x14ac:dyDescent="0.25">
      <c r="A10178" t="s">
        <v>1727</v>
      </c>
      <c r="B10178" t="s">
        <v>25081</v>
      </c>
      <c r="C10178" t="s">
        <v>26170</v>
      </c>
      <c r="D10178" t="s">
        <v>26171</v>
      </c>
      <c r="E10178">
        <v>4104024</v>
      </c>
      <c r="F10178" t="s">
        <v>26254</v>
      </c>
      <c r="G10178" t="s">
        <v>26255</v>
      </c>
      <c r="H10178" t="s">
        <v>9138</v>
      </c>
      <c r="I10178" t="s">
        <v>26256</v>
      </c>
      <c r="J10178" t="s">
        <v>26257</v>
      </c>
      <c r="K10178" t="s">
        <v>110</v>
      </c>
      <c r="L10178" t="s">
        <v>3343</v>
      </c>
      <c r="M10178" t="s">
        <v>4011</v>
      </c>
      <c r="N10178" t="s">
        <v>12339</v>
      </c>
      <c r="O10178" t="s">
        <v>3343</v>
      </c>
      <c r="P10178" t="s">
        <v>3343</v>
      </c>
      <c r="Q10178" t="s">
        <v>3346</v>
      </c>
    </row>
    <row r="10179" spans="1:17" x14ac:dyDescent="0.25">
      <c r="A10179" t="s">
        <v>1727</v>
      </c>
      <c r="B10179" t="s">
        <v>25081</v>
      </c>
      <c r="C10179" t="s">
        <v>26170</v>
      </c>
      <c r="D10179" t="s">
        <v>26171</v>
      </c>
      <c r="E10179">
        <v>4104025</v>
      </c>
      <c r="F10179" t="s">
        <v>26258</v>
      </c>
      <c r="G10179" t="s">
        <v>26259</v>
      </c>
      <c r="H10179" t="s">
        <v>9138</v>
      </c>
      <c r="I10179" t="s">
        <v>26260</v>
      </c>
      <c r="J10179" t="s">
        <v>26261</v>
      </c>
      <c r="K10179" t="s">
        <v>110</v>
      </c>
      <c r="L10179" t="s">
        <v>3343</v>
      </c>
      <c r="M10179" t="s">
        <v>4011</v>
      </c>
      <c r="N10179" t="s">
        <v>12339</v>
      </c>
      <c r="O10179" t="s">
        <v>3343</v>
      </c>
      <c r="P10179" t="s">
        <v>3343</v>
      </c>
      <c r="Q10179" t="s">
        <v>3346</v>
      </c>
    </row>
    <row r="10180" spans="1:17" x14ac:dyDescent="0.25">
      <c r="A10180" t="s">
        <v>1727</v>
      </c>
      <c r="B10180" t="s">
        <v>25081</v>
      </c>
      <c r="C10180" t="s">
        <v>26170</v>
      </c>
      <c r="D10180" t="s">
        <v>26171</v>
      </c>
      <c r="E10180">
        <v>4104026</v>
      </c>
      <c r="F10180" t="s">
        <v>26262</v>
      </c>
      <c r="G10180" t="s">
        <v>26263</v>
      </c>
      <c r="H10180" t="s">
        <v>3394</v>
      </c>
      <c r="I10180" t="s">
        <v>26264</v>
      </c>
      <c r="J10180" t="s">
        <v>26265</v>
      </c>
      <c r="K10180" t="s">
        <v>110</v>
      </c>
      <c r="L10180" t="s">
        <v>3343</v>
      </c>
      <c r="M10180" t="s">
        <v>4011</v>
      </c>
      <c r="N10180" t="s">
        <v>12339</v>
      </c>
      <c r="O10180" t="s">
        <v>3343</v>
      </c>
      <c r="P10180" t="s">
        <v>3343</v>
      </c>
      <c r="Q10180" t="s">
        <v>3346</v>
      </c>
    </row>
    <row r="10181" spans="1:17" x14ac:dyDescent="0.25">
      <c r="A10181" t="s">
        <v>1727</v>
      </c>
      <c r="B10181" t="s">
        <v>25081</v>
      </c>
      <c r="C10181" t="s">
        <v>26170</v>
      </c>
      <c r="D10181" t="s">
        <v>26171</v>
      </c>
      <c r="E10181">
        <v>4104027</v>
      </c>
      <c r="F10181" t="s">
        <v>26266</v>
      </c>
      <c r="G10181" t="s">
        <v>26267</v>
      </c>
      <c r="H10181" t="s">
        <v>3394</v>
      </c>
      <c r="I10181" t="s">
        <v>26268</v>
      </c>
      <c r="J10181" t="s">
        <v>26269</v>
      </c>
      <c r="K10181" t="s">
        <v>110</v>
      </c>
      <c r="L10181" t="s">
        <v>3343</v>
      </c>
      <c r="M10181" t="s">
        <v>4011</v>
      </c>
      <c r="N10181" t="s">
        <v>12339</v>
      </c>
      <c r="O10181" t="s">
        <v>3343</v>
      </c>
      <c r="P10181" t="s">
        <v>3343</v>
      </c>
      <c r="Q10181" t="s">
        <v>3346</v>
      </c>
    </row>
    <row r="10182" spans="1:17" x14ac:dyDescent="0.25">
      <c r="A10182" t="s">
        <v>1727</v>
      </c>
      <c r="B10182" t="s">
        <v>25081</v>
      </c>
      <c r="C10182" t="s">
        <v>26170</v>
      </c>
      <c r="D10182" t="s">
        <v>26171</v>
      </c>
      <c r="E10182">
        <v>4104028</v>
      </c>
      <c r="F10182" t="s">
        <v>26270</v>
      </c>
      <c r="G10182" t="s">
        <v>26271</v>
      </c>
      <c r="H10182" t="s">
        <v>9138</v>
      </c>
      <c r="I10182" t="s">
        <v>26272</v>
      </c>
      <c r="J10182" t="s">
        <v>26273</v>
      </c>
      <c r="K10182" t="s">
        <v>110</v>
      </c>
      <c r="L10182" t="s">
        <v>3343</v>
      </c>
      <c r="M10182" t="s">
        <v>4011</v>
      </c>
      <c r="N10182" t="s">
        <v>12339</v>
      </c>
      <c r="O10182" t="s">
        <v>3343</v>
      </c>
      <c r="P10182" t="s">
        <v>3343</v>
      </c>
      <c r="Q10182" t="s">
        <v>3346</v>
      </c>
    </row>
    <row r="10183" spans="1:17" x14ac:dyDescent="0.25">
      <c r="A10183" t="s">
        <v>1727</v>
      </c>
      <c r="B10183" t="s">
        <v>25081</v>
      </c>
      <c r="C10183" t="s">
        <v>26170</v>
      </c>
      <c r="D10183" t="s">
        <v>26171</v>
      </c>
      <c r="E10183">
        <v>4104029</v>
      </c>
      <c r="F10183" t="s">
        <v>26274</v>
      </c>
      <c r="G10183" t="s">
        <v>26275</v>
      </c>
      <c r="H10183" t="s">
        <v>9138</v>
      </c>
      <c r="I10183" t="s">
        <v>26276</v>
      </c>
      <c r="J10183" t="s">
        <v>26274</v>
      </c>
      <c r="K10183" t="s">
        <v>110</v>
      </c>
      <c r="L10183" t="s">
        <v>3343</v>
      </c>
      <c r="M10183" t="s">
        <v>4011</v>
      </c>
      <c r="N10183" t="s">
        <v>12339</v>
      </c>
      <c r="O10183" t="s">
        <v>3343</v>
      </c>
      <c r="P10183" t="s">
        <v>3343</v>
      </c>
      <c r="Q10183" t="s">
        <v>3346</v>
      </c>
    </row>
    <row r="10184" spans="1:17" x14ac:dyDescent="0.25">
      <c r="A10184" t="s">
        <v>1727</v>
      </c>
      <c r="B10184" t="s">
        <v>25081</v>
      </c>
      <c r="C10184" t="s">
        <v>26170</v>
      </c>
      <c r="D10184" t="s">
        <v>26171</v>
      </c>
      <c r="E10184">
        <v>4104030</v>
      </c>
      <c r="F10184" t="s">
        <v>26277</v>
      </c>
      <c r="G10184" t="s">
        <v>26278</v>
      </c>
      <c r="H10184" t="s">
        <v>9138</v>
      </c>
      <c r="I10184" t="s">
        <v>26279</v>
      </c>
      <c r="J10184" t="s">
        <v>26277</v>
      </c>
      <c r="K10184" t="s">
        <v>110</v>
      </c>
      <c r="L10184" t="s">
        <v>3343</v>
      </c>
      <c r="M10184" t="s">
        <v>4011</v>
      </c>
      <c r="N10184" t="s">
        <v>12339</v>
      </c>
      <c r="O10184" t="s">
        <v>3343</v>
      </c>
      <c r="P10184" t="s">
        <v>3343</v>
      </c>
      <c r="Q10184" t="s">
        <v>3346</v>
      </c>
    </row>
    <row r="10185" spans="1:17" x14ac:dyDescent="0.25">
      <c r="A10185" t="s">
        <v>1727</v>
      </c>
      <c r="B10185" t="s">
        <v>25081</v>
      </c>
      <c r="C10185" t="s">
        <v>26170</v>
      </c>
      <c r="D10185" t="s">
        <v>26171</v>
      </c>
      <c r="E10185">
        <v>4104031</v>
      </c>
      <c r="F10185" t="s">
        <v>26280</v>
      </c>
      <c r="G10185" t="s">
        <v>26281</v>
      </c>
      <c r="H10185" t="s">
        <v>9138</v>
      </c>
      <c r="I10185" t="s">
        <v>26282</v>
      </c>
      <c r="J10185" t="s">
        <v>26280</v>
      </c>
      <c r="K10185" t="s">
        <v>110</v>
      </c>
      <c r="L10185" t="s">
        <v>3343</v>
      </c>
      <c r="M10185" t="s">
        <v>4011</v>
      </c>
      <c r="N10185" t="s">
        <v>12339</v>
      </c>
      <c r="O10185" t="s">
        <v>3343</v>
      </c>
      <c r="P10185" t="s">
        <v>3343</v>
      </c>
      <c r="Q10185" t="s">
        <v>3346</v>
      </c>
    </row>
    <row r="10186" spans="1:17" x14ac:dyDescent="0.25">
      <c r="A10186" t="s">
        <v>1727</v>
      </c>
      <c r="B10186" t="s">
        <v>25081</v>
      </c>
      <c r="C10186" t="s">
        <v>26170</v>
      </c>
      <c r="D10186" t="s">
        <v>26171</v>
      </c>
      <c r="E10186">
        <v>4104032</v>
      </c>
      <c r="F10186" t="s">
        <v>26283</v>
      </c>
      <c r="G10186" t="s">
        <v>26284</v>
      </c>
      <c r="H10186" t="s">
        <v>9138</v>
      </c>
      <c r="I10186" t="s">
        <v>26285</v>
      </c>
      <c r="J10186" t="s">
        <v>26283</v>
      </c>
      <c r="K10186" t="s">
        <v>110</v>
      </c>
      <c r="L10186" t="s">
        <v>3343</v>
      </c>
      <c r="M10186" t="s">
        <v>4011</v>
      </c>
      <c r="N10186" t="s">
        <v>12339</v>
      </c>
      <c r="O10186" t="s">
        <v>3343</v>
      </c>
      <c r="P10186" t="s">
        <v>3343</v>
      </c>
      <c r="Q10186" t="s">
        <v>3346</v>
      </c>
    </row>
    <row r="10187" spans="1:17" x14ac:dyDescent="0.25">
      <c r="A10187" t="s">
        <v>1727</v>
      </c>
      <c r="B10187" t="s">
        <v>25081</v>
      </c>
      <c r="C10187" t="s">
        <v>26170</v>
      </c>
      <c r="D10187" t="s">
        <v>26171</v>
      </c>
      <c r="E10187">
        <v>4104033</v>
      </c>
      <c r="F10187" t="s">
        <v>26286</v>
      </c>
      <c r="G10187" t="s">
        <v>26287</v>
      </c>
      <c r="H10187" t="s">
        <v>9138</v>
      </c>
      <c r="I10187" t="s">
        <v>26288</v>
      </c>
      <c r="J10187" t="s">
        <v>26289</v>
      </c>
      <c r="K10187" t="s">
        <v>110</v>
      </c>
      <c r="L10187" t="s">
        <v>3343</v>
      </c>
      <c r="M10187" t="s">
        <v>4011</v>
      </c>
      <c r="N10187" t="s">
        <v>12339</v>
      </c>
      <c r="O10187" t="s">
        <v>3343</v>
      </c>
      <c r="P10187" t="s">
        <v>3343</v>
      </c>
      <c r="Q10187" t="s">
        <v>3346</v>
      </c>
    </row>
    <row r="10188" spans="1:17" x14ac:dyDescent="0.25">
      <c r="A10188" t="s">
        <v>1727</v>
      </c>
      <c r="B10188" t="s">
        <v>25081</v>
      </c>
      <c r="C10188" t="s">
        <v>26170</v>
      </c>
      <c r="D10188" t="s">
        <v>26171</v>
      </c>
      <c r="E10188">
        <v>4104034</v>
      </c>
      <c r="F10188" t="s">
        <v>26290</v>
      </c>
      <c r="G10188" t="s">
        <v>26291</v>
      </c>
      <c r="H10188" t="s">
        <v>9138</v>
      </c>
      <c r="I10188" t="s">
        <v>26292</v>
      </c>
      <c r="J10188" t="s">
        <v>26290</v>
      </c>
      <c r="K10188" t="s">
        <v>110</v>
      </c>
      <c r="L10188" t="s">
        <v>3343</v>
      </c>
      <c r="M10188" t="s">
        <v>4011</v>
      </c>
      <c r="N10188" t="s">
        <v>12339</v>
      </c>
      <c r="O10188" t="s">
        <v>3343</v>
      </c>
      <c r="P10188" t="s">
        <v>3343</v>
      </c>
      <c r="Q10188" t="s">
        <v>3346</v>
      </c>
    </row>
    <row r="10189" spans="1:17" x14ac:dyDescent="0.25">
      <c r="A10189" t="s">
        <v>1727</v>
      </c>
      <c r="B10189" t="s">
        <v>25081</v>
      </c>
      <c r="C10189" t="s">
        <v>26170</v>
      </c>
      <c r="D10189" t="s">
        <v>26171</v>
      </c>
      <c r="E10189">
        <v>4104035</v>
      </c>
      <c r="F10189" t="s">
        <v>26293</v>
      </c>
      <c r="G10189" t="s">
        <v>26294</v>
      </c>
      <c r="H10189" t="s">
        <v>26229</v>
      </c>
      <c r="I10189" t="s">
        <v>26295</v>
      </c>
      <c r="J10189" t="s">
        <v>26293</v>
      </c>
      <c r="K10189" t="s">
        <v>110</v>
      </c>
      <c r="L10189" t="s">
        <v>3343</v>
      </c>
      <c r="M10189" t="s">
        <v>4011</v>
      </c>
      <c r="N10189" t="s">
        <v>12339</v>
      </c>
      <c r="O10189" t="s">
        <v>3343</v>
      </c>
      <c r="P10189" t="s">
        <v>3343</v>
      </c>
      <c r="Q10189" t="s">
        <v>3346</v>
      </c>
    </row>
    <row r="10190" spans="1:17" x14ac:dyDescent="0.25">
      <c r="A10190" t="s">
        <v>1727</v>
      </c>
      <c r="B10190" t="s">
        <v>25081</v>
      </c>
      <c r="C10190" t="s">
        <v>26170</v>
      </c>
      <c r="D10190" t="s">
        <v>26171</v>
      </c>
      <c r="E10190">
        <v>4104036</v>
      </c>
      <c r="F10190" t="s">
        <v>26296</v>
      </c>
      <c r="G10190" t="s">
        <v>26297</v>
      </c>
      <c r="H10190" t="s">
        <v>9138</v>
      </c>
      <c r="I10190" t="s">
        <v>26298</v>
      </c>
      <c r="J10190" t="s">
        <v>26296</v>
      </c>
      <c r="K10190" t="s">
        <v>110</v>
      </c>
      <c r="L10190" t="s">
        <v>3343</v>
      </c>
      <c r="M10190" t="s">
        <v>3570</v>
      </c>
      <c r="N10190" t="s">
        <v>3571</v>
      </c>
      <c r="O10190" t="s">
        <v>3343</v>
      </c>
      <c r="P10190" t="s">
        <v>3343</v>
      </c>
      <c r="Q10190" t="s">
        <v>3346</v>
      </c>
    </row>
    <row r="10191" spans="1:17" x14ac:dyDescent="0.25">
      <c r="A10191" t="s">
        <v>1727</v>
      </c>
      <c r="B10191" t="s">
        <v>25081</v>
      </c>
      <c r="C10191" t="s">
        <v>26170</v>
      </c>
      <c r="D10191" t="s">
        <v>26171</v>
      </c>
      <c r="E10191">
        <v>4104037</v>
      </c>
      <c r="F10191" t="s">
        <v>26299</v>
      </c>
      <c r="G10191" t="s">
        <v>26300</v>
      </c>
      <c r="H10191" t="s">
        <v>9138</v>
      </c>
      <c r="I10191" t="s">
        <v>26301</v>
      </c>
      <c r="J10191" t="s">
        <v>26299</v>
      </c>
      <c r="K10191" t="s">
        <v>110</v>
      </c>
      <c r="L10191" t="s">
        <v>3343</v>
      </c>
      <c r="M10191" t="s">
        <v>3570</v>
      </c>
      <c r="N10191" t="s">
        <v>3571</v>
      </c>
      <c r="O10191" t="s">
        <v>3343</v>
      </c>
      <c r="P10191" t="s">
        <v>3343</v>
      </c>
      <c r="Q10191" t="s">
        <v>3346</v>
      </c>
    </row>
    <row r="10192" spans="1:17" x14ac:dyDescent="0.25">
      <c r="A10192" t="s">
        <v>1727</v>
      </c>
      <c r="B10192" t="s">
        <v>25081</v>
      </c>
      <c r="C10192" t="s">
        <v>26170</v>
      </c>
      <c r="D10192" t="s">
        <v>26171</v>
      </c>
      <c r="E10192">
        <v>4104038</v>
      </c>
      <c r="F10192" t="s">
        <v>26302</v>
      </c>
      <c r="G10192" t="s">
        <v>26303</v>
      </c>
      <c r="H10192" t="s">
        <v>9138</v>
      </c>
      <c r="I10192" t="s">
        <v>26304</v>
      </c>
      <c r="J10192" t="s">
        <v>26302</v>
      </c>
      <c r="K10192" t="s">
        <v>110</v>
      </c>
      <c r="L10192" t="s">
        <v>3343</v>
      </c>
      <c r="M10192" t="s">
        <v>3570</v>
      </c>
      <c r="N10192" t="s">
        <v>3571</v>
      </c>
      <c r="O10192" t="s">
        <v>3343</v>
      </c>
      <c r="P10192" t="s">
        <v>3343</v>
      </c>
      <c r="Q10192" t="s">
        <v>3346</v>
      </c>
    </row>
    <row r="10193" spans="1:17" x14ac:dyDescent="0.25">
      <c r="A10193" t="s">
        <v>1727</v>
      </c>
      <c r="B10193" t="s">
        <v>25081</v>
      </c>
      <c r="C10193" t="s">
        <v>26170</v>
      </c>
      <c r="D10193" t="s">
        <v>26171</v>
      </c>
      <c r="E10193">
        <v>4104039</v>
      </c>
      <c r="F10193" t="s">
        <v>26305</v>
      </c>
      <c r="G10193" t="s">
        <v>26306</v>
      </c>
      <c r="H10193" t="s">
        <v>9138</v>
      </c>
      <c r="I10193" t="s">
        <v>26307</v>
      </c>
      <c r="J10193" t="s">
        <v>26305</v>
      </c>
      <c r="K10193" t="s">
        <v>110</v>
      </c>
      <c r="L10193" t="s">
        <v>3343</v>
      </c>
      <c r="M10193" t="s">
        <v>3570</v>
      </c>
      <c r="N10193" t="s">
        <v>3571</v>
      </c>
      <c r="O10193" t="s">
        <v>3343</v>
      </c>
      <c r="P10193" t="s">
        <v>3343</v>
      </c>
      <c r="Q10193" t="s">
        <v>3346</v>
      </c>
    </row>
    <row r="10194" spans="1:17" x14ac:dyDescent="0.25">
      <c r="A10194" t="s">
        <v>1727</v>
      </c>
      <c r="B10194" t="s">
        <v>25081</v>
      </c>
      <c r="C10194" t="s">
        <v>26170</v>
      </c>
      <c r="D10194" t="s">
        <v>26171</v>
      </c>
      <c r="E10194">
        <v>4104040</v>
      </c>
      <c r="F10194" t="s">
        <v>26308</v>
      </c>
      <c r="G10194" t="s">
        <v>26309</v>
      </c>
      <c r="H10194" t="s">
        <v>9138</v>
      </c>
      <c r="I10194" t="s">
        <v>26310</v>
      </c>
      <c r="J10194" t="s">
        <v>26308</v>
      </c>
      <c r="K10194" t="s">
        <v>110</v>
      </c>
      <c r="L10194" t="s">
        <v>3343</v>
      </c>
      <c r="M10194" t="s">
        <v>3570</v>
      </c>
      <c r="N10194" t="s">
        <v>3571</v>
      </c>
      <c r="O10194" t="s">
        <v>3343</v>
      </c>
      <c r="P10194" t="s">
        <v>3343</v>
      </c>
      <c r="Q10194" t="s">
        <v>3346</v>
      </c>
    </row>
    <row r="10195" spans="1:17" x14ac:dyDescent="0.25">
      <c r="A10195" t="s">
        <v>1727</v>
      </c>
      <c r="B10195" t="s">
        <v>25081</v>
      </c>
      <c r="C10195" t="s">
        <v>26170</v>
      </c>
      <c r="D10195" t="s">
        <v>26171</v>
      </c>
      <c r="E10195">
        <v>4104041</v>
      </c>
      <c r="F10195" t="s">
        <v>26311</v>
      </c>
      <c r="G10195" t="s">
        <v>26312</v>
      </c>
      <c r="H10195" t="s">
        <v>9138</v>
      </c>
      <c r="I10195" t="s">
        <v>26313</v>
      </c>
      <c r="J10195" t="s">
        <v>26314</v>
      </c>
      <c r="K10195" t="s">
        <v>110</v>
      </c>
      <c r="L10195" t="s">
        <v>3343</v>
      </c>
      <c r="M10195" t="s">
        <v>3570</v>
      </c>
      <c r="N10195" t="s">
        <v>3571</v>
      </c>
      <c r="O10195" t="s">
        <v>3343</v>
      </c>
      <c r="P10195" t="s">
        <v>3343</v>
      </c>
      <c r="Q10195" t="s">
        <v>3346</v>
      </c>
    </row>
    <row r="10196" spans="1:17" x14ac:dyDescent="0.25">
      <c r="A10196" t="s">
        <v>1727</v>
      </c>
      <c r="B10196" t="s">
        <v>25081</v>
      </c>
      <c r="C10196" t="s">
        <v>26170</v>
      </c>
      <c r="D10196" t="s">
        <v>26171</v>
      </c>
      <c r="E10196">
        <v>4104042</v>
      </c>
      <c r="F10196" t="s">
        <v>26315</v>
      </c>
      <c r="G10196" t="s">
        <v>26316</v>
      </c>
      <c r="H10196" t="s">
        <v>9138</v>
      </c>
      <c r="I10196" t="s">
        <v>26317</v>
      </c>
      <c r="J10196" t="s">
        <v>26315</v>
      </c>
      <c r="K10196" t="s">
        <v>110</v>
      </c>
      <c r="L10196" t="s">
        <v>3343</v>
      </c>
      <c r="M10196" t="s">
        <v>3570</v>
      </c>
      <c r="N10196" t="s">
        <v>3571</v>
      </c>
      <c r="O10196" t="s">
        <v>3343</v>
      </c>
      <c r="P10196" t="s">
        <v>3343</v>
      </c>
      <c r="Q10196" t="s">
        <v>3346</v>
      </c>
    </row>
    <row r="10197" spans="1:17" x14ac:dyDescent="0.25">
      <c r="A10197" t="s">
        <v>1727</v>
      </c>
      <c r="B10197" t="s">
        <v>25081</v>
      </c>
      <c r="C10197" t="s">
        <v>26318</v>
      </c>
      <c r="D10197" t="s">
        <v>26319</v>
      </c>
      <c r="E10197">
        <v>4199009</v>
      </c>
      <c r="F10197" t="s">
        <v>2483</v>
      </c>
      <c r="G10197" t="s">
        <v>20921</v>
      </c>
      <c r="H10197" t="s">
        <v>3429</v>
      </c>
      <c r="I10197" t="s">
        <v>26320</v>
      </c>
      <c r="J10197" t="s">
        <v>2483</v>
      </c>
      <c r="K10197" t="s">
        <v>110</v>
      </c>
      <c r="L10197" t="s">
        <v>3343</v>
      </c>
      <c r="M10197" t="s">
        <v>3344</v>
      </c>
      <c r="N10197" t="s">
        <v>3345</v>
      </c>
      <c r="O10197" t="s">
        <v>3346</v>
      </c>
      <c r="P10197" t="s">
        <v>3343</v>
      </c>
      <c r="Q10197" t="s">
        <v>3346</v>
      </c>
    </row>
    <row r="10198" spans="1:17" x14ac:dyDescent="0.25">
      <c r="A10198" t="s">
        <v>1727</v>
      </c>
      <c r="B10198" t="s">
        <v>25081</v>
      </c>
      <c r="C10198" t="s">
        <v>26318</v>
      </c>
      <c r="D10198" t="s">
        <v>26319</v>
      </c>
      <c r="E10198">
        <v>4199010</v>
      </c>
      <c r="F10198" t="s">
        <v>4639</v>
      </c>
      <c r="G10198" t="s">
        <v>20924</v>
      </c>
      <c r="H10198" t="s">
        <v>3429</v>
      </c>
      <c r="I10198" t="s">
        <v>26321</v>
      </c>
      <c r="J10198" t="s">
        <v>4639</v>
      </c>
      <c r="K10198" t="s">
        <v>110</v>
      </c>
      <c r="L10198" t="s">
        <v>3343</v>
      </c>
      <c r="M10198" t="s">
        <v>3344</v>
      </c>
      <c r="N10198" t="s">
        <v>3345</v>
      </c>
      <c r="O10198" t="s">
        <v>3346</v>
      </c>
      <c r="P10198" t="s">
        <v>3343</v>
      </c>
      <c r="Q10198" t="s">
        <v>3346</v>
      </c>
    </row>
    <row r="10199" spans="1:17" x14ac:dyDescent="0.25">
      <c r="A10199" t="s">
        <v>1727</v>
      </c>
      <c r="B10199" t="s">
        <v>25081</v>
      </c>
      <c r="C10199" t="s">
        <v>26318</v>
      </c>
      <c r="D10199" t="s">
        <v>26319</v>
      </c>
      <c r="E10199">
        <v>4199011</v>
      </c>
      <c r="F10199" t="s">
        <v>2475</v>
      </c>
      <c r="G10199" t="s">
        <v>3428</v>
      </c>
      <c r="H10199" t="s">
        <v>3429</v>
      </c>
      <c r="I10199" t="s">
        <v>26322</v>
      </c>
      <c r="J10199" t="s">
        <v>2475</v>
      </c>
      <c r="K10199" t="s">
        <v>110</v>
      </c>
      <c r="L10199" t="s">
        <v>3343</v>
      </c>
      <c r="M10199" t="s">
        <v>3344</v>
      </c>
      <c r="N10199" t="s">
        <v>3345</v>
      </c>
      <c r="O10199" t="s">
        <v>3346</v>
      </c>
      <c r="P10199" t="s">
        <v>3343</v>
      </c>
      <c r="Q10199" t="s">
        <v>3346</v>
      </c>
    </row>
    <row r="10200" spans="1:17" x14ac:dyDescent="0.25">
      <c r="A10200" t="s">
        <v>1727</v>
      </c>
      <c r="B10200" t="s">
        <v>25081</v>
      </c>
      <c r="C10200" t="s">
        <v>26318</v>
      </c>
      <c r="D10200" t="s">
        <v>26319</v>
      </c>
      <c r="E10200">
        <v>4199011</v>
      </c>
      <c r="F10200" t="s">
        <v>2475</v>
      </c>
      <c r="G10200" t="s">
        <v>3428</v>
      </c>
      <c r="H10200" t="s">
        <v>3429</v>
      </c>
      <c r="I10200" t="s">
        <v>26323</v>
      </c>
      <c r="J10200" t="s">
        <v>3432</v>
      </c>
      <c r="K10200" t="s">
        <v>3433</v>
      </c>
      <c r="L10200" t="s">
        <v>3346</v>
      </c>
      <c r="M10200" t="s">
        <v>3344</v>
      </c>
      <c r="N10200" t="s">
        <v>3345</v>
      </c>
      <c r="O10200" t="s">
        <v>3346</v>
      </c>
      <c r="P10200" t="s">
        <v>3343</v>
      </c>
      <c r="Q10200" t="s">
        <v>3346</v>
      </c>
    </row>
    <row r="10201" spans="1:17" x14ac:dyDescent="0.25">
      <c r="A10201" t="s">
        <v>1727</v>
      </c>
      <c r="B10201" t="s">
        <v>25081</v>
      </c>
      <c r="C10201" t="s">
        <v>26318</v>
      </c>
      <c r="D10201" t="s">
        <v>26319</v>
      </c>
      <c r="E10201">
        <v>4199012</v>
      </c>
      <c r="F10201" t="s">
        <v>3434</v>
      </c>
      <c r="G10201" t="s">
        <v>20929</v>
      </c>
      <c r="H10201" t="s">
        <v>3429</v>
      </c>
      <c r="I10201" t="s">
        <v>26324</v>
      </c>
      <c r="J10201" t="s">
        <v>3434</v>
      </c>
      <c r="K10201" t="s">
        <v>110</v>
      </c>
      <c r="L10201" t="s">
        <v>3343</v>
      </c>
      <c r="M10201" t="s">
        <v>3344</v>
      </c>
      <c r="N10201" t="s">
        <v>3345</v>
      </c>
      <c r="O10201" t="s">
        <v>3346</v>
      </c>
      <c r="P10201" t="s">
        <v>3343</v>
      </c>
      <c r="Q10201" t="s">
        <v>3346</v>
      </c>
    </row>
    <row r="10202" spans="1:17" x14ac:dyDescent="0.25">
      <c r="A10202" t="s">
        <v>1727</v>
      </c>
      <c r="B10202" t="s">
        <v>25081</v>
      </c>
      <c r="C10202" t="s">
        <v>26318</v>
      </c>
      <c r="D10202" t="s">
        <v>26319</v>
      </c>
      <c r="E10202">
        <v>4199013</v>
      </c>
      <c r="F10202" t="s">
        <v>3437</v>
      </c>
      <c r="G10202" t="s">
        <v>20931</v>
      </c>
      <c r="H10202" t="s">
        <v>3429</v>
      </c>
      <c r="I10202" t="s">
        <v>26325</v>
      </c>
      <c r="J10202" t="s">
        <v>3437</v>
      </c>
      <c r="K10202" t="s">
        <v>110</v>
      </c>
      <c r="L10202" t="s">
        <v>3343</v>
      </c>
      <c r="M10202" t="s">
        <v>3344</v>
      </c>
      <c r="N10202" t="s">
        <v>3345</v>
      </c>
      <c r="O10202" t="s">
        <v>3346</v>
      </c>
      <c r="P10202" t="s">
        <v>3343</v>
      </c>
      <c r="Q10202" t="s">
        <v>3346</v>
      </c>
    </row>
    <row r="10203" spans="1:17" x14ac:dyDescent="0.25">
      <c r="A10203" t="s">
        <v>1727</v>
      </c>
      <c r="B10203" t="s">
        <v>25081</v>
      </c>
      <c r="C10203" t="s">
        <v>26318</v>
      </c>
      <c r="D10203" t="s">
        <v>26319</v>
      </c>
      <c r="E10203">
        <v>4199014</v>
      </c>
      <c r="F10203" t="s">
        <v>3545</v>
      </c>
      <c r="G10203" t="s">
        <v>20933</v>
      </c>
      <c r="H10203" t="s">
        <v>3429</v>
      </c>
      <c r="I10203" t="s">
        <v>26326</v>
      </c>
      <c r="J10203" t="s">
        <v>3545</v>
      </c>
      <c r="K10203" t="s">
        <v>110</v>
      </c>
      <c r="L10203" t="s">
        <v>3343</v>
      </c>
      <c r="M10203" t="s">
        <v>3344</v>
      </c>
      <c r="N10203" t="s">
        <v>3345</v>
      </c>
      <c r="O10203" t="s">
        <v>3346</v>
      </c>
      <c r="P10203" t="s">
        <v>3343</v>
      </c>
      <c r="Q10203" t="s">
        <v>3346</v>
      </c>
    </row>
    <row r="10204" spans="1:17" x14ac:dyDescent="0.25">
      <c r="A10204" t="s">
        <v>1727</v>
      </c>
      <c r="B10204" t="s">
        <v>25081</v>
      </c>
      <c r="C10204" t="s">
        <v>26318</v>
      </c>
      <c r="D10204" t="s">
        <v>26319</v>
      </c>
      <c r="E10204">
        <v>4199015</v>
      </c>
      <c r="F10204" t="s">
        <v>2481</v>
      </c>
      <c r="G10204" t="s">
        <v>4647</v>
      </c>
      <c r="H10204" t="s">
        <v>3429</v>
      </c>
      <c r="I10204" t="s">
        <v>26327</v>
      </c>
      <c r="J10204" t="s">
        <v>2481</v>
      </c>
      <c r="K10204" t="s">
        <v>110</v>
      </c>
      <c r="L10204" t="s">
        <v>3343</v>
      </c>
      <c r="M10204" t="s">
        <v>3344</v>
      </c>
      <c r="N10204" t="s">
        <v>3345</v>
      </c>
      <c r="O10204" t="s">
        <v>3346</v>
      </c>
      <c r="P10204" t="s">
        <v>3343</v>
      </c>
      <c r="Q10204" t="s">
        <v>3346</v>
      </c>
    </row>
    <row r="10205" spans="1:17" x14ac:dyDescent="0.25">
      <c r="A10205" t="s">
        <v>1727</v>
      </c>
      <c r="B10205" t="s">
        <v>25081</v>
      </c>
      <c r="C10205" t="s">
        <v>26318</v>
      </c>
      <c r="D10205" t="s">
        <v>26319</v>
      </c>
      <c r="E10205">
        <v>4199016</v>
      </c>
      <c r="F10205" t="s">
        <v>4649</v>
      </c>
      <c r="G10205" t="s">
        <v>21755</v>
      </c>
      <c r="H10205" t="s">
        <v>3429</v>
      </c>
      <c r="I10205" t="s">
        <v>26328</v>
      </c>
      <c r="J10205" t="s">
        <v>4649</v>
      </c>
      <c r="K10205" t="s">
        <v>110</v>
      </c>
      <c r="L10205" t="s">
        <v>3343</v>
      </c>
      <c r="M10205" t="s">
        <v>3344</v>
      </c>
      <c r="N10205" t="s">
        <v>3345</v>
      </c>
      <c r="O10205" t="s">
        <v>3346</v>
      </c>
      <c r="P10205" t="s">
        <v>3343</v>
      </c>
      <c r="Q10205" t="s">
        <v>3346</v>
      </c>
    </row>
    <row r="10206" spans="1:17" x14ac:dyDescent="0.25">
      <c r="A10206" t="s">
        <v>1727</v>
      </c>
      <c r="B10206" t="s">
        <v>25081</v>
      </c>
      <c r="C10206" t="s">
        <v>26318</v>
      </c>
      <c r="D10206" t="s">
        <v>26319</v>
      </c>
      <c r="E10206">
        <v>4199044</v>
      </c>
      <c r="F10206" t="s">
        <v>4718</v>
      </c>
      <c r="G10206" t="s">
        <v>4719</v>
      </c>
      <c r="H10206" t="s">
        <v>4720</v>
      </c>
      <c r="I10206" t="s">
        <v>26329</v>
      </c>
      <c r="J10206" t="s">
        <v>4722</v>
      </c>
      <c r="K10206" t="s">
        <v>110</v>
      </c>
      <c r="L10206" t="s">
        <v>3343</v>
      </c>
      <c r="M10206" t="s">
        <v>3344</v>
      </c>
      <c r="N10206" t="s">
        <v>3345</v>
      </c>
      <c r="O10206" t="s">
        <v>3346</v>
      </c>
      <c r="P10206" t="s">
        <v>3343</v>
      </c>
      <c r="Q10206" t="s">
        <v>3346</v>
      </c>
    </row>
    <row r="10207" spans="1:17" x14ac:dyDescent="0.25">
      <c r="A10207" t="s">
        <v>1727</v>
      </c>
      <c r="B10207" t="s">
        <v>25081</v>
      </c>
      <c r="C10207" t="s">
        <v>26318</v>
      </c>
      <c r="D10207" t="s">
        <v>26319</v>
      </c>
      <c r="E10207">
        <v>4199052</v>
      </c>
      <c r="F10207" t="s">
        <v>3440</v>
      </c>
      <c r="G10207" t="s">
        <v>3441</v>
      </c>
      <c r="H10207" t="s">
        <v>2503</v>
      </c>
      <c r="I10207" t="s">
        <v>26330</v>
      </c>
      <c r="J10207" t="s">
        <v>2489</v>
      </c>
      <c r="K10207" t="s">
        <v>110</v>
      </c>
      <c r="L10207" t="s">
        <v>3343</v>
      </c>
      <c r="M10207" t="s">
        <v>3344</v>
      </c>
      <c r="N10207" t="s">
        <v>3345</v>
      </c>
      <c r="O10207" t="s">
        <v>3346</v>
      </c>
      <c r="P10207" t="s">
        <v>3343</v>
      </c>
      <c r="Q10207" t="s">
        <v>3346</v>
      </c>
    </row>
    <row r="10208" spans="1:17" x14ac:dyDescent="0.25">
      <c r="A10208" t="s">
        <v>1727</v>
      </c>
      <c r="B10208" t="s">
        <v>25081</v>
      </c>
      <c r="C10208" t="s">
        <v>26318</v>
      </c>
      <c r="D10208" t="s">
        <v>26319</v>
      </c>
      <c r="E10208">
        <v>4199052</v>
      </c>
      <c r="F10208" t="s">
        <v>3440</v>
      </c>
      <c r="G10208" t="s">
        <v>3441</v>
      </c>
      <c r="H10208" t="s">
        <v>2503</v>
      </c>
      <c r="I10208" t="s">
        <v>26331</v>
      </c>
      <c r="J10208" t="s">
        <v>3444</v>
      </c>
      <c r="K10208" t="s">
        <v>110</v>
      </c>
      <c r="L10208" t="s">
        <v>3346</v>
      </c>
      <c r="M10208" t="s">
        <v>3344</v>
      </c>
      <c r="N10208" t="s">
        <v>3345</v>
      </c>
      <c r="O10208" t="s">
        <v>3346</v>
      </c>
      <c r="P10208" t="s">
        <v>3343</v>
      </c>
      <c r="Q10208" t="s">
        <v>3346</v>
      </c>
    </row>
    <row r="10209" spans="1:17" x14ac:dyDescent="0.25">
      <c r="A10209" t="s">
        <v>1727</v>
      </c>
      <c r="B10209" t="s">
        <v>25081</v>
      </c>
      <c r="C10209" t="s">
        <v>26318</v>
      </c>
      <c r="D10209" t="s">
        <v>26319</v>
      </c>
      <c r="E10209">
        <v>4199052</v>
      </c>
      <c r="F10209" t="s">
        <v>3440</v>
      </c>
      <c r="G10209" t="s">
        <v>3441</v>
      </c>
      <c r="H10209" t="s">
        <v>2503</v>
      </c>
      <c r="I10209" t="s">
        <v>26332</v>
      </c>
      <c r="J10209" t="s">
        <v>3446</v>
      </c>
      <c r="K10209" t="s">
        <v>110</v>
      </c>
      <c r="L10209" t="s">
        <v>3346</v>
      </c>
      <c r="M10209" t="s">
        <v>3344</v>
      </c>
      <c r="N10209" t="s">
        <v>3345</v>
      </c>
      <c r="O10209" t="s">
        <v>3346</v>
      </c>
      <c r="P10209" t="s">
        <v>3343</v>
      </c>
      <c r="Q10209" t="s">
        <v>3346</v>
      </c>
    </row>
    <row r="10210" spans="1:17" x14ac:dyDescent="0.25">
      <c r="A10210" t="s">
        <v>1727</v>
      </c>
      <c r="B10210" t="s">
        <v>25081</v>
      </c>
      <c r="C10210" t="s">
        <v>26318</v>
      </c>
      <c r="D10210" t="s">
        <v>26319</v>
      </c>
      <c r="E10210">
        <v>4199052</v>
      </c>
      <c r="F10210" t="s">
        <v>3440</v>
      </c>
      <c r="G10210" t="s">
        <v>3441</v>
      </c>
      <c r="H10210" t="s">
        <v>2503</v>
      </c>
      <c r="I10210" t="s">
        <v>26333</v>
      </c>
      <c r="J10210" t="s">
        <v>3448</v>
      </c>
      <c r="K10210" t="s">
        <v>110</v>
      </c>
      <c r="L10210" t="s">
        <v>3346</v>
      </c>
      <c r="M10210" t="s">
        <v>3344</v>
      </c>
      <c r="N10210" t="s">
        <v>3345</v>
      </c>
      <c r="O10210" t="s">
        <v>3346</v>
      </c>
      <c r="P10210" t="s">
        <v>3343</v>
      </c>
      <c r="Q10210" t="s">
        <v>3346</v>
      </c>
    </row>
    <row r="10211" spans="1:17" x14ac:dyDescent="0.25">
      <c r="A10211" t="s">
        <v>1727</v>
      </c>
      <c r="B10211" t="s">
        <v>25081</v>
      </c>
      <c r="C10211" t="s">
        <v>26318</v>
      </c>
      <c r="D10211" t="s">
        <v>26319</v>
      </c>
      <c r="E10211">
        <v>4199052</v>
      </c>
      <c r="F10211" t="s">
        <v>3440</v>
      </c>
      <c r="G10211" t="s">
        <v>3441</v>
      </c>
      <c r="H10211" t="s">
        <v>2503</v>
      </c>
      <c r="I10211" t="s">
        <v>26334</v>
      </c>
      <c r="J10211" t="s">
        <v>3450</v>
      </c>
      <c r="K10211" t="s">
        <v>110</v>
      </c>
      <c r="L10211" t="s">
        <v>3346</v>
      </c>
      <c r="M10211" t="s">
        <v>3344</v>
      </c>
      <c r="N10211" t="s">
        <v>3345</v>
      </c>
      <c r="O10211" t="s">
        <v>3346</v>
      </c>
      <c r="P10211" t="s">
        <v>3343</v>
      </c>
      <c r="Q10211" t="s">
        <v>3346</v>
      </c>
    </row>
    <row r="10212" spans="1:17" x14ac:dyDescent="0.25">
      <c r="A10212" t="s">
        <v>1727</v>
      </c>
      <c r="B10212" t="s">
        <v>25081</v>
      </c>
      <c r="C10212" t="s">
        <v>26318</v>
      </c>
      <c r="D10212" t="s">
        <v>26319</v>
      </c>
      <c r="E10212">
        <v>4199052</v>
      </c>
      <c r="F10212" t="s">
        <v>3440</v>
      </c>
      <c r="G10212" t="s">
        <v>3441</v>
      </c>
      <c r="H10212" t="s">
        <v>2503</v>
      </c>
      <c r="I10212" t="s">
        <v>26335</v>
      </c>
      <c r="J10212" t="s">
        <v>3452</v>
      </c>
      <c r="K10212" t="s">
        <v>110</v>
      </c>
      <c r="L10212" t="s">
        <v>3346</v>
      </c>
      <c r="M10212" t="s">
        <v>3344</v>
      </c>
      <c r="N10212" t="s">
        <v>3345</v>
      </c>
      <c r="O10212" t="s">
        <v>3346</v>
      </c>
      <c r="P10212" t="s">
        <v>3343</v>
      </c>
      <c r="Q10212" t="s">
        <v>3346</v>
      </c>
    </row>
    <row r="10213" spans="1:17" x14ac:dyDescent="0.25">
      <c r="A10213" t="s">
        <v>1727</v>
      </c>
      <c r="B10213" t="s">
        <v>25081</v>
      </c>
      <c r="C10213" t="s">
        <v>26318</v>
      </c>
      <c r="D10213" t="s">
        <v>26319</v>
      </c>
      <c r="E10213">
        <v>4199052</v>
      </c>
      <c r="F10213" t="s">
        <v>3440</v>
      </c>
      <c r="G10213" t="s">
        <v>3441</v>
      </c>
      <c r="H10213" t="s">
        <v>2503</v>
      </c>
      <c r="I10213" t="s">
        <v>26336</v>
      </c>
      <c r="J10213" t="s">
        <v>3454</v>
      </c>
      <c r="K10213" t="s">
        <v>110</v>
      </c>
      <c r="L10213" t="s">
        <v>3346</v>
      </c>
      <c r="M10213" t="s">
        <v>3344</v>
      </c>
      <c r="N10213" t="s">
        <v>3345</v>
      </c>
      <c r="O10213" t="s">
        <v>3346</v>
      </c>
      <c r="P10213" t="s">
        <v>3343</v>
      </c>
      <c r="Q10213" t="s">
        <v>3346</v>
      </c>
    </row>
    <row r="10214" spans="1:17" x14ac:dyDescent="0.25">
      <c r="A10214" t="s">
        <v>1727</v>
      </c>
      <c r="B10214" t="s">
        <v>25081</v>
      </c>
      <c r="C10214" t="s">
        <v>26318</v>
      </c>
      <c r="D10214" t="s">
        <v>26319</v>
      </c>
      <c r="E10214">
        <v>4199052</v>
      </c>
      <c r="F10214" t="s">
        <v>3440</v>
      </c>
      <c r="G10214" t="s">
        <v>3441</v>
      </c>
      <c r="H10214" t="s">
        <v>2503</v>
      </c>
      <c r="I10214" t="s">
        <v>26337</v>
      </c>
      <c r="J10214" t="s">
        <v>3456</v>
      </c>
      <c r="K10214" t="s">
        <v>110</v>
      </c>
      <c r="L10214" t="s">
        <v>3346</v>
      </c>
      <c r="M10214" t="s">
        <v>3344</v>
      </c>
      <c r="N10214" t="s">
        <v>3345</v>
      </c>
      <c r="O10214" t="s">
        <v>3346</v>
      </c>
      <c r="P10214" t="s">
        <v>3343</v>
      </c>
      <c r="Q10214" t="s">
        <v>3346</v>
      </c>
    </row>
    <row r="10215" spans="1:17" x14ac:dyDescent="0.25">
      <c r="A10215" t="s">
        <v>1727</v>
      </c>
      <c r="B10215" t="s">
        <v>25081</v>
      </c>
      <c r="C10215" t="s">
        <v>26318</v>
      </c>
      <c r="D10215" t="s">
        <v>26319</v>
      </c>
      <c r="E10215">
        <v>4199052</v>
      </c>
      <c r="F10215" t="s">
        <v>3440</v>
      </c>
      <c r="G10215" t="s">
        <v>3441</v>
      </c>
      <c r="H10215" t="s">
        <v>2503</v>
      </c>
      <c r="I10215" t="s">
        <v>26338</v>
      </c>
      <c r="J10215" t="s">
        <v>3458</v>
      </c>
      <c r="K10215" t="s">
        <v>110</v>
      </c>
      <c r="L10215" t="s">
        <v>3346</v>
      </c>
      <c r="M10215" t="s">
        <v>3344</v>
      </c>
      <c r="N10215" t="s">
        <v>3345</v>
      </c>
      <c r="O10215" t="s">
        <v>3346</v>
      </c>
      <c r="P10215" t="s">
        <v>3343</v>
      </c>
      <c r="Q10215" t="s">
        <v>3346</v>
      </c>
    </row>
    <row r="10216" spans="1:17" x14ac:dyDescent="0.25">
      <c r="A10216" t="s">
        <v>1727</v>
      </c>
      <c r="B10216" t="s">
        <v>25081</v>
      </c>
      <c r="C10216" t="s">
        <v>26318</v>
      </c>
      <c r="D10216" t="s">
        <v>26319</v>
      </c>
      <c r="E10216">
        <v>4199052</v>
      </c>
      <c r="F10216" t="s">
        <v>3440</v>
      </c>
      <c r="G10216" t="s">
        <v>3441</v>
      </c>
      <c r="H10216" t="s">
        <v>2503</v>
      </c>
      <c r="I10216" t="s">
        <v>26339</v>
      </c>
      <c r="J10216" t="s">
        <v>3460</v>
      </c>
      <c r="K10216" t="s">
        <v>110</v>
      </c>
      <c r="L10216" t="s">
        <v>3346</v>
      </c>
      <c r="M10216" t="s">
        <v>3344</v>
      </c>
      <c r="N10216" t="s">
        <v>3345</v>
      </c>
      <c r="O10216" t="s">
        <v>3346</v>
      </c>
      <c r="P10216" t="s">
        <v>3343</v>
      </c>
      <c r="Q10216" t="s">
        <v>3346</v>
      </c>
    </row>
    <row r="10217" spans="1:17" x14ac:dyDescent="0.25">
      <c r="A10217" t="s">
        <v>1727</v>
      </c>
      <c r="B10217" t="s">
        <v>25081</v>
      </c>
      <c r="C10217" t="s">
        <v>26318</v>
      </c>
      <c r="D10217" t="s">
        <v>26319</v>
      </c>
      <c r="E10217">
        <v>4199052</v>
      </c>
      <c r="F10217" t="s">
        <v>3440</v>
      </c>
      <c r="G10217" t="s">
        <v>3441</v>
      </c>
      <c r="H10217" t="s">
        <v>2503</v>
      </c>
      <c r="I10217" t="s">
        <v>26340</v>
      </c>
      <c r="J10217" t="s">
        <v>3462</v>
      </c>
      <c r="K10217" t="s">
        <v>110</v>
      </c>
      <c r="L10217" t="s">
        <v>3346</v>
      </c>
      <c r="M10217" t="s">
        <v>3344</v>
      </c>
      <c r="N10217" t="s">
        <v>3345</v>
      </c>
      <c r="O10217" t="s">
        <v>3346</v>
      </c>
      <c r="P10217" t="s">
        <v>3343</v>
      </c>
      <c r="Q10217" t="s">
        <v>3346</v>
      </c>
    </row>
    <row r="10218" spans="1:17" x14ac:dyDescent="0.25">
      <c r="A10218" t="s">
        <v>1727</v>
      </c>
      <c r="B10218" t="s">
        <v>25081</v>
      </c>
      <c r="C10218" t="s">
        <v>26318</v>
      </c>
      <c r="D10218" t="s">
        <v>26319</v>
      </c>
      <c r="E10218">
        <v>4199052</v>
      </c>
      <c r="F10218" t="s">
        <v>3440</v>
      </c>
      <c r="G10218" t="s">
        <v>3441</v>
      </c>
      <c r="H10218" t="s">
        <v>2503</v>
      </c>
      <c r="I10218" t="s">
        <v>26341</v>
      </c>
      <c r="J10218" t="s">
        <v>3464</v>
      </c>
      <c r="K10218" t="s">
        <v>110</v>
      </c>
      <c r="L10218" t="s">
        <v>3346</v>
      </c>
      <c r="M10218" t="s">
        <v>3344</v>
      </c>
      <c r="N10218" t="s">
        <v>3345</v>
      </c>
      <c r="O10218" t="s">
        <v>3346</v>
      </c>
      <c r="P10218" t="s">
        <v>3343</v>
      </c>
      <c r="Q10218" t="s">
        <v>3346</v>
      </c>
    </row>
    <row r="10219" spans="1:17" x14ac:dyDescent="0.25">
      <c r="A10219" t="s">
        <v>1727</v>
      </c>
      <c r="B10219" t="s">
        <v>25081</v>
      </c>
      <c r="C10219" t="s">
        <v>26318</v>
      </c>
      <c r="D10219" t="s">
        <v>26319</v>
      </c>
      <c r="E10219">
        <v>4199052</v>
      </c>
      <c r="F10219" t="s">
        <v>3440</v>
      </c>
      <c r="G10219" t="s">
        <v>3441</v>
      </c>
      <c r="H10219" t="s">
        <v>2503</v>
      </c>
      <c r="I10219" t="s">
        <v>26342</v>
      </c>
      <c r="J10219" t="s">
        <v>3466</v>
      </c>
      <c r="K10219" t="s">
        <v>110</v>
      </c>
      <c r="L10219" t="s">
        <v>3346</v>
      </c>
      <c r="M10219" t="s">
        <v>3344</v>
      </c>
      <c r="N10219" t="s">
        <v>3345</v>
      </c>
      <c r="O10219" t="s">
        <v>3346</v>
      </c>
      <c r="P10219" t="s">
        <v>3343</v>
      </c>
      <c r="Q10219" t="s">
        <v>3346</v>
      </c>
    </row>
    <row r="10220" spans="1:17" x14ac:dyDescent="0.25">
      <c r="A10220" t="s">
        <v>1727</v>
      </c>
      <c r="B10220" t="s">
        <v>25081</v>
      </c>
      <c r="C10220" t="s">
        <v>26318</v>
      </c>
      <c r="D10220" t="s">
        <v>26319</v>
      </c>
      <c r="E10220">
        <v>4199052</v>
      </c>
      <c r="F10220" t="s">
        <v>3440</v>
      </c>
      <c r="G10220" t="s">
        <v>3441</v>
      </c>
      <c r="H10220" t="s">
        <v>2503</v>
      </c>
      <c r="I10220" t="s">
        <v>26343</v>
      </c>
      <c r="J10220" t="s">
        <v>3468</v>
      </c>
      <c r="K10220" t="s">
        <v>110</v>
      </c>
      <c r="L10220" t="s">
        <v>3346</v>
      </c>
      <c r="M10220" t="s">
        <v>3344</v>
      </c>
      <c r="N10220" t="s">
        <v>3345</v>
      </c>
      <c r="O10220" t="s">
        <v>3346</v>
      </c>
      <c r="P10220" t="s">
        <v>3343</v>
      </c>
      <c r="Q10220" t="s">
        <v>3346</v>
      </c>
    </row>
    <row r="10221" spans="1:17" x14ac:dyDescent="0.25">
      <c r="A10221" t="s">
        <v>1727</v>
      </c>
      <c r="B10221" t="s">
        <v>25081</v>
      </c>
      <c r="C10221" t="s">
        <v>26318</v>
      </c>
      <c r="D10221" t="s">
        <v>26319</v>
      </c>
      <c r="E10221">
        <v>4199052</v>
      </c>
      <c r="F10221" t="s">
        <v>3440</v>
      </c>
      <c r="G10221" t="s">
        <v>3441</v>
      </c>
      <c r="H10221" t="s">
        <v>2503</v>
      </c>
      <c r="I10221" t="s">
        <v>26344</v>
      </c>
      <c r="J10221" t="s">
        <v>5110</v>
      </c>
      <c r="K10221" t="s">
        <v>110</v>
      </c>
      <c r="L10221" t="s">
        <v>3346</v>
      </c>
      <c r="M10221" t="s">
        <v>3344</v>
      </c>
      <c r="N10221" t="s">
        <v>3345</v>
      </c>
      <c r="O10221" t="s">
        <v>3346</v>
      </c>
      <c r="P10221" t="s">
        <v>3343</v>
      </c>
      <c r="Q10221" t="s">
        <v>3346</v>
      </c>
    </row>
    <row r="10222" spans="1:17" x14ac:dyDescent="0.25">
      <c r="A10222" t="s">
        <v>1727</v>
      </c>
      <c r="B10222" t="s">
        <v>25081</v>
      </c>
      <c r="C10222" t="s">
        <v>26318</v>
      </c>
      <c r="D10222" t="s">
        <v>26319</v>
      </c>
      <c r="E10222">
        <v>4199052</v>
      </c>
      <c r="F10222" t="s">
        <v>3440</v>
      </c>
      <c r="G10222" t="s">
        <v>3441</v>
      </c>
      <c r="H10222" t="s">
        <v>2503</v>
      </c>
      <c r="I10222" t="s">
        <v>26345</v>
      </c>
      <c r="J10222" t="s">
        <v>3472</v>
      </c>
      <c r="K10222" t="s">
        <v>110</v>
      </c>
      <c r="L10222" t="s">
        <v>3346</v>
      </c>
      <c r="M10222" t="s">
        <v>3344</v>
      </c>
      <c r="N10222" t="s">
        <v>3345</v>
      </c>
      <c r="O10222" t="s">
        <v>3346</v>
      </c>
      <c r="P10222" t="s">
        <v>3343</v>
      </c>
      <c r="Q10222" t="s">
        <v>3346</v>
      </c>
    </row>
    <row r="10223" spans="1:17" x14ac:dyDescent="0.25">
      <c r="A10223" t="s">
        <v>1727</v>
      </c>
      <c r="B10223" t="s">
        <v>25081</v>
      </c>
      <c r="C10223" t="s">
        <v>26318</v>
      </c>
      <c r="D10223" t="s">
        <v>26319</v>
      </c>
      <c r="E10223">
        <v>4199053</v>
      </c>
      <c r="F10223" t="s">
        <v>102</v>
      </c>
      <c r="G10223" t="s">
        <v>3349</v>
      </c>
      <c r="H10223" t="s">
        <v>3350</v>
      </c>
      <c r="I10223" t="s">
        <v>26346</v>
      </c>
      <c r="J10223" t="s">
        <v>103</v>
      </c>
      <c r="K10223" t="s">
        <v>110</v>
      </c>
      <c r="L10223" t="s">
        <v>3343</v>
      </c>
      <c r="M10223" t="s">
        <v>3344</v>
      </c>
      <c r="N10223" t="s">
        <v>3345</v>
      </c>
      <c r="O10223" t="s">
        <v>3346</v>
      </c>
      <c r="P10223" t="s">
        <v>3343</v>
      </c>
      <c r="Q10223" t="s">
        <v>3346</v>
      </c>
    </row>
    <row r="10224" spans="1:17" x14ac:dyDescent="0.25">
      <c r="A10224" t="s">
        <v>1727</v>
      </c>
      <c r="B10224" t="s">
        <v>25081</v>
      </c>
      <c r="C10224" t="s">
        <v>26318</v>
      </c>
      <c r="D10224" t="s">
        <v>26319</v>
      </c>
      <c r="E10224">
        <v>4199053</v>
      </c>
      <c r="F10224" t="s">
        <v>102</v>
      </c>
      <c r="G10224" t="s">
        <v>3349</v>
      </c>
      <c r="H10224" t="s">
        <v>3350</v>
      </c>
      <c r="I10224" t="s">
        <v>26347</v>
      </c>
      <c r="J10224" t="s">
        <v>18858</v>
      </c>
      <c r="K10224" t="s">
        <v>110</v>
      </c>
      <c r="L10224" t="s">
        <v>3346</v>
      </c>
      <c r="M10224" t="s">
        <v>3344</v>
      </c>
      <c r="N10224" t="s">
        <v>3345</v>
      </c>
      <c r="O10224" t="s">
        <v>3346</v>
      </c>
      <c r="P10224" t="s">
        <v>3343</v>
      </c>
      <c r="Q10224" t="s">
        <v>3346</v>
      </c>
    </row>
    <row r="10225" spans="1:17" x14ac:dyDescent="0.25">
      <c r="A10225" t="s">
        <v>1727</v>
      </c>
      <c r="B10225" t="s">
        <v>25081</v>
      </c>
      <c r="C10225" t="s">
        <v>26318</v>
      </c>
      <c r="D10225" t="s">
        <v>26319</v>
      </c>
      <c r="E10225">
        <v>4199054</v>
      </c>
      <c r="F10225" t="s">
        <v>51</v>
      </c>
      <c r="G10225" t="s">
        <v>3475</v>
      </c>
      <c r="H10225" t="s">
        <v>3350</v>
      </c>
      <c r="I10225" t="s">
        <v>26348</v>
      </c>
      <c r="J10225" t="s">
        <v>52</v>
      </c>
      <c r="K10225" t="s">
        <v>110</v>
      </c>
      <c r="L10225" t="s">
        <v>3343</v>
      </c>
      <c r="M10225" t="s">
        <v>3477</v>
      </c>
      <c r="N10225" t="s">
        <v>3478</v>
      </c>
      <c r="O10225" t="s">
        <v>3346</v>
      </c>
      <c r="P10225" t="s">
        <v>3343</v>
      </c>
      <c r="Q10225" t="s">
        <v>3346</v>
      </c>
    </row>
    <row r="10226" spans="1:17" x14ac:dyDescent="0.25">
      <c r="A10226" t="s">
        <v>1727</v>
      </c>
      <c r="B10226" t="s">
        <v>25081</v>
      </c>
      <c r="C10226" t="s">
        <v>26318</v>
      </c>
      <c r="D10226" t="s">
        <v>26319</v>
      </c>
      <c r="E10226">
        <v>4199054</v>
      </c>
      <c r="F10226" t="s">
        <v>51</v>
      </c>
      <c r="G10226" t="s">
        <v>3475</v>
      </c>
      <c r="H10226" t="s">
        <v>3350</v>
      </c>
      <c r="I10226" t="s">
        <v>26349</v>
      </c>
      <c r="J10226" t="s">
        <v>216</v>
      </c>
      <c r="K10226" t="s">
        <v>110</v>
      </c>
      <c r="L10226" t="s">
        <v>3346</v>
      </c>
      <c r="M10226" t="s">
        <v>3477</v>
      </c>
      <c r="N10226" t="s">
        <v>3478</v>
      </c>
      <c r="O10226" t="s">
        <v>3346</v>
      </c>
      <c r="P10226" t="s">
        <v>3343</v>
      </c>
      <c r="Q10226" t="s">
        <v>3346</v>
      </c>
    </row>
    <row r="10227" spans="1:17" x14ac:dyDescent="0.25">
      <c r="A10227" t="s">
        <v>1727</v>
      </c>
      <c r="B10227" t="s">
        <v>25081</v>
      </c>
      <c r="C10227" t="s">
        <v>26318</v>
      </c>
      <c r="D10227" t="s">
        <v>26319</v>
      </c>
      <c r="E10227">
        <v>4199054</v>
      </c>
      <c r="F10227" t="s">
        <v>51</v>
      </c>
      <c r="G10227" t="s">
        <v>3475</v>
      </c>
      <c r="H10227" t="s">
        <v>3350</v>
      </c>
      <c r="I10227" t="s">
        <v>26350</v>
      </c>
      <c r="J10227" t="s">
        <v>20960</v>
      </c>
      <c r="K10227" t="s">
        <v>110</v>
      </c>
      <c r="L10227" t="s">
        <v>3346</v>
      </c>
      <c r="M10227" t="s">
        <v>3477</v>
      </c>
      <c r="N10227" t="s">
        <v>3478</v>
      </c>
      <c r="O10227" t="s">
        <v>3346</v>
      </c>
      <c r="P10227" t="s">
        <v>3343</v>
      </c>
      <c r="Q10227" t="s">
        <v>3346</v>
      </c>
    </row>
    <row r="10228" spans="1:17" x14ac:dyDescent="0.25">
      <c r="A10228" t="s">
        <v>1727</v>
      </c>
      <c r="B10228" t="s">
        <v>25081</v>
      </c>
      <c r="C10228" t="s">
        <v>26318</v>
      </c>
      <c r="D10228" t="s">
        <v>26319</v>
      </c>
      <c r="E10228">
        <v>4199055</v>
      </c>
      <c r="F10228" t="s">
        <v>867</v>
      </c>
      <c r="G10228" t="s">
        <v>3481</v>
      </c>
      <c r="H10228" t="s">
        <v>3350</v>
      </c>
      <c r="I10228" t="s">
        <v>26351</v>
      </c>
      <c r="J10228" t="s">
        <v>869</v>
      </c>
      <c r="K10228" t="s">
        <v>110</v>
      </c>
      <c r="L10228" t="s">
        <v>3343</v>
      </c>
      <c r="M10228" t="s">
        <v>3344</v>
      </c>
      <c r="N10228" t="s">
        <v>3345</v>
      </c>
      <c r="O10228" t="s">
        <v>3346</v>
      </c>
      <c r="P10228" t="s">
        <v>3343</v>
      </c>
      <c r="Q10228" t="s">
        <v>3346</v>
      </c>
    </row>
    <row r="10229" spans="1:17" x14ac:dyDescent="0.25">
      <c r="A10229" t="s">
        <v>1727</v>
      </c>
      <c r="B10229" t="s">
        <v>25081</v>
      </c>
      <c r="C10229" t="s">
        <v>26318</v>
      </c>
      <c r="D10229" t="s">
        <v>26319</v>
      </c>
      <c r="E10229">
        <v>4199056</v>
      </c>
      <c r="F10229" t="s">
        <v>114</v>
      </c>
      <c r="G10229" t="s">
        <v>3483</v>
      </c>
      <c r="H10229" t="s">
        <v>3350</v>
      </c>
      <c r="I10229" t="s">
        <v>26352</v>
      </c>
      <c r="J10229" t="s">
        <v>116</v>
      </c>
      <c r="K10229" t="s">
        <v>110</v>
      </c>
      <c r="L10229" t="s">
        <v>3343</v>
      </c>
      <c r="M10229" t="s">
        <v>3344</v>
      </c>
      <c r="N10229" t="s">
        <v>3345</v>
      </c>
      <c r="O10229" t="s">
        <v>3346</v>
      </c>
      <c r="P10229" t="s">
        <v>3343</v>
      </c>
      <c r="Q10229" t="s">
        <v>3346</v>
      </c>
    </row>
    <row r="10230" spans="1:17" x14ac:dyDescent="0.25">
      <c r="A10230" t="s">
        <v>1727</v>
      </c>
      <c r="B10230" t="s">
        <v>25081</v>
      </c>
      <c r="C10230" t="s">
        <v>26318</v>
      </c>
      <c r="D10230" t="s">
        <v>26319</v>
      </c>
      <c r="E10230">
        <v>4199056</v>
      </c>
      <c r="F10230" t="s">
        <v>114</v>
      </c>
      <c r="G10230" t="s">
        <v>3483</v>
      </c>
      <c r="H10230" t="s">
        <v>3350</v>
      </c>
      <c r="I10230" t="s">
        <v>26353</v>
      </c>
      <c r="J10230" t="s">
        <v>2492</v>
      </c>
      <c r="K10230" t="s">
        <v>110</v>
      </c>
      <c r="L10230" t="s">
        <v>3346</v>
      </c>
      <c r="M10230" t="s">
        <v>3344</v>
      </c>
      <c r="N10230" t="s">
        <v>3345</v>
      </c>
      <c r="O10230" t="s">
        <v>3346</v>
      </c>
      <c r="P10230" t="s">
        <v>3343</v>
      </c>
      <c r="Q10230" t="s">
        <v>3346</v>
      </c>
    </row>
    <row r="10231" spans="1:17" x14ac:dyDescent="0.25">
      <c r="A10231" t="s">
        <v>1727</v>
      </c>
      <c r="B10231" t="s">
        <v>25081</v>
      </c>
      <c r="C10231" t="s">
        <v>26318</v>
      </c>
      <c r="D10231" t="s">
        <v>26319</v>
      </c>
      <c r="E10231">
        <v>4199056</v>
      </c>
      <c r="F10231" t="s">
        <v>114</v>
      </c>
      <c r="G10231" t="s">
        <v>3483</v>
      </c>
      <c r="H10231" t="s">
        <v>3350</v>
      </c>
      <c r="I10231" t="s">
        <v>26354</v>
      </c>
      <c r="J10231" t="s">
        <v>4682</v>
      </c>
      <c r="K10231" t="s">
        <v>110</v>
      </c>
      <c r="L10231" t="s">
        <v>3346</v>
      </c>
      <c r="M10231" t="s">
        <v>3344</v>
      </c>
      <c r="N10231" t="s">
        <v>3345</v>
      </c>
      <c r="O10231" t="s">
        <v>3346</v>
      </c>
      <c r="P10231" t="s">
        <v>3343</v>
      </c>
      <c r="Q10231" t="s">
        <v>3346</v>
      </c>
    </row>
    <row r="10232" spans="1:17" x14ac:dyDescent="0.25">
      <c r="A10232" t="s">
        <v>1727</v>
      </c>
      <c r="B10232" t="s">
        <v>25081</v>
      </c>
      <c r="C10232" t="s">
        <v>26318</v>
      </c>
      <c r="D10232" t="s">
        <v>26319</v>
      </c>
      <c r="E10232">
        <v>4199057</v>
      </c>
      <c r="F10232" t="s">
        <v>772</v>
      </c>
      <c r="G10232" t="s">
        <v>8161</v>
      </c>
      <c r="H10232" t="s">
        <v>8162</v>
      </c>
      <c r="I10232" t="s">
        <v>26355</v>
      </c>
      <c r="J10232" t="s">
        <v>773</v>
      </c>
      <c r="K10232" t="s">
        <v>110</v>
      </c>
      <c r="L10232" t="s">
        <v>3343</v>
      </c>
      <c r="M10232" t="s">
        <v>3344</v>
      </c>
      <c r="N10232" t="s">
        <v>3345</v>
      </c>
      <c r="O10232" t="s">
        <v>3346</v>
      </c>
      <c r="P10232" t="s">
        <v>3343</v>
      </c>
      <c r="Q10232" t="s">
        <v>3346</v>
      </c>
    </row>
    <row r="10233" spans="1:17" x14ac:dyDescent="0.25">
      <c r="A10233" t="s">
        <v>1727</v>
      </c>
      <c r="B10233" t="s">
        <v>25081</v>
      </c>
      <c r="C10233" t="s">
        <v>26318</v>
      </c>
      <c r="D10233" t="s">
        <v>26319</v>
      </c>
      <c r="E10233">
        <v>4199058</v>
      </c>
      <c r="F10233" t="s">
        <v>4683</v>
      </c>
      <c r="G10233" t="s">
        <v>4684</v>
      </c>
      <c r="H10233" t="s">
        <v>3394</v>
      </c>
      <c r="I10233" t="s">
        <v>26356</v>
      </c>
      <c r="J10233" t="s">
        <v>200</v>
      </c>
      <c r="K10233" t="s">
        <v>110</v>
      </c>
      <c r="L10233" t="s">
        <v>3343</v>
      </c>
      <c r="M10233" t="s">
        <v>3344</v>
      </c>
      <c r="N10233" t="s">
        <v>3345</v>
      </c>
      <c r="O10233" t="s">
        <v>3346</v>
      </c>
      <c r="P10233" t="s">
        <v>3343</v>
      </c>
      <c r="Q10233" t="s">
        <v>3346</v>
      </c>
    </row>
    <row r="10234" spans="1:17" x14ac:dyDescent="0.25">
      <c r="A10234" t="s">
        <v>1727</v>
      </c>
      <c r="B10234" t="s">
        <v>25081</v>
      </c>
      <c r="C10234" t="s">
        <v>26318</v>
      </c>
      <c r="D10234" t="s">
        <v>26319</v>
      </c>
      <c r="E10234">
        <v>4199058</v>
      </c>
      <c r="F10234" t="s">
        <v>4683</v>
      </c>
      <c r="G10234" t="s">
        <v>4684</v>
      </c>
      <c r="H10234" t="s">
        <v>3394</v>
      </c>
      <c r="I10234" t="s">
        <v>26357</v>
      </c>
      <c r="J10234" t="s">
        <v>2575</v>
      </c>
      <c r="K10234" t="s">
        <v>110</v>
      </c>
      <c r="L10234" t="s">
        <v>3346</v>
      </c>
      <c r="M10234" t="s">
        <v>3344</v>
      </c>
      <c r="N10234" t="s">
        <v>3345</v>
      </c>
      <c r="O10234" t="s">
        <v>3346</v>
      </c>
      <c r="P10234" t="s">
        <v>3343</v>
      </c>
      <c r="Q10234" t="s">
        <v>3346</v>
      </c>
    </row>
    <row r="10235" spans="1:17" x14ac:dyDescent="0.25">
      <c r="A10235" t="s">
        <v>1727</v>
      </c>
      <c r="B10235" t="s">
        <v>25081</v>
      </c>
      <c r="C10235" t="s">
        <v>26318</v>
      </c>
      <c r="D10235" t="s">
        <v>26319</v>
      </c>
      <c r="E10235">
        <v>4199060</v>
      </c>
      <c r="F10235" t="s">
        <v>893</v>
      </c>
      <c r="G10235" t="s">
        <v>3497</v>
      </c>
      <c r="H10235" t="s">
        <v>2503</v>
      </c>
      <c r="I10235" t="s">
        <v>26358</v>
      </c>
      <c r="J10235" t="s">
        <v>26359</v>
      </c>
      <c r="K10235" t="s">
        <v>110</v>
      </c>
      <c r="L10235" t="s">
        <v>3343</v>
      </c>
      <c r="M10235" t="s">
        <v>3344</v>
      </c>
      <c r="N10235" t="s">
        <v>3345</v>
      </c>
      <c r="O10235" t="s">
        <v>3346</v>
      </c>
      <c r="P10235" t="s">
        <v>3343</v>
      </c>
      <c r="Q10235" t="s">
        <v>3346</v>
      </c>
    </row>
    <row r="10236" spans="1:17" x14ac:dyDescent="0.25">
      <c r="A10236" t="s">
        <v>1727</v>
      </c>
      <c r="B10236" t="s">
        <v>25081</v>
      </c>
      <c r="C10236" t="s">
        <v>26318</v>
      </c>
      <c r="D10236" t="s">
        <v>26319</v>
      </c>
      <c r="E10236">
        <v>4199061</v>
      </c>
      <c r="F10236" t="s">
        <v>2185</v>
      </c>
      <c r="G10236" t="s">
        <v>3500</v>
      </c>
      <c r="H10236" t="s">
        <v>2503</v>
      </c>
      <c r="I10236" t="s">
        <v>26360</v>
      </c>
      <c r="J10236" t="s">
        <v>1579</v>
      </c>
      <c r="K10236" t="s">
        <v>110</v>
      </c>
      <c r="L10236" t="s">
        <v>3343</v>
      </c>
      <c r="M10236" t="s">
        <v>3344</v>
      </c>
      <c r="N10236" t="s">
        <v>3345</v>
      </c>
      <c r="O10236" t="s">
        <v>3346</v>
      </c>
      <c r="P10236" t="s">
        <v>3343</v>
      </c>
      <c r="Q10236" t="s">
        <v>3346</v>
      </c>
    </row>
    <row r="10237" spans="1:17" x14ac:dyDescent="0.25">
      <c r="A10237" t="s">
        <v>1727</v>
      </c>
      <c r="B10237" t="s">
        <v>25081</v>
      </c>
      <c r="C10237" t="s">
        <v>26318</v>
      </c>
      <c r="D10237" t="s">
        <v>26319</v>
      </c>
      <c r="E10237">
        <v>4199061</v>
      </c>
      <c r="F10237" t="s">
        <v>2185</v>
      </c>
      <c r="G10237" t="s">
        <v>3500</v>
      </c>
      <c r="H10237" t="s">
        <v>2503</v>
      </c>
      <c r="I10237" t="s">
        <v>26361</v>
      </c>
      <c r="J10237" t="s">
        <v>8000</v>
      </c>
      <c r="K10237" t="s">
        <v>110</v>
      </c>
      <c r="L10237" t="s">
        <v>3346</v>
      </c>
      <c r="M10237" t="s">
        <v>3344</v>
      </c>
      <c r="N10237" t="s">
        <v>3345</v>
      </c>
      <c r="O10237" t="s">
        <v>3346</v>
      </c>
      <c r="P10237" t="s">
        <v>3343</v>
      </c>
      <c r="Q10237" t="s">
        <v>3346</v>
      </c>
    </row>
    <row r="10238" spans="1:17" x14ac:dyDescent="0.25">
      <c r="A10238" t="s">
        <v>1727</v>
      </c>
      <c r="B10238" t="s">
        <v>25081</v>
      </c>
      <c r="C10238" t="s">
        <v>26318</v>
      </c>
      <c r="D10238" t="s">
        <v>26319</v>
      </c>
      <c r="E10238">
        <v>4199061</v>
      </c>
      <c r="F10238" t="s">
        <v>2185</v>
      </c>
      <c r="G10238" t="s">
        <v>3500</v>
      </c>
      <c r="H10238" t="s">
        <v>2503</v>
      </c>
      <c r="I10238" t="s">
        <v>26362</v>
      </c>
      <c r="J10238" t="s">
        <v>3507</v>
      </c>
      <c r="K10238" t="s">
        <v>110</v>
      </c>
      <c r="L10238" t="s">
        <v>3346</v>
      </c>
      <c r="M10238" t="s">
        <v>3344</v>
      </c>
      <c r="N10238" t="s">
        <v>3345</v>
      </c>
      <c r="O10238" t="s">
        <v>3346</v>
      </c>
      <c r="P10238" t="s">
        <v>3343</v>
      </c>
      <c r="Q10238" t="s">
        <v>3346</v>
      </c>
    </row>
    <row r="10239" spans="1:17" x14ac:dyDescent="0.25">
      <c r="A10239" t="s">
        <v>1727</v>
      </c>
      <c r="B10239" t="s">
        <v>25081</v>
      </c>
      <c r="C10239" t="s">
        <v>26318</v>
      </c>
      <c r="D10239" t="s">
        <v>26319</v>
      </c>
      <c r="E10239">
        <v>4199061</v>
      </c>
      <c r="F10239" t="s">
        <v>2185</v>
      </c>
      <c r="G10239" t="s">
        <v>3500</v>
      </c>
      <c r="H10239" t="s">
        <v>2503</v>
      </c>
      <c r="I10239" t="s">
        <v>26363</v>
      </c>
      <c r="J10239" t="s">
        <v>3503</v>
      </c>
      <c r="K10239" t="s">
        <v>38</v>
      </c>
      <c r="L10239" t="s">
        <v>3346</v>
      </c>
      <c r="M10239" t="s">
        <v>3344</v>
      </c>
      <c r="N10239" t="s">
        <v>3345</v>
      </c>
      <c r="O10239" t="s">
        <v>3346</v>
      </c>
      <c r="P10239" t="s">
        <v>3343</v>
      </c>
      <c r="Q10239" t="s">
        <v>3346</v>
      </c>
    </row>
    <row r="10240" spans="1:17" x14ac:dyDescent="0.25">
      <c r="A10240" t="s">
        <v>1727</v>
      </c>
      <c r="B10240" t="s">
        <v>25081</v>
      </c>
      <c r="C10240" t="s">
        <v>26318</v>
      </c>
      <c r="D10240" t="s">
        <v>26319</v>
      </c>
      <c r="E10240">
        <v>4199062</v>
      </c>
      <c r="F10240" t="s">
        <v>3508</v>
      </c>
      <c r="G10240" t="s">
        <v>3996</v>
      </c>
      <c r="H10240" t="s">
        <v>3510</v>
      </c>
      <c r="I10240" t="s">
        <v>26364</v>
      </c>
      <c r="J10240" t="s">
        <v>3512</v>
      </c>
      <c r="K10240" t="s">
        <v>38</v>
      </c>
      <c r="L10240" t="s">
        <v>3343</v>
      </c>
      <c r="M10240" t="s">
        <v>3477</v>
      </c>
      <c r="N10240" t="s">
        <v>3513</v>
      </c>
      <c r="O10240" t="s">
        <v>3346</v>
      </c>
      <c r="P10240" t="s">
        <v>3343</v>
      </c>
      <c r="Q10240" t="s">
        <v>3346</v>
      </c>
    </row>
    <row r="10241" spans="1:17" x14ac:dyDescent="0.25">
      <c r="A10241" t="s">
        <v>1727</v>
      </c>
      <c r="B10241" t="s">
        <v>25081</v>
      </c>
      <c r="C10241" t="s">
        <v>26318</v>
      </c>
      <c r="D10241" t="s">
        <v>26319</v>
      </c>
      <c r="E10241">
        <v>4199063</v>
      </c>
      <c r="F10241" t="s">
        <v>2542</v>
      </c>
      <c r="G10241" t="s">
        <v>5143</v>
      </c>
      <c r="H10241" t="s">
        <v>3350</v>
      </c>
      <c r="I10241" t="s">
        <v>26365</v>
      </c>
      <c r="J10241" t="s">
        <v>2544</v>
      </c>
      <c r="K10241" t="s">
        <v>110</v>
      </c>
      <c r="L10241" t="s">
        <v>3343</v>
      </c>
      <c r="M10241" t="s">
        <v>3477</v>
      </c>
      <c r="N10241" t="s">
        <v>3513</v>
      </c>
      <c r="O10241" t="s">
        <v>3346</v>
      </c>
      <c r="P10241" t="s">
        <v>3343</v>
      </c>
      <c r="Q10241" t="s">
        <v>3346</v>
      </c>
    </row>
    <row r="10242" spans="1:17" x14ac:dyDescent="0.25">
      <c r="A10242" t="s">
        <v>1727</v>
      </c>
      <c r="B10242" t="s">
        <v>25081</v>
      </c>
      <c r="C10242" t="s">
        <v>26318</v>
      </c>
      <c r="D10242" t="s">
        <v>26319</v>
      </c>
      <c r="E10242">
        <v>4199064</v>
      </c>
      <c r="F10242" t="s">
        <v>26366</v>
      </c>
      <c r="G10242" t="s">
        <v>3487</v>
      </c>
      <c r="H10242" t="s">
        <v>2503</v>
      </c>
      <c r="I10242" t="s">
        <v>26367</v>
      </c>
      <c r="J10242" t="s">
        <v>20970</v>
      </c>
      <c r="K10242" t="s">
        <v>110</v>
      </c>
      <c r="L10242" t="s">
        <v>3343</v>
      </c>
      <c r="M10242" t="s">
        <v>3344</v>
      </c>
      <c r="N10242" t="s">
        <v>3345</v>
      </c>
      <c r="O10242" t="s">
        <v>3346</v>
      </c>
      <c r="P10242" t="s">
        <v>3343</v>
      </c>
      <c r="Q10242" t="s">
        <v>3346</v>
      </c>
    </row>
    <row r="10243" spans="1:17" x14ac:dyDescent="0.25">
      <c r="A10243" t="s">
        <v>1727</v>
      </c>
      <c r="B10243" t="s">
        <v>25081</v>
      </c>
      <c r="C10243" t="s">
        <v>26318</v>
      </c>
      <c r="D10243" t="s">
        <v>26319</v>
      </c>
      <c r="E10243">
        <v>4199064</v>
      </c>
      <c r="F10243" t="s">
        <v>26366</v>
      </c>
      <c r="G10243" t="s">
        <v>3487</v>
      </c>
      <c r="H10243" t="s">
        <v>2503</v>
      </c>
      <c r="I10243" t="s">
        <v>26368</v>
      </c>
      <c r="J10243" t="s">
        <v>3490</v>
      </c>
      <c r="K10243" t="s">
        <v>110</v>
      </c>
      <c r="L10243" t="s">
        <v>3346</v>
      </c>
      <c r="M10243" t="s">
        <v>3344</v>
      </c>
      <c r="N10243" t="s">
        <v>3345</v>
      </c>
      <c r="O10243" t="s">
        <v>3346</v>
      </c>
      <c r="P10243" t="s">
        <v>3343</v>
      </c>
      <c r="Q10243" t="s">
        <v>3346</v>
      </c>
    </row>
    <row r="10244" spans="1:17" x14ac:dyDescent="0.25">
      <c r="A10244" t="s">
        <v>1727</v>
      </c>
      <c r="B10244" t="s">
        <v>25081</v>
      </c>
      <c r="C10244" t="s">
        <v>26318</v>
      </c>
      <c r="D10244" t="s">
        <v>26319</v>
      </c>
      <c r="E10244">
        <v>4199064</v>
      </c>
      <c r="F10244" t="s">
        <v>26366</v>
      </c>
      <c r="G10244" t="s">
        <v>3487</v>
      </c>
      <c r="H10244" t="s">
        <v>2503</v>
      </c>
      <c r="I10244" t="s">
        <v>26369</v>
      </c>
      <c r="J10244" t="s">
        <v>26370</v>
      </c>
      <c r="K10244" t="s">
        <v>110</v>
      </c>
      <c r="L10244" t="s">
        <v>3346</v>
      </c>
      <c r="M10244" t="s">
        <v>3344</v>
      </c>
      <c r="N10244" t="s">
        <v>3345</v>
      </c>
      <c r="O10244" t="s">
        <v>3346</v>
      </c>
      <c r="P10244" t="s">
        <v>3343</v>
      </c>
      <c r="Q10244" t="s">
        <v>3346</v>
      </c>
    </row>
    <row r="10245" spans="1:17" x14ac:dyDescent="0.25">
      <c r="A10245" t="s">
        <v>1727</v>
      </c>
      <c r="B10245" t="s">
        <v>25081</v>
      </c>
      <c r="C10245" t="s">
        <v>26318</v>
      </c>
      <c r="D10245" t="s">
        <v>26319</v>
      </c>
      <c r="E10245">
        <v>4199064</v>
      </c>
      <c r="F10245" t="s">
        <v>26366</v>
      </c>
      <c r="G10245" t="s">
        <v>3487</v>
      </c>
      <c r="H10245" t="s">
        <v>2503</v>
      </c>
      <c r="I10245" t="s">
        <v>26371</v>
      </c>
      <c r="J10245" t="s">
        <v>26372</v>
      </c>
      <c r="K10245" t="s">
        <v>110</v>
      </c>
      <c r="L10245" t="s">
        <v>3346</v>
      </c>
      <c r="M10245" t="s">
        <v>3344</v>
      </c>
      <c r="N10245" t="s">
        <v>3345</v>
      </c>
      <c r="O10245" t="s">
        <v>3346</v>
      </c>
      <c r="P10245" t="s">
        <v>3343</v>
      </c>
      <c r="Q10245" t="s">
        <v>3346</v>
      </c>
    </row>
    <row r="10246" spans="1:17" x14ac:dyDescent="0.25">
      <c r="A10246" t="s">
        <v>1727</v>
      </c>
      <c r="B10246" t="s">
        <v>25081</v>
      </c>
      <c r="C10246" t="s">
        <v>26318</v>
      </c>
      <c r="D10246" t="s">
        <v>26319</v>
      </c>
      <c r="E10246">
        <v>4199064</v>
      </c>
      <c r="F10246" t="s">
        <v>26366</v>
      </c>
      <c r="G10246" t="s">
        <v>3487</v>
      </c>
      <c r="H10246" t="s">
        <v>2503</v>
      </c>
      <c r="I10246" t="s">
        <v>26373</v>
      </c>
      <c r="J10246" t="s">
        <v>3496</v>
      </c>
      <c r="K10246" t="s">
        <v>110</v>
      </c>
      <c r="L10246" t="s">
        <v>3346</v>
      </c>
      <c r="M10246" t="s">
        <v>3344</v>
      </c>
      <c r="N10246" t="s">
        <v>3345</v>
      </c>
      <c r="O10246" t="s">
        <v>3346</v>
      </c>
      <c r="P10246" t="s">
        <v>3343</v>
      </c>
      <c r="Q10246" t="s">
        <v>3346</v>
      </c>
    </row>
    <row r="10247" spans="1:17" x14ac:dyDescent="0.25">
      <c r="A10247" t="s">
        <v>1727</v>
      </c>
      <c r="B10247" t="s">
        <v>25081</v>
      </c>
      <c r="C10247" t="s">
        <v>26318</v>
      </c>
      <c r="D10247" t="s">
        <v>26319</v>
      </c>
      <c r="E10247">
        <v>4199065</v>
      </c>
      <c r="F10247" t="s">
        <v>375</v>
      </c>
      <c r="G10247" t="s">
        <v>3518</v>
      </c>
      <c r="H10247" t="s">
        <v>3350</v>
      </c>
      <c r="I10247" t="s">
        <v>26374</v>
      </c>
      <c r="J10247" t="s">
        <v>154</v>
      </c>
      <c r="K10247" t="s">
        <v>110</v>
      </c>
      <c r="L10247" t="s">
        <v>3343</v>
      </c>
      <c r="M10247" t="s">
        <v>3344</v>
      </c>
      <c r="N10247" t="s">
        <v>3345</v>
      </c>
      <c r="O10247" t="s">
        <v>3346</v>
      </c>
      <c r="P10247" t="s">
        <v>3343</v>
      </c>
      <c r="Q10247" t="s">
        <v>3346</v>
      </c>
    </row>
    <row r="10248" spans="1:17" x14ac:dyDescent="0.25">
      <c r="A10248" t="s">
        <v>1727</v>
      </c>
      <c r="B10248" t="s">
        <v>25081</v>
      </c>
      <c r="C10248" t="s">
        <v>26318</v>
      </c>
      <c r="D10248" t="s">
        <v>26319</v>
      </c>
      <c r="E10248">
        <v>4199066</v>
      </c>
      <c r="F10248" t="s">
        <v>1896</v>
      </c>
      <c r="G10248" t="s">
        <v>3520</v>
      </c>
      <c r="H10248" t="s">
        <v>3350</v>
      </c>
      <c r="I10248" t="s">
        <v>26375</v>
      </c>
      <c r="J10248" t="s">
        <v>1898</v>
      </c>
      <c r="K10248" t="s">
        <v>110</v>
      </c>
      <c r="L10248" t="s">
        <v>3343</v>
      </c>
      <c r="M10248" t="s">
        <v>3344</v>
      </c>
      <c r="N10248" t="s">
        <v>3345</v>
      </c>
      <c r="O10248" t="s">
        <v>3346</v>
      </c>
      <c r="P10248" t="s">
        <v>3343</v>
      </c>
      <c r="Q10248" t="s">
        <v>3346</v>
      </c>
    </row>
    <row r="10249" spans="1:17" x14ac:dyDescent="0.25">
      <c r="A10249" t="s">
        <v>1727</v>
      </c>
      <c r="B10249" t="s">
        <v>25081</v>
      </c>
      <c r="C10249" t="s">
        <v>26318</v>
      </c>
      <c r="D10249" t="s">
        <v>26319</v>
      </c>
      <c r="E10249">
        <v>4199067</v>
      </c>
      <c r="F10249" t="s">
        <v>3522</v>
      </c>
      <c r="G10249" t="s">
        <v>3523</v>
      </c>
      <c r="H10249" t="s">
        <v>3429</v>
      </c>
      <c r="I10249" t="s">
        <v>26376</v>
      </c>
      <c r="J10249" t="s">
        <v>3522</v>
      </c>
      <c r="K10249" t="s">
        <v>110</v>
      </c>
      <c r="L10249" t="s">
        <v>3343</v>
      </c>
      <c r="M10249" t="s">
        <v>3344</v>
      </c>
      <c r="N10249" t="s">
        <v>3345</v>
      </c>
      <c r="O10249" t="s">
        <v>3346</v>
      </c>
      <c r="P10249" t="s">
        <v>3343</v>
      </c>
      <c r="Q10249" t="s">
        <v>3346</v>
      </c>
    </row>
    <row r="10250" spans="1:17" x14ac:dyDescent="0.25">
      <c r="A10250" t="s">
        <v>1727</v>
      </c>
      <c r="B10250" t="s">
        <v>25081</v>
      </c>
      <c r="C10250" t="s">
        <v>26318</v>
      </c>
      <c r="D10250" t="s">
        <v>26319</v>
      </c>
      <c r="E10250">
        <v>4199068</v>
      </c>
      <c r="F10250" t="s">
        <v>128</v>
      </c>
      <c r="G10250" t="s">
        <v>3525</v>
      </c>
      <c r="H10250" t="s">
        <v>3526</v>
      </c>
      <c r="I10250" t="s">
        <v>26377</v>
      </c>
      <c r="J10250" t="s">
        <v>935</v>
      </c>
      <c r="K10250" t="s">
        <v>110</v>
      </c>
      <c r="L10250" t="s">
        <v>3343</v>
      </c>
      <c r="M10250" t="s">
        <v>3344</v>
      </c>
      <c r="N10250" t="s">
        <v>3345</v>
      </c>
      <c r="O10250" t="s">
        <v>3346</v>
      </c>
      <c r="P10250" t="s">
        <v>3343</v>
      </c>
      <c r="Q10250" t="s">
        <v>3346</v>
      </c>
    </row>
    <row r="10251" spans="1:17" x14ac:dyDescent="0.25">
      <c r="A10251" t="s">
        <v>1727</v>
      </c>
      <c r="B10251" t="s">
        <v>25081</v>
      </c>
      <c r="C10251" t="s">
        <v>26318</v>
      </c>
      <c r="D10251" t="s">
        <v>26319</v>
      </c>
      <c r="E10251">
        <v>4199068</v>
      </c>
      <c r="F10251" t="s">
        <v>128</v>
      </c>
      <c r="G10251" t="s">
        <v>3525</v>
      </c>
      <c r="H10251" t="s">
        <v>3526</v>
      </c>
      <c r="I10251" t="s">
        <v>26378</v>
      </c>
      <c r="J10251" t="s">
        <v>1193</v>
      </c>
      <c r="K10251" t="s">
        <v>110</v>
      </c>
      <c r="L10251" t="s">
        <v>3346</v>
      </c>
      <c r="M10251" t="s">
        <v>3344</v>
      </c>
      <c r="N10251" t="s">
        <v>3345</v>
      </c>
      <c r="O10251" t="s">
        <v>3346</v>
      </c>
      <c r="P10251" t="s">
        <v>3343</v>
      </c>
      <c r="Q10251" t="s">
        <v>3346</v>
      </c>
    </row>
    <row r="10252" spans="1:17" x14ac:dyDescent="0.25">
      <c r="A10252" t="s">
        <v>1727</v>
      </c>
      <c r="B10252" t="s">
        <v>25081</v>
      </c>
      <c r="C10252" t="s">
        <v>26318</v>
      </c>
      <c r="D10252" t="s">
        <v>26319</v>
      </c>
      <c r="E10252">
        <v>4199069</v>
      </c>
      <c r="F10252" t="s">
        <v>3537</v>
      </c>
      <c r="G10252" t="s">
        <v>3538</v>
      </c>
      <c r="H10252" t="s">
        <v>2503</v>
      </c>
      <c r="I10252" t="s">
        <v>26379</v>
      </c>
      <c r="J10252" t="s">
        <v>3540</v>
      </c>
      <c r="K10252" t="s">
        <v>110</v>
      </c>
      <c r="L10252" t="s">
        <v>3343</v>
      </c>
      <c r="M10252" t="s">
        <v>3344</v>
      </c>
      <c r="N10252" t="s">
        <v>3345</v>
      </c>
      <c r="O10252" t="s">
        <v>3346</v>
      </c>
      <c r="P10252" t="s">
        <v>3343</v>
      </c>
      <c r="Q10252" t="s">
        <v>3346</v>
      </c>
    </row>
    <row r="10253" spans="1:17" x14ac:dyDescent="0.25">
      <c r="A10253" t="s">
        <v>1727</v>
      </c>
      <c r="B10253" t="s">
        <v>25081</v>
      </c>
      <c r="C10253" t="s">
        <v>26318</v>
      </c>
      <c r="D10253" t="s">
        <v>26319</v>
      </c>
      <c r="E10253">
        <v>4199070</v>
      </c>
      <c r="F10253" t="s">
        <v>3541</v>
      </c>
      <c r="G10253" t="s">
        <v>3542</v>
      </c>
      <c r="H10253" t="s">
        <v>2503</v>
      </c>
      <c r="I10253" t="s">
        <v>26380</v>
      </c>
      <c r="J10253" t="s">
        <v>3544</v>
      </c>
      <c r="K10253" t="s">
        <v>110</v>
      </c>
      <c r="L10253" t="s">
        <v>3343</v>
      </c>
      <c r="M10253" t="s">
        <v>3344</v>
      </c>
      <c r="N10253" t="s">
        <v>3345</v>
      </c>
      <c r="O10253" t="s">
        <v>3346</v>
      </c>
      <c r="P10253" t="s">
        <v>3343</v>
      </c>
      <c r="Q10253" t="s">
        <v>3346</v>
      </c>
    </row>
    <row r="10254" spans="1:17" x14ac:dyDescent="0.25">
      <c r="A10254" t="s">
        <v>26381</v>
      </c>
      <c r="B10254" t="s">
        <v>26382</v>
      </c>
      <c r="C10254" t="s">
        <v>26383</v>
      </c>
      <c r="D10254" t="s">
        <v>26384</v>
      </c>
      <c r="E10254">
        <v>4201002</v>
      </c>
      <c r="F10254" t="s">
        <v>26385</v>
      </c>
      <c r="G10254" t="s">
        <v>26386</v>
      </c>
      <c r="H10254" t="s">
        <v>26387</v>
      </c>
      <c r="I10254" t="s">
        <v>26388</v>
      </c>
      <c r="J10254" t="s">
        <v>26389</v>
      </c>
      <c r="K10254" t="s">
        <v>110</v>
      </c>
      <c r="L10254" t="s">
        <v>3343</v>
      </c>
      <c r="M10254" t="s">
        <v>4108</v>
      </c>
      <c r="N10254" t="s">
        <v>5796</v>
      </c>
      <c r="O10254" t="s">
        <v>3346</v>
      </c>
      <c r="P10254" t="s">
        <v>3343</v>
      </c>
      <c r="Q10254" t="s">
        <v>3346</v>
      </c>
    </row>
    <row r="10255" spans="1:17" x14ac:dyDescent="0.25">
      <c r="A10255" t="s">
        <v>26381</v>
      </c>
      <c r="B10255" t="s">
        <v>26382</v>
      </c>
      <c r="C10255" t="s">
        <v>26383</v>
      </c>
      <c r="D10255" t="s">
        <v>26384</v>
      </c>
      <c r="E10255">
        <v>4201002</v>
      </c>
      <c r="F10255" t="s">
        <v>26385</v>
      </c>
      <c r="G10255" t="s">
        <v>26386</v>
      </c>
      <c r="H10255" t="s">
        <v>26387</v>
      </c>
      <c r="I10255" t="s">
        <v>26390</v>
      </c>
      <c r="J10255" t="s">
        <v>26391</v>
      </c>
      <c r="K10255" t="s">
        <v>110</v>
      </c>
      <c r="L10255" t="s">
        <v>3346</v>
      </c>
      <c r="M10255" t="s">
        <v>4108</v>
      </c>
      <c r="N10255" t="s">
        <v>5796</v>
      </c>
      <c r="O10255" t="s">
        <v>3346</v>
      </c>
      <c r="P10255" t="s">
        <v>3343</v>
      </c>
      <c r="Q10255" t="s">
        <v>3346</v>
      </c>
    </row>
    <row r="10256" spans="1:17" x14ac:dyDescent="0.25">
      <c r="A10256" t="s">
        <v>26381</v>
      </c>
      <c r="B10256" t="s">
        <v>26382</v>
      </c>
      <c r="C10256" t="s">
        <v>26383</v>
      </c>
      <c r="D10256" t="s">
        <v>26384</v>
      </c>
      <c r="E10256">
        <v>4201002</v>
      </c>
      <c r="F10256" t="s">
        <v>26385</v>
      </c>
      <c r="G10256" t="s">
        <v>26386</v>
      </c>
      <c r="H10256" t="s">
        <v>26387</v>
      </c>
      <c r="I10256" t="s">
        <v>26392</v>
      </c>
      <c r="J10256" t="s">
        <v>26393</v>
      </c>
      <c r="K10256" t="s">
        <v>110</v>
      </c>
      <c r="L10256" t="s">
        <v>3346</v>
      </c>
      <c r="M10256" t="s">
        <v>4108</v>
      </c>
      <c r="N10256" t="s">
        <v>5796</v>
      </c>
      <c r="O10256" t="s">
        <v>3346</v>
      </c>
      <c r="P10256" t="s">
        <v>3343</v>
      </c>
      <c r="Q10256" t="s">
        <v>3346</v>
      </c>
    </row>
    <row r="10257" spans="1:17" x14ac:dyDescent="0.25">
      <c r="A10257" t="s">
        <v>26381</v>
      </c>
      <c r="B10257" t="s">
        <v>26382</v>
      </c>
      <c r="C10257" t="s">
        <v>26383</v>
      </c>
      <c r="D10257" t="s">
        <v>26384</v>
      </c>
      <c r="E10257">
        <v>4201002</v>
      </c>
      <c r="F10257" t="s">
        <v>26385</v>
      </c>
      <c r="G10257" t="s">
        <v>26386</v>
      </c>
      <c r="H10257" t="s">
        <v>26387</v>
      </c>
      <c r="I10257" t="s">
        <v>26394</v>
      </c>
      <c r="J10257" t="s">
        <v>26395</v>
      </c>
      <c r="K10257" t="s">
        <v>110</v>
      </c>
      <c r="L10257" t="s">
        <v>3346</v>
      </c>
      <c r="M10257" t="s">
        <v>4108</v>
      </c>
      <c r="N10257" t="s">
        <v>5796</v>
      </c>
      <c r="O10257" t="s">
        <v>3346</v>
      </c>
      <c r="P10257" t="s">
        <v>3343</v>
      </c>
      <c r="Q10257" t="s">
        <v>3346</v>
      </c>
    </row>
    <row r="10258" spans="1:17" x14ac:dyDescent="0.25">
      <c r="A10258" t="s">
        <v>26381</v>
      </c>
      <c r="B10258" t="s">
        <v>26382</v>
      </c>
      <c r="C10258" t="s">
        <v>26383</v>
      </c>
      <c r="D10258" t="s">
        <v>26384</v>
      </c>
      <c r="E10258">
        <v>4201002</v>
      </c>
      <c r="F10258" t="s">
        <v>26385</v>
      </c>
      <c r="G10258" t="s">
        <v>26386</v>
      </c>
      <c r="H10258" t="s">
        <v>26387</v>
      </c>
      <c r="I10258" t="s">
        <v>26396</v>
      </c>
      <c r="J10258" t="s">
        <v>26397</v>
      </c>
      <c r="K10258" t="s">
        <v>110</v>
      </c>
      <c r="L10258" t="s">
        <v>3346</v>
      </c>
      <c r="M10258" t="s">
        <v>4108</v>
      </c>
      <c r="N10258" t="s">
        <v>5796</v>
      </c>
      <c r="O10258" t="s">
        <v>3346</v>
      </c>
      <c r="P10258" t="s">
        <v>3343</v>
      </c>
      <c r="Q10258" t="s">
        <v>3346</v>
      </c>
    </row>
    <row r="10259" spans="1:17" x14ac:dyDescent="0.25">
      <c r="A10259" t="s">
        <v>26381</v>
      </c>
      <c r="B10259" t="s">
        <v>26382</v>
      </c>
      <c r="C10259" t="s">
        <v>26383</v>
      </c>
      <c r="D10259" t="s">
        <v>26384</v>
      </c>
      <c r="E10259">
        <v>4201002</v>
      </c>
      <c r="F10259" t="s">
        <v>26385</v>
      </c>
      <c r="G10259" t="s">
        <v>26386</v>
      </c>
      <c r="H10259" t="s">
        <v>26387</v>
      </c>
      <c r="I10259" t="s">
        <v>26398</v>
      </c>
      <c r="J10259" t="s">
        <v>26399</v>
      </c>
      <c r="K10259" t="s">
        <v>110</v>
      </c>
      <c r="L10259" t="s">
        <v>3346</v>
      </c>
      <c r="M10259" t="s">
        <v>4108</v>
      </c>
      <c r="N10259" t="s">
        <v>5796</v>
      </c>
      <c r="O10259" t="s">
        <v>3346</v>
      </c>
      <c r="P10259" t="s">
        <v>3343</v>
      </c>
      <c r="Q10259" t="s">
        <v>3346</v>
      </c>
    </row>
    <row r="10260" spans="1:17" x14ac:dyDescent="0.25">
      <c r="A10260" t="s">
        <v>26381</v>
      </c>
      <c r="B10260" t="s">
        <v>26382</v>
      </c>
      <c r="C10260" t="s">
        <v>26383</v>
      </c>
      <c r="D10260" t="s">
        <v>26384</v>
      </c>
      <c r="E10260">
        <v>4201002</v>
      </c>
      <c r="F10260" t="s">
        <v>26385</v>
      </c>
      <c r="G10260" t="s">
        <v>26386</v>
      </c>
      <c r="H10260" t="s">
        <v>26387</v>
      </c>
      <c r="I10260" t="s">
        <v>26400</v>
      </c>
      <c r="J10260" t="s">
        <v>26401</v>
      </c>
      <c r="K10260" t="s">
        <v>110</v>
      </c>
      <c r="L10260" t="s">
        <v>3346</v>
      </c>
      <c r="M10260" t="s">
        <v>4108</v>
      </c>
      <c r="N10260" t="s">
        <v>5796</v>
      </c>
      <c r="O10260" t="s">
        <v>3346</v>
      </c>
      <c r="P10260" t="s">
        <v>3343</v>
      </c>
      <c r="Q10260" t="s">
        <v>3346</v>
      </c>
    </row>
    <row r="10261" spans="1:17" x14ac:dyDescent="0.25">
      <c r="A10261" t="s">
        <v>26381</v>
      </c>
      <c r="B10261" t="s">
        <v>26382</v>
      </c>
      <c r="C10261" t="s">
        <v>26383</v>
      </c>
      <c r="D10261" t="s">
        <v>26384</v>
      </c>
      <c r="E10261">
        <v>4201002</v>
      </c>
      <c r="F10261" t="s">
        <v>26385</v>
      </c>
      <c r="G10261" t="s">
        <v>26386</v>
      </c>
      <c r="H10261" t="s">
        <v>26387</v>
      </c>
      <c r="I10261" t="s">
        <v>26402</v>
      </c>
      <c r="J10261" t="s">
        <v>26403</v>
      </c>
      <c r="K10261" t="s">
        <v>110</v>
      </c>
      <c r="L10261" t="s">
        <v>3346</v>
      </c>
      <c r="M10261" t="s">
        <v>4108</v>
      </c>
      <c r="N10261" t="s">
        <v>5796</v>
      </c>
      <c r="O10261" t="s">
        <v>3346</v>
      </c>
      <c r="P10261" t="s">
        <v>3343</v>
      </c>
      <c r="Q10261" t="s">
        <v>3346</v>
      </c>
    </row>
    <row r="10262" spans="1:17" x14ac:dyDescent="0.25">
      <c r="A10262" t="s">
        <v>26381</v>
      </c>
      <c r="B10262" t="s">
        <v>26382</v>
      </c>
      <c r="C10262" t="s">
        <v>26383</v>
      </c>
      <c r="D10262" t="s">
        <v>26384</v>
      </c>
      <c r="E10262">
        <v>4201002</v>
      </c>
      <c r="F10262" t="s">
        <v>26385</v>
      </c>
      <c r="G10262" t="s">
        <v>26386</v>
      </c>
      <c r="H10262" t="s">
        <v>26387</v>
      </c>
      <c r="I10262" t="s">
        <v>26404</v>
      </c>
      <c r="J10262" t="s">
        <v>26405</v>
      </c>
      <c r="K10262" t="s">
        <v>110</v>
      </c>
      <c r="L10262" t="s">
        <v>3346</v>
      </c>
      <c r="M10262" t="s">
        <v>4108</v>
      </c>
      <c r="N10262" t="s">
        <v>5796</v>
      </c>
      <c r="O10262" t="s">
        <v>3346</v>
      </c>
      <c r="P10262" t="s">
        <v>3343</v>
      </c>
      <c r="Q10262" t="s">
        <v>3346</v>
      </c>
    </row>
    <row r="10263" spans="1:17" x14ac:dyDescent="0.25">
      <c r="A10263" t="s">
        <v>26381</v>
      </c>
      <c r="B10263" t="s">
        <v>26382</v>
      </c>
      <c r="C10263" t="s">
        <v>26383</v>
      </c>
      <c r="D10263" t="s">
        <v>26384</v>
      </c>
      <c r="E10263">
        <v>4201003</v>
      </c>
      <c r="F10263" t="s">
        <v>26406</v>
      </c>
      <c r="G10263" t="s">
        <v>26407</v>
      </c>
      <c r="H10263" t="s">
        <v>26408</v>
      </c>
      <c r="I10263" t="s">
        <v>26409</v>
      </c>
      <c r="J10263" t="s">
        <v>26410</v>
      </c>
      <c r="K10263" t="s">
        <v>110</v>
      </c>
      <c r="L10263" t="s">
        <v>3343</v>
      </c>
      <c r="M10263" t="s">
        <v>3344</v>
      </c>
      <c r="N10263" t="s">
        <v>4323</v>
      </c>
      <c r="O10263" t="s">
        <v>3346</v>
      </c>
      <c r="P10263" t="s">
        <v>3343</v>
      </c>
      <c r="Q10263" t="s">
        <v>3346</v>
      </c>
    </row>
    <row r="10264" spans="1:17" x14ac:dyDescent="0.25">
      <c r="A10264" t="s">
        <v>26381</v>
      </c>
      <c r="B10264" t="s">
        <v>26382</v>
      </c>
      <c r="C10264" t="s">
        <v>26383</v>
      </c>
      <c r="D10264" t="s">
        <v>26384</v>
      </c>
      <c r="E10264">
        <v>4201003</v>
      </c>
      <c r="F10264" t="s">
        <v>26406</v>
      </c>
      <c r="G10264" t="s">
        <v>26407</v>
      </c>
      <c r="H10264" t="s">
        <v>26408</v>
      </c>
      <c r="I10264" t="s">
        <v>26411</v>
      </c>
      <c r="J10264" t="s">
        <v>26412</v>
      </c>
      <c r="K10264" t="s">
        <v>110</v>
      </c>
      <c r="L10264" t="s">
        <v>3346</v>
      </c>
      <c r="M10264" t="s">
        <v>3344</v>
      </c>
      <c r="N10264" t="s">
        <v>4323</v>
      </c>
      <c r="O10264" t="s">
        <v>3346</v>
      </c>
      <c r="P10264" t="s">
        <v>3343</v>
      </c>
      <c r="Q10264" t="s">
        <v>3346</v>
      </c>
    </row>
    <row r="10265" spans="1:17" x14ac:dyDescent="0.25">
      <c r="A10265" t="s">
        <v>26381</v>
      </c>
      <c r="B10265" t="s">
        <v>26382</v>
      </c>
      <c r="C10265" t="s">
        <v>26383</v>
      </c>
      <c r="D10265" t="s">
        <v>26384</v>
      </c>
      <c r="E10265">
        <v>4201003</v>
      </c>
      <c r="F10265" t="s">
        <v>26406</v>
      </c>
      <c r="G10265" t="s">
        <v>26407</v>
      </c>
      <c r="H10265" t="s">
        <v>26408</v>
      </c>
      <c r="I10265" t="s">
        <v>26413</v>
      </c>
      <c r="J10265" t="s">
        <v>26414</v>
      </c>
      <c r="K10265" t="s">
        <v>110</v>
      </c>
      <c r="L10265" t="s">
        <v>3346</v>
      </c>
      <c r="M10265" t="s">
        <v>3344</v>
      </c>
      <c r="N10265" t="s">
        <v>4323</v>
      </c>
      <c r="O10265" t="s">
        <v>3346</v>
      </c>
      <c r="P10265" t="s">
        <v>3343</v>
      </c>
      <c r="Q10265" t="s">
        <v>3346</v>
      </c>
    </row>
    <row r="10266" spans="1:17" x14ac:dyDescent="0.25">
      <c r="A10266" t="s">
        <v>26381</v>
      </c>
      <c r="B10266" t="s">
        <v>26382</v>
      </c>
      <c r="C10266" t="s">
        <v>26383</v>
      </c>
      <c r="D10266" t="s">
        <v>26384</v>
      </c>
      <c r="E10266">
        <v>4201003</v>
      </c>
      <c r="F10266" t="s">
        <v>26406</v>
      </c>
      <c r="G10266" t="s">
        <v>26407</v>
      </c>
      <c r="H10266" t="s">
        <v>26408</v>
      </c>
      <c r="I10266" t="s">
        <v>26415</v>
      </c>
      <c r="J10266" t="s">
        <v>26401</v>
      </c>
      <c r="K10266" t="s">
        <v>110</v>
      </c>
      <c r="L10266" t="s">
        <v>3346</v>
      </c>
      <c r="M10266" t="s">
        <v>3344</v>
      </c>
      <c r="N10266" t="s">
        <v>4323</v>
      </c>
      <c r="O10266" t="s">
        <v>3346</v>
      </c>
      <c r="P10266" t="s">
        <v>3343</v>
      </c>
      <c r="Q10266" t="s">
        <v>3346</v>
      </c>
    </row>
    <row r="10267" spans="1:17" x14ac:dyDescent="0.25">
      <c r="A10267" t="s">
        <v>26381</v>
      </c>
      <c r="B10267" t="s">
        <v>26382</v>
      </c>
      <c r="C10267" t="s">
        <v>26383</v>
      </c>
      <c r="D10267" t="s">
        <v>26384</v>
      </c>
      <c r="E10267">
        <v>4201003</v>
      </c>
      <c r="F10267" t="s">
        <v>26406</v>
      </c>
      <c r="G10267" t="s">
        <v>26407</v>
      </c>
      <c r="H10267" t="s">
        <v>26408</v>
      </c>
      <c r="I10267" t="s">
        <v>26416</v>
      </c>
      <c r="J10267" t="s">
        <v>26399</v>
      </c>
      <c r="K10267" t="s">
        <v>110</v>
      </c>
      <c r="L10267" t="s">
        <v>3346</v>
      </c>
      <c r="M10267" t="s">
        <v>3344</v>
      </c>
      <c r="N10267" t="s">
        <v>4323</v>
      </c>
      <c r="O10267" t="s">
        <v>3346</v>
      </c>
      <c r="P10267" t="s">
        <v>3343</v>
      </c>
      <c r="Q10267" t="s">
        <v>3346</v>
      </c>
    </row>
    <row r="10268" spans="1:17" x14ac:dyDescent="0.25">
      <c r="A10268" t="s">
        <v>26381</v>
      </c>
      <c r="B10268" t="s">
        <v>26382</v>
      </c>
      <c r="C10268" t="s">
        <v>26383</v>
      </c>
      <c r="D10268" t="s">
        <v>26384</v>
      </c>
      <c r="E10268">
        <v>4201003</v>
      </c>
      <c r="F10268" t="s">
        <v>26406</v>
      </c>
      <c r="G10268" t="s">
        <v>26407</v>
      </c>
      <c r="H10268" t="s">
        <v>26408</v>
      </c>
      <c r="I10268" t="s">
        <v>26417</v>
      </c>
      <c r="J10268" t="s">
        <v>26418</v>
      </c>
      <c r="K10268" t="s">
        <v>110</v>
      </c>
      <c r="L10268" t="s">
        <v>3346</v>
      </c>
      <c r="M10268" t="s">
        <v>3344</v>
      </c>
      <c r="N10268" t="s">
        <v>4323</v>
      </c>
      <c r="O10268" t="s">
        <v>3346</v>
      </c>
      <c r="P10268" t="s">
        <v>3343</v>
      </c>
      <c r="Q10268" t="s">
        <v>3346</v>
      </c>
    </row>
    <row r="10269" spans="1:17" x14ac:dyDescent="0.25">
      <c r="A10269" t="s">
        <v>26381</v>
      </c>
      <c r="B10269" t="s">
        <v>26382</v>
      </c>
      <c r="C10269" t="s">
        <v>26383</v>
      </c>
      <c r="D10269" t="s">
        <v>26384</v>
      </c>
      <c r="E10269">
        <v>4201004</v>
      </c>
      <c r="F10269" t="s">
        <v>26419</v>
      </c>
      <c r="G10269" t="s">
        <v>26420</v>
      </c>
      <c r="H10269" t="s">
        <v>8162</v>
      </c>
      <c r="I10269" t="s">
        <v>26421</v>
      </c>
      <c r="J10269" t="s">
        <v>26422</v>
      </c>
      <c r="K10269" t="s">
        <v>110</v>
      </c>
      <c r="L10269" t="s">
        <v>3343</v>
      </c>
      <c r="M10269" t="s">
        <v>3344</v>
      </c>
      <c r="N10269" t="s">
        <v>3345</v>
      </c>
      <c r="O10269" t="s">
        <v>3346</v>
      </c>
      <c r="P10269" t="s">
        <v>3343</v>
      </c>
      <c r="Q10269" t="s">
        <v>3346</v>
      </c>
    </row>
    <row r="10270" spans="1:17" x14ac:dyDescent="0.25">
      <c r="A10270" t="s">
        <v>26381</v>
      </c>
      <c r="B10270" t="s">
        <v>26382</v>
      </c>
      <c r="C10270" t="s">
        <v>26383</v>
      </c>
      <c r="D10270" t="s">
        <v>26384</v>
      </c>
      <c r="E10270">
        <v>4201004</v>
      </c>
      <c r="F10270" t="s">
        <v>26419</v>
      </c>
      <c r="G10270" t="s">
        <v>26420</v>
      </c>
      <c r="H10270" t="s">
        <v>8162</v>
      </c>
      <c r="I10270" t="s">
        <v>26423</v>
      </c>
      <c r="J10270" t="s">
        <v>26424</v>
      </c>
      <c r="K10270" t="s">
        <v>110</v>
      </c>
      <c r="L10270" t="s">
        <v>3346</v>
      </c>
      <c r="M10270" t="s">
        <v>3344</v>
      </c>
      <c r="N10270" t="s">
        <v>3345</v>
      </c>
      <c r="O10270" t="s">
        <v>3346</v>
      </c>
      <c r="P10270" t="s">
        <v>3343</v>
      </c>
      <c r="Q10270" t="s">
        <v>3346</v>
      </c>
    </row>
    <row r="10271" spans="1:17" x14ac:dyDescent="0.25">
      <c r="A10271" t="s">
        <v>26381</v>
      </c>
      <c r="B10271" t="s">
        <v>26382</v>
      </c>
      <c r="C10271" t="s">
        <v>26383</v>
      </c>
      <c r="D10271" t="s">
        <v>26384</v>
      </c>
      <c r="E10271">
        <v>4201004</v>
      </c>
      <c r="F10271" t="s">
        <v>26419</v>
      </c>
      <c r="G10271" t="s">
        <v>26420</v>
      </c>
      <c r="H10271" t="s">
        <v>8162</v>
      </c>
      <c r="I10271" t="s">
        <v>26425</v>
      </c>
      <c r="J10271" t="s">
        <v>26426</v>
      </c>
      <c r="K10271" t="s">
        <v>110</v>
      </c>
      <c r="L10271" t="s">
        <v>3346</v>
      </c>
      <c r="M10271" t="s">
        <v>3344</v>
      </c>
      <c r="N10271" t="s">
        <v>3345</v>
      </c>
      <c r="O10271" t="s">
        <v>3346</v>
      </c>
      <c r="P10271" t="s">
        <v>3343</v>
      </c>
      <c r="Q10271" t="s">
        <v>3346</v>
      </c>
    </row>
    <row r="10272" spans="1:17" x14ac:dyDescent="0.25">
      <c r="A10272" t="s">
        <v>26381</v>
      </c>
      <c r="B10272" t="s">
        <v>26382</v>
      </c>
      <c r="C10272" t="s">
        <v>26383</v>
      </c>
      <c r="D10272" t="s">
        <v>26384</v>
      </c>
      <c r="E10272">
        <v>4201004</v>
      </c>
      <c r="F10272" t="s">
        <v>26419</v>
      </c>
      <c r="G10272" t="s">
        <v>26420</v>
      </c>
      <c r="H10272" t="s">
        <v>8162</v>
      </c>
      <c r="I10272" t="s">
        <v>26427</v>
      </c>
      <c r="J10272" t="s">
        <v>26428</v>
      </c>
      <c r="K10272" t="s">
        <v>110</v>
      </c>
      <c r="L10272" t="s">
        <v>3346</v>
      </c>
      <c r="M10272" t="s">
        <v>3344</v>
      </c>
      <c r="N10272" t="s">
        <v>3345</v>
      </c>
      <c r="O10272" t="s">
        <v>3346</v>
      </c>
      <c r="P10272" t="s">
        <v>3343</v>
      </c>
      <c r="Q10272" t="s">
        <v>3346</v>
      </c>
    </row>
    <row r="10273" spans="1:17" x14ac:dyDescent="0.25">
      <c r="A10273" t="s">
        <v>26381</v>
      </c>
      <c r="B10273" t="s">
        <v>26382</v>
      </c>
      <c r="C10273" t="s">
        <v>26383</v>
      </c>
      <c r="D10273" t="s">
        <v>26384</v>
      </c>
      <c r="E10273">
        <v>4201004</v>
      </c>
      <c r="F10273" t="s">
        <v>26419</v>
      </c>
      <c r="G10273" t="s">
        <v>26420</v>
      </c>
      <c r="H10273" t="s">
        <v>8162</v>
      </c>
      <c r="I10273" t="s">
        <v>26429</v>
      </c>
      <c r="J10273" t="s">
        <v>21307</v>
      </c>
      <c r="K10273" t="s">
        <v>110</v>
      </c>
      <c r="L10273" t="s">
        <v>3346</v>
      </c>
      <c r="M10273" t="s">
        <v>3344</v>
      </c>
      <c r="N10273" t="s">
        <v>3345</v>
      </c>
      <c r="O10273" t="s">
        <v>3346</v>
      </c>
      <c r="P10273" t="s">
        <v>3343</v>
      </c>
      <c r="Q10273" t="s">
        <v>3346</v>
      </c>
    </row>
    <row r="10274" spans="1:17" x14ac:dyDescent="0.25">
      <c r="A10274" t="s">
        <v>26381</v>
      </c>
      <c r="B10274" t="s">
        <v>26382</v>
      </c>
      <c r="C10274" t="s">
        <v>26383</v>
      </c>
      <c r="D10274" t="s">
        <v>26384</v>
      </c>
      <c r="E10274">
        <v>4201006</v>
      </c>
      <c r="F10274" t="s">
        <v>26430</v>
      </c>
      <c r="G10274" t="s">
        <v>26431</v>
      </c>
      <c r="H10274" t="s">
        <v>9138</v>
      </c>
      <c r="I10274" t="s">
        <v>26432</v>
      </c>
      <c r="J10274" t="s">
        <v>26430</v>
      </c>
      <c r="K10274" t="s">
        <v>110</v>
      </c>
      <c r="L10274" t="s">
        <v>3343</v>
      </c>
      <c r="M10274" t="s">
        <v>3344</v>
      </c>
      <c r="N10274" t="s">
        <v>4323</v>
      </c>
      <c r="O10274" t="s">
        <v>3346</v>
      </c>
      <c r="P10274" t="s">
        <v>3343</v>
      </c>
      <c r="Q10274" t="s">
        <v>3346</v>
      </c>
    </row>
    <row r="10275" spans="1:17" x14ac:dyDescent="0.25">
      <c r="A10275" t="s">
        <v>26381</v>
      </c>
      <c r="B10275" t="s">
        <v>26382</v>
      </c>
      <c r="C10275" t="s">
        <v>26383</v>
      </c>
      <c r="D10275" t="s">
        <v>26384</v>
      </c>
      <c r="E10275">
        <v>4201006</v>
      </c>
      <c r="F10275" t="s">
        <v>26430</v>
      </c>
      <c r="G10275" t="s">
        <v>26431</v>
      </c>
      <c r="H10275" t="s">
        <v>9138</v>
      </c>
      <c r="I10275" t="s">
        <v>26433</v>
      </c>
      <c r="J10275" t="s">
        <v>26430</v>
      </c>
      <c r="K10275" t="s">
        <v>3433</v>
      </c>
      <c r="L10275" t="s">
        <v>3346</v>
      </c>
      <c r="M10275" t="s">
        <v>3344</v>
      </c>
      <c r="N10275" t="s">
        <v>4323</v>
      </c>
      <c r="O10275" t="s">
        <v>3346</v>
      </c>
      <c r="P10275" t="s">
        <v>3343</v>
      </c>
      <c r="Q10275" t="s">
        <v>3346</v>
      </c>
    </row>
    <row r="10276" spans="1:17" x14ac:dyDescent="0.25">
      <c r="A10276" t="s">
        <v>26381</v>
      </c>
      <c r="B10276" t="s">
        <v>26382</v>
      </c>
      <c r="C10276" t="s">
        <v>26383</v>
      </c>
      <c r="D10276" t="s">
        <v>26384</v>
      </c>
      <c r="E10276">
        <v>4201006</v>
      </c>
      <c r="F10276" t="s">
        <v>26430</v>
      </c>
      <c r="G10276" t="s">
        <v>26431</v>
      </c>
      <c r="H10276" t="s">
        <v>9138</v>
      </c>
      <c r="I10276" t="s">
        <v>26434</v>
      </c>
      <c r="J10276" t="s">
        <v>26435</v>
      </c>
      <c r="K10276" t="s">
        <v>110</v>
      </c>
      <c r="L10276" t="s">
        <v>3346</v>
      </c>
      <c r="M10276" t="s">
        <v>3344</v>
      </c>
      <c r="N10276" t="s">
        <v>4323</v>
      </c>
      <c r="O10276" t="s">
        <v>3346</v>
      </c>
      <c r="P10276" t="s">
        <v>3343</v>
      </c>
      <c r="Q10276" t="s">
        <v>3346</v>
      </c>
    </row>
    <row r="10277" spans="1:17" x14ac:dyDescent="0.25">
      <c r="A10277" t="s">
        <v>26381</v>
      </c>
      <c r="B10277" t="s">
        <v>26382</v>
      </c>
      <c r="C10277" t="s">
        <v>26383</v>
      </c>
      <c r="D10277" t="s">
        <v>26384</v>
      </c>
      <c r="E10277">
        <v>4201007</v>
      </c>
      <c r="F10277" t="s">
        <v>26436</v>
      </c>
      <c r="G10277" t="s">
        <v>26437</v>
      </c>
      <c r="H10277" t="s">
        <v>3350</v>
      </c>
      <c r="I10277" t="s">
        <v>26438</v>
      </c>
      <c r="J10277" t="s">
        <v>5812</v>
      </c>
      <c r="K10277" t="s">
        <v>110</v>
      </c>
      <c r="L10277" t="s">
        <v>3343</v>
      </c>
      <c r="M10277" t="s">
        <v>3344</v>
      </c>
      <c r="N10277" t="s">
        <v>4440</v>
      </c>
      <c r="O10277" t="s">
        <v>3346</v>
      </c>
      <c r="P10277" t="s">
        <v>3343</v>
      </c>
      <c r="Q10277" t="s">
        <v>3346</v>
      </c>
    </row>
    <row r="10278" spans="1:17" x14ac:dyDescent="0.25">
      <c r="A10278" t="s">
        <v>26381</v>
      </c>
      <c r="B10278" t="s">
        <v>26382</v>
      </c>
      <c r="C10278" t="s">
        <v>26383</v>
      </c>
      <c r="D10278" t="s">
        <v>26384</v>
      </c>
      <c r="E10278">
        <v>4201008</v>
      </c>
      <c r="F10278" t="s">
        <v>26439</v>
      </c>
      <c r="G10278" t="s">
        <v>26440</v>
      </c>
      <c r="H10278" t="s">
        <v>3394</v>
      </c>
      <c r="I10278" t="s">
        <v>26441</v>
      </c>
      <c r="J10278" t="s">
        <v>200</v>
      </c>
      <c r="K10278" t="s">
        <v>110</v>
      </c>
      <c r="L10278" t="s">
        <v>3343</v>
      </c>
      <c r="M10278" t="s">
        <v>3397</v>
      </c>
      <c r="N10278" t="s">
        <v>5920</v>
      </c>
      <c r="O10278" t="s">
        <v>3346</v>
      </c>
      <c r="P10278" t="s">
        <v>3343</v>
      </c>
      <c r="Q10278" t="s">
        <v>3346</v>
      </c>
    </row>
    <row r="10279" spans="1:17" x14ac:dyDescent="0.25">
      <c r="A10279" t="s">
        <v>26381</v>
      </c>
      <c r="B10279" t="s">
        <v>26382</v>
      </c>
      <c r="C10279" t="s">
        <v>26383</v>
      </c>
      <c r="D10279" t="s">
        <v>26384</v>
      </c>
      <c r="E10279">
        <v>4201008</v>
      </c>
      <c r="F10279" t="s">
        <v>26439</v>
      </c>
      <c r="G10279" t="s">
        <v>26440</v>
      </c>
      <c r="H10279" t="s">
        <v>3394</v>
      </c>
      <c r="I10279" t="s">
        <v>26442</v>
      </c>
      <c r="J10279" t="s">
        <v>26443</v>
      </c>
      <c r="K10279" t="s">
        <v>110</v>
      </c>
      <c r="L10279" t="s">
        <v>3346</v>
      </c>
      <c r="M10279" t="s">
        <v>3397</v>
      </c>
      <c r="N10279" t="s">
        <v>5920</v>
      </c>
      <c r="O10279" t="s">
        <v>3346</v>
      </c>
      <c r="P10279" t="s">
        <v>3343</v>
      </c>
      <c r="Q10279" t="s">
        <v>3346</v>
      </c>
    </row>
    <row r="10280" spans="1:17" x14ac:dyDescent="0.25">
      <c r="A10280" t="s">
        <v>26381</v>
      </c>
      <c r="B10280" t="s">
        <v>26382</v>
      </c>
      <c r="C10280" t="s">
        <v>26383</v>
      </c>
      <c r="D10280" t="s">
        <v>26384</v>
      </c>
      <c r="E10280">
        <v>4201008</v>
      </c>
      <c r="F10280" t="s">
        <v>26439</v>
      </c>
      <c r="G10280" t="s">
        <v>26440</v>
      </c>
      <c r="H10280" t="s">
        <v>3394</v>
      </c>
      <c r="I10280" t="s">
        <v>26444</v>
      </c>
      <c r="J10280" t="s">
        <v>26445</v>
      </c>
      <c r="K10280" t="s">
        <v>110</v>
      </c>
      <c r="L10280" t="s">
        <v>3346</v>
      </c>
      <c r="M10280" t="s">
        <v>3397</v>
      </c>
      <c r="N10280" t="s">
        <v>5920</v>
      </c>
      <c r="O10280" t="s">
        <v>3346</v>
      </c>
      <c r="P10280" t="s">
        <v>3343</v>
      </c>
      <c r="Q10280" t="s">
        <v>3346</v>
      </c>
    </row>
    <row r="10281" spans="1:17" x14ac:dyDescent="0.25">
      <c r="A10281" t="s">
        <v>26381</v>
      </c>
      <c r="B10281" t="s">
        <v>26382</v>
      </c>
      <c r="C10281" t="s">
        <v>26383</v>
      </c>
      <c r="D10281" t="s">
        <v>26384</v>
      </c>
      <c r="E10281">
        <v>4201009</v>
      </c>
      <c r="F10281" t="s">
        <v>26446</v>
      </c>
      <c r="G10281" t="s">
        <v>26447</v>
      </c>
      <c r="H10281" t="s">
        <v>3394</v>
      </c>
      <c r="I10281" t="s">
        <v>26448</v>
      </c>
      <c r="J10281" t="s">
        <v>10061</v>
      </c>
      <c r="K10281" t="s">
        <v>110</v>
      </c>
      <c r="L10281" t="s">
        <v>3343</v>
      </c>
      <c r="M10281" t="s">
        <v>3344</v>
      </c>
      <c r="N10281" t="s">
        <v>3360</v>
      </c>
      <c r="O10281" t="s">
        <v>3346</v>
      </c>
      <c r="P10281" t="s">
        <v>3343</v>
      </c>
      <c r="Q10281" t="s">
        <v>3346</v>
      </c>
    </row>
    <row r="10282" spans="1:17" x14ac:dyDescent="0.25">
      <c r="A10282" t="s">
        <v>26381</v>
      </c>
      <c r="B10282" t="s">
        <v>26382</v>
      </c>
      <c r="C10282" t="s">
        <v>26383</v>
      </c>
      <c r="D10282" t="s">
        <v>26384</v>
      </c>
      <c r="E10282">
        <v>4201009</v>
      </c>
      <c r="F10282" t="s">
        <v>26446</v>
      </c>
      <c r="G10282" t="s">
        <v>26447</v>
      </c>
      <c r="H10282" t="s">
        <v>3394</v>
      </c>
      <c r="I10282" t="s">
        <v>26449</v>
      </c>
      <c r="J10282" t="s">
        <v>26443</v>
      </c>
      <c r="K10282" t="s">
        <v>110</v>
      </c>
      <c r="L10282" t="s">
        <v>3346</v>
      </c>
      <c r="M10282" t="s">
        <v>3344</v>
      </c>
      <c r="N10282" t="s">
        <v>3360</v>
      </c>
      <c r="O10282" t="s">
        <v>3346</v>
      </c>
      <c r="P10282" t="s">
        <v>3343</v>
      </c>
      <c r="Q10282" t="s">
        <v>3346</v>
      </c>
    </row>
    <row r="10283" spans="1:17" x14ac:dyDescent="0.25">
      <c r="A10283" t="s">
        <v>26381</v>
      </c>
      <c r="B10283" t="s">
        <v>26382</v>
      </c>
      <c r="C10283" t="s">
        <v>26383</v>
      </c>
      <c r="D10283" t="s">
        <v>26384</v>
      </c>
      <c r="E10283">
        <v>4201009</v>
      </c>
      <c r="F10283" t="s">
        <v>26446</v>
      </c>
      <c r="G10283" t="s">
        <v>26447</v>
      </c>
      <c r="H10283" t="s">
        <v>3394</v>
      </c>
      <c r="I10283" t="s">
        <v>26450</v>
      </c>
      <c r="J10283" t="s">
        <v>26445</v>
      </c>
      <c r="K10283" t="s">
        <v>110</v>
      </c>
      <c r="L10283" t="s">
        <v>3346</v>
      </c>
      <c r="M10283" t="s">
        <v>3344</v>
      </c>
      <c r="N10283" t="s">
        <v>3360</v>
      </c>
      <c r="O10283" t="s">
        <v>3346</v>
      </c>
      <c r="P10283" t="s">
        <v>3343</v>
      </c>
      <c r="Q10283" t="s">
        <v>3346</v>
      </c>
    </row>
    <row r="10284" spans="1:17" x14ac:dyDescent="0.25">
      <c r="A10284" t="s">
        <v>26381</v>
      </c>
      <c r="B10284" t="s">
        <v>26382</v>
      </c>
      <c r="C10284" t="s">
        <v>26383</v>
      </c>
      <c r="D10284" t="s">
        <v>26384</v>
      </c>
      <c r="E10284">
        <v>4201010</v>
      </c>
      <c r="F10284" t="s">
        <v>893</v>
      </c>
      <c r="G10284" t="s">
        <v>3497</v>
      </c>
      <c r="H10284" t="s">
        <v>2503</v>
      </c>
      <c r="I10284" t="s">
        <v>26451</v>
      </c>
      <c r="J10284" t="s">
        <v>895</v>
      </c>
      <c r="K10284" t="s">
        <v>110</v>
      </c>
      <c r="L10284" t="s">
        <v>3343</v>
      </c>
      <c r="M10284" t="s">
        <v>3344</v>
      </c>
      <c r="N10284" t="s">
        <v>3360</v>
      </c>
      <c r="O10284" t="s">
        <v>3346</v>
      </c>
      <c r="P10284" t="s">
        <v>3343</v>
      </c>
      <c r="Q10284" t="s">
        <v>3346</v>
      </c>
    </row>
    <row r="10285" spans="1:17" x14ac:dyDescent="0.25">
      <c r="A10285" t="s">
        <v>26381</v>
      </c>
      <c r="B10285" t="s">
        <v>26382</v>
      </c>
      <c r="C10285" t="s">
        <v>26383</v>
      </c>
      <c r="D10285" t="s">
        <v>26384</v>
      </c>
      <c r="E10285">
        <v>4201011</v>
      </c>
      <c r="F10285" t="s">
        <v>2185</v>
      </c>
      <c r="G10285" t="s">
        <v>3500</v>
      </c>
      <c r="H10285" t="s">
        <v>2503</v>
      </c>
      <c r="I10285" t="s">
        <v>26452</v>
      </c>
      <c r="J10285" t="s">
        <v>1579</v>
      </c>
      <c r="K10285" t="s">
        <v>110</v>
      </c>
      <c r="L10285" t="s">
        <v>3343</v>
      </c>
      <c r="M10285" t="s">
        <v>3344</v>
      </c>
      <c r="N10285" t="s">
        <v>3360</v>
      </c>
      <c r="O10285" t="s">
        <v>3346</v>
      </c>
      <c r="P10285" t="s">
        <v>3343</v>
      </c>
      <c r="Q10285" t="s">
        <v>3346</v>
      </c>
    </row>
    <row r="10286" spans="1:17" x14ac:dyDescent="0.25">
      <c r="A10286" t="s">
        <v>26381</v>
      </c>
      <c r="B10286" t="s">
        <v>26382</v>
      </c>
      <c r="C10286" t="s">
        <v>26383</v>
      </c>
      <c r="D10286" t="s">
        <v>26384</v>
      </c>
      <c r="E10286">
        <v>4201012</v>
      </c>
      <c r="F10286" t="s">
        <v>3508</v>
      </c>
      <c r="G10286" t="s">
        <v>3996</v>
      </c>
      <c r="H10286" t="s">
        <v>3510</v>
      </c>
      <c r="I10286" t="s">
        <v>26453</v>
      </c>
      <c r="J10286" t="s">
        <v>3512</v>
      </c>
      <c r="K10286" t="s">
        <v>38</v>
      </c>
      <c r="L10286" t="s">
        <v>3343</v>
      </c>
      <c r="M10286" t="s">
        <v>3477</v>
      </c>
      <c r="N10286" t="s">
        <v>3513</v>
      </c>
      <c r="O10286" t="s">
        <v>3346</v>
      </c>
      <c r="P10286" t="s">
        <v>3343</v>
      </c>
      <c r="Q10286" t="s">
        <v>3346</v>
      </c>
    </row>
    <row r="10287" spans="1:17" x14ac:dyDescent="0.25">
      <c r="A10287" t="s">
        <v>26381</v>
      </c>
      <c r="B10287" t="s">
        <v>26382</v>
      </c>
      <c r="C10287" t="s">
        <v>26383</v>
      </c>
      <c r="D10287" t="s">
        <v>26384</v>
      </c>
      <c r="E10287">
        <v>4201013</v>
      </c>
      <c r="F10287" t="s">
        <v>26454</v>
      </c>
      <c r="G10287" t="s">
        <v>26455</v>
      </c>
      <c r="H10287" t="s">
        <v>26456</v>
      </c>
      <c r="I10287" t="s">
        <v>26457</v>
      </c>
      <c r="J10287" t="s">
        <v>26458</v>
      </c>
      <c r="K10287" t="s">
        <v>110</v>
      </c>
      <c r="L10287" t="s">
        <v>3343</v>
      </c>
      <c r="M10287" t="s">
        <v>3344</v>
      </c>
      <c r="N10287" t="s">
        <v>3345</v>
      </c>
      <c r="O10287" t="s">
        <v>3346</v>
      </c>
      <c r="P10287" t="s">
        <v>3343</v>
      </c>
      <c r="Q10287" t="s">
        <v>3346</v>
      </c>
    </row>
    <row r="10288" spans="1:17" x14ac:dyDescent="0.25">
      <c r="A10288" t="s">
        <v>26381</v>
      </c>
      <c r="B10288" t="s">
        <v>26382</v>
      </c>
      <c r="C10288" t="s">
        <v>26383</v>
      </c>
      <c r="D10288" t="s">
        <v>26384</v>
      </c>
      <c r="E10288">
        <v>4201014</v>
      </c>
      <c r="F10288" t="s">
        <v>26459</v>
      </c>
      <c r="G10288" t="s">
        <v>26460</v>
      </c>
      <c r="H10288" t="s">
        <v>26456</v>
      </c>
      <c r="I10288" t="s">
        <v>26461</v>
      </c>
      <c r="J10288" t="s">
        <v>26462</v>
      </c>
      <c r="K10288" t="s">
        <v>110</v>
      </c>
      <c r="L10288" t="s">
        <v>3343</v>
      </c>
      <c r="M10288" t="s">
        <v>3344</v>
      </c>
      <c r="N10288" t="s">
        <v>4357</v>
      </c>
      <c r="O10288" t="s">
        <v>3346</v>
      </c>
      <c r="P10288" t="s">
        <v>3346</v>
      </c>
      <c r="Q10288" t="s">
        <v>3346</v>
      </c>
    </row>
    <row r="10289" spans="1:17" x14ac:dyDescent="0.25">
      <c r="A10289" t="s">
        <v>26381</v>
      </c>
      <c r="B10289" t="s">
        <v>26382</v>
      </c>
      <c r="C10289" t="s">
        <v>26383</v>
      </c>
      <c r="D10289" t="s">
        <v>26384</v>
      </c>
      <c r="E10289">
        <v>4201015</v>
      </c>
      <c r="F10289" t="s">
        <v>156</v>
      </c>
      <c r="G10289" t="s">
        <v>3393</v>
      </c>
      <c r="H10289" t="s">
        <v>3394</v>
      </c>
      <c r="I10289" t="s">
        <v>26463</v>
      </c>
      <c r="J10289" t="s">
        <v>3396</v>
      </c>
      <c r="K10289" t="s">
        <v>110</v>
      </c>
      <c r="L10289" t="s">
        <v>3343</v>
      </c>
      <c r="M10289" t="s">
        <v>3344</v>
      </c>
      <c r="N10289" t="s">
        <v>26464</v>
      </c>
      <c r="O10289" t="s">
        <v>3346</v>
      </c>
      <c r="P10289" t="s">
        <v>3346</v>
      </c>
      <c r="Q10289" t="s">
        <v>3346</v>
      </c>
    </row>
    <row r="10290" spans="1:17" x14ac:dyDescent="0.25">
      <c r="A10290" t="s">
        <v>26381</v>
      </c>
      <c r="B10290" t="s">
        <v>26382</v>
      </c>
      <c r="C10290" t="s">
        <v>26383</v>
      </c>
      <c r="D10290" t="s">
        <v>26384</v>
      </c>
      <c r="E10290">
        <v>4201016</v>
      </c>
      <c r="F10290" t="s">
        <v>6098</v>
      </c>
      <c r="G10290" t="s">
        <v>13140</v>
      </c>
      <c r="H10290" t="s">
        <v>3394</v>
      </c>
      <c r="I10290" t="s">
        <v>26465</v>
      </c>
      <c r="J10290" t="s">
        <v>6101</v>
      </c>
      <c r="K10290" t="s">
        <v>110</v>
      </c>
      <c r="L10290" t="s">
        <v>3343</v>
      </c>
      <c r="M10290" t="s">
        <v>3344</v>
      </c>
      <c r="N10290" t="s">
        <v>18988</v>
      </c>
      <c r="O10290" t="s">
        <v>3346</v>
      </c>
      <c r="P10290" t="s">
        <v>3346</v>
      </c>
      <c r="Q10290" t="s">
        <v>3346</v>
      </c>
    </row>
    <row r="10291" spans="1:17" x14ac:dyDescent="0.25">
      <c r="A10291" t="s">
        <v>26381</v>
      </c>
      <c r="B10291" t="s">
        <v>26382</v>
      </c>
      <c r="C10291" t="s">
        <v>26383</v>
      </c>
      <c r="D10291" t="s">
        <v>26384</v>
      </c>
      <c r="E10291">
        <v>4201017</v>
      </c>
      <c r="F10291" t="s">
        <v>9584</v>
      </c>
      <c r="G10291" t="s">
        <v>26466</v>
      </c>
      <c r="H10291" t="s">
        <v>3618</v>
      </c>
      <c r="I10291" t="s">
        <v>26467</v>
      </c>
      <c r="J10291" t="s">
        <v>26468</v>
      </c>
      <c r="K10291" t="s">
        <v>110</v>
      </c>
      <c r="L10291" t="s">
        <v>3343</v>
      </c>
      <c r="M10291" t="s">
        <v>3344</v>
      </c>
      <c r="N10291" t="s">
        <v>25727</v>
      </c>
      <c r="O10291" t="s">
        <v>3346</v>
      </c>
      <c r="P10291" t="s">
        <v>3346</v>
      </c>
      <c r="Q10291" t="s">
        <v>3346</v>
      </c>
    </row>
    <row r="10292" spans="1:17" x14ac:dyDescent="0.25">
      <c r="A10292" t="s">
        <v>26381</v>
      </c>
      <c r="B10292" t="s">
        <v>26382</v>
      </c>
      <c r="C10292" t="s">
        <v>26383</v>
      </c>
      <c r="D10292" t="s">
        <v>26384</v>
      </c>
      <c r="E10292">
        <v>4201018</v>
      </c>
      <c r="F10292" t="s">
        <v>26469</v>
      </c>
      <c r="G10292" t="s">
        <v>26470</v>
      </c>
      <c r="H10292" t="s">
        <v>4883</v>
      </c>
      <c r="I10292" t="s">
        <v>26471</v>
      </c>
      <c r="J10292" t="s">
        <v>26472</v>
      </c>
      <c r="K10292" t="s">
        <v>110</v>
      </c>
      <c r="L10292" t="s">
        <v>3343</v>
      </c>
      <c r="M10292" t="s">
        <v>3477</v>
      </c>
      <c r="N10292" t="s">
        <v>26473</v>
      </c>
      <c r="O10292" t="s">
        <v>3346</v>
      </c>
      <c r="P10292" t="s">
        <v>3346</v>
      </c>
      <c r="Q10292" t="s">
        <v>3346</v>
      </c>
    </row>
    <row r="10293" spans="1:17" x14ac:dyDescent="0.25">
      <c r="A10293" t="s">
        <v>26381</v>
      </c>
      <c r="B10293" t="s">
        <v>26382</v>
      </c>
      <c r="C10293" t="s">
        <v>26383</v>
      </c>
      <c r="D10293" t="s">
        <v>26384</v>
      </c>
      <c r="E10293">
        <v>4201019</v>
      </c>
      <c r="F10293" t="s">
        <v>26474</v>
      </c>
      <c r="G10293" t="s">
        <v>26475</v>
      </c>
      <c r="H10293" t="s">
        <v>26476</v>
      </c>
      <c r="I10293" t="s">
        <v>26477</v>
      </c>
      <c r="J10293" t="s">
        <v>26478</v>
      </c>
      <c r="K10293" t="s">
        <v>110</v>
      </c>
      <c r="L10293" t="s">
        <v>3343</v>
      </c>
      <c r="M10293" t="s">
        <v>3477</v>
      </c>
      <c r="N10293" t="s">
        <v>24309</v>
      </c>
      <c r="O10293" t="s">
        <v>3346</v>
      </c>
      <c r="P10293" t="s">
        <v>3346</v>
      </c>
      <c r="Q10293" t="s">
        <v>3346</v>
      </c>
    </row>
    <row r="10294" spans="1:17" x14ac:dyDescent="0.25">
      <c r="A10294" t="s">
        <v>26381</v>
      </c>
      <c r="B10294" t="s">
        <v>26382</v>
      </c>
      <c r="C10294" t="s">
        <v>26479</v>
      </c>
      <c r="D10294" t="s">
        <v>26480</v>
      </c>
      <c r="E10294">
        <v>4299009</v>
      </c>
      <c r="F10294" t="s">
        <v>2483</v>
      </c>
      <c r="H10294" t="s">
        <v>3429</v>
      </c>
      <c r="I10294" t="s">
        <v>26481</v>
      </c>
      <c r="J10294" t="s">
        <v>2483</v>
      </c>
      <c r="K10294" t="s">
        <v>110</v>
      </c>
      <c r="L10294" t="s">
        <v>3343</v>
      </c>
      <c r="M10294" t="s">
        <v>3344</v>
      </c>
      <c r="N10294" t="s">
        <v>3345</v>
      </c>
      <c r="O10294" t="s">
        <v>3346</v>
      </c>
      <c r="P10294" t="s">
        <v>3343</v>
      </c>
      <c r="Q10294" t="s">
        <v>3346</v>
      </c>
    </row>
    <row r="10295" spans="1:17" x14ac:dyDescent="0.25">
      <c r="A10295" t="s">
        <v>26381</v>
      </c>
      <c r="B10295" t="s">
        <v>26382</v>
      </c>
      <c r="C10295" t="s">
        <v>26479</v>
      </c>
      <c r="D10295" t="s">
        <v>26480</v>
      </c>
      <c r="E10295">
        <v>4299010</v>
      </c>
      <c r="F10295" t="s">
        <v>4639</v>
      </c>
      <c r="H10295" t="s">
        <v>3429</v>
      </c>
      <c r="I10295" t="s">
        <v>26482</v>
      </c>
      <c r="J10295" t="s">
        <v>4639</v>
      </c>
      <c r="K10295" t="s">
        <v>110</v>
      </c>
      <c r="L10295" t="s">
        <v>3343</v>
      </c>
      <c r="M10295" t="s">
        <v>3344</v>
      </c>
      <c r="N10295" t="s">
        <v>3345</v>
      </c>
      <c r="O10295" t="s">
        <v>3346</v>
      </c>
      <c r="P10295" t="s">
        <v>3343</v>
      </c>
      <c r="Q10295" t="s">
        <v>3346</v>
      </c>
    </row>
    <row r="10296" spans="1:17" x14ac:dyDescent="0.25">
      <c r="A10296" t="s">
        <v>26381</v>
      </c>
      <c r="B10296" t="s">
        <v>26382</v>
      </c>
      <c r="C10296" t="s">
        <v>26479</v>
      </c>
      <c r="D10296" t="s">
        <v>26480</v>
      </c>
      <c r="E10296">
        <v>4299011</v>
      </c>
      <c r="F10296" t="s">
        <v>2475</v>
      </c>
      <c r="H10296" t="s">
        <v>3429</v>
      </c>
      <c r="I10296" t="s">
        <v>26483</v>
      </c>
      <c r="J10296" t="s">
        <v>2475</v>
      </c>
      <c r="K10296" t="s">
        <v>110</v>
      </c>
      <c r="L10296" t="s">
        <v>3343</v>
      </c>
      <c r="M10296" t="s">
        <v>3344</v>
      </c>
      <c r="N10296" t="s">
        <v>3345</v>
      </c>
      <c r="O10296" t="s">
        <v>3346</v>
      </c>
      <c r="P10296" t="s">
        <v>3343</v>
      </c>
      <c r="Q10296" t="s">
        <v>3346</v>
      </c>
    </row>
    <row r="10297" spans="1:17" x14ac:dyDescent="0.25">
      <c r="A10297" t="s">
        <v>26381</v>
      </c>
      <c r="B10297" t="s">
        <v>26382</v>
      </c>
      <c r="C10297" t="s">
        <v>26479</v>
      </c>
      <c r="D10297" t="s">
        <v>26480</v>
      </c>
      <c r="E10297">
        <v>4299012</v>
      </c>
      <c r="F10297" t="s">
        <v>3434</v>
      </c>
      <c r="H10297" t="s">
        <v>3429</v>
      </c>
      <c r="I10297" t="s">
        <v>26484</v>
      </c>
      <c r="J10297" t="s">
        <v>3434</v>
      </c>
      <c r="K10297" t="s">
        <v>110</v>
      </c>
      <c r="L10297" t="s">
        <v>3343</v>
      </c>
      <c r="M10297" t="s">
        <v>3344</v>
      </c>
      <c r="N10297" t="s">
        <v>3345</v>
      </c>
      <c r="O10297" t="s">
        <v>3346</v>
      </c>
      <c r="P10297" t="s">
        <v>3343</v>
      </c>
      <c r="Q10297" t="s">
        <v>3346</v>
      </c>
    </row>
    <row r="10298" spans="1:17" x14ac:dyDescent="0.25">
      <c r="A10298" t="s">
        <v>26381</v>
      </c>
      <c r="B10298" t="s">
        <v>26382</v>
      </c>
      <c r="C10298" t="s">
        <v>26479</v>
      </c>
      <c r="D10298" t="s">
        <v>26480</v>
      </c>
      <c r="E10298">
        <v>4299013</v>
      </c>
      <c r="F10298" t="s">
        <v>3437</v>
      </c>
      <c r="H10298" t="s">
        <v>3429</v>
      </c>
      <c r="I10298" t="s">
        <v>26485</v>
      </c>
      <c r="J10298" t="s">
        <v>3437</v>
      </c>
      <c r="K10298" t="s">
        <v>110</v>
      </c>
      <c r="L10298" t="s">
        <v>3343</v>
      </c>
      <c r="M10298" t="s">
        <v>3344</v>
      </c>
      <c r="N10298" t="s">
        <v>3345</v>
      </c>
      <c r="O10298" t="s">
        <v>3346</v>
      </c>
      <c r="P10298" t="s">
        <v>3343</v>
      </c>
      <c r="Q10298" t="s">
        <v>3346</v>
      </c>
    </row>
    <row r="10299" spans="1:17" x14ac:dyDescent="0.25">
      <c r="A10299" t="s">
        <v>26381</v>
      </c>
      <c r="B10299" t="s">
        <v>26382</v>
      </c>
      <c r="C10299" t="s">
        <v>26479</v>
      </c>
      <c r="D10299" t="s">
        <v>26480</v>
      </c>
      <c r="E10299">
        <v>4299014</v>
      </c>
      <c r="F10299" t="s">
        <v>3545</v>
      </c>
      <c r="H10299" t="s">
        <v>3429</v>
      </c>
      <c r="I10299" t="s">
        <v>26486</v>
      </c>
      <c r="J10299" t="s">
        <v>3545</v>
      </c>
      <c r="K10299" t="s">
        <v>110</v>
      </c>
      <c r="L10299" t="s">
        <v>3343</v>
      </c>
      <c r="M10299" t="s">
        <v>3344</v>
      </c>
      <c r="N10299" t="s">
        <v>3345</v>
      </c>
      <c r="O10299" t="s">
        <v>3346</v>
      </c>
      <c r="P10299" t="s">
        <v>3343</v>
      </c>
      <c r="Q10299" t="s">
        <v>3346</v>
      </c>
    </row>
    <row r="10300" spans="1:17" x14ac:dyDescent="0.25">
      <c r="A10300" t="s">
        <v>26381</v>
      </c>
      <c r="B10300" t="s">
        <v>26382</v>
      </c>
      <c r="C10300" t="s">
        <v>26479</v>
      </c>
      <c r="D10300" t="s">
        <v>26480</v>
      </c>
      <c r="E10300">
        <v>4299015</v>
      </c>
      <c r="F10300" t="s">
        <v>2481</v>
      </c>
      <c r="H10300" t="s">
        <v>3429</v>
      </c>
      <c r="I10300" t="s">
        <v>26487</v>
      </c>
      <c r="J10300" t="s">
        <v>2481</v>
      </c>
      <c r="K10300" t="s">
        <v>110</v>
      </c>
      <c r="L10300" t="s">
        <v>3343</v>
      </c>
      <c r="M10300" t="s">
        <v>3344</v>
      </c>
      <c r="N10300" t="s">
        <v>3345</v>
      </c>
      <c r="O10300" t="s">
        <v>3346</v>
      </c>
      <c r="P10300" t="s">
        <v>3343</v>
      </c>
      <c r="Q10300" t="s">
        <v>3346</v>
      </c>
    </row>
    <row r="10301" spans="1:17" x14ac:dyDescent="0.25">
      <c r="A10301" t="s">
        <v>26381</v>
      </c>
      <c r="B10301" t="s">
        <v>26382</v>
      </c>
      <c r="C10301" t="s">
        <v>26479</v>
      </c>
      <c r="D10301" t="s">
        <v>26480</v>
      </c>
      <c r="E10301">
        <v>4299016</v>
      </c>
      <c r="F10301" t="s">
        <v>4649</v>
      </c>
      <c r="G10301" t="s">
        <v>21755</v>
      </c>
      <c r="H10301" t="s">
        <v>3429</v>
      </c>
      <c r="I10301" t="s">
        <v>26488</v>
      </c>
      <c r="J10301" t="s">
        <v>4649</v>
      </c>
      <c r="K10301" t="s">
        <v>110</v>
      </c>
      <c r="L10301" t="s">
        <v>3343</v>
      </c>
      <c r="M10301" t="s">
        <v>3344</v>
      </c>
      <c r="N10301" t="s">
        <v>3345</v>
      </c>
      <c r="O10301" t="s">
        <v>3346</v>
      </c>
      <c r="P10301" t="s">
        <v>3343</v>
      </c>
      <c r="Q10301" t="s">
        <v>3346</v>
      </c>
    </row>
    <row r="10302" spans="1:17" x14ac:dyDescent="0.25">
      <c r="A10302" t="s">
        <v>26381</v>
      </c>
      <c r="B10302" t="s">
        <v>26382</v>
      </c>
      <c r="C10302" t="s">
        <v>26479</v>
      </c>
      <c r="D10302" t="s">
        <v>26480</v>
      </c>
      <c r="E10302">
        <v>4299044</v>
      </c>
      <c r="F10302" t="s">
        <v>4718</v>
      </c>
      <c r="H10302" t="s">
        <v>4720</v>
      </c>
      <c r="I10302" t="s">
        <v>26489</v>
      </c>
      <c r="J10302" t="s">
        <v>4722</v>
      </c>
      <c r="K10302" t="s">
        <v>110</v>
      </c>
      <c r="L10302" t="s">
        <v>3343</v>
      </c>
      <c r="M10302" t="s">
        <v>3344</v>
      </c>
      <c r="N10302" t="s">
        <v>3345</v>
      </c>
      <c r="O10302" t="s">
        <v>3346</v>
      </c>
      <c r="P10302" t="s">
        <v>3343</v>
      </c>
      <c r="Q10302" t="s">
        <v>3346</v>
      </c>
    </row>
    <row r="10303" spans="1:17" x14ac:dyDescent="0.25">
      <c r="A10303" t="s">
        <v>26381</v>
      </c>
      <c r="B10303" t="s">
        <v>26382</v>
      </c>
      <c r="C10303" t="s">
        <v>26479</v>
      </c>
      <c r="D10303" t="s">
        <v>26480</v>
      </c>
      <c r="E10303">
        <v>4299044</v>
      </c>
      <c r="F10303" t="s">
        <v>4718</v>
      </c>
      <c r="H10303" t="s">
        <v>4720</v>
      </c>
      <c r="I10303" t="s">
        <v>26490</v>
      </c>
      <c r="J10303" t="s">
        <v>4724</v>
      </c>
      <c r="K10303" t="s">
        <v>110</v>
      </c>
      <c r="L10303" t="s">
        <v>3346</v>
      </c>
      <c r="M10303" t="s">
        <v>3344</v>
      </c>
      <c r="N10303" t="s">
        <v>3345</v>
      </c>
      <c r="O10303" t="s">
        <v>3346</v>
      </c>
      <c r="P10303" t="s">
        <v>3343</v>
      </c>
      <c r="Q10303" t="s">
        <v>3346</v>
      </c>
    </row>
    <row r="10304" spans="1:17" x14ac:dyDescent="0.25">
      <c r="A10304" t="s">
        <v>26381</v>
      </c>
      <c r="B10304" t="s">
        <v>26382</v>
      </c>
      <c r="C10304" t="s">
        <v>26479</v>
      </c>
      <c r="D10304" t="s">
        <v>26480</v>
      </c>
      <c r="E10304">
        <v>4299044</v>
      </c>
      <c r="F10304" t="s">
        <v>4718</v>
      </c>
      <c r="H10304" t="s">
        <v>4720</v>
      </c>
      <c r="I10304" t="s">
        <v>26491</v>
      </c>
      <c r="J10304" t="s">
        <v>4726</v>
      </c>
      <c r="K10304" t="s">
        <v>110</v>
      </c>
      <c r="L10304" t="s">
        <v>3346</v>
      </c>
      <c r="M10304" t="s">
        <v>3344</v>
      </c>
      <c r="N10304" t="s">
        <v>3345</v>
      </c>
      <c r="O10304" t="s">
        <v>3346</v>
      </c>
      <c r="P10304" t="s">
        <v>3343</v>
      </c>
      <c r="Q10304" t="s">
        <v>3346</v>
      </c>
    </row>
    <row r="10305" spans="1:17" x14ac:dyDescent="0.25">
      <c r="A10305" t="s">
        <v>26381</v>
      </c>
      <c r="B10305" t="s">
        <v>26382</v>
      </c>
      <c r="C10305" t="s">
        <v>26479</v>
      </c>
      <c r="D10305" t="s">
        <v>26480</v>
      </c>
      <c r="E10305">
        <v>4299052</v>
      </c>
      <c r="F10305" t="s">
        <v>3440</v>
      </c>
      <c r="H10305" t="s">
        <v>2503</v>
      </c>
      <c r="I10305" t="s">
        <v>26492</v>
      </c>
      <c r="J10305" t="s">
        <v>2489</v>
      </c>
      <c r="K10305" t="s">
        <v>110</v>
      </c>
      <c r="L10305" t="s">
        <v>3343</v>
      </c>
      <c r="M10305" t="s">
        <v>3344</v>
      </c>
      <c r="N10305" t="s">
        <v>3345</v>
      </c>
      <c r="O10305" t="s">
        <v>3346</v>
      </c>
      <c r="P10305" t="s">
        <v>3343</v>
      </c>
      <c r="Q10305" t="s">
        <v>3346</v>
      </c>
    </row>
    <row r="10306" spans="1:17" x14ac:dyDescent="0.25">
      <c r="A10306" t="s">
        <v>26381</v>
      </c>
      <c r="B10306" t="s">
        <v>26382</v>
      </c>
      <c r="C10306" t="s">
        <v>26479</v>
      </c>
      <c r="D10306" t="s">
        <v>26480</v>
      </c>
      <c r="E10306">
        <v>4299052</v>
      </c>
      <c r="F10306" t="s">
        <v>3440</v>
      </c>
      <c r="H10306" t="s">
        <v>2503</v>
      </c>
      <c r="I10306" t="s">
        <v>26493</v>
      </c>
      <c r="J10306" t="s">
        <v>3444</v>
      </c>
      <c r="K10306" t="s">
        <v>110</v>
      </c>
      <c r="L10306" t="s">
        <v>3346</v>
      </c>
      <c r="M10306" t="s">
        <v>3344</v>
      </c>
      <c r="N10306" t="s">
        <v>3345</v>
      </c>
      <c r="O10306" t="s">
        <v>3346</v>
      </c>
      <c r="P10306" t="s">
        <v>3343</v>
      </c>
      <c r="Q10306" t="s">
        <v>3346</v>
      </c>
    </row>
    <row r="10307" spans="1:17" x14ac:dyDescent="0.25">
      <c r="A10307" t="s">
        <v>26381</v>
      </c>
      <c r="B10307" t="s">
        <v>26382</v>
      </c>
      <c r="C10307" t="s">
        <v>26479</v>
      </c>
      <c r="D10307" t="s">
        <v>26480</v>
      </c>
      <c r="E10307">
        <v>4299052</v>
      </c>
      <c r="F10307" t="s">
        <v>3440</v>
      </c>
      <c r="H10307" t="s">
        <v>2503</v>
      </c>
      <c r="I10307" t="s">
        <v>26494</v>
      </c>
      <c r="J10307" t="s">
        <v>3446</v>
      </c>
      <c r="K10307" t="s">
        <v>110</v>
      </c>
      <c r="L10307" t="s">
        <v>3346</v>
      </c>
      <c r="M10307" t="s">
        <v>3344</v>
      </c>
      <c r="N10307" t="s">
        <v>3345</v>
      </c>
      <c r="O10307" t="s">
        <v>3346</v>
      </c>
      <c r="P10307" t="s">
        <v>3343</v>
      </c>
      <c r="Q10307" t="s">
        <v>3346</v>
      </c>
    </row>
    <row r="10308" spans="1:17" x14ac:dyDescent="0.25">
      <c r="A10308" t="s">
        <v>26381</v>
      </c>
      <c r="B10308" t="s">
        <v>26382</v>
      </c>
      <c r="C10308" t="s">
        <v>26479</v>
      </c>
      <c r="D10308" t="s">
        <v>26480</v>
      </c>
      <c r="E10308">
        <v>4299052</v>
      </c>
      <c r="F10308" t="s">
        <v>3440</v>
      </c>
      <c r="H10308" t="s">
        <v>2503</v>
      </c>
      <c r="I10308" t="s">
        <v>26495</v>
      </c>
      <c r="J10308" t="s">
        <v>3448</v>
      </c>
      <c r="K10308" t="s">
        <v>110</v>
      </c>
      <c r="L10308" t="s">
        <v>3346</v>
      </c>
      <c r="M10308" t="s">
        <v>3344</v>
      </c>
      <c r="N10308" t="s">
        <v>3345</v>
      </c>
      <c r="O10308" t="s">
        <v>3346</v>
      </c>
      <c r="P10308" t="s">
        <v>3343</v>
      </c>
      <c r="Q10308" t="s">
        <v>3346</v>
      </c>
    </row>
    <row r="10309" spans="1:17" x14ac:dyDescent="0.25">
      <c r="A10309" t="s">
        <v>26381</v>
      </c>
      <c r="B10309" t="s">
        <v>26382</v>
      </c>
      <c r="C10309" t="s">
        <v>26479</v>
      </c>
      <c r="D10309" t="s">
        <v>26480</v>
      </c>
      <c r="E10309">
        <v>4299052</v>
      </c>
      <c r="F10309" t="s">
        <v>3440</v>
      </c>
      <c r="H10309" t="s">
        <v>2503</v>
      </c>
      <c r="I10309" t="s">
        <v>26496</v>
      </c>
      <c r="J10309" t="s">
        <v>3450</v>
      </c>
      <c r="K10309" t="s">
        <v>110</v>
      </c>
      <c r="L10309" t="s">
        <v>3346</v>
      </c>
      <c r="M10309" t="s">
        <v>3344</v>
      </c>
      <c r="N10309" t="s">
        <v>3345</v>
      </c>
      <c r="O10309" t="s">
        <v>3346</v>
      </c>
      <c r="P10309" t="s">
        <v>3343</v>
      </c>
      <c r="Q10309" t="s">
        <v>3346</v>
      </c>
    </row>
    <row r="10310" spans="1:17" x14ac:dyDescent="0.25">
      <c r="A10310" t="s">
        <v>26381</v>
      </c>
      <c r="B10310" t="s">
        <v>26382</v>
      </c>
      <c r="C10310" t="s">
        <v>26479</v>
      </c>
      <c r="D10310" t="s">
        <v>26480</v>
      </c>
      <c r="E10310">
        <v>4299052</v>
      </c>
      <c r="F10310" t="s">
        <v>3440</v>
      </c>
      <c r="H10310" t="s">
        <v>2503</v>
      </c>
      <c r="I10310" t="s">
        <v>26497</v>
      </c>
      <c r="J10310" t="s">
        <v>3452</v>
      </c>
      <c r="K10310" t="s">
        <v>110</v>
      </c>
      <c r="L10310" t="s">
        <v>3346</v>
      </c>
      <c r="M10310" t="s">
        <v>3344</v>
      </c>
      <c r="N10310" t="s">
        <v>3345</v>
      </c>
      <c r="O10310" t="s">
        <v>3346</v>
      </c>
      <c r="P10310" t="s">
        <v>3343</v>
      </c>
      <c r="Q10310" t="s">
        <v>3346</v>
      </c>
    </row>
    <row r="10311" spans="1:17" x14ac:dyDescent="0.25">
      <c r="A10311" t="s">
        <v>26381</v>
      </c>
      <c r="B10311" t="s">
        <v>26382</v>
      </c>
      <c r="C10311" t="s">
        <v>26479</v>
      </c>
      <c r="D10311" t="s">
        <v>26480</v>
      </c>
      <c r="E10311">
        <v>4299052</v>
      </c>
      <c r="F10311" t="s">
        <v>3440</v>
      </c>
      <c r="H10311" t="s">
        <v>2503</v>
      </c>
      <c r="I10311" t="s">
        <v>26498</v>
      </c>
      <c r="J10311" t="s">
        <v>3454</v>
      </c>
      <c r="K10311" t="s">
        <v>110</v>
      </c>
      <c r="L10311" t="s">
        <v>3346</v>
      </c>
      <c r="M10311" t="s">
        <v>3344</v>
      </c>
      <c r="N10311" t="s">
        <v>3345</v>
      </c>
      <c r="O10311" t="s">
        <v>3346</v>
      </c>
      <c r="P10311" t="s">
        <v>3343</v>
      </c>
      <c r="Q10311" t="s">
        <v>3346</v>
      </c>
    </row>
    <row r="10312" spans="1:17" x14ac:dyDescent="0.25">
      <c r="A10312" t="s">
        <v>26381</v>
      </c>
      <c r="B10312" t="s">
        <v>26382</v>
      </c>
      <c r="C10312" t="s">
        <v>26479</v>
      </c>
      <c r="D10312" t="s">
        <v>26480</v>
      </c>
      <c r="E10312">
        <v>4299052</v>
      </c>
      <c r="F10312" t="s">
        <v>3440</v>
      </c>
      <c r="H10312" t="s">
        <v>2503</v>
      </c>
      <c r="I10312" t="s">
        <v>26499</v>
      </c>
      <c r="J10312" t="s">
        <v>3456</v>
      </c>
      <c r="K10312" t="s">
        <v>110</v>
      </c>
      <c r="L10312" t="s">
        <v>3346</v>
      </c>
      <c r="M10312" t="s">
        <v>3344</v>
      </c>
      <c r="N10312" t="s">
        <v>3345</v>
      </c>
      <c r="O10312" t="s">
        <v>3346</v>
      </c>
      <c r="P10312" t="s">
        <v>3343</v>
      </c>
      <c r="Q10312" t="s">
        <v>3346</v>
      </c>
    </row>
    <row r="10313" spans="1:17" x14ac:dyDescent="0.25">
      <c r="A10313" t="s">
        <v>26381</v>
      </c>
      <c r="B10313" t="s">
        <v>26382</v>
      </c>
      <c r="C10313" t="s">
        <v>26479</v>
      </c>
      <c r="D10313" t="s">
        <v>26480</v>
      </c>
      <c r="E10313">
        <v>4299052</v>
      </c>
      <c r="F10313" t="s">
        <v>3440</v>
      </c>
      <c r="H10313" t="s">
        <v>2503</v>
      </c>
      <c r="I10313" t="s">
        <v>26500</v>
      </c>
      <c r="J10313" t="s">
        <v>3458</v>
      </c>
      <c r="K10313" t="s">
        <v>110</v>
      </c>
      <c r="L10313" t="s">
        <v>3346</v>
      </c>
      <c r="M10313" t="s">
        <v>3344</v>
      </c>
      <c r="N10313" t="s">
        <v>3345</v>
      </c>
      <c r="O10313" t="s">
        <v>3346</v>
      </c>
      <c r="P10313" t="s">
        <v>3343</v>
      </c>
      <c r="Q10313" t="s">
        <v>3346</v>
      </c>
    </row>
    <row r="10314" spans="1:17" x14ac:dyDescent="0.25">
      <c r="A10314" t="s">
        <v>26381</v>
      </c>
      <c r="B10314" t="s">
        <v>26382</v>
      </c>
      <c r="C10314" t="s">
        <v>26479</v>
      </c>
      <c r="D10314" t="s">
        <v>26480</v>
      </c>
      <c r="E10314">
        <v>4299052</v>
      </c>
      <c r="F10314" t="s">
        <v>3440</v>
      </c>
      <c r="H10314" t="s">
        <v>2503</v>
      </c>
      <c r="I10314" t="s">
        <v>26501</v>
      </c>
      <c r="J10314" t="s">
        <v>3460</v>
      </c>
      <c r="K10314" t="s">
        <v>110</v>
      </c>
      <c r="L10314" t="s">
        <v>3346</v>
      </c>
      <c r="M10314" t="s">
        <v>3344</v>
      </c>
      <c r="N10314" t="s">
        <v>3345</v>
      </c>
      <c r="O10314" t="s">
        <v>3346</v>
      </c>
      <c r="P10314" t="s">
        <v>3343</v>
      </c>
      <c r="Q10314" t="s">
        <v>3346</v>
      </c>
    </row>
    <row r="10315" spans="1:17" x14ac:dyDescent="0.25">
      <c r="A10315" t="s">
        <v>26381</v>
      </c>
      <c r="B10315" t="s">
        <v>26382</v>
      </c>
      <c r="C10315" t="s">
        <v>26479</v>
      </c>
      <c r="D10315" t="s">
        <v>26480</v>
      </c>
      <c r="E10315">
        <v>4299052</v>
      </c>
      <c r="F10315" t="s">
        <v>3440</v>
      </c>
      <c r="H10315" t="s">
        <v>2503</v>
      </c>
      <c r="I10315" t="s">
        <v>26502</v>
      </c>
      <c r="J10315" t="s">
        <v>3462</v>
      </c>
      <c r="K10315" t="s">
        <v>110</v>
      </c>
      <c r="L10315" t="s">
        <v>3346</v>
      </c>
      <c r="M10315" t="s">
        <v>3344</v>
      </c>
      <c r="N10315" t="s">
        <v>3345</v>
      </c>
      <c r="O10315" t="s">
        <v>3346</v>
      </c>
      <c r="P10315" t="s">
        <v>3343</v>
      </c>
      <c r="Q10315" t="s">
        <v>3346</v>
      </c>
    </row>
    <row r="10316" spans="1:17" x14ac:dyDescent="0.25">
      <c r="A10316" t="s">
        <v>26381</v>
      </c>
      <c r="B10316" t="s">
        <v>26382</v>
      </c>
      <c r="C10316" t="s">
        <v>26479</v>
      </c>
      <c r="D10316" t="s">
        <v>26480</v>
      </c>
      <c r="E10316">
        <v>4299052</v>
      </c>
      <c r="F10316" t="s">
        <v>3440</v>
      </c>
      <c r="H10316" t="s">
        <v>2503</v>
      </c>
      <c r="I10316" t="s">
        <v>26503</v>
      </c>
      <c r="J10316" t="s">
        <v>3464</v>
      </c>
      <c r="K10316" t="s">
        <v>110</v>
      </c>
      <c r="L10316" t="s">
        <v>3346</v>
      </c>
      <c r="M10316" t="s">
        <v>3344</v>
      </c>
      <c r="N10316" t="s">
        <v>3345</v>
      </c>
      <c r="O10316" t="s">
        <v>3346</v>
      </c>
      <c r="P10316" t="s">
        <v>3343</v>
      </c>
      <c r="Q10316" t="s">
        <v>3346</v>
      </c>
    </row>
    <row r="10317" spans="1:17" x14ac:dyDescent="0.25">
      <c r="A10317" t="s">
        <v>26381</v>
      </c>
      <c r="B10317" t="s">
        <v>26382</v>
      </c>
      <c r="C10317" t="s">
        <v>26479</v>
      </c>
      <c r="D10317" t="s">
        <v>26480</v>
      </c>
      <c r="E10317">
        <v>4299052</v>
      </c>
      <c r="F10317" t="s">
        <v>3440</v>
      </c>
      <c r="H10317" t="s">
        <v>2503</v>
      </c>
      <c r="I10317" t="s">
        <v>26504</v>
      </c>
      <c r="J10317" t="s">
        <v>3466</v>
      </c>
      <c r="K10317" t="s">
        <v>110</v>
      </c>
      <c r="L10317" t="s">
        <v>3346</v>
      </c>
      <c r="M10317" t="s">
        <v>3344</v>
      </c>
      <c r="N10317" t="s">
        <v>3345</v>
      </c>
      <c r="O10317" t="s">
        <v>3346</v>
      </c>
      <c r="P10317" t="s">
        <v>3343</v>
      </c>
      <c r="Q10317" t="s">
        <v>3346</v>
      </c>
    </row>
    <row r="10318" spans="1:17" x14ac:dyDescent="0.25">
      <c r="A10318" t="s">
        <v>26381</v>
      </c>
      <c r="B10318" t="s">
        <v>26382</v>
      </c>
      <c r="C10318" t="s">
        <v>26479</v>
      </c>
      <c r="D10318" t="s">
        <v>26480</v>
      </c>
      <c r="E10318">
        <v>4299052</v>
      </c>
      <c r="F10318" t="s">
        <v>3440</v>
      </c>
      <c r="H10318" t="s">
        <v>2503</v>
      </c>
      <c r="I10318" t="s">
        <v>26505</v>
      </c>
      <c r="J10318" t="s">
        <v>3468</v>
      </c>
      <c r="K10318" t="s">
        <v>110</v>
      </c>
      <c r="L10318" t="s">
        <v>3346</v>
      </c>
      <c r="M10318" t="s">
        <v>3344</v>
      </c>
      <c r="N10318" t="s">
        <v>3345</v>
      </c>
      <c r="O10318" t="s">
        <v>3346</v>
      </c>
      <c r="P10318" t="s">
        <v>3343</v>
      </c>
      <c r="Q10318" t="s">
        <v>3346</v>
      </c>
    </row>
    <row r="10319" spans="1:17" x14ac:dyDescent="0.25">
      <c r="A10319" t="s">
        <v>26381</v>
      </c>
      <c r="B10319" t="s">
        <v>26382</v>
      </c>
      <c r="C10319" t="s">
        <v>26479</v>
      </c>
      <c r="D10319" t="s">
        <v>26480</v>
      </c>
      <c r="E10319">
        <v>4299052</v>
      </c>
      <c r="F10319" t="s">
        <v>3440</v>
      </c>
      <c r="H10319" t="s">
        <v>2503</v>
      </c>
      <c r="I10319" t="s">
        <v>26506</v>
      </c>
      <c r="J10319" t="s">
        <v>5110</v>
      </c>
      <c r="K10319" t="s">
        <v>110</v>
      </c>
      <c r="L10319" t="s">
        <v>3346</v>
      </c>
      <c r="M10319" t="s">
        <v>3344</v>
      </c>
      <c r="N10319" t="s">
        <v>3345</v>
      </c>
      <c r="O10319" t="s">
        <v>3346</v>
      </c>
      <c r="P10319" t="s">
        <v>3343</v>
      </c>
      <c r="Q10319" t="s">
        <v>3346</v>
      </c>
    </row>
    <row r="10320" spans="1:17" x14ac:dyDescent="0.25">
      <c r="A10320" t="s">
        <v>26381</v>
      </c>
      <c r="B10320" t="s">
        <v>26382</v>
      </c>
      <c r="C10320" t="s">
        <v>26479</v>
      </c>
      <c r="D10320" t="s">
        <v>26480</v>
      </c>
      <c r="E10320">
        <v>4299052</v>
      </c>
      <c r="F10320" t="s">
        <v>3440</v>
      </c>
      <c r="H10320" t="s">
        <v>2503</v>
      </c>
      <c r="I10320" t="s">
        <v>26507</v>
      </c>
      <c r="J10320" t="s">
        <v>3472</v>
      </c>
      <c r="K10320" t="s">
        <v>110</v>
      </c>
      <c r="L10320" t="s">
        <v>3346</v>
      </c>
      <c r="M10320" t="s">
        <v>3344</v>
      </c>
      <c r="N10320" t="s">
        <v>3345</v>
      </c>
      <c r="O10320" t="s">
        <v>3346</v>
      </c>
      <c r="P10320" t="s">
        <v>3343</v>
      </c>
      <c r="Q10320" t="s">
        <v>3346</v>
      </c>
    </row>
    <row r="10321" spans="1:17" x14ac:dyDescent="0.25">
      <c r="A10321" t="s">
        <v>26381</v>
      </c>
      <c r="B10321" t="s">
        <v>26382</v>
      </c>
      <c r="C10321" t="s">
        <v>26479</v>
      </c>
      <c r="D10321" t="s">
        <v>26480</v>
      </c>
      <c r="E10321">
        <v>4299053</v>
      </c>
      <c r="F10321" t="s">
        <v>102</v>
      </c>
      <c r="H10321" t="s">
        <v>3350</v>
      </c>
      <c r="I10321" t="s">
        <v>26508</v>
      </c>
      <c r="J10321" t="s">
        <v>103</v>
      </c>
      <c r="K10321" t="s">
        <v>110</v>
      </c>
      <c r="L10321" t="s">
        <v>3343</v>
      </c>
      <c r="M10321" t="s">
        <v>3344</v>
      </c>
      <c r="N10321" t="s">
        <v>3345</v>
      </c>
      <c r="O10321" t="s">
        <v>3346</v>
      </c>
      <c r="P10321" t="s">
        <v>3343</v>
      </c>
      <c r="Q10321" t="s">
        <v>3346</v>
      </c>
    </row>
    <row r="10322" spans="1:17" x14ac:dyDescent="0.25">
      <c r="A10322" t="s">
        <v>26381</v>
      </c>
      <c r="B10322" t="s">
        <v>26382</v>
      </c>
      <c r="C10322" t="s">
        <v>26479</v>
      </c>
      <c r="D10322" t="s">
        <v>26480</v>
      </c>
      <c r="E10322">
        <v>4299053</v>
      </c>
      <c r="F10322" t="s">
        <v>102</v>
      </c>
      <c r="H10322" t="s">
        <v>3350</v>
      </c>
      <c r="I10322" t="s">
        <v>26509</v>
      </c>
      <c r="J10322" t="s">
        <v>18858</v>
      </c>
      <c r="K10322" t="s">
        <v>110</v>
      </c>
      <c r="L10322" t="s">
        <v>3346</v>
      </c>
      <c r="M10322" t="s">
        <v>3344</v>
      </c>
      <c r="N10322" t="s">
        <v>3345</v>
      </c>
      <c r="O10322" t="s">
        <v>3346</v>
      </c>
      <c r="P10322" t="s">
        <v>3343</v>
      </c>
      <c r="Q10322" t="s">
        <v>3346</v>
      </c>
    </row>
    <row r="10323" spans="1:17" x14ac:dyDescent="0.25">
      <c r="A10323" t="s">
        <v>26381</v>
      </c>
      <c r="B10323" t="s">
        <v>26382</v>
      </c>
      <c r="C10323" t="s">
        <v>26479</v>
      </c>
      <c r="D10323" t="s">
        <v>26480</v>
      </c>
      <c r="E10323">
        <v>4299054</v>
      </c>
      <c r="F10323" t="s">
        <v>51</v>
      </c>
      <c r="H10323" t="s">
        <v>3350</v>
      </c>
      <c r="I10323" t="s">
        <v>26510</v>
      </c>
      <c r="J10323" t="s">
        <v>52</v>
      </c>
      <c r="K10323" t="s">
        <v>110</v>
      </c>
      <c r="L10323" t="s">
        <v>3343</v>
      </c>
      <c r="M10323" t="s">
        <v>3477</v>
      </c>
      <c r="N10323" t="s">
        <v>3478</v>
      </c>
      <c r="O10323" t="s">
        <v>3346</v>
      </c>
      <c r="P10323" t="s">
        <v>3343</v>
      </c>
      <c r="Q10323" t="s">
        <v>3346</v>
      </c>
    </row>
    <row r="10324" spans="1:17" x14ac:dyDescent="0.25">
      <c r="A10324" t="s">
        <v>26381</v>
      </c>
      <c r="B10324" t="s">
        <v>26382</v>
      </c>
      <c r="C10324" t="s">
        <v>26479</v>
      </c>
      <c r="D10324" t="s">
        <v>26480</v>
      </c>
      <c r="E10324">
        <v>4299054</v>
      </c>
      <c r="F10324" t="s">
        <v>51</v>
      </c>
      <c r="H10324" t="s">
        <v>3350</v>
      </c>
      <c r="I10324" t="s">
        <v>26511</v>
      </c>
      <c r="J10324" t="s">
        <v>216</v>
      </c>
      <c r="K10324" t="s">
        <v>110</v>
      </c>
      <c r="L10324" t="s">
        <v>3346</v>
      </c>
      <c r="M10324" t="s">
        <v>3477</v>
      </c>
      <c r="N10324" t="s">
        <v>3478</v>
      </c>
      <c r="O10324" t="s">
        <v>3346</v>
      </c>
      <c r="P10324" t="s">
        <v>3343</v>
      </c>
      <c r="Q10324" t="s">
        <v>3346</v>
      </c>
    </row>
    <row r="10325" spans="1:17" x14ac:dyDescent="0.25">
      <c r="A10325" t="s">
        <v>26381</v>
      </c>
      <c r="B10325" t="s">
        <v>26382</v>
      </c>
      <c r="C10325" t="s">
        <v>26479</v>
      </c>
      <c r="D10325" t="s">
        <v>26480</v>
      </c>
      <c r="E10325">
        <v>4299054</v>
      </c>
      <c r="F10325" t="s">
        <v>51</v>
      </c>
      <c r="H10325" t="s">
        <v>3350</v>
      </c>
      <c r="I10325" t="s">
        <v>26512</v>
      </c>
      <c r="J10325" t="s">
        <v>20960</v>
      </c>
      <c r="K10325" t="s">
        <v>110</v>
      </c>
      <c r="L10325" t="s">
        <v>3346</v>
      </c>
      <c r="M10325" t="s">
        <v>3477</v>
      </c>
      <c r="N10325" t="s">
        <v>3478</v>
      </c>
      <c r="O10325" t="s">
        <v>3346</v>
      </c>
      <c r="P10325" t="s">
        <v>3343</v>
      </c>
      <c r="Q10325" t="s">
        <v>3346</v>
      </c>
    </row>
    <row r="10326" spans="1:17" x14ac:dyDescent="0.25">
      <c r="A10326" t="s">
        <v>26381</v>
      </c>
      <c r="B10326" t="s">
        <v>26382</v>
      </c>
      <c r="C10326" t="s">
        <v>26479</v>
      </c>
      <c r="D10326" t="s">
        <v>26480</v>
      </c>
      <c r="E10326">
        <v>4299054</v>
      </c>
      <c r="F10326" t="s">
        <v>51</v>
      </c>
      <c r="H10326" t="s">
        <v>3350</v>
      </c>
      <c r="I10326" t="s">
        <v>26513</v>
      </c>
      <c r="J10326" t="s">
        <v>26514</v>
      </c>
      <c r="K10326" t="s">
        <v>110</v>
      </c>
      <c r="L10326" t="s">
        <v>3346</v>
      </c>
      <c r="M10326" t="s">
        <v>3477</v>
      </c>
      <c r="N10326" t="s">
        <v>3478</v>
      </c>
      <c r="O10326" t="s">
        <v>3346</v>
      </c>
      <c r="P10326" t="s">
        <v>3343</v>
      </c>
      <c r="Q10326" t="s">
        <v>3346</v>
      </c>
    </row>
    <row r="10327" spans="1:17" x14ac:dyDescent="0.25">
      <c r="A10327" t="s">
        <v>26381</v>
      </c>
      <c r="B10327" t="s">
        <v>26382</v>
      </c>
      <c r="C10327" t="s">
        <v>26479</v>
      </c>
      <c r="D10327" t="s">
        <v>26480</v>
      </c>
      <c r="E10327">
        <v>4299055</v>
      </c>
      <c r="F10327" t="s">
        <v>867</v>
      </c>
      <c r="H10327" t="s">
        <v>3350</v>
      </c>
      <c r="I10327" t="s">
        <v>26515</v>
      </c>
      <c r="J10327" t="s">
        <v>869</v>
      </c>
      <c r="K10327" t="s">
        <v>110</v>
      </c>
      <c r="L10327" t="s">
        <v>3343</v>
      </c>
      <c r="M10327" t="s">
        <v>3344</v>
      </c>
      <c r="N10327" t="s">
        <v>3345</v>
      </c>
      <c r="O10327" t="s">
        <v>3346</v>
      </c>
      <c r="P10327" t="s">
        <v>3343</v>
      </c>
      <c r="Q10327" t="s">
        <v>3346</v>
      </c>
    </row>
    <row r="10328" spans="1:17" x14ac:dyDescent="0.25">
      <c r="A10328" t="s">
        <v>26381</v>
      </c>
      <c r="B10328" t="s">
        <v>26382</v>
      </c>
      <c r="C10328" t="s">
        <v>26479</v>
      </c>
      <c r="D10328" t="s">
        <v>26480</v>
      </c>
      <c r="E10328">
        <v>4299056</v>
      </c>
      <c r="F10328" t="s">
        <v>114</v>
      </c>
      <c r="H10328" t="s">
        <v>3350</v>
      </c>
      <c r="I10328" t="s">
        <v>26516</v>
      </c>
      <c r="J10328" t="s">
        <v>116</v>
      </c>
      <c r="K10328" t="s">
        <v>110</v>
      </c>
      <c r="L10328" t="s">
        <v>3343</v>
      </c>
      <c r="M10328" t="s">
        <v>3344</v>
      </c>
      <c r="N10328" t="s">
        <v>3345</v>
      </c>
      <c r="O10328" t="s">
        <v>3346</v>
      </c>
      <c r="P10328" t="s">
        <v>3343</v>
      </c>
      <c r="Q10328" t="s">
        <v>3346</v>
      </c>
    </row>
    <row r="10329" spans="1:17" x14ac:dyDescent="0.25">
      <c r="A10329" t="s">
        <v>26381</v>
      </c>
      <c r="B10329" t="s">
        <v>26382</v>
      </c>
      <c r="C10329" t="s">
        <v>26479</v>
      </c>
      <c r="D10329" t="s">
        <v>26480</v>
      </c>
      <c r="E10329">
        <v>4299056</v>
      </c>
      <c r="F10329" t="s">
        <v>114</v>
      </c>
      <c r="H10329" t="s">
        <v>3350</v>
      </c>
      <c r="I10329" t="s">
        <v>26517</v>
      </c>
      <c r="J10329" t="s">
        <v>2492</v>
      </c>
      <c r="K10329" t="s">
        <v>110</v>
      </c>
      <c r="L10329" t="s">
        <v>3346</v>
      </c>
      <c r="M10329" t="s">
        <v>3344</v>
      </c>
      <c r="N10329" t="s">
        <v>3345</v>
      </c>
      <c r="O10329" t="s">
        <v>3346</v>
      </c>
      <c r="P10329" t="s">
        <v>3343</v>
      </c>
      <c r="Q10329" t="s">
        <v>3346</v>
      </c>
    </row>
    <row r="10330" spans="1:17" x14ac:dyDescent="0.25">
      <c r="A10330" t="s">
        <v>26381</v>
      </c>
      <c r="B10330" t="s">
        <v>26382</v>
      </c>
      <c r="C10330" t="s">
        <v>26479</v>
      </c>
      <c r="D10330" t="s">
        <v>26480</v>
      </c>
      <c r="E10330">
        <v>4299056</v>
      </c>
      <c r="F10330" t="s">
        <v>114</v>
      </c>
      <c r="H10330" t="s">
        <v>3350</v>
      </c>
      <c r="I10330" t="s">
        <v>26518</v>
      </c>
      <c r="J10330" t="s">
        <v>4682</v>
      </c>
      <c r="K10330" t="s">
        <v>110</v>
      </c>
      <c r="L10330" t="s">
        <v>3346</v>
      </c>
      <c r="M10330" t="s">
        <v>3344</v>
      </c>
      <c r="N10330" t="s">
        <v>3345</v>
      </c>
      <c r="O10330" t="s">
        <v>3346</v>
      </c>
      <c r="P10330" t="s">
        <v>3343</v>
      </c>
      <c r="Q10330" t="s">
        <v>3346</v>
      </c>
    </row>
    <row r="10331" spans="1:17" x14ac:dyDescent="0.25">
      <c r="A10331" t="s">
        <v>26381</v>
      </c>
      <c r="B10331" t="s">
        <v>26382</v>
      </c>
      <c r="C10331" t="s">
        <v>26479</v>
      </c>
      <c r="D10331" t="s">
        <v>26480</v>
      </c>
      <c r="E10331">
        <v>4299058</v>
      </c>
      <c r="F10331" t="s">
        <v>4683</v>
      </c>
      <c r="H10331" t="s">
        <v>3394</v>
      </c>
      <c r="I10331" t="s">
        <v>26519</v>
      </c>
      <c r="J10331" t="s">
        <v>200</v>
      </c>
      <c r="K10331" t="s">
        <v>110</v>
      </c>
      <c r="L10331" t="s">
        <v>3343</v>
      </c>
      <c r="M10331" t="s">
        <v>3344</v>
      </c>
      <c r="N10331" t="s">
        <v>3345</v>
      </c>
      <c r="O10331" t="s">
        <v>3346</v>
      </c>
      <c r="P10331" t="s">
        <v>3343</v>
      </c>
      <c r="Q10331" t="s">
        <v>3346</v>
      </c>
    </row>
    <row r="10332" spans="1:17" x14ac:dyDescent="0.25">
      <c r="A10332" t="s">
        <v>26381</v>
      </c>
      <c r="B10332" t="s">
        <v>26382</v>
      </c>
      <c r="C10332" t="s">
        <v>26479</v>
      </c>
      <c r="D10332" t="s">
        <v>26480</v>
      </c>
      <c r="E10332">
        <v>4299058</v>
      </c>
      <c r="F10332" t="s">
        <v>4683</v>
      </c>
      <c r="H10332" t="s">
        <v>3394</v>
      </c>
      <c r="I10332" t="s">
        <v>26520</v>
      </c>
      <c r="J10332" t="s">
        <v>2575</v>
      </c>
      <c r="K10332" t="s">
        <v>110</v>
      </c>
      <c r="L10332" t="s">
        <v>3346</v>
      </c>
      <c r="M10332" t="s">
        <v>3344</v>
      </c>
      <c r="N10332" t="s">
        <v>3345</v>
      </c>
      <c r="O10332" t="s">
        <v>3346</v>
      </c>
      <c r="P10332" t="s">
        <v>3343</v>
      </c>
      <c r="Q10332" t="s">
        <v>3346</v>
      </c>
    </row>
    <row r="10333" spans="1:17" x14ac:dyDescent="0.25">
      <c r="A10333" t="s">
        <v>26381</v>
      </c>
      <c r="B10333" t="s">
        <v>26382</v>
      </c>
      <c r="C10333" t="s">
        <v>26479</v>
      </c>
      <c r="D10333" t="s">
        <v>26480</v>
      </c>
      <c r="E10333">
        <v>4299060</v>
      </c>
      <c r="F10333" t="s">
        <v>893</v>
      </c>
      <c r="G10333" t="s">
        <v>3497</v>
      </c>
      <c r="H10333" t="s">
        <v>2503</v>
      </c>
      <c r="I10333" t="s">
        <v>26521</v>
      </c>
      <c r="J10333" t="s">
        <v>895</v>
      </c>
      <c r="K10333" t="s">
        <v>110</v>
      </c>
      <c r="L10333" t="s">
        <v>3343</v>
      </c>
      <c r="M10333" t="s">
        <v>3344</v>
      </c>
      <c r="N10333" t="s">
        <v>3345</v>
      </c>
      <c r="O10333" t="s">
        <v>3346</v>
      </c>
      <c r="P10333" t="s">
        <v>3343</v>
      </c>
      <c r="Q10333" t="s">
        <v>3346</v>
      </c>
    </row>
    <row r="10334" spans="1:17" x14ac:dyDescent="0.25">
      <c r="A10334" t="s">
        <v>26381</v>
      </c>
      <c r="B10334" t="s">
        <v>26382</v>
      </c>
      <c r="C10334" t="s">
        <v>26479</v>
      </c>
      <c r="D10334" t="s">
        <v>26480</v>
      </c>
      <c r="E10334">
        <v>4299061</v>
      </c>
      <c r="F10334" t="s">
        <v>2185</v>
      </c>
      <c r="G10334" t="s">
        <v>3500</v>
      </c>
      <c r="H10334" t="s">
        <v>2503</v>
      </c>
      <c r="I10334" t="s">
        <v>26522</v>
      </c>
      <c r="J10334" t="s">
        <v>1579</v>
      </c>
      <c r="K10334" t="s">
        <v>110</v>
      </c>
      <c r="L10334" t="s">
        <v>3343</v>
      </c>
      <c r="M10334" t="s">
        <v>3344</v>
      </c>
      <c r="N10334" t="s">
        <v>3345</v>
      </c>
      <c r="O10334" t="s">
        <v>3346</v>
      </c>
      <c r="P10334" t="s">
        <v>3343</v>
      </c>
      <c r="Q10334" t="s">
        <v>3346</v>
      </c>
    </row>
    <row r="10335" spans="1:17" x14ac:dyDescent="0.25">
      <c r="A10335" t="s">
        <v>26381</v>
      </c>
      <c r="B10335" t="s">
        <v>26382</v>
      </c>
      <c r="C10335" t="s">
        <v>26479</v>
      </c>
      <c r="D10335" t="s">
        <v>26480</v>
      </c>
      <c r="E10335">
        <v>4299061</v>
      </c>
      <c r="F10335" t="s">
        <v>2185</v>
      </c>
      <c r="G10335" t="s">
        <v>3500</v>
      </c>
      <c r="H10335" t="s">
        <v>2503</v>
      </c>
      <c r="I10335" t="s">
        <v>26523</v>
      </c>
      <c r="J10335" t="s">
        <v>3505</v>
      </c>
      <c r="K10335" t="s">
        <v>110</v>
      </c>
      <c r="L10335" t="s">
        <v>3346</v>
      </c>
      <c r="M10335" t="s">
        <v>3344</v>
      </c>
      <c r="N10335" t="s">
        <v>3345</v>
      </c>
      <c r="O10335" t="s">
        <v>3346</v>
      </c>
      <c r="P10335" t="s">
        <v>3343</v>
      </c>
      <c r="Q10335" t="s">
        <v>3346</v>
      </c>
    </row>
    <row r="10336" spans="1:17" x14ac:dyDescent="0.25">
      <c r="A10336" t="s">
        <v>26381</v>
      </c>
      <c r="B10336" t="s">
        <v>26382</v>
      </c>
      <c r="C10336" t="s">
        <v>26479</v>
      </c>
      <c r="D10336" t="s">
        <v>26480</v>
      </c>
      <c r="E10336">
        <v>4299061</v>
      </c>
      <c r="F10336" t="s">
        <v>2185</v>
      </c>
      <c r="G10336" t="s">
        <v>3500</v>
      </c>
      <c r="H10336" t="s">
        <v>2503</v>
      </c>
      <c r="I10336" t="s">
        <v>26524</v>
      </c>
      <c r="J10336" t="s">
        <v>3507</v>
      </c>
      <c r="K10336" t="s">
        <v>110</v>
      </c>
      <c r="L10336" t="s">
        <v>3346</v>
      </c>
      <c r="M10336" t="s">
        <v>3344</v>
      </c>
      <c r="N10336" t="s">
        <v>3345</v>
      </c>
      <c r="O10336" t="s">
        <v>3346</v>
      </c>
      <c r="P10336" t="s">
        <v>3343</v>
      </c>
      <c r="Q10336" t="s">
        <v>3346</v>
      </c>
    </row>
    <row r="10337" spans="1:17" x14ac:dyDescent="0.25">
      <c r="A10337" t="s">
        <v>26381</v>
      </c>
      <c r="B10337" t="s">
        <v>26382</v>
      </c>
      <c r="C10337" t="s">
        <v>26479</v>
      </c>
      <c r="D10337" t="s">
        <v>26480</v>
      </c>
      <c r="E10337">
        <v>4299061</v>
      </c>
      <c r="F10337" t="s">
        <v>2185</v>
      </c>
      <c r="G10337" t="s">
        <v>3500</v>
      </c>
      <c r="H10337" t="s">
        <v>2503</v>
      </c>
      <c r="I10337" t="s">
        <v>26525</v>
      </c>
      <c r="J10337" t="s">
        <v>3503</v>
      </c>
      <c r="K10337" t="s">
        <v>38</v>
      </c>
      <c r="L10337" t="s">
        <v>3346</v>
      </c>
      <c r="M10337" t="s">
        <v>3344</v>
      </c>
      <c r="N10337" t="s">
        <v>3345</v>
      </c>
      <c r="O10337" t="s">
        <v>3346</v>
      </c>
      <c r="P10337" t="s">
        <v>3343</v>
      </c>
      <c r="Q10337" t="s">
        <v>3346</v>
      </c>
    </row>
    <row r="10338" spans="1:17" x14ac:dyDescent="0.25">
      <c r="A10338" t="s">
        <v>26381</v>
      </c>
      <c r="B10338" t="s">
        <v>26382</v>
      </c>
      <c r="C10338" t="s">
        <v>26479</v>
      </c>
      <c r="D10338" t="s">
        <v>26480</v>
      </c>
      <c r="E10338">
        <v>4299062</v>
      </c>
      <c r="F10338" t="s">
        <v>3508</v>
      </c>
      <c r="G10338" t="s">
        <v>3996</v>
      </c>
      <c r="H10338" t="s">
        <v>3510</v>
      </c>
      <c r="I10338" t="s">
        <v>26526</v>
      </c>
      <c r="J10338" t="s">
        <v>3512</v>
      </c>
      <c r="K10338" t="s">
        <v>38</v>
      </c>
      <c r="L10338" t="s">
        <v>3343</v>
      </c>
      <c r="M10338" t="s">
        <v>3477</v>
      </c>
      <c r="N10338" t="s">
        <v>3513</v>
      </c>
      <c r="O10338" t="s">
        <v>3346</v>
      </c>
      <c r="P10338" t="s">
        <v>3343</v>
      </c>
      <c r="Q10338" t="s">
        <v>3346</v>
      </c>
    </row>
    <row r="10339" spans="1:17" x14ac:dyDescent="0.25">
      <c r="A10339" t="s">
        <v>26381</v>
      </c>
      <c r="B10339" t="s">
        <v>26382</v>
      </c>
      <c r="C10339" t="s">
        <v>26479</v>
      </c>
      <c r="D10339" t="s">
        <v>26480</v>
      </c>
      <c r="E10339">
        <v>4299063</v>
      </c>
      <c r="F10339" t="s">
        <v>2542</v>
      </c>
      <c r="G10339" t="s">
        <v>26527</v>
      </c>
      <c r="H10339" t="s">
        <v>3350</v>
      </c>
      <c r="I10339" t="s">
        <v>26528</v>
      </c>
      <c r="J10339" t="s">
        <v>2544</v>
      </c>
      <c r="K10339" t="s">
        <v>110</v>
      </c>
      <c r="L10339" t="s">
        <v>3343</v>
      </c>
      <c r="M10339" t="s">
        <v>3477</v>
      </c>
      <c r="N10339" t="s">
        <v>3513</v>
      </c>
      <c r="O10339" t="s">
        <v>3346</v>
      </c>
      <c r="P10339" t="s">
        <v>3343</v>
      </c>
      <c r="Q10339" t="s">
        <v>3346</v>
      </c>
    </row>
    <row r="10340" spans="1:17" x14ac:dyDescent="0.25">
      <c r="A10340" t="s">
        <v>26529</v>
      </c>
      <c r="B10340" t="s">
        <v>26530</v>
      </c>
      <c r="C10340" t="s">
        <v>26531</v>
      </c>
      <c r="D10340" t="s">
        <v>26532</v>
      </c>
      <c r="E10340">
        <v>4301001</v>
      </c>
      <c r="F10340" t="s">
        <v>533</v>
      </c>
      <c r="G10340" t="s">
        <v>26533</v>
      </c>
      <c r="H10340" t="s">
        <v>3394</v>
      </c>
      <c r="I10340" t="s">
        <v>26534</v>
      </c>
      <c r="J10340" t="s">
        <v>543</v>
      </c>
      <c r="K10340" t="s">
        <v>110</v>
      </c>
      <c r="L10340" t="s">
        <v>3343</v>
      </c>
      <c r="M10340" t="s">
        <v>3397</v>
      </c>
      <c r="N10340" t="s">
        <v>5920</v>
      </c>
      <c r="O10340" t="s">
        <v>3343</v>
      </c>
      <c r="P10340" t="s">
        <v>3343</v>
      </c>
      <c r="Q10340" t="s">
        <v>3346</v>
      </c>
    </row>
    <row r="10341" spans="1:17" x14ac:dyDescent="0.25">
      <c r="A10341" t="s">
        <v>26529</v>
      </c>
      <c r="B10341" t="s">
        <v>26530</v>
      </c>
      <c r="C10341" t="s">
        <v>26531</v>
      </c>
      <c r="D10341" t="s">
        <v>26532</v>
      </c>
      <c r="E10341">
        <v>4301001</v>
      </c>
      <c r="F10341" t="s">
        <v>533</v>
      </c>
      <c r="G10341" t="s">
        <v>26533</v>
      </c>
      <c r="H10341" t="s">
        <v>3394</v>
      </c>
      <c r="I10341" t="s">
        <v>26535</v>
      </c>
      <c r="J10341" t="s">
        <v>26536</v>
      </c>
      <c r="K10341" t="s">
        <v>110</v>
      </c>
      <c r="L10341" t="s">
        <v>3346</v>
      </c>
      <c r="M10341" t="s">
        <v>3397</v>
      </c>
      <c r="N10341" t="s">
        <v>5920</v>
      </c>
      <c r="O10341" t="s">
        <v>3343</v>
      </c>
      <c r="P10341" t="s">
        <v>3343</v>
      </c>
      <c r="Q10341" t="s">
        <v>3346</v>
      </c>
    </row>
    <row r="10342" spans="1:17" x14ac:dyDescent="0.25">
      <c r="A10342" t="s">
        <v>26529</v>
      </c>
      <c r="B10342" t="s">
        <v>26530</v>
      </c>
      <c r="C10342" t="s">
        <v>26531</v>
      </c>
      <c r="D10342" t="s">
        <v>26532</v>
      </c>
      <c r="E10342">
        <v>4301001</v>
      </c>
      <c r="F10342" t="s">
        <v>533</v>
      </c>
      <c r="G10342" t="s">
        <v>26533</v>
      </c>
      <c r="H10342" t="s">
        <v>3394</v>
      </c>
      <c r="I10342" t="s">
        <v>26537</v>
      </c>
      <c r="J10342" t="s">
        <v>26538</v>
      </c>
      <c r="K10342" t="s">
        <v>110</v>
      </c>
      <c r="L10342" t="s">
        <v>3346</v>
      </c>
      <c r="M10342" t="s">
        <v>3397</v>
      </c>
      <c r="N10342" t="s">
        <v>5920</v>
      </c>
      <c r="O10342" t="s">
        <v>3343</v>
      </c>
      <c r="P10342" t="s">
        <v>3343</v>
      </c>
      <c r="Q10342" t="s">
        <v>3346</v>
      </c>
    </row>
    <row r="10343" spans="1:17" x14ac:dyDescent="0.25">
      <c r="A10343" t="s">
        <v>26529</v>
      </c>
      <c r="B10343" t="s">
        <v>26530</v>
      </c>
      <c r="C10343" t="s">
        <v>26531</v>
      </c>
      <c r="D10343" t="s">
        <v>26532</v>
      </c>
      <c r="E10343">
        <v>4301001</v>
      </c>
      <c r="F10343" t="s">
        <v>533</v>
      </c>
      <c r="G10343" t="s">
        <v>26533</v>
      </c>
      <c r="H10343" t="s">
        <v>3394</v>
      </c>
      <c r="I10343" t="s">
        <v>26539</v>
      </c>
      <c r="J10343" t="s">
        <v>26540</v>
      </c>
      <c r="K10343" t="s">
        <v>110</v>
      </c>
      <c r="L10343" t="s">
        <v>3346</v>
      </c>
      <c r="M10343" t="s">
        <v>3397</v>
      </c>
      <c r="N10343" t="s">
        <v>5920</v>
      </c>
      <c r="O10343" t="s">
        <v>3343</v>
      </c>
      <c r="P10343" t="s">
        <v>3343</v>
      </c>
      <c r="Q10343" t="s">
        <v>3346</v>
      </c>
    </row>
    <row r="10344" spans="1:17" x14ac:dyDescent="0.25">
      <c r="A10344" t="s">
        <v>26529</v>
      </c>
      <c r="B10344" t="s">
        <v>26530</v>
      </c>
      <c r="C10344" t="s">
        <v>26531</v>
      </c>
      <c r="D10344" t="s">
        <v>26532</v>
      </c>
      <c r="E10344">
        <v>4301001</v>
      </c>
      <c r="F10344" t="s">
        <v>533</v>
      </c>
      <c r="G10344" t="s">
        <v>26533</v>
      </c>
      <c r="H10344" t="s">
        <v>3394</v>
      </c>
      <c r="I10344" t="s">
        <v>534</v>
      </c>
      <c r="J10344" t="s">
        <v>535</v>
      </c>
      <c r="K10344" t="s">
        <v>110</v>
      </c>
      <c r="L10344" t="s">
        <v>3346</v>
      </c>
      <c r="M10344" t="s">
        <v>3397</v>
      </c>
      <c r="N10344" t="s">
        <v>5920</v>
      </c>
      <c r="O10344" t="s">
        <v>3343</v>
      </c>
      <c r="P10344" t="s">
        <v>3343</v>
      </c>
      <c r="Q10344" t="s">
        <v>3346</v>
      </c>
    </row>
    <row r="10345" spans="1:17" x14ac:dyDescent="0.25">
      <c r="A10345" t="s">
        <v>26529</v>
      </c>
      <c r="B10345" t="s">
        <v>26530</v>
      </c>
      <c r="C10345" t="s">
        <v>26531</v>
      </c>
      <c r="D10345" t="s">
        <v>26532</v>
      </c>
      <c r="E10345">
        <v>4301002</v>
      </c>
      <c r="F10345" t="s">
        <v>26541</v>
      </c>
      <c r="G10345" t="s">
        <v>26542</v>
      </c>
      <c r="H10345" t="s">
        <v>3394</v>
      </c>
      <c r="I10345" t="s">
        <v>26543</v>
      </c>
      <c r="J10345" t="s">
        <v>543</v>
      </c>
      <c r="K10345" t="s">
        <v>110</v>
      </c>
      <c r="L10345" t="s">
        <v>3343</v>
      </c>
      <c r="M10345" t="s">
        <v>3397</v>
      </c>
      <c r="N10345" t="s">
        <v>4061</v>
      </c>
      <c r="O10345" t="s">
        <v>3346</v>
      </c>
      <c r="P10345" t="s">
        <v>3343</v>
      </c>
      <c r="Q10345" t="s">
        <v>3346</v>
      </c>
    </row>
    <row r="10346" spans="1:17" x14ac:dyDescent="0.25">
      <c r="A10346" t="s">
        <v>26529</v>
      </c>
      <c r="B10346" t="s">
        <v>26530</v>
      </c>
      <c r="C10346" t="s">
        <v>26531</v>
      </c>
      <c r="D10346" t="s">
        <v>26532</v>
      </c>
      <c r="E10346">
        <v>4301002</v>
      </c>
      <c r="F10346" t="s">
        <v>26541</v>
      </c>
      <c r="G10346" t="s">
        <v>26542</v>
      </c>
      <c r="H10346" t="s">
        <v>3394</v>
      </c>
      <c r="I10346" t="s">
        <v>26544</v>
      </c>
      <c r="J10346" t="s">
        <v>26545</v>
      </c>
      <c r="K10346" t="s">
        <v>110</v>
      </c>
      <c r="L10346" t="s">
        <v>3346</v>
      </c>
      <c r="M10346" t="s">
        <v>3397</v>
      </c>
      <c r="N10346" t="s">
        <v>4061</v>
      </c>
      <c r="O10346" t="s">
        <v>3346</v>
      </c>
      <c r="P10346" t="s">
        <v>3343</v>
      </c>
      <c r="Q10346" t="s">
        <v>3346</v>
      </c>
    </row>
    <row r="10347" spans="1:17" x14ac:dyDescent="0.25">
      <c r="A10347" t="s">
        <v>26529</v>
      </c>
      <c r="B10347" t="s">
        <v>26530</v>
      </c>
      <c r="C10347" t="s">
        <v>26531</v>
      </c>
      <c r="D10347" t="s">
        <v>26532</v>
      </c>
      <c r="E10347">
        <v>4301003</v>
      </c>
      <c r="F10347" t="s">
        <v>555</v>
      </c>
      <c r="G10347" t="s">
        <v>26546</v>
      </c>
      <c r="H10347" t="s">
        <v>26547</v>
      </c>
      <c r="I10347" t="s">
        <v>556</v>
      </c>
      <c r="J10347" t="s">
        <v>557</v>
      </c>
      <c r="K10347" t="s">
        <v>110</v>
      </c>
      <c r="L10347" t="s">
        <v>3343</v>
      </c>
      <c r="M10347" t="s">
        <v>3707</v>
      </c>
      <c r="N10347" t="s">
        <v>9687</v>
      </c>
      <c r="O10347" t="s">
        <v>3343</v>
      </c>
      <c r="P10347" t="s">
        <v>3343</v>
      </c>
      <c r="Q10347" t="s">
        <v>3346</v>
      </c>
    </row>
    <row r="10348" spans="1:17" x14ac:dyDescent="0.25">
      <c r="A10348" t="s">
        <v>26529</v>
      </c>
      <c r="B10348" t="s">
        <v>26530</v>
      </c>
      <c r="C10348" t="s">
        <v>26531</v>
      </c>
      <c r="D10348" t="s">
        <v>26532</v>
      </c>
      <c r="E10348">
        <v>4301003</v>
      </c>
      <c r="F10348" t="s">
        <v>555</v>
      </c>
      <c r="G10348" t="s">
        <v>26546</v>
      </c>
      <c r="H10348" t="s">
        <v>26547</v>
      </c>
      <c r="I10348" t="s">
        <v>26548</v>
      </c>
      <c r="J10348" t="s">
        <v>26549</v>
      </c>
      <c r="K10348" t="s">
        <v>110</v>
      </c>
      <c r="L10348" t="s">
        <v>3346</v>
      </c>
      <c r="M10348" t="s">
        <v>3707</v>
      </c>
      <c r="N10348" t="s">
        <v>9687</v>
      </c>
      <c r="O10348" t="s">
        <v>3343</v>
      </c>
      <c r="P10348" t="s">
        <v>3343</v>
      </c>
      <c r="Q10348" t="s">
        <v>3346</v>
      </c>
    </row>
    <row r="10349" spans="1:17" x14ac:dyDescent="0.25">
      <c r="A10349" t="s">
        <v>26529</v>
      </c>
      <c r="B10349" t="s">
        <v>26530</v>
      </c>
      <c r="C10349" t="s">
        <v>26531</v>
      </c>
      <c r="D10349" t="s">
        <v>26532</v>
      </c>
      <c r="E10349">
        <v>4301003</v>
      </c>
      <c r="F10349" t="s">
        <v>555</v>
      </c>
      <c r="G10349" t="s">
        <v>26546</v>
      </c>
      <c r="H10349" t="s">
        <v>26547</v>
      </c>
      <c r="I10349" t="s">
        <v>26550</v>
      </c>
      <c r="J10349" t="s">
        <v>26551</v>
      </c>
      <c r="K10349" t="s">
        <v>110</v>
      </c>
      <c r="L10349" t="s">
        <v>3346</v>
      </c>
      <c r="M10349" t="s">
        <v>3707</v>
      </c>
      <c r="N10349" t="s">
        <v>9687</v>
      </c>
      <c r="O10349" t="s">
        <v>3343</v>
      </c>
      <c r="P10349" t="s">
        <v>3343</v>
      </c>
      <c r="Q10349" t="s">
        <v>3346</v>
      </c>
    </row>
    <row r="10350" spans="1:17" x14ac:dyDescent="0.25">
      <c r="A10350" t="s">
        <v>26529</v>
      </c>
      <c r="B10350" t="s">
        <v>26530</v>
      </c>
      <c r="C10350" t="s">
        <v>26531</v>
      </c>
      <c r="D10350" t="s">
        <v>26532</v>
      </c>
      <c r="E10350">
        <v>4301004</v>
      </c>
      <c r="F10350" t="s">
        <v>520</v>
      </c>
      <c r="G10350" t="s">
        <v>26552</v>
      </c>
      <c r="H10350" t="s">
        <v>26547</v>
      </c>
      <c r="I10350" t="s">
        <v>521</v>
      </c>
      <c r="J10350" t="s">
        <v>522</v>
      </c>
      <c r="K10350" t="s">
        <v>110</v>
      </c>
      <c r="L10350" t="s">
        <v>3343</v>
      </c>
      <c r="M10350" t="s">
        <v>3707</v>
      </c>
      <c r="N10350" t="s">
        <v>9687</v>
      </c>
      <c r="O10350" t="s">
        <v>3343</v>
      </c>
      <c r="P10350" t="s">
        <v>3343</v>
      </c>
      <c r="Q10350" t="s">
        <v>3346</v>
      </c>
    </row>
    <row r="10351" spans="1:17" x14ac:dyDescent="0.25">
      <c r="A10351" t="s">
        <v>26529</v>
      </c>
      <c r="B10351" t="s">
        <v>26530</v>
      </c>
      <c r="C10351" t="s">
        <v>26531</v>
      </c>
      <c r="D10351" t="s">
        <v>26532</v>
      </c>
      <c r="E10351">
        <v>4301004</v>
      </c>
      <c r="F10351" t="s">
        <v>520</v>
      </c>
      <c r="G10351" t="s">
        <v>26552</v>
      </c>
      <c r="H10351" t="s">
        <v>26547</v>
      </c>
      <c r="I10351" t="s">
        <v>26553</v>
      </c>
      <c r="J10351" t="s">
        <v>26554</v>
      </c>
      <c r="K10351" t="s">
        <v>110</v>
      </c>
      <c r="L10351" t="s">
        <v>3346</v>
      </c>
      <c r="M10351" t="s">
        <v>3707</v>
      </c>
      <c r="N10351" t="s">
        <v>9687</v>
      </c>
      <c r="O10351" t="s">
        <v>3343</v>
      </c>
      <c r="P10351" t="s">
        <v>3343</v>
      </c>
      <c r="Q10351" t="s">
        <v>3346</v>
      </c>
    </row>
    <row r="10352" spans="1:17" x14ac:dyDescent="0.25">
      <c r="A10352" t="s">
        <v>26529</v>
      </c>
      <c r="B10352" t="s">
        <v>26530</v>
      </c>
      <c r="C10352" t="s">
        <v>26531</v>
      </c>
      <c r="D10352" t="s">
        <v>26532</v>
      </c>
      <c r="E10352">
        <v>4301006</v>
      </c>
      <c r="F10352" t="s">
        <v>114</v>
      </c>
      <c r="G10352" t="s">
        <v>26555</v>
      </c>
      <c r="H10352" t="s">
        <v>3350</v>
      </c>
      <c r="I10352" t="s">
        <v>552</v>
      </c>
      <c r="J10352" t="s">
        <v>116</v>
      </c>
      <c r="K10352" t="s">
        <v>110</v>
      </c>
      <c r="L10352" t="s">
        <v>3343</v>
      </c>
      <c r="M10352" t="s">
        <v>4328</v>
      </c>
      <c r="N10352" t="s">
        <v>9655</v>
      </c>
      <c r="O10352" t="s">
        <v>3343</v>
      </c>
      <c r="P10352" t="s">
        <v>3343</v>
      </c>
      <c r="Q10352" t="s">
        <v>3346</v>
      </c>
    </row>
    <row r="10353" spans="1:17" x14ac:dyDescent="0.25">
      <c r="A10353" t="s">
        <v>26529</v>
      </c>
      <c r="B10353" t="s">
        <v>26530</v>
      </c>
      <c r="C10353" t="s">
        <v>26531</v>
      </c>
      <c r="D10353" t="s">
        <v>26532</v>
      </c>
      <c r="E10353">
        <v>4301006</v>
      </c>
      <c r="F10353" t="s">
        <v>114</v>
      </c>
      <c r="G10353" t="s">
        <v>26555</v>
      </c>
      <c r="H10353" t="s">
        <v>3350</v>
      </c>
      <c r="I10353" t="s">
        <v>26556</v>
      </c>
      <c r="J10353" t="s">
        <v>26557</v>
      </c>
      <c r="K10353" t="s">
        <v>110</v>
      </c>
      <c r="L10353" t="s">
        <v>3346</v>
      </c>
      <c r="M10353" t="s">
        <v>4328</v>
      </c>
      <c r="N10353" t="s">
        <v>9655</v>
      </c>
      <c r="O10353" t="s">
        <v>3343</v>
      </c>
      <c r="P10353" t="s">
        <v>3343</v>
      </c>
      <c r="Q10353" t="s">
        <v>3346</v>
      </c>
    </row>
    <row r="10354" spans="1:17" x14ac:dyDescent="0.25">
      <c r="A10354" t="s">
        <v>26529</v>
      </c>
      <c r="B10354" t="s">
        <v>26530</v>
      </c>
      <c r="C10354" t="s">
        <v>26531</v>
      </c>
      <c r="D10354" t="s">
        <v>26532</v>
      </c>
      <c r="E10354">
        <v>4301006</v>
      </c>
      <c r="F10354" t="s">
        <v>114</v>
      </c>
      <c r="G10354" t="s">
        <v>26555</v>
      </c>
      <c r="H10354" t="s">
        <v>3350</v>
      </c>
      <c r="I10354" t="s">
        <v>26558</v>
      </c>
      <c r="J10354" t="s">
        <v>26559</v>
      </c>
      <c r="K10354" t="s">
        <v>110</v>
      </c>
      <c r="L10354" t="s">
        <v>3346</v>
      </c>
      <c r="M10354" t="s">
        <v>4328</v>
      </c>
      <c r="N10354" t="s">
        <v>9655</v>
      </c>
      <c r="O10354" t="s">
        <v>3343</v>
      </c>
      <c r="P10354" t="s">
        <v>3343</v>
      </c>
      <c r="Q10354" t="s">
        <v>3346</v>
      </c>
    </row>
    <row r="10355" spans="1:17" x14ac:dyDescent="0.25">
      <c r="A10355" t="s">
        <v>26529</v>
      </c>
      <c r="B10355" t="s">
        <v>26530</v>
      </c>
      <c r="C10355" t="s">
        <v>26531</v>
      </c>
      <c r="D10355" t="s">
        <v>26532</v>
      </c>
      <c r="E10355">
        <v>4301006</v>
      </c>
      <c r="F10355" t="s">
        <v>114</v>
      </c>
      <c r="G10355" t="s">
        <v>26555</v>
      </c>
      <c r="H10355" t="s">
        <v>3350</v>
      </c>
      <c r="I10355" t="s">
        <v>26560</v>
      </c>
      <c r="J10355" t="s">
        <v>26561</v>
      </c>
      <c r="K10355" t="s">
        <v>110</v>
      </c>
      <c r="L10355" t="s">
        <v>3346</v>
      </c>
      <c r="M10355" t="s">
        <v>4328</v>
      </c>
      <c r="N10355" t="s">
        <v>9655</v>
      </c>
      <c r="O10355" t="s">
        <v>3343</v>
      </c>
      <c r="P10355" t="s">
        <v>3343</v>
      </c>
      <c r="Q10355" t="s">
        <v>3346</v>
      </c>
    </row>
    <row r="10356" spans="1:17" x14ac:dyDescent="0.25">
      <c r="A10356" t="s">
        <v>26529</v>
      </c>
      <c r="B10356" t="s">
        <v>26530</v>
      </c>
      <c r="C10356" t="s">
        <v>26531</v>
      </c>
      <c r="D10356" t="s">
        <v>26532</v>
      </c>
      <c r="E10356">
        <v>4301007</v>
      </c>
      <c r="F10356" t="s">
        <v>524</v>
      </c>
      <c r="G10356" t="s">
        <v>26562</v>
      </c>
      <c r="H10356" t="s">
        <v>25860</v>
      </c>
      <c r="I10356" t="s">
        <v>26563</v>
      </c>
      <c r="J10356" t="s">
        <v>26564</v>
      </c>
      <c r="K10356" t="s">
        <v>110</v>
      </c>
      <c r="L10356" t="s">
        <v>3343</v>
      </c>
      <c r="M10356" t="s">
        <v>4328</v>
      </c>
      <c r="N10356" t="s">
        <v>26565</v>
      </c>
      <c r="O10356" t="s">
        <v>3343</v>
      </c>
      <c r="P10356" t="s">
        <v>3343</v>
      </c>
      <c r="Q10356" t="s">
        <v>3346</v>
      </c>
    </row>
    <row r="10357" spans="1:17" x14ac:dyDescent="0.25">
      <c r="A10357" t="s">
        <v>26529</v>
      </c>
      <c r="B10357" t="s">
        <v>26530</v>
      </c>
      <c r="C10357" t="s">
        <v>26531</v>
      </c>
      <c r="D10357" t="s">
        <v>26532</v>
      </c>
      <c r="E10357">
        <v>4301007</v>
      </c>
      <c r="F10357" t="s">
        <v>524</v>
      </c>
      <c r="G10357" t="s">
        <v>26562</v>
      </c>
      <c r="H10357" t="s">
        <v>25860</v>
      </c>
      <c r="I10357" t="s">
        <v>26566</v>
      </c>
      <c r="J10357" t="s">
        <v>26567</v>
      </c>
      <c r="K10357" t="s">
        <v>110</v>
      </c>
      <c r="L10357" t="s">
        <v>3346</v>
      </c>
      <c r="M10357" t="s">
        <v>4328</v>
      </c>
      <c r="N10357" t="s">
        <v>26565</v>
      </c>
      <c r="O10357" t="s">
        <v>3343</v>
      </c>
      <c r="P10357" t="s">
        <v>3343</v>
      </c>
      <c r="Q10357" t="s">
        <v>3346</v>
      </c>
    </row>
    <row r="10358" spans="1:17" x14ac:dyDescent="0.25">
      <c r="A10358" t="s">
        <v>26529</v>
      </c>
      <c r="B10358" t="s">
        <v>26530</v>
      </c>
      <c r="C10358" t="s">
        <v>26531</v>
      </c>
      <c r="D10358" t="s">
        <v>26532</v>
      </c>
      <c r="E10358">
        <v>4301007</v>
      </c>
      <c r="F10358" t="s">
        <v>524</v>
      </c>
      <c r="G10358" t="s">
        <v>26562</v>
      </c>
      <c r="H10358" t="s">
        <v>25860</v>
      </c>
      <c r="I10358" t="s">
        <v>26568</v>
      </c>
      <c r="J10358" t="s">
        <v>26569</v>
      </c>
      <c r="K10358" t="s">
        <v>110</v>
      </c>
      <c r="L10358" t="s">
        <v>3346</v>
      </c>
      <c r="M10358" t="s">
        <v>4328</v>
      </c>
      <c r="N10358" t="s">
        <v>26565</v>
      </c>
      <c r="O10358" t="s">
        <v>3343</v>
      </c>
      <c r="P10358" t="s">
        <v>3343</v>
      </c>
      <c r="Q10358" t="s">
        <v>3346</v>
      </c>
    </row>
    <row r="10359" spans="1:17" x14ac:dyDescent="0.25">
      <c r="A10359" t="s">
        <v>26529</v>
      </c>
      <c r="B10359" t="s">
        <v>26530</v>
      </c>
      <c r="C10359" t="s">
        <v>26531</v>
      </c>
      <c r="D10359" t="s">
        <v>26532</v>
      </c>
      <c r="E10359">
        <v>4301007</v>
      </c>
      <c r="F10359" t="s">
        <v>524</v>
      </c>
      <c r="G10359" t="s">
        <v>26562</v>
      </c>
      <c r="H10359" t="s">
        <v>25860</v>
      </c>
      <c r="I10359" t="s">
        <v>26570</v>
      </c>
      <c r="J10359" t="s">
        <v>26571</v>
      </c>
      <c r="K10359" t="s">
        <v>110</v>
      </c>
      <c r="L10359" t="s">
        <v>3346</v>
      </c>
      <c r="M10359" t="s">
        <v>4328</v>
      </c>
      <c r="N10359" t="s">
        <v>26565</v>
      </c>
      <c r="O10359" t="s">
        <v>3343</v>
      </c>
      <c r="P10359" t="s">
        <v>3343</v>
      </c>
      <c r="Q10359" t="s">
        <v>3346</v>
      </c>
    </row>
    <row r="10360" spans="1:17" x14ac:dyDescent="0.25">
      <c r="A10360" t="s">
        <v>26529</v>
      </c>
      <c r="B10360" t="s">
        <v>26530</v>
      </c>
      <c r="C10360" t="s">
        <v>26531</v>
      </c>
      <c r="D10360" t="s">
        <v>26532</v>
      </c>
      <c r="E10360">
        <v>4301009</v>
      </c>
      <c r="F10360" t="s">
        <v>24111</v>
      </c>
      <c r="G10360" t="s">
        <v>26572</v>
      </c>
      <c r="H10360" t="s">
        <v>24113</v>
      </c>
      <c r="I10360" t="s">
        <v>26573</v>
      </c>
      <c r="J10360" t="s">
        <v>24115</v>
      </c>
      <c r="K10360" t="s">
        <v>110</v>
      </c>
      <c r="L10360" t="s">
        <v>3343</v>
      </c>
      <c r="M10360" t="s">
        <v>3707</v>
      </c>
      <c r="N10360" t="s">
        <v>9687</v>
      </c>
      <c r="O10360" t="s">
        <v>3343</v>
      </c>
      <c r="P10360" t="s">
        <v>3343</v>
      </c>
      <c r="Q10360" t="s">
        <v>3346</v>
      </c>
    </row>
    <row r="10361" spans="1:17" x14ac:dyDescent="0.25">
      <c r="A10361" t="s">
        <v>26529</v>
      </c>
      <c r="B10361" t="s">
        <v>26530</v>
      </c>
      <c r="C10361" t="s">
        <v>26531</v>
      </c>
      <c r="D10361" t="s">
        <v>26532</v>
      </c>
      <c r="E10361">
        <v>4301010</v>
      </c>
      <c r="F10361" t="s">
        <v>24116</v>
      </c>
      <c r="G10361" t="s">
        <v>26574</v>
      </c>
      <c r="H10361" t="s">
        <v>24113</v>
      </c>
      <c r="I10361" t="s">
        <v>26575</v>
      </c>
      <c r="J10361" t="s">
        <v>24119</v>
      </c>
      <c r="K10361" t="s">
        <v>110</v>
      </c>
      <c r="L10361" t="s">
        <v>3343</v>
      </c>
      <c r="M10361" t="s">
        <v>3707</v>
      </c>
      <c r="N10361" t="s">
        <v>9687</v>
      </c>
      <c r="O10361" t="s">
        <v>3343</v>
      </c>
      <c r="P10361" t="s">
        <v>3343</v>
      </c>
      <c r="Q10361" t="s">
        <v>3346</v>
      </c>
    </row>
    <row r="10362" spans="1:17" x14ac:dyDescent="0.25">
      <c r="A10362" t="s">
        <v>26529</v>
      </c>
      <c r="B10362" t="s">
        <v>26530</v>
      </c>
      <c r="C10362" t="s">
        <v>26531</v>
      </c>
      <c r="D10362" t="s">
        <v>26532</v>
      </c>
      <c r="E10362">
        <v>4301011</v>
      </c>
      <c r="F10362" t="s">
        <v>24120</v>
      </c>
      <c r="G10362" t="s">
        <v>26576</v>
      </c>
      <c r="H10362" t="s">
        <v>24113</v>
      </c>
      <c r="I10362" t="s">
        <v>26577</v>
      </c>
      <c r="J10362" t="s">
        <v>24123</v>
      </c>
      <c r="K10362" t="s">
        <v>110</v>
      </c>
      <c r="L10362" t="s">
        <v>3343</v>
      </c>
      <c r="M10362" t="s">
        <v>3707</v>
      </c>
      <c r="N10362" t="s">
        <v>9687</v>
      </c>
      <c r="O10362" t="s">
        <v>3343</v>
      </c>
      <c r="P10362" t="s">
        <v>3343</v>
      </c>
      <c r="Q10362" t="s">
        <v>3346</v>
      </c>
    </row>
    <row r="10363" spans="1:17" x14ac:dyDescent="0.25">
      <c r="A10363" t="s">
        <v>26529</v>
      </c>
      <c r="B10363" t="s">
        <v>26530</v>
      </c>
      <c r="C10363" t="s">
        <v>26531</v>
      </c>
      <c r="D10363" t="s">
        <v>26532</v>
      </c>
      <c r="E10363">
        <v>4301012</v>
      </c>
      <c r="F10363" t="s">
        <v>26578</v>
      </c>
      <c r="G10363" t="s">
        <v>22141</v>
      </c>
      <c r="H10363" t="s">
        <v>24113</v>
      </c>
      <c r="I10363" t="s">
        <v>26579</v>
      </c>
      <c r="J10363" t="s">
        <v>26578</v>
      </c>
      <c r="K10363" t="s">
        <v>110</v>
      </c>
      <c r="L10363" t="s">
        <v>3343</v>
      </c>
      <c r="M10363" t="s">
        <v>3707</v>
      </c>
      <c r="N10363" t="s">
        <v>9687</v>
      </c>
      <c r="O10363" t="s">
        <v>3343</v>
      </c>
      <c r="P10363" t="s">
        <v>3343</v>
      </c>
      <c r="Q10363" t="s">
        <v>3346</v>
      </c>
    </row>
    <row r="10364" spans="1:17" x14ac:dyDescent="0.25">
      <c r="A10364" t="s">
        <v>26529</v>
      </c>
      <c r="B10364" t="s">
        <v>26530</v>
      </c>
      <c r="C10364" t="s">
        <v>26531</v>
      </c>
      <c r="D10364" t="s">
        <v>26532</v>
      </c>
      <c r="E10364">
        <v>4301013</v>
      </c>
      <c r="F10364" t="s">
        <v>26580</v>
      </c>
      <c r="G10364" t="s">
        <v>26581</v>
      </c>
      <c r="H10364" t="s">
        <v>24113</v>
      </c>
      <c r="I10364" t="s">
        <v>26582</v>
      </c>
      <c r="J10364" t="s">
        <v>26580</v>
      </c>
      <c r="K10364" t="s">
        <v>110</v>
      </c>
      <c r="L10364" t="s">
        <v>3343</v>
      </c>
      <c r="M10364" t="s">
        <v>3707</v>
      </c>
      <c r="N10364" t="s">
        <v>9687</v>
      </c>
      <c r="O10364" t="s">
        <v>3343</v>
      </c>
      <c r="P10364" t="s">
        <v>3343</v>
      </c>
      <c r="Q10364" t="s">
        <v>3346</v>
      </c>
    </row>
    <row r="10365" spans="1:17" x14ac:dyDescent="0.25">
      <c r="A10365" t="s">
        <v>26529</v>
      </c>
      <c r="B10365" t="s">
        <v>26530</v>
      </c>
      <c r="C10365" t="s">
        <v>26531</v>
      </c>
      <c r="D10365" t="s">
        <v>26532</v>
      </c>
      <c r="E10365">
        <v>4301014</v>
      </c>
      <c r="F10365" t="s">
        <v>26583</v>
      </c>
      <c r="G10365" t="s">
        <v>26584</v>
      </c>
      <c r="H10365" t="s">
        <v>24102</v>
      </c>
      <c r="I10365" t="s">
        <v>26585</v>
      </c>
      <c r="J10365" t="s">
        <v>24100</v>
      </c>
      <c r="K10365" t="s">
        <v>110</v>
      </c>
      <c r="L10365" t="s">
        <v>3343</v>
      </c>
      <c r="M10365" t="s">
        <v>3707</v>
      </c>
      <c r="N10365" t="s">
        <v>9687</v>
      </c>
      <c r="O10365" t="s">
        <v>3343</v>
      </c>
      <c r="P10365" t="s">
        <v>3343</v>
      </c>
      <c r="Q10365" t="s">
        <v>3346</v>
      </c>
    </row>
    <row r="10366" spans="1:17" x14ac:dyDescent="0.25">
      <c r="A10366" t="s">
        <v>26529</v>
      </c>
      <c r="B10366" t="s">
        <v>26530</v>
      </c>
      <c r="C10366" t="s">
        <v>26531</v>
      </c>
      <c r="D10366" t="s">
        <v>26532</v>
      </c>
      <c r="E10366">
        <v>4301015</v>
      </c>
      <c r="F10366" t="s">
        <v>515</v>
      </c>
      <c r="G10366" t="s">
        <v>26586</v>
      </c>
      <c r="H10366" t="s">
        <v>24102</v>
      </c>
      <c r="I10366" t="s">
        <v>26587</v>
      </c>
      <c r="J10366" t="s">
        <v>515</v>
      </c>
      <c r="K10366" t="s">
        <v>110</v>
      </c>
      <c r="L10366" t="s">
        <v>3343</v>
      </c>
      <c r="M10366" t="s">
        <v>3707</v>
      </c>
      <c r="N10366" t="s">
        <v>9687</v>
      </c>
      <c r="O10366" t="s">
        <v>3343</v>
      </c>
      <c r="P10366" t="s">
        <v>3343</v>
      </c>
      <c r="Q10366" t="s">
        <v>3346</v>
      </c>
    </row>
    <row r="10367" spans="1:17" x14ac:dyDescent="0.25">
      <c r="A10367" t="s">
        <v>26529</v>
      </c>
      <c r="B10367" t="s">
        <v>26530</v>
      </c>
      <c r="C10367" t="s">
        <v>26531</v>
      </c>
      <c r="D10367" t="s">
        <v>26532</v>
      </c>
      <c r="E10367">
        <v>4301016</v>
      </c>
      <c r="F10367" t="s">
        <v>26588</v>
      </c>
      <c r="G10367" t="s">
        <v>26576</v>
      </c>
      <c r="H10367" t="s">
        <v>24102</v>
      </c>
      <c r="I10367" t="s">
        <v>26589</v>
      </c>
      <c r="J10367" t="s">
        <v>26588</v>
      </c>
      <c r="K10367" t="s">
        <v>110</v>
      </c>
      <c r="L10367" t="s">
        <v>3343</v>
      </c>
      <c r="M10367" t="s">
        <v>3707</v>
      </c>
      <c r="N10367" t="s">
        <v>9687</v>
      </c>
      <c r="O10367" t="s">
        <v>3343</v>
      </c>
      <c r="P10367" t="s">
        <v>3343</v>
      </c>
      <c r="Q10367" t="s">
        <v>3346</v>
      </c>
    </row>
    <row r="10368" spans="1:17" x14ac:dyDescent="0.25">
      <c r="A10368" t="s">
        <v>26529</v>
      </c>
      <c r="B10368" t="s">
        <v>26530</v>
      </c>
      <c r="C10368" t="s">
        <v>26531</v>
      </c>
      <c r="D10368" t="s">
        <v>26532</v>
      </c>
      <c r="E10368">
        <v>4301017</v>
      </c>
      <c r="F10368" t="s">
        <v>26590</v>
      </c>
      <c r="G10368" t="s">
        <v>22141</v>
      </c>
      <c r="H10368" t="s">
        <v>24102</v>
      </c>
      <c r="I10368" t="s">
        <v>26591</v>
      </c>
      <c r="J10368" t="s">
        <v>26590</v>
      </c>
      <c r="K10368" t="s">
        <v>110</v>
      </c>
      <c r="L10368" t="s">
        <v>3343</v>
      </c>
      <c r="M10368" t="s">
        <v>3707</v>
      </c>
      <c r="N10368" t="s">
        <v>9687</v>
      </c>
      <c r="O10368" t="s">
        <v>3343</v>
      </c>
      <c r="P10368" t="s">
        <v>3343</v>
      </c>
      <c r="Q10368" t="s">
        <v>3346</v>
      </c>
    </row>
    <row r="10369" spans="1:17" x14ac:dyDescent="0.25">
      <c r="A10369" t="s">
        <v>26529</v>
      </c>
      <c r="B10369" t="s">
        <v>26530</v>
      </c>
      <c r="C10369" t="s">
        <v>26531</v>
      </c>
      <c r="D10369" t="s">
        <v>26532</v>
      </c>
      <c r="E10369">
        <v>4301018</v>
      </c>
      <c r="F10369" t="s">
        <v>26592</v>
      </c>
      <c r="G10369" t="s">
        <v>26581</v>
      </c>
      <c r="H10369" t="s">
        <v>24102</v>
      </c>
      <c r="I10369" t="s">
        <v>26593</v>
      </c>
      <c r="J10369" t="s">
        <v>26594</v>
      </c>
      <c r="K10369" t="s">
        <v>110</v>
      </c>
      <c r="L10369" t="s">
        <v>3343</v>
      </c>
      <c r="M10369" t="s">
        <v>3707</v>
      </c>
      <c r="N10369" t="s">
        <v>9687</v>
      </c>
      <c r="O10369" t="s">
        <v>3343</v>
      </c>
      <c r="P10369" t="s">
        <v>3343</v>
      </c>
      <c r="Q10369" t="s">
        <v>3346</v>
      </c>
    </row>
    <row r="10370" spans="1:17" x14ac:dyDescent="0.25">
      <c r="A10370" t="s">
        <v>26529</v>
      </c>
      <c r="B10370" t="s">
        <v>26530</v>
      </c>
      <c r="C10370" t="s">
        <v>26531</v>
      </c>
      <c r="D10370" t="s">
        <v>26532</v>
      </c>
      <c r="E10370">
        <v>4301019</v>
      </c>
      <c r="F10370" t="s">
        <v>24124</v>
      </c>
      <c r="G10370" t="s">
        <v>26595</v>
      </c>
      <c r="H10370" t="s">
        <v>24046</v>
      </c>
      <c r="I10370" t="s">
        <v>26596</v>
      </c>
      <c r="J10370" t="s">
        <v>26597</v>
      </c>
      <c r="K10370" t="s">
        <v>110</v>
      </c>
      <c r="L10370" t="s">
        <v>3343</v>
      </c>
      <c r="M10370" t="s">
        <v>3707</v>
      </c>
      <c r="N10370" t="s">
        <v>9687</v>
      </c>
      <c r="O10370" t="s">
        <v>3343</v>
      </c>
      <c r="P10370" t="s">
        <v>3343</v>
      </c>
      <c r="Q10370" t="s">
        <v>3346</v>
      </c>
    </row>
    <row r="10371" spans="1:17" x14ac:dyDescent="0.25">
      <c r="A10371" t="s">
        <v>26529</v>
      </c>
      <c r="B10371" t="s">
        <v>26530</v>
      </c>
      <c r="C10371" t="s">
        <v>26531</v>
      </c>
      <c r="D10371" t="s">
        <v>26532</v>
      </c>
      <c r="E10371">
        <v>4301019</v>
      </c>
      <c r="F10371" t="s">
        <v>24124</v>
      </c>
      <c r="G10371" t="s">
        <v>26595</v>
      </c>
      <c r="H10371" t="s">
        <v>24046</v>
      </c>
      <c r="I10371" t="s">
        <v>26598</v>
      </c>
      <c r="J10371" t="s">
        <v>24129</v>
      </c>
      <c r="K10371" t="s">
        <v>110</v>
      </c>
      <c r="L10371" t="s">
        <v>3346</v>
      </c>
      <c r="M10371" t="s">
        <v>3707</v>
      </c>
      <c r="N10371" t="s">
        <v>9687</v>
      </c>
      <c r="O10371" t="s">
        <v>3343</v>
      </c>
      <c r="P10371" t="s">
        <v>3343</v>
      </c>
      <c r="Q10371" t="s">
        <v>3346</v>
      </c>
    </row>
    <row r="10372" spans="1:17" x14ac:dyDescent="0.25">
      <c r="A10372" t="s">
        <v>26529</v>
      </c>
      <c r="B10372" t="s">
        <v>26530</v>
      </c>
      <c r="C10372" t="s">
        <v>26531</v>
      </c>
      <c r="D10372" t="s">
        <v>26532</v>
      </c>
      <c r="E10372">
        <v>4301019</v>
      </c>
      <c r="F10372" t="s">
        <v>24124</v>
      </c>
      <c r="G10372" t="s">
        <v>26595</v>
      </c>
      <c r="H10372" t="s">
        <v>24046</v>
      </c>
      <c r="I10372" t="s">
        <v>26599</v>
      </c>
      <c r="J10372" t="s">
        <v>24131</v>
      </c>
      <c r="K10372" t="s">
        <v>110</v>
      </c>
      <c r="L10372" t="s">
        <v>3346</v>
      </c>
      <c r="M10372" t="s">
        <v>3707</v>
      </c>
      <c r="N10372" t="s">
        <v>9687</v>
      </c>
      <c r="O10372" t="s">
        <v>3343</v>
      </c>
      <c r="P10372" t="s">
        <v>3343</v>
      </c>
      <c r="Q10372" t="s">
        <v>3346</v>
      </c>
    </row>
    <row r="10373" spans="1:17" x14ac:dyDescent="0.25">
      <c r="A10373" t="s">
        <v>26529</v>
      </c>
      <c r="B10373" t="s">
        <v>26530</v>
      </c>
      <c r="C10373" t="s">
        <v>26531</v>
      </c>
      <c r="D10373" t="s">
        <v>26532</v>
      </c>
      <c r="E10373">
        <v>4301019</v>
      </c>
      <c r="F10373" t="s">
        <v>24124</v>
      </c>
      <c r="G10373" t="s">
        <v>26595</v>
      </c>
      <c r="H10373" t="s">
        <v>24046</v>
      </c>
      <c r="I10373" t="s">
        <v>26600</v>
      </c>
      <c r="J10373" t="s">
        <v>26601</v>
      </c>
      <c r="K10373" t="s">
        <v>110</v>
      </c>
      <c r="L10373" t="s">
        <v>3346</v>
      </c>
      <c r="M10373" t="s">
        <v>3707</v>
      </c>
      <c r="N10373" t="s">
        <v>9687</v>
      </c>
      <c r="O10373" t="s">
        <v>3343</v>
      </c>
      <c r="P10373" t="s">
        <v>3343</v>
      </c>
      <c r="Q10373" t="s">
        <v>3346</v>
      </c>
    </row>
    <row r="10374" spans="1:17" x14ac:dyDescent="0.25">
      <c r="A10374" t="s">
        <v>26529</v>
      </c>
      <c r="B10374" t="s">
        <v>26530</v>
      </c>
      <c r="C10374" t="s">
        <v>26531</v>
      </c>
      <c r="D10374" t="s">
        <v>26532</v>
      </c>
      <c r="E10374">
        <v>4301020</v>
      </c>
      <c r="F10374" t="s">
        <v>24044</v>
      </c>
      <c r="G10374" t="s">
        <v>24045</v>
      </c>
      <c r="H10374" t="s">
        <v>24046</v>
      </c>
      <c r="I10374" t="s">
        <v>26602</v>
      </c>
      <c r="J10374" t="s">
        <v>24048</v>
      </c>
      <c r="K10374" t="s">
        <v>110</v>
      </c>
      <c r="L10374" t="s">
        <v>3343</v>
      </c>
      <c r="M10374" t="s">
        <v>3707</v>
      </c>
      <c r="N10374" t="s">
        <v>9687</v>
      </c>
      <c r="O10374" t="s">
        <v>3343</v>
      </c>
      <c r="P10374" t="s">
        <v>3343</v>
      </c>
      <c r="Q10374" t="s">
        <v>3346</v>
      </c>
    </row>
    <row r="10375" spans="1:17" x14ac:dyDescent="0.25">
      <c r="A10375" t="s">
        <v>26529</v>
      </c>
      <c r="B10375" t="s">
        <v>26530</v>
      </c>
      <c r="C10375" t="s">
        <v>26531</v>
      </c>
      <c r="D10375" t="s">
        <v>26532</v>
      </c>
      <c r="E10375">
        <v>4301020</v>
      </c>
      <c r="F10375" t="s">
        <v>24044</v>
      </c>
      <c r="G10375" t="s">
        <v>24045</v>
      </c>
      <c r="H10375" t="s">
        <v>24046</v>
      </c>
      <c r="I10375" t="s">
        <v>26603</v>
      </c>
      <c r="J10375" t="s">
        <v>24050</v>
      </c>
      <c r="K10375" t="s">
        <v>110</v>
      </c>
      <c r="L10375" t="s">
        <v>3346</v>
      </c>
      <c r="M10375" t="s">
        <v>3707</v>
      </c>
      <c r="N10375" t="s">
        <v>9687</v>
      </c>
      <c r="O10375" t="s">
        <v>3343</v>
      </c>
      <c r="P10375" t="s">
        <v>3343</v>
      </c>
      <c r="Q10375" t="s">
        <v>3346</v>
      </c>
    </row>
    <row r="10376" spans="1:17" x14ac:dyDescent="0.25">
      <c r="A10376" t="s">
        <v>26529</v>
      </c>
      <c r="B10376" t="s">
        <v>26530</v>
      </c>
      <c r="C10376" t="s">
        <v>26531</v>
      </c>
      <c r="D10376" t="s">
        <v>26532</v>
      </c>
      <c r="E10376">
        <v>4301020</v>
      </c>
      <c r="F10376" t="s">
        <v>24044</v>
      </c>
      <c r="G10376" t="s">
        <v>24045</v>
      </c>
      <c r="H10376" t="s">
        <v>24046</v>
      </c>
      <c r="I10376" t="s">
        <v>26604</v>
      </c>
      <c r="J10376" t="s">
        <v>24052</v>
      </c>
      <c r="K10376" t="s">
        <v>110</v>
      </c>
      <c r="L10376" t="s">
        <v>3346</v>
      </c>
      <c r="M10376" t="s">
        <v>3707</v>
      </c>
      <c r="N10376" t="s">
        <v>9687</v>
      </c>
      <c r="O10376" t="s">
        <v>3343</v>
      </c>
      <c r="P10376" t="s">
        <v>3343</v>
      </c>
      <c r="Q10376" t="s">
        <v>3346</v>
      </c>
    </row>
    <row r="10377" spans="1:17" x14ac:dyDescent="0.25">
      <c r="A10377" t="s">
        <v>26529</v>
      </c>
      <c r="B10377" t="s">
        <v>26530</v>
      </c>
      <c r="C10377" t="s">
        <v>26531</v>
      </c>
      <c r="D10377" t="s">
        <v>26532</v>
      </c>
      <c r="E10377">
        <v>4301020</v>
      </c>
      <c r="F10377" t="s">
        <v>24044</v>
      </c>
      <c r="G10377" t="s">
        <v>24045</v>
      </c>
      <c r="H10377" t="s">
        <v>24046</v>
      </c>
      <c r="I10377" t="s">
        <v>26605</v>
      </c>
      <c r="J10377" t="s">
        <v>24054</v>
      </c>
      <c r="K10377" t="s">
        <v>110</v>
      </c>
      <c r="L10377" t="s">
        <v>3346</v>
      </c>
      <c r="M10377" t="s">
        <v>3707</v>
      </c>
      <c r="N10377" t="s">
        <v>9687</v>
      </c>
      <c r="O10377" t="s">
        <v>3343</v>
      </c>
      <c r="P10377" t="s">
        <v>3343</v>
      </c>
      <c r="Q10377" t="s">
        <v>3346</v>
      </c>
    </row>
    <row r="10378" spans="1:17" x14ac:dyDescent="0.25">
      <c r="A10378" t="s">
        <v>26529</v>
      </c>
      <c r="B10378" t="s">
        <v>26530</v>
      </c>
      <c r="C10378" t="s">
        <v>26531</v>
      </c>
      <c r="D10378" t="s">
        <v>26532</v>
      </c>
      <c r="E10378">
        <v>4301021</v>
      </c>
      <c r="F10378" t="s">
        <v>26606</v>
      </c>
      <c r="G10378" t="s">
        <v>26576</v>
      </c>
      <c r="H10378" t="s">
        <v>24046</v>
      </c>
      <c r="I10378" t="s">
        <v>26607</v>
      </c>
      <c r="J10378" t="s">
        <v>26606</v>
      </c>
      <c r="K10378" t="s">
        <v>110</v>
      </c>
      <c r="L10378" t="s">
        <v>3343</v>
      </c>
      <c r="M10378" t="s">
        <v>3707</v>
      </c>
      <c r="N10378" t="s">
        <v>9687</v>
      </c>
      <c r="O10378" t="s">
        <v>3343</v>
      </c>
      <c r="P10378" t="s">
        <v>3343</v>
      </c>
      <c r="Q10378" t="s">
        <v>3346</v>
      </c>
    </row>
    <row r="10379" spans="1:17" x14ac:dyDescent="0.25">
      <c r="A10379" t="s">
        <v>26529</v>
      </c>
      <c r="B10379" t="s">
        <v>26530</v>
      </c>
      <c r="C10379" t="s">
        <v>26531</v>
      </c>
      <c r="D10379" t="s">
        <v>26532</v>
      </c>
      <c r="E10379">
        <v>4301021</v>
      </c>
      <c r="F10379" t="s">
        <v>26606</v>
      </c>
      <c r="G10379" t="s">
        <v>26576</v>
      </c>
      <c r="H10379" t="s">
        <v>24046</v>
      </c>
      <c r="I10379" t="s">
        <v>26608</v>
      </c>
      <c r="J10379" t="s">
        <v>26609</v>
      </c>
      <c r="K10379" t="s">
        <v>110</v>
      </c>
      <c r="L10379" t="s">
        <v>3346</v>
      </c>
      <c r="M10379" t="s">
        <v>3707</v>
      </c>
      <c r="N10379" t="s">
        <v>9687</v>
      </c>
      <c r="O10379" t="s">
        <v>3343</v>
      </c>
      <c r="P10379" t="s">
        <v>3343</v>
      </c>
      <c r="Q10379" t="s">
        <v>3346</v>
      </c>
    </row>
    <row r="10380" spans="1:17" x14ac:dyDescent="0.25">
      <c r="A10380" t="s">
        <v>26529</v>
      </c>
      <c r="B10380" t="s">
        <v>26530</v>
      </c>
      <c r="C10380" t="s">
        <v>26531</v>
      </c>
      <c r="D10380" t="s">
        <v>26532</v>
      </c>
      <c r="E10380">
        <v>4301021</v>
      </c>
      <c r="F10380" t="s">
        <v>26606</v>
      </c>
      <c r="G10380" t="s">
        <v>26576</v>
      </c>
      <c r="H10380" t="s">
        <v>24046</v>
      </c>
      <c r="I10380" t="s">
        <v>26610</v>
      </c>
      <c r="J10380" t="s">
        <v>26611</v>
      </c>
      <c r="K10380" t="s">
        <v>110</v>
      </c>
      <c r="L10380" t="s">
        <v>3346</v>
      </c>
      <c r="M10380" t="s">
        <v>3707</v>
      </c>
      <c r="N10380" t="s">
        <v>9687</v>
      </c>
      <c r="O10380" t="s">
        <v>3343</v>
      </c>
      <c r="P10380" t="s">
        <v>3343</v>
      </c>
      <c r="Q10380" t="s">
        <v>3346</v>
      </c>
    </row>
    <row r="10381" spans="1:17" x14ac:dyDescent="0.25">
      <c r="A10381" t="s">
        <v>26529</v>
      </c>
      <c r="B10381" t="s">
        <v>26530</v>
      </c>
      <c r="C10381" t="s">
        <v>26531</v>
      </c>
      <c r="D10381" t="s">
        <v>26532</v>
      </c>
      <c r="E10381">
        <v>4301021</v>
      </c>
      <c r="F10381" t="s">
        <v>26606</v>
      </c>
      <c r="G10381" t="s">
        <v>26576</v>
      </c>
      <c r="H10381" t="s">
        <v>24046</v>
      </c>
      <c r="I10381" t="s">
        <v>26612</v>
      </c>
      <c r="J10381" t="s">
        <v>26613</v>
      </c>
      <c r="K10381" t="s">
        <v>110</v>
      </c>
      <c r="L10381" t="s">
        <v>3346</v>
      </c>
      <c r="M10381" t="s">
        <v>3707</v>
      </c>
      <c r="N10381" t="s">
        <v>9687</v>
      </c>
      <c r="O10381" t="s">
        <v>3343</v>
      </c>
      <c r="P10381" t="s">
        <v>3343</v>
      </c>
      <c r="Q10381" t="s">
        <v>3346</v>
      </c>
    </row>
    <row r="10382" spans="1:17" x14ac:dyDescent="0.25">
      <c r="A10382" t="s">
        <v>26529</v>
      </c>
      <c r="B10382" t="s">
        <v>26530</v>
      </c>
      <c r="C10382" t="s">
        <v>26531</v>
      </c>
      <c r="D10382" t="s">
        <v>26532</v>
      </c>
      <c r="E10382">
        <v>4301022</v>
      </c>
      <c r="F10382" t="s">
        <v>26614</v>
      </c>
      <c r="G10382" t="s">
        <v>22141</v>
      </c>
      <c r="H10382" t="s">
        <v>24046</v>
      </c>
      <c r="I10382" t="s">
        <v>26615</v>
      </c>
      <c r="J10382" t="s">
        <v>26614</v>
      </c>
      <c r="K10382" t="s">
        <v>110</v>
      </c>
      <c r="L10382" t="s">
        <v>3343</v>
      </c>
      <c r="M10382" t="s">
        <v>3707</v>
      </c>
      <c r="N10382" t="s">
        <v>9687</v>
      </c>
      <c r="O10382" t="s">
        <v>3343</v>
      </c>
      <c r="P10382" t="s">
        <v>3343</v>
      </c>
      <c r="Q10382" t="s">
        <v>3346</v>
      </c>
    </row>
    <row r="10383" spans="1:17" x14ac:dyDescent="0.25">
      <c r="A10383" t="s">
        <v>26529</v>
      </c>
      <c r="B10383" t="s">
        <v>26530</v>
      </c>
      <c r="C10383" t="s">
        <v>26531</v>
      </c>
      <c r="D10383" t="s">
        <v>26532</v>
      </c>
      <c r="E10383">
        <v>4301022</v>
      </c>
      <c r="F10383" t="s">
        <v>26614</v>
      </c>
      <c r="G10383" t="s">
        <v>22141</v>
      </c>
      <c r="H10383" t="s">
        <v>24046</v>
      </c>
      <c r="I10383" t="s">
        <v>26616</v>
      </c>
      <c r="J10383" t="s">
        <v>26617</v>
      </c>
      <c r="K10383" t="s">
        <v>110</v>
      </c>
      <c r="L10383" t="s">
        <v>3346</v>
      </c>
      <c r="M10383" t="s">
        <v>3707</v>
      </c>
      <c r="N10383" t="s">
        <v>9687</v>
      </c>
      <c r="O10383" t="s">
        <v>3343</v>
      </c>
      <c r="P10383" t="s">
        <v>3343</v>
      </c>
      <c r="Q10383" t="s">
        <v>3346</v>
      </c>
    </row>
    <row r="10384" spans="1:17" x14ac:dyDescent="0.25">
      <c r="A10384" t="s">
        <v>26529</v>
      </c>
      <c r="B10384" t="s">
        <v>26530</v>
      </c>
      <c r="C10384" t="s">
        <v>26531</v>
      </c>
      <c r="D10384" t="s">
        <v>26532</v>
      </c>
      <c r="E10384">
        <v>4301022</v>
      </c>
      <c r="F10384" t="s">
        <v>26614</v>
      </c>
      <c r="G10384" t="s">
        <v>22141</v>
      </c>
      <c r="H10384" t="s">
        <v>24046</v>
      </c>
      <c r="I10384" t="s">
        <v>26618</v>
      </c>
      <c r="J10384" t="s">
        <v>26619</v>
      </c>
      <c r="K10384" t="s">
        <v>110</v>
      </c>
      <c r="L10384" t="s">
        <v>3346</v>
      </c>
      <c r="M10384" t="s">
        <v>3707</v>
      </c>
      <c r="N10384" t="s">
        <v>9687</v>
      </c>
      <c r="O10384" t="s">
        <v>3343</v>
      </c>
      <c r="P10384" t="s">
        <v>3343</v>
      </c>
      <c r="Q10384" t="s">
        <v>3346</v>
      </c>
    </row>
    <row r="10385" spans="1:17" x14ac:dyDescent="0.25">
      <c r="A10385" t="s">
        <v>26529</v>
      </c>
      <c r="B10385" t="s">
        <v>26530</v>
      </c>
      <c r="C10385" t="s">
        <v>26531</v>
      </c>
      <c r="D10385" t="s">
        <v>26532</v>
      </c>
      <c r="E10385">
        <v>4301022</v>
      </c>
      <c r="F10385" t="s">
        <v>26614</v>
      </c>
      <c r="G10385" t="s">
        <v>22141</v>
      </c>
      <c r="H10385" t="s">
        <v>24046</v>
      </c>
      <c r="I10385" t="s">
        <v>26620</v>
      </c>
      <c r="J10385" t="s">
        <v>26621</v>
      </c>
      <c r="K10385" t="s">
        <v>110</v>
      </c>
      <c r="L10385" t="s">
        <v>3346</v>
      </c>
      <c r="M10385" t="s">
        <v>3707</v>
      </c>
      <c r="N10385" t="s">
        <v>9687</v>
      </c>
      <c r="O10385" t="s">
        <v>3343</v>
      </c>
      <c r="P10385" t="s">
        <v>3343</v>
      </c>
      <c r="Q10385" t="s">
        <v>3346</v>
      </c>
    </row>
    <row r="10386" spans="1:17" x14ac:dyDescent="0.25">
      <c r="A10386" t="s">
        <v>26529</v>
      </c>
      <c r="B10386" t="s">
        <v>26530</v>
      </c>
      <c r="C10386" t="s">
        <v>26531</v>
      </c>
      <c r="D10386" t="s">
        <v>26532</v>
      </c>
      <c r="E10386">
        <v>4301023</v>
      </c>
      <c r="F10386" t="s">
        <v>24087</v>
      </c>
      <c r="G10386" t="s">
        <v>26581</v>
      </c>
      <c r="H10386" t="s">
        <v>24046</v>
      </c>
      <c r="I10386" t="s">
        <v>26622</v>
      </c>
      <c r="J10386" t="s">
        <v>24087</v>
      </c>
      <c r="K10386" t="s">
        <v>110</v>
      </c>
      <c r="L10386" t="s">
        <v>3343</v>
      </c>
      <c r="M10386" t="s">
        <v>3707</v>
      </c>
      <c r="N10386" t="s">
        <v>9687</v>
      </c>
      <c r="O10386" t="s">
        <v>3343</v>
      </c>
      <c r="P10386" t="s">
        <v>3343</v>
      </c>
      <c r="Q10386" t="s">
        <v>3346</v>
      </c>
    </row>
    <row r="10387" spans="1:17" x14ac:dyDescent="0.25">
      <c r="A10387" t="s">
        <v>26529</v>
      </c>
      <c r="B10387" t="s">
        <v>26530</v>
      </c>
      <c r="C10387" t="s">
        <v>26531</v>
      </c>
      <c r="D10387" t="s">
        <v>26532</v>
      </c>
      <c r="E10387">
        <v>4301023</v>
      </c>
      <c r="F10387" t="s">
        <v>24087</v>
      </c>
      <c r="G10387" t="s">
        <v>26581</v>
      </c>
      <c r="H10387" t="s">
        <v>24046</v>
      </c>
      <c r="I10387" t="s">
        <v>26623</v>
      </c>
      <c r="J10387" t="s">
        <v>26624</v>
      </c>
      <c r="K10387" t="s">
        <v>110</v>
      </c>
      <c r="L10387" t="s">
        <v>3346</v>
      </c>
      <c r="M10387" t="s">
        <v>3707</v>
      </c>
      <c r="N10387" t="s">
        <v>9687</v>
      </c>
      <c r="O10387" t="s">
        <v>3343</v>
      </c>
      <c r="P10387" t="s">
        <v>3343</v>
      </c>
      <c r="Q10387" t="s">
        <v>3346</v>
      </c>
    </row>
    <row r="10388" spans="1:17" x14ac:dyDescent="0.25">
      <c r="A10388" t="s">
        <v>26529</v>
      </c>
      <c r="B10388" t="s">
        <v>26530</v>
      </c>
      <c r="C10388" t="s">
        <v>26531</v>
      </c>
      <c r="D10388" t="s">
        <v>26532</v>
      </c>
      <c r="E10388">
        <v>4301023</v>
      </c>
      <c r="F10388" t="s">
        <v>24087</v>
      </c>
      <c r="G10388" t="s">
        <v>26581</v>
      </c>
      <c r="H10388" t="s">
        <v>24046</v>
      </c>
      <c r="I10388" t="s">
        <v>26625</v>
      </c>
      <c r="J10388" t="s">
        <v>26626</v>
      </c>
      <c r="K10388" t="s">
        <v>110</v>
      </c>
      <c r="L10388" t="s">
        <v>3346</v>
      </c>
      <c r="M10388" t="s">
        <v>3707</v>
      </c>
      <c r="N10388" t="s">
        <v>9687</v>
      </c>
      <c r="O10388" t="s">
        <v>3343</v>
      </c>
      <c r="P10388" t="s">
        <v>3343</v>
      </c>
      <c r="Q10388" t="s">
        <v>3346</v>
      </c>
    </row>
    <row r="10389" spans="1:17" x14ac:dyDescent="0.25">
      <c r="A10389" t="s">
        <v>26529</v>
      </c>
      <c r="B10389" t="s">
        <v>26530</v>
      </c>
      <c r="C10389" t="s">
        <v>26531</v>
      </c>
      <c r="D10389" t="s">
        <v>26532</v>
      </c>
      <c r="E10389">
        <v>4301023</v>
      </c>
      <c r="F10389" t="s">
        <v>24087</v>
      </c>
      <c r="G10389" t="s">
        <v>26581</v>
      </c>
      <c r="H10389" t="s">
        <v>24046</v>
      </c>
      <c r="I10389" t="s">
        <v>26627</v>
      </c>
      <c r="J10389" t="s">
        <v>26628</v>
      </c>
      <c r="K10389" t="s">
        <v>110</v>
      </c>
      <c r="L10389" t="s">
        <v>3346</v>
      </c>
      <c r="M10389" t="s">
        <v>3707</v>
      </c>
      <c r="N10389" t="s">
        <v>9687</v>
      </c>
      <c r="O10389" t="s">
        <v>3343</v>
      </c>
      <c r="P10389" t="s">
        <v>3343</v>
      </c>
      <c r="Q10389" t="s">
        <v>3346</v>
      </c>
    </row>
    <row r="10390" spans="1:17" x14ac:dyDescent="0.25">
      <c r="A10390" t="s">
        <v>26529</v>
      </c>
      <c r="B10390" t="s">
        <v>26530</v>
      </c>
      <c r="C10390" t="s">
        <v>26531</v>
      </c>
      <c r="D10390" t="s">
        <v>26532</v>
      </c>
      <c r="E10390">
        <v>4301024</v>
      </c>
      <c r="F10390" t="s">
        <v>26629</v>
      </c>
      <c r="G10390" t="s">
        <v>26630</v>
      </c>
      <c r="H10390" t="s">
        <v>26631</v>
      </c>
      <c r="I10390" t="s">
        <v>26632</v>
      </c>
      <c r="J10390" t="s">
        <v>26633</v>
      </c>
      <c r="K10390" t="s">
        <v>110</v>
      </c>
      <c r="L10390" t="s">
        <v>3343</v>
      </c>
      <c r="M10390" t="s">
        <v>3707</v>
      </c>
      <c r="N10390" t="s">
        <v>9687</v>
      </c>
      <c r="O10390" t="s">
        <v>3343</v>
      </c>
      <c r="P10390" t="s">
        <v>3343</v>
      </c>
      <c r="Q10390" t="s">
        <v>3346</v>
      </c>
    </row>
    <row r="10391" spans="1:17" x14ac:dyDescent="0.25">
      <c r="A10391" t="s">
        <v>26529</v>
      </c>
      <c r="B10391" t="s">
        <v>26530</v>
      </c>
      <c r="C10391" t="s">
        <v>26531</v>
      </c>
      <c r="D10391" t="s">
        <v>26532</v>
      </c>
      <c r="E10391">
        <v>4301025</v>
      </c>
      <c r="F10391" t="s">
        <v>26634</v>
      </c>
      <c r="G10391" t="s">
        <v>26635</v>
      </c>
      <c r="H10391" t="s">
        <v>24102</v>
      </c>
      <c r="I10391" t="s">
        <v>26636</v>
      </c>
      <c r="J10391" t="s">
        <v>26634</v>
      </c>
      <c r="K10391" t="s">
        <v>110</v>
      </c>
      <c r="L10391" t="s">
        <v>3343</v>
      </c>
      <c r="M10391" t="s">
        <v>3707</v>
      </c>
      <c r="N10391" t="s">
        <v>9687</v>
      </c>
      <c r="O10391" t="s">
        <v>3343</v>
      </c>
      <c r="P10391" t="s">
        <v>3343</v>
      </c>
      <c r="Q10391" t="s">
        <v>3346</v>
      </c>
    </row>
    <row r="10392" spans="1:17" x14ac:dyDescent="0.25">
      <c r="A10392" t="s">
        <v>26529</v>
      </c>
      <c r="B10392" t="s">
        <v>26530</v>
      </c>
      <c r="C10392" t="s">
        <v>26531</v>
      </c>
      <c r="D10392" t="s">
        <v>26532</v>
      </c>
      <c r="E10392">
        <v>4301026</v>
      </c>
      <c r="F10392" t="s">
        <v>24108</v>
      </c>
      <c r="G10392" t="s">
        <v>24109</v>
      </c>
      <c r="H10392" t="s">
        <v>24102</v>
      </c>
      <c r="I10392" t="s">
        <v>26637</v>
      </c>
      <c r="J10392" t="s">
        <v>24108</v>
      </c>
      <c r="K10392" t="s">
        <v>110</v>
      </c>
      <c r="L10392" t="s">
        <v>3343</v>
      </c>
      <c r="M10392" t="s">
        <v>3707</v>
      </c>
      <c r="N10392" t="s">
        <v>9687</v>
      </c>
      <c r="O10392" t="s">
        <v>3343</v>
      </c>
      <c r="P10392" t="s">
        <v>3343</v>
      </c>
      <c r="Q10392" t="s">
        <v>3346</v>
      </c>
    </row>
    <row r="10393" spans="1:17" x14ac:dyDescent="0.25">
      <c r="A10393" t="s">
        <v>26529</v>
      </c>
      <c r="B10393" t="s">
        <v>26530</v>
      </c>
      <c r="C10393" t="s">
        <v>26531</v>
      </c>
      <c r="D10393" t="s">
        <v>26532</v>
      </c>
      <c r="E10393">
        <v>4301027</v>
      </c>
      <c r="F10393" t="s">
        <v>26638</v>
      </c>
      <c r="G10393" t="s">
        <v>26576</v>
      </c>
      <c r="H10393" t="s">
        <v>24102</v>
      </c>
      <c r="I10393" t="s">
        <v>26639</v>
      </c>
      <c r="J10393" t="s">
        <v>26640</v>
      </c>
      <c r="K10393" t="s">
        <v>110</v>
      </c>
      <c r="L10393" t="s">
        <v>3343</v>
      </c>
      <c r="M10393" t="s">
        <v>3707</v>
      </c>
      <c r="N10393" t="s">
        <v>9687</v>
      </c>
      <c r="O10393" t="s">
        <v>3343</v>
      </c>
      <c r="P10393" t="s">
        <v>3343</v>
      </c>
      <c r="Q10393" t="s">
        <v>3346</v>
      </c>
    </row>
    <row r="10394" spans="1:17" x14ac:dyDescent="0.25">
      <c r="A10394" t="s">
        <v>26529</v>
      </c>
      <c r="B10394" t="s">
        <v>26530</v>
      </c>
      <c r="C10394" t="s">
        <v>26531</v>
      </c>
      <c r="D10394" t="s">
        <v>26532</v>
      </c>
      <c r="E10394">
        <v>4301028</v>
      </c>
      <c r="F10394" t="s">
        <v>26641</v>
      </c>
      <c r="G10394" t="s">
        <v>22141</v>
      </c>
      <c r="H10394" t="s">
        <v>24102</v>
      </c>
      <c r="I10394" t="s">
        <v>26642</v>
      </c>
      <c r="J10394" t="s">
        <v>26643</v>
      </c>
      <c r="K10394" t="s">
        <v>110</v>
      </c>
      <c r="L10394" t="s">
        <v>3343</v>
      </c>
      <c r="M10394" t="s">
        <v>3707</v>
      </c>
      <c r="N10394" t="s">
        <v>9687</v>
      </c>
      <c r="O10394" t="s">
        <v>3343</v>
      </c>
      <c r="P10394" t="s">
        <v>3343</v>
      </c>
      <c r="Q10394" t="s">
        <v>3346</v>
      </c>
    </row>
    <row r="10395" spans="1:17" x14ac:dyDescent="0.25">
      <c r="A10395" t="s">
        <v>26529</v>
      </c>
      <c r="B10395" t="s">
        <v>26530</v>
      </c>
      <c r="C10395" t="s">
        <v>26531</v>
      </c>
      <c r="D10395" t="s">
        <v>26532</v>
      </c>
      <c r="E10395">
        <v>4301029</v>
      </c>
      <c r="F10395" t="s">
        <v>26644</v>
      </c>
      <c r="G10395" t="s">
        <v>26581</v>
      </c>
      <c r="H10395" t="s">
        <v>24102</v>
      </c>
      <c r="I10395" t="s">
        <v>26645</v>
      </c>
      <c r="J10395" t="s">
        <v>26644</v>
      </c>
      <c r="K10395" t="s">
        <v>110</v>
      </c>
      <c r="L10395" t="s">
        <v>3343</v>
      </c>
      <c r="M10395" t="s">
        <v>3707</v>
      </c>
      <c r="N10395" t="s">
        <v>9687</v>
      </c>
      <c r="O10395" t="s">
        <v>3343</v>
      </c>
      <c r="P10395" t="s">
        <v>3343</v>
      </c>
      <c r="Q10395" t="s">
        <v>3346</v>
      </c>
    </row>
    <row r="10396" spans="1:17" x14ac:dyDescent="0.25">
      <c r="A10396" t="s">
        <v>26529</v>
      </c>
      <c r="B10396" t="s">
        <v>26530</v>
      </c>
      <c r="C10396" t="s">
        <v>26531</v>
      </c>
      <c r="D10396" t="s">
        <v>26532</v>
      </c>
      <c r="E10396">
        <v>4301030</v>
      </c>
      <c r="F10396" t="s">
        <v>26646</v>
      </c>
      <c r="G10396" t="s">
        <v>26647</v>
      </c>
      <c r="H10396" t="s">
        <v>26648</v>
      </c>
      <c r="I10396" t="s">
        <v>26649</v>
      </c>
      <c r="J10396" t="s">
        <v>26646</v>
      </c>
      <c r="K10396" t="s">
        <v>110</v>
      </c>
      <c r="L10396" t="s">
        <v>3343</v>
      </c>
      <c r="M10396" t="s">
        <v>3707</v>
      </c>
      <c r="N10396" t="s">
        <v>9687</v>
      </c>
      <c r="O10396" t="s">
        <v>3343</v>
      </c>
      <c r="P10396" t="s">
        <v>3343</v>
      </c>
      <c r="Q10396" t="s">
        <v>3346</v>
      </c>
    </row>
    <row r="10397" spans="1:17" x14ac:dyDescent="0.25">
      <c r="A10397" t="s">
        <v>26529</v>
      </c>
      <c r="B10397" t="s">
        <v>26530</v>
      </c>
      <c r="C10397" t="s">
        <v>26531</v>
      </c>
      <c r="D10397" t="s">
        <v>26532</v>
      </c>
      <c r="E10397">
        <v>4301031</v>
      </c>
      <c r="F10397" t="s">
        <v>26650</v>
      </c>
      <c r="G10397" t="s">
        <v>26651</v>
      </c>
      <c r="H10397" t="s">
        <v>7580</v>
      </c>
      <c r="I10397" t="s">
        <v>26652</v>
      </c>
      <c r="J10397" t="s">
        <v>3895</v>
      </c>
      <c r="K10397" t="s">
        <v>110</v>
      </c>
      <c r="L10397" t="s">
        <v>3343</v>
      </c>
      <c r="M10397" t="s">
        <v>3707</v>
      </c>
      <c r="N10397" t="s">
        <v>9687</v>
      </c>
      <c r="O10397" t="s">
        <v>3343</v>
      </c>
      <c r="P10397" t="s">
        <v>3343</v>
      </c>
      <c r="Q10397" t="s">
        <v>3346</v>
      </c>
    </row>
    <row r="10398" spans="1:17" x14ac:dyDescent="0.25">
      <c r="A10398" t="s">
        <v>26529</v>
      </c>
      <c r="B10398" t="s">
        <v>26530</v>
      </c>
      <c r="C10398" t="s">
        <v>26531</v>
      </c>
      <c r="D10398" t="s">
        <v>26532</v>
      </c>
      <c r="E10398">
        <v>4301032</v>
      </c>
      <c r="F10398" t="s">
        <v>541</v>
      </c>
      <c r="G10398" t="s">
        <v>26653</v>
      </c>
      <c r="H10398" t="s">
        <v>3357</v>
      </c>
      <c r="I10398" t="s">
        <v>26654</v>
      </c>
      <c r="J10398" t="s">
        <v>26655</v>
      </c>
      <c r="K10398" t="s">
        <v>110</v>
      </c>
      <c r="L10398" t="s">
        <v>3343</v>
      </c>
      <c r="M10398" t="s">
        <v>4328</v>
      </c>
      <c r="N10398" t="s">
        <v>9711</v>
      </c>
      <c r="O10398" t="s">
        <v>3343</v>
      </c>
      <c r="P10398" t="s">
        <v>3343</v>
      </c>
      <c r="Q10398" t="s">
        <v>3346</v>
      </c>
    </row>
    <row r="10399" spans="1:17" x14ac:dyDescent="0.25">
      <c r="A10399" t="s">
        <v>26529</v>
      </c>
      <c r="B10399" t="s">
        <v>26530</v>
      </c>
      <c r="C10399" t="s">
        <v>26531</v>
      </c>
      <c r="D10399" t="s">
        <v>26532</v>
      </c>
      <c r="E10399">
        <v>4301032</v>
      </c>
      <c r="F10399" t="s">
        <v>541</v>
      </c>
      <c r="G10399" t="s">
        <v>26653</v>
      </c>
      <c r="H10399" t="s">
        <v>3357</v>
      </c>
      <c r="I10399" t="s">
        <v>542</v>
      </c>
      <c r="J10399" t="s">
        <v>543</v>
      </c>
      <c r="K10399" t="s">
        <v>110</v>
      </c>
      <c r="L10399" t="s">
        <v>3346</v>
      </c>
      <c r="M10399" t="s">
        <v>4328</v>
      </c>
      <c r="N10399" t="s">
        <v>9711</v>
      </c>
      <c r="O10399" t="s">
        <v>3343</v>
      </c>
      <c r="P10399" t="s">
        <v>3343</v>
      </c>
      <c r="Q10399" t="s">
        <v>3346</v>
      </c>
    </row>
    <row r="10400" spans="1:17" x14ac:dyDescent="0.25">
      <c r="A10400" t="s">
        <v>26529</v>
      </c>
      <c r="B10400" t="s">
        <v>26530</v>
      </c>
      <c r="C10400" t="s">
        <v>26531</v>
      </c>
      <c r="D10400" t="s">
        <v>26532</v>
      </c>
      <c r="E10400">
        <v>4301034</v>
      </c>
      <c r="F10400" t="s">
        <v>26656</v>
      </c>
      <c r="G10400" t="s">
        <v>26657</v>
      </c>
      <c r="H10400" t="s">
        <v>26658</v>
      </c>
      <c r="I10400" t="s">
        <v>26659</v>
      </c>
      <c r="J10400" t="s">
        <v>26660</v>
      </c>
      <c r="K10400" t="s">
        <v>110</v>
      </c>
      <c r="L10400" t="s">
        <v>3346</v>
      </c>
      <c r="M10400" t="s">
        <v>4328</v>
      </c>
      <c r="N10400" t="s">
        <v>9711</v>
      </c>
      <c r="O10400" t="s">
        <v>3346</v>
      </c>
      <c r="P10400" t="s">
        <v>3343</v>
      </c>
      <c r="Q10400" t="s">
        <v>3346</v>
      </c>
    </row>
    <row r="10401" spans="1:17" x14ac:dyDescent="0.25">
      <c r="A10401" t="s">
        <v>26529</v>
      </c>
      <c r="B10401" t="s">
        <v>26530</v>
      </c>
      <c r="C10401" t="s">
        <v>26531</v>
      </c>
      <c r="D10401" t="s">
        <v>26532</v>
      </c>
      <c r="E10401">
        <v>4301035</v>
      </c>
      <c r="F10401" t="s">
        <v>537</v>
      </c>
      <c r="G10401" t="s">
        <v>26661</v>
      </c>
      <c r="H10401" t="s">
        <v>3394</v>
      </c>
      <c r="I10401" t="s">
        <v>26662</v>
      </c>
      <c r="J10401" t="s">
        <v>200</v>
      </c>
      <c r="K10401" t="s">
        <v>110</v>
      </c>
      <c r="L10401" t="s">
        <v>3343</v>
      </c>
      <c r="M10401" t="s">
        <v>3397</v>
      </c>
      <c r="N10401" t="s">
        <v>3398</v>
      </c>
      <c r="O10401" t="s">
        <v>3343</v>
      </c>
      <c r="P10401" t="s">
        <v>3343</v>
      </c>
      <c r="Q10401" t="s">
        <v>3346</v>
      </c>
    </row>
    <row r="10402" spans="1:17" x14ac:dyDescent="0.25">
      <c r="A10402" t="s">
        <v>26529</v>
      </c>
      <c r="B10402" t="s">
        <v>26530</v>
      </c>
      <c r="C10402" t="s">
        <v>26531</v>
      </c>
      <c r="D10402" t="s">
        <v>26532</v>
      </c>
      <c r="E10402">
        <v>4301035</v>
      </c>
      <c r="F10402" t="s">
        <v>537</v>
      </c>
      <c r="G10402" t="s">
        <v>26661</v>
      </c>
      <c r="H10402" t="s">
        <v>3394</v>
      </c>
      <c r="I10402" t="s">
        <v>26663</v>
      </c>
      <c r="J10402" t="s">
        <v>538</v>
      </c>
      <c r="K10402" t="s">
        <v>110</v>
      </c>
      <c r="L10402" t="s">
        <v>3346</v>
      </c>
      <c r="M10402" t="s">
        <v>3397</v>
      </c>
      <c r="N10402" t="s">
        <v>3398</v>
      </c>
      <c r="O10402" t="s">
        <v>3343</v>
      </c>
      <c r="P10402" t="s">
        <v>3343</v>
      </c>
      <c r="Q10402" t="s">
        <v>3346</v>
      </c>
    </row>
    <row r="10403" spans="1:17" x14ac:dyDescent="0.25">
      <c r="A10403" t="s">
        <v>26529</v>
      </c>
      <c r="B10403" t="s">
        <v>26530</v>
      </c>
      <c r="C10403" t="s">
        <v>26531</v>
      </c>
      <c r="D10403" t="s">
        <v>26532</v>
      </c>
      <c r="E10403">
        <v>4301036</v>
      </c>
      <c r="F10403" t="s">
        <v>26664</v>
      </c>
      <c r="G10403" t="s">
        <v>26665</v>
      </c>
      <c r="H10403" t="s">
        <v>26666</v>
      </c>
      <c r="I10403" t="s">
        <v>26667</v>
      </c>
      <c r="J10403" t="s">
        <v>26668</v>
      </c>
      <c r="K10403" t="s">
        <v>110</v>
      </c>
      <c r="L10403" t="s">
        <v>3343</v>
      </c>
      <c r="M10403" t="s">
        <v>3707</v>
      </c>
      <c r="N10403" t="s">
        <v>9687</v>
      </c>
      <c r="O10403" t="s">
        <v>3343</v>
      </c>
      <c r="P10403" t="s">
        <v>3343</v>
      </c>
      <c r="Q10403" t="s">
        <v>3346</v>
      </c>
    </row>
    <row r="10404" spans="1:17" x14ac:dyDescent="0.25">
      <c r="A10404" t="s">
        <v>26529</v>
      </c>
      <c r="B10404" t="s">
        <v>26530</v>
      </c>
      <c r="C10404" t="s">
        <v>26531</v>
      </c>
      <c r="D10404" t="s">
        <v>26532</v>
      </c>
      <c r="E10404">
        <v>4301037</v>
      </c>
      <c r="F10404" t="s">
        <v>546</v>
      </c>
      <c r="G10404" t="s">
        <v>26669</v>
      </c>
      <c r="H10404" t="s">
        <v>3394</v>
      </c>
      <c r="I10404" t="s">
        <v>26670</v>
      </c>
      <c r="J10404" t="s">
        <v>26671</v>
      </c>
      <c r="K10404" t="s">
        <v>110</v>
      </c>
      <c r="L10404" t="s">
        <v>3343</v>
      </c>
      <c r="M10404" t="s">
        <v>4328</v>
      </c>
      <c r="N10404" t="s">
        <v>9655</v>
      </c>
      <c r="O10404" t="s">
        <v>3343</v>
      </c>
      <c r="P10404" t="s">
        <v>3343</v>
      </c>
      <c r="Q10404" t="s">
        <v>3346</v>
      </c>
    </row>
    <row r="10405" spans="1:17" x14ac:dyDescent="0.25">
      <c r="A10405" t="s">
        <v>26529</v>
      </c>
      <c r="B10405" t="s">
        <v>26530</v>
      </c>
      <c r="C10405" t="s">
        <v>26531</v>
      </c>
      <c r="D10405" t="s">
        <v>26532</v>
      </c>
      <c r="E10405">
        <v>4301037</v>
      </c>
      <c r="F10405" t="s">
        <v>546</v>
      </c>
      <c r="G10405" t="s">
        <v>26669</v>
      </c>
      <c r="H10405" t="s">
        <v>3394</v>
      </c>
      <c r="I10405" t="s">
        <v>547</v>
      </c>
      <c r="J10405" t="s">
        <v>548</v>
      </c>
      <c r="K10405" t="s">
        <v>110</v>
      </c>
      <c r="L10405" t="s">
        <v>3346</v>
      </c>
      <c r="M10405" t="s">
        <v>4328</v>
      </c>
      <c r="N10405" t="s">
        <v>9655</v>
      </c>
      <c r="O10405" t="s">
        <v>3343</v>
      </c>
      <c r="P10405" t="s">
        <v>3343</v>
      </c>
      <c r="Q10405" t="s">
        <v>3346</v>
      </c>
    </row>
    <row r="10406" spans="1:17" x14ac:dyDescent="0.25">
      <c r="A10406" t="s">
        <v>26529</v>
      </c>
      <c r="B10406" t="s">
        <v>26530</v>
      </c>
      <c r="C10406" t="s">
        <v>26531</v>
      </c>
      <c r="D10406" t="s">
        <v>26532</v>
      </c>
      <c r="E10406">
        <v>4301037</v>
      </c>
      <c r="F10406" t="s">
        <v>546</v>
      </c>
      <c r="G10406" t="s">
        <v>26669</v>
      </c>
      <c r="H10406" t="s">
        <v>3394</v>
      </c>
      <c r="I10406" t="s">
        <v>26672</v>
      </c>
      <c r="J10406" t="s">
        <v>26673</v>
      </c>
      <c r="K10406" t="s">
        <v>110</v>
      </c>
      <c r="L10406" t="s">
        <v>3346</v>
      </c>
      <c r="M10406" t="s">
        <v>4328</v>
      </c>
      <c r="N10406" t="s">
        <v>9655</v>
      </c>
      <c r="O10406" t="s">
        <v>3343</v>
      </c>
      <c r="P10406" t="s">
        <v>3343</v>
      </c>
      <c r="Q10406" t="s">
        <v>3346</v>
      </c>
    </row>
    <row r="10407" spans="1:17" x14ac:dyDescent="0.25">
      <c r="A10407" t="s">
        <v>26529</v>
      </c>
      <c r="B10407" t="s">
        <v>26530</v>
      </c>
      <c r="C10407" t="s">
        <v>26531</v>
      </c>
      <c r="D10407" t="s">
        <v>26532</v>
      </c>
      <c r="E10407">
        <v>4301037</v>
      </c>
      <c r="F10407" t="s">
        <v>546</v>
      </c>
      <c r="G10407" t="s">
        <v>26669</v>
      </c>
      <c r="H10407" t="s">
        <v>3394</v>
      </c>
      <c r="I10407" t="s">
        <v>26674</v>
      </c>
      <c r="J10407" t="s">
        <v>26675</v>
      </c>
      <c r="K10407" t="s">
        <v>110</v>
      </c>
      <c r="L10407" t="s">
        <v>3346</v>
      </c>
      <c r="M10407" t="s">
        <v>4328</v>
      </c>
      <c r="N10407" t="s">
        <v>9655</v>
      </c>
      <c r="O10407" t="s">
        <v>3343</v>
      </c>
      <c r="P10407" t="s">
        <v>3343</v>
      </c>
      <c r="Q10407" t="s">
        <v>3346</v>
      </c>
    </row>
    <row r="10408" spans="1:17" x14ac:dyDescent="0.25">
      <c r="A10408" t="s">
        <v>26529</v>
      </c>
      <c r="B10408" t="s">
        <v>26530</v>
      </c>
      <c r="C10408" t="s">
        <v>26531</v>
      </c>
      <c r="D10408" t="s">
        <v>26532</v>
      </c>
      <c r="E10408">
        <v>4301037</v>
      </c>
      <c r="F10408" t="s">
        <v>546</v>
      </c>
      <c r="G10408" t="s">
        <v>26669</v>
      </c>
      <c r="H10408" t="s">
        <v>3394</v>
      </c>
      <c r="I10408" t="s">
        <v>26676</v>
      </c>
      <c r="J10408" t="s">
        <v>26677</v>
      </c>
      <c r="K10408" t="s">
        <v>110</v>
      </c>
      <c r="L10408" t="s">
        <v>3346</v>
      </c>
      <c r="M10408" t="s">
        <v>4328</v>
      </c>
      <c r="N10408" t="s">
        <v>9655</v>
      </c>
      <c r="O10408" t="s">
        <v>3343</v>
      </c>
      <c r="P10408" t="s">
        <v>3343</v>
      </c>
      <c r="Q10408" t="s">
        <v>3346</v>
      </c>
    </row>
    <row r="10409" spans="1:17" x14ac:dyDescent="0.25">
      <c r="A10409" t="s">
        <v>26529</v>
      </c>
      <c r="B10409" t="s">
        <v>26530</v>
      </c>
      <c r="C10409" t="s">
        <v>26531</v>
      </c>
      <c r="D10409" t="s">
        <v>26532</v>
      </c>
      <c r="E10409">
        <v>4301037</v>
      </c>
      <c r="F10409" t="s">
        <v>546</v>
      </c>
      <c r="G10409" t="s">
        <v>26669</v>
      </c>
      <c r="H10409" t="s">
        <v>3394</v>
      </c>
      <c r="I10409" t="s">
        <v>26678</v>
      </c>
      <c r="J10409" t="s">
        <v>26679</v>
      </c>
      <c r="K10409" t="s">
        <v>110</v>
      </c>
      <c r="L10409" t="s">
        <v>3346</v>
      </c>
      <c r="M10409" t="s">
        <v>4328</v>
      </c>
      <c r="N10409" t="s">
        <v>9655</v>
      </c>
      <c r="O10409" t="s">
        <v>3343</v>
      </c>
      <c r="P10409" t="s">
        <v>3343</v>
      </c>
      <c r="Q10409" t="s">
        <v>3346</v>
      </c>
    </row>
    <row r="10410" spans="1:17" x14ac:dyDescent="0.25">
      <c r="A10410" t="s">
        <v>26529</v>
      </c>
      <c r="B10410" t="s">
        <v>26530</v>
      </c>
      <c r="C10410" t="s">
        <v>26531</v>
      </c>
      <c r="D10410" t="s">
        <v>26532</v>
      </c>
      <c r="E10410">
        <v>4301037</v>
      </c>
      <c r="F10410" t="s">
        <v>546</v>
      </c>
      <c r="G10410" t="s">
        <v>26669</v>
      </c>
      <c r="H10410" t="s">
        <v>3394</v>
      </c>
      <c r="I10410" t="s">
        <v>26680</v>
      </c>
      <c r="J10410" t="s">
        <v>26681</v>
      </c>
      <c r="K10410" t="s">
        <v>110</v>
      </c>
      <c r="L10410" t="s">
        <v>3346</v>
      </c>
      <c r="M10410" t="s">
        <v>4328</v>
      </c>
      <c r="N10410" t="s">
        <v>9655</v>
      </c>
      <c r="O10410" t="s">
        <v>3343</v>
      </c>
      <c r="P10410" t="s">
        <v>3343</v>
      </c>
      <c r="Q10410" t="s">
        <v>3346</v>
      </c>
    </row>
    <row r="10411" spans="1:17" x14ac:dyDescent="0.25">
      <c r="A10411" t="s">
        <v>26529</v>
      </c>
      <c r="B10411" t="s">
        <v>26530</v>
      </c>
      <c r="C10411" t="s">
        <v>26531</v>
      </c>
      <c r="D10411" t="s">
        <v>26532</v>
      </c>
      <c r="E10411">
        <v>4301037</v>
      </c>
      <c r="F10411" t="s">
        <v>546</v>
      </c>
      <c r="G10411" t="s">
        <v>26669</v>
      </c>
      <c r="H10411" t="s">
        <v>3394</v>
      </c>
      <c r="I10411" t="s">
        <v>26682</v>
      </c>
      <c r="J10411" t="s">
        <v>26683</v>
      </c>
      <c r="K10411" t="s">
        <v>110</v>
      </c>
      <c r="L10411" t="s">
        <v>3346</v>
      </c>
      <c r="M10411" t="s">
        <v>4328</v>
      </c>
      <c r="N10411" t="s">
        <v>9655</v>
      </c>
      <c r="O10411" t="s">
        <v>3343</v>
      </c>
      <c r="P10411" t="s">
        <v>3343</v>
      </c>
      <c r="Q10411" t="s">
        <v>3346</v>
      </c>
    </row>
    <row r="10412" spans="1:17" x14ac:dyDescent="0.25">
      <c r="A10412" t="s">
        <v>26529</v>
      </c>
      <c r="B10412" t="s">
        <v>26530</v>
      </c>
      <c r="C10412" t="s">
        <v>26531</v>
      </c>
      <c r="D10412" t="s">
        <v>26532</v>
      </c>
      <c r="E10412">
        <v>4301038</v>
      </c>
      <c r="F10412" t="s">
        <v>528</v>
      </c>
      <c r="G10412" t="s">
        <v>26684</v>
      </c>
      <c r="H10412" t="s">
        <v>3394</v>
      </c>
      <c r="I10412" t="s">
        <v>26685</v>
      </c>
      <c r="J10412" t="s">
        <v>543</v>
      </c>
      <c r="K10412" t="s">
        <v>110</v>
      </c>
      <c r="L10412" t="s">
        <v>3343</v>
      </c>
      <c r="M10412" t="s">
        <v>4328</v>
      </c>
      <c r="N10412" t="s">
        <v>9711</v>
      </c>
      <c r="O10412" t="s">
        <v>3343</v>
      </c>
      <c r="P10412" t="s">
        <v>3343</v>
      </c>
      <c r="Q10412" t="s">
        <v>3346</v>
      </c>
    </row>
    <row r="10413" spans="1:17" x14ac:dyDescent="0.25">
      <c r="A10413" t="s">
        <v>26529</v>
      </c>
      <c r="B10413" t="s">
        <v>26530</v>
      </c>
      <c r="C10413" t="s">
        <v>26531</v>
      </c>
      <c r="D10413" t="s">
        <v>26532</v>
      </c>
      <c r="E10413">
        <v>4301038</v>
      </c>
      <c r="F10413" t="s">
        <v>528</v>
      </c>
      <c r="G10413" t="s">
        <v>26684</v>
      </c>
      <c r="H10413" t="s">
        <v>3394</v>
      </c>
      <c r="I10413" t="s">
        <v>529</v>
      </c>
      <c r="J10413" t="s">
        <v>530</v>
      </c>
      <c r="K10413" t="s">
        <v>110</v>
      </c>
      <c r="L10413" t="s">
        <v>3346</v>
      </c>
      <c r="M10413" t="s">
        <v>4328</v>
      </c>
      <c r="N10413" t="s">
        <v>9711</v>
      </c>
      <c r="O10413" t="s">
        <v>3343</v>
      </c>
      <c r="P10413" t="s">
        <v>3343</v>
      </c>
      <c r="Q10413" t="s">
        <v>3346</v>
      </c>
    </row>
    <row r="10414" spans="1:17" x14ac:dyDescent="0.25">
      <c r="A10414" t="s">
        <v>26529</v>
      </c>
      <c r="B10414" t="s">
        <v>26530</v>
      </c>
      <c r="C10414" t="s">
        <v>26531</v>
      </c>
      <c r="D10414" t="s">
        <v>26532</v>
      </c>
      <c r="E10414">
        <v>4301039</v>
      </c>
      <c r="F10414" t="s">
        <v>9761</v>
      </c>
      <c r="G10414" t="s">
        <v>9762</v>
      </c>
      <c r="H10414" t="s">
        <v>4121</v>
      </c>
      <c r="I10414" t="s">
        <v>26686</v>
      </c>
      <c r="J10414" t="s">
        <v>9764</v>
      </c>
      <c r="K10414" t="s">
        <v>110</v>
      </c>
      <c r="L10414" t="s">
        <v>3343</v>
      </c>
      <c r="M10414" t="s">
        <v>3707</v>
      </c>
      <c r="N10414" t="s">
        <v>9687</v>
      </c>
      <c r="O10414" t="s">
        <v>3343</v>
      </c>
      <c r="P10414" t="s">
        <v>3343</v>
      </c>
      <c r="Q10414" t="s">
        <v>3346</v>
      </c>
    </row>
    <row r="10415" spans="1:17" x14ac:dyDescent="0.25">
      <c r="A10415" t="s">
        <v>26529</v>
      </c>
      <c r="B10415" t="s">
        <v>26530</v>
      </c>
      <c r="C10415" t="s">
        <v>26531</v>
      </c>
      <c r="D10415" t="s">
        <v>26532</v>
      </c>
      <c r="E10415">
        <v>4301040</v>
      </c>
      <c r="F10415" t="s">
        <v>156</v>
      </c>
      <c r="G10415" t="s">
        <v>3393</v>
      </c>
      <c r="H10415" t="s">
        <v>3394</v>
      </c>
      <c r="I10415" t="s">
        <v>26687</v>
      </c>
      <c r="J10415" t="s">
        <v>3396</v>
      </c>
      <c r="K10415" t="s">
        <v>110</v>
      </c>
      <c r="L10415" t="s">
        <v>3343</v>
      </c>
      <c r="M10415" t="s">
        <v>3707</v>
      </c>
      <c r="N10415" t="s">
        <v>9687</v>
      </c>
      <c r="O10415" t="s">
        <v>3346</v>
      </c>
      <c r="P10415" t="s">
        <v>3346</v>
      </c>
      <c r="Q10415" t="s">
        <v>3346</v>
      </c>
    </row>
    <row r="10416" spans="1:17" x14ac:dyDescent="0.25">
      <c r="A10416" t="s">
        <v>26529</v>
      </c>
      <c r="B10416" t="s">
        <v>26530</v>
      </c>
      <c r="C10416" t="s">
        <v>26688</v>
      </c>
      <c r="D10416" t="s">
        <v>26689</v>
      </c>
      <c r="E10416">
        <v>4302001</v>
      </c>
      <c r="F10416" t="s">
        <v>565</v>
      </c>
      <c r="G10416" t="s">
        <v>26690</v>
      </c>
      <c r="H10416" t="s">
        <v>26691</v>
      </c>
      <c r="I10416" t="s">
        <v>26692</v>
      </c>
      <c r="J10416" t="s">
        <v>566</v>
      </c>
      <c r="K10416" t="s">
        <v>110</v>
      </c>
      <c r="L10416" t="s">
        <v>3343</v>
      </c>
      <c r="M10416" t="s">
        <v>3397</v>
      </c>
      <c r="N10416" t="s">
        <v>5920</v>
      </c>
      <c r="O10416" t="s">
        <v>3343</v>
      </c>
      <c r="P10416" t="s">
        <v>3343</v>
      </c>
      <c r="Q10416" t="s">
        <v>3346</v>
      </c>
    </row>
    <row r="10417" spans="1:17" x14ac:dyDescent="0.25">
      <c r="A10417" t="s">
        <v>26529</v>
      </c>
      <c r="B10417" t="s">
        <v>26530</v>
      </c>
      <c r="C10417" t="s">
        <v>26688</v>
      </c>
      <c r="D10417" t="s">
        <v>26689</v>
      </c>
      <c r="E10417">
        <v>4302002</v>
      </c>
      <c r="F10417" t="s">
        <v>568</v>
      </c>
      <c r="G10417" t="s">
        <v>26693</v>
      </c>
      <c r="H10417" t="s">
        <v>20857</v>
      </c>
      <c r="I10417" t="s">
        <v>569</v>
      </c>
      <c r="J10417" t="s">
        <v>26536</v>
      </c>
      <c r="K10417" t="s">
        <v>110</v>
      </c>
      <c r="L10417" t="s">
        <v>3343</v>
      </c>
      <c r="M10417" t="s">
        <v>4328</v>
      </c>
      <c r="N10417" t="s">
        <v>9711</v>
      </c>
      <c r="O10417" t="s">
        <v>3343</v>
      </c>
      <c r="P10417" t="s">
        <v>3343</v>
      </c>
      <c r="Q10417" t="s">
        <v>3346</v>
      </c>
    </row>
    <row r="10418" spans="1:17" x14ac:dyDescent="0.25">
      <c r="A10418" t="s">
        <v>26529</v>
      </c>
      <c r="B10418" t="s">
        <v>26530</v>
      </c>
      <c r="C10418" t="s">
        <v>26688</v>
      </c>
      <c r="D10418" t="s">
        <v>26689</v>
      </c>
      <c r="E10418">
        <v>4302002</v>
      </c>
      <c r="F10418" t="s">
        <v>568</v>
      </c>
      <c r="G10418" t="s">
        <v>26693</v>
      </c>
      <c r="H10418" t="s">
        <v>20857</v>
      </c>
      <c r="I10418" t="s">
        <v>26694</v>
      </c>
      <c r="J10418" t="s">
        <v>26695</v>
      </c>
      <c r="K10418" t="s">
        <v>110</v>
      </c>
      <c r="L10418" t="s">
        <v>3346</v>
      </c>
      <c r="M10418" t="s">
        <v>4328</v>
      </c>
      <c r="N10418" t="s">
        <v>9711</v>
      </c>
      <c r="O10418" t="s">
        <v>3343</v>
      </c>
      <c r="P10418" t="s">
        <v>3343</v>
      </c>
      <c r="Q10418" t="s">
        <v>3346</v>
      </c>
    </row>
    <row r="10419" spans="1:17" x14ac:dyDescent="0.25">
      <c r="A10419" t="s">
        <v>26529</v>
      </c>
      <c r="B10419" t="s">
        <v>26530</v>
      </c>
      <c r="C10419" t="s">
        <v>26688</v>
      </c>
      <c r="D10419" t="s">
        <v>26689</v>
      </c>
      <c r="E10419">
        <v>4302003</v>
      </c>
      <c r="F10419" t="s">
        <v>576</v>
      </c>
      <c r="G10419" t="s">
        <v>26696</v>
      </c>
      <c r="H10419" t="s">
        <v>26691</v>
      </c>
      <c r="I10419" t="s">
        <v>577</v>
      </c>
      <c r="J10419" t="s">
        <v>578</v>
      </c>
      <c r="K10419" t="s">
        <v>110</v>
      </c>
      <c r="L10419" t="s">
        <v>3343</v>
      </c>
      <c r="M10419" t="s">
        <v>4328</v>
      </c>
      <c r="N10419" t="s">
        <v>4329</v>
      </c>
      <c r="O10419" t="s">
        <v>3343</v>
      </c>
      <c r="P10419" t="s">
        <v>3343</v>
      </c>
      <c r="Q10419" t="s">
        <v>3346</v>
      </c>
    </row>
    <row r="10420" spans="1:17" x14ac:dyDescent="0.25">
      <c r="A10420" t="s">
        <v>26529</v>
      </c>
      <c r="B10420" t="s">
        <v>26530</v>
      </c>
      <c r="C10420" t="s">
        <v>26688</v>
      </c>
      <c r="D10420" t="s">
        <v>26689</v>
      </c>
      <c r="E10420">
        <v>4302003</v>
      </c>
      <c r="F10420" t="s">
        <v>576</v>
      </c>
      <c r="G10420" t="s">
        <v>26696</v>
      </c>
      <c r="H10420" t="s">
        <v>26691</v>
      </c>
      <c r="I10420" t="s">
        <v>26697</v>
      </c>
      <c r="J10420" t="s">
        <v>26698</v>
      </c>
      <c r="K10420" t="s">
        <v>110</v>
      </c>
      <c r="L10420" t="s">
        <v>3346</v>
      </c>
      <c r="M10420" t="s">
        <v>4328</v>
      </c>
      <c r="N10420" t="s">
        <v>4329</v>
      </c>
      <c r="O10420" t="s">
        <v>3343</v>
      </c>
      <c r="P10420" t="s">
        <v>3343</v>
      </c>
      <c r="Q10420" t="s">
        <v>3346</v>
      </c>
    </row>
    <row r="10421" spans="1:17" x14ac:dyDescent="0.25">
      <c r="A10421" t="s">
        <v>26529</v>
      </c>
      <c r="B10421" t="s">
        <v>26530</v>
      </c>
      <c r="C10421" t="s">
        <v>26688</v>
      </c>
      <c r="D10421" t="s">
        <v>26689</v>
      </c>
      <c r="E10421">
        <v>4302004</v>
      </c>
      <c r="F10421" t="s">
        <v>572</v>
      </c>
      <c r="G10421" t="s">
        <v>26699</v>
      </c>
      <c r="H10421" t="s">
        <v>26700</v>
      </c>
      <c r="I10421" t="s">
        <v>26701</v>
      </c>
      <c r="J10421" t="s">
        <v>26702</v>
      </c>
      <c r="K10421" t="s">
        <v>110</v>
      </c>
      <c r="L10421" t="s">
        <v>3343</v>
      </c>
      <c r="M10421" t="s">
        <v>4328</v>
      </c>
      <c r="N10421" t="s">
        <v>9711</v>
      </c>
      <c r="O10421" t="s">
        <v>3343</v>
      </c>
      <c r="P10421" t="s">
        <v>3343</v>
      </c>
      <c r="Q10421" t="s">
        <v>3346</v>
      </c>
    </row>
    <row r="10422" spans="1:17" x14ac:dyDescent="0.25">
      <c r="A10422" t="s">
        <v>26529</v>
      </c>
      <c r="B10422" t="s">
        <v>26530</v>
      </c>
      <c r="C10422" t="s">
        <v>26688</v>
      </c>
      <c r="D10422" t="s">
        <v>26689</v>
      </c>
      <c r="E10422">
        <v>4302004</v>
      </c>
      <c r="F10422" t="s">
        <v>572</v>
      </c>
      <c r="G10422" t="s">
        <v>26699</v>
      </c>
      <c r="H10422" t="s">
        <v>26700</v>
      </c>
      <c r="I10422" t="s">
        <v>573</v>
      </c>
      <c r="J10422" t="s">
        <v>26703</v>
      </c>
      <c r="K10422" t="s">
        <v>110</v>
      </c>
      <c r="L10422" t="s">
        <v>3346</v>
      </c>
      <c r="M10422" t="s">
        <v>4328</v>
      </c>
      <c r="N10422" t="s">
        <v>9711</v>
      </c>
      <c r="O10422" t="s">
        <v>3343</v>
      </c>
      <c r="P10422" t="s">
        <v>3343</v>
      </c>
      <c r="Q10422" t="s">
        <v>3346</v>
      </c>
    </row>
    <row r="10423" spans="1:17" x14ac:dyDescent="0.25">
      <c r="A10423" t="s">
        <v>26529</v>
      </c>
      <c r="B10423" t="s">
        <v>26530</v>
      </c>
      <c r="C10423" t="s">
        <v>26688</v>
      </c>
      <c r="D10423" t="s">
        <v>26689</v>
      </c>
      <c r="E10423">
        <v>4302006</v>
      </c>
      <c r="F10423" t="s">
        <v>51</v>
      </c>
      <c r="G10423" t="s">
        <v>3716</v>
      </c>
      <c r="H10423" t="s">
        <v>3350</v>
      </c>
      <c r="I10423" t="s">
        <v>26704</v>
      </c>
      <c r="J10423" t="s">
        <v>52</v>
      </c>
      <c r="K10423" t="s">
        <v>110</v>
      </c>
      <c r="L10423" t="s">
        <v>3343</v>
      </c>
      <c r="M10423" t="s">
        <v>4328</v>
      </c>
      <c r="N10423" t="s">
        <v>9655</v>
      </c>
      <c r="O10423" t="s">
        <v>3343</v>
      </c>
      <c r="P10423" t="s">
        <v>3343</v>
      </c>
      <c r="Q10423" t="s">
        <v>3346</v>
      </c>
    </row>
    <row r="10424" spans="1:17" x14ac:dyDescent="0.25">
      <c r="A10424" t="s">
        <v>26529</v>
      </c>
      <c r="B10424" t="s">
        <v>26530</v>
      </c>
      <c r="C10424" t="s">
        <v>26688</v>
      </c>
      <c r="D10424" t="s">
        <v>26689</v>
      </c>
      <c r="E10424">
        <v>4302007</v>
      </c>
      <c r="F10424" t="s">
        <v>375</v>
      </c>
      <c r="G10424" t="s">
        <v>26705</v>
      </c>
      <c r="H10424" t="s">
        <v>3350</v>
      </c>
      <c r="I10424" t="s">
        <v>26706</v>
      </c>
      <c r="J10424" t="s">
        <v>461</v>
      </c>
      <c r="K10424" t="s">
        <v>110</v>
      </c>
      <c r="L10424" t="s">
        <v>3343</v>
      </c>
      <c r="M10424" t="s">
        <v>4328</v>
      </c>
      <c r="N10424" t="s">
        <v>9655</v>
      </c>
      <c r="O10424" t="s">
        <v>3343</v>
      </c>
      <c r="P10424" t="s">
        <v>3343</v>
      </c>
      <c r="Q10424" t="s">
        <v>3346</v>
      </c>
    </row>
    <row r="10425" spans="1:17" x14ac:dyDescent="0.25">
      <c r="A10425" t="s">
        <v>26529</v>
      </c>
      <c r="B10425" t="s">
        <v>26530</v>
      </c>
      <c r="C10425" t="s">
        <v>26688</v>
      </c>
      <c r="D10425" t="s">
        <v>26689</v>
      </c>
      <c r="E10425">
        <v>4302008</v>
      </c>
      <c r="F10425" t="s">
        <v>26707</v>
      </c>
      <c r="G10425" t="s">
        <v>26708</v>
      </c>
      <c r="H10425" t="s">
        <v>6896</v>
      </c>
      <c r="I10425" t="s">
        <v>26709</v>
      </c>
      <c r="J10425" t="s">
        <v>26710</v>
      </c>
      <c r="K10425" t="s">
        <v>110</v>
      </c>
      <c r="L10425" t="s">
        <v>3343</v>
      </c>
      <c r="M10425" t="s">
        <v>3477</v>
      </c>
      <c r="N10425" t="s">
        <v>7913</v>
      </c>
      <c r="O10425" t="s">
        <v>3346</v>
      </c>
      <c r="P10425" t="s">
        <v>3343</v>
      </c>
      <c r="Q10425" t="s">
        <v>3346</v>
      </c>
    </row>
    <row r="10426" spans="1:17" x14ac:dyDescent="0.25">
      <c r="A10426" t="s">
        <v>26529</v>
      </c>
      <c r="B10426" t="s">
        <v>26530</v>
      </c>
      <c r="C10426" t="s">
        <v>26688</v>
      </c>
      <c r="D10426" t="s">
        <v>26689</v>
      </c>
      <c r="E10426">
        <v>4302009</v>
      </c>
      <c r="F10426" t="s">
        <v>102</v>
      </c>
      <c r="G10426" t="s">
        <v>3349</v>
      </c>
      <c r="H10426" t="s">
        <v>3350</v>
      </c>
      <c r="I10426" t="s">
        <v>26711</v>
      </c>
      <c r="J10426" t="s">
        <v>103</v>
      </c>
      <c r="K10426" t="s">
        <v>110</v>
      </c>
      <c r="L10426" t="s">
        <v>3343</v>
      </c>
      <c r="M10426" t="s">
        <v>4328</v>
      </c>
      <c r="N10426" t="s">
        <v>9655</v>
      </c>
      <c r="O10426" t="s">
        <v>3343</v>
      </c>
      <c r="P10426" t="s">
        <v>3343</v>
      </c>
      <c r="Q10426" t="s">
        <v>3346</v>
      </c>
    </row>
    <row r="10427" spans="1:17" x14ac:dyDescent="0.25">
      <c r="A10427" t="s">
        <v>26529</v>
      </c>
      <c r="B10427" t="s">
        <v>26530</v>
      </c>
      <c r="C10427" t="s">
        <v>26688</v>
      </c>
      <c r="D10427" t="s">
        <v>26689</v>
      </c>
      <c r="E10427">
        <v>4302010</v>
      </c>
      <c r="F10427" t="s">
        <v>26712</v>
      </c>
      <c r="G10427" t="s">
        <v>26713</v>
      </c>
      <c r="H10427" t="s">
        <v>26714</v>
      </c>
      <c r="I10427" t="s">
        <v>26715</v>
      </c>
      <c r="J10427" t="s">
        <v>26712</v>
      </c>
      <c r="K10427" t="s">
        <v>110</v>
      </c>
      <c r="L10427" t="s">
        <v>3343</v>
      </c>
      <c r="M10427" t="s">
        <v>3707</v>
      </c>
      <c r="N10427" t="s">
        <v>9687</v>
      </c>
      <c r="O10427" t="s">
        <v>3343</v>
      </c>
      <c r="P10427" t="s">
        <v>3343</v>
      </c>
      <c r="Q10427" t="s">
        <v>3346</v>
      </c>
    </row>
    <row r="10428" spans="1:17" x14ac:dyDescent="0.25">
      <c r="A10428" t="s">
        <v>26529</v>
      </c>
      <c r="B10428" t="s">
        <v>26530</v>
      </c>
      <c r="C10428" t="s">
        <v>26688</v>
      </c>
      <c r="D10428" t="s">
        <v>26689</v>
      </c>
      <c r="E10428">
        <v>4302010</v>
      </c>
      <c r="F10428" t="s">
        <v>26712</v>
      </c>
      <c r="G10428" t="s">
        <v>26713</v>
      </c>
      <c r="H10428" t="s">
        <v>26714</v>
      </c>
      <c r="I10428" t="s">
        <v>26716</v>
      </c>
      <c r="J10428" t="s">
        <v>26717</v>
      </c>
      <c r="K10428" t="s">
        <v>110</v>
      </c>
      <c r="L10428" t="s">
        <v>3346</v>
      </c>
      <c r="M10428" t="s">
        <v>3707</v>
      </c>
      <c r="N10428" t="s">
        <v>9687</v>
      </c>
      <c r="O10428" t="s">
        <v>3343</v>
      </c>
      <c r="P10428" t="s">
        <v>3343</v>
      </c>
      <c r="Q10428" t="s">
        <v>3346</v>
      </c>
    </row>
    <row r="10429" spans="1:17" x14ac:dyDescent="0.25">
      <c r="A10429" t="s">
        <v>26529</v>
      </c>
      <c r="B10429" t="s">
        <v>26530</v>
      </c>
      <c r="C10429" t="s">
        <v>26688</v>
      </c>
      <c r="D10429" t="s">
        <v>26689</v>
      </c>
      <c r="E10429">
        <v>4302010</v>
      </c>
      <c r="F10429" t="s">
        <v>26712</v>
      </c>
      <c r="G10429" t="s">
        <v>26713</v>
      </c>
      <c r="H10429" t="s">
        <v>26714</v>
      </c>
      <c r="I10429" t="s">
        <v>26718</v>
      </c>
      <c r="J10429" t="s">
        <v>26719</v>
      </c>
      <c r="K10429" t="s">
        <v>110</v>
      </c>
      <c r="L10429" t="s">
        <v>3346</v>
      </c>
      <c r="M10429" t="s">
        <v>3707</v>
      </c>
      <c r="N10429" t="s">
        <v>9687</v>
      </c>
      <c r="O10429" t="s">
        <v>3343</v>
      </c>
      <c r="P10429" t="s">
        <v>3343</v>
      </c>
      <c r="Q10429" t="s">
        <v>3346</v>
      </c>
    </row>
    <row r="10430" spans="1:17" x14ac:dyDescent="0.25">
      <c r="A10430" t="s">
        <v>26529</v>
      </c>
      <c r="B10430" t="s">
        <v>26530</v>
      </c>
      <c r="C10430" t="s">
        <v>26688</v>
      </c>
      <c r="D10430" t="s">
        <v>26689</v>
      </c>
      <c r="E10430">
        <v>4302010</v>
      </c>
      <c r="F10430" t="s">
        <v>26712</v>
      </c>
      <c r="G10430" t="s">
        <v>26713</v>
      </c>
      <c r="H10430" t="s">
        <v>26714</v>
      </c>
      <c r="I10430" t="s">
        <v>26720</v>
      </c>
      <c r="J10430" t="s">
        <v>26721</v>
      </c>
      <c r="K10430" t="s">
        <v>110</v>
      </c>
      <c r="L10430" t="s">
        <v>3346</v>
      </c>
      <c r="M10430" t="s">
        <v>3707</v>
      </c>
      <c r="N10430" t="s">
        <v>9687</v>
      </c>
      <c r="O10430" t="s">
        <v>3343</v>
      </c>
      <c r="P10430" t="s">
        <v>3343</v>
      </c>
      <c r="Q10430" t="s">
        <v>3346</v>
      </c>
    </row>
    <row r="10431" spans="1:17" x14ac:dyDescent="0.25">
      <c r="A10431" t="s">
        <v>26529</v>
      </c>
      <c r="B10431" t="s">
        <v>26530</v>
      </c>
      <c r="C10431" t="s">
        <v>26688</v>
      </c>
      <c r="D10431" t="s">
        <v>26689</v>
      </c>
      <c r="E10431">
        <v>4302010</v>
      </c>
      <c r="F10431" t="s">
        <v>26712</v>
      </c>
      <c r="G10431" t="s">
        <v>26713</v>
      </c>
      <c r="H10431" t="s">
        <v>26714</v>
      </c>
      <c r="I10431" t="s">
        <v>26722</v>
      </c>
      <c r="J10431" t="s">
        <v>26723</v>
      </c>
      <c r="K10431" t="s">
        <v>110</v>
      </c>
      <c r="L10431" t="s">
        <v>3346</v>
      </c>
      <c r="M10431" t="s">
        <v>3707</v>
      </c>
      <c r="N10431" t="s">
        <v>9687</v>
      </c>
      <c r="O10431" t="s">
        <v>3343</v>
      </c>
      <c r="P10431" t="s">
        <v>3343</v>
      </c>
      <c r="Q10431" t="s">
        <v>3346</v>
      </c>
    </row>
    <row r="10432" spans="1:17" x14ac:dyDescent="0.25">
      <c r="A10432" t="s">
        <v>26529</v>
      </c>
      <c r="B10432" t="s">
        <v>26530</v>
      </c>
      <c r="C10432" t="s">
        <v>26688</v>
      </c>
      <c r="D10432" t="s">
        <v>26689</v>
      </c>
      <c r="E10432">
        <v>4302010</v>
      </c>
      <c r="F10432" t="s">
        <v>26712</v>
      </c>
      <c r="G10432" t="s">
        <v>26713</v>
      </c>
      <c r="H10432" t="s">
        <v>26714</v>
      </c>
      <c r="I10432" t="s">
        <v>26724</v>
      </c>
      <c r="J10432" t="s">
        <v>26725</v>
      </c>
      <c r="K10432" t="s">
        <v>110</v>
      </c>
      <c r="L10432" t="s">
        <v>3346</v>
      </c>
      <c r="M10432" t="s">
        <v>3707</v>
      </c>
      <c r="N10432" t="s">
        <v>9687</v>
      </c>
      <c r="O10432" t="s">
        <v>3343</v>
      </c>
      <c r="P10432" t="s">
        <v>3343</v>
      </c>
      <c r="Q10432" t="s">
        <v>3346</v>
      </c>
    </row>
    <row r="10433" spans="1:17" x14ac:dyDescent="0.25">
      <c r="A10433" t="s">
        <v>26529</v>
      </c>
      <c r="B10433" t="s">
        <v>26530</v>
      </c>
      <c r="C10433" t="s">
        <v>26688</v>
      </c>
      <c r="D10433" t="s">
        <v>26689</v>
      </c>
      <c r="E10433">
        <v>4302010</v>
      </c>
      <c r="F10433" t="s">
        <v>26712</v>
      </c>
      <c r="G10433" t="s">
        <v>26713</v>
      </c>
      <c r="H10433" t="s">
        <v>26714</v>
      </c>
      <c r="I10433" t="s">
        <v>26726</v>
      </c>
      <c r="J10433" t="s">
        <v>26727</v>
      </c>
      <c r="K10433" t="s">
        <v>110</v>
      </c>
      <c r="L10433" t="s">
        <v>3346</v>
      </c>
      <c r="M10433" t="s">
        <v>3707</v>
      </c>
      <c r="N10433" t="s">
        <v>9687</v>
      </c>
      <c r="O10433" t="s">
        <v>3343</v>
      </c>
      <c r="P10433" t="s">
        <v>3343</v>
      </c>
      <c r="Q10433" t="s">
        <v>3346</v>
      </c>
    </row>
    <row r="10434" spans="1:17" x14ac:dyDescent="0.25">
      <c r="A10434" t="s">
        <v>26529</v>
      </c>
      <c r="B10434" t="s">
        <v>26530</v>
      </c>
      <c r="C10434" t="s">
        <v>26688</v>
      </c>
      <c r="D10434" t="s">
        <v>26689</v>
      </c>
      <c r="E10434">
        <v>4302011</v>
      </c>
      <c r="F10434" t="s">
        <v>26728</v>
      </c>
      <c r="G10434" t="s">
        <v>26729</v>
      </c>
      <c r="H10434" t="s">
        <v>26714</v>
      </c>
      <c r="I10434" t="s">
        <v>26730</v>
      </c>
      <c r="J10434" t="s">
        <v>26728</v>
      </c>
      <c r="K10434" t="s">
        <v>110</v>
      </c>
      <c r="L10434" t="s">
        <v>3343</v>
      </c>
      <c r="M10434" t="s">
        <v>3707</v>
      </c>
      <c r="N10434" t="s">
        <v>9687</v>
      </c>
      <c r="O10434" t="s">
        <v>3343</v>
      </c>
      <c r="P10434" t="s">
        <v>3343</v>
      </c>
      <c r="Q10434" t="s">
        <v>3346</v>
      </c>
    </row>
    <row r="10435" spans="1:17" x14ac:dyDescent="0.25">
      <c r="A10435" t="s">
        <v>26529</v>
      </c>
      <c r="B10435" t="s">
        <v>26530</v>
      </c>
      <c r="C10435" t="s">
        <v>26688</v>
      </c>
      <c r="D10435" t="s">
        <v>26689</v>
      </c>
      <c r="E10435">
        <v>4302011</v>
      </c>
      <c r="F10435" t="s">
        <v>26728</v>
      </c>
      <c r="G10435" t="s">
        <v>26729</v>
      </c>
      <c r="H10435" t="s">
        <v>26714</v>
      </c>
      <c r="I10435" t="s">
        <v>26731</v>
      </c>
      <c r="J10435" t="s">
        <v>26732</v>
      </c>
      <c r="K10435" t="s">
        <v>110</v>
      </c>
      <c r="L10435" t="s">
        <v>3346</v>
      </c>
      <c r="M10435" t="s">
        <v>3707</v>
      </c>
      <c r="N10435" t="s">
        <v>9687</v>
      </c>
      <c r="O10435" t="s">
        <v>3343</v>
      </c>
      <c r="P10435" t="s">
        <v>3343</v>
      </c>
      <c r="Q10435" t="s">
        <v>3346</v>
      </c>
    </row>
    <row r="10436" spans="1:17" x14ac:dyDescent="0.25">
      <c r="A10436" t="s">
        <v>26529</v>
      </c>
      <c r="B10436" t="s">
        <v>26530</v>
      </c>
      <c r="C10436" t="s">
        <v>26688</v>
      </c>
      <c r="D10436" t="s">
        <v>26689</v>
      </c>
      <c r="E10436">
        <v>4302011</v>
      </c>
      <c r="F10436" t="s">
        <v>26728</v>
      </c>
      <c r="G10436" t="s">
        <v>26729</v>
      </c>
      <c r="H10436" t="s">
        <v>26714</v>
      </c>
      <c r="I10436" t="s">
        <v>26733</v>
      </c>
      <c r="J10436" t="s">
        <v>26734</v>
      </c>
      <c r="K10436" t="s">
        <v>110</v>
      </c>
      <c r="L10436" t="s">
        <v>3346</v>
      </c>
      <c r="M10436" t="s">
        <v>3707</v>
      </c>
      <c r="N10436" t="s">
        <v>9687</v>
      </c>
      <c r="O10436" t="s">
        <v>3343</v>
      </c>
      <c r="P10436" t="s">
        <v>3343</v>
      </c>
      <c r="Q10436" t="s">
        <v>3346</v>
      </c>
    </row>
    <row r="10437" spans="1:17" x14ac:dyDescent="0.25">
      <c r="A10437" t="s">
        <v>26529</v>
      </c>
      <c r="B10437" t="s">
        <v>26530</v>
      </c>
      <c r="C10437" t="s">
        <v>26688</v>
      </c>
      <c r="D10437" t="s">
        <v>26689</v>
      </c>
      <c r="E10437">
        <v>4302011</v>
      </c>
      <c r="F10437" t="s">
        <v>26728</v>
      </c>
      <c r="G10437" t="s">
        <v>26729</v>
      </c>
      <c r="H10437" t="s">
        <v>26714</v>
      </c>
      <c r="I10437" t="s">
        <v>26735</v>
      </c>
      <c r="J10437" t="s">
        <v>26736</v>
      </c>
      <c r="K10437" t="s">
        <v>110</v>
      </c>
      <c r="L10437" t="s">
        <v>3346</v>
      </c>
      <c r="M10437" t="s">
        <v>3707</v>
      </c>
      <c r="N10437" t="s">
        <v>9687</v>
      </c>
      <c r="O10437" t="s">
        <v>3343</v>
      </c>
      <c r="P10437" t="s">
        <v>3343</v>
      </c>
      <c r="Q10437" t="s">
        <v>3346</v>
      </c>
    </row>
    <row r="10438" spans="1:17" x14ac:dyDescent="0.25">
      <c r="A10438" t="s">
        <v>26529</v>
      </c>
      <c r="B10438" t="s">
        <v>26530</v>
      </c>
      <c r="C10438" t="s">
        <v>26688</v>
      </c>
      <c r="D10438" t="s">
        <v>26689</v>
      </c>
      <c r="E10438">
        <v>4302011</v>
      </c>
      <c r="F10438" t="s">
        <v>26728</v>
      </c>
      <c r="G10438" t="s">
        <v>26729</v>
      </c>
      <c r="H10438" t="s">
        <v>26714</v>
      </c>
      <c r="I10438" t="s">
        <v>26737</v>
      </c>
      <c r="J10438" t="s">
        <v>26738</v>
      </c>
      <c r="K10438" t="s">
        <v>110</v>
      </c>
      <c r="L10438" t="s">
        <v>3346</v>
      </c>
      <c r="M10438" t="s">
        <v>3707</v>
      </c>
      <c r="N10438" t="s">
        <v>9687</v>
      </c>
      <c r="O10438" t="s">
        <v>3343</v>
      </c>
      <c r="P10438" t="s">
        <v>3343</v>
      </c>
      <c r="Q10438" t="s">
        <v>3346</v>
      </c>
    </row>
    <row r="10439" spans="1:17" x14ac:dyDescent="0.25">
      <c r="A10439" t="s">
        <v>26529</v>
      </c>
      <c r="B10439" t="s">
        <v>26530</v>
      </c>
      <c r="C10439" t="s">
        <v>26688</v>
      </c>
      <c r="D10439" t="s">
        <v>26689</v>
      </c>
      <c r="E10439">
        <v>4302011</v>
      </c>
      <c r="F10439" t="s">
        <v>26728</v>
      </c>
      <c r="G10439" t="s">
        <v>26729</v>
      </c>
      <c r="H10439" t="s">
        <v>26714</v>
      </c>
      <c r="I10439" t="s">
        <v>26739</v>
      </c>
      <c r="J10439" t="s">
        <v>26740</v>
      </c>
      <c r="K10439" t="s">
        <v>110</v>
      </c>
      <c r="L10439" t="s">
        <v>3346</v>
      </c>
      <c r="M10439" t="s">
        <v>3707</v>
      </c>
      <c r="N10439" t="s">
        <v>9687</v>
      </c>
      <c r="O10439" t="s">
        <v>3343</v>
      </c>
      <c r="P10439" t="s">
        <v>3343</v>
      </c>
      <c r="Q10439" t="s">
        <v>3346</v>
      </c>
    </row>
    <row r="10440" spans="1:17" x14ac:dyDescent="0.25">
      <c r="A10440" t="s">
        <v>26529</v>
      </c>
      <c r="B10440" t="s">
        <v>26530</v>
      </c>
      <c r="C10440" t="s">
        <v>26688</v>
      </c>
      <c r="D10440" t="s">
        <v>26689</v>
      </c>
      <c r="E10440">
        <v>4302011</v>
      </c>
      <c r="F10440" t="s">
        <v>26728</v>
      </c>
      <c r="G10440" t="s">
        <v>26729</v>
      </c>
      <c r="H10440" t="s">
        <v>26714</v>
      </c>
      <c r="I10440" t="s">
        <v>26741</v>
      </c>
      <c r="J10440" t="s">
        <v>26742</v>
      </c>
      <c r="K10440" t="s">
        <v>110</v>
      </c>
      <c r="L10440" t="s">
        <v>3346</v>
      </c>
      <c r="M10440" t="s">
        <v>3707</v>
      </c>
      <c r="N10440" t="s">
        <v>9687</v>
      </c>
      <c r="O10440" t="s">
        <v>3343</v>
      </c>
      <c r="P10440" t="s">
        <v>3343</v>
      </c>
      <c r="Q10440" t="s">
        <v>3346</v>
      </c>
    </row>
    <row r="10441" spans="1:17" x14ac:dyDescent="0.25">
      <c r="A10441" t="s">
        <v>26529</v>
      </c>
      <c r="B10441" t="s">
        <v>26530</v>
      </c>
      <c r="C10441" t="s">
        <v>26688</v>
      </c>
      <c r="D10441" t="s">
        <v>26689</v>
      </c>
      <c r="E10441">
        <v>4302012</v>
      </c>
      <c r="F10441" t="s">
        <v>26743</v>
      </c>
      <c r="G10441" t="s">
        <v>22141</v>
      </c>
      <c r="H10441" t="s">
        <v>26714</v>
      </c>
      <c r="I10441" t="s">
        <v>26744</v>
      </c>
      <c r="J10441" t="s">
        <v>26743</v>
      </c>
      <c r="K10441" t="s">
        <v>110</v>
      </c>
      <c r="L10441" t="s">
        <v>3343</v>
      </c>
      <c r="M10441" t="s">
        <v>3707</v>
      </c>
      <c r="N10441" t="s">
        <v>9687</v>
      </c>
      <c r="O10441" t="s">
        <v>3343</v>
      </c>
      <c r="P10441" t="s">
        <v>3343</v>
      </c>
      <c r="Q10441" t="s">
        <v>3346</v>
      </c>
    </row>
    <row r="10442" spans="1:17" x14ac:dyDescent="0.25">
      <c r="A10442" t="s">
        <v>26529</v>
      </c>
      <c r="B10442" t="s">
        <v>26530</v>
      </c>
      <c r="C10442" t="s">
        <v>26688</v>
      </c>
      <c r="D10442" t="s">
        <v>26689</v>
      </c>
      <c r="E10442">
        <v>4302012</v>
      </c>
      <c r="F10442" t="s">
        <v>26743</v>
      </c>
      <c r="G10442" t="s">
        <v>22141</v>
      </c>
      <c r="H10442" t="s">
        <v>26714</v>
      </c>
      <c r="I10442" t="s">
        <v>26745</v>
      </c>
      <c r="J10442" t="s">
        <v>26746</v>
      </c>
      <c r="K10442" t="s">
        <v>110</v>
      </c>
      <c r="L10442" t="s">
        <v>3346</v>
      </c>
      <c r="M10442" t="s">
        <v>3707</v>
      </c>
      <c r="N10442" t="s">
        <v>9687</v>
      </c>
      <c r="O10442" t="s">
        <v>3343</v>
      </c>
      <c r="P10442" t="s">
        <v>3343</v>
      </c>
      <c r="Q10442" t="s">
        <v>3346</v>
      </c>
    </row>
    <row r="10443" spans="1:17" x14ac:dyDescent="0.25">
      <c r="A10443" t="s">
        <v>26529</v>
      </c>
      <c r="B10443" t="s">
        <v>26530</v>
      </c>
      <c r="C10443" t="s">
        <v>26688</v>
      </c>
      <c r="D10443" t="s">
        <v>26689</v>
      </c>
      <c r="E10443">
        <v>4302012</v>
      </c>
      <c r="F10443" t="s">
        <v>26743</v>
      </c>
      <c r="G10443" t="s">
        <v>22141</v>
      </c>
      <c r="H10443" t="s">
        <v>26714</v>
      </c>
      <c r="I10443" t="s">
        <v>26747</v>
      </c>
      <c r="J10443" t="s">
        <v>26748</v>
      </c>
      <c r="K10443" t="s">
        <v>110</v>
      </c>
      <c r="L10443" t="s">
        <v>3346</v>
      </c>
      <c r="M10443" t="s">
        <v>3707</v>
      </c>
      <c r="N10443" t="s">
        <v>9687</v>
      </c>
      <c r="O10443" t="s">
        <v>3343</v>
      </c>
      <c r="P10443" t="s">
        <v>3343</v>
      </c>
      <c r="Q10443" t="s">
        <v>3346</v>
      </c>
    </row>
    <row r="10444" spans="1:17" x14ac:dyDescent="0.25">
      <c r="A10444" t="s">
        <v>26529</v>
      </c>
      <c r="B10444" t="s">
        <v>26530</v>
      </c>
      <c r="C10444" t="s">
        <v>26688</v>
      </c>
      <c r="D10444" t="s">
        <v>26689</v>
      </c>
      <c r="E10444">
        <v>4302012</v>
      </c>
      <c r="F10444" t="s">
        <v>26743</v>
      </c>
      <c r="G10444" t="s">
        <v>22141</v>
      </c>
      <c r="H10444" t="s">
        <v>26714</v>
      </c>
      <c r="I10444" t="s">
        <v>26749</v>
      </c>
      <c r="J10444" t="s">
        <v>26750</v>
      </c>
      <c r="K10444" t="s">
        <v>110</v>
      </c>
      <c r="L10444" t="s">
        <v>3346</v>
      </c>
      <c r="M10444" t="s">
        <v>3707</v>
      </c>
      <c r="N10444" t="s">
        <v>9687</v>
      </c>
      <c r="O10444" t="s">
        <v>3343</v>
      </c>
      <c r="P10444" t="s">
        <v>3343</v>
      </c>
      <c r="Q10444" t="s">
        <v>3346</v>
      </c>
    </row>
    <row r="10445" spans="1:17" x14ac:dyDescent="0.25">
      <c r="A10445" t="s">
        <v>26529</v>
      </c>
      <c r="B10445" t="s">
        <v>26530</v>
      </c>
      <c r="C10445" t="s">
        <v>26688</v>
      </c>
      <c r="D10445" t="s">
        <v>26689</v>
      </c>
      <c r="E10445">
        <v>4302012</v>
      </c>
      <c r="F10445" t="s">
        <v>26743</v>
      </c>
      <c r="G10445" t="s">
        <v>22141</v>
      </c>
      <c r="H10445" t="s">
        <v>26714</v>
      </c>
      <c r="I10445" t="s">
        <v>26751</v>
      </c>
      <c r="J10445" t="s">
        <v>26752</v>
      </c>
      <c r="K10445" t="s">
        <v>110</v>
      </c>
      <c r="L10445" t="s">
        <v>3346</v>
      </c>
      <c r="M10445" t="s">
        <v>3707</v>
      </c>
      <c r="N10445" t="s">
        <v>9687</v>
      </c>
      <c r="O10445" t="s">
        <v>3343</v>
      </c>
      <c r="P10445" t="s">
        <v>3343</v>
      </c>
      <c r="Q10445" t="s">
        <v>3346</v>
      </c>
    </row>
    <row r="10446" spans="1:17" x14ac:dyDescent="0.25">
      <c r="A10446" t="s">
        <v>26529</v>
      </c>
      <c r="B10446" t="s">
        <v>26530</v>
      </c>
      <c r="C10446" t="s">
        <v>26688</v>
      </c>
      <c r="D10446" t="s">
        <v>26689</v>
      </c>
      <c r="E10446">
        <v>4302012</v>
      </c>
      <c r="F10446" t="s">
        <v>26743</v>
      </c>
      <c r="G10446" t="s">
        <v>22141</v>
      </c>
      <c r="H10446" t="s">
        <v>26714</v>
      </c>
      <c r="I10446" t="s">
        <v>26753</v>
      </c>
      <c r="J10446" t="s">
        <v>26754</v>
      </c>
      <c r="K10446" t="s">
        <v>110</v>
      </c>
      <c r="L10446" t="s">
        <v>3346</v>
      </c>
      <c r="M10446" t="s">
        <v>3707</v>
      </c>
      <c r="N10446" t="s">
        <v>9687</v>
      </c>
      <c r="O10446" t="s">
        <v>3343</v>
      </c>
      <c r="P10446" t="s">
        <v>3343</v>
      </c>
      <c r="Q10446" t="s">
        <v>3346</v>
      </c>
    </row>
    <row r="10447" spans="1:17" x14ac:dyDescent="0.25">
      <c r="A10447" t="s">
        <v>26529</v>
      </c>
      <c r="B10447" t="s">
        <v>26530</v>
      </c>
      <c r="C10447" t="s">
        <v>26688</v>
      </c>
      <c r="D10447" t="s">
        <v>26689</v>
      </c>
      <c r="E10447">
        <v>4302012</v>
      </c>
      <c r="F10447" t="s">
        <v>26743</v>
      </c>
      <c r="G10447" t="s">
        <v>22141</v>
      </c>
      <c r="H10447" t="s">
        <v>26714</v>
      </c>
      <c r="I10447" t="s">
        <v>26755</v>
      </c>
      <c r="J10447" t="s">
        <v>26756</v>
      </c>
      <c r="K10447" t="s">
        <v>110</v>
      </c>
      <c r="L10447" t="s">
        <v>3346</v>
      </c>
      <c r="M10447" t="s">
        <v>3707</v>
      </c>
      <c r="N10447" t="s">
        <v>9687</v>
      </c>
      <c r="O10447" t="s">
        <v>3343</v>
      </c>
      <c r="P10447" t="s">
        <v>3343</v>
      </c>
      <c r="Q10447" t="s">
        <v>3346</v>
      </c>
    </row>
    <row r="10448" spans="1:17" x14ac:dyDescent="0.25">
      <c r="A10448" t="s">
        <v>26529</v>
      </c>
      <c r="B10448" t="s">
        <v>26530</v>
      </c>
      <c r="C10448" t="s">
        <v>26688</v>
      </c>
      <c r="D10448" t="s">
        <v>26689</v>
      </c>
      <c r="E10448">
        <v>4302013</v>
      </c>
      <c r="F10448" t="s">
        <v>26757</v>
      </c>
      <c r="G10448" t="s">
        <v>26581</v>
      </c>
      <c r="H10448" t="s">
        <v>26714</v>
      </c>
      <c r="I10448" t="s">
        <v>26758</v>
      </c>
      <c r="J10448" t="s">
        <v>26757</v>
      </c>
      <c r="K10448" t="s">
        <v>110</v>
      </c>
      <c r="L10448" t="s">
        <v>3343</v>
      </c>
      <c r="M10448" t="s">
        <v>3707</v>
      </c>
      <c r="N10448" t="s">
        <v>9687</v>
      </c>
      <c r="O10448" t="s">
        <v>3343</v>
      </c>
      <c r="P10448" t="s">
        <v>3343</v>
      </c>
      <c r="Q10448" t="s">
        <v>3346</v>
      </c>
    </row>
    <row r="10449" spans="1:17" x14ac:dyDescent="0.25">
      <c r="A10449" t="s">
        <v>26529</v>
      </c>
      <c r="B10449" t="s">
        <v>26530</v>
      </c>
      <c r="C10449" t="s">
        <v>26688</v>
      </c>
      <c r="D10449" t="s">
        <v>26689</v>
      </c>
      <c r="E10449">
        <v>4302013</v>
      </c>
      <c r="F10449" t="s">
        <v>26757</v>
      </c>
      <c r="G10449" t="s">
        <v>26581</v>
      </c>
      <c r="H10449" t="s">
        <v>26714</v>
      </c>
      <c r="I10449" t="s">
        <v>26759</v>
      </c>
      <c r="J10449" t="s">
        <v>26760</v>
      </c>
      <c r="K10449" t="s">
        <v>110</v>
      </c>
      <c r="L10449" t="s">
        <v>3346</v>
      </c>
      <c r="M10449" t="s">
        <v>3707</v>
      </c>
      <c r="N10449" t="s">
        <v>9687</v>
      </c>
      <c r="O10449" t="s">
        <v>3343</v>
      </c>
      <c r="P10449" t="s">
        <v>3343</v>
      </c>
      <c r="Q10449" t="s">
        <v>3346</v>
      </c>
    </row>
    <row r="10450" spans="1:17" x14ac:dyDescent="0.25">
      <c r="A10450" t="s">
        <v>26529</v>
      </c>
      <c r="B10450" t="s">
        <v>26530</v>
      </c>
      <c r="C10450" t="s">
        <v>26688</v>
      </c>
      <c r="D10450" t="s">
        <v>26689</v>
      </c>
      <c r="E10450">
        <v>4302013</v>
      </c>
      <c r="F10450" t="s">
        <v>26757</v>
      </c>
      <c r="G10450" t="s">
        <v>26581</v>
      </c>
      <c r="H10450" t="s">
        <v>26714</v>
      </c>
      <c r="I10450" t="s">
        <v>26761</v>
      </c>
      <c r="J10450" t="s">
        <v>26762</v>
      </c>
      <c r="K10450" t="s">
        <v>110</v>
      </c>
      <c r="L10450" t="s">
        <v>3346</v>
      </c>
      <c r="M10450" t="s">
        <v>3707</v>
      </c>
      <c r="N10450" t="s">
        <v>9687</v>
      </c>
      <c r="O10450" t="s">
        <v>3343</v>
      </c>
      <c r="P10450" t="s">
        <v>3343</v>
      </c>
      <c r="Q10450" t="s">
        <v>3346</v>
      </c>
    </row>
    <row r="10451" spans="1:17" x14ac:dyDescent="0.25">
      <c r="A10451" t="s">
        <v>26529</v>
      </c>
      <c r="B10451" t="s">
        <v>26530</v>
      </c>
      <c r="C10451" t="s">
        <v>26688</v>
      </c>
      <c r="D10451" t="s">
        <v>26689</v>
      </c>
      <c r="E10451">
        <v>4302013</v>
      </c>
      <c r="F10451" t="s">
        <v>26757</v>
      </c>
      <c r="G10451" t="s">
        <v>26581</v>
      </c>
      <c r="H10451" t="s">
        <v>26714</v>
      </c>
      <c r="I10451" t="s">
        <v>26763</v>
      </c>
      <c r="J10451" t="s">
        <v>26764</v>
      </c>
      <c r="K10451" t="s">
        <v>110</v>
      </c>
      <c r="L10451" t="s">
        <v>3346</v>
      </c>
      <c r="M10451" t="s">
        <v>3707</v>
      </c>
      <c r="N10451" t="s">
        <v>9687</v>
      </c>
      <c r="O10451" t="s">
        <v>3343</v>
      </c>
      <c r="P10451" t="s">
        <v>3343</v>
      </c>
      <c r="Q10451" t="s">
        <v>3346</v>
      </c>
    </row>
    <row r="10452" spans="1:17" x14ac:dyDescent="0.25">
      <c r="A10452" t="s">
        <v>26529</v>
      </c>
      <c r="B10452" t="s">
        <v>26530</v>
      </c>
      <c r="C10452" t="s">
        <v>26688</v>
      </c>
      <c r="D10452" t="s">
        <v>26689</v>
      </c>
      <c r="E10452">
        <v>4302013</v>
      </c>
      <c r="F10452" t="s">
        <v>26757</v>
      </c>
      <c r="G10452" t="s">
        <v>26581</v>
      </c>
      <c r="H10452" t="s">
        <v>26714</v>
      </c>
      <c r="I10452" t="s">
        <v>26765</v>
      </c>
      <c r="J10452" t="s">
        <v>26766</v>
      </c>
      <c r="K10452" t="s">
        <v>110</v>
      </c>
      <c r="L10452" t="s">
        <v>3346</v>
      </c>
      <c r="M10452" t="s">
        <v>3707</v>
      </c>
      <c r="N10452" t="s">
        <v>9687</v>
      </c>
      <c r="O10452" t="s">
        <v>3343</v>
      </c>
      <c r="P10452" t="s">
        <v>3343</v>
      </c>
      <c r="Q10452" t="s">
        <v>3346</v>
      </c>
    </row>
    <row r="10453" spans="1:17" x14ac:dyDescent="0.25">
      <c r="A10453" t="s">
        <v>26529</v>
      </c>
      <c r="B10453" t="s">
        <v>26530</v>
      </c>
      <c r="C10453" t="s">
        <v>26688</v>
      </c>
      <c r="D10453" t="s">
        <v>26689</v>
      </c>
      <c r="E10453">
        <v>4302013</v>
      </c>
      <c r="F10453" t="s">
        <v>26757</v>
      </c>
      <c r="G10453" t="s">
        <v>26581</v>
      </c>
      <c r="H10453" t="s">
        <v>26714</v>
      </c>
      <c r="I10453" t="s">
        <v>26767</v>
      </c>
      <c r="J10453" t="s">
        <v>26768</v>
      </c>
      <c r="K10453" t="s">
        <v>110</v>
      </c>
      <c r="L10453" t="s">
        <v>3346</v>
      </c>
      <c r="M10453" t="s">
        <v>3707</v>
      </c>
      <c r="N10453" t="s">
        <v>9687</v>
      </c>
      <c r="O10453" t="s">
        <v>3343</v>
      </c>
      <c r="P10453" t="s">
        <v>3343</v>
      </c>
      <c r="Q10453" t="s">
        <v>3346</v>
      </c>
    </row>
    <row r="10454" spans="1:17" x14ac:dyDescent="0.25">
      <c r="A10454" t="s">
        <v>26529</v>
      </c>
      <c r="B10454" t="s">
        <v>26530</v>
      </c>
      <c r="C10454" t="s">
        <v>26688</v>
      </c>
      <c r="D10454" t="s">
        <v>26689</v>
      </c>
      <c r="E10454">
        <v>4302013</v>
      </c>
      <c r="F10454" t="s">
        <v>26757</v>
      </c>
      <c r="G10454" t="s">
        <v>26581</v>
      </c>
      <c r="H10454" t="s">
        <v>26714</v>
      </c>
      <c r="I10454" t="s">
        <v>26769</v>
      </c>
      <c r="J10454" t="s">
        <v>26770</v>
      </c>
      <c r="K10454" t="s">
        <v>110</v>
      </c>
      <c r="L10454" t="s">
        <v>3346</v>
      </c>
      <c r="M10454" t="s">
        <v>3707</v>
      </c>
      <c r="N10454" t="s">
        <v>9687</v>
      </c>
      <c r="O10454" t="s">
        <v>3343</v>
      </c>
      <c r="P10454" t="s">
        <v>3343</v>
      </c>
      <c r="Q10454" t="s">
        <v>3346</v>
      </c>
    </row>
    <row r="10455" spans="1:17" x14ac:dyDescent="0.25">
      <c r="A10455" t="s">
        <v>26529</v>
      </c>
      <c r="B10455" t="s">
        <v>26530</v>
      </c>
      <c r="C10455" t="s">
        <v>26688</v>
      </c>
      <c r="D10455" t="s">
        <v>26689</v>
      </c>
      <c r="E10455">
        <v>4302014</v>
      </c>
      <c r="F10455" t="s">
        <v>26771</v>
      </c>
      <c r="G10455" t="s">
        <v>26772</v>
      </c>
      <c r="H10455" t="s">
        <v>26773</v>
      </c>
      <c r="I10455" t="s">
        <v>26774</v>
      </c>
      <c r="J10455" t="s">
        <v>26771</v>
      </c>
      <c r="K10455" t="s">
        <v>110</v>
      </c>
      <c r="L10455" t="s">
        <v>3343</v>
      </c>
      <c r="M10455" t="s">
        <v>3707</v>
      </c>
      <c r="N10455" t="s">
        <v>9687</v>
      </c>
      <c r="O10455" t="s">
        <v>3343</v>
      </c>
      <c r="P10455" t="s">
        <v>3343</v>
      </c>
      <c r="Q10455" t="s">
        <v>3346</v>
      </c>
    </row>
    <row r="10456" spans="1:17" x14ac:dyDescent="0.25">
      <c r="A10456" t="s">
        <v>26529</v>
      </c>
      <c r="B10456" t="s">
        <v>26530</v>
      </c>
      <c r="C10456" t="s">
        <v>26688</v>
      </c>
      <c r="D10456" t="s">
        <v>26689</v>
      </c>
      <c r="E10456">
        <v>4302014</v>
      </c>
      <c r="F10456" t="s">
        <v>26771</v>
      </c>
      <c r="G10456" t="s">
        <v>26772</v>
      </c>
      <c r="H10456" t="s">
        <v>26773</v>
      </c>
      <c r="I10456" t="s">
        <v>26775</v>
      </c>
      <c r="J10456" t="s">
        <v>26776</v>
      </c>
      <c r="K10456" t="s">
        <v>110</v>
      </c>
      <c r="L10456" t="s">
        <v>3346</v>
      </c>
      <c r="M10456" t="s">
        <v>3707</v>
      </c>
      <c r="N10456" t="s">
        <v>9687</v>
      </c>
      <c r="O10456" t="s">
        <v>3343</v>
      </c>
      <c r="P10456" t="s">
        <v>3343</v>
      </c>
      <c r="Q10456" t="s">
        <v>3346</v>
      </c>
    </row>
    <row r="10457" spans="1:17" x14ac:dyDescent="0.25">
      <c r="A10457" t="s">
        <v>26529</v>
      </c>
      <c r="B10457" t="s">
        <v>26530</v>
      </c>
      <c r="C10457" t="s">
        <v>26688</v>
      </c>
      <c r="D10457" t="s">
        <v>26689</v>
      </c>
      <c r="E10457">
        <v>4302014</v>
      </c>
      <c r="F10457" t="s">
        <v>26771</v>
      </c>
      <c r="G10457" t="s">
        <v>26772</v>
      </c>
      <c r="H10457" t="s">
        <v>26773</v>
      </c>
      <c r="I10457" t="s">
        <v>26777</v>
      </c>
      <c r="J10457" t="s">
        <v>26778</v>
      </c>
      <c r="K10457" t="s">
        <v>110</v>
      </c>
      <c r="L10457" t="s">
        <v>3346</v>
      </c>
      <c r="M10457" t="s">
        <v>3707</v>
      </c>
      <c r="N10457" t="s">
        <v>9687</v>
      </c>
      <c r="O10457" t="s">
        <v>3343</v>
      </c>
      <c r="P10457" t="s">
        <v>3343</v>
      </c>
      <c r="Q10457" t="s">
        <v>3346</v>
      </c>
    </row>
    <row r="10458" spans="1:17" x14ac:dyDescent="0.25">
      <c r="A10458" t="s">
        <v>26529</v>
      </c>
      <c r="B10458" t="s">
        <v>26530</v>
      </c>
      <c r="C10458" t="s">
        <v>26688</v>
      </c>
      <c r="D10458" t="s">
        <v>26689</v>
      </c>
      <c r="E10458">
        <v>4302014</v>
      </c>
      <c r="F10458" t="s">
        <v>26771</v>
      </c>
      <c r="G10458" t="s">
        <v>26772</v>
      </c>
      <c r="H10458" t="s">
        <v>26773</v>
      </c>
      <c r="I10458" t="s">
        <v>26779</v>
      </c>
      <c r="J10458" t="s">
        <v>26780</v>
      </c>
      <c r="K10458" t="s">
        <v>110</v>
      </c>
      <c r="L10458" t="s">
        <v>3346</v>
      </c>
      <c r="M10458" t="s">
        <v>3707</v>
      </c>
      <c r="N10458" t="s">
        <v>9687</v>
      </c>
      <c r="O10458" t="s">
        <v>3343</v>
      </c>
      <c r="P10458" t="s">
        <v>3343</v>
      </c>
      <c r="Q10458" t="s">
        <v>3346</v>
      </c>
    </row>
    <row r="10459" spans="1:17" x14ac:dyDescent="0.25">
      <c r="A10459" t="s">
        <v>26529</v>
      </c>
      <c r="B10459" t="s">
        <v>26530</v>
      </c>
      <c r="C10459" t="s">
        <v>26688</v>
      </c>
      <c r="D10459" t="s">
        <v>26689</v>
      </c>
      <c r="E10459">
        <v>4302014</v>
      </c>
      <c r="F10459" t="s">
        <v>26771</v>
      </c>
      <c r="G10459" t="s">
        <v>26772</v>
      </c>
      <c r="H10459" t="s">
        <v>26773</v>
      </c>
      <c r="I10459" t="s">
        <v>26781</v>
      </c>
      <c r="J10459" t="s">
        <v>26782</v>
      </c>
      <c r="K10459" t="s">
        <v>110</v>
      </c>
      <c r="L10459" t="s">
        <v>3346</v>
      </c>
      <c r="M10459" t="s">
        <v>3707</v>
      </c>
      <c r="N10459" t="s">
        <v>9687</v>
      </c>
      <c r="O10459" t="s">
        <v>3343</v>
      </c>
      <c r="P10459" t="s">
        <v>3343</v>
      </c>
      <c r="Q10459" t="s">
        <v>3346</v>
      </c>
    </row>
    <row r="10460" spans="1:17" x14ac:dyDescent="0.25">
      <c r="A10460" t="s">
        <v>26529</v>
      </c>
      <c r="B10460" t="s">
        <v>26530</v>
      </c>
      <c r="C10460" t="s">
        <v>26688</v>
      </c>
      <c r="D10460" t="s">
        <v>26689</v>
      </c>
      <c r="E10460">
        <v>4302014</v>
      </c>
      <c r="F10460" t="s">
        <v>26771</v>
      </c>
      <c r="G10460" t="s">
        <v>26772</v>
      </c>
      <c r="H10460" t="s">
        <v>26773</v>
      </c>
      <c r="I10460" t="s">
        <v>26783</v>
      </c>
      <c r="J10460" t="s">
        <v>26784</v>
      </c>
      <c r="K10460" t="s">
        <v>110</v>
      </c>
      <c r="L10460" t="s">
        <v>3346</v>
      </c>
      <c r="M10460" t="s">
        <v>3707</v>
      </c>
      <c r="N10460" t="s">
        <v>9687</v>
      </c>
      <c r="O10460" t="s">
        <v>3343</v>
      </c>
      <c r="P10460" t="s">
        <v>3343</v>
      </c>
      <c r="Q10460" t="s">
        <v>3346</v>
      </c>
    </row>
    <row r="10461" spans="1:17" x14ac:dyDescent="0.25">
      <c r="A10461" t="s">
        <v>26529</v>
      </c>
      <c r="B10461" t="s">
        <v>26530</v>
      </c>
      <c r="C10461" t="s">
        <v>26688</v>
      </c>
      <c r="D10461" t="s">
        <v>26689</v>
      </c>
      <c r="E10461">
        <v>4302014</v>
      </c>
      <c r="F10461" t="s">
        <v>26771</v>
      </c>
      <c r="G10461" t="s">
        <v>26772</v>
      </c>
      <c r="H10461" t="s">
        <v>26773</v>
      </c>
      <c r="I10461" t="s">
        <v>26785</v>
      </c>
      <c r="J10461" t="s">
        <v>26786</v>
      </c>
      <c r="K10461" t="s">
        <v>110</v>
      </c>
      <c r="L10461" t="s">
        <v>3346</v>
      </c>
      <c r="M10461" t="s">
        <v>3707</v>
      </c>
      <c r="N10461" t="s">
        <v>9687</v>
      </c>
      <c r="O10461" t="s">
        <v>3343</v>
      </c>
      <c r="P10461" t="s">
        <v>3343</v>
      </c>
      <c r="Q10461" t="s">
        <v>3346</v>
      </c>
    </row>
    <row r="10462" spans="1:17" x14ac:dyDescent="0.25">
      <c r="A10462" t="s">
        <v>26529</v>
      </c>
      <c r="B10462" t="s">
        <v>26530</v>
      </c>
      <c r="C10462" t="s">
        <v>26688</v>
      </c>
      <c r="D10462" t="s">
        <v>26689</v>
      </c>
      <c r="E10462">
        <v>4302014</v>
      </c>
      <c r="F10462" t="s">
        <v>26771</v>
      </c>
      <c r="G10462" t="s">
        <v>26772</v>
      </c>
      <c r="H10462" t="s">
        <v>26773</v>
      </c>
      <c r="I10462" t="s">
        <v>26787</v>
      </c>
      <c r="J10462" t="s">
        <v>26788</v>
      </c>
      <c r="K10462" t="s">
        <v>110</v>
      </c>
      <c r="L10462" t="s">
        <v>3346</v>
      </c>
      <c r="M10462" t="s">
        <v>3707</v>
      </c>
      <c r="N10462" t="s">
        <v>9687</v>
      </c>
      <c r="O10462" t="s">
        <v>3343</v>
      </c>
      <c r="P10462" t="s">
        <v>3343</v>
      </c>
      <c r="Q10462" t="s">
        <v>3346</v>
      </c>
    </row>
    <row r="10463" spans="1:17" x14ac:dyDescent="0.25">
      <c r="A10463" t="s">
        <v>26529</v>
      </c>
      <c r="B10463" t="s">
        <v>26530</v>
      </c>
      <c r="C10463" t="s">
        <v>26688</v>
      </c>
      <c r="D10463" t="s">
        <v>26689</v>
      </c>
      <c r="E10463">
        <v>4302014</v>
      </c>
      <c r="F10463" t="s">
        <v>26771</v>
      </c>
      <c r="G10463" t="s">
        <v>26772</v>
      </c>
      <c r="H10463" t="s">
        <v>26773</v>
      </c>
      <c r="I10463" t="s">
        <v>26789</v>
      </c>
      <c r="J10463" t="s">
        <v>26790</v>
      </c>
      <c r="K10463" t="s">
        <v>110</v>
      </c>
      <c r="L10463" t="s">
        <v>3346</v>
      </c>
      <c r="M10463" t="s">
        <v>3707</v>
      </c>
      <c r="N10463" t="s">
        <v>9687</v>
      </c>
      <c r="O10463" t="s">
        <v>3343</v>
      </c>
      <c r="P10463" t="s">
        <v>3343</v>
      </c>
      <c r="Q10463" t="s">
        <v>3346</v>
      </c>
    </row>
    <row r="10464" spans="1:17" x14ac:dyDescent="0.25">
      <c r="A10464" t="s">
        <v>26529</v>
      </c>
      <c r="B10464" t="s">
        <v>26530</v>
      </c>
      <c r="C10464" t="s">
        <v>26688</v>
      </c>
      <c r="D10464" t="s">
        <v>26689</v>
      </c>
      <c r="E10464">
        <v>4302014</v>
      </c>
      <c r="F10464" t="s">
        <v>26771</v>
      </c>
      <c r="G10464" t="s">
        <v>26772</v>
      </c>
      <c r="H10464" t="s">
        <v>26773</v>
      </c>
      <c r="I10464" t="s">
        <v>26791</v>
      </c>
      <c r="J10464" t="s">
        <v>26792</v>
      </c>
      <c r="K10464" t="s">
        <v>110</v>
      </c>
      <c r="L10464" t="s">
        <v>3346</v>
      </c>
      <c r="M10464" t="s">
        <v>3707</v>
      </c>
      <c r="N10464" t="s">
        <v>9687</v>
      </c>
      <c r="O10464" t="s">
        <v>3343</v>
      </c>
      <c r="P10464" t="s">
        <v>3343</v>
      </c>
      <c r="Q10464" t="s">
        <v>3346</v>
      </c>
    </row>
    <row r="10465" spans="1:17" x14ac:dyDescent="0.25">
      <c r="A10465" t="s">
        <v>26529</v>
      </c>
      <c r="B10465" t="s">
        <v>26530</v>
      </c>
      <c r="C10465" t="s">
        <v>26688</v>
      </c>
      <c r="D10465" t="s">
        <v>26689</v>
      </c>
      <c r="E10465">
        <v>4302014</v>
      </c>
      <c r="F10465" t="s">
        <v>26771</v>
      </c>
      <c r="G10465" t="s">
        <v>26772</v>
      </c>
      <c r="H10465" t="s">
        <v>26773</v>
      </c>
      <c r="I10465" t="s">
        <v>26793</v>
      </c>
      <c r="J10465" t="s">
        <v>26794</v>
      </c>
      <c r="K10465" t="s">
        <v>110</v>
      </c>
      <c r="L10465" t="s">
        <v>3346</v>
      </c>
      <c r="M10465" t="s">
        <v>3707</v>
      </c>
      <c r="N10465" t="s">
        <v>9687</v>
      </c>
      <c r="O10465" t="s">
        <v>3343</v>
      </c>
      <c r="P10465" t="s">
        <v>3343</v>
      </c>
      <c r="Q10465" t="s">
        <v>3346</v>
      </c>
    </row>
    <row r="10466" spans="1:17" x14ac:dyDescent="0.25">
      <c r="A10466" t="s">
        <v>26529</v>
      </c>
      <c r="B10466" t="s">
        <v>26530</v>
      </c>
      <c r="C10466" t="s">
        <v>26688</v>
      </c>
      <c r="D10466" t="s">
        <v>26689</v>
      </c>
      <c r="E10466">
        <v>4302015</v>
      </c>
      <c r="F10466" t="s">
        <v>26795</v>
      </c>
      <c r="G10466" t="s">
        <v>26729</v>
      </c>
      <c r="H10466" t="s">
        <v>26773</v>
      </c>
      <c r="I10466" t="s">
        <v>26796</v>
      </c>
      <c r="J10466" t="s">
        <v>26795</v>
      </c>
      <c r="K10466" t="s">
        <v>110</v>
      </c>
      <c r="L10466" t="s">
        <v>3343</v>
      </c>
      <c r="M10466" t="s">
        <v>3707</v>
      </c>
      <c r="N10466" t="s">
        <v>9687</v>
      </c>
      <c r="O10466" t="s">
        <v>3343</v>
      </c>
      <c r="P10466" t="s">
        <v>3343</v>
      </c>
      <c r="Q10466" t="s">
        <v>3346</v>
      </c>
    </row>
    <row r="10467" spans="1:17" x14ac:dyDescent="0.25">
      <c r="A10467" t="s">
        <v>26529</v>
      </c>
      <c r="B10467" t="s">
        <v>26530</v>
      </c>
      <c r="C10467" t="s">
        <v>26688</v>
      </c>
      <c r="D10467" t="s">
        <v>26689</v>
      </c>
      <c r="E10467">
        <v>4302015</v>
      </c>
      <c r="F10467" t="s">
        <v>26795</v>
      </c>
      <c r="G10467" t="s">
        <v>26729</v>
      </c>
      <c r="H10467" t="s">
        <v>26773</v>
      </c>
      <c r="I10467" t="s">
        <v>26797</v>
      </c>
      <c r="J10467" t="s">
        <v>26798</v>
      </c>
      <c r="K10467" t="s">
        <v>110</v>
      </c>
      <c r="L10467" t="s">
        <v>3346</v>
      </c>
      <c r="M10467" t="s">
        <v>3707</v>
      </c>
      <c r="N10467" t="s">
        <v>9687</v>
      </c>
      <c r="O10467" t="s">
        <v>3343</v>
      </c>
      <c r="P10467" t="s">
        <v>3343</v>
      </c>
      <c r="Q10467" t="s">
        <v>3346</v>
      </c>
    </row>
    <row r="10468" spans="1:17" x14ac:dyDescent="0.25">
      <c r="A10468" t="s">
        <v>26529</v>
      </c>
      <c r="B10468" t="s">
        <v>26530</v>
      </c>
      <c r="C10468" t="s">
        <v>26688</v>
      </c>
      <c r="D10468" t="s">
        <v>26689</v>
      </c>
      <c r="E10468">
        <v>4302015</v>
      </c>
      <c r="F10468" t="s">
        <v>26795</v>
      </c>
      <c r="G10468" t="s">
        <v>26729</v>
      </c>
      <c r="H10468" t="s">
        <v>26773</v>
      </c>
      <c r="I10468" t="s">
        <v>26799</v>
      </c>
      <c r="J10468" t="s">
        <v>26800</v>
      </c>
      <c r="K10468" t="s">
        <v>110</v>
      </c>
      <c r="L10468" t="s">
        <v>3346</v>
      </c>
      <c r="M10468" t="s">
        <v>3707</v>
      </c>
      <c r="N10468" t="s">
        <v>9687</v>
      </c>
      <c r="O10468" t="s">
        <v>3343</v>
      </c>
      <c r="P10468" t="s">
        <v>3343</v>
      </c>
      <c r="Q10468" t="s">
        <v>3346</v>
      </c>
    </row>
    <row r="10469" spans="1:17" x14ac:dyDescent="0.25">
      <c r="A10469" t="s">
        <v>26529</v>
      </c>
      <c r="B10469" t="s">
        <v>26530</v>
      </c>
      <c r="C10469" t="s">
        <v>26688</v>
      </c>
      <c r="D10469" t="s">
        <v>26689</v>
      </c>
      <c r="E10469">
        <v>4302015</v>
      </c>
      <c r="F10469" t="s">
        <v>26795</v>
      </c>
      <c r="G10469" t="s">
        <v>26729</v>
      </c>
      <c r="H10469" t="s">
        <v>26773</v>
      </c>
      <c r="I10469" t="s">
        <v>26801</v>
      </c>
      <c r="J10469" t="s">
        <v>26802</v>
      </c>
      <c r="K10469" t="s">
        <v>110</v>
      </c>
      <c r="L10469" t="s">
        <v>3346</v>
      </c>
      <c r="M10469" t="s">
        <v>3707</v>
      </c>
      <c r="N10469" t="s">
        <v>9687</v>
      </c>
      <c r="O10469" t="s">
        <v>3343</v>
      </c>
      <c r="P10469" t="s">
        <v>3343</v>
      </c>
      <c r="Q10469" t="s">
        <v>3346</v>
      </c>
    </row>
    <row r="10470" spans="1:17" x14ac:dyDescent="0.25">
      <c r="A10470" t="s">
        <v>26529</v>
      </c>
      <c r="B10470" t="s">
        <v>26530</v>
      </c>
      <c r="C10470" t="s">
        <v>26688</v>
      </c>
      <c r="D10470" t="s">
        <v>26689</v>
      </c>
      <c r="E10470">
        <v>4302015</v>
      </c>
      <c r="F10470" t="s">
        <v>26795</v>
      </c>
      <c r="G10470" t="s">
        <v>26729</v>
      </c>
      <c r="H10470" t="s">
        <v>26773</v>
      </c>
      <c r="I10470" t="s">
        <v>26803</v>
      </c>
      <c r="J10470" t="s">
        <v>26804</v>
      </c>
      <c r="K10470" t="s">
        <v>110</v>
      </c>
      <c r="L10470" t="s">
        <v>3346</v>
      </c>
      <c r="M10470" t="s">
        <v>3707</v>
      </c>
      <c r="N10470" t="s">
        <v>9687</v>
      </c>
      <c r="O10470" t="s">
        <v>3343</v>
      </c>
      <c r="P10470" t="s">
        <v>3343</v>
      </c>
      <c r="Q10470" t="s">
        <v>3346</v>
      </c>
    </row>
    <row r="10471" spans="1:17" x14ac:dyDescent="0.25">
      <c r="A10471" t="s">
        <v>26529</v>
      </c>
      <c r="B10471" t="s">
        <v>26530</v>
      </c>
      <c r="C10471" t="s">
        <v>26688</v>
      </c>
      <c r="D10471" t="s">
        <v>26689</v>
      </c>
      <c r="E10471">
        <v>4302015</v>
      </c>
      <c r="F10471" t="s">
        <v>26795</v>
      </c>
      <c r="G10471" t="s">
        <v>26729</v>
      </c>
      <c r="H10471" t="s">
        <v>26773</v>
      </c>
      <c r="I10471" t="s">
        <v>26805</v>
      </c>
      <c r="J10471" t="s">
        <v>26806</v>
      </c>
      <c r="K10471" t="s">
        <v>110</v>
      </c>
      <c r="L10471" t="s">
        <v>3346</v>
      </c>
      <c r="M10471" t="s">
        <v>3707</v>
      </c>
      <c r="N10471" t="s">
        <v>9687</v>
      </c>
      <c r="O10471" t="s">
        <v>3343</v>
      </c>
      <c r="P10471" t="s">
        <v>3343</v>
      </c>
      <c r="Q10471" t="s">
        <v>3346</v>
      </c>
    </row>
    <row r="10472" spans="1:17" x14ac:dyDescent="0.25">
      <c r="A10472" t="s">
        <v>26529</v>
      </c>
      <c r="B10472" t="s">
        <v>26530</v>
      </c>
      <c r="C10472" t="s">
        <v>26688</v>
      </c>
      <c r="D10472" t="s">
        <v>26689</v>
      </c>
      <c r="E10472">
        <v>4302015</v>
      </c>
      <c r="F10472" t="s">
        <v>26795</v>
      </c>
      <c r="G10472" t="s">
        <v>26729</v>
      </c>
      <c r="H10472" t="s">
        <v>26773</v>
      </c>
      <c r="I10472" t="s">
        <v>26807</v>
      </c>
      <c r="J10472" t="s">
        <v>26808</v>
      </c>
      <c r="K10472" t="s">
        <v>110</v>
      </c>
      <c r="L10472" t="s">
        <v>3346</v>
      </c>
      <c r="M10472" t="s">
        <v>3707</v>
      </c>
      <c r="N10472" t="s">
        <v>9687</v>
      </c>
      <c r="O10472" t="s">
        <v>3343</v>
      </c>
      <c r="P10472" t="s">
        <v>3343</v>
      </c>
      <c r="Q10472" t="s">
        <v>3346</v>
      </c>
    </row>
    <row r="10473" spans="1:17" x14ac:dyDescent="0.25">
      <c r="A10473" t="s">
        <v>26529</v>
      </c>
      <c r="B10473" t="s">
        <v>26530</v>
      </c>
      <c r="C10473" t="s">
        <v>26688</v>
      </c>
      <c r="D10473" t="s">
        <v>26689</v>
      </c>
      <c r="E10473">
        <v>4302015</v>
      </c>
      <c r="F10473" t="s">
        <v>26795</v>
      </c>
      <c r="G10473" t="s">
        <v>26729</v>
      </c>
      <c r="H10473" t="s">
        <v>26773</v>
      </c>
      <c r="I10473" t="s">
        <v>26809</v>
      </c>
      <c r="J10473" t="s">
        <v>26810</v>
      </c>
      <c r="K10473" t="s">
        <v>110</v>
      </c>
      <c r="L10473" t="s">
        <v>3346</v>
      </c>
      <c r="M10473" t="s">
        <v>3707</v>
      </c>
      <c r="N10473" t="s">
        <v>9687</v>
      </c>
      <c r="O10473" t="s">
        <v>3343</v>
      </c>
      <c r="P10473" t="s">
        <v>3343</v>
      </c>
      <c r="Q10473" t="s">
        <v>3346</v>
      </c>
    </row>
    <row r="10474" spans="1:17" x14ac:dyDescent="0.25">
      <c r="A10474" t="s">
        <v>26529</v>
      </c>
      <c r="B10474" t="s">
        <v>26530</v>
      </c>
      <c r="C10474" t="s">
        <v>26688</v>
      </c>
      <c r="D10474" t="s">
        <v>26689</v>
      </c>
      <c r="E10474">
        <v>4302015</v>
      </c>
      <c r="F10474" t="s">
        <v>26795</v>
      </c>
      <c r="G10474" t="s">
        <v>26729</v>
      </c>
      <c r="H10474" t="s">
        <v>26773</v>
      </c>
      <c r="I10474" t="s">
        <v>26811</v>
      </c>
      <c r="J10474" t="s">
        <v>26812</v>
      </c>
      <c r="K10474" t="s">
        <v>110</v>
      </c>
      <c r="L10474" t="s">
        <v>3346</v>
      </c>
      <c r="M10474" t="s">
        <v>3707</v>
      </c>
      <c r="N10474" t="s">
        <v>9687</v>
      </c>
      <c r="O10474" t="s">
        <v>3343</v>
      </c>
      <c r="P10474" t="s">
        <v>3343</v>
      </c>
      <c r="Q10474" t="s">
        <v>3346</v>
      </c>
    </row>
    <row r="10475" spans="1:17" x14ac:dyDescent="0.25">
      <c r="A10475" t="s">
        <v>26529</v>
      </c>
      <c r="B10475" t="s">
        <v>26530</v>
      </c>
      <c r="C10475" t="s">
        <v>26688</v>
      </c>
      <c r="D10475" t="s">
        <v>26689</v>
      </c>
      <c r="E10475">
        <v>4302015</v>
      </c>
      <c r="F10475" t="s">
        <v>26795</v>
      </c>
      <c r="G10475" t="s">
        <v>26729</v>
      </c>
      <c r="H10475" t="s">
        <v>26773</v>
      </c>
      <c r="I10475" t="s">
        <v>26813</v>
      </c>
      <c r="J10475" t="s">
        <v>26814</v>
      </c>
      <c r="K10475" t="s">
        <v>110</v>
      </c>
      <c r="L10475" t="s">
        <v>3346</v>
      </c>
      <c r="M10475" t="s">
        <v>3707</v>
      </c>
      <c r="N10475" t="s">
        <v>9687</v>
      </c>
      <c r="O10475" t="s">
        <v>3343</v>
      </c>
      <c r="P10475" t="s">
        <v>3343</v>
      </c>
      <c r="Q10475" t="s">
        <v>3346</v>
      </c>
    </row>
    <row r="10476" spans="1:17" x14ac:dyDescent="0.25">
      <c r="A10476" t="s">
        <v>26529</v>
      </c>
      <c r="B10476" t="s">
        <v>26530</v>
      </c>
      <c r="C10476" t="s">
        <v>26688</v>
      </c>
      <c r="D10476" t="s">
        <v>26689</v>
      </c>
      <c r="E10476">
        <v>4302015</v>
      </c>
      <c r="F10476" t="s">
        <v>26795</v>
      </c>
      <c r="G10476" t="s">
        <v>26729</v>
      </c>
      <c r="H10476" t="s">
        <v>26773</v>
      </c>
      <c r="I10476" t="s">
        <v>26815</v>
      </c>
      <c r="J10476" t="s">
        <v>26794</v>
      </c>
      <c r="K10476" t="s">
        <v>110</v>
      </c>
      <c r="L10476" t="s">
        <v>3346</v>
      </c>
      <c r="M10476" t="s">
        <v>3707</v>
      </c>
      <c r="N10476" t="s">
        <v>9687</v>
      </c>
      <c r="O10476" t="s">
        <v>3343</v>
      </c>
      <c r="P10476" t="s">
        <v>3343</v>
      </c>
      <c r="Q10476" t="s">
        <v>3346</v>
      </c>
    </row>
    <row r="10477" spans="1:17" x14ac:dyDescent="0.25">
      <c r="A10477" t="s">
        <v>26529</v>
      </c>
      <c r="B10477" t="s">
        <v>26530</v>
      </c>
      <c r="C10477" t="s">
        <v>26688</v>
      </c>
      <c r="D10477" t="s">
        <v>26689</v>
      </c>
      <c r="E10477">
        <v>4302016</v>
      </c>
      <c r="F10477" t="s">
        <v>26816</v>
      </c>
      <c r="G10477" t="s">
        <v>26817</v>
      </c>
      <c r="H10477" t="s">
        <v>26773</v>
      </c>
      <c r="I10477" t="s">
        <v>26818</v>
      </c>
      <c r="J10477" t="s">
        <v>26816</v>
      </c>
      <c r="K10477" t="s">
        <v>110</v>
      </c>
      <c r="L10477" t="s">
        <v>3343</v>
      </c>
      <c r="M10477" t="s">
        <v>3707</v>
      </c>
      <c r="N10477" t="s">
        <v>9687</v>
      </c>
      <c r="O10477" t="s">
        <v>3343</v>
      </c>
      <c r="P10477" t="s">
        <v>3343</v>
      </c>
      <c r="Q10477" t="s">
        <v>3346</v>
      </c>
    </row>
    <row r="10478" spans="1:17" x14ac:dyDescent="0.25">
      <c r="A10478" t="s">
        <v>26529</v>
      </c>
      <c r="B10478" t="s">
        <v>26530</v>
      </c>
      <c r="C10478" t="s">
        <v>26688</v>
      </c>
      <c r="D10478" t="s">
        <v>26689</v>
      </c>
      <c r="E10478">
        <v>4302016</v>
      </c>
      <c r="F10478" t="s">
        <v>26816</v>
      </c>
      <c r="G10478" t="s">
        <v>26817</v>
      </c>
      <c r="H10478" t="s">
        <v>26773</v>
      </c>
      <c r="I10478" t="s">
        <v>26819</v>
      </c>
      <c r="J10478" t="s">
        <v>26820</v>
      </c>
      <c r="K10478" t="s">
        <v>110</v>
      </c>
      <c r="L10478" t="s">
        <v>3346</v>
      </c>
      <c r="M10478" t="s">
        <v>3707</v>
      </c>
      <c r="N10478" t="s">
        <v>9687</v>
      </c>
      <c r="O10478" t="s">
        <v>3343</v>
      </c>
      <c r="P10478" t="s">
        <v>3343</v>
      </c>
      <c r="Q10478" t="s">
        <v>3346</v>
      </c>
    </row>
    <row r="10479" spans="1:17" x14ac:dyDescent="0.25">
      <c r="A10479" t="s">
        <v>26529</v>
      </c>
      <c r="B10479" t="s">
        <v>26530</v>
      </c>
      <c r="C10479" t="s">
        <v>26688</v>
      </c>
      <c r="D10479" t="s">
        <v>26689</v>
      </c>
      <c r="E10479">
        <v>4302016</v>
      </c>
      <c r="F10479" t="s">
        <v>26816</v>
      </c>
      <c r="G10479" t="s">
        <v>26817</v>
      </c>
      <c r="H10479" t="s">
        <v>26773</v>
      </c>
      <c r="I10479" t="s">
        <v>26821</v>
      </c>
      <c r="J10479" t="s">
        <v>26822</v>
      </c>
      <c r="K10479" t="s">
        <v>110</v>
      </c>
      <c r="L10479" t="s">
        <v>3346</v>
      </c>
      <c r="M10479" t="s">
        <v>3707</v>
      </c>
      <c r="N10479" t="s">
        <v>9687</v>
      </c>
      <c r="O10479" t="s">
        <v>3343</v>
      </c>
      <c r="P10479" t="s">
        <v>3343</v>
      </c>
      <c r="Q10479" t="s">
        <v>3346</v>
      </c>
    </row>
    <row r="10480" spans="1:17" x14ac:dyDescent="0.25">
      <c r="A10480" t="s">
        <v>26529</v>
      </c>
      <c r="B10480" t="s">
        <v>26530</v>
      </c>
      <c r="C10480" t="s">
        <v>26688</v>
      </c>
      <c r="D10480" t="s">
        <v>26689</v>
      </c>
      <c r="E10480">
        <v>4302016</v>
      </c>
      <c r="F10480" t="s">
        <v>26816</v>
      </c>
      <c r="G10480" t="s">
        <v>26817</v>
      </c>
      <c r="H10480" t="s">
        <v>26773</v>
      </c>
      <c r="I10480" t="s">
        <v>26823</v>
      </c>
      <c r="J10480" t="s">
        <v>26824</v>
      </c>
      <c r="K10480" t="s">
        <v>110</v>
      </c>
      <c r="L10480" t="s">
        <v>3346</v>
      </c>
      <c r="M10480" t="s">
        <v>3707</v>
      </c>
      <c r="N10480" t="s">
        <v>9687</v>
      </c>
      <c r="O10480" t="s">
        <v>3343</v>
      </c>
      <c r="P10480" t="s">
        <v>3343</v>
      </c>
      <c r="Q10480" t="s">
        <v>3346</v>
      </c>
    </row>
    <row r="10481" spans="1:17" x14ac:dyDescent="0.25">
      <c r="A10481" t="s">
        <v>26529</v>
      </c>
      <c r="B10481" t="s">
        <v>26530</v>
      </c>
      <c r="C10481" t="s">
        <v>26688</v>
      </c>
      <c r="D10481" t="s">
        <v>26689</v>
      </c>
      <c r="E10481">
        <v>4302016</v>
      </c>
      <c r="F10481" t="s">
        <v>26816</v>
      </c>
      <c r="G10481" t="s">
        <v>26817</v>
      </c>
      <c r="H10481" t="s">
        <v>26773</v>
      </c>
      <c r="I10481" t="s">
        <v>26825</v>
      </c>
      <c r="J10481" t="s">
        <v>26826</v>
      </c>
      <c r="K10481" t="s">
        <v>110</v>
      </c>
      <c r="L10481" t="s">
        <v>3346</v>
      </c>
      <c r="M10481" t="s">
        <v>3707</v>
      </c>
      <c r="N10481" t="s">
        <v>9687</v>
      </c>
      <c r="O10481" t="s">
        <v>3343</v>
      </c>
      <c r="P10481" t="s">
        <v>3343</v>
      </c>
      <c r="Q10481" t="s">
        <v>3346</v>
      </c>
    </row>
    <row r="10482" spans="1:17" x14ac:dyDescent="0.25">
      <c r="A10482" t="s">
        <v>26529</v>
      </c>
      <c r="B10482" t="s">
        <v>26530</v>
      </c>
      <c r="C10482" t="s">
        <v>26688</v>
      </c>
      <c r="D10482" t="s">
        <v>26689</v>
      </c>
      <c r="E10482">
        <v>4302016</v>
      </c>
      <c r="F10482" t="s">
        <v>26816</v>
      </c>
      <c r="G10482" t="s">
        <v>26817</v>
      </c>
      <c r="H10482" t="s">
        <v>26773</v>
      </c>
      <c r="I10482" t="s">
        <v>26827</v>
      </c>
      <c r="J10482" t="s">
        <v>26828</v>
      </c>
      <c r="K10482" t="s">
        <v>110</v>
      </c>
      <c r="L10482" t="s">
        <v>3346</v>
      </c>
      <c r="M10482" t="s">
        <v>3707</v>
      </c>
      <c r="N10482" t="s">
        <v>9687</v>
      </c>
      <c r="O10482" t="s">
        <v>3343</v>
      </c>
      <c r="P10482" t="s">
        <v>3343</v>
      </c>
      <c r="Q10482" t="s">
        <v>3346</v>
      </c>
    </row>
    <row r="10483" spans="1:17" x14ac:dyDescent="0.25">
      <c r="A10483" t="s">
        <v>26529</v>
      </c>
      <c r="B10483" t="s">
        <v>26530</v>
      </c>
      <c r="C10483" t="s">
        <v>26688</v>
      </c>
      <c r="D10483" t="s">
        <v>26689</v>
      </c>
      <c r="E10483">
        <v>4302016</v>
      </c>
      <c r="F10483" t="s">
        <v>26816</v>
      </c>
      <c r="G10483" t="s">
        <v>26817</v>
      </c>
      <c r="H10483" t="s">
        <v>26773</v>
      </c>
      <c r="I10483" t="s">
        <v>26829</v>
      </c>
      <c r="J10483" t="s">
        <v>26830</v>
      </c>
      <c r="K10483" t="s">
        <v>110</v>
      </c>
      <c r="L10483" t="s">
        <v>3346</v>
      </c>
      <c r="M10483" t="s">
        <v>3707</v>
      </c>
      <c r="N10483" t="s">
        <v>9687</v>
      </c>
      <c r="O10483" t="s">
        <v>3343</v>
      </c>
      <c r="P10483" t="s">
        <v>3343</v>
      </c>
      <c r="Q10483" t="s">
        <v>3346</v>
      </c>
    </row>
    <row r="10484" spans="1:17" x14ac:dyDescent="0.25">
      <c r="A10484" t="s">
        <v>26529</v>
      </c>
      <c r="B10484" t="s">
        <v>26530</v>
      </c>
      <c r="C10484" t="s">
        <v>26688</v>
      </c>
      <c r="D10484" t="s">
        <v>26689</v>
      </c>
      <c r="E10484">
        <v>4302016</v>
      </c>
      <c r="F10484" t="s">
        <v>26816</v>
      </c>
      <c r="G10484" t="s">
        <v>26817</v>
      </c>
      <c r="H10484" t="s">
        <v>26773</v>
      </c>
      <c r="I10484" t="s">
        <v>26831</v>
      </c>
      <c r="J10484" t="s">
        <v>26832</v>
      </c>
      <c r="K10484" t="s">
        <v>110</v>
      </c>
      <c r="L10484" t="s">
        <v>3346</v>
      </c>
      <c r="M10484" t="s">
        <v>3707</v>
      </c>
      <c r="N10484" t="s">
        <v>9687</v>
      </c>
      <c r="O10484" t="s">
        <v>3343</v>
      </c>
      <c r="P10484" t="s">
        <v>3343</v>
      </c>
      <c r="Q10484" t="s">
        <v>3346</v>
      </c>
    </row>
    <row r="10485" spans="1:17" x14ac:dyDescent="0.25">
      <c r="A10485" t="s">
        <v>26529</v>
      </c>
      <c r="B10485" t="s">
        <v>26530</v>
      </c>
      <c r="C10485" t="s">
        <v>26688</v>
      </c>
      <c r="D10485" t="s">
        <v>26689</v>
      </c>
      <c r="E10485">
        <v>4302016</v>
      </c>
      <c r="F10485" t="s">
        <v>26816</v>
      </c>
      <c r="G10485" t="s">
        <v>26817</v>
      </c>
      <c r="H10485" t="s">
        <v>26773</v>
      </c>
      <c r="I10485" t="s">
        <v>26833</v>
      </c>
      <c r="J10485" t="s">
        <v>26834</v>
      </c>
      <c r="K10485" t="s">
        <v>110</v>
      </c>
      <c r="L10485" t="s">
        <v>3346</v>
      </c>
      <c r="M10485" t="s">
        <v>3707</v>
      </c>
      <c r="N10485" t="s">
        <v>9687</v>
      </c>
      <c r="O10485" t="s">
        <v>3343</v>
      </c>
      <c r="P10485" t="s">
        <v>3343</v>
      </c>
      <c r="Q10485" t="s">
        <v>3346</v>
      </c>
    </row>
    <row r="10486" spans="1:17" x14ac:dyDescent="0.25">
      <c r="A10486" t="s">
        <v>26529</v>
      </c>
      <c r="B10486" t="s">
        <v>26530</v>
      </c>
      <c r="C10486" t="s">
        <v>26688</v>
      </c>
      <c r="D10486" t="s">
        <v>26689</v>
      </c>
      <c r="E10486">
        <v>4302016</v>
      </c>
      <c r="F10486" t="s">
        <v>26816</v>
      </c>
      <c r="G10486" t="s">
        <v>26817</v>
      </c>
      <c r="H10486" t="s">
        <v>26773</v>
      </c>
      <c r="I10486" t="s">
        <v>26835</v>
      </c>
      <c r="J10486" t="s">
        <v>26836</v>
      </c>
      <c r="K10486" t="s">
        <v>110</v>
      </c>
      <c r="L10486" t="s">
        <v>3346</v>
      </c>
      <c r="M10486" t="s">
        <v>3707</v>
      </c>
      <c r="N10486" t="s">
        <v>9687</v>
      </c>
      <c r="O10486" t="s">
        <v>3343</v>
      </c>
      <c r="P10486" t="s">
        <v>3343</v>
      </c>
      <c r="Q10486" t="s">
        <v>3346</v>
      </c>
    </row>
    <row r="10487" spans="1:17" x14ac:dyDescent="0.25">
      <c r="A10487" t="s">
        <v>26529</v>
      </c>
      <c r="B10487" t="s">
        <v>26530</v>
      </c>
      <c r="C10487" t="s">
        <v>26688</v>
      </c>
      <c r="D10487" t="s">
        <v>26689</v>
      </c>
      <c r="E10487">
        <v>4302016</v>
      </c>
      <c r="F10487" t="s">
        <v>26816</v>
      </c>
      <c r="G10487" t="s">
        <v>26817</v>
      </c>
      <c r="H10487" t="s">
        <v>26773</v>
      </c>
      <c r="I10487" t="s">
        <v>26837</v>
      </c>
      <c r="J10487" t="s">
        <v>26838</v>
      </c>
      <c r="K10487" t="s">
        <v>110</v>
      </c>
      <c r="L10487" t="s">
        <v>3346</v>
      </c>
      <c r="M10487" t="s">
        <v>3707</v>
      </c>
      <c r="N10487" t="s">
        <v>9687</v>
      </c>
      <c r="O10487" t="s">
        <v>3343</v>
      </c>
      <c r="P10487" t="s">
        <v>3343</v>
      </c>
      <c r="Q10487" t="s">
        <v>3346</v>
      </c>
    </row>
    <row r="10488" spans="1:17" x14ac:dyDescent="0.25">
      <c r="A10488" t="s">
        <v>26529</v>
      </c>
      <c r="B10488" t="s">
        <v>26530</v>
      </c>
      <c r="C10488" t="s">
        <v>26688</v>
      </c>
      <c r="D10488" t="s">
        <v>26689</v>
      </c>
      <c r="E10488">
        <v>4302017</v>
      </c>
      <c r="F10488" t="s">
        <v>26839</v>
      </c>
      <c r="G10488" t="s">
        <v>22141</v>
      </c>
      <c r="H10488" t="s">
        <v>26773</v>
      </c>
      <c r="I10488" t="s">
        <v>26840</v>
      </c>
      <c r="J10488" t="s">
        <v>26839</v>
      </c>
      <c r="K10488" t="s">
        <v>110</v>
      </c>
      <c r="L10488" t="s">
        <v>3343</v>
      </c>
      <c r="M10488" t="s">
        <v>3707</v>
      </c>
      <c r="N10488" t="s">
        <v>9687</v>
      </c>
      <c r="O10488" t="s">
        <v>3343</v>
      </c>
      <c r="P10488" t="s">
        <v>3343</v>
      </c>
      <c r="Q10488" t="s">
        <v>3346</v>
      </c>
    </row>
    <row r="10489" spans="1:17" x14ac:dyDescent="0.25">
      <c r="A10489" t="s">
        <v>26529</v>
      </c>
      <c r="B10489" t="s">
        <v>26530</v>
      </c>
      <c r="C10489" t="s">
        <v>26688</v>
      </c>
      <c r="D10489" t="s">
        <v>26689</v>
      </c>
      <c r="E10489">
        <v>4302017</v>
      </c>
      <c r="F10489" t="s">
        <v>26839</v>
      </c>
      <c r="G10489" t="s">
        <v>22141</v>
      </c>
      <c r="H10489" t="s">
        <v>26773</v>
      </c>
      <c r="I10489" t="s">
        <v>26841</v>
      </c>
      <c r="J10489" t="s">
        <v>26842</v>
      </c>
      <c r="K10489" t="s">
        <v>110</v>
      </c>
      <c r="L10489" t="s">
        <v>3346</v>
      </c>
      <c r="M10489" t="s">
        <v>3707</v>
      </c>
      <c r="N10489" t="s">
        <v>9687</v>
      </c>
      <c r="O10489" t="s">
        <v>3343</v>
      </c>
      <c r="P10489" t="s">
        <v>3343</v>
      </c>
      <c r="Q10489" t="s">
        <v>3346</v>
      </c>
    </row>
    <row r="10490" spans="1:17" x14ac:dyDescent="0.25">
      <c r="A10490" t="s">
        <v>26529</v>
      </c>
      <c r="B10490" t="s">
        <v>26530</v>
      </c>
      <c r="C10490" t="s">
        <v>26688</v>
      </c>
      <c r="D10490" t="s">
        <v>26689</v>
      </c>
      <c r="E10490">
        <v>4302017</v>
      </c>
      <c r="F10490" t="s">
        <v>26839</v>
      </c>
      <c r="G10490" t="s">
        <v>22141</v>
      </c>
      <c r="H10490" t="s">
        <v>26773</v>
      </c>
      <c r="I10490" t="s">
        <v>26843</v>
      </c>
      <c r="J10490" t="s">
        <v>26844</v>
      </c>
      <c r="K10490" t="s">
        <v>110</v>
      </c>
      <c r="L10490" t="s">
        <v>3346</v>
      </c>
      <c r="M10490" t="s">
        <v>3707</v>
      </c>
      <c r="N10490" t="s">
        <v>9687</v>
      </c>
      <c r="O10490" t="s">
        <v>3343</v>
      </c>
      <c r="P10490" t="s">
        <v>3343</v>
      </c>
      <c r="Q10490" t="s">
        <v>3346</v>
      </c>
    </row>
    <row r="10491" spans="1:17" x14ac:dyDescent="0.25">
      <c r="A10491" t="s">
        <v>26529</v>
      </c>
      <c r="B10491" t="s">
        <v>26530</v>
      </c>
      <c r="C10491" t="s">
        <v>26688</v>
      </c>
      <c r="D10491" t="s">
        <v>26689</v>
      </c>
      <c r="E10491">
        <v>4302017</v>
      </c>
      <c r="F10491" t="s">
        <v>26839</v>
      </c>
      <c r="G10491" t="s">
        <v>22141</v>
      </c>
      <c r="H10491" t="s">
        <v>26773</v>
      </c>
      <c r="I10491" t="s">
        <v>26845</v>
      </c>
      <c r="J10491" t="s">
        <v>26846</v>
      </c>
      <c r="K10491" t="s">
        <v>110</v>
      </c>
      <c r="L10491" t="s">
        <v>3346</v>
      </c>
      <c r="M10491" t="s">
        <v>3707</v>
      </c>
      <c r="N10491" t="s">
        <v>9687</v>
      </c>
      <c r="O10491" t="s">
        <v>3343</v>
      </c>
      <c r="P10491" t="s">
        <v>3343</v>
      </c>
      <c r="Q10491" t="s">
        <v>3346</v>
      </c>
    </row>
    <row r="10492" spans="1:17" x14ac:dyDescent="0.25">
      <c r="A10492" t="s">
        <v>26529</v>
      </c>
      <c r="B10492" t="s">
        <v>26530</v>
      </c>
      <c r="C10492" t="s">
        <v>26688</v>
      </c>
      <c r="D10492" t="s">
        <v>26689</v>
      </c>
      <c r="E10492">
        <v>4302017</v>
      </c>
      <c r="F10492" t="s">
        <v>26839</v>
      </c>
      <c r="G10492" t="s">
        <v>22141</v>
      </c>
      <c r="H10492" t="s">
        <v>26773</v>
      </c>
      <c r="I10492" t="s">
        <v>26847</v>
      </c>
      <c r="J10492" t="s">
        <v>26848</v>
      </c>
      <c r="K10492" t="s">
        <v>110</v>
      </c>
      <c r="L10492" t="s">
        <v>3346</v>
      </c>
      <c r="M10492" t="s">
        <v>3707</v>
      </c>
      <c r="N10492" t="s">
        <v>9687</v>
      </c>
      <c r="O10492" t="s">
        <v>3343</v>
      </c>
      <c r="P10492" t="s">
        <v>3343</v>
      </c>
      <c r="Q10492" t="s">
        <v>3346</v>
      </c>
    </row>
    <row r="10493" spans="1:17" x14ac:dyDescent="0.25">
      <c r="A10493" t="s">
        <v>26529</v>
      </c>
      <c r="B10493" t="s">
        <v>26530</v>
      </c>
      <c r="C10493" t="s">
        <v>26688</v>
      </c>
      <c r="D10493" t="s">
        <v>26689</v>
      </c>
      <c r="E10493">
        <v>4302017</v>
      </c>
      <c r="F10493" t="s">
        <v>26839</v>
      </c>
      <c r="G10493" t="s">
        <v>22141</v>
      </c>
      <c r="H10493" t="s">
        <v>26773</v>
      </c>
      <c r="I10493" t="s">
        <v>26849</v>
      </c>
      <c r="J10493" t="s">
        <v>26850</v>
      </c>
      <c r="K10493" t="s">
        <v>110</v>
      </c>
      <c r="L10493" t="s">
        <v>3346</v>
      </c>
      <c r="M10493" t="s">
        <v>3707</v>
      </c>
      <c r="N10493" t="s">
        <v>9687</v>
      </c>
      <c r="O10493" t="s">
        <v>3343</v>
      </c>
      <c r="P10493" t="s">
        <v>3343</v>
      </c>
      <c r="Q10493" t="s">
        <v>3346</v>
      </c>
    </row>
    <row r="10494" spans="1:17" x14ac:dyDescent="0.25">
      <c r="A10494" t="s">
        <v>26529</v>
      </c>
      <c r="B10494" t="s">
        <v>26530</v>
      </c>
      <c r="C10494" t="s">
        <v>26688</v>
      </c>
      <c r="D10494" t="s">
        <v>26689</v>
      </c>
      <c r="E10494">
        <v>4302017</v>
      </c>
      <c r="F10494" t="s">
        <v>26839</v>
      </c>
      <c r="G10494" t="s">
        <v>22141</v>
      </c>
      <c r="H10494" t="s">
        <v>26773</v>
      </c>
      <c r="I10494" t="s">
        <v>26851</v>
      </c>
      <c r="J10494" t="s">
        <v>26852</v>
      </c>
      <c r="K10494" t="s">
        <v>110</v>
      </c>
      <c r="L10494" t="s">
        <v>3346</v>
      </c>
      <c r="M10494" t="s">
        <v>3707</v>
      </c>
      <c r="N10494" t="s">
        <v>9687</v>
      </c>
      <c r="O10494" t="s">
        <v>3343</v>
      </c>
      <c r="P10494" t="s">
        <v>3343</v>
      </c>
      <c r="Q10494" t="s">
        <v>3346</v>
      </c>
    </row>
    <row r="10495" spans="1:17" x14ac:dyDescent="0.25">
      <c r="A10495" t="s">
        <v>26529</v>
      </c>
      <c r="B10495" t="s">
        <v>26530</v>
      </c>
      <c r="C10495" t="s">
        <v>26688</v>
      </c>
      <c r="D10495" t="s">
        <v>26689</v>
      </c>
      <c r="E10495">
        <v>4302017</v>
      </c>
      <c r="F10495" t="s">
        <v>26839</v>
      </c>
      <c r="G10495" t="s">
        <v>22141</v>
      </c>
      <c r="H10495" t="s">
        <v>26773</v>
      </c>
      <c r="I10495" t="s">
        <v>26853</v>
      </c>
      <c r="J10495" t="s">
        <v>26854</v>
      </c>
      <c r="K10495" t="s">
        <v>110</v>
      </c>
      <c r="L10495" t="s">
        <v>3346</v>
      </c>
      <c r="M10495" t="s">
        <v>3707</v>
      </c>
      <c r="N10495" t="s">
        <v>9687</v>
      </c>
      <c r="O10495" t="s">
        <v>3343</v>
      </c>
      <c r="P10495" t="s">
        <v>3343</v>
      </c>
      <c r="Q10495" t="s">
        <v>3346</v>
      </c>
    </row>
    <row r="10496" spans="1:17" x14ac:dyDescent="0.25">
      <c r="A10496" t="s">
        <v>26529</v>
      </c>
      <c r="B10496" t="s">
        <v>26530</v>
      </c>
      <c r="C10496" t="s">
        <v>26688</v>
      </c>
      <c r="D10496" t="s">
        <v>26689</v>
      </c>
      <c r="E10496">
        <v>4302017</v>
      </c>
      <c r="F10496" t="s">
        <v>26839</v>
      </c>
      <c r="G10496" t="s">
        <v>22141</v>
      </c>
      <c r="H10496" t="s">
        <v>26773</v>
      </c>
      <c r="I10496" t="s">
        <v>26855</v>
      </c>
      <c r="J10496" t="s">
        <v>26856</v>
      </c>
      <c r="K10496" t="s">
        <v>110</v>
      </c>
      <c r="L10496" t="s">
        <v>3346</v>
      </c>
      <c r="M10496" t="s">
        <v>3707</v>
      </c>
      <c r="N10496" t="s">
        <v>9687</v>
      </c>
      <c r="O10496" t="s">
        <v>3343</v>
      </c>
      <c r="P10496" t="s">
        <v>3343</v>
      </c>
      <c r="Q10496" t="s">
        <v>3346</v>
      </c>
    </row>
    <row r="10497" spans="1:17" x14ac:dyDescent="0.25">
      <c r="A10497" t="s">
        <v>26529</v>
      </c>
      <c r="B10497" t="s">
        <v>26530</v>
      </c>
      <c r="C10497" t="s">
        <v>26688</v>
      </c>
      <c r="D10497" t="s">
        <v>26689</v>
      </c>
      <c r="E10497">
        <v>4302017</v>
      </c>
      <c r="F10497" t="s">
        <v>26839</v>
      </c>
      <c r="G10497" t="s">
        <v>22141</v>
      </c>
      <c r="H10497" t="s">
        <v>26773</v>
      </c>
      <c r="I10497" t="s">
        <v>26857</v>
      </c>
      <c r="J10497" t="s">
        <v>26858</v>
      </c>
      <c r="K10497" t="s">
        <v>110</v>
      </c>
      <c r="L10497" t="s">
        <v>3346</v>
      </c>
      <c r="M10497" t="s">
        <v>3707</v>
      </c>
      <c r="N10497" t="s">
        <v>9687</v>
      </c>
      <c r="O10497" t="s">
        <v>3343</v>
      </c>
      <c r="P10497" t="s">
        <v>3343</v>
      </c>
      <c r="Q10497" t="s">
        <v>3346</v>
      </c>
    </row>
    <row r="10498" spans="1:17" x14ac:dyDescent="0.25">
      <c r="A10498" t="s">
        <v>26529</v>
      </c>
      <c r="B10498" t="s">
        <v>26530</v>
      </c>
      <c r="C10498" t="s">
        <v>26688</v>
      </c>
      <c r="D10498" t="s">
        <v>26689</v>
      </c>
      <c r="E10498">
        <v>4302017</v>
      </c>
      <c r="F10498" t="s">
        <v>26839</v>
      </c>
      <c r="G10498" t="s">
        <v>22141</v>
      </c>
      <c r="H10498" t="s">
        <v>26773</v>
      </c>
      <c r="I10498" t="s">
        <v>26859</v>
      </c>
      <c r="J10498" t="s">
        <v>26860</v>
      </c>
      <c r="K10498" t="s">
        <v>110</v>
      </c>
      <c r="L10498" t="s">
        <v>3346</v>
      </c>
      <c r="M10498" t="s">
        <v>3707</v>
      </c>
      <c r="N10498" t="s">
        <v>9687</v>
      </c>
      <c r="O10498" t="s">
        <v>3343</v>
      </c>
      <c r="P10498" t="s">
        <v>3343</v>
      </c>
      <c r="Q10498" t="s">
        <v>3346</v>
      </c>
    </row>
    <row r="10499" spans="1:17" x14ac:dyDescent="0.25">
      <c r="A10499" t="s">
        <v>26529</v>
      </c>
      <c r="B10499" t="s">
        <v>26530</v>
      </c>
      <c r="C10499" t="s">
        <v>26688</v>
      </c>
      <c r="D10499" t="s">
        <v>26689</v>
      </c>
      <c r="E10499">
        <v>4302018</v>
      </c>
      <c r="F10499" t="s">
        <v>26861</v>
      </c>
      <c r="G10499" t="s">
        <v>26581</v>
      </c>
      <c r="H10499" t="s">
        <v>26773</v>
      </c>
      <c r="I10499" t="s">
        <v>26862</v>
      </c>
      <c r="J10499" t="s">
        <v>26861</v>
      </c>
      <c r="K10499" t="s">
        <v>110</v>
      </c>
      <c r="L10499" t="s">
        <v>3343</v>
      </c>
      <c r="M10499" t="s">
        <v>3707</v>
      </c>
      <c r="N10499" t="s">
        <v>9687</v>
      </c>
      <c r="O10499" t="s">
        <v>3343</v>
      </c>
      <c r="P10499" t="s">
        <v>3343</v>
      </c>
      <c r="Q10499" t="s">
        <v>3346</v>
      </c>
    </row>
    <row r="10500" spans="1:17" x14ac:dyDescent="0.25">
      <c r="A10500" t="s">
        <v>26529</v>
      </c>
      <c r="B10500" t="s">
        <v>26530</v>
      </c>
      <c r="C10500" t="s">
        <v>26688</v>
      </c>
      <c r="D10500" t="s">
        <v>26689</v>
      </c>
      <c r="E10500">
        <v>4302018</v>
      </c>
      <c r="F10500" t="s">
        <v>26861</v>
      </c>
      <c r="G10500" t="s">
        <v>26581</v>
      </c>
      <c r="H10500" t="s">
        <v>26773</v>
      </c>
      <c r="I10500" t="s">
        <v>26863</v>
      </c>
      <c r="J10500" t="s">
        <v>26864</v>
      </c>
      <c r="K10500" t="s">
        <v>110</v>
      </c>
      <c r="L10500" t="s">
        <v>3346</v>
      </c>
      <c r="M10500" t="s">
        <v>3707</v>
      </c>
      <c r="N10500" t="s">
        <v>9687</v>
      </c>
      <c r="O10500" t="s">
        <v>3343</v>
      </c>
      <c r="P10500" t="s">
        <v>3343</v>
      </c>
      <c r="Q10500" t="s">
        <v>3346</v>
      </c>
    </row>
    <row r="10501" spans="1:17" x14ac:dyDescent="0.25">
      <c r="A10501" t="s">
        <v>26529</v>
      </c>
      <c r="B10501" t="s">
        <v>26530</v>
      </c>
      <c r="C10501" t="s">
        <v>26688</v>
      </c>
      <c r="D10501" t="s">
        <v>26689</v>
      </c>
      <c r="E10501">
        <v>4302018</v>
      </c>
      <c r="F10501" t="s">
        <v>26861</v>
      </c>
      <c r="G10501" t="s">
        <v>26581</v>
      </c>
      <c r="H10501" t="s">
        <v>26773</v>
      </c>
      <c r="I10501" t="s">
        <v>26865</v>
      </c>
      <c r="J10501" t="s">
        <v>26866</v>
      </c>
      <c r="K10501" t="s">
        <v>110</v>
      </c>
      <c r="L10501" t="s">
        <v>3346</v>
      </c>
      <c r="M10501" t="s">
        <v>3707</v>
      </c>
      <c r="N10501" t="s">
        <v>9687</v>
      </c>
      <c r="O10501" t="s">
        <v>3343</v>
      </c>
      <c r="P10501" t="s">
        <v>3343</v>
      </c>
      <c r="Q10501" t="s">
        <v>3346</v>
      </c>
    </row>
    <row r="10502" spans="1:17" x14ac:dyDescent="0.25">
      <c r="A10502" t="s">
        <v>26529</v>
      </c>
      <c r="B10502" t="s">
        <v>26530</v>
      </c>
      <c r="C10502" t="s">
        <v>26688</v>
      </c>
      <c r="D10502" t="s">
        <v>26689</v>
      </c>
      <c r="E10502">
        <v>4302018</v>
      </c>
      <c r="F10502" t="s">
        <v>26861</v>
      </c>
      <c r="G10502" t="s">
        <v>26581</v>
      </c>
      <c r="H10502" t="s">
        <v>26773</v>
      </c>
      <c r="I10502" t="s">
        <v>26867</v>
      </c>
      <c r="J10502" t="s">
        <v>26868</v>
      </c>
      <c r="K10502" t="s">
        <v>110</v>
      </c>
      <c r="L10502" t="s">
        <v>3346</v>
      </c>
      <c r="M10502" t="s">
        <v>3707</v>
      </c>
      <c r="N10502" t="s">
        <v>9687</v>
      </c>
      <c r="O10502" t="s">
        <v>3343</v>
      </c>
      <c r="P10502" t="s">
        <v>3343</v>
      </c>
      <c r="Q10502" t="s">
        <v>3346</v>
      </c>
    </row>
    <row r="10503" spans="1:17" x14ac:dyDescent="0.25">
      <c r="A10503" t="s">
        <v>26529</v>
      </c>
      <c r="B10503" t="s">
        <v>26530</v>
      </c>
      <c r="C10503" t="s">
        <v>26688</v>
      </c>
      <c r="D10503" t="s">
        <v>26689</v>
      </c>
      <c r="E10503">
        <v>4302018</v>
      </c>
      <c r="F10503" t="s">
        <v>26861</v>
      </c>
      <c r="G10503" t="s">
        <v>26581</v>
      </c>
      <c r="H10503" t="s">
        <v>26773</v>
      </c>
      <c r="I10503" t="s">
        <v>26869</v>
      </c>
      <c r="J10503" t="s">
        <v>26870</v>
      </c>
      <c r="K10503" t="s">
        <v>110</v>
      </c>
      <c r="L10503" t="s">
        <v>3346</v>
      </c>
      <c r="M10503" t="s">
        <v>3707</v>
      </c>
      <c r="N10503" t="s">
        <v>9687</v>
      </c>
      <c r="O10503" t="s">
        <v>3343</v>
      </c>
      <c r="P10503" t="s">
        <v>3343</v>
      </c>
      <c r="Q10503" t="s">
        <v>3346</v>
      </c>
    </row>
    <row r="10504" spans="1:17" x14ac:dyDescent="0.25">
      <c r="A10504" t="s">
        <v>26529</v>
      </c>
      <c r="B10504" t="s">
        <v>26530</v>
      </c>
      <c r="C10504" t="s">
        <v>26688</v>
      </c>
      <c r="D10504" t="s">
        <v>26689</v>
      </c>
      <c r="E10504">
        <v>4302018</v>
      </c>
      <c r="F10504" t="s">
        <v>26861</v>
      </c>
      <c r="G10504" t="s">
        <v>26581</v>
      </c>
      <c r="H10504" t="s">
        <v>26773</v>
      </c>
      <c r="I10504" t="s">
        <v>26871</v>
      </c>
      <c r="J10504" t="s">
        <v>26872</v>
      </c>
      <c r="K10504" t="s">
        <v>110</v>
      </c>
      <c r="L10504" t="s">
        <v>3346</v>
      </c>
      <c r="M10504" t="s">
        <v>3707</v>
      </c>
      <c r="N10504" t="s">
        <v>9687</v>
      </c>
      <c r="O10504" t="s">
        <v>3343</v>
      </c>
      <c r="P10504" t="s">
        <v>3343</v>
      </c>
      <c r="Q10504" t="s">
        <v>3346</v>
      </c>
    </row>
    <row r="10505" spans="1:17" x14ac:dyDescent="0.25">
      <c r="A10505" t="s">
        <v>26529</v>
      </c>
      <c r="B10505" t="s">
        <v>26530</v>
      </c>
      <c r="C10505" t="s">
        <v>26688</v>
      </c>
      <c r="D10505" t="s">
        <v>26689</v>
      </c>
      <c r="E10505">
        <v>4302018</v>
      </c>
      <c r="F10505" t="s">
        <v>26861</v>
      </c>
      <c r="G10505" t="s">
        <v>26581</v>
      </c>
      <c r="H10505" t="s">
        <v>26773</v>
      </c>
      <c r="I10505" t="s">
        <v>26873</v>
      </c>
      <c r="J10505" t="s">
        <v>26874</v>
      </c>
      <c r="K10505" t="s">
        <v>110</v>
      </c>
      <c r="L10505" t="s">
        <v>3346</v>
      </c>
      <c r="M10505" t="s">
        <v>3707</v>
      </c>
      <c r="N10505" t="s">
        <v>9687</v>
      </c>
      <c r="O10505" t="s">
        <v>3343</v>
      </c>
      <c r="P10505" t="s">
        <v>3343</v>
      </c>
      <c r="Q10505" t="s">
        <v>3346</v>
      </c>
    </row>
    <row r="10506" spans="1:17" x14ac:dyDescent="0.25">
      <c r="A10506" t="s">
        <v>26529</v>
      </c>
      <c r="B10506" t="s">
        <v>26530</v>
      </c>
      <c r="C10506" t="s">
        <v>26688</v>
      </c>
      <c r="D10506" t="s">
        <v>26689</v>
      </c>
      <c r="E10506">
        <v>4302018</v>
      </c>
      <c r="F10506" t="s">
        <v>26861</v>
      </c>
      <c r="G10506" t="s">
        <v>26581</v>
      </c>
      <c r="H10506" t="s">
        <v>26773</v>
      </c>
      <c r="I10506" t="s">
        <v>26875</v>
      </c>
      <c r="J10506" t="s">
        <v>26876</v>
      </c>
      <c r="K10506" t="s">
        <v>110</v>
      </c>
      <c r="L10506" t="s">
        <v>3346</v>
      </c>
      <c r="M10506" t="s">
        <v>3707</v>
      </c>
      <c r="N10506" t="s">
        <v>9687</v>
      </c>
      <c r="O10506" t="s">
        <v>3343</v>
      </c>
      <c r="P10506" t="s">
        <v>3343</v>
      </c>
      <c r="Q10506" t="s">
        <v>3346</v>
      </c>
    </row>
    <row r="10507" spans="1:17" x14ac:dyDescent="0.25">
      <c r="A10507" t="s">
        <v>26529</v>
      </c>
      <c r="B10507" t="s">
        <v>26530</v>
      </c>
      <c r="C10507" t="s">
        <v>26688</v>
      </c>
      <c r="D10507" t="s">
        <v>26689</v>
      </c>
      <c r="E10507">
        <v>4302018</v>
      </c>
      <c r="F10507" t="s">
        <v>26861</v>
      </c>
      <c r="G10507" t="s">
        <v>26581</v>
      </c>
      <c r="H10507" t="s">
        <v>26773</v>
      </c>
      <c r="I10507" t="s">
        <v>26877</v>
      </c>
      <c r="J10507" t="s">
        <v>26878</v>
      </c>
      <c r="K10507" t="s">
        <v>110</v>
      </c>
      <c r="L10507" t="s">
        <v>3346</v>
      </c>
      <c r="M10507" t="s">
        <v>3707</v>
      </c>
      <c r="N10507" t="s">
        <v>9687</v>
      </c>
      <c r="O10507" t="s">
        <v>3343</v>
      </c>
      <c r="P10507" t="s">
        <v>3343</v>
      </c>
      <c r="Q10507" t="s">
        <v>3346</v>
      </c>
    </row>
    <row r="10508" spans="1:17" x14ac:dyDescent="0.25">
      <c r="A10508" t="s">
        <v>26529</v>
      </c>
      <c r="B10508" t="s">
        <v>26530</v>
      </c>
      <c r="C10508" t="s">
        <v>26688</v>
      </c>
      <c r="D10508" t="s">
        <v>26689</v>
      </c>
      <c r="E10508">
        <v>4302018</v>
      </c>
      <c r="F10508" t="s">
        <v>26861</v>
      </c>
      <c r="G10508" t="s">
        <v>26581</v>
      </c>
      <c r="H10508" t="s">
        <v>26773</v>
      </c>
      <c r="I10508" t="s">
        <v>26879</v>
      </c>
      <c r="J10508" t="s">
        <v>26880</v>
      </c>
      <c r="K10508" t="s">
        <v>110</v>
      </c>
      <c r="L10508" t="s">
        <v>3346</v>
      </c>
      <c r="M10508" t="s">
        <v>3707</v>
      </c>
      <c r="N10508" t="s">
        <v>9687</v>
      </c>
      <c r="O10508" t="s">
        <v>3343</v>
      </c>
      <c r="P10508" t="s">
        <v>3343</v>
      </c>
      <c r="Q10508" t="s">
        <v>3346</v>
      </c>
    </row>
    <row r="10509" spans="1:17" x14ac:dyDescent="0.25">
      <c r="A10509" t="s">
        <v>26529</v>
      </c>
      <c r="B10509" t="s">
        <v>26530</v>
      </c>
      <c r="C10509" t="s">
        <v>26688</v>
      </c>
      <c r="D10509" t="s">
        <v>26689</v>
      </c>
      <c r="E10509">
        <v>4302018</v>
      </c>
      <c r="F10509" t="s">
        <v>26861</v>
      </c>
      <c r="G10509" t="s">
        <v>26581</v>
      </c>
      <c r="H10509" t="s">
        <v>26773</v>
      </c>
      <c r="I10509" t="s">
        <v>26881</v>
      </c>
      <c r="J10509" t="s">
        <v>26882</v>
      </c>
      <c r="K10509" t="s">
        <v>110</v>
      </c>
      <c r="L10509" t="s">
        <v>3346</v>
      </c>
      <c r="M10509" t="s">
        <v>3707</v>
      </c>
      <c r="N10509" t="s">
        <v>9687</v>
      </c>
      <c r="O10509" t="s">
        <v>3343</v>
      </c>
      <c r="P10509" t="s">
        <v>3343</v>
      </c>
      <c r="Q10509" t="s">
        <v>3346</v>
      </c>
    </row>
    <row r="10510" spans="1:17" x14ac:dyDescent="0.25">
      <c r="A10510" t="s">
        <v>26529</v>
      </c>
      <c r="B10510" t="s">
        <v>26530</v>
      </c>
      <c r="C10510" t="s">
        <v>26688</v>
      </c>
      <c r="D10510" t="s">
        <v>26689</v>
      </c>
      <c r="E10510">
        <v>4302019</v>
      </c>
      <c r="F10510" t="s">
        <v>26883</v>
      </c>
      <c r="G10510" t="s">
        <v>26884</v>
      </c>
      <c r="H10510" t="s">
        <v>26885</v>
      </c>
      <c r="I10510" t="s">
        <v>26886</v>
      </c>
      <c r="J10510" t="s">
        <v>26883</v>
      </c>
      <c r="K10510" t="s">
        <v>110</v>
      </c>
      <c r="L10510" t="s">
        <v>3343</v>
      </c>
      <c r="M10510" t="s">
        <v>3707</v>
      </c>
      <c r="N10510" t="s">
        <v>9687</v>
      </c>
      <c r="O10510" t="s">
        <v>3343</v>
      </c>
      <c r="P10510" t="s">
        <v>3343</v>
      </c>
      <c r="Q10510" t="s">
        <v>3346</v>
      </c>
    </row>
    <row r="10511" spans="1:17" x14ac:dyDescent="0.25">
      <c r="A10511" t="s">
        <v>26529</v>
      </c>
      <c r="B10511" t="s">
        <v>26530</v>
      </c>
      <c r="C10511" t="s">
        <v>26688</v>
      </c>
      <c r="D10511" t="s">
        <v>26689</v>
      </c>
      <c r="E10511">
        <v>4302019</v>
      </c>
      <c r="F10511" t="s">
        <v>26883</v>
      </c>
      <c r="G10511" t="s">
        <v>26884</v>
      </c>
      <c r="H10511" t="s">
        <v>26885</v>
      </c>
      <c r="I10511" t="s">
        <v>26887</v>
      </c>
      <c r="J10511" t="s">
        <v>26888</v>
      </c>
      <c r="K10511" t="s">
        <v>110</v>
      </c>
      <c r="L10511" t="s">
        <v>3346</v>
      </c>
      <c r="M10511" t="s">
        <v>3707</v>
      </c>
      <c r="N10511" t="s">
        <v>9687</v>
      </c>
      <c r="O10511" t="s">
        <v>3343</v>
      </c>
      <c r="P10511" t="s">
        <v>3343</v>
      </c>
      <c r="Q10511" t="s">
        <v>3346</v>
      </c>
    </row>
    <row r="10512" spans="1:17" x14ac:dyDescent="0.25">
      <c r="A10512" t="s">
        <v>26529</v>
      </c>
      <c r="B10512" t="s">
        <v>26530</v>
      </c>
      <c r="C10512" t="s">
        <v>26688</v>
      </c>
      <c r="D10512" t="s">
        <v>26689</v>
      </c>
      <c r="E10512">
        <v>4302019</v>
      </c>
      <c r="F10512" t="s">
        <v>26883</v>
      </c>
      <c r="G10512" t="s">
        <v>26884</v>
      </c>
      <c r="H10512" t="s">
        <v>26885</v>
      </c>
      <c r="I10512" t="s">
        <v>26889</v>
      </c>
      <c r="J10512" t="s">
        <v>26890</v>
      </c>
      <c r="K10512" t="s">
        <v>110</v>
      </c>
      <c r="L10512" t="s">
        <v>3346</v>
      </c>
      <c r="M10512" t="s">
        <v>3707</v>
      </c>
      <c r="N10512" t="s">
        <v>9687</v>
      </c>
      <c r="O10512" t="s">
        <v>3343</v>
      </c>
      <c r="P10512" t="s">
        <v>3343</v>
      </c>
      <c r="Q10512" t="s">
        <v>3346</v>
      </c>
    </row>
    <row r="10513" spans="1:17" x14ac:dyDescent="0.25">
      <c r="A10513" t="s">
        <v>26529</v>
      </c>
      <c r="B10513" t="s">
        <v>26530</v>
      </c>
      <c r="C10513" t="s">
        <v>26688</v>
      </c>
      <c r="D10513" t="s">
        <v>26689</v>
      </c>
      <c r="E10513">
        <v>4302019</v>
      </c>
      <c r="F10513" t="s">
        <v>26883</v>
      </c>
      <c r="G10513" t="s">
        <v>26884</v>
      </c>
      <c r="H10513" t="s">
        <v>26885</v>
      </c>
      <c r="I10513" t="s">
        <v>26891</v>
      </c>
      <c r="J10513" t="s">
        <v>26892</v>
      </c>
      <c r="K10513" t="s">
        <v>110</v>
      </c>
      <c r="L10513" t="s">
        <v>3346</v>
      </c>
      <c r="M10513" t="s">
        <v>3707</v>
      </c>
      <c r="N10513" t="s">
        <v>9687</v>
      </c>
      <c r="O10513" t="s">
        <v>3343</v>
      </c>
      <c r="P10513" t="s">
        <v>3343</v>
      </c>
      <c r="Q10513" t="s">
        <v>3346</v>
      </c>
    </row>
    <row r="10514" spans="1:17" x14ac:dyDescent="0.25">
      <c r="A10514" t="s">
        <v>26529</v>
      </c>
      <c r="B10514" t="s">
        <v>26530</v>
      </c>
      <c r="C10514" t="s">
        <v>26688</v>
      </c>
      <c r="D10514" t="s">
        <v>26689</v>
      </c>
      <c r="E10514">
        <v>4302019</v>
      </c>
      <c r="F10514" t="s">
        <v>26883</v>
      </c>
      <c r="G10514" t="s">
        <v>26884</v>
      </c>
      <c r="H10514" t="s">
        <v>26885</v>
      </c>
      <c r="I10514" t="s">
        <v>26893</v>
      </c>
      <c r="J10514" t="s">
        <v>26894</v>
      </c>
      <c r="K10514" t="s">
        <v>110</v>
      </c>
      <c r="L10514" t="s">
        <v>3346</v>
      </c>
      <c r="M10514" t="s">
        <v>3707</v>
      </c>
      <c r="N10514" t="s">
        <v>9687</v>
      </c>
      <c r="O10514" t="s">
        <v>3343</v>
      </c>
      <c r="P10514" t="s">
        <v>3343</v>
      </c>
      <c r="Q10514" t="s">
        <v>3346</v>
      </c>
    </row>
    <row r="10515" spans="1:17" x14ac:dyDescent="0.25">
      <c r="A10515" t="s">
        <v>26529</v>
      </c>
      <c r="B10515" t="s">
        <v>26530</v>
      </c>
      <c r="C10515" t="s">
        <v>26688</v>
      </c>
      <c r="D10515" t="s">
        <v>26689</v>
      </c>
      <c r="E10515">
        <v>4302019</v>
      </c>
      <c r="F10515" t="s">
        <v>26883</v>
      </c>
      <c r="G10515" t="s">
        <v>26884</v>
      </c>
      <c r="H10515" t="s">
        <v>26885</v>
      </c>
      <c r="I10515" t="s">
        <v>26895</v>
      </c>
      <c r="J10515" t="s">
        <v>26896</v>
      </c>
      <c r="K10515" t="s">
        <v>110</v>
      </c>
      <c r="L10515" t="s">
        <v>3346</v>
      </c>
      <c r="M10515" t="s">
        <v>3707</v>
      </c>
      <c r="N10515" t="s">
        <v>9687</v>
      </c>
      <c r="O10515" t="s">
        <v>3343</v>
      </c>
      <c r="P10515" t="s">
        <v>3343</v>
      </c>
      <c r="Q10515" t="s">
        <v>3346</v>
      </c>
    </row>
    <row r="10516" spans="1:17" x14ac:dyDescent="0.25">
      <c r="A10516" t="s">
        <v>26529</v>
      </c>
      <c r="B10516" t="s">
        <v>26530</v>
      </c>
      <c r="C10516" t="s">
        <v>26688</v>
      </c>
      <c r="D10516" t="s">
        <v>26689</v>
      </c>
      <c r="E10516">
        <v>4302020</v>
      </c>
      <c r="F10516" t="s">
        <v>26897</v>
      </c>
      <c r="G10516" t="s">
        <v>26729</v>
      </c>
      <c r="H10516" t="s">
        <v>26885</v>
      </c>
      <c r="I10516" t="s">
        <v>26898</v>
      </c>
      <c r="J10516" t="s">
        <v>26897</v>
      </c>
      <c r="K10516" t="s">
        <v>110</v>
      </c>
      <c r="L10516" t="s">
        <v>3343</v>
      </c>
      <c r="M10516" t="s">
        <v>3707</v>
      </c>
      <c r="N10516" t="s">
        <v>9687</v>
      </c>
      <c r="O10516" t="s">
        <v>3343</v>
      </c>
      <c r="P10516" t="s">
        <v>3343</v>
      </c>
      <c r="Q10516" t="s">
        <v>3346</v>
      </c>
    </row>
    <row r="10517" spans="1:17" x14ac:dyDescent="0.25">
      <c r="A10517" t="s">
        <v>26529</v>
      </c>
      <c r="B10517" t="s">
        <v>26530</v>
      </c>
      <c r="C10517" t="s">
        <v>26688</v>
      </c>
      <c r="D10517" t="s">
        <v>26689</v>
      </c>
      <c r="E10517">
        <v>4302020</v>
      </c>
      <c r="F10517" t="s">
        <v>26897</v>
      </c>
      <c r="G10517" t="s">
        <v>26729</v>
      </c>
      <c r="H10517" t="s">
        <v>26885</v>
      </c>
      <c r="I10517" t="s">
        <v>26899</v>
      </c>
      <c r="J10517" t="s">
        <v>26900</v>
      </c>
      <c r="K10517" t="s">
        <v>110</v>
      </c>
      <c r="L10517" t="s">
        <v>3346</v>
      </c>
      <c r="M10517" t="s">
        <v>3707</v>
      </c>
      <c r="N10517" t="s">
        <v>9687</v>
      </c>
      <c r="O10517" t="s">
        <v>3343</v>
      </c>
      <c r="P10517" t="s">
        <v>3343</v>
      </c>
      <c r="Q10517" t="s">
        <v>3346</v>
      </c>
    </row>
    <row r="10518" spans="1:17" x14ac:dyDescent="0.25">
      <c r="A10518" t="s">
        <v>26529</v>
      </c>
      <c r="B10518" t="s">
        <v>26530</v>
      </c>
      <c r="C10518" t="s">
        <v>26688</v>
      </c>
      <c r="D10518" t="s">
        <v>26689</v>
      </c>
      <c r="E10518">
        <v>4302020</v>
      </c>
      <c r="F10518" t="s">
        <v>26897</v>
      </c>
      <c r="G10518" t="s">
        <v>26729</v>
      </c>
      <c r="H10518" t="s">
        <v>26885</v>
      </c>
      <c r="I10518" t="s">
        <v>26901</v>
      </c>
      <c r="J10518" t="s">
        <v>26902</v>
      </c>
      <c r="K10518" t="s">
        <v>110</v>
      </c>
      <c r="L10518" t="s">
        <v>3346</v>
      </c>
      <c r="M10518" t="s">
        <v>3707</v>
      </c>
      <c r="N10518" t="s">
        <v>9687</v>
      </c>
      <c r="O10518" t="s">
        <v>3343</v>
      </c>
      <c r="P10518" t="s">
        <v>3343</v>
      </c>
      <c r="Q10518" t="s">
        <v>3346</v>
      </c>
    </row>
    <row r="10519" spans="1:17" x14ac:dyDescent="0.25">
      <c r="A10519" t="s">
        <v>26529</v>
      </c>
      <c r="B10519" t="s">
        <v>26530</v>
      </c>
      <c r="C10519" t="s">
        <v>26688</v>
      </c>
      <c r="D10519" t="s">
        <v>26689</v>
      </c>
      <c r="E10519">
        <v>4302020</v>
      </c>
      <c r="F10519" t="s">
        <v>26897</v>
      </c>
      <c r="G10519" t="s">
        <v>26729</v>
      </c>
      <c r="H10519" t="s">
        <v>26885</v>
      </c>
      <c r="I10519" t="s">
        <v>26903</v>
      </c>
      <c r="J10519" t="s">
        <v>26904</v>
      </c>
      <c r="K10519" t="s">
        <v>110</v>
      </c>
      <c r="L10519" t="s">
        <v>3346</v>
      </c>
      <c r="M10519" t="s">
        <v>3707</v>
      </c>
      <c r="N10519" t="s">
        <v>9687</v>
      </c>
      <c r="O10519" t="s">
        <v>3343</v>
      </c>
      <c r="P10519" t="s">
        <v>3343</v>
      </c>
      <c r="Q10519" t="s">
        <v>3346</v>
      </c>
    </row>
    <row r="10520" spans="1:17" x14ac:dyDescent="0.25">
      <c r="A10520" t="s">
        <v>26529</v>
      </c>
      <c r="B10520" t="s">
        <v>26530</v>
      </c>
      <c r="C10520" t="s">
        <v>26688</v>
      </c>
      <c r="D10520" t="s">
        <v>26689</v>
      </c>
      <c r="E10520">
        <v>4302020</v>
      </c>
      <c r="F10520" t="s">
        <v>26897</v>
      </c>
      <c r="G10520" t="s">
        <v>26729</v>
      </c>
      <c r="H10520" t="s">
        <v>26885</v>
      </c>
      <c r="I10520" t="s">
        <v>26905</v>
      </c>
      <c r="J10520" t="s">
        <v>26906</v>
      </c>
      <c r="K10520" t="s">
        <v>110</v>
      </c>
      <c r="L10520" t="s">
        <v>3346</v>
      </c>
      <c r="M10520" t="s">
        <v>3707</v>
      </c>
      <c r="N10520" t="s">
        <v>9687</v>
      </c>
      <c r="O10520" t="s">
        <v>3343</v>
      </c>
      <c r="P10520" t="s">
        <v>3343</v>
      </c>
      <c r="Q10520" t="s">
        <v>3346</v>
      </c>
    </row>
    <row r="10521" spans="1:17" x14ac:dyDescent="0.25">
      <c r="A10521" t="s">
        <v>26529</v>
      </c>
      <c r="B10521" t="s">
        <v>26530</v>
      </c>
      <c r="C10521" t="s">
        <v>26688</v>
      </c>
      <c r="D10521" t="s">
        <v>26689</v>
      </c>
      <c r="E10521">
        <v>4302020</v>
      </c>
      <c r="F10521" t="s">
        <v>26897</v>
      </c>
      <c r="G10521" t="s">
        <v>26729</v>
      </c>
      <c r="H10521" t="s">
        <v>26885</v>
      </c>
      <c r="I10521" t="s">
        <v>26907</v>
      </c>
      <c r="J10521" t="s">
        <v>26908</v>
      </c>
      <c r="K10521" t="s">
        <v>110</v>
      </c>
      <c r="L10521" t="s">
        <v>3346</v>
      </c>
      <c r="M10521" t="s">
        <v>3707</v>
      </c>
      <c r="N10521" t="s">
        <v>9687</v>
      </c>
      <c r="O10521" t="s">
        <v>3343</v>
      </c>
      <c r="P10521" t="s">
        <v>3343</v>
      </c>
      <c r="Q10521" t="s">
        <v>3346</v>
      </c>
    </row>
    <row r="10522" spans="1:17" x14ac:dyDescent="0.25">
      <c r="A10522" t="s">
        <v>26529</v>
      </c>
      <c r="B10522" t="s">
        <v>26530</v>
      </c>
      <c r="C10522" t="s">
        <v>26688</v>
      </c>
      <c r="D10522" t="s">
        <v>26689</v>
      </c>
      <c r="E10522">
        <v>4302021</v>
      </c>
      <c r="F10522" t="s">
        <v>26909</v>
      </c>
      <c r="G10522" t="s">
        <v>26817</v>
      </c>
      <c r="H10522" t="s">
        <v>26885</v>
      </c>
      <c r="I10522" t="s">
        <v>26910</v>
      </c>
      <c r="J10522" t="s">
        <v>26909</v>
      </c>
      <c r="K10522" t="s">
        <v>110</v>
      </c>
      <c r="L10522" t="s">
        <v>3343</v>
      </c>
      <c r="M10522" t="s">
        <v>3707</v>
      </c>
      <c r="N10522" t="s">
        <v>9687</v>
      </c>
      <c r="O10522" t="s">
        <v>3343</v>
      </c>
      <c r="P10522" t="s">
        <v>3343</v>
      </c>
      <c r="Q10522" t="s">
        <v>3346</v>
      </c>
    </row>
    <row r="10523" spans="1:17" x14ac:dyDescent="0.25">
      <c r="A10523" t="s">
        <v>26529</v>
      </c>
      <c r="B10523" t="s">
        <v>26530</v>
      </c>
      <c r="C10523" t="s">
        <v>26688</v>
      </c>
      <c r="D10523" t="s">
        <v>26689</v>
      </c>
      <c r="E10523">
        <v>4302021</v>
      </c>
      <c r="F10523" t="s">
        <v>26909</v>
      </c>
      <c r="G10523" t="s">
        <v>26817</v>
      </c>
      <c r="H10523" t="s">
        <v>26885</v>
      </c>
      <c r="I10523" t="s">
        <v>26911</v>
      </c>
      <c r="J10523" t="s">
        <v>26912</v>
      </c>
      <c r="K10523" t="s">
        <v>110</v>
      </c>
      <c r="L10523" t="s">
        <v>3346</v>
      </c>
      <c r="M10523" t="s">
        <v>3707</v>
      </c>
      <c r="N10523" t="s">
        <v>9687</v>
      </c>
      <c r="O10523" t="s">
        <v>3343</v>
      </c>
      <c r="P10523" t="s">
        <v>3343</v>
      </c>
      <c r="Q10523" t="s">
        <v>3346</v>
      </c>
    </row>
    <row r="10524" spans="1:17" x14ac:dyDescent="0.25">
      <c r="A10524" t="s">
        <v>26529</v>
      </c>
      <c r="B10524" t="s">
        <v>26530</v>
      </c>
      <c r="C10524" t="s">
        <v>26688</v>
      </c>
      <c r="D10524" t="s">
        <v>26689</v>
      </c>
      <c r="E10524">
        <v>4302021</v>
      </c>
      <c r="F10524" t="s">
        <v>26909</v>
      </c>
      <c r="G10524" t="s">
        <v>26817</v>
      </c>
      <c r="H10524" t="s">
        <v>26885</v>
      </c>
      <c r="I10524" t="s">
        <v>26913</v>
      </c>
      <c r="J10524" t="s">
        <v>26914</v>
      </c>
      <c r="K10524" t="s">
        <v>110</v>
      </c>
      <c r="L10524" t="s">
        <v>3346</v>
      </c>
      <c r="M10524" t="s">
        <v>3707</v>
      </c>
      <c r="N10524" t="s">
        <v>9687</v>
      </c>
      <c r="O10524" t="s">
        <v>3343</v>
      </c>
      <c r="P10524" t="s">
        <v>3343</v>
      </c>
      <c r="Q10524" t="s">
        <v>3346</v>
      </c>
    </row>
    <row r="10525" spans="1:17" x14ac:dyDescent="0.25">
      <c r="A10525" t="s">
        <v>26529</v>
      </c>
      <c r="B10525" t="s">
        <v>26530</v>
      </c>
      <c r="C10525" t="s">
        <v>26688</v>
      </c>
      <c r="D10525" t="s">
        <v>26689</v>
      </c>
      <c r="E10525">
        <v>4302021</v>
      </c>
      <c r="F10525" t="s">
        <v>26909</v>
      </c>
      <c r="G10525" t="s">
        <v>26817</v>
      </c>
      <c r="H10525" t="s">
        <v>26885</v>
      </c>
      <c r="I10525" t="s">
        <v>26915</v>
      </c>
      <c r="J10525" t="s">
        <v>26916</v>
      </c>
      <c r="K10525" t="s">
        <v>110</v>
      </c>
      <c r="L10525" t="s">
        <v>3346</v>
      </c>
      <c r="M10525" t="s">
        <v>3707</v>
      </c>
      <c r="N10525" t="s">
        <v>9687</v>
      </c>
      <c r="O10525" t="s">
        <v>3343</v>
      </c>
      <c r="P10525" t="s">
        <v>3343</v>
      </c>
      <c r="Q10525" t="s">
        <v>3346</v>
      </c>
    </row>
    <row r="10526" spans="1:17" x14ac:dyDescent="0.25">
      <c r="A10526" t="s">
        <v>26529</v>
      </c>
      <c r="B10526" t="s">
        <v>26530</v>
      </c>
      <c r="C10526" t="s">
        <v>26688</v>
      </c>
      <c r="D10526" t="s">
        <v>26689</v>
      </c>
      <c r="E10526">
        <v>4302021</v>
      </c>
      <c r="F10526" t="s">
        <v>26909</v>
      </c>
      <c r="G10526" t="s">
        <v>26817</v>
      </c>
      <c r="H10526" t="s">
        <v>26885</v>
      </c>
      <c r="I10526" t="s">
        <v>26917</v>
      </c>
      <c r="J10526" t="s">
        <v>26918</v>
      </c>
      <c r="K10526" t="s">
        <v>110</v>
      </c>
      <c r="L10526" t="s">
        <v>3346</v>
      </c>
      <c r="M10526" t="s">
        <v>3707</v>
      </c>
      <c r="N10526" t="s">
        <v>9687</v>
      </c>
      <c r="O10526" t="s">
        <v>3343</v>
      </c>
      <c r="P10526" t="s">
        <v>3343</v>
      </c>
      <c r="Q10526" t="s">
        <v>3346</v>
      </c>
    </row>
    <row r="10527" spans="1:17" x14ac:dyDescent="0.25">
      <c r="A10527" t="s">
        <v>26529</v>
      </c>
      <c r="B10527" t="s">
        <v>26530</v>
      </c>
      <c r="C10527" t="s">
        <v>26688</v>
      </c>
      <c r="D10527" t="s">
        <v>26689</v>
      </c>
      <c r="E10527">
        <v>4302021</v>
      </c>
      <c r="F10527" t="s">
        <v>26909</v>
      </c>
      <c r="G10527" t="s">
        <v>26817</v>
      </c>
      <c r="H10527" t="s">
        <v>26885</v>
      </c>
      <c r="I10527" t="s">
        <v>26919</v>
      </c>
      <c r="J10527" t="s">
        <v>26920</v>
      </c>
      <c r="K10527" t="s">
        <v>110</v>
      </c>
      <c r="L10527" t="s">
        <v>3346</v>
      </c>
      <c r="M10527" t="s">
        <v>3707</v>
      </c>
      <c r="N10527" t="s">
        <v>9687</v>
      </c>
      <c r="O10527" t="s">
        <v>3343</v>
      </c>
      <c r="P10527" t="s">
        <v>3343</v>
      </c>
      <c r="Q10527" t="s">
        <v>3346</v>
      </c>
    </row>
    <row r="10528" spans="1:17" x14ac:dyDescent="0.25">
      <c r="A10528" t="s">
        <v>26529</v>
      </c>
      <c r="B10528" t="s">
        <v>26530</v>
      </c>
      <c r="C10528" t="s">
        <v>26688</v>
      </c>
      <c r="D10528" t="s">
        <v>26689</v>
      </c>
      <c r="E10528">
        <v>4302022</v>
      </c>
      <c r="F10528" t="s">
        <v>26921</v>
      </c>
      <c r="G10528" t="s">
        <v>22141</v>
      </c>
      <c r="H10528" t="s">
        <v>26885</v>
      </c>
      <c r="I10528" t="s">
        <v>26922</v>
      </c>
      <c r="J10528" t="s">
        <v>26921</v>
      </c>
      <c r="K10528" t="s">
        <v>110</v>
      </c>
      <c r="L10528" t="s">
        <v>3343</v>
      </c>
      <c r="M10528" t="s">
        <v>3707</v>
      </c>
      <c r="N10528" t="s">
        <v>9687</v>
      </c>
      <c r="O10528" t="s">
        <v>3343</v>
      </c>
      <c r="P10528" t="s">
        <v>3343</v>
      </c>
      <c r="Q10528" t="s">
        <v>3346</v>
      </c>
    </row>
    <row r="10529" spans="1:17" x14ac:dyDescent="0.25">
      <c r="A10529" t="s">
        <v>26529</v>
      </c>
      <c r="B10529" t="s">
        <v>26530</v>
      </c>
      <c r="C10529" t="s">
        <v>26688</v>
      </c>
      <c r="D10529" t="s">
        <v>26689</v>
      </c>
      <c r="E10529">
        <v>4302022</v>
      </c>
      <c r="F10529" t="s">
        <v>26921</v>
      </c>
      <c r="G10529" t="s">
        <v>22141</v>
      </c>
      <c r="H10529" t="s">
        <v>26885</v>
      </c>
      <c r="I10529" t="s">
        <v>26923</v>
      </c>
      <c r="J10529" t="s">
        <v>26924</v>
      </c>
      <c r="K10529" t="s">
        <v>110</v>
      </c>
      <c r="L10529" t="s">
        <v>3346</v>
      </c>
      <c r="M10529" t="s">
        <v>3707</v>
      </c>
      <c r="N10529" t="s">
        <v>9687</v>
      </c>
      <c r="O10529" t="s">
        <v>3343</v>
      </c>
      <c r="P10529" t="s">
        <v>3343</v>
      </c>
      <c r="Q10529" t="s">
        <v>3346</v>
      </c>
    </row>
    <row r="10530" spans="1:17" x14ac:dyDescent="0.25">
      <c r="A10530" t="s">
        <v>26529</v>
      </c>
      <c r="B10530" t="s">
        <v>26530</v>
      </c>
      <c r="C10530" t="s">
        <v>26688</v>
      </c>
      <c r="D10530" t="s">
        <v>26689</v>
      </c>
      <c r="E10530">
        <v>4302022</v>
      </c>
      <c r="F10530" t="s">
        <v>26921</v>
      </c>
      <c r="G10530" t="s">
        <v>22141</v>
      </c>
      <c r="H10530" t="s">
        <v>26885</v>
      </c>
      <c r="I10530" t="s">
        <v>26925</v>
      </c>
      <c r="J10530" t="s">
        <v>26926</v>
      </c>
      <c r="K10530" t="s">
        <v>110</v>
      </c>
      <c r="L10530" t="s">
        <v>3346</v>
      </c>
      <c r="M10530" t="s">
        <v>3707</v>
      </c>
      <c r="N10530" t="s">
        <v>9687</v>
      </c>
      <c r="O10530" t="s">
        <v>3343</v>
      </c>
      <c r="P10530" t="s">
        <v>3343</v>
      </c>
      <c r="Q10530" t="s">
        <v>3346</v>
      </c>
    </row>
    <row r="10531" spans="1:17" x14ac:dyDescent="0.25">
      <c r="A10531" t="s">
        <v>26529</v>
      </c>
      <c r="B10531" t="s">
        <v>26530</v>
      </c>
      <c r="C10531" t="s">
        <v>26688</v>
      </c>
      <c r="D10531" t="s">
        <v>26689</v>
      </c>
      <c r="E10531">
        <v>4302022</v>
      </c>
      <c r="F10531" t="s">
        <v>26921</v>
      </c>
      <c r="G10531" t="s">
        <v>22141</v>
      </c>
      <c r="H10531" t="s">
        <v>26885</v>
      </c>
      <c r="I10531" t="s">
        <v>26927</v>
      </c>
      <c r="J10531" t="s">
        <v>26928</v>
      </c>
      <c r="K10531" t="s">
        <v>110</v>
      </c>
      <c r="L10531" t="s">
        <v>3346</v>
      </c>
      <c r="M10531" t="s">
        <v>3707</v>
      </c>
      <c r="N10531" t="s">
        <v>9687</v>
      </c>
      <c r="O10531" t="s">
        <v>3343</v>
      </c>
      <c r="P10531" t="s">
        <v>3343</v>
      </c>
      <c r="Q10531" t="s">
        <v>3346</v>
      </c>
    </row>
    <row r="10532" spans="1:17" x14ac:dyDescent="0.25">
      <c r="A10532" t="s">
        <v>26529</v>
      </c>
      <c r="B10532" t="s">
        <v>26530</v>
      </c>
      <c r="C10532" t="s">
        <v>26688</v>
      </c>
      <c r="D10532" t="s">
        <v>26689</v>
      </c>
      <c r="E10532">
        <v>4302022</v>
      </c>
      <c r="F10532" t="s">
        <v>26921</v>
      </c>
      <c r="G10532" t="s">
        <v>22141</v>
      </c>
      <c r="H10532" t="s">
        <v>26885</v>
      </c>
      <c r="I10532" t="s">
        <v>26929</v>
      </c>
      <c r="J10532" t="s">
        <v>26930</v>
      </c>
      <c r="K10532" t="s">
        <v>110</v>
      </c>
      <c r="L10532" t="s">
        <v>3346</v>
      </c>
      <c r="M10532" t="s">
        <v>3707</v>
      </c>
      <c r="N10532" t="s">
        <v>9687</v>
      </c>
      <c r="O10532" t="s">
        <v>3343</v>
      </c>
      <c r="P10532" t="s">
        <v>3343</v>
      </c>
      <c r="Q10532" t="s">
        <v>3346</v>
      </c>
    </row>
    <row r="10533" spans="1:17" x14ac:dyDescent="0.25">
      <c r="A10533" t="s">
        <v>26529</v>
      </c>
      <c r="B10533" t="s">
        <v>26530</v>
      </c>
      <c r="C10533" t="s">
        <v>26688</v>
      </c>
      <c r="D10533" t="s">
        <v>26689</v>
      </c>
      <c r="E10533">
        <v>4302022</v>
      </c>
      <c r="F10533" t="s">
        <v>26921</v>
      </c>
      <c r="G10533" t="s">
        <v>22141</v>
      </c>
      <c r="H10533" t="s">
        <v>26885</v>
      </c>
      <c r="I10533" t="s">
        <v>26931</v>
      </c>
      <c r="J10533" t="s">
        <v>26920</v>
      </c>
      <c r="K10533" t="s">
        <v>110</v>
      </c>
      <c r="L10533" t="s">
        <v>3346</v>
      </c>
      <c r="M10533" t="s">
        <v>3707</v>
      </c>
      <c r="N10533" t="s">
        <v>9687</v>
      </c>
      <c r="O10533" t="s">
        <v>3343</v>
      </c>
      <c r="P10533" t="s">
        <v>3343</v>
      </c>
      <c r="Q10533" t="s">
        <v>3346</v>
      </c>
    </row>
    <row r="10534" spans="1:17" x14ac:dyDescent="0.25">
      <c r="A10534" t="s">
        <v>26529</v>
      </c>
      <c r="B10534" t="s">
        <v>26530</v>
      </c>
      <c r="C10534" t="s">
        <v>26688</v>
      </c>
      <c r="D10534" t="s">
        <v>26689</v>
      </c>
      <c r="E10534">
        <v>4302023</v>
      </c>
      <c r="F10534" t="s">
        <v>26932</v>
      </c>
      <c r="G10534" t="s">
        <v>26581</v>
      </c>
      <c r="H10534" t="s">
        <v>26885</v>
      </c>
      <c r="I10534" t="s">
        <v>26933</v>
      </c>
      <c r="J10534" t="s">
        <v>26932</v>
      </c>
      <c r="K10534" t="s">
        <v>110</v>
      </c>
      <c r="L10534" t="s">
        <v>3343</v>
      </c>
      <c r="M10534" t="s">
        <v>3707</v>
      </c>
      <c r="N10534" t="s">
        <v>9687</v>
      </c>
      <c r="O10534" t="s">
        <v>3343</v>
      </c>
      <c r="P10534" t="s">
        <v>3343</v>
      </c>
      <c r="Q10534" t="s">
        <v>3346</v>
      </c>
    </row>
    <row r="10535" spans="1:17" x14ac:dyDescent="0.25">
      <c r="A10535" t="s">
        <v>26529</v>
      </c>
      <c r="B10535" t="s">
        <v>26530</v>
      </c>
      <c r="C10535" t="s">
        <v>26688</v>
      </c>
      <c r="D10535" t="s">
        <v>26689</v>
      </c>
      <c r="E10535">
        <v>4302023</v>
      </c>
      <c r="F10535" t="s">
        <v>26932</v>
      </c>
      <c r="G10535" t="s">
        <v>26581</v>
      </c>
      <c r="H10535" t="s">
        <v>26885</v>
      </c>
      <c r="I10535" t="s">
        <v>26934</v>
      </c>
      <c r="J10535" t="s">
        <v>26935</v>
      </c>
      <c r="K10535" t="s">
        <v>110</v>
      </c>
      <c r="L10535" t="s">
        <v>3346</v>
      </c>
      <c r="M10535" t="s">
        <v>3707</v>
      </c>
      <c r="N10535" t="s">
        <v>9687</v>
      </c>
      <c r="O10535" t="s">
        <v>3343</v>
      </c>
      <c r="P10535" t="s">
        <v>3343</v>
      </c>
      <c r="Q10535" t="s">
        <v>3346</v>
      </c>
    </row>
    <row r="10536" spans="1:17" x14ac:dyDescent="0.25">
      <c r="A10536" t="s">
        <v>26529</v>
      </c>
      <c r="B10536" t="s">
        <v>26530</v>
      </c>
      <c r="C10536" t="s">
        <v>26688</v>
      </c>
      <c r="D10536" t="s">
        <v>26689</v>
      </c>
      <c r="E10536">
        <v>4302023</v>
      </c>
      <c r="F10536" t="s">
        <v>26932</v>
      </c>
      <c r="G10536" t="s">
        <v>26581</v>
      </c>
      <c r="H10536" t="s">
        <v>26885</v>
      </c>
      <c r="I10536" t="s">
        <v>26936</v>
      </c>
      <c r="J10536" t="s">
        <v>26937</v>
      </c>
      <c r="K10536" t="s">
        <v>110</v>
      </c>
      <c r="L10536" t="s">
        <v>3346</v>
      </c>
      <c r="M10536" t="s">
        <v>3707</v>
      </c>
      <c r="N10536" t="s">
        <v>9687</v>
      </c>
      <c r="O10536" t="s">
        <v>3343</v>
      </c>
      <c r="P10536" t="s">
        <v>3343</v>
      </c>
      <c r="Q10536" t="s">
        <v>3346</v>
      </c>
    </row>
    <row r="10537" spans="1:17" x14ac:dyDescent="0.25">
      <c r="A10537" t="s">
        <v>26529</v>
      </c>
      <c r="B10537" t="s">
        <v>26530</v>
      </c>
      <c r="C10537" t="s">
        <v>26688</v>
      </c>
      <c r="D10537" t="s">
        <v>26689</v>
      </c>
      <c r="E10537">
        <v>4302023</v>
      </c>
      <c r="F10537" t="s">
        <v>26932</v>
      </c>
      <c r="G10537" t="s">
        <v>26581</v>
      </c>
      <c r="H10537" t="s">
        <v>26885</v>
      </c>
      <c r="I10537" t="s">
        <v>26938</v>
      </c>
      <c r="J10537" t="s">
        <v>26939</v>
      </c>
      <c r="K10537" t="s">
        <v>110</v>
      </c>
      <c r="L10537" t="s">
        <v>3346</v>
      </c>
      <c r="M10537" t="s">
        <v>3707</v>
      </c>
      <c r="N10537" t="s">
        <v>9687</v>
      </c>
      <c r="O10537" t="s">
        <v>3343</v>
      </c>
      <c r="P10537" t="s">
        <v>3343</v>
      </c>
      <c r="Q10537" t="s">
        <v>3346</v>
      </c>
    </row>
    <row r="10538" spans="1:17" x14ac:dyDescent="0.25">
      <c r="A10538" t="s">
        <v>26529</v>
      </c>
      <c r="B10538" t="s">
        <v>26530</v>
      </c>
      <c r="C10538" t="s">
        <v>26688</v>
      </c>
      <c r="D10538" t="s">
        <v>26689</v>
      </c>
      <c r="E10538">
        <v>4302023</v>
      </c>
      <c r="F10538" t="s">
        <v>26932</v>
      </c>
      <c r="G10538" t="s">
        <v>26581</v>
      </c>
      <c r="H10538" t="s">
        <v>26885</v>
      </c>
      <c r="I10538" t="s">
        <v>26940</v>
      </c>
      <c r="J10538" t="s">
        <v>26941</v>
      </c>
      <c r="K10538" t="s">
        <v>110</v>
      </c>
      <c r="L10538" t="s">
        <v>3346</v>
      </c>
      <c r="M10538" t="s">
        <v>3707</v>
      </c>
      <c r="N10538" t="s">
        <v>9687</v>
      </c>
      <c r="O10538" t="s">
        <v>3343</v>
      </c>
      <c r="P10538" t="s">
        <v>3343</v>
      </c>
      <c r="Q10538" t="s">
        <v>3346</v>
      </c>
    </row>
    <row r="10539" spans="1:17" x14ac:dyDescent="0.25">
      <c r="A10539" t="s">
        <v>26529</v>
      </c>
      <c r="B10539" t="s">
        <v>26530</v>
      </c>
      <c r="C10539" t="s">
        <v>26688</v>
      </c>
      <c r="D10539" t="s">
        <v>26689</v>
      </c>
      <c r="E10539">
        <v>4302023</v>
      </c>
      <c r="F10539" t="s">
        <v>26932</v>
      </c>
      <c r="G10539" t="s">
        <v>26581</v>
      </c>
      <c r="H10539" t="s">
        <v>26885</v>
      </c>
      <c r="I10539" t="s">
        <v>26942</v>
      </c>
      <c r="J10539" t="s">
        <v>26943</v>
      </c>
      <c r="K10539" t="s">
        <v>110</v>
      </c>
      <c r="L10539" t="s">
        <v>3346</v>
      </c>
      <c r="M10539" t="s">
        <v>3707</v>
      </c>
      <c r="N10539" t="s">
        <v>9687</v>
      </c>
      <c r="O10539" t="s">
        <v>3343</v>
      </c>
      <c r="P10539" t="s">
        <v>3343</v>
      </c>
      <c r="Q10539" t="s">
        <v>3346</v>
      </c>
    </row>
    <row r="10540" spans="1:17" x14ac:dyDescent="0.25">
      <c r="A10540" t="s">
        <v>26529</v>
      </c>
      <c r="B10540" t="s">
        <v>26530</v>
      </c>
      <c r="C10540" t="s">
        <v>26688</v>
      </c>
      <c r="D10540" t="s">
        <v>26689</v>
      </c>
      <c r="E10540">
        <v>4302024</v>
      </c>
      <c r="F10540" t="s">
        <v>26944</v>
      </c>
      <c r="G10540" t="s">
        <v>26945</v>
      </c>
      <c r="H10540" t="s">
        <v>26946</v>
      </c>
      <c r="I10540" t="s">
        <v>26947</v>
      </c>
      <c r="J10540" t="s">
        <v>26948</v>
      </c>
      <c r="K10540" t="s">
        <v>110</v>
      </c>
      <c r="L10540" t="s">
        <v>3343</v>
      </c>
      <c r="M10540" t="s">
        <v>3707</v>
      </c>
      <c r="N10540" t="s">
        <v>9687</v>
      </c>
      <c r="O10540" t="s">
        <v>3343</v>
      </c>
      <c r="P10540" t="s">
        <v>3343</v>
      </c>
      <c r="Q10540" t="s">
        <v>3346</v>
      </c>
    </row>
    <row r="10541" spans="1:17" x14ac:dyDescent="0.25">
      <c r="A10541" t="s">
        <v>26529</v>
      </c>
      <c r="B10541" t="s">
        <v>26530</v>
      </c>
      <c r="C10541" t="s">
        <v>26688</v>
      </c>
      <c r="D10541" t="s">
        <v>26689</v>
      </c>
      <c r="E10541">
        <v>4302024</v>
      </c>
      <c r="F10541" t="s">
        <v>26944</v>
      </c>
      <c r="G10541" t="s">
        <v>26945</v>
      </c>
      <c r="H10541" t="s">
        <v>26946</v>
      </c>
      <c r="I10541" t="s">
        <v>26949</v>
      </c>
      <c r="J10541" t="s">
        <v>26950</v>
      </c>
      <c r="K10541" t="s">
        <v>110</v>
      </c>
      <c r="L10541" t="s">
        <v>3346</v>
      </c>
      <c r="M10541" t="s">
        <v>3707</v>
      </c>
      <c r="N10541" t="s">
        <v>9687</v>
      </c>
      <c r="O10541" t="s">
        <v>3343</v>
      </c>
      <c r="P10541" t="s">
        <v>3343</v>
      </c>
      <c r="Q10541" t="s">
        <v>3346</v>
      </c>
    </row>
    <row r="10542" spans="1:17" x14ac:dyDescent="0.25">
      <c r="A10542" t="s">
        <v>26529</v>
      </c>
      <c r="B10542" t="s">
        <v>26530</v>
      </c>
      <c r="C10542" t="s">
        <v>26688</v>
      </c>
      <c r="D10542" t="s">
        <v>26689</v>
      </c>
      <c r="E10542">
        <v>4302024</v>
      </c>
      <c r="F10542" t="s">
        <v>26944</v>
      </c>
      <c r="G10542" t="s">
        <v>26945</v>
      </c>
      <c r="H10542" t="s">
        <v>26946</v>
      </c>
      <c r="I10542" t="s">
        <v>26951</v>
      </c>
      <c r="J10542" t="s">
        <v>26952</v>
      </c>
      <c r="K10542" t="s">
        <v>110</v>
      </c>
      <c r="L10542" t="s">
        <v>3346</v>
      </c>
      <c r="M10542" t="s">
        <v>3707</v>
      </c>
      <c r="N10542" t="s">
        <v>9687</v>
      </c>
      <c r="O10542" t="s">
        <v>3343</v>
      </c>
      <c r="P10542" t="s">
        <v>3343</v>
      </c>
      <c r="Q10542" t="s">
        <v>3346</v>
      </c>
    </row>
    <row r="10543" spans="1:17" x14ac:dyDescent="0.25">
      <c r="A10543" t="s">
        <v>26529</v>
      </c>
      <c r="B10543" t="s">
        <v>26530</v>
      </c>
      <c r="C10543" t="s">
        <v>26688</v>
      </c>
      <c r="D10543" t="s">
        <v>26689</v>
      </c>
      <c r="E10543">
        <v>4302024</v>
      </c>
      <c r="F10543" t="s">
        <v>26944</v>
      </c>
      <c r="G10543" t="s">
        <v>26945</v>
      </c>
      <c r="H10543" t="s">
        <v>26946</v>
      </c>
      <c r="I10543" t="s">
        <v>26953</v>
      </c>
      <c r="J10543" t="s">
        <v>26954</v>
      </c>
      <c r="K10543" t="s">
        <v>110</v>
      </c>
      <c r="L10543" t="s">
        <v>3346</v>
      </c>
      <c r="M10543" t="s">
        <v>3707</v>
      </c>
      <c r="N10543" t="s">
        <v>9687</v>
      </c>
      <c r="O10543" t="s">
        <v>3343</v>
      </c>
      <c r="P10543" t="s">
        <v>3343</v>
      </c>
      <c r="Q10543" t="s">
        <v>3346</v>
      </c>
    </row>
    <row r="10544" spans="1:17" x14ac:dyDescent="0.25">
      <c r="A10544" t="s">
        <v>26529</v>
      </c>
      <c r="B10544" t="s">
        <v>26530</v>
      </c>
      <c r="C10544" t="s">
        <v>26688</v>
      </c>
      <c r="D10544" t="s">
        <v>26689</v>
      </c>
      <c r="E10544">
        <v>4302024</v>
      </c>
      <c r="F10544" t="s">
        <v>26944</v>
      </c>
      <c r="G10544" t="s">
        <v>26945</v>
      </c>
      <c r="H10544" t="s">
        <v>26946</v>
      </c>
      <c r="I10544" t="s">
        <v>26955</v>
      </c>
      <c r="J10544" t="s">
        <v>26956</v>
      </c>
      <c r="K10544" t="s">
        <v>110</v>
      </c>
      <c r="L10544" t="s">
        <v>3346</v>
      </c>
      <c r="M10544" t="s">
        <v>3707</v>
      </c>
      <c r="N10544" t="s">
        <v>9687</v>
      </c>
      <c r="O10544" t="s">
        <v>3343</v>
      </c>
      <c r="P10544" t="s">
        <v>3343</v>
      </c>
      <c r="Q10544" t="s">
        <v>3346</v>
      </c>
    </row>
    <row r="10545" spans="1:17" x14ac:dyDescent="0.25">
      <c r="A10545" t="s">
        <v>26529</v>
      </c>
      <c r="B10545" t="s">
        <v>26530</v>
      </c>
      <c r="C10545" t="s">
        <v>26688</v>
      </c>
      <c r="D10545" t="s">
        <v>26689</v>
      </c>
      <c r="E10545">
        <v>4302025</v>
      </c>
      <c r="F10545" t="s">
        <v>26957</v>
      </c>
      <c r="G10545" t="s">
        <v>26729</v>
      </c>
      <c r="H10545" t="s">
        <v>26946</v>
      </c>
      <c r="I10545" t="s">
        <v>26958</v>
      </c>
      <c r="J10545" t="s">
        <v>26959</v>
      </c>
      <c r="K10545" t="s">
        <v>110</v>
      </c>
      <c r="L10545" t="s">
        <v>3343</v>
      </c>
      <c r="M10545" t="s">
        <v>3707</v>
      </c>
      <c r="N10545" t="s">
        <v>9687</v>
      </c>
      <c r="O10545" t="s">
        <v>3343</v>
      </c>
      <c r="P10545" t="s">
        <v>3343</v>
      </c>
      <c r="Q10545" t="s">
        <v>3346</v>
      </c>
    </row>
    <row r="10546" spans="1:17" x14ac:dyDescent="0.25">
      <c r="A10546" t="s">
        <v>26529</v>
      </c>
      <c r="B10546" t="s">
        <v>26530</v>
      </c>
      <c r="C10546" t="s">
        <v>26688</v>
      </c>
      <c r="D10546" t="s">
        <v>26689</v>
      </c>
      <c r="E10546">
        <v>4302025</v>
      </c>
      <c r="F10546" t="s">
        <v>26957</v>
      </c>
      <c r="G10546" t="s">
        <v>26729</v>
      </c>
      <c r="H10546" t="s">
        <v>26946</v>
      </c>
      <c r="I10546" t="s">
        <v>26960</v>
      </c>
      <c r="J10546" t="s">
        <v>26961</v>
      </c>
      <c r="K10546" t="s">
        <v>110</v>
      </c>
      <c r="L10546" t="s">
        <v>3346</v>
      </c>
      <c r="M10546" t="s">
        <v>3707</v>
      </c>
      <c r="N10546" t="s">
        <v>9687</v>
      </c>
      <c r="O10546" t="s">
        <v>3343</v>
      </c>
      <c r="P10546" t="s">
        <v>3343</v>
      </c>
      <c r="Q10546" t="s">
        <v>3346</v>
      </c>
    </row>
    <row r="10547" spans="1:17" x14ac:dyDescent="0.25">
      <c r="A10547" t="s">
        <v>26529</v>
      </c>
      <c r="B10547" t="s">
        <v>26530</v>
      </c>
      <c r="C10547" t="s">
        <v>26688</v>
      </c>
      <c r="D10547" t="s">
        <v>26689</v>
      </c>
      <c r="E10547">
        <v>4302025</v>
      </c>
      <c r="F10547" t="s">
        <v>26957</v>
      </c>
      <c r="G10547" t="s">
        <v>26729</v>
      </c>
      <c r="H10547" t="s">
        <v>26946</v>
      </c>
      <c r="I10547" t="s">
        <v>26962</v>
      </c>
      <c r="J10547" t="s">
        <v>26963</v>
      </c>
      <c r="K10547" t="s">
        <v>110</v>
      </c>
      <c r="L10547" t="s">
        <v>3346</v>
      </c>
      <c r="M10547" t="s">
        <v>3707</v>
      </c>
      <c r="N10547" t="s">
        <v>9687</v>
      </c>
      <c r="O10547" t="s">
        <v>3343</v>
      </c>
      <c r="P10547" t="s">
        <v>3343</v>
      </c>
      <c r="Q10547" t="s">
        <v>3346</v>
      </c>
    </row>
    <row r="10548" spans="1:17" x14ac:dyDescent="0.25">
      <c r="A10548" t="s">
        <v>26529</v>
      </c>
      <c r="B10548" t="s">
        <v>26530</v>
      </c>
      <c r="C10548" t="s">
        <v>26688</v>
      </c>
      <c r="D10548" t="s">
        <v>26689</v>
      </c>
      <c r="E10548">
        <v>4302025</v>
      </c>
      <c r="F10548" t="s">
        <v>26957</v>
      </c>
      <c r="G10548" t="s">
        <v>26729</v>
      </c>
      <c r="H10548" t="s">
        <v>26946</v>
      </c>
      <c r="I10548" t="s">
        <v>26964</v>
      </c>
      <c r="J10548" t="s">
        <v>26965</v>
      </c>
      <c r="K10548" t="s">
        <v>110</v>
      </c>
      <c r="L10548" t="s">
        <v>3346</v>
      </c>
      <c r="M10548" t="s">
        <v>3707</v>
      </c>
      <c r="N10548" t="s">
        <v>9687</v>
      </c>
      <c r="O10548" t="s">
        <v>3343</v>
      </c>
      <c r="P10548" t="s">
        <v>3343</v>
      </c>
      <c r="Q10548" t="s">
        <v>3346</v>
      </c>
    </row>
    <row r="10549" spans="1:17" x14ac:dyDescent="0.25">
      <c r="A10549" t="s">
        <v>26529</v>
      </c>
      <c r="B10549" t="s">
        <v>26530</v>
      </c>
      <c r="C10549" t="s">
        <v>26688</v>
      </c>
      <c r="D10549" t="s">
        <v>26689</v>
      </c>
      <c r="E10549">
        <v>4302025</v>
      </c>
      <c r="F10549" t="s">
        <v>26957</v>
      </c>
      <c r="G10549" t="s">
        <v>26729</v>
      </c>
      <c r="H10549" t="s">
        <v>26946</v>
      </c>
      <c r="I10549" t="s">
        <v>26966</v>
      </c>
      <c r="J10549" t="s">
        <v>26967</v>
      </c>
      <c r="K10549" t="s">
        <v>110</v>
      </c>
      <c r="L10549" t="s">
        <v>3346</v>
      </c>
      <c r="M10549" t="s">
        <v>3707</v>
      </c>
      <c r="N10549" t="s">
        <v>9687</v>
      </c>
      <c r="O10549" t="s">
        <v>3343</v>
      </c>
      <c r="P10549" t="s">
        <v>3343</v>
      </c>
      <c r="Q10549" t="s">
        <v>3346</v>
      </c>
    </row>
    <row r="10550" spans="1:17" x14ac:dyDescent="0.25">
      <c r="A10550" t="s">
        <v>26529</v>
      </c>
      <c r="B10550" t="s">
        <v>26530</v>
      </c>
      <c r="C10550" t="s">
        <v>26688</v>
      </c>
      <c r="D10550" t="s">
        <v>26689</v>
      </c>
      <c r="E10550">
        <v>4302026</v>
      </c>
      <c r="F10550" t="s">
        <v>26968</v>
      </c>
      <c r="G10550" t="s">
        <v>26817</v>
      </c>
      <c r="H10550" t="s">
        <v>26946</v>
      </c>
      <c r="I10550" t="s">
        <v>26969</v>
      </c>
      <c r="J10550" t="s">
        <v>26970</v>
      </c>
      <c r="K10550" t="s">
        <v>110</v>
      </c>
      <c r="L10550" t="s">
        <v>3343</v>
      </c>
      <c r="M10550" t="s">
        <v>3707</v>
      </c>
      <c r="N10550" t="s">
        <v>9687</v>
      </c>
      <c r="O10550" t="s">
        <v>3343</v>
      </c>
      <c r="P10550" t="s">
        <v>3343</v>
      </c>
      <c r="Q10550" t="s">
        <v>3346</v>
      </c>
    </row>
    <row r="10551" spans="1:17" x14ac:dyDescent="0.25">
      <c r="A10551" t="s">
        <v>26529</v>
      </c>
      <c r="B10551" t="s">
        <v>26530</v>
      </c>
      <c r="C10551" t="s">
        <v>26688</v>
      </c>
      <c r="D10551" t="s">
        <v>26689</v>
      </c>
      <c r="E10551">
        <v>4302026</v>
      </c>
      <c r="F10551" t="s">
        <v>26968</v>
      </c>
      <c r="G10551" t="s">
        <v>26817</v>
      </c>
      <c r="H10551" t="s">
        <v>26946</v>
      </c>
      <c r="I10551" t="s">
        <v>26971</v>
      </c>
      <c r="J10551" t="s">
        <v>26972</v>
      </c>
      <c r="K10551" t="s">
        <v>110</v>
      </c>
      <c r="L10551" t="s">
        <v>3346</v>
      </c>
      <c r="M10551" t="s">
        <v>3707</v>
      </c>
      <c r="N10551" t="s">
        <v>9687</v>
      </c>
      <c r="O10551" t="s">
        <v>3343</v>
      </c>
      <c r="P10551" t="s">
        <v>3343</v>
      </c>
      <c r="Q10551" t="s">
        <v>3346</v>
      </c>
    </row>
    <row r="10552" spans="1:17" x14ac:dyDescent="0.25">
      <c r="A10552" t="s">
        <v>26529</v>
      </c>
      <c r="B10552" t="s">
        <v>26530</v>
      </c>
      <c r="C10552" t="s">
        <v>26688</v>
      </c>
      <c r="D10552" t="s">
        <v>26689</v>
      </c>
      <c r="E10552">
        <v>4302026</v>
      </c>
      <c r="F10552" t="s">
        <v>26968</v>
      </c>
      <c r="G10552" t="s">
        <v>26817</v>
      </c>
      <c r="H10552" t="s">
        <v>26946</v>
      </c>
      <c r="I10552" t="s">
        <v>26973</v>
      </c>
      <c r="J10552" t="s">
        <v>26974</v>
      </c>
      <c r="K10552" t="s">
        <v>110</v>
      </c>
      <c r="L10552" t="s">
        <v>3346</v>
      </c>
      <c r="M10552" t="s">
        <v>3707</v>
      </c>
      <c r="N10552" t="s">
        <v>9687</v>
      </c>
      <c r="O10552" t="s">
        <v>3343</v>
      </c>
      <c r="P10552" t="s">
        <v>3343</v>
      </c>
      <c r="Q10552" t="s">
        <v>3346</v>
      </c>
    </row>
    <row r="10553" spans="1:17" x14ac:dyDescent="0.25">
      <c r="A10553" t="s">
        <v>26529</v>
      </c>
      <c r="B10553" t="s">
        <v>26530</v>
      </c>
      <c r="C10553" t="s">
        <v>26688</v>
      </c>
      <c r="D10553" t="s">
        <v>26689</v>
      </c>
      <c r="E10553">
        <v>4302026</v>
      </c>
      <c r="F10553" t="s">
        <v>26968</v>
      </c>
      <c r="G10553" t="s">
        <v>26817</v>
      </c>
      <c r="H10553" t="s">
        <v>26946</v>
      </c>
      <c r="I10553" t="s">
        <v>26975</v>
      </c>
      <c r="J10553" t="s">
        <v>26976</v>
      </c>
      <c r="K10553" t="s">
        <v>110</v>
      </c>
      <c r="L10553" t="s">
        <v>3346</v>
      </c>
      <c r="M10553" t="s">
        <v>3707</v>
      </c>
      <c r="N10553" t="s">
        <v>9687</v>
      </c>
      <c r="O10553" t="s">
        <v>3343</v>
      </c>
      <c r="P10553" t="s">
        <v>3343</v>
      </c>
      <c r="Q10553" t="s">
        <v>3346</v>
      </c>
    </row>
    <row r="10554" spans="1:17" x14ac:dyDescent="0.25">
      <c r="A10554" t="s">
        <v>26529</v>
      </c>
      <c r="B10554" t="s">
        <v>26530</v>
      </c>
      <c r="C10554" t="s">
        <v>26688</v>
      </c>
      <c r="D10554" t="s">
        <v>26689</v>
      </c>
      <c r="E10554">
        <v>4302026</v>
      </c>
      <c r="F10554" t="s">
        <v>26968</v>
      </c>
      <c r="G10554" t="s">
        <v>26817</v>
      </c>
      <c r="H10554" t="s">
        <v>26946</v>
      </c>
      <c r="I10554" t="s">
        <v>26977</v>
      </c>
      <c r="J10554" t="s">
        <v>26978</v>
      </c>
      <c r="K10554" t="s">
        <v>110</v>
      </c>
      <c r="L10554" t="s">
        <v>3346</v>
      </c>
      <c r="M10554" t="s">
        <v>3707</v>
      </c>
      <c r="N10554" t="s">
        <v>9687</v>
      </c>
      <c r="O10554" t="s">
        <v>3343</v>
      </c>
      <c r="P10554" t="s">
        <v>3343</v>
      </c>
      <c r="Q10554" t="s">
        <v>3346</v>
      </c>
    </row>
    <row r="10555" spans="1:17" x14ac:dyDescent="0.25">
      <c r="A10555" t="s">
        <v>26529</v>
      </c>
      <c r="B10555" t="s">
        <v>26530</v>
      </c>
      <c r="C10555" t="s">
        <v>26688</v>
      </c>
      <c r="D10555" t="s">
        <v>26689</v>
      </c>
      <c r="E10555">
        <v>4302027</v>
      </c>
      <c r="F10555" t="s">
        <v>26979</v>
      </c>
      <c r="G10555" t="s">
        <v>22141</v>
      </c>
      <c r="H10555" t="s">
        <v>26946</v>
      </c>
      <c r="I10555" t="s">
        <v>26980</v>
      </c>
      <c r="J10555" t="s">
        <v>26981</v>
      </c>
      <c r="K10555" t="s">
        <v>110</v>
      </c>
      <c r="L10555" t="s">
        <v>3343</v>
      </c>
      <c r="M10555" t="s">
        <v>3707</v>
      </c>
      <c r="N10555" t="s">
        <v>9687</v>
      </c>
      <c r="O10555" t="s">
        <v>3343</v>
      </c>
      <c r="P10555" t="s">
        <v>3343</v>
      </c>
      <c r="Q10555" t="s">
        <v>3346</v>
      </c>
    </row>
    <row r="10556" spans="1:17" x14ac:dyDescent="0.25">
      <c r="A10556" t="s">
        <v>26529</v>
      </c>
      <c r="B10556" t="s">
        <v>26530</v>
      </c>
      <c r="C10556" t="s">
        <v>26688</v>
      </c>
      <c r="D10556" t="s">
        <v>26689</v>
      </c>
      <c r="E10556">
        <v>4302027</v>
      </c>
      <c r="F10556" t="s">
        <v>26979</v>
      </c>
      <c r="G10556" t="s">
        <v>22141</v>
      </c>
      <c r="H10556" t="s">
        <v>26946</v>
      </c>
      <c r="I10556" t="s">
        <v>26982</v>
      </c>
      <c r="J10556" t="s">
        <v>26983</v>
      </c>
      <c r="K10556" t="s">
        <v>110</v>
      </c>
      <c r="L10556" t="s">
        <v>3346</v>
      </c>
      <c r="M10556" t="s">
        <v>3707</v>
      </c>
      <c r="N10556" t="s">
        <v>9687</v>
      </c>
      <c r="O10556" t="s">
        <v>3343</v>
      </c>
      <c r="P10556" t="s">
        <v>3343</v>
      </c>
      <c r="Q10556" t="s">
        <v>3346</v>
      </c>
    </row>
    <row r="10557" spans="1:17" x14ac:dyDescent="0.25">
      <c r="A10557" t="s">
        <v>26529</v>
      </c>
      <c r="B10557" t="s">
        <v>26530</v>
      </c>
      <c r="C10557" t="s">
        <v>26688</v>
      </c>
      <c r="D10557" t="s">
        <v>26689</v>
      </c>
      <c r="E10557">
        <v>4302027</v>
      </c>
      <c r="F10557" t="s">
        <v>26979</v>
      </c>
      <c r="G10557" t="s">
        <v>22141</v>
      </c>
      <c r="H10557" t="s">
        <v>26946</v>
      </c>
      <c r="I10557" t="s">
        <v>26984</v>
      </c>
      <c r="J10557" t="s">
        <v>26985</v>
      </c>
      <c r="K10557" t="s">
        <v>110</v>
      </c>
      <c r="L10557" t="s">
        <v>3346</v>
      </c>
      <c r="M10557" t="s">
        <v>3707</v>
      </c>
      <c r="N10557" t="s">
        <v>9687</v>
      </c>
      <c r="O10557" t="s">
        <v>3343</v>
      </c>
      <c r="P10557" t="s">
        <v>3343</v>
      </c>
      <c r="Q10557" t="s">
        <v>3346</v>
      </c>
    </row>
    <row r="10558" spans="1:17" x14ac:dyDescent="0.25">
      <c r="A10558" t="s">
        <v>26529</v>
      </c>
      <c r="B10558" t="s">
        <v>26530</v>
      </c>
      <c r="C10558" t="s">
        <v>26688</v>
      </c>
      <c r="D10558" t="s">
        <v>26689</v>
      </c>
      <c r="E10558">
        <v>4302027</v>
      </c>
      <c r="F10558" t="s">
        <v>26979</v>
      </c>
      <c r="G10558" t="s">
        <v>22141</v>
      </c>
      <c r="H10558" t="s">
        <v>26946</v>
      </c>
      <c r="I10558" t="s">
        <v>26986</v>
      </c>
      <c r="J10558" t="s">
        <v>26987</v>
      </c>
      <c r="K10558" t="s">
        <v>110</v>
      </c>
      <c r="L10558" t="s">
        <v>3346</v>
      </c>
      <c r="M10558" t="s">
        <v>3707</v>
      </c>
      <c r="N10558" t="s">
        <v>9687</v>
      </c>
      <c r="O10558" t="s">
        <v>3343</v>
      </c>
      <c r="P10558" t="s">
        <v>3343</v>
      </c>
      <c r="Q10558" t="s">
        <v>3346</v>
      </c>
    </row>
    <row r="10559" spans="1:17" x14ac:dyDescent="0.25">
      <c r="A10559" t="s">
        <v>26529</v>
      </c>
      <c r="B10559" t="s">
        <v>26530</v>
      </c>
      <c r="C10559" t="s">
        <v>26688</v>
      </c>
      <c r="D10559" t="s">
        <v>26689</v>
      </c>
      <c r="E10559">
        <v>4302027</v>
      </c>
      <c r="F10559" t="s">
        <v>26979</v>
      </c>
      <c r="G10559" t="s">
        <v>22141</v>
      </c>
      <c r="H10559" t="s">
        <v>26946</v>
      </c>
      <c r="I10559" t="s">
        <v>26988</v>
      </c>
      <c r="J10559" t="s">
        <v>26989</v>
      </c>
      <c r="K10559" t="s">
        <v>110</v>
      </c>
      <c r="L10559" t="s">
        <v>3346</v>
      </c>
      <c r="M10559" t="s">
        <v>3707</v>
      </c>
      <c r="N10559" t="s">
        <v>9687</v>
      </c>
      <c r="O10559" t="s">
        <v>3343</v>
      </c>
      <c r="P10559" t="s">
        <v>3343</v>
      </c>
      <c r="Q10559" t="s">
        <v>3346</v>
      </c>
    </row>
    <row r="10560" spans="1:17" x14ac:dyDescent="0.25">
      <c r="A10560" t="s">
        <v>26529</v>
      </c>
      <c r="B10560" t="s">
        <v>26530</v>
      </c>
      <c r="C10560" t="s">
        <v>26688</v>
      </c>
      <c r="D10560" t="s">
        <v>26689</v>
      </c>
      <c r="E10560">
        <v>4302028</v>
      </c>
      <c r="F10560" t="s">
        <v>26990</v>
      </c>
      <c r="G10560" t="s">
        <v>26581</v>
      </c>
      <c r="H10560" t="s">
        <v>26946</v>
      </c>
      <c r="I10560" t="s">
        <v>26991</v>
      </c>
      <c r="J10560" t="s">
        <v>26992</v>
      </c>
      <c r="K10560" t="s">
        <v>110</v>
      </c>
      <c r="L10560" t="s">
        <v>3343</v>
      </c>
      <c r="M10560" t="s">
        <v>3707</v>
      </c>
      <c r="N10560" t="s">
        <v>9687</v>
      </c>
      <c r="O10560" t="s">
        <v>3343</v>
      </c>
      <c r="P10560" t="s">
        <v>3343</v>
      </c>
      <c r="Q10560" t="s">
        <v>3346</v>
      </c>
    </row>
    <row r="10561" spans="1:17" x14ac:dyDescent="0.25">
      <c r="A10561" t="s">
        <v>26529</v>
      </c>
      <c r="B10561" t="s">
        <v>26530</v>
      </c>
      <c r="C10561" t="s">
        <v>26688</v>
      </c>
      <c r="D10561" t="s">
        <v>26689</v>
      </c>
      <c r="E10561">
        <v>4302028</v>
      </c>
      <c r="F10561" t="s">
        <v>26990</v>
      </c>
      <c r="G10561" t="s">
        <v>26581</v>
      </c>
      <c r="H10561" t="s">
        <v>26946</v>
      </c>
      <c r="I10561" t="s">
        <v>26993</v>
      </c>
      <c r="J10561" t="s">
        <v>26994</v>
      </c>
      <c r="K10561" t="s">
        <v>110</v>
      </c>
      <c r="L10561" t="s">
        <v>3346</v>
      </c>
      <c r="M10561" t="s">
        <v>3707</v>
      </c>
      <c r="N10561" t="s">
        <v>9687</v>
      </c>
      <c r="O10561" t="s">
        <v>3343</v>
      </c>
      <c r="P10561" t="s">
        <v>3343</v>
      </c>
      <c r="Q10561" t="s">
        <v>3346</v>
      </c>
    </row>
    <row r="10562" spans="1:17" x14ac:dyDescent="0.25">
      <c r="A10562" t="s">
        <v>26529</v>
      </c>
      <c r="B10562" t="s">
        <v>26530</v>
      </c>
      <c r="C10562" t="s">
        <v>26688</v>
      </c>
      <c r="D10562" t="s">
        <v>26689</v>
      </c>
      <c r="E10562">
        <v>4302028</v>
      </c>
      <c r="F10562" t="s">
        <v>26990</v>
      </c>
      <c r="G10562" t="s">
        <v>26581</v>
      </c>
      <c r="H10562" t="s">
        <v>26946</v>
      </c>
      <c r="I10562" t="s">
        <v>26995</v>
      </c>
      <c r="J10562" t="s">
        <v>26996</v>
      </c>
      <c r="K10562" t="s">
        <v>110</v>
      </c>
      <c r="L10562" t="s">
        <v>3346</v>
      </c>
      <c r="M10562" t="s">
        <v>3707</v>
      </c>
      <c r="N10562" t="s">
        <v>9687</v>
      </c>
      <c r="O10562" t="s">
        <v>3343</v>
      </c>
      <c r="P10562" t="s">
        <v>3343</v>
      </c>
      <c r="Q10562" t="s">
        <v>3346</v>
      </c>
    </row>
    <row r="10563" spans="1:17" x14ac:dyDescent="0.25">
      <c r="A10563" t="s">
        <v>26529</v>
      </c>
      <c r="B10563" t="s">
        <v>26530</v>
      </c>
      <c r="C10563" t="s">
        <v>26688</v>
      </c>
      <c r="D10563" t="s">
        <v>26689</v>
      </c>
      <c r="E10563">
        <v>4302028</v>
      </c>
      <c r="F10563" t="s">
        <v>26990</v>
      </c>
      <c r="G10563" t="s">
        <v>26581</v>
      </c>
      <c r="H10563" t="s">
        <v>26946</v>
      </c>
      <c r="I10563" t="s">
        <v>26997</v>
      </c>
      <c r="J10563" t="s">
        <v>26998</v>
      </c>
      <c r="K10563" t="s">
        <v>110</v>
      </c>
      <c r="L10563" t="s">
        <v>3346</v>
      </c>
      <c r="M10563" t="s">
        <v>3707</v>
      </c>
      <c r="N10563" t="s">
        <v>9687</v>
      </c>
      <c r="O10563" t="s">
        <v>3343</v>
      </c>
      <c r="P10563" t="s">
        <v>3343</v>
      </c>
      <c r="Q10563" t="s">
        <v>3346</v>
      </c>
    </row>
    <row r="10564" spans="1:17" x14ac:dyDescent="0.25">
      <c r="A10564" t="s">
        <v>26529</v>
      </c>
      <c r="B10564" t="s">
        <v>26530</v>
      </c>
      <c r="C10564" t="s">
        <v>26688</v>
      </c>
      <c r="D10564" t="s">
        <v>26689</v>
      </c>
      <c r="E10564">
        <v>4302028</v>
      </c>
      <c r="F10564" t="s">
        <v>26990</v>
      </c>
      <c r="G10564" t="s">
        <v>26581</v>
      </c>
      <c r="H10564" t="s">
        <v>26946</v>
      </c>
      <c r="I10564" t="s">
        <v>26999</v>
      </c>
      <c r="J10564" t="s">
        <v>27000</v>
      </c>
      <c r="K10564" t="s">
        <v>110</v>
      </c>
      <c r="L10564" t="s">
        <v>3346</v>
      </c>
      <c r="M10564" t="s">
        <v>3707</v>
      </c>
      <c r="N10564" t="s">
        <v>9687</v>
      </c>
      <c r="O10564" t="s">
        <v>3343</v>
      </c>
      <c r="P10564" t="s">
        <v>3343</v>
      </c>
      <c r="Q10564" t="s">
        <v>3346</v>
      </c>
    </row>
    <row r="10565" spans="1:17" x14ac:dyDescent="0.25">
      <c r="A10565" t="s">
        <v>26529</v>
      </c>
      <c r="B10565" t="s">
        <v>26530</v>
      </c>
      <c r="C10565" t="s">
        <v>26688</v>
      </c>
      <c r="D10565" t="s">
        <v>26689</v>
      </c>
      <c r="E10565">
        <v>4302029</v>
      </c>
      <c r="F10565" t="s">
        <v>27001</v>
      </c>
      <c r="G10565" t="s">
        <v>27002</v>
      </c>
      <c r="H10565" t="s">
        <v>24136</v>
      </c>
      <c r="I10565" t="s">
        <v>27003</v>
      </c>
      <c r="J10565" t="s">
        <v>27001</v>
      </c>
      <c r="K10565" t="s">
        <v>110</v>
      </c>
      <c r="L10565" t="s">
        <v>3343</v>
      </c>
      <c r="M10565" t="s">
        <v>3707</v>
      </c>
      <c r="N10565" t="s">
        <v>9687</v>
      </c>
      <c r="O10565" t="s">
        <v>3343</v>
      </c>
      <c r="P10565" t="s">
        <v>3343</v>
      </c>
      <c r="Q10565" t="s">
        <v>3346</v>
      </c>
    </row>
    <row r="10566" spans="1:17" x14ac:dyDescent="0.25">
      <c r="A10566" t="s">
        <v>26529</v>
      </c>
      <c r="B10566" t="s">
        <v>26530</v>
      </c>
      <c r="C10566" t="s">
        <v>26688</v>
      </c>
      <c r="D10566" t="s">
        <v>26689</v>
      </c>
      <c r="E10566">
        <v>4302029</v>
      </c>
      <c r="F10566" t="s">
        <v>27001</v>
      </c>
      <c r="G10566" t="s">
        <v>27002</v>
      </c>
      <c r="H10566" t="s">
        <v>24136</v>
      </c>
      <c r="I10566" t="s">
        <v>27004</v>
      </c>
      <c r="J10566" t="s">
        <v>27005</v>
      </c>
      <c r="K10566" t="s">
        <v>110</v>
      </c>
      <c r="L10566" t="s">
        <v>3346</v>
      </c>
      <c r="M10566" t="s">
        <v>3707</v>
      </c>
      <c r="N10566" t="s">
        <v>9687</v>
      </c>
      <c r="O10566" t="s">
        <v>3343</v>
      </c>
      <c r="P10566" t="s">
        <v>3343</v>
      </c>
      <c r="Q10566" t="s">
        <v>3346</v>
      </c>
    </row>
    <row r="10567" spans="1:17" x14ac:dyDescent="0.25">
      <c r="A10567" t="s">
        <v>26529</v>
      </c>
      <c r="B10567" t="s">
        <v>26530</v>
      </c>
      <c r="C10567" t="s">
        <v>26688</v>
      </c>
      <c r="D10567" t="s">
        <v>26689</v>
      </c>
      <c r="E10567">
        <v>4302029</v>
      </c>
      <c r="F10567" t="s">
        <v>27001</v>
      </c>
      <c r="G10567" t="s">
        <v>27002</v>
      </c>
      <c r="H10567" t="s">
        <v>24136</v>
      </c>
      <c r="I10567" t="s">
        <v>27006</v>
      </c>
      <c r="J10567" t="s">
        <v>27007</v>
      </c>
      <c r="K10567" t="s">
        <v>110</v>
      </c>
      <c r="L10567" t="s">
        <v>3346</v>
      </c>
      <c r="M10567" t="s">
        <v>3707</v>
      </c>
      <c r="N10567" t="s">
        <v>9687</v>
      </c>
      <c r="O10567" t="s">
        <v>3343</v>
      </c>
      <c r="P10567" t="s">
        <v>3343</v>
      </c>
      <c r="Q10567" t="s">
        <v>3346</v>
      </c>
    </row>
    <row r="10568" spans="1:17" x14ac:dyDescent="0.25">
      <c r="A10568" t="s">
        <v>26529</v>
      </c>
      <c r="B10568" t="s">
        <v>26530</v>
      </c>
      <c r="C10568" t="s">
        <v>26688</v>
      </c>
      <c r="D10568" t="s">
        <v>26689</v>
      </c>
      <c r="E10568">
        <v>4302029</v>
      </c>
      <c r="F10568" t="s">
        <v>27001</v>
      </c>
      <c r="G10568" t="s">
        <v>27002</v>
      </c>
      <c r="H10568" t="s">
        <v>24136</v>
      </c>
      <c r="I10568" t="s">
        <v>27008</v>
      </c>
      <c r="J10568" t="s">
        <v>27009</v>
      </c>
      <c r="K10568" t="s">
        <v>110</v>
      </c>
      <c r="L10568" t="s">
        <v>3346</v>
      </c>
      <c r="M10568" t="s">
        <v>3707</v>
      </c>
      <c r="N10568" t="s">
        <v>9687</v>
      </c>
      <c r="O10568" t="s">
        <v>3343</v>
      </c>
      <c r="P10568" t="s">
        <v>3343</v>
      </c>
      <c r="Q10568" t="s">
        <v>3346</v>
      </c>
    </row>
    <row r="10569" spans="1:17" x14ac:dyDescent="0.25">
      <c r="A10569" t="s">
        <v>26529</v>
      </c>
      <c r="B10569" t="s">
        <v>26530</v>
      </c>
      <c r="C10569" t="s">
        <v>26688</v>
      </c>
      <c r="D10569" t="s">
        <v>26689</v>
      </c>
      <c r="E10569">
        <v>4302029</v>
      </c>
      <c r="F10569" t="s">
        <v>27001</v>
      </c>
      <c r="G10569" t="s">
        <v>27002</v>
      </c>
      <c r="H10569" t="s">
        <v>24136</v>
      </c>
      <c r="I10569" t="s">
        <v>27010</v>
      </c>
      <c r="J10569" t="s">
        <v>27011</v>
      </c>
      <c r="K10569" t="s">
        <v>110</v>
      </c>
      <c r="L10569" t="s">
        <v>3346</v>
      </c>
      <c r="M10569" t="s">
        <v>3707</v>
      </c>
      <c r="N10569" t="s">
        <v>9687</v>
      </c>
      <c r="O10569" t="s">
        <v>3343</v>
      </c>
      <c r="P10569" t="s">
        <v>3343</v>
      </c>
      <c r="Q10569" t="s">
        <v>3346</v>
      </c>
    </row>
    <row r="10570" spans="1:17" x14ac:dyDescent="0.25">
      <c r="A10570" t="s">
        <v>26529</v>
      </c>
      <c r="B10570" t="s">
        <v>26530</v>
      </c>
      <c r="C10570" t="s">
        <v>26688</v>
      </c>
      <c r="D10570" t="s">
        <v>26689</v>
      </c>
      <c r="E10570">
        <v>4302029</v>
      </c>
      <c r="F10570" t="s">
        <v>27001</v>
      </c>
      <c r="G10570" t="s">
        <v>27002</v>
      </c>
      <c r="H10570" t="s">
        <v>24136</v>
      </c>
      <c r="I10570" t="s">
        <v>27012</v>
      </c>
      <c r="J10570" t="s">
        <v>27013</v>
      </c>
      <c r="K10570" t="s">
        <v>110</v>
      </c>
      <c r="L10570" t="s">
        <v>3346</v>
      </c>
      <c r="M10570" t="s">
        <v>3707</v>
      </c>
      <c r="N10570" t="s">
        <v>9687</v>
      </c>
      <c r="O10570" t="s">
        <v>3343</v>
      </c>
      <c r="P10570" t="s">
        <v>3343</v>
      </c>
      <c r="Q10570" t="s">
        <v>3346</v>
      </c>
    </row>
    <row r="10571" spans="1:17" x14ac:dyDescent="0.25">
      <c r="A10571" t="s">
        <v>26529</v>
      </c>
      <c r="B10571" t="s">
        <v>26530</v>
      </c>
      <c r="C10571" t="s">
        <v>26688</v>
      </c>
      <c r="D10571" t="s">
        <v>26689</v>
      </c>
      <c r="E10571">
        <v>4302030</v>
      </c>
      <c r="F10571" t="s">
        <v>27014</v>
      </c>
      <c r="G10571" t="s">
        <v>26729</v>
      </c>
      <c r="H10571" t="s">
        <v>24136</v>
      </c>
      <c r="I10571" t="s">
        <v>27015</v>
      </c>
      <c r="J10571" t="s">
        <v>27016</v>
      </c>
      <c r="K10571" t="s">
        <v>110</v>
      </c>
      <c r="L10571" t="s">
        <v>3343</v>
      </c>
      <c r="M10571" t="s">
        <v>3707</v>
      </c>
      <c r="N10571" t="s">
        <v>9687</v>
      </c>
      <c r="O10571" t="s">
        <v>3343</v>
      </c>
      <c r="P10571" t="s">
        <v>3343</v>
      </c>
      <c r="Q10571" t="s">
        <v>3346</v>
      </c>
    </row>
    <row r="10572" spans="1:17" x14ac:dyDescent="0.25">
      <c r="A10572" t="s">
        <v>26529</v>
      </c>
      <c r="B10572" t="s">
        <v>26530</v>
      </c>
      <c r="C10572" t="s">
        <v>26688</v>
      </c>
      <c r="D10572" t="s">
        <v>26689</v>
      </c>
      <c r="E10572">
        <v>4302030</v>
      </c>
      <c r="F10572" t="s">
        <v>27014</v>
      </c>
      <c r="G10572" t="s">
        <v>26729</v>
      </c>
      <c r="H10572" t="s">
        <v>24136</v>
      </c>
      <c r="I10572" t="s">
        <v>27017</v>
      </c>
      <c r="J10572" t="s">
        <v>27018</v>
      </c>
      <c r="K10572" t="s">
        <v>110</v>
      </c>
      <c r="L10572" t="s">
        <v>3346</v>
      </c>
      <c r="M10572" t="s">
        <v>3707</v>
      </c>
      <c r="N10572" t="s">
        <v>9687</v>
      </c>
      <c r="O10572" t="s">
        <v>3343</v>
      </c>
      <c r="P10572" t="s">
        <v>3343</v>
      </c>
      <c r="Q10572" t="s">
        <v>3346</v>
      </c>
    </row>
    <row r="10573" spans="1:17" x14ac:dyDescent="0.25">
      <c r="A10573" t="s">
        <v>26529</v>
      </c>
      <c r="B10573" t="s">
        <v>26530</v>
      </c>
      <c r="C10573" t="s">
        <v>26688</v>
      </c>
      <c r="D10573" t="s">
        <v>26689</v>
      </c>
      <c r="E10573">
        <v>4302030</v>
      </c>
      <c r="F10573" t="s">
        <v>27014</v>
      </c>
      <c r="G10573" t="s">
        <v>26729</v>
      </c>
      <c r="H10573" t="s">
        <v>24136</v>
      </c>
      <c r="I10573" t="s">
        <v>27019</v>
      </c>
      <c r="J10573" t="s">
        <v>27020</v>
      </c>
      <c r="K10573" t="s">
        <v>110</v>
      </c>
      <c r="L10573" t="s">
        <v>3346</v>
      </c>
      <c r="M10573" t="s">
        <v>3707</v>
      </c>
      <c r="N10573" t="s">
        <v>9687</v>
      </c>
      <c r="O10573" t="s">
        <v>3343</v>
      </c>
      <c r="P10573" t="s">
        <v>3343</v>
      </c>
      <c r="Q10573" t="s">
        <v>3346</v>
      </c>
    </row>
    <row r="10574" spans="1:17" x14ac:dyDescent="0.25">
      <c r="A10574" t="s">
        <v>26529</v>
      </c>
      <c r="B10574" t="s">
        <v>26530</v>
      </c>
      <c r="C10574" t="s">
        <v>26688</v>
      </c>
      <c r="D10574" t="s">
        <v>26689</v>
      </c>
      <c r="E10574">
        <v>4302030</v>
      </c>
      <c r="F10574" t="s">
        <v>27014</v>
      </c>
      <c r="G10574" t="s">
        <v>26729</v>
      </c>
      <c r="H10574" t="s">
        <v>24136</v>
      </c>
      <c r="I10574" t="s">
        <v>27021</v>
      </c>
      <c r="J10574" t="s">
        <v>27022</v>
      </c>
      <c r="K10574" t="s">
        <v>110</v>
      </c>
      <c r="L10574" t="s">
        <v>3346</v>
      </c>
      <c r="M10574" t="s">
        <v>3707</v>
      </c>
      <c r="N10574" t="s">
        <v>9687</v>
      </c>
      <c r="O10574" t="s">
        <v>3343</v>
      </c>
      <c r="P10574" t="s">
        <v>3343</v>
      </c>
      <c r="Q10574" t="s">
        <v>3346</v>
      </c>
    </row>
    <row r="10575" spans="1:17" x14ac:dyDescent="0.25">
      <c r="A10575" t="s">
        <v>26529</v>
      </c>
      <c r="B10575" t="s">
        <v>26530</v>
      </c>
      <c r="C10575" t="s">
        <v>26688</v>
      </c>
      <c r="D10575" t="s">
        <v>26689</v>
      </c>
      <c r="E10575">
        <v>4302030</v>
      </c>
      <c r="F10575" t="s">
        <v>27014</v>
      </c>
      <c r="G10575" t="s">
        <v>26729</v>
      </c>
      <c r="H10575" t="s">
        <v>24136</v>
      </c>
      <c r="I10575" t="s">
        <v>27023</v>
      </c>
      <c r="J10575" t="s">
        <v>27024</v>
      </c>
      <c r="K10575" t="s">
        <v>110</v>
      </c>
      <c r="L10575" t="s">
        <v>3346</v>
      </c>
      <c r="M10575" t="s">
        <v>3707</v>
      </c>
      <c r="N10575" t="s">
        <v>9687</v>
      </c>
      <c r="O10575" t="s">
        <v>3343</v>
      </c>
      <c r="P10575" t="s">
        <v>3343</v>
      </c>
      <c r="Q10575" t="s">
        <v>3346</v>
      </c>
    </row>
    <row r="10576" spans="1:17" x14ac:dyDescent="0.25">
      <c r="A10576" t="s">
        <v>26529</v>
      </c>
      <c r="B10576" t="s">
        <v>26530</v>
      </c>
      <c r="C10576" t="s">
        <v>26688</v>
      </c>
      <c r="D10576" t="s">
        <v>26689</v>
      </c>
      <c r="E10576">
        <v>4302030</v>
      </c>
      <c r="F10576" t="s">
        <v>27014</v>
      </c>
      <c r="G10576" t="s">
        <v>26729</v>
      </c>
      <c r="H10576" t="s">
        <v>24136</v>
      </c>
      <c r="I10576" t="s">
        <v>27025</v>
      </c>
      <c r="J10576" t="s">
        <v>27026</v>
      </c>
      <c r="K10576" t="s">
        <v>110</v>
      </c>
      <c r="L10576" t="s">
        <v>3346</v>
      </c>
      <c r="M10576" t="s">
        <v>3707</v>
      </c>
      <c r="N10576" t="s">
        <v>9687</v>
      </c>
      <c r="O10576" t="s">
        <v>3343</v>
      </c>
      <c r="P10576" t="s">
        <v>3343</v>
      </c>
      <c r="Q10576" t="s">
        <v>3346</v>
      </c>
    </row>
    <row r="10577" spans="1:17" x14ac:dyDescent="0.25">
      <c r="A10577" t="s">
        <v>26529</v>
      </c>
      <c r="B10577" t="s">
        <v>26530</v>
      </c>
      <c r="C10577" t="s">
        <v>26688</v>
      </c>
      <c r="D10577" t="s">
        <v>26689</v>
      </c>
      <c r="E10577">
        <v>4302031</v>
      </c>
      <c r="F10577" t="s">
        <v>27027</v>
      </c>
      <c r="G10577" t="s">
        <v>26817</v>
      </c>
      <c r="H10577" t="s">
        <v>24136</v>
      </c>
      <c r="I10577" t="s">
        <v>27028</v>
      </c>
      <c r="J10577" t="s">
        <v>27027</v>
      </c>
      <c r="K10577" t="s">
        <v>110</v>
      </c>
      <c r="L10577" t="s">
        <v>3343</v>
      </c>
      <c r="M10577" t="s">
        <v>3707</v>
      </c>
      <c r="N10577" t="s">
        <v>9687</v>
      </c>
      <c r="O10577" t="s">
        <v>3343</v>
      </c>
      <c r="P10577" t="s">
        <v>3343</v>
      </c>
      <c r="Q10577" t="s">
        <v>3346</v>
      </c>
    </row>
    <row r="10578" spans="1:17" x14ac:dyDescent="0.25">
      <c r="A10578" t="s">
        <v>26529</v>
      </c>
      <c r="B10578" t="s">
        <v>26530</v>
      </c>
      <c r="C10578" t="s">
        <v>26688</v>
      </c>
      <c r="D10578" t="s">
        <v>26689</v>
      </c>
      <c r="E10578">
        <v>4302031</v>
      </c>
      <c r="F10578" t="s">
        <v>27027</v>
      </c>
      <c r="G10578" t="s">
        <v>26817</v>
      </c>
      <c r="H10578" t="s">
        <v>24136</v>
      </c>
      <c r="I10578" t="s">
        <v>27029</v>
      </c>
      <c r="J10578" t="s">
        <v>27030</v>
      </c>
      <c r="K10578" t="s">
        <v>110</v>
      </c>
      <c r="L10578" t="s">
        <v>3346</v>
      </c>
      <c r="M10578" t="s">
        <v>3707</v>
      </c>
      <c r="N10578" t="s">
        <v>9687</v>
      </c>
      <c r="O10578" t="s">
        <v>3343</v>
      </c>
      <c r="P10578" t="s">
        <v>3343</v>
      </c>
      <c r="Q10578" t="s">
        <v>3346</v>
      </c>
    </row>
    <row r="10579" spans="1:17" x14ac:dyDescent="0.25">
      <c r="A10579" t="s">
        <v>26529</v>
      </c>
      <c r="B10579" t="s">
        <v>26530</v>
      </c>
      <c r="C10579" t="s">
        <v>26688</v>
      </c>
      <c r="D10579" t="s">
        <v>26689</v>
      </c>
      <c r="E10579">
        <v>4302031</v>
      </c>
      <c r="F10579" t="s">
        <v>27027</v>
      </c>
      <c r="G10579" t="s">
        <v>26817</v>
      </c>
      <c r="H10579" t="s">
        <v>24136</v>
      </c>
      <c r="I10579" t="s">
        <v>27031</v>
      </c>
      <c r="J10579" t="s">
        <v>27032</v>
      </c>
      <c r="K10579" t="s">
        <v>110</v>
      </c>
      <c r="L10579" t="s">
        <v>3346</v>
      </c>
      <c r="M10579" t="s">
        <v>3707</v>
      </c>
      <c r="N10579" t="s">
        <v>9687</v>
      </c>
      <c r="O10579" t="s">
        <v>3343</v>
      </c>
      <c r="P10579" t="s">
        <v>3343</v>
      </c>
      <c r="Q10579" t="s">
        <v>3346</v>
      </c>
    </row>
    <row r="10580" spans="1:17" x14ac:dyDescent="0.25">
      <c r="A10580" t="s">
        <v>26529</v>
      </c>
      <c r="B10580" t="s">
        <v>26530</v>
      </c>
      <c r="C10580" t="s">
        <v>26688</v>
      </c>
      <c r="D10580" t="s">
        <v>26689</v>
      </c>
      <c r="E10580">
        <v>4302031</v>
      </c>
      <c r="F10580" t="s">
        <v>27027</v>
      </c>
      <c r="G10580" t="s">
        <v>26817</v>
      </c>
      <c r="H10580" t="s">
        <v>24136</v>
      </c>
      <c r="I10580" t="s">
        <v>27033</v>
      </c>
      <c r="J10580" t="s">
        <v>27034</v>
      </c>
      <c r="K10580" t="s">
        <v>110</v>
      </c>
      <c r="L10580" t="s">
        <v>3346</v>
      </c>
      <c r="M10580" t="s">
        <v>3707</v>
      </c>
      <c r="N10580" t="s">
        <v>9687</v>
      </c>
      <c r="O10580" t="s">
        <v>3343</v>
      </c>
      <c r="P10580" t="s">
        <v>3343</v>
      </c>
      <c r="Q10580" t="s">
        <v>3346</v>
      </c>
    </row>
    <row r="10581" spans="1:17" x14ac:dyDescent="0.25">
      <c r="A10581" t="s">
        <v>26529</v>
      </c>
      <c r="B10581" t="s">
        <v>26530</v>
      </c>
      <c r="C10581" t="s">
        <v>26688</v>
      </c>
      <c r="D10581" t="s">
        <v>26689</v>
      </c>
      <c r="E10581">
        <v>4302031</v>
      </c>
      <c r="F10581" t="s">
        <v>27027</v>
      </c>
      <c r="G10581" t="s">
        <v>26817</v>
      </c>
      <c r="H10581" t="s">
        <v>24136</v>
      </c>
      <c r="I10581" t="s">
        <v>27035</v>
      </c>
      <c r="J10581" t="s">
        <v>27036</v>
      </c>
      <c r="K10581" t="s">
        <v>110</v>
      </c>
      <c r="L10581" t="s">
        <v>3346</v>
      </c>
      <c r="M10581" t="s">
        <v>3707</v>
      </c>
      <c r="N10581" t="s">
        <v>9687</v>
      </c>
      <c r="O10581" t="s">
        <v>3343</v>
      </c>
      <c r="P10581" t="s">
        <v>3343</v>
      </c>
      <c r="Q10581" t="s">
        <v>3346</v>
      </c>
    </row>
    <row r="10582" spans="1:17" x14ac:dyDescent="0.25">
      <c r="A10582" t="s">
        <v>26529</v>
      </c>
      <c r="B10582" t="s">
        <v>26530</v>
      </c>
      <c r="C10582" t="s">
        <v>26688</v>
      </c>
      <c r="D10582" t="s">
        <v>26689</v>
      </c>
      <c r="E10582">
        <v>4302031</v>
      </c>
      <c r="F10582" t="s">
        <v>27027</v>
      </c>
      <c r="G10582" t="s">
        <v>26817</v>
      </c>
      <c r="H10582" t="s">
        <v>24136</v>
      </c>
      <c r="I10582" t="s">
        <v>27037</v>
      </c>
      <c r="J10582" t="s">
        <v>27038</v>
      </c>
      <c r="K10582" t="s">
        <v>110</v>
      </c>
      <c r="L10582" t="s">
        <v>3346</v>
      </c>
      <c r="M10582" t="s">
        <v>3707</v>
      </c>
      <c r="N10582" t="s">
        <v>9687</v>
      </c>
      <c r="O10582" t="s">
        <v>3343</v>
      </c>
      <c r="P10582" t="s">
        <v>3343</v>
      </c>
      <c r="Q10582" t="s">
        <v>3346</v>
      </c>
    </row>
    <row r="10583" spans="1:17" x14ac:dyDescent="0.25">
      <c r="A10583" t="s">
        <v>26529</v>
      </c>
      <c r="B10583" t="s">
        <v>26530</v>
      </c>
      <c r="C10583" t="s">
        <v>26688</v>
      </c>
      <c r="D10583" t="s">
        <v>26689</v>
      </c>
      <c r="E10583">
        <v>4302032</v>
      </c>
      <c r="F10583" t="s">
        <v>27039</v>
      </c>
      <c r="G10583" t="s">
        <v>22141</v>
      </c>
      <c r="H10583" t="s">
        <v>24136</v>
      </c>
      <c r="I10583" t="s">
        <v>27040</v>
      </c>
      <c r="J10583" t="s">
        <v>27039</v>
      </c>
      <c r="K10583" t="s">
        <v>110</v>
      </c>
      <c r="L10583" t="s">
        <v>3343</v>
      </c>
      <c r="M10583" t="s">
        <v>3707</v>
      </c>
      <c r="N10583" t="s">
        <v>9687</v>
      </c>
      <c r="O10583" t="s">
        <v>3343</v>
      </c>
      <c r="P10583" t="s">
        <v>3343</v>
      </c>
      <c r="Q10583" t="s">
        <v>3346</v>
      </c>
    </row>
    <row r="10584" spans="1:17" x14ac:dyDescent="0.25">
      <c r="A10584" t="s">
        <v>26529</v>
      </c>
      <c r="B10584" t="s">
        <v>26530</v>
      </c>
      <c r="C10584" t="s">
        <v>26688</v>
      </c>
      <c r="D10584" t="s">
        <v>26689</v>
      </c>
      <c r="E10584">
        <v>4302032</v>
      </c>
      <c r="F10584" t="s">
        <v>27039</v>
      </c>
      <c r="G10584" t="s">
        <v>22141</v>
      </c>
      <c r="H10584" t="s">
        <v>24136</v>
      </c>
      <c r="I10584" t="s">
        <v>27041</v>
      </c>
      <c r="J10584" t="s">
        <v>27042</v>
      </c>
      <c r="K10584" t="s">
        <v>110</v>
      </c>
      <c r="L10584" t="s">
        <v>3346</v>
      </c>
      <c r="M10584" t="s">
        <v>3707</v>
      </c>
      <c r="N10584" t="s">
        <v>9687</v>
      </c>
      <c r="O10584" t="s">
        <v>3343</v>
      </c>
      <c r="P10584" t="s">
        <v>3343</v>
      </c>
      <c r="Q10584" t="s">
        <v>3346</v>
      </c>
    </row>
    <row r="10585" spans="1:17" x14ac:dyDescent="0.25">
      <c r="A10585" t="s">
        <v>26529</v>
      </c>
      <c r="B10585" t="s">
        <v>26530</v>
      </c>
      <c r="C10585" t="s">
        <v>26688</v>
      </c>
      <c r="D10585" t="s">
        <v>26689</v>
      </c>
      <c r="E10585">
        <v>4302032</v>
      </c>
      <c r="F10585" t="s">
        <v>27039</v>
      </c>
      <c r="G10585" t="s">
        <v>22141</v>
      </c>
      <c r="H10585" t="s">
        <v>24136</v>
      </c>
      <c r="I10585" t="s">
        <v>27043</v>
      </c>
      <c r="J10585" t="s">
        <v>27044</v>
      </c>
      <c r="K10585" t="s">
        <v>110</v>
      </c>
      <c r="L10585" t="s">
        <v>3346</v>
      </c>
      <c r="M10585" t="s">
        <v>3707</v>
      </c>
      <c r="N10585" t="s">
        <v>9687</v>
      </c>
      <c r="O10585" t="s">
        <v>3343</v>
      </c>
      <c r="P10585" t="s">
        <v>3343</v>
      </c>
      <c r="Q10585" t="s">
        <v>3346</v>
      </c>
    </row>
    <row r="10586" spans="1:17" x14ac:dyDescent="0.25">
      <c r="A10586" t="s">
        <v>26529</v>
      </c>
      <c r="B10586" t="s">
        <v>26530</v>
      </c>
      <c r="C10586" t="s">
        <v>26688</v>
      </c>
      <c r="D10586" t="s">
        <v>26689</v>
      </c>
      <c r="E10586">
        <v>4302032</v>
      </c>
      <c r="F10586" t="s">
        <v>27039</v>
      </c>
      <c r="G10586" t="s">
        <v>22141</v>
      </c>
      <c r="H10586" t="s">
        <v>24136</v>
      </c>
      <c r="I10586" t="s">
        <v>27045</v>
      </c>
      <c r="J10586" t="s">
        <v>27046</v>
      </c>
      <c r="K10586" t="s">
        <v>110</v>
      </c>
      <c r="L10586" t="s">
        <v>3346</v>
      </c>
      <c r="M10586" t="s">
        <v>3707</v>
      </c>
      <c r="N10586" t="s">
        <v>9687</v>
      </c>
      <c r="O10586" t="s">
        <v>3343</v>
      </c>
      <c r="P10586" t="s">
        <v>3343</v>
      </c>
      <c r="Q10586" t="s">
        <v>3346</v>
      </c>
    </row>
    <row r="10587" spans="1:17" x14ac:dyDescent="0.25">
      <c r="A10587" t="s">
        <v>26529</v>
      </c>
      <c r="B10587" t="s">
        <v>26530</v>
      </c>
      <c r="C10587" t="s">
        <v>26688</v>
      </c>
      <c r="D10587" t="s">
        <v>26689</v>
      </c>
      <c r="E10587">
        <v>4302032</v>
      </c>
      <c r="F10587" t="s">
        <v>27039</v>
      </c>
      <c r="G10587" t="s">
        <v>22141</v>
      </c>
      <c r="H10587" t="s">
        <v>24136</v>
      </c>
      <c r="I10587" t="s">
        <v>27047</v>
      </c>
      <c r="J10587" t="s">
        <v>27048</v>
      </c>
      <c r="K10587" t="s">
        <v>110</v>
      </c>
      <c r="L10587" t="s">
        <v>3346</v>
      </c>
      <c r="M10587" t="s">
        <v>3707</v>
      </c>
      <c r="N10587" t="s">
        <v>9687</v>
      </c>
      <c r="O10587" t="s">
        <v>3343</v>
      </c>
      <c r="P10587" t="s">
        <v>3343</v>
      </c>
      <c r="Q10587" t="s">
        <v>3346</v>
      </c>
    </row>
    <row r="10588" spans="1:17" x14ac:dyDescent="0.25">
      <c r="A10588" t="s">
        <v>26529</v>
      </c>
      <c r="B10588" t="s">
        <v>26530</v>
      </c>
      <c r="C10588" t="s">
        <v>26688</v>
      </c>
      <c r="D10588" t="s">
        <v>26689</v>
      </c>
      <c r="E10588">
        <v>4302032</v>
      </c>
      <c r="F10588" t="s">
        <v>27039</v>
      </c>
      <c r="G10588" t="s">
        <v>22141</v>
      </c>
      <c r="H10588" t="s">
        <v>24136</v>
      </c>
      <c r="I10588" t="s">
        <v>27049</v>
      </c>
      <c r="J10588" t="s">
        <v>27050</v>
      </c>
      <c r="K10588" t="s">
        <v>110</v>
      </c>
      <c r="L10588" t="s">
        <v>3346</v>
      </c>
      <c r="M10588" t="s">
        <v>3707</v>
      </c>
      <c r="N10588" t="s">
        <v>9687</v>
      </c>
      <c r="O10588" t="s">
        <v>3343</v>
      </c>
      <c r="P10588" t="s">
        <v>3343</v>
      </c>
      <c r="Q10588" t="s">
        <v>3346</v>
      </c>
    </row>
    <row r="10589" spans="1:17" x14ac:dyDescent="0.25">
      <c r="A10589" t="s">
        <v>26529</v>
      </c>
      <c r="B10589" t="s">
        <v>26530</v>
      </c>
      <c r="C10589" t="s">
        <v>26688</v>
      </c>
      <c r="D10589" t="s">
        <v>26689</v>
      </c>
      <c r="E10589">
        <v>4302033</v>
      </c>
      <c r="F10589" t="s">
        <v>27051</v>
      </c>
      <c r="G10589" t="s">
        <v>26581</v>
      </c>
      <c r="H10589" t="s">
        <v>24136</v>
      </c>
      <c r="I10589" t="s">
        <v>27052</v>
      </c>
      <c r="J10589" t="s">
        <v>27051</v>
      </c>
      <c r="K10589" t="s">
        <v>110</v>
      </c>
      <c r="L10589" t="s">
        <v>3343</v>
      </c>
      <c r="M10589" t="s">
        <v>3707</v>
      </c>
      <c r="N10589" t="s">
        <v>9687</v>
      </c>
      <c r="O10589" t="s">
        <v>3343</v>
      </c>
      <c r="P10589" t="s">
        <v>3343</v>
      </c>
      <c r="Q10589" t="s">
        <v>3346</v>
      </c>
    </row>
    <row r="10590" spans="1:17" x14ac:dyDescent="0.25">
      <c r="A10590" t="s">
        <v>26529</v>
      </c>
      <c r="B10590" t="s">
        <v>26530</v>
      </c>
      <c r="C10590" t="s">
        <v>26688</v>
      </c>
      <c r="D10590" t="s">
        <v>26689</v>
      </c>
      <c r="E10590">
        <v>4302033</v>
      </c>
      <c r="F10590" t="s">
        <v>27051</v>
      </c>
      <c r="G10590" t="s">
        <v>26581</v>
      </c>
      <c r="H10590" t="s">
        <v>24136</v>
      </c>
      <c r="I10590" t="s">
        <v>27053</v>
      </c>
      <c r="J10590" t="s">
        <v>27054</v>
      </c>
      <c r="K10590" t="s">
        <v>110</v>
      </c>
      <c r="L10590" t="s">
        <v>3346</v>
      </c>
      <c r="M10590" t="s">
        <v>3707</v>
      </c>
      <c r="N10590" t="s">
        <v>9687</v>
      </c>
      <c r="O10590" t="s">
        <v>3343</v>
      </c>
      <c r="P10590" t="s">
        <v>3343</v>
      </c>
      <c r="Q10590" t="s">
        <v>3346</v>
      </c>
    </row>
    <row r="10591" spans="1:17" x14ac:dyDescent="0.25">
      <c r="A10591" t="s">
        <v>26529</v>
      </c>
      <c r="B10591" t="s">
        <v>26530</v>
      </c>
      <c r="C10591" t="s">
        <v>26688</v>
      </c>
      <c r="D10591" t="s">
        <v>26689</v>
      </c>
      <c r="E10591">
        <v>4302033</v>
      </c>
      <c r="F10591" t="s">
        <v>27051</v>
      </c>
      <c r="G10591" t="s">
        <v>26581</v>
      </c>
      <c r="H10591" t="s">
        <v>24136</v>
      </c>
      <c r="I10591" t="s">
        <v>27055</v>
      </c>
      <c r="J10591" t="s">
        <v>27056</v>
      </c>
      <c r="K10591" t="s">
        <v>110</v>
      </c>
      <c r="L10591" t="s">
        <v>3346</v>
      </c>
      <c r="M10591" t="s">
        <v>3707</v>
      </c>
      <c r="N10591" t="s">
        <v>9687</v>
      </c>
      <c r="O10591" t="s">
        <v>3343</v>
      </c>
      <c r="P10591" t="s">
        <v>3343</v>
      </c>
      <c r="Q10591" t="s">
        <v>3346</v>
      </c>
    </row>
    <row r="10592" spans="1:17" x14ac:dyDescent="0.25">
      <c r="A10592" t="s">
        <v>26529</v>
      </c>
      <c r="B10592" t="s">
        <v>26530</v>
      </c>
      <c r="C10592" t="s">
        <v>26688</v>
      </c>
      <c r="D10592" t="s">
        <v>26689</v>
      </c>
      <c r="E10592">
        <v>4302033</v>
      </c>
      <c r="F10592" t="s">
        <v>27051</v>
      </c>
      <c r="G10592" t="s">
        <v>26581</v>
      </c>
      <c r="H10592" t="s">
        <v>24136</v>
      </c>
      <c r="I10592" t="s">
        <v>27057</v>
      </c>
      <c r="J10592" t="s">
        <v>27058</v>
      </c>
      <c r="K10592" t="s">
        <v>110</v>
      </c>
      <c r="L10592" t="s">
        <v>3346</v>
      </c>
      <c r="M10592" t="s">
        <v>3707</v>
      </c>
      <c r="N10592" t="s">
        <v>9687</v>
      </c>
      <c r="O10592" t="s">
        <v>3343</v>
      </c>
      <c r="P10592" t="s">
        <v>3343</v>
      </c>
      <c r="Q10592" t="s">
        <v>3346</v>
      </c>
    </row>
    <row r="10593" spans="1:17" x14ac:dyDescent="0.25">
      <c r="A10593" t="s">
        <v>26529</v>
      </c>
      <c r="B10593" t="s">
        <v>26530</v>
      </c>
      <c r="C10593" t="s">
        <v>26688</v>
      </c>
      <c r="D10593" t="s">
        <v>26689</v>
      </c>
      <c r="E10593">
        <v>4302033</v>
      </c>
      <c r="F10593" t="s">
        <v>27051</v>
      </c>
      <c r="G10593" t="s">
        <v>26581</v>
      </c>
      <c r="H10593" t="s">
        <v>24136</v>
      </c>
      <c r="I10593" t="s">
        <v>27059</v>
      </c>
      <c r="J10593" t="s">
        <v>27060</v>
      </c>
      <c r="K10593" t="s">
        <v>110</v>
      </c>
      <c r="L10593" t="s">
        <v>3346</v>
      </c>
      <c r="M10593" t="s">
        <v>3707</v>
      </c>
      <c r="N10593" t="s">
        <v>9687</v>
      </c>
      <c r="O10593" t="s">
        <v>3343</v>
      </c>
      <c r="P10593" t="s">
        <v>3343</v>
      </c>
      <c r="Q10593" t="s">
        <v>3346</v>
      </c>
    </row>
    <row r="10594" spans="1:17" x14ac:dyDescent="0.25">
      <c r="A10594" t="s">
        <v>26529</v>
      </c>
      <c r="B10594" t="s">
        <v>26530</v>
      </c>
      <c r="C10594" t="s">
        <v>26688</v>
      </c>
      <c r="D10594" t="s">
        <v>26689</v>
      </c>
      <c r="E10594">
        <v>4302033</v>
      </c>
      <c r="F10594" t="s">
        <v>27051</v>
      </c>
      <c r="G10594" t="s">
        <v>26581</v>
      </c>
      <c r="H10594" t="s">
        <v>24136</v>
      </c>
      <c r="I10594" t="s">
        <v>27061</v>
      </c>
      <c r="J10594" t="s">
        <v>27062</v>
      </c>
      <c r="K10594" t="s">
        <v>110</v>
      </c>
      <c r="L10594" t="s">
        <v>3346</v>
      </c>
      <c r="M10594" t="s">
        <v>3707</v>
      </c>
      <c r="N10594" t="s">
        <v>9687</v>
      </c>
      <c r="O10594" t="s">
        <v>3343</v>
      </c>
      <c r="P10594" t="s">
        <v>3343</v>
      </c>
      <c r="Q10594" t="s">
        <v>3346</v>
      </c>
    </row>
    <row r="10595" spans="1:17" x14ac:dyDescent="0.25">
      <c r="A10595" t="s">
        <v>26529</v>
      </c>
      <c r="B10595" t="s">
        <v>26530</v>
      </c>
      <c r="C10595" t="s">
        <v>26688</v>
      </c>
      <c r="D10595" t="s">
        <v>26689</v>
      </c>
      <c r="E10595">
        <v>4302034</v>
      </c>
      <c r="F10595" t="s">
        <v>27063</v>
      </c>
      <c r="G10595" t="s">
        <v>27064</v>
      </c>
      <c r="H10595" t="s">
        <v>24102</v>
      </c>
      <c r="I10595" t="s">
        <v>27065</v>
      </c>
      <c r="J10595" t="s">
        <v>27066</v>
      </c>
      <c r="K10595" t="s">
        <v>110</v>
      </c>
      <c r="L10595" t="s">
        <v>3343</v>
      </c>
      <c r="M10595" t="s">
        <v>3707</v>
      </c>
      <c r="N10595" t="s">
        <v>9687</v>
      </c>
      <c r="O10595" t="s">
        <v>3343</v>
      </c>
      <c r="P10595" t="s">
        <v>3343</v>
      </c>
      <c r="Q10595" t="s">
        <v>3346</v>
      </c>
    </row>
    <row r="10596" spans="1:17" x14ac:dyDescent="0.25">
      <c r="A10596" t="s">
        <v>26529</v>
      </c>
      <c r="B10596" t="s">
        <v>26530</v>
      </c>
      <c r="C10596" t="s">
        <v>26688</v>
      </c>
      <c r="D10596" t="s">
        <v>26689</v>
      </c>
      <c r="E10596">
        <v>4302034</v>
      </c>
      <c r="F10596" t="s">
        <v>27063</v>
      </c>
      <c r="G10596" t="s">
        <v>27064</v>
      </c>
      <c r="H10596" t="s">
        <v>24102</v>
      </c>
      <c r="I10596" t="s">
        <v>27067</v>
      </c>
      <c r="J10596" t="s">
        <v>27068</v>
      </c>
      <c r="K10596" t="s">
        <v>110</v>
      </c>
      <c r="L10596" t="s">
        <v>3346</v>
      </c>
      <c r="M10596" t="s">
        <v>3707</v>
      </c>
      <c r="N10596" t="s">
        <v>9687</v>
      </c>
      <c r="O10596" t="s">
        <v>3343</v>
      </c>
      <c r="P10596" t="s">
        <v>3343</v>
      </c>
      <c r="Q10596" t="s">
        <v>3346</v>
      </c>
    </row>
    <row r="10597" spans="1:17" x14ac:dyDescent="0.25">
      <c r="A10597" t="s">
        <v>26529</v>
      </c>
      <c r="B10597" t="s">
        <v>26530</v>
      </c>
      <c r="C10597" t="s">
        <v>26688</v>
      </c>
      <c r="D10597" t="s">
        <v>26689</v>
      </c>
      <c r="E10597">
        <v>4302034</v>
      </c>
      <c r="F10597" t="s">
        <v>27063</v>
      </c>
      <c r="G10597" t="s">
        <v>27064</v>
      </c>
      <c r="H10597" t="s">
        <v>24102</v>
      </c>
      <c r="I10597" t="s">
        <v>27069</v>
      </c>
      <c r="J10597" t="s">
        <v>27070</v>
      </c>
      <c r="K10597" t="s">
        <v>110</v>
      </c>
      <c r="L10597" t="s">
        <v>3346</v>
      </c>
      <c r="M10597" t="s">
        <v>3707</v>
      </c>
      <c r="N10597" t="s">
        <v>9687</v>
      </c>
      <c r="O10597" t="s">
        <v>3343</v>
      </c>
      <c r="P10597" t="s">
        <v>3343</v>
      </c>
      <c r="Q10597" t="s">
        <v>3346</v>
      </c>
    </row>
    <row r="10598" spans="1:17" x14ac:dyDescent="0.25">
      <c r="A10598" t="s">
        <v>26529</v>
      </c>
      <c r="B10598" t="s">
        <v>26530</v>
      </c>
      <c r="C10598" t="s">
        <v>26688</v>
      </c>
      <c r="D10598" t="s">
        <v>26689</v>
      </c>
      <c r="E10598">
        <v>4302034</v>
      </c>
      <c r="F10598" t="s">
        <v>27063</v>
      </c>
      <c r="G10598" t="s">
        <v>27064</v>
      </c>
      <c r="H10598" t="s">
        <v>24102</v>
      </c>
      <c r="I10598" t="s">
        <v>27071</v>
      </c>
      <c r="J10598" t="s">
        <v>27072</v>
      </c>
      <c r="K10598" t="s">
        <v>110</v>
      </c>
      <c r="L10598" t="s">
        <v>3346</v>
      </c>
      <c r="M10598" t="s">
        <v>3707</v>
      </c>
      <c r="N10598" t="s">
        <v>9687</v>
      </c>
      <c r="O10598" t="s">
        <v>3343</v>
      </c>
      <c r="P10598" t="s">
        <v>3343</v>
      </c>
      <c r="Q10598" t="s">
        <v>3346</v>
      </c>
    </row>
    <row r="10599" spans="1:17" x14ac:dyDescent="0.25">
      <c r="A10599" t="s">
        <v>26529</v>
      </c>
      <c r="B10599" t="s">
        <v>26530</v>
      </c>
      <c r="C10599" t="s">
        <v>26688</v>
      </c>
      <c r="D10599" t="s">
        <v>26689</v>
      </c>
      <c r="E10599">
        <v>4302034</v>
      </c>
      <c r="F10599" t="s">
        <v>27063</v>
      </c>
      <c r="G10599" t="s">
        <v>27064</v>
      </c>
      <c r="H10599" t="s">
        <v>24102</v>
      </c>
      <c r="I10599" t="s">
        <v>27073</v>
      </c>
      <c r="J10599" t="s">
        <v>27074</v>
      </c>
      <c r="K10599" t="s">
        <v>110</v>
      </c>
      <c r="L10599" t="s">
        <v>3346</v>
      </c>
      <c r="M10599" t="s">
        <v>3707</v>
      </c>
      <c r="N10599" t="s">
        <v>9687</v>
      </c>
      <c r="O10599" t="s">
        <v>3343</v>
      </c>
      <c r="P10599" t="s">
        <v>3343</v>
      </c>
      <c r="Q10599" t="s">
        <v>3346</v>
      </c>
    </row>
    <row r="10600" spans="1:17" x14ac:dyDescent="0.25">
      <c r="A10600" t="s">
        <v>26529</v>
      </c>
      <c r="B10600" t="s">
        <v>26530</v>
      </c>
      <c r="C10600" t="s">
        <v>26688</v>
      </c>
      <c r="D10600" t="s">
        <v>26689</v>
      </c>
      <c r="E10600">
        <v>4302034</v>
      </c>
      <c r="F10600" t="s">
        <v>27063</v>
      </c>
      <c r="G10600" t="s">
        <v>27064</v>
      </c>
      <c r="H10600" t="s">
        <v>24102</v>
      </c>
      <c r="I10600" t="s">
        <v>27075</v>
      </c>
      <c r="J10600" t="s">
        <v>27076</v>
      </c>
      <c r="K10600" t="s">
        <v>110</v>
      </c>
      <c r="L10600" t="s">
        <v>3346</v>
      </c>
      <c r="M10600" t="s">
        <v>3707</v>
      </c>
      <c r="N10600" t="s">
        <v>9687</v>
      </c>
      <c r="O10600" t="s">
        <v>3343</v>
      </c>
      <c r="P10600" t="s">
        <v>3343</v>
      </c>
      <c r="Q10600" t="s">
        <v>3346</v>
      </c>
    </row>
    <row r="10601" spans="1:17" x14ac:dyDescent="0.25">
      <c r="A10601" t="s">
        <v>26529</v>
      </c>
      <c r="B10601" t="s">
        <v>26530</v>
      </c>
      <c r="C10601" t="s">
        <v>26688</v>
      </c>
      <c r="D10601" t="s">
        <v>26689</v>
      </c>
      <c r="E10601">
        <v>4302034</v>
      </c>
      <c r="F10601" t="s">
        <v>27063</v>
      </c>
      <c r="G10601" t="s">
        <v>27064</v>
      </c>
      <c r="H10601" t="s">
        <v>24102</v>
      </c>
      <c r="I10601" t="s">
        <v>27077</v>
      </c>
      <c r="J10601" t="s">
        <v>27078</v>
      </c>
      <c r="K10601" t="s">
        <v>110</v>
      </c>
      <c r="L10601" t="s">
        <v>3346</v>
      </c>
      <c r="M10601" t="s">
        <v>3707</v>
      </c>
      <c r="N10601" t="s">
        <v>9687</v>
      </c>
      <c r="O10601" t="s">
        <v>3343</v>
      </c>
      <c r="P10601" t="s">
        <v>3343</v>
      </c>
      <c r="Q10601" t="s">
        <v>3346</v>
      </c>
    </row>
    <row r="10602" spans="1:17" x14ac:dyDescent="0.25">
      <c r="A10602" t="s">
        <v>26529</v>
      </c>
      <c r="B10602" t="s">
        <v>26530</v>
      </c>
      <c r="C10602" t="s">
        <v>26688</v>
      </c>
      <c r="D10602" t="s">
        <v>26689</v>
      </c>
      <c r="E10602">
        <v>4302034</v>
      </c>
      <c r="F10602" t="s">
        <v>27063</v>
      </c>
      <c r="G10602" t="s">
        <v>27064</v>
      </c>
      <c r="H10602" t="s">
        <v>24102</v>
      </c>
      <c r="I10602" t="s">
        <v>27079</v>
      </c>
      <c r="J10602" t="s">
        <v>27080</v>
      </c>
      <c r="K10602" t="s">
        <v>110</v>
      </c>
      <c r="L10602" t="s">
        <v>3346</v>
      </c>
      <c r="M10602" t="s">
        <v>3707</v>
      </c>
      <c r="N10602" t="s">
        <v>9687</v>
      </c>
      <c r="O10602" t="s">
        <v>3343</v>
      </c>
      <c r="P10602" t="s">
        <v>3343</v>
      </c>
      <c r="Q10602" t="s">
        <v>3346</v>
      </c>
    </row>
    <row r="10603" spans="1:17" x14ac:dyDescent="0.25">
      <c r="A10603" t="s">
        <v>26529</v>
      </c>
      <c r="B10603" t="s">
        <v>26530</v>
      </c>
      <c r="C10603" t="s">
        <v>26688</v>
      </c>
      <c r="D10603" t="s">
        <v>26689</v>
      </c>
      <c r="E10603">
        <v>4302034</v>
      </c>
      <c r="F10603" t="s">
        <v>27063</v>
      </c>
      <c r="G10603" t="s">
        <v>27064</v>
      </c>
      <c r="H10603" t="s">
        <v>24102</v>
      </c>
      <c r="I10603" t="s">
        <v>27081</v>
      </c>
      <c r="J10603" t="s">
        <v>27082</v>
      </c>
      <c r="K10603" t="s">
        <v>110</v>
      </c>
      <c r="L10603" t="s">
        <v>3346</v>
      </c>
      <c r="M10603" t="s">
        <v>3707</v>
      </c>
      <c r="N10603" t="s">
        <v>9687</v>
      </c>
      <c r="O10603" t="s">
        <v>3343</v>
      </c>
      <c r="P10603" t="s">
        <v>3343</v>
      </c>
      <c r="Q10603" t="s">
        <v>3346</v>
      </c>
    </row>
    <row r="10604" spans="1:17" x14ac:dyDescent="0.25">
      <c r="A10604" t="s">
        <v>26529</v>
      </c>
      <c r="B10604" t="s">
        <v>26530</v>
      </c>
      <c r="C10604" t="s">
        <v>26688</v>
      </c>
      <c r="D10604" t="s">
        <v>26689</v>
      </c>
      <c r="E10604">
        <v>4302034</v>
      </c>
      <c r="F10604" t="s">
        <v>27063</v>
      </c>
      <c r="G10604" t="s">
        <v>27064</v>
      </c>
      <c r="H10604" t="s">
        <v>24102</v>
      </c>
      <c r="I10604" t="s">
        <v>27083</v>
      </c>
      <c r="J10604" t="s">
        <v>27084</v>
      </c>
      <c r="K10604" t="s">
        <v>110</v>
      </c>
      <c r="L10604" t="s">
        <v>3346</v>
      </c>
      <c r="M10604" t="s">
        <v>3707</v>
      </c>
      <c r="N10604" t="s">
        <v>9687</v>
      </c>
      <c r="O10604" t="s">
        <v>3343</v>
      </c>
      <c r="P10604" t="s">
        <v>3343</v>
      </c>
      <c r="Q10604" t="s">
        <v>3346</v>
      </c>
    </row>
    <row r="10605" spans="1:17" x14ac:dyDescent="0.25">
      <c r="A10605" t="s">
        <v>26529</v>
      </c>
      <c r="B10605" t="s">
        <v>26530</v>
      </c>
      <c r="C10605" t="s">
        <v>26688</v>
      </c>
      <c r="D10605" t="s">
        <v>26689</v>
      </c>
      <c r="E10605">
        <v>4302034</v>
      </c>
      <c r="F10605" t="s">
        <v>27063</v>
      </c>
      <c r="G10605" t="s">
        <v>27064</v>
      </c>
      <c r="H10605" t="s">
        <v>24102</v>
      </c>
      <c r="I10605" t="s">
        <v>27085</v>
      </c>
      <c r="J10605" t="s">
        <v>27086</v>
      </c>
      <c r="K10605" t="s">
        <v>110</v>
      </c>
      <c r="L10605" t="s">
        <v>3346</v>
      </c>
      <c r="M10605" t="s">
        <v>3707</v>
      </c>
      <c r="N10605" t="s">
        <v>9687</v>
      </c>
      <c r="O10605" t="s">
        <v>3343</v>
      </c>
      <c r="P10605" t="s">
        <v>3343</v>
      </c>
      <c r="Q10605" t="s">
        <v>3346</v>
      </c>
    </row>
    <row r="10606" spans="1:17" x14ac:dyDescent="0.25">
      <c r="A10606" t="s">
        <v>26529</v>
      </c>
      <c r="B10606" t="s">
        <v>26530</v>
      </c>
      <c r="C10606" t="s">
        <v>26688</v>
      </c>
      <c r="D10606" t="s">
        <v>26689</v>
      </c>
      <c r="E10606">
        <v>4302034</v>
      </c>
      <c r="F10606" t="s">
        <v>27063</v>
      </c>
      <c r="G10606" t="s">
        <v>27064</v>
      </c>
      <c r="H10606" t="s">
        <v>24102</v>
      </c>
      <c r="I10606" t="s">
        <v>27087</v>
      </c>
      <c r="J10606" t="s">
        <v>27088</v>
      </c>
      <c r="K10606" t="s">
        <v>110</v>
      </c>
      <c r="L10606" t="s">
        <v>3346</v>
      </c>
      <c r="M10606" t="s">
        <v>3707</v>
      </c>
      <c r="N10606" t="s">
        <v>9687</v>
      </c>
      <c r="O10606" t="s">
        <v>3343</v>
      </c>
      <c r="P10606" t="s">
        <v>3343</v>
      </c>
      <c r="Q10606" t="s">
        <v>3346</v>
      </c>
    </row>
    <row r="10607" spans="1:17" x14ac:dyDescent="0.25">
      <c r="A10607" t="s">
        <v>26529</v>
      </c>
      <c r="B10607" t="s">
        <v>26530</v>
      </c>
      <c r="C10607" t="s">
        <v>26688</v>
      </c>
      <c r="D10607" t="s">
        <v>26689</v>
      </c>
      <c r="E10607">
        <v>4302034</v>
      </c>
      <c r="F10607" t="s">
        <v>27063</v>
      </c>
      <c r="G10607" t="s">
        <v>27064</v>
      </c>
      <c r="H10607" t="s">
        <v>24102</v>
      </c>
      <c r="I10607" t="s">
        <v>27089</v>
      </c>
      <c r="J10607" t="s">
        <v>27090</v>
      </c>
      <c r="K10607" t="s">
        <v>110</v>
      </c>
      <c r="L10607" t="s">
        <v>3346</v>
      </c>
      <c r="M10607" t="s">
        <v>3707</v>
      </c>
      <c r="N10607" t="s">
        <v>9687</v>
      </c>
      <c r="O10607" t="s">
        <v>3343</v>
      </c>
      <c r="P10607" t="s">
        <v>3343</v>
      </c>
      <c r="Q10607" t="s">
        <v>3346</v>
      </c>
    </row>
    <row r="10608" spans="1:17" x14ac:dyDescent="0.25">
      <c r="A10608" t="s">
        <v>26529</v>
      </c>
      <c r="B10608" t="s">
        <v>26530</v>
      </c>
      <c r="C10608" t="s">
        <v>26688</v>
      </c>
      <c r="D10608" t="s">
        <v>26689</v>
      </c>
      <c r="E10608">
        <v>4302034</v>
      </c>
      <c r="F10608" t="s">
        <v>27063</v>
      </c>
      <c r="G10608" t="s">
        <v>27064</v>
      </c>
      <c r="H10608" t="s">
        <v>24102</v>
      </c>
      <c r="I10608" t="s">
        <v>27091</v>
      </c>
      <c r="J10608" t="s">
        <v>27092</v>
      </c>
      <c r="K10608" t="s">
        <v>110</v>
      </c>
      <c r="L10608" t="s">
        <v>3346</v>
      </c>
      <c r="M10608" t="s">
        <v>3707</v>
      </c>
      <c r="N10608" t="s">
        <v>9687</v>
      </c>
      <c r="O10608" t="s">
        <v>3343</v>
      </c>
      <c r="P10608" t="s">
        <v>3343</v>
      </c>
      <c r="Q10608" t="s">
        <v>3346</v>
      </c>
    </row>
    <row r="10609" spans="1:17" x14ac:dyDescent="0.25">
      <c r="A10609" t="s">
        <v>26529</v>
      </c>
      <c r="B10609" t="s">
        <v>26530</v>
      </c>
      <c r="C10609" t="s">
        <v>26688</v>
      </c>
      <c r="D10609" t="s">
        <v>26689</v>
      </c>
      <c r="E10609">
        <v>4302034</v>
      </c>
      <c r="F10609" t="s">
        <v>27063</v>
      </c>
      <c r="G10609" t="s">
        <v>27064</v>
      </c>
      <c r="H10609" t="s">
        <v>24102</v>
      </c>
      <c r="I10609" t="s">
        <v>27093</v>
      </c>
      <c r="J10609" t="s">
        <v>27094</v>
      </c>
      <c r="K10609" t="s">
        <v>110</v>
      </c>
      <c r="L10609" t="s">
        <v>3346</v>
      </c>
      <c r="M10609" t="s">
        <v>3707</v>
      </c>
      <c r="N10609" t="s">
        <v>9687</v>
      </c>
      <c r="O10609" t="s">
        <v>3343</v>
      </c>
      <c r="P10609" t="s">
        <v>3343</v>
      </c>
      <c r="Q10609" t="s">
        <v>3346</v>
      </c>
    </row>
    <row r="10610" spans="1:17" x14ac:dyDescent="0.25">
      <c r="A10610" t="s">
        <v>26529</v>
      </c>
      <c r="B10610" t="s">
        <v>26530</v>
      </c>
      <c r="C10610" t="s">
        <v>26688</v>
      </c>
      <c r="D10610" t="s">
        <v>26689</v>
      </c>
      <c r="E10610">
        <v>4302034</v>
      </c>
      <c r="F10610" t="s">
        <v>27063</v>
      </c>
      <c r="G10610" t="s">
        <v>27064</v>
      </c>
      <c r="H10610" t="s">
        <v>24102</v>
      </c>
      <c r="I10610" t="s">
        <v>27095</v>
      </c>
      <c r="J10610" t="s">
        <v>27096</v>
      </c>
      <c r="K10610" t="s">
        <v>110</v>
      </c>
      <c r="L10610" t="s">
        <v>3346</v>
      </c>
      <c r="M10610" t="s">
        <v>3707</v>
      </c>
      <c r="N10610" t="s">
        <v>9687</v>
      </c>
      <c r="O10610" t="s">
        <v>3343</v>
      </c>
      <c r="P10610" t="s">
        <v>3343</v>
      </c>
      <c r="Q10610" t="s">
        <v>3346</v>
      </c>
    </row>
    <row r="10611" spans="1:17" x14ac:dyDescent="0.25">
      <c r="A10611" t="s">
        <v>26529</v>
      </c>
      <c r="B10611" t="s">
        <v>26530</v>
      </c>
      <c r="C10611" t="s">
        <v>26688</v>
      </c>
      <c r="D10611" t="s">
        <v>26689</v>
      </c>
      <c r="E10611">
        <v>4302034</v>
      </c>
      <c r="F10611" t="s">
        <v>27063</v>
      </c>
      <c r="G10611" t="s">
        <v>27064</v>
      </c>
      <c r="H10611" t="s">
        <v>24102</v>
      </c>
      <c r="I10611" t="s">
        <v>27097</v>
      </c>
      <c r="J10611" t="s">
        <v>27098</v>
      </c>
      <c r="K10611" t="s">
        <v>110</v>
      </c>
      <c r="L10611" t="s">
        <v>3346</v>
      </c>
      <c r="M10611" t="s">
        <v>3707</v>
      </c>
      <c r="N10611" t="s">
        <v>9687</v>
      </c>
      <c r="O10611" t="s">
        <v>3343</v>
      </c>
      <c r="P10611" t="s">
        <v>3343</v>
      </c>
      <c r="Q10611" t="s">
        <v>3346</v>
      </c>
    </row>
    <row r="10612" spans="1:17" x14ac:dyDescent="0.25">
      <c r="A10612" t="s">
        <v>26529</v>
      </c>
      <c r="B10612" t="s">
        <v>26530</v>
      </c>
      <c r="C10612" t="s">
        <v>26688</v>
      </c>
      <c r="D10612" t="s">
        <v>26689</v>
      </c>
      <c r="E10612">
        <v>4302034</v>
      </c>
      <c r="F10612" t="s">
        <v>27063</v>
      </c>
      <c r="G10612" t="s">
        <v>27064</v>
      </c>
      <c r="H10612" t="s">
        <v>24102</v>
      </c>
      <c r="I10612" t="s">
        <v>27099</v>
      </c>
      <c r="J10612" t="s">
        <v>27100</v>
      </c>
      <c r="K10612" t="s">
        <v>110</v>
      </c>
      <c r="L10612" t="s">
        <v>3346</v>
      </c>
      <c r="M10612" t="s">
        <v>3707</v>
      </c>
      <c r="N10612" t="s">
        <v>9687</v>
      </c>
      <c r="O10612" t="s">
        <v>3343</v>
      </c>
      <c r="P10612" t="s">
        <v>3343</v>
      </c>
      <c r="Q10612" t="s">
        <v>3346</v>
      </c>
    </row>
    <row r="10613" spans="1:17" x14ac:dyDescent="0.25">
      <c r="A10613" t="s">
        <v>26529</v>
      </c>
      <c r="B10613" t="s">
        <v>26530</v>
      </c>
      <c r="C10613" t="s">
        <v>26688</v>
      </c>
      <c r="D10613" t="s">
        <v>26689</v>
      </c>
      <c r="E10613">
        <v>4302034</v>
      </c>
      <c r="F10613" t="s">
        <v>27063</v>
      </c>
      <c r="G10613" t="s">
        <v>27064</v>
      </c>
      <c r="H10613" t="s">
        <v>24102</v>
      </c>
      <c r="I10613" t="s">
        <v>27101</v>
      </c>
      <c r="J10613" t="s">
        <v>27102</v>
      </c>
      <c r="K10613" t="s">
        <v>110</v>
      </c>
      <c r="L10613" t="s">
        <v>3346</v>
      </c>
      <c r="M10613" t="s">
        <v>3707</v>
      </c>
      <c r="N10613" t="s">
        <v>9687</v>
      </c>
      <c r="O10613" t="s">
        <v>3343</v>
      </c>
      <c r="P10613" t="s">
        <v>3343</v>
      </c>
      <c r="Q10613" t="s">
        <v>3346</v>
      </c>
    </row>
    <row r="10614" spans="1:17" x14ac:dyDescent="0.25">
      <c r="A10614" t="s">
        <v>26529</v>
      </c>
      <c r="B10614" t="s">
        <v>26530</v>
      </c>
      <c r="C10614" t="s">
        <v>26688</v>
      </c>
      <c r="D10614" t="s">
        <v>26689</v>
      </c>
      <c r="E10614">
        <v>4302034</v>
      </c>
      <c r="F10614" t="s">
        <v>27063</v>
      </c>
      <c r="G10614" t="s">
        <v>27064</v>
      </c>
      <c r="H10614" t="s">
        <v>24102</v>
      </c>
      <c r="I10614" t="s">
        <v>27103</v>
      </c>
      <c r="J10614" t="s">
        <v>27104</v>
      </c>
      <c r="K10614" t="s">
        <v>110</v>
      </c>
      <c r="L10614" t="s">
        <v>3346</v>
      </c>
      <c r="M10614" t="s">
        <v>3707</v>
      </c>
      <c r="N10614" t="s">
        <v>9687</v>
      </c>
      <c r="O10614" t="s">
        <v>3343</v>
      </c>
      <c r="P10614" t="s">
        <v>3343</v>
      </c>
      <c r="Q10614" t="s">
        <v>3346</v>
      </c>
    </row>
    <row r="10615" spans="1:17" x14ac:dyDescent="0.25">
      <c r="A10615" t="s">
        <v>26529</v>
      </c>
      <c r="B10615" t="s">
        <v>26530</v>
      </c>
      <c r="C10615" t="s">
        <v>26688</v>
      </c>
      <c r="D10615" t="s">
        <v>26689</v>
      </c>
      <c r="E10615">
        <v>4302035</v>
      </c>
      <c r="F10615" t="s">
        <v>27105</v>
      </c>
      <c r="G10615" t="s">
        <v>26729</v>
      </c>
      <c r="H10615" t="s">
        <v>24102</v>
      </c>
      <c r="I10615" t="s">
        <v>27106</v>
      </c>
      <c r="J10615" t="s">
        <v>27107</v>
      </c>
      <c r="K10615" t="s">
        <v>110</v>
      </c>
      <c r="L10615" t="s">
        <v>3343</v>
      </c>
      <c r="M10615" t="s">
        <v>3707</v>
      </c>
      <c r="N10615" t="s">
        <v>9687</v>
      </c>
      <c r="O10615" t="s">
        <v>3343</v>
      </c>
      <c r="P10615" t="s">
        <v>3343</v>
      </c>
      <c r="Q10615" t="s">
        <v>3346</v>
      </c>
    </row>
    <row r="10616" spans="1:17" x14ac:dyDescent="0.25">
      <c r="A10616" t="s">
        <v>26529</v>
      </c>
      <c r="B10616" t="s">
        <v>26530</v>
      </c>
      <c r="C10616" t="s">
        <v>26688</v>
      </c>
      <c r="D10616" t="s">
        <v>26689</v>
      </c>
      <c r="E10616">
        <v>4302035</v>
      </c>
      <c r="F10616" t="s">
        <v>27105</v>
      </c>
      <c r="G10616" t="s">
        <v>26729</v>
      </c>
      <c r="H10616" t="s">
        <v>24102</v>
      </c>
      <c r="I10616" t="s">
        <v>27108</v>
      </c>
      <c r="J10616" t="s">
        <v>27109</v>
      </c>
      <c r="K10616" t="s">
        <v>110</v>
      </c>
      <c r="L10616" t="s">
        <v>3346</v>
      </c>
      <c r="M10616" t="s">
        <v>3707</v>
      </c>
      <c r="N10616" t="s">
        <v>9687</v>
      </c>
      <c r="O10616" t="s">
        <v>3343</v>
      </c>
      <c r="P10616" t="s">
        <v>3343</v>
      </c>
      <c r="Q10616" t="s">
        <v>3346</v>
      </c>
    </row>
    <row r="10617" spans="1:17" x14ac:dyDescent="0.25">
      <c r="A10617" t="s">
        <v>26529</v>
      </c>
      <c r="B10617" t="s">
        <v>26530</v>
      </c>
      <c r="C10617" t="s">
        <v>26688</v>
      </c>
      <c r="D10617" t="s">
        <v>26689</v>
      </c>
      <c r="E10617">
        <v>4302035</v>
      </c>
      <c r="F10617" t="s">
        <v>27105</v>
      </c>
      <c r="G10617" t="s">
        <v>26729</v>
      </c>
      <c r="H10617" t="s">
        <v>24102</v>
      </c>
      <c r="I10617" t="s">
        <v>27110</v>
      </c>
      <c r="J10617" t="s">
        <v>27111</v>
      </c>
      <c r="K10617" t="s">
        <v>110</v>
      </c>
      <c r="L10617" t="s">
        <v>3346</v>
      </c>
      <c r="M10617" t="s">
        <v>3707</v>
      </c>
      <c r="N10617" t="s">
        <v>9687</v>
      </c>
      <c r="O10617" t="s">
        <v>3343</v>
      </c>
      <c r="P10617" t="s">
        <v>3343</v>
      </c>
      <c r="Q10617" t="s">
        <v>3346</v>
      </c>
    </row>
    <row r="10618" spans="1:17" x14ac:dyDescent="0.25">
      <c r="A10618" t="s">
        <v>26529</v>
      </c>
      <c r="B10618" t="s">
        <v>26530</v>
      </c>
      <c r="C10618" t="s">
        <v>26688</v>
      </c>
      <c r="D10618" t="s">
        <v>26689</v>
      </c>
      <c r="E10618">
        <v>4302035</v>
      </c>
      <c r="F10618" t="s">
        <v>27105</v>
      </c>
      <c r="G10618" t="s">
        <v>26729</v>
      </c>
      <c r="H10618" t="s">
        <v>24102</v>
      </c>
      <c r="I10618" t="s">
        <v>27112</v>
      </c>
      <c r="J10618" t="s">
        <v>27113</v>
      </c>
      <c r="K10618" t="s">
        <v>110</v>
      </c>
      <c r="L10618" t="s">
        <v>3346</v>
      </c>
      <c r="M10618" t="s">
        <v>3707</v>
      </c>
      <c r="N10618" t="s">
        <v>9687</v>
      </c>
      <c r="O10618" t="s">
        <v>3343</v>
      </c>
      <c r="P10618" t="s">
        <v>3343</v>
      </c>
      <c r="Q10618" t="s">
        <v>3346</v>
      </c>
    </row>
    <row r="10619" spans="1:17" x14ac:dyDescent="0.25">
      <c r="A10619" t="s">
        <v>26529</v>
      </c>
      <c r="B10619" t="s">
        <v>26530</v>
      </c>
      <c r="C10619" t="s">
        <v>26688</v>
      </c>
      <c r="D10619" t="s">
        <v>26689</v>
      </c>
      <c r="E10619">
        <v>4302035</v>
      </c>
      <c r="F10619" t="s">
        <v>27105</v>
      </c>
      <c r="G10619" t="s">
        <v>26729</v>
      </c>
      <c r="H10619" t="s">
        <v>24102</v>
      </c>
      <c r="I10619" t="s">
        <v>27114</v>
      </c>
      <c r="J10619" t="s">
        <v>27115</v>
      </c>
      <c r="K10619" t="s">
        <v>110</v>
      </c>
      <c r="L10619" t="s">
        <v>3346</v>
      </c>
      <c r="M10619" t="s">
        <v>3707</v>
      </c>
      <c r="N10619" t="s">
        <v>9687</v>
      </c>
      <c r="O10619" t="s">
        <v>3343</v>
      </c>
      <c r="P10619" t="s">
        <v>3343</v>
      </c>
      <c r="Q10619" t="s">
        <v>3346</v>
      </c>
    </row>
    <row r="10620" spans="1:17" x14ac:dyDescent="0.25">
      <c r="A10620" t="s">
        <v>26529</v>
      </c>
      <c r="B10620" t="s">
        <v>26530</v>
      </c>
      <c r="C10620" t="s">
        <v>26688</v>
      </c>
      <c r="D10620" t="s">
        <v>26689</v>
      </c>
      <c r="E10620">
        <v>4302035</v>
      </c>
      <c r="F10620" t="s">
        <v>27105</v>
      </c>
      <c r="G10620" t="s">
        <v>26729</v>
      </c>
      <c r="H10620" t="s">
        <v>24102</v>
      </c>
      <c r="I10620" t="s">
        <v>27116</v>
      </c>
      <c r="J10620" t="s">
        <v>27117</v>
      </c>
      <c r="K10620" t="s">
        <v>110</v>
      </c>
      <c r="L10620" t="s">
        <v>3346</v>
      </c>
      <c r="M10620" t="s">
        <v>3707</v>
      </c>
      <c r="N10620" t="s">
        <v>9687</v>
      </c>
      <c r="O10620" t="s">
        <v>3343</v>
      </c>
      <c r="P10620" t="s">
        <v>3343</v>
      </c>
      <c r="Q10620" t="s">
        <v>3346</v>
      </c>
    </row>
    <row r="10621" spans="1:17" x14ac:dyDescent="0.25">
      <c r="A10621" t="s">
        <v>26529</v>
      </c>
      <c r="B10621" t="s">
        <v>26530</v>
      </c>
      <c r="C10621" t="s">
        <v>26688</v>
      </c>
      <c r="D10621" t="s">
        <v>26689</v>
      </c>
      <c r="E10621">
        <v>4302035</v>
      </c>
      <c r="F10621" t="s">
        <v>27105</v>
      </c>
      <c r="G10621" t="s">
        <v>26729</v>
      </c>
      <c r="H10621" t="s">
        <v>24102</v>
      </c>
      <c r="I10621" t="s">
        <v>27118</v>
      </c>
      <c r="J10621" t="s">
        <v>27119</v>
      </c>
      <c r="K10621" t="s">
        <v>110</v>
      </c>
      <c r="L10621" t="s">
        <v>3346</v>
      </c>
      <c r="M10621" t="s">
        <v>3707</v>
      </c>
      <c r="N10621" t="s">
        <v>9687</v>
      </c>
      <c r="O10621" t="s">
        <v>3343</v>
      </c>
      <c r="P10621" t="s">
        <v>3343</v>
      </c>
      <c r="Q10621" t="s">
        <v>3346</v>
      </c>
    </row>
    <row r="10622" spans="1:17" x14ac:dyDescent="0.25">
      <c r="A10622" t="s">
        <v>26529</v>
      </c>
      <c r="B10622" t="s">
        <v>26530</v>
      </c>
      <c r="C10622" t="s">
        <v>26688</v>
      </c>
      <c r="D10622" t="s">
        <v>26689</v>
      </c>
      <c r="E10622">
        <v>4302035</v>
      </c>
      <c r="F10622" t="s">
        <v>27105</v>
      </c>
      <c r="G10622" t="s">
        <v>26729</v>
      </c>
      <c r="H10622" t="s">
        <v>24102</v>
      </c>
      <c r="I10622" t="s">
        <v>27120</v>
      </c>
      <c r="J10622" t="s">
        <v>27121</v>
      </c>
      <c r="K10622" t="s">
        <v>110</v>
      </c>
      <c r="L10622" t="s">
        <v>3346</v>
      </c>
      <c r="M10622" t="s">
        <v>3707</v>
      </c>
      <c r="N10622" t="s">
        <v>9687</v>
      </c>
      <c r="O10622" t="s">
        <v>3343</v>
      </c>
      <c r="P10622" t="s">
        <v>3343</v>
      </c>
      <c r="Q10622" t="s">
        <v>3346</v>
      </c>
    </row>
    <row r="10623" spans="1:17" x14ac:dyDescent="0.25">
      <c r="A10623" t="s">
        <v>26529</v>
      </c>
      <c r="B10623" t="s">
        <v>26530</v>
      </c>
      <c r="C10623" t="s">
        <v>26688</v>
      </c>
      <c r="D10623" t="s">
        <v>26689</v>
      </c>
      <c r="E10623">
        <v>4302035</v>
      </c>
      <c r="F10623" t="s">
        <v>27105</v>
      </c>
      <c r="G10623" t="s">
        <v>26729</v>
      </c>
      <c r="H10623" t="s">
        <v>24102</v>
      </c>
      <c r="I10623" t="s">
        <v>27122</v>
      </c>
      <c r="J10623" t="s">
        <v>27123</v>
      </c>
      <c r="K10623" t="s">
        <v>110</v>
      </c>
      <c r="L10623" t="s">
        <v>3346</v>
      </c>
      <c r="M10623" t="s">
        <v>3707</v>
      </c>
      <c r="N10623" t="s">
        <v>9687</v>
      </c>
      <c r="O10623" t="s">
        <v>3343</v>
      </c>
      <c r="P10623" t="s">
        <v>3343</v>
      </c>
      <c r="Q10623" t="s">
        <v>3346</v>
      </c>
    </row>
    <row r="10624" spans="1:17" x14ac:dyDescent="0.25">
      <c r="A10624" t="s">
        <v>26529</v>
      </c>
      <c r="B10624" t="s">
        <v>26530</v>
      </c>
      <c r="C10624" t="s">
        <v>26688</v>
      </c>
      <c r="D10624" t="s">
        <v>26689</v>
      </c>
      <c r="E10624">
        <v>4302035</v>
      </c>
      <c r="F10624" t="s">
        <v>27105</v>
      </c>
      <c r="G10624" t="s">
        <v>26729</v>
      </c>
      <c r="H10624" t="s">
        <v>24102</v>
      </c>
      <c r="I10624" t="s">
        <v>27124</v>
      </c>
      <c r="J10624" t="s">
        <v>27125</v>
      </c>
      <c r="K10624" t="s">
        <v>110</v>
      </c>
      <c r="L10624" t="s">
        <v>3346</v>
      </c>
      <c r="M10624" t="s">
        <v>3707</v>
      </c>
      <c r="N10624" t="s">
        <v>9687</v>
      </c>
      <c r="O10624" t="s">
        <v>3343</v>
      </c>
      <c r="P10624" t="s">
        <v>3343</v>
      </c>
      <c r="Q10624" t="s">
        <v>3346</v>
      </c>
    </row>
    <row r="10625" spans="1:17" x14ac:dyDescent="0.25">
      <c r="A10625" t="s">
        <v>26529</v>
      </c>
      <c r="B10625" t="s">
        <v>26530</v>
      </c>
      <c r="C10625" t="s">
        <v>26688</v>
      </c>
      <c r="D10625" t="s">
        <v>26689</v>
      </c>
      <c r="E10625">
        <v>4302035</v>
      </c>
      <c r="F10625" t="s">
        <v>27105</v>
      </c>
      <c r="G10625" t="s">
        <v>26729</v>
      </c>
      <c r="H10625" t="s">
        <v>24102</v>
      </c>
      <c r="I10625" t="s">
        <v>27126</v>
      </c>
      <c r="J10625" t="s">
        <v>27127</v>
      </c>
      <c r="K10625" t="s">
        <v>110</v>
      </c>
      <c r="L10625" t="s">
        <v>3346</v>
      </c>
      <c r="M10625" t="s">
        <v>3707</v>
      </c>
      <c r="N10625" t="s">
        <v>9687</v>
      </c>
      <c r="O10625" t="s">
        <v>3343</v>
      </c>
      <c r="P10625" t="s">
        <v>3343</v>
      </c>
      <c r="Q10625" t="s">
        <v>3346</v>
      </c>
    </row>
    <row r="10626" spans="1:17" x14ac:dyDescent="0.25">
      <c r="A10626" t="s">
        <v>26529</v>
      </c>
      <c r="B10626" t="s">
        <v>26530</v>
      </c>
      <c r="C10626" t="s">
        <v>26688</v>
      </c>
      <c r="D10626" t="s">
        <v>26689</v>
      </c>
      <c r="E10626">
        <v>4302035</v>
      </c>
      <c r="F10626" t="s">
        <v>27105</v>
      </c>
      <c r="G10626" t="s">
        <v>26729</v>
      </c>
      <c r="H10626" t="s">
        <v>24102</v>
      </c>
      <c r="I10626" t="s">
        <v>27128</v>
      </c>
      <c r="J10626" t="s">
        <v>27129</v>
      </c>
      <c r="K10626" t="s">
        <v>110</v>
      </c>
      <c r="L10626" t="s">
        <v>3346</v>
      </c>
      <c r="M10626" t="s">
        <v>3707</v>
      </c>
      <c r="N10626" t="s">
        <v>9687</v>
      </c>
      <c r="O10626" t="s">
        <v>3343</v>
      </c>
      <c r="P10626" t="s">
        <v>3343</v>
      </c>
      <c r="Q10626" t="s">
        <v>3346</v>
      </c>
    </row>
    <row r="10627" spans="1:17" x14ac:dyDescent="0.25">
      <c r="A10627" t="s">
        <v>26529</v>
      </c>
      <c r="B10627" t="s">
        <v>26530</v>
      </c>
      <c r="C10627" t="s">
        <v>26688</v>
      </c>
      <c r="D10627" t="s">
        <v>26689</v>
      </c>
      <c r="E10627">
        <v>4302035</v>
      </c>
      <c r="F10627" t="s">
        <v>27105</v>
      </c>
      <c r="G10627" t="s">
        <v>26729</v>
      </c>
      <c r="H10627" t="s">
        <v>24102</v>
      </c>
      <c r="I10627" t="s">
        <v>27130</v>
      </c>
      <c r="J10627" t="s">
        <v>27131</v>
      </c>
      <c r="K10627" t="s">
        <v>110</v>
      </c>
      <c r="L10627" t="s">
        <v>3346</v>
      </c>
      <c r="M10627" t="s">
        <v>3707</v>
      </c>
      <c r="N10627" t="s">
        <v>9687</v>
      </c>
      <c r="O10627" t="s">
        <v>3343</v>
      </c>
      <c r="P10627" t="s">
        <v>3343</v>
      </c>
      <c r="Q10627" t="s">
        <v>3346</v>
      </c>
    </row>
    <row r="10628" spans="1:17" x14ac:dyDescent="0.25">
      <c r="A10628" t="s">
        <v>26529</v>
      </c>
      <c r="B10628" t="s">
        <v>26530</v>
      </c>
      <c r="C10628" t="s">
        <v>26688</v>
      </c>
      <c r="D10628" t="s">
        <v>26689</v>
      </c>
      <c r="E10628">
        <v>4302035</v>
      </c>
      <c r="F10628" t="s">
        <v>27105</v>
      </c>
      <c r="G10628" t="s">
        <v>26729</v>
      </c>
      <c r="H10628" t="s">
        <v>24102</v>
      </c>
      <c r="I10628" t="s">
        <v>27132</v>
      </c>
      <c r="J10628" t="s">
        <v>27133</v>
      </c>
      <c r="K10628" t="s">
        <v>110</v>
      </c>
      <c r="L10628" t="s">
        <v>3346</v>
      </c>
      <c r="M10628" t="s">
        <v>3707</v>
      </c>
      <c r="N10628" t="s">
        <v>9687</v>
      </c>
      <c r="O10628" t="s">
        <v>3343</v>
      </c>
      <c r="P10628" t="s">
        <v>3343</v>
      </c>
      <c r="Q10628" t="s">
        <v>3346</v>
      </c>
    </row>
    <row r="10629" spans="1:17" x14ac:dyDescent="0.25">
      <c r="A10629" t="s">
        <v>26529</v>
      </c>
      <c r="B10629" t="s">
        <v>26530</v>
      </c>
      <c r="C10629" t="s">
        <v>26688</v>
      </c>
      <c r="D10629" t="s">
        <v>26689</v>
      </c>
      <c r="E10629">
        <v>4302035</v>
      </c>
      <c r="F10629" t="s">
        <v>27105</v>
      </c>
      <c r="G10629" t="s">
        <v>26729</v>
      </c>
      <c r="H10629" t="s">
        <v>24102</v>
      </c>
      <c r="I10629" t="s">
        <v>27134</v>
      </c>
      <c r="J10629" t="s">
        <v>27135</v>
      </c>
      <c r="K10629" t="s">
        <v>110</v>
      </c>
      <c r="L10629" t="s">
        <v>3346</v>
      </c>
      <c r="M10629" t="s">
        <v>3707</v>
      </c>
      <c r="N10629" t="s">
        <v>9687</v>
      </c>
      <c r="O10629" t="s">
        <v>3343</v>
      </c>
      <c r="P10629" t="s">
        <v>3343</v>
      </c>
      <c r="Q10629" t="s">
        <v>3346</v>
      </c>
    </row>
    <row r="10630" spans="1:17" x14ac:dyDescent="0.25">
      <c r="A10630" t="s">
        <v>26529</v>
      </c>
      <c r="B10630" t="s">
        <v>26530</v>
      </c>
      <c r="C10630" t="s">
        <v>26688</v>
      </c>
      <c r="D10630" t="s">
        <v>26689</v>
      </c>
      <c r="E10630">
        <v>4302035</v>
      </c>
      <c r="F10630" t="s">
        <v>27105</v>
      </c>
      <c r="G10630" t="s">
        <v>26729</v>
      </c>
      <c r="H10630" t="s">
        <v>24102</v>
      </c>
      <c r="I10630" t="s">
        <v>27136</v>
      </c>
      <c r="J10630" t="s">
        <v>27137</v>
      </c>
      <c r="K10630" t="s">
        <v>110</v>
      </c>
      <c r="L10630" t="s">
        <v>3346</v>
      </c>
      <c r="M10630" t="s">
        <v>3707</v>
      </c>
      <c r="N10630" t="s">
        <v>9687</v>
      </c>
      <c r="O10630" t="s">
        <v>3343</v>
      </c>
      <c r="P10630" t="s">
        <v>3343</v>
      </c>
      <c r="Q10630" t="s">
        <v>3346</v>
      </c>
    </row>
    <row r="10631" spans="1:17" x14ac:dyDescent="0.25">
      <c r="A10631" t="s">
        <v>26529</v>
      </c>
      <c r="B10631" t="s">
        <v>26530</v>
      </c>
      <c r="C10631" t="s">
        <v>26688</v>
      </c>
      <c r="D10631" t="s">
        <v>26689</v>
      </c>
      <c r="E10631">
        <v>4302035</v>
      </c>
      <c r="F10631" t="s">
        <v>27105</v>
      </c>
      <c r="G10631" t="s">
        <v>26729</v>
      </c>
      <c r="H10631" t="s">
        <v>24102</v>
      </c>
      <c r="I10631" t="s">
        <v>27138</v>
      </c>
      <c r="J10631" t="s">
        <v>27139</v>
      </c>
      <c r="K10631" t="s">
        <v>110</v>
      </c>
      <c r="L10631" t="s">
        <v>3346</v>
      </c>
      <c r="M10631" t="s">
        <v>3707</v>
      </c>
      <c r="N10631" t="s">
        <v>9687</v>
      </c>
      <c r="O10631" t="s">
        <v>3343</v>
      </c>
      <c r="P10631" t="s">
        <v>3343</v>
      </c>
      <c r="Q10631" t="s">
        <v>3346</v>
      </c>
    </row>
    <row r="10632" spans="1:17" x14ac:dyDescent="0.25">
      <c r="A10632" t="s">
        <v>26529</v>
      </c>
      <c r="B10632" t="s">
        <v>26530</v>
      </c>
      <c r="C10632" t="s">
        <v>26688</v>
      </c>
      <c r="D10632" t="s">
        <v>26689</v>
      </c>
      <c r="E10632">
        <v>4302035</v>
      </c>
      <c r="F10632" t="s">
        <v>27105</v>
      </c>
      <c r="G10632" t="s">
        <v>26729</v>
      </c>
      <c r="H10632" t="s">
        <v>24102</v>
      </c>
      <c r="I10632" t="s">
        <v>27140</v>
      </c>
      <c r="J10632" t="s">
        <v>27141</v>
      </c>
      <c r="K10632" t="s">
        <v>110</v>
      </c>
      <c r="L10632" t="s">
        <v>3346</v>
      </c>
      <c r="M10632" t="s">
        <v>3707</v>
      </c>
      <c r="N10632" t="s">
        <v>9687</v>
      </c>
      <c r="O10632" t="s">
        <v>3343</v>
      </c>
      <c r="P10632" t="s">
        <v>3343</v>
      </c>
      <c r="Q10632" t="s">
        <v>3346</v>
      </c>
    </row>
    <row r="10633" spans="1:17" x14ac:dyDescent="0.25">
      <c r="A10633" t="s">
        <v>26529</v>
      </c>
      <c r="B10633" t="s">
        <v>26530</v>
      </c>
      <c r="C10633" t="s">
        <v>26688</v>
      </c>
      <c r="D10633" t="s">
        <v>26689</v>
      </c>
      <c r="E10633">
        <v>4302035</v>
      </c>
      <c r="F10633" t="s">
        <v>27105</v>
      </c>
      <c r="G10633" t="s">
        <v>26729</v>
      </c>
      <c r="H10633" t="s">
        <v>24102</v>
      </c>
      <c r="I10633" t="s">
        <v>27142</v>
      </c>
      <c r="J10633" t="s">
        <v>27143</v>
      </c>
      <c r="K10633" t="s">
        <v>110</v>
      </c>
      <c r="L10633" t="s">
        <v>3346</v>
      </c>
      <c r="M10633" t="s">
        <v>3707</v>
      </c>
      <c r="N10633" t="s">
        <v>9687</v>
      </c>
      <c r="O10633" t="s">
        <v>3343</v>
      </c>
      <c r="P10633" t="s">
        <v>3343</v>
      </c>
      <c r="Q10633" t="s">
        <v>3346</v>
      </c>
    </row>
    <row r="10634" spans="1:17" x14ac:dyDescent="0.25">
      <c r="A10634" t="s">
        <v>26529</v>
      </c>
      <c r="B10634" t="s">
        <v>26530</v>
      </c>
      <c r="C10634" t="s">
        <v>26688</v>
      </c>
      <c r="D10634" t="s">
        <v>26689</v>
      </c>
      <c r="E10634">
        <v>4302035</v>
      </c>
      <c r="F10634" t="s">
        <v>27105</v>
      </c>
      <c r="G10634" t="s">
        <v>26729</v>
      </c>
      <c r="H10634" t="s">
        <v>24102</v>
      </c>
      <c r="I10634" t="s">
        <v>27144</v>
      </c>
      <c r="J10634" t="s">
        <v>27104</v>
      </c>
      <c r="K10634" t="s">
        <v>110</v>
      </c>
      <c r="L10634" t="s">
        <v>3346</v>
      </c>
      <c r="M10634" t="s">
        <v>3707</v>
      </c>
      <c r="N10634" t="s">
        <v>9687</v>
      </c>
      <c r="O10634" t="s">
        <v>3343</v>
      </c>
      <c r="P10634" t="s">
        <v>3343</v>
      </c>
      <c r="Q10634" t="s">
        <v>3346</v>
      </c>
    </row>
    <row r="10635" spans="1:17" x14ac:dyDescent="0.25">
      <c r="A10635" t="s">
        <v>26529</v>
      </c>
      <c r="B10635" t="s">
        <v>26530</v>
      </c>
      <c r="C10635" t="s">
        <v>26688</v>
      </c>
      <c r="D10635" t="s">
        <v>26689</v>
      </c>
      <c r="E10635">
        <v>4302036</v>
      </c>
      <c r="F10635" t="s">
        <v>27145</v>
      </c>
      <c r="G10635" t="s">
        <v>26817</v>
      </c>
      <c r="H10635" t="s">
        <v>24102</v>
      </c>
      <c r="I10635" t="s">
        <v>27146</v>
      </c>
      <c r="J10635" t="s">
        <v>27147</v>
      </c>
      <c r="K10635" t="s">
        <v>110</v>
      </c>
      <c r="L10635" t="s">
        <v>3343</v>
      </c>
      <c r="M10635" t="s">
        <v>3707</v>
      </c>
      <c r="N10635" t="s">
        <v>9687</v>
      </c>
      <c r="O10635" t="s">
        <v>3343</v>
      </c>
      <c r="P10635" t="s">
        <v>3343</v>
      </c>
      <c r="Q10635" t="s">
        <v>3346</v>
      </c>
    </row>
    <row r="10636" spans="1:17" x14ac:dyDescent="0.25">
      <c r="A10636" t="s">
        <v>26529</v>
      </c>
      <c r="B10636" t="s">
        <v>26530</v>
      </c>
      <c r="C10636" t="s">
        <v>26688</v>
      </c>
      <c r="D10636" t="s">
        <v>26689</v>
      </c>
      <c r="E10636">
        <v>4302036</v>
      </c>
      <c r="F10636" t="s">
        <v>27145</v>
      </c>
      <c r="G10636" t="s">
        <v>26817</v>
      </c>
      <c r="H10636" t="s">
        <v>24102</v>
      </c>
      <c r="I10636" t="s">
        <v>27148</v>
      </c>
      <c r="J10636" t="s">
        <v>27149</v>
      </c>
      <c r="K10636" t="s">
        <v>110</v>
      </c>
      <c r="L10636" t="s">
        <v>3346</v>
      </c>
      <c r="M10636" t="s">
        <v>3707</v>
      </c>
      <c r="N10636" t="s">
        <v>9687</v>
      </c>
      <c r="O10636" t="s">
        <v>3343</v>
      </c>
      <c r="P10636" t="s">
        <v>3343</v>
      </c>
      <c r="Q10636" t="s">
        <v>3346</v>
      </c>
    </row>
    <row r="10637" spans="1:17" x14ac:dyDescent="0.25">
      <c r="A10637" t="s">
        <v>26529</v>
      </c>
      <c r="B10637" t="s">
        <v>26530</v>
      </c>
      <c r="C10637" t="s">
        <v>26688</v>
      </c>
      <c r="D10637" t="s">
        <v>26689</v>
      </c>
      <c r="E10637">
        <v>4302036</v>
      </c>
      <c r="F10637" t="s">
        <v>27145</v>
      </c>
      <c r="G10637" t="s">
        <v>26817</v>
      </c>
      <c r="H10637" t="s">
        <v>24102</v>
      </c>
      <c r="I10637" t="s">
        <v>27150</v>
      </c>
      <c r="J10637" t="s">
        <v>27151</v>
      </c>
      <c r="K10637" t="s">
        <v>110</v>
      </c>
      <c r="L10637" t="s">
        <v>3346</v>
      </c>
      <c r="M10637" t="s">
        <v>3707</v>
      </c>
      <c r="N10637" t="s">
        <v>9687</v>
      </c>
      <c r="O10637" t="s">
        <v>3343</v>
      </c>
      <c r="P10637" t="s">
        <v>3343</v>
      </c>
      <c r="Q10637" t="s">
        <v>3346</v>
      </c>
    </row>
    <row r="10638" spans="1:17" x14ac:dyDescent="0.25">
      <c r="A10638" t="s">
        <v>26529</v>
      </c>
      <c r="B10638" t="s">
        <v>26530</v>
      </c>
      <c r="C10638" t="s">
        <v>26688</v>
      </c>
      <c r="D10638" t="s">
        <v>26689</v>
      </c>
      <c r="E10638">
        <v>4302036</v>
      </c>
      <c r="F10638" t="s">
        <v>27145</v>
      </c>
      <c r="G10638" t="s">
        <v>26817</v>
      </c>
      <c r="H10638" t="s">
        <v>24102</v>
      </c>
      <c r="I10638" t="s">
        <v>27152</v>
      </c>
      <c r="J10638" t="s">
        <v>27153</v>
      </c>
      <c r="K10638" t="s">
        <v>110</v>
      </c>
      <c r="L10638" t="s">
        <v>3346</v>
      </c>
      <c r="M10638" t="s">
        <v>3707</v>
      </c>
      <c r="N10638" t="s">
        <v>9687</v>
      </c>
      <c r="O10638" t="s">
        <v>3343</v>
      </c>
      <c r="P10638" t="s">
        <v>3343</v>
      </c>
      <c r="Q10638" t="s">
        <v>3346</v>
      </c>
    </row>
    <row r="10639" spans="1:17" x14ac:dyDescent="0.25">
      <c r="A10639" t="s">
        <v>26529</v>
      </c>
      <c r="B10639" t="s">
        <v>26530</v>
      </c>
      <c r="C10639" t="s">
        <v>26688</v>
      </c>
      <c r="D10639" t="s">
        <v>26689</v>
      </c>
      <c r="E10639">
        <v>4302036</v>
      </c>
      <c r="F10639" t="s">
        <v>27145</v>
      </c>
      <c r="G10639" t="s">
        <v>26817</v>
      </c>
      <c r="H10639" t="s">
        <v>24102</v>
      </c>
      <c r="I10639" t="s">
        <v>27154</v>
      </c>
      <c r="J10639" t="s">
        <v>27155</v>
      </c>
      <c r="K10639" t="s">
        <v>110</v>
      </c>
      <c r="L10639" t="s">
        <v>3346</v>
      </c>
      <c r="M10639" t="s">
        <v>3707</v>
      </c>
      <c r="N10639" t="s">
        <v>9687</v>
      </c>
      <c r="O10639" t="s">
        <v>3343</v>
      </c>
      <c r="P10639" t="s">
        <v>3343</v>
      </c>
      <c r="Q10639" t="s">
        <v>3346</v>
      </c>
    </row>
    <row r="10640" spans="1:17" x14ac:dyDescent="0.25">
      <c r="A10640" t="s">
        <v>26529</v>
      </c>
      <c r="B10640" t="s">
        <v>26530</v>
      </c>
      <c r="C10640" t="s">
        <v>26688</v>
      </c>
      <c r="D10640" t="s">
        <v>26689</v>
      </c>
      <c r="E10640">
        <v>4302036</v>
      </c>
      <c r="F10640" t="s">
        <v>27145</v>
      </c>
      <c r="G10640" t="s">
        <v>26817</v>
      </c>
      <c r="H10640" t="s">
        <v>24102</v>
      </c>
      <c r="I10640" t="s">
        <v>27156</v>
      </c>
      <c r="J10640" t="s">
        <v>27157</v>
      </c>
      <c r="K10640" t="s">
        <v>110</v>
      </c>
      <c r="L10640" t="s">
        <v>3346</v>
      </c>
      <c r="M10640" t="s">
        <v>3707</v>
      </c>
      <c r="N10640" t="s">
        <v>9687</v>
      </c>
      <c r="O10640" t="s">
        <v>3343</v>
      </c>
      <c r="P10640" t="s">
        <v>3343</v>
      </c>
      <c r="Q10640" t="s">
        <v>3346</v>
      </c>
    </row>
    <row r="10641" spans="1:17" x14ac:dyDescent="0.25">
      <c r="A10641" t="s">
        <v>26529</v>
      </c>
      <c r="B10641" t="s">
        <v>26530</v>
      </c>
      <c r="C10641" t="s">
        <v>26688</v>
      </c>
      <c r="D10641" t="s">
        <v>26689</v>
      </c>
      <c r="E10641">
        <v>4302036</v>
      </c>
      <c r="F10641" t="s">
        <v>27145</v>
      </c>
      <c r="G10641" t="s">
        <v>26817</v>
      </c>
      <c r="H10641" t="s">
        <v>24102</v>
      </c>
      <c r="I10641" t="s">
        <v>27158</v>
      </c>
      <c r="J10641" t="s">
        <v>27159</v>
      </c>
      <c r="K10641" t="s">
        <v>110</v>
      </c>
      <c r="L10641" t="s">
        <v>3346</v>
      </c>
      <c r="M10641" t="s">
        <v>3707</v>
      </c>
      <c r="N10641" t="s">
        <v>9687</v>
      </c>
      <c r="O10641" t="s">
        <v>3343</v>
      </c>
      <c r="P10641" t="s">
        <v>3343</v>
      </c>
      <c r="Q10641" t="s">
        <v>3346</v>
      </c>
    </row>
    <row r="10642" spans="1:17" x14ac:dyDescent="0.25">
      <c r="A10642" t="s">
        <v>26529</v>
      </c>
      <c r="B10642" t="s">
        <v>26530</v>
      </c>
      <c r="C10642" t="s">
        <v>26688</v>
      </c>
      <c r="D10642" t="s">
        <v>26689</v>
      </c>
      <c r="E10642">
        <v>4302036</v>
      </c>
      <c r="F10642" t="s">
        <v>27145</v>
      </c>
      <c r="G10642" t="s">
        <v>26817</v>
      </c>
      <c r="H10642" t="s">
        <v>24102</v>
      </c>
      <c r="I10642" t="s">
        <v>27160</v>
      </c>
      <c r="J10642" t="s">
        <v>27161</v>
      </c>
      <c r="K10642" t="s">
        <v>110</v>
      </c>
      <c r="L10642" t="s">
        <v>3346</v>
      </c>
      <c r="M10642" t="s">
        <v>3707</v>
      </c>
      <c r="N10642" t="s">
        <v>9687</v>
      </c>
      <c r="O10642" t="s">
        <v>3343</v>
      </c>
      <c r="P10642" t="s">
        <v>3343</v>
      </c>
      <c r="Q10642" t="s">
        <v>3346</v>
      </c>
    </row>
    <row r="10643" spans="1:17" x14ac:dyDescent="0.25">
      <c r="A10643" t="s">
        <v>26529</v>
      </c>
      <c r="B10643" t="s">
        <v>26530</v>
      </c>
      <c r="C10643" t="s">
        <v>26688</v>
      </c>
      <c r="D10643" t="s">
        <v>26689</v>
      </c>
      <c r="E10643">
        <v>4302036</v>
      </c>
      <c r="F10643" t="s">
        <v>27145</v>
      </c>
      <c r="G10643" t="s">
        <v>26817</v>
      </c>
      <c r="H10643" t="s">
        <v>24102</v>
      </c>
      <c r="I10643" t="s">
        <v>27162</v>
      </c>
      <c r="J10643" t="s">
        <v>27163</v>
      </c>
      <c r="K10643" t="s">
        <v>110</v>
      </c>
      <c r="L10643" t="s">
        <v>3346</v>
      </c>
      <c r="M10643" t="s">
        <v>3707</v>
      </c>
      <c r="N10643" t="s">
        <v>9687</v>
      </c>
      <c r="O10643" t="s">
        <v>3343</v>
      </c>
      <c r="P10643" t="s">
        <v>3343</v>
      </c>
      <c r="Q10643" t="s">
        <v>3346</v>
      </c>
    </row>
    <row r="10644" spans="1:17" x14ac:dyDescent="0.25">
      <c r="A10644" t="s">
        <v>26529</v>
      </c>
      <c r="B10644" t="s">
        <v>26530</v>
      </c>
      <c r="C10644" t="s">
        <v>26688</v>
      </c>
      <c r="D10644" t="s">
        <v>26689</v>
      </c>
      <c r="E10644">
        <v>4302036</v>
      </c>
      <c r="F10644" t="s">
        <v>27145</v>
      </c>
      <c r="G10644" t="s">
        <v>26817</v>
      </c>
      <c r="H10644" t="s">
        <v>24102</v>
      </c>
      <c r="I10644" t="s">
        <v>27164</v>
      </c>
      <c r="J10644" t="s">
        <v>27165</v>
      </c>
      <c r="K10644" t="s">
        <v>110</v>
      </c>
      <c r="L10644" t="s">
        <v>3346</v>
      </c>
      <c r="M10644" t="s">
        <v>3707</v>
      </c>
      <c r="N10644" t="s">
        <v>9687</v>
      </c>
      <c r="O10644" t="s">
        <v>3343</v>
      </c>
      <c r="P10644" t="s">
        <v>3343</v>
      </c>
      <c r="Q10644" t="s">
        <v>3346</v>
      </c>
    </row>
    <row r="10645" spans="1:17" x14ac:dyDescent="0.25">
      <c r="A10645" t="s">
        <v>26529</v>
      </c>
      <c r="B10645" t="s">
        <v>26530</v>
      </c>
      <c r="C10645" t="s">
        <v>26688</v>
      </c>
      <c r="D10645" t="s">
        <v>26689</v>
      </c>
      <c r="E10645">
        <v>4302036</v>
      </c>
      <c r="F10645" t="s">
        <v>27145</v>
      </c>
      <c r="G10645" t="s">
        <v>26817</v>
      </c>
      <c r="H10645" t="s">
        <v>24102</v>
      </c>
      <c r="I10645" t="s">
        <v>27166</v>
      </c>
      <c r="J10645" t="s">
        <v>27167</v>
      </c>
      <c r="K10645" t="s">
        <v>110</v>
      </c>
      <c r="L10645" t="s">
        <v>3346</v>
      </c>
      <c r="M10645" t="s">
        <v>3707</v>
      </c>
      <c r="N10645" t="s">
        <v>9687</v>
      </c>
      <c r="O10645" t="s">
        <v>3343</v>
      </c>
      <c r="P10645" t="s">
        <v>3343</v>
      </c>
      <c r="Q10645" t="s">
        <v>3346</v>
      </c>
    </row>
    <row r="10646" spans="1:17" x14ac:dyDescent="0.25">
      <c r="A10646" t="s">
        <v>26529</v>
      </c>
      <c r="B10646" t="s">
        <v>26530</v>
      </c>
      <c r="C10646" t="s">
        <v>26688</v>
      </c>
      <c r="D10646" t="s">
        <v>26689</v>
      </c>
      <c r="E10646">
        <v>4302036</v>
      </c>
      <c r="F10646" t="s">
        <v>27145</v>
      </c>
      <c r="G10646" t="s">
        <v>26817</v>
      </c>
      <c r="H10646" t="s">
        <v>24102</v>
      </c>
      <c r="I10646" t="s">
        <v>27168</v>
      </c>
      <c r="J10646" t="s">
        <v>27169</v>
      </c>
      <c r="K10646" t="s">
        <v>110</v>
      </c>
      <c r="L10646" t="s">
        <v>3346</v>
      </c>
      <c r="M10646" t="s">
        <v>3707</v>
      </c>
      <c r="N10646" t="s">
        <v>9687</v>
      </c>
      <c r="O10646" t="s">
        <v>3343</v>
      </c>
      <c r="P10646" t="s">
        <v>3343</v>
      </c>
      <c r="Q10646" t="s">
        <v>3346</v>
      </c>
    </row>
    <row r="10647" spans="1:17" x14ac:dyDescent="0.25">
      <c r="A10647" t="s">
        <v>26529</v>
      </c>
      <c r="B10647" t="s">
        <v>26530</v>
      </c>
      <c r="C10647" t="s">
        <v>26688</v>
      </c>
      <c r="D10647" t="s">
        <v>26689</v>
      </c>
      <c r="E10647">
        <v>4302036</v>
      </c>
      <c r="F10647" t="s">
        <v>27145</v>
      </c>
      <c r="G10647" t="s">
        <v>26817</v>
      </c>
      <c r="H10647" t="s">
        <v>24102</v>
      </c>
      <c r="I10647" t="s">
        <v>27170</v>
      </c>
      <c r="J10647" t="s">
        <v>27171</v>
      </c>
      <c r="K10647" t="s">
        <v>110</v>
      </c>
      <c r="L10647" t="s">
        <v>3346</v>
      </c>
      <c r="M10647" t="s">
        <v>3707</v>
      </c>
      <c r="N10647" t="s">
        <v>9687</v>
      </c>
      <c r="O10647" t="s">
        <v>3343</v>
      </c>
      <c r="P10647" t="s">
        <v>3343</v>
      </c>
      <c r="Q10647" t="s">
        <v>3346</v>
      </c>
    </row>
    <row r="10648" spans="1:17" x14ac:dyDescent="0.25">
      <c r="A10648" t="s">
        <v>26529</v>
      </c>
      <c r="B10648" t="s">
        <v>26530</v>
      </c>
      <c r="C10648" t="s">
        <v>26688</v>
      </c>
      <c r="D10648" t="s">
        <v>26689</v>
      </c>
      <c r="E10648">
        <v>4302036</v>
      </c>
      <c r="F10648" t="s">
        <v>27145</v>
      </c>
      <c r="G10648" t="s">
        <v>26817</v>
      </c>
      <c r="H10648" t="s">
        <v>24102</v>
      </c>
      <c r="I10648" t="s">
        <v>27172</v>
      </c>
      <c r="J10648" t="s">
        <v>27173</v>
      </c>
      <c r="K10648" t="s">
        <v>110</v>
      </c>
      <c r="L10648" t="s">
        <v>3346</v>
      </c>
      <c r="M10648" t="s">
        <v>3707</v>
      </c>
      <c r="N10648" t="s">
        <v>9687</v>
      </c>
      <c r="O10648" t="s">
        <v>3343</v>
      </c>
      <c r="P10648" t="s">
        <v>3343</v>
      </c>
      <c r="Q10648" t="s">
        <v>3346</v>
      </c>
    </row>
    <row r="10649" spans="1:17" x14ac:dyDescent="0.25">
      <c r="A10649" t="s">
        <v>26529</v>
      </c>
      <c r="B10649" t="s">
        <v>26530</v>
      </c>
      <c r="C10649" t="s">
        <v>26688</v>
      </c>
      <c r="D10649" t="s">
        <v>26689</v>
      </c>
      <c r="E10649">
        <v>4302036</v>
      </c>
      <c r="F10649" t="s">
        <v>27145</v>
      </c>
      <c r="G10649" t="s">
        <v>26817</v>
      </c>
      <c r="H10649" t="s">
        <v>24102</v>
      </c>
      <c r="I10649" t="s">
        <v>27174</v>
      </c>
      <c r="J10649" t="s">
        <v>27175</v>
      </c>
      <c r="K10649" t="s">
        <v>110</v>
      </c>
      <c r="L10649" t="s">
        <v>3346</v>
      </c>
      <c r="M10649" t="s">
        <v>3707</v>
      </c>
      <c r="N10649" t="s">
        <v>9687</v>
      </c>
      <c r="O10649" t="s">
        <v>3343</v>
      </c>
      <c r="P10649" t="s">
        <v>3343</v>
      </c>
      <c r="Q10649" t="s">
        <v>3346</v>
      </c>
    </row>
    <row r="10650" spans="1:17" x14ac:dyDescent="0.25">
      <c r="A10650" t="s">
        <v>26529</v>
      </c>
      <c r="B10650" t="s">
        <v>26530</v>
      </c>
      <c r="C10650" t="s">
        <v>26688</v>
      </c>
      <c r="D10650" t="s">
        <v>26689</v>
      </c>
      <c r="E10650">
        <v>4302036</v>
      </c>
      <c r="F10650" t="s">
        <v>27145</v>
      </c>
      <c r="G10650" t="s">
        <v>26817</v>
      </c>
      <c r="H10650" t="s">
        <v>24102</v>
      </c>
      <c r="I10650" t="s">
        <v>27176</v>
      </c>
      <c r="J10650" t="s">
        <v>27177</v>
      </c>
      <c r="K10650" t="s">
        <v>110</v>
      </c>
      <c r="L10650" t="s">
        <v>3346</v>
      </c>
      <c r="M10650" t="s">
        <v>3707</v>
      </c>
      <c r="N10650" t="s">
        <v>9687</v>
      </c>
      <c r="O10650" t="s">
        <v>3343</v>
      </c>
      <c r="P10650" t="s">
        <v>3343</v>
      </c>
      <c r="Q10650" t="s">
        <v>3346</v>
      </c>
    </row>
    <row r="10651" spans="1:17" x14ac:dyDescent="0.25">
      <c r="A10651" t="s">
        <v>26529</v>
      </c>
      <c r="B10651" t="s">
        <v>26530</v>
      </c>
      <c r="C10651" t="s">
        <v>26688</v>
      </c>
      <c r="D10651" t="s">
        <v>26689</v>
      </c>
      <c r="E10651">
        <v>4302036</v>
      </c>
      <c r="F10651" t="s">
        <v>27145</v>
      </c>
      <c r="G10651" t="s">
        <v>26817</v>
      </c>
      <c r="H10651" t="s">
        <v>24102</v>
      </c>
      <c r="I10651" t="s">
        <v>27178</v>
      </c>
      <c r="J10651" t="s">
        <v>27179</v>
      </c>
      <c r="K10651" t="s">
        <v>110</v>
      </c>
      <c r="L10651" t="s">
        <v>3346</v>
      </c>
      <c r="M10651" t="s">
        <v>3707</v>
      </c>
      <c r="N10651" t="s">
        <v>9687</v>
      </c>
      <c r="O10651" t="s">
        <v>3343</v>
      </c>
      <c r="P10651" t="s">
        <v>3343</v>
      </c>
      <c r="Q10651" t="s">
        <v>3346</v>
      </c>
    </row>
    <row r="10652" spans="1:17" x14ac:dyDescent="0.25">
      <c r="A10652" t="s">
        <v>26529</v>
      </c>
      <c r="B10652" t="s">
        <v>26530</v>
      </c>
      <c r="C10652" t="s">
        <v>26688</v>
      </c>
      <c r="D10652" t="s">
        <v>26689</v>
      </c>
      <c r="E10652">
        <v>4302036</v>
      </c>
      <c r="F10652" t="s">
        <v>27145</v>
      </c>
      <c r="G10652" t="s">
        <v>26817</v>
      </c>
      <c r="H10652" t="s">
        <v>24102</v>
      </c>
      <c r="I10652" t="s">
        <v>27180</v>
      </c>
      <c r="J10652" t="s">
        <v>27181</v>
      </c>
      <c r="K10652" t="s">
        <v>110</v>
      </c>
      <c r="L10652" t="s">
        <v>3346</v>
      </c>
      <c r="M10652" t="s">
        <v>3707</v>
      </c>
      <c r="N10652" t="s">
        <v>9687</v>
      </c>
      <c r="O10652" t="s">
        <v>3343</v>
      </c>
      <c r="P10652" t="s">
        <v>3343</v>
      </c>
      <c r="Q10652" t="s">
        <v>3346</v>
      </c>
    </row>
    <row r="10653" spans="1:17" x14ac:dyDescent="0.25">
      <c r="A10653" t="s">
        <v>26529</v>
      </c>
      <c r="B10653" t="s">
        <v>26530</v>
      </c>
      <c r="C10653" t="s">
        <v>26688</v>
      </c>
      <c r="D10653" t="s">
        <v>26689</v>
      </c>
      <c r="E10653">
        <v>4302036</v>
      </c>
      <c r="F10653" t="s">
        <v>27145</v>
      </c>
      <c r="G10653" t="s">
        <v>26817</v>
      </c>
      <c r="H10653" t="s">
        <v>24102</v>
      </c>
      <c r="I10653" t="s">
        <v>27182</v>
      </c>
      <c r="J10653" t="s">
        <v>27183</v>
      </c>
      <c r="K10653" t="s">
        <v>110</v>
      </c>
      <c r="L10653" t="s">
        <v>3346</v>
      </c>
      <c r="M10653" t="s">
        <v>3707</v>
      </c>
      <c r="N10653" t="s">
        <v>9687</v>
      </c>
      <c r="O10653" t="s">
        <v>3343</v>
      </c>
      <c r="P10653" t="s">
        <v>3343</v>
      </c>
      <c r="Q10653" t="s">
        <v>3346</v>
      </c>
    </row>
    <row r="10654" spans="1:17" x14ac:dyDescent="0.25">
      <c r="A10654" t="s">
        <v>26529</v>
      </c>
      <c r="B10654" t="s">
        <v>26530</v>
      </c>
      <c r="C10654" t="s">
        <v>26688</v>
      </c>
      <c r="D10654" t="s">
        <v>26689</v>
      </c>
      <c r="E10654">
        <v>4302036</v>
      </c>
      <c r="F10654" t="s">
        <v>27145</v>
      </c>
      <c r="G10654" t="s">
        <v>26817</v>
      </c>
      <c r="H10654" t="s">
        <v>24102</v>
      </c>
      <c r="I10654" t="s">
        <v>27184</v>
      </c>
      <c r="J10654" t="s">
        <v>27185</v>
      </c>
      <c r="K10654" t="s">
        <v>110</v>
      </c>
      <c r="L10654" t="s">
        <v>3346</v>
      </c>
      <c r="M10654" t="s">
        <v>3707</v>
      </c>
      <c r="N10654" t="s">
        <v>9687</v>
      </c>
      <c r="O10654" t="s">
        <v>3343</v>
      </c>
      <c r="P10654" t="s">
        <v>3343</v>
      </c>
      <c r="Q10654" t="s">
        <v>3346</v>
      </c>
    </row>
    <row r="10655" spans="1:17" x14ac:dyDescent="0.25">
      <c r="A10655" t="s">
        <v>26529</v>
      </c>
      <c r="B10655" t="s">
        <v>26530</v>
      </c>
      <c r="C10655" t="s">
        <v>26688</v>
      </c>
      <c r="D10655" t="s">
        <v>26689</v>
      </c>
      <c r="E10655">
        <v>4302037</v>
      </c>
      <c r="F10655" t="s">
        <v>27186</v>
      </c>
      <c r="G10655" t="s">
        <v>22141</v>
      </c>
      <c r="H10655" t="s">
        <v>24102</v>
      </c>
      <c r="I10655" t="s">
        <v>27187</v>
      </c>
      <c r="J10655" t="s">
        <v>27188</v>
      </c>
      <c r="K10655" t="s">
        <v>110</v>
      </c>
      <c r="L10655" t="s">
        <v>3343</v>
      </c>
      <c r="M10655" t="s">
        <v>3707</v>
      </c>
      <c r="N10655" t="s">
        <v>9687</v>
      </c>
      <c r="O10655" t="s">
        <v>3343</v>
      </c>
      <c r="P10655" t="s">
        <v>3343</v>
      </c>
      <c r="Q10655" t="s">
        <v>3346</v>
      </c>
    </row>
    <row r="10656" spans="1:17" x14ac:dyDescent="0.25">
      <c r="A10656" t="s">
        <v>26529</v>
      </c>
      <c r="B10656" t="s">
        <v>26530</v>
      </c>
      <c r="C10656" t="s">
        <v>26688</v>
      </c>
      <c r="D10656" t="s">
        <v>26689</v>
      </c>
      <c r="E10656">
        <v>4302037</v>
      </c>
      <c r="F10656" t="s">
        <v>27186</v>
      </c>
      <c r="G10656" t="s">
        <v>22141</v>
      </c>
      <c r="H10656" t="s">
        <v>24102</v>
      </c>
      <c r="I10656" t="s">
        <v>27189</v>
      </c>
      <c r="J10656" t="s">
        <v>27190</v>
      </c>
      <c r="K10656" t="s">
        <v>110</v>
      </c>
      <c r="L10656" t="s">
        <v>3346</v>
      </c>
      <c r="M10656" t="s">
        <v>3707</v>
      </c>
      <c r="N10656" t="s">
        <v>9687</v>
      </c>
      <c r="O10656" t="s">
        <v>3343</v>
      </c>
      <c r="P10656" t="s">
        <v>3343</v>
      </c>
      <c r="Q10656" t="s">
        <v>3346</v>
      </c>
    </row>
    <row r="10657" spans="1:17" x14ac:dyDescent="0.25">
      <c r="A10657" t="s">
        <v>26529</v>
      </c>
      <c r="B10657" t="s">
        <v>26530</v>
      </c>
      <c r="C10657" t="s">
        <v>26688</v>
      </c>
      <c r="D10657" t="s">
        <v>26689</v>
      </c>
      <c r="E10657">
        <v>4302037</v>
      </c>
      <c r="F10657" t="s">
        <v>27186</v>
      </c>
      <c r="G10657" t="s">
        <v>22141</v>
      </c>
      <c r="H10657" t="s">
        <v>24102</v>
      </c>
      <c r="I10657" t="s">
        <v>27191</v>
      </c>
      <c r="J10657" t="s">
        <v>27192</v>
      </c>
      <c r="K10657" t="s">
        <v>110</v>
      </c>
      <c r="L10657" t="s">
        <v>3346</v>
      </c>
      <c r="M10657" t="s">
        <v>3707</v>
      </c>
      <c r="N10657" t="s">
        <v>9687</v>
      </c>
      <c r="O10657" t="s">
        <v>3343</v>
      </c>
      <c r="P10657" t="s">
        <v>3343</v>
      </c>
      <c r="Q10657" t="s">
        <v>3346</v>
      </c>
    </row>
    <row r="10658" spans="1:17" x14ac:dyDescent="0.25">
      <c r="A10658" t="s">
        <v>26529</v>
      </c>
      <c r="B10658" t="s">
        <v>26530</v>
      </c>
      <c r="C10658" t="s">
        <v>26688</v>
      </c>
      <c r="D10658" t="s">
        <v>26689</v>
      </c>
      <c r="E10658">
        <v>4302037</v>
      </c>
      <c r="F10658" t="s">
        <v>27186</v>
      </c>
      <c r="G10658" t="s">
        <v>22141</v>
      </c>
      <c r="H10658" t="s">
        <v>24102</v>
      </c>
      <c r="I10658" t="s">
        <v>27193</v>
      </c>
      <c r="J10658" t="s">
        <v>27194</v>
      </c>
      <c r="K10658" t="s">
        <v>110</v>
      </c>
      <c r="L10658" t="s">
        <v>3346</v>
      </c>
      <c r="M10658" t="s">
        <v>3707</v>
      </c>
      <c r="N10658" t="s">
        <v>9687</v>
      </c>
      <c r="O10658" t="s">
        <v>3343</v>
      </c>
      <c r="P10658" t="s">
        <v>3343</v>
      </c>
      <c r="Q10658" t="s">
        <v>3346</v>
      </c>
    </row>
    <row r="10659" spans="1:17" x14ac:dyDescent="0.25">
      <c r="A10659" t="s">
        <v>26529</v>
      </c>
      <c r="B10659" t="s">
        <v>26530</v>
      </c>
      <c r="C10659" t="s">
        <v>26688</v>
      </c>
      <c r="D10659" t="s">
        <v>26689</v>
      </c>
      <c r="E10659">
        <v>4302037</v>
      </c>
      <c r="F10659" t="s">
        <v>27186</v>
      </c>
      <c r="G10659" t="s">
        <v>22141</v>
      </c>
      <c r="H10659" t="s">
        <v>24102</v>
      </c>
      <c r="I10659" t="s">
        <v>27195</v>
      </c>
      <c r="J10659" t="s">
        <v>27196</v>
      </c>
      <c r="K10659" t="s">
        <v>110</v>
      </c>
      <c r="L10659" t="s">
        <v>3346</v>
      </c>
      <c r="M10659" t="s">
        <v>3707</v>
      </c>
      <c r="N10659" t="s">
        <v>9687</v>
      </c>
      <c r="O10659" t="s">
        <v>3343</v>
      </c>
      <c r="P10659" t="s">
        <v>3343</v>
      </c>
      <c r="Q10659" t="s">
        <v>3346</v>
      </c>
    </row>
    <row r="10660" spans="1:17" x14ac:dyDescent="0.25">
      <c r="A10660" t="s">
        <v>26529</v>
      </c>
      <c r="B10660" t="s">
        <v>26530</v>
      </c>
      <c r="C10660" t="s">
        <v>26688</v>
      </c>
      <c r="D10660" t="s">
        <v>26689</v>
      </c>
      <c r="E10660">
        <v>4302037</v>
      </c>
      <c r="F10660" t="s">
        <v>27186</v>
      </c>
      <c r="G10660" t="s">
        <v>22141</v>
      </c>
      <c r="H10660" t="s">
        <v>24102</v>
      </c>
      <c r="I10660" t="s">
        <v>27197</v>
      </c>
      <c r="J10660" t="s">
        <v>27198</v>
      </c>
      <c r="K10660" t="s">
        <v>110</v>
      </c>
      <c r="L10660" t="s">
        <v>3346</v>
      </c>
      <c r="M10660" t="s">
        <v>3707</v>
      </c>
      <c r="N10660" t="s">
        <v>9687</v>
      </c>
      <c r="O10660" t="s">
        <v>3343</v>
      </c>
      <c r="P10660" t="s">
        <v>3343</v>
      </c>
      <c r="Q10660" t="s">
        <v>3346</v>
      </c>
    </row>
    <row r="10661" spans="1:17" x14ac:dyDescent="0.25">
      <c r="A10661" t="s">
        <v>26529</v>
      </c>
      <c r="B10661" t="s">
        <v>26530</v>
      </c>
      <c r="C10661" t="s">
        <v>26688</v>
      </c>
      <c r="D10661" t="s">
        <v>26689</v>
      </c>
      <c r="E10661">
        <v>4302037</v>
      </c>
      <c r="F10661" t="s">
        <v>27186</v>
      </c>
      <c r="G10661" t="s">
        <v>22141</v>
      </c>
      <c r="H10661" t="s">
        <v>24102</v>
      </c>
      <c r="I10661" t="s">
        <v>27199</v>
      </c>
      <c r="J10661" t="s">
        <v>27200</v>
      </c>
      <c r="K10661" t="s">
        <v>110</v>
      </c>
      <c r="L10661" t="s">
        <v>3346</v>
      </c>
      <c r="M10661" t="s">
        <v>3707</v>
      </c>
      <c r="N10661" t="s">
        <v>9687</v>
      </c>
      <c r="O10661" t="s">
        <v>3343</v>
      </c>
      <c r="P10661" t="s">
        <v>3343</v>
      </c>
      <c r="Q10661" t="s">
        <v>3346</v>
      </c>
    </row>
    <row r="10662" spans="1:17" x14ac:dyDescent="0.25">
      <c r="A10662" t="s">
        <v>26529</v>
      </c>
      <c r="B10662" t="s">
        <v>26530</v>
      </c>
      <c r="C10662" t="s">
        <v>26688</v>
      </c>
      <c r="D10662" t="s">
        <v>26689</v>
      </c>
      <c r="E10662">
        <v>4302037</v>
      </c>
      <c r="F10662" t="s">
        <v>27186</v>
      </c>
      <c r="G10662" t="s">
        <v>22141</v>
      </c>
      <c r="H10662" t="s">
        <v>24102</v>
      </c>
      <c r="I10662" t="s">
        <v>27201</v>
      </c>
      <c r="J10662" t="s">
        <v>27202</v>
      </c>
      <c r="K10662" t="s">
        <v>110</v>
      </c>
      <c r="L10662" t="s">
        <v>3346</v>
      </c>
      <c r="M10662" t="s">
        <v>3707</v>
      </c>
      <c r="N10662" t="s">
        <v>9687</v>
      </c>
      <c r="O10662" t="s">
        <v>3343</v>
      </c>
      <c r="P10662" t="s">
        <v>3343</v>
      </c>
      <c r="Q10662" t="s">
        <v>3346</v>
      </c>
    </row>
    <row r="10663" spans="1:17" x14ac:dyDescent="0.25">
      <c r="A10663" t="s">
        <v>26529</v>
      </c>
      <c r="B10663" t="s">
        <v>26530</v>
      </c>
      <c r="C10663" t="s">
        <v>26688</v>
      </c>
      <c r="D10663" t="s">
        <v>26689</v>
      </c>
      <c r="E10663">
        <v>4302037</v>
      </c>
      <c r="F10663" t="s">
        <v>27186</v>
      </c>
      <c r="G10663" t="s">
        <v>22141</v>
      </c>
      <c r="H10663" t="s">
        <v>24102</v>
      </c>
      <c r="I10663" t="s">
        <v>27203</v>
      </c>
      <c r="J10663" t="s">
        <v>27204</v>
      </c>
      <c r="K10663" t="s">
        <v>110</v>
      </c>
      <c r="L10663" t="s">
        <v>3346</v>
      </c>
      <c r="M10663" t="s">
        <v>3707</v>
      </c>
      <c r="N10663" t="s">
        <v>9687</v>
      </c>
      <c r="O10663" t="s">
        <v>3343</v>
      </c>
      <c r="P10663" t="s">
        <v>3343</v>
      </c>
      <c r="Q10663" t="s">
        <v>3346</v>
      </c>
    </row>
    <row r="10664" spans="1:17" x14ac:dyDescent="0.25">
      <c r="A10664" t="s">
        <v>26529</v>
      </c>
      <c r="B10664" t="s">
        <v>26530</v>
      </c>
      <c r="C10664" t="s">
        <v>26688</v>
      </c>
      <c r="D10664" t="s">
        <v>26689</v>
      </c>
      <c r="E10664">
        <v>4302037</v>
      </c>
      <c r="F10664" t="s">
        <v>27186</v>
      </c>
      <c r="G10664" t="s">
        <v>22141</v>
      </c>
      <c r="H10664" t="s">
        <v>24102</v>
      </c>
      <c r="I10664" t="s">
        <v>27205</v>
      </c>
      <c r="J10664" t="s">
        <v>27206</v>
      </c>
      <c r="K10664" t="s">
        <v>110</v>
      </c>
      <c r="L10664" t="s">
        <v>3346</v>
      </c>
      <c r="M10664" t="s">
        <v>3707</v>
      </c>
      <c r="N10664" t="s">
        <v>9687</v>
      </c>
      <c r="O10664" t="s">
        <v>3343</v>
      </c>
      <c r="P10664" t="s">
        <v>3343</v>
      </c>
      <c r="Q10664" t="s">
        <v>3346</v>
      </c>
    </row>
    <row r="10665" spans="1:17" x14ac:dyDescent="0.25">
      <c r="A10665" t="s">
        <v>26529</v>
      </c>
      <c r="B10665" t="s">
        <v>26530</v>
      </c>
      <c r="C10665" t="s">
        <v>26688</v>
      </c>
      <c r="D10665" t="s">
        <v>26689</v>
      </c>
      <c r="E10665">
        <v>4302037</v>
      </c>
      <c r="F10665" t="s">
        <v>27186</v>
      </c>
      <c r="G10665" t="s">
        <v>22141</v>
      </c>
      <c r="H10665" t="s">
        <v>24102</v>
      </c>
      <c r="I10665" t="s">
        <v>27207</v>
      </c>
      <c r="J10665" t="s">
        <v>27208</v>
      </c>
      <c r="K10665" t="s">
        <v>110</v>
      </c>
      <c r="L10665" t="s">
        <v>3346</v>
      </c>
      <c r="M10665" t="s">
        <v>3707</v>
      </c>
      <c r="N10665" t="s">
        <v>9687</v>
      </c>
      <c r="O10665" t="s">
        <v>3343</v>
      </c>
      <c r="P10665" t="s">
        <v>3343</v>
      </c>
      <c r="Q10665" t="s">
        <v>3346</v>
      </c>
    </row>
    <row r="10666" spans="1:17" x14ac:dyDescent="0.25">
      <c r="A10666" t="s">
        <v>26529</v>
      </c>
      <c r="B10666" t="s">
        <v>26530</v>
      </c>
      <c r="C10666" t="s">
        <v>26688</v>
      </c>
      <c r="D10666" t="s">
        <v>26689</v>
      </c>
      <c r="E10666">
        <v>4302037</v>
      </c>
      <c r="F10666" t="s">
        <v>27186</v>
      </c>
      <c r="G10666" t="s">
        <v>22141</v>
      </c>
      <c r="H10666" t="s">
        <v>24102</v>
      </c>
      <c r="I10666" t="s">
        <v>27209</v>
      </c>
      <c r="J10666" t="s">
        <v>27210</v>
      </c>
      <c r="K10666" t="s">
        <v>110</v>
      </c>
      <c r="L10666" t="s">
        <v>3346</v>
      </c>
      <c r="M10666" t="s">
        <v>3707</v>
      </c>
      <c r="N10666" t="s">
        <v>9687</v>
      </c>
      <c r="O10666" t="s">
        <v>3343</v>
      </c>
      <c r="P10666" t="s">
        <v>3343</v>
      </c>
      <c r="Q10666" t="s">
        <v>3346</v>
      </c>
    </row>
    <row r="10667" spans="1:17" x14ac:dyDescent="0.25">
      <c r="A10667" t="s">
        <v>26529</v>
      </c>
      <c r="B10667" t="s">
        <v>26530</v>
      </c>
      <c r="C10667" t="s">
        <v>26688</v>
      </c>
      <c r="D10667" t="s">
        <v>26689</v>
      </c>
      <c r="E10667">
        <v>4302037</v>
      </c>
      <c r="F10667" t="s">
        <v>27186</v>
      </c>
      <c r="G10667" t="s">
        <v>22141</v>
      </c>
      <c r="H10667" t="s">
        <v>24102</v>
      </c>
      <c r="I10667" t="s">
        <v>27211</v>
      </c>
      <c r="J10667" t="s">
        <v>27212</v>
      </c>
      <c r="K10667" t="s">
        <v>110</v>
      </c>
      <c r="L10667" t="s">
        <v>3346</v>
      </c>
      <c r="M10667" t="s">
        <v>3707</v>
      </c>
      <c r="N10667" t="s">
        <v>9687</v>
      </c>
      <c r="O10667" t="s">
        <v>3343</v>
      </c>
      <c r="P10667" t="s">
        <v>3343</v>
      </c>
      <c r="Q10667" t="s">
        <v>3346</v>
      </c>
    </row>
    <row r="10668" spans="1:17" x14ac:dyDescent="0.25">
      <c r="A10668" t="s">
        <v>26529</v>
      </c>
      <c r="B10668" t="s">
        <v>26530</v>
      </c>
      <c r="C10668" t="s">
        <v>26688</v>
      </c>
      <c r="D10668" t="s">
        <v>26689</v>
      </c>
      <c r="E10668">
        <v>4302037</v>
      </c>
      <c r="F10668" t="s">
        <v>27186</v>
      </c>
      <c r="G10668" t="s">
        <v>22141</v>
      </c>
      <c r="H10668" t="s">
        <v>24102</v>
      </c>
      <c r="I10668" t="s">
        <v>27213</v>
      </c>
      <c r="J10668" t="s">
        <v>27214</v>
      </c>
      <c r="K10668" t="s">
        <v>110</v>
      </c>
      <c r="L10668" t="s">
        <v>3346</v>
      </c>
      <c r="M10668" t="s">
        <v>3707</v>
      </c>
      <c r="N10668" t="s">
        <v>9687</v>
      </c>
      <c r="O10668" t="s">
        <v>3343</v>
      </c>
      <c r="P10668" t="s">
        <v>3343</v>
      </c>
      <c r="Q10668" t="s">
        <v>3346</v>
      </c>
    </row>
    <row r="10669" spans="1:17" x14ac:dyDescent="0.25">
      <c r="A10669" t="s">
        <v>26529</v>
      </c>
      <c r="B10669" t="s">
        <v>26530</v>
      </c>
      <c r="C10669" t="s">
        <v>26688</v>
      </c>
      <c r="D10669" t="s">
        <v>26689</v>
      </c>
      <c r="E10669">
        <v>4302037</v>
      </c>
      <c r="F10669" t="s">
        <v>27186</v>
      </c>
      <c r="G10669" t="s">
        <v>22141</v>
      </c>
      <c r="H10669" t="s">
        <v>24102</v>
      </c>
      <c r="I10669" t="s">
        <v>27215</v>
      </c>
      <c r="J10669" t="s">
        <v>27216</v>
      </c>
      <c r="K10669" t="s">
        <v>110</v>
      </c>
      <c r="L10669" t="s">
        <v>3346</v>
      </c>
      <c r="M10669" t="s">
        <v>3707</v>
      </c>
      <c r="N10669" t="s">
        <v>9687</v>
      </c>
      <c r="O10669" t="s">
        <v>3343</v>
      </c>
      <c r="P10669" t="s">
        <v>3343</v>
      </c>
      <c r="Q10669" t="s">
        <v>3346</v>
      </c>
    </row>
    <row r="10670" spans="1:17" x14ac:dyDescent="0.25">
      <c r="A10670" t="s">
        <v>26529</v>
      </c>
      <c r="B10670" t="s">
        <v>26530</v>
      </c>
      <c r="C10670" t="s">
        <v>26688</v>
      </c>
      <c r="D10670" t="s">
        <v>26689</v>
      </c>
      <c r="E10670">
        <v>4302037</v>
      </c>
      <c r="F10670" t="s">
        <v>27186</v>
      </c>
      <c r="G10670" t="s">
        <v>22141</v>
      </c>
      <c r="H10670" t="s">
        <v>24102</v>
      </c>
      <c r="I10670" t="s">
        <v>27217</v>
      </c>
      <c r="J10670" t="s">
        <v>27218</v>
      </c>
      <c r="K10670" t="s">
        <v>110</v>
      </c>
      <c r="L10670" t="s">
        <v>3346</v>
      </c>
      <c r="M10670" t="s">
        <v>3707</v>
      </c>
      <c r="N10670" t="s">
        <v>9687</v>
      </c>
      <c r="O10670" t="s">
        <v>3343</v>
      </c>
      <c r="P10670" t="s">
        <v>3343</v>
      </c>
      <c r="Q10670" t="s">
        <v>3346</v>
      </c>
    </row>
    <row r="10671" spans="1:17" x14ac:dyDescent="0.25">
      <c r="A10671" t="s">
        <v>26529</v>
      </c>
      <c r="B10671" t="s">
        <v>26530</v>
      </c>
      <c r="C10671" t="s">
        <v>26688</v>
      </c>
      <c r="D10671" t="s">
        <v>26689</v>
      </c>
      <c r="E10671">
        <v>4302037</v>
      </c>
      <c r="F10671" t="s">
        <v>27186</v>
      </c>
      <c r="G10671" t="s">
        <v>22141</v>
      </c>
      <c r="H10671" t="s">
        <v>24102</v>
      </c>
      <c r="I10671" t="s">
        <v>27219</v>
      </c>
      <c r="J10671" t="s">
        <v>27220</v>
      </c>
      <c r="K10671" t="s">
        <v>110</v>
      </c>
      <c r="L10671" t="s">
        <v>3346</v>
      </c>
      <c r="M10671" t="s">
        <v>3707</v>
      </c>
      <c r="N10671" t="s">
        <v>9687</v>
      </c>
      <c r="O10671" t="s">
        <v>3343</v>
      </c>
      <c r="P10671" t="s">
        <v>3343</v>
      </c>
      <c r="Q10671" t="s">
        <v>3346</v>
      </c>
    </row>
    <row r="10672" spans="1:17" x14ac:dyDescent="0.25">
      <c r="A10672" t="s">
        <v>26529</v>
      </c>
      <c r="B10672" t="s">
        <v>26530</v>
      </c>
      <c r="C10672" t="s">
        <v>26688</v>
      </c>
      <c r="D10672" t="s">
        <v>26689</v>
      </c>
      <c r="E10672">
        <v>4302037</v>
      </c>
      <c r="F10672" t="s">
        <v>27186</v>
      </c>
      <c r="G10672" t="s">
        <v>22141</v>
      </c>
      <c r="H10672" t="s">
        <v>24102</v>
      </c>
      <c r="I10672" t="s">
        <v>27221</v>
      </c>
      <c r="J10672" t="s">
        <v>27222</v>
      </c>
      <c r="K10672" t="s">
        <v>110</v>
      </c>
      <c r="L10672" t="s">
        <v>3346</v>
      </c>
      <c r="M10672" t="s">
        <v>3707</v>
      </c>
      <c r="N10672" t="s">
        <v>9687</v>
      </c>
      <c r="O10672" t="s">
        <v>3343</v>
      </c>
      <c r="P10672" t="s">
        <v>3343</v>
      </c>
      <c r="Q10672" t="s">
        <v>3346</v>
      </c>
    </row>
    <row r="10673" spans="1:17" x14ac:dyDescent="0.25">
      <c r="A10673" t="s">
        <v>26529</v>
      </c>
      <c r="B10673" t="s">
        <v>26530</v>
      </c>
      <c r="C10673" t="s">
        <v>26688</v>
      </c>
      <c r="D10673" t="s">
        <v>26689</v>
      </c>
      <c r="E10673">
        <v>4302037</v>
      </c>
      <c r="F10673" t="s">
        <v>27186</v>
      </c>
      <c r="G10673" t="s">
        <v>22141</v>
      </c>
      <c r="H10673" t="s">
        <v>24102</v>
      </c>
      <c r="I10673" t="s">
        <v>27223</v>
      </c>
      <c r="J10673" t="s">
        <v>27224</v>
      </c>
      <c r="K10673" t="s">
        <v>110</v>
      </c>
      <c r="L10673" t="s">
        <v>3346</v>
      </c>
      <c r="M10673" t="s">
        <v>3707</v>
      </c>
      <c r="N10673" t="s">
        <v>9687</v>
      </c>
      <c r="O10673" t="s">
        <v>3343</v>
      </c>
      <c r="P10673" t="s">
        <v>3343</v>
      </c>
      <c r="Q10673" t="s">
        <v>3346</v>
      </c>
    </row>
    <row r="10674" spans="1:17" x14ac:dyDescent="0.25">
      <c r="A10674" t="s">
        <v>26529</v>
      </c>
      <c r="B10674" t="s">
        <v>26530</v>
      </c>
      <c r="C10674" t="s">
        <v>26688</v>
      </c>
      <c r="D10674" t="s">
        <v>26689</v>
      </c>
      <c r="E10674">
        <v>4302037</v>
      </c>
      <c r="F10674" t="s">
        <v>27186</v>
      </c>
      <c r="G10674" t="s">
        <v>22141</v>
      </c>
      <c r="H10674" t="s">
        <v>24102</v>
      </c>
      <c r="I10674" t="s">
        <v>27225</v>
      </c>
      <c r="J10674" t="s">
        <v>27226</v>
      </c>
      <c r="K10674" t="s">
        <v>110</v>
      </c>
      <c r="L10674" t="s">
        <v>3346</v>
      </c>
      <c r="M10674" t="s">
        <v>3707</v>
      </c>
      <c r="N10674" t="s">
        <v>9687</v>
      </c>
      <c r="O10674" t="s">
        <v>3343</v>
      </c>
      <c r="P10674" t="s">
        <v>3343</v>
      </c>
      <c r="Q10674" t="s">
        <v>3346</v>
      </c>
    </row>
    <row r="10675" spans="1:17" x14ac:dyDescent="0.25">
      <c r="A10675" t="s">
        <v>26529</v>
      </c>
      <c r="B10675" t="s">
        <v>26530</v>
      </c>
      <c r="C10675" t="s">
        <v>26688</v>
      </c>
      <c r="D10675" t="s">
        <v>26689</v>
      </c>
      <c r="E10675">
        <v>4302038</v>
      </c>
      <c r="F10675" t="s">
        <v>27227</v>
      </c>
      <c r="G10675" t="s">
        <v>26581</v>
      </c>
      <c r="H10675" t="s">
        <v>24102</v>
      </c>
      <c r="I10675" t="s">
        <v>27228</v>
      </c>
      <c r="J10675" t="s">
        <v>27229</v>
      </c>
      <c r="K10675" t="s">
        <v>110</v>
      </c>
      <c r="L10675" t="s">
        <v>3343</v>
      </c>
      <c r="M10675" t="s">
        <v>3707</v>
      </c>
      <c r="N10675" t="s">
        <v>9687</v>
      </c>
      <c r="O10675" t="s">
        <v>3343</v>
      </c>
      <c r="P10675" t="s">
        <v>3343</v>
      </c>
      <c r="Q10675" t="s">
        <v>3346</v>
      </c>
    </row>
    <row r="10676" spans="1:17" x14ac:dyDescent="0.25">
      <c r="A10676" t="s">
        <v>26529</v>
      </c>
      <c r="B10676" t="s">
        <v>26530</v>
      </c>
      <c r="C10676" t="s">
        <v>26688</v>
      </c>
      <c r="D10676" t="s">
        <v>26689</v>
      </c>
      <c r="E10676">
        <v>4302038</v>
      </c>
      <c r="F10676" t="s">
        <v>27227</v>
      </c>
      <c r="G10676" t="s">
        <v>26581</v>
      </c>
      <c r="H10676" t="s">
        <v>24102</v>
      </c>
      <c r="I10676" t="s">
        <v>27230</v>
      </c>
      <c r="J10676" t="s">
        <v>27231</v>
      </c>
      <c r="K10676" t="s">
        <v>110</v>
      </c>
      <c r="L10676" t="s">
        <v>3346</v>
      </c>
      <c r="M10676" t="s">
        <v>3707</v>
      </c>
      <c r="N10676" t="s">
        <v>9687</v>
      </c>
      <c r="O10676" t="s">
        <v>3343</v>
      </c>
      <c r="P10676" t="s">
        <v>3343</v>
      </c>
      <c r="Q10676" t="s">
        <v>3346</v>
      </c>
    </row>
    <row r="10677" spans="1:17" x14ac:dyDescent="0.25">
      <c r="A10677" t="s">
        <v>26529</v>
      </c>
      <c r="B10677" t="s">
        <v>26530</v>
      </c>
      <c r="C10677" t="s">
        <v>26688</v>
      </c>
      <c r="D10677" t="s">
        <v>26689</v>
      </c>
      <c r="E10677">
        <v>4302038</v>
      </c>
      <c r="F10677" t="s">
        <v>27227</v>
      </c>
      <c r="G10677" t="s">
        <v>26581</v>
      </c>
      <c r="H10677" t="s">
        <v>24102</v>
      </c>
      <c r="I10677" t="s">
        <v>27232</v>
      </c>
      <c r="J10677" t="s">
        <v>27233</v>
      </c>
      <c r="K10677" t="s">
        <v>110</v>
      </c>
      <c r="L10677" t="s">
        <v>3346</v>
      </c>
      <c r="M10677" t="s">
        <v>3707</v>
      </c>
      <c r="N10677" t="s">
        <v>9687</v>
      </c>
      <c r="O10677" t="s">
        <v>3343</v>
      </c>
      <c r="P10677" t="s">
        <v>3343</v>
      </c>
      <c r="Q10677" t="s">
        <v>3346</v>
      </c>
    </row>
    <row r="10678" spans="1:17" x14ac:dyDescent="0.25">
      <c r="A10678" t="s">
        <v>26529</v>
      </c>
      <c r="B10678" t="s">
        <v>26530</v>
      </c>
      <c r="C10678" t="s">
        <v>26688</v>
      </c>
      <c r="D10678" t="s">
        <v>26689</v>
      </c>
      <c r="E10678">
        <v>4302038</v>
      </c>
      <c r="F10678" t="s">
        <v>27227</v>
      </c>
      <c r="G10678" t="s">
        <v>26581</v>
      </c>
      <c r="H10678" t="s">
        <v>24102</v>
      </c>
      <c r="I10678" t="s">
        <v>27234</v>
      </c>
      <c r="J10678" t="s">
        <v>27235</v>
      </c>
      <c r="K10678" t="s">
        <v>110</v>
      </c>
      <c r="L10678" t="s">
        <v>3346</v>
      </c>
      <c r="M10678" t="s">
        <v>3707</v>
      </c>
      <c r="N10678" t="s">
        <v>9687</v>
      </c>
      <c r="O10678" t="s">
        <v>3343</v>
      </c>
      <c r="P10678" t="s">
        <v>3343</v>
      </c>
      <c r="Q10678" t="s">
        <v>3346</v>
      </c>
    </row>
    <row r="10679" spans="1:17" x14ac:dyDescent="0.25">
      <c r="A10679" t="s">
        <v>26529</v>
      </c>
      <c r="B10679" t="s">
        <v>26530</v>
      </c>
      <c r="C10679" t="s">
        <v>26688</v>
      </c>
      <c r="D10679" t="s">
        <v>26689</v>
      </c>
      <c r="E10679">
        <v>4302038</v>
      </c>
      <c r="F10679" t="s">
        <v>27227</v>
      </c>
      <c r="G10679" t="s">
        <v>26581</v>
      </c>
      <c r="H10679" t="s">
        <v>24102</v>
      </c>
      <c r="I10679" t="s">
        <v>27236</v>
      </c>
      <c r="J10679" t="s">
        <v>27237</v>
      </c>
      <c r="K10679" t="s">
        <v>110</v>
      </c>
      <c r="L10679" t="s">
        <v>3346</v>
      </c>
      <c r="M10679" t="s">
        <v>3707</v>
      </c>
      <c r="N10679" t="s">
        <v>9687</v>
      </c>
      <c r="O10679" t="s">
        <v>3343</v>
      </c>
      <c r="P10679" t="s">
        <v>3343</v>
      </c>
      <c r="Q10679" t="s">
        <v>3346</v>
      </c>
    </row>
    <row r="10680" spans="1:17" x14ac:dyDescent="0.25">
      <c r="A10680" t="s">
        <v>26529</v>
      </c>
      <c r="B10680" t="s">
        <v>26530</v>
      </c>
      <c r="C10680" t="s">
        <v>26688</v>
      </c>
      <c r="D10680" t="s">
        <v>26689</v>
      </c>
      <c r="E10680">
        <v>4302038</v>
      </c>
      <c r="F10680" t="s">
        <v>27227</v>
      </c>
      <c r="G10680" t="s">
        <v>26581</v>
      </c>
      <c r="H10680" t="s">
        <v>24102</v>
      </c>
      <c r="I10680" t="s">
        <v>27238</v>
      </c>
      <c r="J10680" t="s">
        <v>27239</v>
      </c>
      <c r="K10680" t="s">
        <v>110</v>
      </c>
      <c r="L10680" t="s">
        <v>3346</v>
      </c>
      <c r="M10680" t="s">
        <v>3707</v>
      </c>
      <c r="N10680" t="s">
        <v>9687</v>
      </c>
      <c r="O10680" t="s">
        <v>3343</v>
      </c>
      <c r="P10680" t="s">
        <v>3343</v>
      </c>
      <c r="Q10680" t="s">
        <v>3346</v>
      </c>
    </row>
    <row r="10681" spans="1:17" x14ac:dyDescent="0.25">
      <c r="A10681" t="s">
        <v>26529</v>
      </c>
      <c r="B10681" t="s">
        <v>26530</v>
      </c>
      <c r="C10681" t="s">
        <v>26688</v>
      </c>
      <c r="D10681" t="s">
        <v>26689</v>
      </c>
      <c r="E10681">
        <v>4302038</v>
      </c>
      <c r="F10681" t="s">
        <v>27227</v>
      </c>
      <c r="G10681" t="s">
        <v>26581</v>
      </c>
      <c r="H10681" t="s">
        <v>24102</v>
      </c>
      <c r="I10681" t="s">
        <v>27240</v>
      </c>
      <c r="J10681" t="s">
        <v>27241</v>
      </c>
      <c r="K10681" t="s">
        <v>110</v>
      </c>
      <c r="L10681" t="s">
        <v>3346</v>
      </c>
      <c r="M10681" t="s">
        <v>3707</v>
      </c>
      <c r="N10681" t="s">
        <v>9687</v>
      </c>
      <c r="O10681" t="s">
        <v>3343</v>
      </c>
      <c r="P10681" t="s">
        <v>3343</v>
      </c>
      <c r="Q10681" t="s">
        <v>3346</v>
      </c>
    </row>
    <row r="10682" spans="1:17" x14ac:dyDescent="0.25">
      <c r="A10682" t="s">
        <v>26529</v>
      </c>
      <c r="B10682" t="s">
        <v>26530</v>
      </c>
      <c r="C10682" t="s">
        <v>26688</v>
      </c>
      <c r="D10682" t="s">
        <v>26689</v>
      </c>
      <c r="E10682">
        <v>4302038</v>
      </c>
      <c r="F10682" t="s">
        <v>27227</v>
      </c>
      <c r="G10682" t="s">
        <v>26581</v>
      </c>
      <c r="H10682" t="s">
        <v>24102</v>
      </c>
      <c r="I10682" t="s">
        <v>27242</v>
      </c>
      <c r="J10682" t="s">
        <v>27243</v>
      </c>
      <c r="K10682" t="s">
        <v>110</v>
      </c>
      <c r="L10682" t="s">
        <v>3346</v>
      </c>
      <c r="M10682" t="s">
        <v>3707</v>
      </c>
      <c r="N10682" t="s">
        <v>9687</v>
      </c>
      <c r="O10682" t="s">
        <v>3343</v>
      </c>
      <c r="P10682" t="s">
        <v>3343</v>
      </c>
      <c r="Q10682" t="s">
        <v>3346</v>
      </c>
    </row>
    <row r="10683" spans="1:17" x14ac:dyDescent="0.25">
      <c r="A10683" t="s">
        <v>26529</v>
      </c>
      <c r="B10683" t="s">
        <v>26530</v>
      </c>
      <c r="C10683" t="s">
        <v>26688</v>
      </c>
      <c r="D10683" t="s">
        <v>26689</v>
      </c>
      <c r="E10683">
        <v>4302038</v>
      </c>
      <c r="F10683" t="s">
        <v>27227</v>
      </c>
      <c r="G10683" t="s">
        <v>26581</v>
      </c>
      <c r="H10683" t="s">
        <v>24102</v>
      </c>
      <c r="I10683" t="s">
        <v>27244</v>
      </c>
      <c r="J10683" t="s">
        <v>27245</v>
      </c>
      <c r="K10683" t="s">
        <v>110</v>
      </c>
      <c r="L10683" t="s">
        <v>3346</v>
      </c>
      <c r="M10683" t="s">
        <v>3707</v>
      </c>
      <c r="N10683" t="s">
        <v>9687</v>
      </c>
      <c r="O10683" t="s">
        <v>3343</v>
      </c>
      <c r="P10683" t="s">
        <v>3343</v>
      </c>
      <c r="Q10683" t="s">
        <v>3346</v>
      </c>
    </row>
    <row r="10684" spans="1:17" x14ac:dyDescent="0.25">
      <c r="A10684" t="s">
        <v>26529</v>
      </c>
      <c r="B10684" t="s">
        <v>26530</v>
      </c>
      <c r="C10684" t="s">
        <v>26688</v>
      </c>
      <c r="D10684" t="s">
        <v>26689</v>
      </c>
      <c r="E10684">
        <v>4302038</v>
      </c>
      <c r="F10684" t="s">
        <v>27227</v>
      </c>
      <c r="G10684" t="s">
        <v>26581</v>
      </c>
      <c r="H10684" t="s">
        <v>24102</v>
      </c>
      <c r="I10684" t="s">
        <v>27246</v>
      </c>
      <c r="J10684" t="s">
        <v>27247</v>
      </c>
      <c r="K10684" t="s">
        <v>110</v>
      </c>
      <c r="L10684" t="s">
        <v>3346</v>
      </c>
      <c r="M10684" t="s">
        <v>3707</v>
      </c>
      <c r="N10684" t="s">
        <v>9687</v>
      </c>
      <c r="O10684" t="s">
        <v>3343</v>
      </c>
      <c r="P10684" t="s">
        <v>3343</v>
      </c>
      <c r="Q10684" t="s">
        <v>3346</v>
      </c>
    </row>
    <row r="10685" spans="1:17" x14ac:dyDescent="0.25">
      <c r="A10685" t="s">
        <v>26529</v>
      </c>
      <c r="B10685" t="s">
        <v>26530</v>
      </c>
      <c r="C10685" t="s">
        <v>26688</v>
      </c>
      <c r="D10685" t="s">
        <v>26689</v>
      </c>
      <c r="E10685">
        <v>4302038</v>
      </c>
      <c r="F10685" t="s">
        <v>27227</v>
      </c>
      <c r="G10685" t="s">
        <v>26581</v>
      </c>
      <c r="H10685" t="s">
        <v>24102</v>
      </c>
      <c r="I10685" t="s">
        <v>27248</v>
      </c>
      <c r="J10685" t="s">
        <v>27249</v>
      </c>
      <c r="K10685" t="s">
        <v>110</v>
      </c>
      <c r="L10685" t="s">
        <v>3346</v>
      </c>
      <c r="M10685" t="s">
        <v>3707</v>
      </c>
      <c r="N10685" t="s">
        <v>9687</v>
      </c>
      <c r="O10685" t="s">
        <v>3343</v>
      </c>
      <c r="P10685" t="s">
        <v>3343</v>
      </c>
      <c r="Q10685" t="s">
        <v>3346</v>
      </c>
    </row>
    <row r="10686" spans="1:17" x14ac:dyDescent="0.25">
      <c r="A10686" t="s">
        <v>26529</v>
      </c>
      <c r="B10686" t="s">
        <v>26530</v>
      </c>
      <c r="C10686" t="s">
        <v>26688</v>
      </c>
      <c r="D10686" t="s">
        <v>26689</v>
      </c>
      <c r="E10686">
        <v>4302038</v>
      </c>
      <c r="F10686" t="s">
        <v>27227</v>
      </c>
      <c r="G10686" t="s">
        <v>26581</v>
      </c>
      <c r="H10686" t="s">
        <v>24102</v>
      </c>
      <c r="I10686" t="s">
        <v>27250</v>
      </c>
      <c r="J10686" t="s">
        <v>27251</v>
      </c>
      <c r="K10686" t="s">
        <v>110</v>
      </c>
      <c r="L10686" t="s">
        <v>3346</v>
      </c>
      <c r="M10686" t="s">
        <v>3707</v>
      </c>
      <c r="N10686" t="s">
        <v>9687</v>
      </c>
      <c r="O10686" t="s">
        <v>3343</v>
      </c>
      <c r="P10686" t="s">
        <v>3343</v>
      </c>
      <c r="Q10686" t="s">
        <v>3346</v>
      </c>
    </row>
    <row r="10687" spans="1:17" x14ac:dyDescent="0.25">
      <c r="A10687" t="s">
        <v>26529</v>
      </c>
      <c r="B10687" t="s">
        <v>26530</v>
      </c>
      <c r="C10687" t="s">
        <v>26688</v>
      </c>
      <c r="D10687" t="s">
        <v>26689</v>
      </c>
      <c r="E10687">
        <v>4302038</v>
      </c>
      <c r="F10687" t="s">
        <v>27227</v>
      </c>
      <c r="G10687" t="s">
        <v>26581</v>
      </c>
      <c r="H10687" t="s">
        <v>24102</v>
      </c>
      <c r="I10687" t="s">
        <v>27252</v>
      </c>
      <c r="J10687" t="s">
        <v>27253</v>
      </c>
      <c r="K10687" t="s">
        <v>110</v>
      </c>
      <c r="L10687" t="s">
        <v>3346</v>
      </c>
      <c r="M10687" t="s">
        <v>3707</v>
      </c>
      <c r="N10687" t="s">
        <v>9687</v>
      </c>
      <c r="O10687" t="s">
        <v>3343</v>
      </c>
      <c r="P10687" t="s">
        <v>3343</v>
      </c>
      <c r="Q10687" t="s">
        <v>3346</v>
      </c>
    </row>
    <row r="10688" spans="1:17" x14ac:dyDescent="0.25">
      <c r="A10688" t="s">
        <v>26529</v>
      </c>
      <c r="B10688" t="s">
        <v>26530</v>
      </c>
      <c r="C10688" t="s">
        <v>26688</v>
      </c>
      <c r="D10688" t="s">
        <v>26689</v>
      </c>
      <c r="E10688">
        <v>4302038</v>
      </c>
      <c r="F10688" t="s">
        <v>27227</v>
      </c>
      <c r="G10688" t="s">
        <v>26581</v>
      </c>
      <c r="H10688" t="s">
        <v>24102</v>
      </c>
      <c r="I10688" t="s">
        <v>27254</v>
      </c>
      <c r="J10688" t="s">
        <v>27255</v>
      </c>
      <c r="K10688" t="s">
        <v>110</v>
      </c>
      <c r="L10688" t="s">
        <v>3346</v>
      </c>
      <c r="M10688" t="s">
        <v>3707</v>
      </c>
      <c r="N10688" t="s">
        <v>9687</v>
      </c>
      <c r="O10688" t="s">
        <v>3343</v>
      </c>
      <c r="P10688" t="s">
        <v>3343</v>
      </c>
      <c r="Q10688" t="s">
        <v>3346</v>
      </c>
    </row>
    <row r="10689" spans="1:17" x14ac:dyDescent="0.25">
      <c r="A10689" t="s">
        <v>26529</v>
      </c>
      <c r="B10689" t="s">
        <v>26530</v>
      </c>
      <c r="C10689" t="s">
        <v>26688</v>
      </c>
      <c r="D10689" t="s">
        <v>26689</v>
      </c>
      <c r="E10689">
        <v>4302038</v>
      </c>
      <c r="F10689" t="s">
        <v>27227</v>
      </c>
      <c r="G10689" t="s">
        <v>26581</v>
      </c>
      <c r="H10689" t="s">
        <v>24102</v>
      </c>
      <c r="I10689" t="s">
        <v>27256</v>
      </c>
      <c r="J10689" t="s">
        <v>27257</v>
      </c>
      <c r="K10689" t="s">
        <v>110</v>
      </c>
      <c r="L10689" t="s">
        <v>3346</v>
      </c>
      <c r="M10689" t="s">
        <v>3707</v>
      </c>
      <c r="N10689" t="s">
        <v>9687</v>
      </c>
      <c r="O10689" t="s">
        <v>3343</v>
      </c>
      <c r="P10689" t="s">
        <v>3343</v>
      </c>
      <c r="Q10689" t="s">
        <v>3346</v>
      </c>
    </row>
    <row r="10690" spans="1:17" x14ac:dyDescent="0.25">
      <c r="A10690" t="s">
        <v>26529</v>
      </c>
      <c r="B10690" t="s">
        <v>26530</v>
      </c>
      <c r="C10690" t="s">
        <v>26688</v>
      </c>
      <c r="D10690" t="s">
        <v>26689</v>
      </c>
      <c r="E10690">
        <v>4302038</v>
      </c>
      <c r="F10690" t="s">
        <v>27227</v>
      </c>
      <c r="G10690" t="s">
        <v>26581</v>
      </c>
      <c r="H10690" t="s">
        <v>24102</v>
      </c>
      <c r="I10690" t="s">
        <v>27258</v>
      </c>
      <c r="J10690" t="s">
        <v>27259</v>
      </c>
      <c r="K10690" t="s">
        <v>110</v>
      </c>
      <c r="L10690" t="s">
        <v>3346</v>
      </c>
      <c r="M10690" t="s">
        <v>3707</v>
      </c>
      <c r="N10690" t="s">
        <v>9687</v>
      </c>
      <c r="O10690" t="s">
        <v>3343</v>
      </c>
      <c r="P10690" t="s">
        <v>3343</v>
      </c>
      <c r="Q10690" t="s">
        <v>3346</v>
      </c>
    </row>
    <row r="10691" spans="1:17" x14ac:dyDescent="0.25">
      <c r="A10691" t="s">
        <v>26529</v>
      </c>
      <c r="B10691" t="s">
        <v>26530</v>
      </c>
      <c r="C10691" t="s">
        <v>26688</v>
      </c>
      <c r="D10691" t="s">
        <v>26689</v>
      </c>
      <c r="E10691">
        <v>4302038</v>
      </c>
      <c r="F10691" t="s">
        <v>27227</v>
      </c>
      <c r="G10691" t="s">
        <v>26581</v>
      </c>
      <c r="H10691" t="s">
        <v>24102</v>
      </c>
      <c r="I10691" t="s">
        <v>27260</v>
      </c>
      <c r="J10691" t="s">
        <v>27261</v>
      </c>
      <c r="K10691" t="s">
        <v>110</v>
      </c>
      <c r="L10691" t="s">
        <v>3346</v>
      </c>
      <c r="M10691" t="s">
        <v>3707</v>
      </c>
      <c r="N10691" t="s">
        <v>9687</v>
      </c>
      <c r="O10691" t="s">
        <v>3343</v>
      </c>
      <c r="P10691" t="s">
        <v>3343</v>
      </c>
      <c r="Q10691" t="s">
        <v>3346</v>
      </c>
    </row>
    <row r="10692" spans="1:17" x14ac:dyDescent="0.25">
      <c r="A10692" t="s">
        <v>26529</v>
      </c>
      <c r="B10692" t="s">
        <v>26530</v>
      </c>
      <c r="C10692" t="s">
        <v>26688</v>
      </c>
      <c r="D10692" t="s">
        <v>26689</v>
      </c>
      <c r="E10692">
        <v>4302038</v>
      </c>
      <c r="F10692" t="s">
        <v>27227</v>
      </c>
      <c r="G10692" t="s">
        <v>26581</v>
      </c>
      <c r="H10692" t="s">
        <v>24102</v>
      </c>
      <c r="I10692" t="s">
        <v>27262</v>
      </c>
      <c r="J10692" t="s">
        <v>27263</v>
      </c>
      <c r="K10692" t="s">
        <v>110</v>
      </c>
      <c r="L10692" t="s">
        <v>3346</v>
      </c>
      <c r="M10692" t="s">
        <v>3707</v>
      </c>
      <c r="N10692" t="s">
        <v>9687</v>
      </c>
      <c r="O10692" t="s">
        <v>3343</v>
      </c>
      <c r="P10692" t="s">
        <v>3343</v>
      </c>
      <c r="Q10692" t="s">
        <v>3346</v>
      </c>
    </row>
    <row r="10693" spans="1:17" x14ac:dyDescent="0.25">
      <c r="A10693" t="s">
        <v>26529</v>
      </c>
      <c r="B10693" t="s">
        <v>26530</v>
      </c>
      <c r="C10693" t="s">
        <v>26688</v>
      </c>
      <c r="D10693" t="s">
        <v>26689</v>
      </c>
      <c r="E10693">
        <v>4302038</v>
      </c>
      <c r="F10693" t="s">
        <v>27227</v>
      </c>
      <c r="G10693" t="s">
        <v>26581</v>
      </c>
      <c r="H10693" t="s">
        <v>24102</v>
      </c>
      <c r="I10693" t="s">
        <v>27264</v>
      </c>
      <c r="J10693" t="s">
        <v>27265</v>
      </c>
      <c r="K10693" t="s">
        <v>110</v>
      </c>
      <c r="L10693" t="s">
        <v>3346</v>
      </c>
      <c r="M10693" t="s">
        <v>3707</v>
      </c>
      <c r="N10693" t="s">
        <v>9687</v>
      </c>
      <c r="O10693" t="s">
        <v>3343</v>
      </c>
      <c r="P10693" t="s">
        <v>3343</v>
      </c>
      <c r="Q10693" t="s">
        <v>3346</v>
      </c>
    </row>
    <row r="10694" spans="1:17" x14ac:dyDescent="0.25">
      <c r="A10694" t="s">
        <v>26529</v>
      </c>
      <c r="B10694" t="s">
        <v>26530</v>
      </c>
      <c r="C10694" t="s">
        <v>26688</v>
      </c>
      <c r="D10694" t="s">
        <v>26689</v>
      </c>
      <c r="E10694">
        <v>4302038</v>
      </c>
      <c r="F10694" t="s">
        <v>27227</v>
      </c>
      <c r="G10694" t="s">
        <v>26581</v>
      </c>
      <c r="H10694" t="s">
        <v>24102</v>
      </c>
      <c r="I10694" t="s">
        <v>27266</v>
      </c>
      <c r="J10694" t="s">
        <v>27267</v>
      </c>
      <c r="K10694" t="s">
        <v>110</v>
      </c>
      <c r="L10694" t="s">
        <v>3346</v>
      </c>
      <c r="M10694" t="s">
        <v>3707</v>
      </c>
      <c r="N10694" t="s">
        <v>9687</v>
      </c>
      <c r="O10694" t="s">
        <v>3343</v>
      </c>
      <c r="P10694" t="s">
        <v>3343</v>
      </c>
      <c r="Q10694" t="s">
        <v>3346</v>
      </c>
    </row>
    <row r="10695" spans="1:17" x14ac:dyDescent="0.25">
      <c r="A10695" t="s">
        <v>26529</v>
      </c>
      <c r="B10695" t="s">
        <v>26530</v>
      </c>
      <c r="C10695" t="s">
        <v>26688</v>
      </c>
      <c r="D10695" t="s">
        <v>26689</v>
      </c>
      <c r="E10695">
        <v>4302039</v>
      </c>
      <c r="F10695" t="s">
        <v>27268</v>
      </c>
      <c r="G10695" t="s">
        <v>27269</v>
      </c>
      <c r="H10695" t="s">
        <v>27270</v>
      </c>
      <c r="I10695" t="s">
        <v>27271</v>
      </c>
      <c r="J10695" t="s">
        <v>27268</v>
      </c>
      <c r="K10695" t="s">
        <v>110</v>
      </c>
      <c r="L10695" t="s">
        <v>3343</v>
      </c>
      <c r="M10695" t="s">
        <v>3707</v>
      </c>
      <c r="N10695" t="s">
        <v>9687</v>
      </c>
      <c r="O10695" t="s">
        <v>3343</v>
      </c>
      <c r="P10695" t="s">
        <v>3343</v>
      </c>
      <c r="Q10695" t="s">
        <v>3346</v>
      </c>
    </row>
    <row r="10696" spans="1:17" x14ac:dyDescent="0.25">
      <c r="A10696" t="s">
        <v>26529</v>
      </c>
      <c r="B10696" t="s">
        <v>26530</v>
      </c>
      <c r="C10696" t="s">
        <v>26688</v>
      </c>
      <c r="D10696" t="s">
        <v>26689</v>
      </c>
      <c r="E10696">
        <v>4302039</v>
      </c>
      <c r="F10696" t="s">
        <v>27268</v>
      </c>
      <c r="G10696" t="s">
        <v>27269</v>
      </c>
      <c r="H10696" t="s">
        <v>27270</v>
      </c>
      <c r="I10696" t="s">
        <v>27272</v>
      </c>
      <c r="J10696" t="s">
        <v>27273</v>
      </c>
      <c r="K10696" t="s">
        <v>110</v>
      </c>
      <c r="L10696" t="s">
        <v>3346</v>
      </c>
      <c r="M10696" t="s">
        <v>3707</v>
      </c>
      <c r="N10696" t="s">
        <v>9687</v>
      </c>
      <c r="O10696" t="s">
        <v>3343</v>
      </c>
      <c r="P10696" t="s">
        <v>3343</v>
      </c>
      <c r="Q10696" t="s">
        <v>3346</v>
      </c>
    </row>
    <row r="10697" spans="1:17" x14ac:dyDescent="0.25">
      <c r="A10697" t="s">
        <v>26529</v>
      </c>
      <c r="B10697" t="s">
        <v>26530</v>
      </c>
      <c r="C10697" t="s">
        <v>26688</v>
      </c>
      <c r="D10697" t="s">
        <v>26689</v>
      </c>
      <c r="E10697">
        <v>4302039</v>
      </c>
      <c r="F10697" t="s">
        <v>27268</v>
      </c>
      <c r="G10697" t="s">
        <v>27269</v>
      </c>
      <c r="H10697" t="s">
        <v>27270</v>
      </c>
      <c r="I10697" t="s">
        <v>27274</v>
      </c>
      <c r="J10697" t="s">
        <v>27275</v>
      </c>
      <c r="K10697" t="s">
        <v>110</v>
      </c>
      <c r="L10697" t="s">
        <v>3346</v>
      </c>
      <c r="M10697" t="s">
        <v>3707</v>
      </c>
      <c r="N10697" t="s">
        <v>9687</v>
      </c>
      <c r="O10697" t="s">
        <v>3343</v>
      </c>
      <c r="P10697" t="s">
        <v>3343</v>
      </c>
      <c r="Q10697" t="s">
        <v>3346</v>
      </c>
    </row>
    <row r="10698" spans="1:17" x14ac:dyDescent="0.25">
      <c r="A10698" t="s">
        <v>26529</v>
      </c>
      <c r="B10698" t="s">
        <v>26530</v>
      </c>
      <c r="C10698" t="s">
        <v>26688</v>
      </c>
      <c r="D10698" t="s">
        <v>26689</v>
      </c>
      <c r="E10698">
        <v>4302040</v>
      </c>
      <c r="F10698" t="s">
        <v>27276</v>
      </c>
      <c r="G10698" t="s">
        <v>26729</v>
      </c>
      <c r="H10698" t="s">
        <v>27270</v>
      </c>
      <c r="I10698" t="s">
        <v>27277</v>
      </c>
      <c r="J10698" t="s">
        <v>27276</v>
      </c>
      <c r="K10698" t="s">
        <v>110</v>
      </c>
      <c r="L10698" t="s">
        <v>3343</v>
      </c>
      <c r="M10698" t="s">
        <v>3707</v>
      </c>
      <c r="N10698" t="s">
        <v>9687</v>
      </c>
      <c r="O10698" t="s">
        <v>3343</v>
      </c>
      <c r="P10698" t="s">
        <v>3343</v>
      </c>
      <c r="Q10698" t="s">
        <v>3346</v>
      </c>
    </row>
    <row r="10699" spans="1:17" x14ac:dyDescent="0.25">
      <c r="A10699" t="s">
        <v>26529</v>
      </c>
      <c r="B10699" t="s">
        <v>26530</v>
      </c>
      <c r="C10699" t="s">
        <v>26688</v>
      </c>
      <c r="D10699" t="s">
        <v>26689</v>
      </c>
      <c r="E10699">
        <v>4302040</v>
      </c>
      <c r="F10699" t="s">
        <v>27276</v>
      </c>
      <c r="G10699" t="s">
        <v>26729</v>
      </c>
      <c r="H10699" t="s">
        <v>27270</v>
      </c>
      <c r="I10699" t="s">
        <v>27278</v>
      </c>
      <c r="J10699" t="s">
        <v>27279</v>
      </c>
      <c r="K10699" t="s">
        <v>110</v>
      </c>
      <c r="L10699" t="s">
        <v>3346</v>
      </c>
      <c r="M10699" t="s">
        <v>3707</v>
      </c>
      <c r="N10699" t="s">
        <v>9687</v>
      </c>
      <c r="O10699" t="s">
        <v>3343</v>
      </c>
      <c r="P10699" t="s">
        <v>3343</v>
      </c>
      <c r="Q10699" t="s">
        <v>3346</v>
      </c>
    </row>
    <row r="10700" spans="1:17" x14ac:dyDescent="0.25">
      <c r="A10700" t="s">
        <v>26529</v>
      </c>
      <c r="B10700" t="s">
        <v>26530</v>
      </c>
      <c r="C10700" t="s">
        <v>26688</v>
      </c>
      <c r="D10700" t="s">
        <v>26689</v>
      </c>
      <c r="E10700">
        <v>4302040</v>
      </c>
      <c r="F10700" t="s">
        <v>27276</v>
      </c>
      <c r="G10700" t="s">
        <v>26729</v>
      </c>
      <c r="H10700" t="s">
        <v>27270</v>
      </c>
      <c r="I10700" t="s">
        <v>27280</v>
      </c>
      <c r="J10700" t="s">
        <v>27281</v>
      </c>
      <c r="K10700" t="s">
        <v>110</v>
      </c>
      <c r="L10700" t="s">
        <v>3346</v>
      </c>
      <c r="M10700" t="s">
        <v>3707</v>
      </c>
      <c r="N10700" t="s">
        <v>9687</v>
      </c>
      <c r="O10700" t="s">
        <v>3343</v>
      </c>
      <c r="P10700" t="s">
        <v>3343</v>
      </c>
      <c r="Q10700" t="s">
        <v>3346</v>
      </c>
    </row>
    <row r="10701" spans="1:17" x14ac:dyDescent="0.25">
      <c r="A10701" t="s">
        <v>26529</v>
      </c>
      <c r="B10701" t="s">
        <v>26530</v>
      </c>
      <c r="C10701" t="s">
        <v>26688</v>
      </c>
      <c r="D10701" t="s">
        <v>26689</v>
      </c>
      <c r="E10701">
        <v>4302041</v>
      </c>
      <c r="F10701" t="s">
        <v>27282</v>
      </c>
      <c r="G10701" t="s">
        <v>26817</v>
      </c>
      <c r="H10701" t="s">
        <v>27270</v>
      </c>
      <c r="I10701" t="s">
        <v>27283</v>
      </c>
      <c r="J10701" t="s">
        <v>27282</v>
      </c>
      <c r="K10701" t="s">
        <v>110</v>
      </c>
      <c r="L10701" t="s">
        <v>3343</v>
      </c>
      <c r="M10701" t="s">
        <v>3707</v>
      </c>
      <c r="N10701" t="s">
        <v>9687</v>
      </c>
      <c r="O10701" t="s">
        <v>3343</v>
      </c>
      <c r="P10701" t="s">
        <v>3343</v>
      </c>
      <c r="Q10701" t="s">
        <v>3346</v>
      </c>
    </row>
    <row r="10702" spans="1:17" x14ac:dyDescent="0.25">
      <c r="A10702" t="s">
        <v>26529</v>
      </c>
      <c r="B10702" t="s">
        <v>26530</v>
      </c>
      <c r="C10702" t="s">
        <v>26688</v>
      </c>
      <c r="D10702" t="s">
        <v>26689</v>
      </c>
      <c r="E10702">
        <v>4302041</v>
      </c>
      <c r="F10702" t="s">
        <v>27282</v>
      </c>
      <c r="G10702" t="s">
        <v>26817</v>
      </c>
      <c r="H10702" t="s">
        <v>27270</v>
      </c>
      <c r="I10702" t="s">
        <v>27284</v>
      </c>
      <c r="J10702" t="s">
        <v>27285</v>
      </c>
      <c r="K10702" t="s">
        <v>110</v>
      </c>
      <c r="L10702" t="s">
        <v>3346</v>
      </c>
      <c r="M10702" t="s">
        <v>3707</v>
      </c>
      <c r="N10702" t="s">
        <v>9687</v>
      </c>
      <c r="O10702" t="s">
        <v>3343</v>
      </c>
      <c r="P10702" t="s">
        <v>3343</v>
      </c>
      <c r="Q10702" t="s">
        <v>3346</v>
      </c>
    </row>
    <row r="10703" spans="1:17" x14ac:dyDescent="0.25">
      <c r="A10703" t="s">
        <v>26529</v>
      </c>
      <c r="B10703" t="s">
        <v>26530</v>
      </c>
      <c r="C10703" t="s">
        <v>26688</v>
      </c>
      <c r="D10703" t="s">
        <v>26689</v>
      </c>
      <c r="E10703">
        <v>4302041</v>
      </c>
      <c r="F10703" t="s">
        <v>27282</v>
      </c>
      <c r="G10703" t="s">
        <v>26817</v>
      </c>
      <c r="H10703" t="s">
        <v>27270</v>
      </c>
      <c r="I10703" t="s">
        <v>27286</v>
      </c>
      <c r="J10703" t="s">
        <v>27287</v>
      </c>
      <c r="K10703" t="s">
        <v>110</v>
      </c>
      <c r="L10703" t="s">
        <v>3346</v>
      </c>
      <c r="M10703" t="s">
        <v>3707</v>
      </c>
      <c r="N10703" t="s">
        <v>9687</v>
      </c>
      <c r="O10703" t="s">
        <v>3343</v>
      </c>
      <c r="P10703" t="s">
        <v>3343</v>
      </c>
      <c r="Q10703" t="s">
        <v>3346</v>
      </c>
    </row>
    <row r="10704" spans="1:17" x14ac:dyDescent="0.25">
      <c r="A10704" t="s">
        <v>26529</v>
      </c>
      <c r="B10704" t="s">
        <v>26530</v>
      </c>
      <c r="C10704" t="s">
        <v>26688</v>
      </c>
      <c r="D10704" t="s">
        <v>26689</v>
      </c>
      <c r="E10704">
        <v>4302042</v>
      </c>
      <c r="F10704" t="s">
        <v>27288</v>
      </c>
      <c r="G10704" t="s">
        <v>22141</v>
      </c>
      <c r="H10704" t="s">
        <v>27270</v>
      </c>
      <c r="I10704" t="s">
        <v>27289</v>
      </c>
      <c r="J10704" t="s">
        <v>27290</v>
      </c>
      <c r="K10704" t="s">
        <v>110</v>
      </c>
      <c r="L10704" t="s">
        <v>3343</v>
      </c>
      <c r="M10704" t="s">
        <v>3707</v>
      </c>
      <c r="N10704" t="s">
        <v>9687</v>
      </c>
      <c r="O10704" t="s">
        <v>3343</v>
      </c>
      <c r="P10704" t="s">
        <v>3343</v>
      </c>
      <c r="Q10704" t="s">
        <v>3346</v>
      </c>
    </row>
    <row r="10705" spans="1:17" x14ac:dyDescent="0.25">
      <c r="A10705" t="s">
        <v>26529</v>
      </c>
      <c r="B10705" t="s">
        <v>26530</v>
      </c>
      <c r="C10705" t="s">
        <v>26688</v>
      </c>
      <c r="D10705" t="s">
        <v>26689</v>
      </c>
      <c r="E10705">
        <v>4302042</v>
      </c>
      <c r="F10705" t="s">
        <v>27288</v>
      </c>
      <c r="G10705" t="s">
        <v>22141</v>
      </c>
      <c r="H10705" t="s">
        <v>27270</v>
      </c>
      <c r="I10705" t="s">
        <v>27291</v>
      </c>
      <c r="J10705" t="s">
        <v>27292</v>
      </c>
      <c r="K10705" t="s">
        <v>110</v>
      </c>
      <c r="L10705" t="s">
        <v>3346</v>
      </c>
      <c r="M10705" t="s">
        <v>3707</v>
      </c>
      <c r="N10705" t="s">
        <v>9687</v>
      </c>
      <c r="O10705" t="s">
        <v>3343</v>
      </c>
      <c r="P10705" t="s">
        <v>3343</v>
      </c>
      <c r="Q10705" t="s">
        <v>3346</v>
      </c>
    </row>
    <row r="10706" spans="1:17" x14ac:dyDescent="0.25">
      <c r="A10706" t="s">
        <v>26529</v>
      </c>
      <c r="B10706" t="s">
        <v>26530</v>
      </c>
      <c r="C10706" t="s">
        <v>26688</v>
      </c>
      <c r="D10706" t="s">
        <v>26689</v>
      </c>
      <c r="E10706">
        <v>4302042</v>
      </c>
      <c r="F10706" t="s">
        <v>27288</v>
      </c>
      <c r="G10706" t="s">
        <v>22141</v>
      </c>
      <c r="H10706" t="s">
        <v>27270</v>
      </c>
      <c r="I10706" t="s">
        <v>27293</v>
      </c>
      <c r="J10706" t="s">
        <v>27294</v>
      </c>
      <c r="K10706" t="s">
        <v>110</v>
      </c>
      <c r="L10706" t="s">
        <v>3346</v>
      </c>
      <c r="M10706" t="s">
        <v>3707</v>
      </c>
      <c r="N10706" t="s">
        <v>9687</v>
      </c>
      <c r="O10706" t="s">
        <v>3343</v>
      </c>
      <c r="P10706" t="s">
        <v>3343</v>
      </c>
      <c r="Q10706" t="s">
        <v>3346</v>
      </c>
    </row>
    <row r="10707" spans="1:17" x14ac:dyDescent="0.25">
      <c r="A10707" t="s">
        <v>26529</v>
      </c>
      <c r="B10707" t="s">
        <v>26530</v>
      </c>
      <c r="C10707" t="s">
        <v>26688</v>
      </c>
      <c r="D10707" t="s">
        <v>26689</v>
      </c>
      <c r="E10707">
        <v>4302043</v>
      </c>
      <c r="F10707" t="s">
        <v>27295</v>
      </c>
      <c r="G10707" t="s">
        <v>26581</v>
      </c>
      <c r="H10707" t="s">
        <v>27270</v>
      </c>
      <c r="I10707" t="s">
        <v>27296</v>
      </c>
      <c r="J10707" t="s">
        <v>27295</v>
      </c>
      <c r="K10707" t="s">
        <v>110</v>
      </c>
      <c r="L10707" t="s">
        <v>3343</v>
      </c>
      <c r="M10707" t="s">
        <v>3707</v>
      </c>
      <c r="N10707" t="s">
        <v>9687</v>
      </c>
      <c r="O10707" t="s">
        <v>3343</v>
      </c>
      <c r="P10707" t="s">
        <v>3343</v>
      </c>
      <c r="Q10707" t="s">
        <v>3346</v>
      </c>
    </row>
    <row r="10708" spans="1:17" x14ac:dyDescent="0.25">
      <c r="A10708" t="s">
        <v>26529</v>
      </c>
      <c r="B10708" t="s">
        <v>26530</v>
      </c>
      <c r="C10708" t="s">
        <v>26688</v>
      </c>
      <c r="D10708" t="s">
        <v>26689</v>
      </c>
      <c r="E10708">
        <v>4302043</v>
      </c>
      <c r="F10708" t="s">
        <v>27295</v>
      </c>
      <c r="G10708" t="s">
        <v>26581</v>
      </c>
      <c r="H10708" t="s">
        <v>27270</v>
      </c>
      <c r="I10708" t="s">
        <v>27297</v>
      </c>
      <c r="J10708" t="s">
        <v>27298</v>
      </c>
      <c r="K10708" t="s">
        <v>110</v>
      </c>
      <c r="L10708" t="s">
        <v>3346</v>
      </c>
      <c r="M10708" t="s">
        <v>3707</v>
      </c>
      <c r="N10708" t="s">
        <v>9687</v>
      </c>
      <c r="O10708" t="s">
        <v>3343</v>
      </c>
      <c r="P10708" t="s">
        <v>3343</v>
      </c>
      <c r="Q10708" t="s">
        <v>3346</v>
      </c>
    </row>
    <row r="10709" spans="1:17" x14ac:dyDescent="0.25">
      <c r="A10709" t="s">
        <v>26529</v>
      </c>
      <c r="B10709" t="s">
        <v>26530</v>
      </c>
      <c r="C10709" t="s">
        <v>26688</v>
      </c>
      <c r="D10709" t="s">
        <v>26689</v>
      </c>
      <c r="E10709">
        <v>4302043</v>
      </c>
      <c r="F10709" t="s">
        <v>27295</v>
      </c>
      <c r="G10709" t="s">
        <v>26581</v>
      </c>
      <c r="H10709" t="s">
        <v>27270</v>
      </c>
      <c r="I10709" t="s">
        <v>27299</v>
      </c>
      <c r="J10709" t="s">
        <v>27300</v>
      </c>
      <c r="K10709" t="s">
        <v>110</v>
      </c>
      <c r="L10709" t="s">
        <v>3346</v>
      </c>
      <c r="M10709" t="s">
        <v>3707</v>
      </c>
      <c r="N10709" t="s">
        <v>9687</v>
      </c>
      <c r="O10709" t="s">
        <v>3343</v>
      </c>
      <c r="P10709" t="s">
        <v>3343</v>
      </c>
      <c r="Q10709" t="s">
        <v>3346</v>
      </c>
    </row>
    <row r="10710" spans="1:17" x14ac:dyDescent="0.25">
      <c r="A10710" t="s">
        <v>26529</v>
      </c>
      <c r="B10710" t="s">
        <v>26530</v>
      </c>
      <c r="C10710" t="s">
        <v>26688</v>
      </c>
      <c r="D10710" t="s">
        <v>26689</v>
      </c>
      <c r="E10710">
        <v>4302044</v>
      </c>
      <c r="F10710" t="s">
        <v>27301</v>
      </c>
      <c r="G10710" t="s">
        <v>27302</v>
      </c>
      <c r="H10710" t="s">
        <v>27303</v>
      </c>
      <c r="I10710" t="s">
        <v>27304</v>
      </c>
      <c r="J10710" t="s">
        <v>27305</v>
      </c>
      <c r="K10710" t="s">
        <v>110</v>
      </c>
      <c r="L10710" t="s">
        <v>3343</v>
      </c>
      <c r="M10710" t="s">
        <v>3707</v>
      </c>
      <c r="N10710" t="s">
        <v>9687</v>
      </c>
      <c r="O10710" t="s">
        <v>3343</v>
      </c>
      <c r="P10710" t="s">
        <v>3343</v>
      </c>
      <c r="Q10710" t="s">
        <v>3346</v>
      </c>
    </row>
    <row r="10711" spans="1:17" x14ac:dyDescent="0.25">
      <c r="A10711" t="s">
        <v>26529</v>
      </c>
      <c r="B10711" t="s">
        <v>26530</v>
      </c>
      <c r="C10711" t="s">
        <v>26688</v>
      </c>
      <c r="D10711" t="s">
        <v>26689</v>
      </c>
      <c r="E10711">
        <v>4302044</v>
      </c>
      <c r="F10711" t="s">
        <v>27301</v>
      </c>
      <c r="G10711" t="s">
        <v>27302</v>
      </c>
      <c r="H10711" t="s">
        <v>27303</v>
      </c>
      <c r="I10711" t="s">
        <v>27306</v>
      </c>
      <c r="J10711" t="s">
        <v>27307</v>
      </c>
      <c r="K10711" t="s">
        <v>110</v>
      </c>
      <c r="L10711" t="s">
        <v>3346</v>
      </c>
      <c r="M10711" t="s">
        <v>3707</v>
      </c>
      <c r="N10711" t="s">
        <v>9687</v>
      </c>
      <c r="O10711" t="s">
        <v>3343</v>
      </c>
      <c r="P10711" t="s">
        <v>3343</v>
      </c>
      <c r="Q10711" t="s">
        <v>3346</v>
      </c>
    </row>
    <row r="10712" spans="1:17" x14ac:dyDescent="0.25">
      <c r="A10712" t="s">
        <v>26529</v>
      </c>
      <c r="B10712" t="s">
        <v>26530</v>
      </c>
      <c r="C10712" t="s">
        <v>26688</v>
      </c>
      <c r="D10712" t="s">
        <v>26689</v>
      </c>
      <c r="E10712">
        <v>4302044</v>
      </c>
      <c r="F10712" t="s">
        <v>27301</v>
      </c>
      <c r="G10712" t="s">
        <v>27302</v>
      </c>
      <c r="H10712" t="s">
        <v>27303</v>
      </c>
      <c r="I10712" t="s">
        <v>27308</v>
      </c>
      <c r="J10712" t="s">
        <v>27309</v>
      </c>
      <c r="K10712" t="s">
        <v>110</v>
      </c>
      <c r="L10712" t="s">
        <v>3346</v>
      </c>
      <c r="M10712" t="s">
        <v>3707</v>
      </c>
      <c r="N10712" t="s">
        <v>9687</v>
      </c>
      <c r="O10712" t="s">
        <v>3343</v>
      </c>
      <c r="P10712" t="s">
        <v>3343</v>
      </c>
      <c r="Q10712" t="s">
        <v>3346</v>
      </c>
    </row>
    <row r="10713" spans="1:17" x14ac:dyDescent="0.25">
      <c r="A10713" t="s">
        <v>26529</v>
      </c>
      <c r="B10713" t="s">
        <v>26530</v>
      </c>
      <c r="C10713" t="s">
        <v>26688</v>
      </c>
      <c r="D10713" t="s">
        <v>26689</v>
      </c>
      <c r="E10713">
        <v>4302044</v>
      </c>
      <c r="F10713" t="s">
        <v>27301</v>
      </c>
      <c r="G10713" t="s">
        <v>27302</v>
      </c>
      <c r="H10713" t="s">
        <v>27303</v>
      </c>
      <c r="I10713" t="s">
        <v>27310</v>
      </c>
      <c r="J10713" t="s">
        <v>27311</v>
      </c>
      <c r="K10713" t="s">
        <v>110</v>
      </c>
      <c r="L10713" t="s">
        <v>3346</v>
      </c>
      <c r="M10713" t="s">
        <v>3707</v>
      </c>
      <c r="N10713" t="s">
        <v>9687</v>
      </c>
      <c r="O10713" t="s">
        <v>3343</v>
      </c>
      <c r="P10713" t="s">
        <v>3343</v>
      </c>
      <c r="Q10713" t="s">
        <v>3346</v>
      </c>
    </row>
    <row r="10714" spans="1:17" x14ac:dyDescent="0.25">
      <c r="A10714" t="s">
        <v>26529</v>
      </c>
      <c r="B10714" t="s">
        <v>26530</v>
      </c>
      <c r="C10714" t="s">
        <v>26688</v>
      </c>
      <c r="D10714" t="s">
        <v>26689</v>
      </c>
      <c r="E10714">
        <v>4302045</v>
      </c>
      <c r="F10714" t="s">
        <v>27312</v>
      </c>
      <c r="G10714" t="s">
        <v>26729</v>
      </c>
      <c r="H10714" t="s">
        <v>27303</v>
      </c>
      <c r="I10714" t="s">
        <v>27313</v>
      </c>
      <c r="J10714" t="s">
        <v>27314</v>
      </c>
      <c r="K10714" t="s">
        <v>110</v>
      </c>
      <c r="L10714" t="s">
        <v>3343</v>
      </c>
      <c r="M10714" t="s">
        <v>3707</v>
      </c>
      <c r="N10714" t="s">
        <v>9687</v>
      </c>
      <c r="O10714" t="s">
        <v>3343</v>
      </c>
      <c r="P10714" t="s">
        <v>3343</v>
      </c>
      <c r="Q10714" t="s">
        <v>3346</v>
      </c>
    </row>
    <row r="10715" spans="1:17" x14ac:dyDescent="0.25">
      <c r="A10715" t="s">
        <v>26529</v>
      </c>
      <c r="B10715" t="s">
        <v>26530</v>
      </c>
      <c r="C10715" t="s">
        <v>26688</v>
      </c>
      <c r="D10715" t="s">
        <v>26689</v>
      </c>
      <c r="E10715">
        <v>4302045</v>
      </c>
      <c r="F10715" t="s">
        <v>27312</v>
      </c>
      <c r="G10715" t="s">
        <v>26729</v>
      </c>
      <c r="H10715" t="s">
        <v>27303</v>
      </c>
      <c r="I10715" t="s">
        <v>27315</v>
      </c>
      <c r="J10715" t="s">
        <v>27316</v>
      </c>
      <c r="K10715" t="s">
        <v>110</v>
      </c>
      <c r="L10715" t="s">
        <v>3346</v>
      </c>
      <c r="M10715" t="s">
        <v>3707</v>
      </c>
      <c r="N10715" t="s">
        <v>9687</v>
      </c>
      <c r="O10715" t="s">
        <v>3343</v>
      </c>
      <c r="P10715" t="s">
        <v>3343</v>
      </c>
      <c r="Q10715" t="s">
        <v>3346</v>
      </c>
    </row>
    <row r="10716" spans="1:17" x14ac:dyDescent="0.25">
      <c r="A10716" t="s">
        <v>26529</v>
      </c>
      <c r="B10716" t="s">
        <v>26530</v>
      </c>
      <c r="C10716" t="s">
        <v>26688</v>
      </c>
      <c r="D10716" t="s">
        <v>26689</v>
      </c>
      <c r="E10716">
        <v>4302045</v>
      </c>
      <c r="F10716" t="s">
        <v>27312</v>
      </c>
      <c r="G10716" t="s">
        <v>26729</v>
      </c>
      <c r="H10716" t="s">
        <v>27303</v>
      </c>
      <c r="I10716" t="s">
        <v>27317</v>
      </c>
      <c r="J10716" t="s">
        <v>27318</v>
      </c>
      <c r="K10716" t="s">
        <v>110</v>
      </c>
      <c r="L10716" t="s">
        <v>3346</v>
      </c>
      <c r="M10716" t="s">
        <v>3707</v>
      </c>
      <c r="N10716" t="s">
        <v>9687</v>
      </c>
      <c r="O10716" t="s">
        <v>3343</v>
      </c>
      <c r="P10716" t="s">
        <v>3343</v>
      </c>
      <c r="Q10716" t="s">
        <v>3346</v>
      </c>
    </row>
    <row r="10717" spans="1:17" x14ac:dyDescent="0.25">
      <c r="A10717" t="s">
        <v>26529</v>
      </c>
      <c r="B10717" t="s">
        <v>26530</v>
      </c>
      <c r="C10717" t="s">
        <v>26688</v>
      </c>
      <c r="D10717" t="s">
        <v>26689</v>
      </c>
      <c r="E10717">
        <v>4302045</v>
      </c>
      <c r="F10717" t="s">
        <v>27312</v>
      </c>
      <c r="G10717" t="s">
        <v>26729</v>
      </c>
      <c r="H10717" t="s">
        <v>27303</v>
      </c>
      <c r="I10717" t="s">
        <v>27319</v>
      </c>
      <c r="J10717" t="s">
        <v>27320</v>
      </c>
      <c r="K10717" t="s">
        <v>110</v>
      </c>
      <c r="L10717" t="s">
        <v>3346</v>
      </c>
      <c r="M10717" t="s">
        <v>3707</v>
      </c>
      <c r="N10717" t="s">
        <v>9687</v>
      </c>
      <c r="O10717" t="s">
        <v>3343</v>
      </c>
      <c r="P10717" t="s">
        <v>3343</v>
      </c>
      <c r="Q10717" t="s">
        <v>3346</v>
      </c>
    </row>
    <row r="10718" spans="1:17" x14ac:dyDescent="0.25">
      <c r="A10718" t="s">
        <v>26529</v>
      </c>
      <c r="B10718" t="s">
        <v>26530</v>
      </c>
      <c r="C10718" t="s">
        <v>26688</v>
      </c>
      <c r="D10718" t="s">
        <v>26689</v>
      </c>
      <c r="E10718">
        <v>4302046</v>
      </c>
      <c r="F10718" t="s">
        <v>27321</v>
      </c>
      <c r="G10718" t="s">
        <v>26817</v>
      </c>
      <c r="H10718" t="s">
        <v>27303</v>
      </c>
      <c r="I10718" t="s">
        <v>27322</v>
      </c>
      <c r="J10718" t="s">
        <v>27323</v>
      </c>
      <c r="K10718" t="s">
        <v>110</v>
      </c>
      <c r="L10718" t="s">
        <v>3343</v>
      </c>
      <c r="M10718" t="s">
        <v>3707</v>
      </c>
      <c r="N10718" t="s">
        <v>9687</v>
      </c>
      <c r="O10718" t="s">
        <v>3343</v>
      </c>
      <c r="P10718" t="s">
        <v>3343</v>
      </c>
      <c r="Q10718" t="s">
        <v>3346</v>
      </c>
    </row>
    <row r="10719" spans="1:17" x14ac:dyDescent="0.25">
      <c r="A10719" t="s">
        <v>26529</v>
      </c>
      <c r="B10719" t="s">
        <v>26530</v>
      </c>
      <c r="C10719" t="s">
        <v>26688</v>
      </c>
      <c r="D10719" t="s">
        <v>26689</v>
      </c>
      <c r="E10719">
        <v>4302046</v>
      </c>
      <c r="F10719" t="s">
        <v>27321</v>
      </c>
      <c r="G10719" t="s">
        <v>26817</v>
      </c>
      <c r="H10719" t="s">
        <v>27303</v>
      </c>
      <c r="I10719" t="s">
        <v>27324</v>
      </c>
      <c r="J10719" t="s">
        <v>27325</v>
      </c>
      <c r="K10719" t="s">
        <v>110</v>
      </c>
      <c r="L10719" t="s">
        <v>3346</v>
      </c>
      <c r="M10719" t="s">
        <v>3707</v>
      </c>
      <c r="N10719" t="s">
        <v>9687</v>
      </c>
      <c r="O10719" t="s">
        <v>3343</v>
      </c>
      <c r="P10719" t="s">
        <v>3343</v>
      </c>
      <c r="Q10719" t="s">
        <v>3346</v>
      </c>
    </row>
    <row r="10720" spans="1:17" x14ac:dyDescent="0.25">
      <c r="A10720" t="s">
        <v>26529</v>
      </c>
      <c r="B10720" t="s">
        <v>26530</v>
      </c>
      <c r="C10720" t="s">
        <v>26688</v>
      </c>
      <c r="D10720" t="s">
        <v>26689</v>
      </c>
      <c r="E10720">
        <v>4302046</v>
      </c>
      <c r="F10720" t="s">
        <v>27321</v>
      </c>
      <c r="G10720" t="s">
        <v>26817</v>
      </c>
      <c r="H10720" t="s">
        <v>27303</v>
      </c>
      <c r="I10720" t="s">
        <v>27326</v>
      </c>
      <c r="J10720" t="s">
        <v>27327</v>
      </c>
      <c r="K10720" t="s">
        <v>110</v>
      </c>
      <c r="L10720" t="s">
        <v>3346</v>
      </c>
      <c r="M10720" t="s">
        <v>3707</v>
      </c>
      <c r="N10720" t="s">
        <v>9687</v>
      </c>
      <c r="O10720" t="s">
        <v>3343</v>
      </c>
      <c r="P10720" t="s">
        <v>3343</v>
      </c>
      <c r="Q10720" t="s">
        <v>3346</v>
      </c>
    </row>
    <row r="10721" spans="1:17" x14ac:dyDescent="0.25">
      <c r="A10721" t="s">
        <v>26529</v>
      </c>
      <c r="B10721" t="s">
        <v>26530</v>
      </c>
      <c r="C10721" t="s">
        <v>26688</v>
      </c>
      <c r="D10721" t="s">
        <v>26689</v>
      </c>
      <c r="E10721">
        <v>4302046</v>
      </c>
      <c r="F10721" t="s">
        <v>27321</v>
      </c>
      <c r="G10721" t="s">
        <v>26817</v>
      </c>
      <c r="H10721" t="s">
        <v>27303</v>
      </c>
      <c r="I10721" t="s">
        <v>27328</v>
      </c>
      <c r="J10721" t="s">
        <v>27329</v>
      </c>
      <c r="K10721" t="s">
        <v>110</v>
      </c>
      <c r="L10721" t="s">
        <v>3346</v>
      </c>
      <c r="M10721" t="s">
        <v>3707</v>
      </c>
      <c r="N10721" t="s">
        <v>9687</v>
      </c>
      <c r="O10721" t="s">
        <v>3343</v>
      </c>
      <c r="P10721" t="s">
        <v>3343</v>
      </c>
      <c r="Q10721" t="s">
        <v>3346</v>
      </c>
    </row>
    <row r="10722" spans="1:17" x14ac:dyDescent="0.25">
      <c r="A10722" t="s">
        <v>26529</v>
      </c>
      <c r="B10722" t="s">
        <v>26530</v>
      </c>
      <c r="C10722" t="s">
        <v>26688</v>
      </c>
      <c r="D10722" t="s">
        <v>26689</v>
      </c>
      <c r="E10722">
        <v>4302047</v>
      </c>
      <c r="F10722" t="s">
        <v>27330</v>
      </c>
      <c r="G10722" t="s">
        <v>22141</v>
      </c>
      <c r="H10722" t="s">
        <v>27303</v>
      </c>
      <c r="I10722" t="s">
        <v>27331</v>
      </c>
      <c r="J10722" t="s">
        <v>27332</v>
      </c>
      <c r="K10722" t="s">
        <v>110</v>
      </c>
      <c r="L10722" t="s">
        <v>3343</v>
      </c>
      <c r="M10722" t="s">
        <v>3707</v>
      </c>
      <c r="N10722" t="s">
        <v>9687</v>
      </c>
      <c r="O10722" t="s">
        <v>3343</v>
      </c>
      <c r="P10722" t="s">
        <v>3343</v>
      </c>
      <c r="Q10722" t="s">
        <v>3346</v>
      </c>
    </row>
    <row r="10723" spans="1:17" x14ac:dyDescent="0.25">
      <c r="A10723" t="s">
        <v>26529</v>
      </c>
      <c r="B10723" t="s">
        <v>26530</v>
      </c>
      <c r="C10723" t="s">
        <v>26688</v>
      </c>
      <c r="D10723" t="s">
        <v>26689</v>
      </c>
      <c r="E10723">
        <v>4302047</v>
      </c>
      <c r="F10723" t="s">
        <v>27330</v>
      </c>
      <c r="G10723" t="s">
        <v>22141</v>
      </c>
      <c r="H10723" t="s">
        <v>27303</v>
      </c>
      <c r="I10723" t="s">
        <v>27333</v>
      </c>
      <c r="J10723" t="s">
        <v>27334</v>
      </c>
      <c r="K10723" t="s">
        <v>110</v>
      </c>
      <c r="L10723" t="s">
        <v>3346</v>
      </c>
      <c r="M10723" t="s">
        <v>3707</v>
      </c>
      <c r="N10723" t="s">
        <v>9687</v>
      </c>
      <c r="O10723" t="s">
        <v>3343</v>
      </c>
      <c r="P10723" t="s">
        <v>3343</v>
      </c>
      <c r="Q10723" t="s">
        <v>3346</v>
      </c>
    </row>
    <row r="10724" spans="1:17" x14ac:dyDescent="0.25">
      <c r="A10724" t="s">
        <v>26529</v>
      </c>
      <c r="B10724" t="s">
        <v>26530</v>
      </c>
      <c r="C10724" t="s">
        <v>26688</v>
      </c>
      <c r="D10724" t="s">
        <v>26689</v>
      </c>
      <c r="E10724">
        <v>4302047</v>
      </c>
      <c r="F10724" t="s">
        <v>27330</v>
      </c>
      <c r="G10724" t="s">
        <v>22141</v>
      </c>
      <c r="H10724" t="s">
        <v>27303</v>
      </c>
      <c r="I10724" t="s">
        <v>27335</v>
      </c>
      <c r="J10724" t="s">
        <v>27336</v>
      </c>
      <c r="K10724" t="s">
        <v>110</v>
      </c>
      <c r="L10724" t="s">
        <v>3346</v>
      </c>
      <c r="M10724" t="s">
        <v>3707</v>
      </c>
      <c r="N10724" t="s">
        <v>9687</v>
      </c>
      <c r="O10724" t="s">
        <v>3343</v>
      </c>
      <c r="P10724" t="s">
        <v>3343</v>
      </c>
      <c r="Q10724" t="s">
        <v>3346</v>
      </c>
    </row>
    <row r="10725" spans="1:17" x14ac:dyDescent="0.25">
      <c r="A10725" t="s">
        <v>26529</v>
      </c>
      <c r="B10725" t="s">
        <v>26530</v>
      </c>
      <c r="C10725" t="s">
        <v>26688</v>
      </c>
      <c r="D10725" t="s">
        <v>26689</v>
      </c>
      <c r="E10725">
        <v>4302047</v>
      </c>
      <c r="F10725" t="s">
        <v>27330</v>
      </c>
      <c r="G10725" t="s">
        <v>22141</v>
      </c>
      <c r="H10725" t="s">
        <v>27303</v>
      </c>
      <c r="I10725" t="s">
        <v>27337</v>
      </c>
      <c r="J10725" t="s">
        <v>27338</v>
      </c>
      <c r="K10725" t="s">
        <v>110</v>
      </c>
      <c r="L10725" t="s">
        <v>3346</v>
      </c>
      <c r="M10725" t="s">
        <v>3707</v>
      </c>
      <c r="N10725" t="s">
        <v>9687</v>
      </c>
      <c r="O10725" t="s">
        <v>3343</v>
      </c>
      <c r="P10725" t="s">
        <v>3343</v>
      </c>
      <c r="Q10725" t="s">
        <v>3346</v>
      </c>
    </row>
    <row r="10726" spans="1:17" x14ac:dyDescent="0.25">
      <c r="A10726" t="s">
        <v>26529</v>
      </c>
      <c r="B10726" t="s">
        <v>26530</v>
      </c>
      <c r="C10726" t="s">
        <v>26688</v>
      </c>
      <c r="D10726" t="s">
        <v>26689</v>
      </c>
      <c r="E10726">
        <v>4302048</v>
      </c>
      <c r="F10726" t="s">
        <v>27339</v>
      </c>
      <c r="G10726" t="s">
        <v>26581</v>
      </c>
      <c r="H10726" t="s">
        <v>27303</v>
      </c>
      <c r="I10726" t="s">
        <v>27340</v>
      </c>
      <c r="J10726" t="s">
        <v>27341</v>
      </c>
      <c r="K10726" t="s">
        <v>110</v>
      </c>
      <c r="L10726" t="s">
        <v>3343</v>
      </c>
      <c r="M10726" t="s">
        <v>3707</v>
      </c>
      <c r="N10726" t="s">
        <v>9687</v>
      </c>
      <c r="O10726" t="s">
        <v>3343</v>
      </c>
      <c r="P10726" t="s">
        <v>3343</v>
      </c>
      <c r="Q10726" t="s">
        <v>3346</v>
      </c>
    </row>
    <row r="10727" spans="1:17" x14ac:dyDescent="0.25">
      <c r="A10727" t="s">
        <v>26529</v>
      </c>
      <c r="B10727" t="s">
        <v>26530</v>
      </c>
      <c r="C10727" t="s">
        <v>26688</v>
      </c>
      <c r="D10727" t="s">
        <v>26689</v>
      </c>
      <c r="E10727">
        <v>4302048</v>
      </c>
      <c r="F10727" t="s">
        <v>27339</v>
      </c>
      <c r="G10727" t="s">
        <v>26581</v>
      </c>
      <c r="H10727" t="s">
        <v>27303</v>
      </c>
      <c r="I10727" t="s">
        <v>27342</v>
      </c>
      <c r="J10727" t="s">
        <v>27343</v>
      </c>
      <c r="K10727" t="s">
        <v>110</v>
      </c>
      <c r="L10727" t="s">
        <v>3346</v>
      </c>
      <c r="M10727" t="s">
        <v>3707</v>
      </c>
      <c r="N10727" t="s">
        <v>9687</v>
      </c>
      <c r="O10727" t="s">
        <v>3343</v>
      </c>
      <c r="P10727" t="s">
        <v>3343</v>
      </c>
      <c r="Q10727" t="s">
        <v>3346</v>
      </c>
    </row>
    <row r="10728" spans="1:17" x14ac:dyDescent="0.25">
      <c r="A10728" t="s">
        <v>26529</v>
      </c>
      <c r="B10728" t="s">
        <v>26530</v>
      </c>
      <c r="C10728" t="s">
        <v>26688</v>
      </c>
      <c r="D10728" t="s">
        <v>26689</v>
      </c>
      <c r="E10728">
        <v>4302048</v>
      </c>
      <c r="F10728" t="s">
        <v>27339</v>
      </c>
      <c r="G10728" t="s">
        <v>26581</v>
      </c>
      <c r="H10728" t="s">
        <v>27303</v>
      </c>
      <c r="I10728" t="s">
        <v>27344</v>
      </c>
      <c r="J10728" t="s">
        <v>27345</v>
      </c>
      <c r="K10728" t="s">
        <v>110</v>
      </c>
      <c r="L10728" t="s">
        <v>3346</v>
      </c>
      <c r="M10728" t="s">
        <v>3707</v>
      </c>
      <c r="N10728" t="s">
        <v>9687</v>
      </c>
      <c r="O10728" t="s">
        <v>3343</v>
      </c>
      <c r="P10728" t="s">
        <v>3343</v>
      </c>
      <c r="Q10728" t="s">
        <v>3346</v>
      </c>
    </row>
    <row r="10729" spans="1:17" x14ac:dyDescent="0.25">
      <c r="A10729" t="s">
        <v>26529</v>
      </c>
      <c r="B10729" t="s">
        <v>26530</v>
      </c>
      <c r="C10729" t="s">
        <v>26688</v>
      </c>
      <c r="D10729" t="s">
        <v>26689</v>
      </c>
      <c r="E10729">
        <v>4302048</v>
      </c>
      <c r="F10729" t="s">
        <v>27339</v>
      </c>
      <c r="G10729" t="s">
        <v>26581</v>
      </c>
      <c r="H10729" t="s">
        <v>27303</v>
      </c>
      <c r="I10729" t="s">
        <v>27346</v>
      </c>
      <c r="J10729" t="s">
        <v>27347</v>
      </c>
      <c r="K10729" t="s">
        <v>110</v>
      </c>
      <c r="L10729" t="s">
        <v>3346</v>
      </c>
      <c r="M10729" t="s">
        <v>3707</v>
      </c>
      <c r="N10729" t="s">
        <v>9687</v>
      </c>
      <c r="O10729" t="s">
        <v>3343</v>
      </c>
      <c r="P10729" t="s">
        <v>3343</v>
      </c>
      <c r="Q10729" t="s">
        <v>3346</v>
      </c>
    </row>
    <row r="10730" spans="1:17" x14ac:dyDescent="0.25">
      <c r="A10730" t="s">
        <v>26529</v>
      </c>
      <c r="B10730" t="s">
        <v>26530</v>
      </c>
      <c r="C10730" t="s">
        <v>26688</v>
      </c>
      <c r="D10730" t="s">
        <v>26689</v>
      </c>
      <c r="E10730">
        <v>4302049</v>
      </c>
      <c r="F10730" t="s">
        <v>27348</v>
      </c>
      <c r="G10730" t="s">
        <v>27349</v>
      </c>
      <c r="H10730" t="s">
        <v>27350</v>
      </c>
      <c r="I10730" t="s">
        <v>27351</v>
      </c>
      <c r="J10730" t="s">
        <v>27348</v>
      </c>
      <c r="K10730" t="s">
        <v>110</v>
      </c>
      <c r="L10730" t="s">
        <v>3343</v>
      </c>
      <c r="M10730" t="s">
        <v>3707</v>
      </c>
      <c r="N10730" t="s">
        <v>9687</v>
      </c>
      <c r="O10730" t="s">
        <v>3343</v>
      </c>
      <c r="P10730" t="s">
        <v>3343</v>
      </c>
      <c r="Q10730" t="s">
        <v>3346</v>
      </c>
    </row>
    <row r="10731" spans="1:17" x14ac:dyDescent="0.25">
      <c r="A10731" t="s">
        <v>26529</v>
      </c>
      <c r="B10731" t="s">
        <v>26530</v>
      </c>
      <c r="C10731" t="s">
        <v>26688</v>
      </c>
      <c r="D10731" t="s">
        <v>26689</v>
      </c>
      <c r="E10731">
        <v>4302049</v>
      </c>
      <c r="F10731" t="s">
        <v>27348</v>
      </c>
      <c r="G10731" t="s">
        <v>27349</v>
      </c>
      <c r="H10731" t="s">
        <v>27350</v>
      </c>
      <c r="I10731" t="s">
        <v>27352</v>
      </c>
      <c r="J10731" t="s">
        <v>27353</v>
      </c>
      <c r="K10731" t="s">
        <v>110</v>
      </c>
      <c r="L10731" t="s">
        <v>3346</v>
      </c>
      <c r="M10731" t="s">
        <v>3707</v>
      </c>
      <c r="N10731" t="s">
        <v>9687</v>
      </c>
      <c r="O10731" t="s">
        <v>3343</v>
      </c>
      <c r="P10731" t="s">
        <v>3343</v>
      </c>
      <c r="Q10731" t="s">
        <v>3346</v>
      </c>
    </row>
    <row r="10732" spans="1:17" x14ac:dyDescent="0.25">
      <c r="A10732" t="s">
        <v>26529</v>
      </c>
      <c r="B10732" t="s">
        <v>26530</v>
      </c>
      <c r="C10732" t="s">
        <v>26688</v>
      </c>
      <c r="D10732" t="s">
        <v>26689</v>
      </c>
      <c r="E10732">
        <v>4302049</v>
      </c>
      <c r="F10732" t="s">
        <v>27348</v>
      </c>
      <c r="G10732" t="s">
        <v>27349</v>
      </c>
      <c r="H10732" t="s">
        <v>27350</v>
      </c>
      <c r="I10732" t="s">
        <v>27354</v>
      </c>
      <c r="J10732" t="s">
        <v>27355</v>
      </c>
      <c r="K10732" t="s">
        <v>110</v>
      </c>
      <c r="L10732" t="s">
        <v>3346</v>
      </c>
      <c r="M10732" t="s">
        <v>3707</v>
      </c>
      <c r="N10732" t="s">
        <v>9687</v>
      </c>
      <c r="O10732" t="s">
        <v>3343</v>
      </c>
      <c r="P10732" t="s">
        <v>3343</v>
      </c>
      <c r="Q10732" t="s">
        <v>3346</v>
      </c>
    </row>
    <row r="10733" spans="1:17" x14ac:dyDescent="0.25">
      <c r="A10733" t="s">
        <v>26529</v>
      </c>
      <c r="B10733" t="s">
        <v>26530</v>
      </c>
      <c r="C10733" t="s">
        <v>26688</v>
      </c>
      <c r="D10733" t="s">
        <v>26689</v>
      </c>
      <c r="E10733">
        <v>4302049</v>
      </c>
      <c r="F10733" t="s">
        <v>27348</v>
      </c>
      <c r="G10733" t="s">
        <v>27349</v>
      </c>
      <c r="H10733" t="s">
        <v>27350</v>
      </c>
      <c r="I10733" t="s">
        <v>27356</v>
      </c>
      <c r="J10733" t="s">
        <v>27357</v>
      </c>
      <c r="K10733" t="s">
        <v>110</v>
      </c>
      <c r="L10733" t="s">
        <v>3346</v>
      </c>
      <c r="M10733" t="s">
        <v>3707</v>
      </c>
      <c r="N10733" t="s">
        <v>9687</v>
      </c>
      <c r="O10733" t="s">
        <v>3343</v>
      </c>
      <c r="P10733" t="s">
        <v>3343</v>
      </c>
      <c r="Q10733" t="s">
        <v>3346</v>
      </c>
    </row>
    <row r="10734" spans="1:17" x14ac:dyDescent="0.25">
      <c r="A10734" t="s">
        <v>26529</v>
      </c>
      <c r="B10734" t="s">
        <v>26530</v>
      </c>
      <c r="C10734" t="s">
        <v>26688</v>
      </c>
      <c r="D10734" t="s">
        <v>26689</v>
      </c>
      <c r="E10734">
        <v>4302049</v>
      </c>
      <c r="F10734" t="s">
        <v>27348</v>
      </c>
      <c r="G10734" t="s">
        <v>27349</v>
      </c>
      <c r="H10734" t="s">
        <v>27350</v>
      </c>
      <c r="I10734" t="s">
        <v>27358</v>
      </c>
      <c r="J10734" t="s">
        <v>27359</v>
      </c>
      <c r="K10734" t="s">
        <v>110</v>
      </c>
      <c r="L10734" t="s">
        <v>3346</v>
      </c>
      <c r="M10734" t="s">
        <v>3707</v>
      </c>
      <c r="N10734" t="s">
        <v>9687</v>
      </c>
      <c r="O10734" t="s">
        <v>3343</v>
      </c>
      <c r="P10734" t="s">
        <v>3343</v>
      </c>
      <c r="Q10734" t="s">
        <v>3346</v>
      </c>
    </row>
    <row r="10735" spans="1:17" x14ac:dyDescent="0.25">
      <c r="A10735" t="s">
        <v>26529</v>
      </c>
      <c r="B10735" t="s">
        <v>26530</v>
      </c>
      <c r="C10735" t="s">
        <v>26688</v>
      </c>
      <c r="D10735" t="s">
        <v>26689</v>
      </c>
      <c r="E10735">
        <v>4302049</v>
      </c>
      <c r="F10735" t="s">
        <v>27348</v>
      </c>
      <c r="G10735" t="s">
        <v>27349</v>
      </c>
      <c r="H10735" t="s">
        <v>27350</v>
      </c>
      <c r="I10735" t="s">
        <v>27360</v>
      </c>
      <c r="J10735" t="s">
        <v>27361</v>
      </c>
      <c r="K10735" t="s">
        <v>110</v>
      </c>
      <c r="L10735" t="s">
        <v>3346</v>
      </c>
      <c r="M10735" t="s">
        <v>3707</v>
      </c>
      <c r="N10735" t="s">
        <v>9687</v>
      </c>
      <c r="O10735" t="s">
        <v>3343</v>
      </c>
      <c r="P10735" t="s">
        <v>3343</v>
      </c>
      <c r="Q10735" t="s">
        <v>3346</v>
      </c>
    </row>
    <row r="10736" spans="1:17" x14ac:dyDescent="0.25">
      <c r="A10736" t="s">
        <v>26529</v>
      </c>
      <c r="B10736" t="s">
        <v>26530</v>
      </c>
      <c r="C10736" t="s">
        <v>26688</v>
      </c>
      <c r="D10736" t="s">
        <v>26689</v>
      </c>
      <c r="E10736">
        <v>4302049</v>
      </c>
      <c r="F10736" t="s">
        <v>27348</v>
      </c>
      <c r="G10736" t="s">
        <v>27349</v>
      </c>
      <c r="H10736" t="s">
        <v>27350</v>
      </c>
      <c r="I10736" t="s">
        <v>27362</v>
      </c>
      <c r="J10736" t="s">
        <v>27363</v>
      </c>
      <c r="K10736" t="s">
        <v>110</v>
      </c>
      <c r="L10736" t="s">
        <v>3346</v>
      </c>
      <c r="M10736" t="s">
        <v>3707</v>
      </c>
      <c r="N10736" t="s">
        <v>9687</v>
      </c>
      <c r="O10736" t="s">
        <v>3343</v>
      </c>
      <c r="P10736" t="s">
        <v>3343</v>
      </c>
      <c r="Q10736" t="s">
        <v>3346</v>
      </c>
    </row>
    <row r="10737" spans="1:17" x14ac:dyDescent="0.25">
      <c r="A10737" t="s">
        <v>26529</v>
      </c>
      <c r="B10737" t="s">
        <v>26530</v>
      </c>
      <c r="C10737" t="s">
        <v>26688</v>
      </c>
      <c r="D10737" t="s">
        <v>26689</v>
      </c>
      <c r="E10737">
        <v>4302049</v>
      </c>
      <c r="F10737" t="s">
        <v>27348</v>
      </c>
      <c r="G10737" t="s">
        <v>27349</v>
      </c>
      <c r="H10737" t="s">
        <v>27350</v>
      </c>
      <c r="I10737" t="s">
        <v>27364</v>
      </c>
      <c r="J10737" t="s">
        <v>27365</v>
      </c>
      <c r="K10737" t="s">
        <v>110</v>
      </c>
      <c r="L10737" t="s">
        <v>3346</v>
      </c>
      <c r="M10737" t="s">
        <v>3707</v>
      </c>
      <c r="N10737" t="s">
        <v>9687</v>
      </c>
      <c r="O10737" t="s">
        <v>3343</v>
      </c>
      <c r="P10737" t="s">
        <v>3343</v>
      </c>
      <c r="Q10737" t="s">
        <v>3346</v>
      </c>
    </row>
    <row r="10738" spans="1:17" x14ac:dyDescent="0.25">
      <c r="A10738" t="s">
        <v>26529</v>
      </c>
      <c r="B10738" t="s">
        <v>26530</v>
      </c>
      <c r="C10738" t="s">
        <v>26688</v>
      </c>
      <c r="D10738" t="s">
        <v>26689</v>
      </c>
      <c r="E10738">
        <v>4302049</v>
      </c>
      <c r="F10738" t="s">
        <v>27348</v>
      </c>
      <c r="G10738" t="s">
        <v>27349</v>
      </c>
      <c r="H10738" t="s">
        <v>27350</v>
      </c>
      <c r="I10738" t="s">
        <v>27366</v>
      </c>
      <c r="J10738" t="s">
        <v>27367</v>
      </c>
      <c r="K10738" t="s">
        <v>110</v>
      </c>
      <c r="L10738" t="s">
        <v>3346</v>
      </c>
      <c r="M10738" t="s">
        <v>3707</v>
      </c>
      <c r="N10738" t="s">
        <v>9687</v>
      </c>
      <c r="O10738" t="s">
        <v>3343</v>
      </c>
      <c r="P10738" t="s">
        <v>3343</v>
      </c>
      <c r="Q10738" t="s">
        <v>3346</v>
      </c>
    </row>
    <row r="10739" spans="1:17" x14ac:dyDescent="0.25">
      <c r="A10739" t="s">
        <v>26529</v>
      </c>
      <c r="B10739" t="s">
        <v>26530</v>
      </c>
      <c r="C10739" t="s">
        <v>26688</v>
      </c>
      <c r="D10739" t="s">
        <v>26689</v>
      </c>
      <c r="E10739">
        <v>4302049</v>
      </c>
      <c r="F10739" t="s">
        <v>27348</v>
      </c>
      <c r="G10739" t="s">
        <v>27349</v>
      </c>
      <c r="H10739" t="s">
        <v>27350</v>
      </c>
      <c r="I10739" t="s">
        <v>27368</v>
      </c>
      <c r="J10739" t="s">
        <v>27369</v>
      </c>
      <c r="K10739" t="s">
        <v>110</v>
      </c>
      <c r="L10739" t="s">
        <v>3346</v>
      </c>
      <c r="M10739" t="s">
        <v>3707</v>
      </c>
      <c r="N10739" t="s">
        <v>9687</v>
      </c>
      <c r="O10739" t="s">
        <v>3343</v>
      </c>
      <c r="P10739" t="s">
        <v>3343</v>
      </c>
      <c r="Q10739" t="s">
        <v>3346</v>
      </c>
    </row>
    <row r="10740" spans="1:17" x14ac:dyDescent="0.25">
      <c r="A10740" t="s">
        <v>26529</v>
      </c>
      <c r="B10740" t="s">
        <v>26530</v>
      </c>
      <c r="C10740" t="s">
        <v>26688</v>
      </c>
      <c r="D10740" t="s">
        <v>26689</v>
      </c>
      <c r="E10740">
        <v>4302049</v>
      </c>
      <c r="F10740" t="s">
        <v>27348</v>
      </c>
      <c r="G10740" t="s">
        <v>27349</v>
      </c>
      <c r="H10740" t="s">
        <v>27350</v>
      </c>
      <c r="I10740" t="s">
        <v>27370</v>
      </c>
      <c r="J10740" t="s">
        <v>27371</v>
      </c>
      <c r="K10740" t="s">
        <v>110</v>
      </c>
      <c r="L10740" t="s">
        <v>3346</v>
      </c>
      <c r="M10740" t="s">
        <v>3707</v>
      </c>
      <c r="N10740" t="s">
        <v>9687</v>
      </c>
      <c r="O10740" t="s">
        <v>3343</v>
      </c>
      <c r="P10740" t="s">
        <v>3343</v>
      </c>
      <c r="Q10740" t="s">
        <v>3346</v>
      </c>
    </row>
    <row r="10741" spans="1:17" x14ac:dyDescent="0.25">
      <c r="A10741" t="s">
        <v>26529</v>
      </c>
      <c r="B10741" t="s">
        <v>26530</v>
      </c>
      <c r="C10741" t="s">
        <v>26688</v>
      </c>
      <c r="D10741" t="s">
        <v>26689</v>
      </c>
      <c r="E10741">
        <v>4302049</v>
      </c>
      <c r="F10741" t="s">
        <v>27348</v>
      </c>
      <c r="G10741" t="s">
        <v>27349</v>
      </c>
      <c r="H10741" t="s">
        <v>27350</v>
      </c>
      <c r="I10741" t="s">
        <v>27372</v>
      </c>
      <c r="J10741" t="s">
        <v>27373</v>
      </c>
      <c r="K10741" t="s">
        <v>110</v>
      </c>
      <c r="L10741" t="s">
        <v>3346</v>
      </c>
      <c r="M10741" t="s">
        <v>3707</v>
      </c>
      <c r="N10741" t="s">
        <v>9687</v>
      </c>
      <c r="O10741" t="s">
        <v>3343</v>
      </c>
      <c r="P10741" t="s">
        <v>3343</v>
      </c>
      <c r="Q10741" t="s">
        <v>3346</v>
      </c>
    </row>
    <row r="10742" spans="1:17" x14ac:dyDescent="0.25">
      <c r="A10742" t="s">
        <v>26529</v>
      </c>
      <c r="B10742" t="s">
        <v>26530</v>
      </c>
      <c r="C10742" t="s">
        <v>26688</v>
      </c>
      <c r="D10742" t="s">
        <v>26689</v>
      </c>
      <c r="E10742">
        <v>4302050</v>
      </c>
      <c r="F10742" t="s">
        <v>27374</v>
      </c>
      <c r="G10742" t="s">
        <v>26729</v>
      </c>
      <c r="H10742" t="s">
        <v>27350</v>
      </c>
      <c r="I10742" t="s">
        <v>27375</v>
      </c>
      <c r="J10742" t="s">
        <v>27374</v>
      </c>
      <c r="K10742" t="s">
        <v>110</v>
      </c>
      <c r="L10742" t="s">
        <v>3343</v>
      </c>
      <c r="M10742" t="s">
        <v>3707</v>
      </c>
      <c r="N10742" t="s">
        <v>9687</v>
      </c>
      <c r="O10742" t="s">
        <v>3343</v>
      </c>
      <c r="P10742" t="s">
        <v>3343</v>
      </c>
      <c r="Q10742" t="s">
        <v>3346</v>
      </c>
    </row>
    <row r="10743" spans="1:17" x14ac:dyDescent="0.25">
      <c r="A10743" t="s">
        <v>26529</v>
      </c>
      <c r="B10743" t="s">
        <v>26530</v>
      </c>
      <c r="C10743" t="s">
        <v>26688</v>
      </c>
      <c r="D10743" t="s">
        <v>26689</v>
      </c>
      <c r="E10743">
        <v>4302050</v>
      </c>
      <c r="F10743" t="s">
        <v>27374</v>
      </c>
      <c r="G10743" t="s">
        <v>26729</v>
      </c>
      <c r="H10743" t="s">
        <v>27350</v>
      </c>
      <c r="I10743" t="s">
        <v>27376</v>
      </c>
      <c r="J10743" t="s">
        <v>27377</v>
      </c>
      <c r="K10743" t="s">
        <v>110</v>
      </c>
      <c r="L10743" t="s">
        <v>3346</v>
      </c>
      <c r="M10743" t="s">
        <v>3707</v>
      </c>
      <c r="N10743" t="s">
        <v>9687</v>
      </c>
      <c r="O10743" t="s">
        <v>3343</v>
      </c>
      <c r="P10743" t="s">
        <v>3343</v>
      </c>
      <c r="Q10743" t="s">
        <v>3346</v>
      </c>
    </row>
    <row r="10744" spans="1:17" x14ac:dyDescent="0.25">
      <c r="A10744" t="s">
        <v>26529</v>
      </c>
      <c r="B10744" t="s">
        <v>26530</v>
      </c>
      <c r="C10744" t="s">
        <v>26688</v>
      </c>
      <c r="D10744" t="s">
        <v>26689</v>
      </c>
      <c r="E10744">
        <v>4302050</v>
      </c>
      <c r="F10744" t="s">
        <v>27374</v>
      </c>
      <c r="G10744" t="s">
        <v>26729</v>
      </c>
      <c r="H10744" t="s">
        <v>27350</v>
      </c>
      <c r="I10744" t="s">
        <v>27378</v>
      </c>
      <c r="J10744" t="s">
        <v>27379</v>
      </c>
      <c r="K10744" t="s">
        <v>110</v>
      </c>
      <c r="L10744" t="s">
        <v>3346</v>
      </c>
      <c r="M10744" t="s">
        <v>3707</v>
      </c>
      <c r="N10744" t="s">
        <v>9687</v>
      </c>
      <c r="O10744" t="s">
        <v>3343</v>
      </c>
      <c r="P10744" t="s">
        <v>3343</v>
      </c>
      <c r="Q10744" t="s">
        <v>3346</v>
      </c>
    </row>
    <row r="10745" spans="1:17" x14ac:dyDescent="0.25">
      <c r="A10745" t="s">
        <v>26529</v>
      </c>
      <c r="B10745" t="s">
        <v>26530</v>
      </c>
      <c r="C10745" t="s">
        <v>26688</v>
      </c>
      <c r="D10745" t="s">
        <v>26689</v>
      </c>
      <c r="E10745">
        <v>4302050</v>
      </c>
      <c r="F10745" t="s">
        <v>27374</v>
      </c>
      <c r="G10745" t="s">
        <v>26729</v>
      </c>
      <c r="H10745" t="s">
        <v>27350</v>
      </c>
      <c r="I10745" t="s">
        <v>27380</v>
      </c>
      <c r="J10745" t="s">
        <v>27381</v>
      </c>
      <c r="K10745" t="s">
        <v>110</v>
      </c>
      <c r="L10745" t="s">
        <v>3346</v>
      </c>
      <c r="M10745" t="s">
        <v>3707</v>
      </c>
      <c r="N10745" t="s">
        <v>9687</v>
      </c>
      <c r="O10745" t="s">
        <v>3343</v>
      </c>
      <c r="P10745" t="s">
        <v>3343</v>
      </c>
      <c r="Q10745" t="s">
        <v>3346</v>
      </c>
    </row>
    <row r="10746" spans="1:17" x14ac:dyDescent="0.25">
      <c r="A10746" t="s">
        <v>26529</v>
      </c>
      <c r="B10746" t="s">
        <v>26530</v>
      </c>
      <c r="C10746" t="s">
        <v>26688</v>
      </c>
      <c r="D10746" t="s">
        <v>26689</v>
      </c>
      <c r="E10746">
        <v>4302050</v>
      </c>
      <c r="F10746" t="s">
        <v>27374</v>
      </c>
      <c r="G10746" t="s">
        <v>26729</v>
      </c>
      <c r="H10746" t="s">
        <v>27350</v>
      </c>
      <c r="I10746" t="s">
        <v>27382</v>
      </c>
      <c r="J10746" t="s">
        <v>27383</v>
      </c>
      <c r="K10746" t="s">
        <v>110</v>
      </c>
      <c r="L10746" t="s">
        <v>3346</v>
      </c>
      <c r="M10746" t="s">
        <v>3707</v>
      </c>
      <c r="N10746" t="s">
        <v>9687</v>
      </c>
      <c r="O10746" t="s">
        <v>3343</v>
      </c>
      <c r="P10746" t="s">
        <v>3343</v>
      </c>
      <c r="Q10746" t="s">
        <v>3346</v>
      </c>
    </row>
    <row r="10747" spans="1:17" x14ac:dyDescent="0.25">
      <c r="A10747" t="s">
        <v>26529</v>
      </c>
      <c r="B10747" t="s">
        <v>26530</v>
      </c>
      <c r="C10747" t="s">
        <v>26688</v>
      </c>
      <c r="D10747" t="s">
        <v>26689</v>
      </c>
      <c r="E10747">
        <v>4302050</v>
      </c>
      <c r="F10747" t="s">
        <v>27374</v>
      </c>
      <c r="G10747" t="s">
        <v>26729</v>
      </c>
      <c r="H10747" t="s">
        <v>27350</v>
      </c>
      <c r="I10747" t="s">
        <v>27384</v>
      </c>
      <c r="J10747" t="s">
        <v>27385</v>
      </c>
      <c r="K10747" t="s">
        <v>110</v>
      </c>
      <c r="L10747" t="s">
        <v>3346</v>
      </c>
      <c r="M10747" t="s">
        <v>3707</v>
      </c>
      <c r="N10747" t="s">
        <v>9687</v>
      </c>
      <c r="O10747" t="s">
        <v>3343</v>
      </c>
      <c r="P10747" t="s">
        <v>3343</v>
      </c>
      <c r="Q10747" t="s">
        <v>3346</v>
      </c>
    </row>
    <row r="10748" spans="1:17" x14ac:dyDescent="0.25">
      <c r="A10748" t="s">
        <v>26529</v>
      </c>
      <c r="B10748" t="s">
        <v>26530</v>
      </c>
      <c r="C10748" t="s">
        <v>26688</v>
      </c>
      <c r="D10748" t="s">
        <v>26689</v>
      </c>
      <c r="E10748">
        <v>4302050</v>
      </c>
      <c r="F10748" t="s">
        <v>27374</v>
      </c>
      <c r="G10748" t="s">
        <v>26729</v>
      </c>
      <c r="H10748" t="s">
        <v>27350</v>
      </c>
      <c r="I10748" t="s">
        <v>27386</v>
      </c>
      <c r="J10748" t="s">
        <v>27387</v>
      </c>
      <c r="K10748" t="s">
        <v>110</v>
      </c>
      <c r="L10748" t="s">
        <v>3346</v>
      </c>
      <c r="M10748" t="s">
        <v>3707</v>
      </c>
      <c r="N10748" t="s">
        <v>9687</v>
      </c>
      <c r="O10748" t="s">
        <v>3343</v>
      </c>
      <c r="P10748" t="s">
        <v>3343</v>
      </c>
      <c r="Q10748" t="s">
        <v>3346</v>
      </c>
    </row>
    <row r="10749" spans="1:17" x14ac:dyDescent="0.25">
      <c r="A10749" t="s">
        <v>26529</v>
      </c>
      <c r="B10749" t="s">
        <v>26530</v>
      </c>
      <c r="C10749" t="s">
        <v>26688</v>
      </c>
      <c r="D10749" t="s">
        <v>26689</v>
      </c>
      <c r="E10749">
        <v>4302050</v>
      </c>
      <c r="F10749" t="s">
        <v>27374</v>
      </c>
      <c r="G10749" t="s">
        <v>26729</v>
      </c>
      <c r="H10749" t="s">
        <v>27350</v>
      </c>
      <c r="I10749" t="s">
        <v>27388</v>
      </c>
      <c r="J10749" t="s">
        <v>27389</v>
      </c>
      <c r="K10749" t="s">
        <v>110</v>
      </c>
      <c r="L10749" t="s">
        <v>3346</v>
      </c>
      <c r="M10749" t="s">
        <v>3707</v>
      </c>
      <c r="N10749" t="s">
        <v>9687</v>
      </c>
      <c r="O10749" t="s">
        <v>3343</v>
      </c>
      <c r="P10749" t="s">
        <v>3343</v>
      </c>
      <c r="Q10749" t="s">
        <v>3346</v>
      </c>
    </row>
    <row r="10750" spans="1:17" x14ac:dyDescent="0.25">
      <c r="A10750" t="s">
        <v>26529</v>
      </c>
      <c r="B10750" t="s">
        <v>26530</v>
      </c>
      <c r="C10750" t="s">
        <v>26688</v>
      </c>
      <c r="D10750" t="s">
        <v>26689</v>
      </c>
      <c r="E10750">
        <v>4302050</v>
      </c>
      <c r="F10750" t="s">
        <v>27374</v>
      </c>
      <c r="G10750" t="s">
        <v>26729</v>
      </c>
      <c r="H10750" t="s">
        <v>27350</v>
      </c>
      <c r="I10750" t="s">
        <v>27390</v>
      </c>
      <c r="J10750" t="s">
        <v>27391</v>
      </c>
      <c r="K10750" t="s">
        <v>110</v>
      </c>
      <c r="L10750" t="s">
        <v>3346</v>
      </c>
      <c r="M10750" t="s">
        <v>3707</v>
      </c>
      <c r="N10750" t="s">
        <v>9687</v>
      </c>
      <c r="O10750" t="s">
        <v>3343</v>
      </c>
      <c r="P10750" t="s">
        <v>3343</v>
      </c>
      <c r="Q10750" t="s">
        <v>3346</v>
      </c>
    </row>
    <row r="10751" spans="1:17" x14ac:dyDescent="0.25">
      <c r="A10751" t="s">
        <v>26529</v>
      </c>
      <c r="B10751" t="s">
        <v>26530</v>
      </c>
      <c r="C10751" t="s">
        <v>26688</v>
      </c>
      <c r="D10751" t="s">
        <v>26689</v>
      </c>
      <c r="E10751">
        <v>4302050</v>
      </c>
      <c r="F10751" t="s">
        <v>27374</v>
      </c>
      <c r="G10751" t="s">
        <v>26729</v>
      </c>
      <c r="H10751" t="s">
        <v>27350</v>
      </c>
      <c r="I10751" t="s">
        <v>27392</v>
      </c>
      <c r="J10751" t="s">
        <v>27393</v>
      </c>
      <c r="K10751" t="s">
        <v>110</v>
      </c>
      <c r="L10751" t="s">
        <v>3346</v>
      </c>
      <c r="M10751" t="s">
        <v>3707</v>
      </c>
      <c r="N10751" t="s">
        <v>9687</v>
      </c>
      <c r="O10751" t="s">
        <v>3343</v>
      </c>
      <c r="P10751" t="s">
        <v>3343</v>
      </c>
      <c r="Q10751" t="s">
        <v>3346</v>
      </c>
    </row>
    <row r="10752" spans="1:17" x14ac:dyDescent="0.25">
      <c r="A10752" t="s">
        <v>26529</v>
      </c>
      <c r="B10752" t="s">
        <v>26530</v>
      </c>
      <c r="C10752" t="s">
        <v>26688</v>
      </c>
      <c r="D10752" t="s">
        <v>26689</v>
      </c>
      <c r="E10752">
        <v>4302050</v>
      </c>
      <c r="F10752" t="s">
        <v>27374</v>
      </c>
      <c r="G10752" t="s">
        <v>26729</v>
      </c>
      <c r="H10752" t="s">
        <v>27350</v>
      </c>
      <c r="I10752" t="s">
        <v>27394</v>
      </c>
      <c r="J10752" t="s">
        <v>27395</v>
      </c>
      <c r="K10752" t="s">
        <v>110</v>
      </c>
      <c r="L10752" t="s">
        <v>3346</v>
      </c>
      <c r="M10752" t="s">
        <v>3707</v>
      </c>
      <c r="N10752" t="s">
        <v>9687</v>
      </c>
      <c r="O10752" t="s">
        <v>3343</v>
      </c>
      <c r="P10752" t="s">
        <v>3343</v>
      </c>
      <c r="Q10752" t="s">
        <v>3346</v>
      </c>
    </row>
    <row r="10753" spans="1:17" x14ac:dyDescent="0.25">
      <c r="A10753" t="s">
        <v>26529</v>
      </c>
      <c r="B10753" t="s">
        <v>26530</v>
      </c>
      <c r="C10753" t="s">
        <v>26688</v>
      </c>
      <c r="D10753" t="s">
        <v>26689</v>
      </c>
      <c r="E10753">
        <v>4302050</v>
      </c>
      <c r="F10753" t="s">
        <v>27374</v>
      </c>
      <c r="G10753" t="s">
        <v>26729</v>
      </c>
      <c r="H10753" t="s">
        <v>27350</v>
      </c>
      <c r="I10753" t="s">
        <v>27396</v>
      </c>
      <c r="J10753" t="s">
        <v>27397</v>
      </c>
      <c r="K10753" t="s">
        <v>110</v>
      </c>
      <c r="L10753" t="s">
        <v>3346</v>
      </c>
      <c r="M10753" t="s">
        <v>3707</v>
      </c>
      <c r="N10753" t="s">
        <v>9687</v>
      </c>
      <c r="O10753" t="s">
        <v>3343</v>
      </c>
      <c r="P10753" t="s">
        <v>3343</v>
      </c>
      <c r="Q10753" t="s">
        <v>3346</v>
      </c>
    </row>
    <row r="10754" spans="1:17" x14ac:dyDescent="0.25">
      <c r="A10754" t="s">
        <v>26529</v>
      </c>
      <c r="B10754" t="s">
        <v>26530</v>
      </c>
      <c r="C10754" t="s">
        <v>26688</v>
      </c>
      <c r="D10754" t="s">
        <v>26689</v>
      </c>
      <c r="E10754">
        <v>4302051</v>
      </c>
      <c r="F10754" t="s">
        <v>27398</v>
      </c>
      <c r="G10754" t="s">
        <v>26817</v>
      </c>
      <c r="H10754" t="s">
        <v>27350</v>
      </c>
      <c r="I10754" t="s">
        <v>27399</v>
      </c>
      <c r="J10754" t="s">
        <v>27398</v>
      </c>
      <c r="K10754" t="s">
        <v>110</v>
      </c>
      <c r="L10754" t="s">
        <v>3343</v>
      </c>
      <c r="M10754" t="s">
        <v>3707</v>
      </c>
      <c r="N10754" t="s">
        <v>9687</v>
      </c>
      <c r="O10754" t="s">
        <v>3343</v>
      </c>
      <c r="P10754" t="s">
        <v>3343</v>
      </c>
      <c r="Q10754" t="s">
        <v>3346</v>
      </c>
    </row>
    <row r="10755" spans="1:17" x14ac:dyDescent="0.25">
      <c r="A10755" t="s">
        <v>26529</v>
      </c>
      <c r="B10755" t="s">
        <v>26530</v>
      </c>
      <c r="C10755" t="s">
        <v>26688</v>
      </c>
      <c r="D10755" t="s">
        <v>26689</v>
      </c>
      <c r="E10755">
        <v>4302051</v>
      </c>
      <c r="F10755" t="s">
        <v>27398</v>
      </c>
      <c r="G10755" t="s">
        <v>26817</v>
      </c>
      <c r="H10755" t="s">
        <v>27350</v>
      </c>
      <c r="I10755" t="s">
        <v>27400</v>
      </c>
      <c r="J10755" t="s">
        <v>27401</v>
      </c>
      <c r="K10755" t="s">
        <v>110</v>
      </c>
      <c r="L10755" t="s">
        <v>3346</v>
      </c>
      <c r="M10755" t="s">
        <v>3707</v>
      </c>
      <c r="N10755" t="s">
        <v>9687</v>
      </c>
      <c r="O10755" t="s">
        <v>3343</v>
      </c>
      <c r="P10755" t="s">
        <v>3343</v>
      </c>
      <c r="Q10755" t="s">
        <v>3346</v>
      </c>
    </row>
    <row r="10756" spans="1:17" x14ac:dyDescent="0.25">
      <c r="A10756" t="s">
        <v>26529</v>
      </c>
      <c r="B10756" t="s">
        <v>26530</v>
      </c>
      <c r="C10756" t="s">
        <v>26688</v>
      </c>
      <c r="D10756" t="s">
        <v>26689</v>
      </c>
      <c r="E10756">
        <v>4302051</v>
      </c>
      <c r="F10756" t="s">
        <v>27398</v>
      </c>
      <c r="G10756" t="s">
        <v>26817</v>
      </c>
      <c r="H10756" t="s">
        <v>27350</v>
      </c>
      <c r="I10756" t="s">
        <v>27402</v>
      </c>
      <c r="J10756" t="s">
        <v>27403</v>
      </c>
      <c r="K10756" t="s">
        <v>110</v>
      </c>
      <c r="L10756" t="s">
        <v>3346</v>
      </c>
      <c r="M10756" t="s">
        <v>3707</v>
      </c>
      <c r="N10756" t="s">
        <v>9687</v>
      </c>
      <c r="O10756" t="s">
        <v>3343</v>
      </c>
      <c r="P10756" t="s">
        <v>3343</v>
      </c>
      <c r="Q10756" t="s">
        <v>3346</v>
      </c>
    </row>
    <row r="10757" spans="1:17" x14ac:dyDescent="0.25">
      <c r="A10757" t="s">
        <v>26529</v>
      </c>
      <c r="B10757" t="s">
        <v>26530</v>
      </c>
      <c r="C10757" t="s">
        <v>26688</v>
      </c>
      <c r="D10757" t="s">
        <v>26689</v>
      </c>
      <c r="E10757">
        <v>4302051</v>
      </c>
      <c r="F10757" t="s">
        <v>27398</v>
      </c>
      <c r="G10757" t="s">
        <v>26817</v>
      </c>
      <c r="H10757" t="s">
        <v>27350</v>
      </c>
      <c r="I10757" t="s">
        <v>27404</v>
      </c>
      <c r="J10757" t="s">
        <v>27405</v>
      </c>
      <c r="K10757" t="s">
        <v>110</v>
      </c>
      <c r="L10757" t="s">
        <v>3346</v>
      </c>
      <c r="M10757" t="s">
        <v>3707</v>
      </c>
      <c r="N10757" t="s">
        <v>9687</v>
      </c>
      <c r="O10757" t="s">
        <v>3343</v>
      </c>
      <c r="P10757" t="s">
        <v>3343</v>
      </c>
      <c r="Q10757" t="s">
        <v>3346</v>
      </c>
    </row>
    <row r="10758" spans="1:17" x14ac:dyDescent="0.25">
      <c r="A10758" t="s">
        <v>26529</v>
      </c>
      <c r="B10758" t="s">
        <v>26530</v>
      </c>
      <c r="C10758" t="s">
        <v>26688</v>
      </c>
      <c r="D10758" t="s">
        <v>26689</v>
      </c>
      <c r="E10758">
        <v>4302051</v>
      </c>
      <c r="F10758" t="s">
        <v>27398</v>
      </c>
      <c r="G10758" t="s">
        <v>26817</v>
      </c>
      <c r="H10758" t="s">
        <v>27350</v>
      </c>
      <c r="I10758" t="s">
        <v>27406</v>
      </c>
      <c r="J10758" t="s">
        <v>27407</v>
      </c>
      <c r="K10758" t="s">
        <v>110</v>
      </c>
      <c r="L10758" t="s">
        <v>3346</v>
      </c>
      <c r="M10758" t="s">
        <v>3707</v>
      </c>
      <c r="N10758" t="s">
        <v>9687</v>
      </c>
      <c r="O10758" t="s">
        <v>3343</v>
      </c>
      <c r="P10758" t="s">
        <v>3343</v>
      </c>
      <c r="Q10758" t="s">
        <v>3346</v>
      </c>
    </row>
    <row r="10759" spans="1:17" x14ac:dyDescent="0.25">
      <c r="A10759" t="s">
        <v>26529</v>
      </c>
      <c r="B10759" t="s">
        <v>26530</v>
      </c>
      <c r="C10759" t="s">
        <v>26688</v>
      </c>
      <c r="D10759" t="s">
        <v>26689</v>
      </c>
      <c r="E10759">
        <v>4302051</v>
      </c>
      <c r="F10759" t="s">
        <v>27398</v>
      </c>
      <c r="G10759" t="s">
        <v>26817</v>
      </c>
      <c r="H10759" t="s">
        <v>27350</v>
      </c>
      <c r="I10759" t="s">
        <v>27408</v>
      </c>
      <c r="J10759" t="s">
        <v>27409</v>
      </c>
      <c r="K10759" t="s">
        <v>110</v>
      </c>
      <c r="L10759" t="s">
        <v>3346</v>
      </c>
      <c r="M10759" t="s">
        <v>3707</v>
      </c>
      <c r="N10759" t="s">
        <v>9687</v>
      </c>
      <c r="O10759" t="s">
        <v>3343</v>
      </c>
      <c r="P10759" t="s">
        <v>3343</v>
      </c>
      <c r="Q10759" t="s">
        <v>3346</v>
      </c>
    </row>
    <row r="10760" spans="1:17" x14ac:dyDescent="0.25">
      <c r="A10760" t="s">
        <v>26529</v>
      </c>
      <c r="B10760" t="s">
        <v>26530</v>
      </c>
      <c r="C10760" t="s">
        <v>26688</v>
      </c>
      <c r="D10760" t="s">
        <v>26689</v>
      </c>
      <c r="E10760">
        <v>4302051</v>
      </c>
      <c r="F10760" t="s">
        <v>27398</v>
      </c>
      <c r="G10760" t="s">
        <v>26817</v>
      </c>
      <c r="H10760" t="s">
        <v>27350</v>
      </c>
      <c r="I10760" t="s">
        <v>27410</v>
      </c>
      <c r="J10760" t="s">
        <v>27411</v>
      </c>
      <c r="K10760" t="s">
        <v>110</v>
      </c>
      <c r="L10760" t="s">
        <v>3346</v>
      </c>
      <c r="M10760" t="s">
        <v>3707</v>
      </c>
      <c r="N10760" t="s">
        <v>9687</v>
      </c>
      <c r="O10760" t="s">
        <v>3343</v>
      </c>
      <c r="P10760" t="s">
        <v>3343</v>
      </c>
      <c r="Q10760" t="s">
        <v>3346</v>
      </c>
    </row>
    <row r="10761" spans="1:17" x14ac:dyDescent="0.25">
      <c r="A10761" t="s">
        <v>26529</v>
      </c>
      <c r="B10761" t="s">
        <v>26530</v>
      </c>
      <c r="C10761" t="s">
        <v>26688</v>
      </c>
      <c r="D10761" t="s">
        <v>26689</v>
      </c>
      <c r="E10761">
        <v>4302051</v>
      </c>
      <c r="F10761" t="s">
        <v>27398</v>
      </c>
      <c r="G10761" t="s">
        <v>26817</v>
      </c>
      <c r="H10761" t="s">
        <v>27350</v>
      </c>
      <c r="I10761" t="s">
        <v>27412</v>
      </c>
      <c r="J10761" t="s">
        <v>27413</v>
      </c>
      <c r="K10761" t="s">
        <v>110</v>
      </c>
      <c r="L10761" t="s">
        <v>3346</v>
      </c>
      <c r="M10761" t="s">
        <v>3707</v>
      </c>
      <c r="N10761" t="s">
        <v>9687</v>
      </c>
      <c r="O10761" t="s">
        <v>3343</v>
      </c>
      <c r="P10761" t="s">
        <v>3343</v>
      </c>
      <c r="Q10761" t="s">
        <v>3346</v>
      </c>
    </row>
    <row r="10762" spans="1:17" x14ac:dyDescent="0.25">
      <c r="A10762" t="s">
        <v>26529</v>
      </c>
      <c r="B10762" t="s">
        <v>26530</v>
      </c>
      <c r="C10762" t="s">
        <v>26688</v>
      </c>
      <c r="D10762" t="s">
        <v>26689</v>
      </c>
      <c r="E10762">
        <v>4302051</v>
      </c>
      <c r="F10762" t="s">
        <v>27398</v>
      </c>
      <c r="G10762" t="s">
        <v>26817</v>
      </c>
      <c r="H10762" t="s">
        <v>27350</v>
      </c>
      <c r="I10762" t="s">
        <v>27414</v>
      </c>
      <c r="J10762" t="s">
        <v>27415</v>
      </c>
      <c r="K10762" t="s">
        <v>110</v>
      </c>
      <c r="L10762" t="s">
        <v>3346</v>
      </c>
      <c r="M10762" t="s">
        <v>3707</v>
      </c>
      <c r="N10762" t="s">
        <v>9687</v>
      </c>
      <c r="O10762" t="s">
        <v>3343</v>
      </c>
      <c r="P10762" t="s">
        <v>3343</v>
      </c>
      <c r="Q10762" t="s">
        <v>3346</v>
      </c>
    </row>
    <row r="10763" spans="1:17" x14ac:dyDescent="0.25">
      <c r="A10763" t="s">
        <v>26529</v>
      </c>
      <c r="B10763" t="s">
        <v>26530</v>
      </c>
      <c r="C10763" t="s">
        <v>26688</v>
      </c>
      <c r="D10763" t="s">
        <v>26689</v>
      </c>
      <c r="E10763">
        <v>4302051</v>
      </c>
      <c r="F10763" t="s">
        <v>27398</v>
      </c>
      <c r="G10763" t="s">
        <v>26817</v>
      </c>
      <c r="H10763" t="s">
        <v>27350</v>
      </c>
      <c r="I10763" t="s">
        <v>27416</v>
      </c>
      <c r="J10763" t="s">
        <v>27417</v>
      </c>
      <c r="K10763" t="s">
        <v>110</v>
      </c>
      <c r="L10763" t="s">
        <v>3346</v>
      </c>
      <c r="M10763" t="s">
        <v>3707</v>
      </c>
      <c r="N10763" t="s">
        <v>9687</v>
      </c>
      <c r="O10763" t="s">
        <v>3343</v>
      </c>
      <c r="P10763" t="s">
        <v>3343</v>
      </c>
      <c r="Q10763" t="s">
        <v>3346</v>
      </c>
    </row>
    <row r="10764" spans="1:17" x14ac:dyDescent="0.25">
      <c r="A10764" t="s">
        <v>26529</v>
      </c>
      <c r="B10764" t="s">
        <v>26530</v>
      </c>
      <c r="C10764" t="s">
        <v>26688</v>
      </c>
      <c r="D10764" t="s">
        <v>26689</v>
      </c>
      <c r="E10764">
        <v>4302051</v>
      </c>
      <c r="F10764" t="s">
        <v>27398</v>
      </c>
      <c r="G10764" t="s">
        <v>26817</v>
      </c>
      <c r="H10764" t="s">
        <v>27350</v>
      </c>
      <c r="I10764" t="s">
        <v>27418</v>
      </c>
      <c r="J10764" t="s">
        <v>27419</v>
      </c>
      <c r="K10764" t="s">
        <v>110</v>
      </c>
      <c r="L10764" t="s">
        <v>3346</v>
      </c>
      <c r="M10764" t="s">
        <v>3707</v>
      </c>
      <c r="N10764" t="s">
        <v>9687</v>
      </c>
      <c r="O10764" t="s">
        <v>3343</v>
      </c>
      <c r="P10764" t="s">
        <v>3343</v>
      </c>
      <c r="Q10764" t="s">
        <v>3346</v>
      </c>
    </row>
    <row r="10765" spans="1:17" x14ac:dyDescent="0.25">
      <c r="A10765" t="s">
        <v>26529</v>
      </c>
      <c r="B10765" t="s">
        <v>26530</v>
      </c>
      <c r="C10765" t="s">
        <v>26688</v>
      </c>
      <c r="D10765" t="s">
        <v>26689</v>
      </c>
      <c r="E10765">
        <v>4302051</v>
      </c>
      <c r="F10765" t="s">
        <v>27398</v>
      </c>
      <c r="G10765" t="s">
        <v>26817</v>
      </c>
      <c r="H10765" t="s">
        <v>27350</v>
      </c>
      <c r="I10765" t="s">
        <v>27420</v>
      </c>
      <c r="J10765" t="s">
        <v>27421</v>
      </c>
      <c r="K10765" t="s">
        <v>110</v>
      </c>
      <c r="L10765" t="s">
        <v>3346</v>
      </c>
      <c r="M10765" t="s">
        <v>3707</v>
      </c>
      <c r="N10765" t="s">
        <v>9687</v>
      </c>
      <c r="O10765" t="s">
        <v>3343</v>
      </c>
      <c r="P10765" t="s">
        <v>3343</v>
      </c>
      <c r="Q10765" t="s">
        <v>3346</v>
      </c>
    </row>
    <row r="10766" spans="1:17" x14ac:dyDescent="0.25">
      <c r="A10766" t="s">
        <v>26529</v>
      </c>
      <c r="B10766" t="s">
        <v>26530</v>
      </c>
      <c r="C10766" t="s">
        <v>26688</v>
      </c>
      <c r="D10766" t="s">
        <v>26689</v>
      </c>
      <c r="E10766">
        <v>4302052</v>
      </c>
      <c r="F10766" t="s">
        <v>27422</v>
      </c>
      <c r="G10766" t="s">
        <v>22141</v>
      </c>
      <c r="H10766" t="s">
        <v>27350</v>
      </c>
      <c r="I10766" t="s">
        <v>27423</v>
      </c>
      <c r="J10766" t="s">
        <v>27422</v>
      </c>
      <c r="K10766" t="s">
        <v>110</v>
      </c>
      <c r="L10766" t="s">
        <v>3343</v>
      </c>
      <c r="M10766" t="s">
        <v>3707</v>
      </c>
      <c r="N10766" t="s">
        <v>9687</v>
      </c>
      <c r="O10766" t="s">
        <v>3343</v>
      </c>
      <c r="P10766" t="s">
        <v>3343</v>
      </c>
      <c r="Q10766" t="s">
        <v>3346</v>
      </c>
    </row>
    <row r="10767" spans="1:17" x14ac:dyDescent="0.25">
      <c r="A10767" t="s">
        <v>26529</v>
      </c>
      <c r="B10767" t="s">
        <v>26530</v>
      </c>
      <c r="C10767" t="s">
        <v>26688</v>
      </c>
      <c r="D10767" t="s">
        <v>26689</v>
      </c>
      <c r="E10767">
        <v>4302052</v>
      </c>
      <c r="F10767" t="s">
        <v>27422</v>
      </c>
      <c r="G10767" t="s">
        <v>22141</v>
      </c>
      <c r="H10767" t="s">
        <v>27350</v>
      </c>
      <c r="I10767" t="s">
        <v>27424</v>
      </c>
      <c r="J10767" t="s">
        <v>27425</v>
      </c>
      <c r="K10767" t="s">
        <v>110</v>
      </c>
      <c r="L10767" t="s">
        <v>3346</v>
      </c>
      <c r="M10767" t="s">
        <v>3707</v>
      </c>
      <c r="N10767" t="s">
        <v>9687</v>
      </c>
      <c r="O10767" t="s">
        <v>3343</v>
      </c>
      <c r="P10767" t="s">
        <v>3343</v>
      </c>
      <c r="Q10767" t="s">
        <v>3346</v>
      </c>
    </row>
    <row r="10768" spans="1:17" x14ac:dyDescent="0.25">
      <c r="A10768" t="s">
        <v>26529</v>
      </c>
      <c r="B10768" t="s">
        <v>26530</v>
      </c>
      <c r="C10768" t="s">
        <v>26688</v>
      </c>
      <c r="D10768" t="s">
        <v>26689</v>
      </c>
      <c r="E10768">
        <v>4302052</v>
      </c>
      <c r="F10768" t="s">
        <v>27422</v>
      </c>
      <c r="G10768" t="s">
        <v>22141</v>
      </c>
      <c r="H10768" t="s">
        <v>27350</v>
      </c>
      <c r="I10768" t="s">
        <v>27426</v>
      </c>
      <c r="J10768" t="s">
        <v>27427</v>
      </c>
      <c r="K10768" t="s">
        <v>110</v>
      </c>
      <c r="L10768" t="s">
        <v>3346</v>
      </c>
      <c r="M10768" t="s">
        <v>3707</v>
      </c>
      <c r="N10768" t="s">
        <v>9687</v>
      </c>
      <c r="O10768" t="s">
        <v>3343</v>
      </c>
      <c r="P10768" t="s">
        <v>3343</v>
      </c>
      <c r="Q10768" t="s">
        <v>3346</v>
      </c>
    </row>
    <row r="10769" spans="1:17" x14ac:dyDescent="0.25">
      <c r="A10769" t="s">
        <v>26529</v>
      </c>
      <c r="B10769" t="s">
        <v>26530</v>
      </c>
      <c r="C10769" t="s">
        <v>26688</v>
      </c>
      <c r="D10769" t="s">
        <v>26689</v>
      </c>
      <c r="E10769">
        <v>4302052</v>
      </c>
      <c r="F10769" t="s">
        <v>27422</v>
      </c>
      <c r="G10769" t="s">
        <v>22141</v>
      </c>
      <c r="H10769" t="s">
        <v>27350</v>
      </c>
      <c r="I10769" t="s">
        <v>27428</v>
      </c>
      <c r="J10769" t="s">
        <v>27429</v>
      </c>
      <c r="K10769" t="s">
        <v>110</v>
      </c>
      <c r="L10769" t="s">
        <v>3346</v>
      </c>
      <c r="M10769" t="s">
        <v>3707</v>
      </c>
      <c r="N10769" t="s">
        <v>9687</v>
      </c>
      <c r="O10769" t="s">
        <v>3343</v>
      </c>
      <c r="P10769" t="s">
        <v>3343</v>
      </c>
      <c r="Q10769" t="s">
        <v>3346</v>
      </c>
    </row>
    <row r="10770" spans="1:17" x14ac:dyDescent="0.25">
      <c r="A10770" t="s">
        <v>26529</v>
      </c>
      <c r="B10770" t="s">
        <v>26530</v>
      </c>
      <c r="C10770" t="s">
        <v>26688</v>
      </c>
      <c r="D10770" t="s">
        <v>26689</v>
      </c>
      <c r="E10770">
        <v>4302052</v>
      </c>
      <c r="F10770" t="s">
        <v>27422</v>
      </c>
      <c r="G10770" t="s">
        <v>22141</v>
      </c>
      <c r="H10770" t="s">
        <v>27350</v>
      </c>
      <c r="I10770" t="s">
        <v>27430</v>
      </c>
      <c r="J10770" t="s">
        <v>27431</v>
      </c>
      <c r="K10770" t="s">
        <v>110</v>
      </c>
      <c r="L10770" t="s">
        <v>3346</v>
      </c>
      <c r="M10770" t="s">
        <v>3707</v>
      </c>
      <c r="N10770" t="s">
        <v>9687</v>
      </c>
      <c r="O10770" t="s">
        <v>3343</v>
      </c>
      <c r="P10770" t="s">
        <v>3343</v>
      </c>
      <c r="Q10770" t="s">
        <v>3346</v>
      </c>
    </row>
    <row r="10771" spans="1:17" x14ac:dyDescent="0.25">
      <c r="A10771" t="s">
        <v>26529</v>
      </c>
      <c r="B10771" t="s">
        <v>26530</v>
      </c>
      <c r="C10771" t="s">
        <v>26688</v>
      </c>
      <c r="D10771" t="s">
        <v>26689</v>
      </c>
      <c r="E10771">
        <v>4302052</v>
      </c>
      <c r="F10771" t="s">
        <v>27422</v>
      </c>
      <c r="G10771" t="s">
        <v>22141</v>
      </c>
      <c r="H10771" t="s">
        <v>27350</v>
      </c>
      <c r="I10771" t="s">
        <v>27432</v>
      </c>
      <c r="J10771" t="s">
        <v>27433</v>
      </c>
      <c r="K10771" t="s">
        <v>110</v>
      </c>
      <c r="L10771" t="s">
        <v>3346</v>
      </c>
      <c r="M10771" t="s">
        <v>3707</v>
      </c>
      <c r="N10771" t="s">
        <v>9687</v>
      </c>
      <c r="O10771" t="s">
        <v>3343</v>
      </c>
      <c r="P10771" t="s">
        <v>3343</v>
      </c>
      <c r="Q10771" t="s">
        <v>3346</v>
      </c>
    </row>
    <row r="10772" spans="1:17" x14ac:dyDescent="0.25">
      <c r="A10772" t="s">
        <v>26529</v>
      </c>
      <c r="B10772" t="s">
        <v>26530</v>
      </c>
      <c r="C10772" t="s">
        <v>26688</v>
      </c>
      <c r="D10772" t="s">
        <v>26689</v>
      </c>
      <c r="E10772">
        <v>4302052</v>
      </c>
      <c r="F10772" t="s">
        <v>27422</v>
      </c>
      <c r="G10772" t="s">
        <v>22141</v>
      </c>
      <c r="H10772" t="s">
        <v>27350</v>
      </c>
      <c r="I10772" t="s">
        <v>27434</v>
      </c>
      <c r="J10772" t="s">
        <v>27435</v>
      </c>
      <c r="K10772" t="s">
        <v>110</v>
      </c>
      <c r="L10772" t="s">
        <v>3346</v>
      </c>
      <c r="M10772" t="s">
        <v>3707</v>
      </c>
      <c r="N10772" t="s">
        <v>9687</v>
      </c>
      <c r="O10772" t="s">
        <v>3343</v>
      </c>
      <c r="P10772" t="s">
        <v>3343</v>
      </c>
      <c r="Q10772" t="s">
        <v>3346</v>
      </c>
    </row>
    <row r="10773" spans="1:17" x14ac:dyDescent="0.25">
      <c r="A10773" t="s">
        <v>26529</v>
      </c>
      <c r="B10773" t="s">
        <v>26530</v>
      </c>
      <c r="C10773" t="s">
        <v>26688</v>
      </c>
      <c r="D10773" t="s">
        <v>26689</v>
      </c>
      <c r="E10773">
        <v>4302052</v>
      </c>
      <c r="F10773" t="s">
        <v>27422</v>
      </c>
      <c r="G10773" t="s">
        <v>22141</v>
      </c>
      <c r="H10773" t="s">
        <v>27350</v>
      </c>
      <c r="I10773" t="s">
        <v>27436</v>
      </c>
      <c r="J10773" t="s">
        <v>27437</v>
      </c>
      <c r="K10773" t="s">
        <v>110</v>
      </c>
      <c r="L10773" t="s">
        <v>3346</v>
      </c>
      <c r="M10773" t="s">
        <v>3707</v>
      </c>
      <c r="N10773" t="s">
        <v>9687</v>
      </c>
      <c r="O10773" t="s">
        <v>3343</v>
      </c>
      <c r="P10773" t="s">
        <v>3343</v>
      </c>
      <c r="Q10773" t="s">
        <v>3346</v>
      </c>
    </row>
    <row r="10774" spans="1:17" x14ac:dyDescent="0.25">
      <c r="A10774" t="s">
        <v>26529</v>
      </c>
      <c r="B10774" t="s">
        <v>26530</v>
      </c>
      <c r="C10774" t="s">
        <v>26688</v>
      </c>
      <c r="D10774" t="s">
        <v>26689</v>
      </c>
      <c r="E10774">
        <v>4302052</v>
      </c>
      <c r="F10774" t="s">
        <v>27422</v>
      </c>
      <c r="G10774" t="s">
        <v>22141</v>
      </c>
      <c r="H10774" t="s">
        <v>27350</v>
      </c>
      <c r="I10774" t="s">
        <v>27438</v>
      </c>
      <c r="J10774" t="s">
        <v>27439</v>
      </c>
      <c r="K10774" t="s">
        <v>110</v>
      </c>
      <c r="L10774" t="s">
        <v>3346</v>
      </c>
      <c r="M10774" t="s">
        <v>3707</v>
      </c>
      <c r="N10774" t="s">
        <v>9687</v>
      </c>
      <c r="O10774" t="s">
        <v>3343</v>
      </c>
      <c r="P10774" t="s">
        <v>3343</v>
      </c>
      <c r="Q10774" t="s">
        <v>3346</v>
      </c>
    </row>
    <row r="10775" spans="1:17" x14ac:dyDescent="0.25">
      <c r="A10775" t="s">
        <v>26529</v>
      </c>
      <c r="B10775" t="s">
        <v>26530</v>
      </c>
      <c r="C10775" t="s">
        <v>26688</v>
      </c>
      <c r="D10775" t="s">
        <v>26689</v>
      </c>
      <c r="E10775">
        <v>4302052</v>
      </c>
      <c r="F10775" t="s">
        <v>27422</v>
      </c>
      <c r="G10775" t="s">
        <v>22141</v>
      </c>
      <c r="H10775" t="s">
        <v>27350</v>
      </c>
      <c r="I10775" t="s">
        <v>27440</v>
      </c>
      <c r="J10775" t="s">
        <v>27441</v>
      </c>
      <c r="K10775" t="s">
        <v>110</v>
      </c>
      <c r="L10775" t="s">
        <v>3346</v>
      </c>
      <c r="M10775" t="s">
        <v>3707</v>
      </c>
      <c r="N10775" t="s">
        <v>9687</v>
      </c>
      <c r="O10775" t="s">
        <v>3343</v>
      </c>
      <c r="P10775" t="s">
        <v>3343</v>
      </c>
      <c r="Q10775" t="s">
        <v>3346</v>
      </c>
    </row>
    <row r="10776" spans="1:17" x14ac:dyDescent="0.25">
      <c r="A10776" t="s">
        <v>26529</v>
      </c>
      <c r="B10776" t="s">
        <v>26530</v>
      </c>
      <c r="C10776" t="s">
        <v>26688</v>
      </c>
      <c r="D10776" t="s">
        <v>26689</v>
      </c>
      <c r="E10776">
        <v>4302052</v>
      </c>
      <c r="F10776" t="s">
        <v>27422</v>
      </c>
      <c r="G10776" t="s">
        <v>22141</v>
      </c>
      <c r="H10776" t="s">
        <v>27350</v>
      </c>
      <c r="I10776" t="s">
        <v>27442</v>
      </c>
      <c r="J10776" t="s">
        <v>27443</v>
      </c>
      <c r="K10776" t="s">
        <v>110</v>
      </c>
      <c r="L10776" t="s">
        <v>3346</v>
      </c>
      <c r="M10776" t="s">
        <v>3707</v>
      </c>
      <c r="N10776" t="s">
        <v>9687</v>
      </c>
      <c r="O10776" t="s">
        <v>3343</v>
      </c>
      <c r="P10776" t="s">
        <v>3343</v>
      </c>
      <c r="Q10776" t="s">
        <v>3346</v>
      </c>
    </row>
    <row r="10777" spans="1:17" x14ac:dyDescent="0.25">
      <c r="A10777" t="s">
        <v>26529</v>
      </c>
      <c r="B10777" t="s">
        <v>26530</v>
      </c>
      <c r="C10777" t="s">
        <v>26688</v>
      </c>
      <c r="D10777" t="s">
        <v>26689</v>
      </c>
      <c r="E10777">
        <v>4302052</v>
      </c>
      <c r="F10777" t="s">
        <v>27422</v>
      </c>
      <c r="G10777" t="s">
        <v>22141</v>
      </c>
      <c r="H10777" t="s">
        <v>27350</v>
      </c>
      <c r="I10777" t="s">
        <v>27444</v>
      </c>
      <c r="J10777" t="s">
        <v>27445</v>
      </c>
      <c r="K10777" t="s">
        <v>110</v>
      </c>
      <c r="L10777" t="s">
        <v>3346</v>
      </c>
      <c r="M10777" t="s">
        <v>3707</v>
      </c>
      <c r="N10777" t="s">
        <v>9687</v>
      </c>
      <c r="O10777" t="s">
        <v>3343</v>
      </c>
      <c r="P10777" t="s">
        <v>3343</v>
      </c>
      <c r="Q10777" t="s">
        <v>3346</v>
      </c>
    </row>
    <row r="10778" spans="1:17" x14ac:dyDescent="0.25">
      <c r="A10778" t="s">
        <v>26529</v>
      </c>
      <c r="B10778" t="s">
        <v>26530</v>
      </c>
      <c r="C10778" t="s">
        <v>26688</v>
      </c>
      <c r="D10778" t="s">
        <v>26689</v>
      </c>
      <c r="E10778">
        <v>4302054</v>
      </c>
      <c r="F10778" t="s">
        <v>27446</v>
      </c>
      <c r="G10778" t="s">
        <v>26581</v>
      </c>
      <c r="H10778" t="s">
        <v>27350</v>
      </c>
      <c r="I10778" t="s">
        <v>27447</v>
      </c>
      <c r="J10778" t="s">
        <v>27446</v>
      </c>
      <c r="K10778" t="s">
        <v>110</v>
      </c>
      <c r="L10778" t="s">
        <v>3343</v>
      </c>
      <c r="M10778" t="s">
        <v>3707</v>
      </c>
      <c r="N10778" t="s">
        <v>9687</v>
      </c>
      <c r="O10778" t="s">
        <v>3343</v>
      </c>
      <c r="P10778" t="s">
        <v>3343</v>
      </c>
      <c r="Q10778" t="s">
        <v>3346</v>
      </c>
    </row>
    <row r="10779" spans="1:17" x14ac:dyDescent="0.25">
      <c r="A10779" t="s">
        <v>26529</v>
      </c>
      <c r="B10779" t="s">
        <v>26530</v>
      </c>
      <c r="C10779" t="s">
        <v>26688</v>
      </c>
      <c r="D10779" t="s">
        <v>26689</v>
      </c>
      <c r="E10779">
        <v>4302054</v>
      </c>
      <c r="F10779" t="s">
        <v>27446</v>
      </c>
      <c r="G10779" t="s">
        <v>26581</v>
      </c>
      <c r="H10779" t="s">
        <v>27350</v>
      </c>
      <c r="I10779" t="s">
        <v>27448</v>
      </c>
      <c r="J10779" t="s">
        <v>27449</v>
      </c>
      <c r="K10779" t="s">
        <v>110</v>
      </c>
      <c r="L10779" t="s">
        <v>3346</v>
      </c>
      <c r="M10779" t="s">
        <v>3707</v>
      </c>
      <c r="N10779" t="s">
        <v>9687</v>
      </c>
      <c r="O10779" t="s">
        <v>3343</v>
      </c>
      <c r="P10779" t="s">
        <v>3343</v>
      </c>
      <c r="Q10779" t="s">
        <v>3346</v>
      </c>
    </row>
    <row r="10780" spans="1:17" x14ac:dyDescent="0.25">
      <c r="A10780" t="s">
        <v>26529</v>
      </c>
      <c r="B10780" t="s">
        <v>26530</v>
      </c>
      <c r="C10780" t="s">
        <v>26688</v>
      </c>
      <c r="D10780" t="s">
        <v>26689</v>
      </c>
      <c r="E10780">
        <v>4302054</v>
      </c>
      <c r="F10780" t="s">
        <v>27446</v>
      </c>
      <c r="G10780" t="s">
        <v>26581</v>
      </c>
      <c r="H10780" t="s">
        <v>27350</v>
      </c>
      <c r="I10780" t="s">
        <v>27450</v>
      </c>
      <c r="J10780" t="s">
        <v>27451</v>
      </c>
      <c r="K10780" t="s">
        <v>110</v>
      </c>
      <c r="L10780" t="s">
        <v>3346</v>
      </c>
      <c r="M10780" t="s">
        <v>3707</v>
      </c>
      <c r="N10780" t="s">
        <v>9687</v>
      </c>
      <c r="O10780" t="s">
        <v>3343</v>
      </c>
      <c r="P10780" t="s">
        <v>3343</v>
      </c>
      <c r="Q10780" t="s">
        <v>3346</v>
      </c>
    </row>
    <row r="10781" spans="1:17" x14ac:dyDescent="0.25">
      <c r="A10781" t="s">
        <v>26529</v>
      </c>
      <c r="B10781" t="s">
        <v>26530</v>
      </c>
      <c r="C10781" t="s">
        <v>26688</v>
      </c>
      <c r="D10781" t="s">
        <v>26689</v>
      </c>
      <c r="E10781">
        <v>4302054</v>
      </c>
      <c r="F10781" t="s">
        <v>27446</v>
      </c>
      <c r="G10781" t="s">
        <v>26581</v>
      </c>
      <c r="H10781" t="s">
        <v>27350</v>
      </c>
      <c r="I10781" t="s">
        <v>27452</v>
      </c>
      <c r="J10781" t="s">
        <v>27453</v>
      </c>
      <c r="K10781" t="s">
        <v>110</v>
      </c>
      <c r="L10781" t="s">
        <v>3346</v>
      </c>
      <c r="M10781" t="s">
        <v>3707</v>
      </c>
      <c r="N10781" t="s">
        <v>9687</v>
      </c>
      <c r="O10781" t="s">
        <v>3343</v>
      </c>
      <c r="P10781" t="s">
        <v>3343</v>
      </c>
      <c r="Q10781" t="s">
        <v>3346</v>
      </c>
    </row>
    <row r="10782" spans="1:17" x14ac:dyDescent="0.25">
      <c r="A10782" t="s">
        <v>26529</v>
      </c>
      <c r="B10782" t="s">
        <v>26530</v>
      </c>
      <c r="C10782" t="s">
        <v>26688</v>
      </c>
      <c r="D10782" t="s">
        <v>26689</v>
      </c>
      <c r="E10782">
        <v>4302054</v>
      </c>
      <c r="F10782" t="s">
        <v>27446</v>
      </c>
      <c r="G10782" t="s">
        <v>26581</v>
      </c>
      <c r="H10782" t="s">
        <v>27350</v>
      </c>
      <c r="I10782" t="s">
        <v>27454</v>
      </c>
      <c r="J10782" t="s">
        <v>27455</v>
      </c>
      <c r="K10782" t="s">
        <v>110</v>
      </c>
      <c r="L10782" t="s">
        <v>3346</v>
      </c>
      <c r="M10782" t="s">
        <v>3707</v>
      </c>
      <c r="N10782" t="s">
        <v>9687</v>
      </c>
      <c r="O10782" t="s">
        <v>3343</v>
      </c>
      <c r="P10782" t="s">
        <v>3343</v>
      </c>
      <c r="Q10782" t="s">
        <v>3346</v>
      </c>
    </row>
    <row r="10783" spans="1:17" x14ac:dyDescent="0.25">
      <c r="A10783" t="s">
        <v>26529</v>
      </c>
      <c r="B10783" t="s">
        <v>26530</v>
      </c>
      <c r="C10783" t="s">
        <v>26688</v>
      </c>
      <c r="D10783" t="s">
        <v>26689</v>
      </c>
      <c r="E10783">
        <v>4302054</v>
      </c>
      <c r="F10783" t="s">
        <v>27446</v>
      </c>
      <c r="G10783" t="s">
        <v>26581</v>
      </c>
      <c r="H10783" t="s">
        <v>27350</v>
      </c>
      <c r="I10783" t="s">
        <v>27456</v>
      </c>
      <c r="J10783" t="s">
        <v>27457</v>
      </c>
      <c r="K10783" t="s">
        <v>110</v>
      </c>
      <c r="L10783" t="s">
        <v>3346</v>
      </c>
      <c r="M10783" t="s">
        <v>3707</v>
      </c>
      <c r="N10783" t="s">
        <v>9687</v>
      </c>
      <c r="O10783" t="s">
        <v>3343</v>
      </c>
      <c r="P10783" t="s">
        <v>3343</v>
      </c>
      <c r="Q10783" t="s">
        <v>3346</v>
      </c>
    </row>
    <row r="10784" spans="1:17" x14ac:dyDescent="0.25">
      <c r="A10784" t="s">
        <v>26529</v>
      </c>
      <c r="B10784" t="s">
        <v>26530</v>
      </c>
      <c r="C10784" t="s">
        <v>26688</v>
      </c>
      <c r="D10784" t="s">
        <v>26689</v>
      </c>
      <c r="E10784">
        <v>4302054</v>
      </c>
      <c r="F10784" t="s">
        <v>27446</v>
      </c>
      <c r="G10784" t="s">
        <v>26581</v>
      </c>
      <c r="H10784" t="s">
        <v>27350</v>
      </c>
      <c r="I10784" t="s">
        <v>27458</v>
      </c>
      <c r="J10784" t="s">
        <v>27459</v>
      </c>
      <c r="K10784" t="s">
        <v>110</v>
      </c>
      <c r="L10784" t="s">
        <v>3346</v>
      </c>
      <c r="M10784" t="s">
        <v>3707</v>
      </c>
      <c r="N10784" t="s">
        <v>9687</v>
      </c>
      <c r="O10784" t="s">
        <v>3343</v>
      </c>
      <c r="P10784" t="s">
        <v>3343</v>
      </c>
      <c r="Q10784" t="s">
        <v>3346</v>
      </c>
    </row>
    <row r="10785" spans="1:17" x14ac:dyDescent="0.25">
      <c r="A10785" t="s">
        <v>26529</v>
      </c>
      <c r="B10785" t="s">
        <v>26530</v>
      </c>
      <c r="C10785" t="s">
        <v>26688</v>
      </c>
      <c r="D10785" t="s">
        <v>26689</v>
      </c>
      <c r="E10785">
        <v>4302054</v>
      </c>
      <c r="F10785" t="s">
        <v>27446</v>
      </c>
      <c r="G10785" t="s">
        <v>26581</v>
      </c>
      <c r="H10785" t="s">
        <v>27350</v>
      </c>
      <c r="I10785" t="s">
        <v>27460</v>
      </c>
      <c r="J10785" t="s">
        <v>27461</v>
      </c>
      <c r="K10785" t="s">
        <v>110</v>
      </c>
      <c r="L10785" t="s">
        <v>3346</v>
      </c>
      <c r="M10785" t="s">
        <v>3707</v>
      </c>
      <c r="N10785" t="s">
        <v>9687</v>
      </c>
      <c r="O10785" t="s">
        <v>3343</v>
      </c>
      <c r="P10785" t="s">
        <v>3343</v>
      </c>
      <c r="Q10785" t="s">
        <v>3346</v>
      </c>
    </row>
    <row r="10786" spans="1:17" x14ac:dyDescent="0.25">
      <c r="A10786" t="s">
        <v>26529</v>
      </c>
      <c r="B10786" t="s">
        <v>26530</v>
      </c>
      <c r="C10786" t="s">
        <v>26688</v>
      </c>
      <c r="D10786" t="s">
        <v>26689</v>
      </c>
      <c r="E10786">
        <v>4302054</v>
      </c>
      <c r="F10786" t="s">
        <v>27446</v>
      </c>
      <c r="G10786" t="s">
        <v>26581</v>
      </c>
      <c r="H10786" t="s">
        <v>27350</v>
      </c>
      <c r="I10786" t="s">
        <v>27462</v>
      </c>
      <c r="J10786" t="s">
        <v>27463</v>
      </c>
      <c r="K10786" t="s">
        <v>110</v>
      </c>
      <c r="L10786" t="s">
        <v>3346</v>
      </c>
      <c r="M10786" t="s">
        <v>3707</v>
      </c>
      <c r="N10786" t="s">
        <v>9687</v>
      </c>
      <c r="O10786" t="s">
        <v>3343</v>
      </c>
      <c r="P10786" t="s">
        <v>3343</v>
      </c>
      <c r="Q10786" t="s">
        <v>3346</v>
      </c>
    </row>
    <row r="10787" spans="1:17" x14ac:dyDescent="0.25">
      <c r="A10787" t="s">
        <v>26529</v>
      </c>
      <c r="B10787" t="s">
        <v>26530</v>
      </c>
      <c r="C10787" t="s">
        <v>26688</v>
      </c>
      <c r="D10787" t="s">
        <v>26689</v>
      </c>
      <c r="E10787">
        <v>4302054</v>
      </c>
      <c r="F10787" t="s">
        <v>27446</v>
      </c>
      <c r="G10787" t="s">
        <v>26581</v>
      </c>
      <c r="H10787" t="s">
        <v>27350</v>
      </c>
      <c r="I10787" t="s">
        <v>27464</v>
      </c>
      <c r="J10787" t="s">
        <v>27465</v>
      </c>
      <c r="K10787" t="s">
        <v>110</v>
      </c>
      <c r="L10787" t="s">
        <v>3346</v>
      </c>
      <c r="M10787" t="s">
        <v>3707</v>
      </c>
      <c r="N10787" t="s">
        <v>9687</v>
      </c>
      <c r="O10787" t="s">
        <v>3343</v>
      </c>
      <c r="P10787" t="s">
        <v>3343</v>
      </c>
      <c r="Q10787" t="s">
        <v>3346</v>
      </c>
    </row>
    <row r="10788" spans="1:17" x14ac:dyDescent="0.25">
      <c r="A10788" t="s">
        <v>26529</v>
      </c>
      <c r="B10788" t="s">
        <v>26530</v>
      </c>
      <c r="C10788" t="s">
        <v>26688</v>
      </c>
      <c r="D10788" t="s">
        <v>26689</v>
      </c>
      <c r="E10788">
        <v>4302054</v>
      </c>
      <c r="F10788" t="s">
        <v>27446</v>
      </c>
      <c r="G10788" t="s">
        <v>26581</v>
      </c>
      <c r="H10788" t="s">
        <v>27350</v>
      </c>
      <c r="I10788" t="s">
        <v>27466</v>
      </c>
      <c r="J10788" t="s">
        <v>27467</v>
      </c>
      <c r="K10788" t="s">
        <v>110</v>
      </c>
      <c r="L10788" t="s">
        <v>3346</v>
      </c>
      <c r="M10788" t="s">
        <v>3707</v>
      </c>
      <c r="N10788" t="s">
        <v>9687</v>
      </c>
      <c r="O10788" t="s">
        <v>3343</v>
      </c>
      <c r="P10788" t="s">
        <v>3343</v>
      </c>
      <c r="Q10788" t="s">
        <v>3346</v>
      </c>
    </row>
    <row r="10789" spans="1:17" x14ac:dyDescent="0.25">
      <c r="A10789" t="s">
        <v>26529</v>
      </c>
      <c r="B10789" t="s">
        <v>26530</v>
      </c>
      <c r="C10789" t="s">
        <v>26688</v>
      </c>
      <c r="D10789" t="s">
        <v>26689</v>
      </c>
      <c r="E10789">
        <v>4302054</v>
      </c>
      <c r="F10789" t="s">
        <v>27446</v>
      </c>
      <c r="G10789" t="s">
        <v>26581</v>
      </c>
      <c r="H10789" t="s">
        <v>27350</v>
      </c>
      <c r="I10789" t="s">
        <v>27468</v>
      </c>
      <c r="J10789" t="s">
        <v>27469</v>
      </c>
      <c r="K10789" t="s">
        <v>110</v>
      </c>
      <c r="L10789" t="s">
        <v>3346</v>
      </c>
      <c r="M10789" t="s">
        <v>3707</v>
      </c>
      <c r="N10789" t="s">
        <v>9687</v>
      </c>
      <c r="O10789" t="s">
        <v>3343</v>
      </c>
      <c r="P10789" t="s">
        <v>3343</v>
      </c>
      <c r="Q10789" t="s">
        <v>3346</v>
      </c>
    </row>
    <row r="10790" spans="1:17" x14ac:dyDescent="0.25">
      <c r="A10790" t="s">
        <v>26529</v>
      </c>
      <c r="B10790" t="s">
        <v>26530</v>
      </c>
      <c r="C10790" t="s">
        <v>26688</v>
      </c>
      <c r="D10790" t="s">
        <v>26689</v>
      </c>
      <c r="E10790">
        <v>4302055</v>
      </c>
      <c r="F10790" t="s">
        <v>27470</v>
      </c>
      <c r="G10790" t="s">
        <v>27471</v>
      </c>
      <c r="H10790" t="s">
        <v>26631</v>
      </c>
      <c r="I10790" t="s">
        <v>27472</v>
      </c>
      <c r="J10790" t="s">
        <v>27470</v>
      </c>
      <c r="K10790" t="s">
        <v>110</v>
      </c>
      <c r="L10790" t="s">
        <v>3343</v>
      </c>
      <c r="M10790" t="s">
        <v>3707</v>
      </c>
      <c r="N10790" t="s">
        <v>9687</v>
      </c>
      <c r="O10790" t="s">
        <v>3343</v>
      </c>
      <c r="P10790" t="s">
        <v>3343</v>
      </c>
      <c r="Q10790" t="s">
        <v>3346</v>
      </c>
    </row>
    <row r="10791" spans="1:17" x14ac:dyDescent="0.25">
      <c r="A10791" t="s">
        <v>26529</v>
      </c>
      <c r="B10791" t="s">
        <v>26530</v>
      </c>
      <c r="C10791" t="s">
        <v>26688</v>
      </c>
      <c r="D10791" t="s">
        <v>26689</v>
      </c>
      <c r="E10791">
        <v>4302055</v>
      </c>
      <c r="F10791" t="s">
        <v>27470</v>
      </c>
      <c r="G10791" t="s">
        <v>27471</v>
      </c>
      <c r="H10791" t="s">
        <v>26631</v>
      </c>
      <c r="I10791" t="s">
        <v>27473</v>
      </c>
      <c r="J10791" t="s">
        <v>27474</v>
      </c>
      <c r="K10791" t="s">
        <v>110</v>
      </c>
      <c r="L10791" t="s">
        <v>3346</v>
      </c>
      <c r="M10791" t="s">
        <v>3707</v>
      </c>
      <c r="N10791" t="s">
        <v>9687</v>
      </c>
      <c r="O10791" t="s">
        <v>3343</v>
      </c>
      <c r="P10791" t="s">
        <v>3343</v>
      </c>
      <c r="Q10791" t="s">
        <v>3346</v>
      </c>
    </row>
    <row r="10792" spans="1:17" x14ac:dyDescent="0.25">
      <c r="A10792" t="s">
        <v>26529</v>
      </c>
      <c r="B10792" t="s">
        <v>26530</v>
      </c>
      <c r="C10792" t="s">
        <v>26688</v>
      </c>
      <c r="D10792" t="s">
        <v>26689</v>
      </c>
      <c r="E10792">
        <v>4302055</v>
      </c>
      <c r="F10792" t="s">
        <v>27470</v>
      </c>
      <c r="G10792" t="s">
        <v>27471</v>
      </c>
      <c r="H10792" t="s">
        <v>26631</v>
      </c>
      <c r="I10792" t="s">
        <v>27475</v>
      </c>
      <c r="J10792" t="s">
        <v>27476</v>
      </c>
      <c r="K10792" t="s">
        <v>110</v>
      </c>
      <c r="L10792" t="s">
        <v>3346</v>
      </c>
      <c r="M10792" t="s">
        <v>3707</v>
      </c>
      <c r="N10792" t="s">
        <v>9687</v>
      </c>
      <c r="O10792" t="s">
        <v>3343</v>
      </c>
      <c r="P10792" t="s">
        <v>3343</v>
      </c>
      <c r="Q10792" t="s">
        <v>3346</v>
      </c>
    </row>
    <row r="10793" spans="1:17" x14ac:dyDescent="0.25">
      <c r="A10793" t="s">
        <v>26529</v>
      </c>
      <c r="B10793" t="s">
        <v>26530</v>
      </c>
      <c r="C10793" t="s">
        <v>26688</v>
      </c>
      <c r="D10793" t="s">
        <v>26689</v>
      </c>
      <c r="E10793">
        <v>4302056</v>
      </c>
      <c r="F10793" t="s">
        <v>27477</v>
      </c>
      <c r="G10793" t="s">
        <v>26729</v>
      </c>
      <c r="H10793" t="s">
        <v>26631</v>
      </c>
      <c r="I10793" t="s">
        <v>27478</v>
      </c>
      <c r="J10793" t="s">
        <v>27477</v>
      </c>
      <c r="K10793" t="s">
        <v>110</v>
      </c>
      <c r="L10793" t="s">
        <v>3343</v>
      </c>
      <c r="M10793" t="s">
        <v>3707</v>
      </c>
      <c r="N10793" t="s">
        <v>9687</v>
      </c>
      <c r="O10793" t="s">
        <v>3343</v>
      </c>
      <c r="P10793" t="s">
        <v>3343</v>
      </c>
      <c r="Q10793" t="s">
        <v>3346</v>
      </c>
    </row>
    <row r="10794" spans="1:17" x14ac:dyDescent="0.25">
      <c r="A10794" t="s">
        <v>26529</v>
      </c>
      <c r="B10794" t="s">
        <v>26530</v>
      </c>
      <c r="C10794" t="s">
        <v>26688</v>
      </c>
      <c r="D10794" t="s">
        <v>26689</v>
      </c>
      <c r="E10794">
        <v>4302056</v>
      </c>
      <c r="F10794" t="s">
        <v>27477</v>
      </c>
      <c r="G10794" t="s">
        <v>26729</v>
      </c>
      <c r="H10794" t="s">
        <v>26631</v>
      </c>
      <c r="I10794" t="s">
        <v>27479</v>
      </c>
      <c r="J10794" t="s">
        <v>27480</v>
      </c>
      <c r="K10794" t="s">
        <v>110</v>
      </c>
      <c r="L10794" t="s">
        <v>3346</v>
      </c>
      <c r="M10794" t="s">
        <v>3707</v>
      </c>
      <c r="N10794" t="s">
        <v>9687</v>
      </c>
      <c r="O10794" t="s">
        <v>3343</v>
      </c>
      <c r="P10794" t="s">
        <v>3343</v>
      </c>
      <c r="Q10794" t="s">
        <v>3346</v>
      </c>
    </row>
    <row r="10795" spans="1:17" x14ac:dyDescent="0.25">
      <c r="A10795" t="s">
        <v>26529</v>
      </c>
      <c r="B10795" t="s">
        <v>26530</v>
      </c>
      <c r="C10795" t="s">
        <v>26688</v>
      </c>
      <c r="D10795" t="s">
        <v>26689</v>
      </c>
      <c r="E10795">
        <v>4302056</v>
      </c>
      <c r="F10795" t="s">
        <v>27477</v>
      </c>
      <c r="G10795" t="s">
        <v>26729</v>
      </c>
      <c r="H10795" t="s">
        <v>26631</v>
      </c>
      <c r="I10795" t="s">
        <v>27481</v>
      </c>
      <c r="J10795" t="s">
        <v>27482</v>
      </c>
      <c r="K10795" t="s">
        <v>110</v>
      </c>
      <c r="L10795" t="s">
        <v>3346</v>
      </c>
      <c r="M10795" t="s">
        <v>3707</v>
      </c>
      <c r="N10795" t="s">
        <v>9687</v>
      </c>
      <c r="O10795" t="s">
        <v>3343</v>
      </c>
      <c r="P10795" t="s">
        <v>3343</v>
      </c>
      <c r="Q10795" t="s">
        <v>3346</v>
      </c>
    </row>
    <row r="10796" spans="1:17" x14ac:dyDescent="0.25">
      <c r="A10796" t="s">
        <v>26529</v>
      </c>
      <c r="B10796" t="s">
        <v>26530</v>
      </c>
      <c r="C10796" t="s">
        <v>26688</v>
      </c>
      <c r="D10796" t="s">
        <v>26689</v>
      </c>
      <c r="E10796">
        <v>4302057</v>
      </c>
      <c r="F10796" t="s">
        <v>27483</v>
      </c>
      <c r="G10796" t="s">
        <v>26817</v>
      </c>
      <c r="H10796" t="s">
        <v>26631</v>
      </c>
      <c r="I10796" t="s">
        <v>27484</v>
      </c>
      <c r="J10796" t="s">
        <v>27483</v>
      </c>
      <c r="K10796" t="s">
        <v>110</v>
      </c>
      <c r="L10796" t="s">
        <v>3343</v>
      </c>
      <c r="M10796" t="s">
        <v>3707</v>
      </c>
      <c r="N10796" t="s">
        <v>9687</v>
      </c>
      <c r="O10796" t="s">
        <v>3343</v>
      </c>
      <c r="P10796" t="s">
        <v>3343</v>
      </c>
      <c r="Q10796" t="s">
        <v>3346</v>
      </c>
    </row>
    <row r="10797" spans="1:17" x14ac:dyDescent="0.25">
      <c r="A10797" t="s">
        <v>26529</v>
      </c>
      <c r="B10797" t="s">
        <v>26530</v>
      </c>
      <c r="C10797" t="s">
        <v>26688</v>
      </c>
      <c r="D10797" t="s">
        <v>26689</v>
      </c>
      <c r="E10797">
        <v>4302057</v>
      </c>
      <c r="F10797" t="s">
        <v>27483</v>
      </c>
      <c r="G10797" t="s">
        <v>26817</v>
      </c>
      <c r="H10797" t="s">
        <v>26631</v>
      </c>
      <c r="I10797" t="s">
        <v>27485</v>
      </c>
      <c r="J10797" t="s">
        <v>27486</v>
      </c>
      <c r="K10797" t="s">
        <v>110</v>
      </c>
      <c r="L10797" t="s">
        <v>3346</v>
      </c>
      <c r="M10797" t="s">
        <v>3707</v>
      </c>
      <c r="N10797" t="s">
        <v>9687</v>
      </c>
      <c r="O10797" t="s">
        <v>3343</v>
      </c>
      <c r="P10797" t="s">
        <v>3343</v>
      </c>
      <c r="Q10797" t="s">
        <v>3346</v>
      </c>
    </row>
    <row r="10798" spans="1:17" x14ac:dyDescent="0.25">
      <c r="A10798" t="s">
        <v>26529</v>
      </c>
      <c r="B10798" t="s">
        <v>26530</v>
      </c>
      <c r="C10798" t="s">
        <v>26688</v>
      </c>
      <c r="D10798" t="s">
        <v>26689</v>
      </c>
      <c r="E10798">
        <v>4302057</v>
      </c>
      <c r="F10798" t="s">
        <v>27483</v>
      </c>
      <c r="G10798" t="s">
        <v>26817</v>
      </c>
      <c r="H10798" t="s">
        <v>26631</v>
      </c>
      <c r="I10798" t="s">
        <v>27487</v>
      </c>
      <c r="J10798" t="s">
        <v>27488</v>
      </c>
      <c r="K10798" t="s">
        <v>110</v>
      </c>
      <c r="L10798" t="s">
        <v>3346</v>
      </c>
      <c r="M10798" t="s">
        <v>3707</v>
      </c>
      <c r="N10798" t="s">
        <v>9687</v>
      </c>
      <c r="O10798" t="s">
        <v>3343</v>
      </c>
      <c r="P10798" t="s">
        <v>3343</v>
      </c>
      <c r="Q10798" t="s">
        <v>3346</v>
      </c>
    </row>
    <row r="10799" spans="1:17" x14ac:dyDescent="0.25">
      <c r="A10799" t="s">
        <v>26529</v>
      </c>
      <c r="B10799" t="s">
        <v>26530</v>
      </c>
      <c r="C10799" t="s">
        <v>26688</v>
      </c>
      <c r="D10799" t="s">
        <v>26689</v>
      </c>
      <c r="E10799">
        <v>4302058</v>
      </c>
      <c r="F10799" t="s">
        <v>27489</v>
      </c>
      <c r="G10799" t="s">
        <v>22141</v>
      </c>
      <c r="H10799" t="s">
        <v>26631</v>
      </c>
      <c r="I10799" t="s">
        <v>27490</v>
      </c>
      <c r="J10799" t="s">
        <v>27489</v>
      </c>
      <c r="K10799" t="s">
        <v>110</v>
      </c>
      <c r="L10799" t="s">
        <v>3343</v>
      </c>
      <c r="M10799" t="s">
        <v>3707</v>
      </c>
      <c r="N10799" t="s">
        <v>9687</v>
      </c>
      <c r="O10799" t="s">
        <v>3343</v>
      </c>
      <c r="P10799" t="s">
        <v>3343</v>
      </c>
      <c r="Q10799" t="s">
        <v>3346</v>
      </c>
    </row>
    <row r="10800" spans="1:17" x14ac:dyDescent="0.25">
      <c r="A10800" t="s">
        <v>26529</v>
      </c>
      <c r="B10800" t="s">
        <v>26530</v>
      </c>
      <c r="C10800" t="s">
        <v>26688</v>
      </c>
      <c r="D10800" t="s">
        <v>26689</v>
      </c>
      <c r="E10800">
        <v>4302058</v>
      </c>
      <c r="F10800" t="s">
        <v>27489</v>
      </c>
      <c r="G10800" t="s">
        <v>22141</v>
      </c>
      <c r="H10800" t="s">
        <v>26631</v>
      </c>
      <c r="I10800" t="s">
        <v>27491</v>
      </c>
      <c r="J10800" t="s">
        <v>27492</v>
      </c>
      <c r="K10800" t="s">
        <v>110</v>
      </c>
      <c r="L10800" t="s">
        <v>3346</v>
      </c>
      <c r="M10800" t="s">
        <v>3707</v>
      </c>
      <c r="N10800" t="s">
        <v>9687</v>
      </c>
      <c r="O10800" t="s">
        <v>3343</v>
      </c>
      <c r="P10800" t="s">
        <v>3343</v>
      </c>
      <c r="Q10800" t="s">
        <v>3346</v>
      </c>
    </row>
    <row r="10801" spans="1:17" x14ac:dyDescent="0.25">
      <c r="A10801" t="s">
        <v>26529</v>
      </c>
      <c r="B10801" t="s">
        <v>26530</v>
      </c>
      <c r="C10801" t="s">
        <v>26688</v>
      </c>
      <c r="D10801" t="s">
        <v>26689</v>
      </c>
      <c r="E10801">
        <v>4302058</v>
      </c>
      <c r="F10801" t="s">
        <v>27489</v>
      </c>
      <c r="G10801" t="s">
        <v>22141</v>
      </c>
      <c r="H10801" t="s">
        <v>26631</v>
      </c>
      <c r="I10801" t="s">
        <v>27493</v>
      </c>
      <c r="J10801" t="s">
        <v>27494</v>
      </c>
      <c r="K10801" t="s">
        <v>110</v>
      </c>
      <c r="L10801" t="s">
        <v>3346</v>
      </c>
      <c r="M10801" t="s">
        <v>3707</v>
      </c>
      <c r="N10801" t="s">
        <v>9687</v>
      </c>
      <c r="O10801" t="s">
        <v>3343</v>
      </c>
      <c r="P10801" t="s">
        <v>3343</v>
      </c>
      <c r="Q10801" t="s">
        <v>3346</v>
      </c>
    </row>
    <row r="10802" spans="1:17" x14ac:dyDescent="0.25">
      <c r="A10802" t="s">
        <v>26529</v>
      </c>
      <c r="B10802" t="s">
        <v>26530</v>
      </c>
      <c r="C10802" t="s">
        <v>26688</v>
      </c>
      <c r="D10802" t="s">
        <v>26689</v>
      </c>
      <c r="E10802">
        <v>4302059</v>
      </c>
      <c r="F10802" t="s">
        <v>27495</v>
      </c>
      <c r="G10802" t="s">
        <v>26581</v>
      </c>
      <c r="H10802" t="s">
        <v>26631</v>
      </c>
      <c r="I10802" t="s">
        <v>27496</v>
      </c>
      <c r="J10802" t="s">
        <v>27495</v>
      </c>
      <c r="K10802" t="s">
        <v>110</v>
      </c>
      <c r="L10802" t="s">
        <v>3343</v>
      </c>
      <c r="M10802" t="s">
        <v>3707</v>
      </c>
      <c r="N10802" t="s">
        <v>9687</v>
      </c>
      <c r="O10802" t="s">
        <v>3343</v>
      </c>
      <c r="P10802" t="s">
        <v>3343</v>
      </c>
      <c r="Q10802" t="s">
        <v>3346</v>
      </c>
    </row>
    <row r="10803" spans="1:17" x14ac:dyDescent="0.25">
      <c r="A10803" t="s">
        <v>26529</v>
      </c>
      <c r="B10803" t="s">
        <v>26530</v>
      </c>
      <c r="C10803" t="s">
        <v>26688</v>
      </c>
      <c r="D10803" t="s">
        <v>26689</v>
      </c>
      <c r="E10803">
        <v>4302059</v>
      </c>
      <c r="F10803" t="s">
        <v>27495</v>
      </c>
      <c r="G10803" t="s">
        <v>26581</v>
      </c>
      <c r="H10803" t="s">
        <v>26631</v>
      </c>
      <c r="I10803" t="s">
        <v>27497</v>
      </c>
      <c r="J10803" t="s">
        <v>27498</v>
      </c>
      <c r="K10803" t="s">
        <v>110</v>
      </c>
      <c r="L10803" t="s">
        <v>3346</v>
      </c>
      <c r="M10803" t="s">
        <v>3707</v>
      </c>
      <c r="N10803" t="s">
        <v>9687</v>
      </c>
      <c r="O10803" t="s">
        <v>3343</v>
      </c>
      <c r="P10803" t="s">
        <v>3343</v>
      </c>
      <c r="Q10803" t="s">
        <v>3346</v>
      </c>
    </row>
    <row r="10804" spans="1:17" x14ac:dyDescent="0.25">
      <c r="A10804" t="s">
        <v>26529</v>
      </c>
      <c r="B10804" t="s">
        <v>26530</v>
      </c>
      <c r="C10804" t="s">
        <v>26688</v>
      </c>
      <c r="D10804" t="s">
        <v>26689</v>
      </c>
      <c r="E10804">
        <v>4302059</v>
      </c>
      <c r="F10804" t="s">
        <v>27495</v>
      </c>
      <c r="G10804" t="s">
        <v>26581</v>
      </c>
      <c r="H10804" t="s">
        <v>26631</v>
      </c>
      <c r="I10804" t="s">
        <v>27499</v>
      </c>
      <c r="J10804" t="s">
        <v>27500</v>
      </c>
      <c r="K10804" t="s">
        <v>110</v>
      </c>
      <c r="L10804" t="s">
        <v>3346</v>
      </c>
      <c r="M10804" t="s">
        <v>3707</v>
      </c>
      <c r="N10804" t="s">
        <v>9687</v>
      </c>
      <c r="O10804" t="s">
        <v>3343</v>
      </c>
      <c r="P10804" t="s">
        <v>3343</v>
      </c>
      <c r="Q10804" t="s">
        <v>3346</v>
      </c>
    </row>
    <row r="10805" spans="1:17" x14ac:dyDescent="0.25">
      <c r="A10805" t="s">
        <v>26529</v>
      </c>
      <c r="B10805" t="s">
        <v>26530</v>
      </c>
      <c r="C10805" t="s">
        <v>26688</v>
      </c>
      <c r="D10805" t="s">
        <v>26689</v>
      </c>
      <c r="E10805">
        <v>4302062</v>
      </c>
      <c r="F10805" t="s">
        <v>156</v>
      </c>
      <c r="G10805" t="s">
        <v>27501</v>
      </c>
      <c r="H10805" t="s">
        <v>11225</v>
      </c>
      <c r="I10805" t="s">
        <v>27502</v>
      </c>
      <c r="J10805" t="s">
        <v>27503</v>
      </c>
      <c r="K10805" t="s">
        <v>110</v>
      </c>
      <c r="L10805" t="s">
        <v>3343</v>
      </c>
      <c r="M10805" t="s">
        <v>4328</v>
      </c>
      <c r="N10805" t="s">
        <v>9655</v>
      </c>
      <c r="O10805" t="s">
        <v>3343</v>
      </c>
      <c r="P10805" t="s">
        <v>3343</v>
      </c>
      <c r="Q10805" t="s">
        <v>3346</v>
      </c>
    </row>
    <row r="10806" spans="1:17" x14ac:dyDescent="0.25">
      <c r="A10806" t="s">
        <v>26529</v>
      </c>
      <c r="B10806" t="s">
        <v>26530</v>
      </c>
      <c r="C10806" t="s">
        <v>26688</v>
      </c>
      <c r="D10806" t="s">
        <v>26689</v>
      </c>
      <c r="E10806">
        <v>4302062</v>
      </c>
      <c r="F10806" t="s">
        <v>156</v>
      </c>
      <c r="G10806" t="s">
        <v>27501</v>
      </c>
      <c r="H10806" t="s">
        <v>11225</v>
      </c>
      <c r="I10806" t="s">
        <v>27504</v>
      </c>
      <c r="J10806" t="s">
        <v>200</v>
      </c>
      <c r="K10806" t="s">
        <v>110</v>
      </c>
      <c r="L10806" t="s">
        <v>3346</v>
      </c>
      <c r="M10806" t="s">
        <v>4328</v>
      </c>
      <c r="N10806" t="s">
        <v>9655</v>
      </c>
      <c r="O10806" t="s">
        <v>3343</v>
      </c>
      <c r="P10806" t="s">
        <v>3343</v>
      </c>
      <c r="Q10806" t="s">
        <v>3346</v>
      </c>
    </row>
    <row r="10807" spans="1:17" x14ac:dyDescent="0.25">
      <c r="A10807" t="s">
        <v>26529</v>
      </c>
      <c r="B10807" t="s">
        <v>26530</v>
      </c>
      <c r="C10807" t="s">
        <v>26688</v>
      </c>
      <c r="D10807" t="s">
        <v>26689</v>
      </c>
      <c r="E10807">
        <v>4302063</v>
      </c>
      <c r="F10807" t="s">
        <v>27505</v>
      </c>
      <c r="G10807" t="s">
        <v>27506</v>
      </c>
      <c r="H10807" t="s">
        <v>3394</v>
      </c>
      <c r="I10807" t="s">
        <v>27507</v>
      </c>
      <c r="J10807" t="s">
        <v>4813</v>
      </c>
      <c r="K10807" t="s">
        <v>110</v>
      </c>
      <c r="L10807" t="s">
        <v>3343</v>
      </c>
      <c r="M10807" t="s">
        <v>3344</v>
      </c>
      <c r="N10807" t="s">
        <v>3345</v>
      </c>
      <c r="O10807" t="s">
        <v>3343</v>
      </c>
      <c r="P10807" t="s">
        <v>3343</v>
      </c>
      <c r="Q10807" t="s">
        <v>3346</v>
      </c>
    </row>
    <row r="10808" spans="1:17" x14ac:dyDescent="0.25">
      <c r="A10808" t="s">
        <v>26529</v>
      </c>
      <c r="B10808" t="s">
        <v>26530</v>
      </c>
      <c r="C10808" t="s">
        <v>26688</v>
      </c>
      <c r="D10808" t="s">
        <v>26689</v>
      </c>
      <c r="E10808">
        <v>4302064</v>
      </c>
      <c r="F10808" t="s">
        <v>27508</v>
      </c>
      <c r="G10808" t="s">
        <v>27509</v>
      </c>
      <c r="H10808" t="s">
        <v>24136</v>
      </c>
      <c r="I10808" t="s">
        <v>27510</v>
      </c>
      <c r="J10808" t="s">
        <v>27508</v>
      </c>
      <c r="K10808" t="s">
        <v>110</v>
      </c>
      <c r="L10808" t="s">
        <v>3343</v>
      </c>
      <c r="M10808" t="s">
        <v>3707</v>
      </c>
      <c r="N10808" t="s">
        <v>9687</v>
      </c>
      <c r="O10808" t="s">
        <v>3343</v>
      </c>
      <c r="P10808" t="s">
        <v>3343</v>
      </c>
      <c r="Q10808" t="s">
        <v>3346</v>
      </c>
    </row>
    <row r="10809" spans="1:17" x14ac:dyDescent="0.25">
      <c r="A10809" t="s">
        <v>26529</v>
      </c>
      <c r="B10809" t="s">
        <v>26530</v>
      </c>
      <c r="C10809" t="s">
        <v>26688</v>
      </c>
      <c r="D10809" t="s">
        <v>26689</v>
      </c>
      <c r="E10809">
        <v>4302064</v>
      </c>
      <c r="F10809" t="s">
        <v>27508</v>
      </c>
      <c r="G10809" t="s">
        <v>27509</v>
      </c>
      <c r="H10809" t="s">
        <v>24136</v>
      </c>
      <c r="I10809" t="s">
        <v>27511</v>
      </c>
      <c r="J10809" t="s">
        <v>27512</v>
      </c>
      <c r="K10809" t="s">
        <v>110</v>
      </c>
      <c r="L10809" t="s">
        <v>3346</v>
      </c>
      <c r="M10809" t="s">
        <v>3707</v>
      </c>
      <c r="N10809" t="s">
        <v>9687</v>
      </c>
      <c r="O10809" t="s">
        <v>3343</v>
      </c>
      <c r="P10809" t="s">
        <v>3343</v>
      </c>
      <c r="Q10809" t="s">
        <v>3346</v>
      </c>
    </row>
    <row r="10810" spans="1:17" x14ac:dyDescent="0.25">
      <c r="A10810" t="s">
        <v>26529</v>
      </c>
      <c r="B10810" t="s">
        <v>26530</v>
      </c>
      <c r="C10810" t="s">
        <v>26688</v>
      </c>
      <c r="D10810" t="s">
        <v>26689</v>
      </c>
      <c r="E10810">
        <v>4302064</v>
      </c>
      <c r="F10810" t="s">
        <v>27508</v>
      </c>
      <c r="G10810" t="s">
        <v>27509</v>
      </c>
      <c r="H10810" t="s">
        <v>24136</v>
      </c>
      <c r="I10810" t="s">
        <v>27513</v>
      </c>
      <c r="J10810" t="s">
        <v>27514</v>
      </c>
      <c r="K10810" t="s">
        <v>110</v>
      </c>
      <c r="L10810" t="s">
        <v>3346</v>
      </c>
      <c r="M10810" t="s">
        <v>3707</v>
      </c>
      <c r="N10810" t="s">
        <v>9687</v>
      </c>
      <c r="O10810" t="s">
        <v>3343</v>
      </c>
      <c r="P10810" t="s">
        <v>3343</v>
      </c>
      <c r="Q10810" t="s">
        <v>3346</v>
      </c>
    </row>
    <row r="10811" spans="1:17" x14ac:dyDescent="0.25">
      <c r="A10811" t="s">
        <v>26529</v>
      </c>
      <c r="B10811" t="s">
        <v>26530</v>
      </c>
      <c r="C10811" t="s">
        <v>26688</v>
      </c>
      <c r="D10811" t="s">
        <v>26689</v>
      </c>
      <c r="E10811">
        <v>4302064</v>
      </c>
      <c r="F10811" t="s">
        <v>27508</v>
      </c>
      <c r="G10811" t="s">
        <v>27509</v>
      </c>
      <c r="H10811" t="s">
        <v>24136</v>
      </c>
      <c r="I10811" t="s">
        <v>27515</v>
      </c>
      <c r="J10811" t="s">
        <v>27516</v>
      </c>
      <c r="K10811" t="s">
        <v>110</v>
      </c>
      <c r="L10811" t="s">
        <v>3346</v>
      </c>
      <c r="M10811" t="s">
        <v>3707</v>
      </c>
      <c r="N10811" t="s">
        <v>9687</v>
      </c>
      <c r="O10811" t="s">
        <v>3343</v>
      </c>
      <c r="P10811" t="s">
        <v>3343</v>
      </c>
      <c r="Q10811" t="s">
        <v>3346</v>
      </c>
    </row>
    <row r="10812" spans="1:17" x14ac:dyDescent="0.25">
      <c r="A10812" t="s">
        <v>26529</v>
      </c>
      <c r="B10812" t="s">
        <v>26530</v>
      </c>
      <c r="C10812" t="s">
        <v>26688</v>
      </c>
      <c r="D10812" t="s">
        <v>26689</v>
      </c>
      <c r="E10812">
        <v>4302064</v>
      </c>
      <c r="F10812" t="s">
        <v>27508</v>
      </c>
      <c r="G10812" t="s">
        <v>27509</v>
      </c>
      <c r="H10812" t="s">
        <v>24136</v>
      </c>
      <c r="I10812" t="s">
        <v>27517</v>
      </c>
      <c r="J10812" t="s">
        <v>27518</v>
      </c>
      <c r="K10812" t="s">
        <v>110</v>
      </c>
      <c r="L10812" t="s">
        <v>3346</v>
      </c>
      <c r="M10812" t="s">
        <v>3707</v>
      </c>
      <c r="N10812" t="s">
        <v>9687</v>
      </c>
      <c r="O10812" t="s">
        <v>3343</v>
      </c>
      <c r="P10812" t="s">
        <v>3343</v>
      </c>
      <c r="Q10812" t="s">
        <v>3346</v>
      </c>
    </row>
    <row r="10813" spans="1:17" x14ac:dyDescent="0.25">
      <c r="A10813" t="s">
        <v>26529</v>
      </c>
      <c r="B10813" t="s">
        <v>26530</v>
      </c>
      <c r="C10813" t="s">
        <v>26688</v>
      </c>
      <c r="D10813" t="s">
        <v>26689</v>
      </c>
      <c r="E10813">
        <v>4302064</v>
      </c>
      <c r="F10813" t="s">
        <v>27508</v>
      </c>
      <c r="G10813" t="s">
        <v>27509</v>
      </c>
      <c r="H10813" t="s">
        <v>24136</v>
      </c>
      <c r="I10813" t="s">
        <v>27519</v>
      </c>
      <c r="J10813" t="s">
        <v>27520</v>
      </c>
      <c r="K10813" t="s">
        <v>110</v>
      </c>
      <c r="L10813" t="s">
        <v>3346</v>
      </c>
      <c r="M10813" t="s">
        <v>3707</v>
      </c>
      <c r="N10813" t="s">
        <v>9687</v>
      </c>
      <c r="O10813" t="s">
        <v>3343</v>
      </c>
      <c r="P10813" t="s">
        <v>3343</v>
      </c>
      <c r="Q10813" t="s">
        <v>3346</v>
      </c>
    </row>
    <row r="10814" spans="1:17" x14ac:dyDescent="0.25">
      <c r="A10814" t="s">
        <v>26529</v>
      </c>
      <c r="B10814" t="s">
        <v>26530</v>
      </c>
      <c r="C10814" t="s">
        <v>26688</v>
      </c>
      <c r="D10814" t="s">
        <v>26689</v>
      </c>
      <c r="E10814">
        <v>4302066</v>
      </c>
      <c r="F10814" t="s">
        <v>24134</v>
      </c>
      <c r="G10814" t="s">
        <v>26729</v>
      </c>
      <c r="H10814" t="s">
        <v>24136</v>
      </c>
      <c r="I10814" t="s">
        <v>27521</v>
      </c>
      <c r="J10814" t="s">
        <v>24134</v>
      </c>
      <c r="K10814" t="s">
        <v>110</v>
      </c>
      <c r="L10814" t="s">
        <v>3343</v>
      </c>
      <c r="M10814" t="s">
        <v>3707</v>
      </c>
      <c r="N10814" t="s">
        <v>9687</v>
      </c>
      <c r="O10814" t="s">
        <v>3343</v>
      </c>
      <c r="P10814" t="s">
        <v>3343</v>
      </c>
      <c r="Q10814" t="s">
        <v>3346</v>
      </c>
    </row>
    <row r="10815" spans="1:17" x14ac:dyDescent="0.25">
      <c r="A10815" t="s">
        <v>26529</v>
      </c>
      <c r="B10815" t="s">
        <v>26530</v>
      </c>
      <c r="C10815" t="s">
        <v>26688</v>
      </c>
      <c r="D10815" t="s">
        <v>26689</v>
      </c>
      <c r="E10815">
        <v>4302066</v>
      </c>
      <c r="F10815" t="s">
        <v>24134</v>
      </c>
      <c r="G10815" t="s">
        <v>26729</v>
      </c>
      <c r="H10815" t="s">
        <v>24136</v>
      </c>
      <c r="I10815" t="s">
        <v>27522</v>
      </c>
      <c r="J10815" t="s">
        <v>27523</v>
      </c>
      <c r="K10815" t="s">
        <v>110</v>
      </c>
      <c r="L10815" t="s">
        <v>3346</v>
      </c>
      <c r="M10815" t="s">
        <v>3707</v>
      </c>
      <c r="N10815" t="s">
        <v>9687</v>
      </c>
      <c r="O10815" t="s">
        <v>3343</v>
      </c>
      <c r="P10815" t="s">
        <v>3343</v>
      </c>
      <c r="Q10815" t="s">
        <v>3346</v>
      </c>
    </row>
    <row r="10816" spans="1:17" x14ac:dyDescent="0.25">
      <c r="A10816" t="s">
        <v>26529</v>
      </c>
      <c r="B10816" t="s">
        <v>26530</v>
      </c>
      <c r="C10816" t="s">
        <v>26688</v>
      </c>
      <c r="D10816" t="s">
        <v>26689</v>
      </c>
      <c r="E10816">
        <v>4302066</v>
      </c>
      <c r="F10816" t="s">
        <v>24134</v>
      </c>
      <c r="G10816" t="s">
        <v>26729</v>
      </c>
      <c r="H10816" t="s">
        <v>24136</v>
      </c>
      <c r="I10816" t="s">
        <v>27524</v>
      </c>
      <c r="J10816" t="s">
        <v>27525</v>
      </c>
      <c r="K10816" t="s">
        <v>110</v>
      </c>
      <c r="L10816" t="s">
        <v>3346</v>
      </c>
      <c r="M10816" t="s">
        <v>3707</v>
      </c>
      <c r="N10816" t="s">
        <v>9687</v>
      </c>
      <c r="O10816" t="s">
        <v>3343</v>
      </c>
      <c r="P10816" t="s">
        <v>3343</v>
      </c>
      <c r="Q10816" t="s">
        <v>3346</v>
      </c>
    </row>
    <row r="10817" spans="1:17" x14ac:dyDescent="0.25">
      <c r="A10817" t="s">
        <v>26529</v>
      </c>
      <c r="B10817" t="s">
        <v>26530</v>
      </c>
      <c r="C10817" t="s">
        <v>26688</v>
      </c>
      <c r="D10817" t="s">
        <v>26689</v>
      </c>
      <c r="E10817">
        <v>4302066</v>
      </c>
      <c r="F10817" t="s">
        <v>24134</v>
      </c>
      <c r="G10817" t="s">
        <v>26729</v>
      </c>
      <c r="H10817" t="s">
        <v>24136</v>
      </c>
      <c r="I10817" t="s">
        <v>27526</v>
      </c>
      <c r="J10817" t="s">
        <v>27527</v>
      </c>
      <c r="K10817" t="s">
        <v>110</v>
      </c>
      <c r="L10817" t="s">
        <v>3346</v>
      </c>
      <c r="M10817" t="s">
        <v>3707</v>
      </c>
      <c r="N10817" t="s">
        <v>9687</v>
      </c>
      <c r="O10817" t="s">
        <v>3343</v>
      </c>
      <c r="P10817" t="s">
        <v>3343</v>
      </c>
      <c r="Q10817" t="s">
        <v>3346</v>
      </c>
    </row>
    <row r="10818" spans="1:17" x14ac:dyDescent="0.25">
      <c r="A10818" t="s">
        <v>26529</v>
      </c>
      <c r="B10818" t="s">
        <v>26530</v>
      </c>
      <c r="C10818" t="s">
        <v>26688</v>
      </c>
      <c r="D10818" t="s">
        <v>26689</v>
      </c>
      <c r="E10818">
        <v>4302066</v>
      </c>
      <c r="F10818" t="s">
        <v>24134</v>
      </c>
      <c r="G10818" t="s">
        <v>26729</v>
      </c>
      <c r="H10818" t="s">
        <v>24136</v>
      </c>
      <c r="I10818" t="s">
        <v>27528</v>
      </c>
      <c r="J10818" t="s">
        <v>27529</v>
      </c>
      <c r="K10818" t="s">
        <v>110</v>
      </c>
      <c r="L10818" t="s">
        <v>3346</v>
      </c>
      <c r="M10818" t="s">
        <v>3707</v>
      </c>
      <c r="N10818" t="s">
        <v>9687</v>
      </c>
      <c r="O10818" t="s">
        <v>3343</v>
      </c>
      <c r="P10818" t="s">
        <v>3343</v>
      </c>
      <c r="Q10818" t="s">
        <v>3346</v>
      </c>
    </row>
    <row r="10819" spans="1:17" x14ac:dyDescent="0.25">
      <c r="A10819" t="s">
        <v>26529</v>
      </c>
      <c r="B10819" t="s">
        <v>26530</v>
      </c>
      <c r="C10819" t="s">
        <v>26688</v>
      </c>
      <c r="D10819" t="s">
        <v>26689</v>
      </c>
      <c r="E10819">
        <v>4302066</v>
      </c>
      <c r="F10819" t="s">
        <v>24134</v>
      </c>
      <c r="G10819" t="s">
        <v>26729</v>
      </c>
      <c r="H10819" t="s">
        <v>24136</v>
      </c>
      <c r="I10819" t="s">
        <v>27530</v>
      </c>
      <c r="J10819" t="s">
        <v>27531</v>
      </c>
      <c r="K10819" t="s">
        <v>110</v>
      </c>
      <c r="L10819" t="s">
        <v>3346</v>
      </c>
      <c r="M10819" t="s">
        <v>3707</v>
      </c>
      <c r="N10819" t="s">
        <v>9687</v>
      </c>
      <c r="O10819" t="s">
        <v>3343</v>
      </c>
      <c r="P10819" t="s">
        <v>3343</v>
      </c>
      <c r="Q10819" t="s">
        <v>3346</v>
      </c>
    </row>
    <row r="10820" spans="1:17" x14ac:dyDescent="0.25">
      <c r="A10820" t="s">
        <v>26529</v>
      </c>
      <c r="B10820" t="s">
        <v>26530</v>
      </c>
      <c r="C10820" t="s">
        <v>26688</v>
      </c>
      <c r="D10820" t="s">
        <v>26689</v>
      </c>
      <c r="E10820">
        <v>4302067</v>
      </c>
      <c r="F10820" t="s">
        <v>27532</v>
      </c>
      <c r="G10820" t="s">
        <v>26817</v>
      </c>
      <c r="H10820" t="s">
        <v>24136</v>
      </c>
      <c r="I10820" t="s">
        <v>27533</v>
      </c>
      <c r="J10820" t="s">
        <v>27532</v>
      </c>
      <c r="K10820" t="s">
        <v>110</v>
      </c>
      <c r="L10820" t="s">
        <v>3343</v>
      </c>
      <c r="M10820" t="s">
        <v>3707</v>
      </c>
      <c r="N10820" t="s">
        <v>9687</v>
      </c>
      <c r="O10820" t="s">
        <v>3343</v>
      </c>
      <c r="P10820" t="s">
        <v>3343</v>
      </c>
      <c r="Q10820" t="s">
        <v>3346</v>
      </c>
    </row>
    <row r="10821" spans="1:17" x14ac:dyDescent="0.25">
      <c r="A10821" t="s">
        <v>26529</v>
      </c>
      <c r="B10821" t="s">
        <v>26530</v>
      </c>
      <c r="C10821" t="s">
        <v>26688</v>
      </c>
      <c r="D10821" t="s">
        <v>26689</v>
      </c>
      <c r="E10821">
        <v>4302067</v>
      </c>
      <c r="F10821" t="s">
        <v>27532</v>
      </c>
      <c r="G10821" t="s">
        <v>26817</v>
      </c>
      <c r="H10821" t="s">
        <v>24136</v>
      </c>
      <c r="I10821" t="s">
        <v>27534</v>
      </c>
      <c r="J10821" t="s">
        <v>27535</v>
      </c>
      <c r="K10821" t="s">
        <v>110</v>
      </c>
      <c r="L10821" t="s">
        <v>3346</v>
      </c>
      <c r="M10821" t="s">
        <v>3707</v>
      </c>
      <c r="N10821" t="s">
        <v>9687</v>
      </c>
      <c r="O10821" t="s">
        <v>3343</v>
      </c>
      <c r="P10821" t="s">
        <v>3343</v>
      </c>
      <c r="Q10821" t="s">
        <v>3346</v>
      </c>
    </row>
    <row r="10822" spans="1:17" x14ac:dyDescent="0.25">
      <c r="A10822" t="s">
        <v>26529</v>
      </c>
      <c r="B10822" t="s">
        <v>26530</v>
      </c>
      <c r="C10822" t="s">
        <v>26688</v>
      </c>
      <c r="D10822" t="s">
        <v>26689</v>
      </c>
      <c r="E10822">
        <v>4302067</v>
      </c>
      <c r="F10822" t="s">
        <v>27532</v>
      </c>
      <c r="G10822" t="s">
        <v>26817</v>
      </c>
      <c r="H10822" t="s">
        <v>24136</v>
      </c>
      <c r="I10822" t="s">
        <v>27536</v>
      </c>
      <c r="J10822" t="s">
        <v>27537</v>
      </c>
      <c r="K10822" t="s">
        <v>110</v>
      </c>
      <c r="L10822" t="s">
        <v>3346</v>
      </c>
      <c r="M10822" t="s">
        <v>3707</v>
      </c>
      <c r="N10822" t="s">
        <v>9687</v>
      </c>
      <c r="O10822" t="s">
        <v>3343</v>
      </c>
      <c r="P10822" t="s">
        <v>3343</v>
      </c>
      <c r="Q10822" t="s">
        <v>3346</v>
      </c>
    </row>
    <row r="10823" spans="1:17" x14ac:dyDescent="0.25">
      <c r="A10823" t="s">
        <v>26529</v>
      </c>
      <c r="B10823" t="s">
        <v>26530</v>
      </c>
      <c r="C10823" t="s">
        <v>26688</v>
      </c>
      <c r="D10823" t="s">
        <v>26689</v>
      </c>
      <c r="E10823">
        <v>4302067</v>
      </c>
      <c r="F10823" t="s">
        <v>27532</v>
      </c>
      <c r="G10823" t="s">
        <v>26817</v>
      </c>
      <c r="H10823" t="s">
        <v>24136</v>
      </c>
      <c r="I10823" t="s">
        <v>27538</v>
      </c>
      <c r="J10823" t="s">
        <v>27539</v>
      </c>
      <c r="K10823" t="s">
        <v>110</v>
      </c>
      <c r="L10823" t="s">
        <v>3346</v>
      </c>
      <c r="M10823" t="s">
        <v>3707</v>
      </c>
      <c r="N10823" t="s">
        <v>9687</v>
      </c>
      <c r="O10823" t="s">
        <v>3343</v>
      </c>
      <c r="P10823" t="s">
        <v>3343</v>
      </c>
      <c r="Q10823" t="s">
        <v>3346</v>
      </c>
    </row>
    <row r="10824" spans="1:17" x14ac:dyDescent="0.25">
      <c r="A10824" t="s">
        <v>26529</v>
      </c>
      <c r="B10824" t="s">
        <v>26530</v>
      </c>
      <c r="C10824" t="s">
        <v>26688</v>
      </c>
      <c r="D10824" t="s">
        <v>26689</v>
      </c>
      <c r="E10824">
        <v>4302067</v>
      </c>
      <c r="F10824" t="s">
        <v>27532</v>
      </c>
      <c r="G10824" t="s">
        <v>26817</v>
      </c>
      <c r="H10824" t="s">
        <v>24136</v>
      </c>
      <c r="I10824" t="s">
        <v>27540</v>
      </c>
      <c r="J10824" t="s">
        <v>27541</v>
      </c>
      <c r="K10824" t="s">
        <v>110</v>
      </c>
      <c r="L10824" t="s">
        <v>3346</v>
      </c>
      <c r="M10824" t="s">
        <v>3707</v>
      </c>
      <c r="N10824" t="s">
        <v>9687</v>
      </c>
      <c r="O10824" t="s">
        <v>3343</v>
      </c>
      <c r="P10824" t="s">
        <v>3343</v>
      </c>
      <c r="Q10824" t="s">
        <v>3346</v>
      </c>
    </row>
    <row r="10825" spans="1:17" x14ac:dyDescent="0.25">
      <c r="A10825" t="s">
        <v>26529</v>
      </c>
      <c r="B10825" t="s">
        <v>26530</v>
      </c>
      <c r="C10825" t="s">
        <v>26688</v>
      </c>
      <c r="D10825" t="s">
        <v>26689</v>
      </c>
      <c r="E10825">
        <v>4302067</v>
      </c>
      <c r="F10825" t="s">
        <v>27532</v>
      </c>
      <c r="G10825" t="s">
        <v>26817</v>
      </c>
      <c r="H10825" t="s">
        <v>24136</v>
      </c>
      <c r="I10825" t="s">
        <v>27542</v>
      </c>
      <c r="J10825" t="s">
        <v>27543</v>
      </c>
      <c r="K10825" t="s">
        <v>110</v>
      </c>
      <c r="L10825" t="s">
        <v>3346</v>
      </c>
      <c r="M10825" t="s">
        <v>3707</v>
      </c>
      <c r="N10825" t="s">
        <v>9687</v>
      </c>
      <c r="O10825" t="s">
        <v>3343</v>
      </c>
      <c r="P10825" t="s">
        <v>3343</v>
      </c>
      <c r="Q10825" t="s">
        <v>3346</v>
      </c>
    </row>
    <row r="10826" spans="1:17" x14ac:dyDescent="0.25">
      <c r="A10826" t="s">
        <v>26529</v>
      </c>
      <c r="B10826" t="s">
        <v>26530</v>
      </c>
      <c r="C10826" t="s">
        <v>26688</v>
      </c>
      <c r="D10826" t="s">
        <v>26689</v>
      </c>
      <c r="E10826">
        <v>4302068</v>
      </c>
      <c r="F10826" t="s">
        <v>27544</v>
      </c>
      <c r="G10826" t="s">
        <v>22141</v>
      </c>
      <c r="H10826" t="s">
        <v>24136</v>
      </c>
      <c r="I10826" t="s">
        <v>27545</v>
      </c>
      <c r="J10826" t="s">
        <v>27544</v>
      </c>
      <c r="K10826" t="s">
        <v>110</v>
      </c>
      <c r="L10826" t="s">
        <v>3343</v>
      </c>
      <c r="M10826" t="s">
        <v>3707</v>
      </c>
      <c r="N10826" t="s">
        <v>9687</v>
      </c>
      <c r="O10826" t="s">
        <v>3343</v>
      </c>
      <c r="P10826" t="s">
        <v>3343</v>
      </c>
      <c r="Q10826" t="s">
        <v>3346</v>
      </c>
    </row>
    <row r="10827" spans="1:17" x14ac:dyDescent="0.25">
      <c r="A10827" t="s">
        <v>26529</v>
      </c>
      <c r="B10827" t="s">
        <v>26530</v>
      </c>
      <c r="C10827" t="s">
        <v>26688</v>
      </c>
      <c r="D10827" t="s">
        <v>26689</v>
      </c>
      <c r="E10827">
        <v>4302068</v>
      </c>
      <c r="F10827" t="s">
        <v>27544</v>
      </c>
      <c r="G10827" t="s">
        <v>22141</v>
      </c>
      <c r="H10827" t="s">
        <v>24136</v>
      </c>
      <c r="I10827" t="s">
        <v>27546</v>
      </c>
      <c r="J10827" t="s">
        <v>27547</v>
      </c>
      <c r="K10827" t="s">
        <v>110</v>
      </c>
      <c r="L10827" t="s">
        <v>3346</v>
      </c>
      <c r="M10827" t="s">
        <v>3707</v>
      </c>
      <c r="N10827" t="s">
        <v>9687</v>
      </c>
      <c r="O10827" t="s">
        <v>3343</v>
      </c>
      <c r="P10827" t="s">
        <v>3343</v>
      </c>
      <c r="Q10827" t="s">
        <v>3346</v>
      </c>
    </row>
    <row r="10828" spans="1:17" x14ac:dyDescent="0.25">
      <c r="A10828" t="s">
        <v>26529</v>
      </c>
      <c r="B10828" t="s">
        <v>26530</v>
      </c>
      <c r="C10828" t="s">
        <v>26688</v>
      </c>
      <c r="D10828" t="s">
        <v>26689</v>
      </c>
      <c r="E10828">
        <v>4302068</v>
      </c>
      <c r="F10828" t="s">
        <v>27544</v>
      </c>
      <c r="G10828" t="s">
        <v>22141</v>
      </c>
      <c r="H10828" t="s">
        <v>24136</v>
      </c>
      <c r="I10828" t="s">
        <v>27548</v>
      </c>
      <c r="J10828" t="s">
        <v>27549</v>
      </c>
      <c r="K10828" t="s">
        <v>110</v>
      </c>
      <c r="L10828" t="s">
        <v>3346</v>
      </c>
      <c r="M10828" t="s">
        <v>3707</v>
      </c>
      <c r="N10828" t="s">
        <v>9687</v>
      </c>
      <c r="O10828" t="s">
        <v>3343</v>
      </c>
      <c r="P10828" t="s">
        <v>3343</v>
      </c>
      <c r="Q10828" t="s">
        <v>3346</v>
      </c>
    </row>
    <row r="10829" spans="1:17" x14ac:dyDescent="0.25">
      <c r="A10829" t="s">
        <v>26529</v>
      </c>
      <c r="B10829" t="s">
        <v>26530</v>
      </c>
      <c r="C10829" t="s">
        <v>26688</v>
      </c>
      <c r="D10829" t="s">
        <v>26689</v>
      </c>
      <c r="E10829">
        <v>4302068</v>
      </c>
      <c r="F10829" t="s">
        <v>27544</v>
      </c>
      <c r="G10829" t="s">
        <v>22141</v>
      </c>
      <c r="H10829" t="s">
        <v>24136</v>
      </c>
      <c r="I10829" t="s">
        <v>27550</v>
      </c>
      <c r="J10829" t="s">
        <v>27551</v>
      </c>
      <c r="K10829" t="s">
        <v>110</v>
      </c>
      <c r="L10829" t="s">
        <v>3346</v>
      </c>
      <c r="M10829" t="s">
        <v>3707</v>
      </c>
      <c r="N10829" t="s">
        <v>9687</v>
      </c>
      <c r="O10829" t="s">
        <v>3343</v>
      </c>
      <c r="P10829" t="s">
        <v>3343</v>
      </c>
      <c r="Q10829" t="s">
        <v>3346</v>
      </c>
    </row>
    <row r="10830" spans="1:17" x14ac:dyDescent="0.25">
      <c r="A10830" t="s">
        <v>26529</v>
      </c>
      <c r="B10830" t="s">
        <v>26530</v>
      </c>
      <c r="C10830" t="s">
        <v>26688</v>
      </c>
      <c r="D10830" t="s">
        <v>26689</v>
      </c>
      <c r="E10830">
        <v>4302068</v>
      </c>
      <c r="F10830" t="s">
        <v>27544</v>
      </c>
      <c r="G10830" t="s">
        <v>22141</v>
      </c>
      <c r="H10830" t="s">
        <v>24136</v>
      </c>
      <c r="I10830" t="s">
        <v>27552</v>
      </c>
      <c r="J10830" t="s">
        <v>27553</v>
      </c>
      <c r="K10830" t="s">
        <v>110</v>
      </c>
      <c r="L10830" t="s">
        <v>3346</v>
      </c>
      <c r="M10830" t="s">
        <v>3707</v>
      </c>
      <c r="N10830" t="s">
        <v>9687</v>
      </c>
      <c r="O10830" t="s">
        <v>3343</v>
      </c>
      <c r="P10830" t="s">
        <v>3343</v>
      </c>
      <c r="Q10830" t="s">
        <v>3346</v>
      </c>
    </row>
    <row r="10831" spans="1:17" x14ac:dyDescent="0.25">
      <c r="A10831" t="s">
        <v>26529</v>
      </c>
      <c r="B10831" t="s">
        <v>26530</v>
      </c>
      <c r="C10831" t="s">
        <v>26688</v>
      </c>
      <c r="D10831" t="s">
        <v>26689</v>
      </c>
      <c r="E10831">
        <v>4302068</v>
      </c>
      <c r="F10831" t="s">
        <v>27544</v>
      </c>
      <c r="G10831" t="s">
        <v>22141</v>
      </c>
      <c r="H10831" t="s">
        <v>24136</v>
      </c>
      <c r="I10831" t="s">
        <v>27554</v>
      </c>
      <c r="J10831" t="s">
        <v>27555</v>
      </c>
      <c r="K10831" t="s">
        <v>110</v>
      </c>
      <c r="L10831" t="s">
        <v>3346</v>
      </c>
      <c r="M10831" t="s">
        <v>3707</v>
      </c>
      <c r="N10831" t="s">
        <v>9687</v>
      </c>
      <c r="O10831" t="s">
        <v>3343</v>
      </c>
      <c r="P10831" t="s">
        <v>3343</v>
      </c>
      <c r="Q10831" t="s">
        <v>3346</v>
      </c>
    </row>
    <row r="10832" spans="1:17" x14ac:dyDescent="0.25">
      <c r="A10832" t="s">
        <v>26529</v>
      </c>
      <c r="B10832" t="s">
        <v>26530</v>
      </c>
      <c r="C10832" t="s">
        <v>26688</v>
      </c>
      <c r="D10832" t="s">
        <v>26689</v>
      </c>
      <c r="E10832">
        <v>4302069</v>
      </c>
      <c r="F10832" t="s">
        <v>27556</v>
      </c>
      <c r="G10832" t="s">
        <v>26581</v>
      </c>
      <c r="H10832" t="s">
        <v>24136</v>
      </c>
      <c r="I10832" t="s">
        <v>27557</v>
      </c>
      <c r="J10832" t="s">
        <v>27556</v>
      </c>
      <c r="K10832" t="s">
        <v>110</v>
      </c>
      <c r="L10832" t="s">
        <v>3343</v>
      </c>
      <c r="M10832" t="s">
        <v>3707</v>
      </c>
      <c r="N10832" t="s">
        <v>9687</v>
      </c>
      <c r="O10832" t="s">
        <v>3343</v>
      </c>
      <c r="P10832" t="s">
        <v>3343</v>
      </c>
      <c r="Q10832" t="s">
        <v>3346</v>
      </c>
    </row>
    <row r="10833" spans="1:17" x14ac:dyDescent="0.25">
      <c r="A10833" t="s">
        <v>26529</v>
      </c>
      <c r="B10833" t="s">
        <v>26530</v>
      </c>
      <c r="C10833" t="s">
        <v>26688</v>
      </c>
      <c r="D10833" t="s">
        <v>26689</v>
      </c>
      <c r="E10833">
        <v>4302069</v>
      </c>
      <c r="F10833" t="s">
        <v>27556</v>
      </c>
      <c r="G10833" t="s">
        <v>26581</v>
      </c>
      <c r="H10833" t="s">
        <v>24136</v>
      </c>
      <c r="I10833" t="s">
        <v>27558</v>
      </c>
      <c r="J10833" t="s">
        <v>27559</v>
      </c>
      <c r="K10833" t="s">
        <v>110</v>
      </c>
      <c r="L10833" t="s">
        <v>3346</v>
      </c>
      <c r="M10833" t="s">
        <v>3707</v>
      </c>
      <c r="N10833" t="s">
        <v>9687</v>
      </c>
      <c r="O10833" t="s">
        <v>3343</v>
      </c>
      <c r="P10833" t="s">
        <v>3343</v>
      </c>
      <c r="Q10833" t="s">
        <v>3346</v>
      </c>
    </row>
    <row r="10834" spans="1:17" x14ac:dyDescent="0.25">
      <c r="A10834" t="s">
        <v>26529</v>
      </c>
      <c r="B10834" t="s">
        <v>26530</v>
      </c>
      <c r="C10834" t="s">
        <v>26688</v>
      </c>
      <c r="D10834" t="s">
        <v>26689</v>
      </c>
      <c r="E10834">
        <v>4302069</v>
      </c>
      <c r="F10834" t="s">
        <v>27556</v>
      </c>
      <c r="G10834" t="s">
        <v>26581</v>
      </c>
      <c r="H10834" t="s">
        <v>24136</v>
      </c>
      <c r="I10834" t="s">
        <v>27560</v>
      </c>
      <c r="J10834" t="s">
        <v>27561</v>
      </c>
      <c r="K10834" t="s">
        <v>110</v>
      </c>
      <c r="L10834" t="s">
        <v>3346</v>
      </c>
      <c r="M10834" t="s">
        <v>3707</v>
      </c>
      <c r="N10834" t="s">
        <v>9687</v>
      </c>
      <c r="O10834" t="s">
        <v>3343</v>
      </c>
      <c r="P10834" t="s">
        <v>3343</v>
      </c>
      <c r="Q10834" t="s">
        <v>3346</v>
      </c>
    </row>
    <row r="10835" spans="1:17" x14ac:dyDescent="0.25">
      <c r="A10835" t="s">
        <v>26529</v>
      </c>
      <c r="B10835" t="s">
        <v>26530</v>
      </c>
      <c r="C10835" t="s">
        <v>26688</v>
      </c>
      <c r="D10835" t="s">
        <v>26689</v>
      </c>
      <c r="E10835">
        <v>4302069</v>
      </c>
      <c r="F10835" t="s">
        <v>27556</v>
      </c>
      <c r="G10835" t="s">
        <v>26581</v>
      </c>
      <c r="H10835" t="s">
        <v>24136</v>
      </c>
      <c r="I10835" t="s">
        <v>27562</v>
      </c>
      <c r="J10835" t="s">
        <v>27563</v>
      </c>
      <c r="K10835" t="s">
        <v>110</v>
      </c>
      <c r="L10835" t="s">
        <v>3346</v>
      </c>
      <c r="M10835" t="s">
        <v>3707</v>
      </c>
      <c r="N10835" t="s">
        <v>9687</v>
      </c>
      <c r="O10835" t="s">
        <v>3343</v>
      </c>
      <c r="P10835" t="s">
        <v>3343</v>
      </c>
      <c r="Q10835" t="s">
        <v>3346</v>
      </c>
    </row>
    <row r="10836" spans="1:17" x14ac:dyDescent="0.25">
      <c r="A10836" t="s">
        <v>26529</v>
      </c>
      <c r="B10836" t="s">
        <v>26530</v>
      </c>
      <c r="C10836" t="s">
        <v>26688</v>
      </c>
      <c r="D10836" t="s">
        <v>26689</v>
      </c>
      <c r="E10836">
        <v>4302069</v>
      </c>
      <c r="F10836" t="s">
        <v>27556</v>
      </c>
      <c r="G10836" t="s">
        <v>26581</v>
      </c>
      <c r="H10836" t="s">
        <v>24136</v>
      </c>
      <c r="I10836" t="s">
        <v>27564</v>
      </c>
      <c r="J10836" t="s">
        <v>27565</v>
      </c>
      <c r="K10836" t="s">
        <v>110</v>
      </c>
      <c r="L10836" t="s">
        <v>3346</v>
      </c>
      <c r="M10836" t="s">
        <v>3707</v>
      </c>
      <c r="N10836" t="s">
        <v>9687</v>
      </c>
      <c r="O10836" t="s">
        <v>3343</v>
      </c>
      <c r="P10836" t="s">
        <v>3343</v>
      </c>
      <c r="Q10836" t="s">
        <v>3346</v>
      </c>
    </row>
    <row r="10837" spans="1:17" x14ac:dyDescent="0.25">
      <c r="A10837" t="s">
        <v>26529</v>
      </c>
      <c r="B10837" t="s">
        <v>26530</v>
      </c>
      <c r="C10837" t="s">
        <v>26688</v>
      </c>
      <c r="D10837" t="s">
        <v>26689</v>
      </c>
      <c r="E10837">
        <v>4302069</v>
      </c>
      <c r="F10837" t="s">
        <v>27556</v>
      </c>
      <c r="G10837" t="s">
        <v>26581</v>
      </c>
      <c r="H10837" t="s">
        <v>24136</v>
      </c>
      <c r="I10837" t="s">
        <v>27566</v>
      </c>
      <c r="J10837" t="s">
        <v>27567</v>
      </c>
      <c r="K10837" t="s">
        <v>110</v>
      </c>
      <c r="L10837" t="s">
        <v>3346</v>
      </c>
      <c r="M10837" t="s">
        <v>3707</v>
      </c>
      <c r="N10837" t="s">
        <v>9687</v>
      </c>
      <c r="O10837" t="s">
        <v>3343</v>
      </c>
      <c r="P10837" t="s">
        <v>3343</v>
      </c>
      <c r="Q10837" t="s">
        <v>3346</v>
      </c>
    </row>
    <row r="10838" spans="1:17" x14ac:dyDescent="0.25">
      <c r="A10838" t="s">
        <v>26529</v>
      </c>
      <c r="B10838" t="s">
        <v>26530</v>
      </c>
      <c r="C10838" t="s">
        <v>26688</v>
      </c>
      <c r="D10838" t="s">
        <v>26689</v>
      </c>
      <c r="E10838">
        <v>4302070</v>
      </c>
      <c r="F10838" t="s">
        <v>27568</v>
      </c>
      <c r="G10838" t="s">
        <v>27569</v>
      </c>
      <c r="H10838" t="s">
        <v>26547</v>
      </c>
      <c r="I10838" t="s">
        <v>27570</v>
      </c>
      <c r="J10838" t="s">
        <v>27571</v>
      </c>
      <c r="K10838" t="s">
        <v>110</v>
      </c>
      <c r="L10838" t="s">
        <v>3343</v>
      </c>
      <c r="M10838" t="s">
        <v>3707</v>
      </c>
      <c r="N10838" t="s">
        <v>9687</v>
      </c>
      <c r="O10838" t="s">
        <v>3343</v>
      </c>
      <c r="P10838" t="s">
        <v>3343</v>
      </c>
      <c r="Q10838" t="s">
        <v>3346</v>
      </c>
    </row>
    <row r="10839" spans="1:17" x14ac:dyDescent="0.25">
      <c r="A10839" t="s">
        <v>26529</v>
      </c>
      <c r="B10839" t="s">
        <v>26530</v>
      </c>
      <c r="C10839" t="s">
        <v>26688</v>
      </c>
      <c r="D10839" t="s">
        <v>26689</v>
      </c>
      <c r="E10839">
        <v>4302071</v>
      </c>
      <c r="F10839" t="s">
        <v>27572</v>
      </c>
      <c r="G10839" t="s">
        <v>27573</v>
      </c>
      <c r="H10839" t="s">
        <v>3586</v>
      </c>
      <c r="I10839" t="s">
        <v>27574</v>
      </c>
      <c r="J10839" t="s">
        <v>27575</v>
      </c>
      <c r="K10839" t="s">
        <v>110</v>
      </c>
      <c r="L10839" t="s">
        <v>3343</v>
      </c>
      <c r="M10839" t="s">
        <v>3707</v>
      </c>
      <c r="N10839" t="s">
        <v>9687</v>
      </c>
      <c r="O10839" t="s">
        <v>3346</v>
      </c>
      <c r="P10839" t="s">
        <v>3343</v>
      </c>
      <c r="Q10839" t="s">
        <v>3346</v>
      </c>
    </row>
    <row r="10840" spans="1:17" x14ac:dyDescent="0.25">
      <c r="A10840" t="s">
        <v>26529</v>
      </c>
      <c r="B10840" t="s">
        <v>26530</v>
      </c>
      <c r="C10840" t="s">
        <v>26688</v>
      </c>
      <c r="D10840" t="s">
        <v>26689</v>
      </c>
      <c r="E10840">
        <v>4302072</v>
      </c>
      <c r="F10840" t="s">
        <v>27576</v>
      </c>
      <c r="G10840" t="s">
        <v>27577</v>
      </c>
      <c r="H10840" t="s">
        <v>7580</v>
      </c>
      <c r="I10840" t="s">
        <v>27578</v>
      </c>
      <c r="J10840" t="s">
        <v>3895</v>
      </c>
      <c r="K10840" t="s">
        <v>110</v>
      </c>
      <c r="L10840" t="s">
        <v>3343</v>
      </c>
      <c r="M10840" t="s">
        <v>3707</v>
      </c>
      <c r="N10840" t="s">
        <v>9687</v>
      </c>
      <c r="O10840" t="s">
        <v>3343</v>
      </c>
      <c r="P10840" t="s">
        <v>3343</v>
      </c>
      <c r="Q10840" t="s">
        <v>3346</v>
      </c>
    </row>
    <row r="10841" spans="1:17" x14ac:dyDescent="0.25">
      <c r="A10841" t="s">
        <v>26529</v>
      </c>
      <c r="B10841" t="s">
        <v>26530</v>
      </c>
      <c r="C10841" t="s">
        <v>26688</v>
      </c>
      <c r="D10841" t="s">
        <v>26689</v>
      </c>
      <c r="E10841">
        <v>4302073</v>
      </c>
      <c r="F10841" t="s">
        <v>27579</v>
      </c>
      <c r="G10841" t="s">
        <v>27580</v>
      </c>
      <c r="H10841" t="s">
        <v>3394</v>
      </c>
      <c r="I10841" t="s">
        <v>27581</v>
      </c>
      <c r="J10841" t="s">
        <v>27582</v>
      </c>
      <c r="K10841" t="s">
        <v>110</v>
      </c>
      <c r="L10841" t="s">
        <v>3343</v>
      </c>
      <c r="M10841" t="s">
        <v>4328</v>
      </c>
      <c r="N10841" t="s">
        <v>9711</v>
      </c>
      <c r="O10841" t="s">
        <v>3343</v>
      </c>
      <c r="P10841" t="s">
        <v>3343</v>
      </c>
      <c r="Q10841" t="s">
        <v>3346</v>
      </c>
    </row>
    <row r="10842" spans="1:17" x14ac:dyDescent="0.25">
      <c r="A10842" t="s">
        <v>26529</v>
      </c>
      <c r="B10842" t="s">
        <v>26530</v>
      </c>
      <c r="C10842" t="s">
        <v>26688</v>
      </c>
      <c r="D10842" t="s">
        <v>26689</v>
      </c>
      <c r="E10842">
        <v>4302074</v>
      </c>
      <c r="F10842" t="s">
        <v>27583</v>
      </c>
      <c r="G10842" t="s">
        <v>26729</v>
      </c>
      <c r="H10842" t="s">
        <v>26666</v>
      </c>
      <c r="I10842" t="s">
        <v>27584</v>
      </c>
      <c r="J10842" t="s">
        <v>27585</v>
      </c>
      <c r="K10842" t="s">
        <v>110</v>
      </c>
      <c r="L10842" t="s">
        <v>3343</v>
      </c>
      <c r="M10842" t="s">
        <v>3707</v>
      </c>
      <c r="N10842" t="s">
        <v>9687</v>
      </c>
      <c r="O10842" t="s">
        <v>3343</v>
      </c>
      <c r="P10842" t="s">
        <v>3343</v>
      </c>
      <c r="Q10842" t="s">
        <v>3346</v>
      </c>
    </row>
    <row r="10843" spans="1:17" x14ac:dyDescent="0.25">
      <c r="A10843" t="s">
        <v>26529</v>
      </c>
      <c r="B10843" t="s">
        <v>26530</v>
      </c>
      <c r="C10843" t="s">
        <v>26688</v>
      </c>
      <c r="D10843" t="s">
        <v>26689</v>
      </c>
      <c r="E10843">
        <v>4302075</v>
      </c>
      <c r="F10843" t="s">
        <v>562</v>
      </c>
      <c r="G10843" t="s">
        <v>27586</v>
      </c>
      <c r="H10843" t="s">
        <v>26658</v>
      </c>
      <c r="I10843" t="s">
        <v>27587</v>
      </c>
      <c r="J10843" t="s">
        <v>27588</v>
      </c>
      <c r="K10843" t="s">
        <v>110</v>
      </c>
      <c r="L10843" t="s">
        <v>3343</v>
      </c>
      <c r="M10843" t="s">
        <v>4328</v>
      </c>
      <c r="N10843" t="s">
        <v>9711</v>
      </c>
      <c r="O10843" t="s">
        <v>3343</v>
      </c>
      <c r="P10843" t="s">
        <v>3343</v>
      </c>
      <c r="Q10843" t="s">
        <v>3346</v>
      </c>
    </row>
    <row r="10844" spans="1:17" x14ac:dyDescent="0.25">
      <c r="A10844" t="s">
        <v>26529</v>
      </c>
      <c r="B10844" t="s">
        <v>26530</v>
      </c>
      <c r="C10844" t="s">
        <v>26688</v>
      </c>
      <c r="D10844" t="s">
        <v>26689</v>
      </c>
      <c r="E10844">
        <v>4302075</v>
      </c>
      <c r="F10844" t="s">
        <v>562</v>
      </c>
      <c r="G10844" t="s">
        <v>27586</v>
      </c>
      <c r="H10844" t="s">
        <v>26658</v>
      </c>
      <c r="I10844" t="s">
        <v>27589</v>
      </c>
      <c r="J10844" t="s">
        <v>27590</v>
      </c>
      <c r="K10844" t="s">
        <v>110</v>
      </c>
      <c r="L10844" t="s">
        <v>3346</v>
      </c>
      <c r="M10844" t="s">
        <v>4328</v>
      </c>
      <c r="N10844" t="s">
        <v>9711</v>
      </c>
      <c r="O10844" t="s">
        <v>3343</v>
      </c>
      <c r="P10844" t="s">
        <v>3343</v>
      </c>
      <c r="Q10844" t="s">
        <v>3346</v>
      </c>
    </row>
    <row r="10845" spans="1:17" x14ac:dyDescent="0.25">
      <c r="A10845" t="s">
        <v>26529</v>
      </c>
      <c r="B10845" t="s">
        <v>26530</v>
      </c>
      <c r="C10845" t="s">
        <v>26688</v>
      </c>
      <c r="D10845" t="s">
        <v>26689</v>
      </c>
      <c r="E10845">
        <v>4302076</v>
      </c>
      <c r="F10845" t="s">
        <v>27591</v>
      </c>
      <c r="G10845" t="s">
        <v>27592</v>
      </c>
      <c r="H10845" t="s">
        <v>10372</v>
      </c>
      <c r="I10845" t="s">
        <v>27593</v>
      </c>
      <c r="J10845" t="s">
        <v>10761</v>
      </c>
      <c r="K10845" t="s">
        <v>110</v>
      </c>
      <c r="L10845" t="s">
        <v>3343</v>
      </c>
      <c r="M10845" t="s">
        <v>3344</v>
      </c>
      <c r="N10845" t="s">
        <v>3345</v>
      </c>
      <c r="O10845" t="s">
        <v>3346</v>
      </c>
      <c r="P10845" t="s">
        <v>3343</v>
      </c>
      <c r="Q10845" t="s">
        <v>3346</v>
      </c>
    </row>
    <row r="10846" spans="1:17" x14ac:dyDescent="0.25">
      <c r="A10846" t="s">
        <v>26529</v>
      </c>
      <c r="B10846" t="s">
        <v>26530</v>
      </c>
      <c r="C10846" t="s">
        <v>26688</v>
      </c>
      <c r="D10846" t="s">
        <v>26689</v>
      </c>
      <c r="E10846">
        <v>4302077</v>
      </c>
      <c r="F10846" t="s">
        <v>27594</v>
      </c>
      <c r="G10846" t="s">
        <v>27595</v>
      </c>
      <c r="H10846" t="s">
        <v>27596</v>
      </c>
      <c r="I10846" t="s">
        <v>27597</v>
      </c>
      <c r="J10846" t="s">
        <v>27598</v>
      </c>
      <c r="K10846" t="s">
        <v>110</v>
      </c>
      <c r="L10846" t="s">
        <v>3343</v>
      </c>
      <c r="M10846" t="s">
        <v>4328</v>
      </c>
      <c r="N10846" t="s">
        <v>7502</v>
      </c>
      <c r="O10846" t="s">
        <v>3346</v>
      </c>
      <c r="P10846" t="s">
        <v>3343</v>
      </c>
      <c r="Q10846" t="s">
        <v>3346</v>
      </c>
    </row>
    <row r="10847" spans="1:17" x14ac:dyDescent="0.25">
      <c r="A10847" t="s">
        <v>26529</v>
      </c>
      <c r="B10847" t="s">
        <v>26530</v>
      </c>
      <c r="C10847" t="s">
        <v>26688</v>
      </c>
      <c r="D10847" t="s">
        <v>26689</v>
      </c>
      <c r="E10847">
        <v>4302078</v>
      </c>
      <c r="F10847" t="s">
        <v>27599</v>
      </c>
      <c r="G10847" t="s">
        <v>27600</v>
      </c>
      <c r="H10847" t="s">
        <v>27596</v>
      </c>
      <c r="I10847" t="s">
        <v>27601</v>
      </c>
      <c r="J10847" t="s">
        <v>27602</v>
      </c>
      <c r="K10847" t="s">
        <v>110</v>
      </c>
      <c r="L10847" t="s">
        <v>3343</v>
      </c>
      <c r="M10847" t="s">
        <v>4328</v>
      </c>
      <c r="N10847" t="s">
        <v>7502</v>
      </c>
      <c r="O10847" t="s">
        <v>3346</v>
      </c>
      <c r="P10847" t="s">
        <v>3343</v>
      </c>
      <c r="Q10847" t="s">
        <v>3346</v>
      </c>
    </row>
    <row r="10848" spans="1:17" x14ac:dyDescent="0.25">
      <c r="A10848" t="s">
        <v>26529</v>
      </c>
      <c r="B10848" t="s">
        <v>26530</v>
      </c>
      <c r="C10848" t="s">
        <v>26688</v>
      </c>
      <c r="D10848" t="s">
        <v>26689</v>
      </c>
      <c r="E10848">
        <v>4302082</v>
      </c>
      <c r="F10848" t="s">
        <v>27603</v>
      </c>
      <c r="G10848" t="s">
        <v>27604</v>
      </c>
      <c r="H10848" t="s">
        <v>27605</v>
      </c>
      <c r="I10848" t="s">
        <v>27606</v>
      </c>
      <c r="J10848" t="s">
        <v>27603</v>
      </c>
      <c r="K10848" t="s">
        <v>110</v>
      </c>
      <c r="L10848" t="s">
        <v>3343</v>
      </c>
      <c r="M10848" t="s">
        <v>3707</v>
      </c>
      <c r="N10848" t="s">
        <v>9687</v>
      </c>
      <c r="O10848" t="s">
        <v>3343</v>
      </c>
      <c r="P10848" t="s">
        <v>3343</v>
      </c>
      <c r="Q10848" t="s">
        <v>3346</v>
      </c>
    </row>
    <row r="10849" spans="1:17" x14ac:dyDescent="0.25">
      <c r="A10849" t="s">
        <v>26529</v>
      </c>
      <c r="B10849" t="s">
        <v>26530</v>
      </c>
      <c r="C10849" t="s">
        <v>26688</v>
      </c>
      <c r="D10849" t="s">
        <v>26689</v>
      </c>
      <c r="E10849">
        <v>4302083</v>
      </c>
      <c r="F10849" t="s">
        <v>27607</v>
      </c>
      <c r="G10849" t="s">
        <v>26729</v>
      </c>
      <c r="H10849" t="s">
        <v>27605</v>
      </c>
      <c r="I10849" t="s">
        <v>27608</v>
      </c>
      <c r="J10849" t="s">
        <v>27607</v>
      </c>
      <c r="K10849" t="s">
        <v>110</v>
      </c>
      <c r="L10849" t="s">
        <v>3343</v>
      </c>
      <c r="M10849" t="s">
        <v>3707</v>
      </c>
      <c r="N10849" t="s">
        <v>9687</v>
      </c>
      <c r="O10849" t="s">
        <v>3343</v>
      </c>
      <c r="P10849" t="s">
        <v>3343</v>
      </c>
      <c r="Q10849" t="s">
        <v>3346</v>
      </c>
    </row>
    <row r="10850" spans="1:17" x14ac:dyDescent="0.25">
      <c r="A10850" t="s">
        <v>26529</v>
      </c>
      <c r="B10850" t="s">
        <v>26530</v>
      </c>
      <c r="C10850" t="s">
        <v>26688</v>
      </c>
      <c r="D10850" t="s">
        <v>26689</v>
      </c>
      <c r="E10850">
        <v>4302084</v>
      </c>
      <c r="F10850" t="s">
        <v>27609</v>
      </c>
      <c r="G10850" t="s">
        <v>22141</v>
      </c>
      <c r="H10850" t="s">
        <v>27605</v>
      </c>
      <c r="I10850" t="s">
        <v>27610</v>
      </c>
      <c r="J10850" t="s">
        <v>27609</v>
      </c>
      <c r="K10850" t="s">
        <v>110</v>
      </c>
      <c r="L10850" t="s">
        <v>3343</v>
      </c>
      <c r="M10850" t="s">
        <v>3707</v>
      </c>
      <c r="N10850" t="s">
        <v>9687</v>
      </c>
      <c r="O10850" t="s">
        <v>3343</v>
      </c>
      <c r="P10850" t="s">
        <v>3343</v>
      </c>
      <c r="Q10850" t="s">
        <v>3346</v>
      </c>
    </row>
    <row r="10851" spans="1:17" x14ac:dyDescent="0.25">
      <c r="A10851" t="s">
        <v>26529</v>
      </c>
      <c r="B10851" t="s">
        <v>26530</v>
      </c>
      <c r="C10851" t="s">
        <v>26688</v>
      </c>
      <c r="D10851" t="s">
        <v>26689</v>
      </c>
      <c r="E10851">
        <v>4302086</v>
      </c>
      <c r="F10851" t="s">
        <v>27611</v>
      </c>
      <c r="G10851" t="s">
        <v>26817</v>
      </c>
      <c r="H10851" t="s">
        <v>27605</v>
      </c>
      <c r="I10851" t="s">
        <v>27612</v>
      </c>
      <c r="J10851" t="s">
        <v>27611</v>
      </c>
      <c r="K10851" t="s">
        <v>110</v>
      </c>
      <c r="L10851" t="s">
        <v>3343</v>
      </c>
      <c r="M10851" t="s">
        <v>3707</v>
      </c>
      <c r="N10851" t="s">
        <v>9687</v>
      </c>
      <c r="O10851" t="s">
        <v>3343</v>
      </c>
      <c r="P10851" t="s">
        <v>3343</v>
      </c>
      <c r="Q10851" t="s">
        <v>3346</v>
      </c>
    </row>
    <row r="10852" spans="1:17" x14ac:dyDescent="0.25">
      <c r="A10852" t="s">
        <v>26529</v>
      </c>
      <c r="B10852" t="s">
        <v>26530</v>
      </c>
      <c r="C10852" t="s">
        <v>26688</v>
      </c>
      <c r="D10852" t="s">
        <v>26689</v>
      </c>
      <c r="E10852">
        <v>4302087</v>
      </c>
      <c r="F10852" t="s">
        <v>26664</v>
      </c>
      <c r="G10852" t="s">
        <v>26665</v>
      </c>
      <c r="H10852" t="s">
        <v>26666</v>
      </c>
      <c r="I10852" t="s">
        <v>27613</v>
      </c>
      <c r="J10852" t="s">
        <v>27614</v>
      </c>
      <c r="K10852" t="s">
        <v>110</v>
      </c>
      <c r="L10852" t="s">
        <v>3343</v>
      </c>
      <c r="M10852" t="s">
        <v>3707</v>
      </c>
      <c r="N10852" t="s">
        <v>9687</v>
      </c>
      <c r="O10852" t="s">
        <v>3343</v>
      </c>
      <c r="P10852" t="s">
        <v>3343</v>
      </c>
      <c r="Q10852" t="s">
        <v>3346</v>
      </c>
    </row>
    <row r="10853" spans="1:17" x14ac:dyDescent="0.25">
      <c r="A10853" t="s">
        <v>26529</v>
      </c>
      <c r="B10853" t="s">
        <v>26530</v>
      </c>
      <c r="C10853" t="s">
        <v>26688</v>
      </c>
      <c r="D10853" t="s">
        <v>26689</v>
      </c>
      <c r="E10853">
        <v>4302088</v>
      </c>
      <c r="F10853" t="s">
        <v>27572</v>
      </c>
      <c r="G10853" t="s">
        <v>27615</v>
      </c>
      <c r="H10853" t="s">
        <v>3586</v>
      </c>
      <c r="I10853" t="s">
        <v>27616</v>
      </c>
      <c r="J10853" t="s">
        <v>27575</v>
      </c>
      <c r="K10853" t="s">
        <v>110</v>
      </c>
      <c r="L10853" t="s">
        <v>3343</v>
      </c>
      <c r="M10853" t="s">
        <v>3707</v>
      </c>
      <c r="N10853" t="s">
        <v>9687</v>
      </c>
      <c r="O10853" t="s">
        <v>3346</v>
      </c>
      <c r="P10853" t="s">
        <v>3343</v>
      </c>
      <c r="Q10853" t="s">
        <v>3346</v>
      </c>
    </row>
    <row r="10854" spans="1:17" x14ac:dyDescent="0.25">
      <c r="A10854" t="s">
        <v>26529</v>
      </c>
      <c r="B10854" t="s">
        <v>26530</v>
      </c>
      <c r="C10854" t="s">
        <v>26688</v>
      </c>
      <c r="D10854" t="s">
        <v>26689</v>
      </c>
      <c r="E10854">
        <v>4302089</v>
      </c>
      <c r="F10854" t="s">
        <v>128</v>
      </c>
      <c r="G10854" t="s">
        <v>4583</v>
      </c>
      <c r="H10854" t="s">
        <v>3701</v>
      </c>
      <c r="I10854" t="s">
        <v>27617</v>
      </c>
      <c r="J10854" t="s">
        <v>935</v>
      </c>
      <c r="K10854" t="s">
        <v>110</v>
      </c>
      <c r="L10854" t="s">
        <v>3343</v>
      </c>
      <c r="M10854" t="s">
        <v>4328</v>
      </c>
      <c r="N10854" t="s">
        <v>9711</v>
      </c>
      <c r="O10854" t="s">
        <v>3343</v>
      </c>
      <c r="P10854" t="s">
        <v>3343</v>
      </c>
      <c r="Q10854" t="s">
        <v>3346</v>
      </c>
    </row>
    <row r="10855" spans="1:17" x14ac:dyDescent="0.25">
      <c r="A10855" t="s">
        <v>26529</v>
      </c>
      <c r="B10855" t="s">
        <v>26530</v>
      </c>
      <c r="C10855" t="s">
        <v>26688</v>
      </c>
      <c r="D10855" t="s">
        <v>26689</v>
      </c>
      <c r="E10855">
        <v>4302090</v>
      </c>
      <c r="F10855" t="s">
        <v>9761</v>
      </c>
      <c r="G10855" t="s">
        <v>9762</v>
      </c>
      <c r="H10855" t="s">
        <v>4121</v>
      </c>
      <c r="I10855" t="s">
        <v>27618</v>
      </c>
      <c r="J10855" t="s">
        <v>9764</v>
      </c>
      <c r="K10855" t="s">
        <v>110</v>
      </c>
      <c r="L10855" t="s">
        <v>3343</v>
      </c>
      <c r="M10855" t="s">
        <v>3707</v>
      </c>
      <c r="N10855" t="s">
        <v>9687</v>
      </c>
      <c r="O10855" t="s">
        <v>3346</v>
      </c>
      <c r="P10855" t="s">
        <v>3346</v>
      </c>
      <c r="Q10855" t="s">
        <v>3346</v>
      </c>
    </row>
    <row r="10856" spans="1:17" x14ac:dyDescent="0.25">
      <c r="A10856" t="s">
        <v>26529</v>
      </c>
      <c r="B10856" t="s">
        <v>26530</v>
      </c>
      <c r="C10856" t="s">
        <v>26688</v>
      </c>
      <c r="D10856" t="s">
        <v>26689</v>
      </c>
      <c r="E10856">
        <v>4302091</v>
      </c>
      <c r="F10856" t="s">
        <v>27619</v>
      </c>
      <c r="G10856" t="s">
        <v>27620</v>
      </c>
      <c r="H10856" t="s">
        <v>26714</v>
      </c>
      <c r="I10856" t="s">
        <v>27621</v>
      </c>
      <c r="J10856" t="s">
        <v>27622</v>
      </c>
      <c r="K10856" t="s">
        <v>110</v>
      </c>
      <c r="L10856" t="s">
        <v>3343</v>
      </c>
      <c r="M10856" t="s">
        <v>4328</v>
      </c>
      <c r="N10856" t="s">
        <v>9711</v>
      </c>
      <c r="O10856" t="s">
        <v>3343</v>
      </c>
      <c r="P10856" t="s">
        <v>3343</v>
      </c>
      <c r="Q10856" t="s">
        <v>3346</v>
      </c>
    </row>
    <row r="10857" spans="1:17" x14ac:dyDescent="0.25">
      <c r="A10857" t="s">
        <v>26529</v>
      </c>
      <c r="B10857" t="s">
        <v>26530</v>
      </c>
      <c r="C10857" t="s">
        <v>27623</v>
      </c>
      <c r="D10857" t="s">
        <v>27624</v>
      </c>
      <c r="E10857">
        <v>4399009</v>
      </c>
      <c r="F10857" t="s">
        <v>2483</v>
      </c>
      <c r="G10857" t="s">
        <v>20921</v>
      </c>
      <c r="H10857" t="s">
        <v>3429</v>
      </c>
      <c r="I10857" t="s">
        <v>27625</v>
      </c>
      <c r="J10857" t="s">
        <v>2483</v>
      </c>
      <c r="K10857" t="s">
        <v>110</v>
      </c>
      <c r="L10857" t="s">
        <v>3343</v>
      </c>
      <c r="M10857" t="s">
        <v>3344</v>
      </c>
      <c r="N10857" t="s">
        <v>3345</v>
      </c>
      <c r="O10857" t="s">
        <v>3346</v>
      </c>
      <c r="P10857" t="s">
        <v>3343</v>
      </c>
      <c r="Q10857" t="s">
        <v>3346</v>
      </c>
    </row>
    <row r="10858" spans="1:17" x14ac:dyDescent="0.25">
      <c r="A10858" t="s">
        <v>26529</v>
      </c>
      <c r="B10858" t="s">
        <v>26530</v>
      </c>
      <c r="C10858" t="s">
        <v>27623</v>
      </c>
      <c r="D10858" t="s">
        <v>27624</v>
      </c>
      <c r="E10858">
        <v>4399010</v>
      </c>
      <c r="F10858" t="s">
        <v>4639</v>
      </c>
      <c r="G10858" t="s">
        <v>20924</v>
      </c>
      <c r="H10858" t="s">
        <v>3429</v>
      </c>
      <c r="I10858" t="s">
        <v>27626</v>
      </c>
      <c r="J10858" t="s">
        <v>4639</v>
      </c>
      <c r="K10858" t="s">
        <v>110</v>
      </c>
      <c r="L10858" t="s">
        <v>3343</v>
      </c>
      <c r="M10858" t="s">
        <v>3344</v>
      </c>
      <c r="N10858" t="s">
        <v>3345</v>
      </c>
      <c r="O10858" t="s">
        <v>3346</v>
      </c>
      <c r="P10858" t="s">
        <v>3343</v>
      </c>
      <c r="Q10858" t="s">
        <v>3346</v>
      </c>
    </row>
    <row r="10859" spans="1:17" x14ac:dyDescent="0.25">
      <c r="A10859" t="s">
        <v>26529</v>
      </c>
      <c r="B10859" t="s">
        <v>26530</v>
      </c>
      <c r="C10859" t="s">
        <v>27623</v>
      </c>
      <c r="D10859" t="s">
        <v>27624</v>
      </c>
      <c r="E10859">
        <v>4399011</v>
      </c>
      <c r="F10859" t="s">
        <v>2475</v>
      </c>
      <c r="G10859" t="s">
        <v>3428</v>
      </c>
      <c r="H10859" t="s">
        <v>3429</v>
      </c>
      <c r="I10859" t="s">
        <v>27627</v>
      </c>
      <c r="J10859" t="s">
        <v>2475</v>
      </c>
      <c r="K10859" t="s">
        <v>110</v>
      </c>
      <c r="L10859" t="s">
        <v>3343</v>
      </c>
      <c r="M10859" t="s">
        <v>3344</v>
      </c>
      <c r="N10859" t="s">
        <v>3345</v>
      </c>
      <c r="O10859" t="s">
        <v>3346</v>
      </c>
      <c r="P10859" t="s">
        <v>3343</v>
      </c>
      <c r="Q10859" t="s">
        <v>3346</v>
      </c>
    </row>
    <row r="10860" spans="1:17" x14ac:dyDescent="0.25">
      <c r="A10860" t="s">
        <v>26529</v>
      </c>
      <c r="B10860" t="s">
        <v>26530</v>
      </c>
      <c r="C10860" t="s">
        <v>27623</v>
      </c>
      <c r="D10860" t="s">
        <v>27624</v>
      </c>
      <c r="E10860">
        <v>4399011</v>
      </c>
      <c r="F10860" t="s">
        <v>2475</v>
      </c>
      <c r="G10860" t="s">
        <v>3428</v>
      </c>
      <c r="H10860" t="s">
        <v>3429</v>
      </c>
      <c r="I10860" t="s">
        <v>27628</v>
      </c>
      <c r="J10860" t="s">
        <v>3432</v>
      </c>
      <c r="K10860" t="s">
        <v>3433</v>
      </c>
      <c r="L10860" t="s">
        <v>3346</v>
      </c>
      <c r="M10860" t="s">
        <v>3344</v>
      </c>
      <c r="N10860" t="s">
        <v>3345</v>
      </c>
      <c r="O10860" t="s">
        <v>3346</v>
      </c>
      <c r="P10860" t="s">
        <v>3343</v>
      </c>
      <c r="Q10860" t="s">
        <v>3346</v>
      </c>
    </row>
    <row r="10861" spans="1:17" x14ac:dyDescent="0.25">
      <c r="A10861" t="s">
        <v>26529</v>
      </c>
      <c r="B10861" t="s">
        <v>26530</v>
      </c>
      <c r="C10861" t="s">
        <v>27623</v>
      </c>
      <c r="D10861" t="s">
        <v>27624</v>
      </c>
      <c r="E10861">
        <v>4399012</v>
      </c>
      <c r="F10861" t="s">
        <v>3434</v>
      </c>
      <c r="G10861" t="s">
        <v>20929</v>
      </c>
      <c r="H10861" t="s">
        <v>3429</v>
      </c>
      <c r="I10861" t="s">
        <v>27629</v>
      </c>
      <c r="J10861" t="s">
        <v>3434</v>
      </c>
      <c r="K10861" t="s">
        <v>110</v>
      </c>
      <c r="L10861" t="s">
        <v>3343</v>
      </c>
      <c r="M10861" t="s">
        <v>3344</v>
      </c>
      <c r="N10861" t="s">
        <v>3345</v>
      </c>
      <c r="O10861" t="s">
        <v>3346</v>
      </c>
      <c r="P10861" t="s">
        <v>3343</v>
      </c>
      <c r="Q10861" t="s">
        <v>3346</v>
      </c>
    </row>
    <row r="10862" spans="1:17" x14ac:dyDescent="0.25">
      <c r="A10862" t="s">
        <v>26529</v>
      </c>
      <c r="B10862" t="s">
        <v>26530</v>
      </c>
      <c r="C10862" t="s">
        <v>27623</v>
      </c>
      <c r="D10862" t="s">
        <v>27624</v>
      </c>
      <c r="E10862">
        <v>4399013</v>
      </c>
      <c r="F10862" t="s">
        <v>3437</v>
      </c>
      <c r="G10862" t="s">
        <v>20931</v>
      </c>
      <c r="H10862" t="s">
        <v>3429</v>
      </c>
      <c r="I10862" t="s">
        <v>27630</v>
      </c>
      <c r="J10862" t="s">
        <v>3437</v>
      </c>
      <c r="K10862" t="s">
        <v>110</v>
      </c>
      <c r="L10862" t="s">
        <v>3343</v>
      </c>
      <c r="M10862" t="s">
        <v>3344</v>
      </c>
      <c r="N10862" t="s">
        <v>3345</v>
      </c>
      <c r="O10862" t="s">
        <v>3346</v>
      </c>
      <c r="P10862" t="s">
        <v>3343</v>
      </c>
      <c r="Q10862" t="s">
        <v>3346</v>
      </c>
    </row>
    <row r="10863" spans="1:17" x14ac:dyDescent="0.25">
      <c r="A10863" t="s">
        <v>26529</v>
      </c>
      <c r="B10863" t="s">
        <v>26530</v>
      </c>
      <c r="C10863" t="s">
        <v>27623</v>
      </c>
      <c r="D10863" t="s">
        <v>27624</v>
      </c>
      <c r="E10863">
        <v>4399014</v>
      </c>
      <c r="F10863" t="s">
        <v>3545</v>
      </c>
      <c r="G10863" t="s">
        <v>20933</v>
      </c>
      <c r="H10863" t="s">
        <v>3429</v>
      </c>
      <c r="I10863" t="s">
        <v>27631</v>
      </c>
      <c r="J10863" t="s">
        <v>3545</v>
      </c>
      <c r="K10863" t="s">
        <v>110</v>
      </c>
      <c r="L10863" t="s">
        <v>3343</v>
      </c>
      <c r="M10863" t="s">
        <v>3344</v>
      </c>
      <c r="N10863" t="s">
        <v>3345</v>
      </c>
      <c r="O10863" t="s">
        <v>3346</v>
      </c>
      <c r="P10863" t="s">
        <v>3343</v>
      </c>
      <c r="Q10863" t="s">
        <v>3346</v>
      </c>
    </row>
    <row r="10864" spans="1:17" x14ac:dyDescent="0.25">
      <c r="A10864" t="s">
        <v>26529</v>
      </c>
      <c r="B10864" t="s">
        <v>26530</v>
      </c>
      <c r="C10864" t="s">
        <v>27623</v>
      </c>
      <c r="D10864" t="s">
        <v>27624</v>
      </c>
      <c r="E10864">
        <v>4399015</v>
      </c>
      <c r="F10864" t="s">
        <v>2481</v>
      </c>
      <c r="G10864" t="s">
        <v>4647</v>
      </c>
      <c r="H10864" t="s">
        <v>3429</v>
      </c>
      <c r="I10864" t="s">
        <v>27632</v>
      </c>
      <c r="J10864" t="s">
        <v>2481</v>
      </c>
      <c r="K10864" t="s">
        <v>110</v>
      </c>
      <c r="L10864" t="s">
        <v>3343</v>
      </c>
      <c r="M10864" t="s">
        <v>3344</v>
      </c>
      <c r="N10864" t="s">
        <v>3345</v>
      </c>
      <c r="O10864" t="s">
        <v>3346</v>
      </c>
      <c r="P10864" t="s">
        <v>3343</v>
      </c>
      <c r="Q10864" t="s">
        <v>3346</v>
      </c>
    </row>
    <row r="10865" spans="1:17" x14ac:dyDescent="0.25">
      <c r="A10865" t="s">
        <v>26529</v>
      </c>
      <c r="B10865" t="s">
        <v>26530</v>
      </c>
      <c r="C10865" t="s">
        <v>27623</v>
      </c>
      <c r="D10865" t="s">
        <v>27624</v>
      </c>
      <c r="E10865">
        <v>4399016</v>
      </c>
      <c r="F10865" t="s">
        <v>4649</v>
      </c>
      <c r="G10865" t="s">
        <v>21755</v>
      </c>
      <c r="H10865" t="s">
        <v>3429</v>
      </c>
      <c r="I10865" t="s">
        <v>27633</v>
      </c>
      <c r="J10865" t="s">
        <v>4649</v>
      </c>
      <c r="K10865" t="s">
        <v>110</v>
      </c>
      <c r="L10865" t="s">
        <v>3343</v>
      </c>
      <c r="M10865" t="s">
        <v>3344</v>
      </c>
      <c r="N10865" t="s">
        <v>3345</v>
      </c>
      <c r="O10865" t="s">
        <v>3346</v>
      </c>
      <c r="P10865" t="s">
        <v>3343</v>
      </c>
      <c r="Q10865" t="s">
        <v>3346</v>
      </c>
    </row>
    <row r="10866" spans="1:17" x14ac:dyDescent="0.25">
      <c r="A10866" t="s">
        <v>26529</v>
      </c>
      <c r="B10866" t="s">
        <v>26530</v>
      </c>
      <c r="C10866" t="s">
        <v>27623</v>
      </c>
      <c r="D10866" t="s">
        <v>27624</v>
      </c>
      <c r="E10866">
        <v>4399044</v>
      </c>
      <c r="F10866" t="s">
        <v>4718</v>
      </c>
      <c r="G10866" t="s">
        <v>4719</v>
      </c>
      <c r="H10866" t="s">
        <v>4720</v>
      </c>
      <c r="I10866" t="s">
        <v>27634</v>
      </c>
      <c r="J10866" t="s">
        <v>4722</v>
      </c>
      <c r="K10866" t="s">
        <v>110</v>
      </c>
      <c r="L10866" t="s">
        <v>3343</v>
      </c>
      <c r="M10866" t="s">
        <v>3344</v>
      </c>
      <c r="N10866" t="s">
        <v>3345</v>
      </c>
      <c r="O10866" t="s">
        <v>3346</v>
      </c>
      <c r="P10866" t="s">
        <v>3343</v>
      </c>
      <c r="Q10866" t="s">
        <v>3346</v>
      </c>
    </row>
    <row r="10867" spans="1:17" x14ac:dyDescent="0.25">
      <c r="A10867" t="s">
        <v>26529</v>
      </c>
      <c r="B10867" t="s">
        <v>26530</v>
      </c>
      <c r="C10867" t="s">
        <v>27623</v>
      </c>
      <c r="D10867" t="s">
        <v>27624</v>
      </c>
      <c r="E10867">
        <v>4399044</v>
      </c>
      <c r="F10867" t="s">
        <v>4718</v>
      </c>
      <c r="G10867" t="s">
        <v>4719</v>
      </c>
      <c r="H10867" t="s">
        <v>4720</v>
      </c>
      <c r="I10867" t="s">
        <v>27635</v>
      </c>
      <c r="J10867" t="s">
        <v>4724</v>
      </c>
      <c r="K10867" t="s">
        <v>110</v>
      </c>
      <c r="L10867" t="s">
        <v>3346</v>
      </c>
      <c r="M10867" t="s">
        <v>3344</v>
      </c>
      <c r="N10867" t="s">
        <v>3345</v>
      </c>
      <c r="O10867" t="s">
        <v>3346</v>
      </c>
      <c r="P10867" t="s">
        <v>3343</v>
      </c>
      <c r="Q10867" t="s">
        <v>3346</v>
      </c>
    </row>
    <row r="10868" spans="1:17" x14ac:dyDescent="0.25">
      <c r="A10868" t="s">
        <v>26529</v>
      </c>
      <c r="B10868" t="s">
        <v>26530</v>
      </c>
      <c r="C10868" t="s">
        <v>27623</v>
      </c>
      <c r="D10868" t="s">
        <v>27624</v>
      </c>
      <c r="E10868">
        <v>4399044</v>
      </c>
      <c r="F10868" t="s">
        <v>4718</v>
      </c>
      <c r="G10868" t="s">
        <v>4719</v>
      </c>
      <c r="H10868" t="s">
        <v>4720</v>
      </c>
      <c r="I10868" t="s">
        <v>27636</v>
      </c>
      <c r="J10868" t="s">
        <v>4726</v>
      </c>
      <c r="K10868" t="s">
        <v>110</v>
      </c>
      <c r="L10868" t="s">
        <v>3346</v>
      </c>
      <c r="M10868" t="s">
        <v>3344</v>
      </c>
      <c r="N10868" t="s">
        <v>3345</v>
      </c>
      <c r="O10868" t="s">
        <v>3346</v>
      </c>
      <c r="P10868" t="s">
        <v>3343</v>
      </c>
      <c r="Q10868" t="s">
        <v>3346</v>
      </c>
    </row>
    <row r="10869" spans="1:17" x14ac:dyDescent="0.25">
      <c r="A10869" t="s">
        <v>26529</v>
      </c>
      <c r="B10869" t="s">
        <v>26530</v>
      </c>
      <c r="C10869" t="s">
        <v>27623</v>
      </c>
      <c r="D10869" t="s">
        <v>27624</v>
      </c>
      <c r="E10869">
        <v>4399052</v>
      </c>
      <c r="F10869" t="s">
        <v>3440</v>
      </c>
      <c r="G10869" t="s">
        <v>3441</v>
      </c>
      <c r="H10869" t="s">
        <v>2503</v>
      </c>
      <c r="I10869" t="s">
        <v>27637</v>
      </c>
      <c r="J10869" t="s">
        <v>2489</v>
      </c>
      <c r="K10869" t="s">
        <v>110</v>
      </c>
      <c r="L10869" t="s">
        <v>3343</v>
      </c>
      <c r="M10869" t="s">
        <v>3344</v>
      </c>
      <c r="N10869" t="s">
        <v>3345</v>
      </c>
      <c r="O10869" t="s">
        <v>3346</v>
      </c>
      <c r="P10869" t="s">
        <v>3343</v>
      </c>
      <c r="Q10869" t="s">
        <v>3346</v>
      </c>
    </row>
    <row r="10870" spans="1:17" x14ac:dyDescent="0.25">
      <c r="A10870" t="s">
        <v>26529</v>
      </c>
      <c r="B10870" t="s">
        <v>26530</v>
      </c>
      <c r="C10870" t="s">
        <v>27623</v>
      </c>
      <c r="D10870" t="s">
        <v>27624</v>
      </c>
      <c r="E10870">
        <v>4399052</v>
      </c>
      <c r="F10870" t="s">
        <v>3440</v>
      </c>
      <c r="G10870" t="s">
        <v>3441</v>
      </c>
      <c r="H10870" t="s">
        <v>2503</v>
      </c>
      <c r="I10870" t="s">
        <v>27638</v>
      </c>
      <c r="J10870" t="s">
        <v>3444</v>
      </c>
      <c r="K10870" t="s">
        <v>110</v>
      </c>
      <c r="L10870" t="s">
        <v>3346</v>
      </c>
      <c r="M10870" t="s">
        <v>3344</v>
      </c>
      <c r="N10870" t="s">
        <v>3345</v>
      </c>
      <c r="O10870" t="s">
        <v>3346</v>
      </c>
      <c r="P10870" t="s">
        <v>3343</v>
      </c>
      <c r="Q10870" t="s">
        <v>3346</v>
      </c>
    </row>
    <row r="10871" spans="1:17" x14ac:dyDescent="0.25">
      <c r="A10871" t="s">
        <v>26529</v>
      </c>
      <c r="B10871" t="s">
        <v>26530</v>
      </c>
      <c r="C10871" t="s">
        <v>27623</v>
      </c>
      <c r="D10871" t="s">
        <v>27624</v>
      </c>
      <c r="E10871">
        <v>4399052</v>
      </c>
      <c r="F10871" t="s">
        <v>3440</v>
      </c>
      <c r="G10871" t="s">
        <v>3441</v>
      </c>
      <c r="H10871" t="s">
        <v>2503</v>
      </c>
      <c r="I10871" t="s">
        <v>27639</v>
      </c>
      <c r="J10871" t="s">
        <v>3446</v>
      </c>
      <c r="K10871" t="s">
        <v>110</v>
      </c>
      <c r="L10871" t="s">
        <v>3346</v>
      </c>
      <c r="M10871" t="s">
        <v>3344</v>
      </c>
      <c r="N10871" t="s">
        <v>3345</v>
      </c>
      <c r="O10871" t="s">
        <v>3346</v>
      </c>
      <c r="P10871" t="s">
        <v>3343</v>
      </c>
      <c r="Q10871" t="s">
        <v>3346</v>
      </c>
    </row>
    <row r="10872" spans="1:17" x14ac:dyDescent="0.25">
      <c r="A10872" t="s">
        <v>26529</v>
      </c>
      <c r="B10872" t="s">
        <v>26530</v>
      </c>
      <c r="C10872" t="s">
        <v>27623</v>
      </c>
      <c r="D10872" t="s">
        <v>27624</v>
      </c>
      <c r="E10872">
        <v>4399052</v>
      </c>
      <c r="F10872" t="s">
        <v>3440</v>
      </c>
      <c r="G10872" t="s">
        <v>3441</v>
      </c>
      <c r="H10872" t="s">
        <v>2503</v>
      </c>
      <c r="I10872" t="s">
        <v>27640</v>
      </c>
      <c r="J10872" t="s">
        <v>3448</v>
      </c>
      <c r="K10872" t="s">
        <v>110</v>
      </c>
      <c r="L10872" t="s">
        <v>3346</v>
      </c>
      <c r="M10872" t="s">
        <v>3344</v>
      </c>
      <c r="N10872" t="s">
        <v>3345</v>
      </c>
      <c r="O10872" t="s">
        <v>3346</v>
      </c>
      <c r="P10872" t="s">
        <v>3343</v>
      </c>
      <c r="Q10872" t="s">
        <v>3346</v>
      </c>
    </row>
    <row r="10873" spans="1:17" x14ac:dyDescent="0.25">
      <c r="A10873" t="s">
        <v>26529</v>
      </c>
      <c r="B10873" t="s">
        <v>26530</v>
      </c>
      <c r="C10873" t="s">
        <v>27623</v>
      </c>
      <c r="D10873" t="s">
        <v>27624</v>
      </c>
      <c r="E10873">
        <v>4399052</v>
      </c>
      <c r="F10873" t="s">
        <v>3440</v>
      </c>
      <c r="G10873" t="s">
        <v>3441</v>
      </c>
      <c r="H10873" t="s">
        <v>2503</v>
      </c>
      <c r="I10873" t="s">
        <v>27641</v>
      </c>
      <c r="J10873" t="s">
        <v>3450</v>
      </c>
      <c r="K10873" t="s">
        <v>110</v>
      </c>
      <c r="L10873" t="s">
        <v>3346</v>
      </c>
      <c r="M10873" t="s">
        <v>3344</v>
      </c>
      <c r="N10873" t="s">
        <v>3345</v>
      </c>
      <c r="O10873" t="s">
        <v>3346</v>
      </c>
      <c r="P10873" t="s">
        <v>3343</v>
      </c>
      <c r="Q10873" t="s">
        <v>3346</v>
      </c>
    </row>
    <row r="10874" spans="1:17" x14ac:dyDescent="0.25">
      <c r="A10874" t="s">
        <v>26529</v>
      </c>
      <c r="B10874" t="s">
        <v>26530</v>
      </c>
      <c r="C10874" t="s">
        <v>27623</v>
      </c>
      <c r="D10874" t="s">
        <v>27624</v>
      </c>
      <c r="E10874">
        <v>4399052</v>
      </c>
      <c r="F10874" t="s">
        <v>3440</v>
      </c>
      <c r="G10874" t="s">
        <v>3441</v>
      </c>
      <c r="H10874" t="s">
        <v>2503</v>
      </c>
      <c r="I10874" t="s">
        <v>27642</v>
      </c>
      <c r="J10874" t="s">
        <v>3452</v>
      </c>
      <c r="K10874" t="s">
        <v>110</v>
      </c>
      <c r="L10874" t="s">
        <v>3346</v>
      </c>
      <c r="M10874" t="s">
        <v>3344</v>
      </c>
      <c r="N10874" t="s">
        <v>3345</v>
      </c>
      <c r="O10874" t="s">
        <v>3346</v>
      </c>
      <c r="P10874" t="s">
        <v>3343</v>
      </c>
      <c r="Q10874" t="s">
        <v>3346</v>
      </c>
    </row>
    <row r="10875" spans="1:17" x14ac:dyDescent="0.25">
      <c r="A10875" t="s">
        <v>26529</v>
      </c>
      <c r="B10875" t="s">
        <v>26530</v>
      </c>
      <c r="C10875" t="s">
        <v>27623</v>
      </c>
      <c r="D10875" t="s">
        <v>27624</v>
      </c>
      <c r="E10875">
        <v>4399052</v>
      </c>
      <c r="F10875" t="s">
        <v>3440</v>
      </c>
      <c r="G10875" t="s">
        <v>3441</v>
      </c>
      <c r="H10875" t="s">
        <v>2503</v>
      </c>
      <c r="I10875" t="s">
        <v>27643</v>
      </c>
      <c r="J10875" t="s">
        <v>3454</v>
      </c>
      <c r="K10875" t="s">
        <v>110</v>
      </c>
      <c r="L10875" t="s">
        <v>3346</v>
      </c>
      <c r="M10875" t="s">
        <v>3344</v>
      </c>
      <c r="N10875" t="s">
        <v>3345</v>
      </c>
      <c r="O10875" t="s">
        <v>3346</v>
      </c>
      <c r="P10875" t="s">
        <v>3343</v>
      </c>
      <c r="Q10875" t="s">
        <v>3346</v>
      </c>
    </row>
    <row r="10876" spans="1:17" x14ac:dyDescent="0.25">
      <c r="A10876" t="s">
        <v>26529</v>
      </c>
      <c r="B10876" t="s">
        <v>26530</v>
      </c>
      <c r="C10876" t="s">
        <v>27623</v>
      </c>
      <c r="D10876" t="s">
        <v>27624</v>
      </c>
      <c r="E10876">
        <v>4399052</v>
      </c>
      <c r="F10876" t="s">
        <v>3440</v>
      </c>
      <c r="G10876" t="s">
        <v>3441</v>
      </c>
      <c r="H10876" t="s">
        <v>2503</v>
      </c>
      <c r="I10876" t="s">
        <v>27644</v>
      </c>
      <c r="J10876" t="s">
        <v>3456</v>
      </c>
      <c r="K10876" t="s">
        <v>110</v>
      </c>
      <c r="L10876" t="s">
        <v>3346</v>
      </c>
      <c r="M10876" t="s">
        <v>3344</v>
      </c>
      <c r="N10876" t="s">
        <v>3345</v>
      </c>
      <c r="O10876" t="s">
        <v>3346</v>
      </c>
      <c r="P10876" t="s">
        <v>3343</v>
      </c>
      <c r="Q10876" t="s">
        <v>3346</v>
      </c>
    </row>
    <row r="10877" spans="1:17" x14ac:dyDescent="0.25">
      <c r="A10877" t="s">
        <v>26529</v>
      </c>
      <c r="B10877" t="s">
        <v>26530</v>
      </c>
      <c r="C10877" t="s">
        <v>27623</v>
      </c>
      <c r="D10877" t="s">
        <v>27624</v>
      </c>
      <c r="E10877">
        <v>4399052</v>
      </c>
      <c r="F10877" t="s">
        <v>3440</v>
      </c>
      <c r="G10877" t="s">
        <v>3441</v>
      </c>
      <c r="H10877" t="s">
        <v>2503</v>
      </c>
      <c r="I10877" t="s">
        <v>27645</v>
      </c>
      <c r="J10877" t="s">
        <v>3458</v>
      </c>
      <c r="K10877" t="s">
        <v>110</v>
      </c>
      <c r="L10877" t="s">
        <v>3346</v>
      </c>
      <c r="M10877" t="s">
        <v>3344</v>
      </c>
      <c r="N10877" t="s">
        <v>3345</v>
      </c>
      <c r="O10877" t="s">
        <v>3346</v>
      </c>
      <c r="P10877" t="s">
        <v>3343</v>
      </c>
      <c r="Q10877" t="s">
        <v>3346</v>
      </c>
    </row>
    <row r="10878" spans="1:17" x14ac:dyDescent="0.25">
      <c r="A10878" t="s">
        <v>26529</v>
      </c>
      <c r="B10878" t="s">
        <v>26530</v>
      </c>
      <c r="C10878" t="s">
        <v>27623</v>
      </c>
      <c r="D10878" t="s">
        <v>27624</v>
      </c>
      <c r="E10878">
        <v>4399052</v>
      </c>
      <c r="F10878" t="s">
        <v>3440</v>
      </c>
      <c r="G10878" t="s">
        <v>3441</v>
      </c>
      <c r="H10878" t="s">
        <v>2503</v>
      </c>
      <c r="I10878" t="s">
        <v>27646</v>
      </c>
      <c r="J10878" t="s">
        <v>3460</v>
      </c>
      <c r="K10878" t="s">
        <v>110</v>
      </c>
      <c r="L10878" t="s">
        <v>3346</v>
      </c>
      <c r="M10878" t="s">
        <v>3344</v>
      </c>
      <c r="N10878" t="s">
        <v>3345</v>
      </c>
      <c r="O10878" t="s">
        <v>3346</v>
      </c>
      <c r="P10878" t="s">
        <v>3343</v>
      </c>
      <c r="Q10878" t="s">
        <v>3346</v>
      </c>
    </row>
    <row r="10879" spans="1:17" x14ac:dyDescent="0.25">
      <c r="A10879" t="s">
        <v>26529</v>
      </c>
      <c r="B10879" t="s">
        <v>26530</v>
      </c>
      <c r="C10879" t="s">
        <v>27623</v>
      </c>
      <c r="D10879" t="s">
        <v>27624</v>
      </c>
      <c r="E10879">
        <v>4399052</v>
      </c>
      <c r="F10879" t="s">
        <v>3440</v>
      </c>
      <c r="G10879" t="s">
        <v>3441</v>
      </c>
      <c r="H10879" t="s">
        <v>2503</v>
      </c>
      <c r="I10879" t="s">
        <v>27647</v>
      </c>
      <c r="J10879" t="s">
        <v>3462</v>
      </c>
      <c r="K10879" t="s">
        <v>110</v>
      </c>
      <c r="L10879" t="s">
        <v>3346</v>
      </c>
      <c r="M10879" t="s">
        <v>3344</v>
      </c>
      <c r="N10879" t="s">
        <v>3345</v>
      </c>
      <c r="O10879" t="s">
        <v>3346</v>
      </c>
      <c r="P10879" t="s">
        <v>3343</v>
      </c>
      <c r="Q10879" t="s">
        <v>3346</v>
      </c>
    </row>
    <row r="10880" spans="1:17" x14ac:dyDescent="0.25">
      <c r="A10880" t="s">
        <v>26529</v>
      </c>
      <c r="B10880" t="s">
        <v>26530</v>
      </c>
      <c r="C10880" t="s">
        <v>27623</v>
      </c>
      <c r="D10880" t="s">
        <v>27624</v>
      </c>
      <c r="E10880">
        <v>4399052</v>
      </c>
      <c r="F10880" t="s">
        <v>3440</v>
      </c>
      <c r="G10880" t="s">
        <v>3441</v>
      </c>
      <c r="H10880" t="s">
        <v>2503</v>
      </c>
      <c r="I10880" t="s">
        <v>27648</v>
      </c>
      <c r="J10880" t="s">
        <v>3464</v>
      </c>
      <c r="K10880" t="s">
        <v>110</v>
      </c>
      <c r="L10880" t="s">
        <v>3346</v>
      </c>
      <c r="M10880" t="s">
        <v>3344</v>
      </c>
      <c r="N10880" t="s">
        <v>3345</v>
      </c>
      <c r="O10880" t="s">
        <v>3346</v>
      </c>
      <c r="P10880" t="s">
        <v>3343</v>
      </c>
      <c r="Q10880" t="s">
        <v>3346</v>
      </c>
    </row>
    <row r="10881" spans="1:17" x14ac:dyDescent="0.25">
      <c r="A10881" t="s">
        <v>26529</v>
      </c>
      <c r="B10881" t="s">
        <v>26530</v>
      </c>
      <c r="C10881" t="s">
        <v>27623</v>
      </c>
      <c r="D10881" t="s">
        <v>27624</v>
      </c>
      <c r="E10881">
        <v>4399052</v>
      </c>
      <c r="F10881" t="s">
        <v>3440</v>
      </c>
      <c r="G10881" t="s">
        <v>3441</v>
      </c>
      <c r="H10881" t="s">
        <v>2503</v>
      </c>
      <c r="I10881" t="s">
        <v>27649</v>
      </c>
      <c r="J10881" t="s">
        <v>3466</v>
      </c>
      <c r="K10881" t="s">
        <v>110</v>
      </c>
      <c r="L10881" t="s">
        <v>3346</v>
      </c>
      <c r="M10881" t="s">
        <v>3344</v>
      </c>
      <c r="N10881" t="s">
        <v>3345</v>
      </c>
      <c r="O10881" t="s">
        <v>3346</v>
      </c>
      <c r="P10881" t="s">
        <v>3343</v>
      </c>
      <c r="Q10881" t="s">
        <v>3346</v>
      </c>
    </row>
    <row r="10882" spans="1:17" x14ac:dyDescent="0.25">
      <c r="A10882" t="s">
        <v>26529</v>
      </c>
      <c r="B10882" t="s">
        <v>26530</v>
      </c>
      <c r="C10882" t="s">
        <v>27623</v>
      </c>
      <c r="D10882" t="s">
        <v>27624</v>
      </c>
      <c r="E10882">
        <v>4399052</v>
      </c>
      <c r="F10882" t="s">
        <v>3440</v>
      </c>
      <c r="G10882" t="s">
        <v>3441</v>
      </c>
      <c r="H10882" t="s">
        <v>2503</v>
      </c>
      <c r="I10882" t="s">
        <v>27650</v>
      </c>
      <c r="J10882" t="s">
        <v>3468</v>
      </c>
      <c r="K10882" t="s">
        <v>110</v>
      </c>
      <c r="L10882" t="s">
        <v>3346</v>
      </c>
      <c r="M10882" t="s">
        <v>3344</v>
      </c>
      <c r="N10882" t="s">
        <v>3345</v>
      </c>
      <c r="O10882" t="s">
        <v>3346</v>
      </c>
      <c r="P10882" t="s">
        <v>3343</v>
      </c>
      <c r="Q10882" t="s">
        <v>3346</v>
      </c>
    </row>
    <row r="10883" spans="1:17" x14ac:dyDescent="0.25">
      <c r="A10883" t="s">
        <v>26529</v>
      </c>
      <c r="B10883" t="s">
        <v>26530</v>
      </c>
      <c r="C10883" t="s">
        <v>27623</v>
      </c>
      <c r="D10883" t="s">
        <v>27624</v>
      </c>
      <c r="E10883">
        <v>4399052</v>
      </c>
      <c r="F10883" t="s">
        <v>3440</v>
      </c>
      <c r="G10883" t="s">
        <v>3441</v>
      </c>
      <c r="H10883" t="s">
        <v>2503</v>
      </c>
      <c r="I10883" t="s">
        <v>27651</v>
      </c>
      <c r="J10883" t="s">
        <v>5110</v>
      </c>
      <c r="K10883" t="s">
        <v>110</v>
      </c>
      <c r="L10883" t="s">
        <v>3346</v>
      </c>
      <c r="M10883" t="s">
        <v>3344</v>
      </c>
      <c r="N10883" t="s">
        <v>3345</v>
      </c>
      <c r="O10883" t="s">
        <v>3346</v>
      </c>
      <c r="P10883" t="s">
        <v>3343</v>
      </c>
      <c r="Q10883" t="s">
        <v>3346</v>
      </c>
    </row>
    <row r="10884" spans="1:17" x14ac:dyDescent="0.25">
      <c r="A10884" t="s">
        <v>26529</v>
      </c>
      <c r="B10884" t="s">
        <v>26530</v>
      </c>
      <c r="C10884" t="s">
        <v>27623</v>
      </c>
      <c r="D10884" t="s">
        <v>27624</v>
      </c>
      <c r="E10884">
        <v>4399052</v>
      </c>
      <c r="F10884" t="s">
        <v>3440</v>
      </c>
      <c r="G10884" t="s">
        <v>3441</v>
      </c>
      <c r="H10884" t="s">
        <v>2503</v>
      </c>
      <c r="I10884" t="s">
        <v>27652</v>
      </c>
      <c r="J10884" t="s">
        <v>3472</v>
      </c>
      <c r="K10884" t="s">
        <v>110</v>
      </c>
      <c r="L10884" t="s">
        <v>3346</v>
      </c>
      <c r="M10884" t="s">
        <v>3344</v>
      </c>
      <c r="N10884" t="s">
        <v>3345</v>
      </c>
      <c r="O10884" t="s">
        <v>3346</v>
      </c>
      <c r="P10884" t="s">
        <v>3343</v>
      </c>
      <c r="Q10884" t="s">
        <v>3346</v>
      </c>
    </row>
    <row r="10885" spans="1:17" x14ac:dyDescent="0.25">
      <c r="A10885" t="s">
        <v>26529</v>
      </c>
      <c r="B10885" t="s">
        <v>26530</v>
      </c>
      <c r="C10885" t="s">
        <v>27623</v>
      </c>
      <c r="D10885" t="s">
        <v>27624</v>
      </c>
      <c r="E10885">
        <v>4399053</v>
      </c>
      <c r="F10885" t="s">
        <v>102</v>
      </c>
      <c r="G10885" t="s">
        <v>3349</v>
      </c>
      <c r="H10885" t="s">
        <v>3350</v>
      </c>
      <c r="I10885" t="s">
        <v>27653</v>
      </c>
      <c r="J10885" t="s">
        <v>103</v>
      </c>
      <c r="K10885" t="s">
        <v>110</v>
      </c>
      <c r="L10885" t="s">
        <v>3343</v>
      </c>
      <c r="M10885" t="s">
        <v>3344</v>
      </c>
      <c r="N10885" t="s">
        <v>3345</v>
      </c>
      <c r="O10885" t="s">
        <v>3346</v>
      </c>
      <c r="P10885" t="s">
        <v>3343</v>
      </c>
      <c r="Q10885" t="s">
        <v>3346</v>
      </c>
    </row>
    <row r="10886" spans="1:17" x14ac:dyDescent="0.25">
      <c r="A10886" t="s">
        <v>26529</v>
      </c>
      <c r="B10886" t="s">
        <v>26530</v>
      </c>
      <c r="C10886" t="s">
        <v>27623</v>
      </c>
      <c r="D10886" t="s">
        <v>27624</v>
      </c>
      <c r="E10886">
        <v>4399053</v>
      </c>
      <c r="F10886" t="s">
        <v>102</v>
      </c>
      <c r="G10886" t="s">
        <v>3349</v>
      </c>
      <c r="H10886" t="s">
        <v>3350</v>
      </c>
      <c r="I10886" t="s">
        <v>27654</v>
      </c>
      <c r="J10886" t="s">
        <v>2454</v>
      </c>
      <c r="K10886" t="s">
        <v>110</v>
      </c>
      <c r="L10886" t="s">
        <v>3346</v>
      </c>
      <c r="M10886" t="s">
        <v>3344</v>
      </c>
      <c r="N10886" t="s">
        <v>3345</v>
      </c>
      <c r="O10886" t="s">
        <v>3346</v>
      </c>
      <c r="P10886" t="s">
        <v>3343</v>
      </c>
      <c r="Q10886" t="s">
        <v>3346</v>
      </c>
    </row>
    <row r="10887" spans="1:17" x14ac:dyDescent="0.25">
      <c r="A10887" t="s">
        <v>26529</v>
      </c>
      <c r="B10887" t="s">
        <v>26530</v>
      </c>
      <c r="C10887" t="s">
        <v>27623</v>
      </c>
      <c r="D10887" t="s">
        <v>27624</v>
      </c>
      <c r="E10887">
        <v>4399054</v>
      </c>
      <c r="F10887" t="s">
        <v>51</v>
      </c>
      <c r="G10887" t="s">
        <v>3475</v>
      </c>
      <c r="H10887" t="s">
        <v>3350</v>
      </c>
      <c r="I10887" t="s">
        <v>27655</v>
      </c>
      <c r="J10887" t="s">
        <v>224</v>
      </c>
      <c r="K10887" t="s">
        <v>110</v>
      </c>
      <c r="L10887" t="s">
        <v>3343</v>
      </c>
      <c r="M10887" t="s">
        <v>3477</v>
      </c>
      <c r="N10887" t="s">
        <v>3478</v>
      </c>
      <c r="O10887" t="s">
        <v>3346</v>
      </c>
      <c r="P10887" t="s">
        <v>3343</v>
      </c>
      <c r="Q10887" t="s">
        <v>3346</v>
      </c>
    </row>
    <row r="10888" spans="1:17" x14ac:dyDescent="0.25">
      <c r="A10888" t="s">
        <v>26529</v>
      </c>
      <c r="B10888" t="s">
        <v>26530</v>
      </c>
      <c r="C10888" t="s">
        <v>27623</v>
      </c>
      <c r="D10888" t="s">
        <v>27624</v>
      </c>
      <c r="E10888">
        <v>4399054</v>
      </c>
      <c r="F10888" t="s">
        <v>51</v>
      </c>
      <c r="G10888" t="s">
        <v>3475</v>
      </c>
      <c r="H10888" t="s">
        <v>3350</v>
      </c>
      <c r="I10888" t="s">
        <v>27656</v>
      </c>
      <c r="J10888" t="s">
        <v>216</v>
      </c>
      <c r="K10888" t="s">
        <v>110</v>
      </c>
      <c r="L10888" t="s">
        <v>3346</v>
      </c>
      <c r="M10888" t="s">
        <v>3477</v>
      </c>
      <c r="N10888" t="s">
        <v>3478</v>
      </c>
      <c r="O10888" t="s">
        <v>3346</v>
      </c>
      <c r="P10888" t="s">
        <v>3343</v>
      </c>
      <c r="Q10888" t="s">
        <v>3346</v>
      </c>
    </row>
    <row r="10889" spans="1:17" x14ac:dyDescent="0.25">
      <c r="A10889" t="s">
        <v>26529</v>
      </c>
      <c r="B10889" t="s">
        <v>26530</v>
      </c>
      <c r="C10889" t="s">
        <v>27623</v>
      </c>
      <c r="D10889" t="s">
        <v>27624</v>
      </c>
      <c r="E10889">
        <v>4399054</v>
      </c>
      <c r="F10889" t="s">
        <v>51</v>
      </c>
      <c r="G10889" t="s">
        <v>3475</v>
      </c>
      <c r="H10889" t="s">
        <v>3350</v>
      </c>
      <c r="I10889" t="s">
        <v>27657</v>
      </c>
      <c r="J10889" t="s">
        <v>20960</v>
      </c>
      <c r="K10889" t="s">
        <v>110</v>
      </c>
      <c r="L10889" t="s">
        <v>3346</v>
      </c>
      <c r="M10889" t="s">
        <v>3477</v>
      </c>
      <c r="N10889" t="s">
        <v>3478</v>
      </c>
      <c r="O10889" t="s">
        <v>3346</v>
      </c>
      <c r="P10889" t="s">
        <v>3343</v>
      </c>
      <c r="Q10889" t="s">
        <v>3346</v>
      </c>
    </row>
    <row r="10890" spans="1:17" x14ac:dyDescent="0.25">
      <c r="A10890" t="s">
        <v>26529</v>
      </c>
      <c r="B10890" t="s">
        <v>26530</v>
      </c>
      <c r="C10890" t="s">
        <v>27623</v>
      </c>
      <c r="D10890" t="s">
        <v>27624</v>
      </c>
      <c r="E10890">
        <v>4399055</v>
      </c>
      <c r="F10890" t="s">
        <v>867</v>
      </c>
      <c r="G10890" t="s">
        <v>3481</v>
      </c>
      <c r="H10890" t="s">
        <v>3350</v>
      </c>
      <c r="I10890" t="s">
        <v>27658</v>
      </c>
      <c r="J10890" t="s">
        <v>869</v>
      </c>
      <c r="K10890" t="s">
        <v>110</v>
      </c>
      <c r="L10890" t="s">
        <v>3343</v>
      </c>
      <c r="M10890" t="s">
        <v>3344</v>
      </c>
      <c r="N10890" t="s">
        <v>3345</v>
      </c>
      <c r="O10890" t="s">
        <v>3346</v>
      </c>
      <c r="P10890" t="s">
        <v>3343</v>
      </c>
      <c r="Q10890" t="s">
        <v>3346</v>
      </c>
    </row>
    <row r="10891" spans="1:17" x14ac:dyDescent="0.25">
      <c r="A10891" t="s">
        <v>26529</v>
      </c>
      <c r="B10891" t="s">
        <v>26530</v>
      </c>
      <c r="C10891" t="s">
        <v>27623</v>
      </c>
      <c r="D10891" t="s">
        <v>27624</v>
      </c>
      <c r="E10891">
        <v>4399056</v>
      </c>
      <c r="F10891" t="s">
        <v>114</v>
      </c>
      <c r="G10891" t="s">
        <v>3483</v>
      </c>
      <c r="H10891" t="s">
        <v>3350</v>
      </c>
      <c r="I10891" t="s">
        <v>27659</v>
      </c>
      <c r="J10891" t="s">
        <v>116</v>
      </c>
      <c r="K10891" t="s">
        <v>110</v>
      </c>
      <c r="L10891" t="s">
        <v>3343</v>
      </c>
      <c r="M10891" t="s">
        <v>3344</v>
      </c>
      <c r="N10891" t="s">
        <v>3345</v>
      </c>
      <c r="O10891" t="s">
        <v>3346</v>
      </c>
      <c r="P10891" t="s">
        <v>3343</v>
      </c>
      <c r="Q10891" t="s">
        <v>3346</v>
      </c>
    </row>
    <row r="10892" spans="1:17" x14ac:dyDescent="0.25">
      <c r="A10892" t="s">
        <v>26529</v>
      </c>
      <c r="B10892" t="s">
        <v>26530</v>
      </c>
      <c r="C10892" t="s">
        <v>27623</v>
      </c>
      <c r="D10892" t="s">
        <v>27624</v>
      </c>
      <c r="E10892">
        <v>4399056</v>
      </c>
      <c r="F10892" t="s">
        <v>114</v>
      </c>
      <c r="G10892" t="s">
        <v>3483</v>
      </c>
      <c r="H10892" t="s">
        <v>3350</v>
      </c>
      <c r="I10892" t="s">
        <v>27660</v>
      </c>
      <c r="J10892" t="s">
        <v>2492</v>
      </c>
      <c r="K10892" t="s">
        <v>110</v>
      </c>
      <c r="L10892" t="s">
        <v>3346</v>
      </c>
      <c r="M10892" t="s">
        <v>3344</v>
      </c>
      <c r="N10892" t="s">
        <v>3345</v>
      </c>
      <c r="O10892" t="s">
        <v>3346</v>
      </c>
      <c r="P10892" t="s">
        <v>3343</v>
      </c>
      <c r="Q10892" t="s">
        <v>3346</v>
      </c>
    </row>
    <row r="10893" spans="1:17" x14ac:dyDescent="0.25">
      <c r="A10893" t="s">
        <v>26529</v>
      </c>
      <c r="B10893" t="s">
        <v>26530</v>
      </c>
      <c r="C10893" t="s">
        <v>27623</v>
      </c>
      <c r="D10893" t="s">
        <v>27624</v>
      </c>
      <c r="E10893">
        <v>4399056</v>
      </c>
      <c r="F10893" t="s">
        <v>114</v>
      </c>
      <c r="G10893" t="s">
        <v>3483</v>
      </c>
      <c r="H10893" t="s">
        <v>3350</v>
      </c>
      <c r="I10893" t="s">
        <v>27661</v>
      </c>
      <c r="J10893" t="s">
        <v>4682</v>
      </c>
      <c r="K10893" t="s">
        <v>110</v>
      </c>
      <c r="L10893" t="s">
        <v>3346</v>
      </c>
      <c r="M10893" t="s">
        <v>3344</v>
      </c>
      <c r="N10893" t="s">
        <v>3345</v>
      </c>
      <c r="O10893" t="s">
        <v>3346</v>
      </c>
      <c r="P10893" t="s">
        <v>3343</v>
      </c>
      <c r="Q10893" t="s">
        <v>3346</v>
      </c>
    </row>
    <row r="10894" spans="1:17" x14ac:dyDescent="0.25">
      <c r="A10894" t="s">
        <v>26529</v>
      </c>
      <c r="B10894" t="s">
        <v>26530</v>
      </c>
      <c r="C10894" t="s">
        <v>27623</v>
      </c>
      <c r="D10894" t="s">
        <v>27624</v>
      </c>
      <c r="E10894">
        <v>4399058</v>
      </c>
      <c r="F10894" t="s">
        <v>4683</v>
      </c>
      <c r="G10894" t="s">
        <v>4684</v>
      </c>
      <c r="H10894" t="s">
        <v>3394</v>
      </c>
      <c r="I10894" t="s">
        <v>27662</v>
      </c>
      <c r="J10894" t="s">
        <v>200</v>
      </c>
      <c r="K10894" t="s">
        <v>110</v>
      </c>
      <c r="L10894" t="s">
        <v>3343</v>
      </c>
      <c r="M10894" t="s">
        <v>3344</v>
      </c>
      <c r="N10894" t="s">
        <v>3345</v>
      </c>
      <c r="O10894" t="s">
        <v>3346</v>
      </c>
      <c r="P10894" t="s">
        <v>3343</v>
      </c>
      <c r="Q10894" t="s">
        <v>3346</v>
      </c>
    </row>
    <row r="10895" spans="1:17" x14ac:dyDescent="0.25">
      <c r="A10895" t="s">
        <v>26529</v>
      </c>
      <c r="B10895" t="s">
        <v>26530</v>
      </c>
      <c r="C10895" t="s">
        <v>27623</v>
      </c>
      <c r="D10895" t="s">
        <v>27624</v>
      </c>
      <c r="E10895">
        <v>4399058</v>
      </c>
      <c r="F10895" t="s">
        <v>4683</v>
      </c>
      <c r="G10895" t="s">
        <v>4684</v>
      </c>
      <c r="H10895" t="s">
        <v>3394</v>
      </c>
      <c r="I10895" t="s">
        <v>27663</v>
      </c>
      <c r="J10895" t="s">
        <v>2575</v>
      </c>
      <c r="K10895" t="s">
        <v>110</v>
      </c>
      <c r="L10895" t="s">
        <v>3346</v>
      </c>
      <c r="M10895" t="s">
        <v>3344</v>
      </c>
      <c r="N10895" t="s">
        <v>3345</v>
      </c>
      <c r="O10895" t="s">
        <v>3346</v>
      </c>
      <c r="P10895" t="s">
        <v>3343</v>
      </c>
      <c r="Q10895" t="s">
        <v>3346</v>
      </c>
    </row>
    <row r="10896" spans="1:17" x14ac:dyDescent="0.25">
      <c r="A10896" t="s">
        <v>26529</v>
      </c>
      <c r="B10896" t="s">
        <v>26530</v>
      </c>
      <c r="C10896" t="s">
        <v>27623</v>
      </c>
      <c r="D10896" t="s">
        <v>27624</v>
      </c>
      <c r="E10896">
        <v>4399060</v>
      </c>
      <c r="F10896" t="s">
        <v>893</v>
      </c>
      <c r="G10896" t="s">
        <v>3497</v>
      </c>
      <c r="H10896" t="s">
        <v>2503</v>
      </c>
      <c r="I10896" t="s">
        <v>27664</v>
      </c>
      <c r="J10896" t="s">
        <v>895</v>
      </c>
      <c r="K10896" t="s">
        <v>110</v>
      </c>
      <c r="L10896" t="s">
        <v>3343</v>
      </c>
      <c r="M10896" t="s">
        <v>3344</v>
      </c>
      <c r="N10896" t="s">
        <v>3345</v>
      </c>
      <c r="O10896" t="s">
        <v>3346</v>
      </c>
      <c r="P10896" t="s">
        <v>3343</v>
      </c>
      <c r="Q10896" t="s">
        <v>3346</v>
      </c>
    </row>
    <row r="10897" spans="1:17" x14ac:dyDescent="0.25">
      <c r="A10897" t="s">
        <v>26529</v>
      </c>
      <c r="B10897" t="s">
        <v>26530</v>
      </c>
      <c r="C10897" t="s">
        <v>27623</v>
      </c>
      <c r="D10897" t="s">
        <v>27624</v>
      </c>
      <c r="E10897">
        <v>4399061</v>
      </c>
      <c r="F10897" t="s">
        <v>2185</v>
      </c>
      <c r="G10897" t="s">
        <v>3500</v>
      </c>
      <c r="H10897" t="s">
        <v>2503</v>
      </c>
      <c r="I10897" t="s">
        <v>27665</v>
      </c>
      <c r="J10897" t="s">
        <v>1579</v>
      </c>
      <c r="K10897" t="s">
        <v>110</v>
      </c>
      <c r="L10897" t="s">
        <v>3343</v>
      </c>
      <c r="M10897" t="s">
        <v>3344</v>
      </c>
      <c r="N10897" t="s">
        <v>3345</v>
      </c>
      <c r="O10897" t="s">
        <v>3346</v>
      </c>
      <c r="P10897" t="s">
        <v>3343</v>
      </c>
      <c r="Q10897" t="s">
        <v>3346</v>
      </c>
    </row>
    <row r="10898" spans="1:17" x14ac:dyDescent="0.25">
      <c r="A10898" t="s">
        <v>26529</v>
      </c>
      <c r="B10898" t="s">
        <v>26530</v>
      </c>
      <c r="C10898" t="s">
        <v>27623</v>
      </c>
      <c r="D10898" t="s">
        <v>27624</v>
      </c>
      <c r="E10898">
        <v>4399061</v>
      </c>
      <c r="F10898" t="s">
        <v>2185</v>
      </c>
      <c r="G10898" t="s">
        <v>3500</v>
      </c>
      <c r="H10898" t="s">
        <v>2503</v>
      </c>
      <c r="I10898" t="s">
        <v>27666</v>
      </c>
      <c r="J10898" t="s">
        <v>3505</v>
      </c>
      <c r="K10898" t="s">
        <v>110</v>
      </c>
      <c r="L10898" t="s">
        <v>3346</v>
      </c>
      <c r="M10898" t="s">
        <v>3344</v>
      </c>
      <c r="N10898" t="s">
        <v>3345</v>
      </c>
      <c r="O10898" t="s">
        <v>3346</v>
      </c>
      <c r="P10898" t="s">
        <v>3343</v>
      </c>
      <c r="Q10898" t="s">
        <v>3346</v>
      </c>
    </row>
    <row r="10899" spans="1:17" x14ac:dyDescent="0.25">
      <c r="A10899" t="s">
        <v>26529</v>
      </c>
      <c r="B10899" t="s">
        <v>26530</v>
      </c>
      <c r="C10899" t="s">
        <v>27623</v>
      </c>
      <c r="D10899" t="s">
        <v>27624</v>
      </c>
      <c r="E10899">
        <v>4399061</v>
      </c>
      <c r="F10899" t="s">
        <v>2185</v>
      </c>
      <c r="G10899" t="s">
        <v>3500</v>
      </c>
      <c r="H10899" t="s">
        <v>2503</v>
      </c>
      <c r="I10899" t="s">
        <v>27667</v>
      </c>
      <c r="J10899" t="s">
        <v>3507</v>
      </c>
      <c r="K10899" t="s">
        <v>110</v>
      </c>
      <c r="L10899" t="s">
        <v>3346</v>
      </c>
      <c r="M10899" t="s">
        <v>3344</v>
      </c>
      <c r="N10899" t="s">
        <v>3345</v>
      </c>
      <c r="O10899" t="s">
        <v>3346</v>
      </c>
      <c r="P10899" t="s">
        <v>3343</v>
      </c>
      <c r="Q10899" t="s">
        <v>3346</v>
      </c>
    </row>
    <row r="10900" spans="1:17" x14ac:dyDescent="0.25">
      <c r="A10900" t="s">
        <v>26529</v>
      </c>
      <c r="B10900" t="s">
        <v>26530</v>
      </c>
      <c r="C10900" t="s">
        <v>27623</v>
      </c>
      <c r="D10900" t="s">
        <v>27624</v>
      </c>
      <c r="E10900">
        <v>4399061</v>
      </c>
      <c r="F10900" t="s">
        <v>2185</v>
      </c>
      <c r="G10900" t="s">
        <v>3500</v>
      </c>
      <c r="H10900" t="s">
        <v>2503</v>
      </c>
      <c r="I10900" t="s">
        <v>27668</v>
      </c>
      <c r="J10900" t="s">
        <v>3503</v>
      </c>
      <c r="K10900" t="s">
        <v>38</v>
      </c>
      <c r="L10900" t="s">
        <v>3346</v>
      </c>
      <c r="M10900" t="s">
        <v>3344</v>
      </c>
      <c r="N10900" t="s">
        <v>3345</v>
      </c>
      <c r="O10900" t="s">
        <v>3346</v>
      </c>
      <c r="P10900" t="s">
        <v>3343</v>
      </c>
      <c r="Q10900" t="s">
        <v>3346</v>
      </c>
    </row>
    <row r="10901" spans="1:17" x14ac:dyDescent="0.25">
      <c r="A10901" t="s">
        <v>26529</v>
      </c>
      <c r="B10901" t="s">
        <v>26530</v>
      </c>
      <c r="C10901" t="s">
        <v>27623</v>
      </c>
      <c r="D10901" t="s">
        <v>27624</v>
      </c>
      <c r="E10901">
        <v>4399062</v>
      </c>
      <c r="F10901" t="s">
        <v>3508</v>
      </c>
      <c r="G10901" t="s">
        <v>3996</v>
      </c>
      <c r="H10901" t="s">
        <v>3510</v>
      </c>
      <c r="I10901" t="s">
        <v>27669</v>
      </c>
      <c r="J10901" t="s">
        <v>3512</v>
      </c>
      <c r="K10901" t="s">
        <v>38</v>
      </c>
      <c r="L10901" t="s">
        <v>3343</v>
      </c>
      <c r="M10901" t="s">
        <v>3477</v>
      </c>
      <c r="N10901" t="s">
        <v>3513</v>
      </c>
      <c r="O10901" t="s">
        <v>3346</v>
      </c>
      <c r="P10901" t="s">
        <v>3343</v>
      </c>
      <c r="Q10901" t="s">
        <v>3346</v>
      </c>
    </row>
    <row r="10902" spans="1:17" x14ac:dyDescent="0.25">
      <c r="A10902" t="s">
        <v>26529</v>
      </c>
      <c r="B10902" t="s">
        <v>26530</v>
      </c>
      <c r="C10902" t="s">
        <v>27623</v>
      </c>
      <c r="D10902" t="s">
        <v>27624</v>
      </c>
      <c r="E10902">
        <v>4399063</v>
      </c>
      <c r="F10902" t="s">
        <v>2542</v>
      </c>
      <c r="G10902" t="s">
        <v>5143</v>
      </c>
      <c r="H10902" t="s">
        <v>3350</v>
      </c>
      <c r="I10902" t="s">
        <v>27670</v>
      </c>
      <c r="J10902" t="s">
        <v>2544</v>
      </c>
      <c r="K10902" t="s">
        <v>110</v>
      </c>
      <c r="L10902" t="s">
        <v>3343</v>
      </c>
      <c r="M10902" t="s">
        <v>3477</v>
      </c>
      <c r="N10902" t="s">
        <v>3513</v>
      </c>
      <c r="O10902" t="s">
        <v>3346</v>
      </c>
      <c r="P10902" t="s">
        <v>3343</v>
      </c>
      <c r="Q10902" t="s">
        <v>3346</v>
      </c>
    </row>
    <row r="10903" spans="1:17" x14ac:dyDescent="0.25">
      <c r="A10903" t="s">
        <v>26529</v>
      </c>
      <c r="B10903" t="s">
        <v>26530</v>
      </c>
      <c r="C10903" t="s">
        <v>27623</v>
      </c>
      <c r="D10903" t="s">
        <v>27624</v>
      </c>
      <c r="E10903">
        <v>4399064</v>
      </c>
      <c r="F10903" t="s">
        <v>375</v>
      </c>
      <c r="G10903" t="s">
        <v>3518</v>
      </c>
      <c r="H10903" t="s">
        <v>3350</v>
      </c>
      <c r="I10903" t="s">
        <v>27671</v>
      </c>
      <c r="J10903" t="s">
        <v>154</v>
      </c>
      <c r="K10903" t="s">
        <v>110</v>
      </c>
      <c r="L10903" t="s">
        <v>3343</v>
      </c>
      <c r="M10903" t="s">
        <v>3344</v>
      </c>
      <c r="N10903" t="s">
        <v>3345</v>
      </c>
      <c r="O10903" t="s">
        <v>3346</v>
      </c>
      <c r="P10903" t="s">
        <v>3343</v>
      </c>
      <c r="Q10903" t="s">
        <v>3346</v>
      </c>
    </row>
    <row r="10904" spans="1:17" x14ac:dyDescent="0.25">
      <c r="A10904" t="s">
        <v>26529</v>
      </c>
      <c r="B10904" t="s">
        <v>26530</v>
      </c>
      <c r="C10904" t="s">
        <v>27623</v>
      </c>
      <c r="D10904" t="s">
        <v>27624</v>
      </c>
      <c r="E10904">
        <v>4399065</v>
      </c>
      <c r="F10904" t="s">
        <v>1896</v>
      </c>
      <c r="G10904" t="s">
        <v>3520</v>
      </c>
      <c r="H10904" t="s">
        <v>3350</v>
      </c>
      <c r="I10904" t="s">
        <v>27672</v>
      </c>
      <c r="J10904" t="s">
        <v>1898</v>
      </c>
      <c r="K10904" t="s">
        <v>110</v>
      </c>
      <c r="L10904" t="s">
        <v>3343</v>
      </c>
      <c r="M10904" t="s">
        <v>3344</v>
      </c>
      <c r="N10904" t="s">
        <v>3345</v>
      </c>
      <c r="O10904" t="s">
        <v>3346</v>
      </c>
      <c r="P10904" t="s">
        <v>3343</v>
      </c>
      <c r="Q10904" t="s">
        <v>3346</v>
      </c>
    </row>
    <row r="10905" spans="1:17" x14ac:dyDescent="0.25">
      <c r="A10905" t="s">
        <v>26529</v>
      </c>
      <c r="B10905" t="s">
        <v>26530</v>
      </c>
      <c r="C10905" t="s">
        <v>27623</v>
      </c>
      <c r="D10905" t="s">
        <v>27624</v>
      </c>
      <c r="E10905">
        <v>4399066</v>
      </c>
      <c r="F10905" t="s">
        <v>3522</v>
      </c>
      <c r="G10905" t="s">
        <v>3523</v>
      </c>
      <c r="H10905" t="s">
        <v>3429</v>
      </c>
      <c r="I10905" t="s">
        <v>27673</v>
      </c>
      <c r="J10905" t="s">
        <v>3522</v>
      </c>
      <c r="K10905" t="s">
        <v>110</v>
      </c>
      <c r="L10905" t="s">
        <v>3343</v>
      </c>
      <c r="M10905" t="s">
        <v>3344</v>
      </c>
      <c r="N10905" t="s">
        <v>3345</v>
      </c>
      <c r="O10905" t="s">
        <v>3346</v>
      </c>
      <c r="P10905" t="s">
        <v>3343</v>
      </c>
      <c r="Q10905" t="s">
        <v>3346</v>
      </c>
    </row>
    <row r="10906" spans="1:17" x14ac:dyDescent="0.25">
      <c r="A10906" t="s">
        <v>26529</v>
      </c>
      <c r="B10906" t="s">
        <v>26530</v>
      </c>
      <c r="C10906" t="s">
        <v>27623</v>
      </c>
      <c r="D10906" t="s">
        <v>27624</v>
      </c>
      <c r="E10906">
        <v>4399067</v>
      </c>
      <c r="F10906" t="s">
        <v>128</v>
      </c>
      <c r="G10906" t="s">
        <v>3525</v>
      </c>
      <c r="H10906" t="s">
        <v>3526</v>
      </c>
      <c r="I10906" t="s">
        <v>27674</v>
      </c>
      <c r="J10906" t="s">
        <v>935</v>
      </c>
      <c r="K10906" t="s">
        <v>110</v>
      </c>
      <c r="L10906" t="s">
        <v>3343</v>
      </c>
      <c r="M10906" t="s">
        <v>3344</v>
      </c>
      <c r="N10906" t="s">
        <v>3345</v>
      </c>
      <c r="O10906" t="s">
        <v>3346</v>
      </c>
      <c r="P10906" t="s">
        <v>3343</v>
      </c>
      <c r="Q10906" t="s">
        <v>3346</v>
      </c>
    </row>
    <row r="10907" spans="1:17" x14ac:dyDescent="0.25">
      <c r="A10907" t="s">
        <v>26529</v>
      </c>
      <c r="B10907" t="s">
        <v>26530</v>
      </c>
      <c r="C10907" t="s">
        <v>27623</v>
      </c>
      <c r="D10907" t="s">
        <v>27624</v>
      </c>
      <c r="E10907">
        <v>4399067</v>
      </c>
      <c r="F10907" t="s">
        <v>128</v>
      </c>
      <c r="G10907" t="s">
        <v>3525</v>
      </c>
      <c r="H10907" t="s">
        <v>3526</v>
      </c>
      <c r="I10907" t="s">
        <v>27675</v>
      </c>
      <c r="J10907" t="s">
        <v>1193</v>
      </c>
      <c r="K10907" t="s">
        <v>110</v>
      </c>
      <c r="L10907" t="s">
        <v>3346</v>
      </c>
      <c r="M10907" t="s">
        <v>3344</v>
      </c>
      <c r="N10907" t="s">
        <v>3345</v>
      </c>
      <c r="O10907" t="s">
        <v>3346</v>
      </c>
      <c r="P10907" t="s">
        <v>3343</v>
      </c>
      <c r="Q10907" t="s">
        <v>3346</v>
      </c>
    </row>
    <row r="10908" spans="1:17" x14ac:dyDescent="0.25">
      <c r="A10908" t="s">
        <v>26529</v>
      </c>
      <c r="B10908" t="s">
        <v>26530</v>
      </c>
      <c r="C10908" t="s">
        <v>27623</v>
      </c>
      <c r="D10908" t="s">
        <v>27624</v>
      </c>
      <c r="E10908">
        <v>4399068</v>
      </c>
      <c r="F10908" t="s">
        <v>3537</v>
      </c>
      <c r="G10908" t="s">
        <v>3538</v>
      </c>
      <c r="H10908" t="s">
        <v>2503</v>
      </c>
      <c r="I10908" t="s">
        <v>27676</v>
      </c>
      <c r="J10908" t="s">
        <v>3540</v>
      </c>
      <c r="K10908" t="s">
        <v>110</v>
      </c>
      <c r="L10908" t="s">
        <v>3343</v>
      </c>
      <c r="M10908" t="s">
        <v>3344</v>
      </c>
      <c r="N10908" t="s">
        <v>3345</v>
      </c>
      <c r="O10908" t="s">
        <v>3346</v>
      </c>
      <c r="P10908" t="s">
        <v>3343</v>
      </c>
      <c r="Q10908" t="s">
        <v>3346</v>
      </c>
    </row>
    <row r="10909" spans="1:17" x14ac:dyDescent="0.25">
      <c r="A10909" t="s">
        <v>26529</v>
      </c>
      <c r="B10909" t="s">
        <v>26530</v>
      </c>
      <c r="C10909" t="s">
        <v>27623</v>
      </c>
      <c r="D10909" t="s">
        <v>27624</v>
      </c>
      <c r="E10909">
        <v>4399069</v>
      </c>
      <c r="F10909" t="s">
        <v>3541</v>
      </c>
      <c r="G10909" t="s">
        <v>3542</v>
      </c>
      <c r="H10909" t="s">
        <v>2503</v>
      </c>
      <c r="I10909" t="s">
        <v>27677</v>
      </c>
      <c r="J10909" t="s">
        <v>3544</v>
      </c>
      <c r="K10909" t="s">
        <v>110</v>
      </c>
      <c r="L10909" t="s">
        <v>3343</v>
      </c>
      <c r="M10909" t="s">
        <v>3344</v>
      </c>
      <c r="N10909" t="s">
        <v>3345</v>
      </c>
      <c r="O10909" t="s">
        <v>3346</v>
      </c>
      <c r="P10909" t="s">
        <v>3343</v>
      </c>
      <c r="Q10909" t="s">
        <v>3346</v>
      </c>
    </row>
    <row r="10910" spans="1:17" x14ac:dyDescent="0.25">
      <c r="A10910" t="s">
        <v>27678</v>
      </c>
      <c r="B10910" t="s">
        <v>27679</v>
      </c>
      <c r="C10910" t="s">
        <v>27680</v>
      </c>
      <c r="D10910" t="s">
        <v>27681</v>
      </c>
      <c r="E10910">
        <v>4401001</v>
      </c>
      <c r="F10910" t="s">
        <v>27682</v>
      </c>
      <c r="G10910" t="s">
        <v>27683</v>
      </c>
      <c r="H10910" t="s">
        <v>3701</v>
      </c>
      <c r="I10910" t="s">
        <v>27684</v>
      </c>
      <c r="J10910" t="s">
        <v>27685</v>
      </c>
      <c r="K10910" t="s">
        <v>110</v>
      </c>
      <c r="L10910" t="s">
        <v>3343</v>
      </c>
      <c r="M10910" t="s">
        <v>3344</v>
      </c>
      <c r="N10910" t="s">
        <v>3627</v>
      </c>
      <c r="O10910" t="s">
        <v>3346</v>
      </c>
      <c r="P10910" t="s">
        <v>3343</v>
      </c>
      <c r="Q10910" t="s">
        <v>3346</v>
      </c>
    </row>
    <row r="10911" spans="1:17" x14ac:dyDescent="0.25">
      <c r="A10911" t="s">
        <v>27678</v>
      </c>
      <c r="B10911" t="s">
        <v>27679</v>
      </c>
      <c r="C10911" t="s">
        <v>27680</v>
      </c>
      <c r="D10911" t="s">
        <v>27681</v>
      </c>
      <c r="E10911">
        <v>4401001</v>
      </c>
      <c r="F10911" t="s">
        <v>27682</v>
      </c>
      <c r="G10911" t="s">
        <v>27683</v>
      </c>
      <c r="H10911" t="s">
        <v>3701</v>
      </c>
      <c r="I10911" t="s">
        <v>27686</v>
      </c>
      <c r="J10911" t="s">
        <v>27687</v>
      </c>
      <c r="K10911" t="s">
        <v>110</v>
      </c>
      <c r="L10911" t="s">
        <v>3346</v>
      </c>
      <c r="M10911" t="s">
        <v>3344</v>
      </c>
      <c r="N10911" t="s">
        <v>3627</v>
      </c>
      <c r="O10911" t="s">
        <v>3346</v>
      </c>
      <c r="P10911" t="s">
        <v>3343</v>
      </c>
      <c r="Q10911" t="s">
        <v>3346</v>
      </c>
    </row>
    <row r="10912" spans="1:17" x14ac:dyDescent="0.25">
      <c r="A10912" t="s">
        <v>27678</v>
      </c>
      <c r="B10912" t="s">
        <v>27679</v>
      </c>
      <c r="C10912" t="s">
        <v>27680</v>
      </c>
      <c r="D10912" t="s">
        <v>27681</v>
      </c>
      <c r="E10912">
        <v>4401001</v>
      </c>
      <c r="F10912" t="s">
        <v>27682</v>
      </c>
      <c r="G10912" t="s">
        <v>27683</v>
      </c>
      <c r="H10912" t="s">
        <v>3701</v>
      </c>
      <c r="I10912" t="s">
        <v>27688</v>
      </c>
      <c r="J10912" t="s">
        <v>27689</v>
      </c>
      <c r="K10912" t="s">
        <v>110</v>
      </c>
      <c r="L10912" t="s">
        <v>3346</v>
      </c>
      <c r="M10912" t="s">
        <v>3344</v>
      </c>
      <c r="N10912" t="s">
        <v>3627</v>
      </c>
      <c r="O10912" t="s">
        <v>3346</v>
      </c>
      <c r="P10912" t="s">
        <v>3343</v>
      </c>
      <c r="Q10912" t="s">
        <v>3346</v>
      </c>
    </row>
    <row r="10913" spans="1:17" x14ac:dyDescent="0.25">
      <c r="A10913" t="s">
        <v>27678</v>
      </c>
      <c r="B10913" t="s">
        <v>27679</v>
      </c>
      <c r="C10913" t="s">
        <v>27680</v>
      </c>
      <c r="D10913" t="s">
        <v>27681</v>
      </c>
      <c r="E10913">
        <v>4401002</v>
      </c>
      <c r="F10913" t="s">
        <v>27690</v>
      </c>
      <c r="G10913" t="s">
        <v>27691</v>
      </c>
      <c r="H10913" t="s">
        <v>3701</v>
      </c>
      <c r="I10913" t="s">
        <v>27692</v>
      </c>
      <c r="J10913" t="s">
        <v>27693</v>
      </c>
      <c r="K10913" t="s">
        <v>110</v>
      </c>
      <c r="L10913" t="s">
        <v>3343</v>
      </c>
      <c r="M10913" t="s">
        <v>3344</v>
      </c>
      <c r="N10913" t="s">
        <v>3627</v>
      </c>
      <c r="O10913" t="s">
        <v>3346</v>
      </c>
      <c r="P10913" t="s">
        <v>3343</v>
      </c>
      <c r="Q10913" t="s">
        <v>3346</v>
      </c>
    </row>
    <row r="10914" spans="1:17" x14ac:dyDescent="0.25">
      <c r="A10914" t="s">
        <v>27678</v>
      </c>
      <c r="B10914" t="s">
        <v>27679</v>
      </c>
      <c r="C10914" t="s">
        <v>27680</v>
      </c>
      <c r="D10914" t="s">
        <v>27681</v>
      </c>
      <c r="E10914">
        <v>4401002</v>
      </c>
      <c r="F10914" t="s">
        <v>27690</v>
      </c>
      <c r="G10914" t="s">
        <v>27691</v>
      </c>
      <c r="H10914" t="s">
        <v>3701</v>
      </c>
      <c r="I10914" t="s">
        <v>27694</v>
      </c>
      <c r="J10914" t="s">
        <v>27695</v>
      </c>
      <c r="K10914" t="s">
        <v>110</v>
      </c>
      <c r="L10914" t="s">
        <v>3346</v>
      </c>
      <c r="M10914" t="s">
        <v>3344</v>
      </c>
      <c r="N10914" t="s">
        <v>3627</v>
      </c>
      <c r="O10914" t="s">
        <v>3346</v>
      </c>
      <c r="P10914" t="s">
        <v>3343</v>
      </c>
      <c r="Q10914" t="s">
        <v>3346</v>
      </c>
    </row>
    <row r="10915" spans="1:17" x14ac:dyDescent="0.25">
      <c r="A10915" t="s">
        <v>27678</v>
      </c>
      <c r="B10915" t="s">
        <v>27679</v>
      </c>
      <c r="C10915" t="s">
        <v>27680</v>
      </c>
      <c r="D10915" t="s">
        <v>27681</v>
      </c>
      <c r="E10915">
        <v>4401002</v>
      </c>
      <c r="F10915" t="s">
        <v>27690</v>
      </c>
      <c r="G10915" t="s">
        <v>27691</v>
      </c>
      <c r="H10915" t="s">
        <v>3701</v>
      </c>
      <c r="I10915" t="s">
        <v>27696</v>
      </c>
      <c r="J10915" t="s">
        <v>27697</v>
      </c>
      <c r="K10915" t="s">
        <v>110</v>
      </c>
      <c r="L10915" t="s">
        <v>3346</v>
      </c>
      <c r="M10915" t="s">
        <v>3344</v>
      </c>
      <c r="N10915" t="s">
        <v>3627</v>
      </c>
      <c r="O10915" t="s">
        <v>3346</v>
      </c>
      <c r="P10915" t="s">
        <v>3343</v>
      </c>
      <c r="Q10915" t="s">
        <v>3346</v>
      </c>
    </row>
    <row r="10916" spans="1:17" x14ac:dyDescent="0.25">
      <c r="A10916" t="s">
        <v>27678</v>
      </c>
      <c r="B10916" t="s">
        <v>27679</v>
      </c>
      <c r="C10916" t="s">
        <v>27680</v>
      </c>
      <c r="D10916" t="s">
        <v>27681</v>
      </c>
      <c r="E10916">
        <v>4401003</v>
      </c>
      <c r="F10916" t="s">
        <v>102</v>
      </c>
      <c r="G10916" t="s">
        <v>7578</v>
      </c>
      <c r="H10916" t="s">
        <v>3350</v>
      </c>
      <c r="I10916" t="s">
        <v>27698</v>
      </c>
      <c r="J10916" t="s">
        <v>864</v>
      </c>
      <c r="K10916" t="s">
        <v>110</v>
      </c>
      <c r="L10916" t="s">
        <v>3343</v>
      </c>
      <c r="M10916" t="s">
        <v>3344</v>
      </c>
      <c r="N10916" t="s">
        <v>3627</v>
      </c>
      <c r="O10916" t="s">
        <v>3346</v>
      </c>
      <c r="P10916" t="s">
        <v>3343</v>
      </c>
      <c r="Q10916" t="s">
        <v>3346</v>
      </c>
    </row>
    <row r="10917" spans="1:17" x14ac:dyDescent="0.25">
      <c r="A10917" t="s">
        <v>27678</v>
      </c>
      <c r="B10917" t="s">
        <v>27679</v>
      </c>
      <c r="C10917" t="s">
        <v>27680</v>
      </c>
      <c r="D10917" t="s">
        <v>27681</v>
      </c>
      <c r="E10917">
        <v>4401004</v>
      </c>
      <c r="F10917" t="s">
        <v>867</v>
      </c>
      <c r="G10917" t="s">
        <v>3481</v>
      </c>
      <c r="H10917" t="s">
        <v>3350</v>
      </c>
      <c r="I10917" t="s">
        <v>27699</v>
      </c>
      <c r="J10917" t="s">
        <v>1217</v>
      </c>
      <c r="K10917" t="s">
        <v>110</v>
      </c>
      <c r="L10917" t="s">
        <v>3343</v>
      </c>
      <c r="M10917" t="s">
        <v>3344</v>
      </c>
      <c r="N10917" t="s">
        <v>3627</v>
      </c>
      <c r="O10917" t="s">
        <v>3346</v>
      </c>
      <c r="P10917" t="s">
        <v>3343</v>
      </c>
      <c r="Q10917" t="s">
        <v>3346</v>
      </c>
    </row>
    <row r="10918" spans="1:17" x14ac:dyDescent="0.25">
      <c r="A10918" t="s">
        <v>27678</v>
      </c>
      <c r="B10918" t="s">
        <v>27679</v>
      </c>
      <c r="C10918" t="s">
        <v>27680</v>
      </c>
      <c r="D10918" t="s">
        <v>27681</v>
      </c>
      <c r="E10918">
        <v>4401005</v>
      </c>
      <c r="F10918" t="s">
        <v>51</v>
      </c>
      <c r="G10918" t="s">
        <v>27700</v>
      </c>
      <c r="H10918" t="s">
        <v>3350</v>
      </c>
      <c r="I10918" t="s">
        <v>27701</v>
      </c>
      <c r="J10918" t="s">
        <v>224</v>
      </c>
      <c r="K10918" t="s">
        <v>110</v>
      </c>
      <c r="L10918" t="s">
        <v>3343</v>
      </c>
      <c r="M10918" t="s">
        <v>3344</v>
      </c>
      <c r="N10918" t="s">
        <v>3627</v>
      </c>
      <c r="O10918" t="s">
        <v>3346</v>
      </c>
      <c r="P10918" t="s">
        <v>3343</v>
      </c>
      <c r="Q10918" t="s">
        <v>3346</v>
      </c>
    </row>
    <row r="10919" spans="1:17" x14ac:dyDescent="0.25">
      <c r="A10919" t="s">
        <v>27678</v>
      </c>
      <c r="B10919" t="s">
        <v>27679</v>
      </c>
      <c r="C10919" t="s">
        <v>27680</v>
      </c>
      <c r="D10919" t="s">
        <v>27681</v>
      </c>
      <c r="E10919">
        <v>4401006</v>
      </c>
      <c r="F10919" t="s">
        <v>375</v>
      </c>
      <c r="G10919" t="s">
        <v>27702</v>
      </c>
      <c r="H10919" t="s">
        <v>3350</v>
      </c>
      <c r="I10919" t="s">
        <v>27703</v>
      </c>
      <c r="J10919" t="s">
        <v>154</v>
      </c>
      <c r="K10919" t="s">
        <v>110</v>
      </c>
      <c r="L10919" t="s">
        <v>3343</v>
      </c>
      <c r="M10919" t="s">
        <v>3344</v>
      </c>
      <c r="N10919" t="s">
        <v>3627</v>
      </c>
      <c r="O10919" t="s">
        <v>3346</v>
      </c>
      <c r="P10919" t="s">
        <v>3343</v>
      </c>
      <c r="Q10919" t="s">
        <v>3346</v>
      </c>
    </row>
    <row r="10920" spans="1:17" x14ac:dyDescent="0.25">
      <c r="A10920" t="s">
        <v>27678</v>
      </c>
      <c r="B10920" t="s">
        <v>27679</v>
      </c>
      <c r="C10920" t="s">
        <v>27680</v>
      </c>
      <c r="D10920" t="s">
        <v>27681</v>
      </c>
      <c r="E10920">
        <v>4401007</v>
      </c>
      <c r="F10920" t="s">
        <v>27704</v>
      </c>
      <c r="G10920" t="s">
        <v>27705</v>
      </c>
      <c r="H10920" t="s">
        <v>3357</v>
      </c>
      <c r="I10920" t="s">
        <v>27706</v>
      </c>
      <c r="J10920" t="s">
        <v>21852</v>
      </c>
      <c r="K10920" t="s">
        <v>110</v>
      </c>
      <c r="L10920" t="s">
        <v>3343</v>
      </c>
      <c r="M10920" t="s">
        <v>3397</v>
      </c>
      <c r="N10920" t="s">
        <v>3398</v>
      </c>
      <c r="O10920" t="s">
        <v>3346</v>
      </c>
      <c r="P10920" t="s">
        <v>3343</v>
      </c>
      <c r="Q10920" t="s">
        <v>3346</v>
      </c>
    </row>
    <row r="10921" spans="1:17" x14ac:dyDescent="0.25">
      <c r="A10921" t="s">
        <v>27678</v>
      </c>
      <c r="B10921" t="s">
        <v>27679</v>
      </c>
      <c r="C10921" t="s">
        <v>27680</v>
      </c>
      <c r="D10921" t="s">
        <v>27681</v>
      </c>
      <c r="E10921">
        <v>4401008</v>
      </c>
      <c r="F10921" t="s">
        <v>27707</v>
      </c>
      <c r="G10921" t="s">
        <v>27708</v>
      </c>
      <c r="H10921" t="s">
        <v>3701</v>
      </c>
      <c r="I10921" t="s">
        <v>27709</v>
      </c>
      <c r="J10921" t="s">
        <v>27710</v>
      </c>
      <c r="K10921" t="s">
        <v>110</v>
      </c>
      <c r="L10921" t="s">
        <v>3343</v>
      </c>
      <c r="M10921" t="s">
        <v>4328</v>
      </c>
      <c r="N10921" t="s">
        <v>9655</v>
      </c>
      <c r="O10921" t="s">
        <v>3346</v>
      </c>
      <c r="P10921" t="s">
        <v>3343</v>
      </c>
      <c r="Q10921" t="s">
        <v>3346</v>
      </c>
    </row>
    <row r="10922" spans="1:17" x14ac:dyDescent="0.25">
      <c r="A10922" t="s">
        <v>27678</v>
      </c>
      <c r="B10922" t="s">
        <v>27679</v>
      </c>
      <c r="C10922" t="s">
        <v>27680</v>
      </c>
      <c r="D10922" t="s">
        <v>27681</v>
      </c>
      <c r="E10922">
        <v>4401008</v>
      </c>
      <c r="F10922" t="s">
        <v>27707</v>
      </c>
      <c r="G10922" t="s">
        <v>27708</v>
      </c>
      <c r="H10922" t="s">
        <v>3701</v>
      </c>
      <c r="I10922" t="s">
        <v>27711</v>
      </c>
      <c r="J10922" t="s">
        <v>27712</v>
      </c>
      <c r="K10922" t="s">
        <v>110</v>
      </c>
      <c r="L10922" t="s">
        <v>3346</v>
      </c>
      <c r="M10922" t="s">
        <v>4328</v>
      </c>
      <c r="N10922" t="s">
        <v>9655</v>
      </c>
      <c r="O10922" t="s">
        <v>3346</v>
      </c>
      <c r="P10922" t="s">
        <v>3343</v>
      </c>
      <c r="Q10922" t="s">
        <v>3346</v>
      </c>
    </row>
    <row r="10923" spans="1:17" x14ac:dyDescent="0.25">
      <c r="A10923" t="s">
        <v>27678</v>
      </c>
      <c r="B10923" t="s">
        <v>27679</v>
      </c>
      <c r="C10923" t="s">
        <v>27680</v>
      </c>
      <c r="D10923" t="s">
        <v>27681</v>
      </c>
      <c r="E10923">
        <v>4401008</v>
      </c>
      <c r="F10923" t="s">
        <v>27707</v>
      </c>
      <c r="G10923" t="s">
        <v>27708</v>
      </c>
      <c r="H10923" t="s">
        <v>3701</v>
      </c>
      <c r="I10923" t="s">
        <v>27713</v>
      </c>
      <c r="J10923" t="s">
        <v>27714</v>
      </c>
      <c r="K10923" t="s">
        <v>110</v>
      </c>
      <c r="L10923" t="s">
        <v>3346</v>
      </c>
      <c r="M10923" t="s">
        <v>4328</v>
      </c>
      <c r="N10923" t="s">
        <v>9655</v>
      </c>
      <c r="O10923" t="s">
        <v>3346</v>
      </c>
      <c r="P10923" t="s">
        <v>3343</v>
      </c>
      <c r="Q10923" t="s">
        <v>3346</v>
      </c>
    </row>
    <row r="10924" spans="1:17" x14ac:dyDescent="0.25">
      <c r="A10924" t="s">
        <v>27678</v>
      </c>
      <c r="B10924" t="s">
        <v>27679</v>
      </c>
      <c r="C10924" t="s">
        <v>27680</v>
      </c>
      <c r="D10924" t="s">
        <v>27681</v>
      </c>
      <c r="E10924">
        <v>4401009</v>
      </c>
      <c r="F10924" t="s">
        <v>27715</v>
      </c>
      <c r="G10924" t="s">
        <v>27716</v>
      </c>
      <c r="H10924" t="s">
        <v>3498</v>
      </c>
      <c r="I10924" t="s">
        <v>27717</v>
      </c>
      <c r="J10924" t="s">
        <v>27718</v>
      </c>
      <c r="K10924" t="s">
        <v>110</v>
      </c>
      <c r="L10924" t="s">
        <v>3343</v>
      </c>
      <c r="M10924" t="s">
        <v>3344</v>
      </c>
      <c r="N10924" t="s">
        <v>3360</v>
      </c>
      <c r="O10924" t="s">
        <v>3346</v>
      </c>
      <c r="P10924" t="s">
        <v>3343</v>
      </c>
      <c r="Q10924" t="s">
        <v>3346</v>
      </c>
    </row>
    <row r="10925" spans="1:17" x14ac:dyDescent="0.25">
      <c r="A10925" t="s">
        <v>27678</v>
      </c>
      <c r="B10925" t="s">
        <v>27679</v>
      </c>
      <c r="C10925" t="s">
        <v>27680</v>
      </c>
      <c r="D10925" t="s">
        <v>27681</v>
      </c>
      <c r="E10925">
        <v>4401009</v>
      </c>
      <c r="F10925" t="s">
        <v>27715</v>
      </c>
      <c r="G10925" t="s">
        <v>27716</v>
      </c>
      <c r="H10925" t="s">
        <v>3498</v>
      </c>
      <c r="I10925" t="s">
        <v>27719</v>
      </c>
      <c r="J10925" t="s">
        <v>27720</v>
      </c>
      <c r="K10925" t="s">
        <v>110</v>
      </c>
      <c r="L10925" t="s">
        <v>3346</v>
      </c>
      <c r="M10925" t="s">
        <v>3344</v>
      </c>
      <c r="N10925" t="s">
        <v>3360</v>
      </c>
      <c r="O10925" t="s">
        <v>3346</v>
      </c>
      <c r="P10925" t="s">
        <v>3343</v>
      </c>
      <c r="Q10925" t="s">
        <v>3346</v>
      </c>
    </row>
    <row r="10926" spans="1:17" x14ac:dyDescent="0.25">
      <c r="A10926" t="s">
        <v>27678</v>
      </c>
      <c r="B10926" t="s">
        <v>27679</v>
      </c>
      <c r="C10926" t="s">
        <v>27680</v>
      </c>
      <c r="D10926" t="s">
        <v>27681</v>
      </c>
      <c r="E10926">
        <v>4401011</v>
      </c>
      <c r="F10926" t="s">
        <v>27721</v>
      </c>
      <c r="G10926" t="s">
        <v>27722</v>
      </c>
      <c r="H10926" t="s">
        <v>3526</v>
      </c>
      <c r="I10926" t="s">
        <v>27723</v>
      </c>
      <c r="J10926" t="s">
        <v>27724</v>
      </c>
      <c r="K10926" t="s">
        <v>110</v>
      </c>
      <c r="L10926" t="s">
        <v>3343</v>
      </c>
      <c r="M10926" t="s">
        <v>3344</v>
      </c>
      <c r="N10926" t="s">
        <v>3345</v>
      </c>
      <c r="O10926" t="s">
        <v>3346</v>
      </c>
      <c r="P10926" t="s">
        <v>3343</v>
      </c>
      <c r="Q10926" t="s">
        <v>3346</v>
      </c>
    </row>
    <row r="10927" spans="1:17" x14ac:dyDescent="0.25">
      <c r="A10927" t="s">
        <v>27678</v>
      </c>
      <c r="B10927" t="s">
        <v>27679</v>
      </c>
      <c r="C10927" t="s">
        <v>27680</v>
      </c>
      <c r="D10927" t="s">
        <v>27681</v>
      </c>
      <c r="E10927">
        <v>4401012</v>
      </c>
      <c r="F10927" t="s">
        <v>27725</v>
      </c>
      <c r="G10927" t="s">
        <v>27726</v>
      </c>
      <c r="H10927" t="s">
        <v>3701</v>
      </c>
      <c r="I10927" t="s">
        <v>27727</v>
      </c>
      <c r="J10927" t="s">
        <v>27728</v>
      </c>
      <c r="K10927" t="s">
        <v>110</v>
      </c>
      <c r="L10927" t="s">
        <v>3343</v>
      </c>
      <c r="M10927" t="s">
        <v>3344</v>
      </c>
      <c r="N10927" t="s">
        <v>3627</v>
      </c>
      <c r="O10927" t="s">
        <v>3346</v>
      </c>
      <c r="P10927" t="s">
        <v>3343</v>
      </c>
      <c r="Q10927" t="s">
        <v>3346</v>
      </c>
    </row>
    <row r="10928" spans="1:17" x14ac:dyDescent="0.25">
      <c r="A10928" t="s">
        <v>27678</v>
      </c>
      <c r="B10928" t="s">
        <v>27679</v>
      </c>
      <c r="C10928" t="s">
        <v>27680</v>
      </c>
      <c r="D10928" t="s">
        <v>27681</v>
      </c>
      <c r="E10928">
        <v>4401013</v>
      </c>
      <c r="F10928" t="s">
        <v>27729</v>
      </c>
      <c r="G10928" t="s">
        <v>27730</v>
      </c>
      <c r="H10928" t="s">
        <v>3701</v>
      </c>
      <c r="I10928" t="s">
        <v>27731</v>
      </c>
      <c r="J10928" t="s">
        <v>27732</v>
      </c>
      <c r="K10928" t="s">
        <v>110</v>
      </c>
      <c r="L10928" t="s">
        <v>3343</v>
      </c>
      <c r="M10928" t="s">
        <v>3344</v>
      </c>
      <c r="N10928" t="s">
        <v>3627</v>
      </c>
      <c r="O10928" t="s">
        <v>3346</v>
      </c>
      <c r="P10928" t="s">
        <v>3343</v>
      </c>
      <c r="Q10928" t="s">
        <v>3346</v>
      </c>
    </row>
    <row r="10929" spans="1:17" x14ac:dyDescent="0.25">
      <c r="A10929" t="s">
        <v>27678</v>
      </c>
      <c r="B10929" t="s">
        <v>27679</v>
      </c>
      <c r="C10929" t="s">
        <v>27680</v>
      </c>
      <c r="D10929" t="s">
        <v>27681</v>
      </c>
      <c r="E10929">
        <v>4401013</v>
      </c>
      <c r="F10929" t="s">
        <v>27729</v>
      </c>
      <c r="G10929" t="s">
        <v>27730</v>
      </c>
      <c r="H10929" t="s">
        <v>3701</v>
      </c>
      <c r="I10929" t="s">
        <v>27733</v>
      </c>
      <c r="J10929" t="s">
        <v>27734</v>
      </c>
      <c r="K10929" t="s">
        <v>110</v>
      </c>
      <c r="L10929" t="s">
        <v>3346</v>
      </c>
      <c r="M10929" t="s">
        <v>3344</v>
      </c>
      <c r="N10929" t="s">
        <v>3627</v>
      </c>
      <c r="O10929" t="s">
        <v>3346</v>
      </c>
      <c r="P10929" t="s">
        <v>3343</v>
      </c>
      <c r="Q10929" t="s">
        <v>3346</v>
      </c>
    </row>
    <row r="10930" spans="1:17" x14ac:dyDescent="0.25">
      <c r="A10930" t="s">
        <v>27678</v>
      </c>
      <c r="B10930" t="s">
        <v>27679</v>
      </c>
      <c r="C10930" t="s">
        <v>27680</v>
      </c>
      <c r="D10930" t="s">
        <v>27681</v>
      </c>
      <c r="E10930">
        <v>4401013</v>
      </c>
      <c r="F10930" t="s">
        <v>27729</v>
      </c>
      <c r="G10930" t="s">
        <v>27730</v>
      </c>
      <c r="H10930" t="s">
        <v>3701</v>
      </c>
      <c r="I10930" t="s">
        <v>27735</v>
      </c>
      <c r="J10930" t="s">
        <v>27736</v>
      </c>
      <c r="K10930" t="s">
        <v>110</v>
      </c>
      <c r="L10930" t="s">
        <v>3346</v>
      </c>
      <c r="M10930" t="s">
        <v>3344</v>
      </c>
      <c r="N10930" t="s">
        <v>3627</v>
      </c>
      <c r="O10930" t="s">
        <v>3346</v>
      </c>
      <c r="P10930" t="s">
        <v>3343</v>
      </c>
      <c r="Q10930" t="s">
        <v>3346</v>
      </c>
    </row>
    <row r="10931" spans="1:17" x14ac:dyDescent="0.25">
      <c r="A10931" t="s">
        <v>27678</v>
      </c>
      <c r="B10931" t="s">
        <v>27679</v>
      </c>
      <c r="C10931" t="s">
        <v>27680</v>
      </c>
      <c r="D10931" t="s">
        <v>27681</v>
      </c>
      <c r="E10931">
        <v>4401013</v>
      </c>
      <c r="F10931" t="s">
        <v>27729</v>
      </c>
      <c r="G10931" t="s">
        <v>27730</v>
      </c>
      <c r="H10931" t="s">
        <v>3701</v>
      </c>
      <c r="I10931" t="s">
        <v>27737</v>
      </c>
      <c r="J10931" t="s">
        <v>27687</v>
      </c>
      <c r="K10931" t="s">
        <v>110</v>
      </c>
      <c r="L10931" t="s">
        <v>3346</v>
      </c>
      <c r="M10931" t="s">
        <v>3344</v>
      </c>
      <c r="N10931" t="s">
        <v>3627</v>
      </c>
      <c r="O10931" t="s">
        <v>3346</v>
      </c>
      <c r="P10931" t="s">
        <v>3343</v>
      </c>
      <c r="Q10931" t="s">
        <v>3346</v>
      </c>
    </row>
    <row r="10932" spans="1:17" x14ac:dyDescent="0.25">
      <c r="A10932" t="s">
        <v>27678</v>
      </c>
      <c r="B10932" t="s">
        <v>27679</v>
      </c>
      <c r="C10932" t="s">
        <v>27680</v>
      </c>
      <c r="D10932" t="s">
        <v>27681</v>
      </c>
      <c r="E10932">
        <v>4401014</v>
      </c>
      <c r="F10932" t="s">
        <v>27738</v>
      </c>
      <c r="G10932" t="s">
        <v>27739</v>
      </c>
      <c r="H10932" t="s">
        <v>18827</v>
      </c>
      <c r="I10932" t="s">
        <v>27740</v>
      </c>
      <c r="J10932" t="s">
        <v>27741</v>
      </c>
      <c r="K10932" t="s">
        <v>110</v>
      </c>
      <c r="L10932" t="s">
        <v>3343</v>
      </c>
      <c r="M10932" t="s">
        <v>3344</v>
      </c>
      <c r="N10932" t="s">
        <v>3686</v>
      </c>
      <c r="O10932" t="s">
        <v>3346</v>
      </c>
      <c r="P10932" t="s">
        <v>3343</v>
      </c>
      <c r="Q10932" t="s">
        <v>3346</v>
      </c>
    </row>
    <row r="10933" spans="1:17" x14ac:dyDescent="0.25">
      <c r="A10933" t="s">
        <v>27678</v>
      </c>
      <c r="B10933" t="s">
        <v>27679</v>
      </c>
      <c r="C10933" t="s">
        <v>27680</v>
      </c>
      <c r="D10933" t="s">
        <v>27681</v>
      </c>
      <c r="E10933">
        <v>4401015</v>
      </c>
      <c r="F10933" t="s">
        <v>27742</v>
      </c>
      <c r="G10933" t="s">
        <v>27743</v>
      </c>
      <c r="H10933" t="s">
        <v>18827</v>
      </c>
      <c r="I10933" t="s">
        <v>27744</v>
      </c>
      <c r="J10933" t="s">
        <v>27745</v>
      </c>
      <c r="K10933" t="s">
        <v>110</v>
      </c>
      <c r="L10933" t="s">
        <v>3343</v>
      </c>
      <c r="M10933" t="s">
        <v>3344</v>
      </c>
      <c r="N10933" t="s">
        <v>3686</v>
      </c>
      <c r="O10933" t="s">
        <v>3346</v>
      </c>
      <c r="P10933" t="s">
        <v>3343</v>
      </c>
      <c r="Q10933" t="s">
        <v>3346</v>
      </c>
    </row>
    <row r="10934" spans="1:17" x14ac:dyDescent="0.25">
      <c r="A10934" t="s">
        <v>27678</v>
      </c>
      <c r="B10934" t="s">
        <v>27679</v>
      </c>
      <c r="C10934" t="s">
        <v>27680</v>
      </c>
      <c r="D10934" t="s">
        <v>27681</v>
      </c>
      <c r="E10934">
        <v>4401016</v>
      </c>
      <c r="F10934" t="s">
        <v>27746</v>
      </c>
      <c r="G10934" t="s">
        <v>27747</v>
      </c>
      <c r="H10934" t="s">
        <v>27748</v>
      </c>
      <c r="I10934" t="s">
        <v>27749</v>
      </c>
      <c r="J10934" t="s">
        <v>27750</v>
      </c>
      <c r="K10934" t="s">
        <v>110</v>
      </c>
      <c r="L10934" t="s">
        <v>3343</v>
      </c>
      <c r="M10934" t="s">
        <v>3344</v>
      </c>
      <c r="N10934" t="s">
        <v>4323</v>
      </c>
      <c r="O10934" t="s">
        <v>3346</v>
      </c>
      <c r="P10934" t="s">
        <v>3343</v>
      </c>
      <c r="Q10934" t="s">
        <v>3346</v>
      </c>
    </row>
    <row r="10935" spans="1:17" x14ac:dyDescent="0.25">
      <c r="A10935" t="s">
        <v>27678</v>
      </c>
      <c r="B10935" t="s">
        <v>27679</v>
      </c>
      <c r="C10935" t="s">
        <v>27680</v>
      </c>
      <c r="D10935" t="s">
        <v>27681</v>
      </c>
      <c r="E10935">
        <v>4401016</v>
      </c>
      <c r="F10935" t="s">
        <v>27746</v>
      </c>
      <c r="G10935" t="s">
        <v>27747</v>
      </c>
      <c r="H10935" t="s">
        <v>27748</v>
      </c>
      <c r="I10935" t="s">
        <v>27751</v>
      </c>
      <c r="J10935" t="s">
        <v>27752</v>
      </c>
      <c r="K10935" t="s">
        <v>110</v>
      </c>
      <c r="L10935" t="s">
        <v>3346</v>
      </c>
      <c r="M10935" t="s">
        <v>3344</v>
      </c>
      <c r="N10935" t="s">
        <v>4323</v>
      </c>
      <c r="O10935" t="s">
        <v>3346</v>
      </c>
      <c r="P10935" t="s">
        <v>3343</v>
      </c>
      <c r="Q10935" t="s">
        <v>3346</v>
      </c>
    </row>
    <row r="10936" spans="1:17" x14ac:dyDescent="0.25">
      <c r="A10936" t="s">
        <v>27678</v>
      </c>
      <c r="B10936" t="s">
        <v>27679</v>
      </c>
      <c r="C10936" t="s">
        <v>27680</v>
      </c>
      <c r="D10936" t="s">
        <v>27681</v>
      </c>
      <c r="E10936">
        <v>4401017</v>
      </c>
      <c r="F10936" t="s">
        <v>27753</v>
      </c>
      <c r="G10936" t="s">
        <v>27754</v>
      </c>
      <c r="H10936" t="s">
        <v>3526</v>
      </c>
      <c r="I10936" t="s">
        <v>27755</v>
      </c>
      <c r="J10936" t="s">
        <v>27756</v>
      </c>
      <c r="K10936" t="s">
        <v>110</v>
      </c>
      <c r="L10936" t="s">
        <v>3343</v>
      </c>
      <c r="M10936" t="s">
        <v>3344</v>
      </c>
      <c r="N10936" t="s">
        <v>4323</v>
      </c>
      <c r="O10936" t="s">
        <v>3346</v>
      </c>
      <c r="P10936" t="s">
        <v>3343</v>
      </c>
      <c r="Q10936" t="s">
        <v>3346</v>
      </c>
    </row>
    <row r="10937" spans="1:17" x14ac:dyDescent="0.25">
      <c r="A10937" t="s">
        <v>27678</v>
      </c>
      <c r="B10937" t="s">
        <v>27679</v>
      </c>
      <c r="C10937" t="s">
        <v>27680</v>
      </c>
      <c r="D10937" t="s">
        <v>27681</v>
      </c>
      <c r="E10937">
        <v>4401017</v>
      </c>
      <c r="F10937" t="s">
        <v>27753</v>
      </c>
      <c r="G10937" t="s">
        <v>27754</v>
      </c>
      <c r="H10937" t="s">
        <v>3526</v>
      </c>
      <c r="I10937" t="s">
        <v>27757</v>
      </c>
      <c r="J10937" t="s">
        <v>27758</v>
      </c>
      <c r="K10937" t="s">
        <v>110</v>
      </c>
      <c r="L10937" t="s">
        <v>3346</v>
      </c>
      <c r="M10937" t="s">
        <v>3344</v>
      </c>
      <c r="N10937" t="s">
        <v>4323</v>
      </c>
      <c r="O10937" t="s">
        <v>3346</v>
      </c>
      <c r="P10937" t="s">
        <v>3343</v>
      </c>
      <c r="Q10937" t="s">
        <v>3346</v>
      </c>
    </row>
    <row r="10938" spans="1:17" x14ac:dyDescent="0.25">
      <c r="A10938" t="s">
        <v>27678</v>
      </c>
      <c r="B10938" t="s">
        <v>27679</v>
      </c>
      <c r="C10938" t="s">
        <v>27680</v>
      </c>
      <c r="D10938" t="s">
        <v>27681</v>
      </c>
      <c r="E10938">
        <v>4401018</v>
      </c>
      <c r="F10938" t="s">
        <v>27759</v>
      </c>
      <c r="G10938" t="s">
        <v>27760</v>
      </c>
      <c r="H10938" t="s">
        <v>25102</v>
      </c>
      <c r="I10938" t="s">
        <v>27761</v>
      </c>
      <c r="J10938" t="s">
        <v>27762</v>
      </c>
      <c r="K10938" t="s">
        <v>110</v>
      </c>
      <c r="L10938" t="s">
        <v>3343</v>
      </c>
      <c r="M10938" t="s">
        <v>3344</v>
      </c>
      <c r="N10938" t="s">
        <v>3627</v>
      </c>
      <c r="O10938" t="s">
        <v>3346</v>
      </c>
      <c r="P10938" t="s">
        <v>3343</v>
      </c>
      <c r="Q10938" t="s">
        <v>3346</v>
      </c>
    </row>
    <row r="10939" spans="1:17" x14ac:dyDescent="0.25">
      <c r="A10939" t="s">
        <v>27678</v>
      </c>
      <c r="B10939" t="s">
        <v>27679</v>
      </c>
      <c r="C10939" t="s">
        <v>27680</v>
      </c>
      <c r="D10939" t="s">
        <v>27681</v>
      </c>
      <c r="E10939">
        <v>4401019</v>
      </c>
      <c r="F10939" t="s">
        <v>27763</v>
      </c>
      <c r="G10939" t="s">
        <v>27764</v>
      </c>
      <c r="H10939" t="s">
        <v>12398</v>
      </c>
      <c r="I10939" t="s">
        <v>27765</v>
      </c>
      <c r="J10939" t="s">
        <v>27766</v>
      </c>
      <c r="K10939" t="s">
        <v>110</v>
      </c>
      <c r="L10939" t="s">
        <v>3343</v>
      </c>
      <c r="M10939" t="s">
        <v>3344</v>
      </c>
      <c r="N10939" t="s">
        <v>3627</v>
      </c>
      <c r="O10939" t="s">
        <v>3346</v>
      </c>
      <c r="P10939" t="s">
        <v>3343</v>
      </c>
      <c r="Q10939" t="s">
        <v>3346</v>
      </c>
    </row>
    <row r="10940" spans="1:17" x14ac:dyDescent="0.25">
      <c r="A10940" t="s">
        <v>27678</v>
      </c>
      <c r="B10940" t="s">
        <v>27679</v>
      </c>
      <c r="C10940" t="s">
        <v>27680</v>
      </c>
      <c r="D10940" t="s">
        <v>27681</v>
      </c>
      <c r="E10940">
        <v>4401019</v>
      </c>
      <c r="F10940" t="s">
        <v>27763</v>
      </c>
      <c r="G10940" t="s">
        <v>27764</v>
      </c>
      <c r="H10940" t="s">
        <v>12398</v>
      </c>
      <c r="I10940" t="s">
        <v>27767</v>
      </c>
      <c r="J10940" t="s">
        <v>27768</v>
      </c>
      <c r="K10940" t="s">
        <v>110</v>
      </c>
      <c r="L10940" t="s">
        <v>3346</v>
      </c>
      <c r="M10940" t="s">
        <v>3344</v>
      </c>
      <c r="N10940" t="s">
        <v>3627</v>
      </c>
      <c r="O10940" t="s">
        <v>3346</v>
      </c>
      <c r="P10940" t="s">
        <v>3343</v>
      </c>
      <c r="Q10940" t="s">
        <v>3346</v>
      </c>
    </row>
    <row r="10941" spans="1:17" x14ac:dyDescent="0.25">
      <c r="A10941" t="s">
        <v>27678</v>
      </c>
      <c r="B10941" t="s">
        <v>27679</v>
      </c>
      <c r="C10941" t="s">
        <v>27680</v>
      </c>
      <c r="D10941" t="s">
        <v>27681</v>
      </c>
      <c r="E10941">
        <v>4401020</v>
      </c>
      <c r="F10941" t="s">
        <v>128</v>
      </c>
      <c r="G10941" t="s">
        <v>4583</v>
      </c>
      <c r="H10941" t="s">
        <v>3701</v>
      </c>
      <c r="I10941" t="s">
        <v>27769</v>
      </c>
      <c r="J10941" t="s">
        <v>935</v>
      </c>
      <c r="K10941" t="s">
        <v>110</v>
      </c>
      <c r="L10941" t="s">
        <v>3343</v>
      </c>
      <c r="M10941" t="s">
        <v>3344</v>
      </c>
      <c r="N10941" t="s">
        <v>3627</v>
      </c>
      <c r="O10941" t="s">
        <v>3346</v>
      </c>
      <c r="P10941" t="s">
        <v>3346</v>
      </c>
      <c r="Q10941" t="s">
        <v>3346</v>
      </c>
    </row>
    <row r="10942" spans="1:17" x14ac:dyDescent="0.25">
      <c r="A10942" t="s">
        <v>27678</v>
      </c>
      <c r="B10942" t="s">
        <v>27679</v>
      </c>
      <c r="C10942" t="s">
        <v>27680</v>
      </c>
      <c r="D10942" t="s">
        <v>27681</v>
      </c>
      <c r="E10942">
        <v>4401021</v>
      </c>
      <c r="F10942" t="s">
        <v>156</v>
      </c>
      <c r="G10942" t="s">
        <v>3393</v>
      </c>
      <c r="H10942" t="s">
        <v>3394</v>
      </c>
      <c r="I10942" t="s">
        <v>27770</v>
      </c>
      <c r="J10942" t="s">
        <v>3396</v>
      </c>
      <c r="K10942" t="s">
        <v>110</v>
      </c>
      <c r="L10942" t="s">
        <v>3343</v>
      </c>
      <c r="M10942" t="s">
        <v>3344</v>
      </c>
      <c r="N10942" t="s">
        <v>3345</v>
      </c>
      <c r="O10942" t="s">
        <v>3346</v>
      </c>
      <c r="P10942" t="s">
        <v>3346</v>
      </c>
      <c r="Q10942" t="s">
        <v>3346</v>
      </c>
    </row>
    <row r="10943" spans="1:17" x14ac:dyDescent="0.25">
      <c r="A10943" t="s">
        <v>27678</v>
      </c>
      <c r="B10943" t="s">
        <v>27679</v>
      </c>
      <c r="C10943" t="s">
        <v>27680</v>
      </c>
      <c r="D10943" t="s">
        <v>27681</v>
      </c>
      <c r="E10943">
        <v>4401022</v>
      </c>
      <c r="F10943" t="s">
        <v>27771</v>
      </c>
      <c r="G10943" t="s">
        <v>27772</v>
      </c>
      <c r="H10943" t="s">
        <v>6617</v>
      </c>
      <c r="I10943" t="s">
        <v>27773</v>
      </c>
      <c r="J10943" t="s">
        <v>27774</v>
      </c>
      <c r="K10943" t="s">
        <v>110</v>
      </c>
      <c r="L10943" t="s">
        <v>3343</v>
      </c>
      <c r="M10943" t="s">
        <v>3344</v>
      </c>
      <c r="N10943" t="s">
        <v>3627</v>
      </c>
      <c r="O10943" t="s">
        <v>3346</v>
      </c>
      <c r="P10943" t="s">
        <v>3346</v>
      </c>
      <c r="Q10943" t="s">
        <v>3346</v>
      </c>
    </row>
    <row r="10944" spans="1:17" x14ac:dyDescent="0.25">
      <c r="A10944" t="s">
        <v>27678</v>
      </c>
      <c r="B10944" t="s">
        <v>27679</v>
      </c>
      <c r="C10944" t="s">
        <v>27680</v>
      </c>
      <c r="D10944" t="s">
        <v>27681</v>
      </c>
      <c r="E10944">
        <v>4401023</v>
      </c>
      <c r="F10944" t="s">
        <v>27775</v>
      </c>
      <c r="G10944" t="s">
        <v>27776</v>
      </c>
      <c r="H10944" t="s">
        <v>6617</v>
      </c>
      <c r="I10944" t="s">
        <v>27777</v>
      </c>
      <c r="J10944" t="s">
        <v>27778</v>
      </c>
      <c r="K10944" t="s">
        <v>110</v>
      </c>
      <c r="L10944" t="s">
        <v>3343</v>
      </c>
      <c r="M10944" t="s">
        <v>3344</v>
      </c>
      <c r="N10944" t="s">
        <v>3627</v>
      </c>
      <c r="O10944" t="s">
        <v>3346</v>
      </c>
      <c r="P10944" t="s">
        <v>3346</v>
      </c>
      <c r="Q10944" t="s">
        <v>3346</v>
      </c>
    </row>
    <row r="10945" spans="1:17" x14ac:dyDescent="0.25">
      <c r="A10945" t="s">
        <v>27678</v>
      </c>
      <c r="B10945" t="s">
        <v>27679</v>
      </c>
      <c r="C10945" t="s">
        <v>27779</v>
      </c>
      <c r="D10945" t="s">
        <v>27780</v>
      </c>
      <c r="E10945">
        <v>4402001</v>
      </c>
      <c r="F10945" t="s">
        <v>27781</v>
      </c>
      <c r="G10945" t="s">
        <v>27782</v>
      </c>
      <c r="H10945" t="s">
        <v>3350</v>
      </c>
      <c r="I10945" t="s">
        <v>27783</v>
      </c>
      <c r="J10945" t="s">
        <v>27784</v>
      </c>
      <c r="K10945" t="s">
        <v>110</v>
      </c>
      <c r="L10945" t="s">
        <v>3343</v>
      </c>
      <c r="M10945" t="s">
        <v>3344</v>
      </c>
      <c r="N10945" t="s">
        <v>3627</v>
      </c>
      <c r="O10945" t="s">
        <v>3346</v>
      </c>
      <c r="P10945" t="s">
        <v>3343</v>
      </c>
      <c r="Q10945" t="s">
        <v>3346</v>
      </c>
    </row>
    <row r="10946" spans="1:17" x14ac:dyDescent="0.25">
      <c r="A10946" t="s">
        <v>27678</v>
      </c>
      <c r="B10946" t="s">
        <v>27679</v>
      </c>
      <c r="C10946" t="s">
        <v>27779</v>
      </c>
      <c r="D10946" t="s">
        <v>27780</v>
      </c>
      <c r="E10946">
        <v>4402001</v>
      </c>
      <c r="F10946" t="s">
        <v>27781</v>
      </c>
      <c r="G10946" t="s">
        <v>27782</v>
      </c>
      <c r="H10946" t="s">
        <v>3350</v>
      </c>
      <c r="I10946" t="s">
        <v>27785</v>
      </c>
      <c r="J10946" t="s">
        <v>27786</v>
      </c>
      <c r="K10946" t="s">
        <v>110</v>
      </c>
      <c r="L10946" t="s">
        <v>3346</v>
      </c>
      <c r="M10946" t="s">
        <v>3344</v>
      </c>
      <c r="N10946" t="s">
        <v>3627</v>
      </c>
      <c r="O10946" t="s">
        <v>3346</v>
      </c>
      <c r="P10946" t="s">
        <v>3343</v>
      </c>
      <c r="Q10946" t="s">
        <v>3346</v>
      </c>
    </row>
    <row r="10947" spans="1:17" x14ac:dyDescent="0.25">
      <c r="A10947" t="s">
        <v>27678</v>
      </c>
      <c r="B10947" t="s">
        <v>27679</v>
      </c>
      <c r="C10947" t="s">
        <v>27779</v>
      </c>
      <c r="D10947" t="s">
        <v>27780</v>
      </c>
      <c r="E10947">
        <v>4402001</v>
      </c>
      <c r="F10947" t="s">
        <v>27781</v>
      </c>
      <c r="G10947" t="s">
        <v>27782</v>
      </c>
      <c r="H10947" t="s">
        <v>3350</v>
      </c>
      <c r="I10947" t="s">
        <v>27787</v>
      </c>
      <c r="J10947" t="s">
        <v>27788</v>
      </c>
      <c r="K10947" t="s">
        <v>110</v>
      </c>
      <c r="L10947" t="s">
        <v>3346</v>
      </c>
      <c r="M10947" t="s">
        <v>3344</v>
      </c>
      <c r="N10947" t="s">
        <v>3627</v>
      </c>
      <c r="O10947" t="s">
        <v>3346</v>
      </c>
      <c r="P10947" t="s">
        <v>3343</v>
      </c>
      <c r="Q10947" t="s">
        <v>3346</v>
      </c>
    </row>
    <row r="10948" spans="1:17" x14ac:dyDescent="0.25">
      <c r="A10948" t="s">
        <v>27678</v>
      </c>
      <c r="B10948" t="s">
        <v>27679</v>
      </c>
      <c r="C10948" t="s">
        <v>27779</v>
      </c>
      <c r="D10948" t="s">
        <v>27780</v>
      </c>
      <c r="E10948">
        <v>4402002</v>
      </c>
      <c r="F10948" t="s">
        <v>375</v>
      </c>
      <c r="G10948" t="s">
        <v>27789</v>
      </c>
      <c r="H10948" t="s">
        <v>3350</v>
      </c>
      <c r="I10948" t="s">
        <v>27790</v>
      </c>
      <c r="J10948" t="s">
        <v>154</v>
      </c>
      <c r="K10948" t="s">
        <v>110</v>
      </c>
      <c r="L10948" t="s">
        <v>3343</v>
      </c>
      <c r="M10948" t="s">
        <v>3344</v>
      </c>
      <c r="N10948" t="s">
        <v>3627</v>
      </c>
      <c r="O10948" t="s">
        <v>3346</v>
      </c>
      <c r="P10948" t="s">
        <v>3343</v>
      </c>
      <c r="Q10948" t="s">
        <v>3346</v>
      </c>
    </row>
    <row r="10949" spans="1:17" x14ac:dyDescent="0.25">
      <c r="A10949" t="s">
        <v>27678</v>
      </c>
      <c r="B10949" t="s">
        <v>27679</v>
      </c>
      <c r="C10949" t="s">
        <v>27779</v>
      </c>
      <c r="D10949" t="s">
        <v>27780</v>
      </c>
      <c r="E10949">
        <v>4402003</v>
      </c>
      <c r="F10949" t="s">
        <v>867</v>
      </c>
      <c r="G10949" t="s">
        <v>27791</v>
      </c>
      <c r="H10949" t="s">
        <v>3350</v>
      </c>
      <c r="I10949" t="s">
        <v>27792</v>
      </c>
      <c r="J10949" t="s">
        <v>1217</v>
      </c>
      <c r="K10949" t="s">
        <v>110</v>
      </c>
      <c r="L10949" t="s">
        <v>3343</v>
      </c>
      <c r="M10949" t="s">
        <v>3344</v>
      </c>
      <c r="N10949" t="s">
        <v>3627</v>
      </c>
      <c r="O10949" t="s">
        <v>3346</v>
      </c>
      <c r="P10949" t="s">
        <v>3343</v>
      </c>
      <c r="Q10949" t="s">
        <v>3346</v>
      </c>
    </row>
    <row r="10950" spans="1:17" x14ac:dyDescent="0.25">
      <c r="A10950" t="s">
        <v>27678</v>
      </c>
      <c r="B10950" t="s">
        <v>27679</v>
      </c>
      <c r="C10950" t="s">
        <v>27779</v>
      </c>
      <c r="D10950" t="s">
        <v>27780</v>
      </c>
      <c r="E10950">
        <v>4402004</v>
      </c>
      <c r="F10950" t="s">
        <v>102</v>
      </c>
      <c r="G10950" t="s">
        <v>27793</v>
      </c>
      <c r="H10950" t="s">
        <v>3350</v>
      </c>
      <c r="I10950" t="s">
        <v>27794</v>
      </c>
      <c r="J10950" t="s">
        <v>864</v>
      </c>
      <c r="K10950" t="s">
        <v>110</v>
      </c>
      <c r="L10950" t="s">
        <v>3343</v>
      </c>
      <c r="M10950" t="s">
        <v>3344</v>
      </c>
      <c r="N10950" t="s">
        <v>3627</v>
      </c>
      <c r="O10950" t="s">
        <v>3346</v>
      </c>
      <c r="P10950" t="s">
        <v>3343</v>
      </c>
      <c r="Q10950" t="s">
        <v>3346</v>
      </c>
    </row>
    <row r="10951" spans="1:17" x14ac:dyDescent="0.25">
      <c r="A10951" t="s">
        <v>27678</v>
      </c>
      <c r="B10951" t="s">
        <v>27679</v>
      </c>
      <c r="C10951" t="s">
        <v>27779</v>
      </c>
      <c r="D10951" t="s">
        <v>27780</v>
      </c>
      <c r="E10951">
        <v>4402004</v>
      </c>
      <c r="F10951" t="s">
        <v>102</v>
      </c>
      <c r="G10951" t="s">
        <v>27793</v>
      </c>
      <c r="H10951" t="s">
        <v>3350</v>
      </c>
      <c r="I10951" t="s">
        <v>27795</v>
      </c>
      <c r="J10951" t="s">
        <v>27796</v>
      </c>
      <c r="K10951" t="s">
        <v>110</v>
      </c>
      <c r="L10951" t="s">
        <v>3346</v>
      </c>
      <c r="M10951" t="s">
        <v>3344</v>
      </c>
      <c r="N10951" t="s">
        <v>3627</v>
      </c>
      <c r="O10951" t="s">
        <v>3346</v>
      </c>
      <c r="P10951" t="s">
        <v>3343</v>
      </c>
      <c r="Q10951" t="s">
        <v>3346</v>
      </c>
    </row>
    <row r="10952" spans="1:17" x14ac:dyDescent="0.25">
      <c r="A10952" t="s">
        <v>27678</v>
      </c>
      <c r="B10952" t="s">
        <v>27679</v>
      </c>
      <c r="C10952" t="s">
        <v>27779</v>
      </c>
      <c r="D10952" t="s">
        <v>27780</v>
      </c>
      <c r="E10952">
        <v>4402005</v>
      </c>
      <c r="F10952" t="s">
        <v>27797</v>
      </c>
      <c r="G10952" t="s">
        <v>27798</v>
      </c>
      <c r="H10952" t="s">
        <v>27799</v>
      </c>
      <c r="I10952" t="s">
        <v>27800</v>
      </c>
      <c r="J10952" t="s">
        <v>27801</v>
      </c>
      <c r="K10952" t="s">
        <v>110</v>
      </c>
      <c r="L10952" t="s">
        <v>3343</v>
      </c>
      <c r="M10952" t="s">
        <v>3344</v>
      </c>
      <c r="N10952" t="s">
        <v>3627</v>
      </c>
      <c r="O10952" t="s">
        <v>3346</v>
      </c>
      <c r="P10952" t="s">
        <v>3343</v>
      </c>
      <c r="Q10952" t="s">
        <v>3346</v>
      </c>
    </row>
    <row r="10953" spans="1:17" x14ac:dyDescent="0.25">
      <c r="A10953" t="s">
        <v>27678</v>
      </c>
      <c r="B10953" t="s">
        <v>27679</v>
      </c>
      <c r="C10953" t="s">
        <v>27779</v>
      </c>
      <c r="D10953" t="s">
        <v>27780</v>
      </c>
      <c r="E10953">
        <v>4402005</v>
      </c>
      <c r="F10953" t="s">
        <v>27797</v>
      </c>
      <c r="G10953" t="s">
        <v>27798</v>
      </c>
      <c r="H10953" t="s">
        <v>27799</v>
      </c>
      <c r="I10953" t="s">
        <v>27802</v>
      </c>
      <c r="J10953" t="s">
        <v>27803</v>
      </c>
      <c r="K10953" t="s">
        <v>110</v>
      </c>
      <c r="L10953" t="s">
        <v>3346</v>
      </c>
      <c r="M10953" t="s">
        <v>3344</v>
      </c>
      <c r="N10953" t="s">
        <v>3627</v>
      </c>
      <c r="O10953" t="s">
        <v>3346</v>
      </c>
      <c r="P10953" t="s">
        <v>3343</v>
      </c>
      <c r="Q10953" t="s">
        <v>3346</v>
      </c>
    </row>
    <row r="10954" spans="1:17" x14ac:dyDescent="0.25">
      <c r="A10954" t="s">
        <v>27678</v>
      </c>
      <c r="B10954" t="s">
        <v>27679</v>
      </c>
      <c r="C10954" t="s">
        <v>27779</v>
      </c>
      <c r="D10954" t="s">
        <v>27780</v>
      </c>
      <c r="E10954">
        <v>4402006</v>
      </c>
      <c r="F10954" t="s">
        <v>27804</v>
      </c>
      <c r="G10954" t="s">
        <v>27805</v>
      </c>
      <c r="H10954" t="s">
        <v>3498</v>
      </c>
      <c r="I10954" t="s">
        <v>27806</v>
      </c>
      <c r="J10954" t="s">
        <v>27807</v>
      </c>
      <c r="K10954" t="s">
        <v>110</v>
      </c>
      <c r="L10954" t="s">
        <v>3343</v>
      </c>
      <c r="M10954" t="s">
        <v>3477</v>
      </c>
      <c r="N10954" t="s">
        <v>3603</v>
      </c>
      <c r="O10954" t="s">
        <v>3346</v>
      </c>
      <c r="P10954" t="s">
        <v>3343</v>
      </c>
      <c r="Q10954" t="s">
        <v>3346</v>
      </c>
    </row>
    <row r="10955" spans="1:17" x14ac:dyDescent="0.25">
      <c r="A10955" t="s">
        <v>27678</v>
      </c>
      <c r="B10955" t="s">
        <v>27679</v>
      </c>
      <c r="C10955" t="s">
        <v>27779</v>
      </c>
      <c r="D10955" t="s">
        <v>27780</v>
      </c>
      <c r="E10955">
        <v>4402006</v>
      </c>
      <c r="F10955" t="s">
        <v>27804</v>
      </c>
      <c r="G10955" t="s">
        <v>27805</v>
      </c>
      <c r="H10955" t="s">
        <v>3498</v>
      </c>
      <c r="I10955" t="s">
        <v>27808</v>
      </c>
      <c r="J10955" t="s">
        <v>27809</v>
      </c>
      <c r="K10955" t="s">
        <v>110</v>
      </c>
      <c r="L10955" t="s">
        <v>3346</v>
      </c>
      <c r="M10955" t="s">
        <v>3477</v>
      </c>
      <c r="N10955" t="s">
        <v>3603</v>
      </c>
      <c r="O10955" t="s">
        <v>3346</v>
      </c>
      <c r="P10955" t="s">
        <v>3343</v>
      </c>
      <c r="Q10955" t="s">
        <v>3346</v>
      </c>
    </row>
    <row r="10956" spans="1:17" x14ac:dyDescent="0.25">
      <c r="A10956" t="s">
        <v>27678</v>
      </c>
      <c r="B10956" t="s">
        <v>27679</v>
      </c>
      <c r="C10956" t="s">
        <v>27779</v>
      </c>
      <c r="D10956" t="s">
        <v>27780</v>
      </c>
      <c r="E10956">
        <v>4402007</v>
      </c>
      <c r="F10956" t="s">
        <v>27810</v>
      </c>
      <c r="G10956" t="s">
        <v>27811</v>
      </c>
      <c r="H10956" t="s">
        <v>4941</v>
      </c>
      <c r="I10956" t="s">
        <v>27812</v>
      </c>
      <c r="J10956" t="s">
        <v>27813</v>
      </c>
      <c r="K10956" t="s">
        <v>110</v>
      </c>
      <c r="L10956" t="s">
        <v>3343</v>
      </c>
      <c r="M10956" t="s">
        <v>3344</v>
      </c>
      <c r="N10956" t="s">
        <v>3627</v>
      </c>
      <c r="O10956" t="s">
        <v>3346</v>
      </c>
      <c r="P10956" t="s">
        <v>3343</v>
      </c>
      <c r="Q10956" t="s">
        <v>3346</v>
      </c>
    </row>
    <row r="10957" spans="1:17" x14ac:dyDescent="0.25">
      <c r="A10957" t="s">
        <v>27678</v>
      </c>
      <c r="B10957" t="s">
        <v>27679</v>
      </c>
      <c r="C10957" t="s">
        <v>27779</v>
      </c>
      <c r="D10957" t="s">
        <v>27780</v>
      </c>
      <c r="E10957">
        <v>4402007</v>
      </c>
      <c r="F10957" t="s">
        <v>27810</v>
      </c>
      <c r="G10957" t="s">
        <v>27811</v>
      </c>
      <c r="H10957" t="s">
        <v>4941</v>
      </c>
      <c r="I10957" t="s">
        <v>27814</v>
      </c>
      <c r="J10957" t="s">
        <v>27815</v>
      </c>
      <c r="K10957" t="s">
        <v>110</v>
      </c>
      <c r="L10957" t="s">
        <v>3346</v>
      </c>
      <c r="M10957" t="s">
        <v>3344</v>
      </c>
      <c r="N10957" t="s">
        <v>3627</v>
      </c>
      <c r="O10957" t="s">
        <v>3346</v>
      </c>
      <c r="P10957" t="s">
        <v>3343</v>
      </c>
      <c r="Q10957" t="s">
        <v>3346</v>
      </c>
    </row>
    <row r="10958" spans="1:17" x14ac:dyDescent="0.25">
      <c r="A10958" t="s">
        <v>27678</v>
      </c>
      <c r="B10958" t="s">
        <v>27679</v>
      </c>
      <c r="C10958" t="s">
        <v>27816</v>
      </c>
      <c r="D10958" t="s">
        <v>27817</v>
      </c>
      <c r="E10958">
        <v>4403001</v>
      </c>
      <c r="F10958" t="s">
        <v>19235</v>
      </c>
      <c r="G10958" t="s">
        <v>27818</v>
      </c>
      <c r="H10958" t="s">
        <v>3350</v>
      </c>
      <c r="I10958" t="s">
        <v>27819</v>
      </c>
      <c r="J10958" t="s">
        <v>154</v>
      </c>
      <c r="K10958" t="s">
        <v>110</v>
      </c>
      <c r="L10958" t="s">
        <v>3343</v>
      </c>
      <c r="M10958" t="s">
        <v>3344</v>
      </c>
      <c r="N10958" t="s">
        <v>3627</v>
      </c>
      <c r="O10958" t="s">
        <v>3346</v>
      </c>
      <c r="P10958" t="s">
        <v>3343</v>
      </c>
      <c r="Q10958" t="s">
        <v>3346</v>
      </c>
    </row>
    <row r="10959" spans="1:17" x14ac:dyDescent="0.25">
      <c r="A10959" t="s">
        <v>27678</v>
      </c>
      <c r="B10959" t="s">
        <v>27679</v>
      </c>
      <c r="C10959" t="s">
        <v>27816</v>
      </c>
      <c r="D10959" t="s">
        <v>27817</v>
      </c>
      <c r="E10959">
        <v>4403001</v>
      </c>
      <c r="F10959" t="s">
        <v>19235</v>
      </c>
      <c r="G10959" t="s">
        <v>27818</v>
      </c>
      <c r="H10959" t="s">
        <v>3350</v>
      </c>
      <c r="I10959" t="s">
        <v>27820</v>
      </c>
      <c r="J10959" t="s">
        <v>27821</v>
      </c>
      <c r="K10959" t="s">
        <v>110</v>
      </c>
      <c r="L10959" t="s">
        <v>3346</v>
      </c>
      <c r="M10959" t="s">
        <v>3344</v>
      </c>
      <c r="N10959" t="s">
        <v>3627</v>
      </c>
      <c r="O10959" t="s">
        <v>3346</v>
      </c>
      <c r="P10959" t="s">
        <v>3343</v>
      </c>
      <c r="Q10959" t="s">
        <v>3346</v>
      </c>
    </row>
    <row r="10960" spans="1:17" x14ac:dyDescent="0.25">
      <c r="A10960" t="s">
        <v>27678</v>
      </c>
      <c r="B10960" t="s">
        <v>27679</v>
      </c>
      <c r="C10960" t="s">
        <v>27816</v>
      </c>
      <c r="D10960" t="s">
        <v>27817</v>
      </c>
      <c r="E10960">
        <v>4403002</v>
      </c>
      <c r="F10960" t="s">
        <v>867</v>
      </c>
      <c r="G10960" t="s">
        <v>27822</v>
      </c>
      <c r="H10960" t="s">
        <v>3350</v>
      </c>
      <c r="I10960" t="s">
        <v>27823</v>
      </c>
      <c r="J10960" t="s">
        <v>1217</v>
      </c>
      <c r="K10960" t="s">
        <v>110</v>
      </c>
      <c r="L10960" t="s">
        <v>3343</v>
      </c>
      <c r="M10960" t="s">
        <v>3344</v>
      </c>
      <c r="N10960" t="s">
        <v>3627</v>
      </c>
      <c r="O10960" t="s">
        <v>3346</v>
      </c>
      <c r="P10960" t="s">
        <v>3343</v>
      </c>
      <c r="Q10960" t="s">
        <v>3346</v>
      </c>
    </row>
    <row r="10961" spans="1:17" x14ac:dyDescent="0.25">
      <c r="A10961" t="s">
        <v>27678</v>
      </c>
      <c r="B10961" t="s">
        <v>27679</v>
      </c>
      <c r="C10961" t="s">
        <v>27816</v>
      </c>
      <c r="D10961" t="s">
        <v>27817</v>
      </c>
      <c r="E10961">
        <v>4403002</v>
      </c>
      <c r="F10961" t="s">
        <v>867</v>
      </c>
      <c r="G10961" t="s">
        <v>27822</v>
      </c>
      <c r="H10961" t="s">
        <v>3350</v>
      </c>
      <c r="I10961" t="s">
        <v>27824</v>
      </c>
      <c r="J10961" t="s">
        <v>27825</v>
      </c>
      <c r="K10961" t="s">
        <v>110</v>
      </c>
      <c r="L10961" t="s">
        <v>3346</v>
      </c>
      <c r="M10961" t="s">
        <v>3344</v>
      </c>
      <c r="N10961" t="s">
        <v>3627</v>
      </c>
      <c r="O10961" t="s">
        <v>3346</v>
      </c>
      <c r="P10961" t="s">
        <v>3343</v>
      </c>
      <c r="Q10961" t="s">
        <v>3346</v>
      </c>
    </row>
    <row r="10962" spans="1:17" x14ac:dyDescent="0.25">
      <c r="A10962" t="s">
        <v>27678</v>
      </c>
      <c r="B10962" t="s">
        <v>27679</v>
      </c>
      <c r="C10962" t="s">
        <v>27816</v>
      </c>
      <c r="D10962" t="s">
        <v>27817</v>
      </c>
      <c r="E10962">
        <v>4403003</v>
      </c>
      <c r="F10962" t="s">
        <v>27826</v>
      </c>
      <c r="G10962" t="s">
        <v>27827</v>
      </c>
      <c r="H10962" t="s">
        <v>8109</v>
      </c>
      <c r="I10962" t="s">
        <v>27828</v>
      </c>
      <c r="J10962" t="s">
        <v>27829</v>
      </c>
      <c r="K10962" t="s">
        <v>110</v>
      </c>
      <c r="L10962" t="s">
        <v>3343</v>
      </c>
      <c r="M10962" t="s">
        <v>3344</v>
      </c>
      <c r="N10962" t="s">
        <v>3627</v>
      </c>
      <c r="O10962" t="s">
        <v>3346</v>
      </c>
      <c r="P10962" t="s">
        <v>3343</v>
      </c>
      <c r="Q10962" t="s">
        <v>3346</v>
      </c>
    </row>
    <row r="10963" spans="1:17" x14ac:dyDescent="0.25">
      <c r="A10963" t="s">
        <v>27678</v>
      </c>
      <c r="B10963" t="s">
        <v>27679</v>
      </c>
      <c r="C10963" t="s">
        <v>27816</v>
      </c>
      <c r="D10963" t="s">
        <v>27817</v>
      </c>
      <c r="E10963">
        <v>4403004</v>
      </c>
      <c r="F10963" t="s">
        <v>27830</v>
      </c>
      <c r="G10963" t="s">
        <v>27831</v>
      </c>
      <c r="H10963" t="s">
        <v>3394</v>
      </c>
      <c r="I10963" t="s">
        <v>27832</v>
      </c>
      <c r="J10963" t="s">
        <v>27833</v>
      </c>
      <c r="K10963" t="s">
        <v>110</v>
      </c>
      <c r="L10963" t="s">
        <v>3343</v>
      </c>
      <c r="M10963" t="s">
        <v>3344</v>
      </c>
      <c r="N10963" t="s">
        <v>3627</v>
      </c>
      <c r="O10963" t="s">
        <v>3346</v>
      </c>
      <c r="P10963" t="s">
        <v>3343</v>
      </c>
      <c r="Q10963" t="s">
        <v>3346</v>
      </c>
    </row>
    <row r="10964" spans="1:17" x14ac:dyDescent="0.25">
      <c r="A10964" t="s">
        <v>27678</v>
      </c>
      <c r="B10964" t="s">
        <v>27679</v>
      </c>
      <c r="C10964" t="s">
        <v>27816</v>
      </c>
      <c r="D10964" t="s">
        <v>27817</v>
      </c>
      <c r="E10964">
        <v>4403005</v>
      </c>
      <c r="F10964" t="s">
        <v>27834</v>
      </c>
      <c r="G10964" t="s">
        <v>27835</v>
      </c>
      <c r="H10964" t="s">
        <v>27836</v>
      </c>
      <c r="I10964" t="s">
        <v>27837</v>
      </c>
      <c r="J10964" t="s">
        <v>27838</v>
      </c>
      <c r="K10964" t="s">
        <v>110</v>
      </c>
      <c r="L10964" t="s">
        <v>3343</v>
      </c>
      <c r="M10964" t="s">
        <v>3344</v>
      </c>
      <c r="N10964" t="s">
        <v>3627</v>
      </c>
      <c r="O10964" t="s">
        <v>3346</v>
      </c>
      <c r="P10964" t="s">
        <v>3343</v>
      </c>
      <c r="Q10964" t="s">
        <v>3346</v>
      </c>
    </row>
    <row r="10965" spans="1:17" x14ac:dyDescent="0.25">
      <c r="A10965" t="s">
        <v>27678</v>
      </c>
      <c r="B10965" t="s">
        <v>27679</v>
      </c>
      <c r="C10965" t="s">
        <v>27816</v>
      </c>
      <c r="D10965" t="s">
        <v>27817</v>
      </c>
      <c r="E10965">
        <v>4403006</v>
      </c>
      <c r="F10965" t="s">
        <v>27839</v>
      </c>
      <c r="G10965" t="s">
        <v>27840</v>
      </c>
      <c r="H10965" t="s">
        <v>4883</v>
      </c>
      <c r="I10965" t="s">
        <v>27841</v>
      </c>
      <c r="J10965" t="s">
        <v>27842</v>
      </c>
      <c r="K10965" t="s">
        <v>110</v>
      </c>
      <c r="L10965" t="s">
        <v>3343</v>
      </c>
      <c r="M10965" t="s">
        <v>3344</v>
      </c>
      <c r="N10965" t="s">
        <v>3627</v>
      </c>
      <c r="O10965" t="s">
        <v>3346</v>
      </c>
      <c r="P10965" t="s">
        <v>3343</v>
      </c>
      <c r="Q10965" t="s">
        <v>3346</v>
      </c>
    </row>
    <row r="10966" spans="1:17" x14ac:dyDescent="0.25">
      <c r="A10966" t="s">
        <v>27678</v>
      </c>
      <c r="B10966" t="s">
        <v>27679</v>
      </c>
      <c r="C10966" t="s">
        <v>27816</v>
      </c>
      <c r="D10966" t="s">
        <v>27817</v>
      </c>
      <c r="E10966">
        <v>4403007</v>
      </c>
      <c r="F10966" t="s">
        <v>27843</v>
      </c>
      <c r="G10966" t="s">
        <v>27844</v>
      </c>
      <c r="H10966" t="s">
        <v>10468</v>
      </c>
      <c r="I10966" t="s">
        <v>27845</v>
      </c>
      <c r="J10966" t="s">
        <v>27846</v>
      </c>
      <c r="K10966" t="s">
        <v>110</v>
      </c>
      <c r="L10966" t="s">
        <v>3343</v>
      </c>
      <c r="M10966" t="s">
        <v>3344</v>
      </c>
      <c r="N10966" t="s">
        <v>3627</v>
      </c>
      <c r="O10966" t="s">
        <v>3346</v>
      </c>
      <c r="P10966" t="s">
        <v>3343</v>
      </c>
      <c r="Q10966" t="s">
        <v>3346</v>
      </c>
    </row>
    <row r="10967" spans="1:17" x14ac:dyDescent="0.25">
      <c r="A10967" t="s">
        <v>27678</v>
      </c>
      <c r="B10967" t="s">
        <v>27679</v>
      </c>
      <c r="C10967" t="s">
        <v>27816</v>
      </c>
      <c r="D10967" t="s">
        <v>27817</v>
      </c>
      <c r="E10967">
        <v>4403007</v>
      </c>
      <c r="F10967" t="s">
        <v>27843</v>
      </c>
      <c r="G10967" t="s">
        <v>27844</v>
      </c>
      <c r="H10967" t="s">
        <v>10468</v>
      </c>
      <c r="I10967" t="s">
        <v>27847</v>
      </c>
      <c r="J10967" t="s">
        <v>27848</v>
      </c>
      <c r="K10967" t="s">
        <v>110</v>
      </c>
      <c r="L10967" t="s">
        <v>3346</v>
      </c>
      <c r="M10967" t="s">
        <v>3344</v>
      </c>
      <c r="N10967" t="s">
        <v>3627</v>
      </c>
      <c r="O10967" t="s">
        <v>3346</v>
      </c>
      <c r="P10967" t="s">
        <v>3343</v>
      </c>
      <c r="Q10967" t="s">
        <v>3346</v>
      </c>
    </row>
    <row r="10968" spans="1:17" x14ac:dyDescent="0.25">
      <c r="A10968" t="s">
        <v>27678</v>
      </c>
      <c r="B10968" t="s">
        <v>27679</v>
      </c>
      <c r="C10968" t="s">
        <v>27816</v>
      </c>
      <c r="D10968" t="s">
        <v>27817</v>
      </c>
      <c r="E10968">
        <v>4403009</v>
      </c>
      <c r="F10968" t="s">
        <v>27849</v>
      </c>
      <c r="G10968" t="s">
        <v>27850</v>
      </c>
      <c r="H10968" t="s">
        <v>3498</v>
      </c>
      <c r="I10968" t="s">
        <v>27851</v>
      </c>
      <c r="J10968" t="s">
        <v>27852</v>
      </c>
      <c r="K10968" t="s">
        <v>110</v>
      </c>
      <c r="L10968" t="s">
        <v>3343</v>
      </c>
      <c r="M10968" t="s">
        <v>3477</v>
      </c>
      <c r="N10968" t="s">
        <v>3603</v>
      </c>
      <c r="O10968" t="s">
        <v>3346</v>
      </c>
      <c r="P10968" t="s">
        <v>3343</v>
      </c>
      <c r="Q10968" t="s">
        <v>3346</v>
      </c>
    </row>
    <row r="10969" spans="1:17" x14ac:dyDescent="0.25">
      <c r="A10969" t="s">
        <v>27678</v>
      </c>
      <c r="B10969" t="s">
        <v>27679</v>
      </c>
      <c r="C10969" t="s">
        <v>27816</v>
      </c>
      <c r="D10969" t="s">
        <v>27817</v>
      </c>
      <c r="E10969">
        <v>4403010</v>
      </c>
      <c r="F10969" t="s">
        <v>27853</v>
      </c>
      <c r="G10969" t="s">
        <v>27854</v>
      </c>
      <c r="H10969" t="s">
        <v>25206</v>
      </c>
      <c r="I10969" t="s">
        <v>27855</v>
      </c>
      <c r="J10969" t="s">
        <v>27856</v>
      </c>
      <c r="K10969" t="s">
        <v>110</v>
      </c>
      <c r="L10969" t="s">
        <v>3343</v>
      </c>
      <c r="M10969" t="s">
        <v>3344</v>
      </c>
      <c r="N10969" t="s">
        <v>3627</v>
      </c>
      <c r="O10969" t="s">
        <v>3346</v>
      </c>
      <c r="P10969" t="s">
        <v>3343</v>
      </c>
      <c r="Q10969" t="s">
        <v>3346</v>
      </c>
    </row>
    <row r="10970" spans="1:17" x14ac:dyDescent="0.25">
      <c r="A10970" t="s">
        <v>27678</v>
      </c>
      <c r="B10970" t="s">
        <v>27679</v>
      </c>
      <c r="C10970" t="s">
        <v>27816</v>
      </c>
      <c r="D10970" t="s">
        <v>27817</v>
      </c>
      <c r="E10970">
        <v>4403010</v>
      </c>
      <c r="F10970" t="s">
        <v>27853</v>
      </c>
      <c r="G10970" t="s">
        <v>27854</v>
      </c>
      <c r="H10970" t="s">
        <v>25206</v>
      </c>
      <c r="I10970" t="s">
        <v>27857</v>
      </c>
      <c r="J10970" t="s">
        <v>27858</v>
      </c>
      <c r="K10970" t="s">
        <v>110</v>
      </c>
      <c r="L10970" t="s">
        <v>3346</v>
      </c>
      <c r="M10970" t="s">
        <v>3344</v>
      </c>
      <c r="N10970" t="s">
        <v>3627</v>
      </c>
      <c r="O10970" t="s">
        <v>3346</v>
      </c>
      <c r="P10970" t="s">
        <v>3343</v>
      </c>
      <c r="Q10970" t="s">
        <v>3346</v>
      </c>
    </row>
    <row r="10971" spans="1:17" x14ac:dyDescent="0.25">
      <c r="A10971" t="s">
        <v>27678</v>
      </c>
      <c r="B10971" t="s">
        <v>27679</v>
      </c>
      <c r="C10971" t="s">
        <v>27816</v>
      </c>
      <c r="D10971" t="s">
        <v>27817</v>
      </c>
      <c r="E10971">
        <v>4403011</v>
      </c>
      <c r="F10971" t="s">
        <v>27859</v>
      </c>
      <c r="G10971" t="s">
        <v>27860</v>
      </c>
      <c r="H10971" t="s">
        <v>4883</v>
      </c>
      <c r="I10971" t="s">
        <v>27861</v>
      </c>
      <c r="J10971" t="s">
        <v>27862</v>
      </c>
      <c r="K10971" t="s">
        <v>110</v>
      </c>
      <c r="L10971" t="s">
        <v>3343</v>
      </c>
      <c r="M10971" t="s">
        <v>3344</v>
      </c>
      <c r="N10971" t="s">
        <v>3345</v>
      </c>
      <c r="O10971" t="s">
        <v>3346</v>
      </c>
      <c r="P10971" t="s">
        <v>3343</v>
      </c>
      <c r="Q10971" t="s">
        <v>3346</v>
      </c>
    </row>
    <row r="10972" spans="1:17" x14ac:dyDescent="0.25">
      <c r="A10972" t="s">
        <v>27678</v>
      </c>
      <c r="B10972" t="s">
        <v>27679</v>
      </c>
      <c r="C10972" t="s">
        <v>27816</v>
      </c>
      <c r="D10972" t="s">
        <v>27817</v>
      </c>
      <c r="E10972">
        <v>4403012</v>
      </c>
      <c r="F10972" t="s">
        <v>27863</v>
      </c>
      <c r="G10972" t="s">
        <v>27864</v>
      </c>
      <c r="H10972" t="s">
        <v>4947</v>
      </c>
      <c r="I10972" t="s">
        <v>27865</v>
      </c>
      <c r="J10972" t="s">
        <v>27866</v>
      </c>
      <c r="K10972" t="s">
        <v>110</v>
      </c>
      <c r="L10972" t="s">
        <v>3343</v>
      </c>
      <c r="M10972" t="s">
        <v>3344</v>
      </c>
      <c r="N10972" t="s">
        <v>4357</v>
      </c>
      <c r="O10972" t="s">
        <v>3346</v>
      </c>
      <c r="P10972" t="s">
        <v>3343</v>
      </c>
      <c r="Q10972" t="s">
        <v>3346</v>
      </c>
    </row>
    <row r="10973" spans="1:17" x14ac:dyDescent="0.25">
      <c r="A10973" t="s">
        <v>27678</v>
      </c>
      <c r="B10973" t="s">
        <v>27679</v>
      </c>
      <c r="C10973" t="s">
        <v>27816</v>
      </c>
      <c r="D10973" t="s">
        <v>27817</v>
      </c>
      <c r="E10973">
        <v>4403013</v>
      </c>
      <c r="F10973" t="s">
        <v>27867</v>
      </c>
      <c r="G10973" t="s">
        <v>27868</v>
      </c>
      <c r="H10973" t="s">
        <v>3691</v>
      </c>
      <c r="I10973" t="s">
        <v>27869</v>
      </c>
      <c r="J10973" t="s">
        <v>27870</v>
      </c>
      <c r="K10973" t="s">
        <v>110</v>
      </c>
      <c r="L10973" t="s">
        <v>3343</v>
      </c>
      <c r="M10973" t="s">
        <v>3344</v>
      </c>
      <c r="N10973" t="s">
        <v>25727</v>
      </c>
      <c r="O10973" t="s">
        <v>3346</v>
      </c>
      <c r="P10973" t="s">
        <v>3346</v>
      </c>
      <c r="Q10973" t="s">
        <v>3346</v>
      </c>
    </row>
    <row r="10974" spans="1:17" x14ac:dyDescent="0.25">
      <c r="A10974" t="s">
        <v>27678</v>
      </c>
      <c r="B10974" t="s">
        <v>27679</v>
      </c>
      <c r="C10974" t="s">
        <v>27816</v>
      </c>
      <c r="D10974" t="s">
        <v>27817</v>
      </c>
      <c r="E10974">
        <v>4403014</v>
      </c>
      <c r="F10974" t="s">
        <v>27871</v>
      </c>
      <c r="G10974" t="s">
        <v>27872</v>
      </c>
      <c r="H10974" t="s">
        <v>3378</v>
      </c>
      <c r="I10974" t="s">
        <v>27873</v>
      </c>
      <c r="J10974" t="s">
        <v>27874</v>
      </c>
      <c r="K10974" t="s">
        <v>110</v>
      </c>
      <c r="L10974" t="s">
        <v>3343</v>
      </c>
      <c r="M10974" t="s">
        <v>3344</v>
      </c>
      <c r="N10974" t="s">
        <v>25727</v>
      </c>
      <c r="O10974" t="s">
        <v>3346</v>
      </c>
      <c r="P10974" t="s">
        <v>3346</v>
      </c>
      <c r="Q10974" t="s">
        <v>3346</v>
      </c>
    </row>
    <row r="10975" spans="1:17" x14ac:dyDescent="0.25">
      <c r="A10975" t="s">
        <v>27678</v>
      </c>
      <c r="B10975" t="s">
        <v>27679</v>
      </c>
      <c r="C10975" t="s">
        <v>27816</v>
      </c>
      <c r="D10975" t="s">
        <v>27817</v>
      </c>
      <c r="E10975">
        <v>4403015</v>
      </c>
      <c r="F10975" t="s">
        <v>27875</v>
      </c>
      <c r="G10975" t="s">
        <v>27876</v>
      </c>
      <c r="H10975" t="s">
        <v>4857</v>
      </c>
      <c r="I10975" t="s">
        <v>27877</v>
      </c>
      <c r="J10975" t="s">
        <v>27878</v>
      </c>
      <c r="K10975" t="s">
        <v>110</v>
      </c>
      <c r="L10975" t="s">
        <v>3343</v>
      </c>
      <c r="M10975" t="s">
        <v>3344</v>
      </c>
      <c r="N10975" t="s">
        <v>25727</v>
      </c>
      <c r="O10975" t="s">
        <v>3346</v>
      </c>
      <c r="P10975" t="s">
        <v>3346</v>
      </c>
      <c r="Q10975" t="s">
        <v>3346</v>
      </c>
    </row>
    <row r="10976" spans="1:17" x14ac:dyDescent="0.25">
      <c r="A10976" t="s">
        <v>27678</v>
      </c>
      <c r="B10976" t="s">
        <v>27679</v>
      </c>
      <c r="C10976" t="s">
        <v>27816</v>
      </c>
      <c r="D10976" t="s">
        <v>27817</v>
      </c>
      <c r="E10976">
        <v>4403016</v>
      </c>
      <c r="F10976" t="s">
        <v>9584</v>
      </c>
      <c r="G10976" t="s">
        <v>26466</v>
      </c>
      <c r="H10976" t="s">
        <v>3618</v>
      </c>
      <c r="I10976" t="s">
        <v>27879</v>
      </c>
      <c r="J10976" t="s">
        <v>26468</v>
      </c>
      <c r="K10976" t="s">
        <v>110</v>
      </c>
      <c r="L10976" t="s">
        <v>3343</v>
      </c>
      <c r="M10976" t="s">
        <v>3344</v>
      </c>
      <c r="N10976" t="s">
        <v>25727</v>
      </c>
      <c r="O10976" t="s">
        <v>3346</v>
      </c>
      <c r="P10976" t="s">
        <v>3346</v>
      </c>
      <c r="Q10976" t="s">
        <v>3346</v>
      </c>
    </row>
    <row r="10977" spans="1:17" x14ac:dyDescent="0.25">
      <c r="A10977" t="s">
        <v>27678</v>
      </c>
      <c r="B10977" t="s">
        <v>27679</v>
      </c>
      <c r="C10977" t="s">
        <v>27816</v>
      </c>
      <c r="D10977" t="s">
        <v>27817</v>
      </c>
      <c r="E10977">
        <v>4403017</v>
      </c>
      <c r="F10977" t="s">
        <v>27880</v>
      </c>
      <c r="G10977" t="s">
        <v>27881</v>
      </c>
      <c r="H10977" t="s">
        <v>3691</v>
      </c>
      <c r="I10977" t="s">
        <v>27882</v>
      </c>
      <c r="J10977" t="s">
        <v>27883</v>
      </c>
      <c r="K10977" t="s">
        <v>110</v>
      </c>
      <c r="L10977" t="s">
        <v>3343</v>
      </c>
      <c r="M10977" t="s">
        <v>3344</v>
      </c>
      <c r="N10977" t="s">
        <v>25727</v>
      </c>
      <c r="O10977" t="s">
        <v>3346</v>
      </c>
      <c r="P10977" t="s">
        <v>3346</v>
      </c>
      <c r="Q10977" t="s">
        <v>3346</v>
      </c>
    </row>
    <row r="10978" spans="1:17" x14ac:dyDescent="0.25">
      <c r="A10978" t="s">
        <v>27678</v>
      </c>
      <c r="B10978" t="s">
        <v>27679</v>
      </c>
      <c r="C10978" t="s">
        <v>27816</v>
      </c>
      <c r="D10978" t="s">
        <v>27817</v>
      </c>
      <c r="E10978">
        <v>4403018</v>
      </c>
      <c r="F10978" t="s">
        <v>27884</v>
      </c>
      <c r="G10978" t="s">
        <v>27885</v>
      </c>
      <c r="H10978" t="s">
        <v>27886</v>
      </c>
      <c r="I10978" t="s">
        <v>27887</v>
      </c>
      <c r="J10978" t="s">
        <v>27888</v>
      </c>
      <c r="K10978" t="s">
        <v>110</v>
      </c>
      <c r="L10978" t="s">
        <v>3343</v>
      </c>
      <c r="M10978" t="s">
        <v>3344</v>
      </c>
      <c r="N10978" t="s">
        <v>6626</v>
      </c>
      <c r="O10978" t="s">
        <v>3346</v>
      </c>
      <c r="P10978" t="s">
        <v>3346</v>
      </c>
      <c r="Q10978" t="s">
        <v>3346</v>
      </c>
    </row>
    <row r="10979" spans="1:17" x14ac:dyDescent="0.25">
      <c r="A10979" t="s">
        <v>27678</v>
      </c>
      <c r="B10979" t="s">
        <v>27679</v>
      </c>
      <c r="C10979" t="s">
        <v>27889</v>
      </c>
      <c r="D10979" t="s">
        <v>27890</v>
      </c>
      <c r="E10979">
        <v>4499001</v>
      </c>
      <c r="F10979" t="s">
        <v>3440</v>
      </c>
      <c r="G10979" t="s">
        <v>3441</v>
      </c>
      <c r="H10979" t="s">
        <v>2503</v>
      </c>
      <c r="I10979" t="s">
        <v>27891</v>
      </c>
      <c r="J10979" t="s">
        <v>2489</v>
      </c>
      <c r="K10979" t="s">
        <v>110</v>
      </c>
      <c r="L10979" t="s">
        <v>3343</v>
      </c>
      <c r="M10979" t="s">
        <v>3344</v>
      </c>
      <c r="N10979" t="s">
        <v>3345</v>
      </c>
      <c r="O10979" t="s">
        <v>3346</v>
      </c>
      <c r="P10979" t="s">
        <v>3343</v>
      </c>
      <c r="Q10979" t="s">
        <v>3346</v>
      </c>
    </row>
    <row r="10980" spans="1:17" x14ac:dyDescent="0.25">
      <c r="A10980" t="s">
        <v>27678</v>
      </c>
      <c r="B10980" t="s">
        <v>27679</v>
      </c>
      <c r="C10980" t="s">
        <v>27889</v>
      </c>
      <c r="D10980" t="s">
        <v>27890</v>
      </c>
      <c r="E10980">
        <v>4499001</v>
      </c>
      <c r="F10980" t="s">
        <v>3440</v>
      </c>
      <c r="G10980" t="s">
        <v>3441</v>
      </c>
      <c r="H10980" t="s">
        <v>2503</v>
      </c>
      <c r="I10980" t="s">
        <v>27892</v>
      </c>
      <c r="J10980" t="s">
        <v>3444</v>
      </c>
      <c r="K10980" t="s">
        <v>110</v>
      </c>
      <c r="L10980" t="s">
        <v>3346</v>
      </c>
      <c r="M10980" t="s">
        <v>3344</v>
      </c>
      <c r="N10980" t="s">
        <v>3345</v>
      </c>
      <c r="O10980" t="s">
        <v>3346</v>
      </c>
      <c r="P10980" t="s">
        <v>3343</v>
      </c>
      <c r="Q10980" t="s">
        <v>3346</v>
      </c>
    </row>
    <row r="10981" spans="1:17" x14ac:dyDescent="0.25">
      <c r="A10981" t="s">
        <v>27678</v>
      </c>
      <c r="B10981" t="s">
        <v>27679</v>
      </c>
      <c r="C10981" t="s">
        <v>27889</v>
      </c>
      <c r="D10981" t="s">
        <v>27890</v>
      </c>
      <c r="E10981">
        <v>4499001</v>
      </c>
      <c r="F10981" t="s">
        <v>3440</v>
      </c>
      <c r="G10981" t="s">
        <v>3441</v>
      </c>
      <c r="H10981" t="s">
        <v>2503</v>
      </c>
      <c r="I10981" t="s">
        <v>27893</v>
      </c>
      <c r="J10981" t="s">
        <v>20943</v>
      </c>
      <c r="K10981" t="s">
        <v>110</v>
      </c>
      <c r="L10981" t="s">
        <v>3346</v>
      </c>
      <c r="M10981" t="s">
        <v>3344</v>
      </c>
      <c r="N10981" t="s">
        <v>3345</v>
      </c>
      <c r="O10981" t="s">
        <v>3346</v>
      </c>
      <c r="P10981" t="s">
        <v>3343</v>
      </c>
      <c r="Q10981" t="s">
        <v>3346</v>
      </c>
    </row>
    <row r="10982" spans="1:17" x14ac:dyDescent="0.25">
      <c r="A10982" t="s">
        <v>27678</v>
      </c>
      <c r="B10982" t="s">
        <v>27679</v>
      </c>
      <c r="C10982" t="s">
        <v>27889</v>
      </c>
      <c r="D10982" t="s">
        <v>27890</v>
      </c>
      <c r="E10982">
        <v>4499001</v>
      </c>
      <c r="F10982" t="s">
        <v>3440</v>
      </c>
      <c r="G10982" t="s">
        <v>3441</v>
      </c>
      <c r="H10982" t="s">
        <v>2503</v>
      </c>
      <c r="I10982" t="s">
        <v>27894</v>
      </c>
      <c r="J10982" t="s">
        <v>3448</v>
      </c>
      <c r="K10982" t="s">
        <v>110</v>
      </c>
      <c r="L10982" t="s">
        <v>3346</v>
      </c>
      <c r="M10982" t="s">
        <v>3344</v>
      </c>
      <c r="N10982" t="s">
        <v>3345</v>
      </c>
      <c r="O10982" t="s">
        <v>3346</v>
      </c>
      <c r="P10982" t="s">
        <v>3343</v>
      </c>
      <c r="Q10982" t="s">
        <v>3346</v>
      </c>
    </row>
    <row r="10983" spans="1:17" x14ac:dyDescent="0.25">
      <c r="A10983" t="s">
        <v>27678</v>
      </c>
      <c r="B10983" t="s">
        <v>27679</v>
      </c>
      <c r="C10983" t="s">
        <v>27889</v>
      </c>
      <c r="D10983" t="s">
        <v>27890</v>
      </c>
      <c r="E10983">
        <v>4499001</v>
      </c>
      <c r="F10983" t="s">
        <v>3440</v>
      </c>
      <c r="G10983" t="s">
        <v>3441</v>
      </c>
      <c r="H10983" t="s">
        <v>2503</v>
      </c>
      <c r="I10983" t="s">
        <v>27895</v>
      </c>
      <c r="J10983" t="s">
        <v>3450</v>
      </c>
      <c r="K10983" t="s">
        <v>110</v>
      </c>
      <c r="L10983" t="s">
        <v>3346</v>
      </c>
      <c r="M10983" t="s">
        <v>3344</v>
      </c>
      <c r="N10983" t="s">
        <v>3345</v>
      </c>
      <c r="O10983" t="s">
        <v>3346</v>
      </c>
      <c r="P10983" t="s">
        <v>3343</v>
      </c>
      <c r="Q10983" t="s">
        <v>3346</v>
      </c>
    </row>
    <row r="10984" spans="1:17" x14ac:dyDescent="0.25">
      <c r="A10984" t="s">
        <v>27678</v>
      </c>
      <c r="B10984" t="s">
        <v>27679</v>
      </c>
      <c r="C10984" t="s">
        <v>27889</v>
      </c>
      <c r="D10984" t="s">
        <v>27890</v>
      </c>
      <c r="E10984">
        <v>4499001</v>
      </c>
      <c r="F10984" t="s">
        <v>3440</v>
      </c>
      <c r="G10984" t="s">
        <v>3441</v>
      </c>
      <c r="H10984" t="s">
        <v>2503</v>
      </c>
      <c r="I10984" t="s">
        <v>27896</v>
      </c>
      <c r="J10984" t="s">
        <v>3452</v>
      </c>
      <c r="K10984" t="s">
        <v>110</v>
      </c>
      <c r="L10984" t="s">
        <v>3346</v>
      </c>
      <c r="M10984" t="s">
        <v>3344</v>
      </c>
      <c r="N10984" t="s">
        <v>3345</v>
      </c>
      <c r="O10984" t="s">
        <v>3346</v>
      </c>
      <c r="P10984" t="s">
        <v>3343</v>
      </c>
      <c r="Q10984" t="s">
        <v>3346</v>
      </c>
    </row>
    <row r="10985" spans="1:17" x14ac:dyDescent="0.25">
      <c r="A10985" t="s">
        <v>27678</v>
      </c>
      <c r="B10985" t="s">
        <v>27679</v>
      </c>
      <c r="C10985" t="s">
        <v>27889</v>
      </c>
      <c r="D10985" t="s">
        <v>27890</v>
      </c>
      <c r="E10985">
        <v>4499001</v>
      </c>
      <c r="F10985" t="s">
        <v>3440</v>
      </c>
      <c r="G10985" t="s">
        <v>3441</v>
      </c>
      <c r="H10985" t="s">
        <v>2503</v>
      </c>
      <c r="I10985" t="s">
        <v>27897</v>
      </c>
      <c r="J10985" t="s">
        <v>3454</v>
      </c>
      <c r="K10985" t="s">
        <v>110</v>
      </c>
      <c r="L10985" t="s">
        <v>3346</v>
      </c>
      <c r="M10985" t="s">
        <v>3344</v>
      </c>
      <c r="N10985" t="s">
        <v>3345</v>
      </c>
      <c r="O10985" t="s">
        <v>3346</v>
      </c>
      <c r="P10985" t="s">
        <v>3343</v>
      </c>
      <c r="Q10985" t="s">
        <v>3346</v>
      </c>
    </row>
    <row r="10986" spans="1:17" x14ac:dyDescent="0.25">
      <c r="A10986" t="s">
        <v>27678</v>
      </c>
      <c r="B10986" t="s">
        <v>27679</v>
      </c>
      <c r="C10986" t="s">
        <v>27889</v>
      </c>
      <c r="D10986" t="s">
        <v>27890</v>
      </c>
      <c r="E10986">
        <v>4499001</v>
      </c>
      <c r="F10986" t="s">
        <v>3440</v>
      </c>
      <c r="G10986" t="s">
        <v>3441</v>
      </c>
      <c r="H10986" t="s">
        <v>2503</v>
      </c>
      <c r="I10986" t="s">
        <v>27898</v>
      </c>
      <c r="J10986" t="s">
        <v>3456</v>
      </c>
      <c r="K10986" t="s">
        <v>110</v>
      </c>
      <c r="L10986" t="s">
        <v>3346</v>
      </c>
      <c r="M10986" t="s">
        <v>3344</v>
      </c>
      <c r="N10986" t="s">
        <v>3345</v>
      </c>
      <c r="O10986" t="s">
        <v>3346</v>
      </c>
      <c r="P10986" t="s">
        <v>3343</v>
      </c>
      <c r="Q10986" t="s">
        <v>3346</v>
      </c>
    </row>
    <row r="10987" spans="1:17" x14ac:dyDescent="0.25">
      <c r="A10987" t="s">
        <v>27678</v>
      </c>
      <c r="B10987" t="s">
        <v>27679</v>
      </c>
      <c r="C10987" t="s">
        <v>27889</v>
      </c>
      <c r="D10987" t="s">
        <v>27890</v>
      </c>
      <c r="E10987">
        <v>4499001</v>
      </c>
      <c r="F10987" t="s">
        <v>3440</v>
      </c>
      <c r="G10987" t="s">
        <v>3441</v>
      </c>
      <c r="H10987" t="s">
        <v>2503</v>
      </c>
      <c r="I10987" t="s">
        <v>27899</v>
      </c>
      <c r="J10987" t="s">
        <v>3458</v>
      </c>
      <c r="K10987" t="s">
        <v>110</v>
      </c>
      <c r="L10987" t="s">
        <v>3346</v>
      </c>
      <c r="M10987" t="s">
        <v>3344</v>
      </c>
      <c r="N10987" t="s">
        <v>3345</v>
      </c>
      <c r="O10987" t="s">
        <v>3346</v>
      </c>
      <c r="P10987" t="s">
        <v>3343</v>
      </c>
      <c r="Q10987" t="s">
        <v>3346</v>
      </c>
    </row>
    <row r="10988" spans="1:17" x14ac:dyDescent="0.25">
      <c r="A10988" t="s">
        <v>27678</v>
      </c>
      <c r="B10988" t="s">
        <v>27679</v>
      </c>
      <c r="C10988" t="s">
        <v>27889</v>
      </c>
      <c r="D10988" t="s">
        <v>27890</v>
      </c>
      <c r="E10988">
        <v>4499001</v>
      </c>
      <c r="F10988" t="s">
        <v>3440</v>
      </c>
      <c r="G10988" t="s">
        <v>3441</v>
      </c>
      <c r="H10988" t="s">
        <v>2503</v>
      </c>
      <c r="I10988" t="s">
        <v>27900</v>
      </c>
      <c r="J10988" t="s">
        <v>3460</v>
      </c>
      <c r="K10988" t="s">
        <v>110</v>
      </c>
      <c r="L10988" t="s">
        <v>3346</v>
      </c>
      <c r="M10988" t="s">
        <v>3344</v>
      </c>
      <c r="N10988" t="s">
        <v>3345</v>
      </c>
      <c r="O10988" t="s">
        <v>3346</v>
      </c>
      <c r="P10988" t="s">
        <v>3343</v>
      </c>
      <c r="Q10988" t="s">
        <v>3346</v>
      </c>
    </row>
    <row r="10989" spans="1:17" x14ac:dyDescent="0.25">
      <c r="A10989" t="s">
        <v>27678</v>
      </c>
      <c r="B10989" t="s">
        <v>27679</v>
      </c>
      <c r="C10989" t="s">
        <v>27889</v>
      </c>
      <c r="D10989" t="s">
        <v>27890</v>
      </c>
      <c r="E10989">
        <v>4499001</v>
      </c>
      <c r="F10989" t="s">
        <v>3440</v>
      </c>
      <c r="G10989" t="s">
        <v>3441</v>
      </c>
      <c r="H10989" t="s">
        <v>2503</v>
      </c>
      <c r="I10989" t="s">
        <v>27901</v>
      </c>
      <c r="J10989" t="s">
        <v>3462</v>
      </c>
      <c r="K10989" t="s">
        <v>110</v>
      </c>
      <c r="L10989" t="s">
        <v>3346</v>
      </c>
      <c r="M10989" t="s">
        <v>3344</v>
      </c>
      <c r="N10989" t="s">
        <v>3345</v>
      </c>
      <c r="O10989" t="s">
        <v>3346</v>
      </c>
      <c r="P10989" t="s">
        <v>3343</v>
      </c>
      <c r="Q10989" t="s">
        <v>3346</v>
      </c>
    </row>
    <row r="10990" spans="1:17" x14ac:dyDescent="0.25">
      <c r="A10990" t="s">
        <v>27678</v>
      </c>
      <c r="B10990" t="s">
        <v>27679</v>
      </c>
      <c r="C10990" t="s">
        <v>27889</v>
      </c>
      <c r="D10990" t="s">
        <v>27890</v>
      </c>
      <c r="E10990">
        <v>4499001</v>
      </c>
      <c r="F10990" t="s">
        <v>3440</v>
      </c>
      <c r="G10990" t="s">
        <v>3441</v>
      </c>
      <c r="H10990" t="s">
        <v>2503</v>
      </c>
      <c r="I10990" t="s">
        <v>27902</v>
      </c>
      <c r="J10990" t="s">
        <v>3464</v>
      </c>
      <c r="K10990" t="s">
        <v>110</v>
      </c>
      <c r="L10990" t="s">
        <v>3346</v>
      </c>
      <c r="M10990" t="s">
        <v>3344</v>
      </c>
      <c r="N10990" t="s">
        <v>3345</v>
      </c>
      <c r="O10990" t="s">
        <v>3346</v>
      </c>
      <c r="P10990" t="s">
        <v>3343</v>
      </c>
      <c r="Q10990" t="s">
        <v>3346</v>
      </c>
    </row>
    <row r="10991" spans="1:17" x14ac:dyDescent="0.25">
      <c r="A10991" t="s">
        <v>27678</v>
      </c>
      <c r="B10991" t="s">
        <v>27679</v>
      </c>
      <c r="C10991" t="s">
        <v>27889</v>
      </c>
      <c r="D10991" t="s">
        <v>27890</v>
      </c>
      <c r="E10991">
        <v>4499001</v>
      </c>
      <c r="F10991" t="s">
        <v>3440</v>
      </c>
      <c r="G10991" t="s">
        <v>3441</v>
      </c>
      <c r="H10991" t="s">
        <v>2503</v>
      </c>
      <c r="I10991" t="s">
        <v>27903</v>
      </c>
      <c r="J10991" t="s">
        <v>3466</v>
      </c>
      <c r="K10991" t="s">
        <v>110</v>
      </c>
      <c r="L10991" t="s">
        <v>3346</v>
      </c>
      <c r="M10991" t="s">
        <v>3344</v>
      </c>
      <c r="N10991" t="s">
        <v>3345</v>
      </c>
      <c r="O10991" t="s">
        <v>3346</v>
      </c>
      <c r="P10991" t="s">
        <v>3343</v>
      </c>
      <c r="Q10991" t="s">
        <v>3346</v>
      </c>
    </row>
    <row r="10992" spans="1:17" x14ac:dyDescent="0.25">
      <c r="A10992" t="s">
        <v>27678</v>
      </c>
      <c r="B10992" t="s">
        <v>27679</v>
      </c>
      <c r="C10992" t="s">
        <v>27889</v>
      </c>
      <c r="D10992" t="s">
        <v>27890</v>
      </c>
      <c r="E10992">
        <v>4499001</v>
      </c>
      <c r="F10992" t="s">
        <v>3440</v>
      </c>
      <c r="G10992" t="s">
        <v>3441</v>
      </c>
      <c r="H10992" t="s">
        <v>2503</v>
      </c>
      <c r="I10992" t="s">
        <v>27904</v>
      </c>
      <c r="J10992" t="s">
        <v>3468</v>
      </c>
      <c r="K10992" t="s">
        <v>110</v>
      </c>
      <c r="L10992" t="s">
        <v>3346</v>
      </c>
      <c r="M10992" t="s">
        <v>3344</v>
      </c>
      <c r="N10992" t="s">
        <v>3345</v>
      </c>
      <c r="O10992" t="s">
        <v>3346</v>
      </c>
      <c r="P10992" t="s">
        <v>3343</v>
      </c>
      <c r="Q10992" t="s">
        <v>3346</v>
      </c>
    </row>
    <row r="10993" spans="1:17" x14ac:dyDescent="0.25">
      <c r="A10993" t="s">
        <v>27678</v>
      </c>
      <c r="B10993" t="s">
        <v>27679</v>
      </c>
      <c r="C10993" t="s">
        <v>27889</v>
      </c>
      <c r="D10993" t="s">
        <v>27890</v>
      </c>
      <c r="E10993">
        <v>4499001</v>
      </c>
      <c r="F10993" t="s">
        <v>3440</v>
      </c>
      <c r="G10993" t="s">
        <v>3441</v>
      </c>
      <c r="H10993" t="s">
        <v>2503</v>
      </c>
      <c r="I10993" t="s">
        <v>27905</v>
      </c>
      <c r="J10993" t="s">
        <v>5110</v>
      </c>
      <c r="K10993" t="s">
        <v>110</v>
      </c>
      <c r="L10993" t="s">
        <v>3346</v>
      </c>
      <c r="M10993" t="s">
        <v>3344</v>
      </c>
      <c r="N10993" t="s">
        <v>3345</v>
      </c>
      <c r="O10993" t="s">
        <v>3346</v>
      </c>
      <c r="P10993" t="s">
        <v>3343</v>
      </c>
      <c r="Q10993" t="s">
        <v>3346</v>
      </c>
    </row>
    <row r="10994" spans="1:17" x14ac:dyDescent="0.25">
      <c r="A10994" t="s">
        <v>27678</v>
      </c>
      <c r="B10994" t="s">
        <v>27679</v>
      </c>
      <c r="C10994" t="s">
        <v>27889</v>
      </c>
      <c r="D10994" t="s">
        <v>27890</v>
      </c>
      <c r="E10994">
        <v>4499001</v>
      </c>
      <c r="F10994" t="s">
        <v>3440</v>
      </c>
      <c r="G10994" t="s">
        <v>3441</v>
      </c>
      <c r="H10994" t="s">
        <v>2503</v>
      </c>
      <c r="I10994" t="s">
        <v>27906</v>
      </c>
      <c r="J10994" t="s">
        <v>3472</v>
      </c>
      <c r="K10994" t="s">
        <v>110</v>
      </c>
      <c r="L10994" t="s">
        <v>3346</v>
      </c>
      <c r="M10994" t="s">
        <v>3344</v>
      </c>
      <c r="N10994" t="s">
        <v>3345</v>
      </c>
      <c r="O10994" t="s">
        <v>3346</v>
      </c>
      <c r="P10994" t="s">
        <v>3343</v>
      </c>
      <c r="Q10994" t="s">
        <v>3346</v>
      </c>
    </row>
    <row r="10995" spans="1:17" x14ac:dyDescent="0.25">
      <c r="A10995" t="s">
        <v>27678</v>
      </c>
      <c r="B10995" t="s">
        <v>27679</v>
      </c>
      <c r="C10995" t="s">
        <v>27889</v>
      </c>
      <c r="D10995" t="s">
        <v>27890</v>
      </c>
      <c r="E10995">
        <v>4499002</v>
      </c>
      <c r="F10995" t="s">
        <v>102</v>
      </c>
      <c r="G10995" t="s">
        <v>3349</v>
      </c>
      <c r="H10995" t="s">
        <v>3350</v>
      </c>
      <c r="I10995" t="s">
        <v>27907</v>
      </c>
      <c r="J10995" t="s">
        <v>103</v>
      </c>
      <c r="K10995" t="s">
        <v>110</v>
      </c>
      <c r="L10995" t="s">
        <v>3343</v>
      </c>
      <c r="M10995" t="s">
        <v>3344</v>
      </c>
      <c r="N10995" t="s">
        <v>3345</v>
      </c>
      <c r="O10995" t="s">
        <v>3346</v>
      </c>
      <c r="P10995" t="s">
        <v>3343</v>
      </c>
      <c r="Q10995" t="s">
        <v>3346</v>
      </c>
    </row>
    <row r="10996" spans="1:17" x14ac:dyDescent="0.25">
      <c r="A10996" t="s">
        <v>27678</v>
      </c>
      <c r="B10996" t="s">
        <v>27679</v>
      </c>
      <c r="C10996" t="s">
        <v>27889</v>
      </c>
      <c r="D10996" t="s">
        <v>27890</v>
      </c>
      <c r="E10996">
        <v>4499002</v>
      </c>
      <c r="F10996" t="s">
        <v>102</v>
      </c>
      <c r="G10996" t="s">
        <v>3349</v>
      </c>
      <c r="H10996" t="s">
        <v>3350</v>
      </c>
      <c r="I10996" t="s">
        <v>27908</v>
      </c>
      <c r="J10996" t="s">
        <v>18858</v>
      </c>
      <c r="K10996" t="s">
        <v>110</v>
      </c>
      <c r="L10996" t="s">
        <v>3346</v>
      </c>
      <c r="M10996" t="s">
        <v>3344</v>
      </c>
      <c r="N10996" t="s">
        <v>3345</v>
      </c>
      <c r="O10996" t="s">
        <v>3346</v>
      </c>
      <c r="P10996" t="s">
        <v>3343</v>
      </c>
      <c r="Q10996" t="s">
        <v>3346</v>
      </c>
    </row>
    <row r="10997" spans="1:17" x14ac:dyDescent="0.25">
      <c r="A10997" t="s">
        <v>27678</v>
      </c>
      <c r="B10997" t="s">
        <v>27679</v>
      </c>
      <c r="C10997" t="s">
        <v>27889</v>
      </c>
      <c r="D10997" t="s">
        <v>27890</v>
      </c>
      <c r="E10997">
        <v>4499003</v>
      </c>
      <c r="F10997" t="s">
        <v>51</v>
      </c>
      <c r="G10997" t="s">
        <v>3475</v>
      </c>
      <c r="H10997" t="s">
        <v>3350</v>
      </c>
      <c r="I10997" t="s">
        <v>27909</v>
      </c>
      <c r="J10997" t="s">
        <v>52</v>
      </c>
      <c r="K10997" t="s">
        <v>110</v>
      </c>
      <c r="L10997" t="s">
        <v>3343</v>
      </c>
      <c r="M10997" t="s">
        <v>3477</v>
      </c>
      <c r="N10997" t="s">
        <v>3478</v>
      </c>
      <c r="O10997" t="s">
        <v>3346</v>
      </c>
      <c r="P10997" t="s">
        <v>3343</v>
      </c>
      <c r="Q10997" t="s">
        <v>3346</v>
      </c>
    </row>
    <row r="10998" spans="1:17" x14ac:dyDescent="0.25">
      <c r="A10998" t="s">
        <v>27678</v>
      </c>
      <c r="B10998" t="s">
        <v>27679</v>
      </c>
      <c r="C10998" t="s">
        <v>27889</v>
      </c>
      <c r="D10998" t="s">
        <v>27890</v>
      </c>
      <c r="E10998">
        <v>4499003</v>
      </c>
      <c r="F10998" t="s">
        <v>51</v>
      </c>
      <c r="G10998" t="s">
        <v>3475</v>
      </c>
      <c r="H10998" t="s">
        <v>3350</v>
      </c>
      <c r="I10998" t="s">
        <v>27910</v>
      </c>
      <c r="J10998" t="s">
        <v>216</v>
      </c>
      <c r="K10998" t="s">
        <v>110</v>
      </c>
      <c r="L10998" t="s">
        <v>3346</v>
      </c>
      <c r="M10998" t="s">
        <v>3477</v>
      </c>
      <c r="N10998" t="s">
        <v>3478</v>
      </c>
      <c r="O10998" t="s">
        <v>3346</v>
      </c>
      <c r="P10998" t="s">
        <v>3343</v>
      </c>
      <c r="Q10998" t="s">
        <v>3346</v>
      </c>
    </row>
    <row r="10999" spans="1:17" x14ac:dyDescent="0.25">
      <c r="A10999" t="s">
        <v>27678</v>
      </c>
      <c r="B10999" t="s">
        <v>27679</v>
      </c>
      <c r="C10999" t="s">
        <v>27889</v>
      </c>
      <c r="D10999" t="s">
        <v>27890</v>
      </c>
      <c r="E10999">
        <v>4499003</v>
      </c>
      <c r="F10999" t="s">
        <v>51</v>
      </c>
      <c r="G10999" t="s">
        <v>3475</v>
      </c>
      <c r="H10999" t="s">
        <v>3350</v>
      </c>
      <c r="I10999" t="s">
        <v>27911</v>
      </c>
      <c r="J10999" t="s">
        <v>908</v>
      </c>
      <c r="K10999" t="s">
        <v>110</v>
      </c>
      <c r="L10999" t="s">
        <v>3346</v>
      </c>
      <c r="M10999" t="s">
        <v>3477</v>
      </c>
      <c r="N10999" t="s">
        <v>3478</v>
      </c>
      <c r="O10999" t="s">
        <v>3346</v>
      </c>
      <c r="P10999" t="s">
        <v>3343</v>
      </c>
      <c r="Q10999" t="s">
        <v>3346</v>
      </c>
    </row>
    <row r="11000" spans="1:17" x14ac:dyDescent="0.25">
      <c r="A11000" t="s">
        <v>27678</v>
      </c>
      <c r="B11000" t="s">
        <v>27679</v>
      </c>
      <c r="C11000" t="s">
        <v>27889</v>
      </c>
      <c r="D11000" t="s">
        <v>27890</v>
      </c>
      <c r="E11000">
        <v>4499004</v>
      </c>
      <c r="F11000" t="s">
        <v>867</v>
      </c>
      <c r="G11000" t="s">
        <v>3481</v>
      </c>
      <c r="H11000" t="s">
        <v>3350</v>
      </c>
      <c r="I11000" t="s">
        <v>27912</v>
      </c>
      <c r="J11000" t="s">
        <v>869</v>
      </c>
      <c r="K11000" t="s">
        <v>110</v>
      </c>
      <c r="L11000" t="s">
        <v>3343</v>
      </c>
      <c r="M11000" t="s">
        <v>3344</v>
      </c>
      <c r="N11000" t="s">
        <v>3345</v>
      </c>
      <c r="O11000" t="s">
        <v>3346</v>
      </c>
      <c r="P11000" t="s">
        <v>3343</v>
      </c>
      <c r="Q11000" t="s">
        <v>3346</v>
      </c>
    </row>
    <row r="11001" spans="1:17" x14ac:dyDescent="0.25">
      <c r="A11001" t="s">
        <v>27678</v>
      </c>
      <c r="B11001" t="s">
        <v>27679</v>
      </c>
      <c r="C11001" t="s">
        <v>27889</v>
      </c>
      <c r="D11001" t="s">
        <v>27890</v>
      </c>
      <c r="E11001">
        <v>4499005</v>
      </c>
      <c r="F11001" t="s">
        <v>114</v>
      </c>
      <c r="G11001" t="s">
        <v>3483</v>
      </c>
      <c r="H11001" t="s">
        <v>3350</v>
      </c>
      <c r="I11001" t="s">
        <v>27913</v>
      </c>
      <c r="J11001" t="s">
        <v>116</v>
      </c>
      <c r="K11001" t="s">
        <v>110</v>
      </c>
      <c r="L11001" t="s">
        <v>3343</v>
      </c>
      <c r="M11001" t="s">
        <v>3344</v>
      </c>
      <c r="N11001" t="s">
        <v>3345</v>
      </c>
      <c r="O11001" t="s">
        <v>3346</v>
      </c>
      <c r="P11001" t="s">
        <v>3343</v>
      </c>
      <c r="Q11001" t="s">
        <v>3346</v>
      </c>
    </row>
    <row r="11002" spans="1:17" x14ac:dyDescent="0.25">
      <c r="A11002" t="s">
        <v>27678</v>
      </c>
      <c r="B11002" t="s">
        <v>27679</v>
      </c>
      <c r="C11002" t="s">
        <v>27889</v>
      </c>
      <c r="D11002" t="s">
        <v>27890</v>
      </c>
      <c r="E11002">
        <v>4499005</v>
      </c>
      <c r="F11002" t="s">
        <v>114</v>
      </c>
      <c r="G11002" t="s">
        <v>3483</v>
      </c>
      <c r="H11002" t="s">
        <v>3350</v>
      </c>
      <c r="I11002" t="s">
        <v>27914</v>
      </c>
      <c r="J11002" t="s">
        <v>2492</v>
      </c>
      <c r="K11002" t="s">
        <v>110</v>
      </c>
      <c r="L11002" t="s">
        <v>3346</v>
      </c>
      <c r="M11002" t="s">
        <v>3344</v>
      </c>
      <c r="N11002" t="s">
        <v>3345</v>
      </c>
      <c r="O11002" t="s">
        <v>3346</v>
      </c>
      <c r="P11002" t="s">
        <v>3343</v>
      </c>
      <c r="Q11002" t="s">
        <v>3346</v>
      </c>
    </row>
    <row r="11003" spans="1:17" x14ac:dyDescent="0.25">
      <c r="A11003" t="s">
        <v>27678</v>
      </c>
      <c r="B11003" t="s">
        <v>27679</v>
      </c>
      <c r="C11003" t="s">
        <v>27889</v>
      </c>
      <c r="D11003" t="s">
        <v>27890</v>
      </c>
      <c r="E11003">
        <v>4499005</v>
      </c>
      <c r="F11003" t="s">
        <v>114</v>
      </c>
      <c r="G11003" t="s">
        <v>3483</v>
      </c>
      <c r="H11003" t="s">
        <v>3350</v>
      </c>
      <c r="I11003" t="s">
        <v>27915</v>
      </c>
      <c r="J11003" t="s">
        <v>4682</v>
      </c>
      <c r="K11003" t="s">
        <v>110</v>
      </c>
      <c r="L11003" t="s">
        <v>3346</v>
      </c>
      <c r="M11003" t="s">
        <v>3344</v>
      </c>
      <c r="N11003" t="s">
        <v>3345</v>
      </c>
      <c r="O11003" t="s">
        <v>3346</v>
      </c>
      <c r="P11003" t="s">
        <v>3343</v>
      </c>
      <c r="Q11003" t="s">
        <v>3346</v>
      </c>
    </row>
    <row r="11004" spans="1:17" x14ac:dyDescent="0.25">
      <c r="A11004" t="s">
        <v>27678</v>
      </c>
      <c r="B11004" t="s">
        <v>27679</v>
      </c>
      <c r="C11004" t="s">
        <v>27889</v>
      </c>
      <c r="D11004" t="s">
        <v>27890</v>
      </c>
      <c r="E11004">
        <v>4499006</v>
      </c>
      <c r="F11004" t="s">
        <v>2553</v>
      </c>
      <c r="G11004" t="s">
        <v>3487</v>
      </c>
      <c r="H11004" t="s">
        <v>2503</v>
      </c>
      <c r="I11004" t="s">
        <v>27916</v>
      </c>
      <c r="J11004" t="s">
        <v>2502</v>
      </c>
      <c r="K11004" t="s">
        <v>110</v>
      </c>
      <c r="L11004" t="s">
        <v>3343</v>
      </c>
      <c r="M11004" t="s">
        <v>3344</v>
      </c>
      <c r="N11004" t="s">
        <v>3345</v>
      </c>
      <c r="O11004" t="s">
        <v>3346</v>
      </c>
      <c r="P11004" t="s">
        <v>3343</v>
      </c>
      <c r="Q11004" t="s">
        <v>3346</v>
      </c>
    </row>
    <row r="11005" spans="1:17" x14ac:dyDescent="0.25">
      <c r="A11005" t="s">
        <v>27678</v>
      </c>
      <c r="B11005" t="s">
        <v>27679</v>
      </c>
      <c r="C11005" t="s">
        <v>27889</v>
      </c>
      <c r="D11005" t="s">
        <v>27890</v>
      </c>
      <c r="E11005">
        <v>4499006</v>
      </c>
      <c r="F11005" t="s">
        <v>2553</v>
      </c>
      <c r="G11005" t="s">
        <v>3487</v>
      </c>
      <c r="H11005" t="s">
        <v>2503</v>
      </c>
      <c r="I11005" t="s">
        <v>27917</v>
      </c>
      <c r="J11005" t="s">
        <v>3490</v>
      </c>
      <c r="K11005" t="s">
        <v>110</v>
      </c>
      <c r="L11005" t="s">
        <v>3346</v>
      </c>
      <c r="M11005" t="s">
        <v>3344</v>
      </c>
      <c r="N11005" t="s">
        <v>3345</v>
      </c>
      <c r="O11005" t="s">
        <v>3346</v>
      </c>
      <c r="P11005" t="s">
        <v>3343</v>
      </c>
      <c r="Q11005" t="s">
        <v>3346</v>
      </c>
    </row>
    <row r="11006" spans="1:17" x14ac:dyDescent="0.25">
      <c r="A11006" t="s">
        <v>27678</v>
      </c>
      <c r="B11006" t="s">
        <v>27679</v>
      </c>
      <c r="C11006" t="s">
        <v>27889</v>
      </c>
      <c r="D11006" t="s">
        <v>27890</v>
      </c>
      <c r="E11006">
        <v>4499006</v>
      </c>
      <c r="F11006" t="s">
        <v>2553</v>
      </c>
      <c r="G11006" t="s">
        <v>3487</v>
      </c>
      <c r="H11006" t="s">
        <v>2503</v>
      </c>
      <c r="I11006" t="s">
        <v>27918</v>
      </c>
      <c r="J11006" t="s">
        <v>27919</v>
      </c>
      <c r="K11006" t="s">
        <v>110</v>
      </c>
      <c r="L11006" t="s">
        <v>3346</v>
      </c>
      <c r="M11006" t="s">
        <v>3344</v>
      </c>
      <c r="N11006" t="s">
        <v>3345</v>
      </c>
      <c r="O11006" t="s">
        <v>3346</v>
      </c>
      <c r="P11006" t="s">
        <v>3343</v>
      </c>
      <c r="Q11006" t="s">
        <v>3346</v>
      </c>
    </row>
    <row r="11007" spans="1:17" x14ac:dyDescent="0.25">
      <c r="A11007" t="s">
        <v>27678</v>
      </c>
      <c r="B11007" t="s">
        <v>27679</v>
      </c>
      <c r="C11007" t="s">
        <v>27889</v>
      </c>
      <c r="D11007" t="s">
        <v>27890</v>
      </c>
      <c r="E11007">
        <v>4499006</v>
      </c>
      <c r="F11007" t="s">
        <v>2553</v>
      </c>
      <c r="G11007" t="s">
        <v>3487</v>
      </c>
      <c r="H11007" t="s">
        <v>2503</v>
      </c>
      <c r="I11007" t="s">
        <v>27920</v>
      </c>
      <c r="J11007" t="s">
        <v>26372</v>
      </c>
      <c r="K11007" t="s">
        <v>110</v>
      </c>
      <c r="L11007" t="s">
        <v>3346</v>
      </c>
      <c r="M11007" t="s">
        <v>3344</v>
      </c>
      <c r="N11007" t="s">
        <v>3345</v>
      </c>
      <c r="O11007" t="s">
        <v>3346</v>
      </c>
      <c r="P11007" t="s">
        <v>3343</v>
      </c>
      <c r="Q11007" t="s">
        <v>3346</v>
      </c>
    </row>
    <row r="11008" spans="1:17" x14ac:dyDescent="0.25">
      <c r="A11008" t="s">
        <v>27678</v>
      </c>
      <c r="B11008" t="s">
        <v>27679</v>
      </c>
      <c r="C11008" t="s">
        <v>27889</v>
      </c>
      <c r="D11008" t="s">
        <v>27890</v>
      </c>
      <c r="E11008">
        <v>4499006</v>
      </c>
      <c r="F11008" t="s">
        <v>2553</v>
      </c>
      <c r="G11008" t="s">
        <v>3487</v>
      </c>
      <c r="H11008" t="s">
        <v>2503</v>
      </c>
      <c r="I11008" t="s">
        <v>27921</v>
      </c>
      <c r="J11008" t="s">
        <v>3496</v>
      </c>
      <c r="K11008" t="s">
        <v>110</v>
      </c>
      <c r="L11008" t="s">
        <v>3346</v>
      </c>
      <c r="M11008" t="s">
        <v>3344</v>
      </c>
      <c r="N11008" t="s">
        <v>3345</v>
      </c>
      <c r="O11008" t="s">
        <v>3346</v>
      </c>
      <c r="P11008" t="s">
        <v>3343</v>
      </c>
      <c r="Q11008" t="s">
        <v>3346</v>
      </c>
    </row>
    <row r="11009" spans="1:17" x14ac:dyDescent="0.25">
      <c r="A11009" t="s">
        <v>27678</v>
      </c>
      <c r="B11009" t="s">
        <v>27679</v>
      </c>
      <c r="C11009" t="s">
        <v>27889</v>
      </c>
      <c r="D11009" t="s">
        <v>27890</v>
      </c>
      <c r="E11009">
        <v>4499007</v>
      </c>
      <c r="F11009" t="s">
        <v>893</v>
      </c>
      <c r="G11009" t="s">
        <v>3497</v>
      </c>
      <c r="H11009" t="s">
        <v>3498</v>
      </c>
      <c r="I11009" t="s">
        <v>27922</v>
      </c>
      <c r="J11009" t="s">
        <v>895</v>
      </c>
      <c r="K11009" t="s">
        <v>110</v>
      </c>
      <c r="L11009" t="s">
        <v>3343</v>
      </c>
      <c r="M11009" t="s">
        <v>3344</v>
      </c>
      <c r="N11009" t="s">
        <v>3345</v>
      </c>
      <c r="O11009" t="s">
        <v>3346</v>
      </c>
      <c r="P11009" t="s">
        <v>3343</v>
      </c>
      <c r="Q11009" t="s">
        <v>3346</v>
      </c>
    </row>
    <row r="11010" spans="1:17" x14ac:dyDescent="0.25">
      <c r="A11010" t="s">
        <v>27678</v>
      </c>
      <c r="B11010" t="s">
        <v>27679</v>
      </c>
      <c r="C11010" t="s">
        <v>27889</v>
      </c>
      <c r="D11010" t="s">
        <v>27890</v>
      </c>
      <c r="E11010">
        <v>4499008</v>
      </c>
      <c r="F11010" t="s">
        <v>2185</v>
      </c>
      <c r="G11010" t="s">
        <v>3500</v>
      </c>
      <c r="H11010" t="s">
        <v>3498</v>
      </c>
      <c r="I11010" t="s">
        <v>27923</v>
      </c>
      <c r="J11010" t="s">
        <v>1579</v>
      </c>
      <c r="K11010" t="s">
        <v>110</v>
      </c>
      <c r="L11010" t="s">
        <v>3343</v>
      </c>
      <c r="M11010" t="s">
        <v>3344</v>
      </c>
      <c r="N11010" t="s">
        <v>3345</v>
      </c>
      <c r="O11010" t="s">
        <v>3346</v>
      </c>
      <c r="P11010" t="s">
        <v>3343</v>
      </c>
      <c r="Q11010" t="s">
        <v>3346</v>
      </c>
    </row>
    <row r="11011" spans="1:17" x14ac:dyDescent="0.25">
      <c r="A11011" t="s">
        <v>27678</v>
      </c>
      <c r="B11011" t="s">
        <v>27679</v>
      </c>
      <c r="C11011" t="s">
        <v>27889</v>
      </c>
      <c r="D11011" t="s">
        <v>27890</v>
      </c>
      <c r="E11011">
        <v>4499008</v>
      </c>
      <c r="F11011" t="s">
        <v>2185</v>
      </c>
      <c r="G11011" t="s">
        <v>3500</v>
      </c>
      <c r="H11011" t="s">
        <v>3498</v>
      </c>
      <c r="I11011" t="s">
        <v>27924</v>
      </c>
      <c r="J11011" t="s">
        <v>3503</v>
      </c>
      <c r="K11011" t="s">
        <v>38</v>
      </c>
      <c r="L11011" t="s">
        <v>3346</v>
      </c>
      <c r="M11011" t="s">
        <v>3344</v>
      </c>
      <c r="N11011" t="s">
        <v>3345</v>
      </c>
      <c r="O11011" t="s">
        <v>3346</v>
      </c>
      <c r="P11011" t="s">
        <v>3343</v>
      </c>
      <c r="Q11011" t="s">
        <v>3346</v>
      </c>
    </row>
    <row r="11012" spans="1:17" x14ac:dyDescent="0.25">
      <c r="A11012" t="s">
        <v>27678</v>
      </c>
      <c r="B11012" t="s">
        <v>27679</v>
      </c>
      <c r="C11012" t="s">
        <v>27889</v>
      </c>
      <c r="D11012" t="s">
        <v>27890</v>
      </c>
      <c r="E11012">
        <v>4499008</v>
      </c>
      <c r="F11012" t="s">
        <v>2185</v>
      </c>
      <c r="G11012" t="s">
        <v>3500</v>
      </c>
      <c r="H11012" t="s">
        <v>3498</v>
      </c>
      <c r="I11012" t="s">
        <v>27925</v>
      </c>
      <c r="J11012" t="s">
        <v>3505</v>
      </c>
      <c r="K11012" t="s">
        <v>110</v>
      </c>
      <c r="L11012" t="s">
        <v>3346</v>
      </c>
      <c r="M11012" t="s">
        <v>3344</v>
      </c>
      <c r="N11012" t="s">
        <v>3345</v>
      </c>
      <c r="O11012" t="s">
        <v>3346</v>
      </c>
      <c r="P11012" t="s">
        <v>3343</v>
      </c>
      <c r="Q11012" t="s">
        <v>3346</v>
      </c>
    </row>
    <row r="11013" spans="1:17" x14ac:dyDescent="0.25">
      <c r="A11013" t="s">
        <v>27678</v>
      </c>
      <c r="B11013" t="s">
        <v>27679</v>
      </c>
      <c r="C11013" t="s">
        <v>27889</v>
      </c>
      <c r="D11013" t="s">
        <v>27890</v>
      </c>
      <c r="E11013">
        <v>4499008</v>
      </c>
      <c r="F11013" t="s">
        <v>2185</v>
      </c>
      <c r="G11013" t="s">
        <v>3500</v>
      </c>
      <c r="H11013" t="s">
        <v>3498</v>
      </c>
      <c r="I11013" t="s">
        <v>27926</v>
      </c>
      <c r="J11013" t="s">
        <v>3507</v>
      </c>
      <c r="K11013" t="s">
        <v>110</v>
      </c>
      <c r="L11013" t="s">
        <v>3346</v>
      </c>
      <c r="M11013" t="s">
        <v>3344</v>
      </c>
      <c r="N11013" t="s">
        <v>3345</v>
      </c>
      <c r="O11013" t="s">
        <v>3346</v>
      </c>
      <c r="P11013" t="s">
        <v>3343</v>
      </c>
      <c r="Q11013" t="s">
        <v>3346</v>
      </c>
    </row>
    <row r="11014" spans="1:17" x14ac:dyDescent="0.25">
      <c r="A11014" t="s">
        <v>27678</v>
      </c>
      <c r="B11014" t="s">
        <v>27679</v>
      </c>
      <c r="C11014" t="s">
        <v>27889</v>
      </c>
      <c r="D11014" t="s">
        <v>27890</v>
      </c>
      <c r="E11014">
        <v>4499009</v>
      </c>
      <c r="F11014" t="s">
        <v>2542</v>
      </c>
      <c r="G11014" t="s">
        <v>15467</v>
      </c>
      <c r="H11014" t="s">
        <v>3350</v>
      </c>
      <c r="I11014" t="s">
        <v>27927</v>
      </c>
      <c r="J11014" t="s">
        <v>4080</v>
      </c>
      <c r="K11014" t="s">
        <v>110</v>
      </c>
      <c r="L11014" t="s">
        <v>3343</v>
      </c>
      <c r="M11014" t="s">
        <v>3477</v>
      </c>
      <c r="N11014" t="s">
        <v>3513</v>
      </c>
      <c r="O11014" t="s">
        <v>3346</v>
      </c>
      <c r="P11014" t="s">
        <v>3343</v>
      </c>
      <c r="Q11014" t="s">
        <v>3346</v>
      </c>
    </row>
    <row r="11015" spans="1:17" x14ac:dyDescent="0.25">
      <c r="A11015" t="s">
        <v>27678</v>
      </c>
      <c r="B11015" t="s">
        <v>27679</v>
      </c>
      <c r="C11015" t="s">
        <v>27889</v>
      </c>
      <c r="D11015" t="s">
        <v>27890</v>
      </c>
      <c r="E11015">
        <v>4499010</v>
      </c>
      <c r="F11015" t="s">
        <v>3508</v>
      </c>
      <c r="G11015" t="s">
        <v>3509</v>
      </c>
      <c r="H11015" t="s">
        <v>3510</v>
      </c>
      <c r="I11015" t="s">
        <v>27928</v>
      </c>
      <c r="J11015" t="s">
        <v>3512</v>
      </c>
      <c r="K11015" t="s">
        <v>38</v>
      </c>
      <c r="L11015" t="s">
        <v>3343</v>
      </c>
      <c r="M11015" t="s">
        <v>3477</v>
      </c>
      <c r="N11015" t="s">
        <v>3513</v>
      </c>
      <c r="O11015" t="s">
        <v>3346</v>
      </c>
      <c r="P11015" t="s">
        <v>3343</v>
      </c>
      <c r="Q11015" t="s">
        <v>3346</v>
      </c>
    </row>
    <row r="11016" spans="1:17" x14ac:dyDescent="0.25">
      <c r="A11016" t="s">
        <v>27678</v>
      </c>
      <c r="B11016" t="s">
        <v>27679</v>
      </c>
      <c r="C11016" t="s">
        <v>27889</v>
      </c>
      <c r="D11016" t="s">
        <v>27890</v>
      </c>
      <c r="E11016">
        <v>4499011</v>
      </c>
      <c r="F11016" t="s">
        <v>4683</v>
      </c>
      <c r="G11016" t="s">
        <v>4684</v>
      </c>
      <c r="H11016" t="s">
        <v>3394</v>
      </c>
      <c r="I11016" t="s">
        <v>27929</v>
      </c>
      <c r="J11016" t="s">
        <v>200</v>
      </c>
      <c r="K11016" t="s">
        <v>110</v>
      </c>
      <c r="L11016" t="s">
        <v>3343</v>
      </c>
      <c r="M11016" t="s">
        <v>3344</v>
      </c>
      <c r="N11016" t="s">
        <v>3345</v>
      </c>
      <c r="O11016" t="s">
        <v>3346</v>
      </c>
      <c r="P11016" t="s">
        <v>3343</v>
      </c>
      <c r="Q11016" t="s">
        <v>3346</v>
      </c>
    </row>
    <row r="11017" spans="1:17" x14ac:dyDescent="0.25">
      <c r="A11017" t="s">
        <v>27678</v>
      </c>
      <c r="B11017" t="s">
        <v>27679</v>
      </c>
      <c r="C11017" t="s">
        <v>27889</v>
      </c>
      <c r="D11017" t="s">
        <v>27890</v>
      </c>
      <c r="E11017">
        <v>4499011</v>
      </c>
      <c r="F11017" t="s">
        <v>4683</v>
      </c>
      <c r="G11017" t="s">
        <v>4684</v>
      </c>
      <c r="H11017" t="s">
        <v>3394</v>
      </c>
      <c r="I11017" t="s">
        <v>27930</v>
      </c>
      <c r="J11017" t="s">
        <v>2575</v>
      </c>
      <c r="K11017" t="s">
        <v>110</v>
      </c>
      <c r="L11017" t="s">
        <v>3346</v>
      </c>
      <c r="M11017" t="s">
        <v>3344</v>
      </c>
      <c r="N11017" t="s">
        <v>3345</v>
      </c>
      <c r="O11017" t="s">
        <v>3346</v>
      </c>
      <c r="P11017" t="s">
        <v>3343</v>
      </c>
      <c r="Q11017" t="s">
        <v>3346</v>
      </c>
    </row>
    <row r="11018" spans="1:17" x14ac:dyDescent="0.25">
      <c r="A11018" t="s">
        <v>27678</v>
      </c>
      <c r="B11018" t="s">
        <v>27679</v>
      </c>
      <c r="C11018" t="s">
        <v>27889</v>
      </c>
      <c r="D11018" t="s">
        <v>27890</v>
      </c>
      <c r="E11018">
        <v>4499012</v>
      </c>
      <c r="F11018" t="s">
        <v>4693</v>
      </c>
      <c r="G11018" t="s">
        <v>27931</v>
      </c>
      <c r="H11018" t="s">
        <v>3429</v>
      </c>
      <c r="I11018" t="s">
        <v>27932</v>
      </c>
      <c r="J11018" t="s">
        <v>4693</v>
      </c>
      <c r="K11018" t="s">
        <v>110</v>
      </c>
      <c r="L11018" t="s">
        <v>3343</v>
      </c>
      <c r="M11018" t="s">
        <v>3344</v>
      </c>
      <c r="N11018" t="s">
        <v>3345</v>
      </c>
      <c r="O11018" t="s">
        <v>3346</v>
      </c>
      <c r="P11018" t="s">
        <v>3343</v>
      </c>
      <c r="Q11018" t="s">
        <v>3346</v>
      </c>
    </row>
    <row r="11019" spans="1:17" x14ac:dyDescent="0.25">
      <c r="A11019" t="s">
        <v>27678</v>
      </c>
      <c r="B11019" t="s">
        <v>27679</v>
      </c>
      <c r="C11019" t="s">
        <v>27889</v>
      </c>
      <c r="D11019" t="s">
        <v>27890</v>
      </c>
      <c r="E11019">
        <v>4499012</v>
      </c>
      <c r="F11019" t="s">
        <v>4693</v>
      </c>
      <c r="G11019" t="s">
        <v>27931</v>
      </c>
      <c r="H11019" t="s">
        <v>3429</v>
      </c>
      <c r="I11019" t="s">
        <v>27933</v>
      </c>
      <c r="J11019" t="s">
        <v>4697</v>
      </c>
      <c r="K11019" t="s">
        <v>3433</v>
      </c>
      <c r="L11019" t="s">
        <v>3346</v>
      </c>
      <c r="M11019" t="s">
        <v>3344</v>
      </c>
      <c r="N11019" t="s">
        <v>3345</v>
      </c>
      <c r="O11019" t="s">
        <v>3346</v>
      </c>
      <c r="P11019" t="s">
        <v>3343</v>
      </c>
      <c r="Q11019" t="s">
        <v>3346</v>
      </c>
    </row>
    <row r="11020" spans="1:17" x14ac:dyDescent="0.25">
      <c r="A11020" t="s">
        <v>27678</v>
      </c>
      <c r="B11020" t="s">
        <v>27679</v>
      </c>
      <c r="C11020" t="s">
        <v>27889</v>
      </c>
      <c r="D11020" t="s">
        <v>27890</v>
      </c>
      <c r="E11020">
        <v>4499012</v>
      </c>
      <c r="F11020" t="s">
        <v>4693</v>
      </c>
      <c r="G11020" t="s">
        <v>27931</v>
      </c>
      <c r="H11020" t="s">
        <v>3429</v>
      </c>
      <c r="I11020" t="s">
        <v>27934</v>
      </c>
      <c r="J11020" t="s">
        <v>4699</v>
      </c>
      <c r="K11020" t="s">
        <v>110</v>
      </c>
      <c r="L11020" t="s">
        <v>3346</v>
      </c>
      <c r="M11020" t="s">
        <v>3344</v>
      </c>
      <c r="N11020" t="s">
        <v>3345</v>
      </c>
      <c r="O11020" t="s">
        <v>3346</v>
      </c>
      <c r="P11020" t="s">
        <v>3343</v>
      </c>
      <c r="Q11020" t="s">
        <v>3346</v>
      </c>
    </row>
    <row r="11021" spans="1:17" x14ac:dyDescent="0.25">
      <c r="A11021" t="s">
        <v>27678</v>
      </c>
      <c r="B11021" t="s">
        <v>27679</v>
      </c>
      <c r="C11021" t="s">
        <v>27889</v>
      </c>
      <c r="D11021" t="s">
        <v>27890</v>
      </c>
      <c r="E11021">
        <v>4499013</v>
      </c>
      <c r="F11021" t="s">
        <v>2475</v>
      </c>
      <c r="G11021" t="s">
        <v>3428</v>
      </c>
      <c r="H11021" t="s">
        <v>3429</v>
      </c>
      <c r="I11021" t="s">
        <v>27935</v>
      </c>
      <c r="J11021" t="s">
        <v>2475</v>
      </c>
      <c r="K11021" t="s">
        <v>110</v>
      </c>
      <c r="L11021" t="s">
        <v>3343</v>
      </c>
      <c r="M11021" t="s">
        <v>3344</v>
      </c>
      <c r="N11021" t="s">
        <v>3345</v>
      </c>
      <c r="O11021" t="s">
        <v>3346</v>
      </c>
      <c r="P11021" t="s">
        <v>3343</v>
      </c>
      <c r="Q11021" t="s">
        <v>3346</v>
      </c>
    </row>
    <row r="11022" spans="1:17" x14ac:dyDescent="0.25">
      <c r="A11022" t="s">
        <v>27678</v>
      </c>
      <c r="B11022" t="s">
        <v>27679</v>
      </c>
      <c r="C11022" t="s">
        <v>27889</v>
      </c>
      <c r="D11022" t="s">
        <v>27890</v>
      </c>
      <c r="E11022">
        <v>4499013</v>
      </c>
      <c r="F11022" t="s">
        <v>2475</v>
      </c>
      <c r="G11022" t="s">
        <v>3428</v>
      </c>
      <c r="H11022" t="s">
        <v>3429</v>
      </c>
      <c r="I11022" t="s">
        <v>27936</v>
      </c>
      <c r="J11022" t="s">
        <v>3432</v>
      </c>
      <c r="K11022" t="s">
        <v>3433</v>
      </c>
      <c r="L11022" t="s">
        <v>3346</v>
      </c>
      <c r="M11022" t="s">
        <v>3344</v>
      </c>
      <c r="N11022" t="s">
        <v>3345</v>
      </c>
      <c r="O11022" t="s">
        <v>3346</v>
      </c>
      <c r="P11022" t="s">
        <v>3343</v>
      </c>
      <c r="Q11022" t="s">
        <v>3346</v>
      </c>
    </row>
    <row r="11023" spans="1:17" x14ac:dyDescent="0.25">
      <c r="A11023" t="s">
        <v>27678</v>
      </c>
      <c r="B11023" t="s">
        <v>27679</v>
      </c>
      <c r="C11023" t="s">
        <v>27889</v>
      </c>
      <c r="D11023" t="s">
        <v>27890</v>
      </c>
      <c r="E11023">
        <v>4499014</v>
      </c>
      <c r="F11023" t="s">
        <v>2481</v>
      </c>
      <c r="G11023" t="s">
        <v>4647</v>
      </c>
      <c r="H11023" t="s">
        <v>3429</v>
      </c>
      <c r="I11023" t="s">
        <v>27937</v>
      </c>
      <c r="J11023" t="s">
        <v>2481</v>
      </c>
      <c r="K11023" t="s">
        <v>110</v>
      </c>
      <c r="L11023" t="s">
        <v>3343</v>
      </c>
      <c r="M11023" t="s">
        <v>3344</v>
      </c>
      <c r="N11023" t="s">
        <v>3345</v>
      </c>
      <c r="O11023" t="s">
        <v>3346</v>
      </c>
      <c r="P11023" t="s">
        <v>3343</v>
      </c>
      <c r="Q11023" t="s">
        <v>3346</v>
      </c>
    </row>
    <row r="11024" spans="1:17" x14ac:dyDescent="0.25">
      <c r="A11024" t="s">
        <v>27678</v>
      </c>
      <c r="B11024" t="s">
        <v>27679</v>
      </c>
      <c r="C11024" t="s">
        <v>27889</v>
      </c>
      <c r="D11024" t="s">
        <v>27890</v>
      </c>
      <c r="E11024">
        <v>4499015</v>
      </c>
      <c r="F11024" t="s">
        <v>4639</v>
      </c>
      <c r="G11024" t="s">
        <v>4640</v>
      </c>
      <c r="H11024" t="s">
        <v>3429</v>
      </c>
      <c r="I11024" t="s">
        <v>27938</v>
      </c>
      <c r="J11024" t="s">
        <v>4639</v>
      </c>
      <c r="K11024" t="s">
        <v>110</v>
      </c>
      <c r="L11024" t="s">
        <v>3343</v>
      </c>
      <c r="M11024" t="s">
        <v>3344</v>
      </c>
      <c r="N11024" t="s">
        <v>3345</v>
      </c>
      <c r="O11024" t="s">
        <v>3346</v>
      </c>
      <c r="P11024" t="s">
        <v>3343</v>
      </c>
      <c r="Q11024" t="s">
        <v>3346</v>
      </c>
    </row>
    <row r="11025" spans="1:17" x14ac:dyDescent="0.25">
      <c r="A11025" t="s">
        <v>27678</v>
      </c>
      <c r="B11025" t="s">
        <v>27679</v>
      </c>
      <c r="C11025" t="s">
        <v>27889</v>
      </c>
      <c r="D11025" t="s">
        <v>27890</v>
      </c>
      <c r="E11025">
        <v>4499015</v>
      </c>
      <c r="F11025" t="s">
        <v>4639</v>
      </c>
      <c r="G11025" t="s">
        <v>4640</v>
      </c>
      <c r="H11025" t="s">
        <v>3429</v>
      </c>
      <c r="I11025" t="s">
        <v>27939</v>
      </c>
      <c r="J11025" t="s">
        <v>4697</v>
      </c>
      <c r="K11025" t="s">
        <v>3433</v>
      </c>
      <c r="L11025" t="s">
        <v>3346</v>
      </c>
      <c r="M11025" t="s">
        <v>3344</v>
      </c>
      <c r="N11025" t="s">
        <v>3345</v>
      </c>
      <c r="O11025" t="s">
        <v>3346</v>
      </c>
      <c r="P11025" t="s">
        <v>3343</v>
      </c>
      <c r="Q11025" t="s">
        <v>3346</v>
      </c>
    </row>
    <row r="11026" spans="1:17" x14ac:dyDescent="0.25">
      <c r="A11026" t="s">
        <v>27678</v>
      </c>
      <c r="B11026" t="s">
        <v>27679</v>
      </c>
      <c r="C11026" t="s">
        <v>27889</v>
      </c>
      <c r="D11026" t="s">
        <v>27890</v>
      </c>
      <c r="E11026">
        <v>4499016</v>
      </c>
      <c r="F11026" t="s">
        <v>3545</v>
      </c>
      <c r="G11026" t="s">
        <v>3546</v>
      </c>
      <c r="H11026" t="s">
        <v>3429</v>
      </c>
      <c r="I11026" t="s">
        <v>27940</v>
      </c>
      <c r="J11026" t="s">
        <v>3545</v>
      </c>
      <c r="K11026" t="s">
        <v>110</v>
      </c>
      <c r="L11026" t="s">
        <v>3343</v>
      </c>
      <c r="M11026" t="s">
        <v>3344</v>
      </c>
      <c r="N11026" t="s">
        <v>3345</v>
      </c>
      <c r="O11026" t="s">
        <v>3346</v>
      </c>
      <c r="P11026" t="s">
        <v>3343</v>
      </c>
      <c r="Q11026" t="s">
        <v>3346</v>
      </c>
    </row>
    <row r="11027" spans="1:17" x14ac:dyDescent="0.25">
      <c r="A11027" t="s">
        <v>27678</v>
      </c>
      <c r="B11027" t="s">
        <v>27679</v>
      </c>
      <c r="C11027" t="s">
        <v>27889</v>
      </c>
      <c r="D11027" t="s">
        <v>27890</v>
      </c>
      <c r="E11027">
        <v>4499017</v>
      </c>
      <c r="F11027" t="s">
        <v>2483</v>
      </c>
      <c r="G11027" t="s">
        <v>4637</v>
      </c>
      <c r="H11027" t="s">
        <v>3429</v>
      </c>
      <c r="I11027" t="s">
        <v>27941</v>
      </c>
      <c r="J11027" t="s">
        <v>2483</v>
      </c>
      <c r="K11027" t="s">
        <v>110</v>
      </c>
      <c r="L11027" t="s">
        <v>3343</v>
      </c>
      <c r="M11027" t="s">
        <v>3344</v>
      </c>
      <c r="N11027" t="s">
        <v>3345</v>
      </c>
      <c r="O11027" t="s">
        <v>3346</v>
      </c>
      <c r="P11027" t="s">
        <v>3343</v>
      </c>
      <c r="Q11027" t="s">
        <v>3346</v>
      </c>
    </row>
    <row r="11028" spans="1:17" x14ac:dyDescent="0.25">
      <c r="A11028" t="s">
        <v>27678</v>
      </c>
      <c r="B11028" t="s">
        <v>27679</v>
      </c>
      <c r="C11028" t="s">
        <v>27889</v>
      </c>
      <c r="D11028" t="s">
        <v>27890</v>
      </c>
      <c r="E11028">
        <v>4499017</v>
      </c>
      <c r="F11028" t="s">
        <v>2483</v>
      </c>
      <c r="G11028" t="s">
        <v>4637</v>
      </c>
      <c r="H11028" t="s">
        <v>3429</v>
      </c>
      <c r="I11028" t="s">
        <v>27942</v>
      </c>
      <c r="J11028" t="s">
        <v>4697</v>
      </c>
      <c r="K11028" t="s">
        <v>3433</v>
      </c>
      <c r="L11028" t="s">
        <v>3346</v>
      </c>
      <c r="M11028" t="s">
        <v>3344</v>
      </c>
      <c r="N11028" t="s">
        <v>3345</v>
      </c>
      <c r="O11028" t="s">
        <v>3346</v>
      </c>
      <c r="P11028" t="s">
        <v>3343</v>
      </c>
      <c r="Q11028" t="s">
        <v>3346</v>
      </c>
    </row>
    <row r="11029" spans="1:17" x14ac:dyDescent="0.25">
      <c r="A11029" t="s">
        <v>27678</v>
      </c>
      <c r="B11029" t="s">
        <v>27679</v>
      </c>
      <c r="C11029" t="s">
        <v>27889</v>
      </c>
      <c r="D11029" t="s">
        <v>27890</v>
      </c>
      <c r="E11029">
        <v>4499018</v>
      </c>
      <c r="F11029" t="s">
        <v>4649</v>
      </c>
      <c r="G11029" t="s">
        <v>4650</v>
      </c>
      <c r="H11029" t="s">
        <v>3429</v>
      </c>
      <c r="I11029" t="s">
        <v>27943</v>
      </c>
      <c r="J11029" t="s">
        <v>4649</v>
      </c>
      <c r="K11029" t="s">
        <v>110</v>
      </c>
      <c r="L11029" t="s">
        <v>3343</v>
      </c>
      <c r="M11029" t="s">
        <v>3344</v>
      </c>
      <c r="N11029" t="s">
        <v>3345</v>
      </c>
      <c r="O11029" t="s">
        <v>3346</v>
      </c>
      <c r="P11029" t="s">
        <v>3343</v>
      </c>
      <c r="Q11029" t="s">
        <v>3346</v>
      </c>
    </row>
    <row r="11030" spans="1:17" x14ac:dyDescent="0.25">
      <c r="A11030" t="s">
        <v>27678</v>
      </c>
      <c r="B11030" t="s">
        <v>27679</v>
      </c>
      <c r="C11030" t="s">
        <v>27889</v>
      </c>
      <c r="D11030" t="s">
        <v>27890</v>
      </c>
      <c r="E11030">
        <v>4499019</v>
      </c>
      <c r="F11030" t="s">
        <v>3434</v>
      </c>
      <c r="G11030" t="s">
        <v>3435</v>
      </c>
      <c r="H11030" t="s">
        <v>3429</v>
      </c>
      <c r="I11030" t="s">
        <v>27944</v>
      </c>
      <c r="J11030" t="s">
        <v>3434</v>
      </c>
      <c r="K11030" t="s">
        <v>110</v>
      </c>
      <c r="L11030" t="s">
        <v>3343</v>
      </c>
      <c r="M11030" t="s">
        <v>3344</v>
      </c>
      <c r="N11030" t="s">
        <v>3345</v>
      </c>
      <c r="O11030" t="s">
        <v>3346</v>
      </c>
      <c r="P11030" t="s">
        <v>3343</v>
      </c>
      <c r="Q11030" t="s">
        <v>3346</v>
      </c>
    </row>
    <row r="11031" spans="1:17" x14ac:dyDescent="0.25">
      <c r="A11031" t="s">
        <v>27678</v>
      </c>
      <c r="B11031" t="s">
        <v>27679</v>
      </c>
      <c r="C11031" t="s">
        <v>27889</v>
      </c>
      <c r="D11031" t="s">
        <v>27890</v>
      </c>
      <c r="E11031">
        <v>4499020</v>
      </c>
      <c r="F11031" t="s">
        <v>3437</v>
      </c>
      <c r="G11031" t="s">
        <v>20931</v>
      </c>
      <c r="H11031" t="s">
        <v>3429</v>
      </c>
      <c r="I11031" t="s">
        <v>27945</v>
      </c>
      <c r="J11031" t="s">
        <v>3437</v>
      </c>
      <c r="K11031" t="s">
        <v>110</v>
      </c>
      <c r="L11031" t="s">
        <v>3343</v>
      </c>
      <c r="M11031" t="s">
        <v>3344</v>
      </c>
      <c r="N11031" t="s">
        <v>3345</v>
      </c>
      <c r="O11031" t="s">
        <v>3346</v>
      </c>
      <c r="P11031" t="s">
        <v>3343</v>
      </c>
      <c r="Q11031" t="s">
        <v>3346</v>
      </c>
    </row>
    <row r="11032" spans="1:17" x14ac:dyDescent="0.25">
      <c r="A11032" t="s">
        <v>27678</v>
      </c>
      <c r="B11032" t="s">
        <v>27679</v>
      </c>
      <c r="C11032" t="s">
        <v>27889</v>
      </c>
      <c r="D11032" t="s">
        <v>27890</v>
      </c>
      <c r="E11032">
        <v>4499021</v>
      </c>
      <c r="F11032" t="s">
        <v>2347</v>
      </c>
      <c r="G11032" t="s">
        <v>3514</v>
      </c>
      <c r="H11032" t="s">
        <v>3515</v>
      </c>
      <c r="I11032" t="s">
        <v>27946</v>
      </c>
      <c r="J11032" t="s">
        <v>3517</v>
      </c>
      <c r="K11032" t="s">
        <v>110</v>
      </c>
      <c r="L11032" t="s">
        <v>3343</v>
      </c>
      <c r="M11032" t="s">
        <v>3344</v>
      </c>
      <c r="N11032" t="s">
        <v>3345</v>
      </c>
      <c r="O11032" t="s">
        <v>3346</v>
      </c>
      <c r="P11032" t="s">
        <v>3343</v>
      </c>
      <c r="Q11032" t="s">
        <v>3346</v>
      </c>
    </row>
    <row r="11033" spans="1:17" x14ac:dyDescent="0.25">
      <c r="A11033" t="s">
        <v>27678</v>
      </c>
      <c r="B11033" t="s">
        <v>27679</v>
      </c>
      <c r="C11033" t="s">
        <v>27889</v>
      </c>
      <c r="D11033" t="s">
        <v>27890</v>
      </c>
      <c r="E11033">
        <v>4499022</v>
      </c>
      <c r="F11033" t="s">
        <v>4718</v>
      </c>
      <c r="G11033" t="s">
        <v>4719</v>
      </c>
      <c r="H11033" t="s">
        <v>4720</v>
      </c>
      <c r="I11033" t="s">
        <v>27947</v>
      </c>
      <c r="J11033" t="s">
        <v>4722</v>
      </c>
      <c r="K11033" t="s">
        <v>110</v>
      </c>
      <c r="L11033" t="s">
        <v>3343</v>
      </c>
      <c r="M11033" t="s">
        <v>3344</v>
      </c>
      <c r="N11033" t="s">
        <v>3345</v>
      </c>
      <c r="O11033" t="s">
        <v>3346</v>
      </c>
      <c r="P11033" t="s">
        <v>3343</v>
      </c>
      <c r="Q11033" t="s">
        <v>3346</v>
      </c>
    </row>
    <row r="11034" spans="1:17" x14ac:dyDescent="0.25">
      <c r="A11034" t="s">
        <v>27678</v>
      </c>
      <c r="B11034" t="s">
        <v>27679</v>
      </c>
      <c r="C11034" t="s">
        <v>27889</v>
      </c>
      <c r="D11034" t="s">
        <v>27890</v>
      </c>
      <c r="E11034">
        <v>4499023</v>
      </c>
      <c r="F11034" t="s">
        <v>375</v>
      </c>
      <c r="G11034" t="s">
        <v>3518</v>
      </c>
      <c r="H11034" t="s">
        <v>3350</v>
      </c>
      <c r="I11034" t="s">
        <v>27948</v>
      </c>
      <c r="J11034" t="s">
        <v>154</v>
      </c>
      <c r="K11034" t="s">
        <v>110</v>
      </c>
      <c r="L11034" t="s">
        <v>3343</v>
      </c>
      <c r="M11034" t="s">
        <v>3344</v>
      </c>
      <c r="N11034" t="s">
        <v>3345</v>
      </c>
      <c r="O11034" t="s">
        <v>3346</v>
      </c>
      <c r="P11034" t="s">
        <v>3343</v>
      </c>
      <c r="Q11034" t="s">
        <v>3346</v>
      </c>
    </row>
    <row r="11035" spans="1:17" x14ac:dyDescent="0.25">
      <c r="A11035" t="s">
        <v>27678</v>
      </c>
      <c r="B11035" t="s">
        <v>27679</v>
      </c>
      <c r="C11035" t="s">
        <v>27889</v>
      </c>
      <c r="D11035" t="s">
        <v>27890</v>
      </c>
      <c r="E11035">
        <v>4499024</v>
      </c>
      <c r="F11035" t="s">
        <v>1896</v>
      </c>
      <c r="G11035" t="s">
        <v>3520</v>
      </c>
      <c r="H11035" t="s">
        <v>3350</v>
      </c>
      <c r="I11035" t="s">
        <v>27949</v>
      </c>
      <c r="J11035" t="s">
        <v>1898</v>
      </c>
      <c r="K11035" t="s">
        <v>110</v>
      </c>
      <c r="L11035" t="s">
        <v>3343</v>
      </c>
      <c r="M11035" t="s">
        <v>3344</v>
      </c>
      <c r="N11035" t="s">
        <v>3345</v>
      </c>
      <c r="O11035" t="s">
        <v>3346</v>
      </c>
      <c r="P11035" t="s">
        <v>3343</v>
      </c>
      <c r="Q11035" t="s">
        <v>3346</v>
      </c>
    </row>
    <row r="11036" spans="1:17" x14ac:dyDescent="0.25">
      <c r="A11036" t="s">
        <v>27678</v>
      </c>
      <c r="B11036" t="s">
        <v>27679</v>
      </c>
      <c r="C11036" t="s">
        <v>27889</v>
      </c>
      <c r="D11036" t="s">
        <v>27890</v>
      </c>
      <c r="E11036">
        <v>4499025</v>
      </c>
      <c r="F11036" t="s">
        <v>3522</v>
      </c>
      <c r="G11036" t="s">
        <v>15474</v>
      </c>
      <c r="H11036" t="s">
        <v>3429</v>
      </c>
      <c r="I11036" t="s">
        <v>27950</v>
      </c>
      <c r="J11036" t="s">
        <v>3522</v>
      </c>
      <c r="K11036" t="s">
        <v>110</v>
      </c>
      <c r="L11036" t="s">
        <v>3343</v>
      </c>
      <c r="M11036" t="s">
        <v>3344</v>
      </c>
      <c r="N11036" t="s">
        <v>3345</v>
      </c>
      <c r="O11036" t="s">
        <v>3346</v>
      </c>
      <c r="P11036" t="s">
        <v>3343</v>
      </c>
      <c r="Q11036" t="s">
        <v>3346</v>
      </c>
    </row>
    <row r="11037" spans="1:17" x14ac:dyDescent="0.25">
      <c r="A11037" t="s">
        <v>27678</v>
      </c>
      <c r="B11037" t="s">
        <v>27679</v>
      </c>
      <c r="C11037" t="s">
        <v>27889</v>
      </c>
      <c r="D11037" t="s">
        <v>27890</v>
      </c>
      <c r="E11037">
        <v>4499026</v>
      </c>
      <c r="F11037" t="s">
        <v>128</v>
      </c>
      <c r="G11037" t="s">
        <v>3525</v>
      </c>
      <c r="H11037" t="s">
        <v>3526</v>
      </c>
      <c r="I11037" t="s">
        <v>27951</v>
      </c>
      <c r="J11037" t="s">
        <v>935</v>
      </c>
      <c r="K11037" t="s">
        <v>110</v>
      </c>
      <c r="L11037" t="s">
        <v>3343</v>
      </c>
      <c r="M11037" t="s">
        <v>3344</v>
      </c>
      <c r="N11037" t="s">
        <v>3345</v>
      </c>
      <c r="O11037" t="s">
        <v>3346</v>
      </c>
      <c r="P11037" t="s">
        <v>3343</v>
      </c>
      <c r="Q11037" t="s">
        <v>3346</v>
      </c>
    </row>
    <row r="11038" spans="1:17" x14ac:dyDescent="0.25">
      <c r="A11038" t="s">
        <v>27678</v>
      </c>
      <c r="B11038" t="s">
        <v>27679</v>
      </c>
      <c r="C11038" t="s">
        <v>27889</v>
      </c>
      <c r="D11038" t="s">
        <v>27890</v>
      </c>
      <c r="E11038">
        <v>4499026</v>
      </c>
      <c r="F11038" t="s">
        <v>128</v>
      </c>
      <c r="G11038" t="s">
        <v>3525</v>
      </c>
      <c r="H11038" t="s">
        <v>3526</v>
      </c>
      <c r="I11038" t="s">
        <v>27952</v>
      </c>
      <c r="J11038" t="s">
        <v>1193</v>
      </c>
      <c r="K11038" t="s">
        <v>110</v>
      </c>
      <c r="L11038" t="s">
        <v>3346</v>
      </c>
      <c r="M11038" t="s">
        <v>3344</v>
      </c>
      <c r="N11038" t="s">
        <v>3345</v>
      </c>
      <c r="O11038" t="s">
        <v>3346</v>
      </c>
      <c r="P11038" t="s">
        <v>3343</v>
      </c>
      <c r="Q11038" t="s">
        <v>3346</v>
      </c>
    </row>
    <row r="11039" spans="1:17" x14ac:dyDescent="0.25">
      <c r="A11039" t="s">
        <v>27678</v>
      </c>
      <c r="B11039" t="s">
        <v>27679</v>
      </c>
      <c r="C11039" t="s">
        <v>27889</v>
      </c>
      <c r="D11039" t="s">
        <v>27890</v>
      </c>
      <c r="E11039">
        <v>4499027</v>
      </c>
      <c r="F11039" t="s">
        <v>3537</v>
      </c>
      <c r="G11039" t="s">
        <v>3538</v>
      </c>
      <c r="H11039" t="s">
        <v>2503</v>
      </c>
      <c r="I11039" t="s">
        <v>27953</v>
      </c>
      <c r="J11039" t="s">
        <v>3540</v>
      </c>
      <c r="K11039" t="s">
        <v>110</v>
      </c>
      <c r="L11039" t="s">
        <v>3343</v>
      </c>
      <c r="M11039" t="s">
        <v>3344</v>
      </c>
      <c r="N11039" t="s">
        <v>3345</v>
      </c>
      <c r="O11039" t="s">
        <v>3346</v>
      </c>
      <c r="P11039" t="s">
        <v>3343</v>
      </c>
      <c r="Q11039" t="s">
        <v>3346</v>
      </c>
    </row>
    <row r="11040" spans="1:17" x14ac:dyDescent="0.25">
      <c r="A11040" t="s">
        <v>27678</v>
      </c>
      <c r="B11040" t="s">
        <v>27679</v>
      </c>
      <c r="C11040" t="s">
        <v>27889</v>
      </c>
      <c r="D11040" t="s">
        <v>27890</v>
      </c>
      <c r="E11040">
        <v>4499028</v>
      </c>
      <c r="F11040" t="s">
        <v>3541</v>
      </c>
      <c r="G11040" t="s">
        <v>3542</v>
      </c>
      <c r="H11040" t="s">
        <v>2503</v>
      </c>
      <c r="I11040" t="s">
        <v>27954</v>
      </c>
      <c r="J11040" t="s">
        <v>3544</v>
      </c>
      <c r="K11040" t="s">
        <v>110</v>
      </c>
      <c r="L11040" t="s">
        <v>3343</v>
      </c>
      <c r="M11040" t="s">
        <v>3344</v>
      </c>
      <c r="N11040" t="s">
        <v>3345</v>
      </c>
      <c r="O11040" t="s">
        <v>3346</v>
      </c>
      <c r="P11040" t="s">
        <v>3343</v>
      </c>
      <c r="Q11040" t="s">
        <v>3346</v>
      </c>
    </row>
    <row r="11041" spans="1:17" x14ac:dyDescent="0.25">
      <c r="A11041" t="s">
        <v>27955</v>
      </c>
      <c r="B11041" t="s">
        <v>348</v>
      </c>
      <c r="C11041" t="s">
        <v>2660</v>
      </c>
      <c r="D11041" t="s">
        <v>27956</v>
      </c>
      <c r="E11041">
        <v>4501001</v>
      </c>
      <c r="F11041" t="s">
        <v>128</v>
      </c>
      <c r="G11041" t="s">
        <v>27957</v>
      </c>
      <c r="H11041" t="s">
        <v>27958</v>
      </c>
      <c r="I11041" t="s">
        <v>27959</v>
      </c>
      <c r="J11041" t="s">
        <v>129</v>
      </c>
      <c r="K11041" t="s">
        <v>110</v>
      </c>
      <c r="L11041" t="s">
        <v>3343</v>
      </c>
      <c r="M11041" t="s">
        <v>3344</v>
      </c>
      <c r="N11041" t="s">
        <v>3345</v>
      </c>
      <c r="O11041" t="s">
        <v>3343</v>
      </c>
      <c r="P11041" t="s">
        <v>3343</v>
      </c>
      <c r="Q11041" t="s">
        <v>3346</v>
      </c>
    </row>
    <row r="11042" spans="1:17" x14ac:dyDescent="0.25">
      <c r="A11042" t="s">
        <v>27955</v>
      </c>
      <c r="B11042" t="s">
        <v>348</v>
      </c>
      <c r="C11042" t="s">
        <v>2660</v>
      </c>
      <c r="D11042" t="s">
        <v>27956</v>
      </c>
      <c r="E11042">
        <v>4501003</v>
      </c>
      <c r="F11042" t="s">
        <v>180</v>
      </c>
      <c r="G11042" t="s">
        <v>27960</v>
      </c>
      <c r="H11042" t="s">
        <v>13899</v>
      </c>
      <c r="I11042" t="s">
        <v>27961</v>
      </c>
      <c r="J11042" t="s">
        <v>181</v>
      </c>
      <c r="K11042" t="s">
        <v>110</v>
      </c>
      <c r="L11042" t="s">
        <v>3343</v>
      </c>
      <c r="M11042" t="s">
        <v>3344</v>
      </c>
      <c r="N11042" t="s">
        <v>3686</v>
      </c>
      <c r="O11042" t="s">
        <v>3343</v>
      </c>
      <c r="P11042" t="s">
        <v>3343</v>
      </c>
      <c r="Q11042" t="s">
        <v>3346</v>
      </c>
    </row>
    <row r="11043" spans="1:17" x14ac:dyDescent="0.25">
      <c r="A11043" t="s">
        <v>27955</v>
      </c>
      <c r="B11043" t="s">
        <v>348</v>
      </c>
      <c r="C11043" t="s">
        <v>2660</v>
      </c>
      <c r="D11043" t="s">
        <v>27956</v>
      </c>
      <c r="E11043" s="1009">
        <v>4501004</v>
      </c>
      <c r="F11043" t="s">
        <v>118</v>
      </c>
      <c r="G11043" t="s">
        <v>27962</v>
      </c>
      <c r="H11043" t="s">
        <v>366</v>
      </c>
      <c r="I11043" t="s">
        <v>27963</v>
      </c>
      <c r="J11043" t="s">
        <v>119</v>
      </c>
      <c r="K11043" t="s">
        <v>110</v>
      </c>
      <c r="L11043" t="s">
        <v>3343</v>
      </c>
      <c r="M11043" t="s">
        <v>3344</v>
      </c>
      <c r="N11043" t="s">
        <v>3686</v>
      </c>
      <c r="O11043" t="s">
        <v>3343</v>
      </c>
      <c r="P11043" t="s">
        <v>3343</v>
      </c>
      <c r="Q11043" t="s">
        <v>3346</v>
      </c>
    </row>
    <row r="11044" spans="1:17" x14ac:dyDescent="0.25">
      <c r="A11044" t="s">
        <v>27955</v>
      </c>
      <c r="B11044" t="s">
        <v>348</v>
      </c>
      <c r="C11044" t="s">
        <v>2660</v>
      </c>
      <c r="D11044" t="s">
        <v>27956</v>
      </c>
      <c r="E11044">
        <v>4501004</v>
      </c>
      <c r="F11044" t="s">
        <v>118</v>
      </c>
      <c r="G11044" t="s">
        <v>27962</v>
      </c>
      <c r="H11044" t="s">
        <v>366</v>
      </c>
      <c r="I11044" t="s">
        <v>185</v>
      </c>
      <c r="J11044" t="s">
        <v>186</v>
      </c>
      <c r="K11044" t="s">
        <v>110</v>
      </c>
      <c r="L11044" t="s">
        <v>3346</v>
      </c>
      <c r="M11044" t="s">
        <v>3344</v>
      </c>
      <c r="N11044" t="s">
        <v>3686</v>
      </c>
      <c r="O11044" t="s">
        <v>3343</v>
      </c>
      <c r="P11044" t="s">
        <v>3343</v>
      </c>
      <c r="Q11044" t="s">
        <v>3346</v>
      </c>
    </row>
    <row r="11045" spans="1:17" x14ac:dyDescent="0.25">
      <c r="A11045" t="s">
        <v>27955</v>
      </c>
      <c r="B11045" t="s">
        <v>348</v>
      </c>
      <c r="C11045" t="s">
        <v>2660</v>
      </c>
      <c r="D11045" t="s">
        <v>27956</v>
      </c>
      <c r="E11045">
        <v>4501004</v>
      </c>
      <c r="F11045" t="s">
        <v>118</v>
      </c>
      <c r="G11045" t="s">
        <v>27962</v>
      </c>
      <c r="H11045" t="s">
        <v>366</v>
      </c>
      <c r="I11045" t="s">
        <v>27964</v>
      </c>
      <c r="J11045" t="s">
        <v>229</v>
      </c>
      <c r="K11045" t="s">
        <v>110</v>
      </c>
      <c r="L11045" t="s">
        <v>3346</v>
      </c>
      <c r="M11045" t="s">
        <v>3344</v>
      </c>
      <c r="N11045" t="s">
        <v>3686</v>
      </c>
      <c r="O11045" t="s">
        <v>3343</v>
      </c>
      <c r="P11045" t="s">
        <v>3343</v>
      </c>
      <c r="Q11045" t="s">
        <v>3346</v>
      </c>
    </row>
    <row r="11046" spans="1:17" x14ac:dyDescent="0.25">
      <c r="A11046" t="s">
        <v>27955</v>
      </c>
      <c r="B11046" t="s">
        <v>348</v>
      </c>
      <c r="C11046" t="s">
        <v>2660</v>
      </c>
      <c r="D11046" t="s">
        <v>27956</v>
      </c>
      <c r="E11046">
        <v>4501006</v>
      </c>
      <c r="F11046" t="s">
        <v>105</v>
      </c>
      <c r="G11046" t="s">
        <v>23868</v>
      </c>
      <c r="H11046" t="s">
        <v>3394</v>
      </c>
      <c r="I11046" t="s">
        <v>27965</v>
      </c>
      <c r="J11046" t="s">
        <v>106</v>
      </c>
      <c r="K11046" t="s">
        <v>110</v>
      </c>
      <c r="L11046" t="s">
        <v>3343</v>
      </c>
      <c r="M11046" t="s">
        <v>3344</v>
      </c>
      <c r="N11046" t="s">
        <v>3686</v>
      </c>
      <c r="O11046" t="s">
        <v>3343</v>
      </c>
      <c r="P11046" t="s">
        <v>3343</v>
      </c>
      <c r="Q11046" t="s">
        <v>3346</v>
      </c>
    </row>
    <row r="11047" spans="1:17" x14ac:dyDescent="0.25">
      <c r="A11047" t="s">
        <v>27955</v>
      </c>
      <c r="B11047" t="s">
        <v>348</v>
      </c>
      <c r="C11047" t="s">
        <v>2660</v>
      </c>
      <c r="D11047" t="s">
        <v>27956</v>
      </c>
      <c r="E11047">
        <v>4501007</v>
      </c>
      <c r="F11047" t="s">
        <v>27966</v>
      </c>
      <c r="G11047" t="s">
        <v>27967</v>
      </c>
      <c r="H11047" t="s">
        <v>2503</v>
      </c>
      <c r="I11047" t="s">
        <v>27968</v>
      </c>
      <c r="J11047" t="s">
        <v>1579</v>
      </c>
      <c r="K11047" t="s">
        <v>110</v>
      </c>
      <c r="L11047" t="s">
        <v>3343</v>
      </c>
      <c r="M11047" t="s">
        <v>4108</v>
      </c>
      <c r="N11047" t="s">
        <v>5796</v>
      </c>
      <c r="O11047" t="s">
        <v>3343</v>
      </c>
      <c r="P11047" t="s">
        <v>3343</v>
      </c>
      <c r="Q11047" t="s">
        <v>3346</v>
      </c>
    </row>
    <row r="11048" spans="1:17" x14ac:dyDescent="0.25">
      <c r="A11048" t="s">
        <v>27955</v>
      </c>
      <c r="B11048" t="s">
        <v>348</v>
      </c>
      <c r="C11048" t="s">
        <v>2660</v>
      </c>
      <c r="D11048" t="s">
        <v>27956</v>
      </c>
      <c r="E11048">
        <v>4501007</v>
      </c>
      <c r="F11048" t="s">
        <v>27966</v>
      </c>
      <c r="G11048" t="s">
        <v>27967</v>
      </c>
      <c r="H11048" t="s">
        <v>2503</v>
      </c>
      <c r="I11048" t="s">
        <v>27969</v>
      </c>
      <c r="J11048" t="s">
        <v>1392</v>
      </c>
      <c r="K11048" t="s">
        <v>110</v>
      </c>
      <c r="L11048" t="s">
        <v>3346</v>
      </c>
      <c r="M11048" t="s">
        <v>4108</v>
      </c>
      <c r="N11048" t="s">
        <v>5796</v>
      </c>
      <c r="O11048" t="s">
        <v>3343</v>
      </c>
      <c r="P11048" t="s">
        <v>3343</v>
      </c>
      <c r="Q11048" t="s">
        <v>3346</v>
      </c>
    </row>
    <row r="11049" spans="1:17" x14ac:dyDescent="0.25">
      <c r="A11049" t="s">
        <v>27955</v>
      </c>
      <c r="B11049" t="s">
        <v>348</v>
      </c>
      <c r="C11049" t="s">
        <v>2660</v>
      </c>
      <c r="D11049" t="s">
        <v>27956</v>
      </c>
      <c r="E11049">
        <v>4501007</v>
      </c>
      <c r="F11049" t="s">
        <v>27966</v>
      </c>
      <c r="G11049" t="s">
        <v>27967</v>
      </c>
      <c r="H11049" t="s">
        <v>2503</v>
      </c>
      <c r="I11049" t="s">
        <v>27970</v>
      </c>
      <c r="J11049" t="s">
        <v>18382</v>
      </c>
      <c r="K11049" t="s">
        <v>110</v>
      </c>
      <c r="L11049" t="s">
        <v>3346</v>
      </c>
      <c r="M11049" t="s">
        <v>4108</v>
      </c>
      <c r="N11049" t="s">
        <v>5796</v>
      </c>
      <c r="O11049" t="s">
        <v>3343</v>
      </c>
      <c r="P11049" t="s">
        <v>3343</v>
      </c>
      <c r="Q11049" t="s">
        <v>3346</v>
      </c>
    </row>
    <row r="11050" spans="1:17" x14ac:dyDescent="0.25">
      <c r="A11050" t="s">
        <v>27955</v>
      </c>
      <c r="B11050" t="s">
        <v>348</v>
      </c>
      <c r="C11050" t="s">
        <v>2660</v>
      </c>
      <c r="D11050" t="s">
        <v>27956</v>
      </c>
      <c r="E11050">
        <v>4501008</v>
      </c>
      <c r="F11050" t="s">
        <v>1408</v>
      </c>
      <c r="G11050" t="s">
        <v>3497</v>
      </c>
      <c r="H11050" t="s">
        <v>2503</v>
      </c>
      <c r="I11050" t="s">
        <v>27971</v>
      </c>
      <c r="J11050" t="s">
        <v>895</v>
      </c>
      <c r="K11050" t="s">
        <v>110</v>
      </c>
      <c r="L11050" t="s">
        <v>3343</v>
      </c>
      <c r="M11050" t="s">
        <v>3344</v>
      </c>
      <c r="N11050" t="s">
        <v>3360</v>
      </c>
      <c r="O11050" t="s">
        <v>3343</v>
      </c>
      <c r="P11050" t="s">
        <v>3343</v>
      </c>
      <c r="Q11050" t="s">
        <v>3346</v>
      </c>
    </row>
    <row r="11051" spans="1:17" x14ac:dyDescent="0.25">
      <c r="A11051" t="s">
        <v>27955</v>
      </c>
      <c r="B11051" t="s">
        <v>348</v>
      </c>
      <c r="C11051" t="s">
        <v>2660</v>
      </c>
      <c r="D11051" t="s">
        <v>27956</v>
      </c>
      <c r="E11051">
        <v>4501008</v>
      </c>
      <c r="F11051" t="s">
        <v>1408</v>
      </c>
      <c r="G11051" t="s">
        <v>3497</v>
      </c>
      <c r="H11051" t="s">
        <v>2503</v>
      </c>
      <c r="I11051" t="s">
        <v>27972</v>
      </c>
      <c r="J11051" t="s">
        <v>1409</v>
      </c>
      <c r="K11051" t="s">
        <v>110</v>
      </c>
      <c r="L11051" t="s">
        <v>3346</v>
      </c>
      <c r="M11051" t="s">
        <v>3344</v>
      </c>
      <c r="N11051" t="s">
        <v>3360</v>
      </c>
      <c r="O11051" t="s">
        <v>3343</v>
      </c>
      <c r="P11051" t="s">
        <v>3343</v>
      </c>
      <c r="Q11051" t="s">
        <v>3346</v>
      </c>
    </row>
    <row r="11052" spans="1:17" x14ac:dyDescent="0.25">
      <c r="A11052" t="s">
        <v>27955</v>
      </c>
      <c r="B11052" t="s">
        <v>348</v>
      </c>
      <c r="C11052" t="s">
        <v>2660</v>
      </c>
      <c r="D11052" t="s">
        <v>27956</v>
      </c>
      <c r="E11052">
        <v>4501008</v>
      </c>
      <c r="F11052" t="s">
        <v>1408</v>
      </c>
      <c r="G11052" t="s">
        <v>3497</v>
      </c>
      <c r="H11052" t="s">
        <v>2503</v>
      </c>
      <c r="I11052" t="s">
        <v>27973</v>
      </c>
      <c r="J11052" t="s">
        <v>18382</v>
      </c>
      <c r="K11052" t="s">
        <v>110</v>
      </c>
      <c r="L11052" t="s">
        <v>3346</v>
      </c>
      <c r="M11052" t="s">
        <v>3344</v>
      </c>
      <c r="N11052" t="s">
        <v>3360</v>
      </c>
      <c r="O11052" t="s">
        <v>3343</v>
      </c>
      <c r="P11052" t="s">
        <v>3343</v>
      </c>
      <c r="Q11052" t="s">
        <v>3346</v>
      </c>
    </row>
    <row r="11053" spans="1:17" x14ac:dyDescent="0.25">
      <c r="A11053" t="s">
        <v>27955</v>
      </c>
      <c r="B11053" t="s">
        <v>348</v>
      </c>
      <c r="C11053" t="s">
        <v>2660</v>
      </c>
      <c r="D11053" t="s">
        <v>27956</v>
      </c>
      <c r="E11053">
        <v>4501012</v>
      </c>
      <c r="F11053" t="s">
        <v>27974</v>
      </c>
      <c r="G11053" t="s">
        <v>27975</v>
      </c>
      <c r="H11053" t="s">
        <v>27976</v>
      </c>
      <c r="I11053" t="s">
        <v>27977</v>
      </c>
      <c r="J11053" t="s">
        <v>27974</v>
      </c>
      <c r="K11053" t="s">
        <v>110</v>
      </c>
      <c r="L11053" t="s">
        <v>3343</v>
      </c>
      <c r="M11053" t="s">
        <v>3344</v>
      </c>
      <c r="N11053" t="s">
        <v>3686</v>
      </c>
      <c r="O11053" t="s">
        <v>3343</v>
      </c>
      <c r="P11053" t="s">
        <v>3343</v>
      </c>
      <c r="Q11053" t="s">
        <v>3346</v>
      </c>
    </row>
    <row r="11054" spans="1:17" x14ac:dyDescent="0.25">
      <c r="A11054" t="s">
        <v>27955</v>
      </c>
      <c r="B11054" t="s">
        <v>348</v>
      </c>
      <c r="C11054" t="s">
        <v>2660</v>
      </c>
      <c r="D11054" t="s">
        <v>27956</v>
      </c>
      <c r="E11054">
        <v>4501013</v>
      </c>
      <c r="F11054" t="s">
        <v>27978</v>
      </c>
      <c r="G11054" t="s">
        <v>27979</v>
      </c>
      <c r="H11054" t="s">
        <v>27976</v>
      </c>
      <c r="I11054" t="s">
        <v>27980</v>
      </c>
      <c r="J11054" t="s">
        <v>27981</v>
      </c>
      <c r="K11054" t="s">
        <v>110</v>
      </c>
      <c r="L11054" t="s">
        <v>3343</v>
      </c>
      <c r="M11054" t="s">
        <v>3344</v>
      </c>
      <c r="N11054" t="s">
        <v>3686</v>
      </c>
      <c r="O11054" t="s">
        <v>3343</v>
      </c>
      <c r="P11054" t="s">
        <v>3343</v>
      </c>
      <c r="Q11054" t="s">
        <v>3346</v>
      </c>
    </row>
    <row r="11055" spans="1:17" x14ac:dyDescent="0.25">
      <c r="A11055" t="s">
        <v>27955</v>
      </c>
      <c r="B11055" t="s">
        <v>348</v>
      </c>
      <c r="C11055" t="s">
        <v>2660</v>
      </c>
      <c r="D11055" t="s">
        <v>27956</v>
      </c>
      <c r="E11055">
        <v>4501014</v>
      </c>
      <c r="F11055" t="s">
        <v>27982</v>
      </c>
      <c r="G11055" t="s">
        <v>22138</v>
      </c>
      <c r="H11055" t="s">
        <v>27976</v>
      </c>
      <c r="I11055" t="s">
        <v>27983</v>
      </c>
      <c r="J11055" t="s">
        <v>27984</v>
      </c>
      <c r="K11055" t="s">
        <v>110</v>
      </c>
      <c r="L11055" t="s">
        <v>3343</v>
      </c>
      <c r="M11055" t="s">
        <v>3344</v>
      </c>
      <c r="N11055" t="s">
        <v>3686</v>
      </c>
      <c r="O11055" t="s">
        <v>3343</v>
      </c>
      <c r="P11055" t="s">
        <v>3343</v>
      </c>
      <c r="Q11055" t="s">
        <v>3346</v>
      </c>
    </row>
    <row r="11056" spans="1:17" x14ac:dyDescent="0.25">
      <c r="A11056" t="s">
        <v>27955</v>
      </c>
      <c r="B11056" t="s">
        <v>348</v>
      </c>
      <c r="C11056" t="s">
        <v>2660</v>
      </c>
      <c r="D11056" t="s">
        <v>27956</v>
      </c>
      <c r="E11056">
        <v>4501015</v>
      </c>
      <c r="F11056" t="s">
        <v>27985</v>
      </c>
      <c r="G11056" t="s">
        <v>3546</v>
      </c>
      <c r="H11056" t="s">
        <v>27976</v>
      </c>
      <c r="I11056" t="s">
        <v>27986</v>
      </c>
      <c r="J11056" t="s">
        <v>27985</v>
      </c>
      <c r="K11056" t="s">
        <v>110</v>
      </c>
      <c r="L11056" t="s">
        <v>3343</v>
      </c>
      <c r="M11056" t="s">
        <v>3344</v>
      </c>
      <c r="N11056" t="s">
        <v>3686</v>
      </c>
      <c r="O11056" t="s">
        <v>3343</v>
      </c>
      <c r="P11056" t="s">
        <v>3343</v>
      </c>
      <c r="Q11056" t="s">
        <v>3346</v>
      </c>
    </row>
    <row r="11057" spans="1:17" x14ac:dyDescent="0.25">
      <c r="A11057" t="s">
        <v>27955</v>
      </c>
      <c r="B11057" t="s">
        <v>348</v>
      </c>
      <c r="C11057" t="s">
        <v>2660</v>
      </c>
      <c r="D11057" t="s">
        <v>27956</v>
      </c>
      <c r="E11057">
        <v>4501016</v>
      </c>
      <c r="F11057" t="s">
        <v>27987</v>
      </c>
      <c r="G11057" t="s">
        <v>3546</v>
      </c>
      <c r="H11057" t="s">
        <v>27976</v>
      </c>
      <c r="I11057" t="s">
        <v>27988</v>
      </c>
      <c r="J11057" t="s">
        <v>27989</v>
      </c>
      <c r="K11057" t="s">
        <v>110</v>
      </c>
      <c r="L11057" t="s">
        <v>3343</v>
      </c>
      <c r="M11057" t="s">
        <v>3344</v>
      </c>
      <c r="N11057" t="s">
        <v>3686</v>
      </c>
      <c r="O11057" t="s">
        <v>3343</v>
      </c>
      <c r="P11057" t="s">
        <v>3343</v>
      </c>
      <c r="Q11057" t="s">
        <v>3346</v>
      </c>
    </row>
    <row r="11058" spans="1:17" x14ac:dyDescent="0.25">
      <c r="A11058" t="s">
        <v>27955</v>
      </c>
      <c r="B11058" t="s">
        <v>348</v>
      </c>
      <c r="C11058" t="s">
        <v>2660</v>
      </c>
      <c r="D11058" t="s">
        <v>27956</v>
      </c>
      <c r="E11058">
        <v>4501017</v>
      </c>
      <c r="F11058" t="s">
        <v>27990</v>
      </c>
      <c r="G11058" t="s">
        <v>27991</v>
      </c>
      <c r="H11058" t="s">
        <v>27976</v>
      </c>
      <c r="I11058" t="s">
        <v>27992</v>
      </c>
      <c r="J11058" t="s">
        <v>27993</v>
      </c>
      <c r="K11058" t="s">
        <v>110</v>
      </c>
      <c r="L11058" t="s">
        <v>3343</v>
      </c>
      <c r="M11058" t="s">
        <v>3344</v>
      </c>
      <c r="N11058" t="s">
        <v>3686</v>
      </c>
      <c r="O11058" t="s">
        <v>3343</v>
      </c>
      <c r="P11058" t="s">
        <v>3343</v>
      </c>
      <c r="Q11058" t="s">
        <v>3346</v>
      </c>
    </row>
    <row r="11059" spans="1:17" x14ac:dyDescent="0.25">
      <c r="A11059" t="s">
        <v>27955</v>
      </c>
      <c r="B11059" t="s">
        <v>348</v>
      </c>
      <c r="C11059" t="s">
        <v>2660</v>
      </c>
      <c r="D11059" t="s">
        <v>27956</v>
      </c>
      <c r="E11059">
        <v>4501018</v>
      </c>
      <c r="F11059" t="s">
        <v>27994</v>
      </c>
      <c r="G11059" t="s">
        <v>27995</v>
      </c>
      <c r="H11059" t="s">
        <v>27976</v>
      </c>
      <c r="I11059" t="s">
        <v>27996</v>
      </c>
      <c r="J11059" t="s">
        <v>27997</v>
      </c>
      <c r="K11059" t="s">
        <v>110</v>
      </c>
      <c r="L11059" t="s">
        <v>3343</v>
      </c>
      <c r="M11059" t="s">
        <v>3344</v>
      </c>
      <c r="N11059" t="s">
        <v>3686</v>
      </c>
      <c r="O11059" t="s">
        <v>3343</v>
      </c>
      <c r="P11059" t="s">
        <v>3343</v>
      </c>
      <c r="Q11059" t="s">
        <v>3346</v>
      </c>
    </row>
    <row r="11060" spans="1:17" x14ac:dyDescent="0.25">
      <c r="A11060" t="s">
        <v>27955</v>
      </c>
      <c r="B11060" t="s">
        <v>348</v>
      </c>
      <c r="C11060" t="s">
        <v>2660</v>
      </c>
      <c r="D11060" t="s">
        <v>27956</v>
      </c>
      <c r="E11060">
        <v>4501020</v>
      </c>
      <c r="F11060" t="s">
        <v>27998</v>
      </c>
      <c r="G11060" t="s">
        <v>27999</v>
      </c>
      <c r="H11060" t="s">
        <v>28000</v>
      </c>
      <c r="I11060" t="s">
        <v>28001</v>
      </c>
      <c r="J11060" t="s">
        <v>28002</v>
      </c>
      <c r="K11060" t="s">
        <v>110</v>
      </c>
      <c r="L11060" t="s">
        <v>3343</v>
      </c>
      <c r="M11060" t="s">
        <v>3344</v>
      </c>
      <c r="N11060" t="s">
        <v>3345</v>
      </c>
      <c r="O11060" t="s">
        <v>3343</v>
      </c>
      <c r="P11060" t="s">
        <v>3343</v>
      </c>
      <c r="Q11060" t="s">
        <v>3346</v>
      </c>
    </row>
    <row r="11061" spans="1:17" x14ac:dyDescent="0.25">
      <c r="A11061" t="s">
        <v>27955</v>
      </c>
      <c r="B11061" t="s">
        <v>348</v>
      </c>
      <c r="C11061" t="s">
        <v>2660</v>
      </c>
      <c r="D11061" t="s">
        <v>27956</v>
      </c>
      <c r="E11061">
        <v>4501021</v>
      </c>
      <c r="F11061" t="s">
        <v>28003</v>
      </c>
      <c r="G11061" t="s">
        <v>22138</v>
      </c>
      <c r="H11061" t="s">
        <v>28000</v>
      </c>
      <c r="I11061" t="s">
        <v>28004</v>
      </c>
      <c r="J11061" t="s">
        <v>28003</v>
      </c>
      <c r="K11061" t="s">
        <v>110</v>
      </c>
      <c r="L11061" t="s">
        <v>3343</v>
      </c>
      <c r="M11061" t="s">
        <v>3344</v>
      </c>
      <c r="N11061" t="s">
        <v>3345</v>
      </c>
      <c r="O11061" t="s">
        <v>3343</v>
      </c>
      <c r="P11061" t="s">
        <v>3343</v>
      </c>
      <c r="Q11061" t="s">
        <v>3346</v>
      </c>
    </row>
    <row r="11062" spans="1:17" x14ac:dyDescent="0.25">
      <c r="A11062" t="s">
        <v>27955</v>
      </c>
      <c r="B11062" t="s">
        <v>348</v>
      </c>
      <c r="C11062" t="s">
        <v>2660</v>
      </c>
      <c r="D11062" t="s">
        <v>27956</v>
      </c>
      <c r="E11062">
        <v>4501022</v>
      </c>
      <c r="F11062" t="s">
        <v>28005</v>
      </c>
      <c r="G11062" t="s">
        <v>3546</v>
      </c>
      <c r="H11062" t="s">
        <v>28000</v>
      </c>
      <c r="I11062" t="s">
        <v>28006</v>
      </c>
      <c r="J11062" t="s">
        <v>28005</v>
      </c>
      <c r="K11062" t="s">
        <v>110</v>
      </c>
      <c r="L11062" t="s">
        <v>3343</v>
      </c>
      <c r="M11062" t="s">
        <v>3344</v>
      </c>
      <c r="N11062" t="s">
        <v>3345</v>
      </c>
      <c r="O11062" t="s">
        <v>3343</v>
      </c>
      <c r="P11062" t="s">
        <v>3343</v>
      </c>
      <c r="Q11062" t="s">
        <v>3346</v>
      </c>
    </row>
    <row r="11063" spans="1:17" x14ac:dyDescent="0.25">
      <c r="A11063" t="s">
        <v>27955</v>
      </c>
      <c r="B11063" t="s">
        <v>348</v>
      </c>
      <c r="C11063" t="s">
        <v>2660</v>
      </c>
      <c r="D11063" t="s">
        <v>27956</v>
      </c>
      <c r="E11063">
        <v>4501023</v>
      </c>
      <c r="F11063" t="s">
        <v>28007</v>
      </c>
      <c r="G11063" t="s">
        <v>3546</v>
      </c>
      <c r="H11063" t="s">
        <v>28000</v>
      </c>
      <c r="I11063" t="s">
        <v>28008</v>
      </c>
      <c r="J11063" t="s">
        <v>28007</v>
      </c>
      <c r="K11063" t="s">
        <v>110</v>
      </c>
      <c r="L11063" t="s">
        <v>3343</v>
      </c>
      <c r="M11063" t="s">
        <v>3344</v>
      </c>
      <c r="N11063" t="s">
        <v>3345</v>
      </c>
      <c r="O11063" t="s">
        <v>3343</v>
      </c>
      <c r="P11063" t="s">
        <v>3343</v>
      </c>
      <c r="Q11063" t="s">
        <v>3346</v>
      </c>
    </row>
    <row r="11064" spans="1:17" x14ac:dyDescent="0.25">
      <c r="A11064" t="s">
        <v>27955</v>
      </c>
      <c r="B11064" t="s">
        <v>348</v>
      </c>
      <c r="C11064" t="s">
        <v>2660</v>
      </c>
      <c r="D11064" t="s">
        <v>27956</v>
      </c>
      <c r="E11064">
        <v>4501024</v>
      </c>
      <c r="F11064" t="s">
        <v>28009</v>
      </c>
      <c r="G11064" t="s">
        <v>28010</v>
      </c>
      <c r="H11064" t="s">
        <v>28000</v>
      </c>
      <c r="I11064" t="s">
        <v>28011</v>
      </c>
      <c r="J11064" t="s">
        <v>28009</v>
      </c>
      <c r="K11064" t="s">
        <v>110</v>
      </c>
      <c r="L11064" t="s">
        <v>3343</v>
      </c>
      <c r="M11064" t="s">
        <v>3344</v>
      </c>
      <c r="N11064" t="s">
        <v>3345</v>
      </c>
      <c r="O11064" t="s">
        <v>3343</v>
      </c>
      <c r="P11064" t="s">
        <v>3343</v>
      </c>
      <c r="Q11064" t="s">
        <v>3346</v>
      </c>
    </row>
    <row r="11065" spans="1:17" x14ac:dyDescent="0.25">
      <c r="A11065" t="s">
        <v>27955</v>
      </c>
      <c r="B11065" t="s">
        <v>348</v>
      </c>
      <c r="C11065" t="s">
        <v>2660</v>
      </c>
      <c r="D11065" t="s">
        <v>27956</v>
      </c>
      <c r="E11065">
        <v>4501025</v>
      </c>
      <c r="F11065" t="s">
        <v>28012</v>
      </c>
      <c r="G11065" t="s">
        <v>27995</v>
      </c>
      <c r="H11065" t="s">
        <v>28000</v>
      </c>
      <c r="I11065" t="s">
        <v>28013</v>
      </c>
      <c r="J11065" t="s">
        <v>28012</v>
      </c>
      <c r="K11065" t="s">
        <v>110</v>
      </c>
      <c r="L11065" t="s">
        <v>3343</v>
      </c>
      <c r="M11065" t="s">
        <v>3344</v>
      </c>
      <c r="N11065" t="s">
        <v>3345</v>
      </c>
      <c r="O11065" t="s">
        <v>3343</v>
      </c>
      <c r="P11065" t="s">
        <v>3343</v>
      </c>
      <c r="Q11065" t="s">
        <v>3346</v>
      </c>
    </row>
    <row r="11066" spans="1:17" x14ac:dyDescent="0.25">
      <c r="A11066" t="s">
        <v>27955</v>
      </c>
      <c r="B11066" t="s">
        <v>348</v>
      </c>
      <c r="C11066" t="s">
        <v>2660</v>
      </c>
      <c r="D11066" t="s">
        <v>27956</v>
      </c>
      <c r="E11066">
        <v>4501026</v>
      </c>
      <c r="F11066" t="s">
        <v>3055</v>
      </c>
      <c r="G11066" t="s">
        <v>28014</v>
      </c>
      <c r="H11066" t="s">
        <v>3350</v>
      </c>
      <c r="I11066" t="s">
        <v>28015</v>
      </c>
      <c r="J11066" t="s">
        <v>216</v>
      </c>
      <c r="K11066" t="s">
        <v>110</v>
      </c>
      <c r="L11066" t="s">
        <v>3343</v>
      </c>
      <c r="M11066" t="s">
        <v>3344</v>
      </c>
      <c r="N11066" t="s">
        <v>3686</v>
      </c>
      <c r="O11066" t="s">
        <v>3343</v>
      </c>
      <c r="P11066" t="s">
        <v>3343</v>
      </c>
      <c r="Q11066" t="s">
        <v>3346</v>
      </c>
    </row>
    <row r="11067" spans="1:17" x14ac:dyDescent="0.25">
      <c r="A11067" t="s">
        <v>27955</v>
      </c>
      <c r="B11067" t="s">
        <v>348</v>
      </c>
      <c r="C11067" t="s">
        <v>2660</v>
      </c>
      <c r="D11067" t="s">
        <v>27956</v>
      </c>
      <c r="E11067">
        <v>4501026</v>
      </c>
      <c r="F11067" t="s">
        <v>3055</v>
      </c>
      <c r="G11067" t="s">
        <v>28014</v>
      </c>
      <c r="H11067" t="s">
        <v>3350</v>
      </c>
      <c r="I11067" t="s">
        <v>28016</v>
      </c>
      <c r="J11067" t="s">
        <v>989</v>
      </c>
      <c r="K11067" t="s">
        <v>110</v>
      </c>
      <c r="L11067" t="s">
        <v>3346</v>
      </c>
      <c r="M11067" t="s">
        <v>3344</v>
      </c>
      <c r="N11067" t="s">
        <v>3686</v>
      </c>
      <c r="O11067" t="s">
        <v>3343</v>
      </c>
      <c r="P11067" t="s">
        <v>3343</v>
      </c>
      <c r="Q11067" t="s">
        <v>3346</v>
      </c>
    </row>
    <row r="11068" spans="1:17" x14ac:dyDescent="0.25">
      <c r="A11068" t="s">
        <v>27955</v>
      </c>
      <c r="B11068" t="s">
        <v>348</v>
      </c>
      <c r="C11068" t="s">
        <v>2660</v>
      </c>
      <c r="D11068" t="s">
        <v>27956</v>
      </c>
      <c r="E11068">
        <v>4501026</v>
      </c>
      <c r="F11068" t="s">
        <v>3055</v>
      </c>
      <c r="G11068" t="s">
        <v>28014</v>
      </c>
      <c r="H11068" t="s">
        <v>3350</v>
      </c>
      <c r="I11068" t="s">
        <v>28017</v>
      </c>
      <c r="J11068" t="s">
        <v>97</v>
      </c>
      <c r="K11068" t="s">
        <v>110</v>
      </c>
      <c r="L11068" t="s">
        <v>3346</v>
      </c>
      <c r="M11068" t="s">
        <v>3344</v>
      </c>
      <c r="N11068" t="s">
        <v>3686</v>
      </c>
      <c r="O11068" t="s">
        <v>3343</v>
      </c>
      <c r="P11068" t="s">
        <v>3343</v>
      </c>
      <c r="Q11068" t="s">
        <v>3346</v>
      </c>
    </row>
    <row r="11069" spans="1:17" x14ac:dyDescent="0.25">
      <c r="A11069" t="s">
        <v>27955</v>
      </c>
      <c r="B11069" t="s">
        <v>348</v>
      </c>
      <c r="C11069" t="s">
        <v>2660</v>
      </c>
      <c r="D11069" t="s">
        <v>27956</v>
      </c>
      <c r="E11069">
        <v>4501028</v>
      </c>
      <c r="F11069" t="s">
        <v>23670</v>
      </c>
      <c r="G11069" t="s">
        <v>28018</v>
      </c>
      <c r="H11069" t="s">
        <v>23671</v>
      </c>
      <c r="I11069" t="s">
        <v>28019</v>
      </c>
      <c r="J11069" t="s">
        <v>23673</v>
      </c>
      <c r="K11069" t="s">
        <v>110</v>
      </c>
      <c r="L11069" t="s">
        <v>3343</v>
      </c>
      <c r="M11069" t="s">
        <v>4108</v>
      </c>
      <c r="N11069" t="s">
        <v>5796</v>
      </c>
      <c r="O11069" t="s">
        <v>3343</v>
      </c>
      <c r="P11069" t="s">
        <v>3343</v>
      </c>
      <c r="Q11069" t="s">
        <v>3346</v>
      </c>
    </row>
    <row r="11070" spans="1:17" x14ac:dyDescent="0.25">
      <c r="A11070" t="s">
        <v>27955</v>
      </c>
      <c r="B11070" t="s">
        <v>348</v>
      </c>
      <c r="C11070" t="s">
        <v>2660</v>
      </c>
      <c r="D11070" t="s">
        <v>27956</v>
      </c>
      <c r="E11070">
        <v>4501028</v>
      </c>
      <c r="F11070" t="s">
        <v>23670</v>
      </c>
      <c r="G11070" t="s">
        <v>28018</v>
      </c>
      <c r="H11070" t="s">
        <v>23671</v>
      </c>
      <c r="I11070" t="s">
        <v>28020</v>
      </c>
      <c r="J11070" t="s">
        <v>23675</v>
      </c>
      <c r="K11070" t="s">
        <v>110</v>
      </c>
      <c r="L11070" t="s">
        <v>3346</v>
      </c>
      <c r="M11070" t="s">
        <v>4108</v>
      </c>
      <c r="N11070" t="s">
        <v>5796</v>
      </c>
      <c r="O11070" t="s">
        <v>3343</v>
      </c>
      <c r="P11070" t="s">
        <v>3343</v>
      </c>
      <c r="Q11070" t="s">
        <v>3346</v>
      </c>
    </row>
    <row r="11071" spans="1:17" x14ac:dyDescent="0.25">
      <c r="A11071" t="s">
        <v>27955</v>
      </c>
      <c r="B11071" t="s">
        <v>348</v>
      </c>
      <c r="C11071" t="s">
        <v>2660</v>
      </c>
      <c r="D11071" t="s">
        <v>27956</v>
      </c>
      <c r="E11071">
        <v>4501029</v>
      </c>
      <c r="F11071" t="s">
        <v>23751</v>
      </c>
      <c r="G11071" t="s">
        <v>28021</v>
      </c>
      <c r="H11071" t="s">
        <v>23677</v>
      </c>
      <c r="I11071" t="s">
        <v>28022</v>
      </c>
      <c r="J11071" t="s">
        <v>100</v>
      </c>
      <c r="K11071" t="s">
        <v>110</v>
      </c>
      <c r="L11071" t="s">
        <v>3343</v>
      </c>
      <c r="M11071" t="s">
        <v>3344</v>
      </c>
      <c r="N11071" t="s">
        <v>3686</v>
      </c>
      <c r="O11071" t="s">
        <v>3343</v>
      </c>
      <c r="P11071" t="s">
        <v>3343</v>
      </c>
      <c r="Q11071" t="s">
        <v>3346</v>
      </c>
    </row>
    <row r="11072" spans="1:17" x14ac:dyDescent="0.25">
      <c r="A11072" t="s">
        <v>27955</v>
      </c>
      <c r="B11072" t="s">
        <v>348</v>
      </c>
      <c r="C11072" t="s">
        <v>2660</v>
      </c>
      <c r="D11072" t="s">
        <v>27956</v>
      </c>
      <c r="E11072">
        <v>4501030</v>
      </c>
      <c r="F11072" t="s">
        <v>28023</v>
      </c>
      <c r="G11072" t="s">
        <v>28024</v>
      </c>
      <c r="H11072" t="s">
        <v>28025</v>
      </c>
      <c r="I11072" t="s">
        <v>28026</v>
      </c>
      <c r="J11072" t="s">
        <v>28027</v>
      </c>
      <c r="K11072" t="s">
        <v>110</v>
      </c>
      <c r="L11072" t="s">
        <v>3343</v>
      </c>
      <c r="M11072" t="s">
        <v>4108</v>
      </c>
      <c r="N11072" t="s">
        <v>5796</v>
      </c>
      <c r="O11072" t="s">
        <v>3343</v>
      </c>
      <c r="P11072" t="s">
        <v>3343</v>
      </c>
      <c r="Q11072" t="s">
        <v>3346</v>
      </c>
    </row>
    <row r="11073" spans="1:17" x14ac:dyDescent="0.25">
      <c r="A11073" t="s">
        <v>27955</v>
      </c>
      <c r="B11073" t="s">
        <v>348</v>
      </c>
      <c r="C11073" t="s">
        <v>2660</v>
      </c>
      <c r="D11073" t="s">
        <v>27956</v>
      </c>
      <c r="E11073">
        <v>4501030</v>
      </c>
      <c r="F11073" t="s">
        <v>28023</v>
      </c>
      <c r="G11073" t="s">
        <v>28024</v>
      </c>
      <c r="H11073" t="s">
        <v>28025</v>
      </c>
      <c r="I11073" t="s">
        <v>28028</v>
      </c>
      <c r="J11073" t="s">
        <v>28029</v>
      </c>
      <c r="K11073" t="s">
        <v>110</v>
      </c>
      <c r="L11073" t="s">
        <v>3346</v>
      </c>
      <c r="M11073" t="s">
        <v>4108</v>
      </c>
      <c r="N11073" t="s">
        <v>5796</v>
      </c>
      <c r="O11073" t="s">
        <v>3343</v>
      </c>
      <c r="P11073" t="s">
        <v>3343</v>
      </c>
      <c r="Q11073" t="s">
        <v>3346</v>
      </c>
    </row>
    <row r="11074" spans="1:17" x14ac:dyDescent="0.25">
      <c r="A11074" t="s">
        <v>27955</v>
      </c>
      <c r="B11074" t="s">
        <v>348</v>
      </c>
      <c r="C11074" t="s">
        <v>2660</v>
      </c>
      <c r="D11074" t="s">
        <v>27956</v>
      </c>
      <c r="E11074">
        <v>4501030</v>
      </c>
      <c r="F11074" t="s">
        <v>28023</v>
      </c>
      <c r="G11074" t="s">
        <v>28024</v>
      </c>
      <c r="H11074" t="s">
        <v>28025</v>
      </c>
      <c r="I11074" t="s">
        <v>28030</v>
      </c>
      <c r="J11074" t="s">
        <v>28031</v>
      </c>
      <c r="K11074" t="s">
        <v>110</v>
      </c>
      <c r="L11074" t="s">
        <v>3346</v>
      </c>
      <c r="M11074" t="s">
        <v>4108</v>
      </c>
      <c r="N11074" t="s">
        <v>5796</v>
      </c>
      <c r="O11074" t="s">
        <v>3343</v>
      </c>
      <c r="P11074" t="s">
        <v>3343</v>
      </c>
      <c r="Q11074" t="s">
        <v>3346</v>
      </c>
    </row>
    <row r="11075" spans="1:17" x14ac:dyDescent="0.25">
      <c r="A11075" t="s">
        <v>27955</v>
      </c>
      <c r="B11075" t="s">
        <v>348</v>
      </c>
      <c r="C11075" t="s">
        <v>2660</v>
      </c>
      <c r="D11075" t="s">
        <v>27956</v>
      </c>
      <c r="E11075">
        <v>4501031</v>
      </c>
      <c r="F11075" t="s">
        <v>114</v>
      </c>
      <c r="G11075" t="s">
        <v>3483</v>
      </c>
      <c r="H11075" t="s">
        <v>3350</v>
      </c>
      <c r="I11075" t="s">
        <v>115</v>
      </c>
      <c r="J11075" t="s">
        <v>116</v>
      </c>
      <c r="K11075" t="s">
        <v>110</v>
      </c>
      <c r="L11075" t="s">
        <v>3343</v>
      </c>
      <c r="M11075" t="s">
        <v>3344</v>
      </c>
      <c r="N11075" t="s">
        <v>3686</v>
      </c>
      <c r="O11075" t="s">
        <v>3343</v>
      </c>
      <c r="P11075" t="s">
        <v>3343</v>
      </c>
      <c r="Q11075" t="s">
        <v>3346</v>
      </c>
    </row>
    <row r="11076" spans="1:17" x14ac:dyDescent="0.25">
      <c r="A11076" t="s">
        <v>27955</v>
      </c>
      <c r="B11076" t="s">
        <v>348</v>
      </c>
      <c r="C11076" t="s">
        <v>2660</v>
      </c>
      <c r="D11076" t="s">
        <v>27956</v>
      </c>
      <c r="E11076">
        <v>4501031</v>
      </c>
      <c r="F11076" t="s">
        <v>114</v>
      </c>
      <c r="G11076" t="s">
        <v>3483</v>
      </c>
      <c r="H11076" t="s">
        <v>3350</v>
      </c>
      <c r="I11076" t="s">
        <v>28032</v>
      </c>
      <c r="J11076" t="s">
        <v>28033</v>
      </c>
      <c r="K11076" t="s">
        <v>110</v>
      </c>
      <c r="L11076" t="s">
        <v>3346</v>
      </c>
      <c r="M11076" t="s">
        <v>3344</v>
      </c>
      <c r="N11076" t="s">
        <v>3686</v>
      </c>
      <c r="O11076" t="s">
        <v>3343</v>
      </c>
      <c r="P11076" t="s">
        <v>3343</v>
      </c>
      <c r="Q11076" t="s">
        <v>3346</v>
      </c>
    </row>
    <row r="11077" spans="1:17" x14ac:dyDescent="0.25">
      <c r="A11077" t="s">
        <v>27955</v>
      </c>
      <c r="B11077" t="s">
        <v>348</v>
      </c>
      <c r="C11077" t="s">
        <v>2660</v>
      </c>
      <c r="D11077" t="s">
        <v>27956</v>
      </c>
      <c r="E11077">
        <v>4501031</v>
      </c>
      <c r="F11077" t="s">
        <v>114</v>
      </c>
      <c r="G11077" t="s">
        <v>3483</v>
      </c>
      <c r="H11077" t="s">
        <v>3350</v>
      </c>
      <c r="I11077" t="s">
        <v>28034</v>
      </c>
      <c r="J11077" t="s">
        <v>28035</v>
      </c>
      <c r="K11077" t="s">
        <v>110</v>
      </c>
      <c r="L11077" t="s">
        <v>3346</v>
      </c>
      <c r="M11077" t="s">
        <v>3344</v>
      </c>
      <c r="N11077" t="s">
        <v>3686</v>
      </c>
      <c r="O11077" t="s">
        <v>3343</v>
      </c>
      <c r="P11077" t="s">
        <v>3343</v>
      </c>
      <c r="Q11077" t="s">
        <v>3346</v>
      </c>
    </row>
    <row r="11078" spans="1:17" x14ac:dyDescent="0.25">
      <c r="A11078" t="s">
        <v>27955</v>
      </c>
      <c r="B11078" t="s">
        <v>348</v>
      </c>
      <c r="C11078" t="s">
        <v>2660</v>
      </c>
      <c r="D11078" t="s">
        <v>27956</v>
      </c>
      <c r="E11078">
        <v>4501032</v>
      </c>
      <c r="F11078" t="s">
        <v>28036</v>
      </c>
      <c r="G11078" t="s">
        <v>28037</v>
      </c>
      <c r="H11078" t="s">
        <v>23699</v>
      </c>
      <c r="I11078" t="s">
        <v>28038</v>
      </c>
      <c r="J11078" t="s">
        <v>23701</v>
      </c>
      <c r="K11078" t="s">
        <v>110</v>
      </c>
      <c r="L11078" t="s">
        <v>3343</v>
      </c>
      <c r="M11078" t="s">
        <v>3344</v>
      </c>
      <c r="N11078" t="s">
        <v>3686</v>
      </c>
      <c r="O11078" t="s">
        <v>3343</v>
      </c>
      <c r="P11078" t="s">
        <v>3343</v>
      </c>
      <c r="Q11078" t="s">
        <v>3346</v>
      </c>
    </row>
    <row r="11079" spans="1:17" x14ac:dyDescent="0.25">
      <c r="A11079" t="s">
        <v>27955</v>
      </c>
      <c r="B11079" t="s">
        <v>348</v>
      </c>
      <c r="C11079" t="s">
        <v>2660</v>
      </c>
      <c r="D11079" t="s">
        <v>27956</v>
      </c>
      <c r="E11079">
        <v>4501037</v>
      </c>
      <c r="F11079" t="s">
        <v>28039</v>
      </c>
      <c r="G11079" t="s">
        <v>22138</v>
      </c>
      <c r="H11079" t="s">
        <v>9138</v>
      </c>
      <c r="I11079" t="s">
        <v>28040</v>
      </c>
      <c r="J11079" t="s">
        <v>28039</v>
      </c>
      <c r="K11079" t="s">
        <v>110</v>
      </c>
      <c r="L11079" t="s">
        <v>3343</v>
      </c>
      <c r="M11079" t="s">
        <v>3344</v>
      </c>
      <c r="N11079" t="s">
        <v>3686</v>
      </c>
      <c r="O11079" t="s">
        <v>3343</v>
      </c>
      <c r="P11079" t="s">
        <v>3343</v>
      </c>
      <c r="Q11079" t="s">
        <v>3346</v>
      </c>
    </row>
    <row r="11080" spans="1:17" x14ac:dyDescent="0.25">
      <c r="A11080" t="s">
        <v>27955</v>
      </c>
      <c r="B11080" t="s">
        <v>348</v>
      </c>
      <c r="C11080" t="s">
        <v>2660</v>
      </c>
      <c r="D11080" t="s">
        <v>27956</v>
      </c>
      <c r="E11080">
        <v>4501039</v>
      </c>
      <c r="F11080" t="s">
        <v>28041</v>
      </c>
      <c r="G11080" t="s">
        <v>3435</v>
      </c>
      <c r="H11080" t="s">
        <v>9138</v>
      </c>
      <c r="I11080" t="s">
        <v>28042</v>
      </c>
      <c r="J11080" t="s">
        <v>28041</v>
      </c>
      <c r="K11080" t="s">
        <v>110</v>
      </c>
      <c r="L11080" t="s">
        <v>3343</v>
      </c>
      <c r="M11080" t="s">
        <v>3344</v>
      </c>
      <c r="N11080" t="s">
        <v>3686</v>
      </c>
      <c r="O11080" t="s">
        <v>3343</v>
      </c>
      <c r="P11080" t="s">
        <v>3343</v>
      </c>
      <c r="Q11080" t="s">
        <v>3346</v>
      </c>
    </row>
    <row r="11081" spans="1:17" x14ac:dyDescent="0.25">
      <c r="A11081" t="s">
        <v>27955</v>
      </c>
      <c r="B11081" t="s">
        <v>348</v>
      </c>
      <c r="C11081" t="s">
        <v>2660</v>
      </c>
      <c r="D11081" t="s">
        <v>27956</v>
      </c>
      <c r="E11081">
        <v>4501040</v>
      </c>
      <c r="F11081" t="s">
        <v>28043</v>
      </c>
      <c r="G11081" t="s">
        <v>28044</v>
      </c>
      <c r="H11081" t="s">
        <v>9138</v>
      </c>
      <c r="I11081" t="s">
        <v>28045</v>
      </c>
      <c r="J11081" t="s">
        <v>28043</v>
      </c>
      <c r="K11081" t="s">
        <v>110</v>
      </c>
      <c r="L11081" t="s">
        <v>3343</v>
      </c>
      <c r="M11081" t="s">
        <v>3344</v>
      </c>
      <c r="N11081" t="s">
        <v>3686</v>
      </c>
      <c r="O11081" t="s">
        <v>3343</v>
      </c>
      <c r="P11081" t="s">
        <v>3343</v>
      </c>
      <c r="Q11081" t="s">
        <v>3346</v>
      </c>
    </row>
    <row r="11082" spans="1:17" x14ac:dyDescent="0.25">
      <c r="A11082" t="s">
        <v>27955</v>
      </c>
      <c r="B11082" t="s">
        <v>348</v>
      </c>
      <c r="C11082" t="s">
        <v>2660</v>
      </c>
      <c r="D11082" t="s">
        <v>27956</v>
      </c>
      <c r="E11082">
        <v>4501041</v>
      </c>
      <c r="F11082" t="s">
        <v>28046</v>
      </c>
      <c r="G11082" t="s">
        <v>27995</v>
      </c>
      <c r="H11082" t="s">
        <v>9138</v>
      </c>
      <c r="I11082" t="s">
        <v>28047</v>
      </c>
      <c r="J11082" t="s">
        <v>28046</v>
      </c>
      <c r="K11082" t="s">
        <v>110</v>
      </c>
      <c r="L11082" t="s">
        <v>3343</v>
      </c>
      <c r="M11082" t="s">
        <v>3344</v>
      </c>
      <c r="N11082" t="s">
        <v>3686</v>
      </c>
      <c r="O11082" t="s">
        <v>3343</v>
      </c>
      <c r="P11082" t="s">
        <v>3343</v>
      </c>
      <c r="Q11082" t="s">
        <v>3346</v>
      </c>
    </row>
    <row r="11083" spans="1:17" x14ac:dyDescent="0.25">
      <c r="A11083" t="s">
        <v>27955</v>
      </c>
      <c r="B11083" t="s">
        <v>348</v>
      </c>
      <c r="C11083" t="s">
        <v>2660</v>
      </c>
      <c r="D11083" t="s">
        <v>27956</v>
      </c>
      <c r="E11083">
        <v>4501042</v>
      </c>
      <c r="F11083" t="s">
        <v>28048</v>
      </c>
      <c r="G11083" t="s">
        <v>28049</v>
      </c>
      <c r="H11083" t="s">
        <v>9138</v>
      </c>
      <c r="I11083" t="s">
        <v>28050</v>
      </c>
      <c r="J11083" t="s">
        <v>28048</v>
      </c>
      <c r="K11083" t="s">
        <v>110</v>
      </c>
      <c r="L11083" t="s">
        <v>3343</v>
      </c>
      <c r="M11083" t="s">
        <v>3344</v>
      </c>
      <c r="N11083" t="s">
        <v>3686</v>
      </c>
      <c r="O11083" t="s">
        <v>3343</v>
      </c>
      <c r="P11083" t="s">
        <v>3343</v>
      </c>
      <c r="Q11083" t="s">
        <v>3346</v>
      </c>
    </row>
    <row r="11084" spans="1:17" x14ac:dyDescent="0.25">
      <c r="A11084" t="s">
        <v>27955</v>
      </c>
      <c r="B11084" t="s">
        <v>348</v>
      </c>
      <c r="C11084" t="s">
        <v>2660</v>
      </c>
      <c r="D11084" t="s">
        <v>27956</v>
      </c>
      <c r="E11084">
        <v>4501043</v>
      </c>
      <c r="F11084" t="s">
        <v>28051</v>
      </c>
      <c r="G11084" t="s">
        <v>27999</v>
      </c>
      <c r="H11084" t="s">
        <v>9138</v>
      </c>
      <c r="I11084" t="s">
        <v>28052</v>
      </c>
      <c r="J11084" t="s">
        <v>28053</v>
      </c>
      <c r="K11084" t="s">
        <v>110</v>
      </c>
      <c r="L11084" t="s">
        <v>3343</v>
      </c>
      <c r="M11084" t="s">
        <v>3344</v>
      </c>
      <c r="N11084" t="s">
        <v>3686</v>
      </c>
      <c r="O11084" t="s">
        <v>3343</v>
      </c>
      <c r="P11084" t="s">
        <v>3343</v>
      </c>
      <c r="Q11084" t="s">
        <v>3346</v>
      </c>
    </row>
    <row r="11085" spans="1:17" x14ac:dyDescent="0.25">
      <c r="A11085" t="s">
        <v>27955</v>
      </c>
      <c r="B11085" t="s">
        <v>348</v>
      </c>
      <c r="C11085" t="s">
        <v>2660</v>
      </c>
      <c r="D11085" t="s">
        <v>27956</v>
      </c>
      <c r="E11085">
        <v>4501044</v>
      </c>
      <c r="F11085" t="s">
        <v>867</v>
      </c>
      <c r="G11085" t="s">
        <v>3481</v>
      </c>
      <c r="H11085" t="s">
        <v>3350</v>
      </c>
      <c r="I11085" t="s">
        <v>28054</v>
      </c>
      <c r="J11085" t="s">
        <v>869</v>
      </c>
      <c r="K11085" t="s">
        <v>110</v>
      </c>
      <c r="L11085" t="s">
        <v>3343</v>
      </c>
      <c r="M11085" t="s">
        <v>3344</v>
      </c>
      <c r="N11085" t="s">
        <v>3686</v>
      </c>
      <c r="O11085" t="s">
        <v>3343</v>
      </c>
      <c r="P11085" t="s">
        <v>3343</v>
      </c>
      <c r="Q11085" t="s">
        <v>3346</v>
      </c>
    </row>
    <row r="11086" spans="1:17" x14ac:dyDescent="0.25">
      <c r="A11086" t="s">
        <v>27955</v>
      </c>
      <c r="B11086" t="s">
        <v>348</v>
      </c>
      <c r="C11086" t="s">
        <v>2660</v>
      </c>
      <c r="D11086" t="s">
        <v>27956</v>
      </c>
      <c r="E11086">
        <v>4501045</v>
      </c>
      <c r="F11086" t="s">
        <v>375</v>
      </c>
      <c r="G11086" t="s">
        <v>153</v>
      </c>
      <c r="H11086" t="s">
        <v>3350</v>
      </c>
      <c r="I11086" t="s">
        <v>28055</v>
      </c>
      <c r="J11086" t="s">
        <v>154</v>
      </c>
      <c r="K11086" t="s">
        <v>110</v>
      </c>
      <c r="L11086" t="s">
        <v>3343</v>
      </c>
      <c r="M11086" t="s">
        <v>3344</v>
      </c>
      <c r="N11086" t="s">
        <v>3686</v>
      </c>
      <c r="O11086" t="s">
        <v>3343</v>
      </c>
      <c r="P11086" t="s">
        <v>3343</v>
      </c>
      <c r="Q11086" t="s">
        <v>3346</v>
      </c>
    </row>
    <row r="11087" spans="1:17" x14ac:dyDescent="0.25">
      <c r="A11087" t="s">
        <v>27955</v>
      </c>
      <c r="B11087" t="s">
        <v>348</v>
      </c>
      <c r="C11087" t="s">
        <v>2660</v>
      </c>
      <c r="D11087" t="s">
        <v>27956</v>
      </c>
      <c r="E11087">
        <v>4501046</v>
      </c>
      <c r="F11087" t="s">
        <v>102</v>
      </c>
      <c r="G11087" t="s">
        <v>7578</v>
      </c>
      <c r="H11087" t="s">
        <v>3350</v>
      </c>
      <c r="I11087" t="s">
        <v>28056</v>
      </c>
      <c r="J11087" t="s">
        <v>103</v>
      </c>
      <c r="K11087" t="s">
        <v>110</v>
      </c>
      <c r="L11087" t="s">
        <v>3343</v>
      </c>
      <c r="M11087" t="s">
        <v>3344</v>
      </c>
      <c r="N11087" t="s">
        <v>3686</v>
      </c>
      <c r="O11087" t="s">
        <v>3343</v>
      </c>
      <c r="P11087" t="s">
        <v>3343</v>
      </c>
      <c r="Q11087" t="s">
        <v>3346</v>
      </c>
    </row>
    <row r="11088" spans="1:17" x14ac:dyDescent="0.25">
      <c r="A11088" t="s">
        <v>27955</v>
      </c>
      <c r="B11088" t="s">
        <v>348</v>
      </c>
      <c r="C11088" t="s">
        <v>2660</v>
      </c>
      <c r="D11088" t="s">
        <v>27956</v>
      </c>
      <c r="E11088">
        <v>4501046</v>
      </c>
      <c r="F11088" t="s">
        <v>102</v>
      </c>
      <c r="G11088" t="s">
        <v>7578</v>
      </c>
      <c r="H11088" t="s">
        <v>3350</v>
      </c>
      <c r="I11088" t="s">
        <v>28057</v>
      </c>
      <c r="J11088" t="s">
        <v>126</v>
      </c>
      <c r="K11088" t="s">
        <v>110</v>
      </c>
      <c r="L11088" t="s">
        <v>3346</v>
      </c>
      <c r="M11088" t="s">
        <v>3344</v>
      </c>
      <c r="N11088" t="s">
        <v>3686</v>
      </c>
      <c r="O11088" t="s">
        <v>3343</v>
      </c>
      <c r="P11088" t="s">
        <v>3343</v>
      </c>
      <c r="Q11088" t="s">
        <v>3346</v>
      </c>
    </row>
    <row r="11089" spans="1:17" x14ac:dyDescent="0.25">
      <c r="A11089" t="s">
        <v>27955</v>
      </c>
      <c r="B11089" t="s">
        <v>348</v>
      </c>
      <c r="C11089" t="s">
        <v>2660</v>
      </c>
      <c r="D11089" t="s">
        <v>27956</v>
      </c>
      <c r="E11089">
        <v>4501047</v>
      </c>
      <c r="F11089" t="s">
        <v>937</v>
      </c>
      <c r="G11089" t="s">
        <v>28058</v>
      </c>
      <c r="H11089" t="s">
        <v>8109</v>
      </c>
      <c r="I11089" t="s">
        <v>28059</v>
      </c>
      <c r="J11089" t="s">
        <v>22511</v>
      </c>
      <c r="K11089" t="s">
        <v>110</v>
      </c>
      <c r="L11089" t="s">
        <v>3343</v>
      </c>
      <c r="M11089" t="s">
        <v>3344</v>
      </c>
      <c r="N11089" t="s">
        <v>7721</v>
      </c>
      <c r="O11089" t="s">
        <v>3343</v>
      </c>
      <c r="P11089" t="s">
        <v>3343</v>
      </c>
      <c r="Q11089" t="s">
        <v>3346</v>
      </c>
    </row>
    <row r="11090" spans="1:17" x14ac:dyDescent="0.25">
      <c r="A11090" t="s">
        <v>27955</v>
      </c>
      <c r="B11090" t="s">
        <v>348</v>
      </c>
      <c r="C11090" t="s">
        <v>2660</v>
      </c>
      <c r="D11090" t="s">
        <v>27956</v>
      </c>
      <c r="E11090">
        <v>4501048</v>
      </c>
      <c r="F11090" t="s">
        <v>2139</v>
      </c>
      <c r="G11090" t="s">
        <v>28060</v>
      </c>
      <c r="H11090" t="s">
        <v>3618</v>
      </c>
      <c r="I11090" t="s">
        <v>28061</v>
      </c>
      <c r="J11090" t="s">
        <v>157</v>
      </c>
      <c r="K11090" t="s">
        <v>110</v>
      </c>
      <c r="L11090" t="s">
        <v>3343</v>
      </c>
      <c r="M11090" t="s">
        <v>3344</v>
      </c>
      <c r="N11090" t="s">
        <v>3627</v>
      </c>
      <c r="O11090" t="s">
        <v>3343</v>
      </c>
      <c r="P11090" t="s">
        <v>3343</v>
      </c>
      <c r="Q11090" t="s">
        <v>3346</v>
      </c>
    </row>
    <row r="11091" spans="1:17" x14ac:dyDescent="0.25">
      <c r="A11091" t="s">
        <v>27955</v>
      </c>
      <c r="B11091" t="s">
        <v>348</v>
      </c>
      <c r="C11091" t="s">
        <v>2660</v>
      </c>
      <c r="D11091" t="s">
        <v>27956</v>
      </c>
      <c r="E11091">
        <v>4501049</v>
      </c>
      <c r="F11091" t="s">
        <v>156</v>
      </c>
      <c r="G11091" t="s">
        <v>28062</v>
      </c>
      <c r="H11091" t="s">
        <v>3394</v>
      </c>
      <c r="I11091" t="s">
        <v>28063</v>
      </c>
      <c r="J11091" t="s">
        <v>200</v>
      </c>
      <c r="K11091" t="s">
        <v>110</v>
      </c>
      <c r="L11091" t="s">
        <v>3343</v>
      </c>
      <c r="M11091" t="s">
        <v>3344</v>
      </c>
      <c r="N11091" t="s">
        <v>3686</v>
      </c>
      <c r="O11091" t="s">
        <v>3343</v>
      </c>
      <c r="P11091" t="s">
        <v>3343</v>
      </c>
      <c r="Q11091" t="s">
        <v>3346</v>
      </c>
    </row>
    <row r="11092" spans="1:17" x14ac:dyDescent="0.25">
      <c r="A11092" t="s">
        <v>27955</v>
      </c>
      <c r="B11092" t="s">
        <v>348</v>
      </c>
      <c r="C11092" t="s">
        <v>2660</v>
      </c>
      <c r="D11092" t="s">
        <v>27956</v>
      </c>
      <c r="E11092">
        <v>4501049</v>
      </c>
      <c r="F11092" t="s">
        <v>156</v>
      </c>
      <c r="G11092" t="s">
        <v>28062</v>
      </c>
      <c r="H11092" t="s">
        <v>3394</v>
      </c>
      <c r="I11092" t="s">
        <v>28064</v>
      </c>
      <c r="J11092" t="s">
        <v>28065</v>
      </c>
      <c r="K11092" t="s">
        <v>110</v>
      </c>
      <c r="L11092" t="s">
        <v>3346</v>
      </c>
      <c r="M11092" t="s">
        <v>3344</v>
      </c>
      <c r="N11092" t="s">
        <v>3686</v>
      </c>
      <c r="O11092" t="s">
        <v>3343</v>
      </c>
      <c r="P11092" t="s">
        <v>3343</v>
      </c>
      <c r="Q11092" t="s">
        <v>3346</v>
      </c>
    </row>
    <row r="11093" spans="1:17" x14ac:dyDescent="0.25">
      <c r="A11093" t="s">
        <v>27955</v>
      </c>
      <c r="B11093" t="s">
        <v>348</v>
      </c>
      <c r="C11093" t="s">
        <v>2660</v>
      </c>
      <c r="D11093" t="s">
        <v>27956</v>
      </c>
      <c r="E11093">
        <v>4501049</v>
      </c>
      <c r="F11093" t="s">
        <v>156</v>
      </c>
      <c r="G11093" t="s">
        <v>28062</v>
      </c>
      <c r="H11093" t="s">
        <v>3394</v>
      </c>
      <c r="I11093" t="s">
        <v>28066</v>
      </c>
      <c r="J11093" t="s">
        <v>28067</v>
      </c>
      <c r="K11093" t="s">
        <v>110</v>
      </c>
      <c r="L11093" t="s">
        <v>3346</v>
      </c>
      <c r="M11093" t="s">
        <v>3344</v>
      </c>
      <c r="N11093" t="s">
        <v>3686</v>
      </c>
      <c r="O11093" t="s">
        <v>3343</v>
      </c>
      <c r="P11093" t="s">
        <v>3343</v>
      </c>
      <c r="Q11093" t="s">
        <v>3346</v>
      </c>
    </row>
    <row r="11094" spans="1:17" x14ac:dyDescent="0.25">
      <c r="A11094" t="s">
        <v>27955</v>
      </c>
      <c r="B11094" t="s">
        <v>348</v>
      </c>
      <c r="C11094" t="s">
        <v>2660</v>
      </c>
      <c r="D11094" t="s">
        <v>27956</v>
      </c>
      <c r="E11094">
        <v>4501049</v>
      </c>
      <c r="F11094" t="s">
        <v>156</v>
      </c>
      <c r="G11094" t="s">
        <v>28062</v>
      </c>
      <c r="H11094" t="s">
        <v>3394</v>
      </c>
      <c r="I11094" t="s">
        <v>28068</v>
      </c>
      <c r="J11094" t="s">
        <v>28069</v>
      </c>
      <c r="K11094" t="s">
        <v>110</v>
      </c>
      <c r="L11094" t="s">
        <v>3346</v>
      </c>
      <c r="M11094" t="s">
        <v>3344</v>
      </c>
      <c r="N11094" t="s">
        <v>3686</v>
      </c>
      <c r="O11094" t="s">
        <v>3343</v>
      </c>
      <c r="P11094" t="s">
        <v>3343</v>
      </c>
      <c r="Q11094" t="s">
        <v>3346</v>
      </c>
    </row>
    <row r="11095" spans="1:17" x14ac:dyDescent="0.25">
      <c r="A11095" t="s">
        <v>27955</v>
      </c>
      <c r="B11095" t="s">
        <v>348</v>
      </c>
      <c r="C11095" t="s">
        <v>2660</v>
      </c>
      <c r="D11095" t="s">
        <v>27956</v>
      </c>
      <c r="E11095">
        <v>4501049</v>
      </c>
      <c r="F11095" t="s">
        <v>156</v>
      </c>
      <c r="G11095" t="s">
        <v>28062</v>
      </c>
      <c r="H11095" t="s">
        <v>3394</v>
      </c>
      <c r="I11095" t="s">
        <v>28070</v>
      </c>
      <c r="J11095" t="s">
        <v>28071</v>
      </c>
      <c r="K11095" t="s">
        <v>110</v>
      </c>
      <c r="L11095" t="s">
        <v>3346</v>
      </c>
      <c r="M11095" t="s">
        <v>3344</v>
      </c>
      <c r="N11095" t="s">
        <v>3686</v>
      </c>
      <c r="O11095" t="s">
        <v>3343</v>
      </c>
      <c r="P11095" t="s">
        <v>3343</v>
      </c>
      <c r="Q11095" t="s">
        <v>3346</v>
      </c>
    </row>
    <row r="11096" spans="1:17" x14ac:dyDescent="0.25">
      <c r="A11096" t="s">
        <v>27955</v>
      </c>
      <c r="B11096" t="s">
        <v>348</v>
      </c>
      <c r="C11096" t="s">
        <v>2660</v>
      </c>
      <c r="D11096" t="s">
        <v>27956</v>
      </c>
      <c r="E11096">
        <v>4501049</v>
      </c>
      <c r="F11096" t="s">
        <v>156</v>
      </c>
      <c r="G11096" t="s">
        <v>28062</v>
      </c>
      <c r="H11096" t="s">
        <v>3394</v>
      </c>
      <c r="I11096" t="s">
        <v>28072</v>
      </c>
      <c r="J11096" t="s">
        <v>2575</v>
      </c>
      <c r="K11096" t="s">
        <v>110</v>
      </c>
      <c r="L11096" t="s">
        <v>3346</v>
      </c>
      <c r="M11096" t="s">
        <v>3344</v>
      </c>
      <c r="N11096" t="s">
        <v>3686</v>
      </c>
      <c r="O11096" t="s">
        <v>3343</v>
      </c>
      <c r="P11096" t="s">
        <v>3343</v>
      </c>
      <c r="Q11096" t="s">
        <v>3346</v>
      </c>
    </row>
    <row r="11097" spans="1:17" x14ac:dyDescent="0.25">
      <c r="A11097" t="s">
        <v>27955</v>
      </c>
      <c r="B11097" t="s">
        <v>348</v>
      </c>
      <c r="C11097" t="s">
        <v>2660</v>
      </c>
      <c r="D11097" t="s">
        <v>27956</v>
      </c>
      <c r="E11097">
        <v>4501049</v>
      </c>
      <c r="F11097" t="s">
        <v>156</v>
      </c>
      <c r="G11097" t="s">
        <v>28062</v>
      </c>
      <c r="H11097" t="s">
        <v>3394</v>
      </c>
      <c r="I11097" t="s">
        <v>28073</v>
      </c>
      <c r="J11097" t="s">
        <v>28074</v>
      </c>
      <c r="K11097" t="s">
        <v>110</v>
      </c>
      <c r="L11097" t="s">
        <v>3346</v>
      </c>
      <c r="M11097" t="s">
        <v>3344</v>
      </c>
      <c r="N11097" t="s">
        <v>3686</v>
      </c>
      <c r="O11097" t="s">
        <v>3343</v>
      </c>
      <c r="P11097" t="s">
        <v>3343</v>
      </c>
      <c r="Q11097" t="s">
        <v>3346</v>
      </c>
    </row>
    <row r="11098" spans="1:17" x14ac:dyDescent="0.25">
      <c r="A11098" t="s">
        <v>27955</v>
      </c>
      <c r="B11098" t="s">
        <v>348</v>
      </c>
      <c r="C11098" t="s">
        <v>2660</v>
      </c>
      <c r="D11098" t="s">
        <v>27956</v>
      </c>
      <c r="E11098">
        <v>4501050</v>
      </c>
      <c r="F11098" t="s">
        <v>28075</v>
      </c>
      <c r="G11098" t="s">
        <v>28076</v>
      </c>
      <c r="H11098" t="s">
        <v>7975</v>
      </c>
      <c r="I11098" t="s">
        <v>28077</v>
      </c>
      <c r="J11098" t="s">
        <v>28078</v>
      </c>
      <c r="K11098" t="s">
        <v>110</v>
      </c>
      <c r="L11098" t="s">
        <v>3343</v>
      </c>
      <c r="M11098" t="s">
        <v>3666</v>
      </c>
      <c r="N11098" t="s">
        <v>3676</v>
      </c>
      <c r="O11098" t="s">
        <v>3343</v>
      </c>
      <c r="P11098" t="s">
        <v>3343</v>
      </c>
      <c r="Q11098" t="s">
        <v>3346</v>
      </c>
    </row>
    <row r="11099" spans="1:17" x14ac:dyDescent="0.25">
      <c r="A11099" t="s">
        <v>27955</v>
      </c>
      <c r="B11099" t="s">
        <v>348</v>
      </c>
      <c r="C11099" t="s">
        <v>2660</v>
      </c>
      <c r="D11099" t="s">
        <v>27956</v>
      </c>
      <c r="E11099">
        <v>4501050</v>
      </c>
      <c r="F11099" t="s">
        <v>28075</v>
      </c>
      <c r="G11099" t="s">
        <v>28076</v>
      </c>
      <c r="H11099" t="s">
        <v>7975</v>
      </c>
      <c r="I11099" t="s">
        <v>28079</v>
      </c>
      <c r="J11099" t="s">
        <v>28080</v>
      </c>
      <c r="K11099" t="s">
        <v>110</v>
      </c>
      <c r="L11099" t="s">
        <v>3346</v>
      </c>
      <c r="M11099" t="s">
        <v>3666</v>
      </c>
      <c r="N11099" t="s">
        <v>3676</v>
      </c>
      <c r="O11099" t="s">
        <v>3343</v>
      </c>
      <c r="P11099" t="s">
        <v>3343</v>
      </c>
      <c r="Q11099" t="s">
        <v>3346</v>
      </c>
    </row>
    <row r="11100" spans="1:17" x14ac:dyDescent="0.25">
      <c r="A11100" t="s">
        <v>27955</v>
      </c>
      <c r="B11100" t="s">
        <v>348</v>
      </c>
      <c r="C11100" t="s">
        <v>2660</v>
      </c>
      <c r="D11100" t="s">
        <v>27956</v>
      </c>
      <c r="E11100">
        <v>4501050</v>
      </c>
      <c r="F11100" t="s">
        <v>28075</v>
      </c>
      <c r="G11100" t="s">
        <v>28076</v>
      </c>
      <c r="H11100" t="s">
        <v>7975</v>
      </c>
      <c r="I11100" t="s">
        <v>28081</v>
      </c>
      <c r="J11100" t="s">
        <v>28082</v>
      </c>
      <c r="K11100" t="s">
        <v>110</v>
      </c>
      <c r="L11100" t="s">
        <v>3346</v>
      </c>
      <c r="M11100" t="s">
        <v>3666</v>
      </c>
      <c r="N11100" t="s">
        <v>3676</v>
      </c>
      <c r="O11100" t="s">
        <v>3343</v>
      </c>
      <c r="P11100" t="s">
        <v>3343</v>
      </c>
      <c r="Q11100" t="s">
        <v>3346</v>
      </c>
    </row>
    <row r="11101" spans="1:17" x14ac:dyDescent="0.25">
      <c r="A11101" t="s">
        <v>27955</v>
      </c>
      <c r="B11101" t="s">
        <v>348</v>
      </c>
      <c r="C11101" t="s">
        <v>2660</v>
      </c>
      <c r="D11101" t="s">
        <v>27956</v>
      </c>
      <c r="E11101">
        <v>4501050</v>
      </c>
      <c r="F11101" t="s">
        <v>28075</v>
      </c>
      <c r="G11101" t="s">
        <v>28076</v>
      </c>
      <c r="H11101" t="s">
        <v>7975</v>
      </c>
      <c r="I11101" t="s">
        <v>28083</v>
      </c>
      <c r="J11101" t="s">
        <v>28084</v>
      </c>
      <c r="K11101" t="s">
        <v>110</v>
      </c>
      <c r="L11101" t="s">
        <v>3346</v>
      </c>
      <c r="M11101" t="s">
        <v>3666</v>
      </c>
      <c r="N11101" t="s">
        <v>3676</v>
      </c>
      <c r="O11101" t="s">
        <v>3343</v>
      </c>
      <c r="P11101" t="s">
        <v>3343</v>
      </c>
      <c r="Q11101" t="s">
        <v>3346</v>
      </c>
    </row>
    <row r="11102" spans="1:17" x14ac:dyDescent="0.25">
      <c r="A11102" t="s">
        <v>27955</v>
      </c>
      <c r="B11102" t="s">
        <v>348</v>
      </c>
      <c r="C11102" t="s">
        <v>2660</v>
      </c>
      <c r="D11102" t="s">
        <v>27956</v>
      </c>
      <c r="E11102">
        <v>4501051</v>
      </c>
      <c r="F11102" t="s">
        <v>28085</v>
      </c>
      <c r="G11102" t="s">
        <v>28086</v>
      </c>
      <c r="H11102" t="s">
        <v>8772</v>
      </c>
      <c r="I11102" t="s">
        <v>28087</v>
      </c>
      <c r="J11102" t="s">
        <v>28088</v>
      </c>
      <c r="K11102" t="s">
        <v>110</v>
      </c>
      <c r="L11102" t="s">
        <v>3343</v>
      </c>
      <c r="M11102" t="s">
        <v>3344</v>
      </c>
      <c r="N11102" t="s">
        <v>4323</v>
      </c>
      <c r="O11102" t="s">
        <v>3343</v>
      </c>
      <c r="P11102" t="s">
        <v>3343</v>
      </c>
      <c r="Q11102" t="s">
        <v>3346</v>
      </c>
    </row>
    <row r="11103" spans="1:17" x14ac:dyDescent="0.25">
      <c r="A11103" t="s">
        <v>27955</v>
      </c>
      <c r="B11103" t="s">
        <v>348</v>
      </c>
      <c r="C11103" t="s">
        <v>2660</v>
      </c>
      <c r="D11103" t="s">
        <v>27956</v>
      </c>
      <c r="E11103">
        <v>4501052</v>
      </c>
      <c r="F11103" t="s">
        <v>8443</v>
      </c>
      <c r="G11103" t="s">
        <v>28089</v>
      </c>
      <c r="H11103" t="s">
        <v>8369</v>
      </c>
      <c r="I11103" t="s">
        <v>28090</v>
      </c>
      <c r="J11103" t="s">
        <v>28091</v>
      </c>
      <c r="K11103" t="s">
        <v>110</v>
      </c>
      <c r="L11103" t="s">
        <v>3343</v>
      </c>
      <c r="M11103" t="s">
        <v>4108</v>
      </c>
      <c r="N11103" t="s">
        <v>5796</v>
      </c>
      <c r="O11103" t="s">
        <v>3343</v>
      </c>
      <c r="P11103" t="s">
        <v>3343</v>
      </c>
      <c r="Q11103" t="s">
        <v>3346</v>
      </c>
    </row>
    <row r="11104" spans="1:17" x14ac:dyDescent="0.25">
      <c r="A11104" t="s">
        <v>27955</v>
      </c>
      <c r="B11104" t="s">
        <v>348</v>
      </c>
      <c r="C11104" t="s">
        <v>2660</v>
      </c>
      <c r="D11104" t="s">
        <v>27956</v>
      </c>
      <c r="E11104">
        <v>4501053</v>
      </c>
      <c r="F11104" t="s">
        <v>28092</v>
      </c>
      <c r="G11104" t="s">
        <v>28093</v>
      </c>
      <c r="H11104" t="s">
        <v>10029</v>
      </c>
      <c r="I11104" t="s">
        <v>28094</v>
      </c>
      <c r="J11104" t="s">
        <v>10202</v>
      </c>
      <c r="K11104" t="s">
        <v>110</v>
      </c>
      <c r="L11104" t="s">
        <v>3343</v>
      </c>
      <c r="M11104" t="s">
        <v>3397</v>
      </c>
      <c r="N11104" t="s">
        <v>5920</v>
      </c>
      <c r="O11104" t="s">
        <v>3343</v>
      </c>
      <c r="P11104" t="s">
        <v>3343</v>
      </c>
      <c r="Q11104" t="s">
        <v>3346</v>
      </c>
    </row>
    <row r="11105" spans="1:17" x14ac:dyDescent="0.25">
      <c r="A11105" t="s">
        <v>27955</v>
      </c>
      <c r="B11105" t="s">
        <v>348</v>
      </c>
      <c r="C11105" t="s">
        <v>2660</v>
      </c>
      <c r="D11105" t="s">
        <v>27956</v>
      </c>
      <c r="E11105">
        <v>4501054</v>
      </c>
      <c r="F11105" t="s">
        <v>28095</v>
      </c>
      <c r="G11105" t="s">
        <v>28096</v>
      </c>
      <c r="H11105" t="s">
        <v>10874</v>
      </c>
      <c r="I11105" t="s">
        <v>28097</v>
      </c>
      <c r="J11105" t="s">
        <v>28098</v>
      </c>
      <c r="K11105" t="s">
        <v>110</v>
      </c>
      <c r="L11105" t="s">
        <v>3343</v>
      </c>
      <c r="M11105" t="s">
        <v>4328</v>
      </c>
      <c r="N11105" t="s">
        <v>9711</v>
      </c>
      <c r="O11105" t="s">
        <v>3343</v>
      </c>
      <c r="P11105" t="s">
        <v>3343</v>
      </c>
      <c r="Q11105" t="s">
        <v>3346</v>
      </c>
    </row>
    <row r="11106" spans="1:17" x14ac:dyDescent="0.25">
      <c r="A11106" t="s">
        <v>27955</v>
      </c>
      <c r="B11106" t="s">
        <v>348</v>
      </c>
      <c r="C11106" t="s">
        <v>2660</v>
      </c>
      <c r="D11106" t="s">
        <v>27956</v>
      </c>
      <c r="E11106">
        <v>4501056</v>
      </c>
      <c r="F11106" t="s">
        <v>28099</v>
      </c>
      <c r="G11106" t="s">
        <v>28100</v>
      </c>
      <c r="H11106" t="s">
        <v>23681</v>
      </c>
      <c r="I11106" t="s">
        <v>28101</v>
      </c>
      <c r="J11106" t="s">
        <v>23683</v>
      </c>
      <c r="K11106" t="s">
        <v>110</v>
      </c>
      <c r="L11106" t="s">
        <v>3343</v>
      </c>
      <c r="M11106" t="s">
        <v>3344</v>
      </c>
      <c r="N11106" t="s">
        <v>4440</v>
      </c>
      <c r="O11106" t="s">
        <v>3343</v>
      </c>
      <c r="P11106" t="s">
        <v>3343</v>
      </c>
      <c r="Q11106" t="s">
        <v>3346</v>
      </c>
    </row>
    <row r="11107" spans="1:17" x14ac:dyDescent="0.25">
      <c r="A11107" t="s">
        <v>27955</v>
      </c>
      <c r="B11107" t="s">
        <v>348</v>
      </c>
      <c r="C11107" t="s">
        <v>2660</v>
      </c>
      <c r="D11107" t="s">
        <v>27956</v>
      </c>
      <c r="E11107">
        <v>4501057</v>
      </c>
      <c r="F11107" t="s">
        <v>28102</v>
      </c>
      <c r="G11107" t="s">
        <v>28103</v>
      </c>
      <c r="H11107" t="s">
        <v>28104</v>
      </c>
      <c r="I11107" t="s">
        <v>28105</v>
      </c>
      <c r="J11107" t="s">
        <v>28106</v>
      </c>
      <c r="K11107" t="s">
        <v>110</v>
      </c>
      <c r="L11107" t="s">
        <v>3343</v>
      </c>
      <c r="M11107" t="s">
        <v>3344</v>
      </c>
      <c r="N11107" t="s">
        <v>4323</v>
      </c>
      <c r="O11107" t="s">
        <v>3343</v>
      </c>
      <c r="P11107" t="s">
        <v>3343</v>
      </c>
      <c r="Q11107" t="s">
        <v>3346</v>
      </c>
    </row>
    <row r="11108" spans="1:17" x14ac:dyDescent="0.25">
      <c r="A11108" t="s">
        <v>27955</v>
      </c>
      <c r="B11108" t="s">
        <v>348</v>
      </c>
      <c r="C11108" t="s">
        <v>2660</v>
      </c>
      <c r="D11108" t="s">
        <v>27956</v>
      </c>
      <c r="E11108">
        <v>4501058</v>
      </c>
      <c r="F11108" t="s">
        <v>28107</v>
      </c>
      <c r="G11108" t="s">
        <v>28108</v>
      </c>
      <c r="H11108" t="s">
        <v>4576</v>
      </c>
      <c r="I11108" t="s">
        <v>28109</v>
      </c>
      <c r="J11108" t="s">
        <v>28110</v>
      </c>
      <c r="K11108" t="s">
        <v>110</v>
      </c>
      <c r="L11108" t="s">
        <v>3343</v>
      </c>
      <c r="M11108" t="s">
        <v>4200</v>
      </c>
      <c r="N11108" t="s">
        <v>19366</v>
      </c>
      <c r="O11108" t="s">
        <v>3343</v>
      </c>
      <c r="P11108" t="s">
        <v>3343</v>
      </c>
      <c r="Q11108" t="s">
        <v>3346</v>
      </c>
    </row>
    <row r="11109" spans="1:17" x14ac:dyDescent="0.25">
      <c r="A11109" t="s">
        <v>27955</v>
      </c>
      <c r="B11109" t="s">
        <v>348</v>
      </c>
      <c r="C11109" t="s">
        <v>2660</v>
      </c>
      <c r="D11109" t="s">
        <v>27956</v>
      </c>
      <c r="E11109">
        <v>4501058</v>
      </c>
      <c r="F11109" t="s">
        <v>28107</v>
      </c>
      <c r="G11109" t="s">
        <v>28108</v>
      </c>
      <c r="H11109" t="s">
        <v>4576</v>
      </c>
      <c r="I11109" t="s">
        <v>28111</v>
      </c>
      <c r="J11109" t="s">
        <v>28112</v>
      </c>
      <c r="K11109" t="s">
        <v>110</v>
      </c>
      <c r="L11109" t="s">
        <v>3346</v>
      </c>
      <c r="M11109" t="s">
        <v>4200</v>
      </c>
      <c r="N11109" t="s">
        <v>19366</v>
      </c>
      <c r="O11109" t="s">
        <v>3343</v>
      </c>
      <c r="P11109" t="s">
        <v>3343</v>
      </c>
      <c r="Q11109" t="s">
        <v>3346</v>
      </c>
    </row>
    <row r="11110" spans="1:17" x14ac:dyDescent="0.25">
      <c r="A11110" t="s">
        <v>27955</v>
      </c>
      <c r="B11110" t="s">
        <v>348</v>
      </c>
      <c r="C11110" t="s">
        <v>2660</v>
      </c>
      <c r="D11110" t="s">
        <v>27956</v>
      </c>
      <c r="E11110">
        <v>4501058</v>
      </c>
      <c r="F11110" t="s">
        <v>28107</v>
      </c>
      <c r="G11110" t="s">
        <v>28108</v>
      </c>
      <c r="H11110" t="s">
        <v>4576</v>
      </c>
      <c r="I11110" t="s">
        <v>28113</v>
      </c>
      <c r="J11110" t="s">
        <v>28107</v>
      </c>
      <c r="K11110" t="s">
        <v>110</v>
      </c>
      <c r="L11110" t="s">
        <v>3346</v>
      </c>
      <c r="M11110" t="s">
        <v>4200</v>
      </c>
      <c r="N11110" t="s">
        <v>19366</v>
      </c>
      <c r="O11110" t="s">
        <v>3343</v>
      </c>
      <c r="P11110" t="s">
        <v>3343</v>
      </c>
      <c r="Q11110" t="s">
        <v>3346</v>
      </c>
    </row>
    <row r="11111" spans="1:17" x14ac:dyDescent="0.25">
      <c r="A11111" t="s">
        <v>27955</v>
      </c>
      <c r="B11111" t="s">
        <v>348</v>
      </c>
      <c r="C11111" t="s">
        <v>2660</v>
      </c>
      <c r="D11111" t="s">
        <v>27956</v>
      </c>
      <c r="E11111">
        <v>4501059</v>
      </c>
      <c r="F11111" t="s">
        <v>28114</v>
      </c>
      <c r="G11111" t="s">
        <v>28115</v>
      </c>
      <c r="H11111" t="s">
        <v>4576</v>
      </c>
      <c r="I11111" t="s">
        <v>28116</v>
      </c>
      <c r="J11111" t="s">
        <v>28117</v>
      </c>
      <c r="K11111" t="s">
        <v>110</v>
      </c>
      <c r="L11111" t="s">
        <v>3343</v>
      </c>
      <c r="M11111" t="s">
        <v>4200</v>
      </c>
      <c r="N11111" t="s">
        <v>19366</v>
      </c>
      <c r="O11111" t="s">
        <v>3343</v>
      </c>
      <c r="P11111" t="s">
        <v>3343</v>
      </c>
      <c r="Q11111" t="s">
        <v>3346</v>
      </c>
    </row>
    <row r="11112" spans="1:17" x14ac:dyDescent="0.25">
      <c r="A11112" t="s">
        <v>27955</v>
      </c>
      <c r="B11112" t="s">
        <v>348</v>
      </c>
      <c r="C11112" t="s">
        <v>2660</v>
      </c>
      <c r="D11112" t="s">
        <v>27956</v>
      </c>
      <c r="E11112">
        <v>4501060</v>
      </c>
      <c r="F11112" t="s">
        <v>2142</v>
      </c>
      <c r="G11112" t="s">
        <v>5907</v>
      </c>
      <c r="H11112" t="s">
        <v>4576</v>
      </c>
      <c r="I11112" t="s">
        <v>28118</v>
      </c>
      <c r="J11112" t="s">
        <v>2142</v>
      </c>
      <c r="K11112" t="s">
        <v>110</v>
      </c>
      <c r="L11112" t="s">
        <v>3343</v>
      </c>
      <c r="M11112" t="s">
        <v>4200</v>
      </c>
      <c r="N11112" t="s">
        <v>19366</v>
      </c>
      <c r="O11112" t="s">
        <v>3343</v>
      </c>
      <c r="P11112" t="s">
        <v>3343</v>
      </c>
      <c r="Q11112" t="s">
        <v>3346</v>
      </c>
    </row>
    <row r="11113" spans="1:17" x14ac:dyDescent="0.25">
      <c r="A11113" t="s">
        <v>27955</v>
      </c>
      <c r="B11113" t="s">
        <v>348</v>
      </c>
      <c r="C11113" t="s">
        <v>2660</v>
      </c>
      <c r="D11113" t="s">
        <v>27956</v>
      </c>
      <c r="E11113">
        <v>4501061</v>
      </c>
      <c r="F11113" t="s">
        <v>2133</v>
      </c>
      <c r="G11113" t="s">
        <v>28119</v>
      </c>
      <c r="H11113" t="s">
        <v>10874</v>
      </c>
      <c r="I11113" t="s">
        <v>28120</v>
      </c>
      <c r="J11113" t="s">
        <v>10898</v>
      </c>
      <c r="K11113" t="s">
        <v>110</v>
      </c>
      <c r="L11113" t="s">
        <v>3343</v>
      </c>
      <c r="M11113" t="s">
        <v>4328</v>
      </c>
      <c r="N11113" t="s">
        <v>9711</v>
      </c>
      <c r="O11113" t="s">
        <v>3343</v>
      </c>
      <c r="P11113" t="s">
        <v>3343</v>
      </c>
      <c r="Q11113" t="s">
        <v>3346</v>
      </c>
    </row>
    <row r="11114" spans="1:17" x14ac:dyDescent="0.25">
      <c r="A11114" t="s">
        <v>27955</v>
      </c>
      <c r="B11114" t="s">
        <v>348</v>
      </c>
      <c r="C11114" t="s">
        <v>2660</v>
      </c>
      <c r="D11114" t="s">
        <v>27956</v>
      </c>
      <c r="E11114">
        <v>4501061</v>
      </c>
      <c r="F11114" t="s">
        <v>2133</v>
      </c>
      <c r="G11114" t="s">
        <v>28119</v>
      </c>
      <c r="H11114" t="s">
        <v>10874</v>
      </c>
      <c r="I11114" t="s">
        <v>28121</v>
      </c>
      <c r="J11114" t="s">
        <v>28122</v>
      </c>
      <c r="K11114" t="s">
        <v>110</v>
      </c>
      <c r="L11114" t="s">
        <v>3346</v>
      </c>
      <c r="M11114" t="s">
        <v>4328</v>
      </c>
      <c r="N11114" t="s">
        <v>9711</v>
      </c>
      <c r="O11114" t="s">
        <v>3343</v>
      </c>
      <c r="P11114" t="s">
        <v>3343</v>
      </c>
      <c r="Q11114" t="s">
        <v>3346</v>
      </c>
    </row>
    <row r="11115" spans="1:17" x14ac:dyDescent="0.25">
      <c r="A11115" t="s">
        <v>27955</v>
      </c>
      <c r="B11115" t="s">
        <v>348</v>
      </c>
      <c r="C11115" t="s">
        <v>2660</v>
      </c>
      <c r="D11115" t="s">
        <v>27956</v>
      </c>
      <c r="E11115">
        <v>4501061</v>
      </c>
      <c r="F11115" t="s">
        <v>2133</v>
      </c>
      <c r="G11115" t="s">
        <v>28119</v>
      </c>
      <c r="H11115" t="s">
        <v>10874</v>
      </c>
      <c r="I11115" t="s">
        <v>28123</v>
      </c>
      <c r="J11115" t="s">
        <v>28124</v>
      </c>
      <c r="K11115" t="s">
        <v>110</v>
      </c>
      <c r="L11115" t="s">
        <v>3346</v>
      </c>
      <c r="M11115" t="s">
        <v>4328</v>
      </c>
      <c r="N11115" t="s">
        <v>9711</v>
      </c>
      <c r="O11115" t="s">
        <v>3343</v>
      </c>
      <c r="P11115" t="s">
        <v>3343</v>
      </c>
      <c r="Q11115" t="s">
        <v>3346</v>
      </c>
    </row>
    <row r="11116" spans="1:17" x14ac:dyDescent="0.25">
      <c r="A11116" t="s">
        <v>27955</v>
      </c>
      <c r="B11116" t="s">
        <v>348</v>
      </c>
      <c r="C11116" t="s">
        <v>2660</v>
      </c>
      <c r="D11116" t="s">
        <v>27956</v>
      </c>
      <c r="E11116">
        <v>4501061</v>
      </c>
      <c r="F11116" t="s">
        <v>2133</v>
      </c>
      <c r="G11116" t="s">
        <v>28119</v>
      </c>
      <c r="H11116" t="s">
        <v>10874</v>
      </c>
      <c r="I11116" t="s">
        <v>28125</v>
      </c>
      <c r="J11116" t="s">
        <v>2134</v>
      </c>
      <c r="K11116" t="s">
        <v>110</v>
      </c>
      <c r="L11116" t="s">
        <v>3346</v>
      </c>
      <c r="M11116" t="s">
        <v>4328</v>
      </c>
      <c r="N11116" t="s">
        <v>9711</v>
      </c>
      <c r="O11116" t="s">
        <v>3343</v>
      </c>
      <c r="P11116" t="s">
        <v>3343</v>
      </c>
      <c r="Q11116" t="s">
        <v>3346</v>
      </c>
    </row>
    <row r="11117" spans="1:17" x14ac:dyDescent="0.25">
      <c r="A11117" t="s">
        <v>27955</v>
      </c>
      <c r="B11117" t="s">
        <v>348</v>
      </c>
      <c r="C11117" t="s">
        <v>2660</v>
      </c>
      <c r="D11117" t="s">
        <v>27956</v>
      </c>
      <c r="E11117">
        <v>4501061</v>
      </c>
      <c r="F11117" t="s">
        <v>2133</v>
      </c>
      <c r="G11117" t="s">
        <v>28119</v>
      </c>
      <c r="H11117" t="s">
        <v>10874</v>
      </c>
      <c r="I11117" t="s">
        <v>28126</v>
      </c>
      <c r="J11117" t="s">
        <v>28127</v>
      </c>
      <c r="K11117" t="s">
        <v>110</v>
      </c>
      <c r="L11117" t="s">
        <v>3346</v>
      </c>
      <c r="M11117" t="s">
        <v>4328</v>
      </c>
      <c r="N11117" t="s">
        <v>9711</v>
      </c>
      <c r="O11117" t="s">
        <v>3343</v>
      </c>
      <c r="P11117" t="s">
        <v>3343</v>
      </c>
      <c r="Q11117" t="s">
        <v>3346</v>
      </c>
    </row>
    <row r="11118" spans="1:17" x14ac:dyDescent="0.25">
      <c r="A11118" t="s">
        <v>27955</v>
      </c>
      <c r="B11118" t="s">
        <v>348</v>
      </c>
      <c r="C11118" t="s">
        <v>2660</v>
      </c>
      <c r="D11118" t="s">
        <v>27956</v>
      </c>
      <c r="E11118">
        <v>4501061</v>
      </c>
      <c r="F11118" t="s">
        <v>2133</v>
      </c>
      <c r="G11118" t="s">
        <v>28119</v>
      </c>
      <c r="H11118" t="s">
        <v>10874</v>
      </c>
      <c r="I11118" t="s">
        <v>28128</v>
      </c>
      <c r="J11118" t="s">
        <v>28129</v>
      </c>
      <c r="K11118" t="s">
        <v>110</v>
      </c>
      <c r="L11118" t="s">
        <v>3346</v>
      </c>
      <c r="M11118" t="s">
        <v>4328</v>
      </c>
      <c r="N11118" t="s">
        <v>9711</v>
      </c>
      <c r="O11118" t="s">
        <v>3343</v>
      </c>
      <c r="P11118" t="s">
        <v>3343</v>
      </c>
      <c r="Q11118" t="s">
        <v>3346</v>
      </c>
    </row>
    <row r="11119" spans="1:17" x14ac:dyDescent="0.25">
      <c r="A11119" t="s">
        <v>27955</v>
      </c>
      <c r="B11119" t="s">
        <v>348</v>
      </c>
      <c r="C11119" t="s">
        <v>2660</v>
      </c>
      <c r="D11119" t="s">
        <v>27956</v>
      </c>
      <c r="E11119">
        <v>4501061</v>
      </c>
      <c r="F11119" t="s">
        <v>2133</v>
      </c>
      <c r="G11119" t="s">
        <v>28119</v>
      </c>
      <c r="H11119" t="s">
        <v>10874</v>
      </c>
      <c r="I11119" t="s">
        <v>28130</v>
      </c>
      <c r="J11119" t="s">
        <v>28131</v>
      </c>
      <c r="K11119" t="s">
        <v>110</v>
      </c>
      <c r="L11119" t="s">
        <v>3346</v>
      </c>
      <c r="M11119" t="s">
        <v>4328</v>
      </c>
      <c r="N11119" t="s">
        <v>9711</v>
      </c>
      <c r="O11119" t="s">
        <v>3343</v>
      </c>
      <c r="P11119" t="s">
        <v>3343</v>
      </c>
      <c r="Q11119" t="s">
        <v>3346</v>
      </c>
    </row>
    <row r="11120" spans="1:17" x14ac:dyDescent="0.25">
      <c r="A11120" t="s">
        <v>27955</v>
      </c>
      <c r="B11120" t="s">
        <v>348</v>
      </c>
      <c r="C11120" t="s">
        <v>2660</v>
      </c>
      <c r="D11120" t="s">
        <v>27956</v>
      </c>
      <c r="E11120">
        <v>4501061</v>
      </c>
      <c r="F11120" t="s">
        <v>2133</v>
      </c>
      <c r="G11120" t="s">
        <v>28119</v>
      </c>
      <c r="H11120" t="s">
        <v>10874</v>
      </c>
      <c r="I11120" t="s">
        <v>28132</v>
      </c>
      <c r="J11120" t="s">
        <v>28133</v>
      </c>
      <c r="K11120" t="s">
        <v>110</v>
      </c>
      <c r="L11120" t="s">
        <v>3346</v>
      </c>
      <c r="M11120" t="s">
        <v>4328</v>
      </c>
      <c r="N11120" t="s">
        <v>9711</v>
      </c>
      <c r="O11120" t="s">
        <v>3343</v>
      </c>
      <c r="P11120" t="s">
        <v>3343</v>
      </c>
      <c r="Q11120" t="s">
        <v>3346</v>
      </c>
    </row>
    <row r="11121" spans="1:17" x14ac:dyDescent="0.25">
      <c r="A11121" t="s">
        <v>27955</v>
      </c>
      <c r="B11121" t="s">
        <v>348</v>
      </c>
      <c r="C11121" t="s">
        <v>2660</v>
      </c>
      <c r="D11121" t="s">
        <v>27956</v>
      </c>
      <c r="E11121">
        <v>4501063</v>
      </c>
      <c r="F11121" t="s">
        <v>28134</v>
      </c>
      <c r="G11121" t="s">
        <v>28135</v>
      </c>
      <c r="H11121" t="s">
        <v>4951</v>
      </c>
      <c r="I11121" t="s">
        <v>28136</v>
      </c>
      <c r="J11121" t="s">
        <v>28137</v>
      </c>
      <c r="K11121" t="s">
        <v>110</v>
      </c>
      <c r="L11121" t="s">
        <v>3343</v>
      </c>
      <c r="M11121" t="s">
        <v>4200</v>
      </c>
      <c r="N11121" t="s">
        <v>4201</v>
      </c>
      <c r="O11121" t="s">
        <v>3343</v>
      </c>
      <c r="P11121" t="s">
        <v>3343</v>
      </c>
      <c r="Q11121" t="s">
        <v>3346</v>
      </c>
    </row>
    <row r="11122" spans="1:17" x14ac:dyDescent="0.25">
      <c r="A11122" t="s">
        <v>27955</v>
      </c>
      <c r="B11122" t="s">
        <v>348</v>
      </c>
      <c r="C11122" t="s">
        <v>2660</v>
      </c>
      <c r="D11122" t="s">
        <v>27956</v>
      </c>
      <c r="E11122">
        <v>4501064</v>
      </c>
      <c r="F11122" t="s">
        <v>28138</v>
      </c>
      <c r="G11122" t="s">
        <v>28139</v>
      </c>
      <c r="H11122" t="s">
        <v>4576</v>
      </c>
      <c r="I11122" t="s">
        <v>28140</v>
      </c>
      <c r="J11122" t="s">
        <v>28141</v>
      </c>
      <c r="K11122" t="s">
        <v>110</v>
      </c>
      <c r="L11122" t="s">
        <v>3343</v>
      </c>
      <c r="M11122" t="s">
        <v>4200</v>
      </c>
      <c r="N11122" t="s">
        <v>4201</v>
      </c>
      <c r="O11122" t="s">
        <v>3343</v>
      </c>
      <c r="P11122" t="s">
        <v>3343</v>
      </c>
      <c r="Q11122" t="s">
        <v>3346</v>
      </c>
    </row>
    <row r="11123" spans="1:17" x14ac:dyDescent="0.25">
      <c r="A11123" t="s">
        <v>27955</v>
      </c>
      <c r="B11123" t="s">
        <v>348</v>
      </c>
      <c r="C11123" t="s">
        <v>2660</v>
      </c>
      <c r="D11123" t="s">
        <v>27956</v>
      </c>
      <c r="E11123">
        <v>4501065</v>
      </c>
      <c r="F11123" t="s">
        <v>28142</v>
      </c>
      <c r="G11123" t="s">
        <v>28143</v>
      </c>
      <c r="H11123" t="s">
        <v>8206</v>
      </c>
      <c r="I11123" t="s">
        <v>28144</v>
      </c>
      <c r="J11123" t="s">
        <v>28145</v>
      </c>
      <c r="K11123" t="s">
        <v>110</v>
      </c>
      <c r="L11123" t="s">
        <v>3343</v>
      </c>
      <c r="M11123" t="s">
        <v>3344</v>
      </c>
      <c r="N11123" t="s">
        <v>3345</v>
      </c>
      <c r="O11123" t="s">
        <v>3343</v>
      </c>
      <c r="P11123" t="s">
        <v>3343</v>
      </c>
      <c r="Q11123" t="s">
        <v>3346</v>
      </c>
    </row>
    <row r="11124" spans="1:17" x14ac:dyDescent="0.25">
      <c r="A11124" t="s">
        <v>27955</v>
      </c>
      <c r="B11124" t="s">
        <v>348</v>
      </c>
      <c r="C11124" t="s">
        <v>2660</v>
      </c>
      <c r="D11124" t="s">
        <v>27956</v>
      </c>
      <c r="E11124">
        <v>4501066</v>
      </c>
      <c r="F11124" t="s">
        <v>8257</v>
      </c>
      <c r="G11124" t="s">
        <v>28146</v>
      </c>
      <c r="H11124" t="s">
        <v>8202</v>
      </c>
      <c r="I11124" t="s">
        <v>28147</v>
      </c>
      <c r="J11124" t="s">
        <v>8257</v>
      </c>
      <c r="K11124" t="s">
        <v>110</v>
      </c>
      <c r="L11124" t="s">
        <v>3343</v>
      </c>
      <c r="M11124" t="s">
        <v>3344</v>
      </c>
      <c r="N11124" t="s">
        <v>3345</v>
      </c>
      <c r="O11124" t="s">
        <v>3343</v>
      </c>
      <c r="P11124" t="s">
        <v>3343</v>
      </c>
      <c r="Q11124" t="s">
        <v>3346</v>
      </c>
    </row>
    <row r="11125" spans="1:17" x14ac:dyDescent="0.25">
      <c r="A11125" t="s">
        <v>27955</v>
      </c>
      <c r="B11125" t="s">
        <v>348</v>
      </c>
      <c r="C11125" t="s">
        <v>2660</v>
      </c>
      <c r="D11125" t="s">
        <v>27956</v>
      </c>
      <c r="E11125">
        <v>4501067</v>
      </c>
      <c r="F11125" t="s">
        <v>8310</v>
      </c>
      <c r="G11125" t="s">
        <v>28148</v>
      </c>
      <c r="H11125" t="s">
        <v>8206</v>
      </c>
      <c r="I11125" t="s">
        <v>28149</v>
      </c>
      <c r="J11125" t="s">
        <v>8310</v>
      </c>
      <c r="K11125" t="s">
        <v>110</v>
      </c>
      <c r="L11125" t="s">
        <v>3343</v>
      </c>
      <c r="M11125" t="s">
        <v>3344</v>
      </c>
      <c r="N11125" t="s">
        <v>3345</v>
      </c>
      <c r="O11125" t="s">
        <v>3343</v>
      </c>
      <c r="P11125" t="s">
        <v>3343</v>
      </c>
      <c r="Q11125" t="s">
        <v>3346</v>
      </c>
    </row>
    <row r="11126" spans="1:17" x14ac:dyDescent="0.25">
      <c r="A11126" t="s">
        <v>27955</v>
      </c>
      <c r="B11126" t="s">
        <v>348</v>
      </c>
      <c r="C11126" t="s">
        <v>2660</v>
      </c>
      <c r="D11126" t="s">
        <v>27956</v>
      </c>
      <c r="E11126">
        <v>4501068</v>
      </c>
      <c r="F11126" t="s">
        <v>8629</v>
      </c>
      <c r="G11126" t="s">
        <v>28150</v>
      </c>
      <c r="H11126" t="s">
        <v>4576</v>
      </c>
      <c r="I11126" t="s">
        <v>28151</v>
      </c>
      <c r="J11126" t="s">
        <v>8629</v>
      </c>
      <c r="K11126" t="s">
        <v>110</v>
      </c>
      <c r="L11126" t="s">
        <v>3343</v>
      </c>
      <c r="M11126" t="s">
        <v>3344</v>
      </c>
      <c r="N11126" t="s">
        <v>3345</v>
      </c>
      <c r="O11126" t="s">
        <v>3343</v>
      </c>
      <c r="P11126" t="s">
        <v>3343</v>
      </c>
      <c r="Q11126" t="s">
        <v>3346</v>
      </c>
    </row>
    <row r="11127" spans="1:17" x14ac:dyDescent="0.25">
      <c r="A11127" t="s">
        <v>27955</v>
      </c>
      <c r="B11127" t="s">
        <v>348</v>
      </c>
      <c r="C11127" t="s">
        <v>2660</v>
      </c>
      <c r="D11127" t="s">
        <v>27956</v>
      </c>
      <c r="E11127">
        <v>4501069</v>
      </c>
      <c r="F11127" t="s">
        <v>8681</v>
      </c>
      <c r="G11127" t="s">
        <v>8682</v>
      </c>
      <c r="H11127" t="s">
        <v>4576</v>
      </c>
      <c r="I11127" t="s">
        <v>28152</v>
      </c>
      <c r="J11127" t="s">
        <v>8681</v>
      </c>
      <c r="K11127" t="s">
        <v>110</v>
      </c>
      <c r="L11127" t="s">
        <v>3343</v>
      </c>
      <c r="M11127" t="s">
        <v>3344</v>
      </c>
      <c r="N11127" t="s">
        <v>3345</v>
      </c>
      <c r="O11127" t="s">
        <v>3343</v>
      </c>
      <c r="P11127" t="s">
        <v>3343</v>
      </c>
      <c r="Q11127" t="s">
        <v>3346</v>
      </c>
    </row>
    <row r="11128" spans="1:17" x14ac:dyDescent="0.25">
      <c r="A11128" t="s">
        <v>27955</v>
      </c>
      <c r="B11128" t="s">
        <v>348</v>
      </c>
      <c r="C11128" t="s">
        <v>2660</v>
      </c>
      <c r="D11128" t="s">
        <v>27956</v>
      </c>
      <c r="E11128">
        <v>4501070</v>
      </c>
      <c r="F11128" t="s">
        <v>8731</v>
      </c>
      <c r="G11128" t="s">
        <v>8732</v>
      </c>
      <c r="H11128" t="s">
        <v>4576</v>
      </c>
      <c r="I11128" t="s">
        <v>28153</v>
      </c>
      <c r="J11128" t="s">
        <v>8731</v>
      </c>
      <c r="K11128" t="s">
        <v>110</v>
      </c>
      <c r="L11128" t="s">
        <v>3343</v>
      </c>
      <c r="M11128" t="s">
        <v>3344</v>
      </c>
      <c r="N11128" t="s">
        <v>3345</v>
      </c>
      <c r="O11128" t="s">
        <v>3343</v>
      </c>
      <c r="P11128" t="s">
        <v>3343</v>
      </c>
      <c r="Q11128" t="s">
        <v>3346</v>
      </c>
    </row>
    <row r="11129" spans="1:17" x14ac:dyDescent="0.25">
      <c r="A11129" t="s">
        <v>27955</v>
      </c>
      <c r="B11129" t="s">
        <v>348</v>
      </c>
      <c r="C11129" t="s">
        <v>2660</v>
      </c>
      <c r="D11129" t="s">
        <v>27956</v>
      </c>
      <c r="E11129">
        <v>4501071</v>
      </c>
      <c r="F11129" t="s">
        <v>8577</v>
      </c>
      <c r="G11129" t="s">
        <v>8578</v>
      </c>
      <c r="H11129" t="s">
        <v>4576</v>
      </c>
      <c r="I11129" t="s">
        <v>28154</v>
      </c>
      <c r="J11129" t="s">
        <v>8577</v>
      </c>
      <c r="K11129" t="s">
        <v>110</v>
      </c>
      <c r="L11129" t="s">
        <v>3343</v>
      </c>
      <c r="M11129" t="s">
        <v>3344</v>
      </c>
      <c r="N11129" t="s">
        <v>3345</v>
      </c>
      <c r="O11129" t="s">
        <v>3343</v>
      </c>
      <c r="P11129" t="s">
        <v>3343</v>
      </c>
      <c r="Q11129" t="s">
        <v>3346</v>
      </c>
    </row>
    <row r="11130" spans="1:17" x14ac:dyDescent="0.25">
      <c r="A11130" t="s">
        <v>27955</v>
      </c>
      <c r="B11130" t="s">
        <v>348</v>
      </c>
      <c r="C11130" t="s">
        <v>2660</v>
      </c>
      <c r="D11130" t="s">
        <v>27956</v>
      </c>
      <c r="E11130">
        <v>4501072</v>
      </c>
      <c r="F11130" t="s">
        <v>9467</v>
      </c>
      <c r="G11130" t="s">
        <v>28155</v>
      </c>
      <c r="H11130" t="s">
        <v>4576</v>
      </c>
      <c r="I11130" t="s">
        <v>28156</v>
      </c>
      <c r="J11130" t="s">
        <v>9467</v>
      </c>
      <c r="K11130" t="s">
        <v>110</v>
      </c>
      <c r="L11130" t="s">
        <v>3343</v>
      </c>
      <c r="M11130" t="s">
        <v>3344</v>
      </c>
      <c r="N11130" t="s">
        <v>3345</v>
      </c>
      <c r="O11130" t="s">
        <v>3343</v>
      </c>
      <c r="P11130" t="s">
        <v>3343</v>
      </c>
      <c r="Q11130" t="s">
        <v>3346</v>
      </c>
    </row>
    <row r="11131" spans="1:17" x14ac:dyDescent="0.25">
      <c r="A11131" t="s">
        <v>27955</v>
      </c>
      <c r="B11131" t="s">
        <v>348</v>
      </c>
      <c r="C11131" t="s">
        <v>2660</v>
      </c>
      <c r="D11131" t="s">
        <v>27956</v>
      </c>
      <c r="E11131">
        <v>4501073</v>
      </c>
      <c r="F11131" t="s">
        <v>8269</v>
      </c>
      <c r="G11131" t="s">
        <v>28157</v>
      </c>
      <c r="H11131" t="s">
        <v>8271</v>
      </c>
      <c r="I11131" t="s">
        <v>28158</v>
      </c>
      <c r="J11131" t="s">
        <v>8273</v>
      </c>
      <c r="K11131" t="s">
        <v>110</v>
      </c>
      <c r="L11131" t="s">
        <v>3343</v>
      </c>
      <c r="M11131" t="s">
        <v>3344</v>
      </c>
      <c r="N11131" t="s">
        <v>3345</v>
      </c>
      <c r="O11131" t="s">
        <v>3343</v>
      </c>
      <c r="P11131" t="s">
        <v>3343</v>
      </c>
      <c r="Q11131" t="s">
        <v>3346</v>
      </c>
    </row>
    <row r="11132" spans="1:17" x14ac:dyDescent="0.25">
      <c r="A11132" t="s">
        <v>27955</v>
      </c>
      <c r="B11132" t="s">
        <v>348</v>
      </c>
      <c r="C11132" t="s">
        <v>2660</v>
      </c>
      <c r="D11132" t="s">
        <v>27956</v>
      </c>
      <c r="E11132">
        <v>4501074</v>
      </c>
      <c r="F11132" t="s">
        <v>8853</v>
      </c>
      <c r="G11132" t="s">
        <v>28159</v>
      </c>
      <c r="H11132" t="s">
        <v>8245</v>
      </c>
      <c r="I11132" t="s">
        <v>28160</v>
      </c>
      <c r="J11132" t="s">
        <v>8856</v>
      </c>
      <c r="K11132" t="s">
        <v>110</v>
      </c>
      <c r="L11132" t="s">
        <v>3343</v>
      </c>
      <c r="M11132" t="s">
        <v>3344</v>
      </c>
      <c r="N11132" t="s">
        <v>3345</v>
      </c>
      <c r="O11132" t="s">
        <v>3343</v>
      </c>
      <c r="P11132" t="s">
        <v>3343</v>
      </c>
      <c r="Q11132" t="s">
        <v>3346</v>
      </c>
    </row>
    <row r="11133" spans="1:17" x14ac:dyDescent="0.25">
      <c r="A11133" t="s">
        <v>27955</v>
      </c>
      <c r="B11133" t="s">
        <v>348</v>
      </c>
      <c r="C11133" t="s">
        <v>2660</v>
      </c>
      <c r="D11133" t="s">
        <v>27956</v>
      </c>
      <c r="E11133">
        <v>4501075</v>
      </c>
      <c r="F11133" t="s">
        <v>8880</v>
      </c>
      <c r="G11133" t="s">
        <v>28161</v>
      </c>
      <c r="H11133" t="s">
        <v>8245</v>
      </c>
      <c r="I11133" t="s">
        <v>28162</v>
      </c>
      <c r="J11133" t="s">
        <v>8883</v>
      </c>
      <c r="K11133" t="s">
        <v>110</v>
      </c>
      <c r="L11133" t="s">
        <v>3343</v>
      </c>
      <c r="M11133" t="s">
        <v>3344</v>
      </c>
      <c r="N11133" t="s">
        <v>3345</v>
      </c>
      <c r="O11133" t="s">
        <v>3343</v>
      </c>
      <c r="P11133" t="s">
        <v>3343</v>
      </c>
      <c r="Q11133" t="s">
        <v>3346</v>
      </c>
    </row>
    <row r="11134" spans="1:17" x14ac:dyDescent="0.25">
      <c r="A11134" t="s">
        <v>27955</v>
      </c>
      <c r="B11134" t="s">
        <v>348</v>
      </c>
      <c r="C11134" t="s">
        <v>2660</v>
      </c>
      <c r="D11134" t="s">
        <v>27956</v>
      </c>
      <c r="E11134">
        <v>4501076</v>
      </c>
      <c r="F11134" t="s">
        <v>8892</v>
      </c>
      <c r="G11134" t="s">
        <v>28163</v>
      </c>
      <c r="H11134" t="s">
        <v>8245</v>
      </c>
      <c r="I11134" t="s">
        <v>28164</v>
      </c>
      <c r="J11134" t="s">
        <v>8895</v>
      </c>
      <c r="K11134" t="s">
        <v>110</v>
      </c>
      <c r="L11134" t="s">
        <v>3343</v>
      </c>
      <c r="M11134" t="s">
        <v>3344</v>
      </c>
      <c r="N11134" t="s">
        <v>3345</v>
      </c>
      <c r="O11134" t="s">
        <v>3343</v>
      </c>
      <c r="P11134" t="s">
        <v>3343</v>
      </c>
      <c r="Q11134" t="s">
        <v>3346</v>
      </c>
    </row>
    <row r="11135" spans="1:17" x14ac:dyDescent="0.25">
      <c r="A11135" t="s">
        <v>27955</v>
      </c>
      <c r="B11135" t="s">
        <v>348</v>
      </c>
      <c r="C11135" t="s">
        <v>2660</v>
      </c>
      <c r="D11135" t="s">
        <v>27956</v>
      </c>
      <c r="E11135">
        <v>4501077</v>
      </c>
      <c r="F11135" t="s">
        <v>8381</v>
      </c>
      <c r="G11135" t="s">
        <v>28165</v>
      </c>
      <c r="H11135" t="s">
        <v>8245</v>
      </c>
      <c r="I11135" t="s">
        <v>28166</v>
      </c>
      <c r="J11135" t="s">
        <v>8384</v>
      </c>
      <c r="K11135" t="s">
        <v>110</v>
      </c>
      <c r="L11135" t="s">
        <v>3343</v>
      </c>
      <c r="M11135" t="s">
        <v>3344</v>
      </c>
      <c r="N11135" t="s">
        <v>3345</v>
      </c>
      <c r="O11135" t="s">
        <v>3343</v>
      </c>
      <c r="P11135" t="s">
        <v>3343</v>
      </c>
      <c r="Q11135" t="s">
        <v>3346</v>
      </c>
    </row>
    <row r="11136" spans="1:17" x14ac:dyDescent="0.25">
      <c r="A11136" t="s">
        <v>27955</v>
      </c>
      <c r="B11136" t="s">
        <v>348</v>
      </c>
      <c r="C11136" t="s">
        <v>2660</v>
      </c>
      <c r="D11136" t="s">
        <v>27956</v>
      </c>
      <c r="E11136">
        <v>4501078</v>
      </c>
      <c r="F11136" t="s">
        <v>8288</v>
      </c>
      <c r="G11136" t="s">
        <v>28167</v>
      </c>
      <c r="H11136" t="s">
        <v>8245</v>
      </c>
      <c r="I11136" t="s">
        <v>28168</v>
      </c>
      <c r="J11136" t="s">
        <v>8283</v>
      </c>
      <c r="K11136" t="s">
        <v>110</v>
      </c>
      <c r="L11136" t="s">
        <v>3343</v>
      </c>
      <c r="M11136" t="s">
        <v>3344</v>
      </c>
      <c r="N11136" t="s">
        <v>3345</v>
      </c>
      <c r="O11136" t="s">
        <v>3343</v>
      </c>
      <c r="P11136" t="s">
        <v>3343</v>
      </c>
      <c r="Q11136" t="s">
        <v>3346</v>
      </c>
    </row>
    <row r="11137" spans="1:17" x14ac:dyDescent="0.25">
      <c r="A11137" t="s">
        <v>27955</v>
      </c>
      <c r="B11137" t="s">
        <v>348</v>
      </c>
      <c r="C11137" t="s">
        <v>2660</v>
      </c>
      <c r="D11137" t="s">
        <v>27956</v>
      </c>
      <c r="E11137">
        <v>4501079</v>
      </c>
      <c r="F11137" t="s">
        <v>8381</v>
      </c>
      <c r="G11137" t="s">
        <v>8382</v>
      </c>
      <c r="H11137" t="s">
        <v>8245</v>
      </c>
      <c r="I11137" t="s">
        <v>28169</v>
      </c>
      <c r="J11137" t="s">
        <v>8384</v>
      </c>
      <c r="K11137" t="s">
        <v>110</v>
      </c>
      <c r="L11137" t="s">
        <v>3343</v>
      </c>
      <c r="M11137" t="s">
        <v>3344</v>
      </c>
      <c r="N11137" t="s">
        <v>3345</v>
      </c>
      <c r="O11137" t="s">
        <v>3343</v>
      </c>
      <c r="P11137" t="s">
        <v>3343</v>
      </c>
      <c r="Q11137" t="s">
        <v>3346</v>
      </c>
    </row>
    <row r="11138" spans="1:17" x14ac:dyDescent="0.25">
      <c r="A11138" t="s">
        <v>27955</v>
      </c>
      <c r="B11138" t="s">
        <v>348</v>
      </c>
      <c r="C11138" t="s">
        <v>2660</v>
      </c>
      <c r="D11138" t="s">
        <v>27956</v>
      </c>
      <c r="E11138">
        <v>4501080</v>
      </c>
      <c r="F11138" t="s">
        <v>28170</v>
      </c>
      <c r="G11138" t="s">
        <v>28171</v>
      </c>
      <c r="H11138" t="s">
        <v>8245</v>
      </c>
      <c r="I11138" t="s">
        <v>28172</v>
      </c>
      <c r="J11138" t="s">
        <v>28173</v>
      </c>
      <c r="K11138" t="s">
        <v>110</v>
      </c>
      <c r="L11138" t="s">
        <v>3343</v>
      </c>
      <c r="M11138" t="s">
        <v>3344</v>
      </c>
      <c r="N11138" t="s">
        <v>3345</v>
      </c>
      <c r="O11138" t="s">
        <v>3343</v>
      </c>
      <c r="P11138" t="s">
        <v>3343</v>
      </c>
      <c r="Q11138" t="s">
        <v>3346</v>
      </c>
    </row>
    <row r="11139" spans="1:17" x14ac:dyDescent="0.25">
      <c r="A11139" t="s">
        <v>27955</v>
      </c>
      <c r="B11139" t="s">
        <v>348</v>
      </c>
      <c r="C11139" t="s">
        <v>2660</v>
      </c>
      <c r="D11139" t="s">
        <v>27956</v>
      </c>
      <c r="E11139">
        <v>4501081</v>
      </c>
      <c r="F11139" t="s">
        <v>28174</v>
      </c>
      <c r="G11139" t="s">
        <v>28175</v>
      </c>
      <c r="H11139" t="s">
        <v>7975</v>
      </c>
      <c r="I11139" t="s">
        <v>28176</v>
      </c>
      <c r="J11139" t="s">
        <v>28078</v>
      </c>
      <c r="K11139" t="s">
        <v>110</v>
      </c>
      <c r="L11139" t="s">
        <v>3343</v>
      </c>
      <c r="M11139" t="s">
        <v>3344</v>
      </c>
      <c r="N11139" t="s">
        <v>6536</v>
      </c>
      <c r="O11139" t="s">
        <v>3343</v>
      </c>
      <c r="P11139" t="s">
        <v>3343</v>
      </c>
      <c r="Q11139" t="s">
        <v>3346</v>
      </c>
    </row>
    <row r="11140" spans="1:17" x14ac:dyDescent="0.25">
      <c r="A11140" t="s">
        <v>27955</v>
      </c>
      <c r="B11140" t="s">
        <v>348</v>
      </c>
      <c r="C11140" t="s">
        <v>2660</v>
      </c>
      <c r="D11140" t="s">
        <v>27956</v>
      </c>
      <c r="E11140">
        <v>4501082</v>
      </c>
      <c r="F11140" t="s">
        <v>28177</v>
      </c>
      <c r="G11140" t="s">
        <v>28178</v>
      </c>
      <c r="H11140" t="s">
        <v>7975</v>
      </c>
      <c r="I11140" t="s">
        <v>28179</v>
      </c>
      <c r="J11140" t="s">
        <v>28078</v>
      </c>
      <c r="K11140" t="s">
        <v>110</v>
      </c>
      <c r="L11140" t="s">
        <v>3343</v>
      </c>
      <c r="M11140" t="s">
        <v>3344</v>
      </c>
      <c r="N11140" t="s">
        <v>6536</v>
      </c>
      <c r="O11140" t="s">
        <v>3343</v>
      </c>
      <c r="P11140" t="s">
        <v>3343</v>
      </c>
      <c r="Q11140" t="s">
        <v>3346</v>
      </c>
    </row>
    <row r="11141" spans="1:17" x14ac:dyDescent="0.25">
      <c r="A11141" t="s">
        <v>27955</v>
      </c>
      <c r="B11141" t="s">
        <v>348</v>
      </c>
      <c r="C11141" t="s">
        <v>2660</v>
      </c>
      <c r="D11141" t="s">
        <v>27956</v>
      </c>
      <c r="E11141">
        <v>4501082</v>
      </c>
      <c r="F11141" t="s">
        <v>28177</v>
      </c>
      <c r="G11141" t="s">
        <v>28178</v>
      </c>
      <c r="H11141" t="s">
        <v>7975</v>
      </c>
      <c r="I11141" t="s">
        <v>28180</v>
      </c>
      <c r="J11141" t="s">
        <v>28181</v>
      </c>
      <c r="K11141" t="s">
        <v>110</v>
      </c>
      <c r="L11141" t="s">
        <v>3346</v>
      </c>
      <c r="M11141" t="s">
        <v>3344</v>
      </c>
      <c r="N11141" t="s">
        <v>6536</v>
      </c>
      <c r="O11141" t="s">
        <v>3343</v>
      </c>
      <c r="P11141" t="s">
        <v>3343</v>
      </c>
      <c r="Q11141" t="s">
        <v>3346</v>
      </c>
    </row>
    <row r="11142" spans="1:17" x14ac:dyDescent="0.25">
      <c r="A11142" t="s">
        <v>27955</v>
      </c>
      <c r="B11142" t="s">
        <v>348</v>
      </c>
      <c r="C11142" t="s">
        <v>2660</v>
      </c>
      <c r="D11142" t="s">
        <v>27956</v>
      </c>
      <c r="E11142">
        <v>4501083</v>
      </c>
      <c r="F11142" t="s">
        <v>9196</v>
      </c>
      <c r="G11142" t="s">
        <v>28182</v>
      </c>
      <c r="H11142" t="s">
        <v>7857</v>
      </c>
      <c r="I11142" t="s">
        <v>28183</v>
      </c>
      <c r="J11142" t="s">
        <v>8348</v>
      </c>
      <c r="K11142" t="s">
        <v>110</v>
      </c>
      <c r="L11142" t="s">
        <v>3343</v>
      </c>
      <c r="M11142" t="s">
        <v>3344</v>
      </c>
      <c r="N11142" t="s">
        <v>3345</v>
      </c>
      <c r="O11142" t="s">
        <v>3343</v>
      </c>
      <c r="P11142" t="s">
        <v>3343</v>
      </c>
      <c r="Q11142" t="s">
        <v>3346</v>
      </c>
    </row>
    <row r="11143" spans="1:17" x14ac:dyDescent="0.25">
      <c r="A11143" t="s">
        <v>27955</v>
      </c>
      <c r="B11143" t="s">
        <v>348</v>
      </c>
      <c r="C11143" t="s">
        <v>2660</v>
      </c>
      <c r="D11143" t="s">
        <v>27956</v>
      </c>
      <c r="E11143">
        <v>4501084</v>
      </c>
      <c r="F11143" t="s">
        <v>28184</v>
      </c>
      <c r="G11143" t="s">
        <v>20924</v>
      </c>
      <c r="H11143" t="s">
        <v>4576</v>
      </c>
      <c r="I11143" t="s">
        <v>28185</v>
      </c>
      <c r="J11143" t="s">
        <v>28184</v>
      </c>
      <c r="K11143" t="s">
        <v>110</v>
      </c>
      <c r="L11143" t="s">
        <v>3343</v>
      </c>
      <c r="M11143" t="s">
        <v>3344</v>
      </c>
      <c r="N11143" t="s">
        <v>3686</v>
      </c>
      <c r="O11143" t="s">
        <v>3343</v>
      </c>
      <c r="P11143" t="s">
        <v>3343</v>
      </c>
      <c r="Q11143" t="s">
        <v>3346</v>
      </c>
    </row>
    <row r="11144" spans="1:17" x14ac:dyDescent="0.25">
      <c r="A11144" t="s">
        <v>27955</v>
      </c>
      <c r="B11144" t="s">
        <v>348</v>
      </c>
      <c r="C11144" t="s">
        <v>2660</v>
      </c>
      <c r="D11144" t="s">
        <v>27956</v>
      </c>
      <c r="E11144">
        <v>4501085</v>
      </c>
      <c r="F11144" t="s">
        <v>28186</v>
      </c>
      <c r="G11144" t="s">
        <v>20933</v>
      </c>
      <c r="H11144" t="s">
        <v>4576</v>
      </c>
      <c r="I11144" t="s">
        <v>28187</v>
      </c>
      <c r="J11144" t="s">
        <v>28188</v>
      </c>
      <c r="K11144" t="s">
        <v>110</v>
      </c>
      <c r="L11144" t="s">
        <v>3343</v>
      </c>
      <c r="M11144" t="s">
        <v>3344</v>
      </c>
      <c r="N11144" t="s">
        <v>3686</v>
      </c>
      <c r="O11144" t="s">
        <v>3343</v>
      </c>
      <c r="P11144" t="s">
        <v>3343</v>
      </c>
      <c r="Q11144" t="s">
        <v>3346</v>
      </c>
    </row>
    <row r="11145" spans="1:17" x14ac:dyDescent="0.25">
      <c r="A11145" t="s">
        <v>27955</v>
      </c>
      <c r="B11145" t="s">
        <v>348</v>
      </c>
      <c r="C11145" t="s">
        <v>2660</v>
      </c>
      <c r="D11145" t="s">
        <v>27956</v>
      </c>
      <c r="E11145">
        <v>4501086</v>
      </c>
      <c r="F11145" t="s">
        <v>28189</v>
      </c>
      <c r="G11145" t="s">
        <v>3435</v>
      </c>
      <c r="H11145" t="s">
        <v>4576</v>
      </c>
      <c r="I11145" t="s">
        <v>28190</v>
      </c>
      <c r="J11145" t="s">
        <v>28189</v>
      </c>
      <c r="K11145" t="s">
        <v>110</v>
      </c>
      <c r="L11145" t="s">
        <v>3343</v>
      </c>
      <c r="M11145" t="s">
        <v>3344</v>
      </c>
      <c r="N11145" t="s">
        <v>3686</v>
      </c>
      <c r="O11145" t="s">
        <v>3343</v>
      </c>
      <c r="P11145" t="s">
        <v>3343</v>
      </c>
      <c r="Q11145" t="s">
        <v>3346</v>
      </c>
    </row>
    <row r="11146" spans="1:17" x14ac:dyDescent="0.25">
      <c r="A11146" t="s">
        <v>27955</v>
      </c>
      <c r="B11146" t="s">
        <v>348</v>
      </c>
      <c r="C11146" t="s">
        <v>2660</v>
      </c>
      <c r="D11146" t="s">
        <v>27956</v>
      </c>
      <c r="E11146">
        <v>4501087</v>
      </c>
      <c r="F11146" t="s">
        <v>28191</v>
      </c>
      <c r="G11146" t="s">
        <v>28192</v>
      </c>
      <c r="H11146" t="s">
        <v>4576</v>
      </c>
      <c r="I11146" t="s">
        <v>28193</v>
      </c>
      <c r="J11146" t="s">
        <v>28194</v>
      </c>
      <c r="K11146" t="s">
        <v>110</v>
      </c>
      <c r="L11146" t="s">
        <v>3343</v>
      </c>
      <c r="M11146" t="s">
        <v>3344</v>
      </c>
      <c r="N11146" t="s">
        <v>3686</v>
      </c>
      <c r="O11146" t="s">
        <v>3343</v>
      </c>
      <c r="P11146" t="s">
        <v>3343</v>
      </c>
      <c r="Q11146" t="s">
        <v>3346</v>
      </c>
    </row>
    <row r="11147" spans="1:17" x14ac:dyDescent="0.25">
      <c r="A11147" t="s">
        <v>27955</v>
      </c>
      <c r="B11147" t="s">
        <v>348</v>
      </c>
      <c r="C11147" t="s">
        <v>2660</v>
      </c>
      <c r="D11147" t="s">
        <v>27956</v>
      </c>
      <c r="E11147">
        <v>4501088</v>
      </c>
      <c r="F11147" t="s">
        <v>28195</v>
      </c>
      <c r="G11147" t="s">
        <v>28196</v>
      </c>
      <c r="H11147" t="s">
        <v>4576</v>
      </c>
      <c r="I11147" t="s">
        <v>28197</v>
      </c>
      <c r="J11147" t="s">
        <v>28195</v>
      </c>
      <c r="K11147" t="s">
        <v>110</v>
      </c>
      <c r="L11147" t="s">
        <v>3343</v>
      </c>
      <c r="M11147" t="s">
        <v>3344</v>
      </c>
      <c r="N11147" t="s">
        <v>3686</v>
      </c>
      <c r="O11147" t="s">
        <v>3343</v>
      </c>
      <c r="P11147" t="s">
        <v>3343</v>
      </c>
      <c r="Q11147" t="s">
        <v>3346</v>
      </c>
    </row>
    <row r="11148" spans="1:17" x14ac:dyDescent="0.25">
      <c r="A11148" t="s">
        <v>27955</v>
      </c>
      <c r="B11148" t="s">
        <v>348</v>
      </c>
      <c r="C11148" t="s">
        <v>2660</v>
      </c>
      <c r="D11148" t="s">
        <v>27956</v>
      </c>
      <c r="E11148">
        <v>4501089</v>
      </c>
      <c r="F11148" t="s">
        <v>28198</v>
      </c>
      <c r="G11148" t="s">
        <v>4694</v>
      </c>
      <c r="H11148" t="s">
        <v>4576</v>
      </c>
      <c r="I11148" t="s">
        <v>28199</v>
      </c>
      <c r="J11148" t="s">
        <v>28198</v>
      </c>
      <c r="K11148" t="s">
        <v>110</v>
      </c>
      <c r="L11148" t="s">
        <v>3343</v>
      </c>
      <c r="M11148" t="s">
        <v>3344</v>
      </c>
      <c r="N11148" t="s">
        <v>3686</v>
      </c>
      <c r="O11148" t="s">
        <v>3343</v>
      </c>
      <c r="P11148" t="s">
        <v>3343</v>
      </c>
      <c r="Q11148" t="s">
        <v>3346</v>
      </c>
    </row>
    <row r="11149" spans="1:17" x14ac:dyDescent="0.25">
      <c r="A11149" t="s">
        <v>27955</v>
      </c>
      <c r="B11149" t="s">
        <v>348</v>
      </c>
      <c r="C11149" t="s">
        <v>2660</v>
      </c>
      <c r="D11149" t="s">
        <v>27956</v>
      </c>
      <c r="E11149">
        <v>4501090</v>
      </c>
      <c r="F11149" t="s">
        <v>28200</v>
      </c>
      <c r="G11149" t="s">
        <v>28201</v>
      </c>
      <c r="H11149" t="s">
        <v>4576</v>
      </c>
      <c r="I11149" t="s">
        <v>28202</v>
      </c>
      <c r="J11149" t="s">
        <v>28203</v>
      </c>
      <c r="K11149" t="s">
        <v>110</v>
      </c>
      <c r="L11149" t="s">
        <v>3343</v>
      </c>
      <c r="M11149" t="s">
        <v>3344</v>
      </c>
      <c r="N11149" t="s">
        <v>4350</v>
      </c>
      <c r="O11149" t="s">
        <v>3343</v>
      </c>
      <c r="P11149" t="s">
        <v>3343</v>
      </c>
      <c r="Q11149" t="s">
        <v>3346</v>
      </c>
    </row>
    <row r="11150" spans="1:17" x14ac:dyDescent="0.25">
      <c r="A11150" t="s">
        <v>27955</v>
      </c>
      <c r="B11150" t="s">
        <v>348</v>
      </c>
      <c r="C11150" t="s">
        <v>2660</v>
      </c>
      <c r="D11150" t="s">
        <v>27956</v>
      </c>
      <c r="E11150">
        <v>4501091</v>
      </c>
      <c r="F11150" t="s">
        <v>28204</v>
      </c>
      <c r="G11150" t="s">
        <v>28205</v>
      </c>
      <c r="H11150" t="s">
        <v>8245</v>
      </c>
      <c r="I11150" t="s">
        <v>28206</v>
      </c>
      <c r="J11150" t="s">
        <v>28207</v>
      </c>
      <c r="K11150" t="s">
        <v>110</v>
      </c>
      <c r="L11150" t="s">
        <v>3343</v>
      </c>
      <c r="M11150" t="s">
        <v>3344</v>
      </c>
      <c r="N11150" t="s">
        <v>4634</v>
      </c>
      <c r="O11150" t="s">
        <v>3343</v>
      </c>
      <c r="P11150" t="s">
        <v>3343</v>
      </c>
      <c r="Q11150" t="s">
        <v>3346</v>
      </c>
    </row>
    <row r="11151" spans="1:17" x14ac:dyDescent="0.25">
      <c r="A11151" t="s">
        <v>27955</v>
      </c>
      <c r="B11151" t="s">
        <v>348</v>
      </c>
      <c r="C11151" t="s">
        <v>2660</v>
      </c>
      <c r="D11151" t="s">
        <v>27956</v>
      </c>
      <c r="E11151">
        <v>4501092</v>
      </c>
      <c r="F11151" t="s">
        <v>28208</v>
      </c>
      <c r="G11151" t="s">
        <v>28209</v>
      </c>
      <c r="H11151" t="s">
        <v>8245</v>
      </c>
      <c r="I11151" t="s">
        <v>28210</v>
      </c>
      <c r="J11151" t="s">
        <v>28211</v>
      </c>
      <c r="K11151" t="s">
        <v>110</v>
      </c>
      <c r="L11151" t="s">
        <v>3343</v>
      </c>
      <c r="M11151" t="s">
        <v>3344</v>
      </c>
      <c r="N11151" t="s">
        <v>4634</v>
      </c>
      <c r="O11151" t="s">
        <v>3343</v>
      </c>
      <c r="P11151" t="s">
        <v>3343</v>
      </c>
      <c r="Q11151" t="s">
        <v>3346</v>
      </c>
    </row>
    <row r="11152" spans="1:17" x14ac:dyDescent="0.25">
      <c r="A11152" t="s">
        <v>27955</v>
      </c>
      <c r="B11152" t="s">
        <v>348</v>
      </c>
      <c r="C11152" t="s">
        <v>2660</v>
      </c>
      <c r="D11152" t="s">
        <v>27956</v>
      </c>
      <c r="E11152">
        <v>4501093</v>
      </c>
      <c r="F11152" t="s">
        <v>28212</v>
      </c>
      <c r="G11152" t="s">
        <v>28213</v>
      </c>
      <c r="H11152" t="s">
        <v>28214</v>
      </c>
      <c r="I11152" t="s">
        <v>28215</v>
      </c>
      <c r="J11152" t="s">
        <v>28216</v>
      </c>
      <c r="K11152" t="s">
        <v>110</v>
      </c>
      <c r="L11152" t="s">
        <v>3343</v>
      </c>
      <c r="M11152" t="s">
        <v>4108</v>
      </c>
      <c r="N11152" t="s">
        <v>5796</v>
      </c>
      <c r="O11152" t="s">
        <v>3343</v>
      </c>
      <c r="P11152" t="s">
        <v>3343</v>
      </c>
      <c r="Q11152" t="s">
        <v>3346</v>
      </c>
    </row>
    <row r="11153" spans="1:17" x14ac:dyDescent="0.25">
      <c r="A11153" t="s">
        <v>27955</v>
      </c>
      <c r="B11153" t="s">
        <v>348</v>
      </c>
      <c r="C11153" t="s">
        <v>2660</v>
      </c>
      <c r="D11153" t="s">
        <v>27956</v>
      </c>
      <c r="E11153">
        <v>4501093</v>
      </c>
      <c r="F11153" t="s">
        <v>28212</v>
      </c>
      <c r="G11153" t="s">
        <v>28213</v>
      </c>
      <c r="H11153" t="s">
        <v>28214</v>
      </c>
      <c r="I11153" t="s">
        <v>28217</v>
      </c>
      <c r="J11153" t="s">
        <v>28218</v>
      </c>
      <c r="K11153" t="s">
        <v>110</v>
      </c>
      <c r="L11153" t="s">
        <v>3346</v>
      </c>
      <c r="M11153" t="s">
        <v>4108</v>
      </c>
      <c r="N11153" t="s">
        <v>5796</v>
      </c>
      <c r="O11153" t="s">
        <v>3343</v>
      </c>
      <c r="P11153" t="s">
        <v>3343</v>
      </c>
      <c r="Q11153" t="s">
        <v>3346</v>
      </c>
    </row>
    <row r="11154" spans="1:17" x14ac:dyDescent="0.25">
      <c r="A11154" t="s">
        <v>27955</v>
      </c>
      <c r="B11154" t="s">
        <v>348</v>
      </c>
      <c r="C11154" t="s">
        <v>2660</v>
      </c>
      <c r="D11154" t="s">
        <v>27956</v>
      </c>
      <c r="E11154">
        <v>4501093</v>
      </c>
      <c r="F11154" t="s">
        <v>28212</v>
      </c>
      <c r="G11154" t="s">
        <v>28213</v>
      </c>
      <c r="H11154" t="s">
        <v>28214</v>
      </c>
      <c r="I11154" t="s">
        <v>28219</v>
      </c>
      <c r="J11154" t="s">
        <v>28220</v>
      </c>
      <c r="K11154" t="s">
        <v>110</v>
      </c>
      <c r="L11154" t="s">
        <v>3346</v>
      </c>
      <c r="M11154" t="s">
        <v>4108</v>
      </c>
      <c r="N11154" t="s">
        <v>5796</v>
      </c>
      <c r="O11154" t="s">
        <v>3343</v>
      </c>
      <c r="P11154" t="s">
        <v>3343</v>
      </c>
      <c r="Q11154" t="s">
        <v>3346</v>
      </c>
    </row>
    <row r="11155" spans="1:17" x14ac:dyDescent="0.25">
      <c r="A11155" t="s">
        <v>27955</v>
      </c>
      <c r="B11155" t="s">
        <v>348</v>
      </c>
      <c r="C11155" t="s">
        <v>2660</v>
      </c>
      <c r="D11155" t="s">
        <v>27956</v>
      </c>
      <c r="E11155">
        <v>4501094</v>
      </c>
      <c r="F11155" t="s">
        <v>28221</v>
      </c>
      <c r="G11155" t="s">
        <v>28222</v>
      </c>
      <c r="H11155" t="s">
        <v>28223</v>
      </c>
      <c r="I11155" t="s">
        <v>28224</v>
      </c>
      <c r="J11155" t="s">
        <v>28225</v>
      </c>
      <c r="K11155" t="s">
        <v>110</v>
      </c>
      <c r="L11155" t="s">
        <v>3343</v>
      </c>
      <c r="M11155" t="s">
        <v>3344</v>
      </c>
      <c r="N11155" t="s">
        <v>4350</v>
      </c>
      <c r="O11155" t="s">
        <v>3343</v>
      </c>
      <c r="P11155" t="s">
        <v>3343</v>
      </c>
      <c r="Q11155" t="s">
        <v>3346</v>
      </c>
    </row>
    <row r="11156" spans="1:17" x14ac:dyDescent="0.25">
      <c r="A11156" t="s">
        <v>27955</v>
      </c>
      <c r="B11156" t="s">
        <v>348</v>
      </c>
      <c r="C11156" t="s">
        <v>2660</v>
      </c>
      <c r="D11156" t="s">
        <v>27956</v>
      </c>
      <c r="E11156">
        <v>4501094</v>
      </c>
      <c r="F11156" t="s">
        <v>28221</v>
      </c>
      <c r="G11156" t="s">
        <v>28222</v>
      </c>
      <c r="H11156" t="s">
        <v>28223</v>
      </c>
      <c r="I11156" t="s">
        <v>28226</v>
      </c>
      <c r="J11156" t="s">
        <v>28227</v>
      </c>
      <c r="K11156" t="s">
        <v>110</v>
      </c>
      <c r="L11156" t="s">
        <v>3346</v>
      </c>
      <c r="M11156" t="s">
        <v>3344</v>
      </c>
      <c r="N11156" t="s">
        <v>4350</v>
      </c>
      <c r="O11156" t="s">
        <v>3343</v>
      </c>
      <c r="P11156" t="s">
        <v>3343</v>
      </c>
      <c r="Q11156" t="s">
        <v>3346</v>
      </c>
    </row>
    <row r="11157" spans="1:17" x14ac:dyDescent="0.25">
      <c r="A11157" t="s">
        <v>27955</v>
      </c>
      <c r="B11157" t="s">
        <v>348</v>
      </c>
      <c r="C11157" t="s">
        <v>2660</v>
      </c>
      <c r="D11157" t="s">
        <v>27956</v>
      </c>
      <c r="E11157">
        <v>4501094</v>
      </c>
      <c r="F11157" t="s">
        <v>28221</v>
      </c>
      <c r="G11157" t="s">
        <v>28222</v>
      </c>
      <c r="H11157" t="s">
        <v>28223</v>
      </c>
      <c r="I11157" t="s">
        <v>28228</v>
      </c>
      <c r="J11157" t="s">
        <v>28229</v>
      </c>
      <c r="K11157" t="s">
        <v>110</v>
      </c>
      <c r="L11157" t="s">
        <v>3346</v>
      </c>
      <c r="M11157" t="s">
        <v>3344</v>
      </c>
      <c r="N11157" t="s">
        <v>4350</v>
      </c>
      <c r="O11157" t="s">
        <v>3343</v>
      </c>
      <c r="P11157" t="s">
        <v>3343</v>
      </c>
      <c r="Q11157" t="s">
        <v>3346</v>
      </c>
    </row>
    <row r="11158" spans="1:17" x14ac:dyDescent="0.25">
      <c r="A11158" t="s">
        <v>27955</v>
      </c>
      <c r="B11158" t="s">
        <v>348</v>
      </c>
      <c r="C11158" t="s">
        <v>2674</v>
      </c>
      <c r="D11158" t="s">
        <v>28230</v>
      </c>
      <c r="E11158" s="1009">
        <v>4502001</v>
      </c>
      <c r="F11158" t="s">
        <v>170</v>
      </c>
      <c r="G11158" t="s">
        <v>28231</v>
      </c>
      <c r="H11158" t="s">
        <v>366</v>
      </c>
      <c r="I11158" t="s">
        <v>171</v>
      </c>
      <c r="J11158" t="s">
        <v>172</v>
      </c>
      <c r="K11158" t="s">
        <v>110</v>
      </c>
      <c r="L11158" t="s">
        <v>3343</v>
      </c>
      <c r="M11158" t="s">
        <v>3344</v>
      </c>
      <c r="N11158" t="s">
        <v>4357</v>
      </c>
      <c r="O11158" t="s">
        <v>3343</v>
      </c>
      <c r="P11158" t="s">
        <v>3343</v>
      </c>
      <c r="Q11158" t="s">
        <v>3346</v>
      </c>
    </row>
    <row r="11159" spans="1:17" x14ac:dyDescent="0.25">
      <c r="A11159" t="s">
        <v>27955</v>
      </c>
      <c r="B11159" t="s">
        <v>348</v>
      </c>
      <c r="C11159" t="s">
        <v>2674</v>
      </c>
      <c r="D11159" t="s">
        <v>28230</v>
      </c>
      <c r="E11159">
        <v>4502001</v>
      </c>
      <c r="F11159" t="s">
        <v>170</v>
      </c>
      <c r="G11159" t="s">
        <v>28231</v>
      </c>
      <c r="H11159" t="s">
        <v>366</v>
      </c>
      <c r="I11159" t="s">
        <v>28232</v>
      </c>
      <c r="J11159" t="s">
        <v>19817</v>
      </c>
      <c r="K11159" t="s">
        <v>110</v>
      </c>
      <c r="L11159" t="s">
        <v>3346</v>
      </c>
      <c r="M11159" t="s">
        <v>3344</v>
      </c>
      <c r="N11159" t="s">
        <v>4357</v>
      </c>
      <c r="O11159" t="s">
        <v>3343</v>
      </c>
      <c r="P11159" t="s">
        <v>3343</v>
      </c>
      <c r="Q11159" t="s">
        <v>3346</v>
      </c>
    </row>
    <row r="11160" spans="1:17" x14ac:dyDescent="0.25">
      <c r="A11160" t="s">
        <v>27955</v>
      </c>
      <c r="B11160" t="s">
        <v>348</v>
      </c>
      <c r="C11160" t="s">
        <v>2674</v>
      </c>
      <c r="D11160" t="s">
        <v>28230</v>
      </c>
      <c r="E11160">
        <v>4502001</v>
      </c>
      <c r="F11160" t="s">
        <v>170</v>
      </c>
      <c r="G11160" t="s">
        <v>28231</v>
      </c>
      <c r="H11160" t="s">
        <v>366</v>
      </c>
      <c r="I11160" t="s">
        <v>28233</v>
      </c>
      <c r="J11160" t="s">
        <v>330</v>
      </c>
      <c r="K11160" t="s">
        <v>110</v>
      </c>
      <c r="L11160" t="s">
        <v>3346</v>
      </c>
      <c r="M11160" t="s">
        <v>3344</v>
      </c>
      <c r="N11160" t="s">
        <v>4357</v>
      </c>
      <c r="O11160" t="s">
        <v>3343</v>
      </c>
      <c r="P11160" t="s">
        <v>3343</v>
      </c>
      <c r="Q11160" t="s">
        <v>3346</v>
      </c>
    </row>
    <row r="11161" spans="1:17" x14ac:dyDescent="0.25">
      <c r="A11161" t="s">
        <v>27955</v>
      </c>
      <c r="B11161" t="s">
        <v>348</v>
      </c>
      <c r="C11161" t="s">
        <v>2674</v>
      </c>
      <c r="D11161" t="s">
        <v>28230</v>
      </c>
      <c r="E11161">
        <v>4502001</v>
      </c>
      <c r="F11161" t="s">
        <v>170</v>
      </c>
      <c r="G11161" t="s">
        <v>28231</v>
      </c>
      <c r="H11161" t="s">
        <v>366</v>
      </c>
      <c r="I11161" t="s">
        <v>28234</v>
      </c>
      <c r="J11161" t="s">
        <v>379</v>
      </c>
      <c r="K11161" t="s">
        <v>110</v>
      </c>
      <c r="L11161" t="s">
        <v>3346</v>
      </c>
      <c r="M11161" t="s">
        <v>3344</v>
      </c>
      <c r="N11161" t="s">
        <v>4357</v>
      </c>
      <c r="O11161" t="s">
        <v>3343</v>
      </c>
      <c r="P11161" t="s">
        <v>3343</v>
      </c>
      <c r="Q11161" t="s">
        <v>3346</v>
      </c>
    </row>
    <row r="11162" spans="1:17" x14ac:dyDescent="0.25">
      <c r="A11162" t="s">
        <v>27955</v>
      </c>
      <c r="B11162" t="s">
        <v>348</v>
      </c>
      <c r="C11162" t="s">
        <v>2674</v>
      </c>
      <c r="D11162" t="s">
        <v>28230</v>
      </c>
      <c r="E11162">
        <v>4502001</v>
      </c>
      <c r="F11162" t="s">
        <v>170</v>
      </c>
      <c r="G11162" t="s">
        <v>28231</v>
      </c>
      <c r="H11162" t="s">
        <v>366</v>
      </c>
      <c r="I11162" t="s">
        <v>28235</v>
      </c>
      <c r="J11162" t="s">
        <v>389</v>
      </c>
      <c r="K11162" t="s">
        <v>110</v>
      </c>
      <c r="L11162" t="s">
        <v>3346</v>
      </c>
      <c r="M11162" t="s">
        <v>3344</v>
      </c>
      <c r="N11162" t="s">
        <v>4357</v>
      </c>
      <c r="O11162" t="s">
        <v>3343</v>
      </c>
      <c r="P11162" t="s">
        <v>3343</v>
      </c>
      <c r="Q11162" t="s">
        <v>3346</v>
      </c>
    </row>
    <row r="11163" spans="1:17" x14ac:dyDescent="0.25">
      <c r="A11163" t="s">
        <v>27955</v>
      </c>
      <c r="B11163" t="s">
        <v>348</v>
      </c>
      <c r="C11163" t="s">
        <v>2674</v>
      </c>
      <c r="D11163" t="s">
        <v>28230</v>
      </c>
      <c r="E11163">
        <v>4502001</v>
      </c>
      <c r="F11163" t="s">
        <v>170</v>
      </c>
      <c r="G11163" t="s">
        <v>28231</v>
      </c>
      <c r="H11163" t="s">
        <v>366</v>
      </c>
      <c r="I11163" t="s">
        <v>327</v>
      </c>
      <c r="J11163" t="s">
        <v>328</v>
      </c>
      <c r="K11163" t="s">
        <v>110</v>
      </c>
      <c r="L11163" t="s">
        <v>3346</v>
      </c>
      <c r="M11163" t="s">
        <v>3344</v>
      </c>
      <c r="N11163" t="s">
        <v>4357</v>
      </c>
      <c r="O11163" t="s">
        <v>3343</v>
      </c>
      <c r="P11163" t="s">
        <v>3343</v>
      </c>
      <c r="Q11163" t="s">
        <v>3346</v>
      </c>
    </row>
    <row r="11164" spans="1:17" x14ac:dyDescent="0.25">
      <c r="A11164" t="s">
        <v>27955</v>
      </c>
      <c r="B11164" t="s">
        <v>348</v>
      </c>
      <c r="C11164" t="s">
        <v>2674</v>
      </c>
      <c r="D11164" t="s">
        <v>28230</v>
      </c>
      <c r="E11164">
        <v>4502001</v>
      </c>
      <c r="F11164" t="s">
        <v>170</v>
      </c>
      <c r="G11164" t="s">
        <v>28231</v>
      </c>
      <c r="H11164" t="s">
        <v>366</v>
      </c>
      <c r="I11164" t="s">
        <v>28236</v>
      </c>
      <c r="J11164" t="s">
        <v>28237</v>
      </c>
      <c r="K11164" t="s">
        <v>110</v>
      </c>
      <c r="L11164" t="s">
        <v>3346</v>
      </c>
      <c r="M11164" t="s">
        <v>3344</v>
      </c>
      <c r="N11164" t="s">
        <v>4357</v>
      </c>
      <c r="O11164" t="s">
        <v>3343</v>
      </c>
      <c r="P11164" t="s">
        <v>3343</v>
      </c>
      <c r="Q11164" t="s">
        <v>3346</v>
      </c>
    </row>
    <row r="11165" spans="1:17" x14ac:dyDescent="0.25">
      <c r="A11165" t="s">
        <v>27955</v>
      </c>
      <c r="B11165" t="s">
        <v>348</v>
      </c>
      <c r="C11165" t="s">
        <v>2674</v>
      </c>
      <c r="D11165" t="s">
        <v>28230</v>
      </c>
      <c r="E11165">
        <v>4502001</v>
      </c>
      <c r="F11165" t="s">
        <v>170</v>
      </c>
      <c r="G11165" t="s">
        <v>28231</v>
      </c>
      <c r="H11165" t="s">
        <v>366</v>
      </c>
      <c r="I11165" t="s">
        <v>28238</v>
      </c>
      <c r="J11165" t="s">
        <v>379</v>
      </c>
      <c r="K11165" t="s">
        <v>110</v>
      </c>
      <c r="L11165" t="s">
        <v>3346</v>
      </c>
      <c r="M11165" t="s">
        <v>3344</v>
      </c>
      <c r="N11165" t="s">
        <v>4357</v>
      </c>
      <c r="O11165" t="s">
        <v>3343</v>
      </c>
      <c r="P11165" t="s">
        <v>3343</v>
      </c>
      <c r="Q11165" t="s">
        <v>3346</v>
      </c>
    </row>
    <row r="11166" spans="1:17" x14ac:dyDescent="0.25">
      <c r="A11166" t="s">
        <v>27955</v>
      </c>
      <c r="B11166" t="s">
        <v>348</v>
      </c>
      <c r="C11166" t="s">
        <v>2674</v>
      </c>
      <c r="D11166" t="s">
        <v>28230</v>
      </c>
      <c r="E11166">
        <v>4502001</v>
      </c>
      <c r="F11166" t="s">
        <v>170</v>
      </c>
      <c r="G11166" t="s">
        <v>28231</v>
      </c>
      <c r="H11166" t="s">
        <v>366</v>
      </c>
      <c r="I11166" t="s">
        <v>28239</v>
      </c>
      <c r="J11166" t="s">
        <v>341</v>
      </c>
      <c r="K11166" t="s">
        <v>110</v>
      </c>
      <c r="L11166" t="s">
        <v>3346</v>
      </c>
      <c r="M11166" t="s">
        <v>3344</v>
      </c>
      <c r="N11166" t="s">
        <v>4357</v>
      </c>
      <c r="O11166" t="s">
        <v>3343</v>
      </c>
      <c r="P11166" t="s">
        <v>3343</v>
      </c>
      <c r="Q11166" t="s">
        <v>3346</v>
      </c>
    </row>
    <row r="11167" spans="1:17" x14ac:dyDescent="0.25">
      <c r="A11167" t="s">
        <v>27955</v>
      </c>
      <c r="B11167" t="s">
        <v>348</v>
      </c>
      <c r="C11167" t="s">
        <v>2674</v>
      </c>
      <c r="D11167" t="s">
        <v>28230</v>
      </c>
      <c r="E11167">
        <v>4502002</v>
      </c>
      <c r="F11167" t="s">
        <v>28240</v>
      </c>
      <c r="G11167" t="s">
        <v>28241</v>
      </c>
      <c r="H11167" t="s">
        <v>28242</v>
      </c>
      <c r="I11167" t="s">
        <v>28243</v>
      </c>
      <c r="J11167" t="s">
        <v>28244</v>
      </c>
      <c r="K11167" t="s">
        <v>110</v>
      </c>
      <c r="L11167" t="s">
        <v>3343</v>
      </c>
      <c r="M11167" t="s">
        <v>3344</v>
      </c>
      <c r="N11167" t="s">
        <v>4357</v>
      </c>
      <c r="O11167" t="s">
        <v>3343</v>
      </c>
      <c r="P11167" t="s">
        <v>3343</v>
      </c>
      <c r="Q11167" t="s">
        <v>3346</v>
      </c>
    </row>
    <row r="11168" spans="1:17" x14ac:dyDescent="0.25">
      <c r="A11168" t="s">
        <v>27955</v>
      </c>
      <c r="B11168" t="s">
        <v>348</v>
      </c>
      <c r="C11168" t="s">
        <v>2674</v>
      </c>
      <c r="D11168" t="s">
        <v>28230</v>
      </c>
      <c r="E11168">
        <v>4502003</v>
      </c>
      <c r="F11168" t="s">
        <v>28245</v>
      </c>
      <c r="G11168" t="s">
        <v>27999</v>
      </c>
      <c r="H11168" t="s">
        <v>28242</v>
      </c>
      <c r="I11168" t="s">
        <v>28246</v>
      </c>
      <c r="J11168" t="s">
        <v>28247</v>
      </c>
      <c r="K11168" t="s">
        <v>110</v>
      </c>
      <c r="L11168" t="s">
        <v>3343</v>
      </c>
      <c r="M11168" t="s">
        <v>3344</v>
      </c>
      <c r="N11168" t="s">
        <v>4357</v>
      </c>
      <c r="O11168" t="s">
        <v>3343</v>
      </c>
      <c r="P11168" t="s">
        <v>3343</v>
      </c>
      <c r="Q11168" t="s">
        <v>3346</v>
      </c>
    </row>
    <row r="11169" spans="1:17" x14ac:dyDescent="0.25">
      <c r="A11169" t="s">
        <v>27955</v>
      </c>
      <c r="B11169" t="s">
        <v>348</v>
      </c>
      <c r="C11169" t="s">
        <v>2674</v>
      </c>
      <c r="D11169" t="s">
        <v>28230</v>
      </c>
      <c r="E11169">
        <v>4502004</v>
      </c>
      <c r="F11169" t="s">
        <v>28248</v>
      </c>
      <c r="G11169" t="s">
        <v>22138</v>
      </c>
      <c r="H11169" t="s">
        <v>28242</v>
      </c>
      <c r="I11169" t="s">
        <v>28249</v>
      </c>
      <c r="J11169" t="s">
        <v>28250</v>
      </c>
      <c r="K11169" t="s">
        <v>110</v>
      </c>
      <c r="L11169" t="s">
        <v>3343</v>
      </c>
      <c r="M11169" t="s">
        <v>3344</v>
      </c>
      <c r="N11169" t="s">
        <v>4357</v>
      </c>
      <c r="O11169" t="s">
        <v>3343</v>
      </c>
      <c r="P11169" t="s">
        <v>3343</v>
      </c>
      <c r="Q11169" t="s">
        <v>3346</v>
      </c>
    </row>
    <row r="11170" spans="1:17" x14ac:dyDescent="0.25">
      <c r="A11170" t="s">
        <v>27955</v>
      </c>
      <c r="B11170" t="s">
        <v>348</v>
      </c>
      <c r="C11170" t="s">
        <v>2674</v>
      </c>
      <c r="D11170" t="s">
        <v>28230</v>
      </c>
      <c r="E11170">
        <v>4502005</v>
      </c>
      <c r="F11170" t="s">
        <v>28251</v>
      </c>
      <c r="G11170" t="s">
        <v>3546</v>
      </c>
      <c r="H11170" t="s">
        <v>28242</v>
      </c>
      <c r="I11170" t="s">
        <v>28252</v>
      </c>
      <c r="J11170" t="s">
        <v>28253</v>
      </c>
      <c r="K11170" t="s">
        <v>110</v>
      </c>
      <c r="L11170" t="s">
        <v>3343</v>
      </c>
      <c r="M11170" t="s">
        <v>3344</v>
      </c>
      <c r="N11170" t="s">
        <v>4357</v>
      </c>
      <c r="O11170" t="s">
        <v>3343</v>
      </c>
      <c r="P11170" t="s">
        <v>3343</v>
      </c>
      <c r="Q11170" t="s">
        <v>3346</v>
      </c>
    </row>
    <row r="11171" spans="1:17" x14ac:dyDescent="0.25">
      <c r="A11171" t="s">
        <v>27955</v>
      </c>
      <c r="B11171" t="s">
        <v>348</v>
      </c>
      <c r="C11171" t="s">
        <v>2674</v>
      </c>
      <c r="D11171" t="s">
        <v>28230</v>
      </c>
      <c r="E11171">
        <v>4502006</v>
      </c>
      <c r="F11171" t="s">
        <v>28254</v>
      </c>
      <c r="G11171" t="s">
        <v>28255</v>
      </c>
      <c r="H11171" t="s">
        <v>28242</v>
      </c>
      <c r="I11171" t="s">
        <v>28256</v>
      </c>
      <c r="J11171" t="s">
        <v>28257</v>
      </c>
      <c r="K11171" t="s">
        <v>110</v>
      </c>
      <c r="L11171" t="s">
        <v>3343</v>
      </c>
      <c r="M11171" t="s">
        <v>3344</v>
      </c>
      <c r="N11171" t="s">
        <v>4357</v>
      </c>
      <c r="O11171" t="s">
        <v>3343</v>
      </c>
      <c r="P11171" t="s">
        <v>3343</v>
      </c>
      <c r="Q11171" t="s">
        <v>3346</v>
      </c>
    </row>
    <row r="11172" spans="1:17" x14ac:dyDescent="0.25">
      <c r="A11172" t="s">
        <v>27955</v>
      </c>
      <c r="B11172" t="s">
        <v>348</v>
      </c>
      <c r="C11172" t="s">
        <v>2674</v>
      </c>
      <c r="D11172" t="s">
        <v>28230</v>
      </c>
      <c r="E11172">
        <v>4502007</v>
      </c>
      <c r="F11172" t="s">
        <v>28258</v>
      </c>
      <c r="G11172" t="s">
        <v>28259</v>
      </c>
      <c r="H11172" t="s">
        <v>28242</v>
      </c>
      <c r="I11172" t="s">
        <v>28260</v>
      </c>
      <c r="J11172" t="s">
        <v>28261</v>
      </c>
      <c r="K11172" t="s">
        <v>110</v>
      </c>
      <c r="L11172" t="s">
        <v>3343</v>
      </c>
      <c r="M11172" t="s">
        <v>3344</v>
      </c>
      <c r="N11172" t="s">
        <v>4357</v>
      </c>
      <c r="O11172" t="s">
        <v>3343</v>
      </c>
      <c r="P11172" t="s">
        <v>3343</v>
      </c>
      <c r="Q11172" t="s">
        <v>3346</v>
      </c>
    </row>
    <row r="11173" spans="1:17" x14ac:dyDescent="0.25">
      <c r="A11173" t="s">
        <v>27955</v>
      </c>
      <c r="B11173" t="s">
        <v>348</v>
      </c>
      <c r="C11173" t="s">
        <v>2674</v>
      </c>
      <c r="D11173" t="s">
        <v>28230</v>
      </c>
      <c r="E11173">
        <v>4502008</v>
      </c>
      <c r="F11173" t="s">
        <v>28262</v>
      </c>
      <c r="G11173" t="s">
        <v>27995</v>
      </c>
      <c r="H11173" t="s">
        <v>28242</v>
      </c>
      <c r="I11173" t="s">
        <v>28263</v>
      </c>
      <c r="J11173" t="s">
        <v>28264</v>
      </c>
      <c r="K11173" t="s">
        <v>110</v>
      </c>
      <c r="L11173" t="s">
        <v>3343</v>
      </c>
      <c r="M11173" t="s">
        <v>3344</v>
      </c>
      <c r="N11173" t="s">
        <v>4357</v>
      </c>
      <c r="O11173" t="s">
        <v>3343</v>
      </c>
      <c r="P11173" t="s">
        <v>3343</v>
      </c>
      <c r="Q11173" t="s">
        <v>3346</v>
      </c>
    </row>
    <row r="11174" spans="1:17" x14ac:dyDescent="0.25">
      <c r="A11174" t="s">
        <v>27955</v>
      </c>
      <c r="B11174" t="s">
        <v>348</v>
      </c>
      <c r="C11174" t="s">
        <v>2674</v>
      </c>
      <c r="D11174" t="s">
        <v>28230</v>
      </c>
      <c r="E11174">
        <v>4502009</v>
      </c>
      <c r="F11174" t="s">
        <v>1424</v>
      </c>
      <c r="G11174" t="s">
        <v>28265</v>
      </c>
      <c r="H11174" t="s">
        <v>28266</v>
      </c>
      <c r="I11174" t="s">
        <v>1425</v>
      </c>
      <c r="J11174" t="s">
        <v>1426</v>
      </c>
      <c r="K11174" t="s">
        <v>110</v>
      </c>
      <c r="L11174" t="s">
        <v>3343</v>
      </c>
      <c r="M11174" t="s">
        <v>3344</v>
      </c>
      <c r="N11174" t="s">
        <v>3360</v>
      </c>
      <c r="O11174" t="s">
        <v>3343</v>
      </c>
      <c r="P11174" t="s">
        <v>3343</v>
      </c>
      <c r="Q11174" t="s">
        <v>3346</v>
      </c>
    </row>
    <row r="11175" spans="1:17" x14ac:dyDescent="0.25">
      <c r="A11175" t="s">
        <v>27955</v>
      </c>
      <c r="B11175" t="s">
        <v>348</v>
      </c>
      <c r="C11175" t="s">
        <v>2674</v>
      </c>
      <c r="D11175" t="s">
        <v>28230</v>
      </c>
      <c r="E11175">
        <v>4502010</v>
      </c>
      <c r="F11175" t="s">
        <v>28267</v>
      </c>
      <c r="G11175" t="s">
        <v>27999</v>
      </c>
      <c r="H11175" t="s">
        <v>28266</v>
      </c>
      <c r="I11175" t="s">
        <v>28268</v>
      </c>
      <c r="J11175" t="s">
        <v>28269</v>
      </c>
      <c r="K11175" t="s">
        <v>110</v>
      </c>
      <c r="L11175" t="s">
        <v>3343</v>
      </c>
      <c r="M11175" t="s">
        <v>3344</v>
      </c>
      <c r="N11175" t="s">
        <v>3360</v>
      </c>
      <c r="O11175" t="s">
        <v>3343</v>
      </c>
      <c r="P11175" t="s">
        <v>3343</v>
      </c>
      <c r="Q11175" t="s">
        <v>3346</v>
      </c>
    </row>
    <row r="11176" spans="1:17" x14ac:dyDescent="0.25">
      <c r="A11176" t="s">
        <v>27955</v>
      </c>
      <c r="B11176" t="s">
        <v>348</v>
      </c>
      <c r="C11176" t="s">
        <v>2674</v>
      </c>
      <c r="D11176" t="s">
        <v>28230</v>
      </c>
      <c r="E11176">
        <v>4502011</v>
      </c>
      <c r="F11176" t="s">
        <v>28270</v>
      </c>
      <c r="G11176" t="s">
        <v>22138</v>
      </c>
      <c r="H11176" t="s">
        <v>28266</v>
      </c>
      <c r="I11176" t="s">
        <v>28271</v>
      </c>
      <c r="J11176" t="s">
        <v>28272</v>
      </c>
      <c r="K11176" t="s">
        <v>110</v>
      </c>
      <c r="L11176" t="s">
        <v>3343</v>
      </c>
      <c r="M11176" t="s">
        <v>3344</v>
      </c>
      <c r="N11176" t="s">
        <v>3360</v>
      </c>
      <c r="O11176" t="s">
        <v>3343</v>
      </c>
      <c r="P11176" t="s">
        <v>3343</v>
      </c>
      <c r="Q11176" t="s">
        <v>3346</v>
      </c>
    </row>
    <row r="11177" spans="1:17" x14ac:dyDescent="0.25">
      <c r="A11177" t="s">
        <v>27955</v>
      </c>
      <c r="B11177" t="s">
        <v>348</v>
      </c>
      <c r="C11177" t="s">
        <v>2674</v>
      </c>
      <c r="D11177" t="s">
        <v>28230</v>
      </c>
      <c r="E11177">
        <v>4502012</v>
      </c>
      <c r="F11177" t="s">
        <v>28273</v>
      </c>
      <c r="G11177" t="s">
        <v>3546</v>
      </c>
      <c r="H11177" t="s">
        <v>28266</v>
      </c>
      <c r="I11177" t="s">
        <v>28274</v>
      </c>
      <c r="J11177" t="s">
        <v>28275</v>
      </c>
      <c r="K11177" t="s">
        <v>110</v>
      </c>
      <c r="L11177" t="s">
        <v>3343</v>
      </c>
      <c r="M11177" t="s">
        <v>3344</v>
      </c>
      <c r="N11177" t="s">
        <v>3360</v>
      </c>
      <c r="O11177" t="s">
        <v>3343</v>
      </c>
      <c r="P11177" t="s">
        <v>3343</v>
      </c>
      <c r="Q11177" t="s">
        <v>3346</v>
      </c>
    </row>
    <row r="11178" spans="1:17" x14ac:dyDescent="0.25">
      <c r="A11178" t="s">
        <v>27955</v>
      </c>
      <c r="B11178" t="s">
        <v>348</v>
      </c>
      <c r="C11178" t="s">
        <v>2674</v>
      </c>
      <c r="D11178" t="s">
        <v>28230</v>
      </c>
      <c r="E11178">
        <v>4502013</v>
      </c>
      <c r="F11178" t="s">
        <v>28276</v>
      </c>
      <c r="G11178" t="s">
        <v>28255</v>
      </c>
      <c r="H11178" t="s">
        <v>28266</v>
      </c>
      <c r="I11178" t="s">
        <v>28277</v>
      </c>
      <c r="J11178" t="s">
        <v>28278</v>
      </c>
      <c r="K11178" t="s">
        <v>110</v>
      </c>
      <c r="L11178" t="s">
        <v>3343</v>
      </c>
      <c r="M11178" t="s">
        <v>3344</v>
      </c>
      <c r="N11178" t="s">
        <v>3360</v>
      </c>
      <c r="O11178" t="s">
        <v>3343</v>
      </c>
      <c r="P11178" t="s">
        <v>3343</v>
      </c>
      <c r="Q11178" t="s">
        <v>3346</v>
      </c>
    </row>
    <row r="11179" spans="1:17" x14ac:dyDescent="0.25">
      <c r="A11179" t="s">
        <v>27955</v>
      </c>
      <c r="B11179" t="s">
        <v>348</v>
      </c>
      <c r="C11179" t="s">
        <v>2674</v>
      </c>
      <c r="D11179" t="s">
        <v>28230</v>
      </c>
      <c r="E11179">
        <v>4502014</v>
      </c>
      <c r="F11179" t="s">
        <v>28279</v>
      </c>
      <c r="G11179" t="s">
        <v>28280</v>
      </c>
      <c r="H11179" t="s">
        <v>28266</v>
      </c>
      <c r="I11179" t="s">
        <v>28281</v>
      </c>
      <c r="J11179" t="s">
        <v>23825</v>
      </c>
      <c r="K11179" t="s">
        <v>110</v>
      </c>
      <c r="L11179" t="s">
        <v>3343</v>
      </c>
      <c r="M11179" t="s">
        <v>3344</v>
      </c>
      <c r="N11179" t="s">
        <v>3360</v>
      </c>
      <c r="O11179" t="s">
        <v>3343</v>
      </c>
      <c r="P11179" t="s">
        <v>3343</v>
      </c>
      <c r="Q11179" t="s">
        <v>3346</v>
      </c>
    </row>
    <row r="11180" spans="1:17" x14ac:dyDescent="0.25">
      <c r="A11180" t="s">
        <v>27955</v>
      </c>
      <c r="B11180" t="s">
        <v>348</v>
      </c>
      <c r="C11180" t="s">
        <v>2674</v>
      </c>
      <c r="D11180" t="s">
        <v>28230</v>
      </c>
      <c r="E11180">
        <v>4502015</v>
      </c>
      <c r="F11180" t="s">
        <v>28282</v>
      </c>
      <c r="G11180" t="s">
        <v>27995</v>
      </c>
      <c r="H11180" t="s">
        <v>28266</v>
      </c>
      <c r="I11180" t="s">
        <v>28283</v>
      </c>
      <c r="J11180" t="s">
        <v>28284</v>
      </c>
      <c r="K11180" t="s">
        <v>110</v>
      </c>
      <c r="L11180" t="s">
        <v>3343</v>
      </c>
      <c r="M11180" t="s">
        <v>3344</v>
      </c>
      <c r="N11180" t="s">
        <v>3360</v>
      </c>
      <c r="O11180" t="s">
        <v>3343</v>
      </c>
      <c r="P11180" t="s">
        <v>3343</v>
      </c>
      <c r="Q11180" t="s">
        <v>3346</v>
      </c>
    </row>
    <row r="11181" spans="1:17" x14ac:dyDescent="0.25">
      <c r="A11181" t="s">
        <v>27955</v>
      </c>
      <c r="B11181" t="s">
        <v>348</v>
      </c>
      <c r="C11181" t="s">
        <v>2674</v>
      </c>
      <c r="D11181" t="s">
        <v>28230</v>
      </c>
      <c r="E11181">
        <v>4502016</v>
      </c>
      <c r="F11181" t="s">
        <v>600</v>
      </c>
      <c r="G11181" t="s">
        <v>3497</v>
      </c>
      <c r="H11181" t="s">
        <v>2503</v>
      </c>
      <c r="I11181" t="s">
        <v>28285</v>
      </c>
      <c r="J11181" t="s">
        <v>1579</v>
      </c>
      <c r="K11181" t="s">
        <v>110</v>
      </c>
      <c r="L11181" t="s">
        <v>3343</v>
      </c>
      <c r="M11181" t="s">
        <v>3344</v>
      </c>
      <c r="N11181" t="s">
        <v>3360</v>
      </c>
      <c r="O11181" t="s">
        <v>3343</v>
      </c>
      <c r="P11181" t="s">
        <v>3343</v>
      </c>
      <c r="Q11181" t="s">
        <v>3346</v>
      </c>
    </row>
    <row r="11182" spans="1:17" x14ac:dyDescent="0.25">
      <c r="A11182" t="s">
        <v>27955</v>
      </c>
      <c r="B11182" t="s">
        <v>348</v>
      </c>
      <c r="C11182" t="s">
        <v>2674</v>
      </c>
      <c r="D11182" t="s">
        <v>28230</v>
      </c>
      <c r="E11182">
        <v>4502016</v>
      </c>
      <c r="F11182" t="s">
        <v>600</v>
      </c>
      <c r="G11182" t="s">
        <v>3497</v>
      </c>
      <c r="H11182" t="s">
        <v>2503</v>
      </c>
      <c r="I11182" t="s">
        <v>28286</v>
      </c>
      <c r="J11182" t="s">
        <v>1392</v>
      </c>
      <c r="K11182" t="s">
        <v>110</v>
      </c>
      <c r="L11182" t="s">
        <v>3346</v>
      </c>
      <c r="M11182" t="s">
        <v>3344</v>
      </c>
      <c r="N11182" t="s">
        <v>3360</v>
      </c>
      <c r="O11182" t="s">
        <v>3343</v>
      </c>
      <c r="P11182" t="s">
        <v>3343</v>
      </c>
      <c r="Q11182" t="s">
        <v>3346</v>
      </c>
    </row>
    <row r="11183" spans="1:17" x14ac:dyDescent="0.25">
      <c r="A11183" t="s">
        <v>27955</v>
      </c>
      <c r="B11183" t="s">
        <v>348</v>
      </c>
      <c r="C11183" t="s">
        <v>2674</v>
      </c>
      <c r="D11183" t="s">
        <v>28230</v>
      </c>
      <c r="E11183">
        <v>4502016</v>
      </c>
      <c r="F11183" t="s">
        <v>600</v>
      </c>
      <c r="G11183" t="s">
        <v>3497</v>
      </c>
      <c r="H11183" t="s">
        <v>2503</v>
      </c>
      <c r="I11183" t="s">
        <v>28287</v>
      </c>
      <c r="J11183" t="s">
        <v>18382</v>
      </c>
      <c r="K11183" t="s">
        <v>110</v>
      </c>
      <c r="L11183" t="s">
        <v>3346</v>
      </c>
      <c r="M11183" t="s">
        <v>3344</v>
      </c>
      <c r="N11183" t="s">
        <v>3360</v>
      </c>
      <c r="O11183" t="s">
        <v>3343</v>
      </c>
      <c r="P11183" t="s">
        <v>3343</v>
      </c>
      <c r="Q11183" t="s">
        <v>3346</v>
      </c>
    </row>
    <row r="11184" spans="1:17" x14ac:dyDescent="0.25">
      <c r="A11184" t="s">
        <v>27955</v>
      </c>
      <c r="B11184" t="s">
        <v>348</v>
      </c>
      <c r="C11184" t="s">
        <v>2674</v>
      </c>
      <c r="D11184" t="s">
        <v>28230</v>
      </c>
      <c r="E11184">
        <v>4502017</v>
      </c>
      <c r="F11184" t="s">
        <v>1408</v>
      </c>
      <c r="G11184" t="s">
        <v>3497</v>
      </c>
      <c r="H11184" t="s">
        <v>2503</v>
      </c>
      <c r="I11184" t="s">
        <v>28288</v>
      </c>
      <c r="J11184" t="s">
        <v>895</v>
      </c>
      <c r="K11184" t="s">
        <v>110</v>
      </c>
      <c r="L11184" t="s">
        <v>3343</v>
      </c>
      <c r="M11184" t="s">
        <v>3344</v>
      </c>
      <c r="N11184" t="s">
        <v>3360</v>
      </c>
      <c r="O11184" t="s">
        <v>3343</v>
      </c>
      <c r="P11184" t="s">
        <v>3343</v>
      </c>
      <c r="Q11184" t="s">
        <v>3346</v>
      </c>
    </row>
    <row r="11185" spans="1:17" x14ac:dyDescent="0.25">
      <c r="A11185" t="s">
        <v>27955</v>
      </c>
      <c r="B11185" t="s">
        <v>348</v>
      </c>
      <c r="C11185" t="s">
        <v>2674</v>
      </c>
      <c r="D11185" t="s">
        <v>28230</v>
      </c>
      <c r="E11185">
        <v>4502017</v>
      </c>
      <c r="F11185" t="s">
        <v>1408</v>
      </c>
      <c r="G11185" t="s">
        <v>3497</v>
      </c>
      <c r="H11185" t="s">
        <v>2503</v>
      </c>
      <c r="I11185" t="s">
        <v>28289</v>
      </c>
      <c r="J11185" t="s">
        <v>1409</v>
      </c>
      <c r="K11185" t="s">
        <v>110</v>
      </c>
      <c r="L11185" t="s">
        <v>3346</v>
      </c>
      <c r="M11185" t="s">
        <v>3344</v>
      </c>
      <c r="N11185" t="s">
        <v>3360</v>
      </c>
      <c r="O11185" t="s">
        <v>3343</v>
      </c>
      <c r="P11185" t="s">
        <v>3343</v>
      </c>
      <c r="Q11185" t="s">
        <v>3346</v>
      </c>
    </row>
    <row r="11186" spans="1:17" x14ac:dyDescent="0.25">
      <c r="A11186" t="s">
        <v>27955</v>
      </c>
      <c r="B11186" t="s">
        <v>348</v>
      </c>
      <c r="C11186" t="s">
        <v>2674</v>
      </c>
      <c r="D11186" t="s">
        <v>28230</v>
      </c>
      <c r="E11186">
        <v>4502017</v>
      </c>
      <c r="F11186" t="s">
        <v>1408</v>
      </c>
      <c r="G11186" t="s">
        <v>3497</v>
      </c>
      <c r="H11186" t="s">
        <v>2503</v>
      </c>
      <c r="I11186" t="s">
        <v>28290</v>
      </c>
      <c r="J11186" t="s">
        <v>18382</v>
      </c>
      <c r="K11186" t="s">
        <v>110</v>
      </c>
      <c r="L11186" t="s">
        <v>3346</v>
      </c>
      <c r="M11186" t="s">
        <v>3344</v>
      </c>
      <c r="N11186" t="s">
        <v>3360</v>
      </c>
      <c r="O11186" t="s">
        <v>3343</v>
      </c>
      <c r="P11186" t="s">
        <v>3343</v>
      </c>
      <c r="Q11186" t="s">
        <v>3346</v>
      </c>
    </row>
    <row r="11187" spans="1:17" x14ac:dyDescent="0.25">
      <c r="A11187" t="s">
        <v>27955</v>
      </c>
      <c r="B11187" t="s">
        <v>348</v>
      </c>
      <c r="C11187" t="s">
        <v>2674</v>
      </c>
      <c r="D11187" t="s">
        <v>28230</v>
      </c>
      <c r="E11187">
        <v>4502018</v>
      </c>
      <c r="F11187" t="s">
        <v>140</v>
      </c>
      <c r="G11187" t="s">
        <v>25123</v>
      </c>
      <c r="H11187" t="s">
        <v>3350</v>
      </c>
      <c r="I11187" t="s">
        <v>28291</v>
      </c>
      <c r="J11187" t="s">
        <v>25125</v>
      </c>
      <c r="K11187" t="s">
        <v>110</v>
      </c>
      <c r="L11187" t="s">
        <v>3343</v>
      </c>
      <c r="M11187" t="s">
        <v>3397</v>
      </c>
      <c r="N11187" t="s">
        <v>3398</v>
      </c>
      <c r="O11187" t="s">
        <v>3343</v>
      </c>
      <c r="P11187" t="s">
        <v>3343</v>
      </c>
      <c r="Q11187" t="s">
        <v>3346</v>
      </c>
    </row>
    <row r="11188" spans="1:17" x14ac:dyDescent="0.25">
      <c r="A11188" t="s">
        <v>27955</v>
      </c>
      <c r="B11188" t="s">
        <v>348</v>
      </c>
      <c r="C11188" t="s">
        <v>2674</v>
      </c>
      <c r="D11188" t="s">
        <v>28230</v>
      </c>
      <c r="E11188">
        <v>4502018</v>
      </c>
      <c r="F11188" t="s">
        <v>140</v>
      </c>
      <c r="G11188" t="s">
        <v>25123</v>
      </c>
      <c r="H11188" t="s">
        <v>3350</v>
      </c>
      <c r="I11188" t="s">
        <v>28292</v>
      </c>
      <c r="J11188" t="s">
        <v>141</v>
      </c>
      <c r="K11188" t="s">
        <v>110</v>
      </c>
      <c r="L11188" t="s">
        <v>3346</v>
      </c>
      <c r="M11188" t="s">
        <v>3397</v>
      </c>
      <c r="N11188" t="s">
        <v>3398</v>
      </c>
      <c r="O11188" t="s">
        <v>3343</v>
      </c>
      <c r="P11188" t="s">
        <v>3343</v>
      </c>
      <c r="Q11188" t="s">
        <v>3346</v>
      </c>
    </row>
    <row r="11189" spans="1:17" x14ac:dyDescent="0.25">
      <c r="A11189" t="s">
        <v>27955</v>
      </c>
      <c r="B11189" t="s">
        <v>348</v>
      </c>
      <c r="C11189" t="s">
        <v>2674</v>
      </c>
      <c r="D11189" t="s">
        <v>28230</v>
      </c>
      <c r="E11189">
        <v>4502018</v>
      </c>
      <c r="F11189" t="s">
        <v>140</v>
      </c>
      <c r="G11189" t="s">
        <v>25123</v>
      </c>
      <c r="H11189" t="s">
        <v>3350</v>
      </c>
      <c r="I11189" t="s">
        <v>28293</v>
      </c>
      <c r="J11189" t="s">
        <v>2499</v>
      </c>
      <c r="K11189" t="s">
        <v>110</v>
      </c>
      <c r="L11189" t="s">
        <v>3346</v>
      </c>
      <c r="M11189" t="s">
        <v>3397</v>
      </c>
      <c r="N11189" t="s">
        <v>3398</v>
      </c>
      <c r="O11189" t="s">
        <v>3343</v>
      </c>
      <c r="P11189" t="s">
        <v>3343</v>
      </c>
      <c r="Q11189" t="s">
        <v>3346</v>
      </c>
    </row>
    <row r="11190" spans="1:17" x14ac:dyDescent="0.25">
      <c r="A11190" t="s">
        <v>27955</v>
      </c>
      <c r="B11190" t="s">
        <v>348</v>
      </c>
      <c r="C11190" t="s">
        <v>2674</v>
      </c>
      <c r="D11190" t="s">
        <v>28230</v>
      </c>
      <c r="E11190">
        <v>4502019</v>
      </c>
      <c r="F11190" t="s">
        <v>1388</v>
      </c>
      <c r="G11190" t="s">
        <v>28294</v>
      </c>
      <c r="H11190" t="s">
        <v>25206</v>
      </c>
      <c r="I11190" t="s">
        <v>1389</v>
      </c>
      <c r="J11190" t="s">
        <v>1390</v>
      </c>
      <c r="K11190" t="s">
        <v>110</v>
      </c>
      <c r="L11190" t="s">
        <v>3343</v>
      </c>
      <c r="M11190" t="s">
        <v>3344</v>
      </c>
      <c r="N11190" t="s">
        <v>3686</v>
      </c>
      <c r="O11190" t="s">
        <v>3343</v>
      </c>
      <c r="P11190" t="s">
        <v>3343</v>
      </c>
      <c r="Q11190" t="s">
        <v>3346</v>
      </c>
    </row>
    <row r="11191" spans="1:17" x14ac:dyDescent="0.25">
      <c r="A11191" t="s">
        <v>27955</v>
      </c>
      <c r="B11191" t="s">
        <v>348</v>
      </c>
      <c r="C11191" t="s">
        <v>2674</v>
      </c>
      <c r="D11191" t="s">
        <v>28230</v>
      </c>
      <c r="E11191">
        <v>4502019</v>
      </c>
      <c r="F11191" t="s">
        <v>1388</v>
      </c>
      <c r="G11191" t="s">
        <v>28294</v>
      </c>
      <c r="H11191" t="s">
        <v>25206</v>
      </c>
      <c r="I11191" t="s">
        <v>28295</v>
      </c>
      <c r="J11191" t="s">
        <v>25210</v>
      </c>
      <c r="K11191" t="s">
        <v>110</v>
      </c>
      <c r="L11191" t="s">
        <v>3346</v>
      </c>
      <c r="M11191" t="s">
        <v>3344</v>
      </c>
      <c r="N11191" t="s">
        <v>3686</v>
      </c>
      <c r="O11191" t="s">
        <v>3343</v>
      </c>
      <c r="P11191" t="s">
        <v>3343</v>
      </c>
      <c r="Q11191" t="s">
        <v>3346</v>
      </c>
    </row>
    <row r="11192" spans="1:17" x14ac:dyDescent="0.25">
      <c r="A11192" t="s">
        <v>27955</v>
      </c>
      <c r="B11192" t="s">
        <v>348</v>
      </c>
      <c r="C11192" t="s">
        <v>2674</v>
      </c>
      <c r="D11192" t="s">
        <v>28230</v>
      </c>
      <c r="E11192">
        <v>4502020</v>
      </c>
      <c r="F11192" t="s">
        <v>324</v>
      </c>
      <c r="G11192" t="s">
        <v>3600</v>
      </c>
      <c r="H11192" t="s">
        <v>3601</v>
      </c>
      <c r="I11192" t="s">
        <v>28296</v>
      </c>
      <c r="J11192" t="s">
        <v>1394</v>
      </c>
      <c r="K11192" t="s">
        <v>110</v>
      </c>
      <c r="L11192" t="s">
        <v>3343</v>
      </c>
      <c r="M11192" t="s">
        <v>3477</v>
      </c>
      <c r="N11192" t="s">
        <v>3603</v>
      </c>
      <c r="O11192" t="s">
        <v>3343</v>
      </c>
      <c r="P11192" t="s">
        <v>3343</v>
      </c>
      <c r="Q11192" t="s">
        <v>3346</v>
      </c>
    </row>
    <row r="11193" spans="1:17" x14ac:dyDescent="0.25">
      <c r="A11193" t="s">
        <v>27955</v>
      </c>
      <c r="B11193" t="s">
        <v>348</v>
      </c>
      <c r="C11193" t="s">
        <v>2674</v>
      </c>
      <c r="D11193" t="s">
        <v>28230</v>
      </c>
      <c r="E11193">
        <v>4502020</v>
      </c>
      <c r="F11193" t="s">
        <v>324</v>
      </c>
      <c r="G11193" t="s">
        <v>3600</v>
      </c>
      <c r="H11193" t="s">
        <v>3601</v>
      </c>
      <c r="I11193" t="s">
        <v>28297</v>
      </c>
      <c r="J11193" t="s">
        <v>325</v>
      </c>
      <c r="K11193" t="s">
        <v>110</v>
      </c>
      <c r="L11193" t="s">
        <v>3346</v>
      </c>
      <c r="M11193" t="s">
        <v>3477</v>
      </c>
      <c r="N11193" t="s">
        <v>3603</v>
      </c>
      <c r="O11193" t="s">
        <v>3343</v>
      </c>
      <c r="P11193" t="s">
        <v>3343</v>
      </c>
      <c r="Q11193" t="s">
        <v>3346</v>
      </c>
    </row>
    <row r="11194" spans="1:17" x14ac:dyDescent="0.25">
      <c r="A11194" t="s">
        <v>27955</v>
      </c>
      <c r="B11194" t="s">
        <v>348</v>
      </c>
      <c r="C11194" t="s">
        <v>2674</v>
      </c>
      <c r="D11194" t="s">
        <v>28230</v>
      </c>
      <c r="E11194">
        <v>4502021</v>
      </c>
      <c r="F11194" t="s">
        <v>149</v>
      </c>
      <c r="G11194" t="s">
        <v>28298</v>
      </c>
      <c r="H11194" t="s">
        <v>3586</v>
      </c>
      <c r="I11194" t="s">
        <v>150</v>
      </c>
      <c r="J11194" t="s">
        <v>151</v>
      </c>
      <c r="K11194" t="s">
        <v>110</v>
      </c>
      <c r="L11194" t="s">
        <v>3343</v>
      </c>
      <c r="M11194" t="s">
        <v>3344</v>
      </c>
      <c r="N11194" t="s">
        <v>3627</v>
      </c>
      <c r="O11194" t="s">
        <v>3343</v>
      </c>
      <c r="P11194" t="s">
        <v>3343</v>
      </c>
      <c r="Q11194" t="s">
        <v>3346</v>
      </c>
    </row>
    <row r="11195" spans="1:17" x14ac:dyDescent="0.25">
      <c r="A11195" t="s">
        <v>27955</v>
      </c>
      <c r="B11195" t="s">
        <v>348</v>
      </c>
      <c r="C11195" t="s">
        <v>2674</v>
      </c>
      <c r="D11195" t="s">
        <v>28230</v>
      </c>
      <c r="E11195">
        <v>4502022</v>
      </c>
      <c r="F11195" t="s">
        <v>128</v>
      </c>
      <c r="G11195" t="s">
        <v>28299</v>
      </c>
      <c r="H11195" t="s">
        <v>27958</v>
      </c>
      <c r="I11195" t="s">
        <v>28300</v>
      </c>
      <c r="J11195" t="s">
        <v>146</v>
      </c>
      <c r="K11195" t="s">
        <v>110</v>
      </c>
      <c r="L11195" t="s">
        <v>3343</v>
      </c>
      <c r="M11195" t="s">
        <v>3344</v>
      </c>
      <c r="N11195" t="s">
        <v>3345</v>
      </c>
      <c r="O11195" t="s">
        <v>3343</v>
      </c>
      <c r="P11195" t="s">
        <v>3343</v>
      </c>
      <c r="Q11195" t="s">
        <v>3346</v>
      </c>
    </row>
    <row r="11196" spans="1:17" x14ac:dyDescent="0.25">
      <c r="A11196" t="s">
        <v>27955</v>
      </c>
      <c r="B11196" t="s">
        <v>348</v>
      </c>
      <c r="C11196" t="s">
        <v>2674</v>
      </c>
      <c r="D11196" t="s">
        <v>28230</v>
      </c>
      <c r="E11196">
        <v>4502022</v>
      </c>
      <c r="F11196" t="s">
        <v>128</v>
      </c>
      <c r="G11196" t="s">
        <v>28299</v>
      </c>
      <c r="H11196" t="s">
        <v>27958</v>
      </c>
      <c r="I11196" t="s">
        <v>28301</v>
      </c>
      <c r="J11196" t="s">
        <v>362</v>
      </c>
      <c r="K11196" t="s">
        <v>110</v>
      </c>
      <c r="L11196" t="s">
        <v>3346</v>
      </c>
      <c r="M11196" t="s">
        <v>3344</v>
      </c>
      <c r="N11196" t="s">
        <v>3345</v>
      </c>
      <c r="O11196" t="s">
        <v>3343</v>
      </c>
      <c r="P11196" t="s">
        <v>3343</v>
      </c>
      <c r="Q11196" t="s">
        <v>3346</v>
      </c>
    </row>
    <row r="11197" spans="1:17" x14ac:dyDescent="0.25">
      <c r="A11197" t="s">
        <v>27955</v>
      </c>
      <c r="B11197" t="s">
        <v>348</v>
      </c>
      <c r="C11197" t="s">
        <v>2674</v>
      </c>
      <c r="D11197" t="s">
        <v>28230</v>
      </c>
      <c r="E11197">
        <v>4502022</v>
      </c>
      <c r="F11197" t="s">
        <v>128</v>
      </c>
      <c r="G11197" t="s">
        <v>28299</v>
      </c>
      <c r="H11197" t="s">
        <v>27958</v>
      </c>
      <c r="I11197" t="s">
        <v>28302</v>
      </c>
      <c r="J11197" t="s">
        <v>28303</v>
      </c>
      <c r="K11197" t="s">
        <v>110</v>
      </c>
      <c r="L11197" t="s">
        <v>3346</v>
      </c>
      <c r="M11197" t="s">
        <v>3344</v>
      </c>
      <c r="N11197" t="s">
        <v>3345</v>
      </c>
      <c r="O11197" t="s">
        <v>3343</v>
      </c>
      <c r="P11197" t="s">
        <v>3343</v>
      </c>
      <c r="Q11197" t="s">
        <v>3346</v>
      </c>
    </row>
    <row r="11198" spans="1:17" x14ac:dyDescent="0.25">
      <c r="A11198" t="s">
        <v>27955</v>
      </c>
      <c r="B11198" t="s">
        <v>348</v>
      </c>
      <c r="C11198" t="s">
        <v>2674</v>
      </c>
      <c r="D11198" t="s">
        <v>28230</v>
      </c>
      <c r="E11198">
        <v>4502022</v>
      </c>
      <c r="F11198" t="s">
        <v>128</v>
      </c>
      <c r="G11198" t="s">
        <v>28299</v>
      </c>
      <c r="H11198" t="s">
        <v>27958</v>
      </c>
      <c r="I11198" t="s">
        <v>28304</v>
      </c>
      <c r="J11198" t="s">
        <v>28305</v>
      </c>
      <c r="K11198" t="s">
        <v>110</v>
      </c>
      <c r="L11198" t="s">
        <v>3346</v>
      </c>
      <c r="M11198" t="s">
        <v>3344</v>
      </c>
      <c r="N11198" t="s">
        <v>3345</v>
      </c>
      <c r="O11198" t="s">
        <v>3343</v>
      </c>
      <c r="P11198" t="s">
        <v>3343</v>
      </c>
      <c r="Q11198" t="s">
        <v>3346</v>
      </c>
    </row>
    <row r="11199" spans="1:17" x14ac:dyDescent="0.25">
      <c r="A11199" t="s">
        <v>27955</v>
      </c>
      <c r="B11199" t="s">
        <v>348</v>
      </c>
      <c r="C11199" t="s">
        <v>2674</v>
      </c>
      <c r="D11199" t="s">
        <v>28230</v>
      </c>
      <c r="E11199">
        <v>4502022</v>
      </c>
      <c r="F11199" t="s">
        <v>128</v>
      </c>
      <c r="G11199" t="s">
        <v>28299</v>
      </c>
      <c r="H11199" t="s">
        <v>27958</v>
      </c>
      <c r="I11199" t="s">
        <v>28306</v>
      </c>
      <c r="J11199" t="s">
        <v>28307</v>
      </c>
      <c r="K11199" t="s">
        <v>110</v>
      </c>
      <c r="L11199" t="s">
        <v>3346</v>
      </c>
      <c r="M11199" t="s">
        <v>3344</v>
      </c>
      <c r="N11199" t="s">
        <v>3345</v>
      </c>
      <c r="O11199" t="s">
        <v>3343</v>
      </c>
      <c r="P11199" t="s">
        <v>3343</v>
      </c>
      <c r="Q11199" t="s">
        <v>3346</v>
      </c>
    </row>
    <row r="11200" spans="1:17" x14ac:dyDescent="0.25">
      <c r="A11200" t="s">
        <v>27955</v>
      </c>
      <c r="B11200" t="s">
        <v>348</v>
      </c>
      <c r="C11200" t="s">
        <v>2674</v>
      </c>
      <c r="D11200" t="s">
        <v>28230</v>
      </c>
      <c r="E11200">
        <v>4502022</v>
      </c>
      <c r="F11200" t="s">
        <v>128</v>
      </c>
      <c r="G11200" t="s">
        <v>28299</v>
      </c>
      <c r="H11200" t="s">
        <v>27958</v>
      </c>
      <c r="I11200" t="s">
        <v>28308</v>
      </c>
      <c r="J11200" t="s">
        <v>28309</v>
      </c>
      <c r="K11200" t="s">
        <v>110</v>
      </c>
      <c r="L11200" t="s">
        <v>3346</v>
      </c>
      <c r="M11200" t="s">
        <v>3344</v>
      </c>
      <c r="N11200" t="s">
        <v>3345</v>
      </c>
      <c r="O11200" t="s">
        <v>3343</v>
      </c>
      <c r="P11200" t="s">
        <v>3343</v>
      </c>
      <c r="Q11200" t="s">
        <v>3346</v>
      </c>
    </row>
    <row r="11201" spans="1:17" x14ac:dyDescent="0.25">
      <c r="A11201" t="s">
        <v>27955</v>
      </c>
      <c r="B11201" t="s">
        <v>348</v>
      </c>
      <c r="C11201" t="s">
        <v>2674</v>
      </c>
      <c r="D11201" t="s">
        <v>28230</v>
      </c>
      <c r="E11201">
        <v>4502022</v>
      </c>
      <c r="F11201" t="s">
        <v>128</v>
      </c>
      <c r="G11201" t="s">
        <v>28299</v>
      </c>
      <c r="H11201" t="s">
        <v>27958</v>
      </c>
      <c r="I11201" t="s">
        <v>28310</v>
      </c>
      <c r="J11201" t="s">
        <v>28311</v>
      </c>
      <c r="K11201" t="s">
        <v>110</v>
      </c>
      <c r="L11201" t="s">
        <v>3346</v>
      </c>
      <c r="M11201" t="s">
        <v>3344</v>
      </c>
      <c r="N11201" t="s">
        <v>3345</v>
      </c>
      <c r="O11201" t="s">
        <v>3343</v>
      </c>
      <c r="P11201" t="s">
        <v>3343</v>
      </c>
      <c r="Q11201" t="s">
        <v>3346</v>
      </c>
    </row>
    <row r="11202" spans="1:17" x14ac:dyDescent="0.25">
      <c r="A11202" t="s">
        <v>27955</v>
      </c>
      <c r="B11202" t="s">
        <v>348</v>
      </c>
      <c r="C11202" t="s">
        <v>2674</v>
      </c>
      <c r="D11202" t="s">
        <v>28230</v>
      </c>
      <c r="E11202">
        <v>4502022</v>
      </c>
      <c r="F11202" t="s">
        <v>128</v>
      </c>
      <c r="G11202" t="s">
        <v>28299</v>
      </c>
      <c r="H11202" t="s">
        <v>27958</v>
      </c>
      <c r="I11202" t="s">
        <v>386</v>
      </c>
      <c r="J11202" t="s">
        <v>605</v>
      </c>
      <c r="K11202" t="s">
        <v>110</v>
      </c>
      <c r="L11202" t="s">
        <v>3346</v>
      </c>
      <c r="M11202" t="s">
        <v>3344</v>
      </c>
      <c r="N11202" t="s">
        <v>3345</v>
      </c>
      <c r="O11202" t="s">
        <v>3343</v>
      </c>
      <c r="P11202" t="s">
        <v>3343</v>
      </c>
      <c r="Q11202" t="s">
        <v>3346</v>
      </c>
    </row>
    <row r="11203" spans="1:17" x14ac:dyDescent="0.25">
      <c r="A11203" t="s">
        <v>27955</v>
      </c>
      <c r="B11203" t="s">
        <v>348</v>
      </c>
      <c r="C11203" t="s">
        <v>2674</v>
      </c>
      <c r="D11203" t="s">
        <v>28230</v>
      </c>
      <c r="E11203">
        <v>4502022</v>
      </c>
      <c r="F11203" t="s">
        <v>128</v>
      </c>
      <c r="G11203" t="s">
        <v>28299</v>
      </c>
      <c r="H11203" t="s">
        <v>27958</v>
      </c>
      <c r="I11203" t="s">
        <v>28312</v>
      </c>
      <c r="J11203" t="s">
        <v>393</v>
      </c>
      <c r="K11203" t="s">
        <v>110</v>
      </c>
      <c r="L11203" t="s">
        <v>3346</v>
      </c>
      <c r="M11203" t="s">
        <v>3344</v>
      </c>
      <c r="N11203" t="s">
        <v>3345</v>
      </c>
      <c r="O11203" t="s">
        <v>3343</v>
      </c>
      <c r="P11203" t="s">
        <v>3343</v>
      </c>
      <c r="Q11203" t="s">
        <v>3346</v>
      </c>
    </row>
    <row r="11204" spans="1:17" x14ac:dyDescent="0.25">
      <c r="A11204" t="s">
        <v>27955</v>
      </c>
      <c r="B11204" t="s">
        <v>348</v>
      </c>
      <c r="C11204" t="s">
        <v>2674</v>
      </c>
      <c r="D11204" t="s">
        <v>28230</v>
      </c>
      <c r="E11204">
        <v>4502022</v>
      </c>
      <c r="F11204" t="s">
        <v>128</v>
      </c>
      <c r="G11204" t="s">
        <v>28299</v>
      </c>
      <c r="H11204" t="s">
        <v>27958</v>
      </c>
      <c r="I11204" t="s">
        <v>28313</v>
      </c>
      <c r="J11204" t="s">
        <v>396</v>
      </c>
      <c r="K11204" t="s">
        <v>110</v>
      </c>
      <c r="L11204" t="s">
        <v>3346</v>
      </c>
      <c r="M11204" t="s">
        <v>3344</v>
      </c>
      <c r="N11204" t="s">
        <v>3345</v>
      </c>
      <c r="O11204" t="s">
        <v>3343</v>
      </c>
      <c r="P11204" t="s">
        <v>3343</v>
      </c>
      <c r="Q11204" t="s">
        <v>3346</v>
      </c>
    </row>
    <row r="11205" spans="1:17" x14ac:dyDescent="0.25">
      <c r="A11205" t="s">
        <v>27955</v>
      </c>
      <c r="B11205" t="s">
        <v>348</v>
      </c>
      <c r="C11205" t="s">
        <v>2674</v>
      </c>
      <c r="D11205" t="s">
        <v>28230</v>
      </c>
      <c r="E11205">
        <v>4502022</v>
      </c>
      <c r="F11205" t="s">
        <v>128</v>
      </c>
      <c r="G11205" t="s">
        <v>28299</v>
      </c>
      <c r="H11205" t="s">
        <v>27958</v>
      </c>
      <c r="I11205" t="s">
        <v>28314</v>
      </c>
      <c r="J11205" t="s">
        <v>23447</v>
      </c>
      <c r="K11205" t="s">
        <v>110</v>
      </c>
      <c r="L11205" t="s">
        <v>3346</v>
      </c>
      <c r="M11205" t="s">
        <v>3344</v>
      </c>
      <c r="N11205" t="s">
        <v>3345</v>
      </c>
      <c r="O11205" t="s">
        <v>3343</v>
      </c>
      <c r="P11205" t="s">
        <v>3343</v>
      </c>
      <c r="Q11205" t="s">
        <v>3346</v>
      </c>
    </row>
    <row r="11206" spans="1:17" x14ac:dyDescent="0.25">
      <c r="A11206" t="s">
        <v>27955</v>
      </c>
      <c r="B11206" t="s">
        <v>348</v>
      </c>
      <c r="C11206" t="s">
        <v>2674</v>
      </c>
      <c r="D11206" t="s">
        <v>28230</v>
      </c>
      <c r="E11206">
        <v>4502022</v>
      </c>
      <c r="F11206" t="s">
        <v>128</v>
      </c>
      <c r="G11206" t="s">
        <v>28299</v>
      </c>
      <c r="H11206" t="s">
        <v>27958</v>
      </c>
      <c r="I11206" t="s">
        <v>28315</v>
      </c>
      <c r="J11206" t="s">
        <v>28316</v>
      </c>
      <c r="K11206" t="s">
        <v>110</v>
      </c>
      <c r="L11206" t="s">
        <v>3346</v>
      </c>
      <c r="M11206" t="s">
        <v>3344</v>
      </c>
      <c r="N11206" t="s">
        <v>3345</v>
      </c>
      <c r="O11206" t="s">
        <v>3343</v>
      </c>
      <c r="P11206" t="s">
        <v>3343</v>
      </c>
      <c r="Q11206" t="s">
        <v>3346</v>
      </c>
    </row>
    <row r="11207" spans="1:17" x14ac:dyDescent="0.25">
      <c r="A11207" t="s">
        <v>27955</v>
      </c>
      <c r="B11207" t="s">
        <v>348</v>
      </c>
      <c r="C11207" t="s">
        <v>2674</v>
      </c>
      <c r="D11207" t="s">
        <v>28230</v>
      </c>
      <c r="E11207">
        <v>4502024</v>
      </c>
      <c r="F11207" t="s">
        <v>231</v>
      </c>
      <c r="G11207" t="s">
        <v>28317</v>
      </c>
      <c r="H11207" t="s">
        <v>6617</v>
      </c>
      <c r="I11207" t="s">
        <v>1379</v>
      </c>
      <c r="J11207" t="s">
        <v>232</v>
      </c>
      <c r="K11207" t="s">
        <v>110</v>
      </c>
      <c r="L11207" t="s">
        <v>3343</v>
      </c>
      <c r="M11207" t="s">
        <v>3344</v>
      </c>
      <c r="N11207" t="s">
        <v>3627</v>
      </c>
      <c r="O11207" t="s">
        <v>3343</v>
      </c>
      <c r="P11207" t="s">
        <v>3343</v>
      </c>
      <c r="Q11207" t="s">
        <v>3346</v>
      </c>
    </row>
    <row r="11208" spans="1:17" x14ac:dyDescent="0.25">
      <c r="A11208" t="s">
        <v>27955</v>
      </c>
      <c r="B11208" t="s">
        <v>348</v>
      </c>
      <c r="C11208" t="s">
        <v>2674</v>
      </c>
      <c r="D11208" t="s">
        <v>28230</v>
      </c>
      <c r="E11208">
        <v>4502024</v>
      </c>
      <c r="F11208" t="s">
        <v>231</v>
      </c>
      <c r="G11208" t="s">
        <v>28317</v>
      </c>
      <c r="H11208" t="s">
        <v>6617</v>
      </c>
      <c r="I11208" t="s">
        <v>28318</v>
      </c>
      <c r="J11208" t="s">
        <v>28319</v>
      </c>
      <c r="K11208" t="s">
        <v>110</v>
      </c>
      <c r="L11208" t="s">
        <v>3346</v>
      </c>
      <c r="M11208" t="s">
        <v>3344</v>
      </c>
      <c r="N11208" t="s">
        <v>3627</v>
      </c>
      <c r="O11208" t="s">
        <v>3343</v>
      </c>
      <c r="P11208" t="s">
        <v>3343</v>
      </c>
      <c r="Q11208" t="s">
        <v>3346</v>
      </c>
    </row>
    <row r="11209" spans="1:17" x14ac:dyDescent="0.25">
      <c r="A11209" t="s">
        <v>27955</v>
      </c>
      <c r="B11209" t="s">
        <v>348</v>
      </c>
      <c r="C11209" t="s">
        <v>2674</v>
      </c>
      <c r="D11209" t="s">
        <v>28230</v>
      </c>
      <c r="E11209">
        <v>4502024</v>
      </c>
      <c r="F11209" t="s">
        <v>231</v>
      </c>
      <c r="G11209" t="s">
        <v>28317</v>
      </c>
      <c r="H11209" t="s">
        <v>6617</v>
      </c>
      <c r="I11209" t="s">
        <v>28320</v>
      </c>
      <c r="J11209" t="s">
        <v>28321</v>
      </c>
      <c r="K11209" t="s">
        <v>110</v>
      </c>
      <c r="L11209" t="s">
        <v>3346</v>
      </c>
      <c r="M11209" t="s">
        <v>3344</v>
      </c>
      <c r="N11209" t="s">
        <v>3627</v>
      </c>
      <c r="O11209" t="s">
        <v>3343</v>
      </c>
      <c r="P11209" t="s">
        <v>3343</v>
      </c>
      <c r="Q11209" t="s">
        <v>3346</v>
      </c>
    </row>
    <row r="11210" spans="1:17" x14ac:dyDescent="0.25">
      <c r="A11210" t="s">
        <v>27955</v>
      </c>
      <c r="B11210" t="s">
        <v>348</v>
      </c>
      <c r="C11210" t="s">
        <v>2674</v>
      </c>
      <c r="D11210" t="s">
        <v>28230</v>
      </c>
      <c r="E11210">
        <v>4502025</v>
      </c>
      <c r="F11210" t="s">
        <v>399</v>
      </c>
      <c r="G11210" t="s">
        <v>28322</v>
      </c>
      <c r="H11210" t="s">
        <v>18951</v>
      </c>
      <c r="I11210" t="s">
        <v>28323</v>
      </c>
      <c r="J11210" t="s">
        <v>400</v>
      </c>
      <c r="K11210" t="s">
        <v>110</v>
      </c>
      <c r="L11210" t="s">
        <v>3343</v>
      </c>
      <c r="M11210" t="s">
        <v>3344</v>
      </c>
      <c r="N11210" t="s">
        <v>4357</v>
      </c>
      <c r="O11210" t="s">
        <v>3343</v>
      </c>
      <c r="P11210" t="s">
        <v>3343</v>
      </c>
      <c r="Q11210" t="s">
        <v>3346</v>
      </c>
    </row>
    <row r="11211" spans="1:17" x14ac:dyDescent="0.25">
      <c r="A11211" t="s">
        <v>27955</v>
      </c>
      <c r="B11211" t="s">
        <v>348</v>
      </c>
      <c r="C11211" t="s">
        <v>2674</v>
      </c>
      <c r="D11211" t="s">
        <v>28230</v>
      </c>
      <c r="E11211">
        <v>4502026</v>
      </c>
      <c r="F11211" t="s">
        <v>114</v>
      </c>
      <c r="G11211" t="s">
        <v>8088</v>
      </c>
      <c r="H11211" t="s">
        <v>3350</v>
      </c>
      <c r="I11211" t="s">
        <v>28324</v>
      </c>
      <c r="J11211" t="s">
        <v>116</v>
      </c>
      <c r="K11211" t="s">
        <v>110</v>
      </c>
      <c r="L11211" t="s">
        <v>3343</v>
      </c>
      <c r="M11211" t="s">
        <v>3344</v>
      </c>
      <c r="N11211" t="s">
        <v>3627</v>
      </c>
      <c r="O11211" t="s">
        <v>3343</v>
      </c>
      <c r="P11211" t="s">
        <v>3343</v>
      </c>
      <c r="Q11211" t="s">
        <v>3346</v>
      </c>
    </row>
    <row r="11212" spans="1:17" x14ac:dyDescent="0.25">
      <c r="A11212" t="s">
        <v>27955</v>
      </c>
      <c r="B11212" t="s">
        <v>348</v>
      </c>
      <c r="C11212" t="s">
        <v>2674</v>
      </c>
      <c r="D11212" t="s">
        <v>28230</v>
      </c>
      <c r="E11212">
        <v>4502026</v>
      </c>
      <c r="F11212" t="s">
        <v>114</v>
      </c>
      <c r="G11212" t="s">
        <v>8088</v>
      </c>
      <c r="H11212" t="s">
        <v>3350</v>
      </c>
      <c r="I11212" t="s">
        <v>1375</v>
      </c>
      <c r="J11212" t="s">
        <v>1376</v>
      </c>
      <c r="K11212" t="s">
        <v>110</v>
      </c>
      <c r="L11212" t="s">
        <v>3346</v>
      </c>
      <c r="M11212" t="s">
        <v>3344</v>
      </c>
      <c r="N11212" t="s">
        <v>3627</v>
      </c>
      <c r="O11212" t="s">
        <v>3343</v>
      </c>
      <c r="P11212" t="s">
        <v>3343</v>
      </c>
      <c r="Q11212" t="s">
        <v>3346</v>
      </c>
    </row>
    <row r="11213" spans="1:17" x14ac:dyDescent="0.25">
      <c r="A11213" t="s">
        <v>27955</v>
      </c>
      <c r="B11213" t="s">
        <v>348</v>
      </c>
      <c r="C11213" t="s">
        <v>2674</v>
      </c>
      <c r="D11213" t="s">
        <v>28230</v>
      </c>
      <c r="E11213">
        <v>4502026</v>
      </c>
      <c r="F11213" t="s">
        <v>114</v>
      </c>
      <c r="G11213" t="s">
        <v>8088</v>
      </c>
      <c r="H11213" t="s">
        <v>3350</v>
      </c>
      <c r="I11213" t="s">
        <v>28325</v>
      </c>
      <c r="J11213" t="s">
        <v>28326</v>
      </c>
      <c r="K11213" t="s">
        <v>110</v>
      </c>
      <c r="L11213" t="s">
        <v>3346</v>
      </c>
      <c r="M11213" t="s">
        <v>3344</v>
      </c>
      <c r="N11213" t="s">
        <v>3627</v>
      </c>
      <c r="O11213" t="s">
        <v>3343</v>
      </c>
      <c r="P11213" t="s">
        <v>3343</v>
      </c>
      <c r="Q11213" t="s">
        <v>3346</v>
      </c>
    </row>
    <row r="11214" spans="1:17" x14ac:dyDescent="0.25">
      <c r="A11214" t="s">
        <v>27955</v>
      </c>
      <c r="B11214" t="s">
        <v>348</v>
      </c>
      <c r="C11214" t="s">
        <v>2674</v>
      </c>
      <c r="D11214" t="s">
        <v>28230</v>
      </c>
      <c r="E11214">
        <v>4502027</v>
      </c>
      <c r="F11214" t="s">
        <v>1399</v>
      </c>
      <c r="G11214" t="s">
        <v>28327</v>
      </c>
      <c r="H11214" t="s">
        <v>3498</v>
      </c>
      <c r="I11214" t="s">
        <v>1400</v>
      </c>
      <c r="J11214" t="s">
        <v>1401</v>
      </c>
      <c r="K11214" t="s">
        <v>110</v>
      </c>
      <c r="L11214" t="s">
        <v>3343</v>
      </c>
      <c r="M11214" t="s">
        <v>3344</v>
      </c>
      <c r="N11214" t="s">
        <v>3345</v>
      </c>
      <c r="O11214" t="s">
        <v>3343</v>
      </c>
      <c r="P11214" t="s">
        <v>3343</v>
      </c>
      <c r="Q11214" t="s">
        <v>3346</v>
      </c>
    </row>
    <row r="11215" spans="1:17" x14ac:dyDescent="0.25">
      <c r="A11215" t="s">
        <v>27955</v>
      </c>
      <c r="B11215" t="s">
        <v>348</v>
      </c>
      <c r="C11215" t="s">
        <v>2674</v>
      </c>
      <c r="D11215" t="s">
        <v>28230</v>
      </c>
      <c r="E11215">
        <v>4502027</v>
      </c>
      <c r="F11215" t="s">
        <v>1399</v>
      </c>
      <c r="G11215" t="s">
        <v>28327</v>
      </c>
      <c r="H11215" t="s">
        <v>3498</v>
      </c>
      <c r="I11215" t="s">
        <v>28328</v>
      </c>
      <c r="J11215" t="s">
        <v>23794</v>
      </c>
      <c r="K11215" t="s">
        <v>110</v>
      </c>
      <c r="L11215" t="s">
        <v>3346</v>
      </c>
      <c r="M11215" t="s">
        <v>3344</v>
      </c>
      <c r="N11215" t="s">
        <v>3345</v>
      </c>
      <c r="O11215" t="s">
        <v>3343</v>
      </c>
      <c r="P11215" t="s">
        <v>3343</v>
      </c>
      <c r="Q11215" t="s">
        <v>3346</v>
      </c>
    </row>
    <row r="11216" spans="1:17" x14ac:dyDescent="0.25">
      <c r="A11216" t="s">
        <v>27955</v>
      </c>
      <c r="B11216" t="s">
        <v>348</v>
      </c>
      <c r="C11216" t="s">
        <v>2674</v>
      </c>
      <c r="D11216" t="s">
        <v>28230</v>
      </c>
      <c r="E11216">
        <v>4502029</v>
      </c>
      <c r="F11216" t="s">
        <v>867</v>
      </c>
      <c r="G11216" t="s">
        <v>3481</v>
      </c>
      <c r="H11216" t="s">
        <v>3350</v>
      </c>
      <c r="I11216" t="s">
        <v>28329</v>
      </c>
      <c r="J11216" t="s">
        <v>869</v>
      </c>
      <c r="K11216" t="s">
        <v>110</v>
      </c>
      <c r="L11216" t="s">
        <v>3343</v>
      </c>
      <c r="M11216" t="s">
        <v>3344</v>
      </c>
      <c r="N11216" t="s">
        <v>3627</v>
      </c>
      <c r="O11216" t="s">
        <v>3343</v>
      </c>
      <c r="P11216" t="s">
        <v>3343</v>
      </c>
      <c r="Q11216" t="s">
        <v>3346</v>
      </c>
    </row>
    <row r="11217" spans="1:17" x14ac:dyDescent="0.25">
      <c r="A11217" t="s">
        <v>27955</v>
      </c>
      <c r="B11217" t="s">
        <v>348</v>
      </c>
      <c r="C11217" t="s">
        <v>2674</v>
      </c>
      <c r="D11217" t="s">
        <v>28230</v>
      </c>
      <c r="E11217">
        <v>4502030</v>
      </c>
      <c r="F11217" t="s">
        <v>375</v>
      </c>
      <c r="G11217" t="s">
        <v>153</v>
      </c>
      <c r="H11217" t="s">
        <v>3350</v>
      </c>
      <c r="I11217" t="s">
        <v>1445</v>
      </c>
      <c r="J11217" t="s">
        <v>154</v>
      </c>
      <c r="K11217" t="s">
        <v>110</v>
      </c>
      <c r="L11217" t="s">
        <v>3343</v>
      </c>
      <c r="M11217" t="s">
        <v>3344</v>
      </c>
      <c r="N11217" t="s">
        <v>3627</v>
      </c>
      <c r="O11217" t="s">
        <v>3343</v>
      </c>
      <c r="P11217" t="s">
        <v>3343</v>
      </c>
      <c r="Q11217" t="s">
        <v>3346</v>
      </c>
    </row>
    <row r="11218" spans="1:17" x14ac:dyDescent="0.25">
      <c r="A11218" t="s">
        <v>27955</v>
      </c>
      <c r="B11218" t="s">
        <v>348</v>
      </c>
      <c r="C11218" t="s">
        <v>2674</v>
      </c>
      <c r="D11218" t="s">
        <v>28230</v>
      </c>
      <c r="E11218">
        <v>4502030</v>
      </c>
      <c r="F11218" t="s">
        <v>375</v>
      </c>
      <c r="G11218" t="s">
        <v>153</v>
      </c>
      <c r="H11218" t="s">
        <v>3350</v>
      </c>
      <c r="I11218" t="s">
        <v>28330</v>
      </c>
      <c r="J11218" t="s">
        <v>28331</v>
      </c>
      <c r="K11218" t="s">
        <v>110</v>
      </c>
      <c r="L11218" t="s">
        <v>3346</v>
      </c>
      <c r="M11218" t="s">
        <v>3344</v>
      </c>
      <c r="N11218" t="s">
        <v>3627</v>
      </c>
      <c r="O11218" t="s">
        <v>3343</v>
      </c>
      <c r="P11218" t="s">
        <v>3343</v>
      </c>
      <c r="Q11218" t="s">
        <v>3346</v>
      </c>
    </row>
    <row r="11219" spans="1:17" x14ac:dyDescent="0.25">
      <c r="A11219" t="s">
        <v>27955</v>
      </c>
      <c r="B11219" t="s">
        <v>348</v>
      </c>
      <c r="C11219" t="s">
        <v>2674</v>
      </c>
      <c r="D11219" t="s">
        <v>28230</v>
      </c>
      <c r="E11219">
        <v>4502030</v>
      </c>
      <c r="F11219" t="s">
        <v>375</v>
      </c>
      <c r="G11219" t="s">
        <v>153</v>
      </c>
      <c r="H11219" t="s">
        <v>3350</v>
      </c>
      <c r="I11219" t="s">
        <v>28332</v>
      </c>
      <c r="J11219" t="s">
        <v>23364</v>
      </c>
      <c r="K11219" t="s">
        <v>110</v>
      </c>
      <c r="L11219" t="s">
        <v>3346</v>
      </c>
      <c r="M11219" t="s">
        <v>3344</v>
      </c>
      <c r="N11219" t="s">
        <v>3627</v>
      </c>
      <c r="O11219" t="s">
        <v>3343</v>
      </c>
      <c r="P11219" t="s">
        <v>3343</v>
      </c>
      <c r="Q11219" t="s">
        <v>3346</v>
      </c>
    </row>
    <row r="11220" spans="1:17" x14ac:dyDescent="0.25">
      <c r="A11220" t="s">
        <v>27955</v>
      </c>
      <c r="B11220" t="s">
        <v>348</v>
      </c>
      <c r="C11220" t="s">
        <v>2674</v>
      </c>
      <c r="D11220" t="s">
        <v>28230</v>
      </c>
      <c r="E11220">
        <v>4502030</v>
      </c>
      <c r="F11220" t="s">
        <v>375</v>
      </c>
      <c r="G11220" t="s">
        <v>153</v>
      </c>
      <c r="H11220" t="s">
        <v>3350</v>
      </c>
      <c r="I11220" t="s">
        <v>28333</v>
      </c>
      <c r="J11220" t="s">
        <v>23368</v>
      </c>
      <c r="K11220" t="s">
        <v>110</v>
      </c>
      <c r="L11220" t="s">
        <v>3346</v>
      </c>
      <c r="M11220" t="s">
        <v>3344</v>
      </c>
      <c r="N11220" t="s">
        <v>3627</v>
      </c>
      <c r="O11220" t="s">
        <v>3343</v>
      </c>
      <c r="P11220" t="s">
        <v>3343</v>
      </c>
      <c r="Q11220" t="s">
        <v>3346</v>
      </c>
    </row>
    <row r="11221" spans="1:17" x14ac:dyDescent="0.25">
      <c r="A11221" t="s">
        <v>27955</v>
      </c>
      <c r="B11221" t="s">
        <v>348</v>
      </c>
      <c r="C11221" t="s">
        <v>2674</v>
      </c>
      <c r="D11221" t="s">
        <v>28230</v>
      </c>
      <c r="E11221">
        <v>4502030</v>
      </c>
      <c r="F11221" t="s">
        <v>375</v>
      </c>
      <c r="G11221" t="s">
        <v>153</v>
      </c>
      <c r="H11221" t="s">
        <v>3350</v>
      </c>
      <c r="I11221" t="s">
        <v>28334</v>
      </c>
      <c r="J11221" t="s">
        <v>28335</v>
      </c>
      <c r="K11221" t="s">
        <v>110</v>
      </c>
      <c r="L11221" t="s">
        <v>3346</v>
      </c>
      <c r="M11221" t="s">
        <v>3344</v>
      </c>
      <c r="N11221" t="s">
        <v>3627</v>
      </c>
      <c r="O11221" t="s">
        <v>3343</v>
      </c>
      <c r="P11221" t="s">
        <v>3343</v>
      </c>
      <c r="Q11221" t="s">
        <v>3346</v>
      </c>
    </row>
    <row r="11222" spans="1:17" x14ac:dyDescent="0.25">
      <c r="A11222" t="s">
        <v>27955</v>
      </c>
      <c r="B11222" t="s">
        <v>348</v>
      </c>
      <c r="C11222" t="s">
        <v>2674</v>
      </c>
      <c r="D11222" t="s">
        <v>28230</v>
      </c>
      <c r="E11222">
        <v>4502030</v>
      </c>
      <c r="F11222" t="s">
        <v>375</v>
      </c>
      <c r="G11222" t="s">
        <v>153</v>
      </c>
      <c r="H11222" t="s">
        <v>3350</v>
      </c>
      <c r="I11222" t="s">
        <v>28336</v>
      </c>
      <c r="J11222" t="s">
        <v>28337</v>
      </c>
      <c r="K11222" t="s">
        <v>110</v>
      </c>
      <c r="L11222" t="s">
        <v>3346</v>
      </c>
      <c r="M11222" t="s">
        <v>3344</v>
      </c>
      <c r="N11222" t="s">
        <v>3627</v>
      </c>
      <c r="O11222" t="s">
        <v>3343</v>
      </c>
      <c r="P11222" t="s">
        <v>3343</v>
      </c>
      <c r="Q11222" t="s">
        <v>3346</v>
      </c>
    </row>
    <row r="11223" spans="1:17" x14ac:dyDescent="0.25">
      <c r="A11223" t="s">
        <v>27955</v>
      </c>
      <c r="B11223" t="s">
        <v>348</v>
      </c>
      <c r="C11223" t="s">
        <v>2674</v>
      </c>
      <c r="D11223" t="s">
        <v>28230</v>
      </c>
      <c r="E11223">
        <v>4502030</v>
      </c>
      <c r="F11223" t="s">
        <v>375</v>
      </c>
      <c r="G11223" t="s">
        <v>153</v>
      </c>
      <c r="H11223" t="s">
        <v>3350</v>
      </c>
      <c r="I11223" t="s">
        <v>28338</v>
      </c>
      <c r="J11223" t="s">
        <v>28339</v>
      </c>
      <c r="K11223" t="s">
        <v>110</v>
      </c>
      <c r="L11223" t="s">
        <v>3346</v>
      </c>
      <c r="M11223" t="s">
        <v>3344</v>
      </c>
      <c r="N11223" t="s">
        <v>3627</v>
      </c>
      <c r="O11223" t="s">
        <v>3343</v>
      </c>
      <c r="P11223" t="s">
        <v>3343</v>
      </c>
      <c r="Q11223" t="s">
        <v>3346</v>
      </c>
    </row>
    <row r="11224" spans="1:17" x14ac:dyDescent="0.25">
      <c r="A11224" t="s">
        <v>27955</v>
      </c>
      <c r="B11224" t="s">
        <v>348</v>
      </c>
      <c r="C11224" t="s">
        <v>2674</v>
      </c>
      <c r="D11224" t="s">
        <v>28230</v>
      </c>
      <c r="E11224">
        <v>4502030</v>
      </c>
      <c r="F11224" t="s">
        <v>375</v>
      </c>
      <c r="G11224" t="s">
        <v>153</v>
      </c>
      <c r="H11224" t="s">
        <v>3350</v>
      </c>
      <c r="I11224" t="s">
        <v>28340</v>
      </c>
      <c r="J11224" t="s">
        <v>376</v>
      </c>
      <c r="K11224" t="s">
        <v>110</v>
      </c>
      <c r="L11224" t="s">
        <v>3346</v>
      </c>
      <c r="M11224" t="s">
        <v>3344</v>
      </c>
      <c r="N11224" t="s">
        <v>3627</v>
      </c>
      <c r="O11224" t="s">
        <v>3343</v>
      </c>
      <c r="P11224" t="s">
        <v>3343</v>
      </c>
      <c r="Q11224" t="s">
        <v>3346</v>
      </c>
    </row>
    <row r="11225" spans="1:17" x14ac:dyDescent="0.25">
      <c r="A11225" t="s">
        <v>27955</v>
      </c>
      <c r="B11225" t="s">
        <v>348</v>
      </c>
      <c r="C11225" t="s">
        <v>2674</v>
      </c>
      <c r="D11225" t="s">
        <v>28230</v>
      </c>
      <c r="E11225">
        <v>4502030</v>
      </c>
      <c r="F11225" t="s">
        <v>375</v>
      </c>
      <c r="G11225" t="s">
        <v>153</v>
      </c>
      <c r="H11225" t="s">
        <v>3350</v>
      </c>
      <c r="I11225" t="s">
        <v>28341</v>
      </c>
      <c r="J11225" t="s">
        <v>28342</v>
      </c>
      <c r="K11225" t="s">
        <v>110</v>
      </c>
      <c r="L11225" t="s">
        <v>3346</v>
      </c>
      <c r="M11225" t="s">
        <v>3344</v>
      </c>
      <c r="N11225" t="s">
        <v>3627</v>
      </c>
      <c r="O11225" t="s">
        <v>3343</v>
      </c>
      <c r="P11225" t="s">
        <v>3343</v>
      </c>
      <c r="Q11225" t="s">
        <v>3346</v>
      </c>
    </row>
    <row r="11226" spans="1:17" x14ac:dyDescent="0.25">
      <c r="A11226" t="s">
        <v>27955</v>
      </c>
      <c r="B11226" t="s">
        <v>348</v>
      </c>
      <c r="C11226" t="s">
        <v>2674</v>
      </c>
      <c r="D11226" t="s">
        <v>28230</v>
      </c>
      <c r="E11226">
        <v>4502030</v>
      </c>
      <c r="F11226" t="s">
        <v>375</v>
      </c>
      <c r="G11226" t="s">
        <v>153</v>
      </c>
      <c r="H11226" t="s">
        <v>3350</v>
      </c>
      <c r="I11226" t="s">
        <v>28343</v>
      </c>
      <c r="J11226" t="s">
        <v>28344</v>
      </c>
      <c r="K11226" t="s">
        <v>110</v>
      </c>
      <c r="L11226" t="s">
        <v>3346</v>
      </c>
      <c r="M11226" t="s">
        <v>3344</v>
      </c>
      <c r="N11226" t="s">
        <v>3627</v>
      </c>
      <c r="O11226" t="s">
        <v>3343</v>
      </c>
      <c r="P11226" t="s">
        <v>3343</v>
      </c>
      <c r="Q11226" t="s">
        <v>3346</v>
      </c>
    </row>
    <row r="11227" spans="1:17" x14ac:dyDescent="0.25">
      <c r="A11227" t="s">
        <v>27955</v>
      </c>
      <c r="B11227" t="s">
        <v>348</v>
      </c>
      <c r="C11227" t="s">
        <v>2674</v>
      </c>
      <c r="D11227" t="s">
        <v>28230</v>
      </c>
      <c r="E11227">
        <v>4502030</v>
      </c>
      <c r="F11227" t="s">
        <v>375</v>
      </c>
      <c r="G11227" t="s">
        <v>153</v>
      </c>
      <c r="H11227" t="s">
        <v>3350</v>
      </c>
      <c r="I11227" t="s">
        <v>28345</v>
      </c>
      <c r="J11227" t="s">
        <v>28346</v>
      </c>
      <c r="K11227" t="s">
        <v>110</v>
      </c>
      <c r="L11227" t="s">
        <v>3346</v>
      </c>
      <c r="M11227" t="s">
        <v>3344</v>
      </c>
      <c r="N11227" t="s">
        <v>3627</v>
      </c>
      <c r="O11227" t="s">
        <v>3343</v>
      </c>
      <c r="P11227" t="s">
        <v>3343</v>
      </c>
      <c r="Q11227" t="s">
        <v>3346</v>
      </c>
    </row>
    <row r="11228" spans="1:17" x14ac:dyDescent="0.25">
      <c r="A11228" t="s">
        <v>27955</v>
      </c>
      <c r="B11228" t="s">
        <v>348</v>
      </c>
      <c r="C11228" t="s">
        <v>2674</v>
      </c>
      <c r="D11228" t="s">
        <v>28230</v>
      </c>
      <c r="E11228" s="1009">
        <v>4502032</v>
      </c>
      <c r="F11228" t="s">
        <v>102</v>
      </c>
      <c r="G11228" t="s">
        <v>7578</v>
      </c>
      <c r="H11228" t="s">
        <v>3350</v>
      </c>
      <c r="I11228" t="s">
        <v>344</v>
      </c>
      <c r="J11228" t="s">
        <v>103</v>
      </c>
      <c r="K11228" t="s">
        <v>110</v>
      </c>
      <c r="L11228" t="s">
        <v>3343</v>
      </c>
      <c r="M11228" t="s">
        <v>3344</v>
      </c>
      <c r="N11228" t="s">
        <v>3627</v>
      </c>
      <c r="O11228" t="s">
        <v>3343</v>
      </c>
      <c r="P11228" t="s">
        <v>3343</v>
      </c>
      <c r="Q11228" t="s">
        <v>3346</v>
      </c>
    </row>
    <row r="11229" spans="1:17" x14ac:dyDescent="0.25">
      <c r="A11229" t="s">
        <v>27955</v>
      </c>
      <c r="B11229" t="s">
        <v>348</v>
      </c>
      <c r="C11229" t="s">
        <v>2674</v>
      </c>
      <c r="D11229" t="s">
        <v>28230</v>
      </c>
      <c r="E11229">
        <v>4502032</v>
      </c>
      <c r="F11229" t="s">
        <v>102</v>
      </c>
      <c r="G11229" t="s">
        <v>7578</v>
      </c>
      <c r="H11229" t="s">
        <v>3350</v>
      </c>
      <c r="I11229" t="s">
        <v>28347</v>
      </c>
      <c r="J11229" t="s">
        <v>209</v>
      </c>
      <c r="K11229" t="s">
        <v>110</v>
      </c>
      <c r="L11229" t="s">
        <v>3346</v>
      </c>
      <c r="M11229" t="s">
        <v>3344</v>
      </c>
      <c r="N11229" t="s">
        <v>3627</v>
      </c>
      <c r="O11229" t="s">
        <v>3343</v>
      </c>
      <c r="P11229" t="s">
        <v>3343</v>
      </c>
      <c r="Q11229" t="s">
        <v>3346</v>
      </c>
    </row>
    <row r="11230" spans="1:17" x14ac:dyDescent="0.25">
      <c r="A11230" t="s">
        <v>27955</v>
      </c>
      <c r="B11230" t="s">
        <v>348</v>
      </c>
      <c r="C11230" t="s">
        <v>2674</v>
      </c>
      <c r="D11230" t="s">
        <v>28230</v>
      </c>
      <c r="E11230">
        <v>4502032</v>
      </c>
      <c r="F11230" t="s">
        <v>102</v>
      </c>
      <c r="G11230" t="s">
        <v>7578</v>
      </c>
      <c r="H11230" t="s">
        <v>3350</v>
      </c>
      <c r="I11230" t="s">
        <v>28348</v>
      </c>
      <c r="J11230" t="s">
        <v>23391</v>
      </c>
      <c r="K11230" t="s">
        <v>110</v>
      </c>
      <c r="L11230" t="s">
        <v>3346</v>
      </c>
      <c r="M11230" t="s">
        <v>3344</v>
      </c>
      <c r="N11230" t="s">
        <v>3627</v>
      </c>
      <c r="O11230" t="s">
        <v>3343</v>
      </c>
      <c r="P11230" t="s">
        <v>3343</v>
      </c>
      <c r="Q11230" t="s">
        <v>3346</v>
      </c>
    </row>
    <row r="11231" spans="1:17" x14ac:dyDescent="0.25">
      <c r="A11231" t="s">
        <v>27955</v>
      </c>
      <c r="B11231" t="s">
        <v>348</v>
      </c>
      <c r="C11231" t="s">
        <v>2674</v>
      </c>
      <c r="D11231" t="s">
        <v>28230</v>
      </c>
      <c r="E11231">
        <v>4502033</v>
      </c>
      <c r="F11231" t="s">
        <v>160</v>
      </c>
      <c r="G11231" t="s">
        <v>28349</v>
      </c>
      <c r="H11231" t="s">
        <v>4612</v>
      </c>
      <c r="I11231" t="s">
        <v>28350</v>
      </c>
      <c r="J11231" t="s">
        <v>1452</v>
      </c>
      <c r="K11231" t="s">
        <v>110</v>
      </c>
      <c r="L11231" t="s">
        <v>3343</v>
      </c>
      <c r="M11231" t="s">
        <v>3344</v>
      </c>
      <c r="N11231" t="s">
        <v>3360</v>
      </c>
      <c r="O11231" t="s">
        <v>3343</v>
      </c>
      <c r="P11231" t="s">
        <v>3343</v>
      </c>
      <c r="Q11231" t="s">
        <v>3346</v>
      </c>
    </row>
    <row r="11232" spans="1:17" x14ac:dyDescent="0.25">
      <c r="A11232" t="s">
        <v>27955</v>
      </c>
      <c r="B11232" t="s">
        <v>348</v>
      </c>
      <c r="C11232" t="s">
        <v>2674</v>
      </c>
      <c r="D11232" t="s">
        <v>28230</v>
      </c>
      <c r="E11232">
        <v>4502033</v>
      </c>
      <c r="F11232" t="s">
        <v>160</v>
      </c>
      <c r="G11232" t="s">
        <v>28349</v>
      </c>
      <c r="H11232" t="s">
        <v>4612</v>
      </c>
      <c r="I11232" t="s">
        <v>28351</v>
      </c>
      <c r="J11232" t="s">
        <v>28352</v>
      </c>
      <c r="K11232" t="s">
        <v>110</v>
      </c>
      <c r="L11232" t="s">
        <v>3346</v>
      </c>
      <c r="M11232" t="s">
        <v>3344</v>
      </c>
      <c r="N11232" t="s">
        <v>3360</v>
      </c>
      <c r="O11232" t="s">
        <v>3343</v>
      </c>
      <c r="P11232" t="s">
        <v>3343</v>
      </c>
      <c r="Q11232" t="s">
        <v>3346</v>
      </c>
    </row>
    <row r="11233" spans="1:17" x14ac:dyDescent="0.25">
      <c r="A11233" t="s">
        <v>27955</v>
      </c>
      <c r="B11233" t="s">
        <v>348</v>
      </c>
      <c r="C11233" t="s">
        <v>2674</v>
      </c>
      <c r="D11233" t="s">
        <v>28230</v>
      </c>
      <c r="E11233">
        <v>4502033</v>
      </c>
      <c r="F11233" t="s">
        <v>160</v>
      </c>
      <c r="G11233" t="s">
        <v>28349</v>
      </c>
      <c r="H11233" t="s">
        <v>4612</v>
      </c>
      <c r="I11233" t="s">
        <v>28353</v>
      </c>
      <c r="J11233" t="s">
        <v>161</v>
      </c>
      <c r="K11233" t="s">
        <v>110</v>
      </c>
      <c r="L11233" t="s">
        <v>3346</v>
      </c>
      <c r="M11233" t="s">
        <v>3344</v>
      </c>
      <c r="N11233" t="s">
        <v>3360</v>
      </c>
      <c r="O11233" t="s">
        <v>3343</v>
      </c>
      <c r="P11233" t="s">
        <v>3343</v>
      </c>
      <c r="Q11233" t="s">
        <v>3346</v>
      </c>
    </row>
    <row r="11234" spans="1:17" x14ac:dyDescent="0.25">
      <c r="A11234" t="s">
        <v>27955</v>
      </c>
      <c r="B11234" t="s">
        <v>348</v>
      </c>
      <c r="C11234" t="s">
        <v>2674</v>
      </c>
      <c r="D11234" t="s">
        <v>28230</v>
      </c>
      <c r="E11234">
        <v>4502033</v>
      </c>
      <c r="F11234" t="s">
        <v>160</v>
      </c>
      <c r="G11234" t="s">
        <v>28349</v>
      </c>
      <c r="H11234" t="s">
        <v>4612</v>
      </c>
      <c r="I11234" t="s">
        <v>28354</v>
      </c>
      <c r="J11234" t="s">
        <v>1384</v>
      </c>
      <c r="K11234" t="s">
        <v>110</v>
      </c>
      <c r="L11234" t="s">
        <v>3346</v>
      </c>
      <c r="M11234" t="s">
        <v>3344</v>
      </c>
      <c r="N11234" t="s">
        <v>3360</v>
      </c>
      <c r="O11234" t="s">
        <v>3343</v>
      </c>
      <c r="P11234" t="s">
        <v>3343</v>
      </c>
      <c r="Q11234" t="s">
        <v>3346</v>
      </c>
    </row>
    <row r="11235" spans="1:17" x14ac:dyDescent="0.25">
      <c r="A11235" t="s">
        <v>27955</v>
      </c>
      <c r="B11235" t="s">
        <v>348</v>
      </c>
      <c r="C11235" t="s">
        <v>2674</v>
      </c>
      <c r="D11235" t="s">
        <v>28230</v>
      </c>
      <c r="E11235" s="1009">
        <v>4502034</v>
      </c>
      <c r="F11235" t="s">
        <v>199</v>
      </c>
      <c r="G11235" t="s">
        <v>9251</v>
      </c>
      <c r="H11235" t="s">
        <v>3394</v>
      </c>
      <c r="I11235" t="s">
        <v>28355</v>
      </c>
      <c r="J11235" t="s">
        <v>200</v>
      </c>
      <c r="K11235" t="s">
        <v>110</v>
      </c>
      <c r="L11235" t="s">
        <v>3343</v>
      </c>
      <c r="M11235" t="s">
        <v>3397</v>
      </c>
      <c r="N11235" t="s">
        <v>3398</v>
      </c>
      <c r="O11235" t="s">
        <v>3343</v>
      </c>
      <c r="P11235" t="s">
        <v>3343</v>
      </c>
      <c r="Q11235" t="s">
        <v>3346</v>
      </c>
    </row>
    <row r="11236" spans="1:17" x14ac:dyDescent="0.25">
      <c r="A11236" t="s">
        <v>27955</v>
      </c>
      <c r="B11236" t="s">
        <v>348</v>
      </c>
      <c r="C11236" t="s">
        <v>2674</v>
      </c>
      <c r="D11236" t="s">
        <v>28230</v>
      </c>
      <c r="E11236">
        <v>4502034</v>
      </c>
      <c r="F11236" t="s">
        <v>199</v>
      </c>
      <c r="G11236" t="s">
        <v>9251</v>
      </c>
      <c r="H11236" t="s">
        <v>3394</v>
      </c>
      <c r="I11236" t="s">
        <v>28356</v>
      </c>
      <c r="J11236" t="s">
        <v>28357</v>
      </c>
      <c r="K11236" t="s">
        <v>110</v>
      </c>
      <c r="L11236" t="s">
        <v>3346</v>
      </c>
      <c r="M11236" t="s">
        <v>3397</v>
      </c>
      <c r="N11236" t="s">
        <v>3398</v>
      </c>
      <c r="O11236" t="s">
        <v>3343</v>
      </c>
      <c r="P11236" t="s">
        <v>3343</v>
      </c>
      <c r="Q11236" t="s">
        <v>3346</v>
      </c>
    </row>
    <row r="11237" spans="1:17" x14ac:dyDescent="0.25">
      <c r="A11237" t="s">
        <v>27955</v>
      </c>
      <c r="B11237" t="s">
        <v>348</v>
      </c>
      <c r="C11237" t="s">
        <v>2674</v>
      </c>
      <c r="D11237" t="s">
        <v>28230</v>
      </c>
      <c r="E11237">
        <v>4502034</v>
      </c>
      <c r="F11237" t="s">
        <v>199</v>
      </c>
      <c r="G11237" t="s">
        <v>9251</v>
      </c>
      <c r="H11237" t="s">
        <v>3394</v>
      </c>
      <c r="I11237" t="s">
        <v>28358</v>
      </c>
      <c r="J11237" t="s">
        <v>26422</v>
      </c>
      <c r="K11237" t="s">
        <v>110</v>
      </c>
      <c r="L11237" t="s">
        <v>3346</v>
      </c>
      <c r="M11237" t="s">
        <v>3397</v>
      </c>
      <c r="N11237" t="s">
        <v>3398</v>
      </c>
      <c r="O11237" t="s">
        <v>3343</v>
      </c>
      <c r="P11237" t="s">
        <v>3343</v>
      </c>
      <c r="Q11237" t="s">
        <v>3346</v>
      </c>
    </row>
    <row r="11238" spans="1:17" x14ac:dyDescent="0.25">
      <c r="A11238" t="s">
        <v>27955</v>
      </c>
      <c r="B11238" t="s">
        <v>348</v>
      </c>
      <c r="C11238" t="s">
        <v>2674</v>
      </c>
      <c r="D11238" t="s">
        <v>28230</v>
      </c>
      <c r="E11238">
        <v>4502034</v>
      </c>
      <c r="F11238" t="s">
        <v>199</v>
      </c>
      <c r="G11238" t="s">
        <v>9251</v>
      </c>
      <c r="H11238" t="s">
        <v>3394</v>
      </c>
      <c r="I11238" t="s">
        <v>28359</v>
      </c>
      <c r="J11238" t="s">
        <v>28360</v>
      </c>
      <c r="K11238" t="s">
        <v>110</v>
      </c>
      <c r="L11238" t="s">
        <v>3346</v>
      </c>
      <c r="M11238" t="s">
        <v>3397</v>
      </c>
      <c r="N11238" t="s">
        <v>3398</v>
      </c>
      <c r="O11238" t="s">
        <v>3343</v>
      </c>
      <c r="P11238" t="s">
        <v>3343</v>
      </c>
      <c r="Q11238" t="s">
        <v>3346</v>
      </c>
    </row>
    <row r="11239" spans="1:17" x14ac:dyDescent="0.25">
      <c r="A11239" t="s">
        <v>27955</v>
      </c>
      <c r="B11239" t="s">
        <v>348</v>
      </c>
      <c r="C11239" t="s">
        <v>2674</v>
      </c>
      <c r="D11239" t="s">
        <v>28230</v>
      </c>
      <c r="E11239">
        <v>4502034</v>
      </c>
      <c r="F11239" t="s">
        <v>199</v>
      </c>
      <c r="G11239" t="s">
        <v>9251</v>
      </c>
      <c r="H11239" t="s">
        <v>3394</v>
      </c>
      <c r="I11239" t="s">
        <v>1458</v>
      </c>
      <c r="J11239" t="s">
        <v>157</v>
      </c>
      <c r="K11239" t="s">
        <v>110</v>
      </c>
      <c r="L11239" t="s">
        <v>3346</v>
      </c>
      <c r="M11239" t="s">
        <v>3397</v>
      </c>
      <c r="N11239" t="s">
        <v>3398</v>
      </c>
      <c r="O11239" t="s">
        <v>3343</v>
      </c>
      <c r="P11239" t="s">
        <v>3343</v>
      </c>
      <c r="Q11239" t="s">
        <v>3346</v>
      </c>
    </row>
    <row r="11240" spans="1:17" x14ac:dyDescent="0.25">
      <c r="A11240" t="s">
        <v>27955</v>
      </c>
      <c r="B11240" t="s">
        <v>348</v>
      </c>
      <c r="C11240" t="s">
        <v>2674</v>
      </c>
      <c r="D11240" t="s">
        <v>28230</v>
      </c>
      <c r="E11240">
        <v>4502034</v>
      </c>
      <c r="F11240" t="s">
        <v>199</v>
      </c>
      <c r="G11240" t="s">
        <v>9251</v>
      </c>
      <c r="H11240" t="s">
        <v>3394</v>
      </c>
      <c r="I11240" t="s">
        <v>28361</v>
      </c>
      <c r="J11240" t="s">
        <v>28362</v>
      </c>
      <c r="K11240" t="s">
        <v>110</v>
      </c>
      <c r="L11240" t="s">
        <v>3346</v>
      </c>
      <c r="M11240" t="s">
        <v>3397</v>
      </c>
      <c r="N11240" t="s">
        <v>3398</v>
      </c>
      <c r="O11240" t="s">
        <v>3343</v>
      </c>
      <c r="P11240" t="s">
        <v>3343</v>
      </c>
      <c r="Q11240" t="s">
        <v>3346</v>
      </c>
    </row>
    <row r="11241" spans="1:17" x14ac:dyDescent="0.25">
      <c r="A11241" t="s">
        <v>27955</v>
      </c>
      <c r="B11241" t="s">
        <v>348</v>
      </c>
      <c r="C11241" t="s">
        <v>2674</v>
      </c>
      <c r="D11241" t="s">
        <v>28230</v>
      </c>
      <c r="E11241">
        <v>4502034</v>
      </c>
      <c r="F11241" t="s">
        <v>199</v>
      </c>
      <c r="G11241" t="s">
        <v>9251</v>
      </c>
      <c r="H11241" t="s">
        <v>3394</v>
      </c>
      <c r="I11241" t="s">
        <v>28363</v>
      </c>
      <c r="J11241" t="s">
        <v>28364</v>
      </c>
      <c r="K11241" t="s">
        <v>110</v>
      </c>
      <c r="L11241" t="s">
        <v>3346</v>
      </c>
      <c r="M11241" t="s">
        <v>3397</v>
      </c>
      <c r="N11241" t="s">
        <v>3398</v>
      </c>
      <c r="O11241" t="s">
        <v>3343</v>
      </c>
      <c r="P11241" t="s">
        <v>3343</v>
      </c>
      <c r="Q11241" t="s">
        <v>3346</v>
      </c>
    </row>
    <row r="11242" spans="1:17" x14ac:dyDescent="0.25">
      <c r="A11242" t="s">
        <v>27955</v>
      </c>
      <c r="B11242" t="s">
        <v>348</v>
      </c>
      <c r="C11242" t="s">
        <v>2674</v>
      </c>
      <c r="D11242" t="s">
        <v>28230</v>
      </c>
      <c r="E11242">
        <v>4502034</v>
      </c>
      <c r="F11242" t="s">
        <v>199</v>
      </c>
      <c r="G11242" t="s">
        <v>9251</v>
      </c>
      <c r="H11242" t="s">
        <v>3394</v>
      </c>
      <c r="I11242" t="s">
        <v>28365</v>
      </c>
      <c r="J11242" t="s">
        <v>28366</v>
      </c>
      <c r="K11242" t="s">
        <v>110</v>
      </c>
      <c r="L11242" t="s">
        <v>3346</v>
      </c>
      <c r="M11242" t="s">
        <v>3397</v>
      </c>
      <c r="N11242" t="s">
        <v>3398</v>
      </c>
      <c r="O11242" t="s">
        <v>3343</v>
      </c>
      <c r="P11242" t="s">
        <v>3343</v>
      </c>
      <c r="Q11242" t="s">
        <v>3346</v>
      </c>
    </row>
    <row r="11243" spans="1:17" x14ac:dyDescent="0.25">
      <c r="A11243" t="s">
        <v>27955</v>
      </c>
      <c r="B11243" t="s">
        <v>348</v>
      </c>
      <c r="C11243" t="s">
        <v>2674</v>
      </c>
      <c r="D11243" t="s">
        <v>28230</v>
      </c>
      <c r="E11243">
        <v>4502034</v>
      </c>
      <c r="F11243" t="s">
        <v>199</v>
      </c>
      <c r="G11243" t="s">
        <v>9251</v>
      </c>
      <c r="H11243" t="s">
        <v>3394</v>
      </c>
      <c r="I11243" t="s">
        <v>28367</v>
      </c>
      <c r="J11243" t="s">
        <v>28368</v>
      </c>
      <c r="K11243" t="s">
        <v>110</v>
      </c>
      <c r="L11243" t="s">
        <v>3346</v>
      </c>
      <c r="M11243" t="s">
        <v>3397</v>
      </c>
      <c r="N11243" t="s">
        <v>3398</v>
      </c>
      <c r="O11243" t="s">
        <v>3343</v>
      </c>
      <c r="P11243" t="s">
        <v>3343</v>
      </c>
      <c r="Q11243" t="s">
        <v>3346</v>
      </c>
    </row>
    <row r="11244" spans="1:17" x14ac:dyDescent="0.25">
      <c r="A11244" t="s">
        <v>27955</v>
      </c>
      <c r="B11244" t="s">
        <v>348</v>
      </c>
      <c r="C11244" t="s">
        <v>2674</v>
      </c>
      <c r="D11244" t="s">
        <v>28230</v>
      </c>
      <c r="E11244">
        <v>4502034</v>
      </c>
      <c r="F11244" t="s">
        <v>199</v>
      </c>
      <c r="G11244" t="s">
        <v>9251</v>
      </c>
      <c r="H11244" t="s">
        <v>3394</v>
      </c>
      <c r="I11244" t="s">
        <v>28369</v>
      </c>
      <c r="J11244" t="s">
        <v>28370</v>
      </c>
      <c r="K11244" t="s">
        <v>110</v>
      </c>
      <c r="L11244" t="s">
        <v>3346</v>
      </c>
      <c r="M11244" t="s">
        <v>3397</v>
      </c>
      <c r="N11244" t="s">
        <v>3398</v>
      </c>
      <c r="O11244" t="s">
        <v>3343</v>
      </c>
      <c r="P11244" t="s">
        <v>3343</v>
      </c>
      <c r="Q11244" t="s">
        <v>3346</v>
      </c>
    </row>
    <row r="11245" spans="1:17" x14ac:dyDescent="0.25">
      <c r="A11245" t="s">
        <v>27955</v>
      </c>
      <c r="B11245" t="s">
        <v>348</v>
      </c>
      <c r="C11245" t="s">
        <v>2674</v>
      </c>
      <c r="D11245" t="s">
        <v>28230</v>
      </c>
      <c r="E11245">
        <v>4502034</v>
      </c>
      <c r="F11245" t="s">
        <v>199</v>
      </c>
      <c r="G11245" t="s">
        <v>9251</v>
      </c>
      <c r="H11245" t="s">
        <v>3394</v>
      </c>
      <c r="I11245" t="s">
        <v>28371</v>
      </c>
      <c r="J11245" t="s">
        <v>6069</v>
      </c>
      <c r="K11245" t="s">
        <v>110</v>
      </c>
      <c r="L11245" t="s">
        <v>3346</v>
      </c>
      <c r="M11245" t="s">
        <v>3397</v>
      </c>
      <c r="N11245" t="s">
        <v>3398</v>
      </c>
      <c r="O11245" t="s">
        <v>3343</v>
      </c>
      <c r="P11245" t="s">
        <v>3343</v>
      </c>
      <c r="Q11245" t="s">
        <v>3346</v>
      </c>
    </row>
    <row r="11246" spans="1:17" x14ac:dyDescent="0.25">
      <c r="A11246" t="s">
        <v>27955</v>
      </c>
      <c r="B11246" t="s">
        <v>348</v>
      </c>
      <c r="C11246" t="s">
        <v>2674</v>
      </c>
      <c r="D11246" t="s">
        <v>28230</v>
      </c>
      <c r="E11246">
        <v>4502034</v>
      </c>
      <c r="F11246" t="s">
        <v>199</v>
      </c>
      <c r="G11246" t="s">
        <v>9251</v>
      </c>
      <c r="H11246" t="s">
        <v>3394</v>
      </c>
      <c r="I11246" t="s">
        <v>28372</v>
      </c>
      <c r="J11246" t="s">
        <v>28373</v>
      </c>
      <c r="K11246" t="s">
        <v>110</v>
      </c>
      <c r="L11246" t="s">
        <v>3346</v>
      </c>
      <c r="M11246" t="s">
        <v>3397</v>
      </c>
      <c r="N11246" t="s">
        <v>3398</v>
      </c>
      <c r="O11246" t="s">
        <v>3343</v>
      </c>
      <c r="P11246" t="s">
        <v>3343</v>
      </c>
      <c r="Q11246" t="s">
        <v>3346</v>
      </c>
    </row>
    <row r="11247" spans="1:17" x14ac:dyDescent="0.25">
      <c r="A11247" t="s">
        <v>27955</v>
      </c>
      <c r="B11247" t="s">
        <v>348</v>
      </c>
      <c r="C11247" t="s">
        <v>2674</v>
      </c>
      <c r="D11247" t="s">
        <v>28230</v>
      </c>
      <c r="E11247">
        <v>4502034</v>
      </c>
      <c r="F11247" t="s">
        <v>199</v>
      </c>
      <c r="G11247" t="s">
        <v>9251</v>
      </c>
      <c r="H11247" t="s">
        <v>3394</v>
      </c>
      <c r="I11247" t="s">
        <v>28374</v>
      </c>
      <c r="J11247" t="s">
        <v>23547</v>
      </c>
      <c r="K11247" t="s">
        <v>110</v>
      </c>
      <c r="L11247" t="s">
        <v>3346</v>
      </c>
      <c r="M11247" t="s">
        <v>3397</v>
      </c>
      <c r="N11247" t="s">
        <v>3398</v>
      </c>
      <c r="O11247" t="s">
        <v>3343</v>
      </c>
      <c r="P11247" t="s">
        <v>3343</v>
      </c>
      <c r="Q11247" t="s">
        <v>3346</v>
      </c>
    </row>
    <row r="11248" spans="1:17" x14ac:dyDescent="0.25">
      <c r="A11248" t="s">
        <v>27955</v>
      </c>
      <c r="B11248" t="s">
        <v>348</v>
      </c>
      <c r="C11248" t="s">
        <v>2674</v>
      </c>
      <c r="D11248" t="s">
        <v>28230</v>
      </c>
      <c r="E11248">
        <v>4502034</v>
      </c>
      <c r="F11248" t="s">
        <v>199</v>
      </c>
      <c r="G11248" t="s">
        <v>9251</v>
      </c>
      <c r="H11248" t="s">
        <v>3394</v>
      </c>
      <c r="I11248" t="s">
        <v>28375</v>
      </c>
      <c r="J11248" t="s">
        <v>339</v>
      </c>
      <c r="K11248" t="s">
        <v>110</v>
      </c>
      <c r="L11248" t="s">
        <v>3346</v>
      </c>
      <c r="M11248" t="s">
        <v>3397</v>
      </c>
      <c r="N11248" t="s">
        <v>3398</v>
      </c>
      <c r="O11248" t="s">
        <v>3343</v>
      </c>
      <c r="P11248" t="s">
        <v>3343</v>
      </c>
      <c r="Q11248" t="s">
        <v>3346</v>
      </c>
    </row>
    <row r="11249" spans="1:17" x14ac:dyDescent="0.25">
      <c r="A11249" t="s">
        <v>27955</v>
      </c>
      <c r="B11249" t="s">
        <v>348</v>
      </c>
      <c r="C11249" t="s">
        <v>2674</v>
      </c>
      <c r="D11249" t="s">
        <v>28230</v>
      </c>
      <c r="E11249">
        <v>4502034</v>
      </c>
      <c r="F11249" t="s">
        <v>199</v>
      </c>
      <c r="G11249" t="s">
        <v>9251</v>
      </c>
      <c r="H11249" t="s">
        <v>3394</v>
      </c>
      <c r="I11249" t="s">
        <v>28376</v>
      </c>
      <c r="J11249" t="s">
        <v>337</v>
      </c>
      <c r="K11249" t="s">
        <v>110</v>
      </c>
      <c r="L11249" t="s">
        <v>3346</v>
      </c>
      <c r="M11249" t="s">
        <v>3397</v>
      </c>
      <c r="N11249" t="s">
        <v>3398</v>
      </c>
      <c r="O11249" t="s">
        <v>3343</v>
      </c>
      <c r="P11249" t="s">
        <v>3343</v>
      </c>
      <c r="Q11249" t="s">
        <v>3346</v>
      </c>
    </row>
    <row r="11250" spans="1:17" x14ac:dyDescent="0.25">
      <c r="A11250" t="s">
        <v>27955</v>
      </c>
      <c r="B11250" t="s">
        <v>348</v>
      </c>
      <c r="C11250" t="s">
        <v>2674</v>
      </c>
      <c r="D11250" t="s">
        <v>28230</v>
      </c>
      <c r="E11250">
        <v>4502034</v>
      </c>
      <c r="F11250" t="s">
        <v>199</v>
      </c>
      <c r="G11250" t="s">
        <v>9251</v>
      </c>
      <c r="H11250" t="s">
        <v>3394</v>
      </c>
      <c r="I11250" t="s">
        <v>28377</v>
      </c>
      <c r="J11250" t="s">
        <v>28378</v>
      </c>
      <c r="K11250" t="s">
        <v>110</v>
      </c>
      <c r="L11250" t="s">
        <v>3346</v>
      </c>
      <c r="M11250" t="s">
        <v>3397</v>
      </c>
      <c r="N11250" t="s">
        <v>3398</v>
      </c>
      <c r="O11250" t="s">
        <v>3343</v>
      </c>
      <c r="P11250" t="s">
        <v>3343</v>
      </c>
      <c r="Q11250" t="s">
        <v>3346</v>
      </c>
    </row>
    <row r="11251" spans="1:17" x14ac:dyDescent="0.25">
      <c r="A11251" t="s">
        <v>27955</v>
      </c>
      <c r="B11251" t="s">
        <v>348</v>
      </c>
      <c r="C11251" t="s">
        <v>2674</v>
      </c>
      <c r="D11251" t="s">
        <v>28230</v>
      </c>
      <c r="E11251">
        <v>4502034</v>
      </c>
      <c r="F11251" t="s">
        <v>199</v>
      </c>
      <c r="G11251" t="s">
        <v>9251</v>
      </c>
      <c r="H11251" t="s">
        <v>3394</v>
      </c>
      <c r="I11251" t="s">
        <v>28379</v>
      </c>
      <c r="J11251" t="s">
        <v>23459</v>
      </c>
      <c r="K11251" t="s">
        <v>110</v>
      </c>
      <c r="L11251" t="s">
        <v>3346</v>
      </c>
      <c r="M11251" t="s">
        <v>3397</v>
      </c>
      <c r="N11251" t="s">
        <v>3398</v>
      </c>
      <c r="O11251" t="s">
        <v>3343</v>
      </c>
      <c r="P11251" t="s">
        <v>3343</v>
      </c>
      <c r="Q11251" t="s">
        <v>3346</v>
      </c>
    </row>
    <row r="11252" spans="1:17" x14ac:dyDescent="0.25">
      <c r="A11252" t="s">
        <v>27955</v>
      </c>
      <c r="B11252" t="s">
        <v>348</v>
      </c>
      <c r="C11252" t="s">
        <v>2674</v>
      </c>
      <c r="D11252" t="s">
        <v>28230</v>
      </c>
      <c r="E11252">
        <v>4502034</v>
      </c>
      <c r="F11252" t="s">
        <v>199</v>
      </c>
      <c r="G11252" t="s">
        <v>9251</v>
      </c>
      <c r="H11252" t="s">
        <v>3394</v>
      </c>
      <c r="I11252" t="s">
        <v>28380</v>
      </c>
      <c r="J11252" t="s">
        <v>28381</v>
      </c>
      <c r="K11252" t="s">
        <v>110</v>
      </c>
      <c r="L11252" t="s">
        <v>3346</v>
      </c>
      <c r="M11252" t="s">
        <v>3397</v>
      </c>
      <c r="N11252" t="s">
        <v>3398</v>
      </c>
      <c r="O11252" t="s">
        <v>3343</v>
      </c>
      <c r="P11252" t="s">
        <v>3343</v>
      </c>
      <c r="Q11252" t="s">
        <v>3346</v>
      </c>
    </row>
    <row r="11253" spans="1:17" x14ac:dyDescent="0.25">
      <c r="A11253" t="s">
        <v>27955</v>
      </c>
      <c r="B11253" t="s">
        <v>348</v>
      </c>
      <c r="C11253" t="s">
        <v>2674</v>
      </c>
      <c r="D11253" t="s">
        <v>28230</v>
      </c>
      <c r="E11253">
        <v>4502034</v>
      </c>
      <c r="F11253" t="s">
        <v>199</v>
      </c>
      <c r="G11253" t="s">
        <v>9251</v>
      </c>
      <c r="H11253" t="s">
        <v>3394</v>
      </c>
      <c r="I11253" t="s">
        <v>28382</v>
      </c>
      <c r="J11253" t="s">
        <v>364</v>
      </c>
      <c r="K11253" t="s">
        <v>110</v>
      </c>
      <c r="L11253" t="s">
        <v>3346</v>
      </c>
      <c r="M11253" t="s">
        <v>3397</v>
      </c>
      <c r="N11253" t="s">
        <v>3398</v>
      </c>
      <c r="O11253" t="s">
        <v>3343</v>
      </c>
      <c r="P11253" t="s">
        <v>3343</v>
      </c>
      <c r="Q11253" t="s">
        <v>3346</v>
      </c>
    </row>
    <row r="11254" spans="1:17" x14ac:dyDescent="0.25">
      <c r="A11254" t="s">
        <v>27955</v>
      </c>
      <c r="B11254" t="s">
        <v>348</v>
      </c>
      <c r="C11254" t="s">
        <v>2674</v>
      </c>
      <c r="D11254" t="s">
        <v>28230</v>
      </c>
      <c r="E11254">
        <v>4502034</v>
      </c>
      <c r="F11254" t="s">
        <v>199</v>
      </c>
      <c r="G11254" t="s">
        <v>9251</v>
      </c>
      <c r="H11254" t="s">
        <v>3394</v>
      </c>
      <c r="I11254" t="s">
        <v>28383</v>
      </c>
      <c r="J11254" t="s">
        <v>23464</v>
      </c>
      <c r="K11254" t="s">
        <v>110</v>
      </c>
      <c r="L11254" t="s">
        <v>3346</v>
      </c>
      <c r="M11254" t="s">
        <v>3397</v>
      </c>
      <c r="N11254" t="s">
        <v>3398</v>
      </c>
      <c r="O11254" t="s">
        <v>3343</v>
      </c>
      <c r="P11254" t="s">
        <v>3343</v>
      </c>
      <c r="Q11254" t="s">
        <v>3346</v>
      </c>
    </row>
    <row r="11255" spans="1:17" x14ac:dyDescent="0.25">
      <c r="A11255" t="s">
        <v>27955</v>
      </c>
      <c r="B11255" t="s">
        <v>348</v>
      </c>
      <c r="C11255" t="s">
        <v>2674</v>
      </c>
      <c r="D11255" t="s">
        <v>28230</v>
      </c>
      <c r="E11255">
        <v>4502034</v>
      </c>
      <c r="F11255" t="s">
        <v>199</v>
      </c>
      <c r="G11255" t="s">
        <v>9251</v>
      </c>
      <c r="H11255" t="s">
        <v>3394</v>
      </c>
      <c r="I11255" t="s">
        <v>28384</v>
      </c>
      <c r="J11255" t="s">
        <v>23468</v>
      </c>
      <c r="K11255" t="s">
        <v>110</v>
      </c>
      <c r="L11255" t="s">
        <v>3346</v>
      </c>
      <c r="M11255" t="s">
        <v>3397</v>
      </c>
      <c r="N11255" t="s">
        <v>3398</v>
      </c>
      <c r="O11255" t="s">
        <v>3343</v>
      </c>
      <c r="P11255" t="s">
        <v>3343</v>
      </c>
      <c r="Q11255" t="s">
        <v>3346</v>
      </c>
    </row>
    <row r="11256" spans="1:17" x14ac:dyDescent="0.25">
      <c r="A11256" t="s">
        <v>27955</v>
      </c>
      <c r="B11256" t="s">
        <v>348</v>
      </c>
      <c r="C11256" t="s">
        <v>2674</v>
      </c>
      <c r="D11256" t="s">
        <v>28230</v>
      </c>
      <c r="E11256" s="1009">
        <v>4502035</v>
      </c>
      <c r="F11256" t="s">
        <v>51</v>
      </c>
      <c r="G11256" t="s">
        <v>3655</v>
      </c>
      <c r="H11256" t="s">
        <v>3350</v>
      </c>
      <c r="I11256" t="s">
        <v>28385</v>
      </c>
      <c r="J11256" t="s">
        <v>224</v>
      </c>
      <c r="K11256" t="s">
        <v>110</v>
      </c>
      <c r="L11256" t="s">
        <v>3343</v>
      </c>
      <c r="M11256" t="s">
        <v>3344</v>
      </c>
      <c r="N11256" t="s">
        <v>3627</v>
      </c>
      <c r="O11256" t="s">
        <v>3343</v>
      </c>
      <c r="P11256" t="s">
        <v>3343</v>
      </c>
      <c r="Q11256" t="s">
        <v>3346</v>
      </c>
    </row>
    <row r="11257" spans="1:17" x14ac:dyDescent="0.25">
      <c r="A11257" t="s">
        <v>27955</v>
      </c>
      <c r="B11257" t="s">
        <v>348</v>
      </c>
      <c r="C11257" t="s">
        <v>2674</v>
      </c>
      <c r="D11257" t="s">
        <v>28230</v>
      </c>
      <c r="E11257">
        <v>4502035</v>
      </c>
      <c r="F11257" t="s">
        <v>51</v>
      </c>
      <c r="G11257" t="s">
        <v>3655</v>
      </c>
      <c r="H11257" t="s">
        <v>3350</v>
      </c>
      <c r="I11257" t="s">
        <v>1447</v>
      </c>
      <c r="J11257" t="s">
        <v>216</v>
      </c>
      <c r="K11257" t="s">
        <v>110</v>
      </c>
      <c r="L11257" t="s">
        <v>3346</v>
      </c>
      <c r="M11257" t="s">
        <v>3344</v>
      </c>
      <c r="N11257" t="s">
        <v>3627</v>
      </c>
      <c r="O11257" t="s">
        <v>3343</v>
      </c>
      <c r="P11257" t="s">
        <v>3343</v>
      </c>
      <c r="Q11257" t="s">
        <v>3346</v>
      </c>
    </row>
    <row r="11258" spans="1:17" x14ac:dyDescent="0.25">
      <c r="A11258" t="s">
        <v>27955</v>
      </c>
      <c r="B11258" t="s">
        <v>348</v>
      </c>
      <c r="C11258" t="s">
        <v>2674</v>
      </c>
      <c r="D11258" t="s">
        <v>28230</v>
      </c>
      <c r="E11258">
        <v>4502035</v>
      </c>
      <c r="F11258" t="s">
        <v>51</v>
      </c>
      <c r="G11258" t="s">
        <v>3655</v>
      </c>
      <c r="H11258" t="s">
        <v>3350</v>
      </c>
      <c r="I11258" t="s">
        <v>1396</v>
      </c>
      <c r="J11258" t="s">
        <v>908</v>
      </c>
      <c r="K11258" t="s">
        <v>110</v>
      </c>
      <c r="L11258" t="s">
        <v>3346</v>
      </c>
      <c r="M11258" t="s">
        <v>3344</v>
      </c>
      <c r="N11258" t="s">
        <v>3627</v>
      </c>
      <c r="O11258" t="s">
        <v>3343</v>
      </c>
      <c r="P11258" t="s">
        <v>3343</v>
      </c>
      <c r="Q11258" t="s">
        <v>3346</v>
      </c>
    </row>
    <row r="11259" spans="1:17" x14ac:dyDescent="0.25">
      <c r="A11259" t="s">
        <v>27955</v>
      </c>
      <c r="B11259" t="s">
        <v>348</v>
      </c>
      <c r="C11259" t="s">
        <v>2674</v>
      </c>
      <c r="D11259" t="s">
        <v>28230</v>
      </c>
      <c r="E11259">
        <v>4502035</v>
      </c>
      <c r="F11259" t="s">
        <v>51</v>
      </c>
      <c r="G11259" t="s">
        <v>3655</v>
      </c>
      <c r="H11259" t="s">
        <v>3350</v>
      </c>
      <c r="I11259" t="s">
        <v>28386</v>
      </c>
      <c r="J11259" t="s">
        <v>371</v>
      </c>
      <c r="K11259" t="s">
        <v>110</v>
      </c>
      <c r="L11259" t="s">
        <v>3346</v>
      </c>
      <c r="M11259" t="s">
        <v>3344</v>
      </c>
      <c r="N11259" t="s">
        <v>3627</v>
      </c>
      <c r="O11259" t="s">
        <v>3343</v>
      </c>
      <c r="P11259" t="s">
        <v>3343</v>
      </c>
      <c r="Q11259" t="s">
        <v>3346</v>
      </c>
    </row>
    <row r="11260" spans="1:17" x14ac:dyDescent="0.25">
      <c r="A11260" t="s">
        <v>27955</v>
      </c>
      <c r="B11260" t="s">
        <v>348</v>
      </c>
      <c r="C11260" t="s">
        <v>2674</v>
      </c>
      <c r="D11260" t="s">
        <v>28230</v>
      </c>
      <c r="E11260">
        <v>4502037</v>
      </c>
      <c r="F11260" t="s">
        <v>1370</v>
      </c>
      <c r="G11260" t="s">
        <v>28387</v>
      </c>
      <c r="H11260" t="s">
        <v>3394</v>
      </c>
      <c r="I11260" t="s">
        <v>28388</v>
      </c>
      <c r="J11260" t="s">
        <v>28389</v>
      </c>
      <c r="K11260" t="s">
        <v>110</v>
      </c>
      <c r="L11260" t="s">
        <v>3343</v>
      </c>
      <c r="M11260" t="s">
        <v>3397</v>
      </c>
      <c r="N11260" t="s">
        <v>5920</v>
      </c>
      <c r="O11260" t="s">
        <v>3343</v>
      </c>
      <c r="P11260" t="s">
        <v>3343</v>
      </c>
      <c r="Q11260" t="s">
        <v>3346</v>
      </c>
    </row>
    <row r="11261" spans="1:17" x14ac:dyDescent="0.25">
      <c r="A11261" t="s">
        <v>27955</v>
      </c>
      <c r="B11261" t="s">
        <v>348</v>
      </c>
      <c r="C11261" t="s">
        <v>2674</v>
      </c>
      <c r="D11261" t="s">
        <v>28230</v>
      </c>
      <c r="E11261">
        <v>4502037</v>
      </c>
      <c r="F11261" t="s">
        <v>1370</v>
      </c>
      <c r="G11261" t="s">
        <v>28387</v>
      </c>
      <c r="H11261" t="s">
        <v>3394</v>
      </c>
      <c r="I11261" t="s">
        <v>28390</v>
      </c>
      <c r="J11261" t="s">
        <v>28391</v>
      </c>
      <c r="K11261" t="s">
        <v>110</v>
      </c>
      <c r="L11261" t="s">
        <v>3346</v>
      </c>
      <c r="M11261" t="s">
        <v>3397</v>
      </c>
      <c r="N11261" t="s">
        <v>5920</v>
      </c>
      <c r="O11261" t="s">
        <v>3343</v>
      </c>
      <c r="P11261" t="s">
        <v>3343</v>
      </c>
      <c r="Q11261" t="s">
        <v>3346</v>
      </c>
    </row>
    <row r="11262" spans="1:17" x14ac:dyDescent="0.25">
      <c r="A11262" t="s">
        <v>27955</v>
      </c>
      <c r="B11262" t="s">
        <v>348</v>
      </c>
      <c r="C11262" t="s">
        <v>2674</v>
      </c>
      <c r="D11262" t="s">
        <v>28230</v>
      </c>
      <c r="E11262">
        <v>4502037</v>
      </c>
      <c r="F11262" t="s">
        <v>1370</v>
      </c>
      <c r="G11262" t="s">
        <v>28387</v>
      </c>
      <c r="H11262" t="s">
        <v>3394</v>
      </c>
      <c r="I11262" t="s">
        <v>1371</v>
      </c>
      <c r="J11262" t="s">
        <v>1372</v>
      </c>
      <c r="K11262" t="s">
        <v>110</v>
      </c>
      <c r="L11262" t="s">
        <v>3346</v>
      </c>
      <c r="M11262" t="s">
        <v>3397</v>
      </c>
      <c r="N11262" t="s">
        <v>5920</v>
      </c>
      <c r="O11262" t="s">
        <v>3343</v>
      </c>
      <c r="P11262" t="s">
        <v>3343</v>
      </c>
      <c r="Q11262" t="s">
        <v>3346</v>
      </c>
    </row>
    <row r="11263" spans="1:17" x14ac:dyDescent="0.25">
      <c r="A11263" t="s">
        <v>27955</v>
      </c>
      <c r="B11263" t="s">
        <v>348</v>
      </c>
      <c r="C11263" t="s">
        <v>2674</v>
      </c>
      <c r="D11263" t="s">
        <v>28230</v>
      </c>
      <c r="E11263">
        <v>4502038</v>
      </c>
      <c r="F11263" t="s">
        <v>165</v>
      </c>
      <c r="G11263" t="s">
        <v>28392</v>
      </c>
      <c r="H11263" t="s">
        <v>3618</v>
      </c>
      <c r="I11263" t="s">
        <v>166</v>
      </c>
      <c r="J11263" t="s">
        <v>167</v>
      </c>
      <c r="K11263" t="s">
        <v>110</v>
      </c>
      <c r="L11263" t="s">
        <v>3343</v>
      </c>
      <c r="M11263" t="s">
        <v>3666</v>
      </c>
      <c r="N11263" t="s">
        <v>3700</v>
      </c>
      <c r="O11263" t="s">
        <v>3343</v>
      </c>
      <c r="P11263" t="s">
        <v>3343</v>
      </c>
      <c r="Q11263" t="s">
        <v>3346</v>
      </c>
    </row>
    <row r="11264" spans="1:17" x14ac:dyDescent="0.25">
      <c r="A11264" t="s">
        <v>27955</v>
      </c>
      <c r="B11264" t="s">
        <v>348</v>
      </c>
      <c r="C11264" t="s">
        <v>2674</v>
      </c>
      <c r="D11264" t="s">
        <v>28230</v>
      </c>
      <c r="E11264">
        <v>4502038</v>
      </c>
      <c r="F11264" t="s">
        <v>165</v>
      </c>
      <c r="G11264" t="s">
        <v>28392</v>
      </c>
      <c r="H11264" t="s">
        <v>3618</v>
      </c>
      <c r="I11264" t="s">
        <v>28393</v>
      </c>
      <c r="J11264" t="s">
        <v>226</v>
      </c>
      <c r="K11264" t="s">
        <v>110</v>
      </c>
      <c r="L11264" t="s">
        <v>3346</v>
      </c>
      <c r="M11264" t="s">
        <v>3666</v>
      </c>
      <c r="N11264" t="s">
        <v>3700</v>
      </c>
      <c r="O11264" t="s">
        <v>3343</v>
      </c>
      <c r="P11264" t="s">
        <v>3343</v>
      </c>
      <c r="Q11264" t="s">
        <v>3346</v>
      </c>
    </row>
    <row r="11265" spans="1:17" x14ac:dyDescent="0.25">
      <c r="A11265" t="s">
        <v>27955</v>
      </c>
      <c r="B11265" t="s">
        <v>348</v>
      </c>
      <c r="C11265" t="s">
        <v>2674</v>
      </c>
      <c r="D11265" t="s">
        <v>28230</v>
      </c>
      <c r="E11265">
        <v>4502039</v>
      </c>
      <c r="F11265" t="s">
        <v>1418</v>
      </c>
      <c r="G11265" t="s">
        <v>28394</v>
      </c>
      <c r="H11265" t="s">
        <v>2506</v>
      </c>
      <c r="I11265" t="s">
        <v>28395</v>
      </c>
      <c r="J11265" t="s">
        <v>1419</v>
      </c>
      <c r="K11265" t="s">
        <v>110</v>
      </c>
      <c r="L11265" t="s">
        <v>3343</v>
      </c>
      <c r="M11265" t="s">
        <v>3666</v>
      </c>
      <c r="N11265" t="s">
        <v>28396</v>
      </c>
      <c r="O11265" t="s">
        <v>3343</v>
      </c>
      <c r="P11265" t="s">
        <v>3343</v>
      </c>
      <c r="Q11265" t="s">
        <v>3346</v>
      </c>
    </row>
    <row r="11266" spans="1:17" x14ac:dyDescent="0.25">
      <c r="A11266" t="s">
        <v>27955</v>
      </c>
      <c r="B11266" t="s">
        <v>348</v>
      </c>
      <c r="C11266" t="s">
        <v>2674</v>
      </c>
      <c r="D11266" t="s">
        <v>28230</v>
      </c>
      <c r="E11266">
        <v>4502039</v>
      </c>
      <c r="F11266" t="s">
        <v>1418</v>
      </c>
      <c r="G11266" t="s">
        <v>28394</v>
      </c>
      <c r="H11266" t="s">
        <v>2506</v>
      </c>
      <c r="I11266" t="s">
        <v>28397</v>
      </c>
      <c r="J11266" t="s">
        <v>543</v>
      </c>
      <c r="K11266" t="s">
        <v>110</v>
      </c>
      <c r="L11266" t="s">
        <v>3346</v>
      </c>
      <c r="M11266" t="s">
        <v>3666</v>
      </c>
      <c r="N11266" t="s">
        <v>28396</v>
      </c>
      <c r="O11266" t="s">
        <v>3343</v>
      </c>
      <c r="P11266" t="s">
        <v>3343</v>
      </c>
      <c r="Q11266" t="s">
        <v>3346</v>
      </c>
    </row>
    <row r="11267" spans="1:17" x14ac:dyDescent="0.25">
      <c r="A11267" t="s">
        <v>27955</v>
      </c>
      <c r="B11267" t="s">
        <v>348</v>
      </c>
      <c r="C11267" t="s">
        <v>2674</v>
      </c>
      <c r="D11267" t="s">
        <v>28230</v>
      </c>
      <c r="E11267">
        <v>4502039</v>
      </c>
      <c r="F11267" t="s">
        <v>1418</v>
      </c>
      <c r="G11267" t="s">
        <v>28394</v>
      </c>
      <c r="H11267" t="s">
        <v>2506</v>
      </c>
      <c r="I11267" t="s">
        <v>28398</v>
      </c>
      <c r="J11267" t="s">
        <v>21860</v>
      </c>
      <c r="K11267" t="s">
        <v>7886</v>
      </c>
      <c r="L11267" t="s">
        <v>3346</v>
      </c>
      <c r="M11267" t="s">
        <v>3666</v>
      </c>
      <c r="N11267" t="s">
        <v>28396</v>
      </c>
      <c r="O11267" t="s">
        <v>3343</v>
      </c>
      <c r="P11267" t="s">
        <v>3343</v>
      </c>
      <c r="Q11267" t="s">
        <v>3346</v>
      </c>
    </row>
    <row r="11268" spans="1:17" x14ac:dyDescent="0.25">
      <c r="A11268" t="s">
        <v>27955</v>
      </c>
      <c r="B11268" t="s">
        <v>348</v>
      </c>
      <c r="C11268" t="s">
        <v>2674</v>
      </c>
      <c r="D11268" t="s">
        <v>28230</v>
      </c>
      <c r="E11268">
        <v>4502040</v>
      </c>
      <c r="F11268" t="s">
        <v>28095</v>
      </c>
      <c r="G11268" t="s">
        <v>28399</v>
      </c>
      <c r="H11268" t="s">
        <v>10874</v>
      </c>
      <c r="I11268" t="s">
        <v>28400</v>
      </c>
      <c r="J11268" t="s">
        <v>28401</v>
      </c>
      <c r="K11268" t="s">
        <v>110</v>
      </c>
      <c r="L11268" t="s">
        <v>3343</v>
      </c>
      <c r="M11268" t="s">
        <v>4328</v>
      </c>
      <c r="N11268" t="s">
        <v>9711</v>
      </c>
      <c r="O11268" t="s">
        <v>3343</v>
      </c>
      <c r="P11268" t="s">
        <v>3343</v>
      </c>
      <c r="Q11268" t="s">
        <v>3346</v>
      </c>
    </row>
    <row r="11269" spans="1:17" x14ac:dyDescent="0.25">
      <c r="A11269" t="s">
        <v>27955</v>
      </c>
      <c r="B11269" t="s">
        <v>348</v>
      </c>
      <c r="C11269" t="s">
        <v>28402</v>
      </c>
      <c r="D11269" t="s">
        <v>28403</v>
      </c>
      <c r="E11269">
        <v>4503002</v>
      </c>
      <c r="F11269" t="s">
        <v>156</v>
      </c>
      <c r="G11269" t="s">
        <v>9251</v>
      </c>
      <c r="H11269" t="s">
        <v>3394</v>
      </c>
      <c r="I11269" t="s">
        <v>2195</v>
      </c>
      <c r="J11269" t="s">
        <v>200</v>
      </c>
      <c r="K11269" t="s">
        <v>110</v>
      </c>
      <c r="L11269" t="s">
        <v>3343</v>
      </c>
      <c r="M11269" t="s">
        <v>3748</v>
      </c>
      <c r="N11269" t="s">
        <v>3749</v>
      </c>
      <c r="O11269" t="s">
        <v>3343</v>
      </c>
      <c r="P11269" t="s">
        <v>3343</v>
      </c>
      <c r="Q11269" t="s">
        <v>3346</v>
      </c>
    </row>
    <row r="11270" spans="1:17" x14ac:dyDescent="0.25">
      <c r="A11270" t="s">
        <v>27955</v>
      </c>
      <c r="B11270" t="s">
        <v>348</v>
      </c>
      <c r="C11270" t="s">
        <v>28402</v>
      </c>
      <c r="D11270" t="s">
        <v>28403</v>
      </c>
      <c r="E11270">
        <v>4503002</v>
      </c>
      <c r="F11270" t="s">
        <v>156</v>
      </c>
      <c r="G11270" t="s">
        <v>9251</v>
      </c>
      <c r="H11270" t="s">
        <v>3394</v>
      </c>
      <c r="I11270" t="s">
        <v>28404</v>
      </c>
      <c r="J11270" t="s">
        <v>28405</v>
      </c>
      <c r="K11270" t="s">
        <v>110</v>
      </c>
      <c r="L11270" t="s">
        <v>3346</v>
      </c>
      <c r="M11270" t="s">
        <v>3748</v>
      </c>
      <c r="N11270" t="s">
        <v>3749</v>
      </c>
      <c r="O11270" t="s">
        <v>3343</v>
      </c>
      <c r="P11270" t="s">
        <v>3343</v>
      </c>
      <c r="Q11270" t="s">
        <v>3346</v>
      </c>
    </row>
    <row r="11271" spans="1:17" x14ac:dyDescent="0.25">
      <c r="A11271" t="s">
        <v>27955</v>
      </c>
      <c r="B11271" t="s">
        <v>348</v>
      </c>
      <c r="C11271" t="s">
        <v>28402</v>
      </c>
      <c r="D11271" t="s">
        <v>28403</v>
      </c>
      <c r="E11271">
        <v>4503003</v>
      </c>
      <c r="F11271" t="s">
        <v>128</v>
      </c>
      <c r="G11271" t="s">
        <v>28406</v>
      </c>
      <c r="H11271" t="s">
        <v>28407</v>
      </c>
      <c r="I11271" t="s">
        <v>2211</v>
      </c>
      <c r="J11271" t="s">
        <v>28408</v>
      </c>
      <c r="K11271" t="s">
        <v>110</v>
      </c>
      <c r="L11271" t="s">
        <v>3343</v>
      </c>
      <c r="M11271" t="s">
        <v>3344</v>
      </c>
      <c r="N11271" t="s">
        <v>3345</v>
      </c>
      <c r="O11271" t="s">
        <v>3343</v>
      </c>
      <c r="P11271" t="s">
        <v>3343</v>
      </c>
      <c r="Q11271" t="s">
        <v>3346</v>
      </c>
    </row>
    <row r="11272" spans="1:17" x14ac:dyDescent="0.25">
      <c r="A11272" t="s">
        <v>27955</v>
      </c>
      <c r="B11272" t="s">
        <v>348</v>
      </c>
      <c r="C11272" t="s">
        <v>28402</v>
      </c>
      <c r="D11272" t="s">
        <v>28403</v>
      </c>
      <c r="E11272">
        <v>4503004</v>
      </c>
      <c r="F11272" t="s">
        <v>9320</v>
      </c>
      <c r="G11272" t="s">
        <v>9321</v>
      </c>
      <c r="H11272" t="s">
        <v>9322</v>
      </c>
      <c r="I11272" t="s">
        <v>28409</v>
      </c>
      <c r="J11272" t="s">
        <v>9324</v>
      </c>
      <c r="K11272" t="s">
        <v>110</v>
      </c>
      <c r="L11272" t="s">
        <v>3343</v>
      </c>
      <c r="M11272" t="s">
        <v>3707</v>
      </c>
      <c r="N11272" t="s">
        <v>3708</v>
      </c>
      <c r="O11272" t="s">
        <v>3343</v>
      </c>
      <c r="P11272" t="s">
        <v>3343</v>
      </c>
      <c r="Q11272" t="s">
        <v>3346</v>
      </c>
    </row>
    <row r="11273" spans="1:17" x14ac:dyDescent="0.25">
      <c r="A11273" t="s">
        <v>27955</v>
      </c>
      <c r="B11273" t="s">
        <v>348</v>
      </c>
      <c r="C11273" t="s">
        <v>28402</v>
      </c>
      <c r="D11273" t="s">
        <v>28403</v>
      </c>
      <c r="E11273">
        <v>4503004</v>
      </c>
      <c r="F11273" t="s">
        <v>9320</v>
      </c>
      <c r="G11273" t="s">
        <v>9321</v>
      </c>
      <c r="H11273" t="s">
        <v>9322</v>
      </c>
      <c r="I11273" t="s">
        <v>28410</v>
      </c>
      <c r="J11273" t="s">
        <v>28411</v>
      </c>
      <c r="K11273" t="s">
        <v>110</v>
      </c>
      <c r="L11273" t="s">
        <v>3346</v>
      </c>
      <c r="M11273" t="s">
        <v>3707</v>
      </c>
      <c r="N11273" t="s">
        <v>3708</v>
      </c>
      <c r="O11273" t="s">
        <v>3343</v>
      </c>
      <c r="P11273" t="s">
        <v>3343</v>
      </c>
      <c r="Q11273" t="s">
        <v>3346</v>
      </c>
    </row>
    <row r="11274" spans="1:17" x14ac:dyDescent="0.25">
      <c r="A11274" t="s">
        <v>27955</v>
      </c>
      <c r="B11274" t="s">
        <v>348</v>
      </c>
      <c r="C11274" t="s">
        <v>28402</v>
      </c>
      <c r="D11274" t="s">
        <v>28403</v>
      </c>
      <c r="E11274">
        <v>4503005</v>
      </c>
      <c r="F11274" t="s">
        <v>28412</v>
      </c>
      <c r="G11274" t="s">
        <v>28413</v>
      </c>
      <c r="H11274" t="s">
        <v>4576</v>
      </c>
      <c r="I11274" t="s">
        <v>28414</v>
      </c>
      <c r="J11274" t="s">
        <v>28412</v>
      </c>
      <c r="K11274" t="s">
        <v>110</v>
      </c>
      <c r="L11274" t="s">
        <v>3343</v>
      </c>
      <c r="M11274" t="s">
        <v>3707</v>
      </c>
      <c r="N11274" t="s">
        <v>7834</v>
      </c>
      <c r="O11274" t="s">
        <v>3343</v>
      </c>
      <c r="P11274" t="s">
        <v>3343</v>
      </c>
      <c r="Q11274" t="s">
        <v>3346</v>
      </c>
    </row>
    <row r="11275" spans="1:17" x14ac:dyDescent="0.25">
      <c r="A11275" t="s">
        <v>27955</v>
      </c>
      <c r="B11275" t="s">
        <v>348</v>
      </c>
      <c r="C11275" t="s">
        <v>28402</v>
      </c>
      <c r="D11275" t="s">
        <v>28403</v>
      </c>
      <c r="E11275">
        <v>4503006</v>
      </c>
      <c r="F11275" t="s">
        <v>28415</v>
      </c>
      <c r="G11275" t="s">
        <v>27999</v>
      </c>
      <c r="H11275" t="s">
        <v>4576</v>
      </c>
      <c r="I11275" t="s">
        <v>28416</v>
      </c>
      <c r="J11275" t="s">
        <v>28415</v>
      </c>
      <c r="K11275" t="s">
        <v>110</v>
      </c>
      <c r="L11275" t="s">
        <v>3343</v>
      </c>
      <c r="M11275" t="s">
        <v>3707</v>
      </c>
      <c r="N11275" t="s">
        <v>7834</v>
      </c>
      <c r="O11275" t="s">
        <v>3343</v>
      </c>
      <c r="P11275" t="s">
        <v>3343</v>
      </c>
      <c r="Q11275" t="s">
        <v>3346</v>
      </c>
    </row>
    <row r="11276" spans="1:17" x14ac:dyDescent="0.25">
      <c r="A11276" t="s">
        <v>27955</v>
      </c>
      <c r="B11276" t="s">
        <v>348</v>
      </c>
      <c r="C11276" t="s">
        <v>28402</v>
      </c>
      <c r="D11276" t="s">
        <v>28403</v>
      </c>
      <c r="E11276">
        <v>4503007</v>
      </c>
      <c r="F11276" t="s">
        <v>28417</v>
      </c>
      <c r="G11276" t="s">
        <v>22138</v>
      </c>
      <c r="H11276" t="s">
        <v>4576</v>
      </c>
      <c r="I11276" t="s">
        <v>28418</v>
      </c>
      <c r="J11276" t="s">
        <v>28417</v>
      </c>
      <c r="K11276" t="s">
        <v>110</v>
      </c>
      <c r="L11276" t="s">
        <v>3343</v>
      </c>
      <c r="M11276" t="s">
        <v>3707</v>
      </c>
      <c r="N11276" t="s">
        <v>7834</v>
      </c>
      <c r="O11276" t="s">
        <v>3343</v>
      </c>
      <c r="P11276" t="s">
        <v>3343</v>
      </c>
      <c r="Q11276" t="s">
        <v>3346</v>
      </c>
    </row>
    <row r="11277" spans="1:17" x14ac:dyDescent="0.25">
      <c r="A11277" t="s">
        <v>27955</v>
      </c>
      <c r="B11277" t="s">
        <v>348</v>
      </c>
      <c r="C11277" t="s">
        <v>28402</v>
      </c>
      <c r="D11277" t="s">
        <v>28403</v>
      </c>
      <c r="E11277">
        <v>4503008</v>
      </c>
      <c r="F11277" t="s">
        <v>28419</v>
      </c>
      <c r="G11277" t="s">
        <v>3546</v>
      </c>
      <c r="H11277" t="s">
        <v>4576</v>
      </c>
      <c r="I11277" t="s">
        <v>28420</v>
      </c>
      <c r="J11277" t="s">
        <v>28419</v>
      </c>
      <c r="K11277" t="s">
        <v>110</v>
      </c>
      <c r="L11277" t="s">
        <v>3343</v>
      </c>
      <c r="M11277" t="s">
        <v>3707</v>
      </c>
      <c r="N11277" t="s">
        <v>7834</v>
      </c>
      <c r="O11277" t="s">
        <v>3343</v>
      </c>
      <c r="P11277" t="s">
        <v>3343</v>
      </c>
      <c r="Q11277" t="s">
        <v>3346</v>
      </c>
    </row>
    <row r="11278" spans="1:17" x14ac:dyDescent="0.25">
      <c r="A11278" t="s">
        <v>27955</v>
      </c>
      <c r="B11278" t="s">
        <v>348</v>
      </c>
      <c r="C11278" t="s">
        <v>28402</v>
      </c>
      <c r="D11278" t="s">
        <v>28403</v>
      </c>
      <c r="E11278">
        <v>4503009</v>
      </c>
      <c r="F11278" t="s">
        <v>28421</v>
      </c>
      <c r="G11278" t="s">
        <v>3435</v>
      </c>
      <c r="H11278" t="s">
        <v>4576</v>
      </c>
      <c r="I11278" t="s">
        <v>28422</v>
      </c>
      <c r="J11278" t="s">
        <v>28421</v>
      </c>
      <c r="K11278" t="s">
        <v>110</v>
      </c>
      <c r="L11278" t="s">
        <v>3343</v>
      </c>
      <c r="M11278" t="s">
        <v>3707</v>
      </c>
      <c r="N11278" t="s">
        <v>7834</v>
      </c>
      <c r="O11278" t="s">
        <v>3343</v>
      </c>
      <c r="P11278" t="s">
        <v>3343</v>
      </c>
      <c r="Q11278" t="s">
        <v>3346</v>
      </c>
    </row>
    <row r="11279" spans="1:17" x14ac:dyDescent="0.25">
      <c r="A11279" t="s">
        <v>27955</v>
      </c>
      <c r="B11279" t="s">
        <v>348</v>
      </c>
      <c r="C11279" t="s">
        <v>28402</v>
      </c>
      <c r="D11279" t="s">
        <v>28403</v>
      </c>
      <c r="E11279">
        <v>4503010</v>
      </c>
      <c r="F11279" t="s">
        <v>28423</v>
      </c>
      <c r="G11279" t="s">
        <v>28044</v>
      </c>
      <c r="H11279" t="s">
        <v>4576</v>
      </c>
      <c r="I11279" t="s">
        <v>28424</v>
      </c>
      <c r="J11279" t="s">
        <v>28423</v>
      </c>
      <c r="K11279" t="s">
        <v>110</v>
      </c>
      <c r="L11279" t="s">
        <v>3343</v>
      </c>
      <c r="M11279" t="s">
        <v>3707</v>
      </c>
      <c r="N11279" t="s">
        <v>7834</v>
      </c>
      <c r="O11279" t="s">
        <v>3343</v>
      </c>
      <c r="P11279" t="s">
        <v>3343</v>
      </c>
      <c r="Q11279" t="s">
        <v>3346</v>
      </c>
    </row>
    <row r="11280" spans="1:17" x14ac:dyDescent="0.25">
      <c r="A11280" t="s">
        <v>27955</v>
      </c>
      <c r="B11280" t="s">
        <v>348</v>
      </c>
      <c r="C11280" t="s">
        <v>28402</v>
      </c>
      <c r="D11280" t="s">
        <v>28403</v>
      </c>
      <c r="E11280">
        <v>4503011</v>
      </c>
      <c r="F11280" t="s">
        <v>28425</v>
      </c>
      <c r="G11280" t="s">
        <v>27995</v>
      </c>
      <c r="H11280" t="s">
        <v>4576</v>
      </c>
      <c r="I11280" t="s">
        <v>28426</v>
      </c>
      <c r="J11280" t="s">
        <v>28425</v>
      </c>
      <c r="K11280" t="s">
        <v>110</v>
      </c>
      <c r="L11280" t="s">
        <v>3343</v>
      </c>
      <c r="M11280" t="s">
        <v>3707</v>
      </c>
      <c r="N11280" t="s">
        <v>7834</v>
      </c>
      <c r="O11280" t="s">
        <v>3343</v>
      </c>
      <c r="P11280" t="s">
        <v>3343</v>
      </c>
      <c r="Q11280" t="s">
        <v>3346</v>
      </c>
    </row>
    <row r="11281" spans="1:17" x14ac:dyDescent="0.25">
      <c r="A11281" t="s">
        <v>27955</v>
      </c>
      <c r="B11281" t="s">
        <v>348</v>
      </c>
      <c r="C11281" t="s">
        <v>28402</v>
      </c>
      <c r="D11281" t="s">
        <v>28403</v>
      </c>
      <c r="E11281">
        <v>4503012</v>
      </c>
      <c r="F11281" t="s">
        <v>25186</v>
      </c>
      <c r="G11281" t="s">
        <v>25187</v>
      </c>
      <c r="H11281" t="s">
        <v>6623</v>
      </c>
      <c r="I11281" t="s">
        <v>28427</v>
      </c>
      <c r="J11281" t="s">
        <v>25189</v>
      </c>
      <c r="K11281" t="s">
        <v>110</v>
      </c>
      <c r="L11281" t="s">
        <v>3343</v>
      </c>
      <c r="M11281" t="s">
        <v>3344</v>
      </c>
      <c r="N11281" t="s">
        <v>3360</v>
      </c>
      <c r="O11281" t="s">
        <v>3343</v>
      </c>
      <c r="P11281" t="s">
        <v>3343</v>
      </c>
      <c r="Q11281" t="s">
        <v>3346</v>
      </c>
    </row>
    <row r="11282" spans="1:17" x14ac:dyDescent="0.25">
      <c r="A11282" t="s">
        <v>27955</v>
      </c>
      <c r="B11282" t="s">
        <v>348</v>
      </c>
      <c r="C11282" t="s">
        <v>28402</v>
      </c>
      <c r="D11282" t="s">
        <v>28403</v>
      </c>
      <c r="E11282">
        <v>4503012</v>
      </c>
      <c r="F11282" t="s">
        <v>25186</v>
      </c>
      <c r="G11282" t="s">
        <v>25187</v>
      </c>
      <c r="H11282" t="s">
        <v>6623</v>
      </c>
      <c r="I11282" t="s">
        <v>28428</v>
      </c>
      <c r="J11282" t="s">
        <v>25191</v>
      </c>
      <c r="K11282" t="s">
        <v>110</v>
      </c>
      <c r="L11282" t="s">
        <v>3346</v>
      </c>
      <c r="M11282" t="s">
        <v>3344</v>
      </c>
      <c r="N11282" t="s">
        <v>3360</v>
      </c>
      <c r="O11282" t="s">
        <v>3343</v>
      </c>
      <c r="P11282" t="s">
        <v>3343</v>
      </c>
      <c r="Q11282" t="s">
        <v>3346</v>
      </c>
    </row>
    <row r="11283" spans="1:17" x14ac:dyDescent="0.25">
      <c r="A11283" t="s">
        <v>27955</v>
      </c>
      <c r="B11283" t="s">
        <v>348</v>
      </c>
      <c r="C11283" t="s">
        <v>28402</v>
      </c>
      <c r="D11283" t="s">
        <v>28403</v>
      </c>
      <c r="E11283">
        <v>4503012</v>
      </c>
      <c r="F11283" t="s">
        <v>25186</v>
      </c>
      <c r="G11283" t="s">
        <v>25187</v>
      </c>
      <c r="H11283" t="s">
        <v>6623</v>
      </c>
      <c r="I11283" t="s">
        <v>28429</v>
      </c>
      <c r="J11283" t="s">
        <v>25193</v>
      </c>
      <c r="K11283" t="s">
        <v>110</v>
      </c>
      <c r="L11283" t="s">
        <v>3346</v>
      </c>
      <c r="M11283" t="s">
        <v>3344</v>
      </c>
      <c r="N11283" t="s">
        <v>3360</v>
      </c>
      <c r="O11283" t="s">
        <v>3343</v>
      </c>
      <c r="P11283" t="s">
        <v>3343</v>
      </c>
      <c r="Q11283" t="s">
        <v>3346</v>
      </c>
    </row>
    <row r="11284" spans="1:17" x14ac:dyDescent="0.25">
      <c r="A11284" t="s">
        <v>27955</v>
      </c>
      <c r="B11284" t="s">
        <v>348</v>
      </c>
      <c r="C11284" t="s">
        <v>28402</v>
      </c>
      <c r="D11284" t="s">
        <v>28403</v>
      </c>
      <c r="E11284">
        <v>4503012</v>
      </c>
      <c r="F11284" t="s">
        <v>25186</v>
      </c>
      <c r="G11284" t="s">
        <v>25187</v>
      </c>
      <c r="H11284" t="s">
        <v>6623</v>
      </c>
      <c r="I11284" t="s">
        <v>28430</v>
      </c>
      <c r="J11284" t="s">
        <v>25195</v>
      </c>
      <c r="K11284" t="s">
        <v>110</v>
      </c>
      <c r="L11284" t="s">
        <v>3346</v>
      </c>
      <c r="M11284" t="s">
        <v>3344</v>
      </c>
      <c r="N11284" t="s">
        <v>3360</v>
      </c>
      <c r="O11284" t="s">
        <v>3343</v>
      </c>
      <c r="P11284" t="s">
        <v>3343</v>
      </c>
      <c r="Q11284" t="s">
        <v>3346</v>
      </c>
    </row>
    <row r="11285" spans="1:17" x14ac:dyDescent="0.25">
      <c r="A11285" t="s">
        <v>27955</v>
      </c>
      <c r="B11285" t="s">
        <v>348</v>
      </c>
      <c r="C11285" t="s">
        <v>28402</v>
      </c>
      <c r="D11285" t="s">
        <v>28403</v>
      </c>
      <c r="E11285">
        <v>4503012</v>
      </c>
      <c r="F11285" t="s">
        <v>25186</v>
      </c>
      <c r="G11285" t="s">
        <v>25187</v>
      </c>
      <c r="H11285" t="s">
        <v>6623</v>
      </c>
      <c r="I11285" t="s">
        <v>28431</v>
      </c>
      <c r="J11285" t="s">
        <v>25197</v>
      </c>
      <c r="K11285" t="s">
        <v>110</v>
      </c>
      <c r="L11285" t="s">
        <v>3346</v>
      </c>
      <c r="M11285" t="s">
        <v>3344</v>
      </c>
      <c r="N11285" t="s">
        <v>3360</v>
      </c>
      <c r="O11285" t="s">
        <v>3343</v>
      </c>
      <c r="P11285" t="s">
        <v>3343</v>
      </c>
      <c r="Q11285" t="s">
        <v>3346</v>
      </c>
    </row>
    <row r="11286" spans="1:17" x14ac:dyDescent="0.25">
      <c r="A11286" t="s">
        <v>27955</v>
      </c>
      <c r="B11286" t="s">
        <v>348</v>
      </c>
      <c r="C11286" t="s">
        <v>28402</v>
      </c>
      <c r="D11286" t="s">
        <v>28403</v>
      </c>
      <c r="E11286">
        <v>4503012</v>
      </c>
      <c r="F11286" t="s">
        <v>25186</v>
      </c>
      <c r="G11286" t="s">
        <v>25187</v>
      </c>
      <c r="H11286" t="s">
        <v>6623</v>
      </c>
      <c r="I11286" t="s">
        <v>28432</v>
      </c>
      <c r="J11286" t="s">
        <v>25199</v>
      </c>
      <c r="K11286" t="s">
        <v>110</v>
      </c>
      <c r="L11286" t="s">
        <v>3346</v>
      </c>
      <c r="M11286" t="s">
        <v>3344</v>
      </c>
      <c r="N11286" t="s">
        <v>3360</v>
      </c>
      <c r="O11286" t="s">
        <v>3343</v>
      </c>
      <c r="P11286" t="s">
        <v>3343</v>
      </c>
      <c r="Q11286" t="s">
        <v>3346</v>
      </c>
    </row>
    <row r="11287" spans="1:17" x14ac:dyDescent="0.25">
      <c r="A11287" t="s">
        <v>27955</v>
      </c>
      <c r="B11287" t="s">
        <v>348</v>
      </c>
      <c r="C11287" t="s">
        <v>28402</v>
      </c>
      <c r="D11287" t="s">
        <v>28403</v>
      </c>
      <c r="E11287">
        <v>4503014</v>
      </c>
      <c r="F11287" t="s">
        <v>24038</v>
      </c>
      <c r="G11287" t="s">
        <v>27999</v>
      </c>
      <c r="H11287" t="s">
        <v>8202</v>
      </c>
      <c r="I11287" t="s">
        <v>28433</v>
      </c>
      <c r="J11287" t="s">
        <v>24038</v>
      </c>
      <c r="K11287" t="s">
        <v>110</v>
      </c>
      <c r="L11287" t="s">
        <v>3343</v>
      </c>
      <c r="M11287" t="s">
        <v>3748</v>
      </c>
      <c r="N11287" t="s">
        <v>4014</v>
      </c>
      <c r="O11287" t="s">
        <v>3343</v>
      </c>
      <c r="P11287" t="s">
        <v>3343</v>
      </c>
      <c r="Q11287" t="s">
        <v>3346</v>
      </c>
    </row>
    <row r="11288" spans="1:17" x14ac:dyDescent="0.25">
      <c r="A11288" t="s">
        <v>27955</v>
      </c>
      <c r="B11288" t="s">
        <v>348</v>
      </c>
      <c r="C11288" t="s">
        <v>28402</v>
      </c>
      <c r="D11288" t="s">
        <v>28403</v>
      </c>
      <c r="E11288">
        <v>4503015</v>
      </c>
      <c r="F11288" t="s">
        <v>2247</v>
      </c>
      <c r="G11288" t="s">
        <v>28434</v>
      </c>
      <c r="H11288" t="s">
        <v>8202</v>
      </c>
      <c r="I11288" t="s">
        <v>28435</v>
      </c>
      <c r="J11288" t="s">
        <v>2247</v>
      </c>
      <c r="K11288" t="s">
        <v>110</v>
      </c>
      <c r="L11288" t="s">
        <v>3343</v>
      </c>
      <c r="M11288" t="s">
        <v>3748</v>
      </c>
      <c r="N11288" t="s">
        <v>4014</v>
      </c>
      <c r="O11288" t="s">
        <v>3343</v>
      </c>
      <c r="P11288" t="s">
        <v>3343</v>
      </c>
      <c r="Q11288" t="s">
        <v>3346</v>
      </c>
    </row>
    <row r="11289" spans="1:17" x14ac:dyDescent="0.25">
      <c r="A11289" t="s">
        <v>27955</v>
      </c>
      <c r="B11289" t="s">
        <v>348</v>
      </c>
      <c r="C11289" t="s">
        <v>28402</v>
      </c>
      <c r="D11289" t="s">
        <v>28403</v>
      </c>
      <c r="E11289">
        <v>4503016</v>
      </c>
      <c r="F11289" t="s">
        <v>2244</v>
      </c>
      <c r="G11289" t="s">
        <v>3987</v>
      </c>
      <c r="H11289" t="s">
        <v>3988</v>
      </c>
      <c r="I11289" t="s">
        <v>28436</v>
      </c>
      <c r="J11289" t="s">
        <v>3990</v>
      </c>
      <c r="K11289" t="s">
        <v>110</v>
      </c>
      <c r="L11289" t="s">
        <v>3343</v>
      </c>
      <c r="M11289" t="s">
        <v>3707</v>
      </c>
      <c r="N11289" t="s">
        <v>3708</v>
      </c>
      <c r="O11289" t="s">
        <v>3343</v>
      </c>
      <c r="P11289" t="s">
        <v>3343</v>
      </c>
      <c r="Q11289" t="s">
        <v>3346</v>
      </c>
    </row>
    <row r="11290" spans="1:17" x14ac:dyDescent="0.25">
      <c r="A11290" t="s">
        <v>27955</v>
      </c>
      <c r="B11290" t="s">
        <v>348</v>
      </c>
      <c r="C11290" t="s">
        <v>28402</v>
      </c>
      <c r="D11290" t="s">
        <v>28403</v>
      </c>
      <c r="E11290">
        <v>4503017</v>
      </c>
      <c r="F11290" t="s">
        <v>2176</v>
      </c>
      <c r="G11290" t="s">
        <v>28437</v>
      </c>
      <c r="H11290" t="s">
        <v>4121</v>
      </c>
      <c r="I11290" t="s">
        <v>2177</v>
      </c>
      <c r="J11290" t="s">
        <v>28438</v>
      </c>
      <c r="K11290" t="s">
        <v>110</v>
      </c>
      <c r="L11290" t="s">
        <v>3343</v>
      </c>
      <c r="M11290" t="s">
        <v>3707</v>
      </c>
      <c r="N11290" t="s">
        <v>3708</v>
      </c>
      <c r="O11290" t="s">
        <v>3343</v>
      </c>
      <c r="P11290" t="s">
        <v>3343</v>
      </c>
      <c r="Q11290" t="s">
        <v>3346</v>
      </c>
    </row>
    <row r="11291" spans="1:17" x14ac:dyDescent="0.25">
      <c r="A11291" t="s">
        <v>27955</v>
      </c>
      <c r="B11291" t="s">
        <v>348</v>
      </c>
      <c r="C11291" t="s">
        <v>28402</v>
      </c>
      <c r="D11291" t="s">
        <v>28403</v>
      </c>
      <c r="E11291">
        <v>4503018</v>
      </c>
      <c r="F11291" t="s">
        <v>28439</v>
      </c>
      <c r="G11291" t="s">
        <v>28440</v>
      </c>
      <c r="H11291" t="s">
        <v>2503</v>
      </c>
      <c r="I11291" t="s">
        <v>2200</v>
      </c>
      <c r="J11291" t="s">
        <v>28441</v>
      </c>
      <c r="K11291" t="s">
        <v>110</v>
      </c>
      <c r="L11291" t="s">
        <v>3343</v>
      </c>
      <c r="M11291" t="s">
        <v>3707</v>
      </c>
      <c r="N11291" t="s">
        <v>3708</v>
      </c>
      <c r="O11291" t="s">
        <v>3343</v>
      </c>
      <c r="P11291" t="s">
        <v>3343</v>
      </c>
      <c r="Q11291" t="s">
        <v>3346</v>
      </c>
    </row>
    <row r="11292" spans="1:17" x14ac:dyDescent="0.25">
      <c r="A11292" t="s">
        <v>27955</v>
      </c>
      <c r="B11292" t="s">
        <v>348</v>
      </c>
      <c r="C11292" t="s">
        <v>28402</v>
      </c>
      <c r="D11292" t="s">
        <v>28403</v>
      </c>
      <c r="E11292">
        <v>4503019</v>
      </c>
      <c r="F11292" t="s">
        <v>28442</v>
      </c>
      <c r="G11292" t="s">
        <v>3500</v>
      </c>
      <c r="H11292" t="s">
        <v>2503</v>
      </c>
      <c r="I11292" t="s">
        <v>2186</v>
      </c>
      <c r="J11292" t="s">
        <v>1579</v>
      </c>
      <c r="K11292" t="s">
        <v>110</v>
      </c>
      <c r="L11292" t="s">
        <v>3343</v>
      </c>
      <c r="M11292" t="s">
        <v>3344</v>
      </c>
      <c r="N11292" t="s">
        <v>3360</v>
      </c>
      <c r="O11292" t="s">
        <v>3343</v>
      </c>
      <c r="P11292" t="s">
        <v>3343</v>
      </c>
      <c r="Q11292" t="s">
        <v>3346</v>
      </c>
    </row>
    <row r="11293" spans="1:17" x14ac:dyDescent="0.25">
      <c r="A11293" t="s">
        <v>27955</v>
      </c>
      <c r="B11293" t="s">
        <v>348</v>
      </c>
      <c r="C11293" t="s">
        <v>28402</v>
      </c>
      <c r="D11293" t="s">
        <v>28403</v>
      </c>
      <c r="E11293">
        <v>4503021</v>
      </c>
      <c r="F11293" t="s">
        <v>28443</v>
      </c>
      <c r="G11293" t="s">
        <v>28444</v>
      </c>
      <c r="H11293" t="s">
        <v>28445</v>
      </c>
      <c r="I11293" t="s">
        <v>28446</v>
      </c>
      <c r="J11293" t="s">
        <v>3990</v>
      </c>
      <c r="K11293" t="s">
        <v>110</v>
      </c>
      <c r="L11293" t="s">
        <v>3343</v>
      </c>
      <c r="M11293" t="s">
        <v>3748</v>
      </c>
      <c r="N11293" t="s">
        <v>3749</v>
      </c>
      <c r="O11293" t="s">
        <v>3343</v>
      </c>
      <c r="P11293" t="s">
        <v>3343</v>
      </c>
      <c r="Q11293" t="s">
        <v>3346</v>
      </c>
    </row>
    <row r="11294" spans="1:17" x14ac:dyDescent="0.25">
      <c r="A11294" t="s">
        <v>27955</v>
      </c>
      <c r="B11294" t="s">
        <v>348</v>
      </c>
      <c r="C11294" t="s">
        <v>28402</v>
      </c>
      <c r="D11294" t="s">
        <v>28403</v>
      </c>
      <c r="E11294">
        <v>4503022</v>
      </c>
      <c r="F11294" t="s">
        <v>2215</v>
      </c>
      <c r="G11294" t="s">
        <v>28447</v>
      </c>
      <c r="H11294" t="s">
        <v>4566</v>
      </c>
      <c r="I11294" t="s">
        <v>2216</v>
      </c>
      <c r="J11294" t="s">
        <v>28448</v>
      </c>
      <c r="K11294" t="s">
        <v>110</v>
      </c>
      <c r="L11294" t="s">
        <v>3343</v>
      </c>
      <c r="M11294" t="s">
        <v>3748</v>
      </c>
      <c r="N11294" t="s">
        <v>4014</v>
      </c>
      <c r="O11294" t="s">
        <v>3343</v>
      </c>
      <c r="P11294" t="s">
        <v>3343</v>
      </c>
      <c r="Q11294" t="s">
        <v>3346</v>
      </c>
    </row>
    <row r="11295" spans="1:17" x14ac:dyDescent="0.25">
      <c r="A11295" t="s">
        <v>27955</v>
      </c>
      <c r="B11295" t="s">
        <v>348</v>
      </c>
      <c r="C11295" t="s">
        <v>28402</v>
      </c>
      <c r="D11295" t="s">
        <v>28403</v>
      </c>
      <c r="E11295">
        <v>4503022</v>
      </c>
      <c r="F11295" t="s">
        <v>2215</v>
      </c>
      <c r="G11295" t="s">
        <v>28447</v>
      </c>
      <c r="H11295" t="s">
        <v>4566</v>
      </c>
      <c r="I11295" t="s">
        <v>2219</v>
      </c>
      <c r="J11295" t="s">
        <v>3755</v>
      </c>
      <c r="K11295" t="s">
        <v>110</v>
      </c>
      <c r="L11295" t="s">
        <v>3346</v>
      </c>
      <c r="M11295" t="s">
        <v>3748</v>
      </c>
      <c r="N11295" t="s">
        <v>4014</v>
      </c>
      <c r="O11295" t="s">
        <v>3343</v>
      </c>
      <c r="P11295" t="s">
        <v>3343</v>
      </c>
      <c r="Q11295" t="s">
        <v>3346</v>
      </c>
    </row>
    <row r="11296" spans="1:17" x14ac:dyDescent="0.25">
      <c r="A11296" t="s">
        <v>27955</v>
      </c>
      <c r="B11296" t="s">
        <v>348</v>
      </c>
      <c r="C11296" t="s">
        <v>28402</v>
      </c>
      <c r="D11296" t="s">
        <v>28403</v>
      </c>
      <c r="E11296">
        <v>4503022</v>
      </c>
      <c r="F11296" t="s">
        <v>2215</v>
      </c>
      <c r="G11296" t="s">
        <v>28447</v>
      </c>
      <c r="H11296" t="s">
        <v>4566</v>
      </c>
      <c r="I11296" t="s">
        <v>28449</v>
      </c>
      <c r="J11296" t="s">
        <v>3757</v>
      </c>
      <c r="K11296" t="s">
        <v>110</v>
      </c>
      <c r="L11296" t="s">
        <v>3346</v>
      </c>
      <c r="M11296" t="s">
        <v>3748</v>
      </c>
      <c r="N11296" t="s">
        <v>4014</v>
      </c>
      <c r="O11296" t="s">
        <v>3343</v>
      </c>
      <c r="P11296" t="s">
        <v>3343</v>
      </c>
      <c r="Q11296" t="s">
        <v>3346</v>
      </c>
    </row>
    <row r="11297" spans="1:17" x14ac:dyDescent="0.25">
      <c r="A11297" t="s">
        <v>27955</v>
      </c>
      <c r="B11297" t="s">
        <v>348</v>
      </c>
      <c r="C11297" t="s">
        <v>28402</v>
      </c>
      <c r="D11297" t="s">
        <v>28403</v>
      </c>
      <c r="E11297">
        <v>4503022</v>
      </c>
      <c r="F11297" t="s">
        <v>2215</v>
      </c>
      <c r="G11297" t="s">
        <v>28447</v>
      </c>
      <c r="H11297" t="s">
        <v>4566</v>
      </c>
      <c r="I11297" t="s">
        <v>28450</v>
      </c>
      <c r="J11297" t="s">
        <v>3759</v>
      </c>
      <c r="K11297" t="s">
        <v>110</v>
      </c>
      <c r="L11297" t="s">
        <v>3346</v>
      </c>
      <c r="M11297" t="s">
        <v>3748</v>
      </c>
      <c r="N11297" t="s">
        <v>4014</v>
      </c>
      <c r="O11297" t="s">
        <v>3343</v>
      </c>
      <c r="P11297" t="s">
        <v>3343</v>
      </c>
      <c r="Q11297" t="s">
        <v>3346</v>
      </c>
    </row>
    <row r="11298" spans="1:17" x14ac:dyDescent="0.25">
      <c r="A11298" t="s">
        <v>27955</v>
      </c>
      <c r="B11298" t="s">
        <v>348</v>
      </c>
      <c r="C11298" t="s">
        <v>28402</v>
      </c>
      <c r="D11298" t="s">
        <v>28403</v>
      </c>
      <c r="E11298">
        <v>4503022</v>
      </c>
      <c r="F11298" t="s">
        <v>2215</v>
      </c>
      <c r="G11298" t="s">
        <v>28447</v>
      </c>
      <c r="H11298" t="s">
        <v>4566</v>
      </c>
      <c r="I11298" t="s">
        <v>28451</v>
      </c>
      <c r="J11298" t="s">
        <v>3761</v>
      </c>
      <c r="K11298" t="s">
        <v>110</v>
      </c>
      <c r="L11298" t="s">
        <v>3346</v>
      </c>
      <c r="M11298" t="s">
        <v>3748</v>
      </c>
      <c r="N11298" t="s">
        <v>4014</v>
      </c>
      <c r="O11298" t="s">
        <v>3343</v>
      </c>
      <c r="P11298" t="s">
        <v>3343</v>
      </c>
      <c r="Q11298" t="s">
        <v>3346</v>
      </c>
    </row>
    <row r="11299" spans="1:17" x14ac:dyDescent="0.25">
      <c r="A11299" t="s">
        <v>27955</v>
      </c>
      <c r="B11299" t="s">
        <v>348</v>
      </c>
      <c r="C11299" t="s">
        <v>28402</v>
      </c>
      <c r="D11299" t="s">
        <v>28403</v>
      </c>
      <c r="E11299">
        <v>4503022</v>
      </c>
      <c r="F11299" t="s">
        <v>2215</v>
      </c>
      <c r="G11299" t="s">
        <v>28447</v>
      </c>
      <c r="H11299" t="s">
        <v>4566</v>
      </c>
      <c r="I11299" t="s">
        <v>28452</v>
      </c>
      <c r="J11299" t="s">
        <v>3763</v>
      </c>
      <c r="K11299" t="s">
        <v>110</v>
      </c>
      <c r="L11299" t="s">
        <v>3346</v>
      </c>
      <c r="M11299" t="s">
        <v>3748</v>
      </c>
      <c r="N11299" t="s">
        <v>4014</v>
      </c>
      <c r="O11299" t="s">
        <v>3343</v>
      </c>
      <c r="P11299" t="s">
        <v>3343</v>
      </c>
      <c r="Q11299" t="s">
        <v>3346</v>
      </c>
    </row>
    <row r="11300" spans="1:17" x14ac:dyDescent="0.25">
      <c r="A11300" t="s">
        <v>27955</v>
      </c>
      <c r="B11300" t="s">
        <v>348</v>
      </c>
      <c r="C11300" t="s">
        <v>28402</v>
      </c>
      <c r="D11300" t="s">
        <v>28403</v>
      </c>
      <c r="E11300">
        <v>4503022</v>
      </c>
      <c r="F11300" t="s">
        <v>2215</v>
      </c>
      <c r="G11300" t="s">
        <v>28447</v>
      </c>
      <c r="H11300" t="s">
        <v>4566</v>
      </c>
      <c r="I11300" t="s">
        <v>28453</v>
      </c>
      <c r="J11300" t="s">
        <v>3765</v>
      </c>
      <c r="K11300" t="s">
        <v>110</v>
      </c>
      <c r="L11300" t="s">
        <v>3346</v>
      </c>
      <c r="M11300" t="s">
        <v>3748</v>
      </c>
      <c r="N11300" t="s">
        <v>4014</v>
      </c>
      <c r="O11300" t="s">
        <v>3343</v>
      </c>
      <c r="P11300" t="s">
        <v>3343</v>
      </c>
      <c r="Q11300" t="s">
        <v>3346</v>
      </c>
    </row>
    <row r="11301" spans="1:17" x14ac:dyDescent="0.25">
      <c r="A11301" t="s">
        <v>27955</v>
      </c>
      <c r="B11301" t="s">
        <v>348</v>
      </c>
      <c r="C11301" t="s">
        <v>28402</v>
      </c>
      <c r="D11301" t="s">
        <v>28403</v>
      </c>
      <c r="E11301">
        <v>4503022</v>
      </c>
      <c r="F11301" t="s">
        <v>2215</v>
      </c>
      <c r="G11301" t="s">
        <v>28447</v>
      </c>
      <c r="H11301" t="s">
        <v>4566</v>
      </c>
      <c r="I11301" t="s">
        <v>28454</v>
      </c>
      <c r="J11301" t="s">
        <v>3767</v>
      </c>
      <c r="K11301" t="s">
        <v>110</v>
      </c>
      <c r="L11301" t="s">
        <v>3346</v>
      </c>
      <c r="M11301" t="s">
        <v>3748</v>
      </c>
      <c r="N11301" t="s">
        <v>4014</v>
      </c>
      <c r="O11301" t="s">
        <v>3343</v>
      </c>
      <c r="P11301" t="s">
        <v>3343</v>
      </c>
      <c r="Q11301" t="s">
        <v>3346</v>
      </c>
    </row>
    <row r="11302" spans="1:17" x14ac:dyDescent="0.25">
      <c r="A11302" t="s">
        <v>27955</v>
      </c>
      <c r="B11302" t="s">
        <v>348</v>
      </c>
      <c r="C11302" t="s">
        <v>28402</v>
      </c>
      <c r="D11302" t="s">
        <v>28403</v>
      </c>
      <c r="E11302">
        <v>4503023</v>
      </c>
      <c r="F11302" t="s">
        <v>51</v>
      </c>
      <c r="G11302" t="s">
        <v>3716</v>
      </c>
      <c r="H11302" t="s">
        <v>3350</v>
      </c>
      <c r="I11302" t="s">
        <v>2190</v>
      </c>
      <c r="J11302" t="s">
        <v>224</v>
      </c>
      <c r="K11302" t="s">
        <v>110</v>
      </c>
      <c r="L11302" t="s">
        <v>3343</v>
      </c>
      <c r="M11302" t="s">
        <v>3707</v>
      </c>
      <c r="N11302" t="s">
        <v>3708</v>
      </c>
      <c r="O11302" t="s">
        <v>3343</v>
      </c>
      <c r="P11302" t="s">
        <v>3343</v>
      </c>
      <c r="Q11302" t="s">
        <v>3346</v>
      </c>
    </row>
    <row r="11303" spans="1:17" x14ac:dyDescent="0.25">
      <c r="A11303" t="s">
        <v>27955</v>
      </c>
      <c r="B11303" t="s">
        <v>348</v>
      </c>
      <c r="C11303" t="s">
        <v>28402</v>
      </c>
      <c r="D11303" t="s">
        <v>28403</v>
      </c>
      <c r="E11303">
        <v>4503023</v>
      </c>
      <c r="F11303" t="s">
        <v>51</v>
      </c>
      <c r="G11303" t="s">
        <v>3716</v>
      </c>
      <c r="H11303" t="s">
        <v>3350</v>
      </c>
      <c r="I11303" t="s">
        <v>28455</v>
      </c>
      <c r="J11303" t="s">
        <v>28456</v>
      </c>
      <c r="K11303" t="s">
        <v>110</v>
      </c>
      <c r="L11303" t="s">
        <v>3346</v>
      </c>
      <c r="M11303" t="s">
        <v>3707</v>
      </c>
      <c r="N11303" t="s">
        <v>3708</v>
      </c>
      <c r="O11303" t="s">
        <v>3343</v>
      </c>
      <c r="P11303" t="s">
        <v>3343</v>
      </c>
      <c r="Q11303" t="s">
        <v>3346</v>
      </c>
    </row>
    <row r="11304" spans="1:17" x14ac:dyDescent="0.25">
      <c r="A11304" t="s">
        <v>27955</v>
      </c>
      <c r="B11304" t="s">
        <v>348</v>
      </c>
      <c r="C11304" t="s">
        <v>28402</v>
      </c>
      <c r="D11304" t="s">
        <v>28403</v>
      </c>
      <c r="E11304">
        <v>4503023</v>
      </c>
      <c r="F11304" t="s">
        <v>51</v>
      </c>
      <c r="G11304" t="s">
        <v>3716</v>
      </c>
      <c r="H11304" t="s">
        <v>3350</v>
      </c>
      <c r="I11304" t="s">
        <v>28457</v>
      </c>
      <c r="J11304" t="s">
        <v>28458</v>
      </c>
      <c r="K11304" t="s">
        <v>110</v>
      </c>
      <c r="L11304" t="s">
        <v>3346</v>
      </c>
      <c r="M11304" t="s">
        <v>3707</v>
      </c>
      <c r="N11304" t="s">
        <v>3708</v>
      </c>
      <c r="O11304" t="s">
        <v>3343</v>
      </c>
      <c r="P11304" t="s">
        <v>3343</v>
      </c>
      <c r="Q11304" t="s">
        <v>3346</v>
      </c>
    </row>
    <row r="11305" spans="1:17" x14ac:dyDescent="0.25">
      <c r="A11305" t="s">
        <v>27955</v>
      </c>
      <c r="B11305" t="s">
        <v>348</v>
      </c>
      <c r="C11305" t="s">
        <v>28402</v>
      </c>
      <c r="D11305" t="s">
        <v>28403</v>
      </c>
      <c r="E11305">
        <v>4503023</v>
      </c>
      <c r="F11305" t="s">
        <v>51</v>
      </c>
      <c r="G11305" t="s">
        <v>3716</v>
      </c>
      <c r="H11305" t="s">
        <v>3350</v>
      </c>
      <c r="I11305" t="s">
        <v>28459</v>
      </c>
      <c r="J11305" t="s">
        <v>28460</v>
      </c>
      <c r="K11305" t="s">
        <v>110</v>
      </c>
      <c r="L11305" t="s">
        <v>3346</v>
      </c>
      <c r="M11305" t="s">
        <v>3707</v>
      </c>
      <c r="N11305" t="s">
        <v>3708</v>
      </c>
      <c r="O11305" t="s">
        <v>3343</v>
      </c>
      <c r="P11305" t="s">
        <v>3343</v>
      </c>
      <c r="Q11305" t="s">
        <v>3346</v>
      </c>
    </row>
    <row r="11306" spans="1:17" x14ac:dyDescent="0.25">
      <c r="A11306" t="s">
        <v>27955</v>
      </c>
      <c r="B11306" t="s">
        <v>348</v>
      </c>
      <c r="C11306" t="s">
        <v>28402</v>
      </c>
      <c r="D11306" t="s">
        <v>28403</v>
      </c>
      <c r="E11306">
        <v>4503024</v>
      </c>
      <c r="F11306" t="s">
        <v>114</v>
      </c>
      <c r="G11306" t="s">
        <v>8088</v>
      </c>
      <c r="H11306" t="s">
        <v>3350</v>
      </c>
      <c r="I11306" t="s">
        <v>28461</v>
      </c>
      <c r="J11306" t="s">
        <v>116</v>
      </c>
      <c r="K11306" t="s">
        <v>110</v>
      </c>
      <c r="L11306" t="s">
        <v>3343</v>
      </c>
      <c r="M11306" t="s">
        <v>3707</v>
      </c>
      <c r="N11306" t="s">
        <v>3708</v>
      </c>
      <c r="O11306" t="s">
        <v>3343</v>
      </c>
      <c r="P11306" t="s">
        <v>3343</v>
      </c>
      <c r="Q11306" t="s">
        <v>3346</v>
      </c>
    </row>
    <row r="11307" spans="1:17" x14ac:dyDescent="0.25">
      <c r="A11307" t="s">
        <v>27955</v>
      </c>
      <c r="B11307" t="s">
        <v>348</v>
      </c>
      <c r="C11307" t="s">
        <v>28402</v>
      </c>
      <c r="D11307" t="s">
        <v>28403</v>
      </c>
      <c r="E11307">
        <v>4503024</v>
      </c>
      <c r="F11307" t="s">
        <v>114</v>
      </c>
      <c r="G11307" t="s">
        <v>8088</v>
      </c>
      <c r="H11307" t="s">
        <v>3350</v>
      </c>
      <c r="I11307" t="s">
        <v>28462</v>
      </c>
      <c r="J11307" t="s">
        <v>3710</v>
      </c>
      <c r="K11307" t="s">
        <v>110</v>
      </c>
      <c r="L11307" t="s">
        <v>3346</v>
      </c>
      <c r="M11307" t="s">
        <v>3707</v>
      </c>
      <c r="N11307" t="s">
        <v>3708</v>
      </c>
      <c r="O11307" t="s">
        <v>3343</v>
      </c>
      <c r="P11307" t="s">
        <v>3343</v>
      </c>
      <c r="Q11307" t="s">
        <v>3346</v>
      </c>
    </row>
    <row r="11308" spans="1:17" x14ac:dyDescent="0.25">
      <c r="A11308" t="s">
        <v>27955</v>
      </c>
      <c r="B11308" t="s">
        <v>348</v>
      </c>
      <c r="C11308" t="s">
        <v>28402</v>
      </c>
      <c r="D11308" t="s">
        <v>28403</v>
      </c>
      <c r="E11308">
        <v>4503026</v>
      </c>
      <c r="F11308" t="s">
        <v>2250</v>
      </c>
      <c r="G11308" t="s">
        <v>28463</v>
      </c>
      <c r="H11308" t="s">
        <v>28464</v>
      </c>
      <c r="I11308" t="s">
        <v>28465</v>
      </c>
      <c r="J11308" t="s">
        <v>2251</v>
      </c>
      <c r="K11308" t="s">
        <v>110</v>
      </c>
      <c r="L11308" t="s">
        <v>3343</v>
      </c>
      <c r="M11308" t="s">
        <v>3707</v>
      </c>
      <c r="N11308" t="s">
        <v>3708</v>
      </c>
      <c r="O11308" t="s">
        <v>3343</v>
      </c>
      <c r="P11308" t="s">
        <v>3343</v>
      </c>
      <c r="Q11308" t="s">
        <v>3346</v>
      </c>
    </row>
    <row r="11309" spans="1:17" x14ac:dyDescent="0.25">
      <c r="A11309" t="s">
        <v>27955</v>
      </c>
      <c r="B11309" t="s">
        <v>348</v>
      </c>
      <c r="C11309" t="s">
        <v>28402</v>
      </c>
      <c r="D11309" t="s">
        <v>28403</v>
      </c>
      <c r="E11309">
        <v>4503028</v>
      </c>
      <c r="F11309" t="s">
        <v>2231</v>
      </c>
      <c r="G11309" t="s">
        <v>28466</v>
      </c>
      <c r="H11309" t="s">
        <v>3394</v>
      </c>
      <c r="I11309" t="s">
        <v>28467</v>
      </c>
      <c r="J11309" t="s">
        <v>28468</v>
      </c>
      <c r="K11309" t="s">
        <v>110</v>
      </c>
      <c r="L11309" t="s">
        <v>3343</v>
      </c>
      <c r="M11309" t="s">
        <v>4011</v>
      </c>
      <c r="N11309" t="s">
        <v>4012</v>
      </c>
      <c r="O11309" t="s">
        <v>3343</v>
      </c>
      <c r="P11309" t="s">
        <v>3343</v>
      </c>
      <c r="Q11309" t="s">
        <v>3346</v>
      </c>
    </row>
    <row r="11310" spans="1:17" x14ac:dyDescent="0.25">
      <c r="A11310" t="s">
        <v>27955</v>
      </c>
      <c r="B11310" t="s">
        <v>348</v>
      </c>
      <c r="C11310" t="s">
        <v>28402</v>
      </c>
      <c r="D11310" t="s">
        <v>28403</v>
      </c>
      <c r="E11310">
        <v>4503028</v>
      </c>
      <c r="F11310" t="s">
        <v>2231</v>
      </c>
      <c r="G11310" t="s">
        <v>28466</v>
      </c>
      <c r="H11310" t="s">
        <v>3394</v>
      </c>
      <c r="I11310" t="s">
        <v>28469</v>
      </c>
      <c r="J11310" t="s">
        <v>28470</v>
      </c>
      <c r="K11310" t="s">
        <v>110</v>
      </c>
      <c r="L11310" t="s">
        <v>3346</v>
      </c>
      <c r="M11310" t="s">
        <v>4011</v>
      </c>
      <c r="N11310" t="s">
        <v>4012</v>
      </c>
      <c r="O11310" t="s">
        <v>3343</v>
      </c>
      <c r="P11310" t="s">
        <v>3343</v>
      </c>
      <c r="Q11310" t="s">
        <v>3346</v>
      </c>
    </row>
    <row r="11311" spans="1:17" x14ac:dyDescent="0.25">
      <c r="A11311" t="s">
        <v>27955</v>
      </c>
      <c r="B11311" t="s">
        <v>348</v>
      </c>
      <c r="C11311" t="s">
        <v>28402</v>
      </c>
      <c r="D11311" t="s">
        <v>28403</v>
      </c>
      <c r="E11311">
        <v>4503028</v>
      </c>
      <c r="F11311" t="s">
        <v>2231</v>
      </c>
      <c r="G11311" t="s">
        <v>28466</v>
      </c>
      <c r="H11311" t="s">
        <v>3394</v>
      </c>
      <c r="I11311" t="s">
        <v>28471</v>
      </c>
      <c r="J11311" t="s">
        <v>28472</v>
      </c>
      <c r="K11311" t="s">
        <v>110</v>
      </c>
      <c r="L11311" t="s">
        <v>3346</v>
      </c>
      <c r="M11311" t="s">
        <v>4011</v>
      </c>
      <c r="N11311" t="s">
        <v>4012</v>
      </c>
      <c r="O11311" t="s">
        <v>3343</v>
      </c>
      <c r="P11311" t="s">
        <v>3343</v>
      </c>
      <c r="Q11311" t="s">
        <v>3346</v>
      </c>
    </row>
    <row r="11312" spans="1:17" x14ac:dyDescent="0.25">
      <c r="A11312" t="s">
        <v>27955</v>
      </c>
      <c r="B11312" t="s">
        <v>348</v>
      </c>
      <c r="C11312" t="s">
        <v>28402</v>
      </c>
      <c r="D11312" t="s">
        <v>28403</v>
      </c>
      <c r="E11312">
        <v>4503028</v>
      </c>
      <c r="F11312" t="s">
        <v>2231</v>
      </c>
      <c r="G11312" t="s">
        <v>28466</v>
      </c>
      <c r="H11312" t="s">
        <v>3394</v>
      </c>
      <c r="I11312" t="s">
        <v>28473</v>
      </c>
      <c r="J11312" t="s">
        <v>28470</v>
      </c>
      <c r="K11312" t="s">
        <v>110</v>
      </c>
      <c r="L11312" t="s">
        <v>3346</v>
      </c>
      <c r="M11312" t="s">
        <v>4011</v>
      </c>
      <c r="N11312" t="s">
        <v>4012</v>
      </c>
      <c r="O11312" t="s">
        <v>3343</v>
      </c>
      <c r="P11312" t="s">
        <v>3343</v>
      </c>
      <c r="Q11312" t="s">
        <v>3346</v>
      </c>
    </row>
    <row r="11313" spans="1:17" x14ac:dyDescent="0.25">
      <c r="A11313" t="s">
        <v>27955</v>
      </c>
      <c r="B11313" t="s">
        <v>348</v>
      </c>
      <c r="C11313" t="s">
        <v>28402</v>
      </c>
      <c r="D11313" t="s">
        <v>28403</v>
      </c>
      <c r="E11313">
        <v>4503028</v>
      </c>
      <c r="F11313" t="s">
        <v>2231</v>
      </c>
      <c r="G11313" t="s">
        <v>28466</v>
      </c>
      <c r="H11313" t="s">
        <v>3394</v>
      </c>
      <c r="I11313" t="s">
        <v>28474</v>
      </c>
      <c r="J11313" t="s">
        <v>28475</v>
      </c>
      <c r="K11313" t="s">
        <v>110</v>
      </c>
      <c r="L11313" t="s">
        <v>3346</v>
      </c>
      <c r="M11313" t="s">
        <v>4011</v>
      </c>
      <c r="N11313" t="s">
        <v>4012</v>
      </c>
      <c r="O11313" t="s">
        <v>3343</v>
      </c>
      <c r="P11313" t="s">
        <v>3343</v>
      </c>
      <c r="Q11313" t="s">
        <v>3346</v>
      </c>
    </row>
    <row r="11314" spans="1:17" x14ac:dyDescent="0.25">
      <c r="A11314" t="s">
        <v>27955</v>
      </c>
      <c r="B11314" t="s">
        <v>348</v>
      </c>
      <c r="C11314" t="s">
        <v>28402</v>
      </c>
      <c r="D11314" t="s">
        <v>28403</v>
      </c>
      <c r="E11314">
        <v>4503028</v>
      </c>
      <c r="F11314" t="s">
        <v>2231</v>
      </c>
      <c r="G11314" t="s">
        <v>28466</v>
      </c>
      <c r="H11314" t="s">
        <v>3394</v>
      </c>
      <c r="I11314" t="s">
        <v>28476</v>
      </c>
      <c r="J11314" t="s">
        <v>28477</v>
      </c>
      <c r="K11314" t="s">
        <v>110</v>
      </c>
      <c r="L11314" t="s">
        <v>3346</v>
      </c>
      <c r="M11314" t="s">
        <v>4011</v>
      </c>
      <c r="N11314" t="s">
        <v>4012</v>
      </c>
      <c r="O11314" t="s">
        <v>3343</v>
      </c>
      <c r="P11314" t="s">
        <v>3343</v>
      </c>
      <c r="Q11314" t="s">
        <v>3346</v>
      </c>
    </row>
    <row r="11315" spans="1:17" x14ac:dyDescent="0.25">
      <c r="A11315" t="s">
        <v>27955</v>
      </c>
      <c r="B11315" t="s">
        <v>348</v>
      </c>
      <c r="C11315" t="s">
        <v>28402</v>
      </c>
      <c r="D11315" t="s">
        <v>28403</v>
      </c>
      <c r="E11315">
        <v>4503028</v>
      </c>
      <c r="F11315" t="s">
        <v>2231</v>
      </c>
      <c r="G11315" t="s">
        <v>28466</v>
      </c>
      <c r="H11315" t="s">
        <v>3394</v>
      </c>
      <c r="I11315" t="s">
        <v>28478</v>
      </c>
      <c r="J11315" t="s">
        <v>28479</v>
      </c>
      <c r="K11315" t="s">
        <v>110</v>
      </c>
      <c r="L11315" t="s">
        <v>3346</v>
      </c>
      <c r="M11315" t="s">
        <v>4011</v>
      </c>
      <c r="N11315" t="s">
        <v>4012</v>
      </c>
      <c r="O11315" t="s">
        <v>3343</v>
      </c>
      <c r="P11315" t="s">
        <v>3343</v>
      </c>
      <c r="Q11315" t="s">
        <v>3346</v>
      </c>
    </row>
    <row r="11316" spans="1:17" x14ac:dyDescent="0.25">
      <c r="A11316" t="s">
        <v>27955</v>
      </c>
      <c r="B11316" t="s">
        <v>348</v>
      </c>
      <c r="C11316" t="s">
        <v>28402</v>
      </c>
      <c r="D11316" t="s">
        <v>28403</v>
      </c>
      <c r="E11316">
        <v>4503028</v>
      </c>
      <c r="F11316" t="s">
        <v>2231</v>
      </c>
      <c r="G11316" t="s">
        <v>28466</v>
      </c>
      <c r="H11316" t="s">
        <v>3394</v>
      </c>
      <c r="I11316" t="s">
        <v>28480</v>
      </c>
      <c r="J11316" t="s">
        <v>28481</v>
      </c>
      <c r="K11316" t="s">
        <v>110</v>
      </c>
      <c r="L11316" t="s">
        <v>3346</v>
      </c>
      <c r="M11316" t="s">
        <v>4011</v>
      </c>
      <c r="N11316" t="s">
        <v>4012</v>
      </c>
      <c r="O11316" t="s">
        <v>3343</v>
      </c>
      <c r="P11316" t="s">
        <v>3343</v>
      </c>
      <c r="Q11316" t="s">
        <v>3346</v>
      </c>
    </row>
    <row r="11317" spans="1:17" x14ac:dyDescent="0.25">
      <c r="A11317" t="s">
        <v>27955</v>
      </c>
      <c r="B11317" t="s">
        <v>348</v>
      </c>
      <c r="C11317" t="s">
        <v>28402</v>
      </c>
      <c r="D11317" t="s">
        <v>28403</v>
      </c>
      <c r="E11317">
        <v>4503028</v>
      </c>
      <c r="F11317" t="s">
        <v>2231</v>
      </c>
      <c r="G11317" t="s">
        <v>28466</v>
      </c>
      <c r="H11317" t="s">
        <v>3394</v>
      </c>
      <c r="I11317" t="s">
        <v>28482</v>
      </c>
      <c r="J11317" t="s">
        <v>28483</v>
      </c>
      <c r="K11317" t="s">
        <v>110</v>
      </c>
      <c r="L11317" t="s">
        <v>3346</v>
      </c>
      <c r="M11317" t="s">
        <v>4011</v>
      </c>
      <c r="N11317" t="s">
        <v>4012</v>
      </c>
      <c r="O11317" t="s">
        <v>3343</v>
      </c>
      <c r="P11317" t="s">
        <v>3343</v>
      </c>
      <c r="Q11317" t="s">
        <v>3346</v>
      </c>
    </row>
    <row r="11318" spans="1:17" x14ac:dyDescent="0.25">
      <c r="A11318" t="s">
        <v>27955</v>
      </c>
      <c r="B11318" t="s">
        <v>348</v>
      </c>
      <c r="C11318" t="s">
        <v>28402</v>
      </c>
      <c r="D11318" t="s">
        <v>28403</v>
      </c>
      <c r="E11318">
        <v>4503028</v>
      </c>
      <c r="F11318" t="s">
        <v>2231</v>
      </c>
      <c r="G11318" t="s">
        <v>28466</v>
      </c>
      <c r="H11318" t="s">
        <v>3394</v>
      </c>
      <c r="I11318" t="s">
        <v>28484</v>
      </c>
      <c r="J11318" t="s">
        <v>28485</v>
      </c>
      <c r="K11318" t="s">
        <v>110</v>
      </c>
      <c r="L11318" t="s">
        <v>3346</v>
      </c>
      <c r="M11318" t="s">
        <v>4011</v>
      </c>
      <c r="N11318" t="s">
        <v>4012</v>
      </c>
      <c r="O11318" t="s">
        <v>3343</v>
      </c>
      <c r="P11318" t="s">
        <v>3343</v>
      </c>
      <c r="Q11318" t="s">
        <v>3346</v>
      </c>
    </row>
    <row r="11319" spans="1:17" x14ac:dyDescent="0.25">
      <c r="A11319" t="s">
        <v>27955</v>
      </c>
      <c r="B11319" t="s">
        <v>348</v>
      </c>
      <c r="C11319" t="s">
        <v>28402</v>
      </c>
      <c r="D11319" t="s">
        <v>28403</v>
      </c>
      <c r="E11319">
        <v>4503028</v>
      </c>
      <c r="F11319" t="s">
        <v>2231</v>
      </c>
      <c r="G11319" t="s">
        <v>28466</v>
      </c>
      <c r="H11319" t="s">
        <v>3394</v>
      </c>
      <c r="I11319" t="s">
        <v>28486</v>
      </c>
      <c r="J11319" t="s">
        <v>28487</v>
      </c>
      <c r="K11319" t="s">
        <v>110</v>
      </c>
      <c r="L11319" t="s">
        <v>3346</v>
      </c>
      <c r="M11319" t="s">
        <v>4011</v>
      </c>
      <c r="N11319" t="s">
        <v>4012</v>
      </c>
      <c r="O11319" t="s">
        <v>3343</v>
      </c>
      <c r="P11319" t="s">
        <v>3343</v>
      </c>
      <c r="Q11319" t="s">
        <v>3346</v>
      </c>
    </row>
    <row r="11320" spans="1:17" x14ac:dyDescent="0.25">
      <c r="A11320" t="s">
        <v>27955</v>
      </c>
      <c r="B11320" t="s">
        <v>348</v>
      </c>
      <c r="C11320" t="s">
        <v>28402</v>
      </c>
      <c r="D11320" t="s">
        <v>28403</v>
      </c>
      <c r="E11320">
        <v>4503028</v>
      </c>
      <c r="F11320" t="s">
        <v>2231</v>
      </c>
      <c r="G11320" t="s">
        <v>28466</v>
      </c>
      <c r="H11320" t="s">
        <v>3394</v>
      </c>
      <c r="I11320" t="s">
        <v>28488</v>
      </c>
      <c r="J11320" t="s">
        <v>28489</v>
      </c>
      <c r="K11320" t="s">
        <v>110</v>
      </c>
      <c r="L11320" t="s">
        <v>3346</v>
      </c>
      <c r="M11320" t="s">
        <v>4011</v>
      </c>
      <c r="N11320" t="s">
        <v>4012</v>
      </c>
      <c r="O11320" t="s">
        <v>3343</v>
      </c>
      <c r="P11320" t="s">
        <v>3343</v>
      </c>
      <c r="Q11320" t="s">
        <v>3346</v>
      </c>
    </row>
    <row r="11321" spans="1:17" x14ac:dyDescent="0.25">
      <c r="A11321" t="s">
        <v>27955</v>
      </c>
      <c r="B11321" t="s">
        <v>348</v>
      </c>
      <c r="C11321" t="s">
        <v>28402</v>
      </c>
      <c r="D11321" t="s">
        <v>28403</v>
      </c>
      <c r="E11321">
        <v>4503028</v>
      </c>
      <c r="F11321" t="s">
        <v>2231</v>
      </c>
      <c r="G11321" t="s">
        <v>28466</v>
      </c>
      <c r="H11321" t="s">
        <v>3394</v>
      </c>
      <c r="I11321" t="s">
        <v>28490</v>
      </c>
      <c r="J11321" t="s">
        <v>28491</v>
      </c>
      <c r="K11321" t="s">
        <v>110</v>
      </c>
      <c r="L11321" t="s">
        <v>3346</v>
      </c>
      <c r="M11321" t="s">
        <v>4011</v>
      </c>
      <c r="N11321" t="s">
        <v>4012</v>
      </c>
      <c r="O11321" t="s">
        <v>3343</v>
      </c>
      <c r="P11321" t="s">
        <v>3343</v>
      </c>
      <c r="Q11321" t="s">
        <v>3346</v>
      </c>
    </row>
    <row r="11322" spans="1:17" x14ac:dyDescent="0.25">
      <c r="A11322" t="s">
        <v>27955</v>
      </c>
      <c r="B11322" t="s">
        <v>348</v>
      </c>
      <c r="C11322" t="s">
        <v>28402</v>
      </c>
      <c r="D11322" t="s">
        <v>28403</v>
      </c>
      <c r="E11322">
        <v>4503028</v>
      </c>
      <c r="F11322" t="s">
        <v>2231</v>
      </c>
      <c r="G11322" t="s">
        <v>28466</v>
      </c>
      <c r="H11322" t="s">
        <v>3394</v>
      </c>
      <c r="I11322" t="s">
        <v>28492</v>
      </c>
      <c r="J11322" t="s">
        <v>28493</v>
      </c>
      <c r="K11322" t="s">
        <v>110</v>
      </c>
      <c r="L11322" t="s">
        <v>3346</v>
      </c>
      <c r="M11322" t="s">
        <v>4011</v>
      </c>
      <c r="N11322" t="s">
        <v>4012</v>
      </c>
      <c r="O11322" t="s">
        <v>3343</v>
      </c>
      <c r="P11322" t="s">
        <v>3343</v>
      </c>
      <c r="Q11322" t="s">
        <v>3346</v>
      </c>
    </row>
    <row r="11323" spans="1:17" x14ac:dyDescent="0.25">
      <c r="A11323" t="s">
        <v>27955</v>
      </c>
      <c r="B11323" t="s">
        <v>348</v>
      </c>
      <c r="C11323" t="s">
        <v>28402</v>
      </c>
      <c r="D11323" t="s">
        <v>28403</v>
      </c>
      <c r="E11323">
        <v>4503028</v>
      </c>
      <c r="F11323" t="s">
        <v>2231</v>
      </c>
      <c r="G11323" t="s">
        <v>28466</v>
      </c>
      <c r="H11323" t="s">
        <v>3394</v>
      </c>
      <c r="I11323" t="s">
        <v>28494</v>
      </c>
      <c r="J11323" t="s">
        <v>28495</v>
      </c>
      <c r="K11323" t="s">
        <v>110</v>
      </c>
      <c r="L11323" t="s">
        <v>3346</v>
      </c>
      <c r="M11323" t="s">
        <v>4011</v>
      </c>
      <c r="N11323" t="s">
        <v>4012</v>
      </c>
      <c r="O11323" t="s">
        <v>3343</v>
      </c>
      <c r="P11323" t="s">
        <v>3343</v>
      </c>
      <c r="Q11323" t="s">
        <v>3346</v>
      </c>
    </row>
    <row r="11324" spans="1:17" x14ac:dyDescent="0.25">
      <c r="A11324" t="s">
        <v>27955</v>
      </c>
      <c r="B11324" t="s">
        <v>348</v>
      </c>
      <c r="C11324" t="s">
        <v>28402</v>
      </c>
      <c r="D11324" t="s">
        <v>28403</v>
      </c>
      <c r="E11324">
        <v>4503028</v>
      </c>
      <c r="F11324" t="s">
        <v>2231</v>
      </c>
      <c r="G11324" t="s">
        <v>28466</v>
      </c>
      <c r="H11324" t="s">
        <v>3394</v>
      </c>
      <c r="I11324" t="s">
        <v>28496</v>
      </c>
      <c r="J11324" t="s">
        <v>28497</v>
      </c>
      <c r="K11324" t="s">
        <v>110</v>
      </c>
      <c r="L11324" t="s">
        <v>3346</v>
      </c>
      <c r="M11324" t="s">
        <v>4011</v>
      </c>
      <c r="N11324" t="s">
        <v>4012</v>
      </c>
      <c r="O11324" t="s">
        <v>3343</v>
      </c>
      <c r="P11324" t="s">
        <v>3343</v>
      </c>
      <c r="Q11324" t="s">
        <v>3346</v>
      </c>
    </row>
    <row r="11325" spans="1:17" x14ac:dyDescent="0.25">
      <c r="A11325" t="s">
        <v>27955</v>
      </c>
      <c r="B11325" t="s">
        <v>348</v>
      </c>
      <c r="C11325" t="s">
        <v>28402</v>
      </c>
      <c r="D11325" t="s">
        <v>28403</v>
      </c>
      <c r="E11325">
        <v>4503028</v>
      </c>
      <c r="F11325" t="s">
        <v>2231</v>
      </c>
      <c r="G11325" t="s">
        <v>28466</v>
      </c>
      <c r="H11325" t="s">
        <v>3394</v>
      </c>
      <c r="I11325" t="s">
        <v>28498</v>
      </c>
      <c r="J11325" t="s">
        <v>28499</v>
      </c>
      <c r="K11325" t="s">
        <v>110</v>
      </c>
      <c r="L11325" t="s">
        <v>3346</v>
      </c>
      <c r="M11325" t="s">
        <v>4011</v>
      </c>
      <c r="N11325" t="s">
        <v>4012</v>
      </c>
      <c r="O11325" t="s">
        <v>3343</v>
      </c>
      <c r="P11325" t="s">
        <v>3343</v>
      </c>
      <c r="Q11325" t="s">
        <v>3346</v>
      </c>
    </row>
    <row r="11326" spans="1:17" x14ac:dyDescent="0.25">
      <c r="A11326" t="s">
        <v>27955</v>
      </c>
      <c r="B11326" t="s">
        <v>348</v>
      </c>
      <c r="C11326" t="s">
        <v>28402</v>
      </c>
      <c r="D11326" t="s">
        <v>28403</v>
      </c>
      <c r="E11326">
        <v>4503028</v>
      </c>
      <c r="F11326" t="s">
        <v>2231</v>
      </c>
      <c r="G11326" t="s">
        <v>28466</v>
      </c>
      <c r="H11326" t="s">
        <v>3394</v>
      </c>
      <c r="I11326" t="s">
        <v>28500</v>
      </c>
      <c r="J11326" t="s">
        <v>28501</v>
      </c>
      <c r="K11326" t="s">
        <v>110</v>
      </c>
      <c r="L11326" t="s">
        <v>3346</v>
      </c>
      <c r="M11326" t="s">
        <v>4011</v>
      </c>
      <c r="N11326" t="s">
        <v>4012</v>
      </c>
      <c r="O11326" t="s">
        <v>3343</v>
      </c>
      <c r="P11326" t="s">
        <v>3343</v>
      </c>
      <c r="Q11326" t="s">
        <v>3346</v>
      </c>
    </row>
    <row r="11327" spans="1:17" x14ac:dyDescent="0.25">
      <c r="A11327" t="s">
        <v>27955</v>
      </c>
      <c r="B11327" t="s">
        <v>348</v>
      </c>
      <c r="C11327" t="s">
        <v>28402</v>
      </c>
      <c r="D11327" t="s">
        <v>28403</v>
      </c>
      <c r="E11327">
        <v>4503028</v>
      </c>
      <c r="F11327" t="s">
        <v>2231</v>
      </c>
      <c r="G11327" t="s">
        <v>28466</v>
      </c>
      <c r="H11327" t="s">
        <v>3394</v>
      </c>
      <c r="I11327" t="s">
        <v>28502</v>
      </c>
      <c r="J11327" t="s">
        <v>28503</v>
      </c>
      <c r="K11327" t="s">
        <v>110</v>
      </c>
      <c r="L11327" t="s">
        <v>3346</v>
      </c>
      <c r="M11327" t="s">
        <v>4011</v>
      </c>
      <c r="N11327" t="s">
        <v>4012</v>
      </c>
      <c r="O11327" t="s">
        <v>3343</v>
      </c>
      <c r="P11327" t="s">
        <v>3343</v>
      </c>
      <c r="Q11327" t="s">
        <v>3346</v>
      </c>
    </row>
    <row r="11328" spans="1:17" x14ac:dyDescent="0.25">
      <c r="A11328" t="s">
        <v>27955</v>
      </c>
      <c r="B11328" t="s">
        <v>348</v>
      </c>
      <c r="C11328" t="s">
        <v>28402</v>
      </c>
      <c r="D11328" t="s">
        <v>28403</v>
      </c>
      <c r="E11328">
        <v>4503028</v>
      </c>
      <c r="F11328" t="s">
        <v>2231</v>
      </c>
      <c r="G11328" t="s">
        <v>28466</v>
      </c>
      <c r="H11328" t="s">
        <v>3394</v>
      </c>
      <c r="I11328" t="s">
        <v>28504</v>
      </c>
      <c r="J11328" t="s">
        <v>28505</v>
      </c>
      <c r="K11328" t="s">
        <v>110</v>
      </c>
      <c r="L11328" t="s">
        <v>3346</v>
      </c>
      <c r="M11328" t="s">
        <v>4011</v>
      </c>
      <c r="N11328" t="s">
        <v>4012</v>
      </c>
      <c r="O11328" t="s">
        <v>3343</v>
      </c>
      <c r="P11328" t="s">
        <v>3343</v>
      </c>
      <c r="Q11328" t="s">
        <v>3346</v>
      </c>
    </row>
    <row r="11329" spans="1:17" x14ac:dyDescent="0.25">
      <c r="A11329" t="s">
        <v>27955</v>
      </c>
      <c r="B11329" t="s">
        <v>348</v>
      </c>
      <c r="C11329" t="s">
        <v>28402</v>
      </c>
      <c r="D11329" t="s">
        <v>28403</v>
      </c>
      <c r="E11329">
        <v>4503029</v>
      </c>
      <c r="F11329" t="s">
        <v>867</v>
      </c>
      <c r="G11329" t="s">
        <v>3481</v>
      </c>
      <c r="H11329" t="s">
        <v>3350</v>
      </c>
      <c r="I11329" t="s">
        <v>28506</v>
      </c>
      <c r="J11329" t="s">
        <v>869</v>
      </c>
      <c r="K11329" t="s">
        <v>110</v>
      </c>
      <c r="L11329" t="s">
        <v>3343</v>
      </c>
      <c r="M11329" t="s">
        <v>3707</v>
      </c>
      <c r="N11329" t="s">
        <v>3708</v>
      </c>
      <c r="O11329" t="s">
        <v>3343</v>
      </c>
      <c r="P11329" t="s">
        <v>3343</v>
      </c>
      <c r="Q11329" t="s">
        <v>3346</v>
      </c>
    </row>
    <row r="11330" spans="1:17" x14ac:dyDescent="0.25">
      <c r="A11330" t="s">
        <v>27955</v>
      </c>
      <c r="B11330" t="s">
        <v>348</v>
      </c>
      <c r="C11330" t="s">
        <v>28402</v>
      </c>
      <c r="D11330" t="s">
        <v>28403</v>
      </c>
      <c r="E11330">
        <v>4503030</v>
      </c>
      <c r="F11330" t="s">
        <v>375</v>
      </c>
      <c r="G11330" t="s">
        <v>153</v>
      </c>
      <c r="H11330" t="s">
        <v>3350</v>
      </c>
      <c r="I11330" t="s">
        <v>28507</v>
      </c>
      <c r="J11330" t="s">
        <v>154</v>
      </c>
      <c r="K11330" t="s">
        <v>110</v>
      </c>
      <c r="L11330" t="s">
        <v>3343</v>
      </c>
      <c r="M11330" t="s">
        <v>3707</v>
      </c>
      <c r="N11330" t="s">
        <v>3708</v>
      </c>
      <c r="O11330" t="s">
        <v>3343</v>
      </c>
      <c r="P11330" t="s">
        <v>3343</v>
      </c>
      <c r="Q11330" t="s">
        <v>3346</v>
      </c>
    </row>
    <row r="11331" spans="1:17" x14ac:dyDescent="0.25">
      <c r="A11331" t="s">
        <v>27955</v>
      </c>
      <c r="B11331" t="s">
        <v>348</v>
      </c>
      <c r="C11331" t="s">
        <v>28402</v>
      </c>
      <c r="D11331" t="s">
        <v>28403</v>
      </c>
      <c r="E11331">
        <v>4503031</v>
      </c>
      <c r="F11331" t="s">
        <v>102</v>
      </c>
      <c r="G11331" t="s">
        <v>7578</v>
      </c>
      <c r="H11331" t="s">
        <v>3350</v>
      </c>
      <c r="I11331" t="s">
        <v>28508</v>
      </c>
      <c r="J11331" t="s">
        <v>103</v>
      </c>
      <c r="K11331" t="s">
        <v>110</v>
      </c>
      <c r="L11331" t="s">
        <v>3343</v>
      </c>
      <c r="M11331" t="s">
        <v>3707</v>
      </c>
      <c r="N11331" t="s">
        <v>3708</v>
      </c>
      <c r="O11331" t="s">
        <v>3343</v>
      </c>
      <c r="P11331" t="s">
        <v>3343</v>
      </c>
      <c r="Q11331" t="s">
        <v>3346</v>
      </c>
    </row>
    <row r="11332" spans="1:17" x14ac:dyDescent="0.25">
      <c r="A11332" t="s">
        <v>27955</v>
      </c>
      <c r="B11332" t="s">
        <v>348</v>
      </c>
      <c r="C11332" t="s">
        <v>28402</v>
      </c>
      <c r="D11332" t="s">
        <v>28403</v>
      </c>
      <c r="E11332">
        <v>4503032</v>
      </c>
      <c r="F11332" t="s">
        <v>1408</v>
      </c>
      <c r="G11332" t="s">
        <v>3497</v>
      </c>
      <c r="H11332" t="s">
        <v>3498</v>
      </c>
      <c r="I11332" t="s">
        <v>28509</v>
      </c>
      <c r="J11332" t="s">
        <v>895</v>
      </c>
      <c r="K11332" t="s">
        <v>110</v>
      </c>
      <c r="L11332" t="s">
        <v>3343</v>
      </c>
      <c r="M11332" t="s">
        <v>3344</v>
      </c>
      <c r="N11332" t="s">
        <v>3360</v>
      </c>
      <c r="O11332" t="s">
        <v>3343</v>
      </c>
      <c r="P11332" t="s">
        <v>3343</v>
      </c>
      <c r="Q11332" t="s">
        <v>3346</v>
      </c>
    </row>
    <row r="11333" spans="1:17" x14ac:dyDescent="0.25">
      <c r="A11333" t="s">
        <v>27955</v>
      </c>
      <c r="B11333" t="s">
        <v>348</v>
      </c>
      <c r="C11333" t="s">
        <v>28402</v>
      </c>
      <c r="D11333" t="s">
        <v>28403</v>
      </c>
      <c r="E11333">
        <v>4503032</v>
      </c>
      <c r="F11333" t="s">
        <v>1408</v>
      </c>
      <c r="G11333" t="s">
        <v>3497</v>
      </c>
      <c r="H11333" t="s">
        <v>3498</v>
      </c>
      <c r="I11333" t="s">
        <v>28510</v>
      </c>
      <c r="J11333" t="s">
        <v>1409</v>
      </c>
      <c r="K11333" t="s">
        <v>110</v>
      </c>
      <c r="L11333" t="s">
        <v>3346</v>
      </c>
      <c r="M11333" t="s">
        <v>3344</v>
      </c>
      <c r="N11333" t="s">
        <v>3360</v>
      </c>
      <c r="O11333" t="s">
        <v>3343</v>
      </c>
      <c r="P11333" t="s">
        <v>3343</v>
      </c>
      <c r="Q11333" t="s">
        <v>3346</v>
      </c>
    </row>
    <row r="11334" spans="1:17" x14ac:dyDescent="0.25">
      <c r="A11334" t="s">
        <v>27955</v>
      </c>
      <c r="B11334" t="s">
        <v>348</v>
      </c>
      <c r="C11334" t="s">
        <v>28402</v>
      </c>
      <c r="D11334" t="s">
        <v>28403</v>
      </c>
      <c r="E11334">
        <v>4503032</v>
      </c>
      <c r="F11334" t="s">
        <v>1408</v>
      </c>
      <c r="G11334" t="s">
        <v>3497</v>
      </c>
      <c r="H11334" t="s">
        <v>3498</v>
      </c>
      <c r="I11334" t="s">
        <v>28511</v>
      </c>
      <c r="J11334" t="s">
        <v>18382</v>
      </c>
      <c r="K11334" t="s">
        <v>110</v>
      </c>
      <c r="L11334" t="s">
        <v>3346</v>
      </c>
      <c r="M11334" t="s">
        <v>3344</v>
      </c>
      <c r="N11334" t="s">
        <v>3360</v>
      </c>
      <c r="O11334" t="s">
        <v>3343</v>
      </c>
      <c r="P11334" t="s">
        <v>3343</v>
      </c>
      <c r="Q11334" t="s">
        <v>3346</v>
      </c>
    </row>
    <row r="11335" spans="1:17" x14ac:dyDescent="0.25">
      <c r="A11335" t="s">
        <v>27955</v>
      </c>
      <c r="B11335" t="s">
        <v>348</v>
      </c>
      <c r="C11335" t="s">
        <v>28402</v>
      </c>
      <c r="D11335" t="s">
        <v>28403</v>
      </c>
      <c r="E11335">
        <v>4503033</v>
      </c>
      <c r="F11335" t="s">
        <v>600</v>
      </c>
      <c r="G11335" t="s">
        <v>3497</v>
      </c>
      <c r="H11335" t="s">
        <v>3498</v>
      </c>
      <c r="I11335" t="s">
        <v>28512</v>
      </c>
      <c r="J11335" t="s">
        <v>1579</v>
      </c>
      <c r="K11335" t="s">
        <v>110</v>
      </c>
      <c r="L11335" t="s">
        <v>3343</v>
      </c>
      <c r="M11335" t="s">
        <v>3344</v>
      </c>
      <c r="N11335" t="s">
        <v>3360</v>
      </c>
      <c r="O11335" t="s">
        <v>3343</v>
      </c>
      <c r="P11335" t="s">
        <v>3343</v>
      </c>
      <c r="Q11335" t="s">
        <v>3346</v>
      </c>
    </row>
    <row r="11336" spans="1:17" x14ac:dyDescent="0.25">
      <c r="A11336" t="s">
        <v>27955</v>
      </c>
      <c r="B11336" t="s">
        <v>348</v>
      </c>
      <c r="C11336" t="s">
        <v>28402</v>
      </c>
      <c r="D11336" t="s">
        <v>28403</v>
      </c>
      <c r="E11336">
        <v>4503033</v>
      </c>
      <c r="F11336" t="s">
        <v>600</v>
      </c>
      <c r="G11336" t="s">
        <v>3497</v>
      </c>
      <c r="H11336" t="s">
        <v>3498</v>
      </c>
      <c r="I11336" t="s">
        <v>28513</v>
      </c>
      <c r="J11336" t="s">
        <v>1392</v>
      </c>
      <c r="K11336" t="s">
        <v>110</v>
      </c>
      <c r="L11336" t="s">
        <v>3346</v>
      </c>
      <c r="M11336" t="s">
        <v>3344</v>
      </c>
      <c r="N11336" t="s">
        <v>3360</v>
      </c>
      <c r="O11336" t="s">
        <v>3343</v>
      </c>
      <c r="P11336" t="s">
        <v>3343</v>
      </c>
      <c r="Q11336" t="s">
        <v>3346</v>
      </c>
    </row>
    <row r="11337" spans="1:17" x14ac:dyDescent="0.25">
      <c r="A11337" t="s">
        <v>27955</v>
      </c>
      <c r="B11337" t="s">
        <v>348</v>
      </c>
      <c r="C11337" t="s">
        <v>28402</v>
      </c>
      <c r="D11337" t="s">
        <v>28403</v>
      </c>
      <c r="E11337">
        <v>4503033</v>
      </c>
      <c r="F11337" t="s">
        <v>600</v>
      </c>
      <c r="G11337" t="s">
        <v>3497</v>
      </c>
      <c r="H11337" t="s">
        <v>3498</v>
      </c>
      <c r="I11337" t="s">
        <v>28514</v>
      </c>
      <c r="J11337" t="s">
        <v>18382</v>
      </c>
      <c r="K11337" t="s">
        <v>110</v>
      </c>
      <c r="L11337" t="s">
        <v>3346</v>
      </c>
      <c r="M11337" t="s">
        <v>3344</v>
      </c>
      <c r="N11337" t="s">
        <v>3360</v>
      </c>
      <c r="O11337" t="s">
        <v>3343</v>
      </c>
      <c r="P11337" t="s">
        <v>3343</v>
      </c>
      <c r="Q11337" t="s">
        <v>3346</v>
      </c>
    </row>
    <row r="11338" spans="1:17" x14ac:dyDescent="0.25">
      <c r="A11338" t="s">
        <v>27955</v>
      </c>
      <c r="B11338" t="s">
        <v>348</v>
      </c>
      <c r="C11338" t="s">
        <v>28402</v>
      </c>
      <c r="D11338" t="s">
        <v>28403</v>
      </c>
      <c r="E11338">
        <v>4503034</v>
      </c>
      <c r="F11338" t="s">
        <v>875</v>
      </c>
      <c r="G11338" t="s">
        <v>28515</v>
      </c>
      <c r="H11338" t="s">
        <v>3350</v>
      </c>
      <c r="I11338" t="s">
        <v>28516</v>
      </c>
      <c r="J11338" t="s">
        <v>2496</v>
      </c>
      <c r="K11338" t="s">
        <v>110</v>
      </c>
      <c r="L11338" t="s">
        <v>3343</v>
      </c>
      <c r="M11338" t="s">
        <v>3344</v>
      </c>
      <c r="N11338" t="s">
        <v>3345</v>
      </c>
      <c r="O11338" t="s">
        <v>3343</v>
      </c>
      <c r="P11338" t="s">
        <v>3343</v>
      </c>
      <c r="Q11338" t="s">
        <v>3346</v>
      </c>
    </row>
    <row r="11339" spans="1:17" x14ac:dyDescent="0.25">
      <c r="A11339" t="s">
        <v>27955</v>
      </c>
      <c r="B11339" t="s">
        <v>348</v>
      </c>
      <c r="C11339" t="s">
        <v>28402</v>
      </c>
      <c r="D11339" t="s">
        <v>28403</v>
      </c>
      <c r="E11339">
        <v>4503035</v>
      </c>
      <c r="F11339" t="s">
        <v>28517</v>
      </c>
      <c r="G11339" t="s">
        <v>28518</v>
      </c>
      <c r="H11339" t="s">
        <v>24022</v>
      </c>
      <c r="I11339" t="s">
        <v>28519</v>
      </c>
      <c r="J11339" t="s">
        <v>28520</v>
      </c>
      <c r="K11339" t="s">
        <v>110</v>
      </c>
      <c r="L11339" t="s">
        <v>3343</v>
      </c>
      <c r="M11339" t="s">
        <v>3344</v>
      </c>
      <c r="N11339" t="s">
        <v>3345</v>
      </c>
      <c r="O11339" t="s">
        <v>3343</v>
      </c>
      <c r="P11339" t="s">
        <v>3343</v>
      </c>
      <c r="Q11339" t="s">
        <v>3346</v>
      </c>
    </row>
    <row r="11340" spans="1:17" x14ac:dyDescent="0.25">
      <c r="A11340" t="s">
        <v>27955</v>
      </c>
      <c r="B11340" t="s">
        <v>348</v>
      </c>
      <c r="C11340" t="s">
        <v>28402</v>
      </c>
      <c r="D11340" t="s">
        <v>28403</v>
      </c>
      <c r="E11340">
        <v>4503036</v>
      </c>
      <c r="F11340" t="s">
        <v>28521</v>
      </c>
      <c r="G11340" t="s">
        <v>28522</v>
      </c>
      <c r="H11340" t="s">
        <v>3556</v>
      </c>
      <c r="I11340" t="s">
        <v>28523</v>
      </c>
      <c r="J11340" t="s">
        <v>25318</v>
      </c>
      <c r="K11340" t="s">
        <v>110</v>
      </c>
      <c r="L11340" t="s">
        <v>3343</v>
      </c>
      <c r="M11340" t="s">
        <v>3344</v>
      </c>
      <c r="N11340" t="s">
        <v>3345</v>
      </c>
      <c r="O11340" t="s">
        <v>3343</v>
      </c>
      <c r="P11340" t="s">
        <v>3343</v>
      </c>
      <c r="Q11340" t="s">
        <v>3346</v>
      </c>
    </row>
    <row r="11341" spans="1:17" x14ac:dyDescent="0.25">
      <c r="A11341" t="s">
        <v>27955</v>
      </c>
      <c r="B11341" t="s">
        <v>348</v>
      </c>
      <c r="C11341" t="s">
        <v>2687</v>
      </c>
      <c r="D11341" t="s">
        <v>28524</v>
      </c>
      <c r="E11341">
        <v>4599001</v>
      </c>
      <c r="F11341" t="s">
        <v>875</v>
      </c>
      <c r="G11341" t="s">
        <v>11268</v>
      </c>
      <c r="H11341" t="s">
        <v>3350</v>
      </c>
      <c r="I11341" t="s">
        <v>2495</v>
      </c>
      <c r="J11341" t="s">
        <v>2496</v>
      </c>
      <c r="K11341" t="s">
        <v>110</v>
      </c>
      <c r="L11341" t="s">
        <v>3343</v>
      </c>
      <c r="M11341" t="s">
        <v>3344</v>
      </c>
      <c r="N11341" t="s">
        <v>3345</v>
      </c>
      <c r="O11341" t="s">
        <v>3343</v>
      </c>
      <c r="P11341" t="s">
        <v>3343</v>
      </c>
      <c r="Q11341" t="s">
        <v>3346</v>
      </c>
    </row>
    <row r="11342" spans="1:17" x14ac:dyDescent="0.25">
      <c r="A11342" t="s">
        <v>27955</v>
      </c>
      <c r="B11342" t="s">
        <v>348</v>
      </c>
      <c r="C11342" t="s">
        <v>2687</v>
      </c>
      <c r="D11342" t="s">
        <v>28524</v>
      </c>
      <c r="E11342">
        <v>4599002</v>
      </c>
      <c r="F11342" t="s">
        <v>2526</v>
      </c>
      <c r="G11342" t="s">
        <v>28525</v>
      </c>
      <c r="H11342" t="s">
        <v>38</v>
      </c>
      <c r="I11342" t="s">
        <v>28526</v>
      </c>
      <c r="J11342" t="s">
        <v>28527</v>
      </c>
      <c r="K11342" t="s">
        <v>38</v>
      </c>
      <c r="L11342" t="s">
        <v>3343</v>
      </c>
      <c r="M11342" t="s">
        <v>3344</v>
      </c>
      <c r="N11342" t="s">
        <v>3345</v>
      </c>
      <c r="O11342" t="s">
        <v>3343</v>
      </c>
      <c r="P11342" t="s">
        <v>3343</v>
      </c>
      <c r="Q11342" t="s">
        <v>3346</v>
      </c>
    </row>
    <row r="11343" spans="1:17" x14ac:dyDescent="0.25">
      <c r="A11343" t="s">
        <v>27955</v>
      </c>
      <c r="B11343" t="s">
        <v>348</v>
      </c>
      <c r="C11343" t="s">
        <v>2687</v>
      </c>
      <c r="D11343" t="s">
        <v>28524</v>
      </c>
      <c r="E11343">
        <v>4599002</v>
      </c>
      <c r="F11343" t="s">
        <v>2526</v>
      </c>
      <c r="G11343" t="s">
        <v>28525</v>
      </c>
      <c r="H11343" t="s">
        <v>38</v>
      </c>
      <c r="I11343" t="s">
        <v>2527</v>
      </c>
      <c r="J11343" t="s">
        <v>2528</v>
      </c>
      <c r="K11343" t="s">
        <v>110</v>
      </c>
      <c r="L11343" t="s">
        <v>3346</v>
      </c>
      <c r="M11343" t="s">
        <v>3344</v>
      </c>
      <c r="N11343" t="s">
        <v>3345</v>
      </c>
      <c r="O11343" t="s">
        <v>3343</v>
      </c>
      <c r="P11343" t="s">
        <v>3343</v>
      </c>
      <c r="Q11343" t="s">
        <v>3346</v>
      </c>
    </row>
    <row r="11344" spans="1:17" x14ac:dyDescent="0.25">
      <c r="A11344" t="s">
        <v>27955</v>
      </c>
      <c r="B11344" t="s">
        <v>348</v>
      </c>
      <c r="C11344" t="s">
        <v>2687</v>
      </c>
      <c r="D11344" t="s">
        <v>28524</v>
      </c>
      <c r="E11344">
        <v>4599003</v>
      </c>
      <c r="F11344" t="s">
        <v>28528</v>
      </c>
      <c r="G11344" t="s">
        <v>28529</v>
      </c>
      <c r="H11344" t="s">
        <v>38</v>
      </c>
      <c r="I11344" t="s">
        <v>28530</v>
      </c>
      <c r="J11344" t="s">
        <v>28531</v>
      </c>
      <c r="K11344" t="s">
        <v>38</v>
      </c>
      <c r="L11344" t="s">
        <v>3343</v>
      </c>
      <c r="M11344" t="s">
        <v>3344</v>
      </c>
      <c r="N11344" t="s">
        <v>3345</v>
      </c>
      <c r="O11344" t="s">
        <v>3343</v>
      </c>
      <c r="P11344" t="s">
        <v>3343</v>
      </c>
      <c r="Q11344" t="s">
        <v>3346</v>
      </c>
    </row>
    <row r="11345" spans="1:17" x14ac:dyDescent="0.25">
      <c r="A11345" t="s">
        <v>27955</v>
      </c>
      <c r="B11345" t="s">
        <v>348</v>
      </c>
      <c r="C11345" t="s">
        <v>2687</v>
      </c>
      <c r="D11345" t="s">
        <v>28524</v>
      </c>
      <c r="E11345">
        <v>4599005</v>
      </c>
      <c r="F11345" t="s">
        <v>2542</v>
      </c>
      <c r="G11345" t="s">
        <v>5143</v>
      </c>
      <c r="H11345" t="s">
        <v>3350</v>
      </c>
      <c r="I11345" t="s">
        <v>2543</v>
      </c>
      <c r="J11345" t="s">
        <v>2544</v>
      </c>
      <c r="K11345" t="s">
        <v>110</v>
      </c>
      <c r="L11345" t="s">
        <v>3343</v>
      </c>
      <c r="M11345" t="s">
        <v>3477</v>
      </c>
      <c r="N11345" t="s">
        <v>3513</v>
      </c>
      <c r="O11345" t="s">
        <v>3343</v>
      </c>
      <c r="P11345" t="s">
        <v>3343</v>
      </c>
      <c r="Q11345" t="s">
        <v>3346</v>
      </c>
    </row>
    <row r="11346" spans="1:17" x14ac:dyDescent="0.25">
      <c r="A11346" t="s">
        <v>27955</v>
      </c>
      <c r="B11346" t="s">
        <v>348</v>
      </c>
      <c r="C11346" t="s">
        <v>2687</v>
      </c>
      <c r="D11346" t="s">
        <v>28524</v>
      </c>
      <c r="E11346">
        <v>4599006</v>
      </c>
      <c r="F11346" t="s">
        <v>2347</v>
      </c>
      <c r="G11346" t="s">
        <v>3514</v>
      </c>
      <c r="H11346" t="s">
        <v>3515</v>
      </c>
      <c r="I11346" t="s">
        <v>28532</v>
      </c>
      <c r="J11346" t="s">
        <v>3517</v>
      </c>
      <c r="K11346" t="s">
        <v>110</v>
      </c>
      <c r="L11346" t="s">
        <v>3343</v>
      </c>
      <c r="M11346" t="s">
        <v>3344</v>
      </c>
      <c r="N11346" t="s">
        <v>3345</v>
      </c>
      <c r="O11346" t="s">
        <v>3343</v>
      </c>
      <c r="P11346" t="s">
        <v>3343</v>
      </c>
      <c r="Q11346" t="s">
        <v>3346</v>
      </c>
    </row>
    <row r="11347" spans="1:17" x14ac:dyDescent="0.25">
      <c r="A11347" t="s">
        <v>27955</v>
      </c>
      <c r="B11347" t="s">
        <v>348</v>
      </c>
      <c r="C11347" t="s">
        <v>2687</v>
      </c>
      <c r="D11347" t="s">
        <v>28524</v>
      </c>
      <c r="E11347">
        <v>4599007</v>
      </c>
      <c r="F11347" t="s">
        <v>3508</v>
      </c>
      <c r="G11347" t="s">
        <v>28533</v>
      </c>
      <c r="H11347" t="s">
        <v>3510</v>
      </c>
      <c r="I11347" t="s">
        <v>28534</v>
      </c>
      <c r="J11347" t="s">
        <v>3512</v>
      </c>
      <c r="K11347" t="s">
        <v>38</v>
      </c>
      <c r="L11347" t="s">
        <v>3343</v>
      </c>
      <c r="M11347" t="s">
        <v>3477</v>
      </c>
      <c r="N11347" t="s">
        <v>3513</v>
      </c>
      <c r="O11347" t="s">
        <v>3343</v>
      </c>
      <c r="P11347" t="s">
        <v>3343</v>
      </c>
      <c r="Q11347" t="s">
        <v>3346</v>
      </c>
    </row>
    <row r="11348" spans="1:17" x14ac:dyDescent="0.25">
      <c r="A11348" t="s">
        <v>27955</v>
      </c>
      <c r="B11348" t="s">
        <v>348</v>
      </c>
      <c r="C11348" t="s">
        <v>2687</v>
      </c>
      <c r="D11348" t="s">
        <v>28524</v>
      </c>
      <c r="E11348">
        <v>4599008</v>
      </c>
      <c r="F11348" t="s">
        <v>4693</v>
      </c>
      <c r="G11348" t="s">
        <v>4694</v>
      </c>
      <c r="H11348" t="s">
        <v>3429</v>
      </c>
      <c r="I11348" t="s">
        <v>28535</v>
      </c>
      <c r="J11348" t="s">
        <v>4693</v>
      </c>
      <c r="K11348" t="s">
        <v>110</v>
      </c>
      <c r="L11348" t="s">
        <v>3343</v>
      </c>
      <c r="M11348" t="s">
        <v>3344</v>
      </c>
      <c r="N11348" t="s">
        <v>3345</v>
      </c>
      <c r="O11348" t="s">
        <v>3343</v>
      </c>
      <c r="P11348" t="s">
        <v>3343</v>
      </c>
      <c r="Q11348" t="s">
        <v>3346</v>
      </c>
    </row>
    <row r="11349" spans="1:17" x14ac:dyDescent="0.25">
      <c r="A11349" t="s">
        <v>27955</v>
      </c>
      <c r="B11349" t="s">
        <v>348</v>
      </c>
      <c r="C11349" t="s">
        <v>2687</v>
      </c>
      <c r="D11349" t="s">
        <v>28524</v>
      </c>
      <c r="E11349">
        <v>4599008</v>
      </c>
      <c r="F11349" t="s">
        <v>4693</v>
      </c>
      <c r="G11349" t="s">
        <v>4694</v>
      </c>
      <c r="H11349" t="s">
        <v>3429</v>
      </c>
      <c r="I11349" t="s">
        <v>28536</v>
      </c>
      <c r="J11349" t="s">
        <v>4697</v>
      </c>
      <c r="K11349" t="s">
        <v>3433</v>
      </c>
      <c r="L11349" t="s">
        <v>3346</v>
      </c>
      <c r="M11349" t="s">
        <v>3344</v>
      </c>
      <c r="N11349" t="s">
        <v>3345</v>
      </c>
      <c r="O11349" t="s">
        <v>3343</v>
      </c>
      <c r="P11349" t="s">
        <v>3343</v>
      </c>
      <c r="Q11349" t="s">
        <v>3346</v>
      </c>
    </row>
    <row r="11350" spans="1:17" x14ac:dyDescent="0.25">
      <c r="A11350" t="s">
        <v>27955</v>
      </c>
      <c r="B11350" t="s">
        <v>348</v>
      </c>
      <c r="C11350" t="s">
        <v>2687</v>
      </c>
      <c r="D11350" t="s">
        <v>28524</v>
      </c>
      <c r="E11350">
        <v>4599008</v>
      </c>
      <c r="F11350" t="s">
        <v>4693</v>
      </c>
      <c r="G11350" t="s">
        <v>4694</v>
      </c>
      <c r="H11350" t="s">
        <v>3429</v>
      </c>
      <c r="I11350" t="s">
        <v>28537</v>
      </c>
      <c r="J11350" t="s">
        <v>4699</v>
      </c>
      <c r="K11350" t="s">
        <v>110</v>
      </c>
      <c r="L11350" t="s">
        <v>3346</v>
      </c>
      <c r="M11350" t="s">
        <v>3344</v>
      </c>
      <c r="N11350" t="s">
        <v>3345</v>
      </c>
      <c r="O11350" t="s">
        <v>3343</v>
      </c>
      <c r="P11350" t="s">
        <v>3343</v>
      </c>
      <c r="Q11350" t="s">
        <v>3346</v>
      </c>
    </row>
    <row r="11351" spans="1:17" x14ac:dyDescent="0.25">
      <c r="A11351" t="s">
        <v>27955</v>
      </c>
      <c r="B11351" t="s">
        <v>348</v>
      </c>
      <c r="C11351" t="s">
        <v>2687</v>
      </c>
      <c r="D11351" t="s">
        <v>28524</v>
      </c>
      <c r="E11351">
        <v>4599009</v>
      </c>
      <c r="F11351" t="s">
        <v>2483</v>
      </c>
      <c r="G11351" t="s">
        <v>4637</v>
      </c>
      <c r="H11351" t="s">
        <v>3429</v>
      </c>
      <c r="I11351" t="s">
        <v>28538</v>
      </c>
      <c r="J11351" t="s">
        <v>2483</v>
      </c>
      <c r="K11351" t="s">
        <v>110</v>
      </c>
      <c r="L11351" t="s">
        <v>3343</v>
      </c>
      <c r="M11351" t="s">
        <v>3344</v>
      </c>
      <c r="N11351" t="s">
        <v>3345</v>
      </c>
      <c r="O11351" t="s">
        <v>3343</v>
      </c>
      <c r="P11351" t="s">
        <v>3343</v>
      </c>
      <c r="Q11351" t="s">
        <v>3346</v>
      </c>
    </row>
    <row r="11352" spans="1:17" x14ac:dyDescent="0.25">
      <c r="A11352" t="s">
        <v>27955</v>
      </c>
      <c r="B11352" t="s">
        <v>348</v>
      </c>
      <c r="C11352" t="s">
        <v>2687</v>
      </c>
      <c r="D11352" t="s">
        <v>28524</v>
      </c>
      <c r="E11352">
        <v>4599010</v>
      </c>
      <c r="F11352" t="s">
        <v>4639</v>
      </c>
      <c r="G11352" t="s">
        <v>4640</v>
      </c>
      <c r="H11352" t="s">
        <v>3429</v>
      </c>
      <c r="I11352" t="s">
        <v>28539</v>
      </c>
      <c r="J11352" t="s">
        <v>4639</v>
      </c>
      <c r="K11352" t="s">
        <v>110</v>
      </c>
      <c r="L11352" t="s">
        <v>3343</v>
      </c>
      <c r="M11352" t="s">
        <v>3344</v>
      </c>
      <c r="N11352" t="s">
        <v>3345</v>
      </c>
      <c r="O11352" t="s">
        <v>3343</v>
      </c>
      <c r="P11352" t="s">
        <v>3343</v>
      </c>
      <c r="Q11352" t="s">
        <v>3346</v>
      </c>
    </row>
    <row r="11353" spans="1:17" x14ac:dyDescent="0.25">
      <c r="A11353" t="s">
        <v>27955</v>
      </c>
      <c r="B11353" t="s">
        <v>348</v>
      </c>
      <c r="C11353" t="s">
        <v>2687</v>
      </c>
      <c r="D11353" t="s">
        <v>28524</v>
      </c>
      <c r="E11353">
        <v>4599011</v>
      </c>
      <c r="F11353" t="s">
        <v>2475</v>
      </c>
      <c r="G11353" t="s">
        <v>3428</v>
      </c>
      <c r="H11353" t="s">
        <v>3429</v>
      </c>
      <c r="I11353" t="s">
        <v>2476</v>
      </c>
      <c r="J11353" t="s">
        <v>2475</v>
      </c>
      <c r="K11353" t="s">
        <v>110</v>
      </c>
      <c r="L11353" t="s">
        <v>3343</v>
      </c>
      <c r="M11353" t="s">
        <v>3344</v>
      </c>
      <c r="N11353" t="s">
        <v>3345</v>
      </c>
      <c r="O11353" t="s">
        <v>3343</v>
      </c>
      <c r="P11353" t="s">
        <v>3343</v>
      </c>
      <c r="Q11353" t="s">
        <v>3346</v>
      </c>
    </row>
    <row r="11354" spans="1:17" x14ac:dyDescent="0.25">
      <c r="A11354" t="s">
        <v>27955</v>
      </c>
      <c r="B11354" t="s">
        <v>348</v>
      </c>
      <c r="C11354" t="s">
        <v>2687</v>
      </c>
      <c r="D11354" t="s">
        <v>28524</v>
      </c>
      <c r="E11354">
        <v>4599011</v>
      </c>
      <c r="F11354" t="s">
        <v>2475</v>
      </c>
      <c r="G11354" t="s">
        <v>3428</v>
      </c>
      <c r="H11354" t="s">
        <v>3429</v>
      </c>
      <c r="I11354" t="s">
        <v>28540</v>
      </c>
      <c r="J11354" t="s">
        <v>3432</v>
      </c>
      <c r="K11354" t="s">
        <v>3433</v>
      </c>
      <c r="L11354" t="s">
        <v>3346</v>
      </c>
      <c r="M11354" t="s">
        <v>3344</v>
      </c>
      <c r="N11354" t="s">
        <v>3345</v>
      </c>
      <c r="O11354" t="s">
        <v>3343</v>
      </c>
      <c r="P11354" t="s">
        <v>3343</v>
      </c>
      <c r="Q11354" t="s">
        <v>3346</v>
      </c>
    </row>
    <row r="11355" spans="1:17" x14ac:dyDescent="0.25">
      <c r="A11355" t="s">
        <v>27955</v>
      </c>
      <c r="B11355" t="s">
        <v>348</v>
      </c>
      <c r="C11355" t="s">
        <v>2687</v>
      </c>
      <c r="D11355" t="s">
        <v>28524</v>
      </c>
      <c r="E11355">
        <v>4599011</v>
      </c>
      <c r="F11355" t="s">
        <v>2475</v>
      </c>
      <c r="G11355" t="s">
        <v>3428</v>
      </c>
      <c r="H11355" t="s">
        <v>3429</v>
      </c>
      <c r="I11355" t="s">
        <v>28541</v>
      </c>
      <c r="J11355" t="s">
        <v>23479</v>
      </c>
      <c r="K11355" t="s">
        <v>110</v>
      </c>
      <c r="L11355" t="s">
        <v>3346</v>
      </c>
      <c r="M11355" t="s">
        <v>3344</v>
      </c>
      <c r="N11355" t="s">
        <v>3345</v>
      </c>
      <c r="O11355" t="s">
        <v>3343</v>
      </c>
      <c r="P11355" t="s">
        <v>3343</v>
      </c>
      <c r="Q11355" t="s">
        <v>3346</v>
      </c>
    </row>
    <row r="11356" spans="1:17" x14ac:dyDescent="0.25">
      <c r="A11356" t="s">
        <v>27955</v>
      </c>
      <c r="B11356" t="s">
        <v>348</v>
      </c>
      <c r="C11356" t="s">
        <v>2687</v>
      </c>
      <c r="D11356" t="s">
        <v>28524</v>
      </c>
      <c r="E11356">
        <v>4599011</v>
      </c>
      <c r="F11356" t="s">
        <v>2475</v>
      </c>
      <c r="G11356" t="s">
        <v>3428</v>
      </c>
      <c r="H11356" t="s">
        <v>3429</v>
      </c>
      <c r="I11356" t="s">
        <v>28542</v>
      </c>
      <c r="J11356" t="s">
        <v>23481</v>
      </c>
      <c r="K11356" t="s">
        <v>110</v>
      </c>
      <c r="L11356" t="s">
        <v>3346</v>
      </c>
      <c r="M11356" t="s">
        <v>3344</v>
      </c>
      <c r="N11356" t="s">
        <v>3345</v>
      </c>
      <c r="O11356" t="s">
        <v>3343</v>
      </c>
      <c r="P11356" t="s">
        <v>3343</v>
      </c>
      <c r="Q11356" t="s">
        <v>3346</v>
      </c>
    </row>
    <row r="11357" spans="1:17" x14ac:dyDescent="0.25">
      <c r="A11357" t="s">
        <v>27955</v>
      </c>
      <c r="B11357" t="s">
        <v>348</v>
      </c>
      <c r="C11357" t="s">
        <v>2687</v>
      </c>
      <c r="D11357" t="s">
        <v>28524</v>
      </c>
      <c r="E11357">
        <v>4599012</v>
      </c>
      <c r="F11357" t="s">
        <v>3434</v>
      </c>
      <c r="G11357" t="s">
        <v>3435</v>
      </c>
      <c r="H11357" t="s">
        <v>3429</v>
      </c>
      <c r="I11357" t="s">
        <v>28543</v>
      </c>
      <c r="J11357" t="s">
        <v>3434</v>
      </c>
      <c r="K11357" t="s">
        <v>110</v>
      </c>
      <c r="L11357" t="s">
        <v>3343</v>
      </c>
      <c r="M11357" t="s">
        <v>3344</v>
      </c>
      <c r="N11357" t="s">
        <v>3345</v>
      </c>
      <c r="O11357" t="s">
        <v>3343</v>
      </c>
      <c r="P11357" t="s">
        <v>3343</v>
      </c>
      <c r="Q11357" t="s">
        <v>3346</v>
      </c>
    </row>
    <row r="11358" spans="1:17" x14ac:dyDescent="0.25">
      <c r="A11358" t="s">
        <v>27955</v>
      </c>
      <c r="B11358" t="s">
        <v>348</v>
      </c>
      <c r="C11358" t="s">
        <v>2687</v>
      </c>
      <c r="D11358" t="s">
        <v>28524</v>
      </c>
      <c r="E11358">
        <v>4599013</v>
      </c>
      <c r="F11358" t="s">
        <v>3437</v>
      </c>
      <c r="G11358" t="s">
        <v>3438</v>
      </c>
      <c r="H11358" t="s">
        <v>3429</v>
      </c>
      <c r="I11358" t="s">
        <v>28544</v>
      </c>
      <c r="J11358" t="s">
        <v>3437</v>
      </c>
      <c r="K11358" t="s">
        <v>110</v>
      </c>
      <c r="L11358" t="s">
        <v>3343</v>
      </c>
      <c r="M11358" t="s">
        <v>3344</v>
      </c>
      <c r="N11358" t="s">
        <v>3345</v>
      </c>
      <c r="O11358" t="s">
        <v>3343</v>
      </c>
      <c r="P11358" t="s">
        <v>3343</v>
      </c>
      <c r="Q11358" t="s">
        <v>3346</v>
      </c>
    </row>
    <row r="11359" spans="1:17" x14ac:dyDescent="0.25">
      <c r="A11359" t="s">
        <v>27955</v>
      </c>
      <c r="B11359" t="s">
        <v>348</v>
      </c>
      <c r="C11359" t="s">
        <v>2687</v>
      </c>
      <c r="D11359" t="s">
        <v>28524</v>
      </c>
      <c r="E11359">
        <v>4599014</v>
      </c>
      <c r="F11359" t="s">
        <v>3545</v>
      </c>
      <c r="G11359" t="s">
        <v>3546</v>
      </c>
      <c r="H11359" t="s">
        <v>3429</v>
      </c>
      <c r="I11359" t="s">
        <v>28545</v>
      </c>
      <c r="J11359" t="s">
        <v>18153</v>
      </c>
      <c r="K11359" t="s">
        <v>110</v>
      </c>
      <c r="L11359" t="s">
        <v>3343</v>
      </c>
      <c r="M11359" t="s">
        <v>3344</v>
      </c>
      <c r="N11359" t="s">
        <v>3345</v>
      </c>
      <c r="O11359" t="s">
        <v>3343</v>
      </c>
      <c r="P11359" t="s">
        <v>3343</v>
      </c>
      <c r="Q11359" t="s">
        <v>3346</v>
      </c>
    </row>
    <row r="11360" spans="1:17" x14ac:dyDescent="0.25">
      <c r="A11360" t="s">
        <v>27955</v>
      </c>
      <c r="B11360" t="s">
        <v>348</v>
      </c>
      <c r="C11360" t="s">
        <v>2687</v>
      </c>
      <c r="D11360" t="s">
        <v>28524</v>
      </c>
      <c r="E11360">
        <v>4599015</v>
      </c>
      <c r="F11360" t="s">
        <v>2481</v>
      </c>
      <c r="G11360" t="s">
        <v>4647</v>
      </c>
      <c r="H11360" t="s">
        <v>3429</v>
      </c>
      <c r="I11360" t="s">
        <v>28546</v>
      </c>
      <c r="J11360" t="s">
        <v>2481</v>
      </c>
      <c r="K11360" t="s">
        <v>110</v>
      </c>
      <c r="L11360" t="s">
        <v>3343</v>
      </c>
      <c r="M11360" t="s">
        <v>3344</v>
      </c>
      <c r="N11360" t="s">
        <v>3345</v>
      </c>
      <c r="O11360" t="s">
        <v>3343</v>
      </c>
      <c r="P11360" t="s">
        <v>3343</v>
      </c>
      <c r="Q11360" t="s">
        <v>3346</v>
      </c>
    </row>
    <row r="11361" spans="1:17" x14ac:dyDescent="0.25">
      <c r="A11361" t="s">
        <v>27955</v>
      </c>
      <c r="B11361" t="s">
        <v>348</v>
      </c>
      <c r="C11361" t="s">
        <v>2687</v>
      </c>
      <c r="D11361" t="s">
        <v>28524</v>
      </c>
      <c r="E11361">
        <v>4599016</v>
      </c>
      <c r="F11361" t="s">
        <v>4649</v>
      </c>
      <c r="G11361" t="s">
        <v>4650</v>
      </c>
      <c r="H11361" t="s">
        <v>3429</v>
      </c>
      <c r="I11361" t="s">
        <v>28547</v>
      </c>
      <c r="J11361" t="s">
        <v>4649</v>
      </c>
      <c r="K11361" t="s">
        <v>110</v>
      </c>
      <c r="L11361" t="s">
        <v>3343</v>
      </c>
      <c r="M11361" t="s">
        <v>3344</v>
      </c>
      <c r="N11361" t="s">
        <v>3345</v>
      </c>
      <c r="O11361" t="s">
        <v>3343</v>
      </c>
      <c r="P11361" t="s">
        <v>3343</v>
      </c>
      <c r="Q11361" t="s">
        <v>3346</v>
      </c>
    </row>
    <row r="11362" spans="1:17" x14ac:dyDescent="0.25">
      <c r="A11362" t="s">
        <v>27955</v>
      </c>
      <c r="B11362" t="s">
        <v>348</v>
      </c>
      <c r="C11362" t="s">
        <v>2687</v>
      </c>
      <c r="D11362" t="s">
        <v>28524</v>
      </c>
      <c r="E11362">
        <v>4599017</v>
      </c>
      <c r="F11362" t="s">
        <v>2488</v>
      </c>
      <c r="G11362" t="s">
        <v>3441</v>
      </c>
      <c r="H11362" t="s">
        <v>2503</v>
      </c>
      <c r="I11362" t="s">
        <v>28548</v>
      </c>
      <c r="J11362" t="s">
        <v>2489</v>
      </c>
      <c r="K11362" t="s">
        <v>110</v>
      </c>
      <c r="L11362" t="s">
        <v>3343</v>
      </c>
      <c r="M11362" t="s">
        <v>3344</v>
      </c>
      <c r="N11362" t="s">
        <v>3345</v>
      </c>
      <c r="O11362" t="s">
        <v>3343</v>
      </c>
      <c r="P11362" t="s">
        <v>3343</v>
      </c>
      <c r="Q11362" t="s">
        <v>3346</v>
      </c>
    </row>
    <row r="11363" spans="1:17" x14ac:dyDescent="0.25">
      <c r="A11363" t="s">
        <v>27955</v>
      </c>
      <c r="B11363" t="s">
        <v>348</v>
      </c>
      <c r="C11363" t="s">
        <v>2687</v>
      </c>
      <c r="D11363" t="s">
        <v>28524</v>
      </c>
      <c r="E11363">
        <v>4599017</v>
      </c>
      <c r="F11363" t="s">
        <v>2488</v>
      </c>
      <c r="G11363" t="s">
        <v>3441</v>
      </c>
      <c r="H11363" t="s">
        <v>2503</v>
      </c>
      <c r="I11363" t="s">
        <v>28549</v>
      </c>
      <c r="J11363" t="s">
        <v>3444</v>
      </c>
      <c r="K11363" t="s">
        <v>110</v>
      </c>
      <c r="L11363" t="s">
        <v>3346</v>
      </c>
      <c r="M11363" t="s">
        <v>3344</v>
      </c>
      <c r="N11363" t="s">
        <v>3345</v>
      </c>
      <c r="O11363" t="s">
        <v>3343</v>
      </c>
      <c r="P11363" t="s">
        <v>3343</v>
      </c>
      <c r="Q11363" t="s">
        <v>3346</v>
      </c>
    </row>
    <row r="11364" spans="1:17" x14ac:dyDescent="0.25">
      <c r="A11364" t="s">
        <v>27955</v>
      </c>
      <c r="B11364" t="s">
        <v>348</v>
      </c>
      <c r="C11364" t="s">
        <v>2687</v>
      </c>
      <c r="D11364" t="s">
        <v>28524</v>
      </c>
      <c r="E11364">
        <v>4599017</v>
      </c>
      <c r="F11364" t="s">
        <v>2488</v>
      </c>
      <c r="G11364" t="s">
        <v>3441</v>
      </c>
      <c r="H11364" t="s">
        <v>2503</v>
      </c>
      <c r="I11364" t="s">
        <v>28550</v>
      </c>
      <c r="J11364" t="s">
        <v>3446</v>
      </c>
      <c r="K11364" t="s">
        <v>110</v>
      </c>
      <c r="L11364" t="s">
        <v>3346</v>
      </c>
      <c r="M11364" t="s">
        <v>3344</v>
      </c>
      <c r="N11364" t="s">
        <v>3345</v>
      </c>
      <c r="O11364" t="s">
        <v>3343</v>
      </c>
      <c r="P11364" t="s">
        <v>3343</v>
      </c>
      <c r="Q11364" t="s">
        <v>3346</v>
      </c>
    </row>
    <row r="11365" spans="1:17" x14ac:dyDescent="0.25">
      <c r="A11365" t="s">
        <v>27955</v>
      </c>
      <c r="B11365" t="s">
        <v>348</v>
      </c>
      <c r="C11365" t="s">
        <v>2687</v>
      </c>
      <c r="D11365" t="s">
        <v>28524</v>
      </c>
      <c r="E11365">
        <v>4599017</v>
      </c>
      <c r="F11365" t="s">
        <v>2488</v>
      </c>
      <c r="G11365" t="s">
        <v>3441</v>
      </c>
      <c r="H11365" t="s">
        <v>2503</v>
      </c>
      <c r="I11365" t="s">
        <v>28551</v>
      </c>
      <c r="J11365" t="s">
        <v>3448</v>
      </c>
      <c r="K11365" t="s">
        <v>110</v>
      </c>
      <c r="L11365" t="s">
        <v>3346</v>
      </c>
      <c r="M11365" t="s">
        <v>3344</v>
      </c>
      <c r="N11365" t="s">
        <v>3345</v>
      </c>
      <c r="O11365" t="s">
        <v>3343</v>
      </c>
      <c r="P11365" t="s">
        <v>3343</v>
      </c>
      <c r="Q11365" t="s">
        <v>3346</v>
      </c>
    </row>
    <row r="11366" spans="1:17" x14ac:dyDescent="0.25">
      <c r="A11366" t="s">
        <v>27955</v>
      </c>
      <c r="B11366" t="s">
        <v>348</v>
      </c>
      <c r="C11366" t="s">
        <v>2687</v>
      </c>
      <c r="D11366" t="s">
        <v>28524</v>
      </c>
      <c r="E11366">
        <v>4599017</v>
      </c>
      <c r="F11366" t="s">
        <v>2488</v>
      </c>
      <c r="G11366" t="s">
        <v>3441</v>
      </c>
      <c r="H11366" t="s">
        <v>2503</v>
      </c>
      <c r="I11366" t="s">
        <v>28552</v>
      </c>
      <c r="J11366" t="s">
        <v>3450</v>
      </c>
      <c r="K11366" t="s">
        <v>110</v>
      </c>
      <c r="L11366" t="s">
        <v>3346</v>
      </c>
      <c r="M11366" t="s">
        <v>3344</v>
      </c>
      <c r="N11366" t="s">
        <v>3345</v>
      </c>
      <c r="O11366" t="s">
        <v>3343</v>
      </c>
      <c r="P11366" t="s">
        <v>3343</v>
      </c>
      <c r="Q11366" t="s">
        <v>3346</v>
      </c>
    </row>
    <row r="11367" spans="1:17" x14ac:dyDescent="0.25">
      <c r="A11367" t="s">
        <v>27955</v>
      </c>
      <c r="B11367" t="s">
        <v>348</v>
      </c>
      <c r="C11367" t="s">
        <v>2687</v>
      </c>
      <c r="D11367" t="s">
        <v>28524</v>
      </c>
      <c r="E11367">
        <v>4599017</v>
      </c>
      <c r="F11367" t="s">
        <v>2488</v>
      </c>
      <c r="G11367" t="s">
        <v>3441</v>
      </c>
      <c r="H11367" t="s">
        <v>2503</v>
      </c>
      <c r="I11367" t="s">
        <v>28553</v>
      </c>
      <c r="J11367" t="s">
        <v>3452</v>
      </c>
      <c r="K11367" t="s">
        <v>110</v>
      </c>
      <c r="L11367" t="s">
        <v>3346</v>
      </c>
      <c r="M11367" t="s">
        <v>3344</v>
      </c>
      <c r="N11367" t="s">
        <v>3345</v>
      </c>
      <c r="O11367" t="s">
        <v>3343</v>
      </c>
      <c r="P11367" t="s">
        <v>3343</v>
      </c>
      <c r="Q11367" t="s">
        <v>3346</v>
      </c>
    </row>
    <row r="11368" spans="1:17" x14ac:dyDescent="0.25">
      <c r="A11368" t="s">
        <v>27955</v>
      </c>
      <c r="B11368" t="s">
        <v>348</v>
      </c>
      <c r="C11368" t="s">
        <v>2687</v>
      </c>
      <c r="D11368" t="s">
        <v>28524</v>
      </c>
      <c r="E11368">
        <v>4599017</v>
      </c>
      <c r="F11368" t="s">
        <v>2488</v>
      </c>
      <c r="G11368" t="s">
        <v>3441</v>
      </c>
      <c r="H11368" t="s">
        <v>2503</v>
      </c>
      <c r="I11368" t="s">
        <v>28554</v>
      </c>
      <c r="J11368" t="s">
        <v>3454</v>
      </c>
      <c r="K11368" t="s">
        <v>110</v>
      </c>
      <c r="L11368" t="s">
        <v>3346</v>
      </c>
      <c r="M11368" t="s">
        <v>3344</v>
      </c>
      <c r="N11368" t="s">
        <v>3345</v>
      </c>
      <c r="O11368" t="s">
        <v>3343</v>
      </c>
      <c r="P11368" t="s">
        <v>3343</v>
      </c>
      <c r="Q11368" t="s">
        <v>3346</v>
      </c>
    </row>
    <row r="11369" spans="1:17" x14ac:dyDescent="0.25">
      <c r="A11369" t="s">
        <v>27955</v>
      </c>
      <c r="B11369" t="s">
        <v>348</v>
      </c>
      <c r="C11369" t="s">
        <v>2687</v>
      </c>
      <c r="D11369" t="s">
        <v>28524</v>
      </c>
      <c r="E11369">
        <v>4599017</v>
      </c>
      <c r="F11369" t="s">
        <v>2488</v>
      </c>
      <c r="G11369" t="s">
        <v>3441</v>
      </c>
      <c r="H11369" t="s">
        <v>2503</v>
      </c>
      <c r="I11369" t="s">
        <v>28555</v>
      </c>
      <c r="J11369" t="s">
        <v>3456</v>
      </c>
      <c r="K11369" t="s">
        <v>110</v>
      </c>
      <c r="L11369" t="s">
        <v>3346</v>
      </c>
      <c r="M11369" t="s">
        <v>3344</v>
      </c>
      <c r="N11369" t="s">
        <v>3345</v>
      </c>
      <c r="O11369" t="s">
        <v>3343</v>
      </c>
      <c r="P11369" t="s">
        <v>3343</v>
      </c>
      <c r="Q11369" t="s">
        <v>3346</v>
      </c>
    </row>
    <row r="11370" spans="1:17" x14ac:dyDescent="0.25">
      <c r="A11370" t="s">
        <v>27955</v>
      </c>
      <c r="B11370" t="s">
        <v>348</v>
      </c>
      <c r="C11370" t="s">
        <v>2687</v>
      </c>
      <c r="D11370" t="s">
        <v>28524</v>
      </c>
      <c r="E11370">
        <v>4599017</v>
      </c>
      <c r="F11370" t="s">
        <v>2488</v>
      </c>
      <c r="G11370" t="s">
        <v>3441</v>
      </c>
      <c r="H11370" t="s">
        <v>2503</v>
      </c>
      <c r="I11370" t="s">
        <v>28556</v>
      </c>
      <c r="J11370" t="s">
        <v>3458</v>
      </c>
      <c r="K11370" t="s">
        <v>110</v>
      </c>
      <c r="L11370" t="s">
        <v>3346</v>
      </c>
      <c r="M11370" t="s">
        <v>3344</v>
      </c>
      <c r="N11370" t="s">
        <v>3345</v>
      </c>
      <c r="O11370" t="s">
        <v>3343</v>
      </c>
      <c r="P11370" t="s">
        <v>3343</v>
      </c>
      <c r="Q11370" t="s">
        <v>3346</v>
      </c>
    </row>
    <row r="11371" spans="1:17" x14ac:dyDescent="0.25">
      <c r="A11371" t="s">
        <v>27955</v>
      </c>
      <c r="B11371" t="s">
        <v>348</v>
      </c>
      <c r="C11371" t="s">
        <v>2687</v>
      </c>
      <c r="D11371" t="s">
        <v>28524</v>
      </c>
      <c r="E11371">
        <v>4599017</v>
      </c>
      <c r="F11371" t="s">
        <v>2488</v>
      </c>
      <c r="G11371" t="s">
        <v>3441</v>
      </c>
      <c r="H11371" t="s">
        <v>2503</v>
      </c>
      <c r="I11371" t="s">
        <v>28557</v>
      </c>
      <c r="J11371" t="s">
        <v>3460</v>
      </c>
      <c r="K11371" t="s">
        <v>110</v>
      </c>
      <c r="L11371" t="s">
        <v>3346</v>
      </c>
      <c r="M11371" t="s">
        <v>3344</v>
      </c>
      <c r="N11371" t="s">
        <v>3345</v>
      </c>
      <c r="O11371" t="s">
        <v>3343</v>
      </c>
      <c r="P11371" t="s">
        <v>3343</v>
      </c>
      <c r="Q11371" t="s">
        <v>3346</v>
      </c>
    </row>
    <row r="11372" spans="1:17" x14ac:dyDescent="0.25">
      <c r="A11372" t="s">
        <v>27955</v>
      </c>
      <c r="B11372" t="s">
        <v>348</v>
      </c>
      <c r="C11372" t="s">
        <v>2687</v>
      </c>
      <c r="D11372" t="s">
        <v>28524</v>
      </c>
      <c r="E11372">
        <v>4599017</v>
      </c>
      <c r="F11372" t="s">
        <v>2488</v>
      </c>
      <c r="G11372" t="s">
        <v>3441</v>
      </c>
      <c r="H11372" t="s">
        <v>2503</v>
      </c>
      <c r="I11372" t="s">
        <v>28558</v>
      </c>
      <c r="J11372" t="s">
        <v>3462</v>
      </c>
      <c r="K11372" t="s">
        <v>110</v>
      </c>
      <c r="L11372" t="s">
        <v>3346</v>
      </c>
      <c r="M11372" t="s">
        <v>3344</v>
      </c>
      <c r="N11372" t="s">
        <v>3345</v>
      </c>
      <c r="O11372" t="s">
        <v>3343</v>
      </c>
      <c r="P11372" t="s">
        <v>3343</v>
      </c>
      <c r="Q11372" t="s">
        <v>3346</v>
      </c>
    </row>
    <row r="11373" spans="1:17" x14ac:dyDescent="0.25">
      <c r="A11373" t="s">
        <v>27955</v>
      </c>
      <c r="B11373" t="s">
        <v>348</v>
      </c>
      <c r="C11373" t="s">
        <v>2687</v>
      </c>
      <c r="D11373" t="s">
        <v>28524</v>
      </c>
      <c r="E11373">
        <v>4599017</v>
      </c>
      <c r="F11373" t="s">
        <v>2488</v>
      </c>
      <c r="G11373" t="s">
        <v>3441</v>
      </c>
      <c r="H11373" t="s">
        <v>2503</v>
      </c>
      <c r="I11373" t="s">
        <v>28559</v>
      </c>
      <c r="J11373" t="s">
        <v>3464</v>
      </c>
      <c r="K11373" t="s">
        <v>110</v>
      </c>
      <c r="L11373" t="s">
        <v>3346</v>
      </c>
      <c r="M11373" t="s">
        <v>3344</v>
      </c>
      <c r="N11373" t="s">
        <v>3345</v>
      </c>
      <c r="O11373" t="s">
        <v>3343</v>
      </c>
      <c r="P11373" t="s">
        <v>3343</v>
      </c>
      <c r="Q11373" t="s">
        <v>3346</v>
      </c>
    </row>
    <row r="11374" spans="1:17" x14ac:dyDescent="0.25">
      <c r="A11374" t="s">
        <v>27955</v>
      </c>
      <c r="B11374" t="s">
        <v>348</v>
      </c>
      <c r="C11374" t="s">
        <v>2687</v>
      </c>
      <c r="D11374" t="s">
        <v>28524</v>
      </c>
      <c r="E11374">
        <v>4599017</v>
      </c>
      <c r="F11374" t="s">
        <v>2488</v>
      </c>
      <c r="G11374" t="s">
        <v>3441</v>
      </c>
      <c r="H11374" t="s">
        <v>2503</v>
      </c>
      <c r="I11374" t="s">
        <v>28560</v>
      </c>
      <c r="J11374" t="s">
        <v>3466</v>
      </c>
      <c r="K11374" t="s">
        <v>110</v>
      </c>
      <c r="L11374" t="s">
        <v>3346</v>
      </c>
      <c r="M11374" t="s">
        <v>3344</v>
      </c>
      <c r="N11374" t="s">
        <v>3345</v>
      </c>
      <c r="O11374" t="s">
        <v>3343</v>
      </c>
      <c r="P11374" t="s">
        <v>3343</v>
      </c>
      <c r="Q11374" t="s">
        <v>3346</v>
      </c>
    </row>
    <row r="11375" spans="1:17" x14ac:dyDescent="0.25">
      <c r="A11375" t="s">
        <v>27955</v>
      </c>
      <c r="B11375" t="s">
        <v>348</v>
      </c>
      <c r="C11375" t="s">
        <v>2687</v>
      </c>
      <c r="D11375" t="s">
        <v>28524</v>
      </c>
      <c r="E11375">
        <v>4599017</v>
      </c>
      <c r="F11375" t="s">
        <v>2488</v>
      </c>
      <c r="G11375" t="s">
        <v>3441</v>
      </c>
      <c r="H11375" t="s">
        <v>2503</v>
      </c>
      <c r="I11375" t="s">
        <v>28561</v>
      </c>
      <c r="J11375" t="s">
        <v>3468</v>
      </c>
      <c r="K11375" t="s">
        <v>110</v>
      </c>
      <c r="L11375" t="s">
        <v>3346</v>
      </c>
      <c r="M11375" t="s">
        <v>3344</v>
      </c>
      <c r="N11375" t="s">
        <v>3345</v>
      </c>
      <c r="O11375" t="s">
        <v>3343</v>
      </c>
      <c r="P11375" t="s">
        <v>3343</v>
      </c>
      <c r="Q11375" t="s">
        <v>3346</v>
      </c>
    </row>
    <row r="11376" spans="1:17" x14ac:dyDescent="0.25">
      <c r="A11376" t="s">
        <v>27955</v>
      </c>
      <c r="B11376" t="s">
        <v>348</v>
      </c>
      <c r="C11376" t="s">
        <v>2687</v>
      </c>
      <c r="D11376" t="s">
        <v>28524</v>
      </c>
      <c r="E11376">
        <v>4599017</v>
      </c>
      <c r="F11376" t="s">
        <v>2488</v>
      </c>
      <c r="G11376" t="s">
        <v>3441</v>
      </c>
      <c r="H11376" t="s">
        <v>2503</v>
      </c>
      <c r="I11376" t="s">
        <v>28562</v>
      </c>
      <c r="J11376" t="s">
        <v>5110</v>
      </c>
      <c r="K11376" t="s">
        <v>110</v>
      </c>
      <c r="L11376" t="s">
        <v>3346</v>
      </c>
      <c r="M11376" t="s">
        <v>3344</v>
      </c>
      <c r="N11376" t="s">
        <v>3345</v>
      </c>
      <c r="O11376" t="s">
        <v>3343</v>
      </c>
      <c r="P11376" t="s">
        <v>3343</v>
      </c>
      <c r="Q11376" t="s">
        <v>3346</v>
      </c>
    </row>
    <row r="11377" spans="1:17" x14ac:dyDescent="0.25">
      <c r="A11377" t="s">
        <v>27955</v>
      </c>
      <c r="B11377" t="s">
        <v>348</v>
      </c>
      <c r="C11377" t="s">
        <v>2687</v>
      </c>
      <c r="D11377" t="s">
        <v>28524</v>
      </c>
      <c r="E11377">
        <v>4599017</v>
      </c>
      <c r="F11377" t="s">
        <v>2488</v>
      </c>
      <c r="G11377" t="s">
        <v>3441</v>
      </c>
      <c r="H11377" t="s">
        <v>2503</v>
      </c>
      <c r="I11377" t="s">
        <v>28563</v>
      </c>
      <c r="J11377" t="s">
        <v>3472</v>
      </c>
      <c r="K11377" t="s">
        <v>110</v>
      </c>
      <c r="L11377" t="s">
        <v>3346</v>
      </c>
      <c r="M11377" t="s">
        <v>3344</v>
      </c>
      <c r="N11377" t="s">
        <v>3345</v>
      </c>
      <c r="O11377" t="s">
        <v>3343</v>
      </c>
      <c r="P11377" t="s">
        <v>3343</v>
      </c>
      <c r="Q11377" t="s">
        <v>3346</v>
      </c>
    </row>
    <row r="11378" spans="1:17" x14ac:dyDescent="0.25">
      <c r="A11378" t="s">
        <v>27955</v>
      </c>
      <c r="B11378" t="s">
        <v>348</v>
      </c>
      <c r="C11378" t="s">
        <v>2687</v>
      </c>
      <c r="D11378" t="s">
        <v>28524</v>
      </c>
      <c r="E11378">
        <v>4599018</v>
      </c>
      <c r="F11378" t="s">
        <v>102</v>
      </c>
      <c r="G11378" t="s">
        <v>7578</v>
      </c>
      <c r="H11378" t="s">
        <v>3350</v>
      </c>
      <c r="I11378" t="s">
        <v>2519</v>
      </c>
      <c r="J11378" t="s">
        <v>103</v>
      </c>
      <c r="K11378" t="s">
        <v>110</v>
      </c>
      <c r="L11378" t="s">
        <v>3343</v>
      </c>
      <c r="M11378" t="s">
        <v>3344</v>
      </c>
      <c r="N11378" t="s">
        <v>3345</v>
      </c>
      <c r="O11378" t="s">
        <v>3343</v>
      </c>
      <c r="P11378" t="s">
        <v>3343</v>
      </c>
      <c r="Q11378" t="s">
        <v>3346</v>
      </c>
    </row>
    <row r="11379" spans="1:17" x14ac:dyDescent="0.25">
      <c r="A11379" t="s">
        <v>27955</v>
      </c>
      <c r="B11379" t="s">
        <v>348</v>
      </c>
      <c r="C11379" t="s">
        <v>2687</v>
      </c>
      <c r="D11379" t="s">
        <v>28524</v>
      </c>
      <c r="E11379">
        <v>4599018</v>
      </c>
      <c r="F11379" t="s">
        <v>102</v>
      </c>
      <c r="G11379" t="s">
        <v>7578</v>
      </c>
      <c r="H11379" t="s">
        <v>3350</v>
      </c>
      <c r="I11379" t="s">
        <v>28564</v>
      </c>
      <c r="J11379" t="s">
        <v>2454</v>
      </c>
      <c r="K11379" t="s">
        <v>110</v>
      </c>
      <c r="L11379" t="s">
        <v>3346</v>
      </c>
      <c r="M11379" t="s">
        <v>3344</v>
      </c>
      <c r="N11379" t="s">
        <v>3345</v>
      </c>
      <c r="O11379" t="s">
        <v>3343</v>
      </c>
      <c r="P11379" t="s">
        <v>3343</v>
      </c>
      <c r="Q11379" t="s">
        <v>3346</v>
      </c>
    </row>
    <row r="11380" spans="1:17" x14ac:dyDescent="0.25">
      <c r="A11380" t="s">
        <v>27955</v>
      </c>
      <c r="B11380" t="s">
        <v>348</v>
      </c>
      <c r="C11380" t="s">
        <v>2687</v>
      </c>
      <c r="D11380" t="s">
        <v>28524</v>
      </c>
      <c r="E11380">
        <v>4599019</v>
      </c>
      <c r="F11380" t="s">
        <v>51</v>
      </c>
      <c r="G11380" t="s">
        <v>3475</v>
      </c>
      <c r="H11380" t="s">
        <v>3350</v>
      </c>
      <c r="I11380" t="s">
        <v>2531</v>
      </c>
      <c r="J11380" t="s">
        <v>52</v>
      </c>
      <c r="K11380" t="s">
        <v>110</v>
      </c>
      <c r="L11380" t="s">
        <v>3343</v>
      </c>
      <c r="M11380" t="s">
        <v>3477</v>
      </c>
      <c r="N11380" t="s">
        <v>3478</v>
      </c>
      <c r="O11380" t="s">
        <v>3343</v>
      </c>
      <c r="P11380" t="s">
        <v>3343</v>
      </c>
      <c r="Q11380" t="s">
        <v>3346</v>
      </c>
    </row>
    <row r="11381" spans="1:17" x14ac:dyDescent="0.25">
      <c r="A11381" t="s">
        <v>27955</v>
      </c>
      <c r="B11381" t="s">
        <v>348</v>
      </c>
      <c r="C11381" t="s">
        <v>2687</v>
      </c>
      <c r="D11381" t="s">
        <v>28524</v>
      </c>
      <c r="E11381">
        <v>4599019</v>
      </c>
      <c r="F11381" t="s">
        <v>51</v>
      </c>
      <c r="G11381" t="s">
        <v>3475</v>
      </c>
      <c r="H11381" t="s">
        <v>3350</v>
      </c>
      <c r="I11381" t="s">
        <v>2463</v>
      </c>
      <c r="J11381" t="s">
        <v>216</v>
      </c>
      <c r="K11381" t="s">
        <v>110</v>
      </c>
      <c r="L11381" t="s">
        <v>3346</v>
      </c>
      <c r="M11381" t="s">
        <v>3477</v>
      </c>
      <c r="N11381" t="s">
        <v>3478</v>
      </c>
      <c r="O11381" t="s">
        <v>3343</v>
      </c>
      <c r="P11381" t="s">
        <v>3343</v>
      </c>
      <c r="Q11381" t="s">
        <v>3346</v>
      </c>
    </row>
    <row r="11382" spans="1:17" x14ac:dyDescent="0.25">
      <c r="A11382" t="s">
        <v>27955</v>
      </c>
      <c r="B11382" t="s">
        <v>348</v>
      </c>
      <c r="C11382" t="s">
        <v>2687</v>
      </c>
      <c r="D11382" t="s">
        <v>28524</v>
      </c>
      <c r="E11382">
        <v>4599019</v>
      </c>
      <c r="F11382" t="s">
        <v>51</v>
      </c>
      <c r="G11382" t="s">
        <v>3475</v>
      </c>
      <c r="H11382" t="s">
        <v>3350</v>
      </c>
      <c r="I11382" t="s">
        <v>2558</v>
      </c>
      <c r="J11382" t="s">
        <v>908</v>
      </c>
      <c r="K11382" t="s">
        <v>110</v>
      </c>
      <c r="L11382" t="s">
        <v>3346</v>
      </c>
      <c r="M11382" t="s">
        <v>3477</v>
      </c>
      <c r="N11382" t="s">
        <v>3478</v>
      </c>
      <c r="O11382" t="s">
        <v>3343</v>
      </c>
      <c r="P11382" t="s">
        <v>3343</v>
      </c>
      <c r="Q11382" t="s">
        <v>3346</v>
      </c>
    </row>
    <row r="11383" spans="1:17" x14ac:dyDescent="0.25">
      <c r="A11383" t="s">
        <v>27955</v>
      </c>
      <c r="B11383" t="s">
        <v>348</v>
      </c>
      <c r="C11383" t="s">
        <v>2687</v>
      </c>
      <c r="D11383" t="s">
        <v>28524</v>
      </c>
      <c r="E11383">
        <v>4599020</v>
      </c>
      <c r="F11383" t="s">
        <v>867</v>
      </c>
      <c r="G11383" t="s">
        <v>3481</v>
      </c>
      <c r="H11383" t="s">
        <v>3350</v>
      </c>
      <c r="I11383" t="s">
        <v>2535</v>
      </c>
      <c r="J11383" t="s">
        <v>869</v>
      </c>
      <c r="K11383" t="s">
        <v>110</v>
      </c>
      <c r="L11383" t="s">
        <v>3343</v>
      </c>
      <c r="M11383" t="s">
        <v>3344</v>
      </c>
      <c r="N11383" t="s">
        <v>3345</v>
      </c>
      <c r="O11383" t="s">
        <v>3343</v>
      </c>
      <c r="P11383" t="s">
        <v>3343</v>
      </c>
      <c r="Q11383" t="s">
        <v>3346</v>
      </c>
    </row>
    <row r="11384" spans="1:17" x14ac:dyDescent="0.25">
      <c r="A11384" t="s">
        <v>27955</v>
      </c>
      <c r="B11384" t="s">
        <v>348</v>
      </c>
      <c r="C11384" t="s">
        <v>2687</v>
      </c>
      <c r="D11384" t="s">
        <v>28524</v>
      </c>
      <c r="E11384">
        <v>4599021</v>
      </c>
      <c r="F11384" t="s">
        <v>114</v>
      </c>
      <c r="G11384" t="s">
        <v>3483</v>
      </c>
      <c r="H11384" t="s">
        <v>3350</v>
      </c>
      <c r="I11384" t="s">
        <v>2539</v>
      </c>
      <c r="J11384" t="s">
        <v>116</v>
      </c>
      <c r="K11384" t="s">
        <v>110</v>
      </c>
      <c r="L11384" t="s">
        <v>3343</v>
      </c>
      <c r="M11384" t="s">
        <v>3344</v>
      </c>
      <c r="N11384" t="s">
        <v>3345</v>
      </c>
      <c r="O11384" t="s">
        <v>3343</v>
      </c>
      <c r="P11384" t="s">
        <v>3343</v>
      </c>
      <c r="Q11384" t="s">
        <v>3346</v>
      </c>
    </row>
    <row r="11385" spans="1:17" x14ac:dyDescent="0.25">
      <c r="A11385" t="s">
        <v>27955</v>
      </c>
      <c r="B11385" t="s">
        <v>348</v>
      </c>
      <c r="C11385" t="s">
        <v>2687</v>
      </c>
      <c r="D11385" t="s">
        <v>28524</v>
      </c>
      <c r="E11385">
        <v>4599021</v>
      </c>
      <c r="F11385" t="s">
        <v>114</v>
      </c>
      <c r="G11385" t="s">
        <v>3483</v>
      </c>
      <c r="H11385" t="s">
        <v>3350</v>
      </c>
      <c r="I11385" t="s">
        <v>28565</v>
      </c>
      <c r="J11385" t="s">
        <v>2492</v>
      </c>
      <c r="K11385" t="s">
        <v>110</v>
      </c>
      <c r="L11385" t="s">
        <v>3346</v>
      </c>
      <c r="M11385" t="s">
        <v>3344</v>
      </c>
      <c r="N11385" t="s">
        <v>3345</v>
      </c>
      <c r="O11385" t="s">
        <v>3343</v>
      </c>
      <c r="P11385" t="s">
        <v>3343</v>
      </c>
      <c r="Q11385" t="s">
        <v>3346</v>
      </c>
    </row>
    <row r="11386" spans="1:17" x14ac:dyDescent="0.25">
      <c r="A11386" t="s">
        <v>27955</v>
      </c>
      <c r="B11386" t="s">
        <v>348</v>
      </c>
      <c r="C11386" t="s">
        <v>2687</v>
      </c>
      <c r="D11386" t="s">
        <v>28524</v>
      </c>
      <c r="E11386">
        <v>4599021</v>
      </c>
      <c r="F11386" t="s">
        <v>114</v>
      </c>
      <c r="G11386" t="s">
        <v>3483</v>
      </c>
      <c r="H11386" t="s">
        <v>3350</v>
      </c>
      <c r="I11386" t="s">
        <v>28566</v>
      </c>
      <c r="J11386" t="s">
        <v>4682</v>
      </c>
      <c r="K11386" t="s">
        <v>110</v>
      </c>
      <c r="L11386" t="s">
        <v>3346</v>
      </c>
      <c r="M11386" t="s">
        <v>3344</v>
      </c>
      <c r="N11386" t="s">
        <v>3345</v>
      </c>
      <c r="O11386" t="s">
        <v>3343</v>
      </c>
      <c r="P11386" t="s">
        <v>3343</v>
      </c>
      <c r="Q11386" t="s">
        <v>3346</v>
      </c>
    </row>
    <row r="11387" spans="1:17" x14ac:dyDescent="0.25">
      <c r="A11387" t="s">
        <v>27955</v>
      </c>
      <c r="B11387" t="s">
        <v>348</v>
      </c>
      <c r="C11387" t="s">
        <v>2687</v>
      </c>
      <c r="D11387" t="s">
        <v>28524</v>
      </c>
      <c r="E11387">
        <v>4599023</v>
      </c>
      <c r="F11387" t="s">
        <v>2553</v>
      </c>
      <c r="G11387" t="s">
        <v>28567</v>
      </c>
      <c r="H11387" t="s">
        <v>2503</v>
      </c>
      <c r="I11387">
        <v>459902300</v>
      </c>
      <c r="J11387" t="s">
        <v>2502</v>
      </c>
      <c r="K11387" t="s">
        <v>110</v>
      </c>
      <c r="L11387" t="s">
        <v>3343</v>
      </c>
      <c r="M11387" t="s">
        <v>3344</v>
      </c>
      <c r="N11387" t="s">
        <v>3345</v>
      </c>
      <c r="O11387" t="s">
        <v>3343</v>
      </c>
      <c r="P11387" t="s">
        <v>3343</v>
      </c>
      <c r="Q11387" t="s">
        <v>3346</v>
      </c>
    </row>
    <row r="11388" spans="1:17" x14ac:dyDescent="0.25">
      <c r="A11388" t="s">
        <v>27955</v>
      </c>
      <c r="B11388" t="s">
        <v>348</v>
      </c>
      <c r="C11388" t="s">
        <v>2687</v>
      </c>
      <c r="D11388" t="s">
        <v>28524</v>
      </c>
      <c r="E11388">
        <v>4599023</v>
      </c>
      <c r="F11388" t="s">
        <v>2553</v>
      </c>
      <c r="G11388" t="s">
        <v>28567</v>
      </c>
      <c r="H11388" t="s">
        <v>2503</v>
      </c>
      <c r="I11388" t="s">
        <v>28568</v>
      </c>
      <c r="J11388" t="s">
        <v>3490</v>
      </c>
      <c r="K11388" t="s">
        <v>110</v>
      </c>
      <c r="L11388" t="s">
        <v>3346</v>
      </c>
      <c r="M11388" t="s">
        <v>3344</v>
      </c>
      <c r="N11388" t="s">
        <v>3345</v>
      </c>
      <c r="O11388" t="s">
        <v>3343</v>
      </c>
      <c r="P11388" t="s">
        <v>3343</v>
      </c>
      <c r="Q11388" t="s">
        <v>3346</v>
      </c>
    </row>
    <row r="11389" spans="1:17" x14ac:dyDescent="0.25">
      <c r="A11389" t="s">
        <v>27955</v>
      </c>
      <c r="B11389" t="s">
        <v>348</v>
      </c>
      <c r="C11389" t="s">
        <v>2687</v>
      </c>
      <c r="D11389" t="s">
        <v>28524</v>
      </c>
      <c r="E11389">
        <v>4599023</v>
      </c>
      <c r="F11389" t="s">
        <v>2553</v>
      </c>
      <c r="G11389" t="s">
        <v>28567</v>
      </c>
      <c r="H11389" t="s">
        <v>2503</v>
      </c>
      <c r="I11389" t="s">
        <v>28569</v>
      </c>
      <c r="J11389" t="s">
        <v>3492</v>
      </c>
      <c r="K11389" t="s">
        <v>110</v>
      </c>
      <c r="L11389" t="s">
        <v>3346</v>
      </c>
      <c r="M11389" t="s">
        <v>3344</v>
      </c>
      <c r="N11389" t="s">
        <v>3345</v>
      </c>
      <c r="O11389" t="s">
        <v>3343</v>
      </c>
      <c r="P11389" t="s">
        <v>3343</v>
      </c>
      <c r="Q11389" t="s">
        <v>3346</v>
      </c>
    </row>
    <row r="11390" spans="1:17" x14ac:dyDescent="0.25">
      <c r="A11390" t="s">
        <v>27955</v>
      </c>
      <c r="B11390" t="s">
        <v>348</v>
      </c>
      <c r="C11390" t="s">
        <v>2687</v>
      </c>
      <c r="D11390" t="s">
        <v>28524</v>
      </c>
      <c r="E11390">
        <v>4599023</v>
      </c>
      <c r="F11390" t="s">
        <v>2553</v>
      </c>
      <c r="G11390" t="s">
        <v>28567</v>
      </c>
      <c r="H11390" t="s">
        <v>2503</v>
      </c>
      <c r="I11390" t="s">
        <v>28570</v>
      </c>
      <c r="J11390" t="s">
        <v>3494</v>
      </c>
      <c r="K11390" t="s">
        <v>110</v>
      </c>
      <c r="L11390" t="s">
        <v>3346</v>
      </c>
      <c r="M11390" t="s">
        <v>3344</v>
      </c>
      <c r="N11390" t="s">
        <v>3345</v>
      </c>
      <c r="O11390" t="s">
        <v>3343</v>
      </c>
      <c r="P11390" t="s">
        <v>3343</v>
      </c>
      <c r="Q11390" t="s">
        <v>3346</v>
      </c>
    </row>
    <row r="11391" spans="1:17" x14ac:dyDescent="0.25">
      <c r="A11391" t="s">
        <v>27955</v>
      </c>
      <c r="B11391" t="s">
        <v>348</v>
      </c>
      <c r="C11391" t="s">
        <v>2687</v>
      </c>
      <c r="D11391" t="s">
        <v>28524</v>
      </c>
      <c r="E11391">
        <v>4599023</v>
      </c>
      <c r="F11391" t="s">
        <v>2553</v>
      </c>
      <c r="G11391" t="s">
        <v>28567</v>
      </c>
      <c r="H11391" t="s">
        <v>2503</v>
      </c>
      <c r="I11391" t="s">
        <v>28571</v>
      </c>
      <c r="J11391" t="s">
        <v>3496</v>
      </c>
      <c r="K11391" t="s">
        <v>110</v>
      </c>
      <c r="L11391" t="s">
        <v>3346</v>
      </c>
      <c r="M11391" t="s">
        <v>3344</v>
      </c>
      <c r="N11391" t="s">
        <v>3345</v>
      </c>
      <c r="O11391" t="s">
        <v>3343</v>
      </c>
      <c r="P11391" t="s">
        <v>3343</v>
      </c>
      <c r="Q11391" t="s">
        <v>3346</v>
      </c>
    </row>
    <row r="11392" spans="1:17" x14ac:dyDescent="0.25">
      <c r="A11392" t="s">
        <v>27955</v>
      </c>
      <c r="B11392" t="s">
        <v>348</v>
      </c>
      <c r="C11392" t="s">
        <v>2687</v>
      </c>
      <c r="D11392" t="s">
        <v>28524</v>
      </c>
      <c r="E11392">
        <v>4599025</v>
      </c>
      <c r="F11392" t="s">
        <v>2185</v>
      </c>
      <c r="G11392" t="s">
        <v>3500</v>
      </c>
      <c r="H11392" t="s">
        <v>3498</v>
      </c>
      <c r="I11392" t="s">
        <v>2578</v>
      </c>
      <c r="J11392" t="s">
        <v>1579</v>
      </c>
      <c r="K11392" t="s">
        <v>110</v>
      </c>
      <c r="L11392" t="s">
        <v>3343</v>
      </c>
      <c r="M11392" t="s">
        <v>3344</v>
      </c>
      <c r="N11392" t="s">
        <v>3345</v>
      </c>
      <c r="O11392" t="s">
        <v>3343</v>
      </c>
      <c r="P11392" t="s">
        <v>3343</v>
      </c>
      <c r="Q11392" t="s">
        <v>3346</v>
      </c>
    </row>
    <row r="11393" spans="1:17" x14ac:dyDescent="0.25">
      <c r="A11393" t="s">
        <v>27955</v>
      </c>
      <c r="B11393" t="s">
        <v>348</v>
      </c>
      <c r="C11393" t="s">
        <v>2687</v>
      </c>
      <c r="D11393" t="s">
        <v>28524</v>
      </c>
      <c r="E11393">
        <v>4599025</v>
      </c>
      <c r="F11393" t="s">
        <v>2185</v>
      </c>
      <c r="G11393" t="s">
        <v>3500</v>
      </c>
      <c r="H11393" t="s">
        <v>3498</v>
      </c>
      <c r="I11393" t="s">
        <v>28572</v>
      </c>
      <c r="J11393" t="s">
        <v>3503</v>
      </c>
      <c r="K11393" t="s">
        <v>38</v>
      </c>
      <c r="L11393" t="s">
        <v>3346</v>
      </c>
      <c r="M11393" t="s">
        <v>3344</v>
      </c>
      <c r="N11393" t="s">
        <v>3345</v>
      </c>
      <c r="O11393" t="s">
        <v>3343</v>
      </c>
      <c r="P11393" t="s">
        <v>3343</v>
      </c>
      <c r="Q11393" t="s">
        <v>3346</v>
      </c>
    </row>
    <row r="11394" spans="1:17" x14ac:dyDescent="0.25">
      <c r="A11394" t="s">
        <v>27955</v>
      </c>
      <c r="B11394" t="s">
        <v>348</v>
      </c>
      <c r="C11394" t="s">
        <v>2687</v>
      </c>
      <c r="D11394" t="s">
        <v>28524</v>
      </c>
      <c r="E11394">
        <v>4599025</v>
      </c>
      <c r="F11394" t="s">
        <v>2185</v>
      </c>
      <c r="G11394" t="s">
        <v>3500</v>
      </c>
      <c r="H11394" t="s">
        <v>3498</v>
      </c>
      <c r="I11394" t="s">
        <v>28573</v>
      </c>
      <c r="J11394" t="s">
        <v>3505</v>
      </c>
      <c r="K11394" t="s">
        <v>110</v>
      </c>
      <c r="L11394" t="s">
        <v>3346</v>
      </c>
      <c r="M11394" t="s">
        <v>3344</v>
      </c>
      <c r="N11394" t="s">
        <v>3345</v>
      </c>
      <c r="O11394" t="s">
        <v>3343</v>
      </c>
      <c r="P11394" t="s">
        <v>3343</v>
      </c>
      <c r="Q11394" t="s">
        <v>3346</v>
      </c>
    </row>
    <row r="11395" spans="1:17" x14ac:dyDescent="0.25">
      <c r="A11395" t="s">
        <v>27955</v>
      </c>
      <c r="B11395" t="s">
        <v>348</v>
      </c>
      <c r="C11395" t="s">
        <v>2687</v>
      </c>
      <c r="D11395" t="s">
        <v>28524</v>
      </c>
      <c r="E11395">
        <v>4599025</v>
      </c>
      <c r="F11395" t="s">
        <v>2185</v>
      </c>
      <c r="G11395" t="s">
        <v>3500</v>
      </c>
      <c r="H11395" t="s">
        <v>3498</v>
      </c>
      <c r="I11395" t="s">
        <v>28574</v>
      </c>
      <c r="J11395" t="s">
        <v>3507</v>
      </c>
      <c r="K11395" t="s">
        <v>110</v>
      </c>
      <c r="L11395" t="s">
        <v>3346</v>
      </c>
      <c r="M11395" t="s">
        <v>3344</v>
      </c>
      <c r="N11395" t="s">
        <v>3345</v>
      </c>
      <c r="O11395" t="s">
        <v>3343</v>
      </c>
      <c r="P11395" t="s">
        <v>3343</v>
      </c>
      <c r="Q11395" t="s">
        <v>3346</v>
      </c>
    </row>
    <row r="11396" spans="1:17" x14ac:dyDescent="0.25">
      <c r="A11396" t="s">
        <v>27955</v>
      </c>
      <c r="B11396" t="s">
        <v>348</v>
      </c>
      <c r="C11396" t="s">
        <v>2687</v>
      </c>
      <c r="D11396" t="s">
        <v>28524</v>
      </c>
      <c r="E11396">
        <v>4599025</v>
      </c>
      <c r="F11396" t="s">
        <v>2185</v>
      </c>
      <c r="G11396" t="s">
        <v>3500</v>
      </c>
      <c r="H11396" t="s">
        <v>3498</v>
      </c>
      <c r="I11396" t="s">
        <v>28575</v>
      </c>
      <c r="J11396" t="s">
        <v>4075</v>
      </c>
      <c r="K11396" t="s">
        <v>110</v>
      </c>
      <c r="L11396" t="s">
        <v>3346</v>
      </c>
      <c r="M11396" t="s">
        <v>3344</v>
      </c>
      <c r="N11396" t="s">
        <v>3345</v>
      </c>
      <c r="O11396" t="s">
        <v>3343</v>
      </c>
      <c r="P11396" t="s">
        <v>3343</v>
      </c>
      <c r="Q11396" t="s">
        <v>3346</v>
      </c>
    </row>
    <row r="11397" spans="1:17" x14ac:dyDescent="0.25">
      <c r="A11397" t="s">
        <v>27955</v>
      </c>
      <c r="B11397" t="s">
        <v>348</v>
      </c>
      <c r="C11397" t="s">
        <v>2687</v>
      </c>
      <c r="D11397" t="s">
        <v>28524</v>
      </c>
      <c r="E11397">
        <v>4599026</v>
      </c>
      <c r="F11397" t="s">
        <v>375</v>
      </c>
      <c r="G11397" t="s">
        <v>3518</v>
      </c>
      <c r="H11397" t="s">
        <v>3350</v>
      </c>
      <c r="I11397" t="s">
        <v>28576</v>
      </c>
      <c r="J11397" t="s">
        <v>154</v>
      </c>
      <c r="K11397" t="s">
        <v>110</v>
      </c>
      <c r="L11397" t="s">
        <v>3343</v>
      </c>
      <c r="M11397" t="s">
        <v>3344</v>
      </c>
      <c r="N11397" t="s">
        <v>3345</v>
      </c>
      <c r="O11397" t="s">
        <v>3343</v>
      </c>
      <c r="P11397" t="s">
        <v>3343</v>
      </c>
      <c r="Q11397" t="s">
        <v>3346</v>
      </c>
    </row>
    <row r="11398" spans="1:17" x14ac:dyDescent="0.25">
      <c r="A11398" t="s">
        <v>27955</v>
      </c>
      <c r="B11398" t="s">
        <v>348</v>
      </c>
      <c r="C11398" t="s">
        <v>2687</v>
      </c>
      <c r="D11398" t="s">
        <v>28524</v>
      </c>
      <c r="E11398">
        <v>4599028</v>
      </c>
      <c r="F11398" t="s">
        <v>1408</v>
      </c>
      <c r="G11398" t="s">
        <v>3497</v>
      </c>
      <c r="H11398" t="s">
        <v>3498</v>
      </c>
      <c r="I11398" t="s">
        <v>28577</v>
      </c>
      <c r="J11398" t="s">
        <v>895</v>
      </c>
      <c r="K11398" t="s">
        <v>110</v>
      </c>
      <c r="L11398" t="s">
        <v>3343</v>
      </c>
      <c r="M11398" t="s">
        <v>3477</v>
      </c>
      <c r="N11398" t="s">
        <v>3513</v>
      </c>
      <c r="O11398" t="s">
        <v>3343</v>
      </c>
      <c r="P11398" t="s">
        <v>3343</v>
      </c>
      <c r="Q11398" t="s">
        <v>3346</v>
      </c>
    </row>
    <row r="11399" spans="1:17" x14ac:dyDescent="0.25">
      <c r="A11399" t="s">
        <v>27955</v>
      </c>
      <c r="B11399" t="s">
        <v>348</v>
      </c>
      <c r="C11399" t="s">
        <v>2687</v>
      </c>
      <c r="D11399" t="s">
        <v>28524</v>
      </c>
      <c r="E11399">
        <v>4599028</v>
      </c>
      <c r="F11399" t="s">
        <v>1408</v>
      </c>
      <c r="G11399" t="s">
        <v>3497</v>
      </c>
      <c r="H11399" t="s">
        <v>3498</v>
      </c>
      <c r="I11399" t="s">
        <v>28578</v>
      </c>
      <c r="J11399" t="s">
        <v>1409</v>
      </c>
      <c r="K11399" t="s">
        <v>110</v>
      </c>
      <c r="L11399" t="s">
        <v>3346</v>
      </c>
      <c r="M11399" t="s">
        <v>3477</v>
      </c>
      <c r="N11399" t="s">
        <v>3513</v>
      </c>
      <c r="O11399" t="s">
        <v>3343</v>
      </c>
      <c r="P11399" t="s">
        <v>3343</v>
      </c>
      <c r="Q11399" t="s">
        <v>3346</v>
      </c>
    </row>
    <row r="11400" spans="1:17" x14ac:dyDescent="0.25">
      <c r="A11400" t="s">
        <v>27955</v>
      </c>
      <c r="B11400" t="s">
        <v>348</v>
      </c>
      <c r="C11400" t="s">
        <v>2687</v>
      </c>
      <c r="D11400" t="s">
        <v>28524</v>
      </c>
      <c r="E11400">
        <v>4599028</v>
      </c>
      <c r="F11400" t="s">
        <v>1408</v>
      </c>
      <c r="G11400" t="s">
        <v>3497</v>
      </c>
      <c r="H11400" t="s">
        <v>3498</v>
      </c>
      <c r="I11400" t="s">
        <v>28579</v>
      </c>
      <c r="J11400" t="s">
        <v>18382</v>
      </c>
      <c r="K11400" t="s">
        <v>110</v>
      </c>
      <c r="L11400" t="s">
        <v>3346</v>
      </c>
      <c r="M11400" t="s">
        <v>3477</v>
      </c>
      <c r="N11400" t="s">
        <v>3513</v>
      </c>
      <c r="O11400" t="s">
        <v>3343</v>
      </c>
      <c r="P11400" t="s">
        <v>3343</v>
      </c>
      <c r="Q11400" t="s">
        <v>3346</v>
      </c>
    </row>
    <row r="11401" spans="1:17" x14ac:dyDescent="0.25">
      <c r="A11401" t="s">
        <v>27955</v>
      </c>
      <c r="B11401" t="s">
        <v>348</v>
      </c>
      <c r="C11401" t="s">
        <v>2687</v>
      </c>
      <c r="D11401" t="s">
        <v>28524</v>
      </c>
      <c r="E11401">
        <v>4599029</v>
      </c>
      <c r="F11401" t="s">
        <v>160</v>
      </c>
      <c r="G11401" t="s">
        <v>28349</v>
      </c>
      <c r="H11401" t="s">
        <v>4612</v>
      </c>
      <c r="I11401" t="s">
        <v>2522</v>
      </c>
      <c r="J11401" t="s">
        <v>1452</v>
      </c>
      <c r="K11401" t="s">
        <v>110</v>
      </c>
      <c r="L11401" t="s">
        <v>3343</v>
      </c>
      <c r="M11401" t="s">
        <v>3344</v>
      </c>
      <c r="N11401" t="s">
        <v>3345</v>
      </c>
      <c r="O11401" t="s">
        <v>3343</v>
      </c>
      <c r="P11401" t="s">
        <v>3343</v>
      </c>
      <c r="Q11401" t="s">
        <v>3346</v>
      </c>
    </row>
    <row r="11402" spans="1:17" x14ac:dyDescent="0.25">
      <c r="A11402" t="s">
        <v>27955</v>
      </c>
      <c r="B11402" t="s">
        <v>348</v>
      </c>
      <c r="C11402" t="s">
        <v>2687</v>
      </c>
      <c r="D11402" t="s">
        <v>28524</v>
      </c>
      <c r="E11402">
        <v>4599029</v>
      </c>
      <c r="F11402" t="s">
        <v>160</v>
      </c>
      <c r="G11402" t="s">
        <v>28349</v>
      </c>
      <c r="H11402" t="s">
        <v>4612</v>
      </c>
      <c r="I11402" t="s">
        <v>28580</v>
      </c>
      <c r="J11402" t="s">
        <v>28352</v>
      </c>
      <c r="K11402" t="s">
        <v>110</v>
      </c>
      <c r="L11402" t="s">
        <v>3346</v>
      </c>
      <c r="M11402" t="s">
        <v>3344</v>
      </c>
      <c r="N11402" t="s">
        <v>3345</v>
      </c>
      <c r="O11402" t="s">
        <v>3343</v>
      </c>
      <c r="P11402" t="s">
        <v>3343</v>
      </c>
      <c r="Q11402" t="s">
        <v>3346</v>
      </c>
    </row>
    <row r="11403" spans="1:17" x14ac:dyDescent="0.25">
      <c r="A11403" t="s">
        <v>27955</v>
      </c>
      <c r="B11403" t="s">
        <v>348</v>
      </c>
      <c r="C11403" t="s">
        <v>2687</v>
      </c>
      <c r="D11403" t="s">
        <v>28524</v>
      </c>
      <c r="E11403">
        <v>4599029</v>
      </c>
      <c r="F11403" t="s">
        <v>160</v>
      </c>
      <c r="G11403" t="s">
        <v>28349</v>
      </c>
      <c r="H11403" t="s">
        <v>4612</v>
      </c>
      <c r="I11403" t="s">
        <v>28581</v>
      </c>
      <c r="J11403" t="s">
        <v>161</v>
      </c>
      <c r="K11403" t="s">
        <v>110</v>
      </c>
      <c r="L11403" t="s">
        <v>3346</v>
      </c>
      <c r="M11403" t="s">
        <v>3344</v>
      </c>
      <c r="N11403" t="s">
        <v>3345</v>
      </c>
      <c r="O11403" t="s">
        <v>3343</v>
      </c>
      <c r="P11403" t="s">
        <v>3343</v>
      </c>
      <c r="Q11403" t="s">
        <v>3346</v>
      </c>
    </row>
    <row r="11404" spans="1:17" x14ac:dyDescent="0.25">
      <c r="A11404" t="s">
        <v>27955</v>
      </c>
      <c r="B11404" t="s">
        <v>348</v>
      </c>
      <c r="C11404" t="s">
        <v>2687</v>
      </c>
      <c r="D11404" t="s">
        <v>28524</v>
      </c>
      <c r="E11404">
        <v>4599029</v>
      </c>
      <c r="F11404" t="s">
        <v>160</v>
      </c>
      <c r="G11404" t="s">
        <v>28349</v>
      </c>
      <c r="H11404" t="s">
        <v>4612</v>
      </c>
      <c r="I11404" t="s">
        <v>28582</v>
      </c>
      <c r="J11404" t="s">
        <v>1384</v>
      </c>
      <c r="K11404" t="s">
        <v>110</v>
      </c>
      <c r="L11404" t="s">
        <v>3346</v>
      </c>
      <c r="M11404" t="s">
        <v>3344</v>
      </c>
      <c r="N11404" t="s">
        <v>3345</v>
      </c>
      <c r="O11404" t="s">
        <v>3343</v>
      </c>
      <c r="P11404" t="s">
        <v>3343</v>
      </c>
      <c r="Q11404" t="s">
        <v>3346</v>
      </c>
    </row>
    <row r="11405" spans="1:17" x14ac:dyDescent="0.25">
      <c r="A11405" t="s">
        <v>27955</v>
      </c>
      <c r="B11405" t="s">
        <v>348</v>
      </c>
      <c r="C11405" t="s">
        <v>2687</v>
      </c>
      <c r="D11405" t="s">
        <v>28524</v>
      </c>
      <c r="E11405">
        <v>4599030</v>
      </c>
      <c r="F11405" t="s">
        <v>199</v>
      </c>
      <c r="G11405" t="s">
        <v>9251</v>
      </c>
      <c r="H11405" t="s">
        <v>3394</v>
      </c>
      <c r="I11405" t="s">
        <v>28583</v>
      </c>
      <c r="J11405" t="s">
        <v>200</v>
      </c>
      <c r="K11405" t="s">
        <v>110</v>
      </c>
      <c r="L11405" t="s">
        <v>3343</v>
      </c>
      <c r="M11405" t="s">
        <v>3344</v>
      </c>
      <c r="N11405" t="s">
        <v>3345</v>
      </c>
      <c r="O11405" t="s">
        <v>3343</v>
      </c>
      <c r="P11405" t="s">
        <v>3343</v>
      </c>
      <c r="Q11405" t="s">
        <v>3346</v>
      </c>
    </row>
    <row r="11406" spans="1:17" x14ac:dyDescent="0.25">
      <c r="A11406" t="s">
        <v>27955</v>
      </c>
      <c r="B11406" t="s">
        <v>348</v>
      </c>
      <c r="C11406" t="s">
        <v>2687</v>
      </c>
      <c r="D11406" t="s">
        <v>28524</v>
      </c>
      <c r="E11406">
        <v>4599030</v>
      </c>
      <c r="F11406" t="s">
        <v>199</v>
      </c>
      <c r="G11406" t="s">
        <v>9251</v>
      </c>
      <c r="H11406" t="s">
        <v>3394</v>
      </c>
      <c r="I11406" t="s">
        <v>2574</v>
      </c>
      <c r="J11406" t="s">
        <v>2575</v>
      </c>
      <c r="K11406" t="s">
        <v>110</v>
      </c>
      <c r="L11406" t="s">
        <v>3346</v>
      </c>
      <c r="M11406" t="s">
        <v>3344</v>
      </c>
      <c r="N11406" t="s">
        <v>3345</v>
      </c>
      <c r="O11406" t="s">
        <v>3343</v>
      </c>
      <c r="P11406" t="s">
        <v>3343</v>
      </c>
      <c r="Q11406" t="s">
        <v>3346</v>
      </c>
    </row>
    <row r="11407" spans="1:17" x14ac:dyDescent="0.25">
      <c r="A11407" t="s">
        <v>27955</v>
      </c>
      <c r="B11407" t="s">
        <v>348</v>
      </c>
      <c r="C11407" t="s">
        <v>2687</v>
      </c>
      <c r="D11407" t="s">
        <v>28524</v>
      </c>
      <c r="E11407">
        <v>4599030</v>
      </c>
      <c r="F11407" t="s">
        <v>199</v>
      </c>
      <c r="G11407" t="s">
        <v>9251</v>
      </c>
      <c r="H11407" t="s">
        <v>3394</v>
      </c>
      <c r="I11407" t="s">
        <v>28584</v>
      </c>
      <c r="J11407" t="s">
        <v>28585</v>
      </c>
      <c r="K11407" t="s">
        <v>110</v>
      </c>
      <c r="L11407" t="s">
        <v>3346</v>
      </c>
      <c r="M11407" t="s">
        <v>3344</v>
      </c>
      <c r="N11407" t="s">
        <v>3345</v>
      </c>
      <c r="O11407" t="s">
        <v>3343</v>
      </c>
      <c r="P11407" t="s">
        <v>3343</v>
      </c>
      <c r="Q11407" t="s">
        <v>3346</v>
      </c>
    </row>
    <row r="11408" spans="1:17" x14ac:dyDescent="0.25">
      <c r="A11408" t="s">
        <v>27955</v>
      </c>
      <c r="B11408" t="s">
        <v>348</v>
      </c>
      <c r="C11408" t="s">
        <v>2687</v>
      </c>
      <c r="D11408" t="s">
        <v>28524</v>
      </c>
      <c r="E11408">
        <v>4599030</v>
      </c>
      <c r="F11408" t="s">
        <v>199</v>
      </c>
      <c r="G11408" t="s">
        <v>9251</v>
      </c>
      <c r="H11408" t="s">
        <v>3394</v>
      </c>
      <c r="I11408" t="s">
        <v>28586</v>
      </c>
      <c r="J11408" t="s">
        <v>28587</v>
      </c>
      <c r="K11408" t="s">
        <v>110</v>
      </c>
      <c r="L11408" t="s">
        <v>3346</v>
      </c>
      <c r="M11408" t="s">
        <v>3344</v>
      </c>
      <c r="N11408" t="s">
        <v>3345</v>
      </c>
      <c r="O11408" t="s">
        <v>3343</v>
      </c>
      <c r="P11408" t="s">
        <v>3343</v>
      </c>
      <c r="Q11408" t="s">
        <v>3346</v>
      </c>
    </row>
    <row r="11409" spans="1:17" x14ac:dyDescent="0.25">
      <c r="A11409" t="s">
        <v>27955</v>
      </c>
      <c r="B11409" t="s">
        <v>348</v>
      </c>
      <c r="C11409" t="s">
        <v>2687</v>
      </c>
      <c r="D11409" t="s">
        <v>28524</v>
      </c>
      <c r="E11409">
        <v>4599031</v>
      </c>
      <c r="F11409" t="s">
        <v>128</v>
      </c>
      <c r="G11409" t="s">
        <v>28588</v>
      </c>
      <c r="H11409" t="s">
        <v>28589</v>
      </c>
      <c r="I11409" t="s">
        <v>2460</v>
      </c>
      <c r="J11409" t="s">
        <v>2461</v>
      </c>
      <c r="K11409" t="s">
        <v>110</v>
      </c>
      <c r="L11409" t="s">
        <v>3343</v>
      </c>
      <c r="M11409" t="s">
        <v>3344</v>
      </c>
      <c r="N11409" t="s">
        <v>3345</v>
      </c>
      <c r="O11409" t="s">
        <v>3343</v>
      </c>
      <c r="P11409" t="s">
        <v>3343</v>
      </c>
      <c r="Q11409" t="s">
        <v>3346</v>
      </c>
    </row>
    <row r="11410" spans="1:17" x14ac:dyDescent="0.25">
      <c r="A11410" t="s">
        <v>27955</v>
      </c>
      <c r="B11410" t="s">
        <v>348</v>
      </c>
      <c r="C11410" t="s">
        <v>2687</v>
      </c>
      <c r="D11410" t="s">
        <v>28524</v>
      </c>
      <c r="E11410">
        <v>4599031</v>
      </c>
      <c r="F11410" t="s">
        <v>128</v>
      </c>
      <c r="G11410" t="s">
        <v>28588</v>
      </c>
      <c r="H11410" t="s">
        <v>28589</v>
      </c>
      <c r="I11410" t="s">
        <v>28590</v>
      </c>
      <c r="J11410" t="s">
        <v>49</v>
      </c>
      <c r="K11410" t="s">
        <v>110</v>
      </c>
      <c r="L11410" t="s">
        <v>3346</v>
      </c>
      <c r="M11410" t="s">
        <v>3344</v>
      </c>
      <c r="N11410" t="s">
        <v>3345</v>
      </c>
      <c r="O11410" t="s">
        <v>3343</v>
      </c>
      <c r="P11410" t="s">
        <v>3343</v>
      </c>
      <c r="Q11410" t="s">
        <v>3346</v>
      </c>
    </row>
    <row r="11411" spans="1:17" x14ac:dyDescent="0.25">
      <c r="A11411" t="s">
        <v>27955</v>
      </c>
      <c r="B11411" t="s">
        <v>348</v>
      </c>
      <c r="C11411" t="s">
        <v>2687</v>
      </c>
      <c r="D11411" t="s">
        <v>28524</v>
      </c>
      <c r="E11411">
        <v>4599031</v>
      </c>
      <c r="F11411" t="s">
        <v>128</v>
      </c>
      <c r="G11411" t="s">
        <v>28588</v>
      </c>
      <c r="H11411" t="s">
        <v>28589</v>
      </c>
      <c r="I11411" t="s">
        <v>28591</v>
      </c>
      <c r="J11411" t="s">
        <v>28592</v>
      </c>
      <c r="K11411" t="s">
        <v>110</v>
      </c>
      <c r="L11411" t="s">
        <v>3346</v>
      </c>
      <c r="M11411" t="s">
        <v>3344</v>
      </c>
      <c r="N11411" t="s">
        <v>3345</v>
      </c>
      <c r="O11411" t="s">
        <v>3343</v>
      </c>
      <c r="P11411" t="s">
        <v>3343</v>
      </c>
      <c r="Q11411" t="s">
        <v>3346</v>
      </c>
    </row>
    <row r="11412" spans="1:17" x14ac:dyDescent="0.25">
      <c r="A11412" t="s">
        <v>27955</v>
      </c>
      <c r="B11412" t="s">
        <v>348</v>
      </c>
      <c r="C11412" t="s">
        <v>2687</v>
      </c>
      <c r="D11412" t="s">
        <v>28524</v>
      </c>
      <c r="E11412">
        <v>4599031</v>
      </c>
      <c r="F11412" t="s">
        <v>128</v>
      </c>
      <c r="G11412" t="s">
        <v>28588</v>
      </c>
      <c r="H11412" t="s">
        <v>28589</v>
      </c>
      <c r="I11412" t="s">
        <v>28593</v>
      </c>
      <c r="J11412" t="s">
        <v>28594</v>
      </c>
      <c r="K11412" t="s">
        <v>110</v>
      </c>
      <c r="L11412" t="s">
        <v>3346</v>
      </c>
      <c r="M11412" t="s">
        <v>3344</v>
      </c>
      <c r="N11412" t="s">
        <v>3345</v>
      </c>
      <c r="O11412" t="s">
        <v>3343</v>
      </c>
      <c r="P11412" t="s">
        <v>3343</v>
      </c>
      <c r="Q11412" t="s">
        <v>3346</v>
      </c>
    </row>
    <row r="11413" spans="1:17" x14ac:dyDescent="0.25">
      <c r="A11413" t="s">
        <v>27955</v>
      </c>
      <c r="B11413" t="s">
        <v>348</v>
      </c>
      <c r="C11413" t="s">
        <v>2687</v>
      </c>
      <c r="D11413" t="s">
        <v>28524</v>
      </c>
      <c r="E11413">
        <v>4599031</v>
      </c>
      <c r="F11413" t="s">
        <v>128</v>
      </c>
      <c r="G11413" t="s">
        <v>28588</v>
      </c>
      <c r="H11413" t="s">
        <v>28589</v>
      </c>
      <c r="I11413" t="s">
        <v>2465</v>
      </c>
      <c r="J11413" t="s">
        <v>2466</v>
      </c>
      <c r="K11413" t="s">
        <v>110</v>
      </c>
      <c r="L11413" t="s">
        <v>3346</v>
      </c>
      <c r="M11413" t="s">
        <v>3344</v>
      </c>
      <c r="N11413" t="s">
        <v>3345</v>
      </c>
      <c r="O11413" t="s">
        <v>3343</v>
      </c>
      <c r="P11413" t="s">
        <v>3343</v>
      </c>
      <c r="Q11413" t="s">
        <v>3346</v>
      </c>
    </row>
    <row r="11414" spans="1:17" x14ac:dyDescent="0.25">
      <c r="A11414" t="s">
        <v>27955</v>
      </c>
      <c r="B11414" t="s">
        <v>348</v>
      </c>
      <c r="C11414" t="s">
        <v>2687</v>
      </c>
      <c r="D11414" t="s">
        <v>28524</v>
      </c>
      <c r="E11414">
        <v>4599031</v>
      </c>
      <c r="F11414" t="s">
        <v>128</v>
      </c>
      <c r="G11414" t="s">
        <v>28588</v>
      </c>
      <c r="H11414" t="s">
        <v>28589</v>
      </c>
      <c r="I11414" t="s">
        <v>28595</v>
      </c>
      <c r="J11414" t="s">
        <v>28596</v>
      </c>
      <c r="K11414" t="s">
        <v>110</v>
      </c>
      <c r="L11414" t="s">
        <v>3346</v>
      </c>
      <c r="M11414" t="s">
        <v>3344</v>
      </c>
      <c r="N11414" t="s">
        <v>3345</v>
      </c>
      <c r="O11414" t="s">
        <v>3343</v>
      </c>
      <c r="P11414" t="s">
        <v>3343</v>
      </c>
      <c r="Q11414" t="s">
        <v>3346</v>
      </c>
    </row>
    <row r="11415" spans="1:17" x14ac:dyDescent="0.25">
      <c r="A11415" t="s">
        <v>27955</v>
      </c>
      <c r="B11415" t="s">
        <v>348</v>
      </c>
      <c r="C11415" t="s">
        <v>2687</v>
      </c>
      <c r="D11415" t="s">
        <v>28524</v>
      </c>
      <c r="E11415">
        <v>4599031</v>
      </c>
      <c r="F11415" t="s">
        <v>128</v>
      </c>
      <c r="G11415" t="s">
        <v>28588</v>
      </c>
      <c r="H11415" t="s">
        <v>28589</v>
      </c>
      <c r="I11415" t="s">
        <v>28597</v>
      </c>
      <c r="J11415" t="s">
        <v>28598</v>
      </c>
      <c r="K11415" t="s">
        <v>110</v>
      </c>
      <c r="L11415" t="s">
        <v>3346</v>
      </c>
      <c r="M11415" t="s">
        <v>3344</v>
      </c>
      <c r="N11415" t="s">
        <v>3345</v>
      </c>
      <c r="O11415" t="s">
        <v>3343</v>
      </c>
      <c r="P11415" t="s">
        <v>3343</v>
      </c>
      <c r="Q11415" t="s">
        <v>3346</v>
      </c>
    </row>
    <row r="11416" spans="1:17" x14ac:dyDescent="0.25">
      <c r="A11416" t="s">
        <v>27955</v>
      </c>
      <c r="B11416" t="s">
        <v>348</v>
      </c>
      <c r="C11416" t="s">
        <v>2687</v>
      </c>
      <c r="D11416" t="s">
        <v>28524</v>
      </c>
      <c r="E11416">
        <v>4599032</v>
      </c>
      <c r="F11416" t="s">
        <v>1896</v>
      </c>
      <c r="G11416" t="s">
        <v>3520</v>
      </c>
      <c r="H11416" t="s">
        <v>3350</v>
      </c>
      <c r="I11416" t="s">
        <v>2510</v>
      </c>
      <c r="J11416" t="s">
        <v>1898</v>
      </c>
      <c r="K11416" t="s">
        <v>110</v>
      </c>
      <c r="L11416" t="s">
        <v>3343</v>
      </c>
      <c r="M11416" t="s">
        <v>3344</v>
      </c>
      <c r="N11416" t="s">
        <v>3345</v>
      </c>
      <c r="O11416" t="s">
        <v>3343</v>
      </c>
      <c r="P11416" t="s">
        <v>3343</v>
      </c>
      <c r="Q11416" t="s">
        <v>3346</v>
      </c>
    </row>
    <row r="11417" spans="1:17" x14ac:dyDescent="0.25">
      <c r="A11417" t="s">
        <v>27955</v>
      </c>
      <c r="B11417" t="s">
        <v>348</v>
      </c>
      <c r="C11417" t="s">
        <v>2687</v>
      </c>
      <c r="D11417" t="s">
        <v>28524</v>
      </c>
      <c r="E11417">
        <v>4599033</v>
      </c>
      <c r="F11417" t="s">
        <v>28599</v>
      </c>
      <c r="G11417" t="s">
        <v>28600</v>
      </c>
      <c r="H11417" t="s">
        <v>7831</v>
      </c>
      <c r="I11417" t="s">
        <v>28601</v>
      </c>
      <c r="J11417" t="s">
        <v>28602</v>
      </c>
      <c r="K11417" t="s">
        <v>110</v>
      </c>
      <c r="L11417" t="s">
        <v>3343</v>
      </c>
      <c r="M11417" t="s">
        <v>3477</v>
      </c>
      <c r="N11417" t="s">
        <v>3513</v>
      </c>
      <c r="O11417" t="s">
        <v>3343</v>
      </c>
      <c r="P11417" t="s">
        <v>3343</v>
      </c>
      <c r="Q11417" t="s">
        <v>3346</v>
      </c>
    </row>
    <row r="11418" spans="1:17" x14ac:dyDescent="0.25">
      <c r="A11418" t="s">
        <v>27955</v>
      </c>
      <c r="B11418" t="s">
        <v>348</v>
      </c>
      <c r="C11418" t="s">
        <v>2687</v>
      </c>
      <c r="D11418" t="s">
        <v>28524</v>
      </c>
      <c r="E11418">
        <v>4599034</v>
      </c>
      <c r="F11418" t="s">
        <v>3522</v>
      </c>
      <c r="G11418" t="s">
        <v>3523</v>
      </c>
      <c r="H11418" t="s">
        <v>3429</v>
      </c>
      <c r="I11418" t="s">
        <v>28603</v>
      </c>
      <c r="J11418" t="s">
        <v>3522</v>
      </c>
      <c r="K11418" t="s">
        <v>110</v>
      </c>
      <c r="L11418" t="s">
        <v>3343</v>
      </c>
      <c r="M11418" t="s">
        <v>3344</v>
      </c>
      <c r="N11418" t="s">
        <v>3345</v>
      </c>
      <c r="O11418" t="s">
        <v>3343</v>
      </c>
      <c r="P11418" t="s">
        <v>3343</v>
      </c>
      <c r="Q11418" t="s">
        <v>3346</v>
      </c>
    </row>
    <row r="11419" spans="1:17" x14ac:dyDescent="0.25">
      <c r="A11419" t="s">
        <v>27955</v>
      </c>
      <c r="B11419" t="s">
        <v>348</v>
      </c>
      <c r="C11419" t="s">
        <v>2687</v>
      </c>
      <c r="D11419" t="s">
        <v>28524</v>
      </c>
      <c r="E11419">
        <v>4599035</v>
      </c>
      <c r="F11419" t="s">
        <v>28604</v>
      </c>
      <c r="G11419" t="s">
        <v>28605</v>
      </c>
      <c r="H11419" t="s">
        <v>3394</v>
      </c>
      <c r="I11419" t="s">
        <v>28606</v>
      </c>
      <c r="J11419" t="s">
        <v>28607</v>
      </c>
      <c r="K11419" t="s">
        <v>110</v>
      </c>
      <c r="L11419" t="s">
        <v>3343</v>
      </c>
      <c r="M11419" t="s">
        <v>3344</v>
      </c>
      <c r="N11419" t="s">
        <v>3345</v>
      </c>
      <c r="O11419" t="s">
        <v>3343</v>
      </c>
      <c r="P11419" t="s">
        <v>3343</v>
      </c>
      <c r="Q11419" t="s">
        <v>3346</v>
      </c>
    </row>
    <row r="11420" spans="1:17" x14ac:dyDescent="0.25">
      <c r="A11420" t="s">
        <v>27955</v>
      </c>
      <c r="B11420" t="s">
        <v>348</v>
      </c>
      <c r="C11420" t="s">
        <v>2687</v>
      </c>
      <c r="D11420" t="s">
        <v>28524</v>
      </c>
      <c r="E11420">
        <v>4599035</v>
      </c>
      <c r="F11420" t="s">
        <v>28604</v>
      </c>
      <c r="G11420" t="s">
        <v>28605</v>
      </c>
      <c r="H11420" t="s">
        <v>3394</v>
      </c>
      <c r="I11420" t="s">
        <v>28608</v>
      </c>
      <c r="J11420" t="s">
        <v>28609</v>
      </c>
      <c r="K11420" t="s">
        <v>110</v>
      </c>
      <c r="L11420" t="s">
        <v>3346</v>
      </c>
      <c r="M11420" t="s">
        <v>3344</v>
      </c>
      <c r="N11420" t="s">
        <v>3345</v>
      </c>
      <c r="O11420" t="s">
        <v>3343</v>
      </c>
      <c r="P11420" t="s">
        <v>3343</v>
      </c>
      <c r="Q11420" t="s">
        <v>3346</v>
      </c>
    </row>
    <row r="11421" spans="1:17" x14ac:dyDescent="0.25">
      <c r="A11421" t="s">
        <v>27955</v>
      </c>
      <c r="B11421" t="s">
        <v>348</v>
      </c>
      <c r="C11421" t="s">
        <v>2687</v>
      </c>
      <c r="D11421" t="s">
        <v>28524</v>
      </c>
      <c r="E11421">
        <v>4599035</v>
      </c>
      <c r="F11421" t="s">
        <v>28604</v>
      </c>
      <c r="G11421" t="s">
        <v>28605</v>
      </c>
      <c r="H11421" t="s">
        <v>3394</v>
      </c>
      <c r="I11421" t="s">
        <v>28610</v>
      </c>
      <c r="J11421" t="s">
        <v>28611</v>
      </c>
      <c r="K11421" t="s">
        <v>110</v>
      </c>
      <c r="L11421" t="s">
        <v>3346</v>
      </c>
      <c r="M11421" t="s">
        <v>3344</v>
      </c>
      <c r="N11421" t="s">
        <v>3345</v>
      </c>
      <c r="O11421" t="s">
        <v>3343</v>
      </c>
      <c r="P11421" t="s">
        <v>3343</v>
      </c>
      <c r="Q11421" t="s">
        <v>3346</v>
      </c>
    </row>
    <row r="11422" spans="1:17" x14ac:dyDescent="0.25">
      <c r="A11422" t="s">
        <v>27955</v>
      </c>
      <c r="B11422" t="s">
        <v>348</v>
      </c>
      <c r="C11422" t="s">
        <v>2687</v>
      </c>
      <c r="D11422" t="s">
        <v>28524</v>
      </c>
      <c r="E11422">
        <v>4599035</v>
      </c>
      <c r="F11422" t="s">
        <v>28604</v>
      </c>
      <c r="G11422" t="s">
        <v>28605</v>
      </c>
      <c r="H11422" t="s">
        <v>3394</v>
      </c>
      <c r="I11422" t="s">
        <v>28612</v>
      </c>
      <c r="J11422" t="s">
        <v>28613</v>
      </c>
      <c r="K11422" t="s">
        <v>110</v>
      </c>
      <c r="L11422" t="s">
        <v>3346</v>
      </c>
      <c r="M11422" t="s">
        <v>3344</v>
      </c>
      <c r="N11422" t="s">
        <v>3345</v>
      </c>
      <c r="O11422" t="s">
        <v>3343</v>
      </c>
      <c r="P11422" t="s">
        <v>3343</v>
      </c>
      <c r="Q11422" t="s">
        <v>3346</v>
      </c>
    </row>
    <row r="11423" spans="1:17" x14ac:dyDescent="0.25">
      <c r="A11423" t="s">
        <v>27955</v>
      </c>
      <c r="B11423" t="s">
        <v>348</v>
      </c>
      <c r="C11423" t="s">
        <v>2687</v>
      </c>
      <c r="D11423" t="s">
        <v>28524</v>
      </c>
      <c r="E11423">
        <v>4599035</v>
      </c>
      <c r="F11423" t="s">
        <v>28604</v>
      </c>
      <c r="G11423" t="s">
        <v>28605</v>
      </c>
      <c r="H11423" t="s">
        <v>3394</v>
      </c>
      <c r="I11423" t="s">
        <v>28614</v>
      </c>
      <c r="J11423" t="s">
        <v>28615</v>
      </c>
      <c r="K11423" t="s">
        <v>110</v>
      </c>
      <c r="L11423" t="s">
        <v>3346</v>
      </c>
      <c r="M11423" t="s">
        <v>3344</v>
      </c>
      <c r="N11423" t="s">
        <v>3345</v>
      </c>
      <c r="O11423" t="s">
        <v>3343</v>
      </c>
      <c r="P11423" t="s">
        <v>3343</v>
      </c>
      <c r="Q11423" t="s">
        <v>3346</v>
      </c>
    </row>
    <row r="11424" spans="1:17" x14ac:dyDescent="0.25">
      <c r="A11424" t="s">
        <v>27955</v>
      </c>
      <c r="B11424" t="s">
        <v>348</v>
      </c>
      <c r="C11424" t="s">
        <v>2687</v>
      </c>
      <c r="D11424" t="s">
        <v>28524</v>
      </c>
      <c r="E11424">
        <v>4599035</v>
      </c>
      <c r="F11424" t="s">
        <v>28604</v>
      </c>
      <c r="G11424" t="s">
        <v>28605</v>
      </c>
      <c r="H11424" t="s">
        <v>3394</v>
      </c>
      <c r="I11424" t="s">
        <v>28616</v>
      </c>
      <c r="J11424" t="s">
        <v>28617</v>
      </c>
      <c r="K11424" t="s">
        <v>110</v>
      </c>
      <c r="L11424" t="s">
        <v>3346</v>
      </c>
      <c r="M11424" t="s">
        <v>3344</v>
      </c>
      <c r="N11424" t="s">
        <v>3345</v>
      </c>
      <c r="O11424" t="s">
        <v>3343</v>
      </c>
      <c r="P11424" t="s">
        <v>3343</v>
      </c>
      <c r="Q11424" t="s">
        <v>3346</v>
      </c>
    </row>
    <row r="11425" spans="1:17" x14ac:dyDescent="0.25">
      <c r="A11425" t="s">
        <v>27955</v>
      </c>
      <c r="B11425" t="s">
        <v>348</v>
      </c>
      <c r="C11425" t="s">
        <v>2687</v>
      </c>
      <c r="D11425" t="s">
        <v>28524</v>
      </c>
      <c r="E11425">
        <v>4599036</v>
      </c>
      <c r="F11425" t="s">
        <v>3537</v>
      </c>
      <c r="G11425" t="s">
        <v>3538</v>
      </c>
      <c r="H11425" t="s">
        <v>2503</v>
      </c>
      <c r="I11425" t="s">
        <v>28618</v>
      </c>
      <c r="J11425" t="s">
        <v>3540</v>
      </c>
      <c r="K11425" t="s">
        <v>110</v>
      </c>
      <c r="L11425" t="s">
        <v>3343</v>
      </c>
      <c r="M11425" t="s">
        <v>3344</v>
      </c>
      <c r="N11425" t="s">
        <v>3345</v>
      </c>
      <c r="O11425" t="s">
        <v>3343</v>
      </c>
      <c r="P11425" t="s">
        <v>3343</v>
      </c>
      <c r="Q11425" t="s">
        <v>3346</v>
      </c>
    </row>
    <row r="11426" spans="1:17" x14ac:dyDescent="0.25">
      <c r="A11426" t="s">
        <v>27955</v>
      </c>
      <c r="B11426" t="s">
        <v>348</v>
      </c>
      <c r="C11426" t="s">
        <v>2687</v>
      </c>
      <c r="D11426" t="s">
        <v>28524</v>
      </c>
      <c r="E11426">
        <v>4599037</v>
      </c>
      <c r="F11426" t="s">
        <v>3541</v>
      </c>
      <c r="G11426" t="s">
        <v>3542</v>
      </c>
      <c r="H11426" t="s">
        <v>2503</v>
      </c>
      <c r="I11426" t="s">
        <v>28619</v>
      </c>
      <c r="J11426" t="s">
        <v>3544</v>
      </c>
      <c r="K11426" t="s">
        <v>110</v>
      </c>
      <c r="L11426" t="s">
        <v>3343</v>
      </c>
      <c r="M11426" t="s">
        <v>3344</v>
      </c>
      <c r="N11426" t="s">
        <v>3345</v>
      </c>
      <c r="O11426" t="s">
        <v>3343</v>
      </c>
      <c r="P11426" t="s">
        <v>3343</v>
      </c>
      <c r="Q11426" t="s">
        <v>3346</v>
      </c>
    </row>
    <row r="11427" spans="1:17" x14ac:dyDescent="0.25">
      <c r="A11427" t="s">
        <v>27955</v>
      </c>
      <c r="B11427" t="s">
        <v>348</v>
      </c>
      <c r="C11427" t="s">
        <v>2687</v>
      </c>
      <c r="D11427" t="s">
        <v>28524</v>
      </c>
      <c r="E11427">
        <v>4599038</v>
      </c>
      <c r="F11427" t="s">
        <v>9908</v>
      </c>
      <c r="G11427" t="s">
        <v>8161</v>
      </c>
      <c r="H11427" t="s">
        <v>8162</v>
      </c>
      <c r="I11427" t="s">
        <v>28620</v>
      </c>
      <c r="J11427" t="s">
        <v>773</v>
      </c>
      <c r="K11427" t="s">
        <v>110</v>
      </c>
      <c r="L11427" t="s">
        <v>3343</v>
      </c>
      <c r="M11427" t="s">
        <v>3344</v>
      </c>
      <c r="N11427" t="s">
        <v>3345</v>
      </c>
      <c r="O11427" t="s">
        <v>3343</v>
      </c>
      <c r="P11427" t="s">
        <v>3343</v>
      </c>
      <c r="Q11427" t="s">
        <v>3346</v>
      </c>
    </row>
    <row r="11428" spans="1:17" x14ac:dyDescent="0.25">
      <c r="A11428" t="s">
        <v>28621</v>
      </c>
      <c r="B11428" t="s">
        <v>28622</v>
      </c>
      <c r="C11428" t="s">
        <v>28623</v>
      </c>
      <c r="D11428" t="s">
        <v>28624</v>
      </c>
      <c r="E11428">
        <v>4601003</v>
      </c>
      <c r="F11428" t="s">
        <v>114</v>
      </c>
      <c r="G11428" t="s">
        <v>3705</v>
      </c>
      <c r="H11428" t="s">
        <v>4593</v>
      </c>
      <c r="I11428" t="s">
        <v>28625</v>
      </c>
      <c r="J11428" t="s">
        <v>116</v>
      </c>
      <c r="K11428" t="s">
        <v>110</v>
      </c>
      <c r="L11428" t="s">
        <v>3343</v>
      </c>
      <c r="M11428" t="s">
        <v>3570</v>
      </c>
      <c r="N11428" t="s">
        <v>3571</v>
      </c>
      <c r="O11428" t="s">
        <v>3346</v>
      </c>
      <c r="P11428" t="s">
        <v>3346</v>
      </c>
      <c r="Q11428" t="s">
        <v>3346</v>
      </c>
    </row>
    <row r="11429" spans="1:17" x14ac:dyDescent="0.25">
      <c r="A11429" t="s">
        <v>28621</v>
      </c>
      <c r="B11429" t="s">
        <v>28622</v>
      </c>
      <c r="C11429" t="s">
        <v>28623</v>
      </c>
      <c r="D11429" t="s">
        <v>28624</v>
      </c>
      <c r="E11429">
        <v>4601004</v>
      </c>
      <c r="F11429" t="s">
        <v>28626</v>
      </c>
      <c r="G11429" t="s">
        <v>28627</v>
      </c>
      <c r="H11429" t="s">
        <v>3394</v>
      </c>
      <c r="I11429" t="s">
        <v>28628</v>
      </c>
      <c r="J11429" t="s">
        <v>3396</v>
      </c>
      <c r="K11429" t="s">
        <v>110</v>
      </c>
      <c r="L11429" t="s">
        <v>3343</v>
      </c>
      <c r="M11429" t="s">
        <v>3570</v>
      </c>
      <c r="N11429" t="s">
        <v>3571</v>
      </c>
      <c r="O11429" t="s">
        <v>3346</v>
      </c>
      <c r="P11429" t="s">
        <v>3346</v>
      </c>
      <c r="Q11429" t="s">
        <v>3346</v>
      </c>
    </row>
    <row r="11430" spans="1:17" x14ac:dyDescent="0.25">
      <c r="A11430" t="s">
        <v>28621</v>
      </c>
      <c r="B11430" t="s">
        <v>28622</v>
      </c>
      <c r="C11430" t="s">
        <v>28623</v>
      </c>
      <c r="D11430" t="s">
        <v>28624</v>
      </c>
      <c r="E11430">
        <v>4601008</v>
      </c>
      <c r="F11430" t="s">
        <v>3508</v>
      </c>
      <c r="G11430" t="s">
        <v>3509</v>
      </c>
      <c r="H11430" t="s">
        <v>3510</v>
      </c>
      <c r="I11430" t="s">
        <v>28629</v>
      </c>
      <c r="J11430" t="s">
        <v>3512</v>
      </c>
      <c r="K11430" t="s">
        <v>38</v>
      </c>
      <c r="L11430" t="s">
        <v>3343</v>
      </c>
      <c r="M11430" t="s">
        <v>3477</v>
      </c>
      <c r="N11430" t="s">
        <v>4631</v>
      </c>
      <c r="O11430" t="s">
        <v>3346</v>
      </c>
      <c r="P11430" t="s">
        <v>3346</v>
      </c>
      <c r="Q11430" t="s">
        <v>3346</v>
      </c>
    </row>
    <row r="11431" spans="1:17" x14ac:dyDescent="0.25">
      <c r="A11431" t="s">
        <v>28621</v>
      </c>
      <c r="B11431" t="s">
        <v>28622</v>
      </c>
      <c r="C11431" t="s">
        <v>28623</v>
      </c>
      <c r="D11431" t="s">
        <v>28624</v>
      </c>
      <c r="E11431">
        <v>4601009</v>
      </c>
      <c r="F11431" t="s">
        <v>2347</v>
      </c>
      <c r="G11431" t="s">
        <v>3514</v>
      </c>
      <c r="H11431" t="s">
        <v>3515</v>
      </c>
      <c r="I11431" t="s">
        <v>28630</v>
      </c>
      <c r="J11431" t="s">
        <v>3517</v>
      </c>
      <c r="K11431" t="s">
        <v>110</v>
      </c>
      <c r="L11431" t="s">
        <v>3343</v>
      </c>
      <c r="M11431" t="s">
        <v>3344</v>
      </c>
      <c r="N11431" t="s">
        <v>3345</v>
      </c>
      <c r="O11431" t="s">
        <v>3346</v>
      </c>
      <c r="P11431" t="s">
        <v>3346</v>
      </c>
      <c r="Q11431" t="s">
        <v>3346</v>
      </c>
    </row>
    <row r="11432" spans="1:17" x14ac:dyDescent="0.25">
      <c r="A11432" t="s">
        <v>28621</v>
      </c>
      <c r="B11432" t="s">
        <v>28622</v>
      </c>
      <c r="C11432" t="s">
        <v>28623</v>
      </c>
      <c r="D11432" t="s">
        <v>28624</v>
      </c>
      <c r="E11432">
        <v>4601012</v>
      </c>
      <c r="F11432" t="s">
        <v>128</v>
      </c>
      <c r="G11432" t="s">
        <v>28631</v>
      </c>
      <c r="H11432" t="s">
        <v>3526</v>
      </c>
      <c r="I11432" t="s">
        <v>28632</v>
      </c>
      <c r="J11432" t="s">
        <v>935</v>
      </c>
      <c r="K11432" t="s">
        <v>110</v>
      </c>
      <c r="L11432" t="s">
        <v>3343</v>
      </c>
      <c r="M11432" t="s">
        <v>3344</v>
      </c>
      <c r="N11432" t="s">
        <v>3345</v>
      </c>
      <c r="O11432" t="s">
        <v>3346</v>
      </c>
      <c r="P11432" t="s">
        <v>3346</v>
      </c>
      <c r="Q11432" t="s">
        <v>3346</v>
      </c>
    </row>
    <row r="11433" spans="1:17" x14ac:dyDescent="0.25">
      <c r="A11433" t="s">
        <v>28621</v>
      </c>
      <c r="B11433" t="s">
        <v>28622</v>
      </c>
      <c r="C11433" t="s">
        <v>28633</v>
      </c>
      <c r="D11433" t="s">
        <v>28634</v>
      </c>
      <c r="E11433">
        <v>4602001</v>
      </c>
      <c r="F11433" t="s">
        <v>51</v>
      </c>
      <c r="G11433" t="s">
        <v>3475</v>
      </c>
      <c r="H11433" t="s">
        <v>4593</v>
      </c>
      <c r="I11433" t="s">
        <v>28635</v>
      </c>
      <c r="J11433" t="s">
        <v>52</v>
      </c>
      <c r="K11433" t="s">
        <v>110</v>
      </c>
      <c r="L11433" t="s">
        <v>3343</v>
      </c>
      <c r="M11433" t="s">
        <v>3477</v>
      </c>
      <c r="N11433" t="s">
        <v>4631</v>
      </c>
      <c r="O11433" t="s">
        <v>3346</v>
      </c>
      <c r="P11433" t="s">
        <v>3346</v>
      </c>
      <c r="Q11433" t="s">
        <v>3346</v>
      </c>
    </row>
    <row r="11434" spans="1:17" x14ac:dyDescent="0.25">
      <c r="A11434" t="s">
        <v>28621</v>
      </c>
      <c r="B11434" t="s">
        <v>28622</v>
      </c>
      <c r="C11434" t="s">
        <v>28633</v>
      </c>
      <c r="D11434" t="s">
        <v>28634</v>
      </c>
      <c r="E11434">
        <v>4602002</v>
      </c>
      <c r="F11434" t="s">
        <v>867</v>
      </c>
      <c r="G11434" t="s">
        <v>3481</v>
      </c>
      <c r="H11434" t="s">
        <v>4593</v>
      </c>
      <c r="I11434" t="s">
        <v>28636</v>
      </c>
      <c r="J11434" t="s">
        <v>869</v>
      </c>
      <c r="K11434" t="s">
        <v>110</v>
      </c>
      <c r="L11434" t="s">
        <v>3343</v>
      </c>
      <c r="M11434" t="s">
        <v>3477</v>
      </c>
      <c r="N11434" t="s">
        <v>4631</v>
      </c>
      <c r="O11434" t="s">
        <v>3346</v>
      </c>
      <c r="P11434" t="s">
        <v>3346</v>
      </c>
      <c r="Q11434" t="s">
        <v>3346</v>
      </c>
    </row>
    <row r="11435" spans="1:17" x14ac:dyDescent="0.25">
      <c r="A11435" t="s">
        <v>28621</v>
      </c>
      <c r="B11435" t="s">
        <v>28622</v>
      </c>
      <c r="C11435" t="s">
        <v>28633</v>
      </c>
      <c r="D11435" t="s">
        <v>28634</v>
      </c>
      <c r="E11435">
        <v>4602002</v>
      </c>
      <c r="F11435" t="s">
        <v>867</v>
      </c>
      <c r="G11435" t="s">
        <v>3481</v>
      </c>
      <c r="H11435" t="s">
        <v>4593</v>
      </c>
      <c r="I11435" t="s">
        <v>28637</v>
      </c>
      <c r="J11435" t="s">
        <v>28638</v>
      </c>
      <c r="K11435" t="s">
        <v>110</v>
      </c>
      <c r="L11435" t="s">
        <v>3346</v>
      </c>
      <c r="M11435" t="s">
        <v>3477</v>
      </c>
      <c r="N11435" t="s">
        <v>4631</v>
      </c>
      <c r="O11435" t="s">
        <v>3346</v>
      </c>
      <c r="P11435" t="s">
        <v>3346</v>
      </c>
      <c r="Q11435" t="s">
        <v>3346</v>
      </c>
    </row>
    <row r="11436" spans="1:17" x14ac:dyDescent="0.25">
      <c r="A11436" t="s">
        <v>28621</v>
      </c>
      <c r="B11436" t="s">
        <v>28622</v>
      </c>
      <c r="C11436" t="s">
        <v>28633</v>
      </c>
      <c r="D11436" t="s">
        <v>28634</v>
      </c>
      <c r="E11436">
        <v>4602002</v>
      </c>
      <c r="F11436" t="s">
        <v>867</v>
      </c>
      <c r="G11436" t="s">
        <v>3481</v>
      </c>
      <c r="H11436" t="s">
        <v>4593</v>
      </c>
      <c r="I11436" t="s">
        <v>28639</v>
      </c>
      <c r="J11436" t="s">
        <v>28640</v>
      </c>
      <c r="K11436" t="s">
        <v>110</v>
      </c>
      <c r="L11436" t="s">
        <v>3346</v>
      </c>
      <c r="M11436" t="s">
        <v>3477</v>
      </c>
      <c r="N11436" t="s">
        <v>4631</v>
      </c>
      <c r="O11436" t="s">
        <v>3346</v>
      </c>
      <c r="P11436" t="s">
        <v>3346</v>
      </c>
      <c r="Q11436" t="s">
        <v>3346</v>
      </c>
    </row>
    <row r="11437" spans="1:17" x14ac:dyDescent="0.25">
      <c r="A11437" t="s">
        <v>28621</v>
      </c>
      <c r="B11437" t="s">
        <v>28622</v>
      </c>
      <c r="C11437" t="s">
        <v>28633</v>
      </c>
      <c r="D11437" t="s">
        <v>28634</v>
      </c>
      <c r="E11437">
        <v>4602003</v>
      </c>
      <c r="F11437" t="s">
        <v>114</v>
      </c>
      <c r="G11437" t="s">
        <v>3483</v>
      </c>
      <c r="H11437" t="s">
        <v>4593</v>
      </c>
      <c r="I11437" t="s">
        <v>28641</v>
      </c>
      <c r="J11437" t="s">
        <v>116</v>
      </c>
      <c r="K11437" t="s">
        <v>110</v>
      </c>
      <c r="L11437" t="s">
        <v>3343</v>
      </c>
      <c r="M11437" t="s">
        <v>3477</v>
      </c>
      <c r="N11437" t="s">
        <v>4631</v>
      </c>
      <c r="O11437" t="s">
        <v>3346</v>
      </c>
      <c r="P11437" t="s">
        <v>3346</v>
      </c>
      <c r="Q11437" t="s">
        <v>3346</v>
      </c>
    </row>
    <row r="11438" spans="1:17" x14ac:dyDescent="0.25">
      <c r="A11438" t="s">
        <v>28621</v>
      </c>
      <c r="B11438" t="s">
        <v>28622</v>
      </c>
      <c r="C11438" t="s">
        <v>28633</v>
      </c>
      <c r="D11438" t="s">
        <v>28634</v>
      </c>
      <c r="E11438">
        <v>4602004</v>
      </c>
      <c r="F11438" t="s">
        <v>28626</v>
      </c>
      <c r="G11438" t="s">
        <v>28627</v>
      </c>
      <c r="H11438" t="s">
        <v>3394</v>
      </c>
      <c r="I11438" t="s">
        <v>28642</v>
      </c>
      <c r="J11438" t="s">
        <v>3396</v>
      </c>
      <c r="K11438" t="s">
        <v>110</v>
      </c>
      <c r="L11438" t="s">
        <v>3343</v>
      </c>
      <c r="M11438" t="s">
        <v>3344</v>
      </c>
      <c r="N11438" t="s">
        <v>28643</v>
      </c>
      <c r="O11438" t="s">
        <v>3346</v>
      </c>
      <c r="P11438" t="s">
        <v>3346</v>
      </c>
      <c r="Q11438" t="s">
        <v>3346</v>
      </c>
    </row>
    <row r="11439" spans="1:17" x14ac:dyDescent="0.25">
      <c r="A11439" t="s">
        <v>28621</v>
      </c>
      <c r="B11439" t="s">
        <v>28622</v>
      </c>
      <c r="C11439" t="s">
        <v>28633</v>
      </c>
      <c r="D11439" t="s">
        <v>28634</v>
      </c>
      <c r="E11439">
        <v>4602005</v>
      </c>
      <c r="F11439" t="s">
        <v>893</v>
      </c>
      <c r="G11439" t="s">
        <v>3497</v>
      </c>
      <c r="H11439" t="s">
        <v>3498</v>
      </c>
      <c r="I11439" t="s">
        <v>28644</v>
      </c>
      <c r="J11439" t="s">
        <v>895</v>
      </c>
      <c r="K11439" t="s">
        <v>110</v>
      </c>
      <c r="L11439" t="s">
        <v>3343</v>
      </c>
      <c r="M11439" t="s">
        <v>3344</v>
      </c>
      <c r="N11439" t="s">
        <v>28643</v>
      </c>
      <c r="O11439" t="s">
        <v>3346</v>
      </c>
      <c r="P11439" t="s">
        <v>3346</v>
      </c>
      <c r="Q11439" t="s">
        <v>3346</v>
      </c>
    </row>
    <row r="11440" spans="1:17" x14ac:dyDescent="0.25">
      <c r="A11440" t="s">
        <v>28621</v>
      </c>
      <c r="B11440" t="s">
        <v>28622</v>
      </c>
      <c r="C11440" t="s">
        <v>28633</v>
      </c>
      <c r="D11440" t="s">
        <v>28634</v>
      </c>
      <c r="E11440">
        <v>4602006</v>
      </c>
      <c r="F11440" t="s">
        <v>2185</v>
      </c>
      <c r="G11440" t="s">
        <v>3500</v>
      </c>
      <c r="H11440" t="s">
        <v>3498</v>
      </c>
      <c r="I11440" t="s">
        <v>28645</v>
      </c>
      <c r="J11440" t="s">
        <v>1579</v>
      </c>
      <c r="K11440" t="s">
        <v>110</v>
      </c>
      <c r="L11440" t="s">
        <v>3343</v>
      </c>
      <c r="M11440" t="s">
        <v>3344</v>
      </c>
      <c r="N11440" t="s">
        <v>28643</v>
      </c>
      <c r="O11440" t="s">
        <v>3346</v>
      </c>
      <c r="P11440" t="s">
        <v>3346</v>
      </c>
      <c r="Q11440" t="s">
        <v>3346</v>
      </c>
    </row>
    <row r="11441" spans="1:17" x14ac:dyDescent="0.25">
      <c r="A11441" t="s">
        <v>28621</v>
      </c>
      <c r="B11441" t="s">
        <v>28622</v>
      </c>
      <c r="C11441" t="s">
        <v>28633</v>
      </c>
      <c r="D11441" t="s">
        <v>28634</v>
      </c>
      <c r="E11441">
        <v>4602007</v>
      </c>
      <c r="F11441" t="s">
        <v>3508</v>
      </c>
      <c r="G11441" t="s">
        <v>3509</v>
      </c>
      <c r="H11441" t="s">
        <v>3510</v>
      </c>
      <c r="I11441" t="s">
        <v>28646</v>
      </c>
      <c r="J11441" t="s">
        <v>3512</v>
      </c>
      <c r="K11441" t="s">
        <v>38</v>
      </c>
      <c r="L11441" t="s">
        <v>3343</v>
      </c>
      <c r="M11441" t="s">
        <v>3344</v>
      </c>
      <c r="N11441" t="s">
        <v>28643</v>
      </c>
      <c r="O11441" t="s">
        <v>3346</v>
      </c>
      <c r="P11441" t="s">
        <v>3346</v>
      </c>
      <c r="Q11441" t="s">
        <v>3346</v>
      </c>
    </row>
    <row r="11442" spans="1:17" x14ac:dyDescent="0.25">
      <c r="A11442" t="s">
        <v>28621</v>
      </c>
      <c r="B11442" t="s">
        <v>28622</v>
      </c>
      <c r="C11442" t="s">
        <v>28633</v>
      </c>
      <c r="D11442" t="s">
        <v>28634</v>
      </c>
      <c r="E11442">
        <v>4602008</v>
      </c>
      <c r="F11442" t="s">
        <v>2347</v>
      </c>
      <c r="G11442" t="s">
        <v>3514</v>
      </c>
      <c r="H11442" t="s">
        <v>3515</v>
      </c>
      <c r="I11442" t="s">
        <v>28647</v>
      </c>
      <c r="J11442" t="s">
        <v>3517</v>
      </c>
      <c r="K11442" t="s">
        <v>110</v>
      </c>
      <c r="L11442" t="s">
        <v>3343</v>
      </c>
      <c r="M11442" t="s">
        <v>3344</v>
      </c>
      <c r="N11442" t="s">
        <v>28643</v>
      </c>
      <c r="O11442" t="s">
        <v>3346</v>
      </c>
      <c r="P11442" t="s">
        <v>3346</v>
      </c>
      <c r="Q11442" t="s">
        <v>3346</v>
      </c>
    </row>
    <row r="11443" spans="1:17" x14ac:dyDescent="0.25">
      <c r="A11443" t="s">
        <v>28621</v>
      </c>
      <c r="B11443" t="s">
        <v>28622</v>
      </c>
      <c r="C11443" t="s">
        <v>28633</v>
      </c>
      <c r="D11443" t="s">
        <v>28634</v>
      </c>
      <c r="E11443">
        <v>4602009</v>
      </c>
      <c r="F11443" t="s">
        <v>375</v>
      </c>
      <c r="G11443" t="s">
        <v>3518</v>
      </c>
      <c r="H11443" t="s">
        <v>4593</v>
      </c>
      <c r="I11443" t="s">
        <v>28648</v>
      </c>
      <c r="J11443" t="s">
        <v>154</v>
      </c>
      <c r="K11443" t="s">
        <v>110</v>
      </c>
      <c r="L11443" t="s">
        <v>3343</v>
      </c>
      <c r="M11443" t="s">
        <v>3344</v>
      </c>
      <c r="N11443" t="s">
        <v>28643</v>
      </c>
      <c r="O11443" t="s">
        <v>3346</v>
      </c>
      <c r="P11443" t="s">
        <v>3346</v>
      </c>
      <c r="Q11443" t="s">
        <v>3346</v>
      </c>
    </row>
    <row r="11444" spans="1:17" x14ac:dyDescent="0.25">
      <c r="A11444" t="s">
        <v>28621</v>
      </c>
      <c r="B11444" t="s">
        <v>28622</v>
      </c>
      <c r="C11444" t="s">
        <v>28633</v>
      </c>
      <c r="D11444" t="s">
        <v>28634</v>
      </c>
      <c r="E11444">
        <v>4602010</v>
      </c>
      <c r="F11444" t="s">
        <v>875</v>
      </c>
      <c r="G11444" t="s">
        <v>14573</v>
      </c>
      <c r="H11444" t="s">
        <v>4593</v>
      </c>
      <c r="I11444" t="s">
        <v>28649</v>
      </c>
      <c r="J11444" t="s">
        <v>876</v>
      </c>
      <c r="K11444" t="s">
        <v>110</v>
      </c>
      <c r="L11444" t="s">
        <v>3343</v>
      </c>
      <c r="M11444" t="s">
        <v>3344</v>
      </c>
      <c r="N11444" t="s">
        <v>28643</v>
      </c>
      <c r="O11444" t="s">
        <v>3346</v>
      </c>
      <c r="P11444" t="s">
        <v>3346</v>
      </c>
      <c r="Q11444" t="s">
        <v>3346</v>
      </c>
    </row>
    <row r="11445" spans="1:17" x14ac:dyDescent="0.25">
      <c r="A11445" t="s">
        <v>28621</v>
      </c>
      <c r="B11445" t="s">
        <v>28622</v>
      </c>
      <c r="C11445" t="s">
        <v>28633</v>
      </c>
      <c r="D11445" t="s">
        <v>28634</v>
      </c>
      <c r="E11445">
        <v>4602011</v>
      </c>
      <c r="F11445" t="s">
        <v>128</v>
      </c>
      <c r="G11445" t="s">
        <v>28631</v>
      </c>
      <c r="H11445" t="s">
        <v>3526</v>
      </c>
      <c r="I11445" t="s">
        <v>28650</v>
      </c>
      <c r="J11445" t="s">
        <v>935</v>
      </c>
      <c r="K11445" t="s">
        <v>110</v>
      </c>
      <c r="L11445" t="s">
        <v>3343</v>
      </c>
      <c r="M11445" t="s">
        <v>3344</v>
      </c>
      <c r="N11445" t="s">
        <v>28643</v>
      </c>
      <c r="O11445" t="s">
        <v>3346</v>
      </c>
      <c r="P11445" t="s">
        <v>3346</v>
      </c>
      <c r="Q11445" t="s">
        <v>3346</v>
      </c>
    </row>
    <row r="11446" spans="1:17" x14ac:dyDescent="0.25">
      <c r="A11446" t="s">
        <v>28621</v>
      </c>
      <c r="B11446" t="s">
        <v>28622</v>
      </c>
      <c r="C11446" t="s">
        <v>28633</v>
      </c>
      <c r="D11446" t="s">
        <v>28634</v>
      </c>
      <c r="E11446">
        <v>4602011</v>
      </c>
      <c r="F11446" t="s">
        <v>128</v>
      </c>
      <c r="G11446" t="s">
        <v>28631</v>
      </c>
      <c r="H11446" t="s">
        <v>3526</v>
      </c>
      <c r="I11446" t="s">
        <v>28651</v>
      </c>
      <c r="J11446" t="s">
        <v>28652</v>
      </c>
      <c r="K11446" t="s">
        <v>110</v>
      </c>
      <c r="L11446" t="s">
        <v>3346</v>
      </c>
      <c r="M11446" t="s">
        <v>3344</v>
      </c>
      <c r="N11446" t="s">
        <v>28643</v>
      </c>
      <c r="O11446" t="s">
        <v>3346</v>
      </c>
      <c r="P11446" t="s">
        <v>3346</v>
      </c>
      <c r="Q11446" t="s">
        <v>3346</v>
      </c>
    </row>
    <row r="11447" spans="1:17" x14ac:dyDescent="0.25">
      <c r="A11447" t="s">
        <v>28621</v>
      </c>
      <c r="B11447" t="s">
        <v>28622</v>
      </c>
      <c r="C11447" t="s">
        <v>28633</v>
      </c>
      <c r="D11447" t="s">
        <v>28634</v>
      </c>
      <c r="E11447">
        <v>4602011</v>
      </c>
      <c r="F11447" t="s">
        <v>128</v>
      </c>
      <c r="G11447" t="s">
        <v>28631</v>
      </c>
      <c r="H11447" t="s">
        <v>3526</v>
      </c>
      <c r="I11447" t="s">
        <v>28653</v>
      </c>
      <c r="J11447" t="s">
        <v>28654</v>
      </c>
      <c r="K11447" t="s">
        <v>110</v>
      </c>
      <c r="L11447" t="s">
        <v>3346</v>
      </c>
      <c r="M11447" t="s">
        <v>3344</v>
      </c>
      <c r="N11447" t="s">
        <v>28643</v>
      </c>
      <c r="O11447" t="s">
        <v>3346</v>
      </c>
      <c r="P11447" t="s">
        <v>3346</v>
      </c>
      <c r="Q11447" t="s">
        <v>3346</v>
      </c>
    </row>
    <row r="11448" spans="1:17" x14ac:dyDescent="0.25">
      <c r="A11448" t="s">
        <v>28621</v>
      </c>
      <c r="B11448" t="s">
        <v>28622</v>
      </c>
      <c r="C11448" t="s">
        <v>28633</v>
      </c>
      <c r="D11448" t="s">
        <v>28634</v>
      </c>
      <c r="E11448">
        <v>4602011</v>
      </c>
      <c r="F11448" t="s">
        <v>128</v>
      </c>
      <c r="G11448" t="s">
        <v>28631</v>
      </c>
      <c r="H11448" t="s">
        <v>3526</v>
      </c>
      <c r="I11448" t="s">
        <v>28655</v>
      </c>
      <c r="J11448" t="s">
        <v>28656</v>
      </c>
      <c r="K11448" t="s">
        <v>110</v>
      </c>
      <c r="L11448" t="s">
        <v>3346</v>
      </c>
      <c r="M11448" t="s">
        <v>3344</v>
      </c>
      <c r="N11448" t="s">
        <v>28643</v>
      </c>
      <c r="O11448" t="s">
        <v>3346</v>
      </c>
      <c r="P11448" t="s">
        <v>3346</v>
      </c>
      <c r="Q11448" t="s">
        <v>3346</v>
      </c>
    </row>
    <row r="11449" spans="1:17" x14ac:dyDescent="0.25">
      <c r="A11449" t="s">
        <v>28621</v>
      </c>
      <c r="B11449" t="s">
        <v>28622</v>
      </c>
      <c r="C11449" t="s">
        <v>28633</v>
      </c>
      <c r="D11449" t="s">
        <v>28634</v>
      </c>
      <c r="E11449">
        <v>4602012</v>
      </c>
      <c r="F11449" t="s">
        <v>1896</v>
      </c>
      <c r="G11449" t="s">
        <v>3520</v>
      </c>
      <c r="H11449" t="s">
        <v>4593</v>
      </c>
      <c r="I11449" t="s">
        <v>28657</v>
      </c>
      <c r="J11449" t="s">
        <v>1898</v>
      </c>
      <c r="K11449" t="s">
        <v>110</v>
      </c>
      <c r="L11449" t="s">
        <v>3343</v>
      </c>
      <c r="M11449" t="s">
        <v>3477</v>
      </c>
      <c r="N11449" t="s">
        <v>4631</v>
      </c>
      <c r="O11449" t="s">
        <v>3346</v>
      </c>
      <c r="P11449" t="s">
        <v>3346</v>
      </c>
      <c r="Q11449" t="s">
        <v>3346</v>
      </c>
    </row>
    <row r="11450" spans="1:17" x14ac:dyDescent="0.25">
      <c r="A11450" t="s">
        <v>28621</v>
      </c>
      <c r="B11450" t="s">
        <v>28622</v>
      </c>
      <c r="C11450" t="s">
        <v>28633</v>
      </c>
      <c r="D11450" t="s">
        <v>28634</v>
      </c>
      <c r="E11450">
        <v>4602013</v>
      </c>
      <c r="F11450" t="s">
        <v>28658</v>
      </c>
      <c r="G11450" t="s">
        <v>28659</v>
      </c>
      <c r="H11450" t="s">
        <v>28660</v>
      </c>
      <c r="I11450" t="s">
        <v>28661</v>
      </c>
      <c r="J11450" t="s">
        <v>28662</v>
      </c>
      <c r="K11450" t="s">
        <v>110</v>
      </c>
      <c r="L11450" t="s">
        <v>3343</v>
      </c>
      <c r="M11450" t="s">
        <v>3344</v>
      </c>
      <c r="N11450" t="s">
        <v>28643</v>
      </c>
      <c r="O11450" t="s">
        <v>3346</v>
      </c>
      <c r="P11450" t="s">
        <v>3346</v>
      </c>
      <c r="Q11450" t="s">
        <v>3346</v>
      </c>
    </row>
    <row r="11451" spans="1:17" x14ac:dyDescent="0.25">
      <c r="A11451" t="s">
        <v>28621</v>
      </c>
      <c r="B11451" t="s">
        <v>28622</v>
      </c>
      <c r="C11451" t="s">
        <v>28633</v>
      </c>
      <c r="D11451" t="s">
        <v>28634</v>
      </c>
      <c r="E11451">
        <v>4602014</v>
      </c>
      <c r="F11451" t="s">
        <v>28663</v>
      </c>
      <c r="G11451" t="s">
        <v>28664</v>
      </c>
      <c r="H11451" t="s">
        <v>25805</v>
      </c>
      <c r="I11451" t="s">
        <v>28665</v>
      </c>
      <c r="J11451" t="s">
        <v>28666</v>
      </c>
      <c r="K11451" t="s">
        <v>110</v>
      </c>
      <c r="L11451" t="s">
        <v>3343</v>
      </c>
      <c r="M11451" t="s">
        <v>3344</v>
      </c>
      <c r="N11451" t="s">
        <v>28643</v>
      </c>
      <c r="O11451" t="s">
        <v>3346</v>
      </c>
      <c r="P11451" t="s">
        <v>3346</v>
      </c>
      <c r="Q11451" t="s">
        <v>3346</v>
      </c>
    </row>
    <row r="11452" spans="1:17" x14ac:dyDescent="0.25">
      <c r="A11452" t="s">
        <v>28621</v>
      </c>
      <c r="B11452" t="s">
        <v>28622</v>
      </c>
      <c r="C11452" t="s">
        <v>28633</v>
      </c>
      <c r="D11452" t="s">
        <v>28634</v>
      </c>
      <c r="E11452">
        <v>4602015</v>
      </c>
      <c r="F11452" t="s">
        <v>28667</v>
      </c>
      <c r="G11452" t="s">
        <v>28668</v>
      </c>
      <c r="H11452" t="s">
        <v>4409</v>
      </c>
      <c r="I11452" t="s">
        <v>28669</v>
      </c>
      <c r="J11452" t="s">
        <v>28670</v>
      </c>
      <c r="K11452" t="s">
        <v>110</v>
      </c>
      <c r="L11452" t="s">
        <v>3343</v>
      </c>
      <c r="M11452" t="s">
        <v>3344</v>
      </c>
      <c r="N11452" t="s">
        <v>28643</v>
      </c>
      <c r="O11452" t="s">
        <v>3346</v>
      </c>
      <c r="P11452" t="s">
        <v>3346</v>
      </c>
      <c r="Q11452" t="s">
        <v>3346</v>
      </c>
    </row>
    <row r="11453" spans="1:17" x14ac:dyDescent="0.25">
      <c r="A11453" t="s">
        <v>28621</v>
      </c>
      <c r="B11453" t="s">
        <v>28622</v>
      </c>
      <c r="C11453" t="s">
        <v>28633</v>
      </c>
      <c r="D11453" t="s">
        <v>28634</v>
      </c>
      <c r="E11453">
        <v>4602016</v>
      </c>
      <c r="F11453" t="s">
        <v>28671</v>
      </c>
      <c r="G11453" t="s">
        <v>28672</v>
      </c>
      <c r="H11453" t="s">
        <v>4566</v>
      </c>
      <c r="I11453" t="s">
        <v>28673</v>
      </c>
      <c r="J11453" t="s">
        <v>28671</v>
      </c>
      <c r="K11453" t="s">
        <v>110</v>
      </c>
      <c r="L11453" t="s">
        <v>3343</v>
      </c>
      <c r="M11453" t="s">
        <v>3344</v>
      </c>
      <c r="N11453" t="s">
        <v>28643</v>
      </c>
      <c r="O11453" t="s">
        <v>3346</v>
      </c>
      <c r="P11453" t="s">
        <v>3346</v>
      </c>
      <c r="Q11453" t="s">
        <v>3346</v>
      </c>
    </row>
    <row r="11454" spans="1:17" x14ac:dyDescent="0.25">
      <c r="A11454" t="s">
        <v>28621</v>
      </c>
      <c r="B11454" t="s">
        <v>28622</v>
      </c>
      <c r="C11454" t="s">
        <v>28633</v>
      </c>
      <c r="D11454" t="s">
        <v>28634</v>
      </c>
      <c r="E11454">
        <v>4602016</v>
      </c>
      <c r="F11454" t="s">
        <v>28671</v>
      </c>
      <c r="G11454" t="s">
        <v>28672</v>
      </c>
      <c r="H11454" t="s">
        <v>4566</v>
      </c>
      <c r="I11454" t="s">
        <v>28674</v>
      </c>
      <c r="J11454" t="s">
        <v>28675</v>
      </c>
      <c r="K11454" t="s">
        <v>110</v>
      </c>
      <c r="L11454" t="s">
        <v>3346</v>
      </c>
      <c r="M11454" t="s">
        <v>3344</v>
      </c>
      <c r="N11454" t="s">
        <v>28643</v>
      </c>
      <c r="O11454" t="s">
        <v>3346</v>
      </c>
      <c r="P11454" t="s">
        <v>3346</v>
      </c>
      <c r="Q11454" t="s">
        <v>3346</v>
      </c>
    </row>
    <row r="11455" spans="1:17" x14ac:dyDescent="0.25">
      <c r="A11455" t="s">
        <v>28621</v>
      </c>
      <c r="B11455" t="s">
        <v>28622</v>
      </c>
      <c r="C11455" t="s">
        <v>28633</v>
      </c>
      <c r="D11455" t="s">
        <v>28634</v>
      </c>
      <c r="E11455">
        <v>4602016</v>
      </c>
      <c r="F11455" t="s">
        <v>28671</v>
      </c>
      <c r="G11455" t="s">
        <v>28672</v>
      </c>
      <c r="H11455" t="s">
        <v>4566</v>
      </c>
      <c r="I11455" t="s">
        <v>28676</v>
      </c>
      <c r="J11455" t="s">
        <v>28677</v>
      </c>
      <c r="K11455" t="s">
        <v>110</v>
      </c>
      <c r="L11455" t="s">
        <v>3346</v>
      </c>
      <c r="M11455" t="s">
        <v>3344</v>
      </c>
      <c r="N11455" t="s">
        <v>28643</v>
      </c>
      <c r="O11455" t="s">
        <v>3346</v>
      </c>
      <c r="P11455" t="s">
        <v>3346</v>
      </c>
      <c r="Q11455" t="s">
        <v>3346</v>
      </c>
    </row>
    <row r="11456" spans="1:17" x14ac:dyDescent="0.25">
      <c r="A11456" t="s">
        <v>28621</v>
      </c>
      <c r="B11456" t="s">
        <v>28622</v>
      </c>
      <c r="C11456" t="s">
        <v>28633</v>
      </c>
      <c r="D11456" t="s">
        <v>28634</v>
      </c>
      <c r="E11456">
        <v>4602017</v>
      </c>
      <c r="F11456" t="s">
        <v>28678</v>
      </c>
      <c r="G11456" t="s">
        <v>28679</v>
      </c>
      <c r="H11456" t="s">
        <v>19806</v>
      </c>
      <c r="I11456" t="s">
        <v>28680</v>
      </c>
      <c r="J11456" t="s">
        <v>28678</v>
      </c>
      <c r="K11456" t="s">
        <v>110</v>
      </c>
      <c r="L11456" t="s">
        <v>3343</v>
      </c>
      <c r="M11456" t="s">
        <v>3344</v>
      </c>
      <c r="N11456" t="s">
        <v>28643</v>
      </c>
      <c r="O11456" t="s">
        <v>3346</v>
      </c>
      <c r="P11456" t="s">
        <v>3346</v>
      </c>
      <c r="Q11456" t="s">
        <v>3346</v>
      </c>
    </row>
    <row r="11457" spans="1:17" x14ac:dyDescent="0.25">
      <c r="A11457" t="s">
        <v>28621</v>
      </c>
      <c r="B11457" t="s">
        <v>28622</v>
      </c>
      <c r="C11457" t="s">
        <v>28633</v>
      </c>
      <c r="D11457" t="s">
        <v>28634</v>
      </c>
      <c r="E11457">
        <v>4602017</v>
      </c>
      <c r="F11457" t="s">
        <v>28678</v>
      </c>
      <c r="G11457" t="s">
        <v>28679</v>
      </c>
      <c r="H11457" t="s">
        <v>19806</v>
      </c>
      <c r="I11457" t="s">
        <v>28681</v>
      </c>
      <c r="J11457" t="s">
        <v>28682</v>
      </c>
      <c r="K11457" t="s">
        <v>110</v>
      </c>
      <c r="L11457" t="s">
        <v>3346</v>
      </c>
      <c r="M11457" t="s">
        <v>3344</v>
      </c>
      <c r="N11457" t="s">
        <v>28643</v>
      </c>
      <c r="O11457" t="s">
        <v>3346</v>
      </c>
      <c r="P11457" t="s">
        <v>3346</v>
      </c>
      <c r="Q11457" t="s">
        <v>3346</v>
      </c>
    </row>
    <row r="11458" spans="1:17" x14ac:dyDescent="0.25">
      <c r="A11458" t="s">
        <v>28621</v>
      </c>
      <c r="B11458" t="s">
        <v>28622</v>
      </c>
      <c r="C11458" t="s">
        <v>28633</v>
      </c>
      <c r="D11458" t="s">
        <v>28634</v>
      </c>
      <c r="E11458">
        <v>4602017</v>
      </c>
      <c r="F11458" t="s">
        <v>28678</v>
      </c>
      <c r="G11458" t="s">
        <v>28679</v>
      </c>
      <c r="H11458" t="s">
        <v>19806</v>
      </c>
      <c r="I11458" t="s">
        <v>28683</v>
      </c>
      <c r="J11458" t="s">
        <v>28684</v>
      </c>
      <c r="K11458" t="s">
        <v>110</v>
      </c>
      <c r="L11458" t="s">
        <v>3346</v>
      </c>
      <c r="M11458" t="s">
        <v>3344</v>
      </c>
      <c r="N11458" t="s">
        <v>28643</v>
      </c>
      <c r="O11458" t="s">
        <v>3346</v>
      </c>
      <c r="P11458" t="s">
        <v>3346</v>
      </c>
      <c r="Q11458" t="s">
        <v>3346</v>
      </c>
    </row>
    <row r="11459" spans="1:17" x14ac:dyDescent="0.25">
      <c r="A11459" t="s">
        <v>28621</v>
      </c>
      <c r="B11459" t="s">
        <v>28622</v>
      </c>
      <c r="C11459" t="s">
        <v>28633</v>
      </c>
      <c r="D11459" t="s">
        <v>28634</v>
      </c>
      <c r="E11459">
        <v>4602018</v>
      </c>
      <c r="F11459" t="s">
        <v>28685</v>
      </c>
      <c r="G11459" t="s">
        <v>28686</v>
      </c>
      <c r="H11459" t="s">
        <v>19806</v>
      </c>
      <c r="I11459" t="s">
        <v>28687</v>
      </c>
      <c r="J11459" t="s">
        <v>28685</v>
      </c>
      <c r="K11459" t="s">
        <v>110</v>
      </c>
      <c r="L11459" t="s">
        <v>3343</v>
      </c>
      <c r="M11459" t="s">
        <v>3344</v>
      </c>
      <c r="N11459" t="s">
        <v>28643</v>
      </c>
      <c r="O11459" t="s">
        <v>3346</v>
      </c>
      <c r="P11459" t="s">
        <v>3346</v>
      </c>
      <c r="Q11459" t="s">
        <v>3346</v>
      </c>
    </row>
    <row r="11460" spans="1:17" x14ac:dyDescent="0.25">
      <c r="A11460" t="s">
        <v>28621</v>
      </c>
      <c r="B11460" t="s">
        <v>28622</v>
      </c>
      <c r="C11460" t="s">
        <v>28633</v>
      </c>
      <c r="D11460" t="s">
        <v>28634</v>
      </c>
      <c r="E11460">
        <v>4602018</v>
      </c>
      <c r="F11460" t="s">
        <v>28685</v>
      </c>
      <c r="G11460" t="s">
        <v>28686</v>
      </c>
      <c r="H11460" t="s">
        <v>19806</v>
      </c>
      <c r="I11460" t="s">
        <v>28688</v>
      </c>
      <c r="J11460" t="s">
        <v>28689</v>
      </c>
      <c r="K11460" t="s">
        <v>110</v>
      </c>
      <c r="L11460" t="s">
        <v>3346</v>
      </c>
      <c r="M11460" t="s">
        <v>3344</v>
      </c>
      <c r="N11460" t="s">
        <v>28643</v>
      </c>
      <c r="O11460" t="s">
        <v>3346</v>
      </c>
      <c r="P11460" t="s">
        <v>3346</v>
      </c>
      <c r="Q11460" t="s">
        <v>3346</v>
      </c>
    </row>
    <row r="11461" spans="1:17" x14ac:dyDescent="0.25">
      <c r="A11461" t="s">
        <v>28621</v>
      </c>
      <c r="B11461" t="s">
        <v>28622</v>
      </c>
      <c r="C11461" t="s">
        <v>28633</v>
      </c>
      <c r="D11461" t="s">
        <v>28634</v>
      </c>
      <c r="E11461">
        <v>4602018</v>
      </c>
      <c r="F11461" t="s">
        <v>28685</v>
      </c>
      <c r="G11461" t="s">
        <v>28686</v>
      </c>
      <c r="H11461" t="s">
        <v>19806</v>
      </c>
      <c r="I11461" t="s">
        <v>28690</v>
      </c>
      <c r="J11461" t="s">
        <v>28691</v>
      </c>
      <c r="K11461" t="s">
        <v>110</v>
      </c>
      <c r="L11461" t="s">
        <v>3346</v>
      </c>
      <c r="M11461" t="s">
        <v>3344</v>
      </c>
      <c r="N11461" t="s">
        <v>28643</v>
      </c>
      <c r="O11461" t="s">
        <v>3346</v>
      </c>
      <c r="P11461" t="s">
        <v>3346</v>
      </c>
      <c r="Q11461" t="s">
        <v>3346</v>
      </c>
    </row>
    <row r="11462" spans="1:17" x14ac:dyDescent="0.25">
      <c r="A11462" t="s">
        <v>28621</v>
      </c>
      <c r="B11462" t="s">
        <v>28622</v>
      </c>
      <c r="C11462" t="s">
        <v>28633</v>
      </c>
      <c r="D11462" t="s">
        <v>28634</v>
      </c>
      <c r="E11462">
        <v>4602019</v>
      </c>
      <c r="F11462" t="s">
        <v>28692</v>
      </c>
      <c r="G11462" t="s">
        <v>28692</v>
      </c>
      <c r="H11462" t="s">
        <v>19806</v>
      </c>
      <c r="I11462" t="s">
        <v>28693</v>
      </c>
      <c r="J11462" t="s">
        <v>28692</v>
      </c>
      <c r="K11462" t="s">
        <v>110</v>
      </c>
      <c r="L11462" t="s">
        <v>3343</v>
      </c>
      <c r="M11462" t="s">
        <v>3344</v>
      </c>
      <c r="N11462" t="s">
        <v>28643</v>
      </c>
      <c r="O11462" t="s">
        <v>3346</v>
      </c>
      <c r="P11462" t="s">
        <v>3346</v>
      </c>
      <c r="Q11462" t="s">
        <v>3346</v>
      </c>
    </row>
    <row r="11463" spans="1:17" x14ac:dyDescent="0.25">
      <c r="A11463" t="s">
        <v>28621</v>
      </c>
      <c r="B11463" t="s">
        <v>28622</v>
      </c>
      <c r="C11463" t="s">
        <v>28633</v>
      </c>
      <c r="D11463" t="s">
        <v>28634</v>
      </c>
      <c r="E11463">
        <v>4602019</v>
      </c>
      <c r="F11463" t="s">
        <v>28692</v>
      </c>
      <c r="G11463" t="s">
        <v>28692</v>
      </c>
      <c r="H11463" t="s">
        <v>19806</v>
      </c>
      <c r="I11463" t="s">
        <v>28694</v>
      </c>
      <c r="J11463" t="s">
        <v>28695</v>
      </c>
      <c r="K11463" t="s">
        <v>110</v>
      </c>
      <c r="L11463" t="s">
        <v>3346</v>
      </c>
      <c r="M11463" t="s">
        <v>3344</v>
      </c>
      <c r="N11463" t="s">
        <v>28643</v>
      </c>
      <c r="O11463" t="s">
        <v>3346</v>
      </c>
      <c r="P11463" t="s">
        <v>3346</v>
      </c>
      <c r="Q11463" t="s">
        <v>3346</v>
      </c>
    </row>
    <row r="11464" spans="1:17" x14ac:dyDescent="0.25">
      <c r="A11464" t="s">
        <v>28621</v>
      </c>
      <c r="B11464" t="s">
        <v>28622</v>
      </c>
      <c r="C11464" t="s">
        <v>28633</v>
      </c>
      <c r="D11464" t="s">
        <v>28634</v>
      </c>
      <c r="E11464">
        <v>4602019</v>
      </c>
      <c r="F11464" t="s">
        <v>28692</v>
      </c>
      <c r="G11464" t="s">
        <v>28692</v>
      </c>
      <c r="H11464" t="s">
        <v>19806</v>
      </c>
      <c r="I11464" t="s">
        <v>28696</v>
      </c>
      <c r="J11464" t="s">
        <v>28697</v>
      </c>
      <c r="K11464" t="s">
        <v>110</v>
      </c>
      <c r="L11464" t="s">
        <v>3346</v>
      </c>
      <c r="M11464" t="s">
        <v>3344</v>
      </c>
      <c r="N11464" t="s">
        <v>28643</v>
      </c>
      <c r="O11464" t="s">
        <v>3346</v>
      </c>
      <c r="P11464" t="s">
        <v>3346</v>
      </c>
      <c r="Q11464" t="s">
        <v>3346</v>
      </c>
    </row>
    <row r="11465" spans="1:17" x14ac:dyDescent="0.25">
      <c r="A11465" t="s">
        <v>28621</v>
      </c>
      <c r="B11465" t="s">
        <v>28622</v>
      </c>
      <c r="C11465" t="s">
        <v>28633</v>
      </c>
      <c r="D11465" t="s">
        <v>28634</v>
      </c>
      <c r="E11465">
        <v>4602020</v>
      </c>
      <c r="F11465" t="s">
        <v>28698</v>
      </c>
      <c r="G11465" t="s">
        <v>28699</v>
      </c>
      <c r="H11465" t="s">
        <v>28700</v>
      </c>
      <c r="I11465" t="s">
        <v>28701</v>
      </c>
      <c r="J11465" t="s">
        <v>28702</v>
      </c>
      <c r="K11465" t="s">
        <v>110</v>
      </c>
      <c r="L11465" t="s">
        <v>3343</v>
      </c>
      <c r="M11465" t="s">
        <v>4011</v>
      </c>
      <c r="N11465" t="s">
        <v>12339</v>
      </c>
      <c r="O11465" t="s">
        <v>3346</v>
      </c>
      <c r="P11465" t="s">
        <v>3346</v>
      </c>
      <c r="Q11465" t="s">
        <v>3346</v>
      </c>
    </row>
    <row r="11466" spans="1:17" x14ac:dyDescent="0.25">
      <c r="A11466" t="s">
        <v>28621</v>
      </c>
      <c r="B11466" t="s">
        <v>28622</v>
      </c>
      <c r="C11466" t="s">
        <v>28633</v>
      </c>
      <c r="D11466" t="s">
        <v>28634</v>
      </c>
      <c r="E11466">
        <v>4602020</v>
      </c>
      <c r="F11466" t="s">
        <v>28698</v>
      </c>
      <c r="G11466" t="s">
        <v>28699</v>
      </c>
      <c r="H11466" t="s">
        <v>28700</v>
      </c>
      <c r="I11466" t="s">
        <v>28703</v>
      </c>
      <c r="J11466" t="s">
        <v>28704</v>
      </c>
      <c r="K11466" t="s">
        <v>110</v>
      </c>
      <c r="L11466" t="s">
        <v>3346</v>
      </c>
      <c r="M11466" t="s">
        <v>4011</v>
      </c>
      <c r="N11466" t="s">
        <v>12339</v>
      </c>
      <c r="O11466" t="s">
        <v>3346</v>
      </c>
      <c r="P11466" t="s">
        <v>3346</v>
      </c>
      <c r="Q11466" t="s">
        <v>3346</v>
      </c>
    </row>
    <row r="11467" spans="1:17" x14ac:dyDescent="0.25">
      <c r="A11467" t="s">
        <v>28621</v>
      </c>
      <c r="B11467" t="s">
        <v>28622</v>
      </c>
      <c r="C11467" t="s">
        <v>28633</v>
      </c>
      <c r="D11467" t="s">
        <v>28634</v>
      </c>
      <c r="E11467">
        <v>4602020</v>
      </c>
      <c r="F11467" t="s">
        <v>28698</v>
      </c>
      <c r="G11467" t="s">
        <v>28699</v>
      </c>
      <c r="H11467" t="s">
        <v>28700</v>
      </c>
      <c r="I11467" t="s">
        <v>28705</v>
      </c>
      <c r="J11467" t="s">
        <v>28706</v>
      </c>
      <c r="K11467" t="s">
        <v>110</v>
      </c>
      <c r="L11467" t="s">
        <v>3346</v>
      </c>
      <c r="M11467" t="s">
        <v>4011</v>
      </c>
      <c r="N11467" t="s">
        <v>12339</v>
      </c>
      <c r="O11467" t="s">
        <v>3346</v>
      </c>
      <c r="P11467" t="s">
        <v>3346</v>
      </c>
      <c r="Q11467" t="s">
        <v>3346</v>
      </c>
    </row>
    <row r="11468" spans="1:17" x14ac:dyDescent="0.25">
      <c r="A11468" t="s">
        <v>28621</v>
      </c>
      <c r="B11468" t="s">
        <v>28622</v>
      </c>
      <c r="C11468" t="s">
        <v>28633</v>
      </c>
      <c r="D11468" t="s">
        <v>28634</v>
      </c>
      <c r="E11468">
        <v>4602020</v>
      </c>
      <c r="F11468" t="s">
        <v>28698</v>
      </c>
      <c r="G11468" t="s">
        <v>28699</v>
      </c>
      <c r="H11468" t="s">
        <v>28700</v>
      </c>
      <c r="I11468" t="s">
        <v>28707</v>
      </c>
      <c r="J11468" t="s">
        <v>28708</v>
      </c>
      <c r="K11468" t="s">
        <v>110</v>
      </c>
      <c r="L11468" t="s">
        <v>3346</v>
      </c>
      <c r="M11468" t="s">
        <v>4011</v>
      </c>
      <c r="N11468" t="s">
        <v>12339</v>
      </c>
      <c r="O11468" t="s">
        <v>3346</v>
      </c>
      <c r="P11468" t="s">
        <v>3346</v>
      </c>
      <c r="Q11468" t="s">
        <v>3346</v>
      </c>
    </row>
    <row r="11469" spans="1:17" x14ac:dyDescent="0.25">
      <c r="A11469" t="s">
        <v>28621</v>
      </c>
      <c r="B11469" t="s">
        <v>28622</v>
      </c>
      <c r="C11469" t="s">
        <v>28633</v>
      </c>
      <c r="D11469" t="s">
        <v>28634</v>
      </c>
      <c r="E11469">
        <v>4602021</v>
      </c>
      <c r="F11469" t="s">
        <v>28709</v>
      </c>
      <c r="G11469" t="s">
        <v>28710</v>
      </c>
      <c r="H11469" t="s">
        <v>25805</v>
      </c>
      <c r="I11469" t="s">
        <v>28711</v>
      </c>
      <c r="J11469" t="s">
        <v>28712</v>
      </c>
      <c r="K11469" t="s">
        <v>110</v>
      </c>
      <c r="L11469" t="s">
        <v>3343</v>
      </c>
      <c r="M11469" t="s">
        <v>4011</v>
      </c>
      <c r="N11469" t="s">
        <v>12339</v>
      </c>
      <c r="O11469" t="s">
        <v>3346</v>
      </c>
      <c r="P11469" t="s">
        <v>3346</v>
      </c>
      <c r="Q11469" t="s">
        <v>3346</v>
      </c>
    </row>
    <row r="11470" spans="1:17" x14ac:dyDescent="0.25">
      <c r="A11470" t="s">
        <v>28621</v>
      </c>
      <c r="B11470" t="s">
        <v>28622</v>
      </c>
      <c r="C11470" t="s">
        <v>28633</v>
      </c>
      <c r="D11470" t="s">
        <v>28634</v>
      </c>
      <c r="E11470">
        <v>4602021</v>
      </c>
      <c r="F11470" t="s">
        <v>28709</v>
      </c>
      <c r="G11470" t="s">
        <v>28710</v>
      </c>
      <c r="H11470" t="s">
        <v>25805</v>
      </c>
      <c r="I11470" t="s">
        <v>28713</v>
      </c>
      <c r="J11470" t="s">
        <v>28714</v>
      </c>
      <c r="K11470" t="s">
        <v>110</v>
      </c>
      <c r="L11470" t="s">
        <v>3346</v>
      </c>
      <c r="M11470" t="s">
        <v>4011</v>
      </c>
      <c r="N11470" t="s">
        <v>12339</v>
      </c>
      <c r="O11470" t="s">
        <v>3346</v>
      </c>
      <c r="P11470" t="s">
        <v>3346</v>
      </c>
      <c r="Q11470" t="s">
        <v>3346</v>
      </c>
    </row>
    <row r="11471" spans="1:17" x14ac:dyDescent="0.25">
      <c r="A11471" t="s">
        <v>28621</v>
      </c>
      <c r="B11471" t="s">
        <v>28622</v>
      </c>
      <c r="C11471" t="s">
        <v>28633</v>
      </c>
      <c r="D11471" t="s">
        <v>28634</v>
      </c>
      <c r="E11471">
        <v>4602021</v>
      </c>
      <c r="F11471" t="s">
        <v>28709</v>
      </c>
      <c r="G11471" t="s">
        <v>28710</v>
      </c>
      <c r="H11471" t="s">
        <v>25805</v>
      </c>
      <c r="I11471" t="s">
        <v>28715</v>
      </c>
      <c r="J11471" t="s">
        <v>28716</v>
      </c>
      <c r="K11471" t="s">
        <v>110</v>
      </c>
      <c r="L11471" t="s">
        <v>3346</v>
      </c>
      <c r="M11471" t="s">
        <v>4011</v>
      </c>
      <c r="N11471" t="s">
        <v>12339</v>
      </c>
      <c r="O11471" t="s">
        <v>3346</v>
      </c>
      <c r="P11471" t="s">
        <v>3346</v>
      </c>
      <c r="Q11471" t="s">
        <v>3346</v>
      </c>
    </row>
    <row r="11472" spans="1:17" x14ac:dyDescent="0.25">
      <c r="A11472" t="s">
        <v>28621</v>
      </c>
      <c r="B11472" t="s">
        <v>28622</v>
      </c>
      <c r="C11472" t="s">
        <v>28633</v>
      </c>
      <c r="D11472" t="s">
        <v>28634</v>
      </c>
      <c r="E11472">
        <v>4602022</v>
      </c>
      <c r="F11472" t="s">
        <v>28717</v>
      </c>
      <c r="G11472" t="s">
        <v>28718</v>
      </c>
      <c r="H11472" t="s">
        <v>25805</v>
      </c>
      <c r="I11472" t="s">
        <v>28719</v>
      </c>
      <c r="J11472" t="s">
        <v>28720</v>
      </c>
      <c r="K11472" t="s">
        <v>110</v>
      </c>
      <c r="L11472" t="s">
        <v>3343</v>
      </c>
      <c r="M11472" t="s">
        <v>4011</v>
      </c>
      <c r="N11472" t="s">
        <v>12339</v>
      </c>
      <c r="O11472" t="s">
        <v>3346</v>
      </c>
      <c r="P11472" t="s">
        <v>3346</v>
      </c>
      <c r="Q11472" t="s">
        <v>3346</v>
      </c>
    </row>
    <row r="11473" spans="1:17" x14ac:dyDescent="0.25">
      <c r="A11473" t="s">
        <v>28621</v>
      </c>
      <c r="B11473" t="s">
        <v>28622</v>
      </c>
      <c r="C11473" t="s">
        <v>28633</v>
      </c>
      <c r="D11473" t="s">
        <v>28634</v>
      </c>
      <c r="E11473">
        <v>4602022</v>
      </c>
      <c r="F11473" t="s">
        <v>28717</v>
      </c>
      <c r="G11473" t="s">
        <v>28718</v>
      </c>
      <c r="H11473" t="s">
        <v>25805</v>
      </c>
      <c r="I11473" t="s">
        <v>28721</v>
      </c>
      <c r="J11473" t="s">
        <v>28722</v>
      </c>
      <c r="K11473" t="s">
        <v>110</v>
      </c>
      <c r="L11473" t="s">
        <v>3346</v>
      </c>
      <c r="M11473" t="s">
        <v>4011</v>
      </c>
      <c r="N11473" t="s">
        <v>12339</v>
      </c>
      <c r="O11473" t="s">
        <v>3346</v>
      </c>
      <c r="P11473" t="s">
        <v>3346</v>
      </c>
      <c r="Q11473" t="s">
        <v>3346</v>
      </c>
    </row>
    <row r="11474" spans="1:17" x14ac:dyDescent="0.25">
      <c r="A11474" t="s">
        <v>28621</v>
      </c>
      <c r="B11474" t="s">
        <v>28622</v>
      </c>
      <c r="C11474" t="s">
        <v>28633</v>
      </c>
      <c r="D11474" t="s">
        <v>28634</v>
      </c>
      <c r="E11474">
        <v>4602022</v>
      </c>
      <c r="F11474" t="s">
        <v>28717</v>
      </c>
      <c r="G11474" t="s">
        <v>28718</v>
      </c>
      <c r="H11474" t="s">
        <v>25805</v>
      </c>
      <c r="I11474" t="s">
        <v>28723</v>
      </c>
      <c r="J11474" t="s">
        <v>25818</v>
      </c>
      <c r="K11474" t="s">
        <v>110</v>
      </c>
      <c r="L11474" t="s">
        <v>3346</v>
      </c>
      <c r="M11474" t="s">
        <v>4011</v>
      </c>
      <c r="N11474" t="s">
        <v>12339</v>
      </c>
      <c r="O11474" t="s">
        <v>3346</v>
      </c>
      <c r="P11474" t="s">
        <v>3346</v>
      </c>
      <c r="Q11474" t="s">
        <v>3346</v>
      </c>
    </row>
    <row r="11475" spans="1:17" x14ac:dyDescent="0.25">
      <c r="A11475" t="s">
        <v>28621</v>
      </c>
      <c r="B11475" t="s">
        <v>28622</v>
      </c>
      <c r="C11475" t="s">
        <v>28724</v>
      </c>
      <c r="D11475" t="s">
        <v>28725</v>
      </c>
      <c r="E11475">
        <v>4603001</v>
      </c>
      <c r="F11475" t="s">
        <v>51</v>
      </c>
      <c r="G11475" t="s">
        <v>3475</v>
      </c>
      <c r="H11475" t="s">
        <v>4593</v>
      </c>
      <c r="I11475" t="s">
        <v>28726</v>
      </c>
      <c r="J11475" t="s">
        <v>52</v>
      </c>
      <c r="K11475" t="s">
        <v>110</v>
      </c>
      <c r="L11475" t="s">
        <v>3343</v>
      </c>
      <c r="M11475" t="s">
        <v>3477</v>
      </c>
      <c r="N11475" t="s">
        <v>4631</v>
      </c>
      <c r="O11475" t="s">
        <v>3346</v>
      </c>
      <c r="P11475" t="s">
        <v>3346</v>
      </c>
      <c r="Q11475" t="s">
        <v>3346</v>
      </c>
    </row>
    <row r="11476" spans="1:17" x14ac:dyDescent="0.25">
      <c r="A11476" t="s">
        <v>28621</v>
      </c>
      <c r="B11476" t="s">
        <v>28622</v>
      </c>
      <c r="C11476" t="s">
        <v>28724</v>
      </c>
      <c r="D11476" t="s">
        <v>28725</v>
      </c>
      <c r="E11476">
        <v>4603002</v>
      </c>
      <c r="F11476" t="s">
        <v>867</v>
      </c>
      <c r="G11476" t="s">
        <v>3481</v>
      </c>
      <c r="H11476" t="s">
        <v>4593</v>
      </c>
      <c r="I11476" t="s">
        <v>28727</v>
      </c>
      <c r="J11476" t="s">
        <v>869</v>
      </c>
      <c r="K11476" t="s">
        <v>110</v>
      </c>
      <c r="L11476" t="s">
        <v>3343</v>
      </c>
      <c r="M11476" t="s">
        <v>3477</v>
      </c>
      <c r="N11476" t="s">
        <v>4631</v>
      </c>
      <c r="O11476" t="s">
        <v>3346</v>
      </c>
      <c r="P11476" t="s">
        <v>3346</v>
      </c>
      <c r="Q11476" t="s">
        <v>3346</v>
      </c>
    </row>
    <row r="11477" spans="1:17" x14ac:dyDescent="0.25">
      <c r="A11477" t="s">
        <v>28621</v>
      </c>
      <c r="B11477" t="s">
        <v>28622</v>
      </c>
      <c r="C11477" t="s">
        <v>28724</v>
      </c>
      <c r="D11477" t="s">
        <v>28725</v>
      </c>
      <c r="E11477">
        <v>4603003</v>
      </c>
      <c r="F11477" t="s">
        <v>114</v>
      </c>
      <c r="G11477" t="s">
        <v>3483</v>
      </c>
      <c r="H11477" t="s">
        <v>3350</v>
      </c>
      <c r="I11477" t="s">
        <v>28728</v>
      </c>
      <c r="J11477" t="s">
        <v>116</v>
      </c>
      <c r="K11477" t="s">
        <v>110</v>
      </c>
      <c r="L11477" t="s">
        <v>3343</v>
      </c>
      <c r="M11477" t="s">
        <v>3477</v>
      </c>
      <c r="N11477" t="s">
        <v>4631</v>
      </c>
      <c r="O11477" t="s">
        <v>3346</v>
      </c>
      <c r="P11477" t="s">
        <v>3346</v>
      </c>
      <c r="Q11477" t="s">
        <v>3346</v>
      </c>
    </row>
    <row r="11478" spans="1:17" x14ac:dyDescent="0.25">
      <c r="A11478" t="s">
        <v>28621</v>
      </c>
      <c r="B11478" t="s">
        <v>28622</v>
      </c>
      <c r="C11478" t="s">
        <v>28724</v>
      </c>
      <c r="D11478" t="s">
        <v>28725</v>
      </c>
      <c r="E11478">
        <v>4603004</v>
      </c>
      <c r="F11478" t="s">
        <v>28626</v>
      </c>
      <c r="G11478" t="s">
        <v>28729</v>
      </c>
      <c r="H11478" t="s">
        <v>3394</v>
      </c>
      <c r="I11478" t="s">
        <v>28730</v>
      </c>
      <c r="J11478" t="s">
        <v>200</v>
      </c>
      <c r="K11478" t="s">
        <v>110</v>
      </c>
      <c r="L11478" t="s">
        <v>3343</v>
      </c>
      <c r="M11478" t="s">
        <v>3570</v>
      </c>
      <c r="N11478" t="s">
        <v>3571</v>
      </c>
      <c r="O11478" t="s">
        <v>3346</v>
      </c>
      <c r="P11478" t="s">
        <v>3346</v>
      </c>
      <c r="Q11478" t="s">
        <v>3346</v>
      </c>
    </row>
    <row r="11479" spans="1:17" x14ac:dyDescent="0.25">
      <c r="A11479" t="s">
        <v>28621</v>
      </c>
      <c r="B11479" t="s">
        <v>28622</v>
      </c>
      <c r="C11479" t="s">
        <v>28724</v>
      </c>
      <c r="D11479" t="s">
        <v>28725</v>
      </c>
      <c r="E11479">
        <v>4603005</v>
      </c>
      <c r="F11479" t="s">
        <v>893</v>
      </c>
      <c r="G11479" t="s">
        <v>3497</v>
      </c>
      <c r="H11479" t="s">
        <v>3498</v>
      </c>
      <c r="I11479" t="s">
        <v>28731</v>
      </c>
      <c r="J11479" t="s">
        <v>895</v>
      </c>
      <c r="K11479" t="s">
        <v>110</v>
      </c>
      <c r="L11479" t="s">
        <v>3343</v>
      </c>
      <c r="M11479" t="s">
        <v>3570</v>
      </c>
      <c r="N11479" t="s">
        <v>3571</v>
      </c>
      <c r="O11479" t="s">
        <v>3346</v>
      </c>
      <c r="P11479" t="s">
        <v>3346</v>
      </c>
      <c r="Q11479" t="s">
        <v>3346</v>
      </c>
    </row>
    <row r="11480" spans="1:17" x14ac:dyDescent="0.25">
      <c r="A11480" t="s">
        <v>28621</v>
      </c>
      <c r="B11480" t="s">
        <v>28622</v>
      </c>
      <c r="C11480" t="s">
        <v>28724</v>
      </c>
      <c r="D11480" t="s">
        <v>28725</v>
      </c>
      <c r="E11480">
        <v>4603006</v>
      </c>
      <c r="F11480" t="s">
        <v>2185</v>
      </c>
      <c r="G11480" t="s">
        <v>3500</v>
      </c>
      <c r="H11480" t="s">
        <v>4700</v>
      </c>
      <c r="I11480" t="s">
        <v>28732</v>
      </c>
      <c r="J11480" t="s">
        <v>1579</v>
      </c>
      <c r="K11480" t="s">
        <v>110</v>
      </c>
      <c r="L11480" t="s">
        <v>3343</v>
      </c>
      <c r="M11480" t="s">
        <v>3570</v>
      </c>
      <c r="N11480" t="s">
        <v>3571</v>
      </c>
      <c r="O11480" t="s">
        <v>3346</v>
      </c>
      <c r="P11480" t="s">
        <v>3346</v>
      </c>
      <c r="Q11480" t="s">
        <v>3346</v>
      </c>
    </row>
    <row r="11481" spans="1:17" x14ac:dyDescent="0.25">
      <c r="A11481" t="s">
        <v>28621</v>
      </c>
      <c r="B11481" t="s">
        <v>28622</v>
      </c>
      <c r="C11481" t="s">
        <v>28724</v>
      </c>
      <c r="D11481" t="s">
        <v>28725</v>
      </c>
      <c r="E11481">
        <v>4603007</v>
      </c>
      <c r="F11481" t="s">
        <v>2347</v>
      </c>
      <c r="G11481" t="s">
        <v>3514</v>
      </c>
      <c r="H11481" t="s">
        <v>3515</v>
      </c>
      <c r="I11481" t="s">
        <v>28733</v>
      </c>
      <c r="J11481" t="s">
        <v>3517</v>
      </c>
      <c r="K11481" t="s">
        <v>110</v>
      </c>
      <c r="L11481" t="s">
        <v>3343</v>
      </c>
      <c r="M11481" t="s">
        <v>3570</v>
      </c>
      <c r="N11481" t="s">
        <v>3571</v>
      </c>
      <c r="O11481" t="s">
        <v>3346</v>
      </c>
      <c r="P11481" t="s">
        <v>3346</v>
      </c>
      <c r="Q11481" t="s">
        <v>3346</v>
      </c>
    </row>
    <row r="11482" spans="1:17" x14ac:dyDescent="0.25">
      <c r="A11482" t="s">
        <v>28621</v>
      </c>
      <c r="B11482" t="s">
        <v>28622</v>
      </c>
      <c r="C11482" t="s">
        <v>28724</v>
      </c>
      <c r="D11482" t="s">
        <v>28725</v>
      </c>
      <c r="E11482">
        <v>4603008</v>
      </c>
      <c r="F11482" t="s">
        <v>375</v>
      </c>
      <c r="G11482" t="s">
        <v>3518</v>
      </c>
      <c r="H11482" t="s">
        <v>4593</v>
      </c>
      <c r="I11482" t="s">
        <v>28734</v>
      </c>
      <c r="J11482" t="s">
        <v>154</v>
      </c>
      <c r="K11482" t="s">
        <v>110</v>
      </c>
      <c r="L11482" t="s">
        <v>3343</v>
      </c>
      <c r="M11482" t="s">
        <v>3570</v>
      </c>
      <c r="N11482" t="s">
        <v>3571</v>
      </c>
      <c r="O11482" t="s">
        <v>3346</v>
      </c>
      <c r="P11482" t="s">
        <v>3346</v>
      </c>
      <c r="Q11482" t="s">
        <v>3346</v>
      </c>
    </row>
    <row r="11483" spans="1:17" x14ac:dyDescent="0.25">
      <c r="A11483" t="s">
        <v>28621</v>
      </c>
      <c r="B11483" t="s">
        <v>28622</v>
      </c>
      <c r="C11483" t="s">
        <v>28724</v>
      </c>
      <c r="D11483" t="s">
        <v>28725</v>
      </c>
      <c r="E11483">
        <v>4603009</v>
      </c>
      <c r="F11483" t="s">
        <v>875</v>
      </c>
      <c r="G11483" t="s">
        <v>14573</v>
      </c>
      <c r="H11483" t="s">
        <v>4593</v>
      </c>
      <c r="I11483" t="s">
        <v>28735</v>
      </c>
      <c r="J11483" t="s">
        <v>876</v>
      </c>
      <c r="K11483" t="s">
        <v>110</v>
      </c>
      <c r="L11483" t="s">
        <v>3343</v>
      </c>
      <c r="M11483" t="s">
        <v>3570</v>
      </c>
      <c r="N11483" t="s">
        <v>3571</v>
      </c>
      <c r="O11483" t="s">
        <v>3346</v>
      </c>
      <c r="P11483" t="s">
        <v>3346</v>
      </c>
      <c r="Q11483" t="s">
        <v>3346</v>
      </c>
    </row>
    <row r="11484" spans="1:17" x14ac:dyDescent="0.25">
      <c r="A11484" t="s">
        <v>28621</v>
      </c>
      <c r="B11484" t="s">
        <v>28622</v>
      </c>
      <c r="C11484" t="s">
        <v>28724</v>
      </c>
      <c r="D11484" t="s">
        <v>28725</v>
      </c>
      <c r="E11484">
        <v>4603010</v>
      </c>
      <c r="F11484" t="s">
        <v>2562</v>
      </c>
      <c r="G11484" t="s">
        <v>28736</v>
      </c>
      <c r="H11484" t="s">
        <v>12855</v>
      </c>
      <c r="I11484" t="s">
        <v>28737</v>
      </c>
      <c r="J11484" t="s">
        <v>935</v>
      </c>
      <c r="K11484" t="s">
        <v>110</v>
      </c>
      <c r="L11484" t="s">
        <v>3343</v>
      </c>
      <c r="M11484" t="s">
        <v>3570</v>
      </c>
      <c r="N11484" t="s">
        <v>3571</v>
      </c>
      <c r="O11484" t="s">
        <v>3346</v>
      </c>
      <c r="P11484" t="s">
        <v>3346</v>
      </c>
      <c r="Q11484" t="s">
        <v>3346</v>
      </c>
    </row>
    <row r="11485" spans="1:17" x14ac:dyDescent="0.25">
      <c r="A11485" t="s">
        <v>28621</v>
      </c>
      <c r="B11485" t="s">
        <v>28622</v>
      </c>
      <c r="C11485" t="s">
        <v>28724</v>
      </c>
      <c r="D11485" t="s">
        <v>28725</v>
      </c>
      <c r="E11485">
        <v>4603010</v>
      </c>
      <c r="F11485" t="s">
        <v>2562</v>
      </c>
      <c r="G11485" t="s">
        <v>28736</v>
      </c>
      <c r="H11485" t="s">
        <v>12855</v>
      </c>
      <c r="I11485" t="s">
        <v>28738</v>
      </c>
      <c r="J11485" t="s">
        <v>28739</v>
      </c>
      <c r="K11485" t="s">
        <v>110</v>
      </c>
      <c r="L11485" t="s">
        <v>3346</v>
      </c>
      <c r="M11485" t="s">
        <v>3570</v>
      </c>
      <c r="N11485" t="s">
        <v>3571</v>
      </c>
      <c r="O11485" t="s">
        <v>3346</v>
      </c>
      <c r="P11485" t="s">
        <v>3346</v>
      </c>
      <c r="Q11485" t="s">
        <v>3346</v>
      </c>
    </row>
    <row r="11486" spans="1:17" x14ac:dyDescent="0.25">
      <c r="A11486" t="s">
        <v>28621</v>
      </c>
      <c r="B11486" t="s">
        <v>28622</v>
      </c>
      <c r="C11486" t="s">
        <v>28724</v>
      </c>
      <c r="D11486" t="s">
        <v>28725</v>
      </c>
      <c r="E11486">
        <v>4603011</v>
      </c>
      <c r="F11486" t="s">
        <v>1896</v>
      </c>
      <c r="G11486" t="s">
        <v>3520</v>
      </c>
      <c r="H11486" t="s">
        <v>4593</v>
      </c>
      <c r="I11486" t="s">
        <v>28740</v>
      </c>
      <c r="J11486" t="s">
        <v>1898</v>
      </c>
      <c r="K11486" t="s">
        <v>110</v>
      </c>
      <c r="L11486" t="s">
        <v>3343</v>
      </c>
      <c r="M11486" t="s">
        <v>3477</v>
      </c>
      <c r="N11486" t="s">
        <v>4631</v>
      </c>
      <c r="O11486" t="s">
        <v>3346</v>
      </c>
      <c r="P11486" t="s">
        <v>3346</v>
      </c>
      <c r="Q11486" t="s">
        <v>3346</v>
      </c>
    </row>
    <row r="11487" spans="1:17" x14ac:dyDescent="0.25">
      <c r="A11487" t="s">
        <v>28621</v>
      </c>
      <c r="B11487" t="s">
        <v>28622</v>
      </c>
      <c r="C11487" t="s">
        <v>28724</v>
      </c>
      <c r="D11487" t="s">
        <v>28725</v>
      </c>
      <c r="E11487">
        <v>4603012</v>
      </c>
      <c r="F11487" t="s">
        <v>4064</v>
      </c>
      <c r="G11487" t="s">
        <v>28741</v>
      </c>
      <c r="H11487" t="s">
        <v>3586</v>
      </c>
      <c r="I11487" t="s">
        <v>28742</v>
      </c>
      <c r="J11487" t="s">
        <v>2403</v>
      </c>
      <c r="K11487" t="s">
        <v>110</v>
      </c>
      <c r="L11487" t="s">
        <v>3343</v>
      </c>
      <c r="M11487" t="s">
        <v>3570</v>
      </c>
      <c r="N11487" t="s">
        <v>7806</v>
      </c>
      <c r="O11487" t="s">
        <v>3346</v>
      </c>
      <c r="P11487" t="s">
        <v>3346</v>
      </c>
      <c r="Q11487" t="s">
        <v>3346</v>
      </c>
    </row>
    <row r="11488" spans="1:17" x14ac:dyDescent="0.25">
      <c r="A11488" t="s">
        <v>28621</v>
      </c>
      <c r="B11488" t="s">
        <v>28622</v>
      </c>
      <c r="C11488" t="s">
        <v>28724</v>
      </c>
      <c r="D11488" t="s">
        <v>28725</v>
      </c>
      <c r="E11488">
        <v>4603013</v>
      </c>
      <c r="F11488" t="s">
        <v>4863</v>
      </c>
      <c r="G11488" t="s">
        <v>5143</v>
      </c>
      <c r="H11488" t="s">
        <v>4593</v>
      </c>
      <c r="I11488" t="s">
        <v>28743</v>
      </c>
      <c r="J11488" t="s">
        <v>4080</v>
      </c>
      <c r="K11488" t="s">
        <v>110</v>
      </c>
      <c r="L11488" t="s">
        <v>3343</v>
      </c>
      <c r="M11488" t="s">
        <v>3477</v>
      </c>
      <c r="N11488" t="s">
        <v>4631</v>
      </c>
      <c r="O11488" t="s">
        <v>3346</v>
      </c>
      <c r="P11488" t="s">
        <v>3346</v>
      </c>
      <c r="Q11488" t="s">
        <v>3346</v>
      </c>
    </row>
    <row r="11489" spans="1:17" x14ac:dyDescent="0.25">
      <c r="A11489" t="s">
        <v>28621</v>
      </c>
      <c r="B11489" t="s">
        <v>28622</v>
      </c>
      <c r="C11489" t="s">
        <v>28724</v>
      </c>
      <c r="D11489" t="s">
        <v>28725</v>
      </c>
      <c r="E11489">
        <v>4603014</v>
      </c>
      <c r="F11489" t="s">
        <v>3508</v>
      </c>
      <c r="G11489" t="s">
        <v>3509</v>
      </c>
      <c r="H11489" t="s">
        <v>3510</v>
      </c>
      <c r="I11489" t="s">
        <v>28744</v>
      </c>
      <c r="J11489" t="s">
        <v>3512</v>
      </c>
      <c r="K11489" t="s">
        <v>110</v>
      </c>
      <c r="L11489" t="s">
        <v>3343</v>
      </c>
      <c r="M11489" t="s">
        <v>3570</v>
      </c>
      <c r="N11489" t="s">
        <v>3571</v>
      </c>
      <c r="O11489" t="s">
        <v>3346</v>
      </c>
      <c r="P11489" t="s">
        <v>3346</v>
      </c>
      <c r="Q11489" t="s">
        <v>3346</v>
      </c>
    </row>
    <row r="11490" spans="1:17" x14ac:dyDescent="0.25">
      <c r="A11490" t="s">
        <v>28621</v>
      </c>
      <c r="B11490" t="s">
        <v>28622</v>
      </c>
      <c r="C11490" t="s">
        <v>28724</v>
      </c>
      <c r="D11490" t="s">
        <v>28725</v>
      </c>
      <c r="E11490">
        <v>4603015</v>
      </c>
      <c r="F11490" t="s">
        <v>28745</v>
      </c>
      <c r="G11490" t="s">
        <v>28746</v>
      </c>
      <c r="H11490" t="s">
        <v>9289</v>
      </c>
      <c r="I11490" t="s">
        <v>28747</v>
      </c>
      <c r="J11490" t="s">
        <v>28748</v>
      </c>
      <c r="K11490" t="s">
        <v>110</v>
      </c>
      <c r="L11490" t="s">
        <v>3343</v>
      </c>
      <c r="M11490" t="s">
        <v>3570</v>
      </c>
      <c r="N11490" t="s">
        <v>3571</v>
      </c>
      <c r="O11490" t="s">
        <v>3346</v>
      </c>
      <c r="P11490" t="s">
        <v>3346</v>
      </c>
      <c r="Q11490" t="s">
        <v>3346</v>
      </c>
    </row>
    <row r="11491" spans="1:17" x14ac:dyDescent="0.25">
      <c r="A11491" t="s">
        <v>28621</v>
      </c>
      <c r="B11491" t="s">
        <v>28622</v>
      </c>
      <c r="C11491" t="s">
        <v>28724</v>
      </c>
      <c r="D11491" t="s">
        <v>28725</v>
      </c>
      <c r="E11491">
        <v>4603016</v>
      </c>
      <c r="F11491" t="s">
        <v>28749</v>
      </c>
      <c r="G11491" t="s">
        <v>28750</v>
      </c>
      <c r="H11491" t="s">
        <v>2503</v>
      </c>
      <c r="I11491" t="s">
        <v>28751</v>
      </c>
      <c r="J11491" t="s">
        <v>28752</v>
      </c>
      <c r="K11491" t="s">
        <v>110</v>
      </c>
      <c r="L11491" t="s">
        <v>3343</v>
      </c>
      <c r="M11491" t="s">
        <v>4972</v>
      </c>
      <c r="N11491" t="s">
        <v>24058</v>
      </c>
      <c r="O11491" t="s">
        <v>3346</v>
      </c>
      <c r="P11491" t="s">
        <v>3346</v>
      </c>
      <c r="Q11491" t="s">
        <v>3346</v>
      </c>
    </row>
    <row r="11492" spans="1:17" x14ac:dyDescent="0.25">
      <c r="A11492" t="s">
        <v>28621</v>
      </c>
      <c r="B11492" t="s">
        <v>28622</v>
      </c>
      <c r="C11492" t="s">
        <v>28724</v>
      </c>
      <c r="D11492" t="s">
        <v>28725</v>
      </c>
      <c r="E11492">
        <v>4603017</v>
      </c>
      <c r="F11492" t="s">
        <v>28753</v>
      </c>
      <c r="G11492" t="s">
        <v>28754</v>
      </c>
      <c r="H11492" t="s">
        <v>2503</v>
      </c>
      <c r="I11492" t="s">
        <v>28755</v>
      </c>
      <c r="J11492" t="s">
        <v>28756</v>
      </c>
      <c r="K11492" t="s">
        <v>110</v>
      </c>
      <c r="L11492" t="s">
        <v>3343</v>
      </c>
      <c r="M11492" t="s">
        <v>4972</v>
      </c>
      <c r="N11492" t="s">
        <v>28757</v>
      </c>
      <c r="O11492" t="s">
        <v>3346</v>
      </c>
      <c r="P11492" t="s">
        <v>3346</v>
      </c>
      <c r="Q11492" t="s">
        <v>3346</v>
      </c>
    </row>
    <row r="11493" spans="1:17" x14ac:dyDescent="0.25">
      <c r="A11493" t="s">
        <v>28621</v>
      </c>
      <c r="B11493" t="s">
        <v>28622</v>
      </c>
      <c r="C11493" t="s">
        <v>28724</v>
      </c>
      <c r="D11493" t="s">
        <v>28725</v>
      </c>
      <c r="E11493">
        <v>4603018</v>
      </c>
      <c r="F11493" t="s">
        <v>28758</v>
      </c>
      <c r="G11493" t="s">
        <v>28759</v>
      </c>
      <c r="H11493" t="s">
        <v>10162</v>
      </c>
      <c r="I11493" t="s">
        <v>28760</v>
      </c>
      <c r="J11493" t="s">
        <v>28761</v>
      </c>
      <c r="K11493" t="s">
        <v>110</v>
      </c>
      <c r="L11493" t="s">
        <v>3343</v>
      </c>
      <c r="M11493" t="s">
        <v>4011</v>
      </c>
      <c r="N11493" t="s">
        <v>4551</v>
      </c>
      <c r="O11493" t="s">
        <v>3346</v>
      </c>
      <c r="P11493" t="s">
        <v>3346</v>
      </c>
      <c r="Q11493" t="s">
        <v>3346</v>
      </c>
    </row>
    <row r="11494" spans="1:17" x14ac:dyDescent="0.25">
      <c r="A11494" t="s">
        <v>28621</v>
      </c>
      <c r="B11494" t="s">
        <v>28622</v>
      </c>
      <c r="C11494" t="s">
        <v>28724</v>
      </c>
      <c r="D11494" t="s">
        <v>28725</v>
      </c>
      <c r="E11494">
        <v>4603018</v>
      </c>
      <c r="F11494" t="s">
        <v>28758</v>
      </c>
      <c r="G11494" t="s">
        <v>28759</v>
      </c>
      <c r="H11494" t="s">
        <v>10162</v>
      </c>
      <c r="I11494" t="s">
        <v>28762</v>
      </c>
      <c r="J11494" t="s">
        <v>28763</v>
      </c>
      <c r="K11494" t="s">
        <v>110</v>
      </c>
      <c r="L11494" t="s">
        <v>3346</v>
      </c>
      <c r="M11494" t="s">
        <v>4011</v>
      </c>
      <c r="N11494" t="s">
        <v>4551</v>
      </c>
      <c r="O11494" t="s">
        <v>3346</v>
      </c>
      <c r="P11494" t="s">
        <v>3346</v>
      </c>
      <c r="Q11494" t="s">
        <v>3346</v>
      </c>
    </row>
    <row r="11495" spans="1:17" x14ac:dyDescent="0.25">
      <c r="A11495" t="s">
        <v>28621</v>
      </c>
      <c r="B11495" t="s">
        <v>28622</v>
      </c>
      <c r="C11495" t="s">
        <v>28724</v>
      </c>
      <c r="D11495" t="s">
        <v>28725</v>
      </c>
      <c r="E11495">
        <v>4603019</v>
      </c>
      <c r="F11495" t="s">
        <v>28764</v>
      </c>
      <c r="G11495" t="s">
        <v>28765</v>
      </c>
      <c r="H11495" t="s">
        <v>3394</v>
      </c>
      <c r="I11495" t="s">
        <v>28766</v>
      </c>
      <c r="J11495" t="s">
        <v>28767</v>
      </c>
      <c r="K11495" t="s">
        <v>110</v>
      </c>
      <c r="L11495" t="s">
        <v>3343</v>
      </c>
      <c r="M11495" t="s">
        <v>3344</v>
      </c>
      <c r="N11495" t="s">
        <v>28768</v>
      </c>
      <c r="O11495" t="s">
        <v>3346</v>
      </c>
      <c r="P11495" t="s">
        <v>3346</v>
      </c>
      <c r="Q11495" t="s">
        <v>3346</v>
      </c>
    </row>
    <row r="11496" spans="1:17" x14ac:dyDescent="0.25">
      <c r="A11496" t="s">
        <v>28621</v>
      </c>
      <c r="B11496" t="s">
        <v>28622</v>
      </c>
      <c r="C11496" t="s">
        <v>28724</v>
      </c>
      <c r="D11496" t="s">
        <v>28725</v>
      </c>
      <c r="E11496">
        <v>4603020</v>
      </c>
      <c r="F11496" t="s">
        <v>28769</v>
      </c>
      <c r="G11496" t="s">
        <v>28770</v>
      </c>
      <c r="H11496" t="s">
        <v>6430</v>
      </c>
      <c r="I11496" t="s">
        <v>28771</v>
      </c>
      <c r="J11496" t="s">
        <v>28772</v>
      </c>
      <c r="K11496" t="s">
        <v>110</v>
      </c>
      <c r="L11496" t="s">
        <v>3343</v>
      </c>
      <c r="M11496" t="s">
        <v>4011</v>
      </c>
      <c r="N11496" t="s">
        <v>4551</v>
      </c>
      <c r="O11496" t="s">
        <v>3346</v>
      </c>
      <c r="P11496" t="s">
        <v>3346</v>
      </c>
      <c r="Q11496" t="s">
        <v>3346</v>
      </c>
    </row>
    <row r="11497" spans="1:17" x14ac:dyDescent="0.25">
      <c r="A11497" t="s">
        <v>28621</v>
      </c>
      <c r="B11497" t="s">
        <v>28622</v>
      </c>
      <c r="C11497" t="s">
        <v>28773</v>
      </c>
      <c r="D11497" t="s">
        <v>28774</v>
      </c>
      <c r="E11497">
        <v>4699004</v>
      </c>
      <c r="F11497" t="s">
        <v>114</v>
      </c>
      <c r="G11497" t="s">
        <v>3483</v>
      </c>
      <c r="H11497" t="s">
        <v>4593</v>
      </c>
      <c r="I11497" t="s">
        <v>28775</v>
      </c>
      <c r="J11497" t="s">
        <v>116</v>
      </c>
      <c r="K11497" t="s">
        <v>110</v>
      </c>
      <c r="L11497" t="s">
        <v>3343</v>
      </c>
      <c r="M11497" t="s">
        <v>3344</v>
      </c>
      <c r="N11497" t="s">
        <v>3345</v>
      </c>
      <c r="O11497" t="s">
        <v>3346</v>
      </c>
      <c r="P11497" t="s">
        <v>3346</v>
      </c>
      <c r="Q11497" t="s">
        <v>3346</v>
      </c>
    </row>
    <row r="11498" spans="1:17" x14ac:dyDescent="0.25">
      <c r="A11498" t="s">
        <v>28621</v>
      </c>
      <c r="B11498" t="s">
        <v>28622</v>
      </c>
      <c r="C11498" t="s">
        <v>28773</v>
      </c>
      <c r="D11498" t="s">
        <v>28774</v>
      </c>
      <c r="E11498">
        <v>4699005</v>
      </c>
      <c r="F11498" t="s">
        <v>28626</v>
      </c>
      <c r="G11498" t="s">
        <v>4684</v>
      </c>
      <c r="H11498" t="s">
        <v>3394</v>
      </c>
      <c r="I11498" t="s">
        <v>28776</v>
      </c>
      <c r="J11498" t="s">
        <v>200</v>
      </c>
      <c r="K11498" t="s">
        <v>110</v>
      </c>
      <c r="L11498" t="s">
        <v>3343</v>
      </c>
      <c r="M11498" t="s">
        <v>3344</v>
      </c>
      <c r="N11498" t="s">
        <v>3345</v>
      </c>
      <c r="O11498" t="s">
        <v>3346</v>
      </c>
      <c r="P11498" t="s">
        <v>3346</v>
      </c>
      <c r="Q11498" t="s">
        <v>3346</v>
      </c>
    </row>
    <row r="11499" spans="1:17" x14ac:dyDescent="0.25">
      <c r="A11499" t="s">
        <v>28621</v>
      </c>
      <c r="B11499" t="s">
        <v>28622</v>
      </c>
      <c r="C11499" t="s">
        <v>28773</v>
      </c>
      <c r="D11499" t="s">
        <v>28774</v>
      </c>
      <c r="E11499">
        <v>4699013</v>
      </c>
      <c r="F11499" t="s">
        <v>4639</v>
      </c>
      <c r="G11499" t="s">
        <v>4640</v>
      </c>
      <c r="H11499" t="s">
        <v>3429</v>
      </c>
      <c r="I11499" t="s">
        <v>28777</v>
      </c>
      <c r="J11499" t="s">
        <v>4639</v>
      </c>
      <c r="K11499" t="s">
        <v>110</v>
      </c>
      <c r="L11499" t="s">
        <v>3343</v>
      </c>
      <c r="M11499" t="s">
        <v>3344</v>
      </c>
      <c r="N11499" t="s">
        <v>3345</v>
      </c>
      <c r="O11499" t="s">
        <v>3346</v>
      </c>
      <c r="P11499" t="s">
        <v>3346</v>
      </c>
      <c r="Q11499" t="s">
        <v>3346</v>
      </c>
    </row>
    <row r="11500" spans="1:17" x14ac:dyDescent="0.25">
      <c r="A11500" t="s">
        <v>28621</v>
      </c>
      <c r="B11500" t="s">
        <v>28622</v>
      </c>
      <c r="C11500" t="s">
        <v>28773</v>
      </c>
      <c r="D11500" t="s">
        <v>28774</v>
      </c>
      <c r="E11500">
        <v>4699014</v>
      </c>
      <c r="F11500" t="s">
        <v>2475</v>
      </c>
      <c r="G11500" t="s">
        <v>3428</v>
      </c>
      <c r="H11500" t="s">
        <v>3429</v>
      </c>
      <c r="I11500" t="s">
        <v>28778</v>
      </c>
      <c r="J11500" t="s">
        <v>2475</v>
      </c>
      <c r="K11500" t="s">
        <v>110</v>
      </c>
      <c r="L11500" t="s">
        <v>3343</v>
      </c>
      <c r="M11500" t="s">
        <v>3344</v>
      </c>
      <c r="N11500" t="s">
        <v>3345</v>
      </c>
      <c r="O11500" t="s">
        <v>3346</v>
      </c>
      <c r="P11500" t="s">
        <v>3346</v>
      </c>
      <c r="Q11500" t="s">
        <v>3346</v>
      </c>
    </row>
    <row r="11501" spans="1:17" x14ac:dyDescent="0.25">
      <c r="A11501" t="s">
        <v>28621</v>
      </c>
      <c r="B11501" t="s">
        <v>28622</v>
      </c>
      <c r="C11501" t="s">
        <v>28773</v>
      </c>
      <c r="D11501" t="s">
        <v>28774</v>
      </c>
      <c r="E11501">
        <v>4699014</v>
      </c>
      <c r="F11501" t="s">
        <v>2475</v>
      </c>
      <c r="G11501" t="s">
        <v>3428</v>
      </c>
      <c r="H11501" t="s">
        <v>3429</v>
      </c>
      <c r="I11501" t="s">
        <v>28779</v>
      </c>
      <c r="J11501" t="s">
        <v>28780</v>
      </c>
      <c r="K11501" t="s">
        <v>3433</v>
      </c>
      <c r="L11501" t="s">
        <v>3346</v>
      </c>
      <c r="M11501" t="s">
        <v>3344</v>
      </c>
      <c r="N11501" t="s">
        <v>3345</v>
      </c>
      <c r="O11501" t="s">
        <v>3346</v>
      </c>
      <c r="P11501" t="s">
        <v>3346</v>
      </c>
      <c r="Q11501" t="s">
        <v>3346</v>
      </c>
    </row>
    <row r="11502" spans="1:17" x14ac:dyDescent="0.25">
      <c r="A11502" t="s">
        <v>28621</v>
      </c>
      <c r="B11502" t="s">
        <v>28622</v>
      </c>
      <c r="C11502" t="s">
        <v>28773</v>
      </c>
      <c r="D11502" t="s">
        <v>28774</v>
      </c>
      <c r="E11502">
        <v>4699015</v>
      </c>
      <c r="F11502" t="s">
        <v>3437</v>
      </c>
      <c r="G11502" t="s">
        <v>3438</v>
      </c>
      <c r="H11502" t="s">
        <v>3429</v>
      </c>
      <c r="I11502" t="s">
        <v>28781</v>
      </c>
      <c r="J11502" t="s">
        <v>3437</v>
      </c>
      <c r="K11502" t="s">
        <v>110</v>
      </c>
      <c r="L11502" t="s">
        <v>3343</v>
      </c>
      <c r="M11502" t="s">
        <v>3344</v>
      </c>
      <c r="N11502" t="s">
        <v>3345</v>
      </c>
      <c r="O11502" t="s">
        <v>3346</v>
      </c>
      <c r="P11502" t="s">
        <v>3346</v>
      </c>
      <c r="Q11502" t="s">
        <v>3346</v>
      </c>
    </row>
    <row r="11503" spans="1:17" x14ac:dyDescent="0.25">
      <c r="A11503" t="s">
        <v>28621</v>
      </c>
      <c r="B11503" t="s">
        <v>28622</v>
      </c>
      <c r="C11503" t="s">
        <v>28773</v>
      </c>
      <c r="D11503" t="s">
        <v>28774</v>
      </c>
      <c r="E11503">
        <v>4699016</v>
      </c>
      <c r="F11503" t="s">
        <v>3545</v>
      </c>
      <c r="G11503" t="s">
        <v>3546</v>
      </c>
      <c r="H11503" t="s">
        <v>3429</v>
      </c>
      <c r="I11503" t="s">
        <v>28782</v>
      </c>
      <c r="J11503" t="s">
        <v>3545</v>
      </c>
      <c r="K11503" t="s">
        <v>110</v>
      </c>
      <c r="L11503" t="s">
        <v>3343</v>
      </c>
      <c r="M11503" t="s">
        <v>3344</v>
      </c>
      <c r="N11503" t="s">
        <v>3345</v>
      </c>
      <c r="O11503" t="s">
        <v>3346</v>
      </c>
      <c r="P11503" t="s">
        <v>3346</v>
      </c>
      <c r="Q11503" t="s">
        <v>3346</v>
      </c>
    </row>
    <row r="11504" spans="1:17" x14ac:dyDescent="0.25">
      <c r="A11504" t="s">
        <v>28621</v>
      </c>
      <c r="B11504" t="s">
        <v>28622</v>
      </c>
      <c r="C11504" t="s">
        <v>28773</v>
      </c>
      <c r="D11504" t="s">
        <v>28774</v>
      </c>
      <c r="E11504">
        <v>4699017</v>
      </c>
      <c r="F11504" t="s">
        <v>4649</v>
      </c>
      <c r="G11504" t="s">
        <v>4650</v>
      </c>
      <c r="H11504" t="s">
        <v>3429</v>
      </c>
      <c r="I11504" t="s">
        <v>28783</v>
      </c>
      <c r="J11504" t="s">
        <v>4649</v>
      </c>
      <c r="K11504" t="s">
        <v>110</v>
      </c>
      <c r="L11504" t="s">
        <v>3343</v>
      </c>
      <c r="M11504" t="s">
        <v>3344</v>
      </c>
      <c r="N11504" t="s">
        <v>3345</v>
      </c>
      <c r="O11504" t="s">
        <v>3346</v>
      </c>
      <c r="P11504" t="s">
        <v>3346</v>
      </c>
      <c r="Q11504" t="s">
        <v>3346</v>
      </c>
    </row>
    <row r="11505" spans="1:17" x14ac:dyDescent="0.25">
      <c r="A11505" t="s">
        <v>28621</v>
      </c>
      <c r="B11505" t="s">
        <v>28622</v>
      </c>
      <c r="C11505" t="s">
        <v>28773</v>
      </c>
      <c r="D11505" t="s">
        <v>28774</v>
      </c>
      <c r="E11505">
        <v>4699018</v>
      </c>
      <c r="F11505" t="s">
        <v>2553</v>
      </c>
      <c r="G11505" t="s">
        <v>3487</v>
      </c>
      <c r="H11505" t="s">
        <v>2503</v>
      </c>
      <c r="I11505" t="s">
        <v>28784</v>
      </c>
      <c r="J11505" t="s">
        <v>28785</v>
      </c>
      <c r="K11505" t="s">
        <v>110</v>
      </c>
      <c r="L11505" t="s">
        <v>3343</v>
      </c>
      <c r="M11505" t="s">
        <v>3344</v>
      </c>
      <c r="N11505" t="s">
        <v>3345</v>
      </c>
      <c r="O11505" t="s">
        <v>3346</v>
      </c>
      <c r="P11505" t="s">
        <v>3346</v>
      </c>
      <c r="Q11505" t="s">
        <v>3346</v>
      </c>
    </row>
    <row r="11506" spans="1:17" x14ac:dyDescent="0.25">
      <c r="A11506" t="s">
        <v>28621</v>
      </c>
      <c r="B11506" t="s">
        <v>28622</v>
      </c>
      <c r="C11506" t="s">
        <v>28773</v>
      </c>
      <c r="D11506" t="s">
        <v>28774</v>
      </c>
      <c r="E11506">
        <v>4699018</v>
      </c>
      <c r="F11506" t="s">
        <v>2553</v>
      </c>
      <c r="G11506" t="s">
        <v>3487</v>
      </c>
      <c r="H11506" t="s">
        <v>2503</v>
      </c>
      <c r="I11506" t="s">
        <v>28786</v>
      </c>
      <c r="J11506" t="s">
        <v>3490</v>
      </c>
      <c r="K11506" t="s">
        <v>110</v>
      </c>
      <c r="L11506" t="s">
        <v>3346</v>
      </c>
      <c r="M11506" t="s">
        <v>3344</v>
      </c>
      <c r="N11506" t="s">
        <v>3345</v>
      </c>
      <c r="O11506" t="s">
        <v>3346</v>
      </c>
      <c r="P11506" t="s">
        <v>3346</v>
      </c>
      <c r="Q11506" t="s">
        <v>3346</v>
      </c>
    </row>
    <row r="11507" spans="1:17" x14ac:dyDescent="0.25">
      <c r="A11507" t="s">
        <v>28621</v>
      </c>
      <c r="B11507" t="s">
        <v>28622</v>
      </c>
      <c r="C11507" t="s">
        <v>28773</v>
      </c>
      <c r="D11507" t="s">
        <v>28774</v>
      </c>
      <c r="E11507">
        <v>4699018</v>
      </c>
      <c r="F11507" t="s">
        <v>2553</v>
      </c>
      <c r="G11507" t="s">
        <v>3487</v>
      </c>
      <c r="H11507" t="s">
        <v>2503</v>
      </c>
      <c r="I11507" t="s">
        <v>28787</v>
      </c>
      <c r="J11507" t="s">
        <v>3492</v>
      </c>
      <c r="K11507" t="s">
        <v>110</v>
      </c>
      <c r="L11507" t="s">
        <v>3346</v>
      </c>
      <c r="M11507" t="s">
        <v>3344</v>
      </c>
      <c r="N11507" t="s">
        <v>3345</v>
      </c>
      <c r="O11507" t="s">
        <v>3346</v>
      </c>
      <c r="P11507" t="s">
        <v>3346</v>
      </c>
      <c r="Q11507" t="s">
        <v>3346</v>
      </c>
    </row>
    <row r="11508" spans="1:17" x14ac:dyDescent="0.25">
      <c r="A11508" t="s">
        <v>28621</v>
      </c>
      <c r="B11508" t="s">
        <v>28622</v>
      </c>
      <c r="C11508" t="s">
        <v>28773</v>
      </c>
      <c r="D11508" t="s">
        <v>28774</v>
      </c>
      <c r="E11508">
        <v>4699018</v>
      </c>
      <c r="F11508" t="s">
        <v>2553</v>
      </c>
      <c r="G11508" t="s">
        <v>3487</v>
      </c>
      <c r="H11508" t="s">
        <v>2503</v>
      </c>
      <c r="I11508" t="s">
        <v>28788</v>
      </c>
      <c r="J11508" t="s">
        <v>3496</v>
      </c>
      <c r="K11508" t="s">
        <v>110</v>
      </c>
      <c r="L11508" t="s">
        <v>3346</v>
      </c>
      <c r="M11508" t="s">
        <v>3344</v>
      </c>
      <c r="N11508" t="s">
        <v>3345</v>
      </c>
      <c r="O11508" t="s">
        <v>3346</v>
      </c>
      <c r="P11508" t="s">
        <v>3346</v>
      </c>
      <c r="Q11508" t="s">
        <v>3346</v>
      </c>
    </row>
    <row r="11509" spans="1:17" x14ac:dyDescent="0.25">
      <c r="A11509" t="s">
        <v>28621</v>
      </c>
      <c r="B11509" t="s">
        <v>28622</v>
      </c>
      <c r="C11509" t="s">
        <v>28773</v>
      </c>
      <c r="D11509" t="s">
        <v>28774</v>
      </c>
      <c r="E11509">
        <v>4699019</v>
      </c>
      <c r="F11509" t="s">
        <v>2483</v>
      </c>
      <c r="G11509" t="s">
        <v>4637</v>
      </c>
      <c r="H11509" t="s">
        <v>3429</v>
      </c>
      <c r="I11509" t="s">
        <v>28789</v>
      </c>
      <c r="J11509" t="s">
        <v>2483</v>
      </c>
      <c r="K11509" t="s">
        <v>110</v>
      </c>
      <c r="L11509" t="s">
        <v>3343</v>
      </c>
      <c r="M11509" t="s">
        <v>3344</v>
      </c>
      <c r="N11509" t="s">
        <v>3345</v>
      </c>
      <c r="O11509" t="s">
        <v>3346</v>
      </c>
      <c r="P11509" t="s">
        <v>3346</v>
      </c>
      <c r="Q11509" t="s">
        <v>3346</v>
      </c>
    </row>
    <row r="11510" spans="1:17" x14ac:dyDescent="0.25">
      <c r="A11510" t="s">
        <v>28621</v>
      </c>
      <c r="B11510" t="s">
        <v>28622</v>
      </c>
      <c r="C11510" t="s">
        <v>28773</v>
      </c>
      <c r="D11510" t="s">
        <v>28774</v>
      </c>
      <c r="E11510">
        <v>4699020</v>
      </c>
      <c r="F11510" t="s">
        <v>102</v>
      </c>
      <c r="G11510" t="s">
        <v>3349</v>
      </c>
      <c r="H11510" t="s">
        <v>3350</v>
      </c>
      <c r="I11510" t="s">
        <v>28790</v>
      </c>
      <c r="J11510" t="s">
        <v>103</v>
      </c>
      <c r="K11510" t="s">
        <v>110</v>
      </c>
      <c r="L11510" t="s">
        <v>3343</v>
      </c>
      <c r="M11510" t="s">
        <v>3344</v>
      </c>
      <c r="N11510" t="s">
        <v>3345</v>
      </c>
      <c r="O11510" t="s">
        <v>3346</v>
      </c>
      <c r="P11510" t="s">
        <v>3346</v>
      </c>
      <c r="Q11510" t="s">
        <v>3346</v>
      </c>
    </row>
    <row r="11511" spans="1:17" x14ac:dyDescent="0.25">
      <c r="A11511" t="s">
        <v>28621</v>
      </c>
      <c r="B11511" t="s">
        <v>28622</v>
      </c>
      <c r="C11511" t="s">
        <v>28773</v>
      </c>
      <c r="D11511" t="s">
        <v>28774</v>
      </c>
      <c r="E11511">
        <v>4699020</v>
      </c>
      <c r="F11511" t="s">
        <v>102</v>
      </c>
      <c r="G11511" t="s">
        <v>3349</v>
      </c>
      <c r="H11511" t="s">
        <v>3350</v>
      </c>
      <c r="I11511" t="s">
        <v>28791</v>
      </c>
      <c r="J11511" t="s">
        <v>2454</v>
      </c>
      <c r="K11511" t="s">
        <v>110</v>
      </c>
      <c r="L11511" t="s">
        <v>3346</v>
      </c>
      <c r="M11511" t="s">
        <v>3344</v>
      </c>
      <c r="N11511" t="s">
        <v>3345</v>
      </c>
      <c r="O11511" t="s">
        <v>3346</v>
      </c>
      <c r="P11511" t="s">
        <v>3346</v>
      </c>
      <c r="Q11511" t="s">
        <v>3346</v>
      </c>
    </row>
    <row r="11512" spans="1:17" x14ac:dyDescent="0.25">
      <c r="A11512" t="s">
        <v>28621</v>
      </c>
      <c r="B11512" t="s">
        <v>28622</v>
      </c>
      <c r="C11512" t="s">
        <v>28773</v>
      </c>
      <c r="D11512" t="s">
        <v>28774</v>
      </c>
      <c r="E11512">
        <v>4699021</v>
      </c>
      <c r="F11512" t="s">
        <v>51</v>
      </c>
      <c r="G11512" t="s">
        <v>3475</v>
      </c>
      <c r="H11512" t="s">
        <v>3350</v>
      </c>
      <c r="I11512" t="s">
        <v>28792</v>
      </c>
      <c r="J11512" t="s">
        <v>28793</v>
      </c>
      <c r="K11512" t="s">
        <v>110</v>
      </c>
      <c r="L11512" t="s">
        <v>3343</v>
      </c>
      <c r="M11512" t="s">
        <v>3344</v>
      </c>
      <c r="N11512" t="s">
        <v>3345</v>
      </c>
      <c r="O11512" t="s">
        <v>3346</v>
      </c>
      <c r="P11512" t="s">
        <v>3346</v>
      </c>
      <c r="Q11512" t="s">
        <v>3346</v>
      </c>
    </row>
    <row r="11513" spans="1:17" x14ac:dyDescent="0.25">
      <c r="A11513" t="s">
        <v>28621</v>
      </c>
      <c r="B11513" t="s">
        <v>28622</v>
      </c>
      <c r="C11513" t="s">
        <v>28773</v>
      </c>
      <c r="D11513" t="s">
        <v>28774</v>
      </c>
      <c r="E11513">
        <v>4699021</v>
      </c>
      <c r="F11513" t="s">
        <v>51</v>
      </c>
      <c r="G11513" t="s">
        <v>3475</v>
      </c>
      <c r="H11513" t="s">
        <v>3350</v>
      </c>
      <c r="I11513" t="s">
        <v>28794</v>
      </c>
      <c r="J11513" t="s">
        <v>216</v>
      </c>
      <c r="K11513" t="s">
        <v>110</v>
      </c>
      <c r="L11513" t="s">
        <v>3346</v>
      </c>
      <c r="M11513" t="s">
        <v>3344</v>
      </c>
      <c r="N11513" t="s">
        <v>3345</v>
      </c>
      <c r="O11513" t="s">
        <v>3346</v>
      </c>
      <c r="P11513" t="s">
        <v>3346</v>
      </c>
      <c r="Q11513" t="s">
        <v>3346</v>
      </c>
    </row>
    <row r="11514" spans="1:17" x14ac:dyDescent="0.25">
      <c r="A11514" t="s">
        <v>28621</v>
      </c>
      <c r="B11514" t="s">
        <v>28622</v>
      </c>
      <c r="C11514" t="s">
        <v>28773</v>
      </c>
      <c r="D11514" t="s">
        <v>28774</v>
      </c>
      <c r="E11514">
        <v>4699021</v>
      </c>
      <c r="F11514" t="s">
        <v>51</v>
      </c>
      <c r="G11514" t="s">
        <v>3475</v>
      </c>
      <c r="H11514" t="s">
        <v>3350</v>
      </c>
      <c r="I11514" t="s">
        <v>28795</v>
      </c>
      <c r="J11514" t="s">
        <v>908</v>
      </c>
      <c r="K11514" t="s">
        <v>110</v>
      </c>
      <c r="L11514" t="s">
        <v>3346</v>
      </c>
      <c r="M11514" t="s">
        <v>3344</v>
      </c>
      <c r="N11514" t="s">
        <v>3345</v>
      </c>
      <c r="O11514" t="s">
        <v>3346</v>
      </c>
      <c r="P11514" t="s">
        <v>3346</v>
      </c>
      <c r="Q11514" t="s">
        <v>3346</v>
      </c>
    </row>
    <row r="11515" spans="1:17" x14ac:dyDescent="0.25">
      <c r="A11515" t="s">
        <v>28621</v>
      </c>
      <c r="B11515" t="s">
        <v>28622</v>
      </c>
      <c r="C11515" t="s">
        <v>28773</v>
      </c>
      <c r="D11515" t="s">
        <v>28774</v>
      </c>
      <c r="E11515">
        <v>4699022</v>
      </c>
      <c r="F11515" t="s">
        <v>893</v>
      </c>
      <c r="G11515" t="s">
        <v>3497</v>
      </c>
      <c r="H11515" t="s">
        <v>3498</v>
      </c>
      <c r="I11515" t="s">
        <v>28796</v>
      </c>
      <c r="J11515" t="s">
        <v>895</v>
      </c>
      <c r="K11515" t="s">
        <v>110</v>
      </c>
      <c r="L11515" t="s">
        <v>3343</v>
      </c>
      <c r="M11515" t="s">
        <v>3477</v>
      </c>
      <c r="N11515" t="s">
        <v>3513</v>
      </c>
      <c r="O11515" t="s">
        <v>3346</v>
      </c>
      <c r="P11515" t="s">
        <v>3346</v>
      </c>
      <c r="Q11515" t="s">
        <v>3346</v>
      </c>
    </row>
    <row r="11516" spans="1:17" x14ac:dyDescent="0.25">
      <c r="A11516" t="s">
        <v>28621</v>
      </c>
      <c r="B11516" t="s">
        <v>28622</v>
      </c>
      <c r="C11516" t="s">
        <v>28773</v>
      </c>
      <c r="D11516" t="s">
        <v>28774</v>
      </c>
      <c r="E11516">
        <v>4699023</v>
      </c>
      <c r="F11516" t="s">
        <v>2185</v>
      </c>
      <c r="G11516" t="s">
        <v>3500</v>
      </c>
      <c r="H11516" t="s">
        <v>2503</v>
      </c>
      <c r="I11516" t="s">
        <v>28797</v>
      </c>
      <c r="J11516" t="s">
        <v>1579</v>
      </c>
      <c r="K11516" t="s">
        <v>110</v>
      </c>
      <c r="L11516" t="s">
        <v>3343</v>
      </c>
      <c r="M11516" t="s">
        <v>3477</v>
      </c>
      <c r="N11516" t="s">
        <v>3513</v>
      </c>
      <c r="O11516" t="s">
        <v>3346</v>
      </c>
      <c r="P11516" t="s">
        <v>3346</v>
      </c>
      <c r="Q11516" t="s">
        <v>3346</v>
      </c>
    </row>
    <row r="11517" spans="1:17" x14ac:dyDescent="0.25">
      <c r="A11517" t="s">
        <v>28621</v>
      </c>
      <c r="B11517" t="s">
        <v>28622</v>
      </c>
      <c r="C11517" t="s">
        <v>28773</v>
      </c>
      <c r="D11517" t="s">
        <v>28774</v>
      </c>
      <c r="E11517">
        <v>4699023</v>
      </c>
      <c r="F11517" t="s">
        <v>2185</v>
      </c>
      <c r="G11517" t="s">
        <v>3500</v>
      </c>
      <c r="H11517" t="s">
        <v>2503</v>
      </c>
      <c r="I11517" t="s">
        <v>28798</v>
      </c>
      <c r="J11517" t="s">
        <v>3503</v>
      </c>
      <c r="K11517" t="s">
        <v>38</v>
      </c>
      <c r="L11517" t="s">
        <v>3346</v>
      </c>
      <c r="M11517" t="s">
        <v>3477</v>
      </c>
      <c r="N11517" t="s">
        <v>3513</v>
      </c>
      <c r="O11517" t="s">
        <v>3346</v>
      </c>
      <c r="P11517" t="s">
        <v>3346</v>
      </c>
      <c r="Q11517" t="s">
        <v>3346</v>
      </c>
    </row>
    <row r="11518" spans="1:17" x14ac:dyDescent="0.25">
      <c r="A11518" t="s">
        <v>28621</v>
      </c>
      <c r="B11518" t="s">
        <v>28622</v>
      </c>
      <c r="C11518" t="s">
        <v>28773</v>
      </c>
      <c r="D11518" t="s">
        <v>28774</v>
      </c>
      <c r="E11518">
        <v>4699023</v>
      </c>
      <c r="F11518" t="s">
        <v>2185</v>
      </c>
      <c r="G11518" t="s">
        <v>3500</v>
      </c>
      <c r="H11518" t="s">
        <v>2503</v>
      </c>
      <c r="I11518" t="s">
        <v>28799</v>
      </c>
      <c r="J11518" t="s">
        <v>3505</v>
      </c>
      <c r="K11518" t="s">
        <v>110</v>
      </c>
      <c r="L11518" t="s">
        <v>3346</v>
      </c>
      <c r="M11518" t="s">
        <v>3477</v>
      </c>
      <c r="N11518" t="s">
        <v>3513</v>
      </c>
      <c r="O11518" t="s">
        <v>3346</v>
      </c>
      <c r="P11518" t="s">
        <v>3346</v>
      </c>
      <c r="Q11518" t="s">
        <v>3346</v>
      </c>
    </row>
    <row r="11519" spans="1:17" x14ac:dyDescent="0.25">
      <c r="A11519" t="s">
        <v>28621</v>
      </c>
      <c r="B11519" t="s">
        <v>28622</v>
      </c>
      <c r="C11519" t="s">
        <v>28773</v>
      </c>
      <c r="D11519" t="s">
        <v>28774</v>
      </c>
      <c r="E11519">
        <v>4699023</v>
      </c>
      <c r="F11519" t="s">
        <v>2185</v>
      </c>
      <c r="G11519" t="s">
        <v>3500</v>
      </c>
      <c r="H11519" t="s">
        <v>2503</v>
      </c>
      <c r="I11519" t="s">
        <v>28800</v>
      </c>
      <c r="J11519" t="s">
        <v>3507</v>
      </c>
      <c r="K11519" t="s">
        <v>110</v>
      </c>
      <c r="L11519" t="s">
        <v>3346</v>
      </c>
      <c r="M11519" t="s">
        <v>3477</v>
      </c>
      <c r="N11519" t="s">
        <v>3513</v>
      </c>
      <c r="O11519" t="s">
        <v>3346</v>
      </c>
      <c r="P11519" t="s">
        <v>3346</v>
      </c>
      <c r="Q11519" t="s">
        <v>3346</v>
      </c>
    </row>
    <row r="11520" spans="1:17" x14ac:dyDescent="0.25">
      <c r="A11520" t="s">
        <v>28621</v>
      </c>
      <c r="B11520" t="s">
        <v>28622</v>
      </c>
      <c r="C11520" t="s">
        <v>28773</v>
      </c>
      <c r="D11520" t="s">
        <v>28774</v>
      </c>
      <c r="E11520">
        <v>4699024</v>
      </c>
      <c r="F11520" t="s">
        <v>375</v>
      </c>
      <c r="G11520" t="s">
        <v>3518</v>
      </c>
      <c r="H11520" t="s">
        <v>3350</v>
      </c>
      <c r="I11520" t="s">
        <v>28801</v>
      </c>
      <c r="J11520" t="s">
        <v>154</v>
      </c>
      <c r="K11520" t="s">
        <v>110</v>
      </c>
      <c r="L11520" t="s">
        <v>3343</v>
      </c>
      <c r="M11520" t="s">
        <v>3344</v>
      </c>
      <c r="N11520" t="s">
        <v>3345</v>
      </c>
      <c r="O11520" t="s">
        <v>3346</v>
      </c>
      <c r="P11520" t="s">
        <v>3346</v>
      </c>
      <c r="Q11520" t="s">
        <v>3346</v>
      </c>
    </row>
    <row r="11521" spans="1:17" x14ac:dyDescent="0.25">
      <c r="A11521" t="s">
        <v>28621</v>
      </c>
      <c r="B11521" t="s">
        <v>28622</v>
      </c>
      <c r="C11521" t="s">
        <v>28773</v>
      </c>
      <c r="D11521" t="s">
        <v>28774</v>
      </c>
      <c r="E11521">
        <v>4699025</v>
      </c>
      <c r="F11521" t="s">
        <v>3434</v>
      </c>
      <c r="G11521" t="s">
        <v>3435</v>
      </c>
      <c r="H11521" t="s">
        <v>3429</v>
      </c>
      <c r="I11521" t="s">
        <v>28802</v>
      </c>
      <c r="J11521" t="s">
        <v>3434</v>
      </c>
      <c r="K11521" t="s">
        <v>110</v>
      </c>
      <c r="L11521" t="s">
        <v>3343</v>
      </c>
      <c r="M11521" t="s">
        <v>3344</v>
      </c>
      <c r="N11521" t="s">
        <v>3345</v>
      </c>
      <c r="O11521" t="s">
        <v>3346</v>
      </c>
      <c r="P11521" t="s">
        <v>3346</v>
      </c>
      <c r="Q11521" t="s">
        <v>3346</v>
      </c>
    </row>
    <row r="11522" spans="1:17" x14ac:dyDescent="0.25">
      <c r="A11522" t="s">
        <v>28621</v>
      </c>
      <c r="B11522" t="s">
        <v>28622</v>
      </c>
      <c r="C11522" t="s">
        <v>28773</v>
      </c>
      <c r="D11522" t="s">
        <v>28774</v>
      </c>
      <c r="E11522">
        <v>4699026</v>
      </c>
      <c r="F11522" t="s">
        <v>2481</v>
      </c>
      <c r="G11522" t="s">
        <v>4647</v>
      </c>
      <c r="H11522" t="s">
        <v>3429</v>
      </c>
      <c r="I11522" t="s">
        <v>28803</v>
      </c>
      <c r="J11522" t="s">
        <v>2481</v>
      </c>
      <c r="K11522" t="s">
        <v>110</v>
      </c>
      <c r="L11522" t="s">
        <v>3343</v>
      </c>
      <c r="M11522" t="s">
        <v>3344</v>
      </c>
      <c r="N11522" t="s">
        <v>3345</v>
      </c>
      <c r="O11522" t="s">
        <v>3346</v>
      </c>
      <c r="P11522" t="s">
        <v>3346</v>
      </c>
      <c r="Q11522" t="s">
        <v>3346</v>
      </c>
    </row>
    <row r="11523" spans="1:17" x14ac:dyDescent="0.25">
      <c r="A11523" t="s">
        <v>28621</v>
      </c>
      <c r="B11523" t="s">
        <v>28622</v>
      </c>
      <c r="C11523" t="s">
        <v>28773</v>
      </c>
      <c r="D11523" t="s">
        <v>28774</v>
      </c>
      <c r="E11523">
        <v>4699027</v>
      </c>
      <c r="F11523" t="s">
        <v>867</v>
      </c>
      <c r="G11523" t="s">
        <v>3481</v>
      </c>
      <c r="H11523" t="s">
        <v>3350</v>
      </c>
      <c r="I11523" t="s">
        <v>28804</v>
      </c>
      <c r="J11523" t="s">
        <v>869</v>
      </c>
      <c r="K11523" t="s">
        <v>110</v>
      </c>
      <c r="L11523" t="s">
        <v>3343</v>
      </c>
      <c r="M11523" t="s">
        <v>3344</v>
      </c>
      <c r="N11523" t="s">
        <v>3345</v>
      </c>
      <c r="O11523" t="s">
        <v>3346</v>
      </c>
      <c r="P11523" t="s">
        <v>3346</v>
      </c>
      <c r="Q11523" t="s">
        <v>3346</v>
      </c>
    </row>
    <row r="11524" spans="1:17" x14ac:dyDescent="0.25">
      <c r="A11524" t="s">
        <v>28621</v>
      </c>
      <c r="B11524" t="s">
        <v>28622</v>
      </c>
      <c r="C11524" t="s">
        <v>28773</v>
      </c>
      <c r="D11524" t="s">
        <v>28774</v>
      </c>
      <c r="E11524">
        <v>4699028</v>
      </c>
      <c r="F11524" t="s">
        <v>2542</v>
      </c>
      <c r="G11524" t="s">
        <v>28805</v>
      </c>
      <c r="H11524" t="s">
        <v>3350</v>
      </c>
      <c r="I11524" t="s">
        <v>28806</v>
      </c>
      <c r="J11524" t="s">
        <v>4080</v>
      </c>
      <c r="K11524" t="s">
        <v>110</v>
      </c>
      <c r="L11524" t="s">
        <v>3343</v>
      </c>
      <c r="M11524" t="s">
        <v>3344</v>
      </c>
      <c r="N11524" t="s">
        <v>3345</v>
      </c>
      <c r="O11524" t="s">
        <v>3346</v>
      </c>
      <c r="P11524" t="s">
        <v>3346</v>
      </c>
      <c r="Q11524" t="s">
        <v>3346</v>
      </c>
    </row>
    <row r="11525" spans="1:17" x14ac:dyDescent="0.25">
      <c r="A11525" t="s">
        <v>28621</v>
      </c>
      <c r="B11525" t="s">
        <v>28622</v>
      </c>
      <c r="C11525" t="s">
        <v>28773</v>
      </c>
      <c r="D11525" t="s">
        <v>28774</v>
      </c>
      <c r="E11525">
        <v>4699029</v>
      </c>
      <c r="F11525" t="s">
        <v>3508</v>
      </c>
      <c r="G11525" t="s">
        <v>3509</v>
      </c>
      <c r="H11525" t="s">
        <v>3510</v>
      </c>
      <c r="I11525" t="s">
        <v>28807</v>
      </c>
      <c r="J11525" t="s">
        <v>3512</v>
      </c>
      <c r="K11525" t="s">
        <v>38</v>
      </c>
      <c r="L11525" t="s">
        <v>3343</v>
      </c>
      <c r="M11525" t="s">
        <v>3477</v>
      </c>
      <c r="N11525" t="s">
        <v>3513</v>
      </c>
      <c r="O11525" t="s">
        <v>3346</v>
      </c>
      <c r="P11525" t="s">
        <v>3346</v>
      </c>
      <c r="Q11525" t="s">
        <v>3346</v>
      </c>
    </row>
    <row r="11526" spans="1:17" x14ac:dyDescent="0.25">
      <c r="A11526" t="s">
        <v>28621</v>
      </c>
      <c r="B11526" t="s">
        <v>28622</v>
      </c>
      <c r="C11526" t="s">
        <v>28773</v>
      </c>
      <c r="D11526" t="s">
        <v>28774</v>
      </c>
      <c r="E11526">
        <v>4699030</v>
      </c>
      <c r="F11526" t="s">
        <v>2347</v>
      </c>
      <c r="G11526" t="s">
        <v>17583</v>
      </c>
      <c r="H11526" t="s">
        <v>3515</v>
      </c>
      <c r="I11526" t="s">
        <v>28808</v>
      </c>
      <c r="J11526" t="s">
        <v>3517</v>
      </c>
      <c r="K11526" t="s">
        <v>110</v>
      </c>
      <c r="L11526" t="s">
        <v>3343</v>
      </c>
      <c r="M11526" t="s">
        <v>3344</v>
      </c>
      <c r="N11526" t="s">
        <v>3345</v>
      </c>
      <c r="O11526" t="s">
        <v>3346</v>
      </c>
      <c r="P11526" t="s">
        <v>3346</v>
      </c>
      <c r="Q11526" t="s">
        <v>3346</v>
      </c>
    </row>
    <row r="11527" spans="1:17" x14ac:dyDescent="0.25">
      <c r="A11527" t="s">
        <v>28621</v>
      </c>
      <c r="B11527" t="s">
        <v>28622</v>
      </c>
      <c r="C11527" t="s">
        <v>28773</v>
      </c>
      <c r="D11527" t="s">
        <v>28774</v>
      </c>
      <c r="E11527">
        <v>4699031</v>
      </c>
      <c r="F11527" t="s">
        <v>1896</v>
      </c>
      <c r="G11527" t="s">
        <v>4770</v>
      </c>
      <c r="H11527" t="s">
        <v>3350</v>
      </c>
      <c r="I11527" t="s">
        <v>28809</v>
      </c>
      <c r="J11527" t="s">
        <v>28810</v>
      </c>
      <c r="K11527" t="s">
        <v>110</v>
      </c>
      <c r="L11527" t="s">
        <v>3343</v>
      </c>
      <c r="M11527" t="s">
        <v>3344</v>
      </c>
      <c r="N11527" t="s">
        <v>3345</v>
      </c>
      <c r="O11527" t="s">
        <v>3346</v>
      </c>
      <c r="P11527" t="s">
        <v>3346</v>
      </c>
      <c r="Q11527" t="s">
        <v>3346</v>
      </c>
    </row>
    <row r="11528" spans="1:17" x14ac:dyDescent="0.25">
      <c r="A11528" t="s">
        <v>28621</v>
      </c>
      <c r="B11528" t="s">
        <v>28622</v>
      </c>
      <c r="C11528" t="s">
        <v>28773</v>
      </c>
      <c r="D11528" t="s">
        <v>28774</v>
      </c>
      <c r="E11528">
        <v>4699032</v>
      </c>
      <c r="F11528" t="s">
        <v>875</v>
      </c>
      <c r="G11528" t="s">
        <v>14573</v>
      </c>
      <c r="H11528" t="s">
        <v>3350</v>
      </c>
      <c r="I11528" t="s">
        <v>28811</v>
      </c>
      <c r="J11528" t="s">
        <v>876</v>
      </c>
      <c r="K11528" t="s">
        <v>110</v>
      </c>
      <c r="L11528" t="s">
        <v>3343</v>
      </c>
      <c r="M11528" t="s">
        <v>3344</v>
      </c>
      <c r="N11528" t="s">
        <v>3345</v>
      </c>
      <c r="O11528" t="s">
        <v>3346</v>
      </c>
      <c r="P11528" t="s">
        <v>3346</v>
      </c>
      <c r="Q11528" t="s">
        <v>3346</v>
      </c>
    </row>
    <row r="11529" spans="1:17" x14ac:dyDescent="0.25">
      <c r="A11529" t="s">
        <v>28621</v>
      </c>
      <c r="B11529" t="s">
        <v>28622</v>
      </c>
      <c r="C11529" t="s">
        <v>28773</v>
      </c>
      <c r="D11529" t="s">
        <v>28774</v>
      </c>
      <c r="E11529">
        <v>4699033</v>
      </c>
      <c r="F11529" t="s">
        <v>3522</v>
      </c>
      <c r="G11529" t="s">
        <v>28812</v>
      </c>
      <c r="H11529" t="s">
        <v>3429</v>
      </c>
      <c r="I11529" t="s">
        <v>28813</v>
      </c>
      <c r="J11529" t="s">
        <v>28814</v>
      </c>
      <c r="K11529" t="s">
        <v>110</v>
      </c>
      <c r="L11529" t="s">
        <v>3343</v>
      </c>
      <c r="M11529" t="s">
        <v>3344</v>
      </c>
      <c r="N11529" t="s">
        <v>3345</v>
      </c>
      <c r="O11529" t="s">
        <v>3346</v>
      </c>
      <c r="P11529" t="s">
        <v>3346</v>
      </c>
      <c r="Q11529" t="s">
        <v>3346</v>
      </c>
    </row>
    <row r="11530" spans="1:17" x14ac:dyDescent="0.25">
      <c r="A11530" t="s">
        <v>28621</v>
      </c>
      <c r="B11530" t="s">
        <v>28622</v>
      </c>
      <c r="C11530" t="s">
        <v>28773</v>
      </c>
      <c r="D11530" t="s">
        <v>28774</v>
      </c>
      <c r="E11530">
        <v>4699034</v>
      </c>
      <c r="F11530" t="s">
        <v>128</v>
      </c>
      <c r="G11530" t="s">
        <v>28815</v>
      </c>
      <c r="H11530" t="s">
        <v>3526</v>
      </c>
      <c r="I11530" t="s">
        <v>28816</v>
      </c>
      <c r="J11530" t="s">
        <v>4633</v>
      </c>
      <c r="K11530" t="s">
        <v>110</v>
      </c>
      <c r="L11530" t="s">
        <v>3343</v>
      </c>
      <c r="M11530" t="s">
        <v>3344</v>
      </c>
      <c r="N11530" t="s">
        <v>3345</v>
      </c>
      <c r="O11530" t="s">
        <v>3346</v>
      </c>
      <c r="P11530" t="s">
        <v>3346</v>
      </c>
      <c r="Q11530" t="s">
        <v>3346</v>
      </c>
    </row>
    <row r="11531" spans="1:17" x14ac:dyDescent="0.25">
      <c r="A11531" t="s">
        <v>28621</v>
      </c>
      <c r="B11531" t="s">
        <v>28622</v>
      </c>
      <c r="C11531" t="s">
        <v>28773</v>
      </c>
      <c r="D11531" t="s">
        <v>28774</v>
      </c>
      <c r="E11531">
        <v>4699034</v>
      </c>
      <c r="F11531" t="s">
        <v>128</v>
      </c>
      <c r="G11531" t="s">
        <v>28815</v>
      </c>
      <c r="H11531" t="s">
        <v>3526</v>
      </c>
      <c r="I11531" t="s">
        <v>28817</v>
      </c>
      <c r="J11531" t="s">
        <v>1193</v>
      </c>
      <c r="K11531" t="s">
        <v>110</v>
      </c>
      <c r="L11531" t="s">
        <v>3346</v>
      </c>
      <c r="M11531" t="s">
        <v>3344</v>
      </c>
      <c r="N11531" t="s">
        <v>3345</v>
      </c>
      <c r="O11531" t="s">
        <v>3346</v>
      </c>
      <c r="P11531" t="s">
        <v>3346</v>
      </c>
      <c r="Q11531" t="s">
        <v>3346</v>
      </c>
    </row>
    <row r="11532" spans="1:17" x14ac:dyDescent="0.25">
      <c r="A11532" t="s">
        <v>28621</v>
      </c>
      <c r="B11532" t="s">
        <v>28622</v>
      </c>
      <c r="C11532" t="s">
        <v>28773</v>
      </c>
      <c r="D11532" t="s">
        <v>28774</v>
      </c>
      <c r="E11532">
        <v>4699035</v>
      </c>
      <c r="F11532" t="s">
        <v>3537</v>
      </c>
      <c r="G11532" t="s">
        <v>28818</v>
      </c>
      <c r="H11532" t="s">
        <v>2503</v>
      </c>
      <c r="I11532" t="s">
        <v>28819</v>
      </c>
      <c r="J11532" t="s">
        <v>3540</v>
      </c>
      <c r="K11532" t="s">
        <v>110</v>
      </c>
      <c r="L11532" t="s">
        <v>3343</v>
      </c>
      <c r="M11532" t="s">
        <v>3344</v>
      </c>
      <c r="N11532" t="s">
        <v>3345</v>
      </c>
      <c r="O11532" t="s">
        <v>3346</v>
      </c>
      <c r="P11532" t="s">
        <v>3346</v>
      </c>
      <c r="Q11532" t="s">
        <v>3346</v>
      </c>
    </row>
    <row r="11533" spans="1:17" x14ac:dyDescent="0.25">
      <c r="A11533" t="s">
        <v>28621</v>
      </c>
      <c r="B11533" t="s">
        <v>28622</v>
      </c>
      <c r="C11533" t="s">
        <v>28773</v>
      </c>
      <c r="D11533" t="s">
        <v>28774</v>
      </c>
      <c r="E11533">
        <v>4699036</v>
      </c>
      <c r="F11533" t="s">
        <v>28820</v>
      </c>
      <c r="G11533" t="s">
        <v>28821</v>
      </c>
      <c r="H11533" t="s">
        <v>2503</v>
      </c>
      <c r="I11533" t="s">
        <v>28822</v>
      </c>
      <c r="J11533" t="s">
        <v>3544</v>
      </c>
      <c r="K11533" t="s">
        <v>110</v>
      </c>
      <c r="L11533" t="s">
        <v>3343</v>
      </c>
      <c r="M11533" t="s">
        <v>3344</v>
      </c>
      <c r="N11533" t="s">
        <v>3345</v>
      </c>
      <c r="O11533" t="s">
        <v>3346</v>
      </c>
      <c r="P11533" t="s">
        <v>3346</v>
      </c>
      <c r="Q11533" t="s">
        <v>3346</v>
      </c>
    </row>
  </sheetData>
  <autoFilter ref="A1:Q11533" xr:uid="{25C36BB3-58EE-4E36-A734-C82C5405045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5AF8-866E-4E71-A1F6-13C29AC0E7E5}">
  <sheetPr codeName="Hoja3" filterMode="1"/>
  <dimension ref="A1:AO695"/>
  <sheetViews>
    <sheetView topLeftCell="A4" workbookViewId="0">
      <selection activeCell="I183" sqref="I183"/>
    </sheetView>
  </sheetViews>
  <sheetFormatPr baseColWidth="10" defaultColWidth="11.42578125" defaultRowHeight="11.25" x14ac:dyDescent="0.2"/>
  <cols>
    <col min="1" max="1" width="2.140625" style="860" customWidth="1"/>
    <col min="2" max="2" width="13.85546875" style="860" customWidth="1"/>
    <col min="3" max="3" width="8.5703125" style="861" customWidth="1"/>
    <col min="4" max="4" width="17.140625" style="861" customWidth="1"/>
    <col min="5" max="5" width="10.42578125" style="861" customWidth="1"/>
    <col min="6" max="6" width="17.5703125" style="861" customWidth="1"/>
    <col min="7" max="7" width="13.28515625" style="862" customWidth="1"/>
    <col min="8" max="8" width="12.42578125" style="862" customWidth="1"/>
    <col min="9" max="9" width="20.140625" style="862" customWidth="1"/>
    <col min="10" max="10" width="14.5703125" style="862" customWidth="1"/>
    <col min="11" max="11" width="20.140625" style="862" customWidth="1"/>
    <col min="12" max="12" width="14.140625" style="862" customWidth="1"/>
    <col min="13" max="13" width="13.28515625" style="860" customWidth="1"/>
    <col min="14" max="14" width="14.140625" style="860" customWidth="1"/>
    <col min="15" max="15" width="15.28515625" style="860" customWidth="1"/>
    <col min="16" max="16" width="11.42578125" style="860" customWidth="1"/>
    <col min="17" max="18" width="15.42578125" style="860" customWidth="1"/>
    <col min="19" max="20" width="16" style="860" customWidth="1"/>
    <col min="21" max="21" width="11.42578125" style="860" customWidth="1"/>
    <col min="22" max="22" width="14.140625" style="860" bestFit="1" customWidth="1"/>
    <col min="23" max="25" width="11.42578125" style="860" customWidth="1"/>
    <col min="26" max="26" width="13" style="860" bestFit="1" customWidth="1"/>
    <col min="27" max="27" width="13.85546875" style="860" bestFit="1" customWidth="1"/>
    <col min="28" max="28" width="11.42578125" style="860" customWidth="1"/>
    <col min="29" max="29" width="14.140625" style="860" bestFit="1" customWidth="1"/>
    <col min="30" max="32" width="11.42578125" style="860" customWidth="1"/>
    <col min="33" max="33" width="13.85546875" style="860" customWidth="1"/>
    <col min="34" max="34" width="13.85546875" style="860" bestFit="1" customWidth="1"/>
    <col min="35" max="35" width="11.42578125" style="860" customWidth="1"/>
    <col min="36" max="36" width="14.140625" style="860" bestFit="1" customWidth="1"/>
    <col min="37" max="37" width="11.42578125" style="860" customWidth="1"/>
    <col min="38" max="38" width="12.140625" style="860" bestFit="1" customWidth="1"/>
    <col min="39" max="39" width="11.42578125" style="860" customWidth="1"/>
    <col min="40" max="40" width="13.85546875" style="860" bestFit="1" customWidth="1"/>
    <col min="41" max="16384" width="11.42578125" style="860"/>
  </cols>
  <sheetData>
    <row r="1" spans="2:40" hidden="1" x14ac:dyDescent="0.2"/>
    <row r="2" spans="2:40" hidden="1" x14ac:dyDescent="0.2">
      <c r="S2" s="863"/>
    </row>
    <row r="3" spans="2:40" hidden="1" x14ac:dyDescent="0.2">
      <c r="B3" s="861"/>
    </row>
    <row r="4" spans="2:40" x14ac:dyDescent="0.2">
      <c r="B4" s="861"/>
      <c r="F4" s="862"/>
    </row>
    <row r="5" spans="2:40" x14ac:dyDescent="0.2">
      <c r="B5" s="861"/>
      <c r="M5" s="2078">
        <v>2024</v>
      </c>
      <c r="N5" s="2078"/>
      <c r="O5" s="2078"/>
      <c r="P5" s="2078"/>
      <c r="Q5" s="2078"/>
      <c r="R5" s="2078"/>
      <c r="S5" s="2078"/>
      <c r="T5" s="2078">
        <v>2025</v>
      </c>
      <c r="U5" s="2078"/>
      <c r="V5" s="2078"/>
      <c r="W5" s="2078"/>
      <c r="X5" s="2078"/>
      <c r="Y5" s="2078"/>
      <c r="Z5" s="2078"/>
      <c r="AA5" s="2078">
        <v>2026</v>
      </c>
      <c r="AB5" s="2078"/>
      <c r="AC5" s="2078"/>
      <c r="AD5" s="2078"/>
      <c r="AE5" s="2078"/>
      <c r="AF5" s="2078"/>
      <c r="AG5" s="2078"/>
      <c r="AH5" s="2078">
        <v>2027</v>
      </c>
      <c r="AI5" s="2078"/>
      <c r="AJ5" s="2078"/>
      <c r="AK5" s="2078"/>
      <c r="AL5" s="2078"/>
      <c r="AM5" s="2078"/>
      <c r="AN5" s="2078"/>
    </row>
    <row r="6" spans="2:40" ht="45" x14ac:dyDescent="0.2">
      <c r="B6" s="864" t="s">
        <v>0</v>
      </c>
      <c r="C6" s="865" t="s">
        <v>4</v>
      </c>
      <c r="D6" s="866" t="s">
        <v>5</v>
      </c>
      <c r="E6" s="866" t="s">
        <v>2617</v>
      </c>
      <c r="F6" s="866" t="s">
        <v>2618</v>
      </c>
      <c r="G6" s="867" t="s">
        <v>2619</v>
      </c>
      <c r="H6" s="867" t="s">
        <v>2620</v>
      </c>
      <c r="I6" s="868" t="s">
        <v>2621</v>
      </c>
      <c r="J6" s="868"/>
      <c r="K6" s="868" t="s">
        <v>2622</v>
      </c>
      <c r="L6" s="868" t="s">
        <v>2623</v>
      </c>
      <c r="M6" s="869" t="s">
        <v>2624</v>
      </c>
      <c r="N6" s="869" t="s">
        <v>2625</v>
      </c>
      <c r="O6" s="869" t="s">
        <v>2626</v>
      </c>
      <c r="P6" s="869" t="s">
        <v>2627</v>
      </c>
      <c r="Q6" s="869" t="s">
        <v>2628</v>
      </c>
      <c r="R6" s="869" t="s">
        <v>2629</v>
      </c>
      <c r="S6" s="869" t="s">
        <v>2630</v>
      </c>
      <c r="T6" s="869" t="s">
        <v>2624</v>
      </c>
      <c r="U6" s="869" t="s">
        <v>2625</v>
      </c>
      <c r="V6" s="869" t="s">
        <v>2626</v>
      </c>
      <c r="W6" s="869" t="s">
        <v>2627</v>
      </c>
      <c r="X6" s="869" t="s">
        <v>2628</v>
      </c>
      <c r="Y6" s="869" t="s">
        <v>2629</v>
      </c>
      <c r="Z6" s="869" t="s">
        <v>2630</v>
      </c>
      <c r="AA6" s="869" t="s">
        <v>2624</v>
      </c>
      <c r="AB6" s="869" t="s">
        <v>2625</v>
      </c>
      <c r="AC6" s="869" t="s">
        <v>2626</v>
      </c>
      <c r="AD6" s="869" t="s">
        <v>2627</v>
      </c>
      <c r="AE6" s="869" t="s">
        <v>2628</v>
      </c>
      <c r="AF6" s="869" t="s">
        <v>2629</v>
      </c>
      <c r="AG6" s="869" t="s">
        <v>2630</v>
      </c>
      <c r="AH6" s="869" t="s">
        <v>2624</v>
      </c>
      <c r="AI6" s="869" t="s">
        <v>2625</v>
      </c>
      <c r="AJ6" s="869" t="s">
        <v>2626</v>
      </c>
      <c r="AK6" s="869" t="s">
        <v>2627</v>
      </c>
      <c r="AL6" s="869" t="s">
        <v>2628</v>
      </c>
      <c r="AM6" s="869" t="s">
        <v>2629</v>
      </c>
      <c r="AN6" s="869" t="s">
        <v>2630</v>
      </c>
    </row>
    <row r="7" spans="2:40" ht="56.25" hidden="1" x14ac:dyDescent="0.2">
      <c r="B7" s="2079" t="s">
        <v>2631</v>
      </c>
      <c r="C7" s="870">
        <v>33</v>
      </c>
      <c r="D7" s="871" t="s">
        <v>418</v>
      </c>
      <c r="E7" s="871">
        <v>3301</v>
      </c>
      <c r="F7" s="872" t="s">
        <v>420</v>
      </c>
      <c r="G7" s="873">
        <v>1603</v>
      </c>
      <c r="H7" s="871" t="s">
        <v>2632</v>
      </c>
      <c r="I7" s="872" t="s">
        <v>2633</v>
      </c>
      <c r="J7" s="872"/>
      <c r="K7" s="872" t="s">
        <v>2634</v>
      </c>
      <c r="L7" s="874">
        <f>[2]Cultura!D8</f>
        <v>562001710</v>
      </c>
      <c r="M7" s="874">
        <f>[2]Cultura!D8</f>
        <v>562001710</v>
      </c>
      <c r="N7" s="874"/>
      <c r="O7" s="874"/>
      <c r="P7" s="875"/>
      <c r="Q7" s="875"/>
      <c r="R7" s="875"/>
      <c r="S7" s="874">
        <f t="shared" ref="S7:S38" si="0">+R7+Q7+P7+O7+N7+M7</f>
        <v>562001710</v>
      </c>
      <c r="T7" s="876">
        <v>590101796</v>
      </c>
      <c r="U7" s="877"/>
      <c r="V7" s="877"/>
      <c r="W7" s="877"/>
      <c r="X7" s="877"/>
      <c r="Y7" s="877"/>
      <c r="Z7" s="876">
        <f t="shared" ref="Z7:Z15" si="1">T7</f>
        <v>590101796</v>
      </c>
      <c r="AA7" s="876">
        <v>619606885</v>
      </c>
      <c r="AB7" s="876"/>
      <c r="AC7" s="876"/>
      <c r="AD7" s="876"/>
      <c r="AE7" s="876"/>
      <c r="AF7" s="876"/>
      <c r="AG7" s="876">
        <f t="shared" ref="AG7:AG15" si="2">AA7</f>
        <v>619606885</v>
      </c>
      <c r="AH7" s="876">
        <v>650587230</v>
      </c>
      <c r="AI7" s="876"/>
      <c r="AJ7" s="876"/>
      <c r="AK7" s="876"/>
      <c r="AL7" s="876"/>
      <c r="AM7" s="876"/>
      <c r="AN7" s="876">
        <f t="shared" ref="AN7:AN15" si="3">AH7</f>
        <v>650587230</v>
      </c>
    </row>
    <row r="8" spans="2:40" ht="45" hidden="1" x14ac:dyDescent="0.2">
      <c r="B8" s="2080"/>
      <c r="C8" s="870">
        <v>33</v>
      </c>
      <c r="D8" s="871" t="s">
        <v>418</v>
      </c>
      <c r="E8" s="871">
        <v>3301</v>
      </c>
      <c r="F8" s="872" t="s">
        <v>420</v>
      </c>
      <c r="G8" s="873">
        <v>1603</v>
      </c>
      <c r="H8" s="871" t="s">
        <v>2632</v>
      </c>
      <c r="I8" s="872" t="s">
        <v>2635</v>
      </c>
      <c r="J8" s="872"/>
      <c r="K8" s="872" t="s">
        <v>2636</v>
      </c>
      <c r="L8" s="874">
        <f>[2]Cultura!D9</f>
        <v>624446345</v>
      </c>
      <c r="M8" s="874">
        <f>[2]Cultura!D9</f>
        <v>624446345</v>
      </c>
      <c r="N8" s="874"/>
      <c r="O8" s="874"/>
      <c r="P8" s="875"/>
      <c r="Q8" s="875"/>
      <c r="R8" s="875"/>
      <c r="S8" s="874">
        <f t="shared" si="0"/>
        <v>624446345</v>
      </c>
      <c r="T8" s="876">
        <v>655668662</v>
      </c>
      <c r="U8" s="877"/>
      <c r="V8" s="877"/>
      <c r="W8" s="877"/>
      <c r="X8" s="877"/>
      <c r="Y8" s="877"/>
      <c r="Z8" s="876">
        <f t="shared" si="1"/>
        <v>655668662</v>
      </c>
      <c r="AA8" s="876">
        <v>688452095</v>
      </c>
      <c r="AB8" s="876"/>
      <c r="AC8" s="876"/>
      <c r="AD8" s="876"/>
      <c r="AE8" s="876"/>
      <c r="AF8" s="876"/>
      <c r="AG8" s="876">
        <f t="shared" si="2"/>
        <v>688452095</v>
      </c>
      <c r="AH8" s="876">
        <v>722874700</v>
      </c>
      <c r="AI8" s="876"/>
      <c r="AJ8" s="876"/>
      <c r="AK8" s="876"/>
      <c r="AL8" s="876"/>
      <c r="AM8" s="876"/>
      <c r="AN8" s="876">
        <f t="shared" si="3"/>
        <v>722874700</v>
      </c>
    </row>
    <row r="9" spans="2:40" ht="56.25" hidden="1" x14ac:dyDescent="0.2">
      <c r="B9" s="2080"/>
      <c r="C9" s="870">
        <v>33</v>
      </c>
      <c r="D9" s="871" t="s">
        <v>418</v>
      </c>
      <c r="E9" s="871">
        <v>3301</v>
      </c>
      <c r="F9" s="872" t="s">
        <v>420</v>
      </c>
      <c r="G9" s="873">
        <v>1603</v>
      </c>
      <c r="H9" s="871" t="s">
        <v>2632</v>
      </c>
      <c r="I9" s="872" t="s">
        <v>2637</v>
      </c>
      <c r="J9" s="872"/>
      <c r="K9" s="872" t="s">
        <v>2638</v>
      </c>
      <c r="L9" s="874">
        <f>[2]Cultura!D6</f>
        <v>1150000000</v>
      </c>
      <c r="M9" s="874">
        <f>[2]Cultura!D6</f>
        <v>1150000000</v>
      </c>
      <c r="N9" s="874"/>
      <c r="O9" s="874"/>
      <c r="P9" s="875"/>
      <c r="Q9" s="875"/>
      <c r="R9" s="875"/>
      <c r="S9" s="874">
        <f t="shared" si="0"/>
        <v>1150000000</v>
      </c>
      <c r="T9" s="876">
        <v>1207500000</v>
      </c>
      <c r="U9" s="877"/>
      <c r="V9" s="877"/>
      <c r="W9" s="877"/>
      <c r="X9" s="877"/>
      <c r="Y9" s="877"/>
      <c r="Z9" s="876">
        <f t="shared" si="1"/>
        <v>1207500000</v>
      </c>
      <c r="AA9" s="876">
        <v>1267875000</v>
      </c>
      <c r="AB9" s="876"/>
      <c r="AC9" s="876"/>
      <c r="AD9" s="876"/>
      <c r="AE9" s="876"/>
      <c r="AF9" s="876"/>
      <c r="AG9" s="876">
        <f t="shared" si="2"/>
        <v>1267875000</v>
      </c>
      <c r="AH9" s="876">
        <v>1331268750</v>
      </c>
      <c r="AI9" s="876"/>
      <c r="AJ9" s="876"/>
      <c r="AK9" s="876"/>
      <c r="AL9" s="876"/>
      <c r="AM9" s="876"/>
      <c r="AN9" s="876">
        <f t="shared" si="3"/>
        <v>1331268750</v>
      </c>
    </row>
    <row r="10" spans="2:40" ht="56.25" hidden="1" x14ac:dyDescent="0.2">
      <c r="B10" s="2080"/>
      <c r="C10" s="870">
        <v>33</v>
      </c>
      <c r="D10" s="871" t="s">
        <v>418</v>
      </c>
      <c r="E10" s="871">
        <v>3301</v>
      </c>
      <c r="F10" s="872" t="s">
        <v>420</v>
      </c>
      <c r="G10" s="873">
        <v>1603</v>
      </c>
      <c r="H10" s="871" t="s">
        <v>2632</v>
      </c>
      <c r="I10" s="872" t="s">
        <v>2637</v>
      </c>
      <c r="J10" s="872"/>
      <c r="K10" s="872" t="s">
        <v>2639</v>
      </c>
      <c r="L10" s="874">
        <f>+[2]Cultura!D10</f>
        <v>254280800</v>
      </c>
      <c r="M10" s="874">
        <f>+[2]Cultura!D10</f>
        <v>254280800</v>
      </c>
      <c r="N10" s="874"/>
      <c r="O10" s="874"/>
      <c r="P10" s="875"/>
      <c r="Q10" s="875"/>
      <c r="R10" s="875"/>
      <c r="S10" s="874">
        <f t="shared" si="0"/>
        <v>254280800</v>
      </c>
      <c r="T10" s="876">
        <v>266994840</v>
      </c>
      <c r="U10" s="877"/>
      <c r="V10" s="877"/>
      <c r="W10" s="877"/>
      <c r="X10" s="877"/>
      <c r="Y10" s="877"/>
      <c r="Z10" s="876">
        <f t="shared" si="1"/>
        <v>266994840</v>
      </c>
      <c r="AA10" s="876">
        <v>280344582</v>
      </c>
      <c r="AB10" s="876"/>
      <c r="AC10" s="876"/>
      <c r="AD10" s="876"/>
      <c r="AE10" s="876"/>
      <c r="AF10" s="876"/>
      <c r="AG10" s="876">
        <f t="shared" si="2"/>
        <v>280344582</v>
      </c>
      <c r="AH10" s="876">
        <v>294361811</v>
      </c>
      <c r="AI10" s="876"/>
      <c r="AJ10" s="876"/>
      <c r="AK10" s="876"/>
      <c r="AL10" s="876"/>
      <c r="AM10" s="876"/>
      <c r="AN10" s="876">
        <f t="shared" si="3"/>
        <v>294361811</v>
      </c>
    </row>
    <row r="11" spans="2:40" ht="45" hidden="1" x14ac:dyDescent="0.2">
      <c r="B11" s="2080"/>
      <c r="C11" s="870">
        <v>33</v>
      </c>
      <c r="D11" s="871" t="s">
        <v>418</v>
      </c>
      <c r="E11" s="871">
        <v>3301</v>
      </c>
      <c r="F11" s="872" t="s">
        <v>420</v>
      </c>
      <c r="G11" s="873">
        <v>1603</v>
      </c>
      <c r="H11" s="871" t="s">
        <v>2632</v>
      </c>
      <c r="I11" s="872" t="s">
        <v>2640</v>
      </c>
      <c r="J11" s="872"/>
      <c r="K11" s="872" t="s">
        <v>2641</v>
      </c>
      <c r="L11" s="874">
        <f>[2]Cultura!D11</f>
        <v>1574824800</v>
      </c>
      <c r="M11" s="874">
        <f>[2]Cultura!D11</f>
        <v>1574824800</v>
      </c>
      <c r="N11" s="874"/>
      <c r="O11" s="874"/>
      <c r="P11" s="875"/>
      <c r="Q11" s="875"/>
      <c r="R11" s="875"/>
      <c r="S11" s="874">
        <f t="shared" si="0"/>
        <v>1574824800</v>
      </c>
      <c r="T11" s="876">
        <v>1653566040</v>
      </c>
      <c r="U11" s="877"/>
      <c r="V11" s="877"/>
      <c r="W11" s="877"/>
      <c r="X11" s="877"/>
      <c r="Y11" s="877"/>
      <c r="Z11" s="876">
        <f t="shared" si="1"/>
        <v>1653566040</v>
      </c>
      <c r="AA11" s="876">
        <v>1736244342</v>
      </c>
      <c r="AB11" s="876"/>
      <c r="AC11" s="876"/>
      <c r="AD11" s="876"/>
      <c r="AE11" s="876"/>
      <c r="AF11" s="876"/>
      <c r="AG11" s="876">
        <f t="shared" si="2"/>
        <v>1736244342</v>
      </c>
      <c r="AH11" s="876">
        <v>1823056559</v>
      </c>
      <c r="AI11" s="876"/>
      <c r="AJ11" s="876"/>
      <c r="AK11" s="876"/>
      <c r="AL11" s="876"/>
      <c r="AM11" s="876"/>
      <c r="AN11" s="876">
        <f t="shared" si="3"/>
        <v>1823056559</v>
      </c>
    </row>
    <row r="12" spans="2:40" ht="45" hidden="1" x14ac:dyDescent="0.2">
      <c r="B12" s="2080"/>
      <c r="C12" s="870">
        <v>33</v>
      </c>
      <c r="D12" s="871" t="s">
        <v>418</v>
      </c>
      <c r="E12" s="871">
        <v>3301</v>
      </c>
      <c r="F12" s="872" t="s">
        <v>420</v>
      </c>
      <c r="G12" s="873">
        <v>1603</v>
      </c>
      <c r="H12" s="871" t="s">
        <v>2632</v>
      </c>
      <c r="I12" s="872" t="s">
        <v>2642</v>
      </c>
      <c r="J12" s="872"/>
      <c r="K12" s="872" t="s">
        <v>2643</v>
      </c>
      <c r="L12" s="874">
        <f>[2]Cultura!D12</f>
        <v>624446345</v>
      </c>
      <c r="M12" s="874">
        <f>[2]Cultura!D12</f>
        <v>624446345</v>
      </c>
      <c r="N12" s="874"/>
      <c r="O12" s="874"/>
      <c r="P12" s="875"/>
      <c r="Q12" s="875"/>
      <c r="R12" s="875"/>
      <c r="S12" s="874">
        <f t="shared" si="0"/>
        <v>624446345</v>
      </c>
      <c r="T12" s="876">
        <v>655668662</v>
      </c>
      <c r="U12" s="877"/>
      <c r="V12" s="877"/>
      <c r="W12" s="877"/>
      <c r="X12" s="877"/>
      <c r="Y12" s="877"/>
      <c r="Z12" s="876">
        <f t="shared" si="1"/>
        <v>655668662</v>
      </c>
      <c r="AA12" s="876">
        <f>(T12*0.05)+T12</f>
        <v>688452095.10000002</v>
      </c>
      <c r="AB12" s="876"/>
      <c r="AC12" s="876"/>
      <c r="AD12" s="876"/>
      <c r="AE12" s="876"/>
      <c r="AF12" s="876"/>
      <c r="AG12" s="876">
        <f t="shared" si="2"/>
        <v>688452095.10000002</v>
      </c>
      <c r="AH12" s="876">
        <f>(AA12*0.05)+AA12</f>
        <v>722874699.85500002</v>
      </c>
      <c r="AI12" s="876"/>
      <c r="AJ12" s="876"/>
      <c r="AK12" s="876"/>
      <c r="AL12" s="876"/>
      <c r="AM12" s="876"/>
      <c r="AN12" s="876">
        <f t="shared" si="3"/>
        <v>722874699.85500002</v>
      </c>
    </row>
    <row r="13" spans="2:40" ht="45" hidden="1" x14ac:dyDescent="0.2">
      <c r="B13" s="2080"/>
      <c r="C13" s="870">
        <v>33</v>
      </c>
      <c r="D13" s="871" t="s">
        <v>418</v>
      </c>
      <c r="E13" s="871">
        <v>3301</v>
      </c>
      <c r="F13" s="872" t="s">
        <v>420</v>
      </c>
      <c r="G13" s="873">
        <v>1603</v>
      </c>
      <c r="H13" s="871" t="s">
        <v>2632</v>
      </c>
      <c r="I13" s="872" t="s">
        <v>2644</v>
      </c>
      <c r="J13" s="872"/>
      <c r="K13" s="872" t="s">
        <v>2645</v>
      </c>
      <c r="L13" s="874">
        <f>[2]Cultura!D5</f>
        <v>80000000</v>
      </c>
      <c r="M13" s="874">
        <f>[2]Cultura!D5</f>
        <v>80000000</v>
      </c>
      <c r="N13" s="874"/>
      <c r="O13" s="874"/>
      <c r="P13" s="875"/>
      <c r="Q13" s="875"/>
      <c r="R13" s="875"/>
      <c r="S13" s="874">
        <f t="shared" si="0"/>
        <v>80000000</v>
      </c>
      <c r="T13" s="874">
        <v>68410775</v>
      </c>
      <c r="U13" s="875"/>
      <c r="V13" s="875"/>
      <c r="W13" s="875"/>
      <c r="X13" s="875"/>
      <c r="Y13" s="875"/>
      <c r="Z13" s="874">
        <f t="shared" si="1"/>
        <v>68410775</v>
      </c>
      <c r="AA13" s="874">
        <v>74728657</v>
      </c>
      <c r="AB13" s="874"/>
      <c r="AC13" s="874"/>
      <c r="AD13" s="874"/>
      <c r="AE13" s="874"/>
      <c r="AF13" s="874"/>
      <c r="AG13" s="874">
        <f t="shared" si="2"/>
        <v>74728657</v>
      </c>
      <c r="AH13" s="874">
        <v>81457329</v>
      </c>
      <c r="AI13" s="874"/>
      <c r="AJ13" s="874"/>
      <c r="AK13" s="874"/>
      <c r="AL13" s="874"/>
      <c r="AM13" s="874"/>
      <c r="AN13" s="874">
        <f t="shared" si="3"/>
        <v>81457329</v>
      </c>
    </row>
    <row r="14" spans="2:40" ht="45" hidden="1" x14ac:dyDescent="0.2">
      <c r="B14" s="2080"/>
      <c r="C14" s="870">
        <v>33</v>
      </c>
      <c r="D14" s="871" t="s">
        <v>418</v>
      </c>
      <c r="E14" s="871">
        <v>3301</v>
      </c>
      <c r="F14" s="872" t="s">
        <v>420</v>
      </c>
      <c r="G14" s="873">
        <v>1603</v>
      </c>
      <c r="H14" s="871" t="s">
        <v>2632</v>
      </c>
      <c r="I14" s="872" t="s">
        <v>2644</v>
      </c>
      <c r="J14" s="872"/>
      <c r="K14" s="872" t="s">
        <v>2646</v>
      </c>
      <c r="L14" s="874">
        <f>+[2]Cultura!D7</f>
        <v>1230000000</v>
      </c>
      <c r="M14" s="874">
        <f>[2]Cultura!D7</f>
        <v>1230000000</v>
      </c>
      <c r="N14" s="874"/>
      <c r="O14" s="874"/>
      <c r="P14" s="875"/>
      <c r="Q14" s="875"/>
      <c r="R14" s="875"/>
      <c r="S14" s="874">
        <f t="shared" si="0"/>
        <v>1230000000</v>
      </c>
      <c r="T14" s="874">
        <v>1051815671</v>
      </c>
      <c r="U14" s="875"/>
      <c r="V14" s="875"/>
      <c r="W14" s="875"/>
      <c r="X14" s="875"/>
      <c r="Y14" s="875"/>
      <c r="Z14" s="874">
        <f t="shared" si="1"/>
        <v>1051815671</v>
      </c>
      <c r="AA14" s="874">
        <v>1148953108</v>
      </c>
      <c r="AB14" s="874"/>
      <c r="AC14" s="874"/>
      <c r="AD14" s="874"/>
      <c r="AE14" s="874"/>
      <c r="AF14" s="874"/>
      <c r="AG14" s="874">
        <f t="shared" si="2"/>
        <v>1148953108</v>
      </c>
      <c r="AH14" s="874">
        <v>1252406440</v>
      </c>
      <c r="AI14" s="874"/>
      <c r="AJ14" s="874"/>
      <c r="AK14" s="874"/>
      <c r="AL14" s="874"/>
      <c r="AM14" s="874"/>
      <c r="AN14" s="874">
        <f t="shared" si="3"/>
        <v>1252406440</v>
      </c>
    </row>
    <row r="15" spans="2:40" ht="45" hidden="1" x14ac:dyDescent="0.2">
      <c r="B15" s="2080"/>
      <c r="C15" s="870">
        <v>33</v>
      </c>
      <c r="D15" s="871" t="s">
        <v>418</v>
      </c>
      <c r="E15" s="871">
        <v>3302</v>
      </c>
      <c r="F15" s="872" t="s">
        <v>500</v>
      </c>
      <c r="G15" s="873">
        <v>1603</v>
      </c>
      <c r="H15" s="871" t="s">
        <v>2632</v>
      </c>
      <c r="I15" s="872" t="s">
        <v>2647</v>
      </c>
      <c r="J15" s="872"/>
      <c r="K15" s="872" t="s">
        <v>2648</v>
      </c>
      <c r="L15" s="874">
        <f>+[2]Cultura!D13</f>
        <v>294429242</v>
      </c>
      <c r="M15" s="874">
        <f>+[2]Cultura!D13</f>
        <v>294429242</v>
      </c>
      <c r="N15" s="874"/>
      <c r="O15" s="874"/>
      <c r="P15" s="875"/>
      <c r="Q15" s="875"/>
      <c r="R15" s="875"/>
      <c r="S15" s="874">
        <f t="shared" si="0"/>
        <v>294429242</v>
      </c>
      <c r="T15" s="874">
        <v>251776659</v>
      </c>
      <c r="U15" s="875"/>
      <c r="V15" s="875"/>
      <c r="W15" s="875"/>
      <c r="X15" s="875"/>
      <c r="Y15" s="875"/>
      <c r="Z15" s="874">
        <f t="shared" si="1"/>
        <v>251776659</v>
      </c>
      <c r="AA15" s="874">
        <v>275028775</v>
      </c>
      <c r="AB15" s="874"/>
      <c r="AC15" s="874"/>
      <c r="AD15" s="874"/>
      <c r="AE15" s="874"/>
      <c r="AF15" s="874"/>
      <c r="AG15" s="874">
        <f t="shared" si="2"/>
        <v>275028775</v>
      </c>
      <c r="AH15" s="874">
        <v>299792747</v>
      </c>
      <c r="AI15" s="874"/>
      <c r="AJ15" s="874"/>
      <c r="AK15" s="874"/>
      <c r="AL15" s="874"/>
      <c r="AM15" s="874"/>
      <c r="AN15" s="874">
        <f t="shared" si="3"/>
        <v>299792747</v>
      </c>
    </row>
    <row r="16" spans="2:40" ht="45" hidden="1" x14ac:dyDescent="0.2">
      <c r="B16" s="2080"/>
      <c r="C16" s="870">
        <v>33</v>
      </c>
      <c r="D16" s="871" t="s">
        <v>418</v>
      </c>
      <c r="E16" s="871">
        <v>3302</v>
      </c>
      <c r="F16" s="872" t="s">
        <v>500</v>
      </c>
      <c r="G16" s="873">
        <v>1603</v>
      </c>
      <c r="H16" s="871" t="s">
        <v>2632</v>
      </c>
      <c r="I16" s="872" t="s">
        <v>2647</v>
      </c>
      <c r="J16" s="872"/>
      <c r="K16" s="872" t="s">
        <v>2649</v>
      </c>
      <c r="L16" s="874">
        <f>+[2]Cultura!D14</f>
        <v>205570758</v>
      </c>
      <c r="M16" s="874">
        <f>+[2]Cultura!D14</f>
        <v>205570758</v>
      </c>
      <c r="N16" s="874"/>
      <c r="O16" s="874"/>
      <c r="P16" s="875"/>
      <c r="Q16" s="875"/>
      <c r="R16" s="875"/>
      <c r="S16" s="874">
        <f t="shared" si="0"/>
        <v>205570758</v>
      </c>
      <c r="T16" s="880">
        <f>(S16*0.05)+S16</f>
        <v>215849295.90000001</v>
      </c>
      <c r="U16" s="875"/>
      <c r="V16" s="875"/>
      <c r="W16" s="875"/>
      <c r="X16" s="875"/>
      <c r="Y16" s="875"/>
      <c r="Z16" s="880">
        <f>T16</f>
        <v>215849295.90000001</v>
      </c>
      <c r="AA16" s="880">
        <f>(T16*0.05)+T16</f>
        <v>226641760.69499999</v>
      </c>
      <c r="AB16" s="880"/>
      <c r="AC16" s="880"/>
      <c r="AD16" s="880"/>
      <c r="AE16" s="880"/>
      <c r="AF16" s="880"/>
      <c r="AG16" s="880">
        <f>AA16</f>
        <v>226641760.69499999</v>
      </c>
      <c r="AH16" s="880">
        <f>(AA16*0.05)+AA16</f>
        <v>237973848.72974998</v>
      </c>
      <c r="AI16" s="880"/>
      <c r="AJ16" s="880"/>
      <c r="AK16" s="880"/>
      <c r="AL16" s="880"/>
      <c r="AM16" s="880"/>
      <c r="AN16" s="880">
        <f>AH16</f>
        <v>237973848.72974998</v>
      </c>
    </row>
    <row r="17" spans="2:40" ht="45" hidden="1" x14ac:dyDescent="0.2">
      <c r="B17" s="2080"/>
      <c r="C17" s="870">
        <v>33</v>
      </c>
      <c r="D17" s="871" t="s">
        <v>418</v>
      </c>
      <c r="E17" s="871">
        <v>3302</v>
      </c>
      <c r="F17" s="872" t="s">
        <v>500</v>
      </c>
      <c r="G17" s="873">
        <v>1603</v>
      </c>
      <c r="H17" s="871" t="s">
        <v>2632</v>
      </c>
      <c r="I17" s="872" t="s">
        <v>2647</v>
      </c>
      <c r="J17" s="872"/>
      <c r="K17" s="872" t="s">
        <v>2650</v>
      </c>
      <c r="L17" s="874">
        <f>+[2]Cultura!D20</f>
        <v>900000000</v>
      </c>
      <c r="M17" s="874"/>
      <c r="N17" s="874"/>
      <c r="O17" s="874"/>
      <c r="P17" s="875"/>
      <c r="Q17" s="875"/>
      <c r="R17" s="875"/>
      <c r="S17" s="874">
        <f t="shared" si="0"/>
        <v>0</v>
      </c>
      <c r="T17" s="874"/>
      <c r="U17" s="875"/>
      <c r="V17" s="875"/>
      <c r="W17" s="875"/>
      <c r="X17" s="875"/>
      <c r="Y17" s="875"/>
      <c r="Z17" s="874">
        <f t="shared" ref="Z17" si="4">T17</f>
        <v>0</v>
      </c>
      <c r="AA17" s="874"/>
      <c r="AB17" s="874"/>
      <c r="AC17" s="874"/>
      <c r="AD17" s="874"/>
      <c r="AE17" s="874"/>
      <c r="AF17" s="874"/>
      <c r="AG17" s="874">
        <f t="shared" ref="AG17" si="5">AA17</f>
        <v>0</v>
      </c>
      <c r="AH17" s="874"/>
      <c r="AI17" s="874"/>
      <c r="AJ17" s="874"/>
      <c r="AK17" s="874"/>
      <c r="AL17" s="874"/>
      <c r="AM17" s="874"/>
      <c r="AN17" s="874">
        <f t="shared" ref="AN17" si="6">AH17</f>
        <v>0</v>
      </c>
    </row>
    <row r="18" spans="2:40" ht="56.25" hidden="1" x14ac:dyDescent="0.2">
      <c r="B18" s="2080"/>
      <c r="C18" s="870">
        <v>33</v>
      </c>
      <c r="D18" s="871" t="s">
        <v>418</v>
      </c>
      <c r="E18" s="871">
        <v>3302</v>
      </c>
      <c r="F18" s="872" t="s">
        <v>500</v>
      </c>
      <c r="G18" s="873">
        <v>1603</v>
      </c>
      <c r="H18" s="871" t="s">
        <v>2632</v>
      </c>
      <c r="I18" s="872" t="s">
        <v>2651</v>
      </c>
      <c r="J18" s="872"/>
      <c r="K18" s="872" t="s">
        <v>2652</v>
      </c>
      <c r="L18" s="874">
        <f>+[2]Cultura!D15</f>
        <v>700000000</v>
      </c>
      <c r="M18" s="874"/>
      <c r="N18" s="874"/>
      <c r="O18" s="874"/>
      <c r="P18" s="875"/>
      <c r="Q18" s="874">
        <f>+[2]Cultura!D15</f>
        <v>700000000</v>
      </c>
      <c r="R18" s="875"/>
      <c r="S18" s="874">
        <f t="shared" si="0"/>
        <v>700000000</v>
      </c>
      <c r="T18" s="877"/>
      <c r="U18" s="877"/>
      <c r="V18" s="877"/>
      <c r="W18" s="877"/>
      <c r="X18" s="876">
        <f>(S18*0.05)+S18</f>
        <v>735000000</v>
      </c>
      <c r="Y18" s="877"/>
      <c r="Z18" s="876">
        <f>X18</f>
        <v>735000000</v>
      </c>
      <c r="AA18" s="876"/>
      <c r="AB18" s="876"/>
      <c r="AC18" s="876"/>
      <c r="AD18" s="876"/>
      <c r="AE18" s="876">
        <f>(X18*0.05)+X18</f>
        <v>771750000</v>
      </c>
      <c r="AF18" s="876"/>
      <c r="AG18" s="876">
        <f>AE18</f>
        <v>771750000</v>
      </c>
      <c r="AH18" s="876"/>
      <c r="AI18" s="876"/>
      <c r="AJ18" s="876"/>
      <c r="AK18" s="876"/>
      <c r="AL18" s="876">
        <f>(AE18*0.05)+AE18</f>
        <v>810337500</v>
      </c>
      <c r="AM18" s="876"/>
      <c r="AN18" s="876">
        <f>AL18</f>
        <v>810337500</v>
      </c>
    </row>
    <row r="19" spans="2:40" ht="45" hidden="1" x14ac:dyDescent="0.2">
      <c r="B19" s="2080"/>
      <c r="C19" s="870">
        <v>43</v>
      </c>
      <c r="D19" s="871" t="s">
        <v>2653</v>
      </c>
      <c r="E19" s="871">
        <v>4301</v>
      </c>
      <c r="F19" s="872" t="s">
        <v>512</v>
      </c>
      <c r="G19" s="873">
        <v>1604</v>
      </c>
      <c r="H19" s="872" t="s">
        <v>2654</v>
      </c>
      <c r="I19" s="872" t="s">
        <v>2655</v>
      </c>
      <c r="J19" s="872"/>
      <c r="K19" s="872" t="s">
        <v>2656</v>
      </c>
      <c r="L19" s="874">
        <f>[2]Deportes!D10</f>
        <v>1091833148</v>
      </c>
      <c r="M19" s="874">
        <f>[2]Deportes!D10</f>
        <v>1091833148</v>
      </c>
      <c r="N19" s="874"/>
      <c r="O19" s="874"/>
      <c r="P19" s="875"/>
      <c r="Q19" s="875"/>
      <c r="R19" s="875"/>
      <c r="S19" s="874">
        <f t="shared" si="0"/>
        <v>1091833148</v>
      </c>
      <c r="T19" s="876">
        <f>(S19*0.05)+S19</f>
        <v>1146424805.4000001</v>
      </c>
      <c r="U19" s="877"/>
      <c r="V19" s="877"/>
      <c r="W19" s="877"/>
      <c r="X19" s="877"/>
      <c r="Y19" s="877"/>
      <c r="Z19" s="876">
        <f>T19</f>
        <v>1146424805.4000001</v>
      </c>
      <c r="AA19" s="876">
        <f>(T19*0.05)+T19</f>
        <v>1203746045.6700001</v>
      </c>
      <c r="AB19" s="876"/>
      <c r="AC19" s="876"/>
      <c r="AD19" s="876"/>
      <c r="AE19" s="876"/>
      <c r="AF19" s="876"/>
      <c r="AG19" s="876">
        <f>AA19</f>
        <v>1203746045.6700001</v>
      </c>
      <c r="AH19" s="876">
        <f>(AA19*0.05)+AA19</f>
        <v>1263933347.9535</v>
      </c>
      <c r="AI19" s="876"/>
      <c r="AJ19" s="876"/>
      <c r="AK19" s="876"/>
      <c r="AL19" s="876"/>
      <c r="AM19" s="876"/>
      <c r="AN19" s="876">
        <f>AH19</f>
        <v>1263933347.9535</v>
      </c>
    </row>
    <row r="20" spans="2:40" ht="45" hidden="1" x14ac:dyDescent="0.2">
      <c r="B20" s="2080"/>
      <c r="C20" s="870">
        <v>43</v>
      </c>
      <c r="D20" s="871" t="s">
        <v>2653</v>
      </c>
      <c r="E20" s="871">
        <v>4301</v>
      </c>
      <c r="F20" s="872" t="s">
        <v>512</v>
      </c>
      <c r="G20" s="873">
        <v>1604</v>
      </c>
      <c r="H20" s="872" t="s">
        <v>2654</v>
      </c>
      <c r="I20" s="872" t="s">
        <v>2655</v>
      </c>
      <c r="J20" s="872"/>
      <c r="K20" s="872" t="str">
        <f>[2]Deportes!B6</f>
        <v>2.3.2.02.02.008-43-4301-1604-4301001-2023003520144-83990-16-1.2.3.1.10</v>
      </c>
      <c r="L20" s="874">
        <f>[2]Deportes!D6</f>
        <v>713994557</v>
      </c>
      <c r="M20" s="874">
        <f>[2]Deportes!D6</f>
        <v>713994557</v>
      </c>
      <c r="N20" s="874"/>
      <c r="O20" s="874"/>
      <c r="P20" s="875"/>
      <c r="Q20" s="875"/>
      <c r="R20" s="875"/>
      <c r="S20" s="874">
        <f t="shared" si="0"/>
        <v>713994557</v>
      </c>
      <c r="T20" s="876">
        <f>(S20*0.05)+S20</f>
        <v>749694284.85000002</v>
      </c>
      <c r="U20" s="877"/>
      <c r="V20" s="877"/>
      <c r="W20" s="877"/>
      <c r="X20" s="877"/>
      <c r="Y20" s="877"/>
      <c r="Z20" s="876">
        <f>T20</f>
        <v>749694284.85000002</v>
      </c>
      <c r="AA20" s="876">
        <f>(T20*0.05)+T20</f>
        <v>787178999.09249997</v>
      </c>
      <c r="AB20" s="876"/>
      <c r="AC20" s="876"/>
      <c r="AD20" s="876"/>
      <c r="AE20" s="876"/>
      <c r="AF20" s="876"/>
      <c r="AG20" s="876">
        <f>AA20</f>
        <v>787178999.09249997</v>
      </c>
      <c r="AH20" s="876">
        <f>(AA20*0.05)+AA20</f>
        <v>826537949.04712498</v>
      </c>
      <c r="AI20" s="876"/>
      <c r="AJ20" s="876"/>
      <c r="AK20" s="876"/>
      <c r="AL20" s="876"/>
      <c r="AM20" s="876"/>
      <c r="AN20" s="876">
        <f>AH20</f>
        <v>826537949.04712498</v>
      </c>
    </row>
    <row r="21" spans="2:40" ht="45" hidden="1" x14ac:dyDescent="0.2">
      <c r="B21" s="2080"/>
      <c r="C21" s="870">
        <v>43</v>
      </c>
      <c r="D21" s="871" t="s">
        <v>2653</v>
      </c>
      <c r="E21" s="871">
        <v>4301</v>
      </c>
      <c r="F21" s="872" t="s">
        <v>512</v>
      </c>
      <c r="G21" s="873">
        <v>1604</v>
      </c>
      <c r="H21" s="872" t="s">
        <v>2654</v>
      </c>
      <c r="I21" s="872" t="s">
        <v>2655</v>
      </c>
      <c r="J21" s="872"/>
      <c r="K21" s="872" t="str">
        <f>[2]Deportes!B7</f>
        <v>2.3.2.02.02.009-43-4301-1604-4301001-2023003520144-97990-16-1.2.1.0.00</v>
      </c>
      <c r="L21" s="874">
        <f>[2]Deportes!D7</f>
        <v>1124550750</v>
      </c>
      <c r="M21" s="874">
        <f>[2]Deportes!D7</f>
        <v>1124550750</v>
      </c>
      <c r="N21" s="874"/>
      <c r="O21" s="874"/>
      <c r="P21" s="875"/>
      <c r="Q21" s="875"/>
      <c r="R21" s="875"/>
      <c r="S21" s="874">
        <f t="shared" si="0"/>
        <v>1124550750</v>
      </c>
      <c r="T21" s="874">
        <v>961642359</v>
      </c>
      <c r="U21" s="875"/>
      <c r="V21" s="875"/>
      <c r="W21" s="875"/>
      <c r="X21" s="875"/>
      <c r="Y21" s="875"/>
      <c r="Z21" s="874">
        <f t="shared" ref="Z21:Z54" si="7">T21</f>
        <v>961642359</v>
      </c>
      <c r="AA21" s="874">
        <v>1050452097</v>
      </c>
      <c r="AB21" s="880"/>
      <c r="AC21" s="880"/>
      <c r="AD21" s="880"/>
      <c r="AE21" s="880"/>
      <c r="AF21" s="880"/>
      <c r="AG21" s="874">
        <f t="shared" ref="AG21:AG54" si="8">AA21</f>
        <v>1050452097</v>
      </c>
      <c r="AH21" s="874">
        <v>1145036262</v>
      </c>
      <c r="AI21" s="874"/>
      <c r="AJ21" s="874"/>
      <c r="AK21" s="874"/>
      <c r="AL21" s="874"/>
      <c r="AM21" s="874"/>
      <c r="AN21" s="874">
        <f t="shared" ref="AN21:AN54" si="9">AH21</f>
        <v>1145036262</v>
      </c>
    </row>
    <row r="22" spans="2:40" ht="45" hidden="1" x14ac:dyDescent="0.2">
      <c r="B22" s="2080"/>
      <c r="C22" s="870">
        <v>43</v>
      </c>
      <c r="D22" s="871" t="s">
        <v>2653</v>
      </c>
      <c r="E22" s="871">
        <v>4301</v>
      </c>
      <c r="F22" s="872" t="s">
        <v>512</v>
      </c>
      <c r="G22" s="873">
        <v>1604</v>
      </c>
      <c r="H22" s="872" t="s">
        <v>2654</v>
      </c>
      <c r="I22" s="872" t="s">
        <v>2655</v>
      </c>
      <c r="J22" s="872"/>
      <c r="K22" s="872" t="str">
        <f>[2]Deportes!B8</f>
        <v>2.3.2.02.02.009-43-4301-1604-4301001-2023003520144-97990-16-1.2.3.1.10</v>
      </c>
      <c r="L22" s="874">
        <f>[2]Deportes!D8</f>
        <v>1833616102</v>
      </c>
      <c r="M22" s="874">
        <f>[2]Deportes!D8</f>
        <v>1833616102</v>
      </c>
      <c r="N22" s="874"/>
      <c r="O22" s="874"/>
      <c r="P22" s="875"/>
      <c r="Q22" s="875"/>
      <c r="R22" s="875"/>
      <c r="S22" s="874">
        <f t="shared" si="0"/>
        <v>1833616102</v>
      </c>
      <c r="T22" s="876">
        <f t="shared" ref="T22:T27" si="10">(S22*0.05)+S22</f>
        <v>1925296907.0999999</v>
      </c>
      <c r="U22" s="877"/>
      <c r="V22" s="877"/>
      <c r="W22" s="877"/>
      <c r="X22" s="877"/>
      <c r="Y22" s="877"/>
      <c r="Z22" s="876">
        <f t="shared" si="7"/>
        <v>1925296907.0999999</v>
      </c>
      <c r="AA22" s="876">
        <f t="shared" ref="AA22:AA27" si="11">(T22*0.05)+T22</f>
        <v>2021561752.4549999</v>
      </c>
      <c r="AB22" s="876"/>
      <c r="AC22" s="876"/>
      <c r="AD22" s="876"/>
      <c r="AE22" s="876"/>
      <c r="AF22" s="876"/>
      <c r="AG22" s="876">
        <f t="shared" si="8"/>
        <v>2021561752.4549999</v>
      </c>
      <c r="AH22" s="876">
        <f t="shared" ref="AH22:AH27" si="12">(AA22*0.05)+AA22</f>
        <v>2122639840.07775</v>
      </c>
      <c r="AI22" s="876"/>
      <c r="AJ22" s="876"/>
      <c r="AK22" s="876"/>
      <c r="AL22" s="876"/>
      <c r="AM22" s="876"/>
      <c r="AN22" s="876">
        <f t="shared" si="9"/>
        <v>2122639840.07775</v>
      </c>
    </row>
    <row r="23" spans="2:40" ht="45" hidden="1" x14ac:dyDescent="0.2">
      <c r="B23" s="2080"/>
      <c r="C23" s="870">
        <v>43</v>
      </c>
      <c r="D23" s="871" t="s">
        <v>2653</v>
      </c>
      <c r="E23" s="871">
        <v>4301</v>
      </c>
      <c r="F23" s="872" t="s">
        <v>512</v>
      </c>
      <c r="G23" s="873">
        <v>1604</v>
      </c>
      <c r="H23" s="872" t="s">
        <v>2654</v>
      </c>
      <c r="I23" s="872" t="s">
        <v>2655</v>
      </c>
      <c r="J23" s="872"/>
      <c r="K23" s="872" t="str">
        <f>[2]Deportes!B9</f>
        <v>2.3.2.02.02.009-43-4301-1604-4301001-2023003520148-97990-16-1.2.2.0.00</v>
      </c>
      <c r="L23" s="874">
        <f>[2]Deportes!D9</f>
        <v>4691000000</v>
      </c>
      <c r="M23" s="874">
        <f>[2]Deportes!D9</f>
        <v>4691000000</v>
      </c>
      <c r="N23" s="874"/>
      <c r="O23" s="874"/>
      <c r="P23" s="875"/>
      <c r="Q23" s="875"/>
      <c r="R23" s="875"/>
      <c r="S23" s="874">
        <f t="shared" si="0"/>
        <v>4691000000</v>
      </c>
      <c r="T23" s="876">
        <f t="shared" si="10"/>
        <v>4925550000</v>
      </c>
      <c r="U23" s="877"/>
      <c r="V23" s="877"/>
      <c r="W23" s="877"/>
      <c r="X23" s="877"/>
      <c r="Y23" s="877"/>
      <c r="Z23" s="876">
        <f>T23</f>
        <v>4925550000</v>
      </c>
      <c r="AA23" s="876">
        <f t="shared" si="11"/>
        <v>5171827500</v>
      </c>
      <c r="AB23" s="876"/>
      <c r="AC23" s="876"/>
      <c r="AD23" s="876"/>
      <c r="AE23" s="876"/>
      <c r="AF23" s="876"/>
      <c r="AG23" s="876">
        <f>AA23</f>
        <v>5171827500</v>
      </c>
      <c r="AH23" s="876">
        <f t="shared" si="12"/>
        <v>5430418875</v>
      </c>
      <c r="AI23" s="876"/>
      <c r="AJ23" s="876"/>
      <c r="AK23" s="876"/>
      <c r="AL23" s="876"/>
      <c r="AM23" s="876"/>
      <c r="AN23" s="876">
        <f>AH23</f>
        <v>5430418875</v>
      </c>
    </row>
    <row r="24" spans="2:40" ht="45" hidden="1" x14ac:dyDescent="0.2">
      <c r="B24" s="2080"/>
      <c r="C24" s="870">
        <v>43</v>
      </c>
      <c r="D24" s="871" t="s">
        <v>2653</v>
      </c>
      <c r="E24" s="871">
        <v>4301</v>
      </c>
      <c r="F24" s="872" t="s">
        <v>512</v>
      </c>
      <c r="G24" s="873">
        <v>1604</v>
      </c>
      <c r="H24" s="872" t="s">
        <v>2654</v>
      </c>
      <c r="I24" s="872" t="s">
        <v>2655</v>
      </c>
      <c r="J24" s="872"/>
      <c r="K24" s="872" t="str">
        <f>[2]Despacho!B9</f>
        <v>2.3.2.01.01.001.03.19-43-4301-1604-4301004-2023003520155-53290-16-1.2.3.1.19</v>
      </c>
      <c r="L24" s="874">
        <f>[2]Despacho!D9</f>
        <v>3285516592</v>
      </c>
      <c r="M24" s="874">
        <f>[2]Despacho!D9</f>
        <v>3285516592</v>
      </c>
      <c r="N24" s="874"/>
      <c r="O24" s="874"/>
      <c r="P24" s="875"/>
      <c r="Q24" s="875"/>
      <c r="R24" s="875"/>
      <c r="S24" s="874">
        <f t="shared" si="0"/>
        <v>3285516592</v>
      </c>
      <c r="T24" s="876">
        <f t="shared" si="10"/>
        <v>3449792421.5999999</v>
      </c>
      <c r="U24" s="877"/>
      <c r="V24" s="877"/>
      <c r="W24" s="877"/>
      <c r="X24" s="877"/>
      <c r="Y24" s="877"/>
      <c r="Z24" s="876">
        <f t="shared" si="7"/>
        <v>3449792421.5999999</v>
      </c>
      <c r="AA24" s="876">
        <f t="shared" si="11"/>
        <v>3622282042.6799998</v>
      </c>
      <c r="AB24" s="876"/>
      <c r="AC24" s="876"/>
      <c r="AD24" s="876"/>
      <c r="AE24" s="876"/>
      <c r="AF24" s="876"/>
      <c r="AG24" s="876">
        <f t="shared" si="8"/>
        <v>3622282042.6799998</v>
      </c>
      <c r="AH24" s="876">
        <f t="shared" si="12"/>
        <v>3803396144.8139997</v>
      </c>
      <c r="AI24" s="876"/>
      <c r="AJ24" s="876"/>
      <c r="AK24" s="876"/>
      <c r="AL24" s="876"/>
      <c r="AM24" s="876"/>
      <c r="AN24" s="876">
        <f t="shared" si="9"/>
        <v>3803396144.8139997</v>
      </c>
    </row>
    <row r="25" spans="2:40" ht="22.5" hidden="1" x14ac:dyDescent="0.2">
      <c r="B25" s="2080"/>
      <c r="C25" s="870">
        <v>43</v>
      </c>
      <c r="D25" s="871" t="s">
        <v>2653</v>
      </c>
      <c r="E25" s="871">
        <v>4302</v>
      </c>
      <c r="F25" s="872" t="s">
        <v>2657</v>
      </c>
      <c r="G25" s="873">
        <v>1604</v>
      </c>
      <c r="H25" s="872" t="s">
        <v>2654</v>
      </c>
      <c r="I25" s="872" t="s">
        <v>2658</v>
      </c>
      <c r="J25" s="872"/>
      <c r="K25" s="872" t="s">
        <v>2659</v>
      </c>
      <c r="L25" s="874">
        <f>[2]Deportes!D5</f>
        <v>2586005443</v>
      </c>
      <c r="M25" s="874">
        <f>[2]Deportes!D5</f>
        <v>2586005443</v>
      </c>
      <c r="N25" s="874"/>
      <c r="O25" s="874"/>
      <c r="P25" s="875"/>
      <c r="Q25" s="875"/>
      <c r="R25" s="875"/>
      <c r="S25" s="874">
        <f t="shared" si="0"/>
        <v>2586005443</v>
      </c>
      <c r="T25" s="876">
        <f t="shared" si="10"/>
        <v>2715305715.1500001</v>
      </c>
      <c r="U25" s="877"/>
      <c r="V25" s="877"/>
      <c r="W25" s="877"/>
      <c r="X25" s="877"/>
      <c r="Y25" s="877"/>
      <c r="Z25" s="876">
        <f t="shared" si="7"/>
        <v>2715305715.1500001</v>
      </c>
      <c r="AA25" s="876">
        <f t="shared" si="11"/>
        <v>2851071000.9075003</v>
      </c>
      <c r="AB25" s="876"/>
      <c r="AC25" s="876"/>
      <c r="AD25" s="876"/>
      <c r="AE25" s="876"/>
      <c r="AF25" s="876"/>
      <c r="AG25" s="876">
        <f t="shared" si="8"/>
        <v>2851071000.9075003</v>
      </c>
      <c r="AH25" s="876">
        <f t="shared" si="12"/>
        <v>2993624550.9528751</v>
      </c>
      <c r="AI25" s="876"/>
      <c r="AJ25" s="876"/>
      <c r="AK25" s="876"/>
      <c r="AL25" s="876"/>
      <c r="AM25" s="876"/>
      <c r="AN25" s="876">
        <f t="shared" si="9"/>
        <v>2993624550.9528751</v>
      </c>
    </row>
    <row r="26" spans="2:40" ht="45" hidden="1" x14ac:dyDescent="0.2">
      <c r="B26" s="2080"/>
      <c r="C26" s="870">
        <v>45</v>
      </c>
      <c r="D26" s="871" t="s">
        <v>348</v>
      </c>
      <c r="E26" s="873" t="s">
        <v>2660</v>
      </c>
      <c r="F26" s="872" t="s">
        <v>2129</v>
      </c>
      <c r="G26" s="872">
        <v>1000</v>
      </c>
      <c r="H26" s="872" t="s">
        <v>2661</v>
      </c>
      <c r="I26" s="872" t="s">
        <v>2662</v>
      </c>
      <c r="J26" s="872"/>
      <c r="K26" s="881" t="s">
        <v>2663</v>
      </c>
      <c r="L26" s="882">
        <f>[2]Gobierno!D9</f>
        <v>46000000</v>
      </c>
      <c r="M26" s="874">
        <f>[2]Gobierno!D9</f>
        <v>46000000</v>
      </c>
      <c r="N26" s="874"/>
      <c r="O26" s="874"/>
      <c r="P26" s="875"/>
      <c r="Q26" s="875"/>
      <c r="R26" s="875"/>
      <c r="S26" s="874">
        <f t="shared" si="0"/>
        <v>46000000</v>
      </c>
      <c r="T26" s="876">
        <f t="shared" si="10"/>
        <v>48300000</v>
      </c>
      <c r="U26" s="877"/>
      <c r="V26" s="877"/>
      <c r="W26" s="877"/>
      <c r="X26" s="877"/>
      <c r="Y26" s="877"/>
      <c r="Z26" s="876">
        <f t="shared" si="7"/>
        <v>48300000</v>
      </c>
      <c r="AA26" s="876">
        <f t="shared" si="11"/>
        <v>50715000</v>
      </c>
      <c r="AB26" s="876"/>
      <c r="AC26" s="876"/>
      <c r="AD26" s="876"/>
      <c r="AE26" s="876"/>
      <c r="AF26" s="876"/>
      <c r="AG26" s="876">
        <f t="shared" si="8"/>
        <v>50715000</v>
      </c>
      <c r="AH26" s="876">
        <f t="shared" si="12"/>
        <v>53250750</v>
      </c>
      <c r="AI26" s="876"/>
      <c r="AJ26" s="876"/>
      <c r="AK26" s="876"/>
      <c r="AL26" s="876"/>
      <c r="AM26" s="876"/>
      <c r="AN26" s="876">
        <f t="shared" si="9"/>
        <v>53250750</v>
      </c>
    </row>
    <row r="27" spans="2:40" ht="45" hidden="1" x14ac:dyDescent="0.2">
      <c r="B27" s="2080"/>
      <c r="C27" s="870">
        <v>45</v>
      </c>
      <c r="D27" s="871" t="s">
        <v>348</v>
      </c>
      <c r="E27" s="873" t="s">
        <v>2660</v>
      </c>
      <c r="F27" s="872" t="s">
        <v>2129</v>
      </c>
      <c r="G27" s="872">
        <v>1000</v>
      </c>
      <c r="H27" s="872" t="s">
        <v>2661</v>
      </c>
      <c r="I27" s="872" t="s">
        <v>2662</v>
      </c>
      <c r="J27" s="872"/>
      <c r="K27" s="881" t="s">
        <v>2664</v>
      </c>
      <c r="L27" s="882">
        <f>[2]Gobierno!D21</f>
        <v>1504308154</v>
      </c>
      <c r="M27" s="874">
        <f>[2]Gobierno!D21</f>
        <v>1504308154</v>
      </c>
      <c r="N27" s="874"/>
      <c r="O27" s="874"/>
      <c r="P27" s="874"/>
      <c r="Q27" s="874"/>
      <c r="R27" s="874"/>
      <c r="S27" s="874">
        <f t="shared" si="0"/>
        <v>1504308154</v>
      </c>
      <c r="T27" s="876">
        <f t="shared" si="10"/>
        <v>1579523561.7</v>
      </c>
      <c r="U27" s="877"/>
      <c r="V27" s="877"/>
      <c r="W27" s="877"/>
      <c r="X27" s="877"/>
      <c r="Y27" s="877"/>
      <c r="Z27" s="876">
        <f t="shared" si="7"/>
        <v>1579523561.7</v>
      </c>
      <c r="AA27" s="876">
        <f t="shared" si="11"/>
        <v>1658499739.7850001</v>
      </c>
      <c r="AB27" s="876"/>
      <c r="AC27" s="876"/>
      <c r="AD27" s="876"/>
      <c r="AE27" s="876"/>
      <c r="AF27" s="876"/>
      <c r="AG27" s="876">
        <f t="shared" si="8"/>
        <v>1658499739.7850001</v>
      </c>
      <c r="AH27" s="876">
        <f t="shared" si="12"/>
        <v>1741424726.77425</v>
      </c>
      <c r="AI27" s="876"/>
      <c r="AJ27" s="876"/>
      <c r="AK27" s="876"/>
      <c r="AL27" s="876"/>
      <c r="AM27" s="876"/>
      <c r="AN27" s="876">
        <f t="shared" si="9"/>
        <v>1741424726.77425</v>
      </c>
    </row>
    <row r="28" spans="2:40" ht="78.75" hidden="1" x14ac:dyDescent="0.2">
      <c r="B28" s="2080"/>
      <c r="C28" s="870">
        <v>45</v>
      </c>
      <c r="D28" s="871" t="s">
        <v>348</v>
      </c>
      <c r="E28" s="873" t="s">
        <v>2660</v>
      </c>
      <c r="F28" s="872" t="s">
        <v>2129</v>
      </c>
      <c r="G28" s="872">
        <v>1000</v>
      </c>
      <c r="H28" s="872" t="s">
        <v>2661</v>
      </c>
      <c r="I28" s="872" t="s">
        <v>2665</v>
      </c>
      <c r="J28" s="872"/>
      <c r="K28" s="881" t="s">
        <v>2666</v>
      </c>
      <c r="L28" s="882">
        <f>[2]Gobierno!D11</f>
        <v>137000000</v>
      </c>
      <c r="M28" s="874">
        <f>[2]Gobierno!D11</f>
        <v>137000000</v>
      </c>
      <c r="N28" s="874"/>
      <c r="O28" s="874"/>
      <c r="P28" s="874"/>
      <c r="Q28" s="874"/>
      <c r="R28" s="874"/>
      <c r="S28" s="874">
        <f t="shared" si="0"/>
        <v>137000000</v>
      </c>
      <c r="T28" s="874">
        <v>117153453</v>
      </c>
      <c r="U28" s="875"/>
      <c r="V28" s="875"/>
      <c r="W28" s="875"/>
      <c r="X28" s="875"/>
      <c r="Y28" s="875"/>
      <c r="Z28" s="874">
        <f t="shared" si="7"/>
        <v>117153453</v>
      </c>
      <c r="AA28" s="874">
        <v>127972826</v>
      </c>
      <c r="AB28" s="880"/>
      <c r="AC28" s="880"/>
      <c r="AD28" s="880"/>
      <c r="AE28" s="880"/>
      <c r="AF28" s="880"/>
      <c r="AG28" s="874">
        <f t="shared" si="8"/>
        <v>127972826</v>
      </c>
      <c r="AH28" s="874">
        <v>139495677</v>
      </c>
      <c r="AI28" s="874"/>
      <c r="AJ28" s="874"/>
      <c r="AK28" s="874"/>
      <c r="AL28" s="874"/>
      <c r="AM28" s="874"/>
      <c r="AN28" s="874">
        <f t="shared" si="9"/>
        <v>139495677</v>
      </c>
    </row>
    <row r="29" spans="2:40" ht="78.75" hidden="1" x14ac:dyDescent="0.2">
      <c r="B29" s="2080"/>
      <c r="C29" s="870">
        <v>45</v>
      </c>
      <c r="D29" s="871" t="s">
        <v>348</v>
      </c>
      <c r="E29" s="873" t="s">
        <v>2660</v>
      </c>
      <c r="F29" s="872" t="s">
        <v>2129</v>
      </c>
      <c r="G29" s="872">
        <v>1000</v>
      </c>
      <c r="H29" s="872" t="s">
        <v>2661</v>
      </c>
      <c r="I29" s="872" t="s">
        <v>2665</v>
      </c>
      <c r="J29" s="872"/>
      <c r="K29" s="881" t="s">
        <v>2667</v>
      </c>
      <c r="L29" s="882">
        <f>+[2]Gobierno!D23</f>
        <v>210786760</v>
      </c>
      <c r="M29" s="874">
        <f>+[2]Gobierno!D23</f>
        <v>210786760</v>
      </c>
      <c r="N29" s="874"/>
      <c r="O29" s="874"/>
      <c r="P29" s="874"/>
      <c r="Q29" s="874"/>
      <c r="R29" s="874"/>
      <c r="S29" s="874">
        <f t="shared" si="0"/>
        <v>210786760</v>
      </c>
      <c r="T29" s="874">
        <v>180251071</v>
      </c>
      <c r="U29" s="875"/>
      <c r="V29" s="875"/>
      <c r="W29" s="875"/>
      <c r="X29" s="875"/>
      <c r="Y29" s="875"/>
      <c r="Z29" s="874">
        <f t="shared" si="7"/>
        <v>180251071</v>
      </c>
      <c r="AA29" s="874">
        <v>196897645</v>
      </c>
      <c r="AB29" s="880"/>
      <c r="AC29" s="880"/>
      <c r="AD29" s="880"/>
      <c r="AE29" s="880"/>
      <c r="AF29" s="880"/>
      <c r="AG29" s="874">
        <f t="shared" si="8"/>
        <v>196897645</v>
      </c>
      <c r="AH29" s="874">
        <v>214626582</v>
      </c>
      <c r="AI29" s="874"/>
      <c r="AJ29" s="874"/>
      <c r="AK29" s="874"/>
      <c r="AL29" s="874"/>
      <c r="AM29" s="874"/>
      <c r="AN29" s="874">
        <f t="shared" si="9"/>
        <v>214626582</v>
      </c>
    </row>
    <row r="30" spans="2:40" ht="56.25" hidden="1" x14ac:dyDescent="0.2">
      <c r="B30" s="2080"/>
      <c r="C30" s="870">
        <v>45</v>
      </c>
      <c r="D30" s="871" t="s">
        <v>348</v>
      </c>
      <c r="E30" s="873" t="s">
        <v>2660</v>
      </c>
      <c r="F30" s="872" t="s">
        <v>2129</v>
      </c>
      <c r="G30" s="872">
        <v>1000</v>
      </c>
      <c r="H30" s="872" t="s">
        <v>2661</v>
      </c>
      <c r="I30" s="872" t="s">
        <v>2668</v>
      </c>
      <c r="J30" s="872"/>
      <c r="K30" s="881" t="s">
        <v>2669</v>
      </c>
      <c r="L30" s="882">
        <f>[2]Gobierno!D10</f>
        <v>491000000</v>
      </c>
      <c r="M30" s="874">
        <f>[2]Gobierno!D10</f>
        <v>491000000</v>
      </c>
      <c r="N30" s="874"/>
      <c r="O30" s="874"/>
      <c r="P30" s="874"/>
      <c r="Q30" s="874"/>
      <c r="R30" s="874"/>
      <c r="S30" s="874">
        <f t="shared" si="0"/>
        <v>491000000</v>
      </c>
      <c r="T30" s="874">
        <v>419871134</v>
      </c>
      <c r="U30" s="875"/>
      <c r="V30" s="875"/>
      <c r="W30" s="875"/>
      <c r="X30" s="875"/>
      <c r="Y30" s="875"/>
      <c r="Z30" s="874">
        <f t="shared" si="7"/>
        <v>419871134</v>
      </c>
      <c r="AA30" s="874">
        <v>458647135</v>
      </c>
      <c r="AB30" s="880"/>
      <c r="AC30" s="880"/>
      <c r="AD30" s="880"/>
      <c r="AE30" s="880"/>
      <c r="AF30" s="880"/>
      <c r="AG30" s="874">
        <f t="shared" si="8"/>
        <v>458647135</v>
      </c>
      <c r="AH30" s="874">
        <v>499944360</v>
      </c>
      <c r="AI30" s="874"/>
      <c r="AJ30" s="874"/>
      <c r="AK30" s="874"/>
      <c r="AL30" s="874"/>
      <c r="AM30" s="874"/>
      <c r="AN30" s="874">
        <f t="shared" si="9"/>
        <v>499944360</v>
      </c>
    </row>
    <row r="31" spans="2:40" ht="56.25" hidden="1" x14ac:dyDescent="0.2">
      <c r="B31" s="2080"/>
      <c r="C31" s="870">
        <v>45</v>
      </c>
      <c r="D31" s="871" t="s">
        <v>348</v>
      </c>
      <c r="E31" s="873" t="s">
        <v>2660</v>
      </c>
      <c r="F31" s="872" t="s">
        <v>2129</v>
      </c>
      <c r="G31" s="872">
        <v>1000</v>
      </c>
      <c r="H31" s="872" t="s">
        <v>2661</v>
      </c>
      <c r="I31" s="872" t="s">
        <v>2668</v>
      </c>
      <c r="J31" s="872"/>
      <c r="K31" s="881" t="s">
        <v>2670</v>
      </c>
      <c r="L31" s="882">
        <f>[2]Gobierno!D22</f>
        <v>476860680</v>
      </c>
      <c r="M31" s="874">
        <f>[2]Gobierno!D22</f>
        <v>476860680</v>
      </c>
      <c r="N31" s="874"/>
      <c r="O31" s="874"/>
      <c r="P31" s="874"/>
      <c r="Q31" s="874"/>
      <c r="R31" s="874"/>
      <c r="S31" s="874">
        <f t="shared" si="0"/>
        <v>476860680</v>
      </c>
      <c r="T31" s="874">
        <v>407780111</v>
      </c>
      <c r="U31" s="875"/>
      <c r="V31" s="875"/>
      <c r="W31" s="875"/>
      <c r="X31" s="875"/>
      <c r="Y31" s="875"/>
      <c r="Z31" s="874">
        <f t="shared" si="7"/>
        <v>407780111</v>
      </c>
      <c r="AA31" s="874">
        <v>445439480</v>
      </c>
      <c r="AB31" s="880"/>
      <c r="AC31" s="880"/>
      <c r="AD31" s="880"/>
      <c r="AE31" s="880"/>
      <c r="AF31" s="880"/>
      <c r="AG31" s="874">
        <f t="shared" si="8"/>
        <v>445439480</v>
      </c>
      <c r="AH31" s="874">
        <v>485547469</v>
      </c>
      <c r="AI31" s="874"/>
      <c r="AJ31" s="874"/>
      <c r="AK31" s="874"/>
      <c r="AL31" s="874"/>
      <c r="AM31" s="874"/>
      <c r="AN31" s="874">
        <f t="shared" si="9"/>
        <v>485547469</v>
      </c>
    </row>
    <row r="32" spans="2:40" ht="56.25" hidden="1" x14ac:dyDescent="0.2">
      <c r="B32" s="2080"/>
      <c r="C32" s="870">
        <v>45</v>
      </c>
      <c r="D32" s="871" t="s">
        <v>348</v>
      </c>
      <c r="E32" s="873" t="s">
        <v>2660</v>
      </c>
      <c r="F32" s="872" t="s">
        <v>2129</v>
      </c>
      <c r="G32" s="872">
        <v>1000</v>
      </c>
      <c r="H32" s="872" t="s">
        <v>2661</v>
      </c>
      <c r="I32" s="872" t="s">
        <v>2671</v>
      </c>
      <c r="J32" s="872"/>
      <c r="K32" s="881" t="s">
        <v>2672</v>
      </c>
      <c r="L32" s="882">
        <f>[2]Gobierno!D8</f>
        <v>126000000</v>
      </c>
      <c r="M32" s="874">
        <f>[2]Gobierno!D8</f>
        <v>126000000</v>
      </c>
      <c r="N32" s="874"/>
      <c r="O32" s="874"/>
      <c r="P32" s="874"/>
      <c r="Q32" s="874"/>
      <c r="R32" s="874"/>
      <c r="S32" s="874">
        <f t="shared" si="0"/>
        <v>126000000</v>
      </c>
      <c r="T32" s="874">
        <v>107746971</v>
      </c>
      <c r="U32" s="875"/>
      <c r="V32" s="875"/>
      <c r="W32" s="875"/>
      <c r="X32" s="875"/>
      <c r="Y32" s="875"/>
      <c r="Z32" s="874">
        <f t="shared" si="7"/>
        <v>107746971</v>
      </c>
      <c r="AA32" s="874">
        <v>117697635</v>
      </c>
      <c r="AB32" s="880"/>
      <c r="AC32" s="880"/>
      <c r="AD32" s="880"/>
      <c r="AE32" s="880"/>
      <c r="AF32" s="880"/>
      <c r="AG32" s="874">
        <f t="shared" si="8"/>
        <v>117697635</v>
      </c>
      <c r="AH32" s="874">
        <v>128295294</v>
      </c>
      <c r="AI32" s="874"/>
      <c r="AJ32" s="874"/>
      <c r="AK32" s="874"/>
      <c r="AL32" s="874"/>
      <c r="AM32" s="874"/>
      <c r="AN32" s="874">
        <f t="shared" si="9"/>
        <v>128295294</v>
      </c>
    </row>
    <row r="33" spans="2:40" ht="56.25" hidden="1" x14ac:dyDescent="0.2">
      <c r="B33" s="2080"/>
      <c r="C33" s="870">
        <v>45</v>
      </c>
      <c r="D33" s="871" t="s">
        <v>348</v>
      </c>
      <c r="E33" s="873" t="s">
        <v>2660</v>
      </c>
      <c r="F33" s="872" t="s">
        <v>2129</v>
      </c>
      <c r="G33" s="872">
        <v>1000</v>
      </c>
      <c r="H33" s="872" t="s">
        <v>2661</v>
      </c>
      <c r="I33" s="872" t="s">
        <v>2671</v>
      </c>
      <c r="J33" s="872"/>
      <c r="K33" s="881" t="s">
        <v>2673</v>
      </c>
      <c r="L33" s="882">
        <f>+[2]Gobierno!D20</f>
        <v>150088200</v>
      </c>
      <c r="M33" s="874">
        <f>+[2]Gobierno!D20</f>
        <v>150088200</v>
      </c>
      <c r="N33" s="874"/>
      <c r="O33" s="874"/>
      <c r="P33" s="874"/>
      <c r="Q33" s="874"/>
      <c r="R33" s="874"/>
      <c r="S33" s="874">
        <f t="shared" si="0"/>
        <v>150088200</v>
      </c>
      <c r="T33" s="874">
        <v>128345627</v>
      </c>
      <c r="U33" s="875"/>
      <c r="V33" s="875"/>
      <c r="W33" s="875"/>
      <c r="X33" s="875"/>
      <c r="Y33" s="875"/>
      <c r="Z33" s="874">
        <f t="shared" si="7"/>
        <v>128345627</v>
      </c>
      <c r="AA33" s="874">
        <v>140198621</v>
      </c>
      <c r="AB33" s="880"/>
      <c r="AC33" s="880"/>
      <c r="AD33" s="880"/>
      <c r="AE33" s="880"/>
      <c r="AF33" s="880"/>
      <c r="AG33" s="874">
        <f t="shared" si="8"/>
        <v>140198621</v>
      </c>
      <c r="AH33" s="874">
        <v>152822299</v>
      </c>
      <c r="AI33" s="874"/>
      <c r="AJ33" s="874"/>
      <c r="AK33" s="874"/>
      <c r="AL33" s="874"/>
      <c r="AM33" s="874"/>
      <c r="AN33" s="874">
        <f t="shared" si="9"/>
        <v>152822299</v>
      </c>
    </row>
    <row r="34" spans="2:40" ht="56.25" hidden="1" x14ac:dyDescent="0.2">
      <c r="B34" s="2080"/>
      <c r="C34" s="870">
        <v>45</v>
      </c>
      <c r="D34" s="871" t="s">
        <v>348</v>
      </c>
      <c r="E34" s="873" t="s">
        <v>2674</v>
      </c>
      <c r="F34" s="872" t="s">
        <v>349</v>
      </c>
      <c r="G34" s="872">
        <v>1000</v>
      </c>
      <c r="H34" s="872" t="s">
        <v>2661</v>
      </c>
      <c r="I34" s="872" t="s">
        <v>2675</v>
      </c>
      <c r="J34" s="872"/>
      <c r="K34" s="881" t="s">
        <v>2676</v>
      </c>
      <c r="L34" s="882">
        <f>[2]Gobierno!D15</f>
        <v>230000000</v>
      </c>
      <c r="M34" s="874">
        <f>[2]Gobierno!D15</f>
        <v>230000000</v>
      </c>
      <c r="N34" s="874"/>
      <c r="O34" s="874"/>
      <c r="P34" s="874"/>
      <c r="Q34" s="874"/>
      <c r="R34" s="874"/>
      <c r="S34" s="874">
        <f t="shared" si="0"/>
        <v>230000000</v>
      </c>
      <c r="T34" s="874">
        <v>196680979</v>
      </c>
      <c r="U34" s="875"/>
      <c r="V34" s="875"/>
      <c r="W34" s="875"/>
      <c r="X34" s="875"/>
      <c r="Y34" s="875"/>
      <c r="Z34" s="874">
        <f t="shared" si="7"/>
        <v>196680979</v>
      </c>
      <c r="AA34" s="874">
        <v>214844890</v>
      </c>
      <c r="AB34" s="880"/>
      <c r="AC34" s="880"/>
      <c r="AD34" s="880"/>
      <c r="AE34" s="880"/>
      <c r="AF34" s="880"/>
      <c r="AG34" s="874">
        <f t="shared" si="8"/>
        <v>214844890</v>
      </c>
      <c r="AH34" s="874">
        <v>234189822</v>
      </c>
      <c r="AI34" s="874"/>
      <c r="AJ34" s="874"/>
      <c r="AK34" s="874"/>
      <c r="AL34" s="874"/>
      <c r="AM34" s="874"/>
      <c r="AN34" s="874">
        <f t="shared" si="9"/>
        <v>234189822</v>
      </c>
    </row>
    <row r="35" spans="2:40" ht="56.25" hidden="1" x14ac:dyDescent="0.2">
      <c r="B35" s="2080"/>
      <c r="C35" s="870">
        <v>45</v>
      </c>
      <c r="D35" s="871" t="s">
        <v>348</v>
      </c>
      <c r="E35" s="873" t="s">
        <v>2674</v>
      </c>
      <c r="F35" s="872" t="s">
        <v>349</v>
      </c>
      <c r="G35" s="872">
        <v>1000</v>
      </c>
      <c r="H35" s="872" t="s">
        <v>2661</v>
      </c>
      <c r="I35" s="872" t="s">
        <v>2675</v>
      </c>
      <c r="J35" s="872"/>
      <c r="K35" s="881" t="s">
        <v>2677</v>
      </c>
      <c r="L35" s="882">
        <f>+[2]Gobierno!D27</f>
        <v>197556000</v>
      </c>
      <c r="M35" s="874">
        <f>+[2]Gobierno!D27</f>
        <v>197556000</v>
      </c>
      <c r="N35" s="874"/>
      <c r="O35" s="874"/>
      <c r="P35" s="874"/>
      <c r="Q35" s="874"/>
      <c r="R35" s="874"/>
      <c r="S35" s="874">
        <f t="shared" si="0"/>
        <v>197556000</v>
      </c>
      <c r="T35" s="874">
        <v>168936989</v>
      </c>
      <c r="U35" s="875"/>
      <c r="V35" s="875"/>
      <c r="W35" s="875"/>
      <c r="X35" s="875"/>
      <c r="Y35" s="875"/>
      <c r="Z35" s="874">
        <f t="shared" si="7"/>
        <v>168936989</v>
      </c>
      <c r="AA35" s="874">
        <v>184538683</v>
      </c>
      <c r="AB35" s="880"/>
      <c r="AC35" s="880"/>
      <c r="AD35" s="880"/>
      <c r="AE35" s="880"/>
      <c r="AF35" s="880"/>
      <c r="AG35" s="874">
        <f t="shared" si="8"/>
        <v>184538683</v>
      </c>
      <c r="AH35" s="874">
        <v>201154802</v>
      </c>
      <c r="AI35" s="874"/>
      <c r="AJ35" s="874"/>
      <c r="AK35" s="874"/>
      <c r="AL35" s="874"/>
      <c r="AM35" s="874"/>
      <c r="AN35" s="874">
        <f t="shared" si="9"/>
        <v>201154802</v>
      </c>
    </row>
    <row r="36" spans="2:40" ht="101.25" hidden="1" x14ac:dyDescent="0.2">
      <c r="B36" s="2080"/>
      <c r="C36" s="870">
        <v>45</v>
      </c>
      <c r="D36" s="871" t="s">
        <v>348</v>
      </c>
      <c r="E36" s="873" t="s">
        <v>2674</v>
      </c>
      <c r="F36" s="872" t="s">
        <v>349</v>
      </c>
      <c r="G36" s="872">
        <v>1000</v>
      </c>
      <c r="H36" s="872" t="s">
        <v>2661</v>
      </c>
      <c r="I36" s="872" t="s">
        <v>2678</v>
      </c>
      <c r="J36" s="872"/>
      <c r="K36" s="881" t="s">
        <v>2679</v>
      </c>
      <c r="L36" s="882">
        <f>[2]Gobierno!D12</f>
        <v>560000000</v>
      </c>
      <c r="M36" s="874">
        <f>[2]Gobierno!D12</f>
        <v>560000000</v>
      </c>
      <c r="N36" s="874"/>
      <c r="O36" s="874"/>
      <c r="P36" s="874"/>
      <c r="Q36" s="874"/>
      <c r="R36" s="874"/>
      <c r="S36" s="874">
        <f t="shared" si="0"/>
        <v>560000000</v>
      </c>
      <c r="T36" s="874">
        <v>478875428</v>
      </c>
      <c r="U36" s="875"/>
      <c r="V36" s="875"/>
      <c r="W36" s="875"/>
      <c r="X36" s="875"/>
      <c r="Y36" s="875"/>
      <c r="Z36" s="874">
        <f t="shared" si="7"/>
        <v>478875428</v>
      </c>
      <c r="AA36" s="874">
        <v>523100602</v>
      </c>
      <c r="AB36" s="880"/>
      <c r="AC36" s="880"/>
      <c r="AD36" s="880"/>
      <c r="AE36" s="880"/>
      <c r="AF36" s="880"/>
      <c r="AG36" s="874">
        <f t="shared" si="8"/>
        <v>523100602</v>
      </c>
      <c r="AH36" s="874">
        <v>570201306</v>
      </c>
      <c r="AI36" s="874"/>
      <c r="AJ36" s="874"/>
      <c r="AK36" s="874"/>
      <c r="AL36" s="874"/>
      <c r="AM36" s="874"/>
      <c r="AN36" s="874">
        <f t="shared" si="9"/>
        <v>570201306</v>
      </c>
    </row>
    <row r="37" spans="2:40" ht="101.25" hidden="1" x14ac:dyDescent="0.2">
      <c r="B37" s="2080"/>
      <c r="C37" s="870">
        <v>45</v>
      </c>
      <c r="D37" s="871" t="s">
        <v>348</v>
      </c>
      <c r="E37" s="873" t="s">
        <v>2674</v>
      </c>
      <c r="F37" s="872" t="s">
        <v>349</v>
      </c>
      <c r="G37" s="872">
        <v>1000</v>
      </c>
      <c r="H37" s="872" t="s">
        <v>2661</v>
      </c>
      <c r="I37" s="872" t="s">
        <v>2678</v>
      </c>
      <c r="J37" s="872"/>
      <c r="K37" s="881" t="s">
        <v>2680</v>
      </c>
      <c r="L37" s="882">
        <f>[2]Gobierno!D24</f>
        <v>322386400</v>
      </c>
      <c r="M37" s="874">
        <f>[2]Gobierno!D24</f>
        <v>322386400</v>
      </c>
      <c r="N37" s="874"/>
      <c r="O37" s="874"/>
      <c r="P37" s="874"/>
      <c r="Q37" s="874"/>
      <c r="R37" s="874"/>
      <c r="S37" s="874">
        <f t="shared" si="0"/>
        <v>322386400</v>
      </c>
      <c r="T37" s="874">
        <v>275683795</v>
      </c>
      <c r="U37" s="875"/>
      <c r="V37" s="875"/>
      <c r="W37" s="875"/>
      <c r="X37" s="875"/>
      <c r="Y37" s="875"/>
      <c r="Z37" s="874">
        <f t="shared" si="7"/>
        <v>275683795</v>
      </c>
      <c r="AA37" s="874">
        <v>301143786</v>
      </c>
      <c r="AB37" s="880"/>
      <c r="AC37" s="880"/>
      <c r="AD37" s="880"/>
      <c r="AE37" s="880"/>
      <c r="AF37" s="880"/>
      <c r="AG37" s="874">
        <f t="shared" si="8"/>
        <v>301143786</v>
      </c>
      <c r="AH37" s="874">
        <v>328259190</v>
      </c>
      <c r="AI37" s="874"/>
      <c r="AJ37" s="874"/>
      <c r="AK37" s="874"/>
      <c r="AL37" s="874"/>
      <c r="AM37" s="874"/>
      <c r="AN37" s="874">
        <f t="shared" si="9"/>
        <v>328259190</v>
      </c>
    </row>
    <row r="38" spans="2:40" ht="78.75" hidden="1" x14ac:dyDescent="0.2">
      <c r="B38" s="2080"/>
      <c r="C38" s="870">
        <v>45</v>
      </c>
      <c r="D38" s="871" t="s">
        <v>348</v>
      </c>
      <c r="E38" s="873" t="s">
        <v>2674</v>
      </c>
      <c r="F38" s="872" t="s">
        <v>349</v>
      </c>
      <c r="G38" s="872">
        <v>1000</v>
      </c>
      <c r="H38" s="872" t="s">
        <v>2661</v>
      </c>
      <c r="I38" s="872" t="s">
        <v>2681</v>
      </c>
      <c r="J38" s="872"/>
      <c r="K38" s="881" t="s">
        <v>2682</v>
      </c>
      <c r="L38" s="882">
        <f>[2]Gobierno!D13</f>
        <v>526000000</v>
      </c>
      <c r="M38" s="874">
        <f>[2]Gobierno!D13</f>
        <v>526000000</v>
      </c>
      <c r="N38" s="874"/>
      <c r="O38" s="874"/>
      <c r="P38" s="874"/>
      <c r="Q38" s="874"/>
      <c r="R38" s="874"/>
      <c r="S38" s="874">
        <f t="shared" si="0"/>
        <v>526000000</v>
      </c>
      <c r="T38" s="874">
        <v>449800848</v>
      </c>
      <c r="U38" s="875"/>
      <c r="V38" s="875"/>
      <c r="W38" s="875"/>
      <c r="X38" s="875"/>
      <c r="Y38" s="875"/>
      <c r="Z38" s="874">
        <f t="shared" si="7"/>
        <v>449800848</v>
      </c>
      <c r="AA38" s="874">
        <v>491340923</v>
      </c>
      <c r="AB38" s="880"/>
      <c r="AC38" s="880"/>
      <c r="AD38" s="880"/>
      <c r="AE38" s="880"/>
      <c r="AF38" s="880"/>
      <c r="AG38" s="874">
        <f t="shared" si="8"/>
        <v>491340923</v>
      </c>
      <c r="AH38" s="874">
        <v>535581941</v>
      </c>
      <c r="AI38" s="874"/>
      <c r="AJ38" s="874"/>
      <c r="AK38" s="874"/>
      <c r="AL38" s="874"/>
      <c r="AM38" s="874"/>
      <c r="AN38" s="874">
        <f t="shared" si="9"/>
        <v>535581941</v>
      </c>
    </row>
    <row r="39" spans="2:40" ht="78.75" hidden="1" x14ac:dyDescent="0.2">
      <c r="B39" s="2080"/>
      <c r="C39" s="870">
        <v>45</v>
      </c>
      <c r="D39" s="871" t="s">
        <v>348</v>
      </c>
      <c r="E39" s="873" t="s">
        <v>2674</v>
      </c>
      <c r="F39" s="872" t="s">
        <v>349</v>
      </c>
      <c r="G39" s="872">
        <v>1000</v>
      </c>
      <c r="H39" s="872" t="s">
        <v>2661</v>
      </c>
      <c r="I39" s="872" t="s">
        <v>2681</v>
      </c>
      <c r="J39" s="872"/>
      <c r="K39" s="881" t="s">
        <v>2683</v>
      </c>
      <c r="L39" s="882">
        <f>+[2]Gobierno!D25</f>
        <v>761613600</v>
      </c>
      <c r="M39" s="874">
        <f>+[2]Gobierno!D25</f>
        <v>761613600</v>
      </c>
      <c r="N39" s="874"/>
      <c r="O39" s="874"/>
      <c r="P39" s="874"/>
      <c r="Q39" s="874"/>
      <c r="R39" s="874"/>
      <c r="S39" s="874">
        <f t="shared" ref="S39:S70" si="13">+R39+Q39+P39+O39+N39+M39</f>
        <v>761613600</v>
      </c>
      <c r="T39" s="874">
        <v>651282211</v>
      </c>
      <c r="U39" s="875"/>
      <c r="V39" s="875"/>
      <c r="W39" s="875"/>
      <c r="X39" s="875"/>
      <c r="Y39" s="875"/>
      <c r="Z39" s="874">
        <f t="shared" si="7"/>
        <v>651282211</v>
      </c>
      <c r="AA39" s="874">
        <v>711429523</v>
      </c>
      <c r="AB39" s="880"/>
      <c r="AC39" s="880"/>
      <c r="AD39" s="880"/>
      <c r="AE39" s="880"/>
      <c r="AF39" s="880"/>
      <c r="AG39" s="874">
        <f t="shared" si="8"/>
        <v>711429523</v>
      </c>
      <c r="AH39" s="874">
        <v>775487624</v>
      </c>
      <c r="AI39" s="874"/>
      <c r="AJ39" s="874"/>
      <c r="AK39" s="874"/>
      <c r="AL39" s="874"/>
      <c r="AM39" s="874"/>
      <c r="AN39" s="874">
        <f t="shared" si="9"/>
        <v>775487624</v>
      </c>
    </row>
    <row r="40" spans="2:40" ht="56.25" hidden="1" x14ac:dyDescent="0.2">
      <c r="B40" s="2080"/>
      <c r="C40" s="870">
        <v>45</v>
      </c>
      <c r="D40" s="871" t="s">
        <v>348</v>
      </c>
      <c r="E40" s="873" t="s">
        <v>2674</v>
      </c>
      <c r="F40" s="872" t="s">
        <v>349</v>
      </c>
      <c r="G40" s="872">
        <v>1000</v>
      </c>
      <c r="H40" s="872" t="s">
        <v>2661</v>
      </c>
      <c r="I40" s="872" t="s">
        <v>2684</v>
      </c>
      <c r="J40" s="872"/>
      <c r="K40" s="881" t="s">
        <v>2685</v>
      </c>
      <c r="L40" s="882">
        <f>[2]Gobierno!D14</f>
        <v>162000000</v>
      </c>
      <c r="M40" s="874">
        <f>[2]Gobierno!D14</f>
        <v>162000000</v>
      </c>
      <c r="N40" s="874"/>
      <c r="O40" s="874"/>
      <c r="P40" s="874"/>
      <c r="Q40" s="874"/>
      <c r="R40" s="874"/>
      <c r="S40" s="874">
        <f t="shared" si="13"/>
        <v>162000000</v>
      </c>
      <c r="T40" s="874">
        <v>138531820</v>
      </c>
      <c r="U40" s="875"/>
      <c r="V40" s="875"/>
      <c r="W40" s="875"/>
      <c r="X40" s="875"/>
      <c r="Y40" s="875"/>
      <c r="Z40" s="874">
        <f t="shared" si="7"/>
        <v>138531820</v>
      </c>
      <c r="AA40" s="874">
        <v>151325531</v>
      </c>
      <c r="AB40" s="880"/>
      <c r="AC40" s="880"/>
      <c r="AD40" s="880"/>
      <c r="AE40" s="880"/>
      <c r="AF40" s="880"/>
      <c r="AG40" s="874">
        <f t="shared" si="8"/>
        <v>151325531</v>
      </c>
      <c r="AH40" s="874">
        <v>164951092</v>
      </c>
      <c r="AI40" s="874"/>
      <c r="AJ40" s="874"/>
      <c r="AK40" s="874"/>
      <c r="AL40" s="874"/>
      <c r="AM40" s="874"/>
      <c r="AN40" s="874">
        <f t="shared" si="9"/>
        <v>164951092</v>
      </c>
    </row>
    <row r="41" spans="2:40" ht="56.25" hidden="1" x14ac:dyDescent="0.2">
      <c r="B41" s="2080"/>
      <c r="C41" s="870">
        <v>45</v>
      </c>
      <c r="D41" s="871" t="s">
        <v>348</v>
      </c>
      <c r="E41" s="873" t="s">
        <v>2674</v>
      </c>
      <c r="F41" s="872" t="s">
        <v>349</v>
      </c>
      <c r="G41" s="872">
        <v>1000</v>
      </c>
      <c r="H41" s="872" t="s">
        <v>2661</v>
      </c>
      <c r="I41" s="872" t="s">
        <v>2684</v>
      </c>
      <c r="J41" s="872"/>
      <c r="K41" s="881" t="s">
        <v>2686</v>
      </c>
      <c r="L41" s="882">
        <f>+[2]Gobierno!D26</f>
        <v>155636000</v>
      </c>
      <c r="M41" s="874">
        <f>+[2]Gobierno!D26</f>
        <v>155636000</v>
      </c>
      <c r="N41" s="874"/>
      <c r="O41" s="874"/>
      <c r="P41" s="874"/>
      <c r="Q41" s="874"/>
      <c r="R41" s="874"/>
      <c r="S41" s="874">
        <f t="shared" si="13"/>
        <v>155636000</v>
      </c>
      <c r="T41" s="874">
        <v>133089743</v>
      </c>
      <c r="U41" s="875"/>
      <c r="V41" s="875"/>
      <c r="W41" s="875"/>
      <c r="X41" s="875"/>
      <c r="Y41" s="875"/>
      <c r="Z41" s="874">
        <f t="shared" si="7"/>
        <v>133089743</v>
      </c>
      <c r="AA41" s="874">
        <v>145380867</v>
      </c>
      <c r="AB41" s="880"/>
      <c r="AC41" s="880"/>
      <c r="AD41" s="880"/>
      <c r="AE41" s="880"/>
      <c r="AF41" s="880"/>
      <c r="AG41" s="874">
        <f t="shared" si="8"/>
        <v>145380867</v>
      </c>
      <c r="AH41" s="874">
        <v>158471162</v>
      </c>
      <c r="AI41" s="874"/>
      <c r="AJ41" s="874"/>
      <c r="AK41" s="874"/>
      <c r="AL41" s="874"/>
      <c r="AM41" s="874"/>
      <c r="AN41" s="874">
        <f t="shared" si="9"/>
        <v>158471162</v>
      </c>
    </row>
    <row r="42" spans="2:40" ht="67.5" x14ac:dyDescent="0.2">
      <c r="B42" s="2080"/>
      <c r="C42" s="870">
        <v>45</v>
      </c>
      <c r="D42" s="871" t="s">
        <v>348</v>
      </c>
      <c r="E42" s="873" t="s">
        <v>2687</v>
      </c>
      <c r="F42" s="872" t="s">
        <v>413</v>
      </c>
      <c r="G42" s="872">
        <v>1000</v>
      </c>
      <c r="H42" s="872" t="s">
        <v>2661</v>
      </c>
      <c r="I42" s="872" t="s">
        <v>2688</v>
      </c>
      <c r="J42" s="872"/>
      <c r="K42" s="881" t="s">
        <v>2689</v>
      </c>
      <c r="L42" s="882">
        <f>[2]Gobierno!D16</f>
        <v>303000000</v>
      </c>
      <c r="M42" s="874">
        <f>[2]Gobierno!D16</f>
        <v>303000000</v>
      </c>
      <c r="N42" s="874"/>
      <c r="O42" s="874"/>
      <c r="P42" s="874"/>
      <c r="Q42" s="874"/>
      <c r="R42" s="874"/>
      <c r="S42" s="874">
        <f t="shared" si="13"/>
        <v>303000000</v>
      </c>
      <c r="T42" s="874">
        <v>259105812</v>
      </c>
      <c r="U42" s="875"/>
      <c r="V42" s="875"/>
      <c r="W42" s="875"/>
      <c r="X42" s="875"/>
      <c r="Y42" s="875"/>
      <c r="Z42" s="874">
        <f t="shared" si="7"/>
        <v>259105812</v>
      </c>
      <c r="AA42" s="874">
        <v>283034790</v>
      </c>
      <c r="AB42" s="880"/>
      <c r="AC42" s="880"/>
      <c r="AD42" s="880"/>
      <c r="AE42" s="880"/>
      <c r="AF42" s="880"/>
      <c r="AG42" s="874">
        <f t="shared" si="8"/>
        <v>283034790</v>
      </c>
      <c r="AH42" s="874">
        <v>308519635</v>
      </c>
      <c r="AI42" s="874"/>
      <c r="AJ42" s="874"/>
      <c r="AK42" s="874"/>
      <c r="AL42" s="874"/>
      <c r="AM42" s="874"/>
      <c r="AN42" s="874">
        <f t="shared" si="9"/>
        <v>308519635</v>
      </c>
    </row>
    <row r="43" spans="2:40" ht="67.5" x14ac:dyDescent="0.2">
      <c r="B43" s="2080"/>
      <c r="C43" s="870">
        <v>45</v>
      </c>
      <c r="D43" s="871" t="s">
        <v>348</v>
      </c>
      <c r="E43" s="873" t="s">
        <v>2687</v>
      </c>
      <c r="F43" s="872" t="s">
        <v>413</v>
      </c>
      <c r="G43" s="872">
        <v>1000</v>
      </c>
      <c r="H43" s="872" t="s">
        <v>2661</v>
      </c>
      <c r="I43" s="872" t="s">
        <v>2688</v>
      </c>
      <c r="J43" s="872"/>
      <c r="K43" s="881" t="s">
        <v>2690</v>
      </c>
      <c r="L43" s="882">
        <f>+[2]Gobierno!D28</f>
        <v>220003800</v>
      </c>
      <c r="M43" s="874">
        <f>+[2]Gobierno!D28</f>
        <v>220003800</v>
      </c>
      <c r="N43" s="874"/>
      <c r="O43" s="874"/>
      <c r="P43" s="874"/>
      <c r="Q43" s="874"/>
      <c r="R43" s="874"/>
      <c r="S43" s="874">
        <f t="shared" si="13"/>
        <v>220003800</v>
      </c>
      <c r="T43" s="874">
        <v>188132882</v>
      </c>
      <c r="U43" s="875"/>
      <c r="V43" s="875"/>
      <c r="W43" s="875"/>
      <c r="X43" s="875"/>
      <c r="Y43" s="875"/>
      <c r="Z43" s="874">
        <f t="shared" si="7"/>
        <v>188132882</v>
      </c>
      <c r="AA43" s="874">
        <v>205507358</v>
      </c>
      <c r="AB43" s="880"/>
      <c r="AC43" s="880"/>
      <c r="AD43" s="880"/>
      <c r="AE43" s="880"/>
      <c r="AF43" s="880"/>
      <c r="AG43" s="874">
        <f t="shared" si="8"/>
        <v>205507358</v>
      </c>
      <c r="AH43" s="874">
        <v>224011525</v>
      </c>
      <c r="AI43" s="874"/>
      <c r="AJ43" s="874"/>
      <c r="AK43" s="874"/>
      <c r="AL43" s="874"/>
      <c r="AM43" s="874"/>
      <c r="AN43" s="874">
        <f t="shared" si="9"/>
        <v>224011525</v>
      </c>
    </row>
    <row r="44" spans="2:40" ht="45" hidden="1" x14ac:dyDescent="0.2">
      <c r="B44" s="2080"/>
      <c r="C44" s="870">
        <v>12</v>
      </c>
      <c r="D44" s="872" t="s">
        <v>2691</v>
      </c>
      <c r="E44" s="955" t="s">
        <v>2692</v>
      </c>
      <c r="F44" s="872" t="s">
        <v>2693</v>
      </c>
      <c r="G44" s="883" t="s">
        <v>2694</v>
      </c>
      <c r="H44" s="872" t="s">
        <v>2695</v>
      </c>
      <c r="I44" s="872" t="s">
        <v>2696</v>
      </c>
      <c r="J44" s="872"/>
      <c r="K44" s="881" t="s">
        <v>2697</v>
      </c>
      <c r="L44" s="882">
        <f>[2]Gobierno!D5</f>
        <v>274000000</v>
      </c>
      <c r="M44" s="874">
        <f>[2]Gobierno!D5</f>
        <v>274000000</v>
      </c>
      <c r="N44" s="874"/>
      <c r="O44" s="874"/>
      <c r="P44" s="874"/>
      <c r="Q44" s="874"/>
      <c r="R44" s="874"/>
      <c r="S44" s="874">
        <f t="shared" si="13"/>
        <v>274000000</v>
      </c>
      <c r="T44" s="874">
        <v>234306906</v>
      </c>
      <c r="U44" s="875"/>
      <c r="V44" s="875"/>
      <c r="W44" s="875"/>
      <c r="X44" s="875"/>
      <c r="Y44" s="875"/>
      <c r="Z44" s="874">
        <f t="shared" si="7"/>
        <v>234306906</v>
      </c>
      <c r="AA44" s="874">
        <v>255945652</v>
      </c>
      <c r="AB44" s="880"/>
      <c r="AC44" s="880"/>
      <c r="AD44" s="880"/>
      <c r="AE44" s="880"/>
      <c r="AF44" s="880"/>
      <c r="AG44" s="874">
        <f t="shared" si="8"/>
        <v>255945652</v>
      </c>
      <c r="AH44" s="874">
        <v>278991353</v>
      </c>
      <c r="AI44" s="874"/>
      <c r="AJ44" s="874"/>
      <c r="AK44" s="874"/>
      <c r="AL44" s="874"/>
      <c r="AM44" s="874"/>
      <c r="AN44" s="874">
        <f t="shared" si="9"/>
        <v>278991353</v>
      </c>
    </row>
    <row r="45" spans="2:40" ht="45" hidden="1" x14ac:dyDescent="0.2">
      <c r="B45" s="2080"/>
      <c r="C45" s="870">
        <v>12</v>
      </c>
      <c r="D45" s="872" t="s">
        <v>2691</v>
      </c>
      <c r="E45" s="955" t="s">
        <v>2692</v>
      </c>
      <c r="F45" s="872" t="s">
        <v>2693</v>
      </c>
      <c r="G45" s="883" t="s">
        <v>2694</v>
      </c>
      <c r="H45" s="872" t="s">
        <v>2695</v>
      </c>
      <c r="I45" s="872" t="s">
        <v>2696</v>
      </c>
      <c r="J45" s="872"/>
      <c r="K45" s="881" t="s">
        <v>2698</v>
      </c>
      <c r="L45" s="882">
        <f>+[2]Gobierno!D17</f>
        <v>1610352560</v>
      </c>
      <c r="M45" s="874">
        <f>+[2]Gobierno!D17</f>
        <v>1610352560</v>
      </c>
      <c r="N45" s="874"/>
      <c r="O45" s="874"/>
      <c r="P45" s="874"/>
      <c r="Q45" s="874"/>
      <c r="R45" s="874"/>
      <c r="S45" s="874">
        <f t="shared" si="13"/>
        <v>1610352560</v>
      </c>
      <c r="T45" s="874">
        <v>1377068340</v>
      </c>
      <c r="U45" s="875"/>
      <c r="V45" s="875"/>
      <c r="W45" s="875"/>
      <c r="X45" s="875"/>
      <c r="Y45" s="875"/>
      <c r="Z45" s="874">
        <f t="shared" si="7"/>
        <v>1377068340</v>
      </c>
      <c r="AA45" s="874">
        <v>1504243560</v>
      </c>
      <c r="AB45" s="880"/>
      <c r="AC45" s="880"/>
      <c r="AD45" s="880"/>
      <c r="AE45" s="880"/>
      <c r="AF45" s="880"/>
      <c r="AG45" s="874">
        <f t="shared" si="8"/>
        <v>1504243560</v>
      </c>
      <c r="AH45" s="874">
        <v>1639687738</v>
      </c>
      <c r="AI45" s="874"/>
      <c r="AJ45" s="874"/>
      <c r="AK45" s="874"/>
      <c r="AL45" s="874"/>
      <c r="AM45" s="874"/>
      <c r="AN45" s="874">
        <f t="shared" si="9"/>
        <v>1639687738</v>
      </c>
    </row>
    <row r="46" spans="2:40" ht="33.75" hidden="1" x14ac:dyDescent="0.2">
      <c r="B46" s="2080"/>
      <c r="C46" s="870">
        <v>12</v>
      </c>
      <c r="D46" s="872" t="s">
        <v>2691</v>
      </c>
      <c r="E46" s="955" t="s">
        <v>2699</v>
      </c>
      <c r="F46" s="872" t="s">
        <v>2700</v>
      </c>
      <c r="G46" s="883" t="s">
        <v>2694</v>
      </c>
      <c r="H46" s="872" t="s">
        <v>2695</v>
      </c>
      <c r="I46" s="872" t="s">
        <v>2701</v>
      </c>
      <c r="J46" s="872"/>
      <c r="K46" s="872" t="s">
        <v>2659</v>
      </c>
      <c r="L46" s="882"/>
      <c r="M46" s="874"/>
      <c r="N46" s="874"/>
      <c r="O46" s="874"/>
      <c r="P46" s="874"/>
      <c r="Q46" s="874"/>
      <c r="R46" s="874">
        <v>200000000</v>
      </c>
      <c r="S46" s="874">
        <f t="shared" si="13"/>
        <v>200000000</v>
      </c>
      <c r="T46" s="874"/>
      <c r="U46" s="875"/>
      <c r="V46" s="875"/>
      <c r="W46" s="875"/>
      <c r="X46" s="875"/>
      <c r="Y46" s="875"/>
      <c r="Z46" s="874">
        <f t="shared" si="7"/>
        <v>0</v>
      </c>
      <c r="AA46" s="874"/>
      <c r="AB46" s="880"/>
      <c r="AC46" s="880"/>
      <c r="AD46" s="880"/>
      <c r="AE46" s="880"/>
      <c r="AF46" s="880"/>
      <c r="AG46" s="874">
        <f t="shared" si="8"/>
        <v>0</v>
      </c>
      <c r="AH46" s="874"/>
      <c r="AI46" s="874"/>
      <c r="AJ46" s="874"/>
      <c r="AK46" s="874"/>
      <c r="AL46" s="874"/>
      <c r="AM46" s="874"/>
      <c r="AN46" s="874">
        <f t="shared" si="9"/>
        <v>0</v>
      </c>
    </row>
    <row r="47" spans="2:40" ht="33.75" hidden="1" x14ac:dyDescent="0.2">
      <c r="B47" s="2080"/>
      <c r="C47" s="870">
        <v>12</v>
      </c>
      <c r="D47" s="872" t="s">
        <v>2691</v>
      </c>
      <c r="E47" s="955" t="s">
        <v>2702</v>
      </c>
      <c r="F47" s="872" t="s">
        <v>2703</v>
      </c>
      <c r="G47" s="883" t="s">
        <v>2694</v>
      </c>
      <c r="H47" s="872" t="s">
        <v>2695</v>
      </c>
      <c r="I47" s="872" t="s">
        <v>2984</v>
      </c>
      <c r="J47" s="872"/>
      <c r="K47" s="872" t="s">
        <v>2659</v>
      </c>
      <c r="L47" s="882"/>
      <c r="M47" s="874"/>
      <c r="N47" s="874"/>
      <c r="O47" s="874"/>
      <c r="P47" s="874"/>
      <c r="Q47" s="874"/>
      <c r="R47" s="874"/>
      <c r="S47" s="874">
        <f t="shared" si="13"/>
        <v>0</v>
      </c>
      <c r="T47" s="874"/>
      <c r="U47" s="875"/>
      <c r="V47" s="875"/>
      <c r="W47" s="875"/>
      <c r="X47" s="875"/>
      <c r="Y47" s="875"/>
      <c r="Z47" s="874">
        <f t="shared" si="7"/>
        <v>0</v>
      </c>
      <c r="AA47" s="874"/>
      <c r="AB47" s="880"/>
      <c r="AC47" s="880"/>
      <c r="AD47" s="880"/>
      <c r="AE47" s="880"/>
      <c r="AF47" s="880"/>
      <c r="AG47" s="874">
        <f t="shared" si="8"/>
        <v>0</v>
      </c>
      <c r="AH47" s="874"/>
      <c r="AI47" s="874"/>
      <c r="AJ47" s="874"/>
      <c r="AK47" s="874"/>
      <c r="AL47" s="874"/>
      <c r="AM47" s="874"/>
      <c r="AN47" s="874">
        <f t="shared" si="9"/>
        <v>0</v>
      </c>
    </row>
    <row r="48" spans="2:40" ht="33.75" hidden="1" x14ac:dyDescent="0.2">
      <c r="B48" s="2080"/>
      <c r="C48" s="870">
        <v>12</v>
      </c>
      <c r="D48" s="872" t="s">
        <v>2691</v>
      </c>
      <c r="E48" s="955" t="s">
        <v>2704</v>
      </c>
      <c r="F48" s="872" t="s">
        <v>82</v>
      </c>
      <c r="G48" s="883" t="s">
        <v>2694</v>
      </c>
      <c r="H48" s="872" t="s">
        <v>2695</v>
      </c>
      <c r="I48" s="872" t="s">
        <v>2701</v>
      </c>
      <c r="J48" s="872"/>
      <c r="K48" s="872" t="s">
        <v>2659</v>
      </c>
      <c r="L48" s="882"/>
      <c r="M48" s="874"/>
      <c r="N48" s="874"/>
      <c r="O48" s="874"/>
      <c r="P48" s="874"/>
      <c r="Q48" s="874"/>
      <c r="R48" s="874">
        <v>200000000</v>
      </c>
      <c r="S48" s="874">
        <f t="shared" si="13"/>
        <v>200000000</v>
      </c>
      <c r="T48" s="874"/>
      <c r="U48" s="875"/>
      <c r="V48" s="875"/>
      <c r="W48" s="875"/>
      <c r="X48" s="875"/>
      <c r="Y48" s="875"/>
      <c r="Z48" s="874">
        <f t="shared" si="7"/>
        <v>0</v>
      </c>
      <c r="AA48" s="874"/>
      <c r="AB48" s="880"/>
      <c r="AC48" s="880"/>
      <c r="AD48" s="880"/>
      <c r="AE48" s="880"/>
      <c r="AF48" s="880"/>
      <c r="AG48" s="874">
        <f t="shared" si="8"/>
        <v>0</v>
      </c>
      <c r="AH48" s="874"/>
      <c r="AI48" s="874"/>
      <c r="AJ48" s="874"/>
      <c r="AK48" s="874"/>
      <c r="AL48" s="874"/>
      <c r="AM48" s="874"/>
      <c r="AN48" s="874">
        <f t="shared" si="9"/>
        <v>0</v>
      </c>
    </row>
    <row r="49" spans="2:40" ht="56.25" hidden="1" x14ac:dyDescent="0.2">
      <c r="B49" s="2080"/>
      <c r="C49" s="870">
        <v>41</v>
      </c>
      <c r="D49" s="872" t="s">
        <v>1435</v>
      </c>
      <c r="E49" s="955" t="s">
        <v>2705</v>
      </c>
      <c r="F49" s="872" t="s">
        <v>2706</v>
      </c>
      <c r="G49" s="872">
        <v>1500</v>
      </c>
      <c r="H49" s="872" t="s">
        <v>2707</v>
      </c>
      <c r="I49" s="872" t="s">
        <v>2708</v>
      </c>
      <c r="J49" s="872"/>
      <c r="K49" s="881" t="s">
        <v>2709</v>
      </c>
      <c r="L49" s="882">
        <f>[2]Gobierno!D7</f>
        <v>172000000</v>
      </c>
      <c r="M49" s="874">
        <f>[2]Gobierno!D7</f>
        <v>172000000</v>
      </c>
      <c r="N49" s="874"/>
      <c r="O49" s="874"/>
      <c r="P49" s="874"/>
      <c r="Q49" s="874"/>
      <c r="R49" s="874"/>
      <c r="S49" s="874">
        <f t="shared" si="13"/>
        <v>172000000</v>
      </c>
      <c r="T49" s="874">
        <v>147083167</v>
      </c>
      <c r="U49" s="875"/>
      <c r="V49" s="875"/>
      <c r="W49" s="875"/>
      <c r="X49" s="875"/>
      <c r="Y49" s="875"/>
      <c r="Z49" s="874">
        <f t="shared" si="7"/>
        <v>147083167</v>
      </c>
      <c r="AA49" s="874">
        <v>160666614</v>
      </c>
      <c r="AB49" s="880"/>
      <c r="AC49" s="880"/>
      <c r="AD49" s="880"/>
      <c r="AE49" s="880"/>
      <c r="AF49" s="880"/>
      <c r="AG49" s="874">
        <f t="shared" si="8"/>
        <v>160666614</v>
      </c>
      <c r="AH49" s="874">
        <v>175133258</v>
      </c>
      <c r="AI49" s="874"/>
      <c r="AJ49" s="874"/>
      <c r="AK49" s="874"/>
      <c r="AL49" s="874"/>
      <c r="AM49" s="874"/>
      <c r="AN49" s="874">
        <f t="shared" si="9"/>
        <v>175133258</v>
      </c>
    </row>
    <row r="50" spans="2:40" ht="56.25" hidden="1" x14ac:dyDescent="0.2">
      <c r="B50" s="2080"/>
      <c r="C50" s="870">
        <v>41</v>
      </c>
      <c r="D50" s="872" t="s">
        <v>1435</v>
      </c>
      <c r="E50" s="955" t="s">
        <v>2705</v>
      </c>
      <c r="F50" s="872" t="s">
        <v>2706</v>
      </c>
      <c r="G50" s="872">
        <v>1500</v>
      </c>
      <c r="H50" s="872" t="s">
        <v>2707</v>
      </c>
      <c r="I50" s="872" t="s">
        <v>2708</v>
      </c>
      <c r="J50" s="872"/>
      <c r="K50" s="881" t="s">
        <v>2710</v>
      </c>
      <c r="L50" s="882">
        <f>[2]Gobierno!D19</f>
        <v>89309600</v>
      </c>
      <c r="M50" s="874">
        <f>[2]Gobierno!D19</f>
        <v>89309600</v>
      </c>
      <c r="N50" s="874"/>
      <c r="O50" s="874"/>
      <c r="P50" s="874"/>
      <c r="Q50" s="874"/>
      <c r="R50" s="874"/>
      <c r="S50" s="874">
        <f t="shared" si="13"/>
        <v>89309600</v>
      </c>
      <c r="T50" s="874">
        <v>76371737</v>
      </c>
      <c r="U50" s="875"/>
      <c r="V50" s="875"/>
      <c r="W50" s="875"/>
      <c r="X50" s="875"/>
      <c r="Y50" s="875"/>
      <c r="Z50" s="874">
        <f t="shared" si="7"/>
        <v>76371737</v>
      </c>
      <c r="AA50" s="874">
        <v>83424831</v>
      </c>
      <c r="AB50" s="880"/>
      <c r="AC50" s="880"/>
      <c r="AD50" s="880"/>
      <c r="AE50" s="880"/>
      <c r="AF50" s="880"/>
      <c r="AG50" s="874">
        <f t="shared" si="8"/>
        <v>83424831</v>
      </c>
      <c r="AH50" s="874">
        <v>90936519</v>
      </c>
      <c r="AI50" s="874"/>
      <c r="AJ50" s="874"/>
      <c r="AK50" s="874"/>
      <c r="AL50" s="874"/>
      <c r="AM50" s="874"/>
      <c r="AN50" s="874">
        <f t="shared" si="9"/>
        <v>90936519</v>
      </c>
    </row>
    <row r="51" spans="2:40" ht="78.75" hidden="1" x14ac:dyDescent="0.2">
      <c r="B51" s="2080"/>
      <c r="C51" s="870">
        <v>41</v>
      </c>
      <c r="D51" s="872" t="s">
        <v>1435</v>
      </c>
      <c r="E51" s="955" t="s">
        <v>2705</v>
      </c>
      <c r="F51" s="872" t="s">
        <v>2706</v>
      </c>
      <c r="G51" s="872">
        <v>1500</v>
      </c>
      <c r="H51" s="872" t="s">
        <v>2707</v>
      </c>
      <c r="I51" s="872" t="s">
        <v>2711</v>
      </c>
      <c r="J51" s="872"/>
      <c r="K51" s="881" t="s">
        <v>2712</v>
      </c>
      <c r="L51" s="882">
        <f>[2]Gobierno!D6</f>
        <v>550000000</v>
      </c>
      <c r="M51" s="874">
        <f>[2]Gobierno!D6</f>
        <v>550000000</v>
      </c>
      <c r="N51" s="874"/>
      <c r="O51" s="874"/>
      <c r="P51" s="874"/>
      <c r="Q51" s="874"/>
      <c r="R51" s="874"/>
      <c r="S51" s="874">
        <f t="shared" si="13"/>
        <v>550000000</v>
      </c>
      <c r="T51" s="874">
        <v>470324081</v>
      </c>
      <c r="U51" s="875"/>
      <c r="V51" s="875"/>
      <c r="W51" s="875"/>
      <c r="X51" s="875"/>
      <c r="Y51" s="875"/>
      <c r="Z51" s="874">
        <f t="shared" si="7"/>
        <v>470324081</v>
      </c>
      <c r="AA51" s="874">
        <v>513759520</v>
      </c>
      <c r="AB51" s="880"/>
      <c r="AC51" s="880"/>
      <c r="AD51" s="880"/>
      <c r="AE51" s="880"/>
      <c r="AF51" s="880"/>
      <c r="AG51" s="874">
        <f t="shared" si="8"/>
        <v>513759520</v>
      </c>
      <c r="AH51" s="874">
        <v>560019140</v>
      </c>
      <c r="AI51" s="874"/>
      <c r="AJ51" s="874"/>
      <c r="AK51" s="874"/>
      <c r="AL51" s="874"/>
      <c r="AM51" s="874"/>
      <c r="AN51" s="874">
        <f t="shared" si="9"/>
        <v>560019140</v>
      </c>
    </row>
    <row r="52" spans="2:40" ht="78.75" hidden="1" x14ac:dyDescent="0.2">
      <c r="B52" s="2080"/>
      <c r="C52" s="870">
        <v>41</v>
      </c>
      <c r="D52" s="872" t="s">
        <v>1435</v>
      </c>
      <c r="E52" s="955" t="s">
        <v>2705</v>
      </c>
      <c r="F52" s="872" t="s">
        <v>2706</v>
      </c>
      <c r="G52" s="872">
        <v>1500</v>
      </c>
      <c r="H52" s="872" t="s">
        <v>2707</v>
      </c>
      <c r="I52" s="872" t="s">
        <v>2711</v>
      </c>
      <c r="J52" s="872"/>
      <c r="K52" s="881" t="s">
        <v>2713</v>
      </c>
      <c r="L52" s="882">
        <f>+[2]Gobierno!D18</f>
        <v>1961134400</v>
      </c>
      <c r="M52" s="874">
        <f>+[2]Gobierno!D18</f>
        <v>1961134400</v>
      </c>
      <c r="N52" s="874"/>
      <c r="O52" s="874"/>
      <c r="P52" s="874"/>
      <c r="Q52" s="874"/>
      <c r="R52" s="874"/>
      <c r="S52" s="874">
        <f t="shared" si="13"/>
        <v>1961134400</v>
      </c>
      <c r="T52" s="874">
        <v>1677034061</v>
      </c>
      <c r="U52" s="875"/>
      <c r="V52" s="875"/>
      <c r="W52" s="875"/>
      <c r="X52" s="875"/>
      <c r="Y52" s="875"/>
      <c r="Z52" s="874">
        <f t="shared" si="7"/>
        <v>1677034061</v>
      </c>
      <c r="AA52" s="874">
        <v>1831911760</v>
      </c>
      <c r="AB52" s="880"/>
      <c r="AC52" s="880"/>
      <c r="AD52" s="880"/>
      <c r="AE52" s="880"/>
      <c r="AF52" s="880"/>
      <c r="AG52" s="874">
        <f t="shared" si="8"/>
        <v>1831911760</v>
      </c>
      <c r="AH52" s="874">
        <v>1996859637</v>
      </c>
      <c r="AI52" s="874"/>
      <c r="AJ52" s="874"/>
      <c r="AK52" s="874"/>
      <c r="AL52" s="874"/>
      <c r="AM52" s="874"/>
      <c r="AN52" s="874">
        <f t="shared" si="9"/>
        <v>1996859637</v>
      </c>
    </row>
    <row r="53" spans="2:40" ht="56.25" hidden="1" x14ac:dyDescent="0.2">
      <c r="B53" s="2080"/>
      <c r="C53" s="870">
        <v>24</v>
      </c>
      <c r="D53" s="871" t="s">
        <v>585</v>
      </c>
      <c r="E53" s="872" t="s">
        <v>2714</v>
      </c>
      <c r="F53" s="872" t="s">
        <v>2715</v>
      </c>
      <c r="G53" s="883" t="s">
        <v>2716</v>
      </c>
      <c r="H53" s="872" t="s">
        <v>2717</v>
      </c>
      <c r="I53" s="872" t="s">
        <v>2718</v>
      </c>
      <c r="J53" s="872"/>
      <c r="K53" s="872" t="s">
        <v>2719</v>
      </c>
      <c r="L53" s="882">
        <f>[2]Tránsito!D5</f>
        <v>1260000000</v>
      </c>
      <c r="M53" s="874">
        <f>[2]Tránsito!D5</f>
        <v>1260000000</v>
      </c>
      <c r="N53" s="874"/>
      <c r="O53" s="874"/>
      <c r="P53" s="874"/>
      <c r="Q53" s="874"/>
      <c r="R53" s="874"/>
      <c r="S53" s="874">
        <f t="shared" si="13"/>
        <v>1260000000</v>
      </c>
      <c r="T53" s="874">
        <v>1077469712</v>
      </c>
      <c r="U53" s="875"/>
      <c r="V53" s="875"/>
      <c r="W53" s="875"/>
      <c r="X53" s="875"/>
      <c r="Y53" s="875"/>
      <c r="Z53" s="874">
        <f t="shared" si="7"/>
        <v>1077469712</v>
      </c>
      <c r="AA53" s="874">
        <v>1176976355</v>
      </c>
      <c r="AB53" s="880"/>
      <c r="AC53" s="880"/>
      <c r="AD53" s="880"/>
      <c r="AE53" s="880"/>
      <c r="AF53" s="880"/>
      <c r="AG53" s="874">
        <f t="shared" si="8"/>
        <v>1176976355</v>
      </c>
      <c r="AH53" s="874">
        <v>1282952939</v>
      </c>
      <c r="AI53" s="874"/>
      <c r="AJ53" s="874"/>
      <c r="AK53" s="874"/>
      <c r="AL53" s="874"/>
      <c r="AM53" s="874"/>
      <c r="AN53" s="874">
        <f t="shared" si="9"/>
        <v>1282952939</v>
      </c>
    </row>
    <row r="54" spans="2:40" ht="56.25" hidden="1" x14ac:dyDescent="0.2">
      <c r="B54" s="2080"/>
      <c r="C54" s="870">
        <v>24</v>
      </c>
      <c r="D54" s="871" t="s">
        <v>585</v>
      </c>
      <c r="E54" s="872" t="s">
        <v>2714</v>
      </c>
      <c r="F54" s="872" t="s">
        <v>2715</v>
      </c>
      <c r="G54" s="883" t="s">
        <v>2716</v>
      </c>
      <c r="H54" s="872" t="s">
        <v>2717</v>
      </c>
      <c r="I54" s="872" t="s">
        <v>2718</v>
      </c>
      <c r="J54" s="872"/>
      <c r="K54" s="872" t="s">
        <v>2720</v>
      </c>
      <c r="L54" s="882">
        <f>[2]Tránsito!D6</f>
        <v>860000000</v>
      </c>
      <c r="M54" s="874">
        <f>[2]Tránsito!D6</f>
        <v>860000000</v>
      </c>
      <c r="N54" s="874"/>
      <c r="O54" s="874"/>
      <c r="P54" s="874"/>
      <c r="Q54" s="874"/>
      <c r="R54" s="874"/>
      <c r="S54" s="874">
        <f t="shared" si="13"/>
        <v>860000000</v>
      </c>
      <c r="T54" s="874">
        <v>735415835</v>
      </c>
      <c r="U54" s="875"/>
      <c r="V54" s="875"/>
      <c r="W54" s="875"/>
      <c r="X54" s="875"/>
      <c r="Y54" s="875"/>
      <c r="Z54" s="874">
        <f t="shared" si="7"/>
        <v>735415835</v>
      </c>
      <c r="AA54" s="874">
        <v>803333068</v>
      </c>
      <c r="AB54" s="880"/>
      <c r="AC54" s="880"/>
      <c r="AD54" s="880"/>
      <c r="AE54" s="880"/>
      <c r="AF54" s="880"/>
      <c r="AG54" s="874">
        <f t="shared" si="8"/>
        <v>803333068</v>
      </c>
      <c r="AH54" s="874">
        <v>875666292</v>
      </c>
      <c r="AI54" s="874"/>
      <c r="AJ54" s="874"/>
      <c r="AK54" s="874"/>
      <c r="AL54" s="874"/>
      <c r="AM54" s="874"/>
      <c r="AN54" s="874">
        <f t="shared" si="9"/>
        <v>875666292</v>
      </c>
    </row>
    <row r="55" spans="2:40" ht="56.25" hidden="1" x14ac:dyDescent="0.2">
      <c r="B55" s="2080"/>
      <c r="C55" s="870">
        <v>24</v>
      </c>
      <c r="D55" s="871" t="s">
        <v>585</v>
      </c>
      <c r="E55" s="872" t="s">
        <v>2714</v>
      </c>
      <c r="F55" s="872" t="s">
        <v>2715</v>
      </c>
      <c r="G55" s="883" t="s">
        <v>2716</v>
      </c>
      <c r="H55" s="872" t="s">
        <v>2717</v>
      </c>
      <c r="I55" s="872" t="s">
        <v>2718</v>
      </c>
      <c r="J55" s="872"/>
      <c r="K55" s="872" t="s">
        <v>2721</v>
      </c>
      <c r="L55" s="882">
        <f>[2]Tránsito!D7</f>
        <v>397367334</v>
      </c>
      <c r="M55" s="874">
        <f>[2]Tránsito!D7</f>
        <v>397367334</v>
      </c>
      <c r="N55" s="882"/>
      <c r="O55" s="882"/>
      <c r="P55" s="874"/>
      <c r="Q55" s="874"/>
      <c r="R55" s="874"/>
      <c r="S55" s="874">
        <f t="shared" si="13"/>
        <v>397367334</v>
      </c>
      <c r="T55" s="884">
        <f>(S55*0.05)+S55</f>
        <v>417235700.69999999</v>
      </c>
      <c r="U55" s="875"/>
      <c r="V55" s="875"/>
      <c r="W55" s="875"/>
      <c r="X55" s="875"/>
      <c r="Y55" s="875"/>
      <c r="Z55" s="884">
        <f>T55</f>
        <v>417235700.69999999</v>
      </c>
      <c r="AA55" s="884">
        <f>(T55*0.05)+T55</f>
        <v>438097485.73500001</v>
      </c>
      <c r="AB55" s="884"/>
      <c r="AC55" s="884"/>
      <c r="AD55" s="884"/>
      <c r="AE55" s="884"/>
      <c r="AF55" s="884"/>
      <c r="AG55" s="884">
        <f>AA55</f>
        <v>438097485.73500001</v>
      </c>
      <c r="AH55" s="884">
        <f>(AA55*0.05)+AA55</f>
        <v>460002360.02175003</v>
      </c>
      <c r="AI55" s="884"/>
      <c r="AJ55" s="884"/>
      <c r="AK55" s="884"/>
      <c r="AL55" s="884"/>
      <c r="AM55" s="884"/>
      <c r="AN55" s="884">
        <f>AH55</f>
        <v>460002360.02175003</v>
      </c>
    </row>
    <row r="56" spans="2:40" ht="67.5" hidden="1" x14ac:dyDescent="0.2">
      <c r="B56" s="2081" t="s">
        <v>2722</v>
      </c>
      <c r="C56" s="894">
        <v>22</v>
      </c>
      <c r="D56" s="957" t="s">
        <v>619</v>
      </c>
      <c r="E56" s="957">
        <v>2201</v>
      </c>
      <c r="F56" s="891" t="s">
        <v>620</v>
      </c>
      <c r="G56" s="966" t="s">
        <v>2723</v>
      </c>
      <c r="H56" s="891" t="s">
        <v>2724</v>
      </c>
      <c r="I56" s="891" t="s">
        <v>2725</v>
      </c>
      <c r="J56" s="891"/>
      <c r="K56" s="891" t="s">
        <v>2726</v>
      </c>
      <c r="L56" s="885">
        <f>[2]Despacho!D7</f>
        <v>3285516592</v>
      </c>
      <c r="M56" s="885">
        <f>[2]Despacho!D7</f>
        <v>3285516592</v>
      </c>
      <c r="N56" s="885"/>
      <c r="O56" s="885"/>
      <c r="P56" s="886"/>
      <c r="Q56" s="886"/>
      <c r="R56" s="886"/>
      <c r="S56" s="885">
        <f t="shared" si="13"/>
        <v>3285516592</v>
      </c>
      <c r="T56" s="887">
        <f>(S56*0.05)+S56</f>
        <v>3449792421.5999999</v>
      </c>
      <c r="U56" s="887"/>
      <c r="V56" s="887"/>
      <c r="W56" s="887"/>
      <c r="X56" s="887"/>
      <c r="Y56" s="887"/>
      <c r="Z56" s="887">
        <f>T56</f>
        <v>3449792421.5999999</v>
      </c>
      <c r="AA56" s="887">
        <f>(T56*0.05)+T56</f>
        <v>3622282042.6799998</v>
      </c>
      <c r="AB56" s="887"/>
      <c r="AC56" s="887"/>
      <c r="AD56" s="887"/>
      <c r="AE56" s="887"/>
      <c r="AF56" s="887"/>
      <c r="AG56" s="887">
        <f>AA56</f>
        <v>3622282042.6799998</v>
      </c>
      <c r="AH56" s="887">
        <f>(AA56*0.05)+AA56</f>
        <v>3803396144.8139997</v>
      </c>
      <c r="AI56" s="887"/>
      <c r="AJ56" s="887"/>
      <c r="AK56" s="887"/>
      <c r="AL56" s="887"/>
      <c r="AM56" s="887"/>
      <c r="AN56" s="887">
        <f>AH56</f>
        <v>3803396144.8139997</v>
      </c>
    </row>
    <row r="57" spans="2:40" ht="78.75" hidden="1" x14ac:dyDescent="0.2">
      <c r="B57" s="2082"/>
      <c r="C57" s="894">
        <v>22</v>
      </c>
      <c r="D57" s="957" t="s">
        <v>619</v>
      </c>
      <c r="E57" s="957">
        <v>2201</v>
      </c>
      <c r="F57" s="891" t="s">
        <v>620</v>
      </c>
      <c r="G57" s="966" t="s">
        <v>2723</v>
      </c>
      <c r="H57" s="891" t="s">
        <v>2724</v>
      </c>
      <c r="I57" s="891" t="s">
        <v>2727</v>
      </c>
      <c r="J57" s="891"/>
      <c r="K57" s="891" t="s">
        <v>2728</v>
      </c>
      <c r="L57" s="885">
        <f>[2]Educación!D35</f>
        <v>22804682632</v>
      </c>
      <c r="M57" s="885"/>
      <c r="N57" s="885"/>
      <c r="O57" s="885">
        <f>[2]Educación!D43</f>
        <v>1000</v>
      </c>
      <c r="P57" s="886"/>
      <c r="Q57" s="888">
        <f>[2]Educación!D35+[2]Educación!D44</f>
        <v>22804683632</v>
      </c>
      <c r="R57" s="886"/>
      <c r="S57" s="885">
        <f t="shared" si="13"/>
        <v>22804684632</v>
      </c>
      <c r="T57" s="885"/>
      <c r="U57" s="889"/>
      <c r="V57" s="889">
        <v>0</v>
      </c>
      <c r="W57" s="889"/>
      <c r="X57" s="889">
        <v>0</v>
      </c>
      <c r="Y57" s="889"/>
      <c r="Z57" s="889">
        <f>X57</f>
        <v>0</v>
      </c>
      <c r="AA57" s="885"/>
      <c r="AB57" s="889"/>
      <c r="AC57" s="889">
        <v>0</v>
      </c>
      <c r="AD57" s="889"/>
      <c r="AE57" s="889">
        <f>(X57*0.05)+X57</f>
        <v>0</v>
      </c>
      <c r="AF57" s="889"/>
      <c r="AG57" s="889">
        <f>AE57</f>
        <v>0</v>
      </c>
      <c r="AH57" s="889"/>
      <c r="AI57" s="889"/>
      <c r="AJ57" s="889">
        <v>0</v>
      </c>
      <c r="AK57" s="889"/>
      <c r="AL57" s="889">
        <f>(AE57*0.05)+AE57</f>
        <v>0</v>
      </c>
      <c r="AM57" s="889"/>
      <c r="AN57" s="889">
        <f>AL57</f>
        <v>0</v>
      </c>
    </row>
    <row r="58" spans="2:40" ht="78.75" hidden="1" x14ac:dyDescent="0.2">
      <c r="B58" s="2082"/>
      <c r="C58" s="894">
        <v>22</v>
      </c>
      <c r="D58" s="957" t="s">
        <v>619</v>
      </c>
      <c r="E58" s="957">
        <v>2201</v>
      </c>
      <c r="F58" s="891" t="s">
        <v>620</v>
      </c>
      <c r="G58" s="966" t="s">
        <v>2723</v>
      </c>
      <c r="H58" s="891" t="s">
        <v>2724</v>
      </c>
      <c r="I58" s="891" t="s">
        <v>2727</v>
      </c>
      <c r="J58" s="891"/>
      <c r="K58" s="891" t="s">
        <v>2729</v>
      </c>
      <c r="L58" s="885">
        <f>[2]Educación!D43</f>
        <v>1000</v>
      </c>
      <c r="M58" s="885"/>
      <c r="N58" s="885"/>
      <c r="O58" s="885">
        <f>[2]Educación!D43</f>
        <v>1000</v>
      </c>
      <c r="P58" s="886"/>
      <c r="Q58" s="888"/>
      <c r="R58" s="886"/>
      <c r="S58" s="885">
        <f t="shared" si="13"/>
        <v>1000</v>
      </c>
      <c r="T58" s="885"/>
      <c r="U58" s="885"/>
      <c r="V58" s="885">
        <f t="shared" ref="V58" si="14">P58</f>
        <v>0</v>
      </c>
      <c r="W58" s="885"/>
      <c r="X58" s="885"/>
      <c r="Y58" s="885"/>
      <c r="Z58" s="885">
        <f t="shared" ref="Z58:Z59" si="15">T58</f>
        <v>0</v>
      </c>
      <c r="AA58" s="885"/>
      <c r="AB58" s="885"/>
      <c r="AC58" s="885">
        <f t="shared" ref="AC58" si="16">W58</f>
        <v>0</v>
      </c>
      <c r="AD58" s="885"/>
      <c r="AE58" s="885"/>
      <c r="AF58" s="885"/>
      <c r="AG58" s="885">
        <f t="shared" ref="AG58:AG59" si="17">AA58</f>
        <v>0</v>
      </c>
      <c r="AH58" s="885"/>
      <c r="AI58" s="885"/>
      <c r="AJ58" s="885">
        <f t="shared" ref="AJ58" si="18">AD58</f>
        <v>0</v>
      </c>
      <c r="AK58" s="885"/>
      <c r="AL58" s="885"/>
      <c r="AM58" s="885"/>
      <c r="AN58" s="885">
        <f t="shared" ref="AN58:AN59" si="19">AH58</f>
        <v>0</v>
      </c>
    </row>
    <row r="59" spans="2:40" ht="78.75" hidden="1" x14ac:dyDescent="0.2">
      <c r="B59" s="2082"/>
      <c r="C59" s="894">
        <v>22</v>
      </c>
      <c r="D59" s="957" t="s">
        <v>619</v>
      </c>
      <c r="E59" s="957">
        <v>2201</v>
      </c>
      <c r="F59" s="891" t="s">
        <v>620</v>
      </c>
      <c r="G59" s="966" t="s">
        <v>2723</v>
      </c>
      <c r="H59" s="891" t="s">
        <v>2724</v>
      </c>
      <c r="I59" s="891" t="s">
        <v>2727</v>
      </c>
      <c r="J59" s="891"/>
      <c r="K59" s="891" t="s">
        <v>2730</v>
      </c>
      <c r="L59" s="885">
        <f>+[2]Educación!D44</f>
        <v>1000</v>
      </c>
      <c r="M59" s="885"/>
      <c r="N59" s="885"/>
      <c r="O59" s="885"/>
      <c r="P59" s="886"/>
      <c r="Q59" s="888">
        <f>+[2]Educación!D44</f>
        <v>1000</v>
      </c>
      <c r="R59" s="886"/>
      <c r="S59" s="885">
        <f t="shared" si="13"/>
        <v>1000</v>
      </c>
      <c r="T59" s="885"/>
      <c r="U59" s="885"/>
      <c r="V59" s="885"/>
      <c r="W59" s="885"/>
      <c r="X59" s="885"/>
      <c r="Y59" s="885"/>
      <c r="Z59" s="885">
        <f t="shared" si="15"/>
        <v>0</v>
      </c>
      <c r="AA59" s="885"/>
      <c r="AB59" s="885"/>
      <c r="AC59" s="885"/>
      <c r="AD59" s="885"/>
      <c r="AE59" s="885"/>
      <c r="AF59" s="885"/>
      <c r="AG59" s="885">
        <f t="shared" si="17"/>
        <v>0</v>
      </c>
      <c r="AH59" s="885"/>
      <c r="AI59" s="885"/>
      <c r="AJ59" s="885"/>
      <c r="AK59" s="885"/>
      <c r="AL59" s="885"/>
      <c r="AM59" s="885"/>
      <c r="AN59" s="885">
        <f t="shared" si="19"/>
        <v>0</v>
      </c>
    </row>
    <row r="60" spans="2:40" ht="67.5" hidden="1" x14ac:dyDescent="0.2">
      <c r="B60" s="2082"/>
      <c r="C60" s="894">
        <v>22</v>
      </c>
      <c r="D60" s="957" t="s">
        <v>619</v>
      </c>
      <c r="E60" s="957">
        <v>2201</v>
      </c>
      <c r="F60" s="891" t="s">
        <v>620</v>
      </c>
      <c r="G60" s="966" t="s">
        <v>2723</v>
      </c>
      <c r="H60" s="891" t="s">
        <v>2724</v>
      </c>
      <c r="I60" s="891" t="s">
        <v>2731</v>
      </c>
      <c r="J60" s="891"/>
      <c r="K60" s="891" t="s">
        <v>2732</v>
      </c>
      <c r="L60" s="885">
        <f>[2]Educación!D33+12691403000+14729688974</f>
        <v>940062244374</v>
      </c>
      <c r="M60" s="885"/>
      <c r="N60" s="885"/>
      <c r="O60" s="885">
        <f>L60</f>
        <v>940062244374</v>
      </c>
      <c r="P60" s="886"/>
      <c r="Q60" s="886"/>
      <c r="R60" s="886"/>
      <c r="S60" s="890">
        <f t="shared" si="13"/>
        <v>940062244374</v>
      </c>
      <c r="T60" s="890"/>
      <c r="U60" s="890"/>
      <c r="V60" s="890">
        <f>(S60*0.05)+S60</f>
        <v>987065356592.69995</v>
      </c>
      <c r="W60" s="890"/>
      <c r="X60" s="890"/>
      <c r="Y60" s="890"/>
      <c r="Z60" s="890">
        <f>V60</f>
        <v>987065356592.69995</v>
      </c>
      <c r="AA60" s="890"/>
      <c r="AB60" s="890"/>
      <c r="AC60" s="890">
        <f>(V60*0.05)+V60</f>
        <v>1036418624422.335</v>
      </c>
      <c r="AD60" s="890"/>
      <c r="AE60" s="890"/>
      <c r="AF60" s="890"/>
      <c r="AG60" s="890">
        <f>AC60</f>
        <v>1036418624422.335</v>
      </c>
      <c r="AH60" s="890"/>
      <c r="AI60" s="890"/>
      <c r="AJ60" s="890">
        <f>(AC60*0.05)+AC60</f>
        <v>1088239555643.4517</v>
      </c>
      <c r="AK60" s="890"/>
      <c r="AL60" s="890"/>
      <c r="AM60" s="890"/>
      <c r="AN60" s="890">
        <f>AJ60</f>
        <v>1088239555643.4517</v>
      </c>
    </row>
    <row r="61" spans="2:40" ht="67.5" hidden="1" x14ac:dyDescent="0.2">
      <c r="B61" s="2082"/>
      <c r="C61" s="894">
        <v>22</v>
      </c>
      <c r="D61" s="957" t="s">
        <v>619</v>
      </c>
      <c r="E61" s="957">
        <v>2201</v>
      </c>
      <c r="F61" s="891" t="s">
        <v>620</v>
      </c>
      <c r="G61" s="966" t="s">
        <v>2723</v>
      </c>
      <c r="H61" s="891" t="s">
        <v>2724</v>
      </c>
      <c r="I61" s="891" t="s">
        <v>2731</v>
      </c>
      <c r="J61" s="891"/>
      <c r="K61" s="891" t="s">
        <v>2732</v>
      </c>
      <c r="L61" s="885">
        <f>+[2]Educación!D34</f>
        <v>20104478000</v>
      </c>
      <c r="M61" s="885"/>
      <c r="N61" s="885"/>
      <c r="O61" s="885">
        <f>+[2]Educación!D34</f>
        <v>20104478000</v>
      </c>
      <c r="P61" s="886"/>
      <c r="Q61" s="886"/>
      <c r="R61" s="886"/>
      <c r="S61" s="890">
        <f t="shared" si="13"/>
        <v>20104478000</v>
      </c>
      <c r="T61" s="890"/>
      <c r="U61" s="890"/>
      <c r="V61" s="890">
        <f>(S61*0.05)+S61</f>
        <v>21109701900</v>
      </c>
      <c r="W61" s="890"/>
      <c r="X61" s="890"/>
      <c r="Y61" s="890"/>
      <c r="Z61" s="890">
        <f>V61</f>
        <v>21109701900</v>
      </c>
      <c r="AA61" s="890"/>
      <c r="AB61" s="890"/>
      <c r="AC61" s="890">
        <f>(V61*0.05)+V61</f>
        <v>22165186995</v>
      </c>
      <c r="AD61" s="890"/>
      <c r="AE61" s="890"/>
      <c r="AF61" s="890"/>
      <c r="AG61" s="890">
        <f>AC61</f>
        <v>22165186995</v>
      </c>
      <c r="AH61" s="890"/>
      <c r="AI61" s="890"/>
      <c r="AJ61" s="890">
        <f>(AC61*0.05)+AC61</f>
        <v>23273446344.75</v>
      </c>
      <c r="AK61" s="890"/>
      <c r="AL61" s="890"/>
      <c r="AM61" s="890"/>
      <c r="AN61" s="890">
        <f>AJ61</f>
        <v>23273446344.75</v>
      </c>
    </row>
    <row r="62" spans="2:40" ht="67.5" hidden="1" x14ac:dyDescent="0.2">
      <c r="B62" s="2082"/>
      <c r="C62" s="894">
        <v>22</v>
      </c>
      <c r="D62" s="957" t="s">
        <v>619</v>
      </c>
      <c r="E62" s="957">
        <v>2201</v>
      </c>
      <c r="F62" s="891" t="s">
        <v>620</v>
      </c>
      <c r="G62" s="966" t="s">
        <v>2723</v>
      </c>
      <c r="H62" s="891" t="s">
        <v>2724</v>
      </c>
      <c r="I62" s="891" t="s">
        <v>2731</v>
      </c>
      <c r="J62" s="891"/>
      <c r="K62" s="891" t="s">
        <v>2733</v>
      </c>
      <c r="L62" s="885">
        <f>+[2]Educación!D36</f>
        <v>3000</v>
      </c>
      <c r="M62" s="885"/>
      <c r="N62" s="885"/>
      <c r="O62" s="885">
        <f>+[2]Educación!D36</f>
        <v>3000</v>
      </c>
      <c r="P62" s="886"/>
      <c r="Q62" s="886"/>
      <c r="R62" s="886"/>
      <c r="S62" s="890">
        <f t="shared" si="13"/>
        <v>3000</v>
      </c>
      <c r="T62" s="890"/>
      <c r="U62" s="890"/>
      <c r="V62" s="890">
        <f>(S62*0.05)+S62</f>
        <v>3150</v>
      </c>
      <c r="W62" s="890"/>
      <c r="X62" s="890"/>
      <c r="Y62" s="890"/>
      <c r="Z62" s="890">
        <f>V62</f>
        <v>3150</v>
      </c>
      <c r="AA62" s="890"/>
      <c r="AB62" s="890"/>
      <c r="AC62" s="890">
        <f>(V62*0.05)+V62</f>
        <v>3307.5</v>
      </c>
      <c r="AD62" s="890"/>
      <c r="AE62" s="890"/>
      <c r="AF62" s="890"/>
      <c r="AG62" s="890">
        <f>AC62</f>
        <v>3307.5</v>
      </c>
      <c r="AH62" s="890"/>
      <c r="AI62" s="890"/>
      <c r="AJ62" s="890">
        <f>(AC62*0.05)+AC62</f>
        <v>3472.875</v>
      </c>
      <c r="AK62" s="890"/>
      <c r="AL62" s="890"/>
      <c r="AM62" s="890"/>
      <c r="AN62" s="890">
        <f>AJ62</f>
        <v>3472.875</v>
      </c>
    </row>
    <row r="63" spans="2:40" ht="56.25" hidden="1" x14ac:dyDescent="0.2">
      <c r="B63" s="2082"/>
      <c r="C63" s="894">
        <v>22</v>
      </c>
      <c r="D63" s="957" t="s">
        <v>619</v>
      </c>
      <c r="E63" s="957">
        <v>2201</v>
      </c>
      <c r="F63" s="891" t="s">
        <v>620</v>
      </c>
      <c r="G63" s="966" t="s">
        <v>2723</v>
      </c>
      <c r="H63" s="891" t="s">
        <v>2724</v>
      </c>
      <c r="I63" s="891" t="s">
        <v>2734</v>
      </c>
      <c r="J63" s="891"/>
      <c r="K63" s="891" t="s">
        <v>2735</v>
      </c>
      <c r="L63" s="885">
        <f>[2]Despacho!D8</f>
        <v>4000000000</v>
      </c>
      <c r="M63" s="885">
        <f>[2]Despacho!D8</f>
        <v>4000000000</v>
      </c>
      <c r="N63" s="885"/>
      <c r="O63" s="885"/>
      <c r="P63" s="886"/>
      <c r="Q63" s="886"/>
      <c r="R63" s="886"/>
      <c r="S63" s="885">
        <f t="shared" si="13"/>
        <v>4000000000</v>
      </c>
      <c r="T63" s="885">
        <v>3420538768</v>
      </c>
      <c r="U63" s="885"/>
      <c r="V63" s="885"/>
      <c r="W63" s="885"/>
      <c r="X63" s="885"/>
      <c r="Y63" s="885"/>
      <c r="Z63" s="885">
        <f t="shared" ref="Z63:Z66" si="20">T63</f>
        <v>3420538768</v>
      </c>
      <c r="AA63" s="885">
        <v>3736432872</v>
      </c>
      <c r="AB63" s="885"/>
      <c r="AC63" s="885"/>
      <c r="AD63" s="885"/>
      <c r="AE63" s="885"/>
      <c r="AF63" s="885"/>
      <c r="AG63" s="885">
        <f t="shared" ref="AG63:AG66" si="21">AA63</f>
        <v>3736432872</v>
      </c>
      <c r="AH63" s="885">
        <v>4072866473</v>
      </c>
      <c r="AI63" s="885"/>
      <c r="AJ63" s="885"/>
      <c r="AK63" s="885"/>
      <c r="AL63" s="885"/>
      <c r="AM63" s="885"/>
      <c r="AN63" s="885">
        <f t="shared" ref="AN63:AN66" si="22">AH63</f>
        <v>4072866473</v>
      </c>
    </row>
    <row r="64" spans="2:40" ht="78.75" hidden="1" x14ac:dyDescent="0.2">
      <c r="B64" s="2082"/>
      <c r="C64" s="894">
        <v>22</v>
      </c>
      <c r="D64" s="957" t="s">
        <v>619</v>
      </c>
      <c r="E64" s="957">
        <v>2201</v>
      </c>
      <c r="F64" s="891" t="s">
        <v>620</v>
      </c>
      <c r="G64" s="966" t="s">
        <v>2723</v>
      </c>
      <c r="H64" s="891" t="s">
        <v>2724</v>
      </c>
      <c r="I64" s="891" t="s">
        <v>2736</v>
      </c>
      <c r="J64" s="891"/>
      <c r="K64" s="891" t="s">
        <v>2737</v>
      </c>
      <c r="L64" s="885">
        <f>[2]Educación!D5</f>
        <v>2559570153</v>
      </c>
      <c r="M64" s="885">
        <f>[2]Educación!D5</f>
        <v>2559570153</v>
      </c>
      <c r="N64" s="885"/>
      <c r="O64" s="885"/>
      <c r="P64" s="886"/>
      <c r="Q64" s="886"/>
      <c r="R64" s="886"/>
      <c r="S64" s="885">
        <f t="shared" si="13"/>
        <v>2559570153</v>
      </c>
      <c r="T64" s="885">
        <v>2188777234</v>
      </c>
      <c r="U64" s="885"/>
      <c r="V64" s="885"/>
      <c r="W64" s="885"/>
      <c r="X64" s="885"/>
      <c r="Y64" s="885"/>
      <c r="Z64" s="885">
        <f t="shared" si="20"/>
        <v>2188777234</v>
      </c>
      <c r="AA64" s="885">
        <v>2390915515</v>
      </c>
      <c r="AB64" s="885"/>
      <c r="AC64" s="885"/>
      <c r="AD64" s="885"/>
      <c r="AE64" s="885"/>
      <c r="AF64" s="885"/>
      <c r="AG64" s="885">
        <f t="shared" si="21"/>
        <v>2390915515</v>
      </c>
      <c r="AH64" s="885">
        <v>2606196865</v>
      </c>
      <c r="AI64" s="885"/>
      <c r="AJ64" s="885"/>
      <c r="AK64" s="885"/>
      <c r="AL64" s="885"/>
      <c r="AM64" s="885"/>
      <c r="AN64" s="885">
        <f t="shared" si="22"/>
        <v>2606196865</v>
      </c>
    </row>
    <row r="65" spans="2:40" ht="78.75" hidden="1" x14ac:dyDescent="0.2">
      <c r="B65" s="2082"/>
      <c r="C65" s="894">
        <v>22</v>
      </c>
      <c r="D65" s="957" t="s">
        <v>619</v>
      </c>
      <c r="E65" s="957">
        <v>2201</v>
      </c>
      <c r="F65" s="891" t="s">
        <v>620</v>
      </c>
      <c r="G65" s="966" t="s">
        <v>2723</v>
      </c>
      <c r="H65" s="891" t="s">
        <v>2724</v>
      </c>
      <c r="I65" s="891" t="s">
        <v>2736</v>
      </c>
      <c r="J65" s="891"/>
      <c r="K65" s="891" t="s">
        <v>2738</v>
      </c>
      <c r="L65" s="885">
        <f>[2]Educación!D6</f>
        <v>5645362964</v>
      </c>
      <c r="M65" s="885">
        <f>[2]Educación!D6</f>
        <v>5645362964</v>
      </c>
      <c r="N65" s="885"/>
      <c r="O65" s="885"/>
      <c r="P65" s="886"/>
      <c r="Q65" s="886"/>
      <c r="R65" s="886"/>
      <c r="S65" s="885">
        <f t="shared" si="13"/>
        <v>5645362964</v>
      </c>
      <c r="T65" s="885">
        <v>4827545720</v>
      </c>
      <c r="U65" s="885"/>
      <c r="V65" s="885"/>
      <c r="W65" s="885"/>
      <c r="X65" s="885"/>
      <c r="Y65" s="885"/>
      <c r="Z65" s="885">
        <f t="shared" si="20"/>
        <v>4827545720</v>
      </c>
      <c r="AA65" s="885">
        <v>5273379938</v>
      </c>
      <c r="AB65" s="885"/>
      <c r="AC65" s="885"/>
      <c r="AD65" s="885"/>
      <c r="AE65" s="885"/>
      <c r="AF65" s="885"/>
      <c r="AG65" s="885">
        <f t="shared" si="21"/>
        <v>5273379938</v>
      </c>
      <c r="AH65" s="885">
        <v>5748202386</v>
      </c>
      <c r="AI65" s="885"/>
      <c r="AJ65" s="885"/>
      <c r="AK65" s="885"/>
      <c r="AL65" s="885"/>
      <c r="AM65" s="885"/>
      <c r="AN65" s="885">
        <f t="shared" si="22"/>
        <v>5748202386</v>
      </c>
    </row>
    <row r="66" spans="2:40" ht="78.75" hidden="1" x14ac:dyDescent="0.2">
      <c r="B66" s="2082"/>
      <c r="C66" s="894">
        <v>22</v>
      </c>
      <c r="D66" s="957" t="s">
        <v>619</v>
      </c>
      <c r="E66" s="957">
        <v>2201</v>
      </c>
      <c r="F66" s="891" t="s">
        <v>620</v>
      </c>
      <c r="G66" s="966" t="s">
        <v>2723</v>
      </c>
      <c r="H66" s="891" t="s">
        <v>2724</v>
      </c>
      <c r="I66" s="891" t="s">
        <v>2736</v>
      </c>
      <c r="J66" s="891"/>
      <c r="K66" s="891" t="s">
        <v>2739</v>
      </c>
      <c r="L66" s="885">
        <f>[2]Educación!D7</f>
        <v>2100000000</v>
      </c>
      <c r="M66" s="885">
        <f>[2]Educación!D7</f>
        <v>2100000000</v>
      </c>
      <c r="N66" s="885"/>
      <c r="O66" s="885"/>
      <c r="P66" s="886"/>
      <c r="Q66" s="886"/>
      <c r="R66" s="886"/>
      <c r="S66" s="885">
        <f t="shared" si="13"/>
        <v>2100000000</v>
      </c>
      <c r="T66" s="885">
        <v>1795782853</v>
      </c>
      <c r="U66" s="885"/>
      <c r="V66" s="885"/>
      <c r="W66" s="885"/>
      <c r="X66" s="885"/>
      <c r="Y66" s="885"/>
      <c r="Z66" s="885">
        <f t="shared" si="20"/>
        <v>1795782853</v>
      </c>
      <c r="AA66" s="885">
        <v>1961627258</v>
      </c>
      <c r="AB66" s="885"/>
      <c r="AC66" s="885"/>
      <c r="AD66" s="885"/>
      <c r="AE66" s="885"/>
      <c r="AF66" s="885"/>
      <c r="AG66" s="885">
        <f t="shared" si="21"/>
        <v>1961627258</v>
      </c>
      <c r="AH66" s="885">
        <v>2138254898</v>
      </c>
      <c r="AI66" s="885"/>
      <c r="AJ66" s="885"/>
      <c r="AK66" s="885"/>
      <c r="AL66" s="885"/>
      <c r="AM66" s="885"/>
      <c r="AN66" s="885">
        <f t="shared" si="22"/>
        <v>2138254898</v>
      </c>
    </row>
    <row r="67" spans="2:40" ht="78.75" hidden="1" x14ac:dyDescent="0.2">
      <c r="B67" s="2082"/>
      <c r="C67" s="894">
        <v>22</v>
      </c>
      <c r="D67" s="957" t="s">
        <v>619</v>
      </c>
      <c r="E67" s="957">
        <v>2201</v>
      </c>
      <c r="F67" s="891" t="s">
        <v>620</v>
      </c>
      <c r="G67" s="966" t="s">
        <v>2723</v>
      </c>
      <c r="H67" s="891" t="s">
        <v>2724</v>
      </c>
      <c r="I67" s="891" t="s">
        <v>2736</v>
      </c>
      <c r="J67" s="891"/>
      <c r="K67" s="891" t="s">
        <v>2740</v>
      </c>
      <c r="L67" s="885">
        <f>[2]Educación!D8</f>
        <v>25334400</v>
      </c>
      <c r="M67" s="885">
        <f>[2]Educación!D8</f>
        <v>25334400</v>
      </c>
      <c r="N67" s="885"/>
      <c r="O67" s="885"/>
      <c r="P67" s="886"/>
      <c r="Q67" s="886"/>
      <c r="R67" s="886"/>
      <c r="S67" s="885">
        <f t="shared" si="13"/>
        <v>25334400</v>
      </c>
      <c r="T67" s="889">
        <f>(S67*0.05)+S67</f>
        <v>26601120</v>
      </c>
      <c r="U67" s="889"/>
      <c r="V67" s="889"/>
      <c r="W67" s="889"/>
      <c r="X67" s="889"/>
      <c r="Y67" s="889"/>
      <c r="Z67" s="889">
        <f>T67</f>
        <v>26601120</v>
      </c>
      <c r="AA67" s="889">
        <f>(T67*0.05)+T67</f>
        <v>27931176</v>
      </c>
      <c r="AB67" s="889"/>
      <c r="AC67" s="889"/>
      <c r="AD67" s="889"/>
      <c r="AE67" s="889"/>
      <c r="AF67" s="889"/>
      <c r="AG67" s="889">
        <f>AA67</f>
        <v>27931176</v>
      </c>
      <c r="AH67" s="889">
        <f>(AA67*0.05)+AA67</f>
        <v>29327734.800000001</v>
      </c>
      <c r="AI67" s="889"/>
      <c r="AJ67" s="889"/>
      <c r="AK67" s="889"/>
      <c r="AL67" s="889"/>
      <c r="AM67" s="889"/>
      <c r="AN67" s="889">
        <f>AH67</f>
        <v>29327734.800000001</v>
      </c>
    </row>
    <row r="68" spans="2:40" ht="22.5" hidden="1" x14ac:dyDescent="0.2">
      <c r="B68" s="2082"/>
      <c r="C68" s="894">
        <v>22</v>
      </c>
      <c r="D68" s="957" t="s">
        <v>619</v>
      </c>
      <c r="E68" s="957">
        <v>2202</v>
      </c>
      <c r="F68" s="891" t="s">
        <v>788</v>
      </c>
      <c r="G68" s="966" t="s">
        <v>2723</v>
      </c>
      <c r="H68" s="891" t="s">
        <v>2724</v>
      </c>
      <c r="I68" s="891" t="s">
        <v>2741</v>
      </c>
      <c r="J68" s="891"/>
      <c r="K68" s="891" t="s">
        <v>2659</v>
      </c>
      <c r="L68" s="885">
        <v>5905169222</v>
      </c>
      <c r="M68" s="885">
        <f>L68</f>
        <v>5905169222</v>
      </c>
      <c r="N68" s="885"/>
      <c r="O68" s="885"/>
      <c r="P68" s="886"/>
      <c r="Q68" s="886"/>
      <c r="R68" s="886"/>
      <c r="S68" s="885">
        <f t="shared" si="13"/>
        <v>5905169222</v>
      </c>
      <c r="T68" s="887">
        <f>(S68*0.05)+S68</f>
        <v>6200427683.1000004</v>
      </c>
      <c r="U68" s="887"/>
      <c r="V68" s="887"/>
      <c r="W68" s="887"/>
      <c r="X68" s="887"/>
      <c r="Y68" s="887"/>
      <c r="Z68" s="887">
        <f>T68</f>
        <v>6200427683.1000004</v>
      </c>
      <c r="AA68" s="887">
        <f>(T68*0.05)+T68</f>
        <v>6510449067.2550001</v>
      </c>
      <c r="AB68" s="887"/>
      <c r="AC68" s="887"/>
      <c r="AD68" s="887"/>
      <c r="AE68" s="887"/>
      <c r="AF68" s="887"/>
      <c r="AG68" s="887">
        <f>AA68</f>
        <v>6510449067.2550001</v>
      </c>
      <c r="AH68" s="887">
        <f>(AA68*0.05)+AA68</f>
        <v>6835971520.6177502</v>
      </c>
      <c r="AI68" s="887"/>
      <c r="AJ68" s="887"/>
      <c r="AK68" s="887"/>
      <c r="AL68" s="887"/>
      <c r="AM68" s="887"/>
      <c r="AN68" s="887">
        <f>AH68</f>
        <v>6835971520.6177502</v>
      </c>
    </row>
    <row r="69" spans="2:40" ht="56.25" hidden="1" x14ac:dyDescent="0.2">
      <c r="B69" s="2082"/>
      <c r="C69" s="894">
        <v>40</v>
      </c>
      <c r="D69" s="891" t="s">
        <v>1221</v>
      </c>
      <c r="E69" s="957">
        <v>4001</v>
      </c>
      <c r="F69" s="891" t="s">
        <v>2742</v>
      </c>
      <c r="G69" s="966">
        <v>1400</v>
      </c>
      <c r="H69" s="891" t="s">
        <v>2743</v>
      </c>
      <c r="I69" s="891" t="s">
        <v>2744</v>
      </c>
      <c r="J69" s="891"/>
      <c r="K69" s="891" t="s">
        <v>2745</v>
      </c>
      <c r="L69" s="885">
        <f>[2]Infraestructura!D8</f>
        <v>220000000</v>
      </c>
      <c r="M69" s="885">
        <f>[2]Infraestructura!D8</f>
        <v>220000000</v>
      </c>
      <c r="N69" s="885"/>
      <c r="O69" s="885"/>
      <c r="P69" s="886"/>
      <c r="Q69" s="886"/>
      <c r="R69" s="886"/>
      <c r="S69" s="885">
        <f t="shared" si="13"/>
        <v>220000000</v>
      </c>
      <c r="T69" s="885">
        <v>188129632</v>
      </c>
      <c r="U69" s="885"/>
      <c r="V69" s="885"/>
      <c r="W69" s="885"/>
      <c r="X69" s="885"/>
      <c r="Y69" s="885"/>
      <c r="Z69" s="885">
        <f t="shared" ref="Z69:Z73" si="23">T69</f>
        <v>188129632</v>
      </c>
      <c r="AA69" s="885">
        <v>205503808</v>
      </c>
      <c r="AB69" s="885"/>
      <c r="AC69" s="885"/>
      <c r="AD69" s="885"/>
      <c r="AE69" s="885"/>
      <c r="AF69" s="885"/>
      <c r="AG69" s="885">
        <f t="shared" ref="AG69:AG73" si="24">AA69</f>
        <v>205503808</v>
      </c>
      <c r="AH69" s="885">
        <v>224007656</v>
      </c>
      <c r="AI69" s="885"/>
      <c r="AJ69" s="885"/>
      <c r="AK69" s="885"/>
      <c r="AL69" s="885"/>
      <c r="AM69" s="885"/>
      <c r="AN69" s="885">
        <f t="shared" ref="AN69:AN73" si="25">AH69</f>
        <v>224007656</v>
      </c>
    </row>
    <row r="70" spans="2:40" ht="56.25" hidden="1" x14ac:dyDescent="0.2">
      <c r="B70" s="2082"/>
      <c r="C70" s="894">
        <v>40</v>
      </c>
      <c r="D70" s="891" t="s">
        <v>1221</v>
      </c>
      <c r="E70" s="957">
        <v>4001</v>
      </c>
      <c r="F70" s="891" t="s">
        <v>2742</v>
      </c>
      <c r="G70" s="966">
        <v>1400</v>
      </c>
      <c r="H70" s="891" t="s">
        <v>2743</v>
      </c>
      <c r="I70" s="891" t="s">
        <v>2744</v>
      </c>
      <c r="J70" s="891"/>
      <c r="K70" s="891" t="s">
        <v>2746</v>
      </c>
      <c r="L70" s="885">
        <f>+[2]Infraestructura!D12</f>
        <v>2380000000</v>
      </c>
      <c r="M70" s="885">
        <f>+[2]Infraestructura!D12</f>
        <v>2380000000</v>
      </c>
      <c r="N70" s="885"/>
      <c r="O70" s="885"/>
      <c r="P70" s="886"/>
      <c r="Q70" s="886"/>
      <c r="R70" s="886"/>
      <c r="S70" s="885">
        <f t="shared" si="13"/>
        <v>2380000000</v>
      </c>
      <c r="T70" s="885">
        <v>2035220567</v>
      </c>
      <c r="U70" s="885"/>
      <c r="V70" s="885"/>
      <c r="W70" s="885"/>
      <c r="X70" s="885"/>
      <c r="Y70" s="885"/>
      <c r="Z70" s="885">
        <f t="shared" si="23"/>
        <v>2035220567</v>
      </c>
      <c r="AA70" s="885">
        <v>2223177559</v>
      </c>
      <c r="AB70" s="885"/>
      <c r="AC70" s="885"/>
      <c r="AD70" s="885"/>
      <c r="AE70" s="885"/>
      <c r="AF70" s="885"/>
      <c r="AG70" s="885">
        <f t="shared" si="24"/>
        <v>2223177559</v>
      </c>
      <c r="AH70" s="885">
        <v>2423355551</v>
      </c>
      <c r="AI70" s="885"/>
      <c r="AJ70" s="885"/>
      <c r="AK70" s="885"/>
      <c r="AL70" s="885"/>
      <c r="AM70" s="885"/>
      <c r="AN70" s="885">
        <f t="shared" si="25"/>
        <v>2423355551</v>
      </c>
    </row>
    <row r="71" spans="2:40" ht="45" hidden="1" x14ac:dyDescent="0.2">
      <c r="B71" s="2082"/>
      <c r="C71" s="892" t="s">
        <v>2747</v>
      </c>
      <c r="D71" s="891" t="s">
        <v>1221</v>
      </c>
      <c r="E71" s="956" t="s">
        <v>2748</v>
      </c>
      <c r="F71" s="891" t="s">
        <v>2749</v>
      </c>
      <c r="G71" s="891">
        <v>1400</v>
      </c>
      <c r="H71" s="891" t="s">
        <v>2743</v>
      </c>
      <c r="I71" s="956" t="s">
        <v>2750</v>
      </c>
      <c r="J71" s="956"/>
      <c r="K71" s="891" t="s">
        <v>2751</v>
      </c>
      <c r="L71" s="893">
        <f>[2]Despacho!D10</f>
        <v>12600000000</v>
      </c>
      <c r="M71" s="893"/>
      <c r="N71" s="893">
        <f>[2]Despacho!D10</f>
        <v>12600000000</v>
      </c>
      <c r="O71" s="885"/>
      <c r="P71" s="886"/>
      <c r="Q71" s="886"/>
      <c r="R71" s="886"/>
      <c r="S71" s="885">
        <f t="shared" ref="S71:S84" si="26">+R71+Q71+P71+O71+N71+M71</f>
        <v>12600000000</v>
      </c>
      <c r="T71" s="885">
        <v>0</v>
      </c>
      <c r="U71" s="885"/>
      <c r="V71" s="885"/>
      <c r="W71" s="885"/>
      <c r="X71" s="885"/>
      <c r="Y71" s="885"/>
      <c r="Z71" s="885">
        <f t="shared" si="23"/>
        <v>0</v>
      </c>
      <c r="AA71" s="885">
        <v>0</v>
      </c>
      <c r="AB71" s="885"/>
      <c r="AC71" s="885"/>
      <c r="AD71" s="885"/>
      <c r="AE71" s="885"/>
      <c r="AF71" s="885"/>
      <c r="AG71" s="885">
        <f t="shared" si="24"/>
        <v>0</v>
      </c>
      <c r="AH71" s="885">
        <v>0</v>
      </c>
      <c r="AI71" s="885"/>
      <c r="AJ71" s="885"/>
      <c r="AK71" s="885"/>
      <c r="AL71" s="885"/>
      <c r="AM71" s="885"/>
      <c r="AN71" s="885">
        <f t="shared" si="25"/>
        <v>0</v>
      </c>
    </row>
    <row r="72" spans="2:40" ht="67.5" hidden="1" x14ac:dyDescent="0.2">
      <c r="B72" s="2082"/>
      <c r="C72" s="892" t="s">
        <v>2747</v>
      </c>
      <c r="D72" s="891" t="s">
        <v>1221</v>
      </c>
      <c r="E72" s="956" t="s">
        <v>2748</v>
      </c>
      <c r="F72" s="891" t="s">
        <v>2749</v>
      </c>
      <c r="G72" s="891">
        <v>1400</v>
      </c>
      <c r="H72" s="891" t="s">
        <v>2743</v>
      </c>
      <c r="I72" s="956" t="s">
        <v>2752</v>
      </c>
      <c r="J72" s="956"/>
      <c r="K72" s="891" t="s">
        <v>2753</v>
      </c>
      <c r="L72" s="893">
        <f>[2]Infraestructura!D9</f>
        <v>1000000000</v>
      </c>
      <c r="M72" s="893">
        <f>[2]Infraestructura!D9</f>
        <v>1000000000</v>
      </c>
      <c r="N72" s="893"/>
      <c r="O72" s="885"/>
      <c r="P72" s="886"/>
      <c r="Q72" s="886"/>
      <c r="R72" s="886"/>
      <c r="S72" s="885">
        <f t="shared" si="26"/>
        <v>1000000000</v>
      </c>
      <c r="T72" s="885">
        <v>855134692</v>
      </c>
      <c r="U72" s="885"/>
      <c r="V72" s="885"/>
      <c r="W72" s="885"/>
      <c r="X72" s="885"/>
      <c r="Y72" s="885"/>
      <c r="Z72" s="885">
        <f t="shared" si="23"/>
        <v>855134692</v>
      </c>
      <c r="AA72" s="885">
        <v>934108218</v>
      </c>
      <c r="AB72" s="885"/>
      <c r="AC72" s="885"/>
      <c r="AD72" s="885"/>
      <c r="AE72" s="885"/>
      <c r="AF72" s="885"/>
      <c r="AG72" s="885">
        <f t="shared" si="24"/>
        <v>934108218</v>
      </c>
      <c r="AH72" s="885">
        <v>1018216618</v>
      </c>
      <c r="AI72" s="885"/>
      <c r="AJ72" s="885"/>
      <c r="AK72" s="885"/>
      <c r="AL72" s="885"/>
      <c r="AM72" s="885"/>
      <c r="AN72" s="885">
        <f t="shared" si="25"/>
        <v>1018216618</v>
      </c>
    </row>
    <row r="73" spans="2:40" ht="67.5" hidden="1" x14ac:dyDescent="0.2">
      <c r="B73" s="2082"/>
      <c r="C73" s="892" t="s">
        <v>2747</v>
      </c>
      <c r="D73" s="891" t="s">
        <v>1221</v>
      </c>
      <c r="E73" s="956" t="s">
        <v>2748</v>
      </c>
      <c r="F73" s="891" t="s">
        <v>2749</v>
      </c>
      <c r="G73" s="891">
        <v>1400</v>
      </c>
      <c r="H73" s="891" t="s">
        <v>2743</v>
      </c>
      <c r="I73" s="956" t="s">
        <v>2752</v>
      </c>
      <c r="J73" s="956"/>
      <c r="K73" s="891" t="s">
        <v>2754</v>
      </c>
      <c r="L73" s="893">
        <f>+[2]Infraestructura!D13</f>
        <v>100000000</v>
      </c>
      <c r="M73" s="893">
        <f>+[2]Infraestructura!D13</f>
        <v>100000000</v>
      </c>
      <c r="N73" s="893"/>
      <c r="O73" s="885"/>
      <c r="P73" s="886"/>
      <c r="Q73" s="886"/>
      <c r="R73" s="886"/>
      <c r="S73" s="885">
        <f t="shared" si="26"/>
        <v>100000000</v>
      </c>
      <c r="T73" s="885">
        <v>85513469</v>
      </c>
      <c r="U73" s="885"/>
      <c r="V73" s="885"/>
      <c r="W73" s="885"/>
      <c r="X73" s="885"/>
      <c r="Y73" s="885"/>
      <c r="Z73" s="885">
        <f t="shared" si="23"/>
        <v>85513469</v>
      </c>
      <c r="AA73" s="885">
        <v>93410822</v>
      </c>
      <c r="AB73" s="885"/>
      <c r="AC73" s="885"/>
      <c r="AD73" s="885"/>
      <c r="AE73" s="885"/>
      <c r="AF73" s="885"/>
      <c r="AG73" s="885">
        <f t="shared" si="24"/>
        <v>93410822</v>
      </c>
      <c r="AH73" s="885">
        <v>101821662</v>
      </c>
      <c r="AI73" s="885"/>
      <c r="AJ73" s="885"/>
      <c r="AK73" s="885"/>
      <c r="AL73" s="885"/>
      <c r="AM73" s="885"/>
      <c r="AN73" s="885">
        <f t="shared" si="25"/>
        <v>101821662</v>
      </c>
    </row>
    <row r="74" spans="2:40" ht="78.75" hidden="1" x14ac:dyDescent="0.2">
      <c r="B74" s="2082"/>
      <c r="C74" s="894">
        <v>40</v>
      </c>
      <c r="D74" s="891" t="s">
        <v>1221</v>
      </c>
      <c r="E74" s="957">
        <v>4003</v>
      </c>
      <c r="F74" s="891" t="s">
        <v>1222</v>
      </c>
      <c r="G74" s="966">
        <v>1400</v>
      </c>
      <c r="H74" s="891" t="s">
        <v>2743</v>
      </c>
      <c r="I74" s="891" t="s">
        <v>2755</v>
      </c>
      <c r="J74" s="891"/>
      <c r="K74" s="891" t="s">
        <v>2756</v>
      </c>
      <c r="L74" s="885">
        <f>[2]PDA!D26</f>
        <v>21946690155</v>
      </c>
      <c r="M74" s="885"/>
      <c r="N74" s="885"/>
      <c r="O74" s="885">
        <f>[2]PDA!D26</f>
        <v>21946690155</v>
      </c>
      <c r="P74" s="886"/>
      <c r="Q74" s="885"/>
      <c r="R74" s="886"/>
      <c r="S74" s="890">
        <f t="shared" si="26"/>
        <v>21946690155</v>
      </c>
      <c r="T74" s="886"/>
      <c r="U74" s="886"/>
      <c r="V74" s="890">
        <f>(S74*0.05)+S74</f>
        <v>23044024662.75</v>
      </c>
      <c r="W74" s="890"/>
      <c r="X74" s="890"/>
      <c r="Y74" s="890"/>
      <c r="Z74" s="890">
        <f>V74</f>
        <v>23044024662.75</v>
      </c>
      <c r="AA74" s="886"/>
      <c r="AB74" s="890"/>
      <c r="AC74" s="890">
        <f>(V74*0.05)+V74</f>
        <v>24196225895.887501</v>
      </c>
      <c r="AD74" s="890"/>
      <c r="AE74" s="890"/>
      <c r="AF74" s="890"/>
      <c r="AG74" s="890">
        <f>AC74</f>
        <v>24196225895.887501</v>
      </c>
      <c r="AH74" s="886"/>
      <c r="AI74" s="890"/>
      <c r="AJ74" s="890">
        <f>(AC74*0.05)+AC74</f>
        <v>25406037190.681877</v>
      </c>
      <c r="AK74" s="890"/>
      <c r="AL74" s="890"/>
      <c r="AM74" s="890"/>
      <c r="AN74" s="890">
        <f>AJ74</f>
        <v>25406037190.681877</v>
      </c>
    </row>
    <row r="75" spans="2:40" ht="78.75" hidden="1" x14ac:dyDescent="0.2">
      <c r="B75" s="2082"/>
      <c r="C75" s="894">
        <v>40</v>
      </c>
      <c r="D75" s="891" t="s">
        <v>1221</v>
      </c>
      <c r="E75" s="957">
        <v>4003</v>
      </c>
      <c r="F75" s="891" t="s">
        <v>1222</v>
      </c>
      <c r="G75" s="966">
        <v>1400</v>
      </c>
      <c r="H75" s="891" t="s">
        <v>2743</v>
      </c>
      <c r="I75" s="891" t="s">
        <v>2755</v>
      </c>
      <c r="J75" s="891"/>
      <c r="K75" s="891" t="s">
        <v>2757</v>
      </c>
      <c r="L75" s="885">
        <f>[2]PDA!D27</f>
        <v>3915790779</v>
      </c>
      <c r="M75" s="885"/>
      <c r="N75" s="885"/>
      <c r="O75" s="885">
        <f>[2]PDA!D27</f>
        <v>3915790779</v>
      </c>
      <c r="P75" s="886"/>
      <c r="Q75" s="885"/>
      <c r="R75" s="886"/>
      <c r="S75" s="890">
        <f t="shared" si="26"/>
        <v>3915790779</v>
      </c>
      <c r="T75" s="886"/>
      <c r="U75" s="886"/>
      <c r="V75" s="890">
        <f>(S75*0.05)+S75</f>
        <v>4111580317.9499998</v>
      </c>
      <c r="W75" s="890"/>
      <c r="X75" s="890"/>
      <c r="Y75" s="890"/>
      <c r="Z75" s="890">
        <f>V75</f>
        <v>4111580317.9499998</v>
      </c>
      <c r="AA75" s="886"/>
      <c r="AB75" s="890"/>
      <c r="AC75" s="890">
        <f>(V75*0.05)+V75</f>
        <v>4317159333.8474998</v>
      </c>
      <c r="AD75" s="890"/>
      <c r="AE75" s="890"/>
      <c r="AF75" s="890"/>
      <c r="AG75" s="890">
        <f>AC75</f>
        <v>4317159333.8474998</v>
      </c>
      <c r="AH75" s="886"/>
      <c r="AI75" s="890"/>
      <c r="AJ75" s="890">
        <f>(AC75*0.05)+AC75</f>
        <v>4533017300.539875</v>
      </c>
      <c r="AK75" s="890"/>
      <c r="AL75" s="890"/>
      <c r="AM75" s="890"/>
      <c r="AN75" s="890">
        <f>AJ75</f>
        <v>4533017300.539875</v>
      </c>
    </row>
    <row r="76" spans="2:40" ht="56.25" hidden="1" x14ac:dyDescent="0.2">
      <c r="B76" s="2082"/>
      <c r="C76" s="894">
        <v>40</v>
      </c>
      <c r="D76" s="891" t="s">
        <v>1221</v>
      </c>
      <c r="E76" s="957">
        <v>4003</v>
      </c>
      <c r="F76" s="891" t="s">
        <v>1222</v>
      </c>
      <c r="G76" s="966">
        <v>1400</v>
      </c>
      <c r="H76" s="891" t="s">
        <v>2743</v>
      </c>
      <c r="I76" s="891" t="s">
        <v>2758</v>
      </c>
      <c r="J76" s="891"/>
      <c r="K76" s="891" t="s">
        <v>2759</v>
      </c>
      <c r="L76" s="885">
        <f>[2]Despacho!D5</f>
        <v>2500000000</v>
      </c>
      <c r="M76" s="885">
        <f>[2]Despacho!D5</f>
        <v>2500000000</v>
      </c>
      <c r="N76" s="885"/>
      <c r="O76" s="885"/>
      <c r="P76" s="886"/>
      <c r="Q76" s="886"/>
      <c r="R76" s="886"/>
      <c r="S76" s="885">
        <f t="shared" si="26"/>
        <v>2500000000</v>
      </c>
      <c r="T76" s="885">
        <v>2137836730</v>
      </c>
      <c r="U76" s="885"/>
      <c r="V76" s="885"/>
      <c r="W76" s="885"/>
      <c r="X76" s="885"/>
      <c r="Y76" s="885"/>
      <c r="Z76" s="885">
        <f t="shared" ref="Z76:Z78" si="27">T76</f>
        <v>2137836730</v>
      </c>
      <c r="AA76" s="885">
        <v>2335270545</v>
      </c>
      <c r="AB76" s="885"/>
      <c r="AC76" s="885"/>
      <c r="AD76" s="885"/>
      <c r="AE76" s="885"/>
      <c r="AF76" s="885"/>
      <c r="AG76" s="885">
        <f t="shared" ref="AG76:AG78" si="28">AA76</f>
        <v>2335270545</v>
      </c>
      <c r="AH76" s="885">
        <v>2545541546</v>
      </c>
      <c r="AI76" s="885"/>
      <c r="AJ76" s="885"/>
      <c r="AK76" s="885"/>
      <c r="AL76" s="885"/>
      <c r="AM76" s="885"/>
      <c r="AN76" s="885">
        <f t="shared" ref="AN76:AN78" si="29">AH76</f>
        <v>2545541546</v>
      </c>
    </row>
    <row r="77" spans="2:40" ht="78.75" hidden="1" x14ac:dyDescent="0.2">
      <c r="B77" s="2082"/>
      <c r="C77" s="894">
        <v>40</v>
      </c>
      <c r="D77" s="891" t="s">
        <v>1221</v>
      </c>
      <c r="E77" s="957">
        <v>4003</v>
      </c>
      <c r="F77" s="891" t="s">
        <v>1222</v>
      </c>
      <c r="G77" s="966">
        <v>1400</v>
      </c>
      <c r="H77" s="891" t="s">
        <v>2743</v>
      </c>
      <c r="I77" s="891" t="s">
        <v>2760</v>
      </c>
      <c r="J77" s="891"/>
      <c r="K77" s="891" t="s">
        <v>2761</v>
      </c>
      <c r="L77" s="885">
        <f>[2]PDA!D30</f>
        <v>77152595</v>
      </c>
      <c r="M77" s="885"/>
      <c r="N77" s="885"/>
      <c r="O77" s="885">
        <f>[2]PDA!D30</f>
        <v>77152595</v>
      </c>
      <c r="P77" s="886"/>
      <c r="Q77" s="886"/>
      <c r="R77" s="886"/>
      <c r="S77" s="885">
        <f t="shared" si="26"/>
        <v>77152595</v>
      </c>
      <c r="T77" s="885"/>
      <c r="U77" s="887"/>
      <c r="V77" s="887">
        <f>(S77*0.05)+S77</f>
        <v>81010224.75</v>
      </c>
      <c r="W77" s="887"/>
      <c r="X77" s="887"/>
      <c r="Y77" s="887"/>
      <c r="Z77" s="887">
        <f>V77</f>
        <v>81010224.75</v>
      </c>
      <c r="AA77" s="887"/>
      <c r="AB77" s="887"/>
      <c r="AC77" s="887">
        <f>(V77*0.05)+V77</f>
        <v>85060735.987499997</v>
      </c>
      <c r="AD77" s="887"/>
      <c r="AE77" s="887"/>
      <c r="AF77" s="887"/>
      <c r="AG77" s="887">
        <f>AC77</f>
        <v>85060735.987499997</v>
      </c>
      <c r="AH77" s="887"/>
      <c r="AI77" s="887"/>
      <c r="AJ77" s="887">
        <f>(AC77*0.05)+AC77</f>
        <v>89313772.786874995</v>
      </c>
      <c r="AK77" s="887"/>
      <c r="AL77" s="887"/>
      <c r="AM77" s="887"/>
      <c r="AN77" s="887">
        <f>AJ77</f>
        <v>89313772.786874995</v>
      </c>
    </row>
    <row r="78" spans="2:40" ht="78.75" hidden="1" x14ac:dyDescent="0.2">
      <c r="B78" s="2082"/>
      <c r="C78" s="894">
        <v>40</v>
      </c>
      <c r="D78" s="891" t="s">
        <v>1221</v>
      </c>
      <c r="E78" s="957">
        <v>4003</v>
      </c>
      <c r="F78" s="891" t="s">
        <v>1222</v>
      </c>
      <c r="G78" s="966">
        <v>1400</v>
      </c>
      <c r="H78" s="891" t="s">
        <v>2743</v>
      </c>
      <c r="I78" s="891" t="s">
        <v>2760</v>
      </c>
      <c r="J78" s="891"/>
      <c r="K78" s="891" t="s">
        <v>2762</v>
      </c>
      <c r="L78" s="885">
        <f>+[2]PDA!D6</f>
        <v>297000000</v>
      </c>
      <c r="M78" s="885">
        <f>+[2]PDA!D6</f>
        <v>297000000</v>
      </c>
      <c r="N78" s="885"/>
      <c r="O78" s="885"/>
      <c r="P78" s="886"/>
      <c r="Q78" s="886"/>
      <c r="R78" s="886"/>
      <c r="S78" s="885">
        <f t="shared" si="26"/>
        <v>297000000</v>
      </c>
      <c r="T78" s="885">
        <v>253975004</v>
      </c>
      <c r="U78" s="885"/>
      <c r="V78" s="885"/>
      <c r="W78" s="885"/>
      <c r="X78" s="885"/>
      <c r="Y78" s="885"/>
      <c r="Z78" s="885">
        <f t="shared" si="27"/>
        <v>253975004</v>
      </c>
      <c r="AA78" s="885">
        <v>277430141</v>
      </c>
      <c r="AB78" s="885"/>
      <c r="AC78" s="885"/>
      <c r="AD78" s="885"/>
      <c r="AE78" s="885"/>
      <c r="AF78" s="885"/>
      <c r="AG78" s="885">
        <f t="shared" si="28"/>
        <v>277430141</v>
      </c>
      <c r="AH78" s="885">
        <v>302410336</v>
      </c>
      <c r="AI78" s="885"/>
      <c r="AJ78" s="885"/>
      <c r="AK78" s="885"/>
      <c r="AL78" s="885"/>
      <c r="AM78" s="885"/>
      <c r="AN78" s="885">
        <f t="shared" si="29"/>
        <v>302410336</v>
      </c>
    </row>
    <row r="79" spans="2:40" ht="56.25" hidden="1" x14ac:dyDescent="0.2">
      <c r="B79" s="2082"/>
      <c r="C79" s="894">
        <v>40</v>
      </c>
      <c r="D79" s="891" t="s">
        <v>1221</v>
      </c>
      <c r="E79" s="957">
        <v>4003</v>
      </c>
      <c r="F79" s="891" t="s">
        <v>1222</v>
      </c>
      <c r="G79" s="966">
        <v>1400</v>
      </c>
      <c r="H79" s="891" t="s">
        <v>2743</v>
      </c>
      <c r="I79" s="891" t="s">
        <v>2763</v>
      </c>
      <c r="J79" s="891"/>
      <c r="K79" s="891" t="s">
        <v>2764</v>
      </c>
      <c r="L79" s="885">
        <f>[2]PDA!D33</f>
        <v>3098786400</v>
      </c>
      <c r="M79" s="885"/>
      <c r="N79" s="885"/>
      <c r="O79" s="885">
        <f>[2]PDA!D33</f>
        <v>3098786400</v>
      </c>
      <c r="P79" s="886"/>
      <c r="Q79" s="886"/>
      <c r="R79" s="886"/>
      <c r="S79" s="885">
        <f t="shared" si="26"/>
        <v>3098786400</v>
      </c>
      <c r="T79" s="890"/>
      <c r="U79" s="890"/>
      <c r="V79" s="890">
        <f>(S79*0.05)+S79</f>
        <v>3253725720</v>
      </c>
      <c r="W79" s="890"/>
      <c r="X79" s="890"/>
      <c r="Y79" s="890"/>
      <c r="Z79" s="890">
        <f>V79</f>
        <v>3253725720</v>
      </c>
      <c r="AA79" s="890"/>
      <c r="AB79" s="890"/>
      <c r="AC79" s="890">
        <f>(V79*0.05)+V79</f>
        <v>3416412006</v>
      </c>
      <c r="AD79" s="890"/>
      <c r="AE79" s="890"/>
      <c r="AF79" s="890"/>
      <c r="AG79" s="890">
        <f>AC79</f>
        <v>3416412006</v>
      </c>
      <c r="AH79" s="890"/>
      <c r="AI79" s="890"/>
      <c r="AJ79" s="890">
        <f>(AC79*0.05)+AC79</f>
        <v>3587232606.3000002</v>
      </c>
      <c r="AK79" s="890"/>
      <c r="AL79" s="890"/>
      <c r="AM79" s="890"/>
      <c r="AN79" s="890">
        <f>AJ79</f>
        <v>3587232606.3000002</v>
      </c>
    </row>
    <row r="80" spans="2:40" ht="56.25" hidden="1" x14ac:dyDescent="0.2">
      <c r="B80" s="2082"/>
      <c r="C80" s="894">
        <v>40</v>
      </c>
      <c r="D80" s="891" t="s">
        <v>1221</v>
      </c>
      <c r="E80" s="957">
        <v>4003</v>
      </c>
      <c r="F80" s="891" t="s">
        <v>1222</v>
      </c>
      <c r="G80" s="966">
        <v>1400</v>
      </c>
      <c r="H80" s="891" t="s">
        <v>2743</v>
      </c>
      <c r="I80" s="891" t="s">
        <v>2763</v>
      </c>
      <c r="J80" s="891"/>
      <c r="K80" s="891" t="s">
        <v>2764</v>
      </c>
      <c r="L80" s="885">
        <f>+[2]PDA!D28</f>
        <v>198315900</v>
      </c>
      <c r="M80" s="885"/>
      <c r="N80" s="885"/>
      <c r="O80" s="885">
        <f>+[2]PDA!D28</f>
        <v>198315900</v>
      </c>
      <c r="P80" s="886"/>
      <c r="Q80" s="886"/>
      <c r="R80" s="886"/>
      <c r="S80" s="890">
        <f t="shared" si="26"/>
        <v>198315900</v>
      </c>
      <c r="T80" s="890"/>
      <c r="U80" s="890"/>
      <c r="V80" s="890">
        <f>(S80*0.05)+S80</f>
        <v>208231695</v>
      </c>
      <c r="W80" s="890"/>
      <c r="X80" s="890"/>
      <c r="Y80" s="890"/>
      <c r="Z80" s="890">
        <f>V80</f>
        <v>208231695</v>
      </c>
      <c r="AA80" s="890"/>
      <c r="AB80" s="890"/>
      <c r="AC80" s="890">
        <f>(V80*0.05)+V80</f>
        <v>218643279.75</v>
      </c>
      <c r="AD80" s="890"/>
      <c r="AE80" s="890"/>
      <c r="AF80" s="890"/>
      <c r="AG80" s="890">
        <f>AC80</f>
        <v>218643279.75</v>
      </c>
      <c r="AH80" s="890"/>
      <c r="AI80" s="890"/>
      <c r="AJ80" s="890">
        <f>(AC80*0.05)+AC80</f>
        <v>229575443.73750001</v>
      </c>
      <c r="AK80" s="890"/>
      <c r="AL80" s="890"/>
      <c r="AM80" s="890"/>
      <c r="AN80" s="890">
        <f>AJ80</f>
        <v>229575443.73750001</v>
      </c>
    </row>
    <row r="81" spans="2:40" ht="67.5" hidden="1" x14ac:dyDescent="0.2">
      <c r="B81" s="2082"/>
      <c r="C81" s="894">
        <v>40</v>
      </c>
      <c r="D81" s="891" t="s">
        <v>1221</v>
      </c>
      <c r="E81" s="957">
        <v>4003</v>
      </c>
      <c r="F81" s="891" t="s">
        <v>1222</v>
      </c>
      <c r="G81" s="966">
        <v>1400</v>
      </c>
      <c r="H81" s="891" t="s">
        <v>2743</v>
      </c>
      <c r="I81" s="891" t="s">
        <v>2765</v>
      </c>
      <c r="J81" s="891"/>
      <c r="K81" s="891" t="s">
        <v>2766</v>
      </c>
      <c r="L81" s="885">
        <f>[2]PDA!D29</f>
        <v>693320920</v>
      </c>
      <c r="M81" s="885"/>
      <c r="N81" s="885"/>
      <c r="O81" s="885"/>
      <c r="P81" s="886"/>
      <c r="Q81" s="885">
        <f>[2]PDA!D29</f>
        <v>693320920</v>
      </c>
      <c r="R81" s="886"/>
      <c r="S81" s="885">
        <f t="shared" si="26"/>
        <v>693320920</v>
      </c>
      <c r="T81" s="887"/>
      <c r="U81" s="887"/>
      <c r="V81" s="887"/>
      <c r="W81" s="887"/>
      <c r="X81" s="887">
        <f>(S81*0.05)+S81</f>
        <v>727986966</v>
      </c>
      <c r="Y81" s="887"/>
      <c r="Z81" s="887">
        <f>X81</f>
        <v>727986966</v>
      </c>
      <c r="AA81" s="887"/>
      <c r="AB81" s="887"/>
      <c r="AC81" s="887"/>
      <c r="AD81" s="887"/>
      <c r="AE81" s="887">
        <f>(X81*0.05)+X81</f>
        <v>764386314.29999995</v>
      </c>
      <c r="AF81" s="887"/>
      <c r="AG81" s="887">
        <f>AE81</f>
        <v>764386314.29999995</v>
      </c>
      <c r="AH81" s="887"/>
      <c r="AI81" s="887"/>
      <c r="AJ81" s="887"/>
      <c r="AK81" s="887"/>
      <c r="AL81" s="887">
        <f>(AE81*0.05)+AE81</f>
        <v>802605630.01499999</v>
      </c>
      <c r="AM81" s="887"/>
      <c r="AN81" s="887">
        <f>AL81</f>
        <v>802605630.01499999</v>
      </c>
    </row>
    <row r="82" spans="2:40" ht="67.5" hidden="1" x14ac:dyDescent="0.2">
      <c r="B82" s="2082"/>
      <c r="C82" s="894">
        <v>40</v>
      </c>
      <c r="D82" s="891" t="s">
        <v>1221</v>
      </c>
      <c r="E82" s="957">
        <v>4003</v>
      </c>
      <c r="F82" s="891" t="s">
        <v>1222</v>
      </c>
      <c r="G82" s="966">
        <v>1400</v>
      </c>
      <c r="H82" s="891" t="s">
        <v>2743</v>
      </c>
      <c r="I82" s="891" t="s">
        <v>2765</v>
      </c>
      <c r="J82" s="891"/>
      <c r="K82" s="891" t="s">
        <v>2767</v>
      </c>
      <c r="L82" s="885">
        <f>+[2]PDA!D31</f>
        <v>359564761</v>
      </c>
      <c r="M82" s="885"/>
      <c r="N82" s="885"/>
      <c r="O82" s="885"/>
      <c r="P82" s="886"/>
      <c r="Q82" s="885">
        <f>+[2]PDA!D31</f>
        <v>359564761</v>
      </c>
      <c r="R82" s="886"/>
      <c r="S82" s="885">
        <f t="shared" si="26"/>
        <v>359564761</v>
      </c>
      <c r="T82" s="887"/>
      <c r="U82" s="887"/>
      <c r="V82" s="887"/>
      <c r="W82" s="887"/>
      <c r="X82" s="887">
        <f>(S82*0.05)+S82</f>
        <v>377542999.05000001</v>
      </c>
      <c r="Y82" s="887"/>
      <c r="Z82" s="887">
        <f>X82</f>
        <v>377542999.05000001</v>
      </c>
      <c r="AA82" s="887"/>
      <c r="AB82" s="887"/>
      <c r="AC82" s="887"/>
      <c r="AD82" s="887"/>
      <c r="AE82" s="887">
        <f>(X82*0.05)+X82</f>
        <v>396420149.0025</v>
      </c>
      <c r="AF82" s="887"/>
      <c r="AG82" s="887">
        <f>AE82</f>
        <v>396420149.0025</v>
      </c>
      <c r="AH82" s="887"/>
      <c r="AI82" s="887"/>
      <c r="AJ82" s="887"/>
      <c r="AK82" s="887"/>
      <c r="AL82" s="887">
        <f>(AE82*0.05)+AE82</f>
        <v>416241156.45262498</v>
      </c>
      <c r="AM82" s="887"/>
      <c r="AN82" s="887">
        <f>AL82</f>
        <v>416241156.45262498</v>
      </c>
    </row>
    <row r="83" spans="2:40" ht="67.5" hidden="1" x14ac:dyDescent="0.2">
      <c r="B83" s="2082"/>
      <c r="C83" s="894">
        <v>40</v>
      </c>
      <c r="D83" s="891" t="s">
        <v>1221</v>
      </c>
      <c r="E83" s="957">
        <v>4003</v>
      </c>
      <c r="F83" s="891" t="s">
        <v>1222</v>
      </c>
      <c r="G83" s="966">
        <v>1400</v>
      </c>
      <c r="H83" s="891" t="s">
        <v>2743</v>
      </c>
      <c r="I83" s="891" t="s">
        <v>2765</v>
      </c>
      <c r="J83" s="891"/>
      <c r="K83" s="891" t="s">
        <v>2768</v>
      </c>
      <c r="L83" s="885">
        <f>+[2]PDA!D38</f>
        <v>1000</v>
      </c>
      <c r="M83" s="885"/>
      <c r="N83" s="885"/>
      <c r="O83" s="885">
        <f>+[2]PDA!D38</f>
        <v>1000</v>
      </c>
      <c r="P83" s="886"/>
      <c r="Q83" s="885"/>
      <c r="R83" s="886"/>
      <c r="S83" s="885">
        <f t="shared" si="26"/>
        <v>1000</v>
      </c>
      <c r="T83" s="885"/>
      <c r="U83" s="885"/>
      <c r="V83" s="885">
        <v>0</v>
      </c>
      <c r="W83" s="885"/>
      <c r="X83" s="885"/>
      <c r="Y83" s="885"/>
      <c r="Z83" s="885">
        <v>0</v>
      </c>
      <c r="AA83" s="885"/>
      <c r="AB83" s="885"/>
      <c r="AC83" s="885">
        <v>0</v>
      </c>
      <c r="AD83" s="885"/>
      <c r="AE83" s="885"/>
      <c r="AF83" s="885"/>
      <c r="AG83" s="885">
        <v>0</v>
      </c>
      <c r="AH83" s="885"/>
      <c r="AI83" s="885"/>
      <c r="AJ83" s="885">
        <v>0</v>
      </c>
      <c r="AK83" s="885"/>
      <c r="AL83" s="885"/>
      <c r="AM83" s="885"/>
      <c r="AN83" s="885">
        <v>0</v>
      </c>
    </row>
    <row r="84" spans="2:40" ht="112.5" hidden="1" x14ac:dyDescent="0.2">
      <c r="B84" s="2082"/>
      <c r="C84" s="894">
        <v>40</v>
      </c>
      <c r="D84" s="891" t="s">
        <v>1221</v>
      </c>
      <c r="E84" s="957">
        <v>4003</v>
      </c>
      <c r="F84" s="891" t="s">
        <v>1222</v>
      </c>
      <c r="G84" s="966">
        <v>1400</v>
      </c>
      <c r="H84" s="891" t="s">
        <v>2743</v>
      </c>
      <c r="I84" s="891" t="s">
        <v>2769</v>
      </c>
      <c r="J84" s="891"/>
      <c r="K84" s="891" t="s">
        <v>2770</v>
      </c>
      <c r="L84" s="885">
        <f>[2]PDA!D5</f>
        <v>533000000</v>
      </c>
      <c r="M84" s="885">
        <f>[2]PDA!D5</f>
        <v>533000000</v>
      </c>
      <c r="N84" s="885"/>
      <c r="O84" s="885"/>
      <c r="P84" s="886"/>
      <c r="Q84" s="886"/>
      <c r="R84" s="886"/>
      <c r="S84" s="885">
        <f t="shared" si="26"/>
        <v>533000000</v>
      </c>
      <c r="T84" s="885">
        <v>455786791</v>
      </c>
      <c r="U84" s="885"/>
      <c r="V84" s="885"/>
      <c r="W84" s="885"/>
      <c r="X84" s="885"/>
      <c r="Y84" s="885"/>
      <c r="Z84" s="885">
        <f>T84</f>
        <v>455786791</v>
      </c>
      <c r="AA84" s="885">
        <v>497879680</v>
      </c>
      <c r="AB84" s="885"/>
      <c r="AC84" s="885"/>
      <c r="AD84" s="885"/>
      <c r="AE84" s="885"/>
      <c r="AF84" s="885"/>
      <c r="AG84" s="885">
        <f>AA84</f>
        <v>497879680</v>
      </c>
      <c r="AH84" s="885">
        <v>542709458</v>
      </c>
      <c r="AI84" s="885"/>
      <c r="AJ84" s="885"/>
      <c r="AK84" s="885"/>
      <c r="AL84" s="885"/>
      <c r="AM84" s="885"/>
      <c r="AN84" s="885">
        <f>AH84</f>
        <v>542709458</v>
      </c>
    </row>
    <row r="85" spans="2:40" ht="22.5" hidden="1" x14ac:dyDescent="0.2">
      <c r="B85" s="2082"/>
      <c r="C85" s="894">
        <v>19</v>
      </c>
      <c r="D85" s="891" t="s">
        <v>2771</v>
      </c>
      <c r="E85" s="957">
        <v>1903</v>
      </c>
      <c r="F85" s="891" t="s">
        <v>1087</v>
      </c>
      <c r="G85" s="895" t="s">
        <v>2772</v>
      </c>
      <c r="H85" s="891" t="s">
        <v>2773</v>
      </c>
      <c r="I85" s="891" t="s">
        <v>2985</v>
      </c>
      <c r="J85" s="891"/>
      <c r="K85" s="891" t="s">
        <v>2659</v>
      </c>
      <c r="L85" s="885"/>
      <c r="M85" s="885"/>
      <c r="N85" s="885"/>
      <c r="O85" s="885"/>
      <c r="P85" s="886"/>
      <c r="Q85" s="886"/>
      <c r="R85" s="886"/>
      <c r="S85" s="885"/>
      <c r="T85" s="885"/>
      <c r="U85" s="885"/>
      <c r="V85" s="885"/>
      <c r="W85" s="885"/>
      <c r="X85" s="885"/>
      <c r="Y85" s="885"/>
      <c r="Z85" s="885">
        <f t="shared" ref="Z85:Z86" si="30">T85</f>
        <v>0</v>
      </c>
      <c r="AA85" s="885"/>
      <c r="AB85" s="885"/>
      <c r="AC85" s="885"/>
      <c r="AD85" s="885"/>
      <c r="AE85" s="885"/>
      <c r="AF85" s="885"/>
      <c r="AG85" s="885">
        <f t="shared" ref="AG85:AG86" si="31">AA85</f>
        <v>0</v>
      </c>
      <c r="AH85" s="885"/>
      <c r="AI85" s="885"/>
      <c r="AJ85" s="885"/>
      <c r="AK85" s="885"/>
      <c r="AL85" s="885"/>
      <c r="AM85" s="885"/>
      <c r="AN85" s="885">
        <f t="shared" ref="AN85:AN86" si="32">AH85</f>
        <v>0</v>
      </c>
    </row>
    <row r="86" spans="2:40" ht="22.5" hidden="1" x14ac:dyDescent="0.2">
      <c r="B86" s="2082"/>
      <c r="C86" s="894">
        <v>19</v>
      </c>
      <c r="D86" s="891" t="s">
        <v>2771</v>
      </c>
      <c r="E86" s="957">
        <v>1905</v>
      </c>
      <c r="F86" s="891" t="s">
        <v>1017</v>
      </c>
      <c r="G86" s="895" t="s">
        <v>2772</v>
      </c>
      <c r="H86" s="891" t="s">
        <v>2773</v>
      </c>
      <c r="I86" s="891" t="s">
        <v>2985</v>
      </c>
      <c r="J86" s="891"/>
      <c r="K86" s="891" t="s">
        <v>2659</v>
      </c>
      <c r="L86" s="885"/>
      <c r="M86" s="885"/>
      <c r="N86" s="885"/>
      <c r="O86" s="885"/>
      <c r="P86" s="886"/>
      <c r="Q86" s="886"/>
      <c r="R86" s="886"/>
      <c r="S86" s="885"/>
      <c r="T86" s="885"/>
      <c r="U86" s="885"/>
      <c r="V86" s="885"/>
      <c r="W86" s="885"/>
      <c r="X86" s="885"/>
      <c r="Y86" s="885"/>
      <c r="Z86" s="885">
        <f t="shared" si="30"/>
        <v>0</v>
      </c>
      <c r="AA86" s="885"/>
      <c r="AB86" s="885"/>
      <c r="AC86" s="885"/>
      <c r="AD86" s="885"/>
      <c r="AE86" s="885"/>
      <c r="AF86" s="885"/>
      <c r="AG86" s="885">
        <f t="shared" si="31"/>
        <v>0</v>
      </c>
      <c r="AH86" s="885"/>
      <c r="AI86" s="885"/>
      <c r="AJ86" s="885"/>
      <c r="AK86" s="885"/>
      <c r="AL86" s="885"/>
      <c r="AM86" s="885"/>
      <c r="AN86" s="885">
        <f t="shared" si="32"/>
        <v>0</v>
      </c>
    </row>
    <row r="87" spans="2:40" ht="56.25" hidden="1" x14ac:dyDescent="0.2">
      <c r="B87" s="2082"/>
      <c r="C87" s="894">
        <v>19</v>
      </c>
      <c r="D87" s="891" t="s">
        <v>2771</v>
      </c>
      <c r="E87" s="956" t="s">
        <v>2774</v>
      </c>
      <c r="F87" s="891" t="s">
        <v>1101</v>
      </c>
      <c r="G87" s="895" t="s">
        <v>2772</v>
      </c>
      <c r="H87" s="891" t="s">
        <v>2773</v>
      </c>
      <c r="I87" s="891" t="s">
        <v>2775</v>
      </c>
      <c r="J87" s="891"/>
      <c r="K87" s="891" t="s">
        <v>2776</v>
      </c>
      <c r="L87" s="885">
        <f>[2]Despacho!D6</f>
        <v>2500000000</v>
      </c>
      <c r="M87" s="885">
        <f>[2]Despacho!D6</f>
        <v>2500000000</v>
      </c>
      <c r="N87" s="885"/>
      <c r="O87" s="885"/>
      <c r="P87" s="886"/>
      <c r="Q87" s="886"/>
      <c r="R87" s="886"/>
      <c r="S87" s="885">
        <f>+R87+Q87+P87+O87+N87+M87</f>
        <v>2500000000</v>
      </c>
      <c r="T87" s="885">
        <v>2137836730</v>
      </c>
      <c r="U87" s="885"/>
      <c r="V87" s="885"/>
      <c r="W87" s="885"/>
      <c r="X87" s="885"/>
      <c r="Y87" s="885"/>
      <c r="Z87" s="885">
        <f>T87</f>
        <v>2137836730</v>
      </c>
      <c r="AA87" s="885">
        <v>2335270545</v>
      </c>
      <c r="AB87" s="885"/>
      <c r="AC87" s="885"/>
      <c r="AD87" s="885"/>
      <c r="AE87" s="885"/>
      <c r="AF87" s="885"/>
      <c r="AG87" s="885">
        <f>AA87</f>
        <v>2335270545</v>
      </c>
      <c r="AH87" s="885">
        <v>2545541546</v>
      </c>
      <c r="AI87" s="885"/>
      <c r="AJ87" s="885"/>
      <c r="AK87" s="885"/>
      <c r="AL87" s="885"/>
      <c r="AM87" s="885"/>
      <c r="AN87" s="885">
        <f>AH87</f>
        <v>2545541546</v>
      </c>
    </row>
    <row r="88" spans="2:40" ht="78.75" hidden="1" x14ac:dyDescent="0.2">
      <c r="B88" s="2082"/>
      <c r="C88" s="894">
        <v>41</v>
      </c>
      <c r="D88" s="891" t="s">
        <v>1435</v>
      </c>
      <c r="E88" s="957">
        <v>4102</v>
      </c>
      <c r="F88" s="891" t="s">
        <v>1463</v>
      </c>
      <c r="G88" s="966">
        <v>1500</v>
      </c>
      <c r="H88" s="891" t="s">
        <v>2707</v>
      </c>
      <c r="I88" s="891" t="s">
        <v>2777</v>
      </c>
      <c r="J88" s="891"/>
      <c r="K88" s="891" t="s">
        <v>2778</v>
      </c>
      <c r="L88" s="885">
        <f>[2]SEGIS!D5</f>
        <v>272000000</v>
      </c>
      <c r="M88" s="885">
        <f>[2]SEGIS!D5</f>
        <v>272000000</v>
      </c>
      <c r="N88" s="885"/>
      <c r="O88" s="885"/>
      <c r="P88" s="886"/>
      <c r="Q88" s="886"/>
      <c r="R88" s="886"/>
      <c r="S88" s="885">
        <f>+R88+Q88+P88+O88+N88+M88</f>
        <v>272000000</v>
      </c>
      <c r="T88" s="885">
        <v>232596636</v>
      </c>
      <c r="U88" s="885"/>
      <c r="V88" s="885"/>
      <c r="W88" s="885"/>
      <c r="X88" s="885"/>
      <c r="Y88" s="885"/>
      <c r="Z88" s="885">
        <f>T88</f>
        <v>232596636</v>
      </c>
      <c r="AA88" s="885">
        <v>254077435</v>
      </c>
      <c r="AB88" s="885"/>
      <c r="AC88" s="885"/>
      <c r="AD88" s="885"/>
      <c r="AE88" s="885"/>
      <c r="AF88" s="885"/>
      <c r="AG88" s="885">
        <f>AA88</f>
        <v>254077435</v>
      </c>
      <c r="AH88" s="885">
        <v>276954820</v>
      </c>
      <c r="AI88" s="885"/>
      <c r="AJ88" s="885"/>
      <c r="AK88" s="885"/>
      <c r="AL88" s="885"/>
      <c r="AM88" s="885"/>
      <c r="AN88" s="885">
        <f>AH88</f>
        <v>276954820</v>
      </c>
    </row>
    <row r="89" spans="2:40" ht="78.75" hidden="1" x14ac:dyDescent="0.2">
      <c r="B89" s="2082"/>
      <c r="C89" s="894">
        <v>41</v>
      </c>
      <c r="D89" s="891" t="s">
        <v>1435</v>
      </c>
      <c r="E89" s="957">
        <v>4102</v>
      </c>
      <c r="F89" s="891" t="s">
        <v>1463</v>
      </c>
      <c r="G89" s="966">
        <v>1500</v>
      </c>
      <c r="H89" s="891" t="s">
        <v>2707</v>
      </c>
      <c r="I89" s="891" t="s">
        <v>2777</v>
      </c>
      <c r="J89" s="891"/>
      <c r="K89" s="891" t="s">
        <v>2779</v>
      </c>
      <c r="L89" s="885">
        <f>+[2]SEGIS!D12</f>
        <v>492000000</v>
      </c>
      <c r="M89" s="885">
        <f>+[2]SEGIS!D12</f>
        <v>492000000</v>
      </c>
      <c r="N89" s="885"/>
      <c r="O89" s="885"/>
      <c r="P89" s="886"/>
      <c r="Q89" s="886"/>
      <c r="R89" s="886"/>
      <c r="S89" s="885">
        <f>+R89+Q89+P89+O89+N89+M89</f>
        <v>492000000</v>
      </c>
      <c r="T89" s="885">
        <v>420726268</v>
      </c>
      <c r="U89" s="885"/>
      <c r="V89" s="885"/>
      <c r="W89" s="885"/>
      <c r="X89" s="885"/>
      <c r="Y89" s="885"/>
      <c r="Z89" s="885">
        <f>T89</f>
        <v>420726268</v>
      </c>
      <c r="AA89" s="885">
        <v>459581243</v>
      </c>
      <c r="AB89" s="885"/>
      <c r="AC89" s="885"/>
      <c r="AD89" s="885"/>
      <c r="AE89" s="885"/>
      <c r="AF89" s="885"/>
      <c r="AG89" s="885">
        <f>AA89</f>
        <v>459581243</v>
      </c>
      <c r="AH89" s="885">
        <v>500962676</v>
      </c>
      <c r="AI89" s="885"/>
      <c r="AJ89" s="885"/>
      <c r="AK89" s="885"/>
      <c r="AL89" s="885"/>
      <c r="AM89" s="885"/>
      <c r="AN89" s="885">
        <f>AH89</f>
        <v>500962676</v>
      </c>
    </row>
    <row r="90" spans="2:40" ht="45" hidden="1" x14ac:dyDescent="0.2">
      <c r="B90" s="2082"/>
      <c r="C90" s="894">
        <v>41</v>
      </c>
      <c r="D90" s="891" t="s">
        <v>1435</v>
      </c>
      <c r="E90" s="956" t="s">
        <v>2780</v>
      </c>
      <c r="F90" s="891" t="s">
        <v>1527</v>
      </c>
      <c r="G90" s="891">
        <v>1500</v>
      </c>
      <c r="H90" s="891" t="s">
        <v>2707</v>
      </c>
      <c r="I90" s="891" t="s">
        <v>2984</v>
      </c>
      <c r="J90" s="891"/>
      <c r="K90" s="891" t="s">
        <v>2659</v>
      </c>
      <c r="L90" s="885"/>
      <c r="M90" s="885"/>
      <c r="N90" s="885"/>
      <c r="O90" s="885"/>
      <c r="P90" s="885"/>
      <c r="Q90" s="885"/>
      <c r="R90" s="885"/>
      <c r="S90" s="885"/>
      <c r="T90" s="885"/>
      <c r="U90" s="885"/>
      <c r="V90" s="885"/>
      <c r="W90" s="885"/>
      <c r="X90" s="885"/>
      <c r="Y90" s="885"/>
      <c r="Z90" s="885">
        <f>T90</f>
        <v>0</v>
      </c>
      <c r="AA90" s="885"/>
      <c r="AB90" s="885"/>
      <c r="AC90" s="885"/>
      <c r="AD90" s="885"/>
      <c r="AE90" s="885"/>
      <c r="AF90" s="885"/>
      <c r="AG90" s="885">
        <f>AA90</f>
        <v>0</v>
      </c>
      <c r="AH90" s="885"/>
      <c r="AI90" s="885"/>
      <c r="AJ90" s="885"/>
      <c r="AK90" s="885"/>
      <c r="AL90" s="885"/>
      <c r="AM90" s="885"/>
      <c r="AN90" s="885">
        <f>AH90</f>
        <v>0</v>
      </c>
    </row>
    <row r="91" spans="2:40" ht="56.25" hidden="1" x14ac:dyDescent="0.2">
      <c r="B91" s="2082"/>
      <c r="C91" s="894">
        <v>45</v>
      </c>
      <c r="D91" s="957" t="s">
        <v>348</v>
      </c>
      <c r="E91" s="966" t="s">
        <v>2674</v>
      </c>
      <c r="F91" s="891" t="s">
        <v>349</v>
      </c>
      <c r="G91" s="891">
        <v>1000</v>
      </c>
      <c r="H91" s="891" t="s">
        <v>2661</v>
      </c>
      <c r="I91" s="891" t="s">
        <v>2781</v>
      </c>
      <c r="J91" s="891"/>
      <c r="K91" s="891" t="s">
        <v>2659</v>
      </c>
      <c r="L91" s="896">
        <f>[2]SEGIS!D11+[2]SEGIS!D18+[2]SEGIS!D9+[2]SEGIS!D16+[2]SEGIS!D10+[2]SEGIS!D17</f>
        <v>2590000000</v>
      </c>
      <c r="M91" s="885">
        <f>[2]SEGIS!D11+[2]SEGIS!D18+[2]SEGIS!D9+[2]SEGIS!D16+[2]SEGIS!D10+[2]SEGIS!D17</f>
        <v>2590000000</v>
      </c>
      <c r="N91" s="885"/>
      <c r="O91" s="885"/>
      <c r="P91" s="885"/>
      <c r="Q91" s="885"/>
      <c r="R91" s="885"/>
      <c r="S91" s="885">
        <f t="shared" ref="S91:S122" si="33">+R91+Q91+P91+O91+N91+M91</f>
        <v>2590000000</v>
      </c>
      <c r="T91" s="885">
        <v>2214798852</v>
      </c>
      <c r="U91" s="885"/>
      <c r="V91" s="885"/>
      <c r="W91" s="885"/>
      <c r="X91" s="885"/>
      <c r="Y91" s="885"/>
      <c r="Z91" s="885">
        <f>T91</f>
        <v>2214798852</v>
      </c>
      <c r="AA91" s="885">
        <v>2419340285</v>
      </c>
      <c r="AB91" s="885"/>
      <c r="AC91" s="885"/>
      <c r="AD91" s="885"/>
      <c r="AE91" s="885"/>
      <c r="AF91" s="885"/>
      <c r="AG91" s="885">
        <f>AA91</f>
        <v>2419340285</v>
      </c>
      <c r="AH91" s="885">
        <v>2637181041</v>
      </c>
      <c r="AI91" s="885"/>
      <c r="AJ91" s="885"/>
      <c r="AK91" s="885"/>
      <c r="AL91" s="885"/>
      <c r="AM91" s="885"/>
      <c r="AN91" s="885">
        <f>AH91</f>
        <v>2637181041</v>
      </c>
    </row>
    <row r="92" spans="2:40" ht="56.25" hidden="1" x14ac:dyDescent="0.2">
      <c r="B92" s="2071" t="s">
        <v>2782</v>
      </c>
      <c r="C92" s="897">
        <v>32</v>
      </c>
      <c r="D92" s="898" t="s">
        <v>2006</v>
      </c>
      <c r="E92" s="958" t="s">
        <v>2783</v>
      </c>
      <c r="F92" s="899" t="s">
        <v>2784</v>
      </c>
      <c r="G92" s="900" t="s">
        <v>2785</v>
      </c>
      <c r="H92" s="901" t="s">
        <v>2786</v>
      </c>
      <c r="I92" s="902" t="s">
        <v>2787</v>
      </c>
      <c r="J92" s="902"/>
      <c r="K92" s="901" t="s">
        <v>2788</v>
      </c>
      <c r="L92" s="903">
        <f>[2]Ambiente!D5</f>
        <v>143000000</v>
      </c>
      <c r="M92" s="903">
        <f>[2]Ambiente!D5</f>
        <v>143000000</v>
      </c>
      <c r="N92" s="904"/>
      <c r="O92" s="904"/>
      <c r="P92" s="903"/>
      <c r="Q92" s="903"/>
      <c r="R92" s="903"/>
      <c r="S92" s="903">
        <f t="shared" si="33"/>
        <v>143000000</v>
      </c>
      <c r="T92" s="903">
        <v>122284261</v>
      </c>
      <c r="U92" s="903"/>
      <c r="V92" s="903"/>
      <c r="W92" s="903"/>
      <c r="X92" s="903"/>
      <c r="Y92" s="903"/>
      <c r="Z92" s="903">
        <f t="shared" ref="Z92" si="34">T92</f>
        <v>122284261</v>
      </c>
      <c r="AA92" s="903">
        <v>133577475</v>
      </c>
      <c r="AB92" s="903"/>
      <c r="AC92" s="903"/>
      <c r="AD92" s="903"/>
      <c r="AE92" s="903"/>
      <c r="AF92" s="903"/>
      <c r="AG92" s="903">
        <f t="shared" ref="AG92" si="35">AA92</f>
        <v>133577475</v>
      </c>
      <c r="AH92" s="903">
        <v>145604976</v>
      </c>
      <c r="AI92" s="903"/>
      <c r="AJ92" s="903"/>
      <c r="AK92" s="903"/>
      <c r="AL92" s="903"/>
      <c r="AM92" s="903"/>
      <c r="AN92" s="903">
        <f t="shared" ref="AN92" si="36">AH92</f>
        <v>145604976</v>
      </c>
    </row>
    <row r="93" spans="2:40" ht="56.25" hidden="1" x14ac:dyDescent="0.2">
      <c r="B93" s="2072"/>
      <c r="C93" s="897">
        <v>32</v>
      </c>
      <c r="D93" s="898" t="s">
        <v>2006</v>
      </c>
      <c r="E93" s="958" t="s">
        <v>2783</v>
      </c>
      <c r="F93" s="899" t="s">
        <v>2784</v>
      </c>
      <c r="G93" s="900" t="s">
        <v>2785</v>
      </c>
      <c r="H93" s="901" t="s">
        <v>2786</v>
      </c>
      <c r="I93" s="902" t="s">
        <v>2787</v>
      </c>
      <c r="J93" s="902"/>
      <c r="K93" s="901" t="s">
        <v>2789</v>
      </c>
      <c r="L93" s="903">
        <f>+[2]Ambiente!D10</f>
        <v>363500000</v>
      </c>
      <c r="M93" s="903">
        <f>[2]Ambiente!D10</f>
        <v>363500000</v>
      </c>
      <c r="N93" s="904"/>
      <c r="O93" s="904"/>
      <c r="P93" s="903"/>
      <c r="Q93" s="903"/>
      <c r="R93" s="903"/>
      <c r="S93" s="903">
        <f t="shared" si="33"/>
        <v>363500000</v>
      </c>
      <c r="T93" s="903">
        <v>310841461</v>
      </c>
      <c r="U93" s="903"/>
      <c r="V93" s="903"/>
      <c r="W93" s="903"/>
      <c r="X93" s="903"/>
      <c r="Y93" s="903"/>
      <c r="Z93" s="903">
        <f>T93</f>
        <v>310841461</v>
      </c>
      <c r="AA93" s="903">
        <v>339548337</v>
      </c>
      <c r="AB93" s="903"/>
      <c r="AC93" s="903"/>
      <c r="AD93" s="903"/>
      <c r="AE93" s="903"/>
      <c r="AF93" s="903"/>
      <c r="AG93" s="903">
        <f>AA93</f>
        <v>339548337</v>
      </c>
      <c r="AH93" s="903">
        <v>370121741</v>
      </c>
      <c r="AI93" s="903"/>
      <c r="AJ93" s="903"/>
      <c r="AK93" s="903"/>
      <c r="AL93" s="903"/>
      <c r="AM93" s="903"/>
      <c r="AN93" s="903">
        <f>AH93</f>
        <v>370121741</v>
      </c>
    </row>
    <row r="94" spans="2:40" ht="45" hidden="1" x14ac:dyDescent="0.2">
      <c r="B94" s="2072"/>
      <c r="C94" s="897">
        <v>32</v>
      </c>
      <c r="D94" s="898" t="s">
        <v>2006</v>
      </c>
      <c r="E94" s="905">
        <v>3202</v>
      </c>
      <c r="F94" s="898" t="s">
        <v>2024</v>
      </c>
      <c r="G94" s="900" t="s">
        <v>2785</v>
      </c>
      <c r="H94" s="901" t="s">
        <v>2786</v>
      </c>
      <c r="I94" s="902" t="s">
        <v>2790</v>
      </c>
      <c r="J94" s="902"/>
      <c r="K94" s="901" t="s">
        <v>2791</v>
      </c>
      <c r="L94" s="903">
        <f>[2]Ambiente!D8</f>
        <v>48000000</v>
      </c>
      <c r="M94" s="903">
        <f>[2]Ambiente!D8</f>
        <v>48000000</v>
      </c>
      <c r="N94" s="904"/>
      <c r="O94" s="904"/>
      <c r="P94" s="903"/>
      <c r="Q94" s="903"/>
      <c r="R94" s="903"/>
      <c r="S94" s="903">
        <f t="shared" si="33"/>
        <v>48000000</v>
      </c>
      <c r="T94" s="903">
        <v>41046465</v>
      </c>
      <c r="U94" s="903"/>
      <c r="V94" s="903"/>
      <c r="W94" s="903"/>
      <c r="X94" s="903"/>
      <c r="Y94" s="903"/>
      <c r="Z94" s="903">
        <f>T94</f>
        <v>41046465</v>
      </c>
      <c r="AA94" s="903">
        <v>44837194</v>
      </c>
      <c r="AB94" s="903"/>
      <c r="AC94" s="903"/>
      <c r="AD94" s="903"/>
      <c r="AE94" s="903"/>
      <c r="AF94" s="903"/>
      <c r="AG94" s="903">
        <f>AA94</f>
        <v>44837194</v>
      </c>
      <c r="AH94" s="903">
        <v>48874398</v>
      </c>
      <c r="AI94" s="903"/>
      <c r="AJ94" s="903"/>
      <c r="AK94" s="903"/>
      <c r="AL94" s="903"/>
      <c r="AM94" s="903"/>
      <c r="AN94" s="903">
        <f>AH94</f>
        <v>48874398</v>
      </c>
    </row>
    <row r="95" spans="2:40" ht="45" hidden="1" x14ac:dyDescent="0.2">
      <c r="B95" s="2072"/>
      <c r="C95" s="897">
        <v>32</v>
      </c>
      <c r="D95" s="898" t="s">
        <v>2006</v>
      </c>
      <c r="E95" s="905">
        <v>3202</v>
      </c>
      <c r="F95" s="898" t="s">
        <v>2024</v>
      </c>
      <c r="G95" s="900" t="s">
        <v>2785</v>
      </c>
      <c r="H95" s="901" t="s">
        <v>2786</v>
      </c>
      <c r="I95" s="902" t="s">
        <v>2790</v>
      </c>
      <c r="J95" s="902"/>
      <c r="K95" s="901" t="s">
        <v>2792</v>
      </c>
      <c r="L95" s="903">
        <f>+[2]Ambiente!D13</f>
        <v>334200000</v>
      </c>
      <c r="M95" s="903">
        <f>+[2]Ambiente!D13</f>
        <v>334200000</v>
      </c>
      <c r="N95" s="904"/>
      <c r="O95" s="904"/>
      <c r="P95" s="903"/>
      <c r="Q95" s="903"/>
      <c r="R95" s="903"/>
      <c r="S95" s="903">
        <f t="shared" si="33"/>
        <v>334200000</v>
      </c>
      <c r="T95" s="903">
        <v>285786014</v>
      </c>
      <c r="U95" s="903"/>
      <c r="V95" s="903"/>
      <c r="W95" s="903"/>
      <c r="X95" s="903"/>
      <c r="Y95" s="903"/>
      <c r="Z95" s="903">
        <f>T95</f>
        <v>285786014</v>
      </c>
      <c r="AA95" s="903">
        <v>312178966</v>
      </c>
      <c r="AB95" s="903"/>
      <c r="AC95" s="903"/>
      <c r="AD95" s="903"/>
      <c r="AE95" s="903"/>
      <c r="AF95" s="903"/>
      <c r="AG95" s="903">
        <f>AA95</f>
        <v>312178966</v>
      </c>
      <c r="AH95" s="903">
        <v>340287994</v>
      </c>
      <c r="AI95" s="903"/>
      <c r="AJ95" s="903"/>
      <c r="AK95" s="903"/>
      <c r="AL95" s="903"/>
      <c r="AM95" s="903"/>
      <c r="AN95" s="903">
        <f>AH95</f>
        <v>340287994</v>
      </c>
    </row>
    <row r="96" spans="2:40" ht="56.25" hidden="1" x14ac:dyDescent="0.2">
      <c r="B96" s="2072"/>
      <c r="C96" s="897">
        <v>32</v>
      </c>
      <c r="D96" s="898" t="s">
        <v>2006</v>
      </c>
      <c r="E96" s="905">
        <v>3202</v>
      </c>
      <c r="F96" s="898" t="s">
        <v>2024</v>
      </c>
      <c r="G96" s="900" t="s">
        <v>2785</v>
      </c>
      <c r="H96" s="901" t="s">
        <v>2786</v>
      </c>
      <c r="I96" s="901" t="s">
        <v>2793</v>
      </c>
      <c r="J96" s="901"/>
      <c r="K96" s="901" t="s">
        <v>2794</v>
      </c>
      <c r="L96" s="903">
        <f>[2]Ambiente!D9</f>
        <v>365000000</v>
      </c>
      <c r="M96" s="903">
        <f>[2]Ambiente!D9</f>
        <v>365000000</v>
      </c>
      <c r="N96" s="904"/>
      <c r="O96" s="904"/>
      <c r="P96" s="903"/>
      <c r="Q96" s="903"/>
      <c r="R96" s="903"/>
      <c r="S96" s="903">
        <f t="shared" si="33"/>
        <v>365000000</v>
      </c>
      <c r="T96" s="906">
        <f>(S96*0.05)+S96</f>
        <v>383250000</v>
      </c>
      <c r="U96" s="906"/>
      <c r="V96" s="906"/>
      <c r="W96" s="906"/>
      <c r="X96" s="906"/>
      <c r="Y96" s="906"/>
      <c r="Z96" s="906">
        <f t="shared" ref="Z96:Z114" si="37">T96</f>
        <v>383250000</v>
      </c>
      <c r="AA96" s="906">
        <f>(T96*0.05)+T96</f>
        <v>402412500</v>
      </c>
      <c r="AB96" s="906"/>
      <c r="AC96" s="906"/>
      <c r="AD96" s="906"/>
      <c r="AE96" s="906"/>
      <c r="AF96" s="906"/>
      <c r="AG96" s="906">
        <f t="shared" ref="AG96:AG114" si="38">AA96</f>
        <v>402412500</v>
      </c>
      <c r="AH96" s="906">
        <f>(AA96*0.05)+AA96</f>
        <v>422533125</v>
      </c>
      <c r="AI96" s="906"/>
      <c r="AJ96" s="906"/>
      <c r="AK96" s="906"/>
      <c r="AL96" s="906"/>
      <c r="AM96" s="906"/>
      <c r="AN96" s="906">
        <f t="shared" ref="AN96:AN114" si="39">AH96</f>
        <v>422533125</v>
      </c>
    </row>
    <row r="97" spans="2:41" ht="56.25" hidden="1" x14ac:dyDescent="0.2">
      <c r="B97" s="2072"/>
      <c r="C97" s="897">
        <v>32</v>
      </c>
      <c r="D97" s="898" t="s">
        <v>2006</v>
      </c>
      <c r="E97" s="905">
        <v>3202</v>
      </c>
      <c r="F97" s="898" t="s">
        <v>2024</v>
      </c>
      <c r="G97" s="900" t="s">
        <v>2785</v>
      </c>
      <c r="H97" s="901" t="s">
        <v>2786</v>
      </c>
      <c r="I97" s="901" t="s">
        <v>2793</v>
      </c>
      <c r="J97" s="901"/>
      <c r="K97" s="901" t="s">
        <v>2795</v>
      </c>
      <c r="L97" s="903">
        <f>+[2]Ambiente!D14</f>
        <v>2065633079</v>
      </c>
      <c r="M97" s="903">
        <f>+[2]Ambiente!D14</f>
        <v>2065633079</v>
      </c>
      <c r="N97" s="904"/>
      <c r="O97" s="904"/>
      <c r="P97" s="903"/>
      <c r="Q97" s="903"/>
      <c r="R97" s="903"/>
      <c r="S97" s="903">
        <f t="shared" si="33"/>
        <v>2065633079</v>
      </c>
      <c r="T97" s="906">
        <f>(S97*0.05)+S97</f>
        <v>2168914732.9499998</v>
      </c>
      <c r="U97" s="906"/>
      <c r="V97" s="906"/>
      <c r="W97" s="906"/>
      <c r="X97" s="906"/>
      <c r="Y97" s="906"/>
      <c r="Z97" s="906">
        <f t="shared" si="37"/>
        <v>2168914732.9499998</v>
      </c>
      <c r="AA97" s="906">
        <f>(T97*0.05)+T97</f>
        <v>2277360469.5974998</v>
      </c>
      <c r="AB97" s="906"/>
      <c r="AC97" s="906"/>
      <c r="AD97" s="906"/>
      <c r="AE97" s="906"/>
      <c r="AF97" s="906"/>
      <c r="AG97" s="906">
        <f t="shared" si="38"/>
        <v>2277360469.5974998</v>
      </c>
      <c r="AH97" s="906">
        <f>(AA97*0.05)+AA97</f>
        <v>2391228493.0773749</v>
      </c>
      <c r="AI97" s="906"/>
      <c r="AJ97" s="906"/>
      <c r="AK97" s="906"/>
      <c r="AL97" s="906"/>
      <c r="AM97" s="906"/>
      <c r="AN97" s="906">
        <f t="shared" si="39"/>
        <v>2391228493.0773749</v>
      </c>
    </row>
    <row r="98" spans="2:41" ht="67.5" hidden="1" x14ac:dyDescent="0.2">
      <c r="B98" s="2072"/>
      <c r="C98" s="897">
        <v>32</v>
      </c>
      <c r="D98" s="898" t="s">
        <v>2006</v>
      </c>
      <c r="E98" s="905">
        <v>3202</v>
      </c>
      <c r="F98" s="898" t="s">
        <v>2024</v>
      </c>
      <c r="G98" s="900" t="s">
        <v>2785</v>
      </c>
      <c r="H98" s="901" t="s">
        <v>2786</v>
      </c>
      <c r="I98" s="901" t="s">
        <v>2796</v>
      </c>
      <c r="J98" s="901"/>
      <c r="K98" s="901" t="s">
        <v>2797</v>
      </c>
      <c r="L98" s="903">
        <f>[2]Ambiente!D7</f>
        <v>232000000</v>
      </c>
      <c r="M98" s="903">
        <f>[2]Ambiente!D7</f>
        <v>232000000</v>
      </c>
      <c r="N98" s="904"/>
      <c r="O98" s="904"/>
      <c r="P98" s="903"/>
      <c r="Q98" s="903"/>
      <c r="R98" s="903"/>
      <c r="S98" s="903">
        <f t="shared" si="33"/>
        <v>232000000</v>
      </c>
      <c r="T98" s="903">
        <v>198391249</v>
      </c>
      <c r="U98" s="903"/>
      <c r="V98" s="903"/>
      <c r="W98" s="903"/>
      <c r="X98" s="903"/>
      <c r="Y98" s="903"/>
      <c r="Z98" s="903">
        <f t="shared" si="37"/>
        <v>198391249</v>
      </c>
      <c r="AA98" s="903">
        <v>216713107</v>
      </c>
      <c r="AB98" s="903"/>
      <c r="AC98" s="903"/>
      <c r="AD98" s="903"/>
      <c r="AE98" s="903"/>
      <c r="AF98" s="903"/>
      <c r="AG98" s="903">
        <f t="shared" si="38"/>
        <v>216713107</v>
      </c>
      <c r="AH98" s="903">
        <v>236226255</v>
      </c>
      <c r="AI98" s="903"/>
      <c r="AJ98" s="903"/>
      <c r="AK98" s="903"/>
      <c r="AL98" s="903"/>
      <c r="AM98" s="903"/>
      <c r="AN98" s="903">
        <f t="shared" si="39"/>
        <v>236226255</v>
      </c>
    </row>
    <row r="99" spans="2:41" ht="67.5" hidden="1" x14ac:dyDescent="0.2">
      <c r="B99" s="2072"/>
      <c r="C99" s="897">
        <v>32</v>
      </c>
      <c r="D99" s="898" t="s">
        <v>2006</v>
      </c>
      <c r="E99" s="905">
        <v>3202</v>
      </c>
      <c r="F99" s="898" t="s">
        <v>2024</v>
      </c>
      <c r="G99" s="900" t="s">
        <v>2785</v>
      </c>
      <c r="H99" s="901" t="s">
        <v>2786</v>
      </c>
      <c r="I99" s="901" t="s">
        <v>2796</v>
      </c>
      <c r="J99" s="901"/>
      <c r="K99" s="901" t="s">
        <v>2798</v>
      </c>
      <c r="L99" s="903">
        <f>+[2]Ambiente!D12</f>
        <v>361800000</v>
      </c>
      <c r="M99" s="903">
        <f>+[2]Ambiente!D12</f>
        <v>361800000</v>
      </c>
      <c r="N99" s="904"/>
      <c r="O99" s="904"/>
      <c r="P99" s="903"/>
      <c r="Q99" s="903"/>
      <c r="R99" s="903"/>
      <c r="S99" s="903">
        <f t="shared" si="33"/>
        <v>361800000</v>
      </c>
      <c r="T99" s="903">
        <v>309387732</v>
      </c>
      <c r="U99" s="903"/>
      <c r="V99" s="903"/>
      <c r="W99" s="903"/>
      <c r="X99" s="903"/>
      <c r="Y99" s="903"/>
      <c r="Z99" s="903">
        <f t="shared" si="37"/>
        <v>309387732</v>
      </c>
      <c r="AA99" s="903">
        <v>337960353</v>
      </c>
      <c r="AB99" s="903"/>
      <c r="AC99" s="903"/>
      <c r="AD99" s="903"/>
      <c r="AE99" s="903"/>
      <c r="AF99" s="903"/>
      <c r="AG99" s="903">
        <f t="shared" si="38"/>
        <v>337960353</v>
      </c>
      <c r="AH99" s="903">
        <v>368390772</v>
      </c>
      <c r="AI99" s="903"/>
      <c r="AJ99" s="903"/>
      <c r="AK99" s="903"/>
      <c r="AL99" s="903"/>
      <c r="AM99" s="903"/>
      <c r="AN99" s="903">
        <f t="shared" si="39"/>
        <v>368390772</v>
      </c>
    </row>
    <row r="100" spans="2:41" ht="22.5" hidden="1" x14ac:dyDescent="0.2">
      <c r="B100" s="2072"/>
      <c r="C100" s="909">
        <v>32</v>
      </c>
      <c r="D100" s="910" t="s">
        <v>2006</v>
      </c>
      <c r="E100" s="959" t="s">
        <v>2802</v>
      </c>
      <c r="F100" s="911" t="s">
        <v>2803</v>
      </c>
      <c r="G100" s="912" t="s">
        <v>2785</v>
      </c>
      <c r="H100" s="913" t="s">
        <v>2786</v>
      </c>
      <c r="I100" s="914" t="s">
        <v>2701</v>
      </c>
      <c r="J100" s="915"/>
      <c r="K100" s="915" t="s">
        <v>2659</v>
      </c>
      <c r="L100" s="903"/>
      <c r="M100" s="908">
        <v>0</v>
      </c>
      <c r="N100" s="908"/>
      <c r="O100" s="908"/>
      <c r="P100" s="907"/>
      <c r="Q100" s="907"/>
      <c r="R100" s="903">
        <v>200000000</v>
      </c>
      <c r="S100" s="903">
        <f t="shared" si="33"/>
        <v>200000000</v>
      </c>
      <c r="T100" s="903"/>
      <c r="U100" s="903"/>
      <c r="V100" s="903"/>
      <c r="W100" s="903"/>
      <c r="X100" s="903"/>
      <c r="Y100" s="903"/>
      <c r="Z100" s="903">
        <f t="shared" si="37"/>
        <v>0</v>
      </c>
      <c r="AA100" s="903"/>
      <c r="AB100" s="903"/>
      <c r="AC100" s="903"/>
      <c r="AD100" s="903"/>
      <c r="AE100" s="903"/>
      <c r="AF100" s="903"/>
      <c r="AG100" s="903">
        <f t="shared" si="38"/>
        <v>0</v>
      </c>
      <c r="AH100" s="903"/>
      <c r="AI100" s="903"/>
      <c r="AJ100" s="903"/>
      <c r="AK100" s="903"/>
      <c r="AL100" s="903"/>
      <c r="AM100" s="903"/>
      <c r="AN100" s="903">
        <f t="shared" si="39"/>
        <v>0</v>
      </c>
    </row>
    <row r="101" spans="2:41" ht="33.75" hidden="1" x14ac:dyDescent="0.2">
      <c r="B101" s="2072"/>
      <c r="C101" s="897">
        <v>32</v>
      </c>
      <c r="D101" s="898" t="s">
        <v>2006</v>
      </c>
      <c r="E101" s="958" t="s">
        <v>2804</v>
      </c>
      <c r="F101" s="899" t="s">
        <v>2805</v>
      </c>
      <c r="G101" s="900" t="s">
        <v>2785</v>
      </c>
      <c r="H101" s="901" t="s">
        <v>2786</v>
      </c>
      <c r="I101" s="914" t="s">
        <v>2701</v>
      </c>
      <c r="J101" s="914"/>
      <c r="K101" s="914" t="s">
        <v>2659</v>
      </c>
      <c r="L101" s="903"/>
      <c r="M101" s="904">
        <v>0</v>
      </c>
      <c r="N101" s="904"/>
      <c r="O101" s="904"/>
      <c r="P101" s="903"/>
      <c r="Q101" s="903"/>
      <c r="R101" s="903">
        <v>200000000</v>
      </c>
      <c r="S101" s="903">
        <f t="shared" si="33"/>
        <v>200000000</v>
      </c>
      <c r="T101" s="903"/>
      <c r="U101" s="903"/>
      <c r="V101" s="903"/>
      <c r="W101" s="903"/>
      <c r="X101" s="903"/>
      <c r="Y101" s="903"/>
      <c r="Z101" s="903">
        <f t="shared" si="37"/>
        <v>0</v>
      </c>
      <c r="AA101" s="903"/>
      <c r="AB101" s="903"/>
      <c r="AC101" s="903"/>
      <c r="AD101" s="903"/>
      <c r="AE101" s="903"/>
      <c r="AF101" s="903"/>
      <c r="AG101" s="903">
        <f t="shared" si="38"/>
        <v>0</v>
      </c>
      <c r="AH101" s="903"/>
      <c r="AI101" s="903"/>
      <c r="AJ101" s="903"/>
      <c r="AK101" s="903"/>
      <c r="AL101" s="903"/>
      <c r="AM101" s="903"/>
      <c r="AN101" s="903">
        <f t="shared" si="39"/>
        <v>0</v>
      </c>
    </row>
    <row r="102" spans="2:41" ht="78.75" hidden="1" x14ac:dyDescent="0.2">
      <c r="B102" s="2072"/>
      <c r="C102" s="897">
        <v>32</v>
      </c>
      <c r="D102" s="898" t="s">
        <v>2006</v>
      </c>
      <c r="E102" s="958" t="s">
        <v>2806</v>
      </c>
      <c r="F102" s="899" t="s">
        <v>2078</v>
      </c>
      <c r="G102" s="900" t="s">
        <v>2785</v>
      </c>
      <c r="H102" s="901" t="s">
        <v>2786</v>
      </c>
      <c r="I102" s="901" t="s">
        <v>2807</v>
      </c>
      <c r="J102" s="901"/>
      <c r="K102" s="901" t="s">
        <v>2808</v>
      </c>
      <c r="L102" s="904">
        <f>[2]Ambiente!D15</f>
        <v>238000000</v>
      </c>
      <c r="M102" s="904">
        <f>[2]Ambiente!D15</f>
        <v>238000000</v>
      </c>
      <c r="N102" s="904"/>
      <c r="O102" s="904"/>
      <c r="P102" s="903"/>
      <c r="Q102" s="903"/>
      <c r="R102" s="903"/>
      <c r="S102" s="903">
        <f t="shared" si="33"/>
        <v>238000000</v>
      </c>
      <c r="T102" s="903">
        <v>203522057</v>
      </c>
      <c r="U102" s="903"/>
      <c r="V102" s="903"/>
      <c r="W102" s="903"/>
      <c r="X102" s="903"/>
      <c r="Y102" s="903"/>
      <c r="Z102" s="903">
        <f t="shared" si="37"/>
        <v>203522057</v>
      </c>
      <c r="AA102" s="903">
        <v>222317756</v>
      </c>
      <c r="AB102" s="903"/>
      <c r="AC102" s="903"/>
      <c r="AD102" s="903"/>
      <c r="AE102" s="903"/>
      <c r="AF102" s="903"/>
      <c r="AG102" s="903">
        <f t="shared" si="38"/>
        <v>222317756</v>
      </c>
      <c r="AH102" s="903">
        <v>242335555</v>
      </c>
      <c r="AI102" s="903"/>
      <c r="AJ102" s="903"/>
      <c r="AK102" s="903"/>
      <c r="AL102" s="903"/>
      <c r="AM102" s="903"/>
      <c r="AN102" s="903">
        <f t="shared" si="39"/>
        <v>242335555</v>
      </c>
    </row>
    <row r="103" spans="2:41" ht="78.75" hidden="1" x14ac:dyDescent="0.2">
      <c r="B103" s="2072"/>
      <c r="C103" s="897">
        <v>32</v>
      </c>
      <c r="D103" s="898" t="s">
        <v>2006</v>
      </c>
      <c r="E103" s="958" t="s">
        <v>2806</v>
      </c>
      <c r="F103" s="899" t="s">
        <v>2078</v>
      </c>
      <c r="G103" s="900" t="s">
        <v>2785</v>
      </c>
      <c r="H103" s="901" t="s">
        <v>2786</v>
      </c>
      <c r="I103" s="901" t="s">
        <v>2807</v>
      </c>
      <c r="J103" s="901"/>
      <c r="K103" s="901" t="s">
        <v>2809</v>
      </c>
      <c r="L103" s="904">
        <f>+[2]Ambiente!D16</f>
        <v>273000000</v>
      </c>
      <c r="M103" s="904">
        <f>+[2]Ambiente!D16</f>
        <v>273000000</v>
      </c>
      <c r="N103" s="904"/>
      <c r="O103" s="904"/>
      <c r="P103" s="903"/>
      <c r="Q103" s="903"/>
      <c r="R103" s="903"/>
      <c r="S103" s="903">
        <f t="shared" si="33"/>
        <v>273000000</v>
      </c>
      <c r="T103" s="903">
        <v>233451771</v>
      </c>
      <c r="U103" s="903"/>
      <c r="V103" s="903"/>
      <c r="W103" s="903"/>
      <c r="X103" s="903"/>
      <c r="Y103" s="903"/>
      <c r="Z103" s="903">
        <f t="shared" si="37"/>
        <v>233451771</v>
      </c>
      <c r="AA103" s="903">
        <v>255011544</v>
      </c>
      <c r="AB103" s="903"/>
      <c r="AC103" s="903"/>
      <c r="AD103" s="903"/>
      <c r="AE103" s="903"/>
      <c r="AF103" s="903"/>
      <c r="AG103" s="903">
        <f t="shared" si="38"/>
        <v>255011544</v>
      </c>
      <c r="AH103" s="903">
        <v>277973137</v>
      </c>
      <c r="AI103" s="903"/>
      <c r="AJ103" s="903"/>
      <c r="AK103" s="903"/>
      <c r="AL103" s="903"/>
      <c r="AM103" s="903"/>
      <c r="AN103" s="903">
        <f t="shared" si="39"/>
        <v>277973137</v>
      </c>
    </row>
    <row r="104" spans="2:41" ht="33.75" hidden="1" x14ac:dyDescent="0.2">
      <c r="B104" s="2072"/>
      <c r="C104" s="897">
        <v>32</v>
      </c>
      <c r="D104" s="898" t="s">
        <v>2006</v>
      </c>
      <c r="E104" s="958" t="s">
        <v>2810</v>
      </c>
      <c r="F104" s="899" t="s">
        <v>2069</v>
      </c>
      <c r="G104" s="900" t="s">
        <v>2785</v>
      </c>
      <c r="H104" s="901" t="s">
        <v>2786</v>
      </c>
      <c r="I104" s="914" t="s">
        <v>2701</v>
      </c>
      <c r="J104" s="914"/>
      <c r="K104" s="914" t="s">
        <v>2659</v>
      </c>
      <c r="L104" s="903"/>
      <c r="M104" s="904">
        <v>0</v>
      </c>
      <c r="N104" s="904"/>
      <c r="O104" s="904"/>
      <c r="P104" s="903"/>
      <c r="Q104" s="903"/>
      <c r="R104" s="903">
        <v>200000000</v>
      </c>
      <c r="S104" s="903">
        <f t="shared" si="33"/>
        <v>200000000</v>
      </c>
      <c r="T104" s="903"/>
      <c r="U104" s="903"/>
      <c r="V104" s="903"/>
      <c r="W104" s="903"/>
      <c r="X104" s="903"/>
      <c r="Y104" s="903"/>
      <c r="Z104" s="903">
        <f t="shared" si="37"/>
        <v>0</v>
      </c>
      <c r="AA104" s="903"/>
      <c r="AB104" s="903"/>
      <c r="AC104" s="903"/>
      <c r="AD104" s="903"/>
      <c r="AE104" s="903"/>
      <c r="AF104" s="903"/>
      <c r="AG104" s="903">
        <f t="shared" si="38"/>
        <v>0</v>
      </c>
      <c r="AH104" s="903"/>
      <c r="AI104" s="903"/>
      <c r="AJ104" s="903"/>
      <c r="AK104" s="903"/>
      <c r="AL104" s="903"/>
      <c r="AM104" s="903"/>
      <c r="AN104" s="903">
        <f t="shared" si="39"/>
        <v>0</v>
      </c>
    </row>
    <row r="105" spans="2:41" ht="22.5" hidden="1" x14ac:dyDescent="0.2">
      <c r="B105" s="2072"/>
      <c r="C105" s="897">
        <v>32</v>
      </c>
      <c r="D105" s="898" t="s">
        <v>2006</v>
      </c>
      <c r="E105" s="958" t="s">
        <v>2811</v>
      </c>
      <c r="F105" s="899" t="s">
        <v>2812</v>
      </c>
      <c r="G105" s="900" t="s">
        <v>2785</v>
      </c>
      <c r="H105" s="901" t="s">
        <v>2786</v>
      </c>
      <c r="I105" s="914" t="s">
        <v>2701</v>
      </c>
      <c r="J105" s="914"/>
      <c r="K105" s="914" t="s">
        <v>2659</v>
      </c>
      <c r="L105" s="903"/>
      <c r="M105" s="904">
        <v>0</v>
      </c>
      <c r="N105" s="904"/>
      <c r="O105" s="904"/>
      <c r="P105" s="903"/>
      <c r="Q105" s="903"/>
      <c r="R105" s="903">
        <v>200000000</v>
      </c>
      <c r="S105" s="903">
        <f t="shared" si="33"/>
        <v>200000000</v>
      </c>
      <c r="T105" s="903"/>
      <c r="U105" s="903"/>
      <c r="V105" s="903"/>
      <c r="W105" s="903"/>
      <c r="X105" s="903"/>
      <c r="Y105" s="903"/>
      <c r="Z105" s="903">
        <f t="shared" si="37"/>
        <v>0</v>
      </c>
      <c r="AA105" s="903"/>
      <c r="AB105" s="903"/>
      <c r="AC105" s="903"/>
      <c r="AD105" s="903"/>
      <c r="AE105" s="903"/>
      <c r="AF105" s="903"/>
      <c r="AG105" s="903">
        <f t="shared" si="38"/>
        <v>0</v>
      </c>
      <c r="AH105" s="903"/>
      <c r="AI105" s="903"/>
      <c r="AJ105" s="903"/>
      <c r="AK105" s="903"/>
      <c r="AL105" s="903"/>
      <c r="AM105" s="903"/>
      <c r="AN105" s="903">
        <f t="shared" si="39"/>
        <v>0</v>
      </c>
    </row>
    <row r="106" spans="2:41" ht="56.25" hidden="1" x14ac:dyDescent="0.2">
      <c r="B106" s="2072"/>
      <c r="C106" s="897">
        <v>45</v>
      </c>
      <c r="D106" s="898" t="s">
        <v>2006</v>
      </c>
      <c r="E106" s="958" t="s">
        <v>2660</v>
      </c>
      <c r="F106" s="899" t="s">
        <v>2129</v>
      </c>
      <c r="G106" s="899">
        <v>1000</v>
      </c>
      <c r="H106" s="901" t="s">
        <v>2661</v>
      </c>
      <c r="I106" s="901" t="s">
        <v>2799</v>
      </c>
      <c r="J106" s="901"/>
      <c r="K106" s="901" t="s">
        <v>2800</v>
      </c>
      <c r="L106" s="903">
        <f>[2]Ambiente!D6</f>
        <v>143000000</v>
      </c>
      <c r="M106" s="903">
        <f>[2]Ambiente!D6</f>
        <v>143000000</v>
      </c>
      <c r="N106" s="904"/>
      <c r="O106" s="904"/>
      <c r="P106" s="903"/>
      <c r="Q106" s="903"/>
      <c r="R106" s="903"/>
      <c r="S106" s="903">
        <f t="shared" si="33"/>
        <v>143000000</v>
      </c>
      <c r="T106" s="903">
        <v>122284261</v>
      </c>
      <c r="U106" s="903"/>
      <c r="V106" s="903"/>
      <c r="W106" s="903"/>
      <c r="X106" s="903"/>
      <c r="Y106" s="903"/>
      <c r="Z106" s="903">
        <f>T106</f>
        <v>122284261</v>
      </c>
      <c r="AA106" s="903">
        <v>133577475</v>
      </c>
      <c r="AB106" s="903"/>
      <c r="AC106" s="903"/>
      <c r="AD106" s="903"/>
      <c r="AE106" s="903"/>
      <c r="AF106" s="903"/>
      <c r="AG106" s="903">
        <f>AA106</f>
        <v>133577475</v>
      </c>
      <c r="AH106" s="903">
        <v>145604976</v>
      </c>
      <c r="AI106" s="903"/>
      <c r="AJ106" s="903"/>
      <c r="AK106" s="903"/>
      <c r="AL106" s="903"/>
      <c r="AM106" s="903"/>
      <c r="AN106" s="903">
        <f>AH106</f>
        <v>145604976</v>
      </c>
    </row>
    <row r="107" spans="2:41" ht="56.25" hidden="1" x14ac:dyDescent="0.2">
      <c r="B107" s="2072"/>
      <c r="C107" s="897">
        <v>45</v>
      </c>
      <c r="D107" s="898" t="s">
        <v>2006</v>
      </c>
      <c r="E107" s="958" t="s">
        <v>2660</v>
      </c>
      <c r="F107" s="899" t="s">
        <v>2129</v>
      </c>
      <c r="G107" s="899">
        <v>1000</v>
      </c>
      <c r="H107" s="901" t="s">
        <v>2661</v>
      </c>
      <c r="I107" s="901" t="s">
        <v>2799</v>
      </c>
      <c r="J107" s="901"/>
      <c r="K107" s="901" t="s">
        <v>2801</v>
      </c>
      <c r="L107" s="907">
        <f>+[2]Ambiente!D11</f>
        <v>523500000</v>
      </c>
      <c r="M107" s="907">
        <f>+[2]Ambiente!D11</f>
        <v>523500000</v>
      </c>
      <c r="N107" s="908"/>
      <c r="O107" s="908"/>
      <c r="P107" s="907"/>
      <c r="Q107" s="907"/>
      <c r="R107" s="907"/>
      <c r="S107" s="903">
        <f t="shared" si="33"/>
        <v>523500000</v>
      </c>
      <c r="T107" s="903">
        <v>447663011</v>
      </c>
      <c r="U107" s="903"/>
      <c r="V107" s="903"/>
      <c r="W107" s="903"/>
      <c r="X107" s="903"/>
      <c r="Y107" s="903"/>
      <c r="Z107" s="903">
        <f>T107</f>
        <v>447663011</v>
      </c>
      <c r="AA107" s="903">
        <v>489005652</v>
      </c>
      <c r="AB107" s="903"/>
      <c r="AC107" s="903"/>
      <c r="AD107" s="903"/>
      <c r="AE107" s="903"/>
      <c r="AF107" s="903"/>
      <c r="AG107" s="903">
        <f>AA107</f>
        <v>489005652</v>
      </c>
      <c r="AH107" s="903">
        <v>533036400</v>
      </c>
      <c r="AI107" s="903"/>
      <c r="AJ107" s="903"/>
      <c r="AK107" s="903"/>
      <c r="AL107" s="903"/>
      <c r="AM107" s="903"/>
      <c r="AN107" s="903">
        <f>AH107</f>
        <v>533036400</v>
      </c>
    </row>
    <row r="108" spans="2:41" ht="90" x14ac:dyDescent="0.2">
      <c r="B108" s="2072"/>
      <c r="C108" s="897">
        <v>45</v>
      </c>
      <c r="D108" s="905" t="s">
        <v>348</v>
      </c>
      <c r="E108" s="967" t="s">
        <v>2687</v>
      </c>
      <c r="F108" s="899" t="s">
        <v>413</v>
      </c>
      <c r="G108" s="899">
        <v>1000</v>
      </c>
      <c r="H108" s="899" t="s">
        <v>2661</v>
      </c>
      <c r="I108" s="899" t="s">
        <v>2813</v>
      </c>
      <c r="J108" s="899"/>
      <c r="K108" s="964" t="s">
        <v>2814</v>
      </c>
      <c r="L108" s="916">
        <f>[2]Planeación!D14</f>
        <v>802934313</v>
      </c>
      <c r="M108" s="917">
        <f>[2]Planeación!D14</f>
        <v>802934313</v>
      </c>
      <c r="N108" s="917"/>
      <c r="O108" s="917"/>
      <c r="P108" s="917"/>
      <c r="Q108" s="917"/>
      <c r="R108" s="917"/>
      <c r="S108" s="903">
        <f t="shared" si="33"/>
        <v>802934313</v>
      </c>
      <c r="T108" s="918">
        <f t="shared" ref="T108:T115" si="40">(S108*0.05)+S108</f>
        <v>843081028.64999998</v>
      </c>
      <c r="U108" s="918"/>
      <c r="V108" s="918"/>
      <c r="W108" s="918"/>
      <c r="X108" s="918"/>
      <c r="Y108" s="918"/>
      <c r="Z108" s="918">
        <f t="shared" si="37"/>
        <v>843081028.64999998</v>
      </c>
      <c r="AA108" s="918">
        <f t="shared" ref="AA108:AA115" si="41">(T108*0.05)+T108</f>
        <v>885235080.08249998</v>
      </c>
      <c r="AB108" s="918"/>
      <c r="AC108" s="918"/>
      <c r="AD108" s="918"/>
      <c r="AE108" s="918"/>
      <c r="AF108" s="918"/>
      <c r="AG108" s="918">
        <f t="shared" si="38"/>
        <v>885235080.08249998</v>
      </c>
      <c r="AH108" s="918">
        <f t="shared" ref="AH108:AH115" si="42">(AA108*0.05)+AA108</f>
        <v>929496834.08662498</v>
      </c>
      <c r="AI108" s="918"/>
      <c r="AJ108" s="918"/>
      <c r="AK108" s="918"/>
      <c r="AL108" s="918"/>
      <c r="AM108" s="918"/>
      <c r="AN108" s="918">
        <f t="shared" si="39"/>
        <v>929496834.08662498</v>
      </c>
      <c r="AO108" s="860">
        <v>929496834.08662498</v>
      </c>
    </row>
    <row r="109" spans="2:41" ht="67.5" hidden="1" x14ac:dyDescent="0.2">
      <c r="B109" s="2072"/>
      <c r="C109" s="897">
        <v>45</v>
      </c>
      <c r="D109" s="898" t="s">
        <v>348</v>
      </c>
      <c r="E109" s="905">
        <v>4503</v>
      </c>
      <c r="F109" s="898" t="s">
        <v>2171</v>
      </c>
      <c r="G109" s="900" t="s">
        <v>2815</v>
      </c>
      <c r="H109" s="901" t="s">
        <v>2661</v>
      </c>
      <c r="I109" s="901" t="s">
        <v>2816</v>
      </c>
      <c r="J109" s="901"/>
      <c r="K109" s="901" t="s">
        <v>2817</v>
      </c>
      <c r="L109" s="904">
        <f>'[2]Gestión de Riesgo'!D10</f>
        <v>590000000</v>
      </c>
      <c r="M109" s="904">
        <f>'[2]Gestión de Riesgo'!D10</f>
        <v>590000000</v>
      </c>
      <c r="N109" s="904"/>
      <c r="O109" s="904"/>
      <c r="P109" s="903"/>
      <c r="Q109" s="903"/>
      <c r="R109" s="903"/>
      <c r="S109" s="903">
        <f t="shared" si="33"/>
        <v>590000000</v>
      </c>
      <c r="T109" s="918">
        <f t="shared" si="40"/>
        <v>619500000</v>
      </c>
      <c r="U109" s="918"/>
      <c r="V109" s="918"/>
      <c r="W109" s="918"/>
      <c r="X109" s="918"/>
      <c r="Y109" s="918"/>
      <c r="Z109" s="918">
        <f t="shared" si="37"/>
        <v>619500000</v>
      </c>
      <c r="AA109" s="918">
        <f t="shared" si="41"/>
        <v>650475000</v>
      </c>
      <c r="AB109" s="918"/>
      <c r="AC109" s="918"/>
      <c r="AD109" s="918"/>
      <c r="AE109" s="918"/>
      <c r="AF109" s="918"/>
      <c r="AG109" s="918">
        <f t="shared" si="38"/>
        <v>650475000</v>
      </c>
      <c r="AH109" s="918">
        <f t="shared" si="42"/>
        <v>682998750</v>
      </c>
      <c r="AI109" s="918"/>
      <c r="AJ109" s="918"/>
      <c r="AK109" s="918"/>
      <c r="AL109" s="918"/>
      <c r="AM109" s="918"/>
      <c r="AN109" s="918">
        <f t="shared" si="39"/>
        <v>682998750</v>
      </c>
    </row>
    <row r="110" spans="2:41" ht="78.75" hidden="1" x14ac:dyDescent="0.2">
      <c r="B110" s="2072"/>
      <c r="C110" s="897">
        <v>45</v>
      </c>
      <c r="D110" s="898" t="s">
        <v>348</v>
      </c>
      <c r="E110" s="905">
        <v>4503</v>
      </c>
      <c r="F110" s="898" t="s">
        <v>2171</v>
      </c>
      <c r="G110" s="900" t="s">
        <v>2815</v>
      </c>
      <c r="H110" s="901" t="s">
        <v>2661</v>
      </c>
      <c r="I110" s="901" t="s">
        <v>2818</v>
      </c>
      <c r="J110" s="901"/>
      <c r="K110" s="901" t="s">
        <v>2819</v>
      </c>
      <c r="L110" s="904">
        <f>'[2]Gestión de Riesgo'!D7</f>
        <v>263000000</v>
      </c>
      <c r="M110" s="904">
        <f>'[2]Gestión de Riesgo'!D7</f>
        <v>263000000</v>
      </c>
      <c r="N110" s="904"/>
      <c r="O110" s="904"/>
      <c r="P110" s="903"/>
      <c r="Q110" s="903"/>
      <c r="R110" s="903"/>
      <c r="S110" s="903">
        <f t="shared" si="33"/>
        <v>263000000</v>
      </c>
      <c r="T110" s="918">
        <f t="shared" si="40"/>
        <v>276150000</v>
      </c>
      <c r="U110" s="918"/>
      <c r="V110" s="918"/>
      <c r="W110" s="918"/>
      <c r="X110" s="918"/>
      <c r="Y110" s="918"/>
      <c r="Z110" s="918">
        <f t="shared" si="37"/>
        <v>276150000</v>
      </c>
      <c r="AA110" s="918">
        <f t="shared" si="41"/>
        <v>289957500</v>
      </c>
      <c r="AB110" s="918"/>
      <c r="AC110" s="918"/>
      <c r="AD110" s="918"/>
      <c r="AE110" s="918"/>
      <c r="AF110" s="918"/>
      <c r="AG110" s="918">
        <f t="shared" si="38"/>
        <v>289957500</v>
      </c>
      <c r="AH110" s="918">
        <f t="shared" si="42"/>
        <v>304455375</v>
      </c>
      <c r="AI110" s="918"/>
      <c r="AJ110" s="918"/>
      <c r="AK110" s="918"/>
      <c r="AL110" s="918"/>
      <c r="AM110" s="918"/>
      <c r="AN110" s="918">
        <f t="shared" si="39"/>
        <v>304455375</v>
      </c>
    </row>
    <row r="111" spans="2:41" ht="78.75" hidden="1" x14ac:dyDescent="0.2">
      <c r="B111" s="2072"/>
      <c r="C111" s="897">
        <v>45</v>
      </c>
      <c r="D111" s="898" t="s">
        <v>348</v>
      </c>
      <c r="E111" s="905">
        <v>4503</v>
      </c>
      <c r="F111" s="898" t="s">
        <v>2171</v>
      </c>
      <c r="G111" s="900" t="s">
        <v>2815</v>
      </c>
      <c r="H111" s="901" t="s">
        <v>2661</v>
      </c>
      <c r="I111" s="901" t="s">
        <v>2818</v>
      </c>
      <c r="J111" s="901"/>
      <c r="K111" s="901" t="s">
        <v>2820</v>
      </c>
      <c r="L111" s="904">
        <f>+'[2]Gestión de Riesgo'!D11</f>
        <v>571360000</v>
      </c>
      <c r="M111" s="904">
        <f>+'[2]Gestión de Riesgo'!D11</f>
        <v>571360000</v>
      </c>
      <c r="N111" s="904"/>
      <c r="O111" s="904"/>
      <c r="P111" s="903"/>
      <c r="Q111" s="903"/>
      <c r="R111" s="903"/>
      <c r="S111" s="903">
        <f t="shared" si="33"/>
        <v>571360000</v>
      </c>
      <c r="T111" s="918">
        <f t="shared" si="40"/>
        <v>599928000</v>
      </c>
      <c r="U111" s="918"/>
      <c r="V111" s="918"/>
      <c r="W111" s="918"/>
      <c r="X111" s="918"/>
      <c r="Y111" s="918"/>
      <c r="Z111" s="918">
        <f t="shared" si="37"/>
        <v>599928000</v>
      </c>
      <c r="AA111" s="918">
        <f t="shared" si="41"/>
        <v>629924400</v>
      </c>
      <c r="AB111" s="918"/>
      <c r="AC111" s="918"/>
      <c r="AD111" s="918"/>
      <c r="AE111" s="918"/>
      <c r="AF111" s="918"/>
      <c r="AG111" s="918">
        <f t="shared" si="38"/>
        <v>629924400</v>
      </c>
      <c r="AH111" s="918">
        <f t="shared" si="42"/>
        <v>661420620</v>
      </c>
      <c r="AI111" s="918"/>
      <c r="AJ111" s="918"/>
      <c r="AK111" s="918"/>
      <c r="AL111" s="918"/>
      <c r="AM111" s="918"/>
      <c r="AN111" s="918">
        <f t="shared" si="39"/>
        <v>661420620</v>
      </c>
    </row>
    <row r="112" spans="2:41" ht="78.75" hidden="1" x14ac:dyDescent="0.2">
      <c r="B112" s="2072"/>
      <c r="C112" s="897">
        <v>45</v>
      </c>
      <c r="D112" s="898" t="s">
        <v>348</v>
      </c>
      <c r="E112" s="905">
        <v>4503</v>
      </c>
      <c r="F112" s="898" t="s">
        <v>2171</v>
      </c>
      <c r="G112" s="900" t="s">
        <v>2815</v>
      </c>
      <c r="H112" s="901" t="s">
        <v>2661</v>
      </c>
      <c r="I112" s="901" t="s">
        <v>2821</v>
      </c>
      <c r="J112" s="901"/>
      <c r="K112" s="901" t="s">
        <v>2822</v>
      </c>
      <c r="L112" s="904">
        <f>'[2]Gestión de Riesgo'!D6</f>
        <v>112000000</v>
      </c>
      <c r="M112" s="904">
        <f>'[2]Gestión de Riesgo'!D6</f>
        <v>112000000</v>
      </c>
      <c r="N112" s="904"/>
      <c r="O112" s="904"/>
      <c r="P112" s="903"/>
      <c r="Q112" s="903"/>
      <c r="R112" s="903"/>
      <c r="S112" s="903">
        <f t="shared" si="33"/>
        <v>112000000</v>
      </c>
      <c r="T112" s="918">
        <f t="shared" si="40"/>
        <v>117600000</v>
      </c>
      <c r="U112" s="918"/>
      <c r="V112" s="918"/>
      <c r="W112" s="918"/>
      <c r="X112" s="918"/>
      <c r="Y112" s="918"/>
      <c r="Z112" s="918">
        <f t="shared" si="37"/>
        <v>117600000</v>
      </c>
      <c r="AA112" s="918">
        <f t="shared" si="41"/>
        <v>123480000</v>
      </c>
      <c r="AB112" s="918"/>
      <c r="AC112" s="918"/>
      <c r="AD112" s="918"/>
      <c r="AE112" s="918"/>
      <c r="AF112" s="918"/>
      <c r="AG112" s="918">
        <f t="shared" si="38"/>
        <v>123480000</v>
      </c>
      <c r="AH112" s="918">
        <f t="shared" si="42"/>
        <v>129654000</v>
      </c>
      <c r="AI112" s="918"/>
      <c r="AJ112" s="918"/>
      <c r="AK112" s="918"/>
      <c r="AL112" s="918"/>
      <c r="AM112" s="918"/>
      <c r="AN112" s="918">
        <f t="shared" si="39"/>
        <v>129654000</v>
      </c>
    </row>
    <row r="113" spans="2:40" ht="78.75" hidden="1" x14ac:dyDescent="0.2">
      <c r="B113" s="2072"/>
      <c r="C113" s="897">
        <v>45</v>
      </c>
      <c r="D113" s="898" t="s">
        <v>348</v>
      </c>
      <c r="E113" s="905">
        <v>4503</v>
      </c>
      <c r="F113" s="898" t="s">
        <v>2171</v>
      </c>
      <c r="G113" s="900" t="s">
        <v>2815</v>
      </c>
      <c r="H113" s="901" t="s">
        <v>2661</v>
      </c>
      <c r="I113" s="901" t="s">
        <v>2821</v>
      </c>
      <c r="J113" s="901"/>
      <c r="K113" s="901" t="s">
        <v>2823</v>
      </c>
      <c r="L113" s="904">
        <f>'[2]Gestión de Riesgo'!D8</f>
        <v>600000000</v>
      </c>
      <c r="M113" s="904">
        <f>'[2]Gestión de Riesgo'!D8</f>
        <v>600000000</v>
      </c>
      <c r="N113" s="904"/>
      <c r="O113" s="904"/>
      <c r="P113" s="903"/>
      <c r="Q113" s="903"/>
      <c r="R113" s="903"/>
      <c r="S113" s="903">
        <f t="shared" si="33"/>
        <v>600000000</v>
      </c>
      <c r="T113" s="918">
        <v>513080815</v>
      </c>
      <c r="U113" s="903"/>
      <c r="V113" s="903"/>
      <c r="W113" s="903"/>
      <c r="X113" s="903"/>
      <c r="Y113" s="903"/>
      <c r="Z113" s="903">
        <f t="shared" si="37"/>
        <v>513080815</v>
      </c>
      <c r="AA113" s="918">
        <v>560464931</v>
      </c>
      <c r="AB113" s="903"/>
      <c r="AC113" s="903"/>
      <c r="AD113" s="903"/>
      <c r="AE113" s="903"/>
      <c r="AF113" s="903"/>
      <c r="AG113" s="903">
        <f t="shared" si="38"/>
        <v>560464931</v>
      </c>
      <c r="AH113" s="918">
        <v>610929971</v>
      </c>
      <c r="AI113" s="903"/>
      <c r="AJ113" s="903"/>
      <c r="AK113" s="903"/>
      <c r="AL113" s="903"/>
      <c r="AM113" s="903"/>
      <c r="AN113" s="903">
        <f t="shared" si="39"/>
        <v>610929971</v>
      </c>
    </row>
    <row r="114" spans="2:40" ht="78.75" hidden="1" x14ac:dyDescent="0.2">
      <c r="B114" s="2072"/>
      <c r="C114" s="897">
        <v>45</v>
      </c>
      <c r="D114" s="898" t="s">
        <v>348</v>
      </c>
      <c r="E114" s="905">
        <v>4503</v>
      </c>
      <c r="F114" s="898" t="s">
        <v>2171</v>
      </c>
      <c r="G114" s="900" t="s">
        <v>2815</v>
      </c>
      <c r="H114" s="901" t="s">
        <v>2661</v>
      </c>
      <c r="I114" s="901" t="s">
        <v>2821</v>
      </c>
      <c r="J114" s="901"/>
      <c r="K114" s="901" t="s">
        <v>2824</v>
      </c>
      <c r="L114" s="904">
        <f>'[2]Gestión de Riesgo'!D9</f>
        <v>627736000</v>
      </c>
      <c r="M114" s="904">
        <f>'[2]Gestión de Riesgo'!D9</f>
        <v>627736000</v>
      </c>
      <c r="N114" s="904"/>
      <c r="O114" s="904"/>
      <c r="P114" s="903"/>
      <c r="Q114" s="903"/>
      <c r="R114" s="903"/>
      <c r="S114" s="903">
        <f t="shared" si="33"/>
        <v>627736000</v>
      </c>
      <c r="T114" s="918">
        <f t="shared" si="40"/>
        <v>659122800</v>
      </c>
      <c r="U114" s="918"/>
      <c r="V114" s="918"/>
      <c r="W114" s="918"/>
      <c r="X114" s="918"/>
      <c r="Y114" s="918"/>
      <c r="Z114" s="918">
        <f t="shared" si="37"/>
        <v>659122800</v>
      </c>
      <c r="AA114" s="918">
        <f t="shared" si="41"/>
        <v>692078940</v>
      </c>
      <c r="AB114" s="918"/>
      <c r="AC114" s="918"/>
      <c r="AD114" s="918"/>
      <c r="AE114" s="918"/>
      <c r="AF114" s="918"/>
      <c r="AG114" s="918">
        <f t="shared" si="38"/>
        <v>692078940</v>
      </c>
      <c r="AH114" s="918">
        <f t="shared" si="42"/>
        <v>726682887</v>
      </c>
      <c r="AI114" s="918"/>
      <c r="AJ114" s="918"/>
      <c r="AK114" s="918"/>
      <c r="AL114" s="918"/>
      <c r="AM114" s="918"/>
      <c r="AN114" s="918">
        <f t="shared" si="39"/>
        <v>726682887</v>
      </c>
    </row>
    <row r="115" spans="2:40" ht="67.5" hidden="1" x14ac:dyDescent="0.2">
      <c r="B115" s="2073" t="s">
        <v>2825</v>
      </c>
      <c r="C115" s="919">
        <v>24</v>
      </c>
      <c r="D115" s="920" t="s">
        <v>585</v>
      </c>
      <c r="E115" s="878" t="s">
        <v>2826</v>
      </c>
      <c r="F115" s="878" t="s">
        <v>2827</v>
      </c>
      <c r="G115" s="921" t="s">
        <v>2716</v>
      </c>
      <c r="H115" s="878" t="s">
        <v>2717</v>
      </c>
      <c r="I115" s="878" t="s">
        <v>2828</v>
      </c>
      <c r="J115" s="878"/>
      <c r="K115" s="878" t="s">
        <v>2829</v>
      </c>
      <c r="L115" s="922">
        <f>[2]Infraestructura!D5</f>
        <v>6717799506</v>
      </c>
      <c r="M115" s="922">
        <f>[2]Infraestructura!D5</f>
        <v>6717799506</v>
      </c>
      <c r="N115" s="922"/>
      <c r="O115" s="922"/>
      <c r="P115" s="923"/>
      <c r="Q115" s="922"/>
      <c r="R115" s="923"/>
      <c r="S115" s="923">
        <f t="shared" si="33"/>
        <v>6717799506</v>
      </c>
      <c r="T115" s="923">
        <f t="shared" si="40"/>
        <v>7053689481.3000002</v>
      </c>
      <c r="U115" s="923"/>
      <c r="V115" s="923"/>
      <c r="W115" s="923"/>
      <c r="X115" s="923"/>
      <c r="Y115" s="923"/>
      <c r="Z115" s="923">
        <f>T115</f>
        <v>7053689481.3000002</v>
      </c>
      <c r="AA115" s="923">
        <f t="shared" si="41"/>
        <v>7406373955.3649998</v>
      </c>
      <c r="AB115" s="923"/>
      <c r="AC115" s="923"/>
      <c r="AD115" s="923"/>
      <c r="AE115" s="923"/>
      <c r="AF115" s="923"/>
      <c r="AG115" s="923">
        <f>AA115</f>
        <v>7406373955.3649998</v>
      </c>
      <c r="AH115" s="923">
        <f t="shared" si="42"/>
        <v>7776692653.1332493</v>
      </c>
      <c r="AI115" s="923"/>
      <c r="AJ115" s="923"/>
      <c r="AK115" s="923"/>
      <c r="AL115" s="923"/>
      <c r="AM115" s="923"/>
      <c r="AN115" s="923">
        <f>AH115</f>
        <v>7776692653.1332493</v>
      </c>
    </row>
    <row r="116" spans="2:40" ht="67.5" hidden="1" x14ac:dyDescent="0.2">
      <c r="B116" s="2074"/>
      <c r="C116" s="919">
        <v>24</v>
      </c>
      <c r="D116" s="920" t="s">
        <v>585</v>
      </c>
      <c r="E116" s="878" t="s">
        <v>2826</v>
      </c>
      <c r="F116" s="878" t="s">
        <v>2827</v>
      </c>
      <c r="G116" s="921" t="s">
        <v>2716</v>
      </c>
      <c r="H116" s="878" t="s">
        <v>2717</v>
      </c>
      <c r="I116" s="878" t="s">
        <v>2828</v>
      </c>
      <c r="J116" s="878"/>
      <c r="K116" s="878" t="s">
        <v>2830</v>
      </c>
      <c r="L116" s="922">
        <f>+[2]Infraestructura!D7</f>
        <v>2060000000</v>
      </c>
      <c r="M116" s="922">
        <f>+[2]Infraestructura!D7</f>
        <v>2060000000</v>
      </c>
      <c r="N116" s="922"/>
      <c r="O116" s="922"/>
      <c r="P116" s="923"/>
      <c r="Q116" s="922"/>
      <c r="R116" s="923"/>
      <c r="S116" s="923">
        <f t="shared" si="33"/>
        <v>2060000000</v>
      </c>
      <c r="T116" s="923">
        <v>1761577466</v>
      </c>
      <c r="U116" s="923"/>
      <c r="V116" s="923"/>
      <c r="W116" s="923"/>
      <c r="X116" s="923"/>
      <c r="Y116" s="923"/>
      <c r="Z116" s="923">
        <f>T116</f>
        <v>1761577466</v>
      </c>
      <c r="AA116" s="923">
        <v>1924262929</v>
      </c>
      <c r="AB116" s="923"/>
      <c r="AC116" s="923"/>
      <c r="AD116" s="923"/>
      <c r="AE116" s="923"/>
      <c r="AF116" s="923"/>
      <c r="AG116" s="923">
        <f>AA116</f>
        <v>1924262929</v>
      </c>
      <c r="AH116" s="923">
        <v>2097526234</v>
      </c>
      <c r="AI116" s="923"/>
      <c r="AJ116" s="923"/>
      <c r="AK116" s="923"/>
      <c r="AL116" s="923"/>
      <c r="AM116" s="923"/>
      <c r="AN116" s="923">
        <f>AH116</f>
        <v>2097526234</v>
      </c>
    </row>
    <row r="117" spans="2:40" ht="67.5" hidden="1" x14ac:dyDescent="0.2">
      <c r="B117" s="2074"/>
      <c r="C117" s="919">
        <v>24</v>
      </c>
      <c r="D117" s="920" t="s">
        <v>585</v>
      </c>
      <c r="E117" s="878" t="s">
        <v>2826</v>
      </c>
      <c r="F117" s="878" t="s">
        <v>2827</v>
      </c>
      <c r="G117" s="921" t="s">
        <v>2716</v>
      </c>
      <c r="H117" s="878" t="s">
        <v>2717</v>
      </c>
      <c r="I117" s="878" t="s">
        <v>2828</v>
      </c>
      <c r="J117" s="878"/>
      <c r="K117" s="878" t="s">
        <v>2831</v>
      </c>
      <c r="L117" s="922">
        <f>+[2]Junín!D31</f>
        <v>10400000000</v>
      </c>
      <c r="M117" s="922"/>
      <c r="N117" s="922"/>
      <c r="O117" s="922"/>
      <c r="P117" s="923"/>
      <c r="Q117" s="922">
        <f>+[2]Junín!D31</f>
        <v>10400000000</v>
      </c>
      <c r="R117" s="923"/>
      <c r="S117" s="923">
        <f t="shared" si="33"/>
        <v>10400000000</v>
      </c>
      <c r="T117" s="923"/>
      <c r="U117" s="923"/>
      <c r="V117" s="923"/>
      <c r="W117" s="923"/>
      <c r="X117" s="923">
        <v>0</v>
      </c>
      <c r="Y117" s="923"/>
      <c r="Z117" s="923">
        <f t="shared" ref="Z117:Z155" si="43">T117</f>
        <v>0</v>
      </c>
      <c r="AA117" s="923"/>
      <c r="AB117" s="923"/>
      <c r="AC117" s="923"/>
      <c r="AD117" s="923"/>
      <c r="AE117" s="923">
        <v>0</v>
      </c>
      <c r="AF117" s="923"/>
      <c r="AG117" s="923">
        <f t="shared" ref="AG117:AG155" si="44">AA117</f>
        <v>0</v>
      </c>
      <c r="AH117" s="923"/>
      <c r="AI117" s="923"/>
      <c r="AJ117" s="923"/>
      <c r="AK117" s="923"/>
      <c r="AL117" s="923">
        <v>0</v>
      </c>
      <c r="AM117" s="923"/>
      <c r="AN117" s="923">
        <f t="shared" ref="AN117:AN155" si="45">AH117</f>
        <v>0</v>
      </c>
    </row>
    <row r="118" spans="2:40" ht="67.5" hidden="1" x14ac:dyDescent="0.2">
      <c r="B118" s="2074"/>
      <c r="C118" s="919">
        <v>24</v>
      </c>
      <c r="D118" s="920" t="s">
        <v>585</v>
      </c>
      <c r="E118" s="878" t="s">
        <v>2826</v>
      </c>
      <c r="F118" s="878" t="s">
        <v>2827</v>
      </c>
      <c r="G118" s="921" t="s">
        <v>2716</v>
      </c>
      <c r="H118" s="878" t="s">
        <v>2717</v>
      </c>
      <c r="I118" s="878" t="s">
        <v>2828</v>
      </c>
      <c r="J118" s="878"/>
      <c r="K118" s="878" t="s">
        <v>2832</v>
      </c>
      <c r="L118" s="922">
        <f>+[2]Junín!D5</f>
        <v>653936000</v>
      </c>
      <c r="M118" s="922">
        <f>+[2]Junín!D5</f>
        <v>653936000</v>
      </c>
      <c r="N118" s="922"/>
      <c r="O118" s="922"/>
      <c r="P118" s="923"/>
      <c r="Q118" s="922"/>
      <c r="R118" s="923"/>
      <c r="S118" s="923">
        <f t="shared" si="33"/>
        <v>653936000</v>
      </c>
      <c r="T118" s="923">
        <v>559203360</v>
      </c>
      <c r="U118" s="923"/>
      <c r="V118" s="923"/>
      <c r="W118" s="923"/>
      <c r="X118" s="923"/>
      <c r="Y118" s="923"/>
      <c r="Z118" s="923">
        <f t="shared" si="43"/>
        <v>559203360</v>
      </c>
      <c r="AA118" s="923">
        <v>610846992</v>
      </c>
      <c r="AB118" s="923"/>
      <c r="AC118" s="923"/>
      <c r="AD118" s="923"/>
      <c r="AE118" s="923"/>
      <c r="AF118" s="923"/>
      <c r="AG118" s="923">
        <f t="shared" si="44"/>
        <v>610846992</v>
      </c>
      <c r="AH118" s="923">
        <v>665848502</v>
      </c>
      <c r="AI118" s="923"/>
      <c r="AJ118" s="923"/>
      <c r="AK118" s="923"/>
      <c r="AL118" s="923"/>
      <c r="AM118" s="923"/>
      <c r="AN118" s="923">
        <f t="shared" si="45"/>
        <v>665848502</v>
      </c>
    </row>
    <row r="119" spans="2:40" ht="67.5" hidden="1" x14ac:dyDescent="0.2">
      <c r="B119" s="2074"/>
      <c r="C119" s="919">
        <v>24</v>
      </c>
      <c r="D119" s="920" t="s">
        <v>585</v>
      </c>
      <c r="E119" s="878" t="s">
        <v>2826</v>
      </c>
      <c r="F119" s="878" t="s">
        <v>2827</v>
      </c>
      <c r="G119" s="921" t="s">
        <v>2716</v>
      </c>
      <c r="H119" s="878" t="s">
        <v>2717</v>
      </c>
      <c r="I119" s="878" t="s">
        <v>2828</v>
      </c>
      <c r="J119" s="878"/>
      <c r="K119" s="878" t="s">
        <v>2833</v>
      </c>
      <c r="L119" s="922">
        <f>+[2]Junín!D6</f>
        <v>1230000000</v>
      </c>
      <c r="M119" s="922">
        <f>+[2]Junín!D6</f>
        <v>1230000000</v>
      </c>
      <c r="N119" s="922"/>
      <c r="O119" s="922"/>
      <c r="P119" s="923"/>
      <c r="Q119" s="922"/>
      <c r="R119" s="923"/>
      <c r="S119" s="923">
        <f t="shared" si="33"/>
        <v>1230000000</v>
      </c>
      <c r="T119" s="923">
        <v>1051815671</v>
      </c>
      <c r="U119" s="923"/>
      <c r="V119" s="923"/>
      <c r="W119" s="923"/>
      <c r="X119" s="923"/>
      <c r="Y119" s="923"/>
      <c r="Z119" s="923">
        <f t="shared" si="43"/>
        <v>1051815671</v>
      </c>
      <c r="AA119" s="923">
        <v>1148953108</v>
      </c>
      <c r="AB119" s="923"/>
      <c r="AC119" s="923"/>
      <c r="AD119" s="923"/>
      <c r="AE119" s="923"/>
      <c r="AF119" s="923"/>
      <c r="AG119" s="923">
        <f t="shared" si="44"/>
        <v>1148953108</v>
      </c>
      <c r="AH119" s="923">
        <v>1252406440</v>
      </c>
      <c r="AI119" s="923"/>
      <c r="AJ119" s="923"/>
      <c r="AK119" s="923"/>
      <c r="AL119" s="923"/>
      <c r="AM119" s="923"/>
      <c r="AN119" s="923">
        <f t="shared" si="45"/>
        <v>1252406440</v>
      </c>
    </row>
    <row r="120" spans="2:40" ht="67.5" hidden="1" x14ac:dyDescent="0.2">
      <c r="B120" s="2074"/>
      <c r="C120" s="919">
        <v>24</v>
      </c>
      <c r="D120" s="920" t="s">
        <v>585</v>
      </c>
      <c r="E120" s="878" t="s">
        <v>2826</v>
      </c>
      <c r="F120" s="878" t="s">
        <v>2827</v>
      </c>
      <c r="G120" s="921" t="s">
        <v>2716</v>
      </c>
      <c r="H120" s="878" t="s">
        <v>2717</v>
      </c>
      <c r="I120" s="878" t="s">
        <v>2828</v>
      </c>
      <c r="J120" s="878"/>
      <c r="K120" s="878" t="s">
        <v>2834</v>
      </c>
      <c r="L120" s="922">
        <f>+[2]Infraestructura!D11</f>
        <v>940000000</v>
      </c>
      <c r="M120" s="922">
        <f>+[2]Infraestructura!D11</f>
        <v>940000000</v>
      </c>
      <c r="N120" s="922"/>
      <c r="O120" s="922"/>
      <c r="P120" s="923"/>
      <c r="Q120" s="922"/>
      <c r="R120" s="923"/>
      <c r="S120" s="923">
        <f t="shared" si="33"/>
        <v>940000000</v>
      </c>
      <c r="T120" s="923">
        <v>803826610</v>
      </c>
      <c r="U120" s="923"/>
      <c r="V120" s="923"/>
      <c r="W120" s="923"/>
      <c r="X120" s="923"/>
      <c r="Y120" s="923"/>
      <c r="Z120" s="923">
        <f t="shared" si="43"/>
        <v>803826610</v>
      </c>
      <c r="AA120" s="923">
        <v>878061725</v>
      </c>
      <c r="AB120" s="923"/>
      <c r="AC120" s="923"/>
      <c r="AD120" s="923"/>
      <c r="AE120" s="923"/>
      <c r="AF120" s="923"/>
      <c r="AG120" s="923">
        <f t="shared" si="44"/>
        <v>878061725</v>
      </c>
      <c r="AH120" s="923">
        <v>957123621</v>
      </c>
      <c r="AI120" s="923"/>
      <c r="AJ120" s="923"/>
      <c r="AK120" s="923"/>
      <c r="AL120" s="923"/>
      <c r="AM120" s="923"/>
      <c r="AN120" s="923">
        <f t="shared" si="45"/>
        <v>957123621</v>
      </c>
    </row>
    <row r="121" spans="2:40" ht="22.5" hidden="1" x14ac:dyDescent="0.2">
      <c r="B121" s="2074"/>
      <c r="C121" s="919">
        <v>24</v>
      </c>
      <c r="D121" s="924" t="s">
        <v>585</v>
      </c>
      <c r="E121" s="878">
        <v>2403</v>
      </c>
      <c r="F121" s="878" t="s">
        <v>2835</v>
      </c>
      <c r="G121" s="921" t="s">
        <v>2716</v>
      </c>
      <c r="H121" s="878" t="s">
        <v>2717</v>
      </c>
      <c r="I121" s="925" t="s">
        <v>2701</v>
      </c>
      <c r="J121" s="925"/>
      <c r="K121" s="925" t="s">
        <v>2659</v>
      </c>
      <c r="L121" s="922"/>
      <c r="M121" s="922"/>
      <c r="N121" s="922"/>
      <c r="O121" s="922"/>
      <c r="P121" s="923"/>
      <c r="Q121" s="923"/>
      <c r="R121" s="923">
        <v>200000000</v>
      </c>
      <c r="S121" s="923">
        <f t="shared" si="33"/>
        <v>200000000</v>
      </c>
      <c r="T121" s="923"/>
      <c r="U121" s="923"/>
      <c r="V121" s="923"/>
      <c r="W121" s="923"/>
      <c r="X121" s="923"/>
      <c r="Y121" s="923"/>
      <c r="Z121" s="923">
        <f t="shared" si="43"/>
        <v>0</v>
      </c>
      <c r="AA121" s="923"/>
      <c r="AB121" s="923"/>
      <c r="AC121" s="923"/>
      <c r="AD121" s="923"/>
      <c r="AE121" s="923"/>
      <c r="AF121" s="923"/>
      <c r="AG121" s="923">
        <f t="shared" si="44"/>
        <v>0</v>
      </c>
      <c r="AH121" s="923"/>
      <c r="AI121" s="923"/>
      <c r="AJ121" s="923"/>
      <c r="AK121" s="923"/>
      <c r="AL121" s="923"/>
      <c r="AM121" s="923"/>
      <c r="AN121" s="923">
        <f t="shared" si="45"/>
        <v>0</v>
      </c>
    </row>
    <row r="122" spans="2:40" ht="22.5" hidden="1" x14ac:dyDescent="0.2">
      <c r="B122" s="2074"/>
      <c r="C122" s="919">
        <v>24</v>
      </c>
      <c r="D122" s="924" t="s">
        <v>585</v>
      </c>
      <c r="E122" s="878">
        <v>2404</v>
      </c>
      <c r="F122" s="878" t="s">
        <v>2836</v>
      </c>
      <c r="G122" s="921" t="s">
        <v>2716</v>
      </c>
      <c r="H122" s="878" t="s">
        <v>2717</v>
      </c>
      <c r="I122" s="925" t="s">
        <v>2701</v>
      </c>
      <c r="J122" s="925"/>
      <c r="K122" s="925" t="s">
        <v>2659</v>
      </c>
      <c r="L122" s="922"/>
      <c r="M122" s="922"/>
      <c r="N122" s="922"/>
      <c r="O122" s="922"/>
      <c r="P122" s="923"/>
      <c r="Q122" s="923"/>
      <c r="R122" s="923">
        <v>200000000</v>
      </c>
      <c r="S122" s="923">
        <f t="shared" si="33"/>
        <v>200000000</v>
      </c>
      <c r="T122" s="923"/>
      <c r="U122" s="923"/>
      <c r="V122" s="923"/>
      <c r="W122" s="923"/>
      <c r="X122" s="923"/>
      <c r="Y122" s="923"/>
      <c r="Z122" s="923">
        <f t="shared" si="43"/>
        <v>0</v>
      </c>
      <c r="AA122" s="923"/>
      <c r="AB122" s="923"/>
      <c r="AC122" s="923"/>
      <c r="AD122" s="923"/>
      <c r="AE122" s="923"/>
      <c r="AF122" s="923"/>
      <c r="AG122" s="923">
        <f t="shared" si="44"/>
        <v>0</v>
      </c>
      <c r="AH122" s="923"/>
      <c r="AI122" s="923"/>
      <c r="AJ122" s="923"/>
      <c r="AK122" s="923"/>
      <c r="AL122" s="923"/>
      <c r="AM122" s="923"/>
      <c r="AN122" s="923">
        <f t="shared" si="45"/>
        <v>0</v>
      </c>
    </row>
    <row r="123" spans="2:40" ht="67.5" hidden="1" x14ac:dyDescent="0.2">
      <c r="B123" s="2074"/>
      <c r="C123" s="919">
        <v>24</v>
      </c>
      <c r="D123" s="924" t="s">
        <v>585</v>
      </c>
      <c r="E123" s="878">
        <v>2405</v>
      </c>
      <c r="F123" s="878" t="s">
        <v>2837</v>
      </c>
      <c r="G123" s="921" t="s">
        <v>2716</v>
      </c>
      <c r="H123" s="878" t="s">
        <v>2717</v>
      </c>
      <c r="I123" s="878" t="s">
        <v>2838</v>
      </c>
      <c r="J123" s="878"/>
      <c r="K123" s="878" t="s">
        <v>2839</v>
      </c>
      <c r="L123" s="922">
        <f>[2]Infraestructura!D38</f>
        <v>15000000000</v>
      </c>
      <c r="M123" s="922"/>
      <c r="N123" s="922"/>
      <c r="O123" s="922"/>
      <c r="P123" s="923"/>
      <c r="Q123" s="923">
        <f>[2]Infraestructura!D38</f>
        <v>15000000000</v>
      </c>
      <c r="R123" s="923"/>
      <c r="S123" s="923">
        <f t="shared" ref="S123:S154" si="46">+R123+Q123+P123+O123+N123+M123</f>
        <v>15000000000</v>
      </c>
      <c r="T123" s="923"/>
      <c r="U123" s="923"/>
      <c r="V123" s="923"/>
      <c r="W123" s="923"/>
      <c r="X123" s="923"/>
      <c r="Y123" s="923"/>
      <c r="Z123" s="923">
        <f t="shared" si="43"/>
        <v>0</v>
      </c>
      <c r="AA123" s="923"/>
      <c r="AB123" s="923"/>
      <c r="AC123" s="923"/>
      <c r="AD123" s="923"/>
      <c r="AE123" s="923"/>
      <c r="AF123" s="923"/>
      <c r="AG123" s="923">
        <f t="shared" si="44"/>
        <v>0</v>
      </c>
      <c r="AH123" s="923"/>
      <c r="AI123" s="923"/>
      <c r="AJ123" s="923"/>
      <c r="AK123" s="923"/>
      <c r="AL123" s="923"/>
      <c r="AM123" s="923"/>
      <c r="AN123" s="923">
        <f t="shared" si="45"/>
        <v>0</v>
      </c>
    </row>
    <row r="124" spans="2:40" ht="22.5" hidden="1" x14ac:dyDescent="0.2">
      <c r="B124" s="2074"/>
      <c r="C124" s="919">
        <v>24</v>
      </c>
      <c r="D124" s="924" t="s">
        <v>585</v>
      </c>
      <c r="E124" s="878" t="s">
        <v>2840</v>
      </c>
      <c r="F124" s="878" t="s">
        <v>2337</v>
      </c>
      <c r="G124" s="921" t="s">
        <v>2716</v>
      </c>
      <c r="H124" s="878" t="s">
        <v>2717</v>
      </c>
      <c r="I124" s="925" t="s">
        <v>2701</v>
      </c>
      <c r="J124" s="925"/>
      <c r="K124" s="925" t="s">
        <v>2659</v>
      </c>
      <c r="L124" s="922">
        <v>200000000</v>
      </c>
      <c r="M124" s="922"/>
      <c r="N124" s="922"/>
      <c r="O124" s="922"/>
      <c r="P124" s="923"/>
      <c r="Q124" s="923"/>
      <c r="R124" s="923">
        <v>200000000</v>
      </c>
      <c r="S124" s="923">
        <f t="shared" si="46"/>
        <v>200000000</v>
      </c>
      <c r="T124" s="923"/>
      <c r="U124" s="923"/>
      <c r="V124" s="923"/>
      <c r="W124" s="923"/>
      <c r="X124" s="923"/>
      <c r="Y124" s="923"/>
      <c r="Z124" s="923">
        <f t="shared" si="43"/>
        <v>0</v>
      </c>
      <c r="AA124" s="923"/>
      <c r="AB124" s="923">
        <v>7053689481.3000002</v>
      </c>
      <c r="AC124" s="923"/>
      <c r="AD124" s="923"/>
      <c r="AE124" s="923"/>
      <c r="AF124" s="923"/>
      <c r="AG124" s="923">
        <f t="shared" si="44"/>
        <v>0</v>
      </c>
      <c r="AH124" s="923"/>
      <c r="AI124" s="923"/>
      <c r="AJ124" s="923"/>
      <c r="AK124" s="923"/>
      <c r="AL124" s="923"/>
      <c r="AM124" s="923"/>
      <c r="AN124" s="923">
        <f t="shared" si="45"/>
        <v>0</v>
      </c>
    </row>
    <row r="125" spans="2:40" ht="78.75" x14ac:dyDescent="0.2">
      <c r="B125" s="2074"/>
      <c r="C125" s="926">
        <v>45</v>
      </c>
      <c r="D125" s="920" t="s">
        <v>348</v>
      </c>
      <c r="E125" s="927" t="s">
        <v>2687</v>
      </c>
      <c r="F125" s="878" t="s">
        <v>413</v>
      </c>
      <c r="G125" s="878">
        <v>1000</v>
      </c>
      <c r="H125" s="878" t="s">
        <v>2661</v>
      </c>
      <c r="I125" s="878" t="s">
        <v>2841</v>
      </c>
      <c r="J125" s="878"/>
      <c r="K125" s="963" t="s">
        <v>2842</v>
      </c>
      <c r="L125" s="922">
        <f>'[2]Cooperación Internacional'!D5</f>
        <v>243000000</v>
      </c>
      <c r="M125" s="923">
        <f>'[2]Cooperación Internacional'!D5</f>
        <v>243000000</v>
      </c>
      <c r="N125" s="923"/>
      <c r="O125" s="923"/>
      <c r="P125" s="923"/>
      <c r="Q125" s="923"/>
      <c r="R125" s="923"/>
      <c r="S125" s="923">
        <f t="shared" si="46"/>
        <v>243000000</v>
      </c>
      <c r="T125" s="923">
        <v>207797730</v>
      </c>
      <c r="U125" s="923"/>
      <c r="V125" s="923"/>
      <c r="W125" s="923"/>
      <c r="X125" s="923"/>
      <c r="Y125" s="923"/>
      <c r="Z125" s="923">
        <f t="shared" si="43"/>
        <v>207797730</v>
      </c>
      <c r="AA125" s="923">
        <v>226988297</v>
      </c>
      <c r="AB125" s="923"/>
      <c r="AC125" s="923"/>
      <c r="AD125" s="923"/>
      <c r="AE125" s="923"/>
      <c r="AF125" s="923"/>
      <c r="AG125" s="923">
        <f t="shared" si="44"/>
        <v>226988297</v>
      </c>
      <c r="AH125" s="923">
        <v>247426638</v>
      </c>
      <c r="AI125" s="923"/>
      <c r="AJ125" s="923"/>
      <c r="AK125" s="923"/>
      <c r="AL125" s="923"/>
      <c r="AM125" s="923"/>
      <c r="AN125" s="923">
        <f t="shared" si="45"/>
        <v>247426638</v>
      </c>
    </row>
    <row r="126" spans="2:40" ht="78.75" x14ac:dyDescent="0.2">
      <c r="B126" s="2074"/>
      <c r="C126" s="926">
        <v>45</v>
      </c>
      <c r="D126" s="920" t="s">
        <v>348</v>
      </c>
      <c r="E126" s="927" t="s">
        <v>2687</v>
      </c>
      <c r="F126" s="878" t="s">
        <v>413</v>
      </c>
      <c r="G126" s="878">
        <v>1000</v>
      </c>
      <c r="H126" s="878" t="s">
        <v>2661</v>
      </c>
      <c r="I126" s="878" t="s">
        <v>2841</v>
      </c>
      <c r="J126" s="878"/>
      <c r="K126" s="963" t="s">
        <v>2843</v>
      </c>
      <c r="L126" s="922">
        <f>'[2]Cooperación Internacional'!D6</f>
        <v>36130000</v>
      </c>
      <c r="M126" s="923">
        <f>'[2]Cooperación Internacional'!D6+'[2]Cooperación Internacional'!D7</f>
        <v>36130000</v>
      </c>
      <c r="N126" s="923"/>
      <c r="O126" s="923"/>
      <c r="P126" s="923"/>
      <c r="Q126" s="923"/>
      <c r="R126" s="923"/>
      <c r="S126" s="923">
        <f t="shared" si="46"/>
        <v>36130000</v>
      </c>
      <c r="T126" s="923">
        <v>30896016</v>
      </c>
      <c r="U126" s="923"/>
      <c r="V126" s="923"/>
      <c r="W126" s="923"/>
      <c r="X126" s="923"/>
      <c r="Y126" s="923"/>
      <c r="Z126" s="923">
        <f t="shared" si="43"/>
        <v>30896016</v>
      </c>
      <c r="AA126" s="923">
        <v>33749330</v>
      </c>
      <c r="AB126" s="923"/>
      <c r="AC126" s="923"/>
      <c r="AD126" s="923"/>
      <c r="AE126" s="923"/>
      <c r="AF126" s="923"/>
      <c r="AG126" s="923">
        <f t="shared" si="44"/>
        <v>33749330</v>
      </c>
      <c r="AH126" s="923">
        <v>36788166</v>
      </c>
      <c r="AI126" s="923"/>
      <c r="AJ126" s="923"/>
      <c r="AK126" s="923"/>
      <c r="AL126" s="923"/>
      <c r="AM126" s="923"/>
      <c r="AN126" s="923">
        <f t="shared" si="45"/>
        <v>36788166</v>
      </c>
    </row>
    <row r="127" spans="2:40" ht="90" x14ac:dyDescent="0.2">
      <c r="B127" s="2074"/>
      <c r="C127" s="926">
        <v>45</v>
      </c>
      <c r="D127" s="920" t="s">
        <v>348</v>
      </c>
      <c r="E127" s="927" t="s">
        <v>2687</v>
      </c>
      <c r="F127" s="878" t="s">
        <v>413</v>
      </c>
      <c r="G127" s="878">
        <v>1000</v>
      </c>
      <c r="H127" s="878" t="s">
        <v>2661</v>
      </c>
      <c r="I127" s="878" t="s">
        <v>2844</v>
      </c>
      <c r="J127" s="878"/>
      <c r="K127" s="963" t="s">
        <v>2845</v>
      </c>
      <c r="L127" s="922">
        <f>[2]Fronteras!D5</f>
        <v>197000000</v>
      </c>
      <c r="M127" s="923">
        <f>[2]Fronteras!D5</f>
        <v>197000000</v>
      </c>
      <c r="N127" s="923"/>
      <c r="O127" s="923"/>
      <c r="P127" s="923"/>
      <c r="Q127" s="923"/>
      <c r="R127" s="923"/>
      <c r="S127" s="923">
        <f t="shared" si="46"/>
        <v>197000000</v>
      </c>
      <c r="T127" s="923">
        <v>168461534</v>
      </c>
      <c r="U127" s="923"/>
      <c r="V127" s="923"/>
      <c r="W127" s="923"/>
      <c r="X127" s="923"/>
      <c r="Y127" s="923"/>
      <c r="Z127" s="923">
        <f t="shared" si="43"/>
        <v>168461534</v>
      </c>
      <c r="AA127" s="923">
        <v>184019319</v>
      </c>
      <c r="AB127" s="923">
        <v>184019319</v>
      </c>
      <c r="AC127" s="923"/>
      <c r="AD127" s="923"/>
      <c r="AE127" s="923"/>
      <c r="AF127" s="923"/>
      <c r="AG127" s="923">
        <f t="shared" si="44"/>
        <v>184019319</v>
      </c>
      <c r="AH127" s="923">
        <v>200588674</v>
      </c>
      <c r="AI127" s="923"/>
      <c r="AJ127" s="923"/>
      <c r="AK127" s="923"/>
      <c r="AL127" s="923"/>
      <c r="AM127" s="923"/>
      <c r="AN127" s="923">
        <f t="shared" si="45"/>
        <v>200588674</v>
      </c>
    </row>
    <row r="128" spans="2:40" ht="90" x14ac:dyDescent="0.2">
      <c r="B128" s="2074"/>
      <c r="C128" s="926">
        <v>45</v>
      </c>
      <c r="D128" s="920" t="s">
        <v>348</v>
      </c>
      <c r="E128" s="927" t="s">
        <v>2687</v>
      </c>
      <c r="F128" s="878" t="s">
        <v>413</v>
      </c>
      <c r="G128" s="878">
        <v>1000</v>
      </c>
      <c r="H128" s="878" t="s">
        <v>2661</v>
      </c>
      <c r="I128" s="878" t="s">
        <v>2844</v>
      </c>
      <c r="J128" s="878"/>
      <c r="K128" s="963" t="s">
        <v>2846</v>
      </c>
      <c r="L128" s="922">
        <f>[2]Fronteras!D6</f>
        <v>108440000</v>
      </c>
      <c r="M128" s="923">
        <f>[2]Fronteras!D6</f>
        <v>108440000</v>
      </c>
      <c r="N128" s="923"/>
      <c r="O128" s="923"/>
      <c r="P128" s="923"/>
      <c r="Q128" s="923"/>
      <c r="R128" s="923"/>
      <c r="S128" s="923">
        <f t="shared" si="46"/>
        <v>108440000</v>
      </c>
      <c r="T128" s="923">
        <v>92730806</v>
      </c>
      <c r="U128" s="923"/>
      <c r="V128" s="923"/>
      <c r="W128" s="923"/>
      <c r="X128" s="923"/>
      <c r="Y128" s="923"/>
      <c r="Z128" s="923">
        <f t="shared" si="43"/>
        <v>92730806</v>
      </c>
      <c r="AA128" s="923">
        <v>101294695</v>
      </c>
      <c r="AB128" s="923">
        <v>101294695</v>
      </c>
      <c r="AC128" s="923"/>
      <c r="AD128" s="923"/>
      <c r="AE128" s="923"/>
      <c r="AF128" s="923"/>
      <c r="AG128" s="923">
        <f t="shared" si="44"/>
        <v>101294695</v>
      </c>
      <c r="AH128" s="923">
        <v>110415410</v>
      </c>
      <c r="AI128" s="923"/>
      <c r="AJ128" s="923"/>
      <c r="AK128" s="923"/>
      <c r="AL128" s="923"/>
      <c r="AM128" s="923"/>
      <c r="AN128" s="923">
        <f t="shared" si="45"/>
        <v>110415410</v>
      </c>
    </row>
    <row r="129" spans="2:40" ht="56.25" hidden="1" x14ac:dyDescent="0.2">
      <c r="B129" s="2074"/>
      <c r="C129" s="926">
        <v>23</v>
      </c>
      <c r="D129" s="879" t="s">
        <v>2847</v>
      </c>
      <c r="E129" s="960" t="s">
        <v>2848</v>
      </c>
      <c r="F129" s="878" t="s">
        <v>2355</v>
      </c>
      <c r="G129" s="921" t="s">
        <v>2849</v>
      </c>
      <c r="H129" s="878" t="s">
        <v>2850</v>
      </c>
      <c r="I129" s="878" t="s">
        <v>2851</v>
      </c>
      <c r="J129" s="878"/>
      <c r="K129" s="878" t="s">
        <v>2852</v>
      </c>
      <c r="L129" s="923">
        <f>[2]TIC!D5</f>
        <v>1020000000</v>
      </c>
      <c r="M129" s="923">
        <f>[2]TIC!D5</f>
        <v>1020000000</v>
      </c>
      <c r="N129" s="923"/>
      <c r="O129" s="923"/>
      <c r="P129" s="923"/>
      <c r="Q129" s="923"/>
      <c r="R129" s="923"/>
      <c r="S129" s="923">
        <f t="shared" si="46"/>
        <v>1020000000</v>
      </c>
      <c r="T129" s="923">
        <v>872237386</v>
      </c>
      <c r="U129" s="923"/>
      <c r="V129" s="923"/>
      <c r="W129" s="923"/>
      <c r="X129" s="923"/>
      <c r="Y129" s="923"/>
      <c r="Z129" s="923">
        <f t="shared" si="43"/>
        <v>872237386</v>
      </c>
      <c r="AA129" s="923">
        <v>952790382</v>
      </c>
      <c r="AB129" s="923"/>
      <c r="AC129" s="923"/>
      <c r="AD129" s="923"/>
      <c r="AE129" s="923"/>
      <c r="AF129" s="923"/>
      <c r="AG129" s="923">
        <f t="shared" si="44"/>
        <v>952790382</v>
      </c>
      <c r="AH129" s="923">
        <v>1038580951</v>
      </c>
      <c r="AI129" s="923"/>
      <c r="AJ129" s="923"/>
      <c r="AK129" s="923"/>
      <c r="AL129" s="923"/>
      <c r="AM129" s="923"/>
      <c r="AN129" s="923">
        <f t="shared" si="45"/>
        <v>1038580951</v>
      </c>
    </row>
    <row r="130" spans="2:40" ht="56.25" hidden="1" x14ac:dyDescent="0.2">
      <c r="B130" s="2074"/>
      <c r="C130" s="926">
        <v>23</v>
      </c>
      <c r="D130" s="879" t="s">
        <v>2847</v>
      </c>
      <c r="E130" s="960" t="s">
        <v>2848</v>
      </c>
      <c r="F130" s="878" t="s">
        <v>2355</v>
      </c>
      <c r="G130" s="921" t="s">
        <v>2849</v>
      </c>
      <c r="H130" s="878" t="s">
        <v>2850</v>
      </c>
      <c r="I130" s="878" t="s">
        <v>2851</v>
      </c>
      <c r="J130" s="878"/>
      <c r="K130" s="878" t="s">
        <v>2853</v>
      </c>
      <c r="L130" s="923">
        <f>+[2]TIC!D7</f>
        <v>2837017000</v>
      </c>
      <c r="M130" s="923">
        <f>+[2]TIC!D7</f>
        <v>2837017000</v>
      </c>
      <c r="N130" s="923"/>
      <c r="O130" s="923"/>
      <c r="P130" s="923"/>
      <c r="Q130" s="923"/>
      <c r="R130" s="923"/>
      <c r="S130" s="923">
        <f t="shared" si="46"/>
        <v>2837017000</v>
      </c>
      <c r="T130" s="923">
        <v>2426031659</v>
      </c>
      <c r="U130" s="923"/>
      <c r="V130" s="923"/>
      <c r="W130" s="923"/>
      <c r="X130" s="923"/>
      <c r="Y130" s="923"/>
      <c r="Z130" s="923">
        <f t="shared" si="43"/>
        <v>2426031659</v>
      </c>
      <c r="AA130" s="923">
        <v>2650080094</v>
      </c>
      <c r="AB130" s="923"/>
      <c r="AC130" s="923"/>
      <c r="AD130" s="923"/>
      <c r="AE130" s="923"/>
      <c r="AF130" s="923"/>
      <c r="AG130" s="923">
        <f t="shared" si="44"/>
        <v>2650080094</v>
      </c>
      <c r="AH130" s="923">
        <v>2888697856</v>
      </c>
      <c r="AI130" s="923"/>
      <c r="AJ130" s="923"/>
      <c r="AK130" s="923"/>
      <c r="AL130" s="923"/>
      <c r="AM130" s="923"/>
      <c r="AN130" s="923">
        <f t="shared" si="45"/>
        <v>2888697856</v>
      </c>
    </row>
    <row r="131" spans="2:40" ht="56.25" hidden="1" x14ac:dyDescent="0.2">
      <c r="B131" s="2074"/>
      <c r="C131" s="926">
        <v>23</v>
      </c>
      <c r="D131" s="879" t="s">
        <v>2847</v>
      </c>
      <c r="E131" s="960" t="s">
        <v>2848</v>
      </c>
      <c r="F131" s="878" t="s">
        <v>2355</v>
      </c>
      <c r="G131" s="921" t="s">
        <v>2849</v>
      </c>
      <c r="H131" s="878" t="s">
        <v>2850</v>
      </c>
      <c r="I131" s="878" t="s">
        <v>2854</v>
      </c>
      <c r="J131" s="878"/>
      <c r="K131" s="878" t="s">
        <v>2855</v>
      </c>
      <c r="L131" s="923">
        <f>[2]TIC!D6</f>
        <v>288000000</v>
      </c>
      <c r="M131" s="923">
        <f>[2]TIC!D6</f>
        <v>288000000</v>
      </c>
      <c r="N131" s="923"/>
      <c r="O131" s="923"/>
      <c r="P131" s="923"/>
      <c r="Q131" s="923"/>
      <c r="R131" s="923"/>
      <c r="S131" s="923">
        <f t="shared" si="46"/>
        <v>288000000</v>
      </c>
      <c r="T131" s="923">
        <v>246278791</v>
      </c>
      <c r="U131" s="923"/>
      <c r="V131" s="923"/>
      <c r="W131" s="923"/>
      <c r="X131" s="923"/>
      <c r="Y131" s="923"/>
      <c r="Z131" s="923">
        <f t="shared" si="43"/>
        <v>246278791</v>
      </c>
      <c r="AA131" s="923">
        <v>269023167</v>
      </c>
      <c r="AB131" s="923"/>
      <c r="AC131" s="923"/>
      <c r="AD131" s="923"/>
      <c r="AE131" s="923"/>
      <c r="AF131" s="923"/>
      <c r="AG131" s="923">
        <f t="shared" si="44"/>
        <v>269023167</v>
      </c>
      <c r="AH131" s="923">
        <v>293246386</v>
      </c>
      <c r="AI131" s="923"/>
      <c r="AJ131" s="923"/>
      <c r="AK131" s="923"/>
      <c r="AL131" s="923"/>
      <c r="AM131" s="923"/>
      <c r="AN131" s="923">
        <f t="shared" si="45"/>
        <v>293246386</v>
      </c>
    </row>
    <row r="132" spans="2:40" ht="56.25" hidden="1" x14ac:dyDescent="0.2">
      <c r="B132" s="2074"/>
      <c r="C132" s="926">
        <v>23</v>
      </c>
      <c r="D132" s="879" t="s">
        <v>2847</v>
      </c>
      <c r="E132" s="960" t="s">
        <v>2848</v>
      </c>
      <c r="F132" s="878" t="s">
        <v>2355</v>
      </c>
      <c r="G132" s="921" t="s">
        <v>2849</v>
      </c>
      <c r="H132" s="878" t="s">
        <v>2850</v>
      </c>
      <c r="I132" s="878" t="s">
        <v>2854</v>
      </c>
      <c r="J132" s="878"/>
      <c r="K132" s="878" t="s">
        <v>2856</v>
      </c>
      <c r="L132" s="923">
        <f>+[2]TIC!D8</f>
        <v>174508303</v>
      </c>
      <c r="M132" s="923">
        <f>+[2]TIC!D8</f>
        <v>174508303</v>
      </c>
      <c r="N132" s="923"/>
      <c r="O132" s="923"/>
      <c r="P132" s="923"/>
      <c r="Q132" s="923"/>
      <c r="R132" s="923"/>
      <c r="S132" s="923">
        <f t="shared" si="46"/>
        <v>174508303</v>
      </c>
      <c r="T132" s="923">
        <v>149228104</v>
      </c>
      <c r="U132" s="923"/>
      <c r="V132" s="923"/>
      <c r="W132" s="923"/>
      <c r="X132" s="923"/>
      <c r="Y132" s="923"/>
      <c r="Z132" s="923">
        <f t="shared" si="43"/>
        <v>149228104</v>
      </c>
      <c r="AA132" s="923">
        <v>163010440</v>
      </c>
      <c r="AB132" s="923"/>
      <c r="AC132" s="923"/>
      <c r="AD132" s="923"/>
      <c r="AE132" s="923"/>
      <c r="AF132" s="923"/>
      <c r="AG132" s="923">
        <f t="shared" si="44"/>
        <v>163010440</v>
      </c>
      <c r="AH132" s="923">
        <v>177687254</v>
      </c>
      <c r="AI132" s="923"/>
      <c r="AJ132" s="923"/>
      <c r="AK132" s="923"/>
      <c r="AL132" s="923"/>
      <c r="AM132" s="923"/>
      <c r="AN132" s="923">
        <f t="shared" si="45"/>
        <v>177687254</v>
      </c>
    </row>
    <row r="133" spans="2:40" ht="78.75" hidden="1" x14ac:dyDescent="0.2">
      <c r="B133" s="2074"/>
      <c r="C133" s="926">
        <v>23</v>
      </c>
      <c r="D133" s="879" t="s">
        <v>2847</v>
      </c>
      <c r="E133" s="960" t="s">
        <v>2372</v>
      </c>
      <c r="F133" s="878" t="s">
        <v>2373</v>
      </c>
      <c r="G133" s="921" t="s">
        <v>2849</v>
      </c>
      <c r="H133" s="878" t="s">
        <v>2850</v>
      </c>
      <c r="I133" s="878" t="s">
        <v>2857</v>
      </c>
      <c r="J133" s="878"/>
      <c r="K133" s="878" t="s">
        <v>2858</v>
      </c>
      <c r="L133" s="923">
        <f>[2]TIC!D9</f>
        <v>729189924</v>
      </c>
      <c r="M133" s="923">
        <f>[2]TIC!D9</f>
        <v>729189924</v>
      </c>
      <c r="N133" s="923"/>
      <c r="O133" s="923"/>
      <c r="P133" s="923"/>
      <c r="Q133" s="923"/>
      <c r="R133" s="923"/>
      <c r="S133" s="923">
        <f t="shared" si="46"/>
        <v>729189924</v>
      </c>
      <c r="T133" s="923">
        <f>(S133*0.05)+S133</f>
        <v>765649420.20000005</v>
      </c>
      <c r="U133" s="923"/>
      <c r="V133" s="923"/>
      <c r="W133" s="923"/>
      <c r="X133" s="923"/>
      <c r="Y133" s="923"/>
      <c r="Z133" s="923">
        <f t="shared" si="43"/>
        <v>765649420.20000005</v>
      </c>
      <c r="AA133" s="923">
        <f>(T133*0.05)+T133</f>
        <v>803931891.21000004</v>
      </c>
      <c r="AB133" s="923"/>
      <c r="AC133" s="923"/>
      <c r="AD133" s="923"/>
      <c r="AE133" s="923"/>
      <c r="AF133" s="923"/>
      <c r="AG133" s="923">
        <f t="shared" si="44"/>
        <v>803931891.21000004</v>
      </c>
      <c r="AH133" s="923">
        <f>(AA133*0.05)+AA133</f>
        <v>844128485.77050006</v>
      </c>
      <c r="AI133" s="923"/>
      <c r="AJ133" s="923"/>
      <c r="AK133" s="923"/>
      <c r="AL133" s="923"/>
      <c r="AM133" s="923"/>
      <c r="AN133" s="923">
        <f t="shared" si="45"/>
        <v>844128485.77050006</v>
      </c>
    </row>
    <row r="134" spans="2:40" ht="90" hidden="1" x14ac:dyDescent="0.2">
      <c r="B134" s="2075" t="s">
        <v>2859</v>
      </c>
      <c r="C134" s="928">
        <v>35</v>
      </c>
      <c r="D134" s="929" t="s">
        <v>2860</v>
      </c>
      <c r="E134" s="930">
        <v>3502</v>
      </c>
      <c r="F134" s="929" t="s">
        <v>1772</v>
      </c>
      <c r="G134" s="931" t="s">
        <v>2861</v>
      </c>
      <c r="H134" s="929" t="s">
        <v>2862</v>
      </c>
      <c r="I134" s="929" t="s">
        <v>2863</v>
      </c>
      <c r="J134" s="929"/>
      <c r="K134" s="929" t="s">
        <v>2864</v>
      </c>
      <c r="L134" s="932">
        <f>[2]Turismo!D5</f>
        <v>525000000</v>
      </c>
      <c r="M134" s="932">
        <f>[2]Turismo!D5</f>
        <v>525000000</v>
      </c>
      <c r="N134" s="932"/>
      <c r="O134" s="932"/>
      <c r="P134" s="933"/>
      <c r="Q134" s="933"/>
      <c r="R134" s="933"/>
      <c r="S134" s="932">
        <f t="shared" si="46"/>
        <v>525000000</v>
      </c>
      <c r="T134" s="932">
        <v>448945713</v>
      </c>
      <c r="U134" s="932"/>
      <c r="V134" s="932"/>
      <c r="W134" s="932"/>
      <c r="X134" s="932"/>
      <c r="Y134" s="932"/>
      <c r="Z134" s="932">
        <f t="shared" si="43"/>
        <v>448945713</v>
      </c>
      <c r="AA134" s="932">
        <v>490406814</v>
      </c>
      <c r="AB134" s="932"/>
      <c r="AC134" s="932"/>
      <c r="AD134" s="932"/>
      <c r="AE134" s="932"/>
      <c r="AF134" s="932"/>
      <c r="AG134" s="932">
        <f t="shared" si="44"/>
        <v>490406814</v>
      </c>
      <c r="AH134" s="932">
        <v>534563725</v>
      </c>
      <c r="AI134" s="932"/>
      <c r="AJ134" s="932"/>
      <c r="AK134" s="932"/>
      <c r="AL134" s="932"/>
      <c r="AM134" s="932"/>
      <c r="AN134" s="932">
        <f t="shared" si="45"/>
        <v>534563725</v>
      </c>
    </row>
    <row r="135" spans="2:40" ht="90" hidden="1" x14ac:dyDescent="0.2">
      <c r="B135" s="2075"/>
      <c r="C135" s="928">
        <v>35</v>
      </c>
      <c r="D135" s="929" t="s">
        <v>2860</v>
      </c>
      <c r="E135" s="930">
        <v>3502</v>
      </c>
      <c r="F135" s="929" t="s">
        <v>1772</v>
      </c>
      <c r="G135" s="931" t="s">
        <v>2861</v>
      </c>
      <c r="H135" s="929" t="s">
        <v>2862</v>
      </c>
      <c r="I135" s="929" t="s">
        <v>2863</v>
      </c>
      <c r="J135" s="929"/>
      <c r="K135" s="929" t="s">
        <v>2865</v>
      </c>
      <c r="L135" s="932">
        <f>[2]Turismo!D6</f>
        <v>1645759335</v>
      </c>
      <c r="M135" s="932">
        <f>[2]Turismo!D6</f>
        <v>1645759335</v>
      </c>
      <c r="N135" s="932"/>
      <c r="O135" s="932"/>
      <c r="P135" s="933"/>
      <c r="Q135" s="933"/>
      <c r="R135" s="933"/>
      <c r="S135" s="932">
        <f t="shared" si="46"/>
        <v>1645759335</v>
      </c>
      <c r="T135" s="932">
        <v>1407345902</v>
      </c>
      <c r="U135" s="932"/>
      <c r="V135" s="932"/>
      <c r="W135" s="932"/>
      <c r="X135" s="932"/>
      <c r="Y135" s="932"/>
      <c r="Z135" s="932">
        <f t="shared" si="43"/>
        <v>1407345902</v>
      </c>
      <c r="AA135" s="932">
        <v>1537317320</v>
      </c>
      <c r="AB135" s="932"/>
      <c r="AC135" s="932"/>
      <c r="AD135" s="932"/>
      <c r="AE135" s="932"/>
      <c r="AF135" s="932"/>
      <c r="AG135" s="932">
        <f t="shared" si="44"/>
        <v>1537317320</v>
      </c>
      <c r="AH135" s="932">
        <v>1675739505</v>
      </c>
      <c r="AI135" s="932"/>
      <c r="AJ135" s="932"/>
      <c r="AK135" s="932"/>
      <c r="AL135" s="932"/>
      <c r="AM135" s="932"/>
      <c r="AN135" s="932">
        <f t="shared" si="45"/>
        <v>1675739505</v>
      </c>
    </row>
    <row r="136" spans="2:40" ht="56.25" hidden="1" x14ac:dyDescent="0.2">
      <c r="B136" s="2075"/>
      <c r="C136" s="928">
        <v>35</v>
      </c>
      <c r="D136" s="929" t="s">
        <v>2860</v>
      </c>
      <c r="E136" s="930">
        <v>3502</v>
      </c>
      <c r="F136" s="929" t="s">
        <v>1772</v>
      </c>
      <c r="G136" s="931" t="s">
        <v>2861</v>
      </c>
      <c r="H136" s="929" t="s">
        <v>2862</v>
      </c>
      <c r="I136" s="929" t="s">
        <v>2866</v>
      </c>
      <c r="J136" s="929"/>
      <c r="K136" s="929" t="s">
        <v>2867</v>
      </c>
      <c r="L136" s="938">
        <f>[2]Planeación!D5</f>
        <v>319000000</v>
      </c>
      <c r="M136" s="932">
        <f>[2]Planeación!D5</f>
        <v>319000000</v>
      </c>
      <c r="N136" s="932"/>
      <c r="O136" s="932"/>
      <c r="P136" s="933"/>
      <c r="Q136" s="933"/>
      <c r="R136" s="933"/>
      <c r="S136" s="932">
        <f t="shared" si="46"/>
        <v>319000000</v>
      </c>
      <c r="T136" s="932">
        <v>272787967</v>
      </c>
      <c r="U136" s="932"/>
      <c r="V136" s="932"/>
      <c r="W136" s="932"/>
      <c r="X136" s="932"/>
      <c r="Y136" s="932"/>
      <c r="Z136" s="932">
        <f t="shared" si="43"/>
        <v>272787967</v>
      </c>
      <c r="AA136" s="932">
        <v>297980522</v>
      </c>
      <c r="AB136" s="932"/>
      <c r="AC136" s="932"/>
      <c r="AD136" s="932"/>
      <c r="AE136" s="932"/>
      <c r="AF136" s="932"/>
      <c r="AG136" s="932">
        <f t="shared" si="44"/>
        <v>297980522</v>
      </c>
      <c r="AH136" s="932">
        <v>324811101</v>
      </c>
      <c r="AI136" s="932"/>
      <c r="AJ136" s="932"/>
      <c r="AK136" s="932"/>
      <c r="AL136" s="932"/>
      <c r="AM136" s="932"/>
      <c r="AN136" s="932">
        <f t="shared" si="45"/>
        <v>324811101</v>
      </c>
    </row>
    <row r="137" spans="2:40" ht="56.25" hidden="1" x14ac:dyDescent="0.2">
      <c r="B137" s="2075"/>
      <c r="C137" s="928">
        <v>35</v>
      </c>
      <c r="D137" s="929" t="s">
        <v>2860</v>
      </c>
      <c r="E137" s="930">
        <v>3502</v>
      </c>
      <c r="F137" s="929" t="s">
        <v>1772</v>
      </c>
      <c r="G137" s="931" t="s">
        <v>2861</v>
      </c>
      <c r="H137" s="929" t="s">
        <v>2862</v>
      </c>
      <c r="I137" s="929" t="s">
        <v>2866</v>
      </c>
      <c r="J137" s="929"/>
      <c r="K137" s="929" t="s">
        <v>2868</v>
      </c>
      <c r="L137" s="938">
        <f>+[2]Planeación!D32</f>
        <v>162534930</v>
      </c>
      <c r="M137" s="932">
        <f>+[2]Planeación!D32</f>
        <v>162534930</v>
      </c>
      <c r="N137" s="932"/>
      <c r="O137" s="932"/>
      <c r="P137" s="933"/>
      <c r="Q137" s="933"/>
      <c r="R137" s="933"/>
      <c r="S137" s="932">
        <f t="shared" si="46"/>
        <v>162534930</v>
      </c>
      <c r="T137" s="932">
        <v>138989257</v>
      </c>
      <c r="U137" s="932"/>
      <c r="V137" s="932"/>
      <c r="W137" s="932"/>
      <c r="X137" s="932"/>
      <c r="Y137" s="932"/>
      <c r="Z137" s="932">
        <f t="shared" si="43"/>
        <v>138989257</v>
      </c>
      <c r="AA137" s="932">
        <v>151825214</v>
      </c>
      <c r="AB137" s="932"/>
      <c r="AC137" s="932"/>
      <c r="AD137" s="932"/>
      <c r="AE137" s="932"/>
      <c r="AF137" s="932"/>
      <c r="AG137" s="932">
        <f t="shared" si="44"/>
        <v>151825214</v>
      </c>
      <c r="AH137" s="932">
        <v>165495767</v>
      </c>
      <c r="AI137" s="932"/>
      <c r="AJ137" s="932"/>
      <c r="AK137" s="932"/>
      <c r="AL137" s="932"/>
      <c r="AM137" s="932"/>
      <c r="AN137" s="932">
        <f t="shared" si="45"/>
        <v>165495767</v>
      </c>
    </row>
    <row r="138" spans="2:40" ht="56.25" hidden="1" x14ac:dyDescent="0.2">
      <c r="B138" s="2075"/>
      <c r="C138" s="928">
        <v>17</v>
      </c>
      <c r="D138" s="929" t="s">
        <v>2869</v>
      </c>
      <c r="E138" s="930">
        <v>1702</v>
      </c>
      <c r="F138" s="929" t="s">
        <v>1620</v>
      </c>
      <c r="G138" s="931">
        <v>1100</v>
      </c>
      <c r="H138" s="929" t="s">
        <v>2870</v>
      </c>
      <c r="I138" s="929" t="s">
        <v>2871</v>
      </c>
      <c r="J138" s="929"/>
      <c r="K138" s="929" t="s">
        <v>2872</v>
      </c>
      <c r="L138" s="932">
        <f>'[2]Seguridad Alimentaria'!D5</f>
        <v>400000000</v>
      </c>
      <c r="M138" s="932">
        <f>'[2]Seguridad Alimentaria'!D5</f>
        <v>400000000</v>
      </c>
      <c r="N138" s="932"/>
      <c r="O138" s="932"/>
      <c r="P138" s="933"/>
      <c r="Q138" s="933"/>
      <c r="R138" s="933"/>
      <c r="S138" s="932">
        <f t="shared" si="46"/>
        <v>400000000</v>
      </c>
      <c r="T138" s="932">
        <v>342053077</v>
      </c>
      <c r="U138" s="932"/>
      <c r="V138" s="932"/>
      <c r="W138" s="932"/>
      <c r="X138" s="932"/>
      <c r="Y138" s="932"/>
      <c r="Z138" s="932">
        <f t="shared" si="43"/>
        <v>342053077</v>
      </c>
      <c r="AA138" s="932">
        <v>373643287</v>
      </c>
      <c r="AB138" s="932"/>
      <c r="AC138" s="932"/>
      <c r="AD138" s="932"/>
      <c r="AE138" s="932"/>
      <c r="AF138" s="932"/>
      <c r="AG138" s="932">
        <f t="shared" si="44"/>
        <v>373643287</v>
      </c>
      <c r="AH138" s="932">
        <v>407286647</v>
      </c>
      <c r="AI138" s="932"/>
      <c r="AJ138" s="932"/>
      <c r="AK138" s="932"/>
      <c r="AL138" s="932"/>
      <c r="AM138" s="932"/>
      <c r="AN138" s="932">
        <f t="shared" si="45"/>
        <v>407286647</v>
      </c>
    </row>
    <row r="139" spans="2:40" ht="56.25" hidden="1" x14ac:dyDescent="0.2">
      <c r="B139" s="2075"/>
      <c r="C139" s="928">
        <v>17</v>
      </c>
      <c r="D139" s="929" t="s">
        <v>2869</v>
      </c>
      <c r="E139" s="930">
        <v>1702</v>
      </c>
      <c r="F139" s="929" t="s">
        <v>1620</v>
      </c>
      <c r="G139" s="931">
        <v>1100</v>
      </c>
      <c r="H139" s="929" t="s">
        <v>2870</v>
      </c>
      <c r="I139" s="929" t="s">
        <v>2871</v>
      </c>
      <c r="J139" s="929"/>
      <c r="K139" s="929" t="s">
        <v>2873</v>
      </c>
      <c r="L139" s="932">
        <f>'[2]Seguridad Alimentaria'!D6</f>
        <v>1175900000</v>
      </c>
      <c r="M139" s="932">
        <f>'[2]Seguridad Alimentaria'!D6</f>
        <v>1175900000</v>
      </c>
      <c r="N139" s="932"/>
      <c r="O139" s="932"/>
      <c r="P139" s="933"/>
      <c r="Q139" s="933"/>
      <c r="R139" s="933"/>
      <c r="S139" s="932">
        <f t="shared" si="46"/>
        <v>1175900000</v>
      </c>
      <c r="T139" s="932">
        <v>1005552884</v>
      </c>
      <c r="U139" s="932"/>
      <c r="V139" s="932"/>
      <c r="W139" s="932"/>
      <c r="X139" s="932"/>
      <c r="Y139" s="932"/>
      <c r="Z139" s="932">
        <f t="shared" si="43"/>
        <v>1005552884</v>
      </c>
      <c r="AA139" s="932">
        <v>1098417854</v>
      </c>
      <c r="AB139" s="932"/>
      <c r="AC139" s="932"/>
      <c r="AD139" s="932"/>
      <c r="AE139" s="932"/>
      <c r="AF139" s="932"/>
      <c r="AG139" s="932">
        <f t="shared" si="44"/>
        <v>1098417854</v>
      </c>
      <c r="AH139" s="932">
        <v>1197320921</v>
      </c>
      <c r="AI139" s="932"/>
      <c r="AJ139" s="932"/>
      <c r="AK139" s="932"/>
      <c r="AL139" s="932"/>
      <c r="AM139" s="932"/>
      <c r="AN139" s="932">
        <f t="shared" si="45"/>
        <v>1197320921</v>
      </c>
    </row>
    <row r="140" spans="2:40" ht="45" hidden="1" x14ac:dyDescent="0.2">
      <c r="B140" s="2075"/>
      <c r="C140" s="928">
        <v>17</v>
      </c>
      <c r="D140" s="929" t="s">
        <v>2869</v>
      </c>
      <c r="E140" s="930">
        <v>1702</v>
      </c>
      <c r="F140" s="929" t="s">
        <v>1620</v>
      </c>
      <c r="G140" s="931">
        <v>1100</v>
      </c>
      <c r="H140" s="929" t="s">
        <v>2870</v>
      </c>
      <c r="I140" s="929" t="s">
        <v>2874</v>
      </c>
      <c r="J140" s="929"/>
      <c r="K140" s="929" t="s">
        <v>2875</v>
      </c>
      <c r="L140" s="932">
        <f>[2]Agricultura!D11</f>
        <v>638000000</v>
      </c>
      <c r="M140" s="932">
        <f>[2]Agricultura!D11</f>
        <v>638000000</v>
      </c>
      <c r="N140" s="932"/>
      <c r="O140" s="932"/>
      <c r="P140" s="933"/>
      <c r="Q140" s="933"/>
      <c r="R140" s="933"/>
      <c r="S140" s="932">
        <f t="shared" si="46"/>
        <v>638000000</v>
      </c>
      <c r="T140" s="932">
        <v>545575934</v>
      </c>
      <c r="U140" s="932"/>
      <c r="V140" s="932"/>
      <c r="W140" s="932"/>
      <c r="X140" s="932"/>
      <c r="Y140" s="932"/>
      <c r="Z140" s="932">
        <f t="shared" si="43"/>
        <v>545575934</v>
      </c>
      <c r="AA140" s="932">
        <v>595961043</v>
      </c>
      <c r="AB140" s="932"/>
      <c r="AC140" s="932"/>
      <c r="AD140" s="932"/>
      <c r="AE140" s="932"/>
      <c r="AF140" s="932"/>
      <c r="AG140" s="932">
        <f t="shared" si="44"/>
        <v>595961043</v>
      </c>
      <c r="AH140" s="932">
        <v>649622202</v>
      </c>
      <c r="AI140" s="932"/>
      <c r="AJ140" s="932"/>
      <c r="AK140" s="932"/>
      <c r="AL140" s="932"/>
      <c r="AM140" s="932"/>
      <c r="AN140" s="932">
        <f t="shared" si="45"/>
        <v>649622202</v>
      </c>
    </row>
    <row r="141" spans="2:40" ht="45" hidden="1" x14ac:dyDescent="0.2">
      <c r="B141" s="2075"/>
      <c r="C141" s="928">
        <v>17</v>
      </c>
      <c r="D141" s="929" t="s">
        <v>2869</v>
      </c>
      <c r="E141" s="930">
        <v>1702</v>
      </c>
      <c r="F141" s="929" t="s">
        <v>1620</v>
      </c>
      <c r="G141" s="931">
        <v>1100</v>
      </c>
      <c r="H141" s="929" t="s">
        <v>2870</v>
      </c>
      <c r="I141" s="929" t="s">
        <v>2874</v>
      </c>
      <c r="J141" s="929"/>
      <c r="K141" s="929" t="s">
        <v>2876</v>
      </c>
      <c r="L141" s="932">
        <f>+[2]Agricultura!D17</f>
        <v>1459645600</v>
      </c>
      <c r="M141" s="932">
        <f>+[2]Agricultura!D17</f>
        <v>1459645600</v>
      </c>
      <c r="N141" s="932"/>
      <c r="O141" s="932"/>
      <c r="P141" s="933"/>
      <c r="Q141" s="933"/>
      <c r="R141" s="933"/>
      <c r="S141" s="932">
        <f t="shared" si="46"/>
        <v>1459645600</v>
      </c>
      <c r="T141" s="932">
        <v>1248193591</v>
      </c>
      <c r="U141" s="932"/>
      <c r="V141" s="932"/>
      <c r="W141" s="932"/>
      <c r="X141" s="932"/>
      <c r="Y141" s="932"/>
      <c r="Z141" s="932">
        <f t="shared" si="43"/>
        <v>1248193591</v>
      </c>
      <c r="AA141" s="932">
        <v>1363466950</v>
      </c>
      <c r="AB141" s="932"/>
      <c r="AC141" s="932"/>
      <c r="AD141" s="932"/>
      <c r="AE141" s="932"/>
      <c r="AF141" s="932"/>
      <c r="AG141" s="932">
        <f t="shared" si="44"/>
        <v>1363466950</v>
      </c>
      <c r="AH141" s="932">
        <v>1486235407</v>
      </c>
      <c r="AI141" s="932"/>
      <c r="AJ141" s="932"/>
      <c r="AK141" s="932"/>
      <c r="AL141" s="932"/>
      <c r="AM141" s="932"/>
      <c r="AN141" s="932">
        <f t="shared" si="45"/>
        <v>1486235407</v>
      </c>
    </row>
    <row r="142" spans="2:40" ht="45" hidden="1" x14ac:dyDescent="0.2">
      <c r="B142" s="2075"/>
      <c r="C142" s="928">
        <v>17</v>
      </c>
      <c r="D142" s="929" t="s">
        <v>2869</v>
      </c>
      <c r="E142" s="930">
        <v>1702</v>
      </c>
      <c r="F142" s="929" t="s">
        <v>1620</v>
      </c>
      <c r="G142" s="931">
        <v>1100</v>
      </c>
      <c r="H142" s="929" t="s">
        <v>2870</v>
      </c>
      <c r="I142" s="929" t="s">
        <v>2877</v>
      </c>
      <c r="J142" s="929"/>
      <c r="K142" s="929" t="s">
        <v>2878</v>
      </c>
      <c r="L142" s="932">
        <f>[2]Agricultura!D10</f>
        <v>456000000</v>
      </c>
      <c r="M142" s="932">
        <f>[2]Agricultura!D10</f>
        <v>456000000</v>
      </c>
      <c r="N142" s="932"/>
      <c r="O142" s="932"/>
      <c r="P142" s="933"/>
      <c r="Q142" s="933"/>
      <c r="R142" s="933"/>
      <c r="S142" s="932">
        <f t="shared" si="46"/>
        <v>456000000</v>
      </c>
      <c r="T142" s="932">
        <v>389941420</v>
      </c>
      <c r="U142" s="932"/>
      <c r="V142" s="932"/>
      <c r="W142" s="932"/>
      <c r="X142" s="932"/>
      <c r="Y142" s="932"/>
      <c r="Z142" s="932">
        <f t="shared" si="43"/>
        <v>389941420</v>
      </c>
      <c r="AA142" s="932">
        <v>425953347</v>
      </c>
      <c r="AB142" s="932"/>
      <c r="AC142" s="932"/>
      <c r="AD142" s="932"/>
      <c r="AE142" s="932"/>
      <c r="AF142" s="932"/>
      <c r="AG142" s="932">
        <f t="shared" si="44"/>
        <v>425953347</v>
      </c>
      <c r="AH142" s="932">
        <v>464306778</v>
      </c>
      <c r="AI142" s="932"/>
      <c r="AJ142" s="932"/>
      <c r="AK142" s="932"/>
      <c r="AL142" s="932"/>
      <c r="AM142" s="932"/>
      <c r="AN142" s="932">
        <f t="shared" si="45"/>
        <v>464306778</v>
      </c>
    </row>
    <row r="143" spans="2:40" ht="45" hidden="1" x14ac:dyDescent="0.2">
      <c r="B143" s="2075"/>
      <c r="C143" s="928">
        <v>17</v>
      </c>
      <c r="D143" s="929" t="s">
        <v>2869</v>
      </c>
      <c r="E143" s="930">
        <v>1702</v>
      </c>
      <c r="F143" s="929" t="s">
        <v>1620</v>
      </c>
      <c r="G143" s="931">
        <v>1100</v>
      </c>
      <c r="H143" s="929" t="s">
        <v>2870</v>
      </c>
      <c r="I143" s="929" t="s">
        <v>2877</v>
      </c>
      <c r="J143" s="929"/>
      <c r="K143" s="929" t="s">
        <v>2879</v>
      </c>
      <c r="L143" s="932">
        <f>+[2]Agricultura!D16</f>
        <v>1152112000</v>
      </c>
      <c r="M143" s="932">
        <f>+[2]Agricultura!D16</f>
        <v>1152112000</v>
      </c>
      <c r="N143" s="932"/>
      <c r="O143" s="932"/>
      <c r="P143" s="933"/>
      <c r="Q143" s="933"/>
      <c r="R143" s="933"/>
      <c r="S143" s="932">
        <f t="shared" si="46"/>
        <v>1152112000</v>
      </c>
      <c r="T143" s="932">
        <v>985210940</v>
      </c>
      <c r="U143" s="932"/>
      <c r="V143" s="932"/>
      <c r="W143" s="932"/>
      <c r="X143" s="932"/>
      <c r="Y143" s="932"/>
      <c r="Z143" s="932">
        <f t="shared" si="43"/>
        <v>985210940</v>
      </c>
      <c r="AA143" s="932">
        <v>1076197287</v>
      </c>
      <c r="AB143" s="932"/>
      <c r="AC143" s="932"/>
      <c r="AD143" s="932"/>
      <c r="AE143" s="932"/>
      <c r="AF143" s="932"/>
      <c r="AG143" s="932">
        <f t="shared" si="44"/>
        <v>1076197287</v>
      </c>
      <c r="AH143" s="932">
        <v>1173099585</v>
      </c>
      <c r="AI143" s="932"/>
      <c r="AJ143" s="932"/>
      <c r="AK143" s="932"/>
      <c r="AL143" s="932"/>
      <c r="AM143" s="932"/>
      <c r="AN143" s="932">
        <f t="shared" si="45"/>
        <v>1173099585</v>
      </c>
    </row>
    <row r="144" spans="2:40" ht="56.25" hidden="1" x14ac:dyDescent="0.2">
      <c r="B144" s="2075"/>
      <c r="C144" s="928">
        <v>17</v>
      </c>
      <c r="D144" s="929" t="s">
        <v>2869</v>
      </c>
      <c r="E144" s="930">
        <v>1702</v>
      </c>
      <c r="F144" s="929" t="s">
        <v>1620</v>
      </c>
      <c r="G144" s="931">
        <v>1100</v>
      </c>
      <c r="H144" s="929" t="s">
        <v>2870</v>
      </c>
      <c r="I144" s="929" t="s">
        <v>2880</v>
      </c>
      <c r="J144" s="929"/>
      <c r="K144" s="929" t="s">
        <v>2881</v>
      </c>
      <c r="L144" s="932">
        <f>[2]Agricultura!D9</f>
        <v>365000000</v>
      </c>
      <c r="M144" s="932">
        <f>[2]Agricultura!D9</f>
        <v>365000000</v>
      </c>
      <c r="N144" s="932"/>
      <c r="O144" s="932"/>
      <c r="P144" s="933"/>
      <c r="Q144" s="933"/>
      <c r="R144" s="933"/>
      <c r="S144" s="932">
        <f t="shared" si="46"/>
        <v>365000000</v>
      </c>
      <c r="T144" s="932">
        <v>312124163</v>
      </c>
      <c r="U144" s="932"/>
      <c r="V144" s="932"/>
      <c r="W144" s="932"/>
      <c r="X144" s="932"/>
      <c r="Y144" s="932"/>
      <c r="Z144" s="932">
        <f t="shared" si="43"/>
        <v>312124163</v>
      </c>
      <c r="AA144" s="932">
        <v>340949500</v>
      </c>
      <c r="AB144" s="932"/>
      <c r="AC144" s="932"/>
      <c r="AD144" s="932"/>
      <c r="AE144" s="932"/>
      <c r="AF144" s="932"/>
      <c r="AG144" s="932">
        <f t="shared" si="44"/>
        <v>340949500</v>
      </c>
      <c r="AH144" s="932">
        <v>371649066</v>
      </c>
      <c r="AI144" s="932"/>
      <c r="AJ144" s="932"/>
      <c r="AK144" s="932"/>
      <c r="AL144" s="932"/>
      <c r="AM144" s="932"/>
      <c r="AN144" s="932">
        <f t="shared" si="45"/>
        <v>371649066</v>
      </c>
    </row>
    <row r="145" spans="2:40" ht="56.25" hidden="1" x14ac:dyDescent="0.2">
      <c r="B145" s="2075"/>
      <c r="C145" s="928">
        <v>17</v>
      </c>
      <c r="D145" s="929" t="s">
        <v>2869</v>
      </c>
      <c r="E145" s="930">
        <v>1702</v>
      </c>
      <c r="F145" s="929" t="s">
        <v>1620</v>
      </c>
      <c r="G145" s="931">
        <v>1100</v>
      </c>
      <c r="H145" s="929" t="s">
        <v>2870</v>
      </c>
      <c r="I145" s="929" t="s">
        <v>2880</v>
      </c>
      <c r="J145" s="929"/>
      <c r="K145" s="929" t="s">
        <v>2882</v>
      </c>
      <c r="L145" s="932">
        <f>+[2]Agricultura!D15</f>
        <v>257508400</v>
      </c>
      <c r="M145" s="932">
        <f>+[2]Agricultura!D15</f>
        <v>257508400</v>
      </c>
      <c r="N145" s="932"/>
      <c r="O145" s="932"/>
      <c r="P145" s="933"/>
      <c r="Q145" s="933"/>
      <c r="R145" s="933"/>
      <c r="S145" s="932">
        <f t="shared" si="46"/>
        <v>257508400</v>
      </c>
      <c r="T145" s="932">
        <v>220204366</v>
      </c>
      <c r="U145" s="932"/>
      <c r="V145" s="932"/>
      <c r="W145" s="932"/>
      <c r="X145" s="932"/>
      <c r="Y145" s="932"/>
      <c r="Z145" s="932">
        <f t="shared" si="43"/>
        <v>220204366</v>
      </c>
      <c r="AA145" s="932">
        <v>240540713</v>
      </c>
      <c r="AB145" s="932"/>
      <c r="AC145" s="932"/>
      <c r="AD145" s="932"/>
      <c r="AE145" s="932"/>
      <c r="AF145" s="932"/>
      <c r="AG145" s="932">
        <f t="shared" si="44"/>
        <v>240540713</v>
      </c>
      <c r="AH145" s="932">
        <v>262199332</v>
      </c>
      <c r="AI145" s="932"/>
      <c r="AJ145" s="932"/>
      <c r="AK145" s="932"/>
      <c r="AL145" s="932"/>
      <c r="AM145" s="932"/>
      <c r="AN145" s="932">
        <f t="shared" si="45"/>
        <v>262199332</v>
      </c>
    </row>
    <row r="146" spans="2:40" ht="45" hidden="1" x14ac:dyDescent="0.2">
      <c r="B146" s="2075"/>
      <c r="C146" s="928">
        <v>17</v>
      </c>
      <c r="D146" s="929" t="s">
        <v>2869</v>
      </c>
      <c r="E146" s="930">
        <v>1702</v>
      </c>
      <c r="F146" s="929" t="s">
        <v>1620</v>
      </c>
      <c r="G146" s="931">
        <v>1100</v>
      </c>
      <c r="H146" s="929" t="s">
        <v>2870</v>
      </c>
      <c r="I146" s="929" t="s">
        <v>2883</v>
      </c>
      <c r="J146" s="929"/>
      <c r="K146" s="929" t="s">
        <v>2884</v>
      </c>
      <c r="L146" s="932">
        <f>[2]Agricultura!D8</f>
        <v>470000000</v>
      </c>
      <c r="M146" s="932">
        <f>[2]Agricultura!D8</f>
        <v>470000000</v>
      </c>
      <c r="N146" s="932"/>
      <c r="O146" s="932"/>
      <c r="P146" s="933"/>
      <c r="Q146" s="933"/>
      <c r="R146" s="933"/>
      <c r="S146" s="932">
        <f t="shared" si="46"/>
        <v>470000000</v>
      </c>
      <c r="T146" s="932">
        <v>401913305</v>
      </c>
      <c r="U146" s="932"/>
      <c r="V146" s="932"/>
      <c r="W146" s="932"/>
      <c r="X146" s="932"/>
      <c r="Y146" s="932"/>
      <c r="Z146" s="932">
        <f t="shared" si="43"/>
        <v>401913305</v>
      </c>
      <c r="AA146" s="932">
        <v>439030862</v>
      </c>
      <c r="AB146" s="932"/>
      <c r="AC146" s="932"/>
      <c r="AD146" s="932"/>
      <c r="AE146" s="932"/>
      <c r="AF146" s="932"/>
      <c r="AG146" s="932">
        <f t="shared" si="44"/>
        <v>439030862</v>
      </c>
      <c r="AH146" s="932">
        <v>478561811</v>
      </c>
      <c r="AI146" s="932"/>
      <c r="AJ146" s="932"/>
      <c r="AK146" s="932"/>
      <c r="AL146" s="932"/>
      <c r="AM146" s="932"/>
      <c r="AN146" s="932">
        <f t="shared" si="45"/>
        <v>478561811</v>
      </c>
    </row>
    <row r="147" spans="2:40" ht="45" hidden="1" x14ac:dyDescent="0.2">
      <c r="B147" s="2075"/>
      <c r="C147" s="928">
        <v>17</v>
      </c>
      <c r="D147" s="929" t="s">
        <v>2869</v>
      </c>
      <c r="E147" s="930">
        <v>1702</v>
      </c>
      <c r="F147" s="929" t="s">
        <v>1620</v>
      </c>
      <c r="G147" s="931">
        <v>1100</v>
      </c>
      <c r="H147" s="929" t="s">
        <v>2870</v>
      </c>
      <c r="I147" s="929" t="s">
        <v>2883</v>
      </c>
      <c r="J147" s="929"/>
      <c r="K147" s="929" t="s">
        <v>2885</v>
      </c>
      <c r="L147" s="932">
        <f>+[2]Agricultura!D14</f>
        <v>482710000</v>
      </c>
      <c r="M147" s="932">
        <f>+[2]Agricultura!D14</f>
        <v>482710000</v>
      </c>
      <c r="N147" s="932"/>
      <c r="O147" s="932"/>
      <c r="P147" s="933"/>
      <c r="Q147" s="933"/>
      <c r="R147" s="933"/>
      <c r="S147" s="932">
        <f t="shared" si="46"/>
        <v>482710000</v>
      </c>
      <c r="T147" s="932">
        <v>412782067</v>
      </c>
      <c r="U147" s="932"/>
      <c r="V147" s="932"/>
      <c r="W147" s="932"/>
      <c r="X147" s="932"/>
      <c r="Y147" s="932"/>
      <c r="Z147" s="932">
        <f t="shared" si="43"/>
        <v>412782067</v>
      </c>
      <c r="AA147" s="932">
        <v>450903378</v>
      </c>
      <c r="AB147" s="932"/>
      <c r="AC147" s="932"/>
      <c r="AD147" s="932"/>
      <c r="AE147" s="932"/>
      <c r="AF147" s="932"/>
      <c r="AG147" s="932">
        <f t="shared" si="44"/>
        <v>450903378</v>
      </c>
      <c r="AH147" s="932">
        <v>491503344</v>
      </c>
      <c r="AI147" s="932"/>
      <c r="AJ147" s="932"/>
      <c r="AK147" s="932"/>
      <c r="AL147" s="932"/>
      <c r="AM147" s="932"/>
      <c r="AN147" s="932">
        <f t="shared" si="45"/>
        <v>491503344</v>
      </c>
    </row>
    <row r="148" spans="2:40" ht="45" hidden="1" x14ac:dyDescent="0.2">
      <c r="B148" s="2075"/>
      <c r="C148" s="928">
        <v>17</v>
      </c>
      <c r="D148" s="929" t="s">
        <v>2869</v>
      </c>
      <c r="E148" s="930">
        <v>1702</v>
      </c>
      <c r="F148" s="929" t="s">
        <v>1620</v>
      </c>
      <c r="G148" s="931">
        <v>1100</v>
      </c>
      <c r="H148" s="929" t="s">
        <v>2870</v>
      </c>
      <c r="I148" s="929" t="s">
        <v>2886</v>
      </c>
      <c r="J148" s="929"/>
      <c r="K148" s="929" t="s">
        <v>2887</v>
      </c>
      <c r="L148" s="932">
        <f>[2]Agricultura!D7</f>
        <v>296000000</v>
      </c>
      <c r="M148" s="932">
        <f>[2]Agricultura!D7</f>
        <v>296000000</v>
      </c>
      <c r="N148" s="932"/>
      <c r="O148" s="932"/>
      <c r="P148" s="933"/>
      <c r="Q148" s="933"/>
      <c r="R148" s="933"/>
      <c r="S148" s="932">
        <f t="shared" si="46"/>
        <v>296000000</v>
      </c>
      <c r="T148" s="932">
        <v>253119869</v>
      </c>
      <c r="U148" s="932"/>
      <c r="V148" s="932"/>
      <c r="W148" s="932"/>
      <c r="X148" s="932"/>
      <c r="Y148" s="932"/>
      <c r="Z148" s="932">
        <f t="shared" si="43"/>
        <v>253119869</v>
      </c>
      <c r="AA148" s="932">
        <v>276496033</v>
      </c>
      <c r="AB148" s="932"/>
      <c r="AC148" s="932"/>
      <c r="AD148" s="932"/>
      <c r="AE148" s="932"/>
      <c r="AF148" s="932"/>
      <c r="AG148" s="932">
        <f t="shared" si="44"/>
        <v>276496033</v>
      </c>
      <c r="AH148" s="932">
        <v>301392119</v>
      </c>
      <c r="AI148" s="932"/>
      <c r="AJ148" s="932"/>
      <c r="AK148" s="932"/>
      <c r="AL148" s="932"/>
      <c r="AM148" s="932"/>
      <c r="AN148" s="932">
        <f t="shared" si="45"/>
        <v>301392119</v>
      </c>
    </row>
    <row r="149" spans="2:40" ht="45" hidden="1" x14ac:dyDescent="0.2">
      <c r="B149" s="2075"/>
      <c r="C149" s="928">
        <v>17</v>
      </c>
      <c r="D149" s="929" t="s">
        <v>2869</v>
      </c>
      <c r="E149" s="930">
        <v>1702</v>
      </c>
      <c r="F149" s="929" t="s">
        <v>1620</v>
      </c>
      <c r="G149" s="931">
        <v>1100</v>
      </c>
      <c r="H149" s="929" t="s">
        <v>2870</v>
      </c>
      <c r="I149" s="929" t="s">
        <v>2886</v>
      </c>
      <c r="J149" s="929"/>
      <c r="K149" s="929" t="s">
        <v>2888</v>
      </c>
      <c r="L149" s="932">
        <f>+[2]Agricultura!D13</f>
        <v>289129800</v>
      </c>
      <c r="M149" s="932">
        <f>+[2]Agricultura!D13</f>
        <v>289129800</v>
      </c>
      <c r="N149" s="932"/>
      <c r="O149" s="932"/>
      <c r="P149" s="933"/>
      <c r="Q149" s="933"/>
      <c r="R149" s="933"/>
      <c r="S149" s="932">
        <f t="shared" si="46"/>
        <v>289129800</v>
      </c>
      <c r="T149" s="932">
        <v>247244922</v>
      </c>
      <c r="U149" s="932"/>
      <c r="V149" s="932"/>
      <c r="W149" s="932"/>
      <c r="X149" s="932"/>
      <c r="Y149" s="932"/>
      <c r="Z149" s="932">
        <f t="shared" si="43"/>
        <v>247244922</v>
      </c>
      <c r="AA149" s="932">
        <v>270078522</v>
      </c>
      <c r="AB149" s="932"/>
      <c r="AC149" s="932"/>
      <c r="AD149" s="932"/>
      <c r="AE149" s="932"/>
      <c r="AF149" s="932"/>
      <c r="AG149" s="932">
        <f t="shared" si="44"/>
        <v>270078522</v>
      </c>
      <c r="AH149" s="932">
        <v>294396767</v>
      </c>
      <c r="AI149" s="932"/>
      <c r="AJ149" s="932"/>
      <c r="AK149" s="932"/>
      <c r="AL149" s="932"/>
      <c r="AM149" s="932"/>
      <c r="AN149" s="932">
        <f t="shared" si="45"/>
        <v>294396767</v>
      </c>
    </row>
    <row r="150" spans="2:40" ht="45" hidden="1" x14ac:dyDescent="0.2">
      <c r="B150" s="2075"/>
      <c r="C150" s="928">
        <v>17</v>
      </c>
      <c r="D150" s="929" t="s">
        <v>2869</v>
      </c>
      <c r="E150" s="930">
        <v>1702</v>
      </c>
      <c r="F150" s="929" t="s">
        <v>1620</v>
      </c>
      <c r="G150" s="931">
        <v>1100</v>
      </c>
      <c r="H150" s="929" t="s">
        <v>2870</v>
      </c>
      <c r="I150" s="929" t="s">
        <v>2889</v>
      </c>
      <c r="J150" s="929"/>
      <c r="K150" s="929" t="s">
        <v>2890</v>
      </c>
      <c r="L150" s="932">
        <f>[2]Agricultura!D6</f>
        <v>365000000</v>
      </c>
      <c r="M150" s="932">
        <f>[2]Agricultura!D6</f>
        <v>365000000</v>
      </c>
      <c r="N150" s="932"/>
      <c r="O150" s="932"/>
      <c r="P150" s="933"/>
      <c r="Q150" s="933"/>
      <c r="R150" s="933"/>
      <c r="S150" s="932">
        <f t="shared" si="46"/>
        <v>365000000</v>
      </c>
      <c r="T150" s="932">
        <v>312124163</v>
      </c>
      <c r="U150" s="932"/>
      <c r="V150" s="932"/>
      <c r="W150" s="932"/>
      <c r="X150" s="932"/>
      <c r="Y150" s="932"/>
      <c r="Z150" s="932">
        <f t="shared" si="43"/>
        <v>312124163</v>
      </c>
      <c r="AA150" s="932">
        <v>340949500</v>
      </c>
      <c r="AB150" s="932"/>
      <c r="AC150" s="932"/>
      <c r="AD150" s="932"/>
      <c r="AE150" s="932"/>
      <c r="AF150" s="932"/>
      <c r="AG150" s="932">
        <f t="shared" si="44"/>
        <v>340949500</v>
      </c>
      <c r="AH150" s="932">
        <v>371649066</v>
      </c>
      <c r="AI150" s="932"/>
      <c r="AJ150" s="932"/>
      <c r="AK150" s="932"/>
      <c r="AL150" s="932"/>
      <c r="AM150" s="932"/>
      <c r="AN150" s="932">
        <f t="shared" si="45"/>
        <v>371649066</v>
      </c>
    </row>
    <row r="151" spans="2:40" ht="45" hidden="1" x14ac:dyDescent="0.2">
      <c r="B151" s="2075"/>
      <c r="C151" s="928">
        <v>17</v>
      </c>
      <c r="D151" s="929" t="s">
        <v>2869</v>
      </c>
      <c r="E151" s="930">
        <v>1702</v>
      </c>
      <c r="F151" s="929" t="s">
        <v>1620</v>
      </c>
      <c r="G151" s="931">
        <v>1100</v>
      </c>
      <c r="H151" s="929" t="s">
        <v>2870</v>
      </c>
      <c r="I151" s="929" t="s">
        <v>2889</v>
      </c>
      <c r="J151" s="929"/>
      <c r="K151" s="929" t="s">
        <v>2891</v>
      </c>
      <c r="L151" s="932">
        <f>[2]Agricultura!D12</f>
        <v>500444200</v>
      </c>
      <c r="M151" s="932">
        <f>[2]Agricultura!D12</f>
        <v>500444200</v>
      </c>
      <c r="N151" s="932"/>
      <c r="O151" s="932"/>
      <c r="P151" s="933"/>
      <c r="Q151" s="933"/>
      <c r="R151" s="933"/>
      <c r="S151" s="932">
        <f t="shared" si="46"/>
        <v>500444200</v>
      </c>
      <c r="T151" s="932">
        <v>427947996</v>
      </c>
      <c r="U151" s="932"/>
      <c r="V151" s="932"/>
      <c r="W151" s="932"/>
      <c r="X151" s="932"/>
      <c r="Y151" s="932"/>
      <c r="Z151" s="932">
        <f t="shared" si="43"/>
        <v>427947996</v>
      </c>
      <c r="AA151" s="932">
        <v>467469040</v>
      </c>
      <c r="AB151" s="932"/>
      <c r="AC151" s="932"/>
      <c r="AD151" s="932"/>
      <c r="AE151" s="932"/>
      <c r="AF151" s="932"/>
      <c r="AG151" s="932">
        <f t="shared" si="44"/>
        <v>467469040</v>
      </c>
      <c r="AH151" s="932">
        <v>509560600</v>
      </c>
      <c r="AI151" s="932"/>
      <c r="AJ151" s="932"/>
      <c r="AK151" s="932"/>
      <c r="AL151" s="932"/>
      <c r="AM151" s="932"/>
      <c r="AN151" s="932">
        <f t="shared" si="45"/>
        <v>509560600</v>
      </c>
    </row>
    <row r="152" spans="2:40" ht="67.5" hidden="1" x14ac:dyDescent="0.2">
      <c r="B152" s="2075"/>
      <c r="C152" s="928">
        <v>17</v>
      </c>
      <c r="D152" s="929" t="s">
        <v>2869</v>
      </c>
      <c r="E152" s="930">
        <v>1702</v>
      </c>
      <c r="F152" s="929" t="s">
        <v>1620</v>
      </c>
      <c r="G152" s="931">
        <v>1100</v>
      </c>
      <c r="H152" s="929" t="s">
        <v>2870</v>
      </c>
      <c r="I152" s="929" t="s">
        <v>2892</v>
      </c>
      <c r="J152" s="929"/>
      <c r="K152" s="929" t="s">
        <v>2893</v>
      </c>
      <c r="L152" s="932">
        <f>[2]Agricultura!D5</f>
        <v>532093027</v>
      </c>
      <c r="M152" s="932">
        <f>[2]Agricultura!D5</f>
        <v>532093027</v>
      </c>
      <c r="N152" s="932"/>
      <c r="O152" s="932"/>
      <c r="P152" s="933"/>
      <c r="Q152" s="933"/>
      <c r="R152" s="933"/>
      <c r="S152" s="932">
        <f t="shared" si="46"/>
        <v>532093027</v>
      </c>
      <c r="T152" s="934">
        <f>(S152*0.05)+S152</f>
        <v>558697678.35000002</v>
      </c>
      <c r="U152" s="934"/>
      <c r="V152" s="934"/>
      <c r="W152" s="934"/>
      <c r="X152" s="934"/>
      <c r="Y152" s="934"/>
      <c r="Z152" s="934">
        <f t="shared" si="43"/>
        <v>558697678.35000002</v>
      </c>
      <c r="AA152" s="934">
        <f>(T152*0.05)+T152</f>
        <v>586632562.26750004</v>
      </c>
      <c r="AB152" s="934"/>
      <c r="AC152" s="934"/>
      <c r="AD152" s="934"/>
      <c r="AE152" s="934"/>
      <c r="AF152" s="934"/>
      <c r="AG152" s="934">
        <f t="shared" si="44"/>
        <v>586632562.26750004</v>
      </c>
      <c r="AH152" s="934">
        <f>(AA152*0.05)+AA152</f>
        <v>615964190.38087499</v>
      </c>
      <c r="AI152" s="934"/>
      <c r="AJ152" s="934"/>
      <c r="AK152" s="934"/>
      <c r="AL152" s="934"/>
      <c r="AM152" s="934"/>
      <c r="AN152" s="934">
        <f t="shared" si="45"/>
        <v>615964190.38087499</v>
      </c>
    </row>
    <row r="153" spans="2:40" ht="45" hidden="1" x14ac:dyDescent="0.2">
      <c r="B153" s="2075"/>
      <c r="C153" s="935">
        <v>17</v>
      </c>
      <c r="D153" s="936" t="s">
        <v>2869</v>
      </c>
      <c r="E153" s="961">
        <v>1703</v>
      </c>
      <c r="F153" s="936" t="s">
        <v>1669</v>
      </c>
      <c r="G153" s="931">
        <v>1100</v>
      </c>
      <c r="H153" s="929" t="s">
        <v>2870</v>
      </c>
      <c r="I153" s="937" t="s">
        <v>2701</v>
      </c>
      <c r="J153" s="937"/>
      <c r="K153" s="937" t="s">
        <v>2659</v>
      </c>
      <c r="L153" s="932"/>
      <c r="M153" s="932"/>
      <c r="N153" s="932"/>
      <c r="O153" s="932"/>
      <c r="P153" s="933"/>
      <c r="Q153" s="933"/>
      <c r="R153" s="932">
        <v>200000000</v>
      </c>
      <c r="S153" s="932">
        <f t="shared" si="46"/>
        <v>200000000</v>
      </c>
      <c r="T153" s="932"/>
      <c r="U153" s="932"/>
      <c r="V153" s="932"/>
      <c r="W153" s="932"/>
      <c r="X153" s="932"/>
      <c r="Y153" s="932"/>
      <c r="Z153" s="932">
        <f t="shared" si="43"/>
        <v>0</v>
      </c>
      <c r="AA153" s="932"/>
      <c r="AB153" s="932"/>
      <c r="AC153" s="932"/>
      <c r="AD153" s="932"/>
      <c r="AE153" s="932"/>
      <c r="AF153" s="932"/>
      <c r="AG153" s="932">
        <f t="shared" si="44"/>
        <v>0</v>
      </c>
      <c r="AH153" s="932"/>
      <c r="AI153" s="932"/>
      <c r="AJ153" s="932"/>
      <c r="AK153" s="932"/>
      <c r="AL153" s="932"/>
      <c r="AM153" s="932"/>
      <c r="AN153" s="932">
        <f t="shared" si="45"/>
        <v>0</v>
      </c>
    </row>
    <row r="154" spans="2:40" ht="22.5" hidden="1" x14ac:dyDescent="0.2">
      <c r="B154" s="2075"/>
      <c r="C154" s="935">
        <v>17</v>
      </c>
      <c r="D154" s="936" t="s">
        <v>2869</v>
      </c>
      <c r="E154" s="961">
        <v>1708</v>
      </c>
      <c r="F154" s="936" t="s">
        <v>1710</v>
      </c>
      <c r="G154" s="931">
        <v>1100</v>
      </c>
      <c r="H154" s="929" t="s">
        <v>2870</v>
      </c>
      <c r="I154" s="937" t="s">
        <v>2701</v>
      </c>
      <c r="J154" s="937"/>
      <c r="K154" s="937" t="s">
        <v>2659</v>
      </c>
      <c r="L154" s="932"/>
      <c r="M154" s="932"/>
      <c r="N154" s="932"/>
      <c r="O154" s="932"/>
      <c r="P154" s="933"/>
      <c r="Q154" s="933"/>
      <c r="R154" s="932">
        <v>200000000</v>
      </c>
      <c r="S154" s="932">
        <f t="shared" si="46"/>
        <v>200000000</v>
      </c>
      <c r="T154" s="932"/>
      <c r="U154" s="932"/>
      <c r="V154" s="932"/>
      <c r="W154" s="932"/>
      <c r="X154" s="932"/>
      <c r="Y154" s="932"/>
      <c r="Z154" s="932">
        <f t="shared" si="43"/>
        <v>0</v>
      </c>
      <c r="AA154" s="932"/>
      <c r="AB154" s="932"/>
      <c r="AC154" s="932"/>
      <c r="AD154" s="932"/>
      <c r="AE154" s="932"/>
      <c r="AF154" s="932"/>
      <c r="AG154" s="932">
        <f t="shared" si="44"/>
        <v>0</v>
      </c>
      <c r="AH154" s="932"/>
      <c r="AI154" s="932"/>
      <c r="AJ154" s="932"/>
      <c r="AK154" s="932"/>
      <c r="AL154" s="932"/>
      <c r="AM154" s="932"/>
      <c r="AN154" s="932">
        <f t="shared" si="45"/>
        <v>0</v>
      </c>
    </row>
    <row r="155" spans="2:40" ht="33.75" hidden="1" x14ac:dyDescent="0.2">
      <c r="B155" s="2075"/>
      <c r="C155" s="935">
        <v>17</v>
      </c>
      <c r="D155" s="936" t="s">
        <v>2869</v>
      </c>
      <c r="E155" s="961">
        <v>1709</v>
      </c>
      <c r="F155" s="936" t="s">
        <v>2894</v>
      </c>
      <c r="G155" s="931">
        <v>1100</v>
      </c>
      <c r="H155" s="929" t="s">
        <v>2870</v>
      </c>
      <c r="I155" s="937" t="s">
        <v>2986</v>
      </c>
      <c r="J155" s="937"/>
      <c r="K155" s="937" t="s">
        <v>2659</v>
      </c>
      <c r="L155" s="938"/>
      <c r="M155" s="932"/>
      <c r="N155" s="932"/>
      <c r="O155" s="932"/>
      <c r="P155" s="933"/>
      <c r="Q155" s="933"/>
      <c r="R155" s="933"/>
      <c r="S155" s="932"/>
      <c r="T155" s="932"/>
      <c r="U155" s="932"/>
      <c r="V155" s="932"/>
      <c r="W155" s="932"/>
      <c r="X155" s="932"/>
      <c r="Y155" s="932"/>
      <c r="Z155" s="932">
        <f t="shared" si="43"/>
        <v>0</v>
      </c>
      <c r="AA155" s="932"/>
      <c r="AB155" s="932"/>
      <c r="AC155" s="932"/>
      <c r="AD155" s="932"/>
      <c r="AE155" s="932"/>
      <c r="AF155" s="932"/>
      <c r="AG155" s="932">
        <f t="shared" si="44"/>
        <v>0</v>
      </c>
      <c r="AH155" s="932"/>
      <c r="AI155" s="932"/>
      <c r="AJ155" s="932"/>
      <c r="AK155" s="932"/>
      <c r="AL155" s="932"/>
      <c r="AM155" s="932"/>
      <c r="AN155" s="932">
        <f t="shared" si="45"/>
        <v>0</v>
      </c>
    </row>
    <row r="156" spans="2:40" ht="45" hidden="1" x14ac:dyDescent="0.2">
      <c r="B156" s="2075"/>
      <c r="C156" s="935">
        <v>41</v>
      </c>
      <c r="D156" s="929" t="s">
        <v>1435</v>
      </c>
      <c r="E156" s="962" t="s">
        <v>2780</v>
      </c>
      <c r="F156" s="936" t="s">
        <v>1527</v>
      </c>
      <c r="G156" s="936">
        <v>1500</v>
      </c>
      <c r="H156" s="936" t="s">
        <v>2707</v>
      </c>
      <c r="I156" s="936" t="s">
        <v>2895</v>
      </c>
      <c r="J156" s="936"/>
      <c r="K156" s="939" t="s">
        <v>2896</v>
      </c>
      <c r="L156" s="940">
        <f>[2]SEGIS!D6</f>
        <v>206000000</v>
      </c>
      <c r="M156" s="940">
        <f>[2]SEGIS!D6</f>
        <v>206000000</v>
      </c>
      <c r="N156" s="932"/>
      <c r="O156" s="932"/>
      <c r="P156" s="933"/>
      <c r="Q156" s="933"/>
      <c r="R156" s="933"/>
      <c r="S156" s="932">
        <f t="shared" ref="S156:S195" si="47">+R156+Q156+P156+O156+N156+M156</f>
        <v>206000000</v>
      </c>
      <c r="T156" s="932">
        <v>176157747</v>
      </c>
      <c r="U156" s="932"/>
      <c r="V156" s="932"/>
      <c r="W156" s="932"/>
      <c r="X156" s="932"/>
      <c r="Y156" s="932"/>
      <c r="Z156" s="932">
        <f>T156</f>
        <v>176157747</v>
      </c>
      <c r="AA156" s="932">
        <v>192426293</v>
      </c>
      <c r="AB156" s="932"/>
      <c r="AC156" s="932"/>
      <c r="AD156" s="932"/>
      <c r="AE156" s="932"/>
      <c r="AF156" s="932"/>
      <c r="AG156" s="932">
        <f>AA156</f>
        <v>192426293</v>
      </c>
      <c r="AH156" s="932">
        <v>209752263</v>
      </c>
      <c r="AI156" s="932"/>
      <c r="AJ156" s="932"/>
      <c r="AK156" s="932"/>
      <c r="AL156" s="932"/>
      <c r="AM156" s="932"/>
      <c r="AN156" s="932">
        <f>AH156</f>
        <v>209752263</v>
      </c>
    </row>
    <row r="157" spans="2:40" ht="45" hidden="1" x14ac:dyDescent="0.2">
      <c r="B157" s="2075"/>
      <c r="C157" s="935">
        <v>41</v>
      </c>
      <c r="D157" s="929" t="s">
        <v>1435</v>
      </c>
      <c r="E157" s="962" t="s">
        <v>2780</v>
      </c>
      <c r="F157" s="936" t="s">
        <v>1527</v>
      </c>
      <c r="G157" s="936">
        <v>1500</v>
      </c>
      <c r="H157" s="936" t="s">
        <v>2707</v>
      </c>
      <c r="I157" s="936" t="s">
        <v>2895</v>
      </c>
      <c r="J157" s="936"/>
      <c r="K157" s="939" t="s">
        <v>2897</v>
      </c>
      <c r="L157" s="940">
        <f>+[2]SEGIS!D13</f>
        <v>509000000</v>
      </c>
      <c r="M157" s="940">
        <f>+[2]SEGIS!D13</f>
        <v>509000000</v>
      </c>
      <c r="N157" s="932"/>
      <c r="O157" s="932"/>
      <c r="P157" s="933"/>
      <c r="Q157" s="933"/>
      <c r="R157" s="933"/>
      <c r="S157" s="932">
        <f t="shared" si="47"/>
        <v>509000000</v>
      </c>
      <c r="T157" s="932">
        <v>435263558</v>
      </c>
      <c r="U157" s="932"/>
      <c r="V157" s="932"/>
      <c r="W157" s="932"/>
      <c r="X157" s="932"/>
      <c r="Y157" s="932"/>
      <c r="Z157" s="932">
        <f>T157</f>
        <v>435263558</v>
      </c>
      <c r="AA157" s="932">
        <v>475461083</v>
      </c>
      <c r="AB157" s="932"/>
      <c r="AC157" s="932"/>
      <c r="AD157" s="932"/>
      <c r="AE157" s="932"/>
      <c r="AF157" s="932"/>
      <c r="AG157" s="932">
        <f>AA157</f>
        <v>475461083</v>
      </c>
      <c r="AH157" s="932">
        <v>518272259</v>
      </c>
      <c r="AI157" s="932"/>
      <c r="AJ157" s="932"/>
      <c r="AK157" s="932"/>
      <c r="AL157" s="932"/>
      <c r="AM157" s="932"/>
      <c r="AN157" s="932">
        <f>AH157</f>
        <v>518272259</v>
      </c>
    </row>
    <row r="158" spans="2:40" ht="56.25" hidden="1" x14ac:dyDescent="0.2">
      <c r="B158" s="2075"/>
      <c r="C158" s="935">
        <v>41</v>
      </c>
      <c r="D158" s="929" t="s">
        <v>1435</v>
      </c>
      <c r="E158" s="962" t="s">
        <v>2780</v>
      </c>
      <c r="F158" s="936" t="s">
        <v>1527</v>
      </c>
      <c r="G158" s="936">
        <v>1500</v>
      </c>
      <c r="H158" s="936" t="s">
        <v>2707</v>
      </c>
      <c r="I158" s="936" t="s">
        <v>2898</v>
      </c>
      <c r="J158" s="936"/>
      <c r="K158" s="939" t="s">
        <v>2899</v>
      </c>
      <c r="L158" s="940">
        <f>[2]SEGIS!D7</f>
        <v>283000000</v>
      </c>
      <c r="M158" s="941">
        <f>[2]SEGIS!D7</f>
        <v>283000000</v>
      </c>
      <c r="N158" s="932"/>
      <c r="O158" s="932"/>
      <c r="P158" s="933"/>
      <c r="Q158" s="933"/>
      <c r="R158" s="933"/>
      <c r="S158" s="932">
        <f t="shared" si="47"/>
        <v>283000000</v>
      </c>
      <c r="T158" s="932">
        <v>242003118</v>
      </c>
      <c r="U158" s="932"/>
      <c r="V158" s="932"/>
      <c r="W158" s="932"/>
      <c r="X158" s="932"/>
      <c r="Y158" s="932"/>
      <c r="Z158" s="932">
        <f t="shared" ref="Z158:Z175" si="48">T158</f>
        <v>242003118</v>
      </c>
      <c r="AA158" s="932">
        <v>264352626</v>
      </c>
      <c r="AB158" s="932"/>
      <c r="AC158" s="932"/>
      <c r="AD158" s="932"/>
      <c r="AE158" s="932"/>
      <c r="AF158" s="932"/>
      <c r="AG158" s="932">
        <f t="shared" ref="AG158:AG175" si="49">AA158</f>
        <v>264352626</v>
      </c>
      <c r="AH158" s="932">
        <v>288155303</v>
      </c>
      <c r="AI158" s="932"/>
      <c r="AJ158" s="932"/>
      <c r="AK158" s="932"/>
      <c r="AL158" s="932"/>
      <c r="AM158" s="932"/>
      <c r="AN158" s="932">
        <f t="shared" ref="AN158:AN175" si="50">AH158</f>
        <v>288155303</v>
      </c>
    </row>
    <row r="159" spans="2:40" ht="56.25" hidden="1" x14ac:dyDescent="0.2">
      <c r="B159" s="2075"/>
      <c r="C159" s="935">
        <v>41</v>
      </c>
      <c r="D159" s="929" t="s">
        <v>1435</v>
      </c>
      <c r="E159" s="962" t="s">
        <v>2780</v>
      </c>
      <c r="F159" s="936" t="s">
        <v>1527</v>
      </c>
      <c r="G159" s="936">
        <v>1500</v>
      </c>
      <c r="H159" s="936" t="s">
        <v>2707</v>
      </c>
      <c r="I159" s="936" t="s">
        <v>2898</v>
      </c>
      <c r="J159" s="936"/>
      <c r="K159" s="939" t="s">
        <v>2900</v>
      </c>
      <c r="L159" s="940">
        <f>+[2]SEGIS!D14</f>
        <v>514000000</v>
      </c>
      <c r="M159" s="941">
        <f>+[2]SEGIS!D14</f>
        <v>514000000</v>
      </c>
      <c r="N159" s="932"/>
      <c r="O159" s="932"/>
      <c r="P159" s="933"/>
      <c r="Q159" s="933"/>
      <c r="R159" s="933"/>
      <c r="S159" s="932">
        <f t="shared" si="47"/>
        <v>514000000</v>
      </c>
      <c r="T159" s="932">
        <v>439539232</v>
      </c>
      <c r="U159" s="932"/>
      <c r="V159" s="932"/>
      <c r="W159" s="932"/>
      <c r="X159" s="932"/>
      <c r="Y159" s="932"/>
      <c r="Z159" s="932">
        <f t="shared" si="48"/>
        <v>439539232</v>
      </c>
      <c r="AA159" s="932">
        <v>480131624</v>
      </c>
      <c r="AB159" s="932"/>
      <c r="AC159" s="932"/>
      <c r="AD159" s="932"/>
      <c r="AE159" s="932"/>
      <c r="AF159" s="932"/>
      <c r="AG159" s="932">
        <f t="shared" si="49"/>
        <v>480131624</v>
      </c>
      <c r="AH159" s="932">
        <v>523363342</v>
      </c>
      <c r="AI159" s="932"/>
      <c r="AJ159" s="932"/>
      <c r="AK159" s="932"/>
      <c r="AL159" s="932"/>
      <c r="AM159" s="932"/>
      <c r="AN159" s="932">
        <f t="shared" si="50"/>
        <v>523363342</v>
      </c>
    </row>
    <row r="160" spans="2:40" ht="67.5" hidden="1" x14ac:dyDescent="0.2">
      <c r="B160" s="2075"/>
      <c r="C160" s="935">
        <v>41</v>
      </c>
      <c r="D160" s="929" t="s">
        <v>1435</v>
      </c>
      <c r="E160" s="962" t="s">
        <v>2780</v>
      </c>
      <c r="F160" s="936" t="s">
        <v>1527</v>
      </c>
      <c r="G160" s="936">
        <v>1500</v>
      </c>
      <c r="H160" s="936" t="s">
        <v>2707</v>
      </c>
      <c r="I160" s="936" t="s">
        <v>2901</v>
      </c>
      <c r="J160" s="936"/>
      <c r="K160" s="939" t="s">
        <v>2902</v>
      </c>
      <c r="L160" s="940">
        <f>[2]SEGIS!D8</f>
        <v>135000000</v>
      </c>
      <c r="M160" s="941">
        <f>[2]SEGIS!D8</f>
        <v>135000000</v>
      </c>
      <c r="N160" s="932"/>
      <c r="O160" s="932"/>
      <c r="P160" s="933"/>
      <c r="Q160" s="933"/>
      <c r="R160" s="933"/>
      <c r="S160" s="932">
        <f t="shared" si="47"/>
        <v>135000000</v>
      </c>
      <c r="T160" s="932">
        <v>115443183</v>
      </c>
      <c r="U160" s="932"/>
      <c r="V160" s="932"/>
      <c r="W160" s="932"/>
      <c r="X160" s="932"/>
      <c r="Y160" s="932"/>
      <c r="Z160" s="932">
        <f t="shared" si="48"/>
        <v>115443183</v>
      </c>
      <c r="AA160" s="932">
        <v>126104609</v>
      </c>
      <c r="AB160" s="932"/>
      <c r="AC160" s="932"/>
      <c r="AD160" s="932"/>
      <c r="AE160" s="932"/>
      <c r="AF160" s="932"/>
      <c r="AG160" s="932">
        <f t="shared" si="49"/>
        <v>126104609</v>
      </c>
      <c r="AH160" s="932">
        <v>137459243</v>
      </c>
      <c r="AI160" s="932"/>
      <c r="AJ160" s="932"/>
      <c r="AK160" s="932"/>
      <c r="AL160" s="932"/>
      <c r="AM160" s="932"/>
      <c r="AN160" s="932">
        <f t="shared" si="50"/>
        <v>137459243</v>
      </c>
    </row>
    <row r="161" spans="1:40" ht="67.5" hidden="1" x14ac:dyDescent="0.2">
      <c r="B161" s="2075"/>
      <c r="C161" s="935">
        <v>41</v>
      </c>
      <c r="D161" s="929" t="s">
        <v>1435</v>
      </c>
      <c r="E161" s="962" t="s">
        <v>2780</v>
      </c>
      <c r="F161" s="936" t="s">
        <v>1527</v>
      </c>
      <c r="G161" s="936">
        <v>1500</v>
      </c>
      <c r="H161" s="936" t="s">
        <v>2707</v>
      </c>
      <c r="I161" s="936" t="s">
        <v>2901</v>
      </c>
      <c r="J161" s="936"/>
      <c r="K161" s="939" t="s">
        <v>2903</v>
      </c>
      <c r="L161" s="940">
        <f>+[2]SEGIS!D15</f>
        <v>179000000</v>
      </c>
      <c r="M161" s="941">
        <f>+[2]SEGIS!D15</f>
        <v>179000000</v>
      </c>
      <c r="N161" s="932"/>
      <c r="O161" s="932"/>
      <c r="P161" s="933"/>
      <c r="Q161" s="933"/>
      <c r="R161" s="933"/>
      <c r="S161" s="932">
        <f t="shared" si="47"/>
        <v>179000000</v>
      </c>
      <c r="T161" s="932">
        <v>153069110</v>
      </c>
      <c r="U161" s="932"/>
      <c r="V161" s="932"/>
      <c r="W161" s="932"/>
      <c r="X161" s="932"/>
      <c r="Y161" s="932"/>
      <c r="Z161" s="932">
        <f t="shared" si="48"/>
        <v>153069110</v>
      </c>
      <c r="AA161" s="932">
        <v>167205371</v>
      </c>
      <c r="AB161" s="932"/>
      <c r="AC161" s="932"/>
      <c r="AD161" s="932"/>
      <c r="AE161" s="932"/>
      <c r="AF161" s="932"/>
      <c r="AG161" s="932">
        <f t="shared" si="49"/>
        <v>167205371</v>
      </c>
      <c r="AH161" s="932">
        <v>182261135</v>
      </c>
      <c r="AI161" s="932"/>
      <c r="AJ161" s="932"/>
      <c r="AK161" s="932"/>
      <c r="AL161" s="932"/>
      <c r="AM161" s="932"/>
      <c r="AN161" s="932">
        <f t="shared" si="50"/>
        <v>182261135</v>
      </c>
    </row>
    <row r="162" spans="1:40" ht="33.75" hidden="1" x14ac:dyDescent="0.2">
      <c r="B162" s="2075"/>
      <c r="C162" s="936">
        <v>36</v>
      </c>
      <c r="D162" s="936" t="s">
        <v>2904</v>
      </c>
      <c r="E162" s="936">
        <v>3602</v>
      </c>
      <c r="F162" s="936" t="s">
        <v>1814</v>
      </c>
      <c r="G162" s="929">
        <v>1300</v>
      </c>
      <c r="H162" s="929" t="s">
        <v>2905</v>
      </c>
      <c r="I162" s="937" t="s">
        <v>2701</v>
      </c>
      <c r="J162" s="937"/>
      <c r="K162" s="937" t="s">
        <v>2659</v>
      </c>
      <c r="L162" s="938"/>
      <c r="M162" s="932"/>
      <c r="N162" s="932"/>
      <c r="O162" s="932"/>
      <c r="P162" s="933"/>
      <c r="Q162" s="933"/>
      <c r="R162" s="932">
        <v>200000000</v>
      </c>
      <c r="S162" s="932">
        <f t="shared" si="47"/>
        <v>200000000</v>
      </c>
      <c r="T162" s="932"/>
      <c r="U162" s="932"/>
      <c r="V162" s="932"/>
      <c r="W162" s="932"/>
      <c r="X162" s="932"/>
      <c r="Y162" s="932"/>
      <c r="Z162" s="932">
        <f t="shared" si="48"/>
        <v>0</v>
      </c>
      <c r="AA162" s="932"/>
      <c r="AB162" s="932">
        <v>7053689481.3000002</v>
      </c>
      <c r="AC162" s="932"/>
      <c r="AD162" s="932"/>
      <c r="AE162" s="932"/>
      <c r="AF162" s="932"/>
      <c r="AG162" s="932">
        <f t="shared" si="49"/>
        <v>0</v>
      </c>
      <c r="AH162" s="932"/>
      <c r="AI162" s="932"/>
      <c r="AJ162" s="932"/>
      <c r="AK162" s="932"/>
      <c r="AL162" s="932"/>
      <c r="AM162" s="932"/>
      <c r="AN162" s="932">
        <f t="shared" si="50"/>
        <v>0</v>
      </c>
    </row>
    <row r="163" spans="1:40" ht="56.25" hidden="1" x14ac:dyDescent="0.2">
      <c r="B163" s="2075"/>
      <c r="C163" s="935">
        <v>39</v>
      </c>
      <c r="D163" s="936" t="s">
        <v>2906</v>
      </c>
      <c r="E163" s="936">
        <v>3905</v>
      </c>
      <c r="F163" s="936" t="s">
        <v>2907</v>
      </c>
      <c r="G163" s="929">
        <v>1000</v>
      </c>
      <c r="H163" s="929" t="s">
        <v>2661</v>
      </c>
      <c r="I163" s="937" t="s">
        <v>2701</v>
      </c>
      <c r="J163" s="937"/>
      <c r="K163" s="937" t="s">
        <v>2659</v>
      </c>
      <c r="L163" s="938"/>
      <c r="M163" s="932"/>
      <c r="N163" s="932"/>
      <c r="O163" s="932"/>
      <c r="P163" s="933"/>
      <c r="Q163" s="933"/>
      <c r="R163" s="932">
        <v>200000000</v>
      </c>
      <c r="S163" s="932">
        <f t="shared" si="47"/>
        <v>200000000</v>
      </c>
      <c r="T163" s="932"/>
      <c r="U163" s="932"/>
      <c r="V163" s="932"/>
      <c r="W163" s="932"/>
      <c r="X163" s="932"/>
      <c r="Y163" s="932"/>
      <c r="Z163" s="932">
        <f t="shared" si="48"/>
        <v>0</v>
      </c>
      <c r="AA163" s="932"/>
      <c r="AB163" s="932">
        <v>7053689481.3000002</v>
      </c>
      <c r="AC163" s="932"/>
      <c r="AD163" s="932"/>
      <c r="AE163" s="932"/>
      <c r="AF163" s="932"/>
      <c r="AG163" s="932">
        <f t="shared" si="49"/>
        <v>0</v>
      </c>
      <c r="AH163" s="932"/>
      <c r="AI163" s="932"/>
      <c r="AJ163" s="932"/>
      <c r="AK163" s="932"/>
      <c r="AL163" s="932"/>
      <c r="AM163" s="932"/>
      <c r="AN163" s="932">
        <f t="shared" si="50"/>
        <v>0</v>
      </c>
    </row>
    <row r="164" spans="1:40" ht="56.25" hidden="1" x14ac:dyDescent="0.2">
      <c r="B164" s="2075"/>
      <c r="C164" s="935">
        <v>39</v>
      </c>
      <c r="D164" s="936" t="s">
        <v>2906</v>
      </c>
      <c r="E164" s="962" t="s">
        <v>1868</v>
      </c>
      <c r="F164" s="936" t="s">
        <v>2908</v>
      </c>
      <c r="G164" s="929">
        <v>1000</v>
      </c>
      <c r="H164" s="929" t="s">
        <v>2661</v>
      </c>
      <c r="I164" s="936" t="s">
        <v>2909</v>
      </c>
      <c r="J164" s="936"/>
      <c r="K164" s="936" t="s">
        <v>2910</v>
      </c>
      <c r="L164" s="965">
        <f>[2]Planeación!D6</f>
        <v>92000000</v>
      </c>
      <c r="M164" s="940">
        <f>[2]Planeación!D6</f>
        <v>92000000</v>
      </c>
      <c r="N164" s="932"/>
      <c r="O164" s="932"/>
      <c r="P164" s="933"/>
      <c r="Q164" s="933"/>
      <c r="R164" s="933"/>
      <c r="S164" s="932">
        <f t="shared" si="47"/>
        <v>92000000</v>
      </c>
      <c r="T164" s="932">
        <v>78672392</v>
      </c>
      <c r="U164" s="932"/>
      <c r="V164" s="932"/>
      <c r="W164" s="932"/>
      <c r="X164" s="932"/>
      <c r="Y164" s="932"/>
      <c r="Z164" s="932">
        <f t="shared" si="48"/>
        <v>78672392</v>
      </c>
      <c r="AA164" s="932">
        <v>85937956</v>
      </c>
      <c r="AB164" s="932"/>
      <c r="AC164" s="932"/>
      <c r="AD164" s="932"/>
      <c r="AE164" s="932"/>
      <c r="AF164" s="932"/>
      <c r="AG164" s="932">
        <f t="shared" si="49"/>
        <v>85937956</v>
      </c>
      <c r="AH164" s="932">
        <v>93675929</v>
      </c>
      <c r="AI164" s="932"/>
      <c r="AJ164" s="932"/>
      <c r="AK164" s="932"/>
      <c r="AL164" s="932"/>
      <c r="AM164" s="932"/>
      <c r="AN164" s="932">
        <f t="shared" si="50"/>
        <v>93675929</v>
      </c>
    </row>
    <row r="165" spans="1:40" ht="56.25" hidden="1" x14ac:dyDescent="0.2">
      <c r="B165" s="2075"/>
      <c r="C165" s="935">
        <v>39</v>
      </c>
      <c r="D165" s="936" t="s">
        <v>2906</v>
      </c>
      <c r="E165" s="962" t="s">
        <v>1868</v>
      </c>
      <c r="F165" s="936" t="s">
        <v>2908</v>
      </c>
      <c r="G165" s="929">
        <v>1000</v>
      </c>
      <c r="H165" s="929" t="s">
        <v>2661</v>
      </c>
      <c r="I165" s="936" t="s">
        <v>2909</v>
      </c>
      <c r="J165" s="936"/>
      <c r="K165" s="936" t="s">
        <v>2911</v>
      </c>
      <c r="L165" s="965">
        <f>+[2]Planeación!D31</f>
        <v>96201720</v>
      </c>
      <c r="M165" s="940">
        <f>+[2]Planeación!D31</f>
        <v>96201720</v>
      </c>
      <c r="N165" s="932"/>
      <c r="O165" s="932"/>
      <c r="P165" s="933"/>
      <c r="Q165" s="933"/>
      <c r="R165" s="933"/>
      <c r="S165" s="932">
        <f t="shared" si="47"/>
        <v>96201720</v>
      </c>
      <c r="T165" s="932">
        <v>82265428</v>
      </c>
      <c r="U165" s="932"/>
      <c r="V165" s="932"/>
      <c r="W165" s="932"/>
      <c r="X165" s="932"/>
      <c r="Y165" s="932"/>
      <c r="Z165" s="932">
        <f t="shared" si="48"/>
        <v>82265428</v>
      </c>
      <c r="AA165" s="932">
        <v>89862817</v>
      </c>
      <c r="AB165" s="932"/>
      <c r="AC165" s="932"/>
      <c r="AD165" s="932"/>
      <c r="AE165" s="932"/>
      <c r="AF165" s="932"/>
      <c r="AG165" s="932">
        <f t="shared" si="49"/>
        <v>89862817</v>
      </c>
      <c r="AH165" s="932">
        <v>97954190</v>
      </c>
      <c r="AI165" s="932"/>
      <c r="AJ165" s="932"/>
      <c r="AK165" s="932"/>
      <c r="AL165" s="932"/>
      <c r="AM165" s="932"/>
      <c r="AN165" s="932">
        <f t="shared" si="50"/>
        <v>97954190</v>
      </c>
    </row>
    <row r="166" spans="1:40" ht="22.5" hidden="1" x14ac:dyDescent="0.2">
      <c r="B166" s="2075"/>
      <c r="C166" s="935">
        <v>21</v>
      </c>
      <c r="D166" s="936" t="s">
        <v>2912</v>
      </c>
      <c r="E166" s="961">
        <v>2101</v>
      </c>
      <c r="F166" s="936" t="s">
        <v>2913</v>
      </c>
      <c r="G166" s="936">
        <v>1900</v>
      </c>
      <c r="H166" s="936" t="s">
        <v>2914</v>
      </c>
      <c r="I166" s="937" t="s">
        <v>2987</v>
      </c>
      <c r="J166" s="937"/>
      <c r="K166" s="937" t="s">
        <v>2659</v>
      </c>
      <c r="L166" s="938"/>
      <c r="M166" s="932"/>
      <c r="N166" s="932"/>
      <c r="O166" s="932"/>
      <c r="P166" s="933"/>
      <c r="Q166" s="933"/>
      <c r="R166" s="933"/>
      <c r="S166" s="932">
        <f t="shared" si="47"/>
        <v>0</v>
      </c>
      <c r="T166" s="932"/>
      <c r="U166" s="932"/>
      <c r="V166" s="932"/>
      <c r="W166" s="932"/>
      <c r="X166" s="932"/>
      <c r="Y166" s="932"/>
      <c r="Z166" s="932">
        <f t="shared" si="48"/>
        <v>0</v>
      </c>
      <c r="AA166" s="932"/>
      <c r="AB166" s="932"/>
      <c r="AC166" s="932"/>
      <c r="AD166" s="932"/>
      <c r="AE166" s="932"/>
      <c r="AF166" s="932"/>
      <c r="AG166" s="932">
        <f t="shared" si="49"/>
        <v>0</v>
      </c>
      <c r="AH166" s="932"/>
      <c r="AI166" s="932"/>
      <c r="AJ166" s="932"/>
      <c r="AK166" s="932"/>
      <c r="AL166" s="932"/>
      <c r="AM166" s="932"/>
      <c r="AN166" s="932">
        <f t="shared" si="50"/>
        <v>0</v>
      </c>
    </row>
    <row r="167" spans="1:40" ht="33.75" hidden="1" x14ac:dyDescent="0.2">
      <c r="B167" s="2075"/>
      <c r="C167" s="935">
        <v>21</v>
      </c>
      <c r="D167" s="936" t="s">
        <v>2912</v>
      </c>
      <c r="E167" s="961">
        <v>2102</v>
      </c>
      <c r="F167" s="936" t="s">
        <v>2915</v>
      </c>
      <c r="G167" s="936">
        <v>1900</v>
      </c>
      <c r="H167" s="936" t="s">
        <v>2914</v>
      </c>
      <c r="I167" s="937" t="s">
        <v>2984</v>
      </c>
      <c r="J167" s="937"/>
      <c r="K167" s="937" t="s">
        <v>2659</v>
      </c>
      <c r="L167" s="938"/>
      <c r="M167" s="932"/>
      <c r="N167" s="932"/>
      <c r="O167" s="932"/>
      <c r="P167" s="933"/>
      <c r="Q167" s="933"/>
      <c r="R167" s="933"/>
      <c r="S167" s="932">
        <f t="shared" si="47"/>
        <v>0</v>
      </c>
      <c r="T167" s="932"/>
      <c r="U167" s="932"/>
      <c r="V167" s="932"/>
      <c r="W167" s="932"/>
      <c r="X167" s="932"/>
      <c r="Y167" s="932"/>
      <c r="Z167" s="932">
        <f t="shared" si="48"/>
        <v>0</v>
      </c>
      <c r="AA167" s="932"/>
      <c r="AB167" s="932"/>
      <c r="AC167" s="932"/>
      <c r="AD167" s="932"/>
      <c r="AE167" s="932"/>
      <c r="AF167" s="932"/>
      <c r="AG167" s="932">
        <f t="shared" si="49"/>
        <v>0</v>
      </c>
      <c r="AH167" s="932"/>
      <c r="AI167" s="932"/>
      <c r="AJ167" s="932"/>
      <c r="AK167" s="932"/>
      <c r="AL167" s="932"/>
      <c r="AM167" s="932"/>
      <c r="AN167" s="932">
        <f t="shared" si="50"/>
        <v>0</v>
      </c>
    </row>
    <row r="168" spans="1:40" ht="22.5" hidden="1" x14ac:dyDescent="0.2">
      <c r="B168" s="2075"/>
      <c r="C168" s="935">
        <v>21</v>
      </c>
      <c r="D168" s="936" t="s">
        <v>2912</v>
      </c>
      <c r="E168" s="961">
        <v>2103</v>
      </c>
      <c r="F168" s="936" t="s">
        <v>1996</v>
      </c>
      <c r="G168" s="936">
        <v>1900</v>
      </c>
      <c r="H168" s="936" t="s">
        <v>2914</v>
      </c>
      <c r="I168" s="937" t="s">
        <v>2701</v>
      </c>
      <c r="J168" s="937"/>
      <c r="K168" s="937" t="s">
        <v>2659</v>
      </c>
      <c r="L168" s="938"/>
      <c r="M168" s="932"/>
      <c r="N168" s="932"/>
      <c r="O168" s="932"/>
      <c r="P168" s="933"/>
      <c r="Q168" s="933"/>
      <c r="R168" s="932">
        <v>200000000</v>
      </c>
      <c r="S168" s="932">
        <f t="shared" si="47"/>
        <v>200000000</v>
      </c>
      <c r="T168" s="932"/>
      <c r="U168" s="932"/>
      <c r="V168" s="932"/>
      <c r="W168" s="932"/>
      <c r="X168" s="932"/>
      <c r="Y168" s="932"/>
      <c r="Z168" s="932">
        <f t="shared" si="48"/>
        <v>0</v>
      </c>
      <c r="AA168" s="932"/>
      <c r="AB168" s="932">
        <v>0</v>
      </c>
      <c r="AC168" s="932"/>
      <c r="AD168" s="932"/>
      <c r="AE168" s="932"/>
      <c r="AF168" s="932"/>
      <c r="AG168" s="932">
        <f t="shared" si="49"/>
        <v>0</v>
      </c>
      <c r="AH168" s="932"/>
      <c r="AI168" s="932"/>
      <c r="AJ168" s="932"/>
      <c r="AK168" s="932"/>
      <c r="AL168" s="932"/>
      <c r="AM168" s="932"/>
      <c r="AN168" s="932">
        <f t="shared" si="50"/>
        <v>0</v>
      </c>
    </row>
    <row r="169" spans="1:40" ht="56.25" hidden="1" x14ac:dyDescent="0.2">
      <c r="B169" s="2075"/>
      <c r="C169" s="928">
        <v>21</v>
      </c>
      <c r="D169" s="930" t="s">
        <v>2912</v>
      </c>
      <c r="E169" s="962" t="s">
        <v>2916</v>
      </c>
      <c r="F169" s="936" t="s">
        <v>1922</v>
      </c>
      <c r="G169" s="936">
        <v>1900</v>
      </c>
      <c r="H169" s="936" t="s">
        <v>2914</v>
      </c>
      <c r="I169" s="936" t="s">
        <v>2917</v>
      </c>
      <c r="J169" s="936"/>
      <c r="K169" s="939" t="s">
        <v>2918</v>
      </c>
      <c r="L169" s="940">
        <f>[2]Infraestructura!D6</f>
        <v>379000000</v>
      </c>
      <c r="M169" s="941">
        <f>[2]Infraestructura!D6</f>
        <v>379000000</v>
      </c>
      <c r="N169" s="941"/>
      <c r="O169" s="941"/>
      <c r="P169" s="941"/>
      <c r="Q169" s="941"/>
      <c r="R169" s="941"/>
      <c r="S169" s="932">
        <f t="shared" si="47"/>
        <v>379000000</v>
      </c>
      <c r="T169" s="932">
        <v>324096048</v>
      </c>
      <c r="U169" s="932"/>
      <c r="V169" s="932"/>
      <c r="W169" s="932"/>
      <c r="X169" s="932"/>
      <c r="Y169" s="932"/>
      <c r="Z169" s="932">
        <f t="shared" si="48"/>
        <v>324096048</v>
      </c>
      <c r="AA169" s="932">
        <v>354027015</v>
      </c>
      <c r="AB169" s="932"/>
      <c r="AC169" s="932"/>
      <c r="AD169" s="932"/>
      <c r="AE169" s="932"/>
      <c r="AF169" s="932"/>
      <c r="AG169" s="932">
        <f t="shared" si="49"/>
        <v>354027015</v>
      </c>
      <c r="AH169" s="932">
        <v>385904098</v>
      </c>
      <c r="AI169" s="932"/>
      <c r="AJ169" s="932"/>
      <c r="AK169" s="932"/>
      <c r="AL169" s="932"/>
      <c r="AM169" s="932"/>
      <c r="AN169" s="932">
        <f t="shared" si="50"/>
        <v>385904098</v>
      </c>
    </row>
    <row r="170" spans="1:40" ht="56.25" hidden="1" x14ac:dyDescent="0.2">
      <c r="B170" s="2075"/>
      <c r="C170" s="928">
        <v>21</v>
      </c>
      <c r="D170" s="930" t="s">
        <v>2912</v>
      </c>
      <c r="E170" s="962" t="s">
        <v>2916</v>
      </c>
      <c r="F170" s="936" t="s">
        <v>1922</v>
      </c>
      <c r="G170" s="936">
        <v>1900</v>
      </c>
      <c r="H170" s="936" t="s">
        <v>2914</v>
      </c>
      <c r="I170" s="936" t="s">
        <v>2917</v>
      </c>
      <c r="J170" s="936"/>
      <c r="K170" s="939" t="s">
        <v>2919</v>
      </c>
      <c r="L170" s="940">
        <f>+[2]Infraestructura!D10</f>
        <v>603832000</v>
      </c>
      <c r="M170" s="941">
        <f>+[2]Infraestructura!D10</f>
        <v>603832000</v>
      </c>
      <c r="N170" s="941"/>
      <c r="O170" s="941"/>
      <c r="P170" s="941"/>
      <c r="Q170" s="941"/>
      <c r="R170" s="941"/>
      <c r="S170" s="932">
        <f t="shared" si="47"/>
        <v>603832000</v>
      </c>
      <c r="T170" s="932">
        <v>516357691</v>
      </c>
      <c r="U170" s="932"/>
      <c r="V170" s="932"/>
      <c r="W170" s="932"/>
      <c r="X170" s="932"/>
      <c r="Y170" s="932"/>
      <c r="Z170" s="932">
        <f t="shared" si="48"/>
        <v>516357691</v>
      </c>
      <c r="AA170" s="932">
        <v>564044434</v>
      </c>
      <c r="AB170" s="932"/>
      <c r="AC170" s="932"/>
      <c r="AD170" s="932"/>
      <c r="AE170" s="932"/>
      <c r="AF170" s="932"/>
      <c r="AG170" s="932">
        <f t="shared" si="49"/>
        <v>564044434</v>
      </c>
      <c r="AH170" s="932">
        <v>614831777</v>
      </c>
      <c r="AI170" s="932"/>
      <c r="AJ170" s="932"/>
      <c r="AK170" s="932"/>
      <c r="AL170" s="932"/>
      <c r="AM170" s="932"/>
      <c r="AN170" s="932">
        <f t="shared" si="50"/>
        <v>614831777</v>
      </c>
    </row>
    <row r="171" spans="1:40" ht="33.75" hidden="1" x14ac:dyDescent="0.2">
      <c r="B171" s="2076"/>
      <c r="C171" s="935">
        <v>21</v>
      </c>
      <c r="D171" s="936" t="s">
        <v>2912</v>
      </c>
      <c r="E171" s="961">
        <v>2106</v>
      </c>
      <c r="F171" s="936" t="s">
        <v>2920</v>
      </c>
      <c r="G171" s="936">
        <v>1900</v>
      </c>
      <c r="H171" s="936" t="s">
        <v>2914</v>
      </c>
      <c r="I171" s="937" t="s">
        <v>2701</v>
      </c>
      <c r="J171" s="937"/>
      <c r="K171" s="937" t="s">
        <v>2659</v>
      </c>
      <c r="L171" s="938"/>
      <c r="M171" s="932"/>
      <c r="N171" s="932"/>
      <c r="O171" s="932"/>
      <c r="P171" s="933"/>
      <c r="Q171" s="933"/>
      <c r="R171" s="932">
        <v>200000000</v>
      </c>
      <c r="S171" s="932">
        <f t="shared" si="47"/>
        <v>200000000</v>
      </c>
      <c r="T171" s="932"/>
      <c r="U171" s="932"/>
      <c r="V171" s="932"/>
      <c r="W171" s="932"/>
      <c r="X171" s="932"/>
      <c r="Y171" s="932"/>
      <c r="Z171" s="932">
        <f t="shared" si="48"/>
        <v>0</v>
      </c>
      <c r="AA171" s="932"/>
      <c r="AB171" s="932"/>
      <c r="AC171" s="932"/>
      <c r="AD171" s="932"/>
      <c r="AE171" s="932"/>
      <c r="AF171" s="932"/>
      <c r="AG171" s="932">
        <f t="shared" si="49"/>
        <v>0</v>
      </c>
      <c r="AH171" s="932"/>
      <c r="AI171" s="932"/>
      <c r="AJ171" s="932"/>
      <c r="AK171" s="932"/>
      <c r="AL171" s="932"/>
      <c r="AM171" s="932"/>
      <c r="AN171" s="932">
        <f t="shared" si="50"/>
        <v>0</v>
      </c>
    </row>
    <row r="172" spans="1:40" s="861" customFormat="1" ht="45" customHeight="1" x14ac:dyDescent="0.2">
      <c r="A172" s="860"/>
      <c r="B172" s="2077" t="s">
        <v>2921</v>
      </c>
      <c r="C172" s="969">
        <v>45</v>
      </c>
      <c r="D172" s="970" t="s">
        <v>348</v>
      </c>
      <c r="E172" s="968" t="s">
        <v>2687</v>
      </c>
      <c r="F172" s="942" t="s">
        <v>413</v>
      </c>
      <c r="G172" s="942">
        <v>1000</v>
      </c>
      <c r="H172" s="942" t="s">
        <v>2661</v>
      </c>
      <c r="I172" s="942" t="s">
        <v>2922</v>
      </c>
      <c r="J172" s="942"/>
      <c r="K172" s="943" t="s">
        <v>2923</v>
      </c>
      <c r="L172" s="944">
        <f>[2]Prensa!D5</f>
        <v>732000000</v>
      </c>
      <c r="M172" s="945">
        <f>[2]Prensa!D5</f>
        <v>732000000</v>
      </c>
      <c r="N172" s="945"/>
      <c r="O172" s="945"/>
      <c r="P172" s="945"/>
      <c r="Q172" s="945"/>
      <c r="R172" s="945"/>
      <c r="S172" s="945">
        <f t="shared" si="47"/>
        <v>732000000</v>
      </c>
      <c r="T172" s="945">
        <v>625958595</v>
      </c>
      <c r="U172" s="945"/>
      <c r="V172" s="945"/>
      <c r="W172" s="945"/>
      <c r="X172" s="945"/>
      <c r="Y172" s="945"/>
      <c r="Z172" s="945">
        <f t="shared" si="48"/>
        <v>625958595</v>
      </c>
      <c r="AA172" s="945">
        <v>683767216</v>
      </c>
      <c r="AB172" s="945"/>
      <c r="AC172" s="945"/>
      <c r="AD172" s="945"/>
      <c r="AE172" s="945"/>
      <c r="AF172" s="945"/>
      <c r="AG172" s="945">
        <f t="shared" si="49"/>
        <v>683767216</v>
      </c>
      <c r="AH172" s="945">
        <v>745334565</v>
      </c>
      <c r="AI172" s="945"/>
      <c r="AJ172" s="945"/>
      <c r="AK172" s="945"/>
      <c r="AL172" s="945"/>
      <c r="AM172" s="945"/>
      <c r="AN172" s="945">
        <f t="shared" si="50"/>
        <v>745334565</v>
      </c>
    </row>
    <row r="173" spans="1:40" s="861" customFormat="1" ht="45" customHeight="1" x14ac:dyDescent="0.2">
      <c r="A173" s="860"/>
      <c r="B173" s="2077"/>
      <c r="C173" s="969">
        <v>45</v>
      </c>
      <c r="D173" s="970" t="s">
        <v>348</v>
      </c>
      <c r="E173" s="968" t="s">
        <v>2687</v>
      </c>
      <c r="F173" s="942" t="s">
        <v>413</v>
      </c>
      <c r="G173" s="942">
        <v>1000</v>
      </c>
      <c r="H173" s="942" t="s">
        <v>2661</v>
      </c>
      <c r="I173" s="942" t="s">
        <v>2922</v>
      </c>
      <c r="J173" s="942"/>
      <c r="K173" s="943" t="s">
        <v>2924</v>
      </c>
      <c r="L173" s="944">
        <f>[2]Prensa!D6</f>
        <v>1122067890</v>
      </c>
      <c r="M173" s="945">
        <f>[2]Prensa!D6</f>
        <v>1122067890</v>
      </c>
      <c r="N173" s="945"/>
      <c r="O173" s="945"/>
      <c r="P173" s="945"/>
      <c r="Q173" s="945"/>
      <c r="R173" s="945"/>
      <c r="S173" s="945">
        <f t="shared" si="47"/>
        <v>1122067890</v>
      </c>
      <c r="T173" s="945">
        <v>961918643</v>
      </c>
      <c r="U173" s="945"/>
      <c r="V173" s="945"/>
      <c r="W173" s="945"/>
      <c r="X173" s="945"/>
      <c r="Y173" s="945"/>
      <c r="Z173" s="945">
        <f t="shared" si="48"/>
        <v>961918643</v>
      </c>
      <c r="AA173" s="945">
        <f>1048132837-90001</f>
        <v>1048042836</v>
      </c>
      <c r="AB173" s="945"/>
      <c r="AC173" s="945"/>
      <c r="AD173" s="945"/>
      <c r="AE173" s="945"/>
      <c r="AF173" s="945"/>
      <c r="AG173" s="945">
        <f t="shared" si="49"/>
        <v>1048042836</v>
      </c>
      <c r="AH173" s="945">
        <v>1142508172</v>
      </c>
      <c r="AI173" s="945"/>
      <c r="AJ173" s="945"/>
      <c r="AK173" s="945"/>
      <c r="AL173" s="945"/>
      <c r="AM173" s="945"/>
      <c r="AN173" s="945">
        <f t="shared" si="50"/>
        <v>1142508172</v>
      </c>
    </row>
    <row r="174" spans="1:40" s="861" customFormat="1" ht="45" x14ac:dyDescent="0.2">
      <c r="A174" s="860"/>
      <c r="B174" s="2077"/>
      <c r="C174" s="969">
        <v>45</v>
      </c>
      <c r="D174" s="970" t="s">
        <v>348</v>
      </c>
      <c r="E174" s="968" t="s">
        <v>2687</v>
      </c>
      <c r="F174" s="942" t="s">
        <v>413</v>
      </c>
      <c r="G174" s="942">
        <v>1000</v>
      </c>
      <c r="H174" s="942" t="s">
        <v>2661</v>
      </c>
      <c r="I174" s="942" t="s">
        <v>2925</v>
      </c>
      <c r="J174" s="942"/>
      <c r="K174" s="943" t="s">
        <v>2926</v>
      </c>
      <c r="L174" s="944">
        <f>[2]Hacienda!D12</f>
        <v>1185000000</v>
      </c>
      <c r="M174" s="945">
        <f>[2]Hacienda!D12</f>
        <v>1185000000</v>
      </c>
      <c r="N174" s="945"/>
      <c r="O174" s="945"/>
      <c r="P174" s="945"/>
      <c r="Q174" s="945"/>
      <c r="R174" s="945"/>
      <c r="S174" s="945">
        <f t="shared" si="47"/>
        <v>1185000000</v>
      </c>
      <c r="T174" s="945">
        <v>1013334610</v>
      </c>
      <c r="U174" s="945"/>
      <c r="V174" s="945"/>
      <c r="W174" s="945"/>
      <c r="X174" s="945"/>
      <c r="Y174" s="945"/>
      <c r="Z174" s="945">
        <f t="shared" si="48"/>
        <v>1013334610</v>
      </c>
      <c r="AA174" s="945">
        <v>1106918238</v>
      </c>
      <c r="AB174" s="945"/>
      <c r="AC174" s="945"/>
      <c r="AD174" s="945"/>
      <c r="AE174" s="945"/>
      <c r="AF174" s="945"/>
      <c r="AG174" s="945">
        <f t="shared" si="49"/>
        <v>1106918238</v>
      </c>
      <c r="AH174" s="945">
        <v>1206586693</v>
      </c>
      <c r="AI174" s="945"/>
      <c r="AJ174" s="945"/>
      <c r="AK174" s="945"/>
      <c r="AL174" s="945"/>
      <c r="AM174" s="945"/>
      <c r="AN174" s="945">
        <f t="shared" si="50"/>
        <v>1206586693</v>
      </c>
    </row>
    <row r="175" spans="1:40" s="861" customFormat="1" ht="45" x14ac:dyDescent="0.2">
      <c r="A175" s="860"/>
      <c r="B175" s="2077"/>
      <c r="C175" s="969">
        <v>45</v>
      </c>
      <c r="D175" s="970" t="s">
        <v>348</v>
      </c>
      <c r="E175" s="968" t="s">
        <v>2687</v>
      </c>
      <c r="F175" s="942" t="s">
        <v>413</v>
      </c>
      <c r="G175" s="942">
        <v>1000</v>
      </c>
      <c r="H175" s="942" t="s">
        <v>2661</v>
      </c>
      <c r="I175" s="942" t="s">
        <v>2925</v>
      </c>
      <c r="J175" s="942"/>
      <c r="K175" s="943" t="s">
        <v>2927</v>
      </c>
      <c r="L175" s="944">
        <f>+[2]Hacienda!D15</f>
        <v>604804912</v>
      </c>
      <c r="M175" s="945">
        <f>+[2]Hacienda!D15</f>
        <v>604804912</v>
      </c>
      <c r="N175" s="945"/>
      <c r="O175" s="945"/>
      <c r="P175" s="945"/>
      <c r="Q175" s="945"/>
      <c r="R175" s="945"/>
      <c r="S175" s="945">
        <f t="shared" si="47"/>
        <v>604804912</v>
      </c>
      <c r="T175" s="945">
        <v>517789662</v>
      </c>
      <c r="U175" s="945"/>
      <c r="V175" s="945"/>
      <c r="W175" s="945"/>
      <c r="X175" s="945"/>
      <c r="Y175" s="945"/>
      <c r="Z175" s="945">
        <f t="shared" si="48"/>
        <v>517789662</v>
      </c>
      <c r="AA175" s="945">
        <v>564953239</v>
      </c>
      <c r="AB175" s="945"/>
      <c r="AC175" s="945"/>
      <c r="AD175" s="945"/>
      <c r="AE175" s="945"/>
      <c r="AF175" s="945"/>
      <c r="AG175" s="945">
        <f t="shared" si="49"/>
        <v>564953239</v>
      </c>
      <c r="AH175" s="945">
        <v>615822412</v>
      </c>
      <c r="AI175" s="945"/>
      <c r="AJ175" s="945"/>
      <c r="AK175" s="945"/>
      <c r="AL175" s="945"/>
      <c r="AM175" s="945"/>
      <c r="AN175" s="945">
        <f t="shared" si="50"/>
        <v>615822412</v>
      </c>
    </row>
    <row r="176" spans="1:40" s="861" customFormat="1" ht="45" x14ac:dyDescent="0.2">
      <c r="A176" s="860"/>
      <c r="B176" s="2077"/>
      <c r="C176" s="969">
        <v>45</v>
      </c>
      <c r="D176" s="970" t="s">
        <v>348</v>
      </c>
      <c r="E176" s="968" t="s">
        <v>2687</v>
      </c>
      <c r="F176" s="942" t="s">
        <v>413</v>
      </c>
      <c r="G176" s="942">
        <v>1000</v>
      </c>
      <c r="H176" s="942" t="s">
        <v>2661</v>
      </c>
      <c r="I176" s="942" t="s">
        <v>2928</v>
      </c>
      <c r="J176" s="942"/>
      <c r="K176" s="943" t="s">
        <v>2929</v>
      </c>
      <c r="L176" s="944">
        <f>[2]Planeación!D15</f>
        <v>89196417</v>
      </c>
      <c r="M176" s="945">
        <f>[2]Planeación!D15</f>
        <v>89196417</v>
      </c>
      <c r="N176" s="945"/>
      <c r="O176" s="945"/>
      <c r="P176" s="945"/>
      <c r="Q176" s="945"/>
      <c r="R176" s="945"/>
      <c r="S176" s="945">
        <f t="shared" si="47"/>
        <v>89196417</v>
      </c>
      <c r="T176" s="945">
        <v>76274951</v>
      </c>
      <c r="U176" s="945"/>
      <c r="V176" s="945"/>
      <c r="W176" s="945"/>
      <c r="X176" s="945"/>
      <c r="Y176" s="945"/>
      <c r="Z176" s="945">
        <f>T176</f>
        <v>76274951</v>
      </c>
      <c r="AA176" s="945">
        <v>83319106</v>
      </c>
      <c r="AB176" s="945"/>
      <c r="AC176" s="945"/>
      <c r="AD176" s="945"/>
      <c r="AE176" s="945"/>
      <c r="AF176" s="945"/>
      <c r="AG176" s="945">
        <f>AA176</f>
        <v>83319106</v>
      </c>
      <c r="AH176" s="945">
        <v>90821274</v>
      </c>
      <c r="AI176" s="945"/>
      <c r="AJ176" s="945"/>
      <c r="AK176" s="945"/>
      <c r="AL176" s="945"/>
      <c r="AM176" s="945"/>
      <c r="AN176" s="945">
        <f>AH176</f>
        <v>90821274</v>
      </c>
    </row>
    <row r="177" spans="1:40" s="861" customFormat="1" ht="56.25" x14ac:dyDescent="0.2">
      <c r="A177" s="860"/>
      <c r="B177" s="2077"/>
      <c r="C177" s="969">
        <v>45</v>
      </c>
      <c r="D177" s="970" t="s">
        <v>348</v>
      </c>
      <c r="E177" s="968" t="s">
        <v>2687</v>
      </c>
      <c r="F177" s="942" t="s">
        <v>413</v>
      </c>
      <c r="G177" s="942">
        <v>1000</v>
      </c>
      <c r="H177" s="942" t="s">
        <v>2661</v>
      </c>
      <c r="I177" s="942" t="s">
        <v>2930</v>
      </c>
      <c r="J177" s="942"/>
      <c r="K177" s="943" t="s">
        <v>2931</v>
      </c>
      <c r="L177" s="944">
        <f>[2]Planeación!D10</f>
        <v>183000000</v>
      </c>
      <c r="M177" s="945">
        <f>[2]Planeación!D10</f>
        <v>183000000</v>
      </c>
      <c r="N177" s="945"/>
      <c r="O177" s="945"/>
      <c r="P177" s="945"/>
      <c r="Q177" s="945"/>
      <c r="R177" s="945"/>
      <c r="S177" s="945">
        <f t="shared" si="47"/>
        <v>183000000</v>
      </c>
      <c r="T177" s="945">
        <v>156489649</v>
      </c>
      <c r="U177" s="945"/>
      <c r="V177" s="945"/>
      <c r="W177" s="945"/>
      <c r="X177" s="945"/>
      <c r="Y177" s="945"/>
      <c r="Z177" s="945">
        <f t="shared" ref="Z177:Z195" si="51">T177</f>
        <v>156489649</v>
      </c>
      <c r="AA177" s="945">
        <v>170941804</v>
      </c>
      <c r="AB177" s="945"/>
      <c r="AC177" s="945"/>
      <c r="AD177" s="945"/>
      <c r="AE177" s="945"/>
      <c r="AF177" s="945"/>
      <c r="AG177" s="945">
        <f t="shared" ref="AG177:AG195" si="52">AA177</f>
        <v>170941804</v>
      </c>
      <c r="AH177" s="945">
        <v>186333641</v>
      </c>
      <c r="AI177" s="945"/>
      <c r="AJ177" s="945"/>
      <c r="AK177" s="945"/>
      <c r="AL177" s="945"/>
      <c r="AM177" s="945"/>
      <c r="AN177" s="945">
        <f t="shared" ref="AN177:AN195" si="53">AH177</f>
        <v>186333641</v>
      </c>
    </row>
    <row r="178" spans="1:40" s="861" customFormat="1" ht="56.25" x14ac:dyDescent="0.2">
      <c r="A178" s="860"/>
      <c r="B178" s="2077"/>
      <c r="C178" s="969">
        <v>45</v>
      </c>
      <c r="D178" s="970" t="s">
        <v>348</v>
      </c>
      <c r="E178" s="968" t="s">
        <v>2687</v>
      </c>
      <c r="F178" s="942" t="s">
        <v>413</v>
      </c>
      <c r="G178" s="942">
        <v>1000</v>
      </c>
      <c r="H178" s="942" t="s">
        <v>2661</v>
      </c>
      <c r="I178" s="942" t="s">
        <v>2930</v>
      </c>
      <c r="J178" s="942"/>
      <c r="K178" s="943" t="s">
        <v>2932</v>
      </c>
      <c r="L178" s="944">
        <f>+[2]Planeación!D16</f>
        <v>35624144</v>
      </c>
      <c r="M178" s="945">
        <f>+[2]Planeación!D16</f>
        <v>35624144</v>
      </c>
      <c r="N178" s="945"/>
      <c r="O178" s="945"/>
      <c r="P178" s="945"/>
      <c r="Q178" s="945"/>
      <c r="R178" s="945"/>
      <c r="S178" s="945">
        <f t="shared" si="47"/>
        <v>35624144</v>
      </c>
      <c r="T178" s="945">
        <v>30463441</v>
      </c>
      <c r="U178" s="945"/>
      <c r="V178" s="945"/>
      <c r="W178" s="945"/>
      <c r="X178" s="945"/>
      <c r="Y178" s="945"/>
      <c r="Z178" s="945">
        <f t="shared" si="51"/>
        <v>30463441</v>
      </c>
      <c r="AA178" s="945">
        <v>33276806</v>
      </c>
      <c r="AB178" s="945"/>
      <c r="AC178" s="945"/>
      <c r="AD178" s="945"/>
      <c r="AE178" s="945"/>
      <c r="AF178" s="945"/>
      <c r="AG178" s="945">
        <f t="shared" si="52"/>
        <v>33276806</v>
      </c>
      <c r="AH178" s="945">
        <v>36273095</v>
      </c>
      <c r="AI178" s="945"/>
      <c r="AJ178" s="945"/>
      <c r="AK178" s="945"/>
      <c r="AL178" s="945"/>
      <c r="AM178" s="945"/>
      <c r="AN178" s="945">
        <f t="shared" si="53"/>
        <v>36273095</v>
      </c>
    </row>
    <row r="179" spans="1:40" s="861" customFormat="1" ht="56.25" x14ac:dyDescent="0.2">
      <c r="A179" s="860"/>
      <c r="B179" s="2077"/>
      <c r="C179" s="969">
        <v>45</v>
      </c>
      <c r="D179" s="970" t="s">
        <v>348</v>
      </c>
      <c r="E179" s="968" t="s">
        <v>2687</v>
      </c>
      <c r="F179" s="942" t="s">
        <v>413</v>
      </c>
      <c r="G179" s="942">
        <v>1000</v>
      </c>
      <c r="H179" s="942" t="s">
        <v>2661</v>
      </c>
      <c r="I179" s="942" t="s">
        <v>2933</v>
      </c>
      <c r="J179" s="942"/>
      <c r="K179" s="943" t="s">
        <v>2934</v>
      </c>
      <c r="L179" s="944">
        <f>[2]Planeación!D8</f>
        <v>1457000000</v>
      </c>
      <c r="M179" s="945">
        <f>[2]Planeación!D8</f>
        <v>1457000000</v>
      </c>
      <c r="N179" s="945"/>
      <c r="O179" s="945"/>
      <c r="P179" s="945"/>
      <c r="Q179" s="945"/>
      <c r="R179" s="945"/>
      <c r="S179" s="945">
        <f t="shared" si="47"/>
        <v>1457000000</v>
      </c>
      <c r="T179" s="945">
        <v>1245931246</v>
      </c>
      <c r="U179" s="945"/>
      <c r="V179" s="945"/>
      <c r="W179" s="945"/>
      <c r="X179" s="945"/>
      <c r="Y179" s="945"/>
      <c r="Z179" s="945">
        <f t="shared" si="51"/>
        <v>1245931246</v>
      </c>
      <c r="AA179" s="945">
        <v>1360995674</v>
      </c>
      <c r="AB179" s="945"/>
      <c r="AC179" s="945"/>
      <c r="AD179" s="945"/>
      <c r="AE179" s="945"/>
      <c r="AF179" s="945"/>
      <c r="AG179" s="945">
        <f t="shared" si="52"/>
        <v>1360995674</v>
      </c>
      <c r="AH179" s="945">
        <v>1483541613</v>
      </c>
      <c r="AI179" s="945"/>
      <c r="AJ179" s="945"/>
      <c r="AK179" s="945"/>
      <c r="AL179" s="945"/>
      <c r="AM179" s="945"/>
      <c r="AN179" s="945">
        <f t="shared" si="53"/>
        <v>1483541613</v>
      </c>
    </row>
    <row r="180" spans="1:40" s="861" customFormat="1" ht="56.25" x14ac:dyDescent="0.2">
      <c r="A180" s="860"/>
      <c r="B180" s="2077"/>
      <c r="C180" s="969">
        <v>45</v>
      </c>
      <c r="D180" s="970" t="s">
        <v>348</v>
      </c>
      <c r="E180" s="968" t="s">
        <v>2687</v>
      </c>
      <c r="F180" s="942" t="s">
        <v>413</v>
      </c>
      <c r="G180" s="942">
        <v>1000</v>
      </c>
      <c r="H180" s="942" t="s">
        <v>2661</v>
      </c>
      <c r="I180" s="942" t="s">
        <v>2933</v>
      </c>
      <c r="J180" s="942"/>
      <c r="K180" s="943" t="s">
        <v>2935</v>
      </c>
      <c r="L180" s="944">
        <f>+[2]Planeación!D12</f>
        <v>16939111</v>
      </c>
      <c r="M180" s="945">
        <f>+[2]Planeación!D12</f>
        <v>16939111</v>
      </c>
      <c r="N180" s="945"/>
      <c r="O180" s="945"/>
      <c r="P180" s="945"/>
      <c r="Q180" s="945"/>
      <c r="R180" s="945"/>
      <c r="S180" s="945">
        <f t="shared" si="47"/>
        <v>16939111</v>
      </c>
      <c r="T180" s="945">
        <v>14485221</v>
      </c>
      <c r="U180" s="945"/>
      <c r="V180" s="945"/>
      <c r="W180" s="945"/>
      <c r="X180" s="945"/>
      <c r="Y180" s="945"/>
      <c r="Z180" s="945">
        <f t="shared" si="51"/>
        <v>14485221</v>
      </c>
      <c r="AA180" s="945">
        <v>15822963</v>
      </c>
      <c r="AB180" s="945"/>
      <c r="AC180" s="945"/>
      <c r="AD180" s="945"/>
      <c r="AE180" s="945"/>
      <c r="AF180" s="945"/>
      <c r="AG180" s="945">
        <f t="shared" si="52"/>
        <v>15822963</v>
      </c>
      <c r="AH180" s="945">
        <v>17247684</v>
      </c>
      <c r="AI180" s="945"/>
      <c r="AJ180" s="945"/>
      <c r="AK180" s="945"/>
      <c r="AL180" s="945"/>
      <c r="AM180" s="945"/>
      <c r="AN180" s="945">
        <f t="shared" si="53"/>
        <v>17247684</v>
      </c>
    </row>
    <row r="181" spans="1:40" s="861" customFormat="1" ht="90" x14ac:dyDescent="0.2">
      <c r="A181" s="860"/>
      <c r="B181" s="2077"/>
      <c r="C181" s="969">
        <v>45</v>
      </c>
      <c r="D181" s="970" t="s">
        <v>348</v>
      </c>
      <c r="E181" s="968" t="s">
        <v>2687</v>
      </c>
      <c r="F181" s="942" t="s">
        <v>413</v>
      </c>
      <c r="G181" s="942">
        <v>1000</v>
      </c>
      <c r="H181" s="942" t="s">
        <v>2661</v>
      </c>
      <c r="I181" s="942" t="s">
        <v>2936</v>
      </c>
      <c r="J181" s="942"/>
      <c r="K181" s="943" t="s">
        <v>2937</v>
      </c>
      <c r="L181" s="944">
        <f>[2]Planeación!D7</f>
        <v>695000000</v>
      </c>
      <c r="M181" s="945">
        <f>[2]Planeación!D7</f>
        <v>695000000</v>
      </c>
      <c r="N181" s="945"/>
      <c r="O181" s="945"/>
      <c r="P181" s="945"/>
      <c r="Q181" s="945"/>
      <c r="R181" s="945"/>
      <c r="S181" s="945">
        <f t="shared" si="47"/>
        <v>695000000</v>
      </c>
      <c r="T181" s="945">
        <v>591318611</v>
      </c>
      <c r="U181" s="945"/>
      <c r="V181" s="945"/>
      <c r="W181" s="945"/>
      <c r="X181" s="945"/>
      <c r="Y181" s="945"/>
      <c r="Z181" s="945">
        <f t="shared" si="51"/>
        <v>591318611</v>
      </c>
      <c r="AA181" s="945">
        <v>649205212</v>
      </c>
      <c r="AB181" s="945"/>
      <c r="AC181" s="945"/>
      <c r="AD181" s="945"/>
      <c r="AE181" s="945"/>
      <c r="AF181" s="945"/>
      <c r="AG181" s="945">
        <f t="shared" si="52"/>
        <v>649205212</v>
      </c>
      <c r="AH181" s="945">
        <v>707660550</v>
      </c>
      <c r="AI181" s="945"/>
      <c r="AJ181" s="945"/>
      <c r="AK181" s="945"/>
      <c r="AL181" s="945"/>
      <c r="AM181" s="945"/>
      <c r="AN181" s="945">
        <f t="shared" si="53"/>
        <v>707660550</v>
      </c>
    </row>
    <row r="182" spans="1:40" s="861" customFormat="1" ht="90" x14ac:dyDescent="0.2">
      <c r="A182" s="860"/>
      <c r="B182" s="2077"/>
      <c r="C182" s="969">
        <v>45</v>
      </c>
      <c r="D182" s="970" t="s">
        <v>348</v>
      </c>
      <c r="E182" s="968" t="s">
        <v>2687</v>
      </c>
      <c r="F182" s="942" t="s">
        <v>413</v>
      </c>
      <c r="G182" s="942">
        <v>1000</v>
      </c>
      <c r="H182" s="942" t="s">
        <v>2661</v>
      </c>
      <c r="I182" s="942" t="s">
        <v>2936</v>
      </c>
      <c r="J182" s="942"/>
      <c r="K182" s="943" t="s">
        <v>2938</v>
      </c>
      <c r="L182" s="944">
        <f>+[2]Planeación!D11</f>
        <v>1563790147</v>
      </c>
      <c r="M182" s="945">
        <f>+[2]Planeación!D11</f>
        <v>1563790147</v>
      </c>
      <c r="N182" s="945"/>
      <c r="O182" s="945"/>
      <c r="P182" s="945"/>
      <c r="Q182" s="945"/>
      <c r="R182" s="945"/>
      <c r="S182" s="945">
        <f t="shared" si="47"/>
        <v>1563790147</v>
      </c>
      <c r="T182" s="945">
        <v>1337251206</v>
      </c>
      <c r="U182" s="945"/>
      <c r="V182" s="945"/>
      <c r="W182" s="945"/>
      <c r="X182" s="945"/>
      <c r="Y182" s="945"/>
      <c r="Z182" s="945">
        <f t="shared" si="51"/>
        <v>1337251206</v>
      </c>
      <c r="AA182" s="945">
        <v>1460749228</v>
      </c>
      <c r="AB182" s="945"/>
      <c r="AC182" s="945"/>
      <c r="AD182" s="945"/>
      <c r="AE182" s="945"/>
      <c r="AF182" s="945"/>
      <c r="AG182" s="945">
        <f t="shared" si="52"/>
        <v>1460749228</v>
      </c>
      <c r="AH182" s="945">
        <v>1592277115</v>
      </c>
      <c r="AI182" s="945"/>
      <c r="AJ182" s="945"/>
      <c r="AK182" s="945"/>
      <c r="AL182" s="945"/>
      <c r="AM182" s="945"/>
      <c r="AN182" s="945">
        <f t="shared" si="53"/>
        <v>1592277115</v>
      </c>
    </row>
    <row r="183" spans="1:40" s="861" customFormat="1" ht="56.25" x14ac:dyDescent="0.2">
      <c r="A183" s="860"/>
      <c r="B183" s="2077"/>
      <c r="C183" s="969">
        <v>45</v>
      </c>
      <c r="D183" s="970" t="s">
        <v>348</v>
      </c>
      <c r="E183" s="968" t="s">
        <v>2687</v>
      </c>
      <c r="F183" s="942" t="s">
        <v>413</v>
      </c>
      <c r="G183" s="942">
        <v>1000</v>
      </c>
      <c r="H183" s="942" t="s">
        <v>2661</v>
      </c>
      <c r="I183" s="942" t="s">
        <v>2939</v>
      </c>
      <c r="J183" s="942"/>
      <c r="K183" s="943" t="s">
        <v>2940</v>
      </c>
      <c r="L183" s="999">
        <f>[2]Planeación!D9</f>
        <v>274000000</v>
      </c>
      <c r="M183" s="945">
        <f>[2]Planeación!D9</f>
        <v>274000000</v>
      </c>
      <c r="N183" s="945"/>
      <c r="O183" s="945"/>
      <c r="P183" s="945"/>
      <c r="Q183" s="945"/>
      <c r="R183" s="945"/>
      <c r="S183" s="945">
        <f t="shared" si="47"/>
        <v>274000000</v>
      </c>
      <c r="T183" s="945">
        <v>234306906</v>
      </c>
      <c r="U183" s="945"/>
      <c r="V183" s="945"/>
      <c r="W183" s="945"/>
      <c r="X183" s="945"/>
      <c r="Y183" s="945"/>
      <c r="Z183" s="945">
        <f t="shared" si="51"/>
        <v>234306906</v>
      </c>
      <c r="AA183" s="945">
        <v>255945652</v>
      </c>
      <c r="AB183" s="945"/>
      <c r="AC183" s="945"/>
      <c r="AD183" s="945"/>
      <c r="AE183" s="945"/>
      <c r="AF183" s="945"/>
      <c r="AG183" s="945">
        <f t="shared" si="52"/>
        <v>255945652</v>
      </c>
      <c r="AH183" s="945">
        <v>278991353</v>
      </c>
      <c r="AI183" s="945"/>
      <c r="AJ183" s="945"/>
      <c r="AK183" s="945"/>
      <c r="AL183" s="945"/>
      <c r="AM183" s="945"/>
      <c r="AN183" s="945">
        <f t="shared" si="53"/>
        <v>278991353</v>
      </c>
    </row>
    <row r="184" spans="1:40" s="861" customFormat="1" ht="56.25" x14ac:dyDescent="0.2">
      <c r="A184" s="860"/>
      <c r="B184" s="2077"/>
      <c r="C184" s="969">
        <v>45</v>
      </c>
      <c r="D184" s="970" t="s">
        <v>348</v>
      </c>
      <c r="E184" s="968" t="s">
        <v>2687</v>
      </c>
      <c r="F184" s="942" t="s">
        <v>413</v>
      </c>
      <c r="G184" s="942">
        <v>1000</v>
      </c>
      <c r="H184" s="942" t="s">
        <v>2661</v>
      </c>
      <c r="I184" s="942" t="s">
        <v>2939</v>
      </c>
      <c r="J184" s="942"/>
      <c r="K184" s="943" t="s">
        <v>2941</v>
      </c>
      <c r="L184" s="999">
        <f>+[2]Planeación!D13</f>
        <v>15713531</v>
      </c>
      <c r="M184" s="945">
        <f>+[2]Planeación!D13</f>
        <v>15713531</v>
      </c>
      <c r="N184" s="945"/>
      <c r="O184" s="945"/>
      <c r="P184" s="945"/>
      <c r="Q184" s="945"/>
      <c r="R184" s="945"/>
      <c r="S184" s="945">
        <f t="shared" si="47"/>
        <v>15713531</v>
      </c>
      <c r="T184" s="945">
        <v>13437185</v>
      </c>
      <c r="U184" s="945"/>
      <c r="V184" s="945"/>
      <c r="W184" s="945"/>
      <c r="X184" s="945"/>
      <c r="Y184" s="945"/>
      <c r="Z184" s="945">
        <f t="shared" si="51"/>
        <v>13437185</v>
      </c>
      <c r="AA184" s="945">
        <v>14678138</v>
      </c>
      <c r="AB184" s="945"/>
      <c r="AC184" s="945"/>
      <c r="AD184" s="945"/>
      <c r="AE184" s="945"/>
      <c r="AF184" s="945"/>
      <c r="AG184" s="945">
        <f t="shared" si="52"/>
        <v>14678138</v>
      </c>
      <c r="AH184" s="945">
        <v>15999778</v>
      </c>
      <c r="AI184" s="945"/>
      <c r="AJ184" s="945"/>
      <c r="AK184" s="945"/>
      <c r="AL184" s="945"/>
      <c r="AM184" s="945"/>
      <c r="AN184" s="945">
        <f t="shared" si="53"/>
        <v>15999778</v>
      </c>
    </row>
    <row r="185" spans="1:40" s="861" customFormat="1" ht="67.5" x14ac:dyDescent="0.2">
      <c r="A185" s="860"/>
      <c r="B185" s="2077"/>
      <c r="C185" s="969">
        <v>45</v>
      </c>
      <c r="D185" s="970" t="s">
        <v>348</v>
      </c>
      <c r="E185" s="968" t="s">
        <v>2687</v>
      </c>
      <c r="F185" s="942" t="s">
        <v>413</v>
      </c>
      <c r="G185" s="942">
        <v>1000</v>
      </c>
      <c r="H185" s="942" t="s">
        <v>2661</v>
      </c>
      <c r="I185" s="942" t="s">
        <v>2942</v>
      </c>
      <c r="J185" s="942"/>
      <c r="K185" s="943" t="s">
        <v>2943</v>
      </c>
      <c r="L185" s="944">
        <f>[2]General!D39</f>
        <v>155619000</v>
      </c>
      <c r="M185" s="945">
        <f>[2]General!D39</f>
        <v>155619000</v>
      </c>
      <c r="N185" s="945"/>
      <c r="O185" s="945"/>
      <c r="P185" s="945"/>
      <c r="Q185" s="945"/>
      <c r="R185" s="945"/>
      <c r="S185" s="945">
        <f t="shared" si="47"/>
        <v>155619000</v>
      </c>
      <c r="T185" s="945">
        <v>133075206</v>
      </c>
      <c r="U185" s="945"/>
      <c r="V185" s="945"/>
      <c r="W185" s="945"/>
      <c r="X185" s="945"/>
      <c r="Y185" s="945"/>
      <c r="Z185" s="945">
        <f t="shared" si="51"/>
        <v>133075206</v>
      </c>
      <c r="AA185" s="945">
        <v>145364987</v>
      </c>
      <c r="AB185" s="945"/>
      <c r="AC185" s="945"/>
      <c r="AD185" s="945"/>
      <c r="AE185" s="945"/>
      <c r="AF185" s="945"/>
      <c r="AG185" s="945">
        <f t="shared" si="52"/>
        <v>145364987</v>
      </c>
      <c r="AH185" s="945">
        <v>158453852</v>
      </c>
      <c r="AI185" s="945"/>
      <c r="AJ185" s="945"/>
      <c r="AK185" s="945"/>
      <c r="AL185" s="945"/>
      <c r="AM185" s="945"/>
      <c r="AN185" s="945">
        <f t="shared" si="53"/>
        <v>158453852</v>
      </c>
    </row>
    <row r="186" spans="1:40" s="861" customFormat="1" ht="45" x14ac:dyDescent="0.2">
      <c r="A186" s="860"/>
      <c r="B186" s="2077"/>
      <c r="C186" s="969">
        <v>45</v>
      </c>
      <c r="D186" s="970" t="s">
        <v>348</v>
      </c>
      <c r="E186" s="968" t="s">
        <v>2687</v>
      </c>
      <c r="F186" s="942" t="s">
        <v>413</v>
      </c>
      <c r="G186" s="942">
        <v>1000</v>
      </c>
      <c r="H186" s="942" t="s">
        <v>2661</v>
      </c>
      <c r="I186" s="942" t="s">
        <v>2944</v>
      </c>
      <c r="J186" s="942"/>
      <c r="K186" s="943" t="s">
        <v>2945</v>
      </c>
      <c r="L186" s="944">
        <f>[2]General!D38</f>
        <v>116000000</v>
      </c>
      <c r="M186" s="945">
        <f>[2]General!D38</f>
        <v>116000000</v>
      </c>
      <c r="N186" s="945"/>
      <c r="O186" s="945"/>
      <c r="P186" s="945"/>
      <c r="Q186" s="945"/>
      <c r="R186" s="945"/>
      <c r="S186" s="945">
        <f t="shared" si="47"/>
        <v>116000000</v>
      </c>
      <c r="T186" s="945">
        <v>99195624</v>
      </c>
      <c r="U186" s="945"/>
      <c r="V186" s="945"/>
      <c r="W186" s="945"/>
      <c r="X186" s="945"/>
      <c r="Y186" s="945"/>
      <c r="Z186" s="945">
        <f t="shared" si="51"/>
        <v>99195624</v>
      </c>
      <c r="AA186" s="945">
        <v>108356553</v>
      </c>
      <c r="AB186" s="945"/>
      <c r="AC186" s="945"/>
      <c r="AD186" s="945"/>
      <c r="AE186" s="945"/>
      <c r="AF186" s="945"/>
      <c r="AG186" s="945">
        <f t="shared" si="52"/>
        <v>108356553</v>
      </c>
      <c r="AH186" s="945">
        <v>118113128</v>
      </c>
      <c r="AI186" s="945"/>
      <c r="AJ186" s="945"/>
      <c r="AK186" s="945"/>
      <c r="AL186" s="945"/>
      <c r="AM186" s="945"/>
      <c r="AN186" s="945">
        <f t="shared" si="53"/>
        <v>118113128</v>
      </c>
    </row>
    <row r="187" spans="1:40" s="861" customFormat="1" ht="45" x14ac:dyDescent="0.2">
      <c r="A187" s="860"/>
      <c r="B187" s="2077"/>
      <c r="C187" s="969">
        <v>45</v>
      </c>
      <c r="D187" s="970" t="s">
        <v>348</v>
      </c>
      <c r="E187" s="968" t="s">
        <v>2687</v>
      </c>
      <c r="F187" s="942" t="s">
        <v>413</v>
      </c>
      <c r="G187" s="942">
        <v>1000</v>
      </c>
      <c r="H187" s="942" t="s">
        <v>2661</v>
      </c>
      <c r="I187" s="942" t="s">
        <v>2944</v>
      </c>
      <c r="J187" s="942"/>
      <c r="K187" s="943" t="s">
        <v>2946</v>
      </c>
      <c r="L187" s="944">
        <f>+[2]General!D42</f>
        <v>299642800</v>
      </c>
      <c r="M187" s="945">
        <f>+[2]General!D42</f>
        <v>299642800</v>
      </c>
      <c r="N187" s="945"/>
      <c r="O187" s="945"/>
      <c r="P187" s="945"/>
      <c r="Q187" s="945"/>
      <c r="R187" s="945"/>
      <c r="S187" s="945">
        <f t="shared" si="47"/>
        <v>299642800</v>
      </c>
      <c r="T187" s="945">
        <v>256234953</v>
      </c>
      <c r="U187" s="945"/>
      <c r="V187" s="945"/>
      <c r="W187" s="945"/>
      <c r="X187" s="945"/>
      <c r="Y187" s="945"/>
      <c r="Z187" s="945">
        <f t="shared" si="51"/>
        <v>256234953</v>
      </c>
      <c r="AA187" s="945">
        <v>279898802</v>
      </c>
      <c r="AB187" s="945"/>
      <c r="AC187" s="945"/>
      <c r="AD187" s="945"/>
      <c r="AE187" s="945"/>
      <c r="AF187" s="945"/>
      <c r="AG187" s="945">
        <f t="shared" si="52"/>
        <v>279898802</v>
      </c>
      <c r="AH187" s="945">
        <v>305101279</v>
      </c>
      <c r="AI187" s="945"/>
      <c r="AJ187" s="945"/>
      <c r="AK187" s="945"/>
      <c r="AL187" s="945"/>
      <c r="AM187" s="945"/>
      <c r="AN187" s="945">
        <f t="shared" si="53"/>
        <v>305101279</v>
      </c>
    </row>
    <row r="188" spans="1:40" s="861" customFormat="1" ht="67.5" x14ac:dyDescent="0.2">
      <c r="A188" s="860"/>
      <c r="B188" s="2077"/>
      <c r="C188" s="969">
        <v>45</v>
      </c>
      <c r="D188" s="970" t="s">
        <v>348</v>
      </c>
      <c r="E188" s="968" t="s">
        <v>2687</v>
      </c>
      <c r="F188" s="942" t="s">
        <v>413</v>
      </c>
      <c r="G188" s="942">
        <v>1000</v>
      </c>
      <c r="H188" s="942" t="s">
        <v>2661</v>
      </c>
      <c r="I188" s="942" t="s">
        <v>2947</v>
      </c>
      <c r="J188" s="942"/>
      <c r="K188" s="943" t="s">
        <v>2948</v>
      </c>
      <c r="L188" s="944">
        <f>[2]General!D43</f>
        <v>1895103216</v>
      </c>
      <c r="M188" s="945">
        <f>[2]General!D43</f>
        <v>1895103216</v>
      </c>
      <c r="N188" s="945"/>
      <c r="O188" s="945"/>
      <c r="P188" s="945"/>
      <c r="Q188" s="945"/>
      <c r="R188" s="945"/>
      <c r="S188" s="945">
        <f t="shared" si="47"/>
        <v>1895103216</v>
      </c>
      <c r="T188" s="945">
        <v>1620568505</v>
      </c>
      <c r="U188" s="945"/>
      <c r="V188" s="945"/>
      <c r="W188" s="945"/>
      <c r="X188" s="945"/>
      <c r="Y188" s="945"/>
      <c r="Z188" s="945">
        <f t="shared" si="51"/>
        <v>1620568505</v>
      </c>
      <c r="AA188" s="945">
        <v>1770231488</v>
      </c>
      <c r="AB188" s="945"/>
      <c r="AC188" s="945"/>
      <c r="AD188" s="945"/>
      <c r="AE188" s="945"/>
      <c r="AF188" s="945"/>
      <c r="AG188" s="945">
        <f t="shared" si="52"/>
        <v>1770231488</v>
      </c>
      <c r="AH188" s="945">
        <v>1929625588</v>
      </c>
      <c r="AI188" s="945"/>
      <c r="AJ188" s="945"/>
      <c r="AK188" s="945"/>
      <c r="AL188" s="945"/>
      <c r="AM188" s="945"/>
      <c r="AN188" s="945">
        <f t="shared" si="53"/>
        <v>1929625588</v>
      </c>
    </row>
    <row r="189" spans="1:40" s="861" customFormat="1" ht="78.75" x14ac:dyDescent="0.2">
      <c r="A189" s="860"/>
      <c r="B189" s="2077"/>
      <c r="C189" s="969">
        <v>45</v>
      </c>
      <c r="D189" s="970" t="s">
        <v>348</v>
      </c>
      <c r="E189" s="968" t="s">
        <v>2687</v>
      </c>
      <c r="F189" s="942" t="s">
        <v>413</v>
      </c>
      <c r="G189" s="942">
        <v>1000</v>
      </c>
      <c r="H189" s="942" t="s">
        <v>2661</v>
      </c>
      <c r="I189" s="942" t="s">
        <v>2949</v>
      </c>
      <c r="J189" s="942"/>
      <c r="K189" s="943" t="s">
        <v>2950</v>
      </c>
      <c r="L189" s="944">
        <f>[2]General!D41</f>
        <v>263000000</v>
      </c>
      <c r="M189" s="945">
        <f>[2]General!D41</f>
        <v>263000000</v>
      </c>
      <c r="N189" s="945"/>
      <c r="O189" s="945"/>
      <c r="P189" s="945"/>
      <c r="Q189" s="945"/>
      <c r="R189" s="945"/>
      <c r="S189" s="945">
        <f t="shared" si="47"/>
        <v>263000000</v>
      </c>
      <c r="T189" s="945">
        <v>224900424</v>
      </c>
      <c r="U189" s="945"/>
      <c r="V189" s="945"/>
      <c r="W189" s="945"/>
      <c r="X189" s="945"/>
      <c r="Y189" s="945"/>
      <c r="Z189" s="945">
        <f t="shared" si="51"/>
        <v>224900424</v>
      </c>
      <c r="AA189" s="945">
        <v>245670461</v>
      </c>
      <c r="AB189" s="945"/>
      <c r="AC189" s="945"/>
      <c r="AD189" s="945"/>
      <c r="AE189" s="945"/>
      <c r="AF189" s="945"/>
      <c r="AG189" s="945">
        <f t="shared" si="52"/>
        <v>245670461</v>
      </c>
      <c r="AH189" s="945">
        <v>267790971</v>
      </c>
      <c r="AI189" s="945"/>
      <c r="AJ189" s="945"/>
      <c r="AK189" s="945"/>
      <c r="AL189" s="945"/>
      <c r="AM189" s="945"/>
      <c r="AN189" s="945">
        <f t="shared" si="53"/>
        <v>267790971</v>
      </c>
    </row>
    <row r="190" spans="1:40" s="861" customFormat="1" ht="78.75" x14ac:dyDescent="0.2">
      <c r="A190" s="860"/>
      <c r="B190" s="2077"/>
      <c r="C190" s="969">
        <v>45</v>
      </c>
      <c r="D190" s="970" t="s">
        <v>348</v>
      </c>
      <c r="E190" s="968" t="s">
        <v>2687</v>
      </c>
      <c r="F190" s="942" t="s">
        <v>413</v>
      </c>
      <c r="G190" s="942">
        <v>1000</v>
      </c>
      <c r="H190" s="942" t="s">
        <v>2661</v>
      </c>
      <c r="I190" s="942" t="s">
        <v>2949</v>
      </c>
      <c r="J190" s="942"/>
      <c r="K190" s="943" t="s">
        <v>2951</v>
      </c>
      <c r="L190" s="944">
        <f>+[2]General!D44</f>
        <v>250095400</v>
      </c>
      <c r="M190" s="945">
        <f>+[2]General!D44</f>
        <v>250095400</v>
      </c>
      <c r="N190" s="945"/>
      <c r="O190" s="945"/>
      <c r="P190" s="945"/>
      <c r="Q190" s="945"/>
      <c r="R190" s="945"/>
      <c r="S190" s="945">
        <f t="shared" si="47"/>
        <v>250095400</v>
      </c>
      <c r="T190" s="945">
        <v>213865253</v>
      </c>
      <c r="U190" s="945"/>
      <c r="V190" s="945"/>
      <c r="W190" s="945"/>
      <c r="X190" s="945"/>
      <c r="Y190" s="945"/>
      <c r="Z190" s="945">
        <f t="shared" si="51"/>
        <v>213865253</v>
      </c>
      <c r="AA190" s="945">
        <v>233616168</v>
      </c>
      <c r="AB190" s="945"/>
      <c r="AC190" s="945"/>
      <c r="AD190" s="945"/>
      <c r="AE190" s="945"/>
      <c r="AF190" s="945"/>
      <c r="AG190" s="945">
        <f t="shared" si="52"/>
        <v>233616168</v>
      </c>
      <c r="AH190" s="945">
        <v>254651292</v>
      </c>
      <c r="AI190" s="945"/>
      <c r="AJ190" s="945"/>
      <c r="AK190" s="945"/>
      <c r="AL190" s="945"/>
      <c r="AM190" s="945"/>
      <c r="AN190" s="945">
        <f t="shared" si="53"/>
        <v>254651292</v>
      </c>
    </row>
    <row r="191" spans="1:40" s="861" customFormat="1" ht="67.5" x14ac:dyDescent="0.2">
      <c r="A191" s="860"/>
      <c r="B191" s="2077"/>
      <c r="C191" s="969">
        <v>45</v>
      </c>
      <c r="D191" s="970" t="s">
        <v>348</v>
      </c>
      <c r="E191" s="968" t="s">
        <v>2687</v>
      </c>
      <c r="F191" s="942" t="s">
        <v>413</v>
      </c>
      <c r="G191" s="942">
        <v>1000</v>
      </c>
      <c r="H191" s="942" t="s">
        <v>2661</v>
      </c>
      <c r="I191" s="942" t="s">
        <v>2952</v>
      </c>
      <c r="J191" s="942"/>
      <c r="K191" s="943" t="s">
        <v>2953</v>
      </c>
      <c r="L191" s="944">
        <f>[2]General!D40</f>
        <v>115642800</v>
      </c>
      <c r="M191" s="945">
        <f>[2]General!D40</f>
        <v>115642800</v>
      </c>
      <c r="N191" s="945"/>
      <c r="O191" s="945"/>
      <c r="P191" s="945"/>
      <c r="Q191" s="945"/>
      <c r="R191" s="945"/>
      <c r="S191" s="945">
        <f t="shared" si="47"/>
        <v>115642800</v>
      </c>
      <c r="T191" s="945">
        <v>98890710</v>
      </c>
      <c r="U191" s="945"/>
      <c r="V191" s="945"/>
      <c r="W191" s="945"/>
      <c r="X191" s="945"/>
      <c r="Y191" s="945"/>
      <c r="Z191" s="945">
        <f t="shared" si="51"/>
        <v>98890710</v>
      </c>
      <c r="AA191" s="945">
        <v>108022890</v>
      </c>
      <c r="AB191" s="945"/>
      <c r="AC191" s="945"/>
      <c r="AD191" s="945"/>
      <c r="AE191" s="945"/>
      <c r="AF191" s="945"/>
      <c r="AG191" s="945">
        <f t="shared" si="52"/>
        <v>108022890</v>
      </c>
      <c r="AH191" s="945">
        <v>117749421</v>
      </c>
      <c r="AI191" s="945"/>
      <c r="AJ191" s="945"/>
      <c r="AK191" s="945"/>
      <c r="AL191" s="945"/>
      <c r="AM191" s="945"/>
      <c r="AN191" s="945">
        <f t="shared" si="53"/>
        <v>117749421</v>
      </c>
    </row>
    <row r="192" spans="1:40" s="861" customFormat="1" ht="90" x14ac:dyDescent="0.2">
      <c r="A192" s="860"/>
      <c r="B192" s="2077"/>
      <c r="C192" s="969">
        <v>45</v>
      </c>
      <c r="D192" s="970" t="s">
        <v>348</v>
      </c>
      <c r="E192" s="968" t="s">
        <v>2687</v>
      </c>
      <c r="F192" s="942" t="s">
        <v>2129</v>
      </c>
      <c r="G192" s="942">
        <v>1000</v>
      </c>
      <c r="H192" s="942" t="s">
        <v>2661</v>
      </c>
      <c r="I192" s="942" t="s">
        <v>2954</v>
      </c>
      <c r="J192" s="942"/>
      <c r="K192" s="943" t="s">
        <v>2955</v>
      </c>
      <c r="L192" s="944">
        <f>[2]Hacienda!D11</f>
        <v>450000000</v>
      </c>
      <c r="M192" s="945">
        <f>[2]Hacienda!D11</f>
        <v>450000000</v>
      </c>
      <c r="N192" s="945"/>
      <c r="O192" s="945"/>
      <c r="P192" s="945"/>
      <c r="Q192" s="945"/>
      <c r="R192" s="945"/>
      <c r="S192" s="945">
        <f t="shared" si="47"/>
        <v>450000000</v>
      </c>
      <c r="T192" s="945">
        <v>384810611</v>
      </c>
      <c r="U192" s="945"/>
      <c r="V192" s="945"/>
      <c r="W192" s="945"/>
      <c r="X192" s="945"/>
      <c r="Y192" s="945"/>
      <c r="Z192" s="945">
        <f t="shared" si="51"/>
        <v>384810611</v>
      </c>
      <c r="AA192" s="945">
        <v>420348698</v>
      </c>
      <c r="AB192" s="945"/>
      <c r="AC192" s="945"/>
      <c r="AD192" s="945"/>
      <c r="AE192" s="945"/>
      <c r="AF192" s="945"/>
      <c r="AG192" s="945">
        <f t="shared" si="52"/>
        <v>420348698</v>
      </c>
      <c r="AH192" s="945">
        <v>458197478</v>
      </c>
      <c r="AI192" s="945"/>
      <c r="AJ192" s="945"/>
      <c r="AK192" s="945"/>
      <c r="AL192" s="945"/>
      <c r="AM192" s="945"/>
      <c r="AN192" s="945">
        <f t="shared" si="53"/>
        <v>458197478</v>
      </c>
    </row>
    <row r="193" spans="1:40" s="861" customFormat="1" ht="67.5" x14ac:dyDescent="0.2">
      <c r="A193" s="860"/>
      <c r="B193" s="2077"/>
      <c r="C193" s="969">
        <v>45</v>
      </c>
      <c r="D193" s="970" t="s">
        <v>348</v>
      </c>
      <c r="E193" s="968" t="s">
        <v>2687</v>
      </c>
      <c r="F193" s="942" t="s">
        <v>2129</v>
      </c>
      <c r="G193" s="942">
        <v>1000</v>
      </c>
      <c r="H193" s="942" t="s">
        <v>2661</v>
      </c>
      <c r="I193" s="942" t="s">
        <v>2956</v>
      </c>
      <c r="J193" s="942"/>
      <c r="K193" s="943" t="s">
        <v>2957</v>
      </c>
      <c r="L193" s="944">
        <f>[2]Hacienda!D10</f>
        <v>736000000</v>
      </c>
      <c r="M193" s="945">
        <f>[2]Hacienda!D10</f>
        <v>736000000</v>
      </c>
      <c r="N193" s="945"/>
      <c r="O193" s="945"/>
      <c r="P193" s="945"/>
      <c r="Q193" s="945"/>
      <c r="R193" s="945"/>
      <c r="S193" s="945">
        <f t="shared" si="47"/>
        <v>736000000</v>
      </c>
      <c r="T193" s="945">
        <v>629379133</v>
      </c>
      <c r="U193" s="945"/>
      <c r="V193" s="945"/>
      <c r="W193" s="945"/>
      <c r="X193" s="945"/>
      <c r="Y193" s="945"/>
      <c r="Z193" s="945">
        <f t="shared" si="51"/>
        <v>629379133</v>
      </c>
      <c r="AA193" s="945">
        <v>687593648</v>
      </c>
      <c r="AB193" s="945"/>
      <c r="AC193" s="945"/>
      <c r="AD193" s="945"/>
      <c r="AE193" s="945"/>
      <c r="AF193" s="945"/>
      <c r="AG193" s="945">
        <f t="shared" si="52"/>
        <v>687593648</v>
      </c>
      <c r="AH193" s="945">
        <v>749407431</v>
      </c>
      <c r="AI193" s="945"/>
      <c r="AJ193" s="945"/>
      <c r="AK193" s="945"/>
      <c r="AL193" s="945"/>
      <c r="AM193" s="945"/>
      <c r="AN193" s="945">
        <f t="shared" si="53"/>
        <v>749407431</v>
      </c>
    </row>
    <row r="194" spans="1:40" s="861" customFormat="1" ht="67.5" x14ac:dyDescent="0.2">
      <c r="A194" s="860"/>
      <c r="B194" s="2077"/>
      <c r="C194" s="969">
        <v>45</v>
      </c>
      <c r="D194" s="970" t="s">
        <v>348</v>
      </c>
      <c r="E194" s="968" t="s">
        <v>2687</v>
      </c>
      <c r="F194" s="942" t="s">
        <v>2129</v>
      </c>
      <c r="G194" s="942">
        <v>1000</v>
      </c>
      <c r="H194" s="942" t="s">
        <v>2661</v>
      </c>
      <c r="I194" s="942" t="s">
        <v>2956</v>
      </c>
      <c r="J194" s="942"/>
      <c r="K194" s="943" t="s">
        <v>2958</v>
      </c>
      <c r="L194" s="944">
        <f>+[2]Hacienda!D13</f>
        <v>132080000</v>
      </c>
      <c r="M194" s="945">
        <f>+[2]Hacienda!D13</f>
        <v>132080000</v>
      </c>
      <c r="N194" s="945"/>
      <c r="O194" s="945"/>
      <c r="P194" s="945"/>
      <c r="Q194" s="945"/>
      <c r="R194" s="945"/>
      <c r="S194" s="945">
        <f t="shared" si="47"/>
        <v>132080000</v>
      </c>
      <c r="T194" s="945">
        <v>112946190</v>
      </c>
      <c r="U194" s="945"/>
      <c r="V194" s="945"/>
      <c r="W194" s="945"/>
      <c r="X194" s="945"/>
      <c r="Y194" s="945"/>
      <c r="Z194" s="945">
        <f t="shared" si="51"/>
        <v>112946190</v>
      </c>
      <c r="AA194" s="945">
        <v>123377013</v>
      </c>
      <c r="AB194" s="945"/>
      <c r="AC194" s="945"/>
      <c r="AD194" s="945"/>
      <c r="AE194" s="945"/>
      <c r="AF194" s="945"/>
      <c r="AG194" s="945">
        <f t="shared" si="52"/>
        <v>123377013</v>
      </c>
      <c r="AH194" s="945">
        <v>134486051</v>
      </c>
      <c r="AI194" s="945"/>
      <c r="AJ194" s="945"/>
      <c r="AK194" s="945"/>
      <c r="AL194" s="945"/>
      <c r="AM194" s="945"/>
      <c r="AN194" s="945">
        <f t="shared" si="53"/>
        <v>134486051</v>
      </c>
    </row>
    <row r="195" spans="1:40" s="861" customFormat="1" ht="56.25" x14ac:dyDescent="0.2">
      <c r="A195" s="860"/>
      <c r="B195" s="2077"/>
      <c r="C195" s="969">
        <v>45</v>
      </c>
      <c r="D195" s="970" t="s">
        <v>348</v>
      </c>
      <c r="E195" s="968" t="s">
        <v>2687</v>
      </c>
      <c r="F195" s="942" t="s">
        <v>2129</v>
      </c>
      <c r="G195" s="942">
        <v>1000</v>
      </c>
      <c r="H195" s="942" t="s">
        <v>2661</v>
      </c>
      <c r="I195" s="942" t="s">
        <v>2959</v>
      </c>
      <c r="J195" s="942"/>
      <c r="K195" s="943" t="s">
        <v>2960</v>
      </c>
      <c r="L195" s="944">
        <f>[2]Hacienda!D14</f>
        <v>2082115088</v>
      </c>
      <c r="M195" s="945">
        <f>[2]Hacienda!D14</f>
        <v>2082115088</v>
      </c>
      <c r="N195" s="945"/>
      <c r="O195" s="945"/>
      <c r="P195" s="945"/>
      <c r="Q195" s="945"/>
      <c r="R195" s="945"/>
      <c r="S195" s="945">
        <f t="shared" si="47"/>
        <v>2082115088</v>
      </c>
      <c r="T195" s="945">
        <v>1780488845</v>
      </c>
      <c r="U195" s="945"/>
      <c r="V195" s="945"/>
      <c r="W195" s="945"/>
      <c r="X195" s="945"/>
      <c r="Y195" s="945"/>
      <c r="Z195" s="945">
        <f t="shared" si="51"/>
        <v>1780488845</v>
      </c>
      <c r="AA195" s="945">
        <v>1944920815</v>
      </c>
      <c r="AB195" s="945"/>
      <c r="AC195" s="945"/>
      <c r="AD195" s="945"/>
      <c r="AE195" s="945"/>
      <c r="AF195" s="945"/>
      <c r="AG195" s="945">
        <f t="shared" si="52"/>
        <v>1944920815</v>
      </c>
      <c r="AH195" s="945">
        <v>2120044184</v>
      </c>
      <c r="AI195" s="945"/>
      <c r="AJ195" s="945"/>
      <c r="AK195" s="945"/>
      <c r="AL195" s="945"/>
      <c r="AM195" s="945"/>
      <c r="AN195" s="945">
        <f t="shared" si="53"/>
        <v>2120044184</v>
      </c>
    </row>
    <row r="196" spans="1:40" s="861" customFormat="1" ht="12" hidden="1" thickBot="1" x14ac:dyDescent="0.25">
      <c r="A196" s="860"/>
      <c r="B196" s="860"/>
      <c r="G196" s="862"/>
      <c r="H196" s="862"/>
      <c r="I196" s="862"/>
      <c r="J196" s="862"/>
      <c r="K196" s="862"/>
      <c r="L196" s="946" t="s">
        <v>2961</v>
      </c>
      <c r="M196" s="946">
        <f>SUM(M7:M195)</f>
        <v>126936863004</v>
      </c>
      <c r="N196" s="947">
        <f>SUM(N7:N191)</f>
        <v>12600000000</v>
      </c>
      <c r="O196" s="947">
        <f>SUM(O7:O191)</f>
        <v>989403464203</v>
      </c>
      <c r="P196" s="947"/>
      <c r="Q196" s="947">
        <f>SUM(Q7:Q191)</f>
        <v>49957570313</v>
      </c>
      <c r="R196" s="947">
        <f>SUM(R7:R195)</f>
        <v>3000000000</v>
      </c>
      <c r="S196" s="947">
        <f>SUM(S7:S195)</f>
        <v>1181897897520</v>
      </c>
      <c r="T196" s="948">
        <v>1179797895520</v>
      </c>
    </row>
    <row r="197" spans="1:40" s="861" customFormat="1" ht="12" hidden="1" thickBot="1" x14ac:dyDescent="0.25">
      <c r="A197" s="860"/>
      <c r="B197" s="860"/>
      <c r="G197" s="862"/>
      <c r="H197" s="862"/>
      <c r="I197" s="862"/>
      <c r="J197" s="862"/>
      <c r="K197" s="862"/>
      <c r="L197" s="862"/>
      <c r="M197" s="949"/>
      <c r="S197" s="947">
        <f>SUM(M196:R196)</f>
        <v>1181897897520</v>
      </c>
    </row>
    <row r="198" spans="1:40" s="861" customFormat="1" hidden="1" x14ac:dyDescent="0.2">
      <c r="A198" s="860"/>
      <c r="B198" s="860"/>
      <c r="G198" s="862"/>
      <c r="H198" s="862"/>
      <c r="I198" s="862"/>
      <c r="J198" s="862"/>
      <c r="K198" s="862"/>
      <c r="L198" s="862"/>
    </row>
    <row r="199" spans="1:40" s="861" customFormat="1" hidden="1" x14ac:dyDescent="0.2">
      <c r="A199" s="860"/>
      <c r="B199" s="860"/>
      <c r="G199" s="862"/>
      <c r="H199" s="862"/>
      <c r="I199" s="862"/>
      <c r="J199" s="862"/>
      <c r="K199" s="862"/>
    </row>
    <row r="200" spans="1:40" s="861" customFormat="1" hidden="1" x14ac:dyDescent="0.2">
      <c r="A200" s="860"/>
      <c r="B200" s="860"/>
      <c r="G200" s="862"/>
      <c r="H200" s="862"/>
      <c r="I200" s="862"/>
      <c r="J200" s="862"/>
      <c r="K200" s="862"/>
      <c r="T200" s="950">
        <f>S196-T196</f>
        <v>2100002000</v>
      </c>
    </row>
    <row r="201" spans="1:40" s="861" customFormat="1" hidden="1" x14ac:dyDescent="0.2">
      <c r="A201" s="860"/>
      <c r="B201" s="860"/>
      <c r="G201" s="862"/>
      <c r="H201" s="862"/>
      <c r="I201" s="862"/>
      <c r="J201" s="862"/>
      <c r="K201" s="862"/>
    </row>
    <row r="202" spans="1:40" s="861" customFormat="1" hidden="1" x14ac:dyDescent="0.2">
      <c r="A202" s="860"/>
      <c r="B202" s="860"/>
      <c r="G202" s="862"/>
      <c r="H202" s="862"/>
      <c r="I202" s="862"/>
      <c r="J202" s="862"/>
      <c r="K202" s="862"/>
      <c r="T202" s="948"/>
    </row>
    <row r="203" spans="1:40" s="861" customFormat="1" hidden="1" x14ac:dyDescent="0.2">
      <c r="A203" s="860"/>
      <c r="B203" s="860"/>
      <c r="G203" s="862"/>
      <c r="H203" s="862"/>
      <c r="I203" s="862"/>
      <c r="J203" s="862"/>
      <c r="K203" s="862"/>
    </row>
    <row r="204" spans="1:40" s="861" customFormat="1" hidden="1" x14ac:dyDescent="0.2">
      <c r="A204" s="860"/>
      <c r="B204" s="860"/>
      <c r="G204" s="862"/>
      <c r="H204" s="862"/>
      <c r="I204" s="862"/>
      <c r="J204" s="862"/>
      <c r="K204" s="862"/>
    </row>
    <row r="205" spans="1:40" s="861" customFormat="1" x14ac:dyDescent="0.2">
      <c r="A205" s="860"/>
      <c r="B205" s="860"/>
      <c r="G205" s="862"/>
      <c r="H205" s="862"/>
      <c r="I205" s="862"/>
      <c r="J205" s="862"/>
      <c r="K205" s="862"/>
      <c r="M205" s="861">
        <f>SUBTOTAL(9,M42:M195)</f>
        <v>16379942569</v>
      </c>
      <c r="N205" s="861">
        <f>17058289569-M205</f>
        <v>678347000</v>
      </c>
      <c r="R205" s="861">
        <v>238693746</v>
      </c>
      <c r="T205" s="861">
        <f>SUBTOTAL(9,T42:T195)</f>
        <v>14163521188.65</v>
      </c>
      <c r="U205" s="861">
        <v>2646730675</v>
      </c>
      <c r="Z205" s="949"/>
      <c r="AA205" s="861">
        <f>SUBTOTAL(9,AA42:AA195)</f>
        <v>15435846504.0825</v>
      </c>
      <c r="AB205" s="861">
        <v>2891161349</v>
      </c>
      <c r="AH205" s="861">
        <f>SUBTOTAL(9,AH42:AH195)</f>
        <v>16790265502.086624</v>
      </c>
      <c r="AI205" s="861">
        <v>3151485531</v>
      </c>
      <c r="AJ205" s="861">
        <v>2210303230</v>
      </c>
      <c r="AN205" s="949">
        <f>SUM(AN125:AN126)</f>
        <v>284214804</v>
      </c>
    </row>
    <row r="206" spans="1:40" s="861" customFormat="1" x14ac:dyDescent="0.2">
      <c r="A206" s="860"/>
      <c r="B206" s="860"/>
      <c r="G206" s="862"/>
      <c r="H206" s="862"/>
      <c r="I206" s="862"/>
      <c r="J206" s="862"/>
      <c r="K206" s="862"/>
      <c r="L206" s="949">
        <v>2170759335</v>
      </c>
      <c r="T206" s="948">
        <v>1146471634324</v>
      </c>
      <c r="V206" s="861">
        <v>1856291615</v>
      </c>
      <c r="AA206" s="861">
        <v>2027724134</v>
      </c>
      <c r="AH206" s="949">
        <f>SUM(AH174:AH195)</f>
        <v>12845175883</v>
      </c>
      <c r="AN206" s="861">
        <v>284214804</v>
      </c>
    </row>
    <row r="207" spans="1:40" s="861" customFormat="1" x14ac:dyDescent="0.2">
      <c r="A207" s="860"/>
      <c r="B207" s="860"/>
      <c r="G207" s="862"/>
      <c r="H207" s="862"/>
      <c r="I207" s="862"/>
      <c r="J207" s="862"/>
      <c r="K207" s="862"/>
      <c r="L207" s="862"/>
      <c r="M207" s="861">
        <v>2847598524</v>
      </c>
      <c r="O207" s="951"/>
      <c r="T207" s="950">
        <f>T196-T206</f>
        <v>33326261196</v>
      </c>
    </row>
    <row r="208" spans="1:40" s="861" customFormat="1" x14ac:dyDescent="0.2">
      <c r="A208" s="860"/>
      <c r="B208" s="860"/>
      <c r="G208" s="862"/>
      <c r="H208" s="862"/>
      <c r="I208" s="862"/>
      <c r="J208" s="862"/>
      <c r="K208" s="862"/>
      <c r="L208" s="862"/>
      <c r="T208" s="949"/>
      <c r="U208" s="949"/>
      <c r="V208" s="949"/>
      <c r="W208" s="949"/>
      <c r="X208" s="949"/>
      <c r="Y208" s="949"/>
      <c r="Z208" s="949"/>
      <c r="AA208" s="949"/>
      <c r="AB208" s="949"/>
      <c r="AC208" s="949"/>
      <c r="AD208" s="949"/>
      <c r="AE208" s="949"/>
      <c r="AF208" s="949"/>
      <c r="AG208" s="949"/>
      <c r="AH208" s="949"/>
      <c r="AI208" s="949"/>
      <c r="AJ208" s="949"/>
      <c r="AK208" s="949"/>
      <c r="AL208" s="949"/>
      <c r="AM208" s="949"/>
      <c r="AN208" s="949"/>
    </row>
    <row r="209" spans="1:40" s="861" customFormat="1" x14ac:dyDescent="0.2">
      <c r="A209" s="860"/>
      <c r="B209" s="860"/>
      <c r="G209" s="862"/>
      <c r="H209" s="862"/>
      <c r="I209" s="862"/>
      <c r="J209" s="862"/>
      <c r="K209" s="862"/>
      <c r="L209" s="862"/>
    </row>
    <row r="210" spans="1:40" s="861" customFormat="1" x14ac:dyDescent="0.2">
      <c r="A210" s="860"/>
      <c r="B210" s="860"/>
      <c r="G210" s="862"/>
      <c r="H210" s="862"/>
      <c r="I210" s="862"/>
      <c r="J210" s="862"/>
      <c r="K210" s="862"/>
      <c r="L210" s="862"/>
      <c r="M210" s="949"/>
      <c r="N210" s="949"/>
      <c r="O210" s="949"/>
      <c r="P210" s="949"/>
      <c r="Q210" s="949"/>
      <c r="R210" s="949"/>
      <c r="S210" s="949"/>
      <c r="T210" s="949"/>
      <c r="U210" s="949"/>
      <c r="V210" s="949"/>
      <c r="W210" s="949"/>
      <c r="X210" s="949"/>
      <c r="Y210" s="949"/>
      <c r="Z210" s="949"/>
      <c r="AA210" s="949"/>
      <c r="AB210" s="949"/>
      <c r="AC210" s="949"/>
      <c r="AD210" s="949"/>
      <c r="AE210" s="949"/>
      <c r="AF210" s="949"/>
      <c r="AG210" s="949"/>
      <c r="AH210" s="949"/>
      <c r="AI210" s="949"/>
      <c r="AJ210" s="949"/>
      <c r="AK210" s="949"/>
      <c r="AL210" s="949"/>
      <c r="AM210" s="949"/>
      <c r="AN210" s="949"/>
    </row>
    <row r="211" spans="1:40" s="861" customFormat="1" x14ac:dyDescent="0.2">
      <c r="A211" s="860"/>
      <c r="B211" s="860"/>
      <c r="G211" s="862"/>
      <c r="H211" s="862"/>
      <c r="I211" s="862"/>
      <c r="J211" s="862"/>
      <c r="K211" s="862"/>
      <c r="L211" s="862"/>
    </row>
    <row r="212" spans="1:40" s="861" customFormat="1" x14ac:dyDescent="0.2">
      <c r="A212" s="860"/>
      <c r="B212" s="860"/>
      <c r="G212" s="862"/>
      <c r="H212" s="862"/>
      <c r="I212" s="862"/>
      <c r="J212" s="862"/>
      <c r="K212" s="862"/>
      <c r="L212" s="862"/>
    </row>
    <row r="213" spans="1:40" s="861" customFormat="1" x14ac:dyDescent="0.2">
      <c r="A213" s="860"/>
      <c r="B213" s="860"/>
      <c r="G213" s="862"/>
      <c r="H213" s="862"/>
      <c r="I213" s="862"/>
      <c r="J213" s="862"/>
      <c r="K213" s="862"/>
      <c r="L213" s="862"/>
    </row>
    <row r="214" spans="1:40" s="861" customFormat="1" x14ac:dyDescent="0.2">
      <c r="A214" s="860"/>
      <c r="B214" s="860"/>
      <c r="G214" s="862"/>
      <c r="H214" s="862"/>
      <c r="I214" s="862"/>
      <c r="J214" s="862"/>
      <c r="K214" s="862"/>
      <c r="L214" s="862"/>
    </row>
    <row r="215" spans="1:40" s="861" customFormat="1" x14ac:dyDescent="0.2">
      <c r="A215" s="860"/>
      <c r="B215" s="860"/>
      <c r="G215" s="862"/>
      <c r="H215" s="862"/>
      <c r="I215" s="862"/>
      <c r="J215" s="862"/>
      <c r="K215" s="862"/>
      <c r="L215" s="862"/>
      <c r="M215" s="949"/>
      <c r="N215" s="949"/>
      <c r="O215" s="949"/>
      <c r="P215" s="949"/>
      <c r="Q215" s="949"/>
      <c r="R215" s="949"/>
      <c r="S215" s="949"/>
      <c r="T215" s="949"/>
      <c r="U215" s="949"/>
      <c r="V215" s="949"/>
      <c r="W215" s="949"/>
      <c r="X215" s="949"/>
      <c r="Y215" s="949"/>
      <c r="Z215" s="949"/>
      <c r="AA215" s="949"/>
      <c r="AB215" s="949"/>
      <c r="AC215" s="949"/>
      <c r="AD215" s="949"/>
      <c r="AE215" s="949"/>
      <c r="AF215" s="949"/>
      <c r="AG215" s="949"/>
      <c r="AH215" s="949"/>
      <c r="AI215" s="949"/>
      <c r="AJ215" s="949"/>
      <c r="AK215" s="949"/>
      <c r="AL215" s="949"/>
      <c r="AM215" s="949"/>
      <c r="AN215" s="949"/>
    </row>
    <row r="216" spans="1:40" s="861" customFormat="1" x14ac:dyDescent="0.2">
      <c r="A216" s="860"/>
      <c r="B216" s="860"/>
      <c r="G216" s="862"/>
      <c r="H216" s="862"/>
      <c r="I216" s="862"/>
      <c r="J216" s="862"/>
      <c r="K216" s="862"/>
      <c r="L216" s="862"/>
    </row>
    <row r="217" spans="1:40" s="861" customFormat="1" x14ac:dyDescent="0.2">
      <c r="A217" s="860"/>
      <c r="B217" s="860"/>
      <c r="G217" s="862"/>
      <c r="H217" s="862"/>
      <c r="I217" s="862"/>
      <c r="J217" s="862"/>
      <c r="K217" s="862"/>
      <c r="L217" s="862"/>
    </row>
    <row r="218" spans="1:40" s="861" customFormat="1" x14ac:dyDescent="0.2">
      <c r="A218" s="860"/>
      <c r="B218" s="860"/>
      <c r="G218" s="862"/>
      <c r="H218" s="862"/>
      <c r="I218" s="862"/>
      <c r="J218" s="862"/>
      <c r="K218" s="862"/>
      <c r="L218" s="862"/>
    </row>
    <row r="219" spans="1:40" s="861" customFormat="1" x14ac:dyDescent="0.2">
      <c r="A219" s="860"/>
      <c r="B219" s="860"/>
      <c r="G219" s="862"/>
      <c r="H219" s="862"/>
      <c r="I219" s="862"/>
      <c r="J219" s="862"/>
      <c r="K219" s="862"/>
      <c r="L219" s="862"/>
    </row>
    <row r="220" spans="1:40" s="861" customFormat="1" x14ac:dyDescent="0.2">
      <c r="A220" s="860"/>
      <c r="B220" s="860"/>
      <c r="G220" s="862"/>
      <c r="H220" s="862"/>
      <c r="I220" s="862"/>
      <c r="J220" s="862"/>
      <c r="K220" s="862"/>
      <c r="L220" s="862"/>
    </row>
    <row r="221" spans="1:40" s="861" customFormat="1" x14ac:dyDescent="0.2">
      <c r="A221" s="860"/>
      <c r="B221" s="860"/>
      <c r="G221" s="862"/>
      <c r="H221" s="862"/>
      <c r="I221" s="862"/>
      <c r="J221" s="862"/>
      <c r="K221" s="862"/>
      <c r="L221" s="862"/>
    </row>
    <row r="222" spans="1:40" s="861" customFormat="1" x14ac:dyDescent="0.2">
      <c r="A222" s="860"/>
      <c r="B222" s="860"/>
      <c r="G222" s="862"/>
      <c r="H222" s="862"/>
      <c r="I222" s="862"/>
      <c r="J222" s="862"/>
      <c r="K222" s="862"/>
      <c r="L222" s="862"/>
    </row>
    <row r="223" spans="1:40" s="861" customFormat="1" x14ac:dyDescent="0.2">
      <c r="A223" s="860"/>
      <c r="B223" s="860"/>
      <c r="G223" s="862"/>
      <c r="H223" s="862"/>
      <c r="I223" s="862"/>
      <c r="J223" s="862"/>
      <c r="K223" s="862"/>
      <c r="L223" s="949"/>
      <c r="M223" s="949"/>
      <c r="N223" s="949"/>
      <c r="O223" s="949"/>
      <c r="P223" s="949"/>
      <c r="Q223" s="949"/>
      <c r="R223" s="949"/>
      <c r="S223" s="949"/>
      <c r="T223" s="949"/>
      <c r="U223" s="949"/>
      <c r="V223" s="949"/>
      <c r="W223" s="949"/>
      <c r="X223" s="949"/>
      <c r="Y223" s="949"/>
      <c r="Z223" s="949"/>
      <c r="AA223" s="949"/>
      <c r="AB223" s="949"/>
      <c r="AC223" s="949"/>
      <c r="AD223" s="949"/>
      <c r="AE223" s="949"/>
      <c r="AF223" s="949"/>
      <c r="AG223" s="949"/>
      <c r="AH223" s="949"/>
      <c r="AI223" s="949"/>
      <c r="AJ223" s="949"/>
      <c r="AK223" s="949"/>
      <c r="AL223" s="949"/>
      <c r="AM223" s="949"/>
      <c r="AN223" s="949"/>
    </row>
    <row r="224" spans="1:40" s="861" customFormat="1" x14ac:dyDescent="0.2">
      <c r="A224" s="860"/>
      <c r="B224" s="860"/>
      <c r="G224" s="862"/>
      <c r="H224" s="862"/>
      <c r="I224" s="862"/>
      <c r="J224" s="862"/>
      <c r="K224" s="862"/>
      <c r="L224" s="862"/>
    </row>
    <row r="225" spans="1:12" s="861" customFormat="1" x14ac:dyDescent="0.2">
      <c r="A225" s="860"/>
      <c r="B225" s="860"/>
      <c r="G225" s="862"/>
      <c r="H225" s="862"/>
      <c r="I225" s="862"/>
      <c r="J225" s="862"/>
      <c r="K225" s="862"/>
      <c r="L225" s="862"/>
    </row>
    <row r="226" spans="1:12" s="861" customFormat="1" x14ac:dyDescent="0.2">
      <c r="A226" s="860"/>
      <c r="B226" s="860"/>
      <c r="G226" s="862"/>
      <c r="H226" s="862"/>
      <c r="I226" s="862"/>
      <c r="J226" s="862"/>
      <c r="K226" s="862"/>
      <c r="L226" s="862"/>
    </row>
    <row r="227" spans="1:12" s="861" customFormat="1" x14ac:dyDescent="0.2">
      <c r="A227" s="860"/>
      <c r="B227" s="860"/>
      <c r="G227" s="862"/>
      <c r="H227" s="862"/>
      <c r="I227" s="862"/>
      <c r="J227" s="862"/>
      <c r="K227" s="862"/>
      <c r="L227" s="862"/>
    </row>
    <row r="228" spans="1:12" s="861" customFormat="1" x14ac:dyDescent="0.2">
      <c r="A228" s="860"/>
      <c r="B228" s="860"/>
      <c r="G228" s="862"/>
      <c r="H228" s="862"/>
      <c r="I228" s="862"/>
      <c r="J228" s="862"/>
      <c r="K228" s="862"/>
      <c r="L228" s="862"/>
    </row>
    <row r="229" spans="1:12" s="861" customFormat="1" x14ac:dyDescent="0.2">
      <c r="A229" s="860"/>
      <c r="B229" s="860"/>
      <c r="G229" s="862"/>
      <c r="H229" s="862"/>
      <c r="I229" s="862"/>
      <c r="J229" s="862"/>
      <c r="K229" s="862"/>
      <c r="L229" s="862"/>
    </row>
    <row r="230" spans="1:12" s="861" customFormat="1" x14ac:dyDescent="0.2">
      <c r="A230" s="860"/>
      <c r="B230" s="860"/>
      <c r="G230" s="862"/>
      <c r="H230" s="862"/>
      <c r="I230" s="862"/>
      <c r="J230" s="862"/>
      <c r="K230" s="862"/>
      <c r="L230" s="862"/>
    </row>
    <row r="231" spans="1:12" s="861" customFormat="1" x14ac:dyDescent="0.2">
      <c r="A231" s="860"/>
      <c r="B231" s="860"/>
      <c r="G231" s="862"/>
      <c r="H231" s="862"/>
      <c r="I231" s="862"/>
      <c r="J231" s="862"/>
      <c r="K231" s="862"/>
      <c r="L231" s="862"/>
    </row>
    <row r="232" spans="1:12" s="861" customFormat="1" x14ac:dyDescent="0.2">
      <c r="A232" s="860"/>
      <c r="B232" s="860"/>
      <c r="G232" s="862"/>
      <c r="H232" s="862"/>
      <c r="I232" s="862"/>
      <c r="J232" s="862"/>
      <c r="K232" s="862"/>
      <c r="L232" s="862"/>
    </row>
    <row r="233" spans="1:12" s="861" customFormat="1" x14ac:dyDescent="0.2">
      <c r="A233" s="860"/>
      <c r="B233" s="860"/>
      <c r="G233" s="862"/>
      <c r="H233" s="862"/>
      <c r="I233" s="862"/>
      <c r="J233" s="862"/>
      <c r="K233" s="862"/>
      <c r="L233" s="862"/>
    </row>
    <row r="234" spans="1:12" s="861" customFormat="1" x14ac:dyDescent="0.2">
      <c r="A234" s="860"/>
      <c r="B234" s="860"/>
      <c r="G234" s="862"/>
      <c r="H234" s="862"/>
      <c r="I234" s="862"/>
      <c r="J234" s="862"/>
      <c r="K234" s="862"/>
      <c r="L234" s="862"/>
    </row>
    <row r="235" spans="1:12" s="861" customFormat="1" x14ac:dyDescent="0.2">
      <c r="A235" s="860"/>
      <c r="B235" s="860"/>
      <c r="G235" s="862"/>
      <c r="H235" s="862"/>
      <c r="I235" s="862"/>
      <c r="J235" s="862"/>
      <c r="K235" s="862"/>
      <c r="L235" s="862"/>
    </row>
    <row r="236" spans="1:12" s="861" customFormat="1" x14ac:dyDescent="0.2">
      <c r="A236" s="860"/>
      <c r="B236" s="860"/>
      <c r="G236" s="862"/>
      <c r="H236" s="862"/>
      <c r="I236" s="862"/>
      <c r="J236" s="862"/>
      <c r="K236" s="862"/>
      <c r="L236" s="862"/>
    </row>
    <row r="237" spans="1:12" s="861" customFormat="1" x14ac:dyDescent="0.2">
      <c r="A237" s="860"/>
      <c r="B237" s="860"/>
      <c r="G237" s="862"/>
      <c r="H237" s="862"/>
      <c r="I237" s="862"/>
      <c r="J237" s="862"/>
      <c r="K237" s="862"/>
      <c r="L237" s="862"/>
    </row>
    <row r="238" spans="1:12" s="861" customFormat="1" x14ac:dyDescent="0.2">
      <c r="A238" s="860"/>
      <c r="B238" s="860"/>
      <c r="G238" s="862"/>
      <c r="H238" s="862"/>
      <c r="I238" s="862"/>
      <c r="J238" s="862"/>
      <c r="K238" s="862"/>
      <c r="L238" s="862"/>
    </row>
    <row r="239" spans="1:12" s="861" customFormat="1" x14ac:dyDescent="0.2">
      <c r="A239" s="860"/>
      <c r="B239" s="860"/>
      <c r="G239" s="862"/>
      <c r="H239" s="862"/>
      <c r="I239" s="862"/>
      <c r="J239" s="862"/>
      <c r="K239" s="862"/>
      <c r="L239" s="862"/>
    </row>
    <row r="240" spans="1:12" s="861" customFormat="1" x14ac:dyDescent="0.2">
      <c r="A240" s="860"/>
      <c r="B240" s="860"/>
      <c r="G240" s="862"/>
      <c r="H240" s="862"/>
      <c r="I240" s="862"/>
      <c r="J240" s="862"/>
      <c r="K240" s="862"/>
      <c r="L240" s="862"/>
    </row>
    <row r="241" spans="1:12" s="861" customFormat="1" x14ac:dyDescent="0.2">
      <c r="A241" s="860"/>
      <c r="B241" s="860"/>
      <c r="G241" s="862"/>
      <c r="H241" s="862"/>
      <c r="I241" s="862"/>
      <c r="J241" s="862"/>
      <c r="K241" s="862"/>
      <c r="L241" s="862"/>
    </row>
    <row r="242" spans="1:12" s="861" customFormat="1" x14ac:dyDescent="0.2">
      <c r="A242" s="860"/>
      <c r="B242" s="860"/>
      <c r="G242" s="862"/>
      <c r="H242" s="862"/>
      <c r="I242" s="862"/>
      <c r="J242" s="862"/>
      <c r="K242" s="862"/>
      <c r="L242" s="862"/>
    </row>
    <row r="243" spans="1:12" s="861" customFormat="1" x14ac:dyDescent="0.2">
      <c r="A243" s="860"/>
      <c r="B243" s="860"/>
      <c r="G243" s="862"/>
      <c r="H243" s="862"/>
      <c r="I243" s="862"/>
      <c r="J243" s="862"/>
      <c r="K243" s="862"/>
      <c r="L243" s="862"/>
    </row>
    <row r="244" spans="1:12" s="861" customFormat="1" x14ac:dyDescent="0.2">
      <c r="A244" s="860"/>
      <c r="B244" s="860"/>
      <c r="G244" s="862"/>
      <c r="H244" s="862"/>
      <c r="I244" s="862"/>
      <c r="J244" s="862"/>
      <c r="K244" s="862"/>
      <c r="L244" s="862"/>
    </row>
    <row r="245" spans="1:12" s="861" customFormat="1" x14ac:dyDescent="0.2">
      <c r="A245" s="860"/>
      <c r="B245" s="860"/>
      <c r="G245" s="862"/>
      <c r="H245" s="862"/>
      <c r="I245" s="862"/>
      <c r="J245" s="862"/>
      <c r="K245" s="862"/>
      <c r="L245" s="862"/>
    </row>
    <row r="246" spans="1:12" s="861" customFormat="1" x14ac:dyDescent="0.2">
      <c r="A246" s="860"/>
      <c r="B246" s="860"/>
      <c r="G246" s="862"/>
      <c r="H246" s="862"/>
      <c r="I246" s="862"/>
      <c r="J246" s="862"/>
      <c r="K246" s="862"/>
      <c r="L246" s="862"/>
    </row>
    <row r="247" spans="1:12" s="861" customFormat="1" x14ac:dyDescent="0.2">
      <c r="A247" s="860"/>
      <c r="B247" s="860"/>
      <c r="G247" s="862"/>
      <c r="H247" s="862"/>
      <c r="I247" s="862"/>
      <c r="J247" s="862"/>
      <c r="K247" s="862"/>
      <c r="L247" s="862"/>
    </row>
    <row r="248" spans="1:12" s="861" customFormat="1" x14ac:dyDescent="0.2">
      <c r="A248" s="860"/>
      <c r="B248" s="860"/>
      <c r="G248" s="862"/>
      <c r="H248" s="862"/>
      <c r="I248" s="862"/>
      <c r="J248" s="862"/>
      <c r="K248" s="862"/>
      <c r="L248" s="862"/>
    </row>
    <row r="249" spans="1:12" s="861" customFormat="1" x14ac:dyDescent="0.2">
      <c r="A249" s="860"/>
      <c r="B249" s="860"/>
      <c r="G249" s="862"/>
      <c r="H249" s="862"/>
      <c r="I249" s="862"/>
      <c r="J249" s="862"/>
      <c r="K249" s="862"/>
      <c r="L249" s="862"/>
    </row>
    <row r="250" spans="1:12" s="861" customFormat="1" x14ac:dyDescent="0.2">
      <c r="A250" s="860"/>
      <c r="B250" s="860"/>
      <c r="G250" s="862"/>
      <c r="H250" s="862"/>
      <c r="I250" s="862"/>
      <c r="J250" s="862"/>
      <c r="K250" s="862"/>
      <c r="L250" s="862"/>
    </row>
    <row r="251" spans="1:12" s="861" customFormat="1" x14ac:dyDescent="0.2">
      <c r="A251" s="860"/>
      <c r="B251" s="860"/>
      <c r="G251" s="862"/>
      <c r="H251" s="862"/>
      <c r="I251" s="862"/>
      <c r="J251" s="862"/>
      <c r="K251" s="862"/>
      <c r="L251" s="862"/>
    </row>
    <row r="252" spans="1:12" s="861" customFormat="1" x14ac:dyDescent="0.2">
      <c r="A252" s="860"/>
      <c r="B252" s="860"/>
      <c r="G252" s="862"/>
      <c r="H252" s="862"/>
      <c r="I252" s="862"/>
      <c r="J252" s="862"/>
      <c r="K252" s="862"/>
      <c r="L252" s="862"/>
    </row>
    <row r="253" spans="1:12" s="861" customFormat="1" x14ac:dyDescent="0.2">
      <c r="A253" s="860"/>
      <c r="B253" s="860"/>
      <c r="G253" s="862"/>
      <c r="H253" s="862"/>
      <c r="I253" s="862"/>
      <c r="J253" s="862"/>
      <c r="K253" s="862"/>
      <c r="L253" s="862"/>
    </row>
    <row r="254" spans="1:12" s="861" customFormat="1" x14ac:dyDescent="0.2">
      <c r="A254" s="860"/>
      <c r="B254" s="860"/>
      <c r="G254" s="862"/>
      <c r="H254" s="862"/>
      <c r="I254" s="862"/>
      <c r="J254" s="862"/>
      <c r="K254" s="862"/>
      <c r="L254" s="862"/>
    </row>
    <row r="255" spans="1:12" s="861" customFormat="1" x14ac:dyDescent="0.2">
      <c r="A255" s="860"/>
      <c r="B255" s="860"/>
      <c r="G255" s="862"/>
      <c r="H255" s="862"/>
      <c r="I255" s="862"/>
      <c r="J255" s="862"/>
      <c r="K255" s="862"/>
      <c r="L255" s="862"/>
    </row>
    <row r="256" spans="1:12" s="861" customFormat="1" x14ac:dyDescent="0.2">
      <c r="A256" s="860"/>
      <c r="B256" s="860"/>
      <c r="G256" s="862"/>
      <c r="H256" s="862"/>
      <c r="I256" s="862"/>
      <c r="J256" s="862"/>
      <c r="K256" s="862"/>
      <c r="L256" s="862"/>
    </row>
    <row r="257" spans="1:12" s="861" customFormat="1" x14ac:dyDescent="0.2">
      <c r="A257" s="860"/>
      <c r="B257" s="860"/>
      <c r="G257" s="862"/>
      <c r="H257" s="862"/>
      <c r="I257" s="862"/>
      <c r="J257" s="862"/>
      <c r="K257" s="862"/>
      <c r="L257" s="862"/>
    </row>
    <row r="258" spans="1:12" s="861" customFormat="1" x14ac:dyDescent="0.2">
      <c r="A258" s="860"/>
      <c r="B258" s="860"/>
      <c r="G258" s="862"/>
      <c r="H258" s="862"/>
      <c r="I258" s="862"/>
      <c r="J258" s="862"/>
      <c r="K258" s="862"/>
      <c r="L258" s="862"/>
    </row>
    <row r="259" spans="1:12" s="861" customFormat="1" x14ac:dyDescent="0.2">
      <c r="A259" s="860"/>
      <c r="B259" s="860"/>
      <c r="G259" s="862"/>
      <c r="H259" s="862"/>
      <c r="I259" s="862"/>
      <c r="J259" s="862"/>
      <c r="K259" s="862"/>
      <c r="L259" s="862"/>
    </row>
    <row r="260" spans="1:12" s="861" customFormat="1" x14ac:dyDescent="0.2">
      <c r="A260" s="860"/>
      <c r="B260" s="860"/>
      <c r="G260" s="862"/>
      <c r="H260" s="862"/>
      <c r="I260" s="862"/>
      <c r="J260" s="862"/>
      <c r="K260" s="862"/>
      <c r="L260" s="862"/>
    </row>
    <row r="261" spans="1:12" s="861" customFormat="1" x14ac:dyDescent="0.2">
      <c r="A261" s="860"/>
      <c r="B261" s="860"/>
      <c r="G261" s="862"/>
      <c r="H261" s="862"/>
      <c r="I261" s="862"/>
      <c r="J261" s="862"/>
      <c r="K261" s="862"/>
      <c r="L261" s="862"/>
    </row>
    <row r="262" spans="1:12" s="861" customFormat="1" x14ac:dyDescent="0.2">
      <c r="A262" s="860"/>
      <c r="B262" s="860"/>
      <c r="G262" s="862"/>
      <c r="H262" s="862"/>
      <c r="I262" s="862"/>
      <c r="J262" s="862"/>
      <c r="K262" s="862"/>
      <c r="L262" s="862"/>
    </row>
    <row r="263" spans="1:12" s="861" customFormat="1" x14ac:dyDescent="0.2">
      <c r="A263" s="860"/>
      <c r="B263" s="860"/>
      <c r="G263" s="862"/>
      <c r="H263" s="862"/>
      <c r="I263" s="862"/>
      <c r="J263" s="862"/>
      <c r="K263" s="862"/>
      <c r="L263" s="862"/>
    </row>
    <row r="264" spans="1:12" s="861" customFormat="1" x14ac:dyDescent="0.2">
      <c r="A264" s="860"/>
      <c r="B264" s="860"/>
      <c r="G264" s="862"/>
      <c r="H264" s="862"/>
      <c r="I264" s="862"/>
      <c r="J264" s="862"/>
      <c r="K264" s="862"/>
      <c r="L264" s="862"/>
    </row>
    <row r="265" spans="1:12" s="861" customFormat="1" x14ac:dyDescent="0.2">
      <c r="A265" s="860"/>
      <c r="B265" s="860"/>
      <c r="G265" s="862"/>
      <c r="H265" s="862"/>
      <c r="I265" s="862"/>
      <c r="J265" s="862"/>
      <c r="K265" s="862"/>
      <c r="L265" s="862"/>
    </row>
    <row r="266" spans="1:12" s="861" customFormat="1" x14ac:dyDescent="0.2">
      <c r="A266" s="860"/>
      <c r="B266" s="860"/>
      <c r="G266" s="862"/>
      <c r="H266" s="862"/>
      <c r="I266" s="862"/>
      <c r="J266" s="862"/>
      <c r="K266" s="862"/>
      <c r="L266" s="862"/>
    </row>
    <row r="267" spans="1:12" s="861" customFormat="1" x14ac:dyDescent="0.2">
      <c r="A267" s="860"/>
      <c r="B267" s="860"/>
      <c r="G267" s="862"/>
      <c r="H267" s="862"/>
      <c r="I267" s="862"/>
      <c r="J267" s="862"/>
      <c r="K267" s="862"/>
      <c r="L267" s="862"/>
    </row>
    <row r="268" spans="1:12" s="861" customFormat="1" x14ac:dyDescent="0.2">
      <c r="A268" s="860"/>
      <c r="B268" s="860"/>
      <c r="G268" s="862"/>
      <c r="H268" s="862"/>
      <c r="I268" s="862"/>
      <c r="J268" s="862"/>
      <c r="K268" s="862"/>
      <c r="L268" s="862"/>
    </row>
    <row r="269" spans="1:12" s="861" customFormat="1" x14ac:dyDescent="0.2">
      <c r="A269" s="860"/>
      <c r="B269" s="860"/>
      <c r="G269" s="862"/>
      <c r="H269" s="862"/>
      <c r="I269" s="862"/>
      <c r="J269" s="862"/>
      <c r="K269" s="862"/>
      <c r="L269" s="862"/>
    </row>
    <row r="270" spans="1:12" s="861" customFormat="1" x14ac:dyDescent="0.2">
      <c r="A270" s="860"/>
      <c r="B270" s="860"/>
      <c r="G270" s="862"/>
      <c r="H270" s="862"/>
      <c r="I270" s="862"/>
      <c r="J270" s="862"/>
      <c r="K270" s="862"/>
      <c r="L270" s="862"/>
    </row>
    <row r="271" spans="1:12" s="861" customFormat="1" x14ac:dyDescent="0.2">
      <c r="A271" s="860"/>
      <c r="B271" s="860"/>
      <c r="G271" s="862"/>
      <c r="H271" s="862"/>
      <c r="I271" s="862"/>
      <c r="J271" s="862"/>
      <c r="K271" s="862"/>
      <c r="L271" s="862"/>
    </row>
    <row r="272" spans="1:12" s="861" customFormat="1" x14ac:dyDescent="0.2">
      <c r="A272" s="860"/>
      <c r="B272" s="860"/>
      <c r="G272" s="862"/>
      <c r="H272" s="862"/>
      <c r="I272" s="862"/>
      <c r="J272" s="862"/>
      <c r="K272" s="862"/>
      <c r="L272" s="862"/>
    </row>
    <row r="273" spans="1:12" s="861" customFormat="1" x14ac:dyDescent="0.2">
      <c r="A273" s="860"/>
      <c r="B273" s="860"/>
      <c r="G273" s="862"/>
      <c r="H273" s="862"/>
      <c r="I273" s="862"/>
      <c r="J273" s="862"/>
      <c r="K273" s="862"/>
      <c r="L273" s="862"/>
    </row>
    <row r="274" spans="1:12" s="861" customFormat="1" x14ac:dyDescent="0.2">
      <c r="A274" s="860"/>
      <c r="B274" s="860"/>
      <c r="G274" s="862"/>
      <c r="H274" s="862"/>
      <c r="I274" s="862"/>
      <c r="J274" s="862"/>
      <c r="K274" s="862"/>
      <c r="L274" s="862"/>
    </row>
    <row r="275" spans="1:12" s="861" customFormat="1" x14ac:dyDescent="0.2">
      <c r="A275" s="860"/>
      <c r="B275" s="860"/>
      <c r="G275" s="862"/>
      <c r="H275" s="862"/>
      <c r="I275" s="862"/>
      <c r="J275" s="862"/>
      <c r="K275" s="862"/>
      <c r="L275" s="862"/>
    </row>
    <row r="276" spans="1:12" s="861" customFormat="1" x14ac:dyDescent="0.2">
      <c r="A276" s="860"/>
      <c r="B276" s="860"/>
      <c r="G276" s="862"/>
      <c r="H276" s="862"/>
      <c r="I276" s="862"/>
      <c r="J276" s="862"/>
      <c r="K276" s="862"/>
      <c r="L276" s="862"/>
    </row>
    <row r="277" spans="1:12" s="861" customFormat="1" x14ac:dyDescent="0.2">
      <c r="A277" s="860"/>
      <c r="B277" s="860"/>
      <c r="G277" s="862"/>
      <c r="H277" s="862"/>
      <c r="I277" s="862"/>
      <c r="J277" s="862"/>
      <c r="K277" s="862"/>
      <c r="L277" s="862"/>
    </row>
    <row r="278" spans="1:12" s="861" customFormat="1" x14ac:dyDescent="0.2">
      <c r="A278" s="860"/>
      <c r="B278" s="860"/>
      <c r="G278" s="862"/>
      <c r="H278" s="862"/>
      <c r="I278" s="862"/>
      <c r="J278" s="862"/>
      <c r="K278" s="862"/>
      <c r="L278" s="862"/>
    </row>
    <row r="279" spans="1:12" s="861" customFormat="1" x14ac:dyDescent="0.2">
      <c r="A279" s="860"/>
      <c r="B279" s="860"/>
      <c r="G279" s="862"/>
      <c r="H279" s="862"/>
      <c r="I279" s="862"/>
      <c r="J279" s="862"/>
      <c r="K279" s="862"/>
      <c r="L279" s="862"/>
    </row>
    <row r="280" spans="1:12" s="861" customFormat="1" x14ac:dyDescent="0.2">
      <c r="A280" s="860"/>
      <c r="B280" s="860"/>
      <c r="G280" s="862"/>
      <c r="H280" s="862"/>
      <c r="I280" s="862"/>
      <c r="J280" s="862"/>
      <c r="K280" s="862"/>
      <c r="L280" s="862"/>
    </row>
    <row r="281" spans="1:12" s="861" customFormat="1" x14ac:dyDescent="0.2">
      <c r="A281" s="860"/>
      <c r="B281" s="860"/>
      <c r="G281" s="862"/>
      <c r="H281" s="862"/>
      <c r="I281" s="862"/>
      <c r="J281" s="862"/>
      <c r="K281" s="862"/>
      <c r="L281" s="862"/>
    </row>
    <row r="282" spans="1:12" s="861" customFormat="1" x14ac:dyDescent="0.2">
      <c r="A282" s="860"/>
      <c r="B282" s="860"/>
      <c r="G282" s="862"/>
      <c r="H282" s="862"/>
      <c r="I282" s="862"/>
      <c r="J282" s="862"/>
      <c r="K282" s="862"/>
      <c r="L282" s="862"/>
    </row>
    <row r="283" spans="1:12" s="861" customFormat="1" x14ac:dyDescent="0.2">
      <c r="A283" s="860"/>
      <c r="B283" s="860"/>
      <c r="G283" s="862"/>
      <c r="H283" s="862"/>
      <c r="I283" s="862"/>
      <c r="J283" s="862"/>
      <c r="K283" s="862"/>
      <c r="L283" s="862"/>
    </row>
    <row r="284" spans="1:12" s="861" customFormat="1" x14ac:dyDescent="0.2">
      <c r="A284" s="860"/>
      <c r="B284" s="860"/>
      <c r="G284" s="862"/>
      <c r="H284" s="862"/>
      <c r="I284" s="862"/>
      <c r="J284" s="862"/>
      <c r="K284" s="862"/>
      <c r="L284" s="862"/>
    </row>
    <row r="285" spans="1:12" s="861" customFormat="1" x14ac:dyDescent="0.2">
      <c r="A285" s="860"/>
      <c r="B285" s="860"/>
      <c r="G285" s="862"/>
      <c r="H285" s="862"/>
      <c r="I285" s="862"/>
      <c r="J285" s="862"/>
      <c r="K285" s="862"/>
      <c r="L285" s="862"/>
    </row>
    <row r="286" spans="1:12" s="861" customFormat="1" x14ac:dyDescent="0.2">
      <c r="A286" s="860"/>
      <c r="B286" s="860"/>
      <c r="G286" s="862"/>
      <c r="H286" s="862"/>
      <c r="I286" s="862"/>
      <c r="J286" s="862"/>
      <c r="K286" s="862"/>
      <c r="L286" s="862"/>
    </row>
    <row r="287" spans="1:12" s="861" customFormat="1" x14ac:dyDescent="0.2">
      <c r="A287" s="860"/>
      <c r="B287" s="860"/>
      <c r="G287" s="862"/>
      <c r="H287" s="862"/>
      <c r="I287" s="862"/>
      <c r="J287" s="862"/>
      <c r="K287" s="862"/>
      <c r="L287" s="862"/>
    </row>
    <row r="288" spans="1:12" s="861" customFormat="1" x14ac:dyDescent="0.2">
      <c r="A288" s="860"/>
      <c r="B288" s="860"/>
      <c r="G288" s="862"/>
      <c r="H288" s="862"/>
      <c r="I288" s="862"/>
      <c r="J288" s="862"/>
      <c r="K288" s="862"/>
      <c r="L288" s="862"/>
    </row>
    <row r="289" spans="1:12" s="861" customFormat="1" x14ac:dyDescent="0.2">
      <c r="A289" s="860"/>
      <c r="B289" s="860"/>
      <c r="G289" s="862"/>
      <c r="H289" s="862"/>
      <c r="I289" s="862"/>
      <c r="J289" s="862"/>
      <c r="K289" s="862"/>
      <c r="L289" s="862"/>
    </row>
    <row r="290" spans="1:12" s="861" customFormat="1" x14ac:dyDescent="0.2">
      <c r="A290" s="860"/>
      <c r="B290" s="860"/>
      <c r="G290" s="862"/>
      <c r="H290" s="862"/>
      <c r="I290" s="862"/>
      <c r="J290" s="862"/>
      <c r="K290" s="862"/>
      <c r="L290" s="862"/>
    </row>
    <row r="291" spans="1:12" s="861" customFormat="1" x14ac:dyDescent="0.2">
      <c r="A291" s="860"/>
      <c r="B291" s="860"/>
      <c r="G291" s="862"/>
      <c r="H291" s="862"/>
      <c r="I291" s="862"/>
      <c r="J291" s="862"/>
      <c r="K291" s="862"/>
      <c r="L291" s="862"/>
    </row>
    <row r="292" spans="1:12" s="861" customFormat="1" x14ac:dyDescent="0.2">
      <c r="A292" s="860"/>
      <c r="B292" s="860"/>
      <c r="G292" s="862"/>
      <c r="H292" s="862"/>
      <c r="I292" s="862"/>
      <c r="J292" s="862"/>
      <c r="K292" s="862"/>
      <c r="L292" s="862"/>
    </row>
    <row r="293" spans="1:12" s="861" customFormat="1" x14ac:dyDescent="0.2">
      <c r="A293" s="860"/>
      <c r="B293" s="860"/>
      <c r="G293" s="862"/>
      <c r="H293" s="862"/>
      <c r="I293" s="862"/>
      <c r="J293" s="862"/>
      <c r="K293" s="862"/>
      <c r="L293" s="862"/>
    </row>
    <row r="294" spans="1:12" s="861" customFormat="1" x14ac:dyDescent="0.2">
      <c r="A294" s="860"/>
      <c r="B294" s="860"/>
      <c r="G294" s="862"/>
      <c r="H294" s="862"/>
      <c r="I294" s="862"/>
      <c r="J294" s="862"/>
      <c r="K294" s="862"/>
      <c r="L294" s="862"/>
    </row>
    <row r="295" spans="1:12" s="861" customFormat="1" x14ac:dyDescent="0.2">
      <c r="A295" s="860"/>
      <c r="B295" s="860"/>
      <c r="G295" s="862"/>
      <c r="H295" s="862"/>
      <c r="I295" s="862"/>
      <c r="J295" s="862"/>
      <c r="K295" s="862"/>
      <c r="L295" s="862"/>
    </row>
    <row r="296" spans="1:12" s="861" customFormat="1" x14ac:dyDescent="0.2">
      <c r="A296" s="860"/>
      <c r="B296" s="860"/>
      <c r="G296" s="862"/>
      <c r="H296" s="862"/>
      <c r="I296" s="862"/>
      <c r="J296" s="862"/>
      <c r="K296" s="862"/>
      <c r="L296" s="862"/>
    </row>
    <row r="297" spans="1:12" s="861" customFormat="1" x14ac:dyDescent="0.2">
      <c r="A297" s="860"/>
      <c r="B297" s="860"/>
      <c r="G297" s="862"/>
      <c r="H297" s="862"/>
      <c r="I297" s="862"/>
      <c r="J297" s="862"/>
      <c r="K297" s="862"/>
      <c r="L297" s="862"/>
    </row>
    <row r="298" spans="1:12" s="861" customFormat="1" x14ac:dyDescent="0.2">
      <c r="A298" s="860"/>
      <c r="B298" s="860"/>
      <c r="G298" s="862"/>
      <c r="H298" s="862"/>
      <c r="I298" s="862"/>
      <c r="J298" s="862"/>
      <c r="K298" s="862"/>
      <c r="L298" s="862"/>
    </row>
    <row r="299" spans="1:12" s="861" customFormat="1" x14ac:dyDescent="0.2">
      <c r="A299" s="860"/>
      <c r="B299" s="860"/>
      <c r="G299" s="862"/>
      <c r="H299" s="862"/>
      <c r="I299" s="862"/>
      <c r="J299" s="862"/>
      <c r="K299" s="862"/>
      <c r="L299" s="862"/>
    </row>
    <row r="300" spans="1:12" s="861" customFormat="1" x14ac:dyDescent="0.2">
      <c r="A300" s="860"/>
      <c r="B300" s="860"/>
      <c r="G300" s="862"/>
      <c r="H300" s="862"/>
      <c r="I300" s="862"/>
      <c r="J300" s="862"/>
      <c r="K300" s="862"/>
      <c r="L300" s="862"/>
    </row>
    <row r="301" spans="1:12" s="861" customFormat="1" x14ac:dyDescent="0.2">
      <c r="A301" s="860"/>
      <c r="B301" s="860"/>
      <c r="G301" s="862"/>
      <c r="H301" s="862"/>
      <c r="I301" s="862"/>
      <c r="J301" s="862"/>
      <c r="K301" s="862"/>
      <c r="L301" s="862"/>
    </row>
    <row r="302" spans="1:12" s="861" customFormat="1" x14ac:dyDescent="0.2">
      <c r="A302" s="860"/>
      <c r="B302" s="860"/>
      <c r="G302" s="862"/>
      <c r="H302" s="862"/>
      <c r="I302" s="862"/>
      <c r="J302" s="862"/>
      <c r="K302" s="862"/>
      <c r="L302" s="862"/>
    </row>
    <row r="303" spans="1:12" s="861" customFormat="1" x14ac:dyDescent="0.2">
      <c r="A303" s="860"/>
      <c r="B303" s="860"/>
      <c r="G303" s="862"/>
      <c r="H303" s="862"/>
      <c r="I303" s="862"/>
      <c r="J303" s="862"/>
      <c r="K303" s="862"/>
      <c r="L303" s="862"/>
    </row>
    <row r="304" spans="1:12" s="861" customFormat="1" x14ac:dyDescent="0.2">
      <c r="A304" s="860"/>
      <c r="B304" s="860"/>
      <c r="G304" s="862"/>
      <c r="H304" s="862"/>
      <c r="I304" s="862"/>
      <c r="J304" s="862"/>
      <c r="K304" s="862"/>
      <c r="L304" s="862"/>
    </row>
    <row r="305" spans="1:12" s="861" customFormat="1" x14ac:dyDescent="0.2">
      <c r="A305" s="860"/>
      <c r="B305" s="860"/>
      <c r="G305" s="862"/>
      <c r="H305" s="862"/>
      <c r="I305" s="862"/>
      <c r="J305" s="862"/>
      <c r="K305" s="862"/>
      <c r="L305" s="862"/>
    </row>
    <row r="306" spans="1:12" s="861" customFormat="1" x14ac:dyDescent="0.2">
      <c r="A306" s="860"/>
      <c r="B306" s="860"/>
      <c r="G306" s="862"/>
      <c r="H306" s="862"/>
      <c r="I306" s="862"/>
      <c r="J306" s="862"/>
      <c r="K306" s="862"/>
      <c r="L306" s="862"/>
    </row>
    <row r="307" spans="1:12" s="861" customFormat="1" x14ac:dyDescent="0.2">
      <c r="A307" s="860"/>
      <c r="B307" s="860"/>
      <c r="G307" s="862"/>
      <c r="H307" s="862"/>
      <c r="I307" s="862"/>
      <c r="J307" s="862"/>
      <c r="K307" s="862"/>
      <c r="L307" s="862"/>
    </row>
    <row r="308" spans="1:12" s="861" customFormat="1" x14ac:dyDescent="0.2">
      <c r="A308" s="860"/>
      <c r="B308" s="860"/>
      <c r="G308" s="862"/>
      <c r="H308" s="862"/>
      <c r="I308" s="862"/>
      <c r="J308" s="862"/>
      <c r="K308" s="862"/>
      <c r="L308" s="862"/>
    </row>
    <row r="309" spans="1:12" s="861" customFormat="1" x14ac:dyDescent="0.2">
      <c r="A309" s="860"/>
      <c r="B309" s="860"/>
      <c r="G309" s="862"/>
      <c r="H309" s="862"/>
      <c r="I309" s="862"/>
      <c r="J309" s="862"/>
      <c r="K309" s="862"/>
      <c r="L309" s="862"/>
    </row>
    <row r="310" spans="1:12" s="861" customFormat="1" x14ac:dyDescent="0.2">
      <c r="A310" s="860"/>
      <c r="B310" s="860"/>
      <c r="G310" s="862"/>
      <c r="H310" s="862"/>
      <c r="I310" s="862"/>
      <c r="J310" s="862"/>
      <c r="K310" s="862"/>
      <c r="L310" s="862"/>
    </row>
    <row r="311" spans="1:12" s="861" customFormat="1" x14ac:dyDescent="0.2">
      <c r="A311" s="860"/>
      <c r="B311" s="860"/>
      <c r="G311" s="862"/>
      <c r="H311" s="862"/>
      <c r="I311" s="862"/>
      <c r="J311" s="862"/>
      <c r="K311" s="862"/>
      <c r="L311" s="862"/>
    </row>
    <row r="312" spans="1:12" s="861" customFormat="1" x14ac:dyDescent="0.2">
      <c r="A312" s="860"/>
      <c r="B312" s="860"/>
      <c r="G312" s="862"/>
      <c r="H312" s="862"/>
      <c r="I312" s="862"/>
      <c r="J312" s="862"/>
      <c r="K312" s="862"/>
      <c r="L312" s="862"/>
    </row>
    <row r="313" spans="1:12" s="861" customFormat="1" x14ac:dyDescent="0.2">
      <c r="A313" s="860"/>
      <c r="B313" s="860"/>
      <c r="G313" s="862"/>
      <c r="H313" s="862"/>
      <c r="I313" s="862"/>
      <c r="J313" s="862"/>
      <c r="K313" s="862"/>
      <c r="L313" s="862"/>
    </row>
    <row r="314" spans="1:12" s="861" customFormat="1" x14ac:dyDescent="0.2">
      <c r="A314" s="860"/>
      <c r="B314" s="860"/>
      <c r="G314" s="862"/>
      <c r="H314" s="862"/>
      <c r="I314" s="862"/>
      <c r="J314" s="862"/>
      <c r="K314" s="862"/>
      <c r="L314" s="862"/>
    </row>
    <row r="315" spans="1:12" s="861" customFormat="1" x14ac:dyDescent="0.2">
      <c r="A315" s="860"/>
      <c r="B315" s="860"/>
      <c r="G315" s="862"/>
      <c r="H315" s="862"/>
      <c r="I315" s="862"/>
      <c r="J315" s="862"/>
      <c r="K315" s="862"/>
      <c r="L315" s="862"/>
    </row>
    <row r="316" spans="1:12" s="861" customFormat="1" x14ac:dyDescent="0.2">
      <c r="A316" s="860"/>
      <c r="B316" s="860"/>
      <c r="G316" s="862"/>
      <c r="H316" s="862"/>
      <c r="I316" s="862"/>
      <c r="J316" s="862"/>
      <c r="K316" s="862"/>
      <c r="L316" s="862"/>
    </row>
    <row r="317" spans="1:12" s="861" customFormat="1" x14ac:dyDescent="0.2">
      <c r="A317" s="860"/>
      <c r="B317" s="860"/>
      <c r="G317" s="862"/>
      <c r="H317" s="862"/>
      <c r="I317" s="862"/>
      <c r="J317" s="862"/>
      <c r="K317" s="862"/>
      <c r="L317" s="862"/>
    </row>
    <row r="318" spans="1:12" s="861" customFormat="1" x14ac:dyDescent="0.2">
      <c r="A318" s="860"/>
      <c r="B318" s="860"/>
      <c r="G318" s="862"/>
      <c r="H318" s="862"/>
      <c r="I318" s="862"/>
      <c r="J318" s="862"/>
      <c r="K318" s="862"/>
      <c r="L318" s="862"/>
    </row>
    <row r="319" spans="1:12" s="861" customFormat="1" x14ac:dyDescent="0.2">
      <c r="A319" s="860"/>
      <c r="B319" s="860"/>
      <c r="G319" s="862"/>
      <c r="H319" s="862"/>
      <c r="I319" s="862"/>
      <c r="J319" s="862"/>
      <c r="K319" s="862"/>
      <c r="L319" s="862"/>
    </row>
    <row r="320" spans="1:12" s="861" customFormat="1" x14ac:dyDescent="0.2">
      <c r="A320" s="860"/>
      <c r="B320" s="860"/>
      <c r="G320" s="862"/>
      <c r="H320" s="862"/>
      <c r="I320" s="862"/>
      <c r="J320" s="862"/>
      <c r="K320" s="862"/>
      <c r="L320" s="862"/>
    </row>
    <row r="321" spans="1:12" s="861" customFormat="1" x14ac:dyDescent="0.2">
      <c r="A321" s="860"/>
      <c r="B321" s="860"/>
      <c r="G321" s="862"/>
      <c r="H321" s="862"/>
      <c r="I321" s="862"/>
      <c r="J321" s="862"/>
      <c r="K321" s="862"/>
      <c r="L321" s="862"/>
    </row>
    <row r="322" spans="1:12" s="861" customFormat="1" x14ac:dyDescent="0.2">
      <c r="A322" s="860"/>
      <c r="B322" s="860"/>
      <c r="G322" s="862"/>
      <c r="H322" s="862"/>
      <c r="I322" s="862"/>
      <c r="J322" s="862"/>
      <c r="K322" s="862"/>
      <c r="L322" s="862"/>
    </row>
    <row r="323" spans="1:12" s="861" customFormat="1" x14ac:dyDescent="0.2">
      <c r="A323" s="860"/>
      <c r="B323" s="860"/>
      <c r="G323" s="862"/>
      <c r="H323" s="862"/>
      <c r="I323" s="862"/>
      <c r="J323" s="862"/>
      <c r="K323" s="862"/>
      <c r="L323" s="862"/>
    </row>
    <row r="324" spans="1:12" s="861" customFormat="1" x14ac:dyDescent="0.2">
      <c r="A324" s="860"/>
      <c r="B324" s="860"/>
      <c r="G324" s="862"/>
      <c r="H324" s="862"/>
      <c r="I324" s="862"/>
      <c r="J324" s="862"/>
      <c r="K324" s="862"/>
      <c r="L324" s="862"/>
    </row>
    <row r="325" spans="1:12" s="861" customFormat="1" x14ac:dyDescent="0.2">
      <c r="A325" s="860"/>
      <c r="B325" s="860"/>
      <c r="G325" s="862"/>
      <c r="H325" s="862"/>
      <c r="I325" s="862"/>
      <c r="J325" s="862"/>
      <c r="K325" s="862"/>
      <c r="L325" s="862"/>
    </row>
    <row r="326" spans="1:12" s="861" customFormat="1" x14ac:dyDescent="0.2">
      <c r="A326" s="860"/>
      <c r="B326" s="860"/>
      <c r="G326" s="862"/>
      <c r="H326" s="862"/>
      <c r="I326" s="862"/>
      <c r="J326" s="862"/>
      <c r="K326" s="862"/>
      <c r="L326" s="862"/>
    </row>
    <row r="327" spans="1:12" s="861" customFormat="1" x14ac:dyDescent="0.2">
      <c r="A327" s="860"/>
      <c r="B327" s="860"/>
      <c r="G327" s="862"/>
      <c r="H327" s="862"/>
      <c r="I327" s="862"/>
      <c r="J327" s="862"/>
      <c r="K327" s="862"/>
      <c r="L327" s="862"/>
    </row>
    <row r="328" spans="1:12" s="861" customFormat="1" x14ac:dyDescent="0.2">
      <c r="A328" s="860"/>
      <c r="B328" s="860"/>
      <c r="G328" s="862"/>
      <c r="H328" s="862"/>
      <c r="I328" s="862"/>
      <c r="J328" s="862"/>
      <c r="K328" s="862"/>
      <c r="L328" s="862"/>
    </row>
    <row r="329" spans="1:12" s="861" customFormat="1" x14ac:dyDescent="0.2">
      <c r="A329" s="860"/>
      <c r="B329" s="860"/>
      <c r="G329" s="862"/>
      <c r="H329" s="862"/>
      <c r="I329" s="862"/>
      <c r="J329" s="862"/>
      <c r="K329" s="862"/>
      <c r="L329" s="862"/>
    </row>
    <row r="330" spans="1:12" s="861" customFormat="1" x14ac:dyDescent="0.2">
      <c r="A330" s="860"/>
      <c r="B330" s="860"/>
      <c r="G330" s="862"/>
      <c r="H330" s="862"/>
      <c r="I330" s="862"/>
      <c r="J330" s="862"/>
      <c r="K330" s="862"/>
      <c r="L330" s="862"/>
    </row>
    <row r="331" spans="1:12" s="861" customFormat="1" x14ac:dyDescent="0.2">
      <c r="A331" s="860"/>
      <c r="B331" s="860"/>
      <c r="G331" s="862"/>
      <c r="H331" s="862"/>
      <c r="I331" s="862"/>
      <c r="J331" s="862"/>
      <c r="K331" s="862"/>
      <c r="L331" s="862"/>
    </row>
    <row r="332" spans="1:12" s="861" customFormat="1" x14ac:dyDescent="0.2">
      <c r="A332" s="860"/>
      <c r="B332" s="860"/>
      <c r="G332" s="862"/>
      <c r="H332" s="862"/>
      <c r="I332" s="862"/>
      <c r="J332" s="862"/>
      <c r="K332" s="862"/>
      <c r="L332" s="862"/>
    </row>
    <row r="333" spans="1:12" s="861" customFormat="1" x14ac:dyDescent="0.2">
      <c r="A333" s="860"/>
      <c r="B333" s="860"/>
      <c r="G333" s="862"/>
      <c r="H333" s="862"/>
      <c r="I333" s="862"/>
      <c r="J333" s="862"/>
      <c r="K333" s="862"/>
      <c r="L333" s="862"/>
    </row>
    <row r="334" spans="1:12" s="861" customFormat="1" x14ac:dyDescent="0.2">
      <c r="A334" s="860"/>
      <c r="B334" s="860"/>
      <c r="G334" s="862"/>
      <c r="H334" s="862"/>
      <c r="I334" s="862"/>
      <c r="J334" s="862"/>
      <c r="K334" s="862"/>
      <c r="L334" s="862"/>
    </row>
    <row r="335" spans="1:12" s="861" customFormat="1" x14ac:dyDescent="0.2">
      <c r="A335" s="860"/>
      <c r="B335" s="860"/>
      <c r="G335" s="862"/>
      <c r="H335" s="862"/>
      <c r="I335" s="862"/>
      <c r="J335" s="862"/>
      <c r="K335" s="862"/>
      <c r="L335" s="862"/>
    </row>
    <row r="336" spans="1:12" s="861" customFormat="1" x14ac:dyDescent="0.2">
      <c r="A336" s="860"/>
      <c r="B336" s="860"/>
      <c r="G336" s="862"/>
      <c r="H336" s="862"/>
      <c r="I336" s="862"/>
      <c r="J336" s="862"/>
      <c r="K336" s="862"/>
      <c r="L336" s="862"/>
    </row>
    <row r="337" spans="1:12" s="861" customFormat="1" x14ac:dyDescent="0.2">
      <c r="A337" s="860"/>
      <c r="B337" s="860"/>
      <c r="G337" s="862"/>
      <c r="H337" s="862"/>
      <c r="I337" s="862"/>
      <c r="J337" s="862"/>
      <c r="K337" s="862"/>
      <c r="L337" s="862"/>
    </row>
    <row r="338" spans="1:12" s="861" customFormat="1" x14ac:dyDescent="0.2">
      <c r="A338" s="860"/>
      <c r="B338" s="860"/>
      <c r="G338" s="862"/>
      <c r="H338" s="862"/>
      <c r="I338" s="862"/>
      <c r="J338" s="862"/>
      <c r="K338" s="862"/>
      <c r="L338" s="862"/>
    </row>
    <row r="339" spans="1:12" s="861" customFormat="1" x14ac:dyDescent="0.2">
      <c r="A339" s="860"/>
      <c r="B339" s="860"/>
      <c r="G339" s="862"/>
      <c r="H339" s="862"/>
      <c r="I339" s="862"/>
      <c r="J339" s="862"/>
      <c r="K339" s="862"/>
      <c r="L339" s="862"/>
    </row>
    <row r="340" spans="1:12" s="861" customFormat="1" x14ac:dyDescent="0.2">
      <c r="A340" s="860"/>
      <c r="B340" s="860"/>
      <c r="G340" s="862"/>
      <c r="H340" s="862"/>
      <c r="I340" s="862"/>
      <c r="J340" s="862"/>
      <c r="K340" s="862"/>
      <c r="L340" s="862"/>
    </row>
    <row r="341" spans="1:12" s="861" customFormat="1" x14ac:dyDescent="0.2">
      <c r="A341" s="860"/>
      <c r="B341" s="860"/>
      <c r="G341" s="862"/>
      <c r="H341" s="862"/>
      <c r="I341" s="862"/>
      <c r="J341" s="862"/>
      <c r="K341" s="862"/>
      <c r="L341" s="862"/>
    </row>
    <row r="342" spans="1:12" s="861" customFormat="1" x14ac:dyDescent="0.2">
      <c r="A342" s="860"/>
      <c r="B342" s="860"/>
      <c r="G342" s="862"/>
      <c r="H342" s="862"/>
      <c r="I342" s="862"/>
      <c r="J342" s="862"/>
      <c r="K342" s="862"/>
      <c r="L342" s="862"/>
    </row>
    <row r="343" spans="1:12" s="861" customFormat="1" x14ac:dyDescent="0.2">
      <c r="A343" s="860"/>
      <c r="B343" s="860"/>
      <c r="G343" s="862"/>
      <c r="H343" s="862"/>
      <c r="I343" s="862"/>
      <c r="J343" s="862"/>
      <c r="K343" s="862"/>
      <c r="L343" s="862"/>
    </row>
    <row r="344" spans="1:12" s="861" customFormat="1" x14ac:dyDescent="0.2">
      <c r="A344" s="860"/>
      <c r="B344" s="860"/>
      <c r="G344" s="862"/>
      <c r="H344" s="862"/>
      <c r="I344" s="862"/>
      <c r="J344" s="862"/>
      <c r="K344" s="862"/>
      <c r="L344" s="862"/>
    </row>
    <row r="345" spans="1:12" s="861" customFormat="1" x14ac:dyDescent="0.2">
      <c r="A345" s="860"/>
      <c r="B345" s="860"/>
      <c r="G345" s="862"/>
      <c r="H345" s="862"/>
      <c r="I345" s="862"/>
      <c r="J345" s="862"/>
      <c r="K345" s="862"/>
      <c r="L345" s="862"/>
    </row>
    <row r="346" spans="1:12" s="861" customFormat="1" x14ac:dyDescent="0.2">
      <c r="A346" s="860"/>
      <c r="B346" s="860"/>
      <c r="G346" s="862"/>
      <c r="H346" s="862"/>
      <c r="I346" s="862"/>
      <c r="J346" s="862"/>
      <c r="K346" s="862"/>
      <c r="L346" s="862"/>
    </row>
    <row r="347" spans="1:12" s="861" customFormat="1" x14ac:dyDescent="0.2">
      <c r="A347" s="860"/>
      <c r="B347" s="860"/>
      <c r="G347" s="862"/>
      <c r="H347" s="862"/>
      <c r="I347" s="862"/>
      <c r="J347" s="862"/>
      <c r="K347" s="862"/>
      <c r="L347" s="862"/>
    </row>
    <row r="348" spans="1:12" s="861" customFormat="1" x14ac:dyDescent="0.2">
      <c r="A348" s="860"/>
      <c r="B348" s="860"/>
      <c r="G348" s="862"/>
      <c r="H348" s="862"/>
      <c r="I348" s="862"/>
      <c r="J348" s="862"/>
      <c r="K348" s="862"/>
      <c r="L348" s="862"/>
    </row>
    <row r="349" spans="1:12" s="861" customFormat="1" x14ac:dyDescent="0.2">
      <c r="A349" s="860"/>
      <c r="B349" s="860"/>
      <c r="G349" s="862"/>
      <c r="H349" s="862"/>
      <c r="I349" s="862"/>
      <c r="J349" s="862"/>
      <c r="K349" s="862"/>
      <c r="L349" s="862"/>
    </row>
    <row r="350" spans="1:12" s="861" customFormat="1" x14ac:dyDescent="0.2">
      <c r="A350" s="860"/>
      <c r="B350" s="860"/>
      <c r="G350" s="862"/>
      <c r="H350" s="862"/>
      <c r="I350" s="862"/>
      <c r="J350" s="862"/>
      <c r="K350" s="862"/>
      <c r="L350" s="862"/>
    </row>
    <row r="351" spans="1:12" s="861" customFormat="1" x14ac:dyDescent="0.2">
      <c r="A351" s="860"/>
      <c r="B351" s="860"/>
      <c r="G351" s="862"/>
      <c r="H351" s="862"/>
      <c r="I351" s="862"/>
      <c r="J351" s="862"/>
      <c r="K351" s="862"/>
      <c r="L351" s="862"/>
    </row>
    <row r="352" spans="1:12" s="861" customFormat="1" x14ac:dyDescent="0.2">
      <c r="A352" s="860"/>
      <c r="B352" s="860"/>
      <c r="G352" s="862"/>
      <c r="H352" s="862"/>
      <c r="I352" s="862"/>
      <c r="J352" s="862"/>
      <c r="K352" s="862"/>
      <c r="L352" s="862"/>
    </row>
    <row r="353" spans="1:12" s="861" customFormat="1" x14ac:dyDescent="0.2">
      <c r="A353" s="860"/>
      <c r="B353" s="860"/>
      <c r="G353" s="862"/>
      <c r="H353" s="862"/>
      <c r="I353" s="862"/>
      <c r="J353" s="862"/>
      <c r="K353" s="862"/>
      <c r="L353" s="862"/>
    </row>
    <row r="354" spans="1:12" s="861" customFormat="1" x14ac:dyDescent="0.2">
      <c r="A354" s="860"/>
      <c r="B354" s="860"/>
      <c r="G354" s="862"/>
      <c r="H354" s="862"/>
      <c r="I354" s="862"/>
      <c r="J354" s="862"/>
      <c r="K354" s="862"/>
      <c r="L354" s="862"/>
    </row>
    <row r="355" spans="1:12" s="861" customFormat="1" x14ac:dyDescent="0.2">
      <c r="A355" s="860"/>
      <c r="B355" s="860"/>
      <c r="G355" s="862"/>
      <c r="H355" s="862"/>
      <c r="I355" s="862"/>
      <c r="J355" s="862"/>
      <c r="K355" s="862"/>
      <c r="L355" s="862"/>
    </row>
    <row r="356" spans="1:12" s="861" customFormat="1" x14ac:dyDescent="0.2">
      <c r="A356" s="860"/>
      <c r="B356" s="860"/>
      <c r="G356" s="862"/>
      <c r="H356" s="862"/>
      <c r="I356" s="862"/>
      <c r="J356" s="862"/>
      <c r="K356" s="862"/>
      <c r="L356" s="862"/>
    </row>
    <row r="357" spans="1:12" s="861" customFormat="1" x14ac:dyDescent="0.2">
      <c r="A357" s="860"/>
      <c r="B357" s="860"/>
      <c r="G357" s="862"/>
      <c r="H357" s="862"/>
      <c r="I357" s="862"/>
      <c r="J357" s="862"/>
      <c r="K357" s="862"/>
      <c r="L357" s="862"/>
    </row>
    <row r="358" spans="1:12" s="861" customFormat="1" x14ac:dyDescent="0.2">
      <c r="A358" s="860"/>
      <c r="B358" s="860"/>
      <c r="G358" s="862"/>
      <c r="H358" s="862"/>
      <c r="I358" s="862"/>
      <c r="J358" s="862"/>
      <c r="K358" s="862"/>
      <c r="L358" s="862"/>
    </row>
    <row r="359" spans="1:12" s="861" customFormat="1" x14ac:dyDescent="0.2">
      <c r="A359" s="860"/>
      <c r="B359" s="860"/>
      <c r="G359" s="862"/>
      <c r="H359" s="862"/>
      <c r="I359" s="862"/>
      <c r="J359" s="862"/>
      <c r="K359" s="862"/>
      <c r="L359" s="862"/>
    </row>
    <row r="360" spans="1:12" s="861" customFormat="1" x14ac:dyDescent="0.2">
      <c r="A360" s="860"/>
      <c r="B360" s="860"/>
      <c r="G360" s="862"/>
      <c r="H360" s="862"/>
      <c r="I360" s="862"/>
      <c r="J360" s="862"/>
      <c r="K360" s="862"/>
      <c r="L360" s="862"/>
    </row>
    <row r="361" spans="1:12" s="861" customFormat="1" x14ac:dyDescent="0.2">
      <c r="A361" s="860"/>
      <c r="B361" s="860"/>
      <c r="G361" s="862"/>
      <c r="H361" s="862"/>
      <c r="I361" s="862"/>
      <c r="J361" s="862"/>
      <c r="K361" s="862"/>
      <c r="L361" s="862"/>
    </row>
    <row r="362" spans="1:12" s="861" customFormat="1" x14ac:dyDescent="0.2">
      <c r="A362" s="860"/>
      <c r="B362" s="860"/>
      <c r="G362" s="862"/>
      <c r="H362" s="862"/>
      <c r="I362" s="862"/>
      <c r="J362" s="862"/>
      <c r="K362" s="862"/>
      <c r="L362" s="862"/>
    </row>
    <row r="363" spans="1:12" s="861" customFormat="1" x14ac:dyDescent="0.2">
      <c r="A363" s="860"/>
      <c r="B363" s="860"/>
      <c r="G363" s="862"/>
      <c r="H363" s="862"/>
      <c r="I363" s="862"/>
      <c r="J363" s="862"/>
      <c r="K363" s="862"/>
      <c r="L363" s="862"/>
    </row>
    <row r="364" spans="1:12" s="861" customFormat="1" x14ac:dyDescent="0.2">
      <c r="A364" s="860"/>
      <c r="B364" s="860"/>
      <c r="G364" s="862"/>
      <c r="H364" s="862"/>
      <c r="I364" s="862"/>
      <c r="J364" s="862"/>
      <c r="K364" s="862"/>
      <c r="L364" s="862"/>
    </row>
    <row r="365" spans="1:12" s="861" customFormat="1" x14ac:dyDescent="0.2">
      <c r="A365" s="860"/>
      <c r="B365" s="860"/>
      <c r="G365" s="862"/>
      <c r="H365" s="862"/>
      <c r="I365" s="862"/>
      <c r="J365" s="862"/>
      <c r="K365" s="862"/>
      <c r="L365" s="862"/>
    </row>
    <row r="366" spans="1:12" s="861" customFormat="1" x14ac:dyDescent="0.2">
      <c r="A366" s="860"/>
      <c r="B366" s="860"/>
      <c r="G366" s="862"/>
      <c r="H366" s="862"/>
      <c r="I366" s="862"/>
      <c r="J366" s="862"/>
      <c r="K366" s="862"/>
      <c r="L366" s="862"/>
    </row>
    <row r="367" spans="1:12" s="861" customFormat="1" x14ac:dyDescent="0.2">
      <c r="A367" s="860"/>
      <c r="B367" s="860"/>
      <c r="G367" s="862"/>
      <c r="H367" s="862"/>
      <c r="I367" s="862"/>
      <c r="J367" s="862"/>
      <c r="K367" s="862"/>
      <c r="L367" s="862"/>
    </row>
    <row r="368" spans="1:12" s="861" customFormat="1" x14ac:dyDescent="0.2">
      <c r="A368" s="860"/>
      <c r="B368" s="860"/>
      <c r="G368" s="862"/>
      <c r="H368" s="862"/>
      <c r="I368" s="862"/>
      <c r="J368" s="862"/>
      <c r="K368" s="862"/>
      <c r="L368" s="862"/>
    </row>
    <row r="369" spans="1:12" s="861" customFormat="1" x14ac:dyDescent="0.2">
      <c r="A369" s="860"/>
      <c r="B369" s="860"/>
      <c r="G369" s="862"/>
      <c r="H369" s="862"/>
      <c r="I369" s="862"/>
      <c r="J369" s="862"/>
      <c r="K369" s="862"/>
      <c r="L369" s="862"/>
    </row>
    <row r="370" spans="1:12" s="861" customFormat="1" x14ac:dyDescent="0.2">
      <c r="A370" s="860"/>
      <c r="B370" s="860"/>
      <c r="G370" s="862"/>
      <c r="H370" s="862"/>
      <c r="I370" s="862"/>
      <c r="J370" s="862"/>
      <c r="K370" s="862"/>
      <c r="L370" s="862"/>
    </row>
    <row r="371" spans="1:12" s="861" customFormat="1" x14ac:dyDescent="0.2">
      <c r="A371" s="860"/>
      <c r="B371" s="860"/>
      <c r="G371" s="862"/>
      <c r="H371" s="862"/>
      <c r="I371" s="862"/>
      <c r="J371" s="862"/>
      <c r="K371" s="862"/>
      <c r="L371" s="862"/>
    </row>
    <row r="372" spans="1:12" s="861" customFormat="1" x14ac:dyDescent="0.2">
      <c r="A372" s="860"/>
      <c r="B372" s="860"/>
      <c r="G372" s="862"/>
      <c r="H372" s="862"/>
      <c r="I372" s="862"/>
      <c r="J372" s="862"/>
      <c r="K372" s="862"/>
      <c r="L372" s="862"/>
    </row>
    <row r="373" spans="1:12" s="861" customFormat="1" x14ac:dyDescent="0.2">
      <c r="A373" s="860"/>
      <c r="B373" s="860"/>
      <c r="G373" s="862"/>
      <c r="H373" s="862"/>
      <c r="I373" s="862"/>
      <c r="J373" s="862"/>
      <c r="K373" s="862"/>
      <c r="L373" s="862"/>
    </row>
    <row r="374" spans="1:12" s="861" customFormat="1" x14ac:dyDescent="0.2">
      <c r="A374" s="860"/>
      <c r="B374" s="860"/>
      <c r="G374" s="862"/>
      <c r="H374" s="862"/>
      <c r="I374" s="862"/>
      <c r="J374" s="862"/>
      <c r="K374" s="862"/>
      <c r="L374" s="862"/>
    </row>
    <row r="375" spans="1:12" s="861" customFormat="1" x14ac:dyDescent="0.2">
      <c r="A375" s="860"/>
      <c r="B375" s="860"/>
      <c r="G375" s="862"/>
      <c r="H375" s="862"/>
      <c r="I375" s="862"/>
      <c r="J375" s="862"/>
      <c r="K375" s="862"/>
      <c r="L375" s="862"/>
    </row>
    <row r="376" spans="1:12" s="861" customFormat="1" x14ac:dyDescent="0.2">
      <c r="A376" s="860"/>
      <c r="B376" s="860"/>
      <c r="G376" s="862"/>
      <c r="H376" s="862"/>
      <c r="I376" s="862"/>
      <c r="J376" s="862"/>
      <c r="K376" s="862"/>
      <c r="L376" s="862"/>
    </row>
    <row r="377" spans="1:12" s="861" customFormat="1" x14ac:dyDescent="0.2">
      <c r="A377" s="860"/>
      <c r="B377" s="860"/>
      <c r="G377" s="862"/>
      <c r="H377" s="862"/>
      <c r="I377" s="862"/>
      <c r="J377" s="862"/>
      <c r="K377" s="862"/>
      <c r="L377" s="862"/>
    </row>
    <row r="378" spans="1:12" s="861" customFormat="1" x14ac:dyDescent="0.2">
      <c r="A378" s="860"/>
      <c r="B378" s="860"/>
      <c r="G378" s="862"/>
      <c r="H378" s="862"/>
      <c r="I378" s="862"/>
      <c r="J378" s="862"/>
      <c r="K378" s="862"/>
      <c r="L378" s="862"/>
    </row>
    <row r="379" spans="1:12" s="861" customFormat="1" x14ac:dyDescent="0.2">
      <c r="A379" s="860"/>
      <c r="B379" s="860"/>
      <c r="G379" s="862"/>
      <c r="H379" s="862"/>
      <c r="I379" s="862"/>
      <c r="J379" s="862"/>
      <c r="K379" s="862"/>
      <c r="L379" s="862"/>
    </row>
    <row r="380" spans="1:12" s="861" customFormat="1" x14ac:dyDescent="0.2">
      <c r="A380" s="860"/>
      <c r="B380" s="860"/>
      <c r="G380" s="862"/>
      <c r="H380" s="862"/>
      <c r="I380" s="862"/>
      <c r="J380" s="862"/>
      <c r="K380" s="862"/>
      <c r="L380" s="862"/>
    </row>
    <row r="381" spans="1:12" s="861" customFormat="1" x14ac:dyDescent="0.2">
      <c r="A381" s="860"/>
      <c r="B381" s="860"/>
      <c r="G381" s="862"/>
      <c r="H381" s="862"/>
      <c r="I381" s="862"/>
      <c r="J381" s="862"/>
      <c r="K381" s="862"/>
      <c r="L381" s="862"/>
    </row>
    <row r="382" spans="1:12" s="861" customFormat="1" x14ac:dyDescent="0.2">
      <c r="A382" s="860"/>
      <c r="B382" s="860"/>
      <c r="G382" s="862"/>
      <c r="H382" s="862"/>
      <c r="I382" s="862"/>
      <c r="J382" s="862"/>
      <c r="K382" s="862"/>
      <c r="L382" s="862"/>
    </row>
    <row r="383" spans="1:12" s="861" customFormat="1" x14ac:dyDescent="0.2">
      <c r="A383" s="860"/>
      <c r="B383" s="860"/>
      <c r="G383" s="862"/>
      <c r="H383" s="862"/>
      <c r="I383" s="862"/>
      <c r="J383" s="862"/>
      <c r="K383" s="862"/>
      <c r="L383" s="862"/>
    </row>
    <row r="384" spans="1:12" s="861" customFormat="1" x14ac:dyDescent="0.2">
      <c r="A384" s="860"/>
      <c r="B384" s="860"/>
      <c r="G384" s="862"/>
      <c r="H384" s="862"/>
      <c r="I384" s="862"/>
      <c r="J384" s="862"/>
      <c r="K384" s="862"/>
      <c r="L384" s="862"/>
    </row>
    <row r="385" spans="1:12" s="861" customFormat="1" x14ac:dyDescent="0.2">
      <c r="A385" s="860"/>
      <c r="B385" s="860"/>
      <c r="G385" s="862"/>
      <c r="H385" s="862"/>
      <c r="I385" s="862"/>
      <c r="J385" s="862"/>
      <c r="K385" s="862"/>
      <c r="L385" s="862"/>
    </row>
    <row r="386" spans="1:12" s="861" customFormat="1" x14ac:dyDescent="0.2">
      <c r="A386" s="860"/>
      <c r="B386" s="860"/>
      <c r="G386" s="862"/>
      <c r="H386" s="862"/>
      <c r="I386" s="862"/>
      <c r="J386" s="862"/>
      <c r="K386" s="862"/>
      <c r="L386" s="862"/>
    </row>
    <row r="387" spans="1:12" s="861" customFormat="1" x14ac:dyDescent="0.2">
      <c r="A387" s="860"/>
      <c r="B387" s="860"/>
      <c r="G387" s="862"/>
      <c r="H387" s="862"/>
      <c r="I387" s="862"/>
      <c r="J387" s="862"/>
      <c r="K387" s="862"/>
      <c r="L387" s="862"/>
    </row>
    <row r="388" spans="1:12" s="861" customFormat="1" x14ac:dyDescent="0.2">
      <c r="A388" s="860"/>
      <c r="B388" s="860"/>
      <c r="G388" s="862"/>
      <c r="H388" s="862"/>
      <c r="I388" s="862"/>
      <c r="J388" s="862"/>
      <c r="K388" s="862"/>
      <c r="L388" s="862"/>
    </row>
    <row r="389" spans="1:12" s="861" customFormat="1" x14ac:dyDescent="0.2">
      <c r="A389" s="860"/>
      <c r="B389" s="860"/>
      <c r="G389" s="862"/>
      <c r="H389" s="862"/>
      <c r="I389" s="862"/>
      <c r="J389" s="862"/>
      <c r="K389" s="862"/>
      <c r="L389" s="862"/>
    </row>
    <row r="390" spans="1:12" s="861" customFormat="1" x14ac:dyDescent="0.2">
      <c r="A390" s="860"/>
      <c r="B390" s="860"/>
      <c r="G390" s="862"/>
      <c r="H390" s="862"/>
      <c r="I390" s="862"/>
      <c r="J390" s="862"/>
      <c r="K390" s="862"/>
      <c r="L390" s="862"/>
    </row>
    <row r="391" spans="1:12" s="861" customFormat="1" x14ac:dyDescent="0.2">
      <c r="A391" s="860"/>
      <c r="B391" s="860"/>
      <c r="G391" s="862"/>
      <c r="H391" s="862"/>
      <c r="I391" s="862"/>
      <c r="J391" s="862"/>
      <c r="K391" s="862"/>
      <c r="L391" s="862"/>
    </row>
    <row r="392" spans="1:12" s="861" customFormat="1" x14ac:dyDescent="0.2">
      <c r="A392" s="860"/>
      <c r="B392" s="860"/>
      <c r="G392" s="862"/>
      <c r="H392" s="862"/>
      <c r="I392" s="862"/>
      <c r="J392" s="862"/>
      <c r="K392" s="862"/>
      <c r="L392" s="862"/>
    </row>
    <row r="393" spans="1:12" s="861" customFormat="1" x14ac:dyDescent="0.2">
      <c r="A393" s="860"/>
      <c r="B393" s="860"/>
      <c r="G393" s="862"/>
      <c r="H393" s="862"/>
      <c r="I393" s="862"/>
      <c r="J393" s="862"/>
      <c r="K393" s="862"/>
      <c r="L393" s="862"/>
    </row>
    <row r="394" spans="1:12" s="861" customFormat="1" x14ac:dyDescent="0.2">
      <c r="A394" s="860"/>
      <c r="B394" s="860"/>
      <c r="G394" s="862"/>
      <c r="H394" s="862"/>
      <c r="I394" s="862"/>
      <c r="J394" s="862"/>
      <c r="K394" s="862"/>
      <c r="L394" s="862"/>
    </row>
    <row r="395" spans="1:12" s="861" customFormat="1" x14ac:dyDescent="0.2">
      <c r="A395" s="860"/>
      <c r="B395" s="860"/>
      <c r="G395" s="862"/>
      <c r="H395" s="862"/>
      <c r="I395" s="862"/>
      <c r="J395" s="862"/>
      <c r="K395" s="862"/>
      <c r="L395" s="862"/>
    </row>
    <row r="396" spans="1:12" s="861" customFormat="1" x14ac:dyDescent="0.2">
      <c r="A396" s="860"/>
      <c r="B396" s="860"/>
      <c r="G396" s="862"/>
      <c r="H396" s="862"/>
      <c r="I396" s="862"/>
      <c r="J396" s="862"/>
      <c r="K396" s="862"/>
      <c r="L396" s="862"/>
    </row>
    <row r="397" spans="1:12" s="861" customFormat="1" x14ac:dyDescent="0.2">
      <c r="A397" s="860"/>
      <c r="B397" s="860"/>
      <c r="G397" s="862"/>
      <c r="H397" s="862"/>
      <c r="I397" s="862"/>
      <c r="J397" s="862"/>
      <c r="K397" s="862"/>
      <c r="L397" s="862"/>
    </row>
    <row r="398" spans="1:12" s="861" customFormat="1" x14ac:dyDescent="0.2">
      <c r="A398" s="860"/>
      <c r="B398" s="860"/>
      <c r="G398" s="862"/>
      <c r="H398" s="862"/>
      <c r="I398" s="862"/>
      <c r="J398" s="862"/>
      <c r="K398" s="862"/>
      <c r="L398" s="862"/>
    </row>
    <row r="399" spans="1:12" s="861" customFormat="1" x14ac:dyDescent="0.2">
      <c r="A399" s="860"/>
      <c r="B399" s="860"/>
      <c r="G399" s="862"/>
      <c r="H399" s="862"/>
      <c r="I399" s="862"/>
      <c r="J399" s="862"/>
      <c r="K399" s="862"/>
      <c r="L399" s="862"/>
    </row>
    <row r="400" spans="1:12" s="861" customFormat="1" x14ac:dyDescent="0.2">
      <c r="A400" s="860"/>
      <c r="B400" s="860"/>
      <c r="G400" s="862"/>
      <c r="H400" s="862"/>
      <c r="I400" s="862"/>
      <c r="J400" s="862"/>
      <c r="K400" s="862"/>
      <c r="L400" s="862"/>
    </row>
    <row r="401" spans="1:12" s="861" customFormat="1" x14ac:dyDescent="0.2">
      <c r="A401" s="860"/>
      <c r="B401" s="860"/>
      <c r="G401" s="862"/>
      <c r="H401" s="862"/>
      <c r="I401" s="862"/>
      <c r="J401" s="862"/>
      <c r="K401" s="862"/>
      <c r="L401" s="862"/>
    </row>
    <row r="402" spans="1:12" s="861" customFormat="1" x14ac:dyDescent="0.2">
      <c r="A402" s="860"/>
      <c r="B402" s="860"/>
      <c r="G402" s="862"/>
      <c r="H402" s="862"/>
      <c r="I402" s="862"/>
      <c r="J402" s="862"/>
      <c r="K402" s="862"/>
      <c r="L402" s="862"/>
    </row>
    <row r="403" spans="1:12" s="861" customFormat="1" x14ac:dyDescent="0.2">
      <c r="A403" s="860"/>
      <c r="B403" s="860"/>
      <c r="G403" s="862"/>
      <c r="H403" s="862"/>
      <c r="I403" s="862"/>
      <c r="J403" s="862"/>
      <c r="K403" s="862"/>
      <c r="L403" s="862"/>
    </row>
    <row r="404" spans="1:12" s="861" customFormat="1" x14ac:dyDescent="0.2">
      <c r="A404" s="860"/>
      <c r="B404" s="860"/>
      <c r="G404" s="862"/>
      <c r="H404" s="862"/>
      <c r="I404" s="862"/>
      <c r="J404" s="862"/>
      <c r="K404" s="862"/>
      <c r="L404" s="862"/>
    </row>
    <row r="405" spans="1:12" s="861" customFormat="1" x14ac:dyDescent="0.2">
      <c r="A405" s="860"/>
      <c r="B405" s="860"/>
      <c r="G405" s="862"/>
      <c r="H405" s="862"/>
      <c r="I405" s="862"/>
      <c r="J405" s="862"/>
      <c r="K405" s="862"/>
      <c r="L405" s="862"/>
    </row>
    <row r="406" spans="1:12" s="861" customFormat="1" x14ac:dyDescent="0.2">
      <c r="A406" s="860"/>
      <c r="B406" s="860"/>
      <c r="G406" s="862"/>
      <c r="H406" s="862"/>
      <c r="I406" s="862"/>
      <c r="J406" s="862"/>
      <c r="K406" s="862"/>
      <c r="L406" s="862"/>
    </row>
    <row r="407" spans="1:12" s="861" customFormat="1" x14ac:dyDescent="0.2">
      <c r="A407" s="860"/>
      <c r="B407" s="860"/>
      <c r="G407" s="862"/>
      <c r="H407" s="862"/>
      <c r="I407" s="862"/>
      <c r="J407" s="862"/>
      <c r="K407" s="862"/>
      <c r="L407" s="862"/>
    </row>
    <row r="408" spans="1:12" s="861" customFormat="1" x14ac:dyDescent="0.2">
      <c r="A408" s="860"/>
      <c r="B408" s="860"/>
      <c r="G408" s="862"/>
      <c r="H408" s="862"/>
      <c r="I408" s="862"/>
      <c r="J408" s="862"/>
      <c r="K408" s="862"/>
      <c r="L408" s="862"/>
    </row>
    <row r="409" spans="1:12" s="861" customFormat="1" x14ac:dyDescent="0.2">
      <c r="A409" s="860"/>
      <c r="B409" s="860"/>
      <c r="G409" s="862"/>
      <c r="H409" s="862"/>
      <c r="I409" s="862"/>
      <c r="J409" s="862"/>
      <c r="K409" s="862"/>
      <c r="L409" s="862"/>
    </row>
    <row r="410" spans="1:12" s="861" customFormat="1" x14ac:dyDescent="0.2">
      <c r="A410" s="860"/>
      <c r="B410" s="860"/>
      <c r="G410" s="862"/>
      <c r="H410" s="862"/>
      <c r="I410" s="862"/>
      <c r="J410" s="862"/>
      <c r="K410" s="862"/>
      <c r="L410" s="862"/>
    </row>
    <row r="411" spans="1:12" s="861" customFormat="1" x14ac:dyDescent="0.2">
      <c r="A411" s="860"/>
      <c r="B411" s="860"/>
      <c r="G411" s="862"/>
      <c r="H411" s="862"/>
      <c r="I411" s="862"/>
      <c r="J411" s="862"/>
      <c r="K411" s="862"/>
      <c r="L411" s="862"/>
    </row>
    <row r="412" spans="1:12" s="861" customFormat="1" x14ac:dyDescent="0.2">
      <c r="A412" s="860"/>
      <c r="B412" s="860"/>
      <c r="G412" s="862"/>
      <c r="H412" s="862"/>
      <c r="I412" s="862"/>
      <c r="J412" s="862"/>
      <c r="K412" s="862"/>
      <c r="L412" s="862"/>
    </row>
    <row r="413" spans="1:12" s="861" customFormat="1" x14ac:dyDescent="0.2">
      <c r="A413" s="860"/>
      <c r="B413" s="860"/>
      <c r="G413" s="862"/>
      <c r="H413" s="862"/>
      <c r="I413" s="862"/>
      <c r="J413" s="862"/>
      <c r="K413" s="862"/>
      <c r="L413" s="862"/>
    </row>
    <row r="414" spans="1:12" s="861" customFormat="1" x14ac:dyDescent="0.2">
      <c r="A414" s="860"/>
      <c r="B414" s="860"/>
      <c r="G414" s="862"/>
      <c r="H414" s="862"/>
      <c r="I414" s="862"/>
      <c r="J414" s="862"/>
      <c r="K414" s="862"/>
      <c r="L414" s="862"/>
    </row>
    <row r="415" spans="1:12" s="861" customFormat="1" x14ac:dyDescent="0.2">
      <c r="A415" s="860"/>
      <c r="B415" s="860"/>
      <c r="G415" s="862"/>
      <c r="H415" s="862"/>
      <c r="I415" s="862"/>
      <c r="J415" s="862"/>
      <c r="K415" s="862"/>
      <c r="L415" s="862"/>
    </row>
    <row r="416" spans="1:12" s="861" customFormat="1" x14ac:dyDescent="0.2">
      <c r="A416" s="860"/>
      <c r="B416" s="860"/>
      <c r="G416" s="862"/>
      <c r="H416" s="862"/>
      <c r="I416" s="862"/>
      <c r="J416" s="862"/>
      <c r="K416" s="862"/>
      <c r="L416" s="862"/>
    </row>
    <row r="417" spans="1:12" s="861" customFormat="1" x14ac:dyDescent="0.2">
      <c r="A417" s="860"/>
      <c r="B417" s="860"/>
      <c r="G417" s="862"/>
      <c r="H417" s="862"/>
      <c r="I417" s="862"/>
      <c r="J417" s="862"/>
      <c r="K417" s="862"/>
      <c r="L417" s="862"/>
    </row>
    <row r="418" spans="1:12" s="861" customFormat="1" x14ac:dyDescent="0.2">
      <c r="A418" s="860"/>
      <c r="B418" s="860"/>
      <c r="G418" s="862"/>
      <c r="H418" s="862"/>
      <c r="I418" s="862"/>
      <c r="J418" s="862"/>
      <c r="K418" s="862"/>
      <c r="L418" s="862"/>
    </row>
    <row r="419" spans="1:12" s="861" customFormat="1" x14ac:dyDescent="0.2">
      <c r="A419" s="860"/>
      <c r="B419" s="860"/>
      <c r="G419" s="862"/>
      <c r="H419" s="862"/>
      <c r="I419" s="862"/>
      <c r="J419" s="862"/>
      <c r="K419" s="862"/>
      <c r="L419" s="862"/>
    </row>
    <row r="420" spans="1:12" s="861" customFormat="1" x14ac:dyDescent="0.2">
      <c r="A420" s="860"/>
      <c r="B420" s="860"/>
      <c r="G420" s="862"/>
      <c r="H420" s="862"/>
      <c r="I420" s="862"/>
      <c r="J420" s="862"/>
      <c r="K420" s="862"/>
      <c r="L420" s="862"/>
    </row>
    <row r="421" spans="1:12" s="861" customFormat="1" x14ac:dyDescent="0.2">
      <c r="A421" s="860"/>
      <c r="B421" s="860"/>
      <c r="G421" s="862"/>
      <c r="H421" s="862"/>
      <c r="I421" s="862"/>
      <c r="J421" s="862"/>
      <c r="K421" s="862"/>
      <c r="L421" s="862"/>
    </row>
    <row r="422" spans="1:12" s="861" customFormat="1" x14ac:dyDescent="0.2">
      <c r="A422" s="860"/>
      <c r="B422" s="860"/>
      <c r="G422" s="862"/>
      <c r="H422" s="862"/>
      <c r="I422" s="862"/>
      <c r="J422" s="862"/>
      <c r="K422" s="862"/>
      <c r="L422" s="862"/>
    </row>
    <row r="423" spans="1:12" s="861" customFormat="1" x14ac:dyDescent="0.2">
      <c r="A423" s="860"/>
      <c r="B423" s="860"/>
      <c r="G423" s="862"/>
      <c r="H423" s="862"/>
      <c r="I423" s="862"/>
      <c r="J423" s="862"/>
      <c r="K423" s="862"/>
      <c r="L423" s="862"/>
    </row>
    <row r="424" spans="1:12" s="861" customFormat="1" x14ac:dyDescent="0.2">
      <c r="A424" s="860"/>
      <c r="B424" s="860"/>
      <c r="G424" s="862"/>
      <c r="H424" s="862"/>
      <c r="I424" s="862"/>
      <c r="J424" s="862"/>
      <c r="K424" s="862"/>
      <c r="L424" s="862"/>
    </row>
    <row r="425" spans="1:12" s="861" customFormat="1" x14ac:dyDescent="0.2">
      <c r="A425" s="860"/>
      <c r="B425" s="860"/>
      <c r="G425" s="862"/>
      <c r="H425" s="862"/>
      <c r="I425" s="862"/>
      <c r="J425" s="862"/>
      <c r="K425" s="862"/>
      <c r="L425" s="862"/>
    </row>
    <row r="426" spans="1:12" s="861" customFormat="1" x14ac:dyDescent="0.2">
      <c r="A426" s="860"/>
      <c r="B426" s="860"/>
      <c r="G426" s="862"/>
      <c r="H426" s="862"/>
      <c r="I426" s="862"/>
      <c r="J426" s="862"/>
      <c r="K426" s="862"/>
      <c r="L426" s="862"/>
    </row>
    <row r="427" spans="1:12" s="861" customFormat="1" x14ac:dyDescent="0.2">
      <c r="A427" s="860"/>
      <c r="B427" s="860"/>
      <c r="G427" s="862"/>
      <c r="H427" s="862"/>
      <c r="I427" s="862"/>
      <c r="J427" s="862"/>
      <c r="K427" s="862"/>
      <c r="L427" s="862"/>
    </row>
    <row r="428" spans="1:12" s="861" customFormat="1" x14ac:dyDescent="0.2">
      <c r="A428" s="860"/>
      <c r="B428" s="860"/>
      <c r="G428" s="862"/>
      <c r="H428" s="862"/>
      <c r="I428" s="862"/>
      <c r="J428" s="862"/>
      <c r="K428" s="862"/>
      <c r="L428" s="862"/>
    </row>
    <row r="429" spans="1:12" s="861" customFormat="1" x14ac:dyDescent="0.2">
      <c r="A429" s="860"/>
      <c r="B429" s="860"/>
      <c r="G429" s="862"/>
      <c r="H429" s="862"/>
      <c r="I429" s="862"/>
      <c r="J429" s="862"/>
      <c r="K429" s="862"/>
      <c r="L429" s="862"/>
    </row>
    <row r="430" spans="1:12" s="861" customFormat="1" x14ac:dyDescent="0.2">
      <c r="A430" s="860"/>
      <c r="B430" s="860"/>
      <c r="G430" s="862"/>
      <c r="H430" s="862"/>
      <c r="I430" s="862"/>
      <c r="J430" s="862"/>
      <c r="K430" s="862"/>
      <c r="L430" s="862"/>
    </row>
    <row r="431" spans="1:12" s="861" customFormat="1" x14ac:dyDescent="0.2">
      <c r="A431" s="860"/>
      <c r="B431" s="860"/>
      <c r="G431" s="862"/>
      <c r="H431" s="862"/>
      <c r="I431" s="862"/>
      <c r="J431" s="862"/>
      <c r="K431" s="862"/>
      <c r="L431" s="862"/>
    </row>
    <row r="432" spans="1:12" s="861" customFormat="1" x14ac:dyDescent="0.2">
      <c r="A432" s="860"/>
      <c r="B432" s="860"/>
      <c r="G432" s="862"/>
      <c r="H432" s="862"/>
      <c r="I432" s="862"/>
      <c r="J432" s="862"/>
      <c r="K432" s="862"/>
      <c r="L432" s="862"/>
    </row>
    <row r="433" spans="1:12" s="861" customFormat="1" x14ac:dyDescent="0.2">
      <c r="A433" s="860"/>
      <c r="B433" s="860"/>
      <c r="G433" s="862"/>
      <c r="H433" s="862"/>
      <c r="I433" s="862"/>
      <c r="J433" s="862"/>
      <c r="K433" s="862"/>
      <c r="L433" s="862"/>
    </row>
    <row r="434" spans="1:12" s="861" customFormat="1" x14ac:dyDescent="0.2">
      <c r="A434" s="860"/>
      <c r="B434" s="860"/>
      <c r="G434" s="862"/>
      <c r="H434" s="862"/>
      <c r="I434" s="862"/>
      <c r="J434" s="862"/>
      <c r="K434" s="862"/>
      <c r="L434" s="862"/>
    </row>
    <row r="435" spans="1:12" s="861" customFormat="1" x14ac:dyDescent="0.2">
      <c r="A435" s="860"/>
      <c r="B435" s="860"/>
      <c r="G435" s="862"/>
      <c r="H435" s="862"/>
      <c r="I435" s="862"/>
      <c r="J435" s="862"/>
      <c r="K435" s="862"/>
      <c r="L435" s="862"/>
    </row>
    <row r="436" spans="1:12" s="861" customFormat="1" x14ac:dyDescent="0.2">
      <c r="A436" s="860"/>
      <c r="B436" s="860"/>
      <c r="G436" s="862"/>
      <c r="H436" s="862"/>
      <c r="I436" s="862"/>
      <c r="J436" s="862"/>
      <c r="K436" s="862"/>
      <c r="L436" s="862"/>
    </row>
    <row r="437" spans="1:12" s="861" customFormat="1" x14ac:dyDescent="0.2">
      <c r="A437" s="860"/>
      <c r="B437" s="860"/>
      <c r="G437" s="862"/>
      <c r="H437" s="862"/>
      <c r="I437" s="862"/>
      <c r="J437" s="862"/>
      <c r="K437" s="862"/>
      <c r="L437" s="862"/>
    </row>
    <row r="438" spans="1:12" s="861" customFormat="1" x14ac:dyDescent="0.2">
      <c r="A438" s="860"/>
      <c r="B438" s="860"/>
      <c r="G438" s="862"/>
      <c r="H438" s="862"/>
      <c r="I438" s="862"/>
      <c r="J438" s="862"/>
      <c r="K438" s="862"/>
      <c r="L438" s="862"/>
    </row>
    <row r="439" spans="1:12" s="861" customFormat="1" x14ac:dyDescent="0.2">
      <c r="A439" s="860"/>
      <c r="B439" s="860"/>
      <c r="G439" s="862"/>
      <c r="H439" s="862"/>
      <c r="I439" s="862"/>
      <c r="J439" s="862"/>
      <c r="K439" s="862"/>
      <c r="L439" s="862"/>
    </row>
    <row r="440" spans="1:12" s="861" customFormat="1" x14ac:dyDescent="0.2">
      <c r="A440" s="860"/>
      <c r="B440" s="860"/>
      <c r="G440" s="862"/>
      <c r="H440" s="862"/>
      <c r="I440" s="862"/>
      <c r="J440" s="862"/>
      <c r="K440" s="862"/>
      <c r="L440" s="862"/>
    </row>
    <row r="441" spans="1:12" s="861" customFormat="1" x14ac:dyDescent="0.2">
      <c r="A441" s="860"/>
      <c r="B441" s="860"/>
      <c r="G441" s="862"/>
      <c r="H441" s="862"/>
      <c r="I441" s="862"/>
      <c r="J441" s="862"/>
      <c r="K441" s="862"/>
      <c r="L441" s="862"/>
    </row>
    <row r="442" spans="1:12" s="861" customFormat="1" x14ac:dyDescent="0.2">
      <c r="A442" s="860"/>
      <c r="B442" s="860"/>
      <c r="G442" s="862"/>
      <c r="H442" s="862"/>
      <c r="I442" s="862"/>
      <c r="J442" s="862"/>
      <c r="K442" s="862"/>
      <c r="L442" s="862"/>
    </row>
    <row r="443" spans="1:12" s="861" customFormat="1" x14ac:dyDescent="0.2">
      <c r="A443" s="860"/>
      <c r="B443" s="860"/>
      <c r="G443" s="862"/>
      <c r="H443" s="862"/>
      <c r="I443" s="862"/>
      <c r="J443" s="862"/>
      <c r="K443" s="862"/>
      <c r="L443" s="862"/>
    </row>
    <row r="444" spans="1:12" s="861" customFormat="1" x14ac:dyDescent="0.2">
      <c r="A444" s="860"/>
      <c r="B444" s="860"/>
      <c r="G444" s="862"/>
      <c r="H444" s="862"/>
      <c r="I444" s="862"/>
      <c r="J444" s="862"/>
      <c r="K444" s="862"/>
      <c r="L444" s="862"/>
    </row>
    <row r="445" spans="1:12" s="861" customFormat="1" x14ac:dyDescent="0.2">
      <c r="A445" s="860"/>
      <c r="B445" s="860"/>
      <c r="G445" s="862"/>
      <c r="H445" s="862"/>
      <c r="I445" s="862"/>
      <c r="J445" s="862"/>
      <c r="K445" s="862"/>
      <c r="L445" s="862"/>
    </row>
    <row r="446" spans="1:12" s="861" customFormat="1" x14ac:dyDescent="0.2">
      <c r="A446" s="860"/>
      <c r="B446" s="860"/>
      <c r="G446" s="862"/>
      <c r="H446" s="862"/>
      <c r="I446" s="862"/>
      <c r="J446" s="862"/>
      <c r="K446" s="862"/>
      <c r="L446" s="862"/>
    </row>
    <row r="447" spans="1:12" s="861" customFormat="1" x14ac:dyDescent="0.2">
      <c r="A447" s="860"/>
      <c r="B447" s="860"/>
      <c r="G447" s="862"/>
      <c r="H447" s="862"/>
      <c r="I447" s="862"/>
      <c r="J447" s="862"/>
      <c r="K447" s="862"/>
      <c r="L447" s="862"/>
    </row>
    <row r="448" spans="1:12" s="861" customFormat="1" x14ac:dyDescent="0.2">
      <c r="A448" s="860"/>
      <c r="B448" s="860"/>
      <c r="G448" s="862"/>
      <c r="H448" s="862"/>
      <c r="I448" s="862"/>
      <c r="J448" s="862"/>
      <c r="K448" s="862"/>
      <c r="L448" s="862"/>
    </row>
    <row r="449" spans="1:12" s="861" customFormat="1" x14ac:dyDescent="0.2">
      <c r="A449" s="860"/>
      <c r="B449" s="860"/>
      <c r="G449" s="862"/>
      <c r="H449" s="862"/>
      <c r="I449" s="862"/>
      <c r="J449" s="862"/>
      <c r="K449" s="862"/>
      <c r="L449" s="862"/>
    </row>
    <row r="450" spans="1:12" s="861" customFormat="1" x14ac:dyDescent="0.2">
      <c r="A450" s="860"/>
      <c r="B450" s="860"/>
      <c r="G450" s="862"/>
      <c r="H450" s="862"/>
      <c r="I450" s="862"/>
      <c r="J450" s="862"/>
      <c r="K450" s="862"/>
      <c r="L450" s="862"/>
    </row>
    <row r="451" spans="1:12" s="861" customFormat="1" x14ac:dyDescent="0.2">
      <c r="A451" s="860"/>
      <c r="B451" s="860"/>
      <c r="G451" s="862"/>
      <c r="H451" s="862"/>
      <c r="I451" s="862"/>
      <c r="J451" s="862"/>
      <c r="K451" s="862"/>
      <c r="L451" s="862"/>
    </row>
    <row r="452" spans="1:12" s="861" customFormat="1" x14ac:dyDescent="0.2">
      <c r="A452" s="860"/>
      <c r="B452" s="860"/>
      <c r="G452" s="862"/>
      <c r="H452" s="862"/>
      <c r="I452" s="862"/>
      <c r="J452" s="862"/>
      <c r="K452" s="862"/>
      <c r="L452" s="862"/>
    </row>
    <row r="453" spans="1:12" s="861" customFormat="1" x14ac:dyDescent="0.2">
      <c r="A453" s="860"/>
      <c r="B453" s="860"/>
      <c r="G453" s="862"/>
      <c r="H453" s="862"/>
      <c r="I453" s="862"/>
      <c r="J453" s="862"/>
      <c r="K453" s="862"/>
      <c r="L453" s="862"/>
    </row>
    <row r="454" spans="1:12" s="861" customFormat="1" x14ac:dyDescent="0.2">
      <c r="A454" s="860"/>
      <c r="B454" s="860"/>
      <c r="G454" s="862"/>
      <c r="H454" s="862"/>
      <c r="I454" s="862"/>
      <c r="J454" s="862"/>
      <c r="K454" s="862"/>
      <c r="L454" s="862"/>
    </row>
    <row r="455" spans="1:12" s="861" customFormat="1" x14ac:dyDescent="0.2">
      <c r="A455" s="860"/>
      <c r="B455" s="860"/>
      <c r="G455" s="862"/>
      <c r="H455" s="862"/>
      <c r="I455" s="862"/>
      <c r="J455" s="862"/>
      <c r="K455" s="862"/>
      <c r="L455" s="862"/>
    </row>
    <row r="456" spans="1:12" s="861" customFormat="1" x14ac:dyDescent="0.2">
      <c r="A456" s="860"/>
      <c r="B456" s="860"/>
      <c r="G456" s="862"/>
      <c r="H456" s="862"/>
      <c r="I456" s="862"/>
      <c r="J456" s="862"/>
      <c r="K456" s="862"/>
      <c r="L456" s="862"/>
    </row>
    <row r="457" spans="1:12" s="861" customFormat="1" x14ac:dyDescent="0.2">
      <c r="A457" s="860"/>
      <c r="B457" s="860"/>
      <c r="G457" s="862"/>
      <c r="H457" s="862"/>
      <c r="I457" s="862"/>
      <c r="J457" s="862"/>
      <c r="K457" s="862"/>
      <c r="L457" s="862"/>
    </row>
    <row r="458" spans="1:12" s="861" customFormat="1" x14ac:dyDescent="0.2">
      <c r="A458" s="860"/>
      <c r="B458" s="860"/>
      <c r="G458" s="862"/>
      <c r="H458" s="862"/>
      <c r="I458" s="862"/>
      <c r="J458" s="862"/>
      <c r="K458" s="862"/>
      <c r="L458" s="862"/>
    </row>
    <row r="459" spans="1:12" s="861" customFormat="1" x14ac:dyDescent="0.2">
      <c r="A459" s="860"/>
      <c r="B459" s="860"/>
      <c r="G459" s="862"/>
      <c r="H459" s="862"/>
      <c r="I459" s="862"/>
      <c r="J459" s="862"/>
      <c r="K459" s="862"/>
      <c r="L459" s="862"/>
    </row>
    <row r="460" spans="1:12" s="861" customFormat="1" x14ac:dyDescent="0.2">
      <c r="A460" s="860"/>
      <c r="B460" s="860"/>
      <c r="G460" s="862"/>
      <c r="H460" s="862"/>
      <c r="I460" s="862"/>
      <c r="J460" s="862"/>
      <c r="K460" s="862"/>
      <c r="L460" s="862"/>
    </row>
    <row r="461" spans="1:12" s="861" customFormat="1" x14ac:dyDescent="0.2">
      <c r="A461" s="860"/>
      <c r="B461" s="860"/>
      <c r="G461" s="862"/>
      <c r="H461" s="862"/>
      <c r="I461" s="862"/>
      <c r="J461" s="862"/>
      <c r="K461" s="862"/>
      <c r="L461" s="862"/>
    </row>
    <row r="462" spans="1:12" s="861" customFormat="1" x14ac:dyDescent="0.2">
      <c r="A462" s="860"/>
      <c r="B462" s="860"/>
      <c r="G462" s="862"/>
      <c r="H462" s="862"/>
      <c r="I462" s="862"/>
      <c r="J462" s="862"/>
      <c r="K462" s="862"/>
      <c r="L462" s="862"/>
    </row>
    <row r="463" spans="1:12" s="861" customFormat="1" x14ac:dyDescent="0.2">
      <c r="A463" s="860"/>
      <c r="B463" s="860"/>
      <c r="G463" s="862"/>
      <c r="H463" s="862"/>
      <c r="I463" s="862"/>
      <c r="J463" s="862"/>
      <c r="K463" s="862"/>
      <c r="L463" s="862"/>
    </row>
    <row r="464" spans="1:12" s="861" customFormat="1" x14ac:dyDescent="0.2">
      <c r="A464" s="860"/>
      <c r="B464" s="860"/>
      <c r="G464" s="862"/>
      <c r="H464" s="862"/>
      <c r="I464" s="862"/>
      <c r="J464" s="862"/>
      <c r="K464" s="862"/>
      <c r="L464" s="862"/>
    </row>
    <row r="465" spans="1:12" s="861" customFormat="1" x14ac:dyDescent="0.2">
      <c r="A465" s="860"/>
      <c r="B465" s="860"/>
      <c r="G465" s="862"/>
      <c r="H465" s="862"/>
      <c r="I465" s="862"/>
      <c r="J465" s="862"/>
      <c r="K465" s="862"/>
      <c r="L465" s="862"/>
    </row>
    <row r="466" spans="1:12" s="861" customFormat="1" x14ac:dyDescent="0.2">
      <c r="A466" s="860"/>
      <c r="B466" s="860"/>
      <c r="G466" s="862"/>
      <c r="H466" s="862"/>
      <c r="I466" s="862"/>
      <c r="J466" s="862"/>
      <c r="K466" s="862"/>
      <c r="L466" s="862"/>
    </row>
    <row r="467" spans="1:12" s="861" customFormat="1" x14ac:dyDescent="0.2">
      <c r="A467" s="860"/>
      <c r="B467" s="860"/>
      <c r="G467" s="862"/>
      <c r="H467" s="862"/>
      <c r="I467" s="862"/>
      <c r="J467" s="862"/>
      <c r="K467" s="862"/>
      <c r="L467" s="862"/>
    </row>
    <row r="468" spans="1:12" s="861" customFormat="1" x14ac:dyDescent="0.2">
      <c r="A468" s="860"/>
      <c r="B468" s="860"/>
      <c r="G468" s="862"/>
      <c r="H468" s="862"/>
      <c r="I468" s="862"/>
      <c r="J468" s="862"/>
      <c r="K468" s="862"/>
      <c r="L468" s="862"/>
    </row>
    <row r="469" spans="1:12" s="861" customFormat="1" x14ac:dyDescent="0.2">
      <c r="A469" s="860"/>
      <c r="B469" s="860"/>
      <c r="G469" s="862"/>
      <c r="H469" s="862"/>
      <c r="I469" s="862"/>
      <c r="J469" s="862"/>
      <c r="K469" s="862"/>
      <c r="L469" s="862"/>
    </row>
    <row r="470" spans="1:12" s="861" customFormat="1" x14ac:dyDescent="0.2">
      <c r="A470" s="860"/>
      <c r="B470" s="860"/>
      <c r="G470" s="862"/>
      <c r="H470" s="862"/>
      <c r="I470" s="862"/>
      <c r="J470" s="862"/>
      <c r="K470" s="862"/>
      <c r="L470" s="862"/>
    </row>
    <row r="471" spans="1:12" s="861" customFormat="1" x14ac:dyDescent="0.2">
      <c r="A471" s="860"/>
      <c r="B471" s="860"/>
      <c r="G471" s="862"/>
      <c r="H471" s="862"/>
      <c r="I471" s="862"/>
      <c r="J471" s="862"/>
      <c r="K471" s="862"/>
      <c r="L471" s="862"/>
    </row>
    <row r="472" spans="1:12" s="861" customFormat="1" x14ac:dyDescent="0.2">
      <c r="A472" s="860"/>
      <c r="B472" s="860"/>
      <c r="G472" s="862"/>
      <c r="H472" s="862"/>
      <c r="I472" s="862"/>
      <c r="J472" s="862"/>
      <c r="K472" s="862"/>
      <c r="L472" s="862"/>
    </row>
    <row r="473" spans="1:12" s="861" customFormat="1" x14ac:dyDescent="0.2">
      <c r="A473" s="860"/>
      <c r="B473" s="860"/>
      <c r="G473" s="862"/>
      <c r="H473" s="862"/>
      <c r="I473" s="862"/>
      <c r="J473" s="862"/>
      <c r="K473" s="862"/>
      <c r="L473" s="862"/>
    </row>
    <row r="474" spans="1:12" s="861" customFormat="1" x14ac:dyDescent="0.2">
      <c r="A474" s="860"/>
      <c r="B474" s="860"/>
      <c r="G474" s="862"/>
      <c r="H474" s="862"/>
      <c r="I474" s="862"/>
      <c r="J474" s="862"/>
      <c r="K474" s="862"/>
      <c r="L474" s="862"/>
    </row>
    <row r="475" spans="1:12" s="861" customFormat="1" x14ac:dyDescent="0.2">
      <c r="A475" s="860"/>
      <c r="B475" s="860"/>
      <c r="G475" s="862"/>
      <c r="H475" s="862"/>
      <c r="I475" s="862"/>
      <c r="J475" s="862"/>
      <c r="K475" s="862"/>
      <c r="L475" s="862"/>
    </row>
    <row r="476" spans="1:12" s="861" customFormat="1" x14ac:dyDescent="0.2">
      <c r="A476" s="860"/>
      <c r="B476" s="860"/>
      <c r="G476" s="862"/>
      <c r="H476" s="862"/>
      <c r="I476" s="862"/>
      <c r="J476" s="862"/>
      <c r="K476" s="862"/>
      <c r="L476" s="862"/>
    </row>
    <row r="477" spans="1:12" s="861" customFormat="1" x14ac:dyDescent="0.2">
      <c r="A477" s="860"/>
      <c r="B477" s="860"/>
      <c r="G477" s="862"/>
      <c r="H477" s="862"/>
      <c r="I477" s="862"/>
      <c r="J477" s="862"/>
      <c r="K477" s="862"/>
      <c r="L477" s="862"/>
    </row>
    <row r="478" spans="1:12" s="861" customFormat="1" x14ac:dyDescent="0.2">
      <c r="A478" s="860"/>
      <c r="B478" s="860"/>
      <c r="G478" s="862"/>
      <c r="H478" s="862"/>
      <c r="I478" s="862"/>
      <c r="J478" s="862"/>
      <c r="K478" s="862"/>
      <c r="L478" s="862"/>
    </row>
    <row r="479" spans="1:12" s="861" customFormat="1" x14ac:dyDescent="0.2">
      <c r="A479" s="860"/>
      <c r="B479" s="860"/>
      <c r="G479" s="862"/>
      <c r="H479" s="862"/>
      <c r="I479" s="862"/>
      <c r="J479" s="862"/>
      <c r="K479" s="862"/>
      <c r="L479" s="862"/>
    </row>
    <row r="480" spans="1:12" s="861" customFormat="1" x14ac:dyDescent="0.2">
      <c r="A480" s="860"/>
      <c r="B480" s="860"/>
      <c r="G480" s="862"/>
      <c r="H480" s="862"/>
      <c r="I480" s="862"/>
      <c r="J480" s="862"/>
      <c r="K480" s="862"/>
      <c r="L480" s="862"/>
    </row>
    <row r="481" spans="1:12" s="861" customFormat="1" x14ac:dyDescent="0.2">
      <c r="A481" s="860"/>
      <c r="B481" s="860"/>
      <c r="G481" s="862"/>
      <c r="H481" s="862"/>
      <c r="I481" s="862"/>
      <c r="J481" s="862"/>
      <c r="K481" s="862"/>
      <c r="L481" s="862"/>
    </row>
    <row r="482" spans="1:12" s="861" customFormat="1" x14ac:dyDescent="0.2">
      <c r="A482" s="860"/>
      <c r="B482" s="860"/>
      <c r="G482" s="862"/>
      <c r="H482" s="862"/>
      <c r="I482" s="862"/>
      <c r="J482" s="862"/>
      <c r="K482" s="862"/>
      <c r="L482" s="862"/>
    </row>
    <row r="483" spans="1:12" s="861" customFormat="1" x14ac:dyDescent="0.2">
      <c r="A483" s="860"/>
      <c r="B483" s="860"/>
      <c r="G483" s="862"/>
      <c r="H483" s="862"/>
      <c r="I483" s="862"/>
      <c r="J483" s="862"/>
      <c r="K483" s="862"/>
      <c r="L483" s="862"/>
    </row>
    <row r="484" spans="1:12" s="861" customFormat="1" x14ac:dyDescent="0.2">
      <c r="A484" s="860"/>
      <c r="B484" s="860"/>
      <c r="G484" s="862"/>
      <c r="H484" s="862"/>
      <c r="I484" s="862"/>
      <c r="J484" s="862"/>
      <c r="K484" s="862"/>
      <c r="L484" s="862"/>
    </row>
    <row r="485" spans="1:12" s="861" customFormat="1" x14ac:dyDescent="0.2">
      <c r="A485" s="860"/>
      <c r="B485" s="860"/>
      <c r="G485" s="862"/>
      <c r="H485" s="862"/>
      <c r="I485" s="862"/>
      <c r="J485" s="862"/>
      <c r="K485" s="862"/>
      <c r="L485" s="862"/>
    </row>
    <row r="486" spans="1:12" s="861" customFormat="1" x14ac:dyDescent="0.2">
      <c r="A486" s="860"/>
      <c r="B486" s="860"/>
      <c r="G486" s="862"/>
      <c r="H486" s="862"/>
      <c r="I486" s="862"/>
      <c r="J486" s="862"/>
      <c r="K486" s="862"/>
      <c r="L486" s="862"/>
    </row>
    <row r="487" spans="1:12" s="861" customFormat="1" x14ac:dyDescent="0.2">
      <c r="A487" s="860"/>
      <c r="B487" s="860"/>
      <c r="G487" s="862"/>
      <c r="H487" s="862"/>
      <c r="I487" s="862"/>
      <c r="J487" s="862"/>
      <c r="K487" s="862"/>
      <c r="L487" s="862"/>
    </row>
    <row r="488" spans="1:12" s="861" customFormat="1" x14ac:dyDescent="0.2">
      <c r="A488" s="860"/>
      <c r="B488" s="860"/>
      <c r="G488" s="862"/>
      <c r="H488" s="862"/>
      <c r="I488" s="862"/>
      <c r="J488" s="862"/>
      <c r="K488" s="862"/>
      <c r="L488" s="862"/>
    </row>
    <row r="489" spans="1:12" s="861" customFormat="1" x14ac:dyDescent="0.2">
      <c r="A489" s="860"/>
      <c r="B489" s="860"/>
      <c r="G489" s="862"/>
      <c r="H489" s="862"/>
      <c r="I489" s="862"/>
      <c r="J489" s="862"/>
      <c r="K489" s="862"/>
      <c r="L489" s="862"/>
    </row>
    <row r="490" spans="1:12" s="861" customFormat="1" x14ac:dyDescent="0.2">
      <c r="A490" s="860"/>
      <c r="B490" s="860"/>
      <c r="G490" s="862"/>
      <c r="H490" s="862"/>
      <c r="I490" s="862"/>
      <c r="J490" s="862"/>
      <c r="K490" s="862"/>
      <c r="L490" s="862"/>
    </row>
    <row r="491" spans="1:12" s="861" customFormat="1" x14ac:dyDescent="0.2">
      <c r="A491" s="860"/>
      <c r="B491" s="860"/>
      <c r="G491" s="862"/>
      <c r="H491" s="862"/>
      <c r="I491" s="862"/>
      <c r="J491" s="862"/>
      <c r="K491" s="862"/>
      <c r="L491" s="862"/>
    </row>
    <row r="492" spans="1:12" s="861" customFormat="1" x14ac:dyDescent="0.2">
      <c r="A492" s="860"/>
      <c r="B492" s="860"/>
      <c r="G492" s="862"/>
      <c r="H492" s="862"/>
      <c r="I492" s="862"/>
      <c r="J492" s="862"/>
      <c r="K492" s="862"/>
      <c r="L492" s="862"/>
    </row>
    <row r="493" spans="1:12" s="861" customFormat="1" x14ac:dyDescent="0.2">
      <c r="A493" s="860"/>
      <c r="B493" s="860"/>
      <c r="G493" s="862"/>
      <c r="H493" s="862"/>
      <c r="I493" s="862"/>
      <c r="J493" s="862"/>
      <c r="K493" s="862"/>
      <c r="L493" s="862"/>
    </row>
    <row r="494" spans="1:12" s="861" customFormat="1" x14ac:dyDescent="0.2">
      <c r="A494" s="860"/>
      <c r="B494" s="860"/>
      <c r="G494" s="862"/>
      <c r="H494" s="862"/>
      <c r="I494" s="862"/>
      <c r="J494" s="862"/>
      <c r="K494" s="862"/>
      <c r="L494" s="862"/>
    </row>
    <row r="495" spans="1:12" s="861" customFormat="1" x14ac:dyDescent="0.2">
      <c r="A495" s="860"/>
      <c r="B495" s="860"/>
      <c r="G495" s="862"/>
      <c r="H495" s="862"/>
      <c r="I495" s="862"/>
      <c r="J495" s="862"/>
      <c r="K495" s="862"/>
      <c r="L495" s="862"/>
    </row>
    <row r="496" spans="1:12" s="861" customFormat="1" x14ac:dyDescent="0.2">
      <c r="A496" s="860"/>
      <c r="B496" s="860"/>
      <c r="G496" s="862"/>
      <c r="H496" s="862"/>
      <c r="I496" s="862"/>
      <c r="J496" s="862"/>
      <c r="K496" s="862"/>
      <c r="L496" s="862"/>
    </row>
    <row r="497" spans="1:12" s="861" customFormat="1" x14ac:dyDescent="0.2">
      <c r="A497" s="860"/>
      <c r="B497" s="860"/>
      <c r="G497" s="862"/>
      <c r="H497" s="862"/>
      <c r="I497" s="862"/>
      <c r="J497" s="862"/>
      <c r="K497" s="862"/>
      <c r="L497" s="862"/>
    </row>
    <row r="498" spans="1:12" s="861" customFormat="1" x14ac:dyDescent="0.2">
      <c r="A498" s="860"/>
      <c r="B498" s="860"/>
      <c r="G498" s="862"/>
      <c r="H498" s="862"/>
      <c r="I498" s="862"/>
      <c r="J498" s="862"/>
      <c r="K498" s="862"/>
      <c r="L498" s="862"/>
    </row>
    <row r="499" spans="1:12" s="861" customFormat="1" x14ac:dyDescent="0.2">
      <c r="A499" s="860"/>
      <c r="B499" s="860"/>
      <c r="G499" s="862"/>
      <c r="H499" s="862"/>
      <c r="I499" s="862"/>
      <c r="J499" s="862"/>
      <c r="K499" s="862"/>
      <c r="L499" s="862"/>
    </row>
    <row r="500" spans="1:12" s="861" customFormat="1" x14ac:dyDescent="0.2">
      <c r="A500" s="860"/>
      <c r="B500" s="860"/>
      <c r="G500" s="862"/>
      <c r="H500" s="862"/>
      <c r="I500" s="862"/>
      <c r="J500" s="862"/>
      <c r="K500" s="862"/>
      <c r="L500" s="862"/>
    </row>
    <row r="501" spans="1:12" s="861" customFormat="1" x14ac:dyDescent="0.2">
      <c r="A501" s="860"/>
      <c r="B501" s="860"/>
      <c r="G501" s="862"/>
      <c r="H501" s="862"/>
      <c r="I501" s="862"/>
      <c r="J501" s="862"/>
      <c r="K501" s="862"/>
      <c r="L501" s="862"/>
    </row>
    <row r="502" spans="1:12" s="861" customFormat="1" x14ac:dyDescent="0.2">
      <c r="A502" s="860"/>
      <c r="B502" s="860"/>
      <c r="G502" s="862"/>
      <c r="H502" s="862"/>
      <c r="I502" s="862"/>
      <c r="J502" s="862"/>
      <c r="K502" s="862"/>
      <c r="L502" s="862"/>
    </row>
    <row r="503" spans="1:12" s="861" customFormat="1" x14ac:dyDescent="0.2">
      <c r="A503" s="860"/>
      <c r="B503" s="860"/>
      <c r="G503" s="862"/>
      <c r="H503" s="862"/>
      <c r="I503" s="862"/>
      <c r="J503" s="862"/>
      <c r="K503" s="862"/>
      <c r="L503" s="862"/>
    </row>
    <row r="504" spans="1:12" s="861" customFormat="1" x14ac:dyDescent="0.2">
      <c r="A504" s="860"/>
      <c r="B504" s="860"/>
      <c r="G504" s="862"/>
      <c r="H504" s="862"/>
      <c r="I504" s="862"/>
      <c r="J504" s="862"/>
      <c r="K504" s="862"/>
      <c r="L504" s="862"/>
    </row>
    <row r="505" spans="1:12" s="861" customFormat="1" x14ac:dyDescent="0.2">
      <c r="A505" s="860"/>
      <c r="B505" s="860"/>
      <c r="G505" s="862"/>
      <c r="H505" s="862"/>
      <c r="I505" s="862"/>
      <c r="J505" s="862"/>
      <c r="K505" s="862"/>
      <c r="L505" s="862"/>
    </row>
    <row r="506" spans="1:12" s="861" customFormat="1" x14ac:dyDescent="0.2">
      <c r="A506" s="860"/>
      <c r="B506" s="860"/>
      <c r="G506" s="862"/>
      <c r="H506" s="862"/>
      <c r="I506" s="862"/>
      <c r="J506" s="862"/>
      <c r="K506" s="862"/>
      <c r="L506" s="862"/>
    </row>
    <row r="507" spans="1:12" s="861" customFormat="1" x14ac:dyDescent="0.2">
      <c r="A507" s="860"/>
      <c r="B507" s="860"/>
      <c r="G507" s="862"/>
      <c r="H507" s="862"/>
      <c r="I507" s="862"/>
      <c r="J507" s="862"/>
      <c r="K507" s="862"/>
      <c r="L507" s="862"/>
    </row>
    <row r="508" spans="1:12" s="861" customFormat="1" x14ac:dyDescent="0.2">
      <c r="A508" s="860"/>
      <c r="B508" s="860"/>
      <c r="G508" s="862"/>
      <c r="H508" s="862"/>
      <c r="I508" s="862"/>
      <c r="J508" s="862"/>
      <c r="K508" s="862"/>
      <c r="L508" s="862"/>
    </row>
    <row r="509" spans="1:12" s="861" customFormat="1" x14ac:dyDescent="0.2">
      <c r="A509" s="860"/>
      <c r="B509" s="860"/>
      <c r="G509" s="862"/>
      <c r="H509" s="862"/>
      <c r="I509" s="862"/>
      <c r="J509" s="862"/>
      <c r="K509" s="862"/>
      <c r="L509" s="862"/>
    </row>
    <row r="510" spans="1:12" s="861" customFormat="1" x14ac:dyDescent="0.2">
      <c r="A510" s="860"/>
      <c r="B510" s="860"/>
      <c r="G510" s="862"/>
      <c r="H510" s="862"/>
      <c r="I510" s="862"/>
      <c r="J510" s="862"/>
      <c r="K510" s="862"/>
      <c r="L510" s="862"/>
    </row>
    <row r="511" spans="1:12" s="861" customFormat="1" x14ac:dyDescent="0.2">
      <c r="A511" s="860"/>
      <c r="B511" s="860"/>
      <c r="G511" s="862"/>
      <c r="H511" s="862"/>
      <c r="I511" s="862"/>
      <c r="J511" s="862"/>
      <c r="K511" s="862"/>
      <c r="L511" s="862"/>
    </row>
    <row r="512" spans="1:12" s="861" customFormat="1" x14ac:dyDescent="0.2">
      <c r="A512" s="860"/>
      <c r="B512" s="860"/>
      <c r="G512" s="862"/>
      <c r="H512" s="862"/>
      <c r="I512" s="862"/>
      <c r="J512" s="862"/>
      <c r="K512" s="862"/>
      <c r="L512" s="862"/>
    </row>
    <row r="513" spans="1:12" s="861" customFormat="1" x14ac:dyDescent="0.2">
      <c r="A513" s="860"/>
      <c r="B513" s="860"/>
      <c r="G513" s="862"/>
      <c r="H513" s="862"/>
      <c r="I513" s="862"/>
      <c r="J513" s="862"/>
      <c r="K513" s="862"/>
      <c r="L513" s="862"/>
    </row>
    <row r="514" spans="1:12" s="861" customFormat="1" x14ac:dyDescent="0.2">
      <c r="A514" s="860"/>
      <c r="B514" s="860"/>
      <c r="G514" s="862"/>
      <c r="H514" s="862"/>
      <c r="I514" s="862"/>
      <c r="J514" s="862"/>
      <c r="K514" s="862"/>
      <c r="L514" s="862"/>
    </row>
    <row r="515" spans="1:12" s="861" customFormat="1" x14ac:dyDescent="0.2">
      <c r="A515" s="860"/>
      <c r="B515" s="860"/>
      <c r="G515" s="862"/>
      <c r="H515" s="862"/>
      <c r="I515" s="862"/>
      <c r="J515" s="862"/>
      <c r="K515" s="862"/>
      <c r="L515" s="862"/>
    </row>
    <row r="516" spans="1:12" s="861" customFormat="1" x14ac:dyDescent="0.2">
      <c r="A516" s="860"/>
      <c r="B516" s="860"/>
      <c r="G516" s="862"/>
      <c r="H516" s="862"/>
      <c r="I516" s="862"/>
      <c r="J516" s="862"/>
      <c r="K516" s="862"/>
      <c r="L516" s="862"/>
    </row>
    <row r="517" spans="1:12" s="861" customFormat="1" x14ac:dyDescent="0.2">
      <c r="A517" s="860"/>
      <c r="B517" s="860"/>
      <c r="G517" s="862"/>
      <c r="H517" s="862"/>
      <c r="I517" s="862"/>
      <c r="J517" s="862"/>
      <c r="K517" s="862"/>
      <c r="L517" s="862"/>
    </row>
    <row r="518" spans="1:12" s="861" customFormat="1" x14ac:dyDescent="0.2">
      <c r="A518" s="860"/>
      <c r="B518" s="860"/>
      <c r="G518" s="862"/>
      <c r="H518" s="862"/>
      <c r="I518" s="862"/>
      <c r="J518" s="862"/>
      <c r="K518" s="862"/>
      <c r="L518" s="862"/>
    </row>
    <row r="519" spans="1:12" s="861" customFormat="1" x14ac:dyDescent="0.2">
      <c r="A519" s="860"/>
      <c r="B519" s="860"/>
      <c r="G519" s="862"/>
      <c r="H519" s="862"/>
      <c r="I519" s="862"/>
      <c r="J519" s="862"/>
      <c r="K519" s="862"/>
      <c r="L519" s="862"/>
    </row>
    <row r="520" spans="1:12" s="861" customFormat="1" x14ac:dyDescent="0.2">
      <c r="A520" s="860"/>
      <c r="B520" s="860"/>
      <c r="G520" s="862"/>
      <c r="H520" s="862"/>
      <c r="I520" s="862"/>
      <c r="J520" s="862"/>
      <c r="K520" s="862"/>
      <c r="L520" s="862"/>
    </row>
    <row r="521" spans="1:12" s="861" customFormat="1" x14ac:dyDescent="0.2">
      <c r="A521" s="860"/>
      <c r="B521" s="860"/>
      <c r="G521" s="862"/>
      <c r="H521" s="862"/>
      <c r="I521" s="862"/>
      <c r="J521" s="862"/>
      <c r="K521" s="862"/>
      <c r="L521" s="862"/>
    </row>
    <row r="522" spans="1:12" s="861" customFormat="1" x14ac:dyDescent="0.2">
      <c r="A522" s="860"/>
      <c r="B522" s="860"/>
      <c r="G522" s="862"/>
      <c r="H522" s="862"/>
      <c r="I522" s="862"/>
      <c r="J522" s="862"/>
      <c r="K522" s="862"/>
      <c r="L522" s="862"/>
    </row>
    <row r="523" spans="1:12" s="861" customFormat="1" x14ac:dyDescent="0.2">
      <c r="A523" s="860"/>
      <c r="B523" s="860"/>
      <c r="G523" s="862"/>
      <c r="H523" s="862"/>
      <c r="I523" s="862"/>
      <c r="J523" s="862"/>
      <c r="K523" s="862"/>
      <c r="L523" s="862"/>
    </row>
    <row r="524" spans="1:12" s="861" customFormat="1" x14ac:dyDescent="0.2">
      <c r="A524" s="860"/>
      <c r="B524" s="860"/>
      <c r="G524" s="862"/>
      <c r="H524" s="862"/>
      <c r="I524" s="862"/>
      <c r="J524" s="862"/>
      <c r="K524" s="862"/>
      <c r="L524" s="862"/>
    </row>
    <row r="525" spans="1:12" s="861" customFormat="1" x14ac:dyDescent="0.2">
      <c r="A525" s="860"/>
      <c r="B525" s="860"/>
      <c r="G525" s="862"/>
      <c r="H525" s="862"/>
      <c r="I525" s="862"/>
      <c r="J525" s="862"/>
      <c r="K525" s="862"/>
      <c r="L525" s="862"/>
    </row>
    <row r="526" spans="1:12" s="861" customFormat="1" x14ac:dyDescent="0.2">
      <c r="A526" s="860"/>
      <c r="B526" s="860"/>
      <c r="G526" s="862"/>
      <c r="H526" s="862"/>
      <c r="I526" s="862"/>
      <c r="J526" s="862"/>
      <c r="K526" s="862"/>
      <c r="L526" s="862"/>
    </row>
    <row r="527" spans="1:12" s="861" customFormat="1" x14ac:dyDescent="0.2">
      <c r="A527" s="860"/>
      <c r="B527" s="860"/>
      <c r="G527" s="862"/>
      <c r="H527" s="862"/>
      <c r="I527" s="862"/>
      <c r="J527" s="862"/>
      <c r="K527" s="862"/>
      <c r="L527" s="862"/>
    </row>
    <row r="528" spans="1:12" s="861" customFormat="1" x14ac:dyDescent="0.2">
      <c r="A528" s="860"/>
      <c r="B528" s="860"/>
      <c r="G528" s="862"/>
      <c r="H528" s="862"/>
      <c r="I528" s="862"/>
      <c r="J528" s="862"/>
      <c r="K528" s="862"/>
      <c r="L528" s="862"/>
    </row>
    <row r="529" spans="1:12" s="861" customFormat="1" x14ac:dyDescent="0.2">
      <c r="A529" s="860"/>
      <c r="B529" s="860"/>
      <c r="G529" s="862"/>
      <c r="H529" s="862"/>
      <c r="I529" s="862"/>
      <c r="J529" s="862"/>
      <c r="K529" s="862"/>
      <c r="L529" s="862"/>
    </row>
    <row r="530" spans="1:12" s="861" customFormat="1" x14ac:dyDescent="0.2">
      <c r="A530" s="860"/>
      <c r="B530" s="860"/>
      <c r="G530" s="862"/>
      <c r="H530" s="862"/>
      <c r="I530" s="862"/>
      <c r="J530" s="862"/>
      <c r="K530" s="862"/>
      <c r="L530" s="862"/>
    </row>
    <row r="531" spans="1:12" s="861" customFormat="1" x14ac:dyDescent="0.2">
      <c r="A531" s="860"/>
      <c r="B531" s="860"/>
      <c r="G531" s="862"/>
      <c r="H531" s="862"/>
      <c r="I531" s="862"/>
      <c r="J531" s="862"/>
      <c r="K531" s="862"/>
      <c r="L531" s="862"/>
    </row>
    <row r="532" spans="1:12" s="861" customFormat="1" x14ac:dyDescent="0.2">
      <c r="A532" s="860"/>
      <c r="B532" s="860"/>
      <c r="G532" s="862"/>
      <c r="H532" s="862"/>
      <c r="I532" s="862"/>
      <c r="J532" s="862"/>
      <c r="K532" s="862"/>
      <c r="L532" s="862"/>
    </row>
    <row r="533" spans="1:12" s="861" customFormat="1" x14ac:dyDescent="0.2">
      <c r="A533" s="860"/>
      <c r="B533" s="860"/>
      <c r="G533" s="862"/>
      <c r="H533" s="862"/>
      <c r="I533" s="862"/>
      <c r="J533" s="862"/>
      <c r="K533" s="862"/>
      <c r="L533" s="862"/>
    </row>
    <row r="534" spans="1:12" s="861" customFormat="1" x14ac:dyDescent="0.2">
      <c r="A534" s="860"/>
      <c r="B534" s="860"/>
      <c r="G534" s="862"/>
      <c r="H534" s="862"/>
      <c r="I534" s="862"/>
      <c r="J534" s="862"/>
      <c r="K534" s="862"/>
      <c r="L534" s="862"/>
    </row>
    <row r="535" spans="1:12" s="861" customFormat="1" x14ac:dyDescent="0.2">
      <c r="A535" s="860"/>
      <c r="B535" s="860"/>
      <c r="G535" s="862"/>
      <c r="H535" s="862"/>
      <c r="I535" s="862"/>
      <c r="J535" s="862"/>
      <c r="K535" s="862"/>
      <c r="L535" s="862"/>
    </row>
    <row r="536" spans="1:12" s="861" customFormat="1" x14ac:dyDescent="0.2">
      <c r="A536" s="860"/>
      <c r="B536" s="860"/>
      <c r="G536" s="862"/>
      <c r="H536" s="862"/>
      <c r="I536" s="862"/>
      <c r="J536" s="862"/>
      <c r="K536" s="862"/>
      <c r="L536" s="862"/>
    </row>
    <row r="537" spans="1:12" s="861" customFormat="1" x14ac:dyDescent="0.2">
      <c r="A537" s="860"/>
      <c r="B537" s="860"/>
      <c r="G537" s="862"/>
      <c r="H537" s="862"/>
      <c r="I537" s="862"/>
      <c r="J537" s="862"/>
      <c r="K537" s="862"/>
      <c r="L537" s="862"/>
    </row>
    <row r="538" spans="1:12" s="861" customFormat="1" x14ac:dyDescent="0.2">
      <c r="A538" s="860"/>
      <c r="B538" s="860"/>
      <c r="G538" s="862"/>
      <c r="H538" s="862"/>
      <c r="I538" s="862"/>
      <c r="J538" s="862"/>
      <c r="K538" s="862"/>
      <c r="L538" s="862"/>
    </row>
    <row r="539" spans="1:12" s="861" customFormat="1" x14ac:dyDescent="0.2">
      <c r="A539" s="860"/>
      <c r="B539" s="860"/>
      <c r="G539" s="862"/>
      <c r="H539" s="862"/>
      <c r="I539" s="862"/>
      <c r="J539" s="862"/>
      <c r="K539" s="862"/>
      <c r="L539" s="862"/>
    </row>
    <row r="540" spans="1:12" s="861" customFormat="1" x14ac:dyDescent="0.2">
      <c r="A540" s="860"/>
      <c r="B540" s="860"/>
      <c r="G540" s="862"/>
      <c r="H540" s="862"/>
      <c r="I540" s="862"/>
      <c r="J540" s="862"/>
      <c r="K540" s="862"/>
      <c r="L540" s="862"/>
    </row>
    <row r="541" spans="1:12" s="861" customFormat="1" x14ac:dyDescent="0.2">
      <c r="A541" s="860"/>
      <c r="B541" s="860"/>
      <c r="G541" s="862"/>
      <c r="H541" s="862"/>
      <c r="I541" s="862"/>
      <c r="J541" s="862"/>
      <c r="K541" s="862"/>
      <c r="L541" s="862"/>
    </row>
    <row r="542" spans="1:12" s="861" customFormat="1" x14ac:dyDescent="0.2">
      <c r="A542" s="860"/>
      <c r="B542" s="860"/>
      <c r="G542" s="862"/>
      <c r="H542" s="862"/>
      <c r="I542" s="862"/>
      <c r="J542" s="862"/>
      <c r="K542" s="862"/>
      <c r="L542" s="862"/>
    </row>
    <row r="543" spans="1:12" s="861" customFormat="1" x14ac:dyDescent="0.2">
      <c r="A543" s="860"/>
      <c r="B543" s="860"/>
      <c r="G543" s="862"/>
      <c r="H543" s="862"/>
      <c r="I543" s="862"/>
      <c r="J543" s="862"/>
      <c r="K543" s="862"/>
      <c r="L543" s="862"/>
    </row>
    <row r="544" spans="1:12" s="861" customFormat="1" x14ac:dyDescent="0.2">
      <c r="A544" s="860"/>
      <c r="B544" s="860"/>
      <c r="G544" s="862"/>
      <c r="H544" s="862"/>
      <c r="I544" s="862"/>
      <c r="J544" s="862"/>
      <c r="K544" s="862"/>
      <c r="L544" s="862"/>
    </row>
    <row r="545" spans="1:12" s="861" customFormat="1" x14ac:dyDescent="0.2">
      <c r="A545" s="860"/>
      <c r="B545" s="860"/>
      <c r="G545" s="862"/>
      <c r="H545" s="862"/>
      <c r="I545" s="862"/>
      <c r="J545" s="862"/>
      <c r="K545" s="862"/>
      <c r="L545" s="862"/>
    </row>
    <row r="546" spans="1:12" s="861" customFormat="1" x14ac:dyDescent="0.2">
      <c r="A546" s="860"/>
      <c r="B546" s="860"/>
      <c r="G546" s="862"/>
      <c r="H546" s="862"/>
      <c r="I546" s="862"/>
      <c r="J546" s="862"/>
      <c r="K546" s="862"/>
      <c r="L546" s="862"/>
    </row>
    <row r="547" spans="1:12" s="861" customFormat="1" x14ac:dyDescent="0.2">
      <c r="A547" s="860"/>
      <c r="B547" s="860"/>
      <c r="G547" s="862"/>
      <c r="H547" s="862"/>
      <c r="I547" s="862"/>
      <c r="J547" s="862"/>
      <c r="K547" s="862"/>
      <c r="L547" s="862"/>
    </row>
    <row r="548" spans="1:12" s="861" customFormat="1" x14ac:dyDescent="0.2">
      <c r="A548" s="860"/>
      <c r="B548" s="860"/>
      <c r="G548" s="862"/>
      <c r="H548" s="862"/>
      <c r="I548" s="862"/>
      <c r="J548" s="862"/>
      <c r="K548" s="862"/>
      <c r="L548" s="862"/>
    </row>
    <row r="549" spans="1:12" s="861" customFormat="1" x14ac:dyDescent="0.2">
      <c r="A549" s="860"/>
      <c r="B549" s="860"/>
      <c r="G549" s="862"/>
      <c r="H549" s="862"/>
      <c r="I549" s="862"/>
      <c r="J549" s="862"/>
      <c r="K549" s="862"/>
      <c r="L549" s="862"/>
    </row>
    <row r="550" spans="1:12" s="861" customFormat="1" x14ac:dyDescent="0.2">
      <c r="A550" s="860"/>
      <c r="B550" s="860"/>
      <c r="G550" s="862"/>
      <c r="H550" s="862"/>
      <c r="I550" s="862"/>
      <c r="J550" s="862"/>
      <c r="K550" s="862"/>
      <c r="L550" s="862"/>
    </row>
    <row r="551" spans="1:12" s="861" customFormat="1" x14ac:dyDescent="0.2">
      <c r="A551" s="860"/>
      <c r="B551" s="860"/>
      <c r="G551" s="862"/>
      <c r="H551" s="862"/>
      <c r="I551" s="862"/>
      <c r="J551" s="862"/>
      <c r="K551" s="862"/>
      <c r="L551" s="862"/>
    </row>
    <row r="552" spans="1:12" s="861" customFormat="1" x14ac:dyDescent="0.2">
      <c r="A552" s="860"/>
      <c r="B552" s="860"/>
      <c r="G552" s="862"/>
      <c r="H552" s="862"/>
      <c r="I552" s="862"/>
      <c r="J552" s="862"/>
      <c r="K552" s="862"/>
      <c r="L552" s="862"/>
    </row>
    <row r="553" spans="1:12" s="861" customFormat="1" x14ac:dyDescent="0.2">
      <c r="A553" s="860"/>
      <c r="B553" s="860"/>
      <c r="G553" s="862"/>
      <c r="H553" s="862"/>
      <c r="I553" s="862"/>
      <c r="J553" s="862"/>
      <c r="K553" s="862"/>
      <c r="L553" s="862"/>
    </row>
    <row r="554" spans="1:12" s="861" customFormat="1" x14ac:dyDescent="0.2">
      <c r="A554" s="860"/>
      <c r="B554" s="860"/>
      <c r="G554" s="862"/>
      <c r="H554" s="862"/>
      <c r="I554" s="862"/>
      <c r="J554" s="862"/>
      <c r="K554" s="862"/>
      <c r="L554" s="862"/>
    </row>
    <row r="555" spans="1:12" s="861" customFormat="1" x14ac:dyDescent="0.2">
      <c r="A555" s="860"/>
      <c r="B555" s="860"/>
      <c r="G555" s="862"/>
      <c r="H555" s="862"/>
      <c r="I555" s="862"/>
      <c r="J555" s="862"/>
      <c r="K555" s="862"/>
      <c r="L555" s="862"/>
    </row>
    <row r="556" spans="1:12" s="861" customFormat="1" x14ac:dyDescent="0.2">
      <c r="A556" s="860"/>
      <c r="B556" s="860"/>
      <c r="G556" s="862"/>
      <c r="H556" s="862"/>
      <c r="I556" s="862"/>
      <c r="J556" s="862"/>
      <c r="K556" s="862"/>
      <c r="L556" s="862"/>
    </row>
    <row r="557" spans="1:12" s="861" customFormat="1" x14ac:dyDescent="0.2">
      <c r="A557" s="860"/>
      <c r="B557" s="860"/>
      <c r="G557" s="862"/>
      <c r="H557" s="862"/>
      <c r="I557" s="862"/>
      <c r="J557" s="862"/>
      <c r="K557" s="862"/>
      <c r="L557" s="862"/>
    </row>
    <row r="558" spans="1:12" s="861" customFormat="1" x14ac:dyDescent="0.2">
      <c r="A558" s="860"/>
      <c r="B558" s="860"/>
      <c r="G558" s="862"/>
      <c r="H558" s="862"/>
      <c r="I558" s="862"/>
      <c r="J558" s="862"/>
      <c r="K558" s="862"/>
      <c r="L558" s="862"/>
    </row>
    <row r="559" spans="1:12" s="861" customFormat="1" x14ac:dyDescent="0.2">
      <c r="A559" s="860"/>
      <c r="B559" s="860"/>
      <c r="G559" s="862"/>
      <c r="H559" s="862"/>
      <c r="I559" s="862"/>
      <c r="J559" s="862"/>
      <c r="K559" s="862"/>
      <c r="L559" s="862"/>
    </row>
    <row r="560" spans="1:12" s="861" customFormat="1" x14ac:dyDescent="0.2">
      <c r="A560" s="860"/>
      <c r="B560" s="860"/>
      <c r="G560" s="862"/>
      <c r="H560" s="862"/>
      <c r="I560" s="862"/>
      <c r="J560" s="862"/>
      <c r="K560" s="862"/>
      <c r="L560" s="862"/>
    </row>
    <row r="561" spans="1:12" s="861" customFormat="1" x14ac:dyDescent="0.2">
      <c r="A561" s="860"/>
      <c r="B561" s="860"/>
      <c r="G561" s="862"/>
      <c r="H561" s="862"/>
      <c r="I561" s="862"/>
      <c r="J561" s="862"/>
      <c r="K561" s="862"/>
      <c r="L561" s="862"/>
    </row>
    <row r="562" spans="1:12" s="861" customFormat="1" x14ac:dyDescent="0.2">
      <c r="A562" s="860"/>
      <c r="B562" s="860"/>
      <c r="G562" s="862"/>
      <c r="H562" s="862"/>
      <c r="I562" s="862"/>
      <c r="J562" s="862"/>
      <c r="K562" s="862"/>
      <c r="L562" s="862"/>
    </row>
    <row r="563" spans="1:12" s="861" customFormat="1" x14ac:dyDescent="0.2">
      <c r="A563" s="860"/>
      <c r="B563" s="860"/>
      <c r="G563" s="862"/>
      <c r="H563" s="862"/>
      <c r="I563" s="862"/>
      <c r="J563" s="862"/>
      <c r="K563" s="862"/>
      <c r="L563" s="862"/>
    </row>
    <row r="564" spans="1:12" s="861" customFormat="1" x14ac:dyDescent="0.2">
      <c r="A564" s="860"/>
      <c r="B564" s="860"/>
      <c r="G564" s="862"/>
      <c r="H564" s="862"/>
      <c r="I564" s="862"/>
      <c r="J564" s="862"/>
      <c r="K564" s="862"/>
      <c r="L564" s="862"/>
    </row>
    <row r="565" spans="1:12" s="861" customFormat="1" x14ac:dyDescent="0.2">
      <c r="A565" s="860"/>
      <c r="B565" s="860"/>
      <c r="G565" s="862"/>
      <c r="H565" s="862"/>
      <c r="I565" s="862"/>
      <c r="J565" s="862"/>
      <c r="K565" s="862"/>
      <c r="L565" s="862"/>
    </row>
    <row r="566" spans="1:12" s="861" customFormat="1" x14ac:dyDescent="0.2">
      <c r="A566" s="860"/>
      <c r="B566" s="860"/>
      <c r="G566" s="862"/>
      <c r="H566" s="862"/>
      <c r="I566" s="862"/>
      <c r="J566" s="862"/>
      <c r="K566" s="862"/>
      <c r="L566" s="862"/>
    </row>
    <row r="567" spans="1:12" s="861" customFormat="1" x14ac:dyDescent="0.2">
      <c r="A567" s="860"/>
      <c r="B567" s="860"/>
      <c r="G567" s="862"/>
      <c r="H567" s="862"/>
      <c r="I567" s="862"/>
      <c r="J567" s="862"/>
      <c r="K567" s="862"/>
      <c r="L567" s="862"/>
    </row>
    <row r="568" spans="1:12" s="861" customFormat="1" x14ac:dyDescent="0.2">
      <c r="A568" s="860"/>
      <c r="B568" s="860"/>
      <c r="G568" s="862"/>
      <c r="H568" s="862"/>
      <c r="I568" s="862"/>
      <c r="J568" s="862"/>
      <c r="K568" s="862"/>
      <c r="L568" s="862"/>
    </row>
    <row r="569" spans="1:12" s="861" customFormat="1" x14ac:dyDescent="0.2">
      <c r="A569" s="860"/>
      <c r="B569" s="860"/>
      <c r="G569" s="862"/>
      <c r="H569" s="862"/>
      <c r="I569" s="862"/>
      <c r="J569" s="862"/>
      <c r="K569" s="862"/>
      <c r="L569" s="862"/>
    </row>
    <row r="570" spans="1:12" s="861" customFormat="1" x14ac:dyDescent="0.2">
      <c r="A570" s="860"/>
      <c r="B570" s="860"/>
      <c r="G570" s="862"/>
      <c r="H570" s="862"/>
      <c r="I570" s="862"/>
      <c r="J570" s="862"/>
      <c r="K570" s="862"/>
      <c r="L570" s="862"/>
    </row>
    <row r="571" spans="1:12" s="861" customFormat="1" x14ac:dyDescent="0.2">
      <c r="A571" s="860"/>
      <c r="B571" s="860"/>
      <c r="G571" s="862"/>
      <c r="H571" s="862"/>
      <c r="I571" s="862"/>
      <c r="J571" s="862"/>
      <c r="K571" s="862"/>
      <c r="L571" s="862"/>
    </row>
    <row r="572" spans="1:12" s="861" customFormat="1" x14ac:dyDescent="0.2">
      <c r="A572" s="860"/>
      <c r="B572" s="860"/>
      <c r="G572" s="862"/>
      <c r="H572" s="862"/>
      <c r="I572" s="862"/>
      <c r="J572" s="862"/>
      <c r="K572" s="862"/>
      <c r="L572" s="862"/>
    </row>
    <row r="573" spans="1:12" s="861" customFormat="1" x14ac:dyDescent="0.2">
      <c r="A573" s="860"/>
      <c r="B573" s="860"/>
      <c r="G573" s="862"/>
      <c r="H573" s="862"/>
      <c r="I573" s="862"/>
      <c r="J573" s="862"/>
      <c r="K573" s="862"/>
      <c r="L573" s="862"/>
    </row>
    <row r="574" spans="1:12" s="861" customFormat="1" x14ac:dyDescent="0.2">
      <c r="A574" s="860"/>
      <c r="B574" s="860"/>
      <c r="G574" s="862"/>
      <c r="H574" s="862"/>
      <c r="I574" s="862"/>
      <c r="J574" s="862"/>
      <c r="K574" s="862"/>
      <c r="L574" s="862"/>
    </row>
    <row r="575" spans="1:12" s="861" customFormat="1" x14ac:dyDescent="0.2">
      <c r="A575" s="860"/>
      <c r="B575" s="860"/>
      <c r="G575" s="862"/>
      <c r="H575" s="862"/>
      <c r="I575" s="862"/>
      <c r="J575" s="862"/>
      <c r="K575" s="862"/>
      <c r="L575" s="862"/>
    </row>
    <row r="576" spans="1:12" s="861" customFormat="1" x14ac:dyDescent="0.2">
      <c r="A576" s="860"/>
      <c r="B576" s="860"/>
      <c r="G576" s="862"/>
      <c r="H576" s="862"/>
      <c r="I576" s="862"/>
      <c r="J576" s="862"/>
      <c r="K576" s="862"/>
      <c r="L576" s="862"/>
    </row>
    <row r="577" spans="1:12" s="861" customFormat="1" x14ac:dyDescent="0.2">
      <c r="A577" s="860"/>
      <c r="B577" s="860"/>
      <c r="G577" s="862"/>
      <c r="H577" s="862"/>
      <c r="I577" s="862"/>
      <c r="J577" s="862"/>
      <c r="K577" s="862"/>
      <c r="L577" s="862"/>
    </row>
    <row r="578" spans="1:12" s="861" customFormat="1" x14ac:dyDescent="0.2">
      <c r="A578" s="860"/>
      <c r="B578" s="860"/>
      <c r="G578" s="862"/>
      <c r="H578" s="862"/>
      <c r="I578" s="862"/>
      <c r="J578" s="862"/>
      <c r="K578" s="862"/>
      <c r="L578" s="862"/>
    </row>
    <row r="579" spans="1:12" s="861" customFormat="1" x14ac:dyDescent="0.2">
      <c r="A579" s="860"/>
      <c r="B579" s="860"/>
      <c r="G579" s="862"/>
      <c r="H579" s="862"/>
      <c r="I579" s="862"/>
      <c r="J579" s="862"/>
      <c r="K579" s="862"/>
      <c r="L579" s="862"/>
    </row>
    <row r="580" spans="1:12" s="861" customFormat="1" x14ac:dyDescent="0.2">
      <c r="A580" s="860"/>
      <c r="B580" s="860"/>
      <c r="G580" s="862"/>
      <c r="H580" s="862"/>
      <c r="I580" s="862"/>
      <c r="J580" s="862"/>
      <c r="K580" s="862"/>
      <c r="L580" s="862"/>
    </row>
    <row r="581" spans="1:12" s="861" customFormat="1" x14ac:dyDescent="0.2">
      <c r="A581" s="860"/>
      <c r="B581" s="860"/>
      <c r="G581" s="862"/>
      <c r="H581" s="862"/>
      <c r="I581" s="862"/>
      <c r="J581" s="862"/>
      <c r="K581" s="862"/>
      <c r="L581" s="862"/>
    </row>
    <row r="582" spans="1:12" s="861" customFormat="1" x14ac:dyDescent="0.2">
      <c r="A582" s="860"/>
      <c r="B582" s="860"/>
      <c r="G582" s="862"/>
      <c r="H582" s="862"/>
      <c r="I582" s="862"/>
      <c r="J582" s="862"/>
      <c r="K582" s="862"/>
      <c r="L582" s="862"/>
    </row>
    <row r="583" spans="1:12" s="861" customFormat="1" x14ac:dyDescent="0.2">
      <c r="A583" s="860"/>
      <c r="B583" s="860"/>
      <c r="G583" s="862"/>
      <c r="H583" s="862"/>
      <c r="I583" s="862"/>
      <c r="J583" s="862"/>
      <c r="K583" s="862"/>
      <c r="L583" s="862"/>
    </row>
    <row r="584" spans="1:12" s="861" customFormat="1" x14ac:dyDescent="0.2">
      <c r="A584" s="860"/>
      <c r="B584" s="860"/>
      <c r="G584" s="862"/>
      <c r="H584" s="862"/>
      <c r="I584" s="862"/>
      <c r="J584" s="862"/>
      <c r="K584" s="862"/>
      <c r="L584" s="862"/>
    </row>
    <row r="585" spans="1:12" s="861" customFormat="1" x14ac:dyDescent="0.2">
      <c r="A585" s="860"/>
      <c r="B585" s="860"/>
      <c r="G585" s="862"/>
      <c r="H585" s="862"/>
      <c r="I585" s="862"/>
      <c r="J585" s="862"/>
      <c r="K585" s="862"/>
      <c r="L585" s="862"/>
    </row>
    <row r="586" spans="1:12" s="861" customFormat="1" x14ac:dyDescent="0.2">
      <c r="A586" s="860"/>
      <c r="B586" s="860"/>
      <c r="G586" s="862"/>
      <c r="H586" s="862"/>
      <c r="I586" s="862"/>
      <c r="J586" s="862"/>
      <c r="K586" s="862"/>
      <c r="L586" s="862"/>
    </row>
    <row r="587" spans="1:12" s="861" customFormat="1" x14ac:dyDescent="0.2">
      <c r="A587" s="860"/>
      <c r="B587" s="860"/>
      <c r="G587" s="862"/>
      <c r="H587" s="862"/>
      <c r="I587" s="862"/>
      <c r="J587" s="862"/>
      <c r="K587" s="862"/>
      <c r="L587" s="862"/>
    </row>
    <row r="588" spans="1:12" s="861" customFormat="1" x14ac:dyDescent="0.2">
      <c r="A588" s="860"/>
      <c r="B588" s="860"/>
      <c r="G588" s="862"/>
      <c r="H588" s="862"/>
      <c r="I588" s="862"/>
      <c r="J588" s="862"/>
      <c r="K588" s="862"/>
      <c r="L588" s="862"/>
    </row>
    <row r="589" spans="1:12" s="861" customFormat="1" x14ac:dyDescent="0.2">
      <c r="A589" s="860"/>
      <c r="B589" s="860"/>
      <c r="G589" s="862"/>
      <c r="H589" s="862"/>
      <c r="I589" s="862"/>
      <c r="J589" s="862"/>
      <c r="K589" s="862"/>
      <c r="L589" s="862"/>
    </row>
    <row r="590" spans="1:12" s="861" customFormat="1" x14ac:dyDescent="0.2">
      <c r="A590" s="860"/>
      <c r="B590" s="860"/>
      <c r="G590" s="862"/>
      <c r="H590" s="862"/>
      <c r="I590" s="862"/>
      <c r="J590" s="862"/>
      <c r="K590" s="862"/>
      <c r="L590" s="862"/>
    </row>
    <row r="591" spans="1:12" s="861" customFormat="1" x14ac:dyDescent="0.2">
      <c r="A591" s="860"/>
      <c r="B591" s="860"/>
      <c r="G591" s="862"/>
      <c r="H591" s="862"/>
      <c r="I591" s="862"/>
      <c r="J591" s="862"/>
      <c r="K591" s="862"/>
      <c r="L591" s="862"/>
    </row>
    <row r="592" spans="1:12" s="861" customFormat="1" x14ac:dyDescent="0.2">
      <c r="A592" s="860"/>
      <c r="B592" s="860"/>
      <c r="G592" s="862"/>
      <c r="H592" s="862"/>
      <c r="I592" s="862"/>
      <c r="J592" s="862"/>
      <c r="K592" s="862"/>
      <c r="L592" s="862"/>
    </row>
    <row r="593" spans="1:12" s="861" customFormat="1" x14ac:dyDescent="0.2">
      <c r="A593" s="860"/>
      <c r="B593" s="860"/>
      <c r="G593" s="862"/>
      <c r="H593" s="862"/>
      <c r="I593" s="862"/>
      <c r="J593" s="862"/>
      <c r="K593" s="862"/>
      <c r="L593" s="862"/>
    </row>
    <row r="594" spans="1:12" s="861" customFormat="1" x14ac:dyDescent="0.2">
      <c r="A594" s="860"/>
      <c r="B594" s="860"/>
      <c r="G594" s="862"/>
      <c r="H594" s="862"/>
      <c r="I594" s="862"/>
      <c r="J594" s="862"/>
      <c r="K594" s="862"/>
      <c r="L594" s="862"/>
    </row>
    <row r="595" spans="1:12" s="861" customFormat="1" x14ac:dyDescent="0.2">
      <c r="A595" s="860"/>
      <c r="B595" s="860"/>
      <c r="G595" s="862"/>
      <c r="H595" s="862"/>
      <c r="I595" s="862"/>
      <c r="J595" s="862"/>
      <c r="K595" s="862"/>
      <c r="L595" s="862"/>
    </row>
    <row r="596" spans="1:12" s="861" customFormat="1" x14ac:dyDescent="0.2">
      <c r="A596" s="860"/>
      <c r="B596" s="860"/>
      <c r="G596" s="862"/>
      <c r="H596" s="862"/>
      <c r="I596" s="862"/>
      <c r="J596" s="862"/>
      <c r="K596" s="862"/>
      <c r="L596" s="862"/>
    </row>
    <row r="597" spans="1:12" s="861" customFormat="1" x14ac:dyDescent="0.2">
      <c r="A597" s="860"/>
      <c r="B597" s="860"/>
      <c r="G597" s="862"/>
      <c r="H597" s="862"/>
      <c r="I597" s="862"/>
      <c r="J597" s="862"/>
      <c r="K597" s="862"/>
      <c r="L597" s="862"/>
    </row>
    <row r="598" spans="1:12" s="861" customFormat="1" x14ac:dyDescent="0.2">
      <c r="A598" s="860"/>
      <c r="B598" s="860"/>
      <c r="G598" s="862"/>
      <c r="H598" s="862"/>
      <c r="I598" s="862"/>
      <c r="J598" s="862"/>
      <c r="K598" s="862"/>
      <c r="L598" s="862"/>
    </row>
    <row r="599" spans="1:12" s="861" customFormat="1" x14ac:dyDescent="0.2">
      <c r="A599" s="860"/>
      <c r="B599" s="860"/>
      <c r="G599" s="862"/>
      <c r="H599" s="862"/>
      <c r="I599" s="862"/>
      <c r="J599" s="862"/>
      <c r="K599" s="862"/>
      <c r="L599" s="862"/>
    </row>
    <row r="600" spans="1:12" s="861" customFormat="1" x14ac:dyDescent="0.2">
      <c r="A600" s="860"/>
      <c r="B600" s="860"/>
      <c r="G600" s="862"/>
      <c r="H600" s="862"/>
      <c r="I600" s="862"/>
      <c r="J600" s="862"/>
      <c r="K600" s="862"/>
      <c r="L600" s="862"/>
    </row>
    <row r="601" spans="1:12" s="861" customFormat="1" x14ac:dyDescent="0.2">
      <c r="A601" s="860"/>
      <c r="B601" s="860"/>
      <c r="G601" s="862"/>
      <c r="H601" s="862"/>
      <c r="I601" s="862"/>
      <c r="J601" s="862"/>
      <c r="K601" s="862"/>
      <c r="L601" s="862"/>
    </row>
    <row r="602" spans="1:12" s="861" customFormat="1" x14ac:dyDescent="0.2">
      <c r="A602" s="860"/>
      <c r="B602" s="860"/>
      <c r="G602" s="862"/>
      <c r="H602" s="862"/>
      <c r="I602" s="862"/>
      <c r="J602" s="862"/>
      <c r="K602" s="862"/>
      <c r="L602" s="862"/>
    </row>
    <row r="603" spans="1:12" s="861" customFormat="1" x14ac:dyDescent="0.2">
      <c r="A603" s="860"/>
      <c r="B603" s="860"/>
      <c r="G603" s="862"/>
      <c r="H603" s="862"/>
      <c r="I603" s="862"/>
      <c r="J603" s="862"/>
      <c r="K603" s="862"/>
      <c r="L603" s="862"/>
    </row>
    <row r="604" spans="1:12" s="861" customFormat="1" x14ac:dyDescent="0.2">
      <c r="A604" s="860"/>
      <c r="B604" s="860"/>
      <c r="G604" s="862"/>
      <c r="H604" s="862"/>
      <c r="I604" s="862"/>
      <c r="J604" s="862"/>
      <c r="K604" s="862"/>
      <c r="L604" s="862"/>
    </row>
    <row r="605" spans="1:12" s="861" customFormat="1" x14ac:dyDescent="0.2">
      <c r="A605" s="860"/>
      <c r="B605" s="860"/>
      <c r="G605" s="862"/>
      <c r="H605" s="862"/>
      <c r="I605" s="862"/>
      <c r="J605" s="862"/>
      <c r="K605" s="862"/>
      <c r="L605" s="862"/>
    </row>
    <row r="606" spans="1:12" s="861" customFormat="1" x14ac:dyDescent="0.2">
      <c r="A606" s="860"/>
      <c r="B606" s="860"/>
      <c r="G606" s="862"/>
      <c r="H606" s="862"/>
      <c r="I606" s="862"/>
      <c r="J606" s="862"/>
      <c r="K606" s="862"/>
      <c r="L606" s="862"/>
    </row>
    <row r="607" spans="1:12" s="861" customFormat="1" x14ac:dyDescent="0.2">
      <c r="A607" s="860"/>
      <c r="B607" s="860"/>
      <c r="G607" s="862"/>
      <c r="H607" s="862"/>
      <c r="I607" s="862"/>
      <c r="J607" s="862"/>
      <c r="K607" s="862"/>
      <c r="L607" s="862"/>
    </row>
    <row r="608" spans="1:12" s="861" customFormat="1" x14ac:dyDescent="0.2">
      <c r="A608" s="860"/>
      <c r="B608" s="860"/>
      <c r="G608" s="862"/>
      <c r="H608" s="862"/>
      <c r="I608" s="862"/>
      <c r="J608" s="862"/>
      <c r="K608" s="862"/>
      <c r="L608" s="862"/>
    </row>
    <row r="609" spans="1:12" s="861" customFormat="1" x14ac:dyDescent="0.2">
      <c r="A609" s="860"/>
      <c r="B609" s="860"/>
      <c r="G609" s="862"/>
      <c r="H609" s="862"/>
      <c r="I609" s="862"/>
      <c r="J609" s="862"/>
      <c r="K609" s="862"/>
      <c r="L609" s="862"/>
    </row>
    <row r="610" spans="1:12" s="861" customFormat="1" x14ac:dyDescent="0.2">
      <c r="A610" s="860"/>
      <c r="B610" s="860"/>
      <c r="G610" s="862"/>
      <c r="H610" s="862"/>
      <c r="I610" s="862"/>
      <c r="J610" s="862"/>
      <c r="K610" s="862"/>
      <c r="L610" s="862"/>
    </row>
    <row r="611" spans="1:12" s="861" customFormat="1" x14ac:dyDescent="0.2">
      <c r="A611" s="860"/>
      <c r="B611" s="860"/>
      <c r="G611" s="862"/>
      <c r="H611" s="862"/>
      <c r="I611" s="862"/>
      <c r="J611" s="862"/>
      <c r="K611" s="862"/>
      <c r="L611" s="862"/>
    </row>
    <row r="612" spans="1:12" s="861" customFormat="1" x14ac:dyDescent="0.2">
      <c r="A612" s="860"/>
      <c r="B612" s="860"/>
      <c r="G612" s="862"/>
      <c r="H612" s="862"/>
      <c r="I612" s="862"/>
      <c r="J612" s="862"/>
      <c r="K612" s="862"/>
      <c r="L612" s="862"/>
    </row>
    <row r="613" spans="1:12" s="861" customFormat="1" x14ac:dyDescent="0.2">
      <c r="A613" s="860"/>
      <c r="B613" s="860"/>
      <c r="G613" s="862"/>
      <c r="H613" s="862"/>
      <c r="I613" s="862"/>
      <c r="J613" s="862"/>
      <c r="K613" s="862"/>
      <c r="L613" s="862"/>
    </row>
    <row r="614" spans="1:12" s="861" customFormat="1" x14ac:dyDescent="0.2">
      <c r="A614" s="860"/>
      <c r="B614" s="860"/>
      <c r="G614" s="862"/>
      <c r="H614" s="862"/>
      <c r="I614" s="862"/>
      <c r="J614" s="862"/>
      <c r="K614" s="862"/>
      <c r="L614" s="862"/>
    </row>
    <row r="615" spans="1:12" s="861" customFormat="1" x14ac:dyDescent="0.2">
      <c r="A615" s="860"/>
      <c r="B615" s="860"/>
      <c r="G615" s="862"/>
      <c r="H615" s="862"/>
      <c r="I615" s="862"/>
      <c r="J615" s="862"/>
      <c r="K615" s="862"/>
      <c r="L615" s="862"/>
    </row>
    <row r="616" spans="1:12" s="861" customFormat="1" x14ac:dyDescent="0.2">
      <c r="A616" s="860"/>
      <c r="B616" s="860"/>
      <c r="G616" s="862"/>
      <c r="H616" s="862"/>
      <c r="I616" s="862"/>
      <c r="J616" s="862"/>
      <c r="K616" s="862"/>
      <c r="L616" s="862"/>
    </row>
    <row r="617" spans="1:12" s="861" customFormat="1" x14ac:dyDescent="0.2">
      <c r="A617" s="860"/>
      <c r="B617" s="860"/>
      <c r="G617" s="862"/>
      <c r="H617" s="862"/>
      <c r="I617" s="862"/>
      <c r="J617" s="862"/>
      <c r="K617" s="862"/>
      <c r="L617" s="862"/>
    </row>
    <row r="618" spans="1:12" s="861" customFormat="1" x14ac:dyDescent="0.2">
      <c r="A618" s="860"/>
      <c r="B618" s="860"/>
      <c r="G618" s="862"/>
      <c r="H618" s="862"/>
      <c r="I618" s="862"/>
      <c r="J618" s="862"/>
      <c r="K618" s="862"/>
      <c r="L618" s="862"/>
    </row>
    <row r="619" spans="1:12" s="861" customFormat="1" x14ac:dyDescent="0.2">
      <c r="A619" s="860"/>
      <c r="B619" s="860"/>
      <c r="G619" s="862"/>
      <c r="H619" s="862"/>
      <c r="I619" s="862"/>
      <c r="J619" s="862"/>
      <c r="K619" s="862"/>
      <c r="L619" s="862"/>
    </row>
    <row r="620" spans="1:12" s="861" customFormat="1" x14ac:dyDescent="0.2">
      <c r="A620" s="860"/>
      <c r="B620" s="860"/>
      <c r="G620" s="862"/>
      <c r="H620" s="862"/>
      <c r="I620" s="862"/>
      <c r="J620" s="862"/>
      <c r="K620" s="862"/>
      <c r="L620" s="862"/>
    </row>
    <row r="621" spans="1:12" s="861" customFormat="1" x14ac:dyDescent="0.2">
      <c r="A621" s="860"/>
      <c r="B621" s="860"/>
      <c r="G621" s="862"/>
      <c r="H621" s="862"/>
      <c r="I621" s="862"/>
      <c r="J621" s="862"/>
      <c r="K621" s="862"/>
      <c r="L621" s="862"/>
    </row>
    <row r="622" spans="1:12" s="861" customFormat="1" x14ac:dyDescent="0.2">
      <c r="A622" s="860"/>
      <c r="B622" s="860"/>
      <c r="G622" s="862"/>
      <c r="H622" s="862"/>
      <c r="I622" s="862"/>
      <c r="J622" s="862"/>
      <c r="K622" s="862"/>
      <c r="L622" s="862"/>
    </row>
    <row r="623" spans="1:12" s="861" customFormat="1" x14ac:dyDescent="0.2">
      <c r="A623" s="860"/>
      <c r="B623" s="860"/>
      <c r="G623" s="862"/>
      <c r="H623" s="862"/>
      <c r="I623" s="862"/>
      <c r="J623" s="862"/>
      <c r="K623" s="862"/>
      <c r="L623" s="862"/>
    </row>
    <row r="624" spans="1:12" s="861" customFormat="1" x14ac:dyDescent="0.2">
      <c r="A624" s="860"/>
      <c r="B624" s="860"/>
      <c r="G624" s="862"/>
      <c r="H624" s="862"/>
      <c r="I624" s="862"/>
      <c r="J624" s="862"/>
      <c r="K624" s="862"/>
      <c r="L624" s="862"/>
    </row>
    <row r="625" spans="1:12" s="861" customFormat="1" x14ac:dyDescent="0.2">
      <c r="A625" s="860"/>
      <c r="B625" s="860"/>
      <c r="G625" s="862"/>
      <c r="H625" s="862"/>
      <c r="I625" s="862"/>
      <c r="J625" s="862"/>
      <c r="K625" s="862"/>
      <c r="L625" s="862"/>
    </row>
    <row r="626" spans="1:12" s="861" customFormat="1" x14ac:dyDescent="0.2">
      <c r="A626" s="860"/>
      <c r="B626" s="860"/>
      <c r="G626" s="862"/>
      <c r="H626" s="862"/>
      <c r="I626" s="862"/>
      <c r="J626" s="862"/>
      <c r="K626" s="862"/>
      <c r="L626" s="862"/>
    </row>
    <row r="627" spans="1:12" s="861" customFormat="1" x14ac:dyDescent="0.2">
      <c r="A627" s="860"/>
      <c r="B627" s="860"/>
      <c r="G627" s="862"/>
      <c r="H627" s="862"/>
      <c r="I627" s="862"/>
      <c r="J627" s="862"/>
      <c r="K627" s="862"/>
      <c r="L627" s="862"/>
    </row>
    <row r="628" spans="1:12" s="861" customFormat="1" x14ac:dyDescent="0.2">
      <c r="A628" s="860"/>
      <c r="B628" s="860"/>
      <c r="G628" s="862"/>
      <c r="H628" s="862"/>
      <c r="I628" s="862"/>
      <c r="J628" s="862"/>
      <c r="K628" s="862"/>
      <c r="L628" s="862"/>
    </row>
    <row r="629" spans="1:12" s="861" customFormat="1" x14ac:dyDescent="0.2">
      <c r="A629" s="860"/>
      <c r="B629" s="860"/>
      <c r="G629" s="862"/>
      <c r="H629" s="862"/>
      <c r="I629" s="862"/>
      <c r="J629" s="862"/>
      <c r="K629" s="862"/>
      <c r="L629" s="862"/>
    </row>
    <row r="630" spans="1:12" s="861" customFormat="1" x14ac:dyDescent="0.2">
      <c r="A630" s="860"/>
      <c r="B630" s="860"/>
      <c r="G630" s="862"/>
      <c r="H630" s="862"/>
      <c r="I630" s="862"/>
      <c r="J630" s="862"/>
      <c r="K630" s="862"/>
      <c r="L630" s="862"/>
    </row>
    <row r="631" spans="1:12" s="861" customFormat="1" x14ac:dyDescent="0.2">
      <c r="A631" s="860"/>
      <c r="B631" s="860"/>
      <c r="G631" s="862"/>
      <c r="H631" s="862"/>
      <c r="I631" s="862"/>
      <c r="J631" s="862"/>
      <c r="K631" s="862"/>
      <c r="L631" s="862"/>
    </row>
    <row r="632" spans="1:12" s="861" customFormat="1" x14ac:dyDescent="0.2">
      <c r="A632" s="860"/>
      <c r="B632" s="860"/>
      <c r="G632" s="862"/>
      <c r="H632" s="862"/>
      <c r="I632" s="862"/>
      <c r="J632" s="862"/>
      <c r="K632" s="862"/>
      <c r="L632" s="862"/>
    </row>
    <row r="633" spans="1:12" s="861" customFormat="1" x14ac:dyDescent="0.2">
      <c r="A633" s="860"/>
      <c r="B633" s="860"/>
      <c r="G633" s="862"/>
      <c r="H633" s="862"/>
      <c r="I633" s="862"/>
      <c r="J633" s="862"/>
      <c r="K633" s="862"/>
      <c r="L633" s="862"/>
    </row>
    <row r="634" spans="1:12" s="861" customFormat="1" x14ac:dyDescent="0.2">
      <c r="A634" s="860"/>
      <c r="B634" s="860"/>
      <c r="G634" s="862"/>
      <c r="H634" s="862"/>
      <c r="I634" s="862"/>
      <c r="J634" s="862"/>
      <c r="K634" s="862"/>
      <c r="L634" s="862"/>
    </row>
    <row r="635" spans="1:12" s="861" customFormat="1" x14ac:dyDescent="0.2">
      <c r="A635" s="860"/>
      <c r="B635" s="860"/>
      <c r="G635" s="862"/>
      <c r="H635" s="862"/>
      <c r="I635" s="862"/>
      <c r="J635" s="862"/>
      <c r="K635" s="862"/>
      <c r="L635" s="862"/>
    </row>
    <row r="636" spans="1:12" s="861" customFormat="1" x14ac:dyDescent="0.2">
      <c r="A636" s="860"/>
      <c r="B636" s="860"/>
      <c r="G636" s="862"/>
      <c r="H636" s="862"/>
      <c r="I636" s="862"/>
      <c r="J636" s="862"/>
      <c r="K636" s="862"/>
      <c r="L636" s="862"/>
    </row>
    <row r="637" spans="1:12" s="861" customFormat="1" x14ac:dyDescent="0.2">
      <c r="A637" s="860"/>
      <c r="B637" s="860"/>
      <c r="G637" s="862"/>
      <c r="H637" s="862"/>
      <c r="I637" s="862"/>
      <c r="J637" s="862"/>
      <c r="K637" s="862"/>
      <c r="L637" s="862"/>
    </row>
    <row r="638" spans="1:12" s="861" customFormat="1" x14ac:dyDescent="0.2">
      <c r="A638" s="860"/>
      <c r="B638" s="860"/>
      <c r="G638" s="862"/>
      <c r="H638" s="862"/>
      <c r="I638" s="862"/>
      <c r="J638" s="862"/>
      <c r="K638" s="862"/>
      <c r="L638" s="862"/>
    </row>
    <row r="639" spans="1:12" s="861" customFormat="1" x14ac:dyDescent="0.2">
      <c r="A639" s="860"/>
      <c r="B639" s="860"/>
      <c r="G639" s="862"/>
      <c r="H639" s="862"/>
      <c r="I639" s="862"/>
      <c r="J639" s="862"/>
      <c r="K639" s="862"/>
      <c r="L639" s="862"/>
    </row>
    <row r="640" spans="1:12" s="861" customFormat="1" x14ac:dyDescent="0.2">
      <c r="A640" s="860"/>
      <c r="B640" s="860"/>
      <c r="G640" s="862"/>
      <c r="H640" s="862"/>
      <c r="I640" s="862"/>
      <c r="J640" s="862"/>
      <c r="K640" s="862"/>
      <c r="L640" s="862"/>
    </row>
    <row r="641" spans="1:12" s="861" customFormat="1" x14ac:dyDescent="0.2">
      <c r="A641" s="860"/>
      <c r="B641" s="860"/>
      <c r="G641" s="862"/>
      <c r="H641" s="862"/>
      <c r="I641" s="862"/>
      <c r="J641" s="862"/>
      <c r="K641" s="862"/>
      <c r="L641" s="862"/>
    </row>
    <row r="642" spans="1:12" s="861" customFormat="1" x14ac:dyDescent="0.2">
      <c r="A642" s="860"/>
      <c r="B642" s="860"/>
      <c r="G642" s="862"/>
      <c r="H642" s="862"/>
      <c r="I642" s="862"/>
      <c r="J642" s="862"/>
      <c r="K642" s="862"/>
      <c r="L642" s="862"/>
    </row>
    <row r="643" spans="1:12" s="861" customFormat="1" x14ac:dyDescent="0.2">
      <c r="A643" s="860"/>
      <c r="B643" s="860"/>
      <c r="G643" s="862"/>
      <c r="H643" s="862"/>
      <c r="I643" s="862"/>
      <c r="J643" s="862"/>
      <c r="K643" s="862"/>
      <c r="L643" s="862"/>
    </row>
    <row r="644" spans="1:12" s="861" customFormat="1" x14ac:dyDescent="0.2">
      <c r="A644" s="860"/>
      <c r="B644" s="860"/>
      <c r="G644" s="862"/>
      <c r="H644" s="862"/>
      <c r="I644" s="862"/>
      <c r="J644" s="862"/>
      <c r="K644" s="862"/>
      <c r="L644" s="862"/>
    </row>
    <row r="645" spans="1:12" s="861" customFormat="1" x14ac:dyDescent="0.2">
      <c r="A645" s="860"/>
      <c r="B645" s="860"/>
      <c r="G645" s="862"/>
      <c r="H645" s="862"/>
      <c r="I645" s="862"/>
      <c r="J645" s="862"/>
      <c r="K645" s="862"/>
      <c r="L645" s="862"/>
    </row>
    <row r="646" spans="1:12" s="861" customFormat="1" x14ac:dyDescent="0.2">
      <c r="A646" s="860"/>
      <c r="B646" s="860"/>
      <c r="G646" s="862"/>
      <c r="H646" s="862"/>
      <c r="I646" s="862"/>
      <c r="J646" s="862"/>
      <c r="K646" s="862"/>
      <c r="L646" s="862"/>
    </row>
    <row r="647" spans="1:12" s="861" customFormat="1" x14ac:dyDescent="0.2">
      <c r="A647" s="860"/>
      <c r="B647" s="860"/>
      <c r="G647" s="862"/>
      <c r="H647" s="862"/>
      <c r="I647" s="862"/>
      <c r="J647" s="862"/>
      <c r="K647" s="862"/>
      <c r="L647" s="862"/>
    </row>
    <row r="648" spans="1:12" s="861" customFormat="1" x14ac:dyDescent="0.2">
      <c r="A648" s="860"/>
      <c r="B648" s="860"/>
      <c r="G648" s="862"/>
      <c r="H648" s="862"/>
      <c r="I648" s="862"/>
      <c r="J648" s="862"/>
      <c r="K648" s="862"/>
      <c r="L648" s="862"/>
    </row>
    <row r="649" spans="1:12" s="861" customFormat="1" x14ac:dyDescent="0.2">
      <c r="A649" s="860"/>
      <c r="B649" s="860"/>
      <c r="G649" s="862"/>
      <c r="H649" s="862"/>
      <c r="I649" s="862"/>
      <c r="J649" s="862"/>
      <c r="K649" s="862"/>
      <c r="L649" s="862"/>
    </row>
    <row r="650" spans="1:12" s="861" customFormat="1" x14ac:dyDescent="0.2">
      <c r="A650" s="860"/>
      <c r="B650" s="860"/>
      <c r="G650" s="862"/>
      <c r="H650" s="862"/>
      <c r="I650" s="862"/>
      <c r="J650" s="862"/>
      <c r="K650" s="862"/>
      <c r="L650" s="862"/>
    </row>
    <row r="651" spans="1:12" s="861" customFormat="1" x14ac:dyDescent="0.2">
      <c r="A651" s="860"/>
      <c r="B651" s="860"/>
      <c r="G651" s="862"/>
      <c r="H651" s="862"/>
      <c r="I651" s="862"/>
      <c r="J651" s="862"/>
      <c r="K651" s="862"/>
      <c r="L651" s="862"/>
    </row>
    <row r="652" spans="1:12" s="861" customFormat="1" x14ac:dyDescent="0.2">
      <c r="A652" s="860"/>
      <c r="B652" s="860"/>
      <c r="G652" s="862"/>
      <c r="H652" s="862"/>
      <c r="I652" s="862"/>
      <c r="J652" s="862"/>
      <c r="K652" s="862"/>
      <c r="L652" s="862"/>
    </row>
    <row r="653" spans="1:12" s="861" customFormat="1" x14ac:dyDescent="0.2">
      <c r="A653" s="860"/>
      <c r="B653" s="860"/>
      <c r="G653" s="862"/>
      <c r="H653" s="862"/>
      <c r="I653" s="862"/>
      <c r="J653" s="862"/>
      <c r="K653" s="862"/>
      <c r="L653" s="862"/>
    </row>
    <row r="654" spans="1:12" s="861" customFormat="1" x14ac:dyDescent="0.2">
      <c r="A654" s="860"/>
      <c r="B654" s="860"/>
      <c r="G654" s="862"/>
      <c r="H654" s="862"/>
      <c r="I654" s="862"/>
      <c r="J654" s="862"/>
      <c r="K654" s="862"/>
      <c r="L654" s="862"/>
    </row>
    <row r="655" spans="1:12" s="861" customFormat="1" x14ac:dyDescent="0.2">
      <c r="A655" s="860"/>
      <c r="B655" s="860"/>
      <c r="G655" s="862"/>
      <c r="H655" s="862"/>
      <c r="I655" s="862"/>
      <c r="J655" s="862"/>
      <c r="K655" s="862"/>
      <c r="L655" s="862"/>
    </row>
    <row r="656" spans="1:12" s="861" customFormat="1" x14ac:dyDescent="0.2">
      <c r="A656" s="860"/>
      <c r="B656" s="860"/>
      <c r="G656" s="862"/>
      <c r="H656" s="862"/>
      <c r="I656" s="862"/>
      <c r="J656" s="862"/>
      <c r="K656" s="862"/>
      <c r="L656" s="862"/>
    </row>
    <row r="657" spans="1:12" s="861" customFormat="1" x14ac:dyDescent="0.2">
      <c r="A657" s="860"/>
      <c r="B657" s="860"/>
      <c r="G657" s="862"/>
      <c r="H657" s="862"/>
      <c r="I657" s="862"/>
      <c r="J657" s="862"/>
      <c r="K657" s="862"/>
      <c r="L657" s="862"/>
    </row>
    <row r="658" spans="1:12" s="861" customFormat="1" x14ac:dyDescent="0.2">
      <c r="A658" s="860"/>
      <c r="B658" s="860"/>
      <c r="G658" s="862"/>
      <c r="H658" s="862"/>
      <c r="I658" s="862"/>
      <c r="J658" s="862"/>
      <c r="K658" s="862"/>
      <c r="L658" s="862"/>
    </row>
    <row r="659" spans="1:12" s="861" customFormat="1" x14ac:dyDescent="0.2">
      <c r="A659" s="860"/>
      <c r="B659" s="860"/>
      <c r="G659" s="862"/>
      <c r="H659" s="862"/>
      <c r="I659" s="862"/>
      <c r="J659" s="862"/>
      <c r="K659" s="862"/>
      <c r="L659" s="862"/>
    </row>
    <row r="660" spans="1:12" s="861" customFormat="1" x14ac:dyDescent="0.2">
      <c r="A660" s="860"/>
      <c r="B660" s="860"/>
      <c r="G660" s="862"/>
      <c r="H660" s="862"/>
      <c r="I660" s="862"/>
      <c r="J660" s="862"/>
      <c r="K660" s="862"/>
      <c r="L660" s="862"/>
    </row>
    <row r="661" spans="1:12" s="861" customFormat="1" x14ac:dyDescent="0.2">
      <c r="A661" s="860"/>
      <c r="B661" s="860"/>
      <c r="G661" s="862"/>
      <c r="H661" s="862"/>
      <c r="I661" s="862"/>
      <c r="J661" s="862"/>
      <c r="K661" s="862"/>
      <c r="L661" s="862"/>
    </row>
    <row r="662" spans="1:12" s="861" customFormat="1" x14ac:dyDescent="0.2">
      <c r="A662" s="860"/>
      <c r="B662" s="860"/>
      <c r="G662" s="862"/>
      <c r="H662" s="862"/>
      <c r="I662" s="862"/>
      <c r="J662" s="862"/>
      <c r="K662" s="862"/>
      <c r="L662" s="862"/>
    </row>
    <row r="663" spans="1:12" s="861" customFormat="1" x14ac:dyDescent="0.2">
      <c r="A663" s="860"/>
      <c r="B663" s="860"/>
      <c r="G663" s="862"/>
      <c r="H663" s="862"/>
      <c r="I663" s="862"/>
      <c r="J663" s="862"/>
      <c r="K663" s="862"/>
      <c r="L663" s="862"/>
    </row>
    <row r="664" spans="1:12" s="861" customFormat="1" x14ac:dyDescent="0.2">
      <c r="A664" s="860"/>
      <c r="B664" s="860"/>
      <c r="G664" s="862"/>
      <c r="H664" s="862"/>
      <c r="I664" s="862"/>
      <c r="J664" s="862"/>
      <c r="K664" s="862"/>
      <c r="L664" s="862"/>
    </row>
    <row r="665" spans="1:12" s="861" customFormat="1" x14ac:dyDescent="0.2">
      <c r="A665" s="860"/>
      <c r="B665" s="860"/>
      <c r="G665" s="862"/>
      <c r="H665" s="862"/>
      <c r="I665" s="862"/>
      <c r="J665" s="862"/>
      <c r="K665" s="862"/>
      <c r="L665" s="862"/>
    </row>
    <row r="666" spans="1:12" s="861" customFormat="1" x14ac:dyDescent="0.2">
      <c r="A666" s="860"/>
      <c r="B666" s="860"/>
      <c r="G666" s="862"/>
      <c r="H666" s="862"/>
      <c r="I666" s="862"/>
      <c r="J666" s="862"/>
      <c r="K666" s="862"/>
      <c r="L666" s="862"/>
    </row>
    <row r="667" spans="1:12" s="861" customFormat="1" x14ac:dyDescent="0.2">
      <c r="A667" s="860"/>
      <c r="B667" s="860"/>
      <c r="G667" s="862"/>
      <c r="H667" s="862"/>
      <c r="I667" s="862"/>
      <c r="J667" s="862"/>
      <c r="K667" s="862"/>
      <c r="L667" s="862"/>
    </row>
    <row r="668" spans="1:12" s="861" customFormat="1" x14ac:dyDescent="0.2">
      <c r="A668" s="860"/>
      <c r="B668" s="860"/>
      <c r="G668" s="862"/>
      <c r="H668" s="862"/>
      <c r="I668" s="862"/>
      <c r="J668" s="862"/>
      <c r="K668" s="862"/>
      <c r="L668" s="862"/>
    </row>
    <row r="669" spans="1:12" s="861" customFormat="1" x14ac:dyDescent="0.2">
      <c r="A669" s="860"/>
      <c r="B669" s="860"/>
      <c r="G669" s="862"/>
      <c r="H669" s="862"/>
      <c r="I669" s="862"/>
      <c r="J669" s="862"/>
      <c r="K669" s="862"/>
      <c r="L669" s="862"/>
    </row>
    <row r="670" spans="1:12" s="861" customFormat="1" x14ac:dyDescent="0.2">
      <c r="A670" s="860"/>
      <c r="B670" s="860"/>
      <c r="G670" s="862"/>
      <c r="H670" s="862"/>
      <c r="I670" s="862"/>
      <c r="J670" s="862"/>
      <c r="K670" s="862"/>
      <c r="L670" s="862"/>
    </row>
    <row r="671" spans="1:12" s="861" customFormat="1" x14ac:dyDescent="0.2">
      <c r="A671" s="860"/>
      <c r="B671" s="860"/>
      <c r="G671" s="862"/>
      <c r="H671" s="862"/>
      <c r="I671" s="862"/>
      <c r="J671" s="862"/>
      <c r="K671" s="862"/>
      <c r="L671" s="862"/>
    </row>
    <row r="672" spans="1:12" s="861" customFormat="1" x14ac:dyDescent="0.2">
      <c r="A672" s="860"/>
      <c r="B672" s="860"/>
      <c r="G672" s="862"/>
      <c r="H672" s="862"/>
      <c r="I672" s="862"/>
      <c r="J672" s="862"/>
      <c r="K672" s="862"/>
      <c r="L672" s="862"/>
    </row>
    <row r="673" spans="1:12" s="861" customFormat="1" x14ac:dyDescent="0.2">
      <c r="A673" s="860"/>
      <c r="B673" s="860"/>
      <c r="G673" s="862"/>
      <c r="H673" s="862"/>
      <c r="I673" s="862"/>
      <c r="J673" s="862"/>
      <c r="K673" s="862"/>
      <c r="L673" s="862"/>
    </row>
    <row r="674" spans="1:12" s="861" customFormat="1" x14ac:dyDescent="0.2">
      <c r="A674" s="860"/>
      <c r="B674" s="860"/>
      <c r="G674" s="862"/>
      <c r="H674" s="862"/>
      <c r="I674" s="862"/>
      <c r="J674" s="862"/>
      <c r="K674" s="862"/>
      <c r="L674" s="862"/>
    </row>
    <row r="675" spans="1:12" s="861" customFormat="1" x14ac:dyDescent="0.2">
      <c r="A675" s="860"/>
      <c r="B675" s="860"/>
      <c r="G675" s="862"/>
      <c r="H675" s="862"/>
      <c r="I675" s="862"/>
      <c r="J675" s="862"/>
      <c r="K675" s="862"/>
      <c r="L675" s="862"/>
    </row>
    <row r="676" spans="1:12" s="861" customFormat="1" x14ac:dyDescent="0.2">
      <c r="A676" s="860"/>
      <c r="B676" s="860"/>
      <c r="G676" s="862"/>
      <c r="H676" s="862"/>
      <c r="I676" s="862"/>
      <c r="J676" s="862"/>
      <c r="K676" s="862"/>
      <c r="L676" s="862"/>
    </row>
    <row r="677" spans="1:12" s="861" customFormat="1" x14ac:dyDescent="0.2">
      <c r="A677" s="860"/>
      <c r="B677" s="860"/>
      <c r="G677" s="862"/>
      <c r="H677" s="862"/>
      <c r="I677" s="862"/>
      <c r="J677" s="862"/>
      <c r="K677" s="862"/>
      <c r="L677" s="862"/>
    </row>
    <row r="678" spans="1:12" s="861" customFormat="1" x14ac:dyDescent="0.2">
      <c r="A678" s="860"/>
      <c r="B678" s="860"/>
      <c r="G678" s="862"/>
      <c r="H678" s="862"/>
      <c r="I678" s="862"/>
      <c r="J678" s="862"/>
      <c r="K678" s="862"/>
      <c r="L678" s="862"/>
    </row>
    <row r="679" spans="1:12" s="861" customFormat="1" x14ac:dyDescent="0.2">
      <c r="A679" s="860"/>
      <c r="B679" s="860"/>
      <c r="G679" s="862"/>
      <c r="H679" s="862"/>
      <c r="I679" s="862"/>
      <c r="J679" s="862"/>
      <c r="K679" s="862"/>
      <c r="L679" s="862"/>
    </row>
    <row r="680" spans="1:12" s="861" customFormat="1" x14ac:dyDescent="0.2">
      <c r="A680" s="860"/>
      <c r="B680" s="860"/>
      <c r="G680" s="862"/>
      <c r="H680" s="862"/>
      <c r="I680" s="862"/>
      <c r="J680" s="862"/>
      <c r="K680" s="862"/>
      <c r="L680" s="862"/>
    </row>
    <row r="681" spans="1:12" s="861" customFormat="1" x14ac:dyDescent="0.2">
      <c r="A681" s="860"/>
      <c r="B681" s="860"/>
      <c r="G681" s="862"/>
      <c r="H681" s="862"/>
      <c r="I681" s="862"/>
      <c r="J681" s="862"/>
      <c r="K681" s="862"/>
      <c r="L681" s="862"/>
    </row>
    <row r="682" spans="1:12" s="861" customFormat="1" x14ac:dyDescent="0.2">
      <c r="A682" s="860"/>
      <c r="B682" s="860"/>
      <c r="G682" s="862"/>
      <c r="H682" s="862"/>
      <c r="I682" s="862"/>
      <c r="J682" s="862"/>
      <c r="K682" s="862"/>
      <c r="L682" s="862"/>
    </row>
    <row r="683" spans="1:12" s="861" customFormat="1" x14ac:dyDescent="0.2">
      <c r="A683" s="860"/>
      <c r="B683" s="860"/>
      <c r="G683" s="862"/>
      <c r="H683" s="862"/>
      <c r="I683" s="862"/>
      <c r="J683" s="862"/>
      <c r="K683" s="862"/>
      <c r="L683" s="862"/>
    </row>
    <row r="684" spans="1:12" s="861" customFormat="1" x14ac:dyDescent="0.2">
      <c r="A684" s="860"/>
      <c r="B684" s="860"/>
      <c r="G684" s="862"/>
      <c r="H684" s="862"/>
      <c r="I684" s="862"/>
      <c r="J684" s="862"/>
      <c r="K684" s="862"/>
      <c r="L684" s="862"/>
    </row>
    <row r="685" spans="1:12" s="861" customFormat="1" x14ac:dyDescent="0.2">
      <c r="A685" s="860"/>
      <c r="B685" s="860"/>
      <c r="G685" s="862"/>
      <c r="H685" s="862"/>
      <c r="I685" s="862"/>
      <c r="J685" s="862"/>
      <c r="K685" s="862"/>
      <c r="L685" s="862"/>
    </row>
    <row r="686" spans="1:12" s="861" customFormat="1" x14ac:dyDescent="0.2">
      <c r="A686" s="860"/>
      <c r="B686" s="860"/>
      <c r="G686" s="862"/>
      <c r="H686" s="862"/>
      <c r="I686" s="862"/>
      <c r="J686" s="862"/>
      <c r="K686" s="862"/>
      <c r="L686" s="862"/>
    </row>
    <row r="687" spans="1:12" s="861" customFormat="1" x14ac:dyDescent="0.2">
      <c r="A687" s="860"/>
      <c r="B687" s="860"/>
      <c r="G687" s="862"/>
      <c r="H687" s="862"/>
      <c r="I687" s="862"/>
      <c r="J687" s="862"/>
      <c r="K687" s="862"/>
      <c r="L687" s="862"/>
    </row>
    <row r="688" spans="1:12" s="861" customFormat="1" x14ac:dyDescent="0.2">
      <c r="A688" s="860"/>
      <c r="B688" s="860"/>
      <c r="G688" s="862"/>
      <c r="H688" s="862"/>
      <c r="I688" s="862"/>
      <c r="J688" s="862"/>
      <c r="K688" s="862"/>
      <c r="L688" s="862"/>
    </row>
    <row r="689" spans="1:19" s="861" customFormat="1" x14ac:dyDescent="0.2">
      <c r="A689" s="860"/>
      <c r="B689" s="860"/>
      <c r="G689" s="862"/>
      <c r="H689" s="862"/>
      <c r="I689" s="862"/>
      <c r="J689" s="862"/>
      <c r="K689" s="862"/>
      <c r="L689" s="862"/>
    </row>
    <row r="690" spans="1:19" s="861" customFormat="1" x14ac:dyDescent="0.2">
      <c r="A690" s="860"/>
      <c r="B690" s="860"/>
      <c r="G690" s="862"/>
      <c r="H690" s="862"/>
      <c r="I690" s="862"/>
      <c r="J690" s="862"/>
      <c r="K690" s="862"/>
      <c r="L690" s="862"/>
    </row>
    <row r="691" spans="1:19" s="861" customFormat="1" x14ac:dyDescent="0.2">
      <c r="A691" s="860"/>
      <c r="B691" s="860"/>
      <c r="G691" s="862"/>
      <c r="H691" s="862"/>
      <c r="I691" s="862"/>
      <c r="J691" s="862"/>
      <c r="K691" s="862"/>
      <c r="L691" s="862"/>
    </row>
    <row r="692" spans="1:19" s="861" customFormat="1" x14ac:dyDescent="0.2">
      <c r="A692" s="860"/>
      <c r="B692" s="860"/>
      <c r="G692" s="862"/>
      <c r="H692" s="862"/>
      <c r="I692" s="862"/>
      <c r="J692" s="862"/>
      <c r="K692" s="862"/>
      <c r="L692" s="862"/>
    </row>
    <row r="693" spans="1:19" s="861" customFormat="1" x14ac:dyDescent="0.2">
      <c r="A693" s="860"/>
      <c r="B693" s="860"/>
      <c r="G693" s="862"/>
      <c r="H693" s="862"/>
      <c r="I693" s="862"/>
      <c r="J693" s="862"/>
      <c r="K693" s="862"/>
      <c r="L693" s="862"/>
    </row>
    <row r="694" spans="1:19" s="861" customFormat="1" x14ac:dyDescent="0.2">
      <c r="A694" s="860"/>
      <c r="B694" s="860"/>
      <c r="G694" s="862"/>
      <c r="H694" s="862"/>
      <c r="I694" s="862"/>
      <c r="J694" s="862"/>
      <c r="K694" s="862"/>
      <c r="L694" s="862"/>
    </row>
    <row r="695" spans="1:19" x14ac:dyDescent="0.2">
      <c r="M695" s="861"/>
      <c r="N695" s="861"/>
      <c r="O695" s="861"/>
      <c r="P695" s="861"/>
      <c r="Q695" s="861"/>
      <c r="R695" s="861"/>
      <c r="S695" s="861"/>
    </row>
  </sheetData>
  <autoFilter ref="A6:S204" xr:uid="{00000000-0001-0000-0000-000000000000}">
    <filterColumn colId="4">
      <filters>
        <filter val="4599"/>
      </filters>
    </filterColumn>
  </autoFilter>
  <mergeCells count="10">
    <mergeCell ref="T5:Z5"/>
    <mergeCell ref="AA5:AG5"/>
    <mergeCell ref="AH5:AN5"/>
    <mergeCell ref="B7:B55"/>
    <mergeCell ref="B56:B91"/>
    <mergeCell ref="B92:B114"/>
    <mergeCell ref="B115:B133"/>
    <mergeCell ref="B134:B171"/>
    <mergeCell ref="B172:B195"/>
    <mergeCell ref="M5:S5"/>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2AB50-9B57-4C6E-8F42-4DE7A9C551AC}">
  <sheetPr codeName="Hoja4"/>
  <dimension ref="C1:G20"/>
  <sheetViews>
    <sheetView topLeftCell="A14" zoomScaleNormal="100" workbookViewId="0">
      <selection activeCell="D19" sqref="D19:D20"/>
    </sheetView>
  </sheetViews>
  <sheetFormatPr baseColWidth="10" defaultRowHeight="15" x14ac:dyDescent="0.25"/>
  <cols>
    <col min="3" max="3" width="11" bestFit="1" customWidth="1"/>
    <col min="4" max="4" width="12.140625" customWidth="1"/>
    <col min="5" max="5" width="19.28515625" customWidth="1"/>
    <col min="6" max="6" width="21.7109375" bestFit="1" customWidth="1"/>
  </cols>
  <sheetData>
    <row r="1" spans="3:7" ht="15.75" thickBot="1" x14ac:dyDescent="0.3"/>
    <row r="2" spans="3:7" ht="15.75" thickBot="1" x14ac:dyDescent="0.3">
      <c r="C2" s="2083" t="s">
        <v>2999</v>
      </c>
      <c r="D2" s="2084"/>
      <c r="E2" s="2084"/>
      <c r="F2" s="2085"/>
    </row>
    <row r="3" spans="3:7" ht="22.5" x14ac:dyDescent="0.25">
      <c r="C3" s="971" t="s">
        <v>5</v>
      </c>
      <c r="D3" s="971" t="s">
        <v>2617</v>
      </c>
      <c r="E3" s="971" t="s">
        <v>2618</v>
      </c>
      <c r="F3" s="971" t="s">
        <v>2991</v>
      </c>
    </row>
    <row r="4" spans="3:7" ht="22.5" x14ac:dyDescent="0.25">
      <c r="C4" s="872" t="s">
        <v>2691</v>
      </c>
      <c r="D4" s="872" t="s">
        <v>2699</v>
      </c>
      <c r="E4" s="872" t="s">
        <v>2700</v>
      </c>
      <c r="F4" s="872" t="s">
        <v>2992</v>
      </c>
    </row>
    <row r="5" spans="3:7" ht="33.75" x14ac:dyDescent="0.25">
      <c r="C5" s="872" t="s">
        <v>2691</v>
      </c>
      <c r="D5" s="872" t="s">
        <v>2704</v>
      </c>
      <c r="E5" s="872" t="s">
        <v>82</v>
      </c>
      <c r="F5" s="872" t="s">
        <v>2992</v>
      </c>
    </row>
    <row r="6" spans="3:7" ht="22.5" x14ac:dyDescent="0.25">
      <c r="C6" s="872" t="s">
        <v>2653</v>
      </c>
      <c r="D6" s="872">
        <v>4302</v>
      </c>
      <c r="E6" s="872" t="s">
        <v>2657</v>
      </c>
      <c r="F6" s="872" t="s">
        <v>2993</v>
      </c>
    </row>
    <row r="7" spans="3:7" ht="22.5" x14ac:dyDescent="0.25">
      <c r="C7" s="957" t="s">
        <v>619</v>
      </c>
      <c r="D7" s="957">
        <v>2202</v>
      </c>
      <c r="E7" s="891" t="s">
        <v>788</v>
      </c>
      <c r="F7" s="957" t="s">
        <v>2995</v>
      </c>
    </row>
    <row r="8" spans="3:7" ht="33.75" x14ac:dyDescent="0.25">
      <c r="C8" s="910" t="s">
        <v>2006</v>
      </c>
      <c r="D8" s="959" t="s">
        <v>2802</v>
      </c>
      <c r="E8" s="910" t="s">
        <v>2803</v>
      </c>
      <c r="F8" s="910" t="s">
        <v>2994</v>
      </c>
    </row>
    <row r="9" spans="3:7" ht="33.75" x14ac:dyDescent="0.25">
      <c r="C9" s="898" t="s">
        <v>2006</v>
      </c>
      <c r="D9" s="958" t="s">
        <v>2804</v>
      </c>
      <c r="E9" s="910" t="s">
        <v>2805</v>
      </c>
      <c r="F9" s="910" t="s">
        <v>2994</v>
      </c>
    </row>
    <row r="10" spans="3:7" ht="33.75" x14ac:dyDescent="0.25">
      <c r="C10" s="898" t="s">
        <v>2006</v>
      </c>
      <c r="D10" s="958" t="s">
        <v>2810</v>
      </c>
      <c r="E10" s="910" t="s">
        <v>2069</v>
      </c>
      <c r="F10" s="910" t="s">
        <v>2994</v>
      </c>
    </row>
    <row r="11" spans="3:7" ht="33.75" x14ac:dyDescent="0.25">
      <c r="C11" s="898" t="s">
        <v>2006</v>
      </c>
      <c r="D11" s="958" t="s">
        <v>2811</v>
      </c>
      <c r="E11" s="910" t="s">
        <v>2812</v>
      </c>
      <c r="F11" s="910" t="s">
        <v>2994</v>
      </c>
      <c r="G11" s="972" t="s">
        <v>3000</v>
      </c>
    </row>
    <row r="12" spans="3:7" ht="22.5" x14ac:dyDescent="0.25">
      <c r="C12" s="924" t="s">
        <v>585</v>
      </c>
      <c r="D12" s="878">
        <v>2403</v>
      </c>
      <c r="E12" s="878" t="s">
        <v>2835</v>
      </c>
      <c r="F12" s="924" t="s">
        <v>2997</v>
      </c>
    </row>
    <row r="13" spans="3:7" ht="22.5" x14ac:dyDescent="0.25">
      <c r="C13" s="924" t="s">
        <v>585</v>
      </c>
      <c r="D13" s="878">
        <v>2404</v>
      </c>
      <c r="E13" s="878" t="s">
        <v>2836</v>
      </c>
      <c r="F13" s="924" t="s">
        <v>2997</v>
      </c>
    </row>
    <row r="14" spans="3:7" ht="22.5" x14ac:dyDescent="0.25">
      <c r="C14" s="924" t="s">
        <v>585</v>
      </c>
      <c r="D14" s="878" t="s">
        <v>2840</v>
      </c>
      <c r="E14" s="878" t="s">
        <v>2337</v>
      </c>
      <c r="F14" s="924" t="s">
        <v>2997</v>
      </c>
    </row>
    <row r="15" spans="3:7" ht="45" x14ac:dyDescent="0.25">
      <c r="C15" s="936" t="s">
        <v>2869</v>
      </c>
      <c r="D15" s="961">
        <v>1703</v>
      </c>
      <c r="E15" s="936" t="s">
        <v>1669</v>
      </c>
      <c r="F15" s="936" t="s">
        <v>2996</v>
      </c>
    </row>
    <row r="16" spans="3:7" ht="22.5" x14ac:dyDescent="0.25">
      <c r="C16" s="936" t="s">
        <v>2869</v>
      </c>
      <c r="D16" s="961">
        <v>1708</v>
      </c>
      <c r="E16" s="936" t="s">
        <v>1710</v>
      </c>
      <c r="F16" s="936" t="s">
        <v>2996</v>
      </c>
    </row>
    <row r="17" spans="3:6" ht="22.5" x14ac:dyDescent="0.25">
      <c r="C17" s="936" t="s">
        <v>2904</v>
      </c>
      <c r="D17" s="936">
        <v>3602</v>
      </c>
      <c r="E17" s="936" t="s">
        <v>1814</v>
      </c>
      <c r="F17" s="936" t="s">
        <v>2990</v>
      </c>
    </row>
    <row r="18" spans="3:6" ht="45" x14ac:dyDescent="0.25">
      <c r="C18" s="936" t="s">
        <v>2906</v>
      </c>
      <c r="D18" s="936">
        <v>3905</v>
      </c>
      <c r="E18" s="936" t="s">
        <v>2907</v>
      </c>
      <c r="F18" s="936" t="s">
        <v>2990</v>
      </c>
    </row>
    <row r="19" spans="3:6" ht="22.5" x14ac:dyDescent="0.25">
      <c r="C19" s="936" t="s">
        <v>2912</v>
      </c>
      <c r="D19" s="961">
        <v>2103</v>
      </c>
      <c r="E19" s="936" t="s">
        <v>1996</v>
      </c>
      <c r="F19" s="936" t="s">
        <v>2998</v>
      </c>
    </row>
    <row r="20" spans="3:6" ht="22.5" x14ac:dyDescent="0.25">
      <c r="C20" s="936" t="s">
        <v>2912</v>
      </c>
      <c r="D20" s="961">
        <v>2106</v>
      </c>
      <c r="E20" s="936" t="s">
        <v>2920</v>
      </c>
      <c r="F20" s="936" t="s">
        <v>2998</v>
      </c>
    </row>
  </sheetData>
  <mergeCells count="1">
    <mergeCell ref="C2:F2"/>
  </mergeCells>
  <pageMargins left="0.7" right="0.7" top="0.75" bottom="0.75" header="0.3" footer="0.3"/>
  <ignoredErrors>
    <ignoredError sqref="D4:D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A499D-A8B7-4FD8-B5FC-BA0DB60F28BE}">
  <sheetPr codeName="Hoja5"/>
  <dimension ref="B2:J62"/>
  <sheetViews>
    <sheetView topLeftCell="B1" workbookViewId="0">
      <selection activeCell="C1" sqref="C1"/>
    </sheetView>
  </sheetViews>
  <sheetFormatPr baseColWidth="10" defaultRowHeight="15" x14ac:dyDescent="0.25"/>
  <cols>
    <col min="2" max="2" width="19.28515625" customWidth="1"/>
    <col min="3" max="3" width="23.5703125" customWidth="1"/>
    <col min="4" max="4" width="19.140625" customWidth="1"/>
    <col min="5" max="5" width="20.7109375" customWidth="1"/>
    <col min="6" max="6" width="22" customWidth="1"/>
    <col min="7" max="7" width="21.5703125" customWidth="1"/>
    <col min="8" max="8" width="19.5703125" customWidth="1"/>
    <col min="9" max="9" width="20.28515625" customWidth="1"/>
    <col min="10" max="10" width="16.140625" customWidth="1"/>
  </cols>
  <sheetData>
    <row r="2" spans="2:7" ht="45" x14ac:dyDescent="0.25">
      <c r="B2" s="983" t="s">
        <v>6</v>
      </c>
      <c r="C2" s="984">
        <v>2024</v>
      </c>
      <c r="D2" s="984">
        <v>2025</v>
      </c>
      <c r="E2" s="984">
        <v>2026</v>
      </c>
      <c r="F2" s="984">
        <v>2027</v>
      </c>
      <c r="G2" s="985" t="s">
        <v>3001</v>
      </c>
    </row>
    <row r="3" spans="2:7" x14ac:dyDescent="0.25">
      <c r="B3" s="973">
        <v>1202</v>
      </c>
      <c r="C3" s="974" t="s">
        <v>2983</v>
      </c>
      <c r="D3" s="974" t="s">
        <v>2983</v>
      </c>
      <c r="E3" s="974" t="s">
        <v>2983</v>
      </c>
      <c r="F3" s="974" t="s">
        <v>2983</v>
      </c>
      <c r="G3" s="976" t="s">
        <v>3002</v>
      </c>
    </row>
    <row r="4" spans="2:7" x14ac:dyDescent="0.25">
      <c r="B4" s="973">
        <v>1203</v>
      </c>
      <c r="C4" s="974" t="s">
        <v>2983</v>
      </c>
      <c r="D4" s="974" t="s">
        <v>2983</v>
      </c>
      <c r="E4" s="974" t="s">
        <v>2983</v>
      </c>
      <c r="F4" s="974" t="s">
        <v>2983</v>
      </c>
      <c r="G4" s="976" t="s">
        <v>3002</v>
      </c>
    </row>
    <row r="5" spans="2:7" x14ac:dyDescent="0.25">
      <c r="B5" s="973">
        <v>1206</v>
      </c>
      <c r="C5" s="974" t="s">
        <v>2983</v>
      </c>
      <c r="D5" s="974" t="s">
        <v>2983</v>
      </c>
      <c r="E5" s="974" t="s">
        <v>2983</v>
      </c>
      <c r="F5" s="974" t="s">
        <v>2983</v>
      </c>
      <c r="G5" s="976" t="s">
        <v>3002</v>
      </c>
    </row>
    <row r="6" spans="2:7" x14ac:dyDescent="0.25">
      <c r="B6" s="973">
        <v>1207</v>
      </c>
      <c r="C6" s="974" t="s">
        <v>2983</v>
      </c>
      <c r="D6" s="974" t="s">
        <v>2983</v>
      </c>
      <c r="E6" s="974" t="s">
        <v>2983</v>
      </c>
      <c r="F6" s="974" t="s">
        <v>2983</v>
      </c>
      <c r="G6" s="976" t="s">
        <v>3002</v>
      </c>
    </row>
    <row r="7" spans="2:7" ht="45" x14ac:dyDescent="0.25">
      <c r="B7" s="973">
        <v>1702</v>
      </c>
      <c r="C7" s="974" t="s">
        <v>3019</v>
      </c>
      <c r="D7" s="974" t="s">
        <v>3019</v>
      </c>
      <c r="E7" s="974" t="s">
        <v>3019</v>
      </c>
      <c r="F7" s="974" t="s">
        <v>3019</v>
      </c>
      <c r="G7" s="976" t="s">
        <v>3003</v>
      </c>
    </row>
    <row r="8" spans="2:7" ht="45" x14ac:dyDescent="0.25">
      <c r="B8" s="973">
        <v>1703</v>
      </c>
      <c r="C8" s="974" t="s">
        <v>3019</v>
      </c>
      <c r="D8" s="974" t="s">
        <v>2983</v>
      </c>
      <c r="E8" s="974" t="s">
        <v>2983</v>
      </c>
      <c r="F8" s="974" t="s">
        <v>2983</v>
      </c>
      <c r="G8" s="976" t="s">
        <v>3003</v>
      </c>
    </row>
    <row r="9" spans="2:7" ht="60" x14ac:dyDescent="0.25">
      <c r="B9" s="973">
        <v>1704</v>
      </c>
      <c r="C9" s="981" t="s">
        <v>3033</v>
      </c>
      <c r="D9" s="981" t="s">
        <v>3033</v>
      </c>
      <c r="E9" s="981" t="s">
        <v>3033</v>
      </c>
      <c r="F9" s="981" t="s">
        <v>3033</v>
      </c>
      <c r="G9" s="976" t="s">
        <v>3003</v>
      </c>
    </row>
    <row r="10" spans="2:7" ht="45" x14ac:dyDescent="0.25">
      <c r="B10" s="973">
        <v>1708</v>
      </c>
      <c r="C10" s="974" t="s">
        <v>2983</v>
      </c>
      <c r="D10" s="974" t="s">
        <v>2983</v>
      </c>
      <c r="E10" s="974" t="s">
        <v>2983</v>
      </c>
      <c r="F10" s="974" t="s">
        <v>2983</v>
      </c>
      <c r="G10" s="976" t="s">
        <v>3003</v>
      </c>
    </row>
    <row r="11" spans="2:7" ht="45" x14ac:dyDescent="0.25">
      <c r="B11" s="973">
        <v>1709</v>
      </c>
      <c r="C11" s="974" t="s">
        <v>2983</v>
      </c>
      <c r="D11" s="974" t="s">
        <v>2983</v>
      </c>
      <c r="E11" s="974" t="s">
        <v>2983</v>
      </c>
      <c r="F11" s="974" t="s">
        <v>2983</v>
      </c>
      <c r="G11" s="976" t="s">
        <v>3003</v>
      </c>
    </row>
    <row r="12" spans="2:7" x14ac:dyDescent="0.25">
      <c r="B12" s="973">
        <v>1903</v>
      </c>
      <c r="C12" s="975" t="s">
        <v>3004</v>
      </c>
      <c r="D12" s="975" t="s">
        <v>3004</v>
      </c>
      <c r="E12" s="975" t="s">
        <v>3004</v>
      </c>
      <c r="F12" s="975" t="s">
        <v>3004</v>
      </c>
      <c r="G12" s="977" t="s">
        <v>971</v>
      </c>
    </row>
    <row r="13" spans="2:7" x14ac:dyDescent="0.25">
      <c r="B13" s="973">
        <v>1905</v>
      </c>
      <c r="C13" s="975" t="s">
        <v>3004</v>
      </c>
      <c r="D13" s="975" t="s">
        <v>3004</v>
      </c>
      <c r="E13" s="975" t="s">
        <v>3004</v>
      </c>
      <c r="F13" s="975" t="s">
        <v>3004</v>
      </c>
      <c r="G13" s="977" t="s">
        <v>971</v>
      </c>
    </row>
    <row r="14" spans="2:7" x14ac:dyDescent="0.25">
      <c r="B14" s="973">
        <v>1906</v>
      </c>
      <c r="C14" s="975" t="s">
        <v>3004</v>
      </c>
      <c r="D14" s="975" t="s">
        <v>3004</v>
      </c>
      <c r="E14" s="975" t="s">
        <v>3004</v>
      </c>
      <c r="F14" s="975" t="s">
        <v>3004</v>
      </c>
      <c r="G14" s="977" t="s">
        <v>971</v>
      </c>
    </row>
    <row r="15" spans="2:7" ht="30" x14ac:dyDescent="0.25">
      <c r="B15" s="973">
        <v>2101</v>
      </c>
      <c r="C15" s="974" t="s">
        <v>2983</v>
      </c>
      <c r="D15" s="974" t="s">
        <v>2983</v>
      </c>
      <c r="E15" s="974" t="s">
        <v>2983</v>
      </c>
      <c r="F15" s="974" t="s">
        <v>2983</v>
      </c>
      <c r="G15" s="976" t="s">
        <v>3005</v>
      </c>
    </row>
    <row r="16" spans="2:7" ht="30" x14ac:dyDescent="0.25">
      <c r="B16" s="973">
        <v>2102</v>
      </c>
      <c r="C16" s="974" t="s">
        <v>2983</v>
      </c>
      <c r="D16" s="974" t="s">
        <v>2983</v>
      </c>
      <c r="E16" s="974" t="s">
        <v>2983</v>
      </c>
      <c r="F16" s="974" t="s">
        <v>2983</v>
      </c>
      <c r="G16" s="976" t="s">
        <v>3005</v>
      </c>
    </row>
    <row r="17" spans="2:7" ht="30" x14ac:dyDescent="0.25">
      <c r="B17" s="973">
        <v>2103</v>
      </c>
      <c r="C17" s="974" t="s">
        <v>2983</v>
      </c>
      <c r="D17" s="974" t="s">
        <v>2983</v>
      </c>
      <c r="E17" s="974" t="s">
        <v>2983</v>
      </c>
      <c r="F17" s="974" t="s">
        <v>2983</v>
      </c>
      <c r="G17" s="976" t="s">
        <v>3005</v>
      </c>
    </row>
    <row r="18" spans="2:7" ht="30" x14ac:dyDescent="0.25">
      <c r="B18" s="973">
        <v>2104</v>
      </c>
      <c r="C18" s="974" t="s">
        <v>2983</v>
      </c>
      <c r="D18" s="974" t="s">
        <v>2983</v>
      </c>
      <c r="E18" s="974" t="s">
        <v>2983</v>
      </c>
      <c r="F18" s="974" t="s">
        <v>2983</v>
      </c>
      <c r="G18" s="976" t="s">
        <v>3005</v>
      </c>
    </row>
    <row r="19" spans="2:7" ht="30" x14ac:dyDescent="0.25">
      <c r="B19" s="973">
        <v>2106</v>
      </c>
      <c r="C19" s="974" t="s">
        <v>2983</v>
      </c>
      <c r="D19" s="974" t="s">
        <v>2983</v>
      </c>
      <c r="E19" s="974" t="s">
        <v>2983</v>
      </c>
      <c r="F19" s="974" t="s">
        <v>2983</v>
      </c>
      <c r="G19" s="976" t="s">
        <v>3005</v>
      </c>
    </row>
    <row r="20" spans="2:7" ht="30" x14ac:dyDescent="0.25">
      <c r="B20" s="973">
        <v>2201</v>
      </c>
      <c r="C20" s="974" t="s">
        <v>3019</v>
      </c>
      <c r="D20" s="974" t="s">
        <v>2983</v>
      </c>
      <c r="E20" s="974" t="s">
        <v>2983</v>
      </c>
      <c r="F20" s="974" t="s">
        <v>2983</v>
      </c>
      <c r="G20" s="976" t="s">
        <v>3006</v>
      </c>
    </row>
    <row r="21" spans="2:7" ht="30" x14ac:dyDescent="0.25">
      <c r="B21" s="973">
        <v>2202</v>
      </c>
      <c r="C21" s="974" t="s">
        <v>2983</v>
      </c>
      <c r="D21" s="974" t="s">
        <v>2983</v>
      </c>
      <c r="E21" s="974" t="s">
        <v>2983</v>
      </c>
      <c r="F21" s="974" t="s">
        <v>2983</v>
      </c>
      <c r="G21" s="976" t="s">
        <v>3006</v>
      </c>
    </row>
    <row r="22" spans="2:7" x14ac:dyDescent="0.25">
      <c r="B22" s="973">
        <v>2301</v>
      </c>
      <c r="C22" s="978" t="s">
        <v>2983</v>
      </c>
      <c r="D22" s="974" t="s">
        <v>2983</v>
      </c>
      <c r="E22" s="974" t="s">
        <v>2983</v>
      </c>
      <c r="F22" s="978" t="s">
        <v>2983</v>
      </c>
      <c r="G22" s="976" t="s">
        <v>3007</v>
      </c>
    </row>
    <row r="23" spans="2:7" x14ac:dyDescent="0.25">
      <c r="B23" s="973">
        <v>2302</v>
      </c>
      <c r="C23" s="974" t="s">
        <v>2983</v>
      </c>
      <c r="D23" s="974" t="s">
        <v>2983</v>
      </c>
      <c r="E23" s="974" t="s">
        <v>2983</v>
      </c>
      <c r="F23" s="974" t="s">
        <v>2983</v>
      </c>
      <c r="G23" s="976" t="s">
        <v>3007</v>
      </c>
    </row>
    <row r="24" spans="2:7" ht="75" x14ac:dyDescent="0.25">
      <c r="B24" s="973">
        <v>2402</v>
      </c>
      <c r="C24" s="981" t="s">
        <v>3065</v>
      </c>
      <c r="D24" s="974" t="s">
        <v>2983</v>
      </c>
      <c r="E24" s="974" t="s">
        <v>2983</v>
      </c>
      <c r="F24" s="974" t="s">
        <v>2983</v>
      </c>
      <c r="G24" s="976" t="s">
        <v>3008</v>
      </c>
    </row>
    <row r="25" spans="2:7" ht="30" x14ac:dyDescent="0.25">
      <c r="B25" s="973">
        <v>2403</v>
      </c>
      <c r="C25" s="974" t="s">
        <v>2983</v>
      </c>
      <c r="D25" s="974" t="s">
        <v>2983</v>
      </c>
      <c r="E25" s="974" t="s">
        <v>2983</v>
      </c>
      <c r="F25" s="974" t="s">
        <v>2983</v>
      </c>
      <c r="G25" s="976" t="s">
        <v>3008</v>
      </c>
    </row>
    <row r="26" spans="2:7" ht="30" x14ac:dyDescent="0.25">
      <c r="B26" s="973">
        <v>2404</v>
      </c>
      <c r="C26" s="974" t="s">
        <v>2983</v>
      </c>
      <c r="D26" s="974" t="s">
        <v>2983</v>
      </c>
      <c r="E26" s="974" t="s">
        <v>2983</v>
      </c>
      <c r="F26" s="974" t="s">
        <v>2983</v>
      </c>
      <c r="G26" s="976" t="s">
        <v>3008</v>
      </c>
    </row>
    <row r="27" spans="2:7" ht="30" x14ac:dyDescent="0.25">
      <c r="B27" s="973">
        <v>2405</v>
      </c>
      <c r="C27" s="974" t="s">
        <v>2983</v>
      </c>
      <c r="D27" s="974" t="s">
        <v>2983</v>
      </c>
      <c r="E27" s="974" t="s">
        <v>2983</v>
      </c>
      <c r="F27" s="974" t="s">
        <v>2983</v>
      </c>
      <c r="G27" s="976" t="s">
        <v>3008</v>
      </c>
    </row>
    <row r="28" spans="2:7" x14ac:dyDescent="0.25">
      <c r="B28" s="973">
        <v>2406</v>
      </c>
      <c r="C28" s="974" t="s">
        <v>2983</v>
      </c>
      <c r="D28" s="974" t="s">
        <v>2983</v>
      </c>
      <c r="E28" s="974" t="s">
        <v>2983</v>
      </c>
      <c r="F28" s="974" t="s">
        <v>2983</v>
      </c>
      <c r="G28" s="976" t="s">
        <v>3034</v>
      </c>
    </row>
    <row r="29" spans="2:7" ht="30" x14ac:dyDescent="0.25">
      <c r="B29" s="973">
        <v>2409</v>
      </c>
      <c r="C29" s="978" t="s">
        <v>2983</v>
      </c>
      <c r="D29" s="978" t="s">
        <v>2983</v>
      </c>
      <c r="E29" s="978" t="s">
        <v>2983</v>
      </c>
      <c r="F29" s="978" t="s">
        <v>2983</v>
      </c>
      <c r="G29" s="976" t="s">
        <v>3009</v>
      </c>
    </row>
    <row r="30" spans="2:7" ht="32.25" customHeight="1" x14ac:dyDescent="0.25">
      <c r="B30" s="973">
        <v>3201</v>
      </c>
      <c r="C30" s="974" t="s">
        <v>3019</v>
      </c>
      <c r="D30" s="974" t="s">
        <v>3019</v>
      </c>
      <c r="E30" s="974" t="s">
        <v>3019</v>
      </c>
      <c r="F30" s="974" t="s">
        <v>3019</v>
      </c>
      <c r="G30" s="976" t="s">
        <v>3010</v>
      </c>
    </row>
    <row r="31" spans="2:7" ht="45" x14ac:dyDescent="0.25">
      <c r="B31" s="973">
        <v>3202</v>
      </c>
      <c r="C31" s="978" t="s">
        <v>2983</v>
      </c>
      <c r="D31" s="978" t="s">
        <v>2983</v>
      </c>
      <c r="E31" s="978" t="s">
        <v>2983</v>
      </c>
      <c r="F31" s="978" t="s">
        <v>2983</v>
      </c>
      <c r="G31" s="976" t="s">
        <v>3010</v>
      </c>
    </row>
    <row r="32" spans="2:7" ht="45" x14ac:dyDescent="0.25">
      <c r="B32" s="973">
        <v>3203</v>
      </c>
      <c r="C32" s="974" t="s">
        <v>2983</v>
      </c>
      <c r="D32" s="974" t="s">
        <v>2983</v>
      </c>
      <c r="E32" s="974" t="s">
        <v>2983</v>
      </c>
      <c r="F32" s="974" t="s">
        <v>2983</v>
      </c>
      <c r="G32" s="976" t="s">
        <v>3010</v>
      </c>
    </row>
    <row r="33" spans="2:7" ht="45" x14ac:dyDescent="0.25">
      <c r="B33" s="973">
        <v>3204</v>
      </c>
      <c r="C33" s="974" t="s">
        <v>2983</v>
      </c>
      <c r="D33" s="974" t="s">
        <v>2983</v>
      </c>
      <c r="E33" s="974" t="s">
        <v>2983</v>
      </c>
      <c r="F33" s="974" t="s">
        <v>2983</v>
      </c>
      <c r="G33" s="976" t="s">
        <v>3010</v>
      </c>
    </row>
    <row r="34" spans="2:7" ht="45" x14ac:dyDescent="0.25">
      <c r="B34" s="973">
        <v>3206</v>
      </c>
      <c r="C34" s="974" t="s">
        <v>2983</v>
      </c>
      <c r="D34" s="974" t="s">
        <v>2983</v>
      </c>
      <c r="E34" s="974" t="s">
        <v>2983</v>
      </c>
      <c r="F34" s="974" t="s">
        <v>2983</v>
      </c>
      <c r="G34" s="976" t="s">
        <v>3010</v>
      </c>
    </row>
    <row r="35" spans="2:7" ht="45" x14ac:dyDescent="0.25">
      <c r="B35" s="973">
        <v>3207</v>
      </c>
      <c r="C35" s="974" t="s">
        <v>2983</v>
      </c>
      <c r="D35" s="974" t="s">
        <v>2983</v>
      </c>
      <c r="E35" s="974" t="s">
        <v>2983</v>
      </c>
      <c r="F35" s="974" t="s">
        <v>2983</v>
      </c>
      <c r="G35" s="976" t="s">
        <v>3010</v>
      </c>
    </row>
    <row r="36" spans="2:7" ht="45" x14ac:dyDescent="0.25">
      <c r="B36" s="973">
        <v>3208</v>
      </c>
      <c r="C36" s="974" t="s">
        <v>2983</v>
      </c>
      <c r="D36" s="974" t="s">
        <v>2983</v>
      </c>
      <c r="E36" s="974" t="s">
        <v>2983</v>
      </c>
      <c r="F36" s="974" t="s">
        <v>2983</v>
      </c>
      <c r="G36" s="976" t="s">
        <v>3010</v>
      </c>
    </row>
    <row r="37" spans="2:7" x14ac:dyDescent="0.25">
      <c r="B37" s="973">
        <v>3301</v>
      </c>
      <c r="C37" s="978" t="s">
        <v>2983</v>
      </c>
      <c r="D37" s="974" t="s">
        <v>2983</v>
      </c>
      <c r="E37" s="974" t="s">
        <v>2983</v>
      </c>
      <c r="F37" s="974" t="s">
        <v>2983</v>
      </c>
      <c r="G37" s="976" t="s">
        <v>3011</v>
      </c>
    </row>
    <row r="38" spans="2:7" x14ac:dyDescent="0.25">
      <c r="B38" s="973">
        <v>3302</v>
      </c>
      <c r="C38" s="974" t="s">
        <v>2983</v>
      </c>
      <c r="D38" s="974" t="s">
        <v>2983</v>
      </c>
      <c r="E38" s="974" t="s">
        <v>2983</v>
      </c>
      <c r="F38" s="974" t="s">
        <v>2983</v>
      </c>
      <c r="G38" s="976" t="s">
        <v>3011</v>
      </c>
    </row>
    <row r="39" spans="2:7" ht="30" x14ac:dyDescent="0.25">
      <c r="B39" s="973">
        <v>3905</v>
      </c>
      <c r="C39" s="974" t="s">
        <v>2983</v>
      </c>
      <c r="D39" s="974" t="s">
        <v>2983</v>
      </c>
      <c r="E39" s="974" t="s">
        <v>2983</v>
      </c>
      <c r="F39" s="974" t="s">
        <v>2983</v>
      </c>
      <c r="G39" s="976" t="s">
        <v>3012</v>
      </c>
    </row>
    <row r="40" spans="2:7" ht="30" x14ac:dyDescent="0.25">
      <c r="B40" s="973">
        <v>3906</v>
      </c>
      <c r="C40" s="974" t="s">
        <v>2983</v>
      </c>
      <c r="D40" s="974" t="s">
        <v>2983</v>
      </c>
      <c r="E40" s="974" t="s">
        <v>2983</v>
      </c>
      <c r="F40" s="974" t="s">
        <v>2983</v>
      </c>
      <c r="G40" s="976" t="s">
        <v>3012</v>
      </c>
    </row>
    <row r="41" spans="2:7" x14ac:dyDescent="0.25">
      <c r="B41" s="973">
        <v>4001</v>
      </c>
      <c r="C41" s="974" t="s">
        <v>2983</v>
      </c>
      <c r="D41" s="974" t="s">
        <v>3020</v>
      </c>
      <c r="E41" s="974" t="s">
        <v>3020</v>
      </c>
      <c r="F41" s="974" t="s">
        <v>3020</v>
      </c>
      <c r="G41" s="976" t="s">
        <v>3013</v>
      </c>
    </row>
    <row r="42" spans="2:7" x14ac:dyDescent="0.25">
      <c r="B42" s="973">
        <v>4002</v>
      </c>
      <c r="C42" s="974" t="s">
        <v>2983</v>
      </c>
      <c r="D42" s="974" t="s">
        <v>2983</v>
      </c>
      <c r="E42" s="974" t="s">
        <v>2983</v>
      </c>
      <c r="F42" s="974" t="s">
        <v>2983</v>
      </c>
      <c r="G42" s="976" t="s">
        <v>3013</v>
      </c>
    </row>
    <row r="43" spans="2:7" x14ac:dyDescent="0.25">
      <c r="B43" s="973">
        <v>4003</v>
      </c>
      <c r="C43" s="974" t="s">
        <v>2983</v>
      </c>
      <c r="D43" s="974" t="s">
        <v>2983</v>
      </c>
      <c r="E43" s="974" t="s">
        <v>2983</v>
      </c>
      <c r="F43" s="974" t="s">
        <v>2983</v>
      </c>
      <c r="G43" s="976" t="s">
        <v>3014</v>
      </c>
    </row>
    <row r="44" spans="2:7" x14ac:dyDescent="0.25">
      <c r="B44" s="973">
        <v>4101</v>
      </c>
      <c r="C44" s="974" t="s">
        <v>2983</v>
      </c>
      <c r="D44" s="974" t="s">
        <v>2983</v>
      </c>
      <c r="E44" s="974" t="s">
        <v>2983</v>
      </c>
      <c r="F44" s="974" t="s">
        <v>2983</v>
      </c>
      <c r="G44" s="976" t="s">
        <v>3002</v>
      </c>
    </row>
    <row r="45" spans="2:7" ht="45" x14ac:dyDescent="0.25">
      <c r="B45" s="973">
        <v>4102</v>
      </c>
      <c r="C45" s="981" t="s">
        <v>3025</v>
      </c>
      <c r="D45" s="981" t="s">
        <v>3026</v>
      </c>
      <c r="E45" s="981" t="s">
        <v>3027</v>
      </c>
      <c r="F45" s="981" t="s">
        <v>3028</v>
      </c>
      <c r="G45" s="976" t="s">
        <v>2975</v>
      </c>
    </row>
    <row r="46" spans="2:7" ht="45" x14ac:dyDescent="0.25">
      <c r="B46" s="973">
        <v>4103</v>
      </c>
      <c r="C46" s="981" t="s">
        <v>3029</v>
      </c>
      <c r="D46" s="981" t="s">
        <v>3030</v>
      </c>
      <c r="E46" s="981" t="s">
        <v>3031</v>
      </c>
      <c r="F46" s="981" t="s">
        <v>3032</v>
      </c>
      <c r="G46" s="976" t="s">
        <v>2975</v>
      </c>
    </row>
    <row r="47" spans="2:7" ht="45" x14ac:dyDescent="0.25">
      <c r="B47" s="973">
        <v>4103</v>
      </c>
      <c r="C47" s="974" t="s">
        <v>2983</v>
      </c>
      <c r="D47" s="974" t="s">
        <v>2983</v>
      </c>
      <c r="E47" s="974" t="s">
        <v>2983</v>
      </c>
      <c r="F47" s="974" t="s">
        <v>2983</v>
      </c>
      <c r="G47" s="976" t="s">
        <v>3015</v>
      </c>
    </row>
    <row r="48" spans="2:7" ht="30" x14ac:dyDescent="0.25">
      <c r="B48" s="973">
        <v>4301</v>
      </c>
      <c r="C48" s="974" t="s">
        <v>2983</v>
      </c>
      <c r="D48" s="974" t="s">
        <v>2983</v>
      </c>
      <c r="E48" s="974" t="s">
        <v>2983</v>
      </c>
      <c r="F48" s="974" t="s">
        <v>2983</v>
      </c>
      <c r="G48" s="976" t="s">
        <v>3016</v>
      </c>
    </row>
    <row r="49" spans="2:10" ht="30" x14ac:dyDescent="0.25">
      <c r="B49" s="973">
        <v>4302</v>
      </c>
      <c r="C49" s="974" t="s">
        <v>2983</v>
      </c>
      <c r="D49" s="974" t="s">
        <v>2983</v>
      </c>
      <c r="E49" s="974" t="s">
        <v>2983</v>
      </c>
      <c r="F49" s="974" t="s">
        <v>2983</v>
      </c>
      <c r="G49" s="976" t="s">
        <v>3016</v>
      </c>
    </row>
    <row r="50" spans="2:10" x14ac:dyDescent="0.25">
      <c r="B50" s="973">
        <v>4501</v>
      </c>
      <c r="C50" s="978" t="s">
        <v>2983</v>
      </c>
      <c r="D50" s="978" t="s">
        <v>2983</v>
      </c>
      <c r="E50" s="978" t="s">
        <v>2983</v>
      </c>
      <c r="F50" s="978" t="s">
        <v>2983</v>
      </c>
      <c r="G50" s="976" t="s">
        <v>3002</v>
      </c>
    </row>
    <row r="51" spans="2:10" ht="45" x14ac:dyDescent="0.25">
      <c r="B51" s="973">
        <v>4501</v>
      </c>
      <c r="C51" s="978" t="s">
        <v>3019</v>
      </c>
      <c r="D51" s="978" t="s">
        <v>3019</v>
      </c>
      <c r="E51" s="978" t="s">
        <v>3019</v>
      </c>
      <c r="F51" s="978" t="s">
        <v>3019</v>
      </c>
      <c r="G51" s="976" t="s">
        <v>3010</v>
      </c>
    </row>
    <row r="52" spans="2:10" x14ac:dyDescent="0.25">
      <c r="B52" s="973">
        <v>4502</v>
      </c>
      <c r="C52" s="974" t="s">
        <v>2983</v>
      </c>
      <c r="D52" s="974" t="s">
        <v>2983</v>
      </c>
      <c r="E52" s="974" t="s">
        <v>2983</v>
      </c>
      <c r="F52" s="974" t="s">
        <v>2983</v>
      </c>
      <c r="G52" s="976" t="s">
        <v>3002</v>
      </c>
      <c r="H52" s="979"/>
      <c r="I52" s="980"/>
    </row>
    <row r="53" spans="2:10" ht="45" x14ac:dyDescent="0.25">
      <c r="B53" s="973">
        <v>4502</v>
      </c>
      <c r="C53" s="981" t="s">
        <v>3021</v>
      </c>
      <c r="D53" s="981" t="s">
        <v>3022</v>
      </c>
      <c r="E53" s="982" t="s">
        <v>3023</v>
      </c>
      <c r="F53" s="981" t="s">
        <v>3024</v>
      </c>
      <c r="G53" s="976" t="s">
        <v>2975</v>
      </c>
      <c r="H53" s="979"/>
      <c r="I53" s="980"/>
    </row>
    <row r="54" spans="2:10" ht="30" x14ac:dyDescent="0.25">
      <c r="B54" s="973">
        <v>4503</v>
      </c>
      <c r="C54" s="974" t="s">
        <v>2983</v>
      </c>
      <c r="D54" s="974" t="s">
        <v>2983</v>
      </c>
      <c r="E54" s="974" t="s">
        <v>2983</v>
      </c>
      <c r="F54" s="974" t="s">
        <v>2983</v>
      </c>
      <c r="G54" s="976" t="s">
        <v>3017</v>
      </c>
      <c r="H54" s="979"/>
    </row>
    <row r="55" spans="2:10" ht="90" x14ac:dyDescent="0.25">
      <c r="B55" s="973">
        <v>4599</v>
      </c>
      <c r="C55" s="981" t="s">
        <v>3039</v>
      </c>
      <c r="D55" s="974" t="s">
        <v>2983</v>
      </c>
      <c r="E55" s="974" t="s">
        <v>2983</v>
      </c>
      <c r="F55" s="974" t="s">
        <v>2983</v>
      </c>
      <c r="G55" s="976" t="s">
        <v>3002</v>
      </c>
      <c r="H55" s="979"/>
      <c r="J55" s="993">
        <v>34211327659</v>
      </c>
    </row>
    <row r="56" spans="2:10" ht="30" x14ac:dyDescent="0.25">
      <c r="B56" s="973">
        <v>4599</v>
      </c>
      <c r="C56" s="974" t="s">
        <v>2983</v>
      </c>
      <c r="D56" s="974" t="s">
        <v>2983</v>
      </c>
      <c r="E56" s="974" t="s">
        <v>2983</v>
      </c>
      <c r="F56" s="974" t="s">
        <v>3020</v>
      </c>
      <c r="G56" s="976" t="s">
        <v>3035</v>
      </c>
      <c r="H56" s="979"/>
      <c r="J56" s="993">
        <v>32424798778</v>
      </c>
    </row>
    <row r="57" spans="2:10" x14ac:dyDescent="0.25">
      <c r="B57" s="973">
        <v>4599</v>
      </c>
      <c r="C57" s="974" t="s">
        <v>2983</v>
      </c>
      <c r="D57" s="974" t="s">
        <v>2983</v>
      </c>
      <c r="E57" s="974" t="s">
        <v>2983</v>
      </c>
      <c r="F57" s="974" t="s">
        <v>3020</v>
      </c>
      <c r="G57" s="976" t="s">
        <v>3036</v>
      </c>
      <c r="H57" s="979"/>
      <c r="J57" s="993">
        <v>1786528881</v>
      </c>
    </row>
    <row r="58" spans="2:10" x14ac:dyDescent="0.25">
      <c r="B58" s="973">
        <v>4599</v>
      </c>
      <c r="C58" s="974" t="s">
        <v>2983</v>
      </c>
      <c r="D58" s="974" t="s">
        <v>2983</v>
      </c>
      <c r="E58" s="974" t="s">
        <v>3020</v>
      </c>
      <c r="F58" s="974" t="s">
        <v>3020</v>
      </c>
      <c r="G58" s="976" t="s">
        <v>3037</v>
      </c>
      <c r="H58" s="979"/>
    </row>
    <row r="59" spans="2:10" x14ac:dyDescent="0.25">
      <c r="B59" s="973">
        <v>4599</v>
      </c>
      <c r="C59" s="974" t="s">
        <v>2983</v>
      </c>
      <c r="D59" s="974" t="s">
        <v>2983</v>
      </c>
      <c r="E59" s="974" t="s">
        <v>2983</v>
      </c>
      <c r="F59" s="974" t="s">
        <v>2983</v>
      </c>
      <c r="G59" s="976" t="s">
        <v>2511</v>
      </c>
      <c r="H59" s="979"/>
    </row>
    <row r="60" spans="2:10" x14ac:dyDescent="0.25">
      <c r="B60" s="973">
        <v>4599</v>
      </c>
      <c r="C60" s="974" t="s">
        <v>2983</v>
      </c>
      <c r="D60" s="974" t="s">
        <v>2983</v>
      </c>
      <c r="E60" s="974" t="s">
        <v>2983</v>
      </c>
      <c r="F60" s="974" t="s">
        <v>2983</v>
      </c>
      <c r="G60" s="976" t="s">
        <v>3038</v>
      </c>
      <c r="H60" s="979"/>
    </row>
    <row r="61" spans="2:10" x14ac:dyDescent="0.25">
      <c r="B61" s="973">
        <v>3502</v>
      </c>
      <c r="C61" s="974" t="s">
        <v>2983</v>
      </c>
      <c r="D61" s="974" t="s">
        <v>2983</v>
      </c>
      <c r="E61" s="974" t="s">
        <v>2983</v>
      </c>
      <c r="F61" s="974" t="s">
        <v>2983</v>
      </c>
      <c r="G61" s="976" t="s">
        <v>3018</v>
      </c>
    </row>
    <row r="62" spans="2:10" ht="30" x14ac:dyDescent="0.25">
      <c r="B62" s="973">
        <v>3602</v>
      </c>
      <c r="C62" s="974" t="s">
        <v>2983</v>
      </c>
      <c r="D62" s="974" t="s">
        <v>2983</v>
      </c>
      <c r="E62" s="974" t="s">
        <v>2983</v>
      </c>
      <c r="F62" s="974" t="s">
        <v>2983</v>
      </c>
      <c r="G62" s="976" t="s">
        <v>3012</v>
      </c>
    </row>
  </sheetData>
  <phoneticPr fontId="8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221F3-BDF2-44EF-9E2D-13311C5D44CB}">
  <sheetPr codeName="Hoja6" filterMode="1"/>
  <dimension ref="A1:F624"/>
  <sheetViews>
    <sheetView workbookViewId="0">
      <selection activeCell="C625" sqref="C625"/>
    </sheetView>
  </sheetViews>
  <sheetFormatPr baseColWidth="10" defaultRowHeight="15" x14ac:dyDescent="0.25"/>
  <cols>
    <col min="3" max="3" width="24.140625" customWidth="1"/>
    <col min="4" max="4" width="43.85546875" customWidth="1"/>
    <col min="5" max="5" width="22.5703125" customWidth="1"/>
  </cols>
  <sheetData>
    <row r="1" spans="1:6" x14ac:dyDescent="0.25">
      <c r="A1" t="s">
        <v>2591</v>
      </c>
      <c r="B1" t="s">
        <v>3041</v>
      </c>
      <c r="C1" t="s">
        <v>16</v>
      </c>
      <c r="D1" t="s">
        <v>17</v>
      </c>
      <c r="E1" t="s">
        <v>18</v>
      </c>
      <c r="F1" t="s">
        <v>19</v>
      </c>
    </row>
    <row r="2" spans="1:6" hidden="1" x14ac:dyDescent="0.25">
      <c r="A2">
        <v>1</v>
      </c>
      <c r="B2" t="s">
        <v>3042</v>
      </c>
      <c r="C2">
        <v>1202001</v>
      </c>
      <c r="D2" t="s">
        <v>41</v>
      </c>
      <c r="E2">
        <v>120200100</v>
      </c>
      <c r="F2" t="s">
        <v>42</v>
      </c>
    </row>
    <row r="3" spans="1:6" hidden="1" x14ac:dyDescent="0.25">
      <c r="A3">
        <v>2</v>
      </c>
      <c r="B3" t="s">
        <v>3042</v>
      </c>
      <c r="C3">
        <v>1202004</v>
      </c>
      <c r="D3" t="s">
        <v>48</v>
      </c>
      <c r="E3">
        <v>120200400</v>
      </c>
      <c r="F3" t="s">
        <v>49</v>
      </c>
    </row>
    <row r="4" spans="1:6" hidden="1" x14ac:dyDescent="0.25">
      <c r="A4">
        <v>3</v>
      </c>
      <c r="B4" t="s">
        <v>3043</v>
      </c>
      <c r="C4">
        <v>1202006</v>
      </c>
      <c r="D4" t="s">
        <v>51</v>
      </c>
      <c r="E4">
        <v>120200600</v>
      </c>
      <c r="F4" t="s">
        <v>52</v>
      </c>
    </row>
    <row r="5" spans="1:6" hidden="1" x14ac:dyDescent="0.25">
      <c r="A5">
        <v>4</v>
      </c>
      <c r="B5" t="s">
        <v>3042</v>
      </c>
      <c r="C5">
        <v>1202025</v>
      </c>
      <c r="D5" t="s">
        <v>55</v>
      </c>
      <c r="E5">
        <v>120202500</v>
      </c>
      <c r="F5" t="s">
        <v>56</v>
      </c>
    </row>
    <row r="6" spans="1:6" hidden="1" x14ac:dyDescent="0.25">
      <c r="A6">
        <v>5</v>
      </c>
      <c r="B6" t="s">
        <v>3042</v>
      </c>
      <c r="C6">
        <v>1202024</v>
      </c>
      <c r="D6" t="s">
        <v>58</v>
      </c>
      <c r="E6">
        <v>120202401</v>
      </c>
      <c r="F6" t="s">
        <v>60</v>
      </c>
    </row>
    <row r="7" spans="1:6" hidden="1" x14ac:dyDescent="0.25">
      <c r="A7">
        <v>6</v>
      </c>
      <c r="B7" t="s">
        <v>3043</v>
      </c>
      <c r="C7">
        <v>1202019</v>
      </c>
      <c r="D7" t="s">
        <v>3044</v>
      </c>
      <c r="E7">
        <v>120201900</v>
      </c>
      <c r="F7" t="s">
        <v>63</v>
      </c>
    </row>
    <row r="8" spans="1:6" hidden="1" x14ac:dyDescent="0.25">
      <c r="A8">
        <v>7</v>
      </c>
      <c r="B8" t="s">
        <v>3042</v>
      </c>
      <c r="C8">
        <v>1202026</v>
      </c>
      <c r="D8" t="s">
        <v>65</v>
      </c>
      <c r="E8">
        <v>120202600</v>
      </c>
      <c r="F8" t="s">
        <v>66</v>
      </c>
    </row>
    <row r="9" spans="1:6" hidden="1" x14ac:dyDescent="0.25">
      <c r="A9">
        <v>8</v>
      </c>
      <c r="B9" t="s">
        <v>3042</v>
      </c>
      <c r="C9">
        <v>1202005</v>
      </c>
      <c r="D9" t="s">
        <v>3045</v>
      </c>
      <c r="E9">
        <v>120200501</v>
      </c>
      <c r="F9" t="s">
        <v>3046</v>
      </c>
    </row>
    <row r="10" spans="1:6" hidden="1" x14ac:dyDescent="0.25">
      <c r="A10">
        <v>9</v>
      </c>
      <c r="B10" t="s">
        <v>3047</v>
      </c>
      <c r="C10">
        <v>1206011</v>
      </c>
      <c r="D10" t="s">
        <v>51</v>
      </c>
      <c r="E10">
        <v>120601100</v>
      </c>
      <c r="F10" t="s">
        <v>52</v>
      </c>
    </row>
    <row r="11" spans="1:6" hidden="1" x14ac:dyDescent="0.25">
      <c r="A11">
        <v>10</v>
      </c>
      <c r="B11" t="s">
        <v>3047</v>
      </c>
      <c r="C11">
        <v>1206003</v>
      </c>
      <c r="D11" t="s">
        <v>78</v>
      </c>
      <c r="E11">
        <v>120600300</v>
      </c>
      <c r="F11" t="s">
        <v>79</v>
      </c>
    </row>
    <row r="12" spans="1:6" hidden="1" x14ac:dyDescent="0.25">
      <c r="A12">
        <v>11</v>
      </c>
      <c r="B12" t="s">
        <v>3042</v>
      </c>
      <c r="C12">
        <v>4501008</v>
      </c>
      <c r="D12" t="s">
        <v>1408</v>
      </c>
      <c r="E12">
        <v>450100800</v>
      </c>
      <c r="F12" t="s">
        <v>895</v>
      </c>
    </row>
    <row r="13" spans="1:6" hidden="1" x14ac:dyDescent="0.25">
      <c r="A13">
        <v>12</v>
      </c>
      <c r="B13" t="s">
        <v>3047</v>
      </c>
      <c r="C13" t="s">
        <v>90</v>
      </c>
      <c r="D13" t="s">
        <v>91</v>
      </c>
      <c r="E13">
        <v>120600700</v>
      </c>
      <c r="F13" t="s">
        <v>92</v>
      </c>
    </row>
    <row r="14" spans="1:6" hidden="1" x14ac:dyDescent="0.25">
      <c r="A14">
        <v>13</v>
      </c>
      <c r="B14" t="s">
        <v>3043</v>
      </c>
      <c r="C14">
        <v>4501026</v>
      </c>
      <c r="D14" t="s">
        <v>96</v>
      </c>
      <c r="E14">
        <v>450102602</v>
      </c>
      <c r="F14" t="s">
        <v>97</v>
      </c>
    </row>
    <row r="15" spans="1:6" hidden="1" x14ac:dyDescent="0.25">
      <c r="A15">
        <v>14</v>
      </c>
      <c r="B15" t="s">
        <v>3043</v>
      </c>
      <c r="C15">
        <v>4501029</v>
      </c>
      <c r="D15" t="s">
        <v>99</v>
      </c>
      <c r="E15">
        <v>450102900</v>
      </c>
      <c r="F15" t="s">
        <v>100</v>
      </c>
    </row>
    <row r="16" spans="1:6" hidden="1" x14ac:dyDescent="0.25">
      <c r="A16">
        <v>15</v>
      </c>
      <c r="B16" t="s">
        <v>3042</v>
      </c>
      <c r="C16">
        <v>4501046</v>
      </c>
      <c r="D16" t="s">
        <v>102</v>
      </c>
      <c r="E16">
        <v>450104600</v>
      </c>
      <c r="F16" t="s">
        <v>103</v>
      </c>
    </row>
    <row r="17" spans="1:6" hidden="1" x14ac:dyDescent="0.25">
      <c r="A17">
        <v>16</v>
      </c>
      <c r="B17" t="s">
        <v>3042</v>
      </c>
      <c r="C17">
        <v>4501006</v>
      </c>
      <c r="D17" t="s">
        <v>105</v>
      </c>
      <c r="E17">
        <v>450100600</v>
      </c>
      <c r="F17" t="s">
        <v>106</v>
      </c>
    </row>
    <row r="18" spans="1:6" hidden="1" x14ac:dyDescent="0.25">
      <c r="A18">
        <v>17</v>
      </c>
      <c r="B18" t="s">
        <v>3042</v>
      </c>
      <c r="C18">
        <v>4501046</v>
      </c>
      <c r="D18" t="s">
        <v>102</v>
      </c>
      <c r="E18">
        <v>450104600</v>
      </c>
      <c r="F18" t="s">
        <v>102</v>
      </c>
    </row>
    <row r="19" spans="1:6" hidden="1" x14ac:dyDescent="0.25">
      <c r="A19">
        <v>18</v>
      </c>
      <c r="B19" t="s">
        <v>3042</v>
      </c>
      <c r="C19" t="s">
        <v>113</v>
      </c>
      <c r="D19" t="s">
        <v>114</v>
      </c>
      <c r="E19">
        <v>450103100</v>
      </c>
      <c r="F19" t="s">
        <v>116</v>
      </c>
    </row>
    <row r="20" spans="1:6" hidden="1" x14ac:dyDescent="0.25">
      <c r="A20">
        <v>19</v>
      </c>
      <c r="B20" t="s">
        <v>3042</v>
      </c>
      <c r="C20">
        <v>4501044</v>
      </c>
      <c r="D20" t="s">
        <v>118</v>
      </c>
      <c r="E20">
        <v>450100400</v>
      </c>
      <c r="F20" t="s">
        <v>119</v>
      </c>
    </row>
    <row r="21" spans="1:6" hidden="1" x14ac:dyDescent="0.25">
      <c r="A21">
        <v>20</v>
      </c>
      <c r="B21" t="s">
        <v>3042</v>
      </c>
      <c r="C21">
        <v>4501046</v>
      </c>
      <c r="D21" t="s">
        <v>102</v>
      </c>
      <c r="E21">
        <v>450104601</v>
      </c>
      <c r="F21" t="s">
        <v>126</v>
      </c>
    </row>
    <row r="22" spans="1:6" hidden="1" x14ac:dyDescent="0.25">
      <c r="A22">
        <v>21</v>
      </c>
      <c r="B22" t="s">
        <v>3043</v>
      </c>
      <c r="C22">
        <v>4501001</v>
      </c>
      <c r="D22" t="s">
        <v>128</v>
      </c>
      <c r="E22">
        <v>450100100</v>
      </c>
      <c r="F22" t="s">
        <v>129</v>
      </c>
    </row>
    <row r="23" spans="1:6" hidden="1" x14ac:dyDescent="0.25">
      <c r="A23">
        <v>22</v>
      </c>
      <c r="B23" t="s">
        <v>3042</v>
      </c>
      <c r="C23">
        <v>4502018</v>
      </c>
      <c r="D23" t="s">
        <v>140</v>
      </c>
      <c r="E23">
        <v>450201801</v>
      </c>
      <c r="F23" t="s">
        <v>141</v>
      </c>
    </row>
    <row r="24" spans="1:6" hidden="1" x14ac:dyDescent="0.25">
      <c r="A24">
        <v>23</v>
      </c>
      <c r="B24" t="s">
        <v>3043</v>
      </c>
      <c r="C24">
        <v>4502022</v>
      </c>
      <c r="D24" t="s">
        <v>128</v>
      </c>
      <c r="E24">
        <v>450202200</v>
      </c>
      <c r="F24" t="s">
        <v>146</v>
      </c>
    </row>
    <row r="25" spans="1:6" hidden="1" x14ac:dyDescent="0.25">
      <c r="A25">
        <v>24</v>
      </c>
      <c r="B25" t="s">
        <v>3043</v>
      </c>
      <c r="C25" t="s">
        <v>148</v>
      </c>
      <c r="D25" t="s">
        <v>149</v>
      </c>
      <c r="E25">
        <v>450202100</v>
      </c>
      <c r="F25" t="s">
        <v>151</v>
      </c>
    </row>
    <row r="26" spans="1:6" hidden="1" x14ac:dyDescent="0.25">
      <c r="A26">
        <v>25</v>
      </c>
      <c r="B26" t="s">
        <v>3042</v>
      </c>
      <c r="C26">
        <v>4502030</v>
      </c>
      <c r="D26" t="s">
        <v>153</v>
      </c>
      <c r="E26">
        <v>450203000</v>
      </c>
      <c r="F26" t="s">
        <v>154</v>
      </c>
    </row>
    <row r="27" spans="1:6" hidden="1" x14ac:dyDescent="0.25">
      <c r="A27">
        <v>26</v>
      </c>
      <c r="B27" t="s">
        <v>3042</v>
      </c>
      <c r="C27">
        <v>4502034</v>
      </c>
      <c r="D27" t="s">
        <v>156</v>
      </c>
      <c r="E27">
        <v>450203404</v>
      </c>
      <c r="F27" t="s">
        <v>157</v>
      </c>
    </row>
    <row r="28" spans="1:6" hidden="1" x14ac:dyDescent="0.25">
      <c r="A28">
        <v>27</v>
      </c>
      <c r="B28" t="s">
        <v>3042</v>
      </c>
      <c r="C28">
        <v>4502033</v>
      </c>
      <c r="D28" t="s">
        <v>160</v>
      </c>
      <c r="E28">
        <v>450203302</v>
      </c>
      <c r="F28" t="s">
        <v>161</v>
      </c>
    </row>
    <row r="29" spans="1:6" hidden="1" x14ac:dyDescent="0.25">
      <c r="A29">
        <v>28</v>
      </c>
      <c r="B29" t="s">
        <v>3042</v>
      </c>
      <c r="C29" t="s">
        <v>164</v>
      </c>
      <c r="D29" t="s">
        <v>165</v>
      </c>
      <c r="E29">
        <v>450203800</v>
      </c>
      <c r="F29" t="s">
        <v>167</v>
      </c>
    </row>
    <row r="30" spans="1:6" hidden="1" x14ac:dyDescent="0.25">
      <c r="A30">
        <v>29</v>
      </c>
      <c r="B30" t="s">
        <v>3043</v>
      </c>
      <c r="C30" t="s">
        <v>169</v>
      </c>
      <c r="D30" t="s">
        <v>170</v>
      </c>
      <c r="E30">
        <v>450200100</v>
      </c>
      <c r="F30" t="s">
        <v>172</v>
      </c>
    </row>
    <row r="31" spans="1:6" hidden="1" x14ac:dyDescent="0.25">
      <c r="A31">
        <v>30</v>
      </c>
      <c r="B31" t="s">
        <v>3043</v>
      </c>
      <c r="C31">
        <v>4501004</v>
      </c>
      <c r="D31" t="s">
        <v>118</v>
      </c>
      <c r="E31">
        <v>450100400</v>
      </c>
      <c r="F31" t="s">
        <v>119</v>
      </c>
    </row>
    <row r="32" spans="1:6" hidden="1" x14ac:dyDescent="0.25">
      <c r="A32">
        <v>31</v>
      </c>
      <c r="B32" t="s">
        <v>3042</v>
      </c>
      <c r="C32">
        <v>4501003</v>
      </c>
      <c r="D32" t="s">
        <v>180</v>
      </c>
      <c r="E32">
        <v>450100300</v>
      </c>
      <c r="F32" t="s">
        <v>181</v>
      </c>
    </row>
    <row r="33" spans="1:6" hidden="1" x14ac:dyDescent="0.25">
      <c r="A33">
        <v>32</v>
      </c>
      <c r="B33" t="s">
        <v>3043</v>
      </c>
      <c r="C33" t="s">
        <v>184</v>
      </c>
      <c r="D33" t="s">
        <v>118</v>
      </c>
      <c r="E33">
        <v>450100401</v>
      </c>
      <c r="F33" t="s">
        <v>186</v>
      </c>
    </row>
    <row r="34" spans="1:6" hidden="1" x14ac:dyDescent="0.25">
      <c r="A34">
        <v>33</v>
      </c>
      <c r="B34" t="s">
        <v>3043</v>
      </c>
      <c r="C34">
        <v>4502021</v>
      </c>
      <c r="D34" t="s">
        <v>195</v>
      </c>
      <c r="E34">
        <v>450202100</v>
      </c>
      <c r="F34" t="s">
        <v>151</v>
      </c>
    </row>
    <row r="35" spans="1:6" hidden="1" x14ac:dyDescent="0.25">
      <c r="A35">
        <v>34</v>
      </c>
      <c r="B35" t="s">
        <v>3042</v>
      </c>
      <c r="C35">
        <v>4502034</v>
      </c>
      <c r="D35" t="s">
        <v>199</v>
      </c>
      <c r="E35">
        <v>450203400</v>
      </c>
      <c r="F35" t="s">
        <v>200</v>
      </c>
    </row>
    <row r="36" spans="1:6" hidden="1" x14ac:dyDescent="0.25">
      <c r="A36">
        <v>35</v>
      </c>
      <c r="B36" t="s">
        <v>3043</v>
      </c>
      <c r="C36">
        <v>4502001</v>
      </c>
      <c r="D36" t="s">
        <v>203</v>
      </c>
      <c r="E36">
        <v>450200100</v>
      </c>
      <c r="F36" t="s">
        <v>172</v>
      </c>
    </row>
    <row r="37" spans="1:6" hidden="1" x14ac:dyDescent="0.25">
      <c r="A37">
        <v>36</v>
      </c>
      <c r="B37" t="s">
        <v>3042</v>
      </c>
      <c r="C37">
        <v>4502038</v>
      </c>
      <c r="D37" t="s">
        <v>165</v>
      </c>
      <c r="E37">
        <v>450203800</v>
      </c>
      <c r="F37" t="s">
        <v>167</v>
      </c>
    </row>
    <row r="38" spans="1:6" hidden="1" x14ac:dyDescent="0.25">
      <c r="A38">
        <v>37</v>
      </c>
      <c r="B38" t="s">
        <v>3043</v>
      </c>
      <c r="C38">
        <v>4502022</v>
      </c>
      <c r="D38" t="s">
        <v>128</v>
      </c>
      <c r="E38">
        <v>450202200</v>
      </c>
      <c r="F38" t="s">
        <v>146</v>
      </c>
    </row>
    <row r="39" spans="1:6" hidden="1" x14ac:dyDescent="0.25">
      <c r="A39">
        <v>38</v>
      </c>
      <c r="B39" t="s">
        <v>3043</v>
      </c>
      <c r="C39">
        <v>4502032</v>
      </c>
      <c r="D39" t="s">
        <v>102</v>
      </c>
      <c r="E39">
        <v>450203201</v>
      </c>
      <c r="F39" t="s">
        <v>209</v>
      </c>
    </row>
    <row r="40" spans="1:6" hidden="1" x14ac:dyDescent="0.25">
      <c r="A40">
        <v>39</v>
      </c>
      <c r="B40" t="s">
        <v>3043</v>
      </c>
      <c r="C40">
        <v>4502021</v>
      </c>
      <c r="D40" t="s">
        <v>195</v>
      </c>
      <c r="E40">
        <v>450202100</v>
      </c>
      <c r="F40" t="s">
        <v>151</v>
      </c>
    </row>
    <row r="41" spans="1:6" hidden="1" x14ac:dyDescent="0.25">
      <c r="A41">
        <v>40</v>
      </c>
      <c r="B41" t="s">
        <v>3042</v>
      </c>
      <c r="C41">
        <v>4501006</v>
      </c>
      <c r="D41" t="s">
        <v>105</v>
      </c>
      <c r="E41">
        <v>450100600</v>
      </c>
      <c r="F41" t="s">
        <v>106</v>
      </c>
    </row>
    <row r="42" spans="1:6" hidden="1" x14ac:dyDescent="0.25">
      <c r="A42">
        <v>41</v>
      </c>
      <c r="B42" t="s">
        <v>3043</v>
      </c>
      <c r="C42">
        <v>4501004</v>
      </c>
      <c r="D42" t="s">
        <v>118</v>
      </c>
      <c r="E42">
        <v>450100400</v>
      </c>
      <c r="F42" t="s">
        <v>119</v>
      </c>
    </row>
    <row r="43" spans="1:6" hidden="1" x14ac:dyDescent="0.25">
      <c r="A43">
        <v>42</v>
      </c>
      <c r="B43" t="s">
        <v>3042</v>
      </c>
      <c r="C43">
        <v>4501026</v>
      </c>
      <c r="D43" t="s">
        <v>96</v>
      </c>
      <c r="E43">
        <v>450102600</v>
      </c>
      <c r="F43" t="s">
        <v>216</v>
      </c>
    </row>
    <row r="44" spans="1:6" hidden="1" x14ac:dyDescent="0.25">
      <c r="A44">
        <v>43</v>
      </c>
      <c r="B44" t="s">
        <v>3043</v>
      </c>
      <c r="C44" t="s">
        <v>223</v>
      </c>
      <c r="D44" t="s">
        <v>51</v>
      </c>
      <c r="E44">
        <v>450203500</v>
      </c>
      <c r="F44" t="s">
        <v>224</v>
      </c>
    </row>
    <row r="45" spans="1:6" hidden="1" x14ac:dyDescent="0.25">
      <c r="A45">
        <v>44</v>
      </c>
      <c r="B45" t="s">
        <v>3042</v>
      </c>
      <c r="C45">
        <v>4502038</v>
      </c>
      <c r="D45" t="s">
        <v>165</v>
      </c>
      <c r="E45">
        <v>450203801</v>
      </c>
      <c r="F45" t="s">
        <v>226</v>
      </c>
    </row>
    <row r="46" spans="1:6" hidden="1" x14ac:dyDescent="0.25">
      <c r="A46">
        <v>45</v>
      </c>
      <c r="B46" t="s">
        <v>3043</v>
      </c>
      <c r="C46">
        <v>4501004</v>
      </c>
      <c r="D46" t="s">
        <v>118</v>
      </c>
      <c r="E46">
        <v>450100402</v>
      </c>
      <c r="F46" t="s">
        <v>229</v>
      </c>
    </row>
    <row r="47" spans="1:6" hidden="1" x14ac:dyDescent="0.25">
      <c r="A47">
        <v>46</v>
      </c>
      <c r="B47" t="s">
        <v>3042</v>
      </c>
      <c r="C47">
        <v>4502024</v>
      </c>
      <c r="D47" t="s">
        <v>231</v>
      </c>
      <c r="E47">
        <v>450202400</v>
      </c>
      <c r="F47" t="s">
        <v>232</v>
      </c>
    </row>
    <row r="48" spans="1:6" hidden="1" x14ac:dyDescent="0.25">
      <c r="A48">
        <v>47</v>
      </c>
      <c r="B48" t="s">
        <v>3042</v>
      </c>
      <c r="C48">
        <v>4501026</v>
      </c>
      <c r="D48" t="s">
        <v>96</v>
      </c>
      <c r="E48">
        <v>450102600</v>
      </c>
      <c r="F48" t="s">
        <v>216</v>
      </c>
    </row>
    <row r="49" spans="1:6" hidden="1" x14ac:dyDescent="0.25">
      <c r="A49">
        <v>48</v>
      </c>
      <c r="B49" t="s">
        <v>3042</v>
      </c>
      <c r="C49">
        <v>4101025</v>
      </c>
      <c r="D49" t="s">
        <v>241</v>
      </c>
      <c r="E49">
        <v>410102506</v>
      </c>
      <c r="F49" t="s">
        <v>242</v>
      </c>
    </row>
    <row r="50" spans="1:6" hidden="1" x14ac:dyDescent="0.25">
      <c r="A50">
        <v>49</v>
      </c>
      <c r="B50" t="s">
        <v>3042</v>
      </c>
      <c r="C50">
        <v>4101100</v>
      </c>
      <c r="D50" t="s">
        <v>245</v>
      </c>
      <c r="E50">
        <v>410110003</v>
      </c>
      <c r="F50" t="s">
        <v>246</v>
      </c>
    </row>
    <row r="51" spans="1:6" hidden="1" x14ac:dyDescent="0.25">
      <c r="A51">
        <v>50</v>
      </c>
      <c r="B51" t="s">
        <v>3042</v>
      </c>
      <c r="C51">
        <v>4101027</v>
      </c>
      <c r="D51" t="s">
        <v>249</v>
      </c>
      <c r="E51">
        <v>410102701</v>
      </c>
      <c r="F51" t="s">
        <v>250</v>
      </c>
    </row>
    <row r="52" spans="1:6" hidden="1" x14ac:dyDescent="0.25">
      <c r="A52">
        <v>51</v>
      </c>
      <c r="B52" t="s">
        <v>3042</v>
      </c>
      <c r="C52">
        <v>4101081</v>
      </c>
      <c r="D52" t="s">
        <v>252</v>
      </c>
      <c r="E52">
        <v>410108100</v>
      </c>
      <c r="F52" t="s">
        <v>253</v>
      </c>
    </row>
    <row r="53" spans="1:6" hidden="1" x14ac:dyDescent="0.25">
      <c r="A53">
        <v>52</v>
      </c>
      <c r="B53" t="s">
        <v>3042</v>
      </c>
      <c r="C53">
        <v>4101042</v>
      </c>
      <c r="D53" t="s">
        <v>257</v>
      </c>
      <c r="E53">
        <v>410104203</v>
      </c>
      <c r="F53" t="s">
        <v>258</v>
      </c>
    </row>
    <row r="54" spans="1:6" hidden="1" x14ac:dyDescent="0.25">
      <c r="A54">
        <v>53</v>
      </c>
      <c r="B54" t="s">
        <v>3042</v>
      </c>
      <c r="C54">
        <v>4101079</v>
      </c>
      <c r="D54" t="s">
        <v>261</v>
      </c>
      <c r="E54">
        <v>410107900</v>
      </c>
      <c r="F54" t="s">
        <v>262</v>
      </c>
    </row>
    <row r="55" spans="1:6" hidden="1" x14ac:dyDescent="0.25">
      <c r="A55">
        <v>54</v>
      </c>
      <c r="B55" t="s">
        <v>3042</v>
      </c>
      <c r="C55">
        <v>4101031</v>
      </c>
      <c r="D55" t="s">
        <v>265</v>
      </c>
      <c r="E55">
        <v>410103100</v>
      </c>
      <c r="F55" t="s">
        <v>266</v>
      </c>
    </row>
    <row r="56" spans="1:6" hidden="1" x14ac:dyDescent="0.25">
      <c r="A56">
        <v>55</v>
      </c>
      <c r="B56" t="s">
        <v>3042</v>
      </c>
      <c r="C56">
        <v>4101031</v>
      </c>
      <c r="D56" t="s">
        <v>265</v>
      </c>
      <c r="E56">
        <v>410103102</v>
      </c>
      <c r="F56" t="s">
        <v>269</v>
      </c>
    </row>
    <row r="57" spans="1:6" hidden="1" x14ac:dyDescent="0.25">
      <c r="A57">
        <v>56</v>
      </c>
      <c r="B57" t="s">
        <v>3042</v>
      </c>
      <c r="C57">
        <v>4101027</v>
      </c>
      <c r="D57" t="s">
        <v>249</v>
      </c>
      <c r="E57">
        <v>410102700</v>
      </c>
      <c r="F57" t="s">
        <v>271</v>
      </c>
    </row>
    <row r="58" spans="1:6" hidden="1" x14ac:dyDescent="0.25">
      <c r="A58">
        <v>57</v>
      </c>
      <c r="B58" t="s">
        <v>3042</v>
      </c>
      <c r="C58">
        <v>4101038</v>
      </c>
      <c r="D58" t="s">
        <v>273</v>
      </c>
      <c r="E58">
        <v>410103802</v>
      </c>
      <c r="F58" t="s">
        <v>274</v>
      </c>
    </row>
    <row r="59" spans="1:6" hidden="1" x14ac:dyDescent="0.25">
      <c r="A59">
        <v>58</v>
      </c>
      <c r="B59" t="s">
        <v>3042</v>
      </c>
      <c r="C59">
        <v>4101076</v>
      </c>
      <c r="D59" t="s">
        <v>276</v>
      </c>
      <c r="E59">
        <v>410107600</v>
      </c>
      <c r="F59" t="s">
        <v>277</v>
      </c>
    </row>
    <row r="60" spans="1:6" hidden="1" x14ac:dyDescent="0.25">
      <c r="A60">
        <v>59</v>
      </c>
      <c r="B60" t="s">
        <v>3042</v>
      </c>
      <c r="C60">
        <v>4101007</v>
      </c>
      <c r="D60" t="s">
        <v>280</v>
      </c>
      <c r="E60">
        <v>410100701</v>
      </c>
      <c r="F60" t="s">
        <v>281</v>
      </c>
    </row>
    <row r="61" spans="1:6" hidden="1" x14ac:dyDescent="0.25">
      <c r="A61">
        <v>60</v>
      </c>
      <c r="B61" t="s">
        <v>3042</v>
      </c>
      <c r="C61">
        <v>4101068</v>
      </c>
      <c r="D61" t="s">
        <v>284</v>
      </c>
      <c r="E61">
        <v>410106802</v>
      </c>
      <c r="F61" t="s">
        <v>285</v>
      </c>
    </row>
    <row r="62" spans="1:6" hidden="1" x14ac:dyDescent="0.25">
      <c r="A62">
        <v>61</v>
      </c>
      <c r="B62" t="s">
        <v>3042</v>
      </c>
      <c r="C62">
        <v>4101094</v>
      </c>
      <c r="D62" t="s">
        <v>289</v>
      </c>
      <c r="E62">
        <v>410109400</v>
      </c>
      <c r="F62" t="s">
        <v>290</v>
      </c>
    </row>
    <row r="63" spans="1:6" hidden="1" x14ac:dyDescent="0.25">
      <c r="A63">
        <v>62</v>
      </c>
      <c r="B63" t="s">
        <v>3042</v>
      </c>
      <c r="C63">
        <v>4101045</v>
      </c>
      <c r="D63" t="s">
        <v>292</v>
      </c>
      <c r="E63">
        <v>410104500</v>
      </c>
      <c r="F63" t="s">
        <v>293</v>
      </c>
    </row>
    <row r="64" spans="1:6" hidden="1" x14ac:dyDescent="0.25">
      <c r="A64">
        <v>63</v>
      </c>
      <c r="B64" t="s">
        <v>3042</v>
      </c>
      <c r="C64">
        <v>4101090</v>
      </c>
      <c r="D64" t="s">
        <v>297</v>
      </c>
      <c r="E64">
        <v>410109000</v>
      </c>
      <c r="F64" t="s">
        <v>298</v>
      </c>
    </row>
    <row r="65" spans="1:6" hidden="1" x14ac:dyDescent="0.25">
      <c r="A65">
        <v>64</v>
      </c>
      <c r="B65" t="s">
        <v>3043</v>
      </c>
      <c r="C65">
        <v>4101063</v>
      </c>
      <c r="D65" t="s">
        <v>301</v>
      </c>
      <c r="E65">
        <v>410106300</v>
      </c>
      <c r="F65" t="s">
        <v>302</v>
      </c>
    </row>
    <row r="66" spans="1:6" hidden="1" x14ac:dyDescent="0.25">
      <c r="A66">
        <v>65</v>
      </c>
      <c r="B66" t="s">
        <v>3042</v>
      </c>
      <c r="C66">
        <v>4101103</v>
      </c>
      <c r="D66" t="s">
        <v>305</v>
      </c>
      <c r="E66">
        <v>410110300</v>
      </c>
      <c r="F66" t="s">
        <v>306</v>
      </c>
    </row>
    <row r="67" spans="1:6" hidden="1" x14ac:dyDescent="0.25">
      <c r="A67">
        <v>66</v>
      </c>
      <c r="B67" t="s">
        <v>3042</v>
      </c>
      <c r="C67">
        <v>4101038</v>
      </c>
      <c r="D67" t="s">
        <v>273</v>
      </c>
      <c r="E67">
        <v>410103801</v>
      </c>
      <c r="F67" t="s">
        <v>309</v>
      </c>
    </row>
    <row r="68" spans="1:6" hidden="1" x14ac:dyDescent="0.25">
      <c r="A68">
        <v>67</v>
      </c>
      <c r="B68" t="s">
        <v>3042</v>
      </c>
      <c r="C68" t="s">
        <v>312</v>
      </c>
      <c r="D68" t="s">
        <v>51</v>
      </c>
      <c r="E68" t="s">
        <v>313</v>
      </c>
      <c r="F68" t="s">
        <v>224</v>
      </c>
    </row>
    <row r="69" spans="1:6" hidden="1" x14ac:dyDescent="0.25">
      <c r="A69">
        <v>68</v>
      </c>
      <c r="B69" t="s">
        <v>3043</v>
      </c>
      <c r="C69">
        <v>4502035</v>
      </c>
      <c r="D69" t="s">
        <v>51</v>
      </c>
      <c r="E69">
        <v>450203501</v>
      </c>
      <c r="F69" t="s">
        <v>216</v>
      </c>
    </row>
    <row r="70" spans="1:6" hidden="1" x14ac:dyDescent="0.25">
      <c r="A70">
        <v>69</v>
      </c>
      <c r="B70" t="s">
        <v>3043</v>
      </c>
      <c r="C70">
        <v>4502022</v>
      </c>
      <c r="D70" t="s">
        <v>128</v>
      </c>
      <c r="E70">
        <v>450202200</v>
      </c>
      <c r="F70" t="s">
        <v>146</v>
      </c>
    </row>
    <row r="71" spans="1:6" hidden="1" x14ac:dyDescent="0.25">
      <c r="A71">
        <v>70</v>
      </c>
      <c r="B71" t="s">
        <v>3042</v>
      </c>
      <c r="C71">
        <v>4502038</v>
      </c>
      <c r="D71" t="s">
        <v>165</v>
      </c>
      <c r="E71">
        <v>450203800</v>
      </c>
      <c r="F71" t="s">
        <v>167</v>
      </c>
    </row>
    <row r="72" spans="1:6" hidden="1" x14ac:dyDescent="0.25">
      <c r="A72">
        <v>71</v>
      </c>
      <c r="B72" t="s">
        <v>3043</v>
      </c>
      <c r="C72">
        <v>4502020</v>
      </c>
      <c r="D72" t="s">
        <v>324</v>
      </c>
      <c r="E72">
        <v>450202001</v>
      </c>
      <c r="F72" t="s">
        <v>325</v>
      </c>
    </row>
    <row r="73" spans="1:6" hidden="1" x14ac:dyDescent="0.25">
      <c r="A73">
        <v>72</v>
      </c>
      <c r="B73" t="s">
        <v>3043</v>
      </c>
      <c r="C73" t="s">
        <v>169</v>
      </c>
      <c r="D73" t="s">
        <v>170</v>
      </c>
      <c r="E73" t="s">
        <v>327</v>
      </c>
      <c r="F73" t="s">
        <v>328</v>
      </c>
    </row>
    <row r="74" spans="1:6" hidden="1" x14ac:dyDescent="0.25">
      <c r="A74">
        <v>73</v>
      </c>
      <c r="B74" t="s">
        <v>3043</v>
      </c>
      <c r="C74">
        <v>4502021</v>
      </c>
      <c r="D74" t="s">
        <v>149</v>
      </c>
      <c r="E74">
        <v>4502001</v>
      </c>
      <c r="F74" t="s">
        <v>330</v>
      </c>
    </row>
    <row r="75" spans="1:6" hidden="1" x14ac:dyDescent="0.25">
      <c r="A75">
        <v>74</v>
      </c>
      <c r="B75" t="s">
        <v>3043</v>
      </c>
      <c r="C75">
        <v>4502035</v>
      </c>
      <c r="D75" t="s">
        <v>51</v>
      </c>
      <c r="E75">
        <v>450203501</v>
      </c>
      <c r="F75" t="s">
        <v>216</v>
      </c>
    </row>
    <row r="76" spans="1:6" hidden="1" x14ac:dyDescent="0.25">
      <c r="A76">
        <v>75</v>
      </c>
      <c r="B76" t="s">
        <v>3043</v>
      </c>
      <c r="C76">
        <v>4502021</v>
      </c>
      <c r="D76" t="s">
        <v>149</v>
      </c>
      <c r="E76">
        <v>450202100</v>
      </c>
      <c r="F76" t="s">
        <v>151</v>
      </c>
    </row>
    <row r="77" spans="1:6" hidden="1" x14ac:dyDescent="0.25">
      <c r="A77">
        <v>76</v>
      </c>
      <c r="B77" t="s">
        <v>3042</v>
      </c>
      <c r="C77">
        <v>4502034</v>
      </c>
      <c r="D77" t="s">
        <v>199</v>
      </c>
      <c r="E77">
        <v>450203414</v>
      </c>
      <c r="F77" t="s">
        <v>337</v>
      </c>
    </row>
    <row r="78" spans="1:6" hidden="1" x14ac:dyDescent="0.25">
      <c r="A78">
        <v>77</v>
      </c>
      <c r="B78" t="s">
        <v>3042</v>
      </c>
      <c r="C78">
        <v>4502034</v>
      </c>
      <c r="D78" t="s">
        <v>199</v>
      </c>
      <c r="E78">
        <v>450203413</v>
      </c>
      <c r="F78" t="s">
        <v>339</v>
      </c>
    </row>
    <row r="79" spans="1:6" hidden="1" x14ac:dyDescent="0.25">
      <c r="A79">
        <v>78</v>
      </c>
      <c r="B79" t="s">
        <v>3043</v>
      </c>
      <c r="C79">
        <v>4502001</v>
      </c>
      <c r="D79" t="s">
        <v>170</v>
      </c>
      <c r="E79">
        <v>450200113</v>
      </c>
      <c r="F79" t="s">
        <v>341</v>
      </c>
    </row>
    <row r="80" spans="1:6" hidden="1" x14ac:dyDescent="0.25">
      <c r="A80">
        <v>79</v>
      </c>
      <c r="B80" t="s">
        <v>3043</v>
      </c>
      <c r="C80" t="s">
        <v>343</v>
      </c>
      <c r="D80" t="s">
        <v>102</v>
      </c>
      <c r="E80" t="s">
        <v>344</v>
      </c>
      <c r="F80" t="s">
        <v>103</v>
      </c>
    </row>
    <row r="81" spans="1:6" hidden="1" x14ac:dyDescent="0.25">
      <c r="A81">
        <v>80</v>
      </c>
      <c r="B81" t="s">
        <v>3042</v>
      </c>
      <c r="C81">
        <v>4502038</v>
      </c>
      <c r="D81" t="s">
        <v>165</v>
      </c>
      <c r="E81">
        <v>450203800</v>
      </c>
      <c r="F81" t="s">
        <v>167</v>
      </c>
    </row>
    <row r="82" spans="1:6" hidden="1" x14ac:dyDescent="0.25">
      <c r="A82">
        <v>81</v>
      </c>
      <c r="B82" t="s">
        <v>3043</v>
      </c>
      <c r="C82">
        <v>4502001</v>
      </c>
      <c r="D82" t="s">
        <v>170</v>
      </c>
      <c r="E82">
        <v>450200100</v>
      </c>
      <c r="F82" t="s">
        <v>172</v>
      </c>
    </row>
    <row r="83" spans="1:6" hidden="1" x14ac:dyDescent="0.25">
      <c r="A83">
        <v>82</v>
      </c>
      <c r="B83" t="s">
        <v>3043</v>
      </c>
      <c r="C83">
        <v>4502022</v>
      </c>
      <c r="D83" t="s">
        <v>128</v>
      </c>
      <c r="E83">
        <v>450202201</v>
      </c>
      <c r="F83" t="s">
        <v>362</v>
      </c>
    </row>
    <row r="84" spans="1:6" hidden="1" x14ac:dyDescent="0.25">
      <c r="A84">
        <v>83</v>
      </c>
      <c r="B84" t="s">
        <v>3043</v>
      </c>
      <c r="C84">
        <v>4502034</v>
      </c>
      <c r="D84" t="s">
        <v>199</v>
      </c>
      <c r="E84">
        <v>450203418</v>
      </c>
      <c r="F84" t="s">
        <v>364</v>
      </c>
    </row>
    <row r="85" spans="1:6" hidden="1" x14ac:dyDescent="0.25">
      <c r="A85">
        <v>84</v>
      </c>
      <c r="B85" t="s">
        <v>3043</v>
      </c>
      <c r="C85">
        <v>4502001</v>
      </c>
      <c r="D85" t="s">
        <v>366</v>
      </c>
      <c r="E85">
        <v>450200110</v>
      </c>
      <c r="F85" t="s">
        <v>328</v>
      </c>
    </row>
    <row r="86" spans="1:6" hidden="1" x14ac:dyDescent="0.25">
      <c r="A86">
        <v>85</v>
      </c>
      <c r="B86" t="s">
        <v>3043</v>
      </c>
      <c r="C86">
        <v>4502022</v>
      </c>
      <c r="D86" t="s">
        <v>128</v>
      </c>
      <c r="E86">
        <v>450202203</v>
      </c>
      <c r="F86" t="s">
        <v>368</v>
      </c>
    </row>
    <row r="87" spans="1:6" hidden="1" x14ac:dyDescent="0.25">
      <c r="A87">
        <v>86</v>
      </c>
      <c r="B87" t="s">
        <v>3043</v>
      </c>
      <c r="C87">
        <v>4502035</v>
      </c>
      <c r="D87" t="s">
        <v>51</v>
      </c>
      <c r="E87">
        <v>450203503</v>
      </c>
      <c r="F87" t="s">
        <v>371</v>
      </c>
    </row>
    <row r="88" spans="1:6" hidden="1" x14ac:dyDescent="0.25">
      <c r="A88">
        <v>87</v>
      </c>
      <c r="B88" t="s">
        <v>3043</v>
      </c>
      <c r="C88">
        <v>4502001</v>
      </c>
      <c r="D88" t="s">
        <v>170</v>
      </c>
      <c r="E88">
        <v>450200113</v>
      </c>
      <c r="F88" t="s">
        <v>341</v>
      </c>
    </row>
    <row r="89" spans="1:6" hidden="1" x14ac:dyDescent="0.25">
      <c r="A89">
        <v>88</v>
      </c>
      <c r="B89" t="s">
        <v>3043</v>
      </c>
      <c r="C89">
        <v>4502030</v>
      </c>
      <c r="D89" t="s">
        <v>375</v>
      </c>
      <c r="E89">
        <v>450203007</v>
      </c>
      <c r="F89" t="s">
        <v>376</v>
      </c>
    </row>
    <row r="90" spans="1:6" hidden="1" x14ac:dyDescent="0.25">
      <c r="A90">
        <v>89</v>
      </c>
      <c r="B90" t="s">
        <v>3043</v>
      </c>
      <c r="C90">
        <v>4502022</v>
      </c>
      <c r="D90" t="s">
        <v>128</v>
      </c>
      <c r="E90">
        <v>450202201</v>
      </c>
      <c r="F90" t="s">
        <v>362</v>
      </c>
    </row>
    <row r="91" spans="1:6" hidden="1" x14ac:dyDescent="0.25">
      <c r="A91">
        <v>90</v>
      </c>
      <c r="B91" t="s">
        <v>3043</v>
      </c>
      <c r="C91">
        <v>4502001</v>
      </c>
      <c r="D91" t="s">
        <v>170</v>
      </c>
      <c r="E91">
        <v>450200108</v>
      </c>
      <c r="F91" t="s">
        <v>379</v>
      </c>
    </row>
    <row r="92" spans="1:6" hidden="1" x14ac:dyDescent="0.25">
      <c r="A92">
        <v>91</v>
      </c>
      <c r="B92" t="s">
        <v>3043</v>
      </c>
      <c r="C92">
        <v>4502001</v>
      </c>
      <c r="D92" t="s">
        <v>170</v>
      </c>
      <c r="E92">
        <v>450200107</v>
      </c>
      <c r="F92" t="s">
        <v>330</v>
      </c>
    </row>
    <row r="93" spans="1:6" hidden="1" x14ac:dyDescent="0.25">
      <c r="A93">
        <v>92</v>
      </c>
      <c r="B93" t="s">
        <v>3042</v>
      </c>
      <c r="C93">
        <v>4502034</v>
      </c>
      <c r="D93" t="s">
        <v>156</v>
      </c>
      <c r="E93">
        <v>450203413</v>
      </c>
      <c r="F93" t="s">
        <v>339</v>
      </c>
    </row>
    <row r="94" spans="1:6" hidden="1" x14ac:dyDescent="0.25">
      <c r="A94">
        <v>93</v>
      </c>
      <c r="B94" t="s">
        <v>3043</v>
      </c>
      <c r="C94">
        <v>4502022</v>
      </c>
      <c r="D94" t="s">
        <v>128</v>
      </c>
      <c r="E94" t="s">
        <v>386</v>
      </c>
      <c r="F94" t="s">
        <v>387</v>
      </c>
    </row>
    <row r="95" spans="1:6" hidden="1" x14ac:dyDescent="0.25">
      <c r="A95">
        <v>94</v>
      </c>
      <c r="B95" t="s">
        <v>3043</v>
      </c>
      <c r="C95">
        <v>4502001</v>
      </c>
      <c r="D95" t="s">
        <v>170</v>
      </c>
      <c r="E95">
        <v>450200109</v>
      </c>
      <c r="F95" t="s">
        <v>389</v>
      </c>
    </row>
    <row r="96" spans="1:6" hidden="1" x14ac:dyDescent="0.25">
      <c r="A96">
        <v>95</v>
      </c>
      <c r="B96" t="s">
        <v>3043</v>
      </c>
      <c r="C96">
        <v>4502001</v>
      </c>
      <c r="D96" t="s">
        <v>366</v>
      </c>
      <c r="E96">
        <v>450200112</v>
      </c>
      <c r="F96" t="s">
        <v>379</v>
      </c>
    </row>
    <row r="97" spans="1:6" hidden="1" x14ac:dyDescent="0.25">
      <c r="A97">
        <v>96</v>
      </c>
      <c r="B97" t="s">
        <v>3043</v>
      </c>
      <c r="C97">
        <v>4502022</v>
      </c>
      <c r="D97" t="s">
        <v>128</v>
      </c>
      <c r="E97">
        <v>450202208</v>
      </c>
      <c r="F97" t="s">
        <v>393</v>
      </c>
    </row>
    <row r="98" spans="1:6" hidden="1" x14ac:dyDescent="0.25">
      <c r="A98">
        <v>97</v>
      </c>
      <c r="B98" t="s">
        <v>3043</v>
      </c>
      <c r="C98">
        <v>4502022</v>
      </c>
      <c r="D98" t="s">
        <v>128</v>
      </c>
      <c r="E98">
        <v>450202209</v>
      </c>
      <c r="F98" t="s">
        <v>396</v>
      </c>
    </row>
    <row r="99" spans="1:6" hidden="1" x14ac:dyDescent="0.25">
      <c r="A99">
        <v>98</v>
      </c>
      <c r="B99" t="s">
        <v>3043</v>
      </c>
      <c r="C99" t="s">
        <v>169</v>
      </c>
      <c r="D99" t="s">
        <v>170</v>
      </c>
      <c r="E99" t="s">
        <v>171</v>
      </c>
      <c r="F99" t="s">
        <v>172</v>
      </c>
    </row>
    <row r="100" spans="1:6" hidden="1" x14ac:dyDescent="0.25">
      <c r="A100">
        <v>99</v>
      </c>
      <c r="B100" t="s">
        <v>3042</v>
      </c>
      <c r="C100">
        <v>4502025</v>
      </c>
      <c r="D100" t="s">
        <v>399</v>
      </c>
      <c r="E100">
        <v>450202500</v>
      </c>
      <c r="F100" t="s">
        <v>400</v>
      </c>
    </row>
    <row r="101" spans="1:6" hidden="1" x14ac:dyDescent="0.25">
      <c r="A101">
        <v>100</v>
      </c>
      <c r="B101" t="s">
        <v>3042</v>
      </c>
      <c r="C101">
        <v>4502033</v>
      </c>
      <c r="D101" t="s">
        <v>160</v>
      </c>
      <c r="E101">
        <v>450203302</v>
      </c>
      <c r="F101" t="s">
        <v>161</v>
      </c>
    </row>
    <row r="102" spans="1:6" hidden="1" x14ac:dyDescent="0.25">
      <c r="A102">
        <v>101</v>
      </c>
      <c r="B102" t="s">
        <v>3042</v>
      </c>
      <c r="C102" t="s">
        <v>407</v>
      </c>
      <c r="D102" t="s">
        <v>156</v>
      </c>
      <c r="E102">
        <v>450203410</v>
      </c>
      <c r="F102" t="s">
        <v>408</v>
      </c>
    </row>
    <row r="103" spans="1:6" hidden="1" x14ac:dyDescent="0.25">
      <c r="A103">
        <v>102</v>
      </c>
      <c r="B103" t="s">
        <v>3042</v>
      </c>
      <c r="C103">
        <v>4502034</v>
      </c>
      <c r="D103" t="s">
        <v>156</v>
      </c>
      <c r="E103">
        <v>450203413</v>
      </c>
      <c r="F103" t="s">
        <v>339</v>
      </c>
    </row>
    <row r="104" spans="1:6" hidden="1" x14ac:dyDescent="0.25">
      <c r="A104">
        <v>103</v>
      </c>
      <c r="B104" t="s">
        <v>3042</v>
      </c>
      <c r="C104">
        <v>4502038</v>
      </c>
      <c r="D104" t="s">
        <v>165</v>
      </c>
      <c r="E104">
        <v>450203800</v>
      </c>
      <c r="F104" t="s">
        <v>411</v>
      </c>
    </row>
    <row r="105" spans="1:6" hidden="1" x14ac:dyDescent="0.25">
      <c r="A105">
        <v>104</v>
      </c>
      <c r="B105" t="s">
        <v>3042</v>
      </c>
      <c r="C105">
        <v>4502034</v>
      </c>
      <c r="D105" t="s">
        <v>156</v>
      </c>
      <c r="E105">
        <v>450203413</v>
      </c>
      <c r="F105" t="s">
        <v>339</v>
      </c>
    </row>
    <row r="106" spans="1:6" hidden="1" x14ac:dyDescent="0.25">
      <c r="A106">
        <v>105</v>
      </c>
      <c r="B106" t="s">
        <v>3043</v>
      </c>
      <c r="C106">
        <v>4599018</v>
      </c>
      <c r="D106" t="s">
        <v>102</v>
      </c>
      <c r="E106">
        <v>459901800</v>
      </c>
      <c r="F106" t="s">
        <v>103</v>
      </c>
    </row>
    <row r="107" spans="1:6" hidden="1" x14ac:dyDescent="0.25">
      <c r="A107">
        <v>106</v>
      </c>
      <c r="B107" t="s">
        <v>3043</v>
      </c>
      <c r="C107">
        <v>4599018</v>
      </c>
      <c r="D107" t="s">
        <v>102</v>
      </c>
      <c r="E107">
        <v>459901800</v>
      </c>
      <c r="F107" t="s">
        <v>103</v>
      </c>
    </row>
    <row r="108" spans="1:6" hidden="1" x14ac:dyDescent="0.25">
      <c r="A108">
        <v>107</v>
      </c>
      <c r="B108" t="s">
        <v>3042</v>
      </c>
      <c r="C108" t="s">
        <v>424</v>
      </c>
      <c r="D108" t="s">
        <v>51</v>
      </c>
      <c r="E108" t="s">
        <v>425</v>
      </c>
      <c r="F108" t="s">
        <v>52</v>
      </c>
    </row>
    <row r="109" spans="1:6" hidden="1" x14ac:dyDescent="0.25">
      <c r="A109">
        <v>108</v>
      </c>
      <c r="B109" t="s">
        <v>3042</v>
      </c>
      <c r="C109" t="s">
        <v>430</v>
      </c>
      <c r="D109" t="s">
        <v>431</v>
      </c>
      <c r="E109" t="s">
        <v>432</v>
      </c>
      <c r="F109" t="s">
        <v>433</v>
      </c>
    </row>
    <row r="110" spans="1:6" hidden="1" x14ac:dyDescent="0.25">
      <c r="A110">
        <v>109</v>
      </c>
      <c r="B110" t="s">
        <v>3043</v>
      </c>
      <c r="C110" t="s">
        <v>436</v>
      </c>
      <c r="D110" t="s">
        <v>437</v>
      </c>
      <c r="E110" t="s">
        <v>438</v>
      </c>
      <c r="F110" t="s">
        <v>439</v>
      </c>
    </row>
    <row r="111" spans="1:6" hidden="1" x14ac:dyDescent="0.25">
      <c r="A111">
        <v>110</v>
      </c>
      <c r="B111" t="s">
        <v>3043</v>
      </c>
      <c r="C111" t="s">
        <v>444</v>
      </c>
      <c r="D111" t="s">
        <v>445</v>
      </c>
      <c r="E111" t="s">
        <v>446</v>
      </c>
      <c r="F111" t="s">
        <v>447</v>
      </c>
    </row>
    <row r="112" spans="1:6" hidden="1" x14ac:dyDescent="0.25">
      <c r="A112">
        <v>111</v>
      </c>
      <c r="B112" t="s">
        <v>3042</v>
      </c>
      <c r="C112" t="s">
        <v>449</v>
      </c>
      <c r="D112" t="s">
        <v>450</v>
      </c>
      <c r="E112" t="s">
        <v>451</v>
      </c>
      <c r="F112" t="s">
        <v>452</v>
      </c>
    </row>
    <row r="113" spans="1:6" hidden="1" x14ac:dyDescent="0.25">
      <c r="A113">
        <v>112</v>
      </c>
      <c r="B113" t="s">
        <v>3042</v>
      </c>
      <c r="C113" t="s">
        <v>454</v>
      </c>
      <c r="D113" t="s">
        <v>455</v>
      </c>
      <c r="E113" t="s">
        <v>456</v>
      </c>
      <c r="F113" t="s">
        <v>457</v>
      </c>
    </row>
    <row r="114" spans="1:6" hidden="1" x14ac:dyDescent="0.25">
      <c r="A114">
        <v>113</v>
      </c>
      <c r="B114" t="s">
        <v>3042</v>
      </c>
      <c r="C114" t="s">
        <v>459</v>
      </c>
      <c r="D114" t="s">
        <v>375</v>
      </c>
      <c r="E114" t="s">
        <v>460</v>
      </c>
      <c r="F114" t="s">
        <v>461</v>
      </c>
    </row>
    <row r="115" spans="1:6" hidden="1" x14ac:dyDescent="0.25">
      <c r="A115">
        <v>114</v>
      </c>
      <c r="B115" t="s">
        <v>3042</v>
      </c>
      <c r="C115" t="s">
        <v>463</v>
      </c>
      <c r="D115" t="s">
        <v>464</v>
      </c>
      <c r="E115" t="s">
        <v>465</v>
      </c>
      <c r="F115" t="s">
        <v>466</v>
      </c>
    </row>
    <row r="116" spans="1:6" hidden="1" x14ac:dyDescent="0.25">
      <c r="A116">
        <v>115</v>
      </c>
      <c r="B116" t="s">
        <v>3042</v>
      </c>
      <c r="C116" t="s">
        <v>471</v>
      </c>
      <c r="D116" t="s">
        <v>472</v>
      </c>
      <c r="E116" t="s">
        <v>473</v>
      </c>
      <c r="F116" t="s">
        <v>474</v>
      </c>
    </row>
    <row r="117" spans="1:6" hidden="1" x14ac:dyDescent="0.25">
      <c r="A117">
        <v>116</v>
      </c>
      <c r="B117" t="s">
        <v>3042</v>
      </c>
      <c r="C117" t="s">
        <v>476</v>
      </c>
      <c r="D117" t="s">
        <v>477</v>
      </c>
      <c r="E117" t="s">
        <v>478</v>
      </c>
      <c r="F117" t="s">
        <v>477</v>
      </c>
    </row>
    <row r="118" spans="1:6" hidden="1" x14ac:dyDescent="0.25">
      <c r="A118">
        <v>117</v>
      </c>
      <c r="B118" t="s">
        <v>3042</v>
      </c>
      <c r="C118">
        <v>3301068</v>
      </c>
      <c r="D118" t="s">
        <v>480</v>
      </c>
      <c r="E118">
        <v>330106800</v>
      </c>
      <c r="F118" t="s">
        <v>481</v>
      </c>
    </row>
    <row r="119" spans="1:6" hidden="1" x14ac:dyDescent="0.25">
      <c r="A119">
        <v>118</v>
      </c>
      <c r="B119" t="s">
        <v>3042</v>
      </c>
      <c r="C119">
        <v>3301088</v>
      </c>
      <c r="D119" t="s">
        <v>483</v>
      </c>
      <c r="E119">
        <v>330108800</v>
      </c>
      <c r="F119" t="s">
        <v>484</v>
      </c>
    </row>
    <row r="120" spans="1:6" hidden="1" x14ac:dyDescent="0.25">
      <c r="A120">
        <v>119</v>
      </c>
      <c r="B120" t="s">
        <v>3042</v>
      </c>
      <c r="C120" t="s">
        <v>463</v>
      </c>
      <c r="D120" t="s">
        <v>464</v>
      </c>
      <c r="E120" t="s">
        <v>465</v>
      </c>
      <c r="F120" t="s">
        <v>466</v>
      </c>
    </row>
    <row r="121" spans="1:6" hidden="1" x14ac:dyDescent="0.25">
      <c r="A121">
        <v>120</v>
      </c>
      <c r="B121" t="s">
        <v>3043</v>
      </c>
      <c r="C121" t="s">
        <v>444</v>
      </c>
      <c r="D121" t="s">
        <v>445</v>
      </c>
      <c r="E121" t="s">
        <v>446</v>
      </c>
      <c r="F121" t="s">
        <v>447</v>
      </c>
    </row>
    <row r="122" spans="1:6" hidden="1" x14ac:dyDescent="0.25">
      <c r="A122">
        <v>121</v>
      </c>
      <c r="B122" t="s">
        <v>3042</v>
      </c>
      <c r="C122" t="s">
        <v>491</v>
      </c>
      <c r="D122" t="s">
        <v>492</v>
      </c>
      <c r="E122" t="s">
        <v>493</v>
      </c>
      <c r="F122" t="s">
        <v>494</v>
      </c>
    </row>
    <row r="123" spans="1:6" hidden="1" x14ac:dyDescent="0.25">
      <c r="A123">
        <v>122</v>
      </c>
      <c r="B123" t="s">
        <v>3042</v>
      </c>
      <c r="C123" t="s">
        <v>449</v>
      </c>
      <c r="D123" t="s">
        <v>450</v>
      </c>
      <c r="E123" t="s">
        <v>451</v>
      </c>
      <c r="F123" t="s">
        <v>452</v>
      </c>
    </row>
    <row r="124" spans="1:6" hidden="1" x14ac:dyDescent="0.25">
      <c r="A124">
        <v>123</v>
      </c>
      <c r="B124" t="s">
        <v>3042</v>
      </c>
      <c r="C124" t="s">
        <v>430</v>
      </c>
      <c r="D124" t="s">
        <v>431</v>
      </c>
      <c r="E124" t="s">
        <v>432</v>
      </c>
      <c r="F124" t="s">
        <v>433</v>
      </c>
    </row>
    <row r="125" spans="1:6" hidden="1" x14ac:dyDescent="0.25">
      <c r="A125">
        <v>124</v>
      </c>
      <c r="B125" t="s">
        <v>3043</v>
      </c>
      <c r="C125">
        <v>3302049</v>
      </c>
      <c r="D125" t="s">
        <v>503</v>
      </c>
      <c r="E125" t="s">
        <v>504</v>
      </c>
      <c r="F125" t="s">
        <v>505</v>
      </c>
    </row>
    <row r="126" spans="1:6" hidden="1" x14ac:dyDescent="0.25">
      <c r="A126">
        <v>125</v>
      </c>
      <c r="B126" t="s">
        <v>3042</v>
      </c>
      <c r="C126" t="s">
        <v>507</v>
      </c>
      <c r="D126" t="s">
        <v>508</v>
      </c>
      <c r="E126" t="s">
        <v>509</v>
      </c>
      <c r="F126" t="s">
        <v>510</v>
      </c>
    </row>
    <row r="127" spans="1:6" hidden="1" x14ac:dyDescent="0.25">
      <c r="A127">
        <v>126</v>
      </c>
      <c r="B127" t="s">
        <v>3042</v>
      </c>
      <c r="C127">
        <v>4301015</v>
      </c>
      <c r="D127" t="s">
        <v>515</v>
      </c>
      <c r="E127">
        <v>430101500</v>
      </c>
      <c r="F127" t="s">
        <v>515</v>
      </c>
    </row>
    <row r="128" spans="1:6" hidden="1" x14ac:dyDescent="0.25">
      <c r="A128">
        <v>127</v>
      </c>
      <c r="B128" t="s">
        <v>3043</v>
      </c>
      <c r="C128">
        <v>4301004</v>
      </c>
      <c r="D128" t="s">
        <v>520</v>
      </c>
      <c r="E128" t="s">
        <v>521</v>
      </c>
      <c r="F128" t="s">
        <v>522</v>
      </c>
    </row>
    <row r="129" spans="1:6" hidden="1" x14ac:dyDescent="0.25">
      <c r="A129">
        <v>128</v>
      </c>
      <c r="B129" t="s">
        <v>3043</v>
      </c>
      <c r="C129">
        <v>4301007</v>
      </c>
      <c r="D129" t="s">
        <v>524</v>
      </c>
      <c r="E129">
        <v>430100701</v>
      </c>
      <c r="F129" t="s">
        <v>525</v>
      </c>
    </row>
    <row r="130" spans="1:6" hidden="1" x14ac:dyDescent="0.25">
      <c r="A130">
        <v>129</v>
      </c>
      <c r="B130" t="s">
        <v>3042</v>
      </c>
      <c r="C130" t="s">
        <v>527</v>
      </c>
      <c r="D130" t="s">
        <v>528</v>
      </c>
      <c r="E130" t="s">
        <v>529</v>
      </c>
      <c r="F130" t="s">
        <v>530</v>
      </c>
    </row>
    <row r="131" spans="1:6" hidden="1" x14ac:dyDescent="0.25">
      <c r="A131">
        <v>130</v>
      </c>
      <c r="B131" t="s">
        <v>3043</v>
      </c>
      <c r="C131" t="s">
        <v>532</v>
      </c>
      <c r="D131" t="s">
        <v>533</v>
      </c>
      <c r="E131" t="s">
        <v>534</v>
      </c>
      <c r="F131" t="s">
        <v>535</v>
      </c>
    </row>
    <row r="132" spans="1:6" hidden="1" x14ac:dyDescent="0.25">
      <c r="A132">
        <v>131</v>
      </c>
      <c r="B132" t="s">
        <v>3042</v>
      </c>
      <c r="C132">
        <v>4301035</v>
      </c>
      <c r="D132" t="s">
        <v>537</v>
      </c>
      <c r="E132">
        <v>430103501</v>
      </c>
      <c r="F132" t="s">
        <v>538</v>
      </c>
    </row>
    <row r="133" spans="1:6" hidden="1" x14ac:dyDescent="0.25">
      <c r="A133">
        <v>132</v>
      </c>
      <c r="B133" t="s">
        <v>3042</v>
      </c>
      <c r="C133" t="s">
        <v>540</v>
      </c>
      <c r="D133" t="s">
        <v>541</v>
      </c>
      <c r="E133" t="s">
        <v>542</v>
      </c>
      <c r="F133" t="s">
        <v>543</v>
      </c>
    </row>
    <row r="134" spans="1:6" hidden="1" x14ac:dyDescent="0.25">
      <c r="A134">
        <v>133</v>
      </c>
      <c r="B134" t="s">
        <v>3042</v>
      </c>
      <c r="C134" t="s">
        <v>545</v>
      </c>
      <c r="D134" t="s">
        <v>546</v>
      </c>
      <c r="E134" t="s">
        <v>547</v>
      </c>
      <c r="F134" t="s">
        <v>548</v>
      </c>
    </row>
    <row r="135" spans="1:6" hidden="1" x14ac:dyDescent="0.25">
      <c r="A135">
        <v>134</v>
      </c>
      <c r="B135" t="s">
        <v>3043</v>
      </c>
      <c r="C135">
        <v>4301001</v>
      </c>
      <c r="D135" t="s">
        <v>533</v>
      </c>
      <c r="E135">
        <v>430100100</v>
      </c>
      <c r="F135" t="s">
        <v>550</v>
      </c>
    </row>
    <row r="136" spans="1:6" hidden="1" x14ac:dyDescent="0.25">
      <c r="A136">
        <v>135</v>
      </c>
      <c r="B136" t="s">
        <v>3042</v>
      </c>
      <c r="C136">
        <v>4301006</v>
      </c>
      <c r="D136" t="s">
        <v>116</v>
      </c>
      <c r="E136" t="s">
        <v>552</v>
      </c>
      <c r="F136" t="s">
        <v>116</v>
      </c>
    </row>
    <row r="137" spans="1:6" hidden="1" x14ac:dyDescent="0.25">
      <c r="A137">
        <v>136</v>
      </c>
      <c r="B137" t="s">
        <v>3042</v>
      </c>
      <c r="C137" t="s">
        <v>554</v>
      </c>
      <c r="D137" t="s">
        <v>555</v>
      </c>
      <c r="E137" t="s">
        <v>556</v>
      </c>
      <c r="F137" t="s">
        <v>557</v>
      </c>
    </row>
    <row r="138" spans="1:6" hidden="1" x14ac:dyDescent="0.25">
      <c r="A138">
        <v>137</v>
      </c>
      <c r="B138" t="s">
        <v>3047</v>
      </c>
      <c r="C138">
        <v>4302075</v>
      </c>
      <c r="D138" t="s">
        <v>562</v>
      </c>
      <c r="E138">
        <v>430207500</v>
      </c>
      <c r="F138" t="s">
        <v>563</v>
      </c>
    </row>
    <row r="139" spans="1:6" hidden="1" x14ac:dyDescent="0.25">
      <c r="A139">
        <v>138</v>
      </c>
      <c r="B139" t="s">
        <v>3047</v>
      </c>
      <c r="C139">
        <v>4302001</v>
      </c>
      <c r="D139" t="s">
        <v>565</v>
      </c>
      <c r="E139">
        <v>430200100</v>
      </c>
      <c r="F139" t="s">
        <v>566</v>
      </c>
    </row>
    <row r="140" spans="1:6" hidden="1" x14ac:dyDescent="0.25">
      <c r="A140">
        <v>139</v>
      </c>
      <c r="B140" t="s">
        <v>3047</v>
      </c>
      <c r="C140">
        <v>4302002</v>
      </c>
      <c r="D140" t="s">
        <v>568</v>
      </c>
      <c r="E140" t="s">
        <v>569</v>
      </c>
      <c r="F140" t="s">
        <v>3048</v>
      </c>
    </row>
    <row r="141" spans="1:6" hidden="1" x14ac:dyDescent="0.25">
      <c r="A141">
        <v>140</v>
      </c>
      <c r="B141" t="s">
        <v>3047</v>
      </c>
      <c r="C141">
        <v>4302004</v>
      </c>
      <c r="D141" t="s">
        <v>572</v>
      </c>
      <c r="E141" t="s">
        <v>573</v>
      </c>
      <c r="F141" t="s">
        <v>574</v>
      </c>
    </row>
    <row r="142" spans="1:6" hidden="1" x14ac:dyDescent="0.25">
      <c r="A142">
        <v>141</v>
      </c>
      <c r="B142" t="s">
        <v>3047</v>
      </c>
      <c r="C142">
        <v>4302003</v>
      </c>
      <c r="D142" t="s">
        <v>576</v>
      </c>
      <c r="E142" t="s">
        <v>577</v>
      </c>
      <c r="F142" t="s">
        <v>578</v>
      </c>
    </row>
    <row r="143" spans="1:6" hidden="1" x14ac:dyDescent="0.25">
      <c r="A143">
        <v>142</v>
      </c>
      <c r="B143" t="s">
        <v>3042</v>
      </c>
      <c r="C143">
        <v>2409008</v>
      </c>
      <c r="D143" t="s">
        <v>102</v>
      </c>
      <c r="E143">
        <v>240900801</v>
      </c>
      <c r="F143" t="s">
        <v>590</v>
      </c>
    </row>
    <row r="144" spans="1:6" hidden="1" x14ac:dyDescent="0.25">
      <c r="A144">
        <v>143</v>
      </c>
      <c r="B144" t="s">
        <v>3042</v>
      </c>
      <c r="C144" t="s">
        <v>594</v>
      </c>
      <c r="D144" t="s">
        <v>595</v>
      </c>
      <c r="E144">
        <v>240903900</v>
      </c>
      <c r="F144" t="s">
        <v>596</v>
      </c>
    </row>
    <row r="145" spans="1:6" hidden="1" x14ac:dyDescent="0.25">
      <c r="A145">
        <v>144</v>
      </c>
      <c r="B145" t="s">
        <v>3042</v>
      </c>
      <c r="C145" t="s">
        <v>599</v>
      </c>
      <c r="D145" t="s">
        <v>600</v>
      </c>
      <c r="E145" t="s">
        <v>601</v>
      </c>
      <c r="F145" t="s">
        <v>602</v>
      </c>
    </row>
    <row r="146" spans="1:6" hidden="1" x14ac:dyDescent="0.25">
      <c r="A146">
        <v>145</v>
      </c>
      <c r="B146" t="s">
        <v>3043</v>
      </c>
      <c r="C146">
        <v>2409007</v>
      </c>
      <c r="D146" t="s">
        <v>604</v>
      </c>
      <c r="E146">
        <v>240900700</v>
      </c>
      <c r="F146" t="s">
        <v>605</v>
      </c>
    </row>
    <row r="147" spans="1:6" hidden="1" x14ac:dyDescent="0.25">
      <c r="A147">
        <v>146</v>
      </c>
      <c r="B147" t="s">
        <v>3042</v>
      </c>
      <c r="C147">
        <v>2409002</v>
      </c>
      <c r="D147" t="s">
        <v>609</v>
      </c>
      <c r="E147">
        <v>240900200</v>
      </c>
      <c r="F147" t="s">
        <v>610</v>
      </c>
    </row>
    <row r="148" spans="1:6" hidden="1" x14ac:dyDescent="0.25">
      <c r="A148">
        <v>147</v>
      </c>
      <c r="B148" t="s">
        <v>3043</v>
      </c>
      <c r="C148" t="s">
        <v>612</v>
      </c>
      <c r="D148" t="s">
        <v>613</v>
      </c>
      <c r="E148" t="s">
        <v>614</v>
      </c>
      <c r="F148" t="s">
        <v>157</v>
      </c>
    </row>
    <row r="149" spans="1:6" hidden="1" x14ac:dyDescent="0.25">
      <c r="A149">
        <v>148</v>
      </c>
      <c r="B149" t="s">
        <v>3042</v>
      </c>
      <c r="C149">
        <v>2201084</v>
      </c>
      <c r="D149" t="s">
        <v>626</v>
      </c>
      <c r="E149">
        <v>220108401</v>
      </c>
      <c r="F149" t="s">
        <v>627</v>
      </c>
    </row>
    <row r="150" spans="1:6" hidden="1" x14ac:dyDescent="0.25">
      <c r="A150">
        <v>149</v>
      </c>
      <c r="B150" t="s">
        <v>3042</v>
      </c>
      <c r="C150">
        <v>2201002</v>
      </c>
      <c r="D150" t="s">
        <v>632</v>
      </c>
      <c r="E150">
        <v>220100200</v>
      </c>
      <c r="F150" t="s">
        <v>633</v>
      </c>
    </row>
    <row r="151" spans="1:6" hidden="1" x14ac:dyDescent="0.25">
      <c r="A151">
        <v>150</v>
      </c>
      <c r="B151" t="s">
        <v>3042</v>
      </c>
      <c r="C151" t="s">
        <v>635</v>
      </c>
      <c r="D151" t="s">
        <v>636</v>
      </c>
      <c r="E151">
        <v>220102200</v>
      </c>
      <c r="F151" t="s">
        <v>637</v>
      </c>
    </row>
    <row r="152" spans="1:6" hidden="1" x14ac:dyDescent="0.25">
      <c r="A152">
        <v>151</v>
      </c>
      <c r="B152" t="s">
        <v>3042</v>
      </c>
      <c r="C152">
        <v>2201023</v>
      </c>
      <c r="D152" t="s">
        <v>639</v>
      </c>
      <c r="E152">
        <v>220102300</v>
      </c>
      <c r="F152" t="s">
        <v>640</v>
      </c>
    </row>
    <row r="153" spans="1:6" hidden="1" x14ac:dyDescent="0.25">
      <c r="A153">
        <v>152</v>
      </c>
      <c r="B153" t="s">
        <v>3042</v>
      </c>
      <c r="C153">
        <v>2201070</v>
      </c>
      <c r="D153" t="s">
        <v>642</v>
      </c>
      <c r="E153">
        <v>220107000</v>
      </c>
      <c r="F153" t="s">
        <v>643</v>
      </c>
    </row>
    <row r="154" spans="1:6" hidden="1" x14ac:dyDescent="0.25">
      <c r="A154">
        <v>153</v>
      </c>
      <c r="B154" t="s">
        <v>3042</v>
      </c>
      <c r="C154">
        <v>2201026</v>
      </c>
      <c r="D154" t="s">
        <v>645</v>
      </c>
      <c r="E154">
        <v>220102600</v>
      </c>
      <c r="F154" t="s">
        <v>646</v>
      </c>
    </row>
    <row r="155" spans="1:6" hidden="1" x14ac:dyDescent="0.25">
      <c r="A155">
        <v>154</v>
      </c>
      <c r="B155" t="s">
        <v>3042</v>
      </c>
      <c r="C155">
        <v>2201037</v>
      </c>
      <c r="D155" t="s">
        <v>648</v>
      </c>
      <c r="E155">
        <v>220103700</v>
      </c>
      <c r="F155" t="s">
        <v>649</v>
      </c>
    </row>
    <row r="156" spans="1:6" hidden="1" x14ac:dyDescent="0.25">
      <c r="A156">
        <v>155</v>
      </c>
      <c r="B156" t="s">
        <v>3042</v>
      </c>
      <c r="C156" t="s">
        <v>651</v>
      </c>
      <c r="D156" t="s">
        <v>652</v>
      </c>
      <c r="E156" t="s">
        <v>653</v>
      </c>
      <c r="F156" t="s">
        <v>654</v>
      </c>
    </row>
    <row r="157" spans="1:6" hidden="1" x14ac:dyDescent="0.25">
      <c r="A157">
        <v>156</v>
      </c>
      <c r="B157" t="s">
        <v>3043</v>
      </c>
      <c r="C157">
        <v>2201028</v>
      </c>
      <c r="D157" t="s">
        <v>659</v>
      </c>
      <c r="E157">
        <v>220102805</v>
      </c>
      <c r="F157" t="s">
        <v>660</v>
      </c>
    </row>
    <row r="158" spans="1:6" hidden="1" x14ac:dyDescent="0.25">
      <c r="A158">
        <v>157</v>
      </c>
      <c r="B158" t="s">
        <v>3042</v>
      </c>
      <c r="C158">
        <v>2201050</v>
      </c>
      <c r="D158" t="s">
        <v>663</v>
      </c>
      <c r="E158">
        <v>220105001</v>
      </c>
      <c r="F158" t="s">
        <v>664</v>
      </c>
    </row>
    <row r="159" spans="1:6" hidden="1" x14ac:dyDescent="0.25">
      <c r="A159">
        <v>158</v>
      </c>
      <c r="B159" t="s">
        <v>3042</v>
      </c>
      <c r="C159">
        <v>2201029</v>
      </c>
      <c r="D159" t="s">
        <v>666</v>
      </c>
      <c r="E159">
        <v>220102902</v>
      </c>
      <c r="F159" t="s">
        <v>667</v>
      </c>
    </row>
    <row r="160" spans="1:6" hidden="1" x14ac:dyDescent="0.25">
      <c r="A160">
        <v>159</v>
      </c>
      <c r="B160" t="s">
        <v>3042</v>
      </c>
      <c r="C160">
        <v>2201077</v>
      </c>
      <c r="D160" t="s">
        <v>669</v>
      </c>
      <c r="E160">
        <v>220107700</v>
      </c>
      <c r="F160" t="s">
        <v>670</v>
      </c>
    </row>
    <row r="161" spans="1:6" hidden="1" x14ac:dyDescent="0.25">
      <c r="A161">
        <v>160</v>
      </c>
      <c r="B161" t="s">
        <v>3042</v>
      </c>
      <c r="C161" t="s">
        <v>672</v>
      </c>
      <c r="D161" t="s">
        <v>673</v>
      </c>
      <c r="E161" t="s">
        <v>674</v>
      </c>
      <c r="F161" t="s">
        <v>675</v>
      </c>
    </row>
    <row r="162" spans="1:6" hidden="1" x14ac:dyDescent="0.25">
      <c r="A162">
        <v>161</v>
      </c>
      <c r="B162" t="s">
        <v>3042</v>
      </c>
      <c r="C162" t="s">
        <v>678</v>
      </c>
      <c r="D162" t="s">
        <v>679</v>
      </c>
      <c r="E162" t="s">
        <v>680</v>
      </c>
      <c r="F162" t="s">
        <v>681</v>
      </c>
    </row>
    <row r="163" spans="1:6" hidden="1" x14ac:dyDescent="0.25">
      <c r="A163">
        <v>162</v>
      </c>
      <c r="B163" t="s">
        <v>3042</v>
      </c>
      <c r="C163">
        <v>2201031</v>
      </c>
      <c r="D163" t="s">
        <v>683</v>
      </c>
      <c r="E163">
        <v>220103100</v>
      </c>
      <c r="F163" t="s">
        <v>684</v>
      </c>
    </row>
    <row r="164" spans="1:6" hidden="1" x14ac:dyDescent="0.25">
      <c r="A164">
        <v>163</v>
      </c>
      <c r="B164" t="s">
        <v>3042</v>
      </c>
      <c r="C164">
        <v>2201044</v>
      </c>
      <c r="D164" t="s">
        <v>693</v>
      </c>
      <c r="E164">
        <v>220104400</v>
      </c>
      <c r="F164" t="s">
        <v>694</v>
      </c>
    </row>
    <row r="165" spans="1:6" hidden="1" x14ac:dyDescent="0.25">
      <c r="A165">
        <v>164</v>
      </c>
      <c r="B165" t="s">
        <v>3042</v>
      </c>
      <c r="C165">
        <v>2201035</v>
      </c>
      <c r="D165" t="s">
        <v>696</v>
      </c>
      <c r="E165">
        <v>220103500</v>
      </c>
      <c r="F165" t="s">
        <v>697</v>
      </c>
    </row>
    <row r="166" spans="1:6" hidden="1" x14ac:dyDescent="0.25">
      <c r="A166">
        <v>165</v>
      </c>
      <c r="B166" t="s">
        <v>3042</v>
      </c>
      <c r="C166">
        <v>2201001</v>
      </c>
      <c r="D166" t="s">
        <v>51</v>
      </c>
      <c r="E166">
        <v>220100103</v>
      </c>
      <c r="F166" t="s">
        <v>699</v>
      </c>
    </row>
    <row r="167" spans="1:6" hidden="1" x14ac:dyDescent="0.25">
      <c r="A167">
        <v>166</v>
      </c>
      <c r="B167" t="s">
        <v>3042</v>
      </c>
      <c r="C167">
        <v>2201005</v>
      </c>
      <c r="D167" t="s">
        <v>102</v>
      </c>
      <c r="E167">
        <v>220100500</v>
      </c>
      <c r="F167" t="s">
        <v>701</v>
      </c>
    </row>
    <row r="168" spans="1:6" hidden="1" x14ac:dyDescent="0.25">
      <c r="A168">
        <v>167</v>
      </c>
      <c r="B168" t="s">
        <v>3042</v>
      </c>
      <c r="C168">
        <v>2201061</v>
      </c>
      <c r="D168" t="s">
        <v>703</v>
      </c>
      <c r="E168">
        <v>220106100</v>
      </c>
      <c r="F168" t="s">
        <v>704</v>
      </c>
    </row>
    <row r="169" spans="1:6" hidden="1" x14ac:dyDescent="0.25">
      <c r="A169">
        <v>168</v>
      </c>
      <c r="B169" t="s">
        <v>3042</v>
      </c>
      <c r="C169">
        <v>2201068</v>
      </c>
      <c r="D169" t="s">
        <v>706</v>
      </c>
      <c r="E169">
        <v>220106801</v>
      </c>
      <c r="F169" t="s">
        <v>707</v>
      </c>
    </row>
    <row r="170" spans="1:6" hidden="1" x14ac:dyDescent="0.25">
      <c r="A170">
        <v>169</v>
      </c>
      <c r="B170" t="s">
        <v>3042</v>
      </c>
      <c r="C170" t="s">
        <v>651</v>
      </c>
      <c r="D170" t="s">
        <v>652</v>
      </c>
      <c r="E170" t="s">
        <v>653</v>
      </c>
      <c r="F170" t="s">
        <v>654</v>
      </c>
    </row>
    <row r="171" spans="1:6" hidden="1" x14ac:dyDescent="0.25">
      <c r="A171">
        <v>170</v>
      </c>
      <c r="B171" t="s">
        <v>3043</v>
      </c>
      <c r="C171">
        <v>2201052</v>
      </c>
      <c r="D171" t="s">
        <v>714</v>
      </c>
      <c r="E171">
        <v>220105200</v>
      </c>
      <c r="F171" t="s">
        <v>715</v>
      </c>
    </row>
    <row r="172" spans="1:6" hidden="1" x14ac:dyDescent="0.25">
      <c r="A172">
        <v>171</v>
      </c>
      <c r="B172" t="s">
        <v>3042</v>
      </c>
      <c r="C172">
        <v>2201047</v>
      </c>
      <c r="D172" t="s">
        <v>717</v>
      </c>
      <c r="E172">
        <v>220104700</v>
      </c>
      <c r="F172" t="s">
        <v>718</v>
      </c>
    </row>
    <row r="173" spans="1:6" hidden="1" x14ac:dyDescent="0.25">
      <c r="A173">
        <v>172</v>
      </c>
      <c r="B173" t="s">
        <v>3042</v>
      </c>
      <c r="C173">
        <v>2201006</v>
      </c>
      <c r="D173" t="s">
        <v>720</v>
      </c>
      <c r="E173">
        <v>220100600</v>
      </c>
      <c r="F173" t="s">
        <v>721</v>
      </c>
    </row>
    <row r="174" spans="1:6" hidden="1" x14ac:dyDescent="0.25">
      <c r="A174">
        <v>173</v>
      </c>
      <c r="B174" t="s">
        <v>3042</v>
      </c>
      <c r="C174">
        <v>2201085</v>
      </c>
      <c r="D174" t="s">
        <v>723</v>
      </c>
      <c r="E174">
        <v>220108500</v>
      </c>
      <c r="F174" t="s">
        <v>724</v>
      </c>
    </row>
    <row r="175" spans="1:6" hidden="1" x14ac:dyDescent="0.25">
      <c r="A175">
        <v>174</v>
      </c>
      <c r="B175" t="s">
        <v>3042</v>
      </c>
      <c r="C175" t="s">
        <v>730</v>
      </c>
      <c r="D175" t="s">
        <v>102</v>
      </c>
      <c r="E175" t="s">
        <v>731</v>
      </c>
      <c r="F175" t="s">
        <v>701</v>
      </c>
    </row>
    <row r="176" spans="1:6" hidden="1" x14ac:dyDescent="0.25">
      <c r="A176">
        <v>175</v>
      </c>
      <c r="B176" t="s">
        <v>3042</v>
      </c>
      <c r="C176">
        <v>2201048</v>
      </c>
      <c r="D176" t="s">
        <v>733</v>
      </c>
      <c r="E176">
        <v>220104800</v>
      </c>
      <c r="F176" t="s">
        <v>734</v>
      </c>
    </row>
    <row r="177" spans="1:6" hidden="1" x14ac:dyDescent="0.25">
      <c r="A177">
        <v>176</v>
      </c>
      <c r="B177" t="s">
        <v>3042</v>
      </c>
      <c r="C177" t="s">
        <v>736</v>
      </c>
      <c r="D177" t="s">
        <v>737</v>
      </c>
      <c r="E177">
        <v>220106400</v>
      </c>
      <c r="F177" t="s">
        <v>738</v>
      </c>
    </row>
    <row r="178" spans="1:6" hidden="1" x14ac:dyDescent="0.25">
      <c r="A178">
        <v>177</v>
      </c>
      <c r="B178" t="s">
        <v>3042</v>
      </c>
      <c r="C178" t="s">
        <v>740</v>
      </c>
      <c r="D178" t="s">
        <v>741</v>
      </c>
      <c r="E178" t="s">
        <v>742</v>
      </c>
      <c r="F178" t="s">
        <v>743</v>
      </c>
    </row>
    <row r="179" spans="1:6" hidden="1" x14ac:dyDescent="0.25">
      <c r="A179">
        <v>178</v>
      </c>
      <c r="B179" t="s">
        <v>3042</v>
      </c>
      <c r="C179">
        <v>2201038</v>
      </c>
      <c r="D179" t="s">
        <v>745</v>
      </c>
      <c r="E179">
        <v>220103800</v>
      </c>
      <c r="F179" t="s">
        <v>746</v>
      </c>
    </row>
    <row r="180" spans="1:6" hidden="1" x14ac:dyDescent="0.25">
      <c r="A180">
        <v>179</v>
      </c>
      <c r="B180" t="s">
        <v>3043</v>
      </c>
      <c r="C180">
        <v>2201071</v>
      </c>
      <c r="D180" t="s">
        <v>749</v>
      </c>
      <c r="E180" t="s">
        <v>750</v>
      </c>
      <c r="F180" t="s">
        <v>751</v>
      </c>
    </row>
    <row r="181" spans="1:6" hidden="1" x14ac:dyDescent="0.25">
      <c r="A181">
        <v>180</v>
      </c>
      <c r="B181" t="s">
        <v>3042</v>
      </c>
      <c r="C181">
        <v>2201015</v>
      </c>
      <c r="D181" t="s">
        <v>753</v>
      </c>
      <c r="E181">
        <v>220101500</v>
      </c>
      <c r="F181" t="s">
        <v>754</v>
      </c>
    </row>
    <row r="182" spans="1:6" hidden="1" x14ac:dyDescent="0.25">
      <c r="A182">
        <v>181</v>
      </c>
      <c r="B182" t="s">
        <v>3042</v>
      </c>
      <c r="C182" t="s">
        <v>756</v>
      </c>
      <c r="D182" t="s">
        <v>757</v>
      </c>
      <c r="E182" t="s">
        <v>758</v>
      </c>
      <c r="F182" t="s">
        <v>759</v>
      </c>
    </row>
    <row r="183" spans="1:6" hidden="1" x14ac:dyDescent="0.25">
      <c r="A183">
        <v>182</v>
      </c>
      <c r="B183" t="s">
        <v>3042</v>
      </c>
      <c r="C183" t="s">
        <v>761</v>
      </c>
      <c r="D183" t="s">
        <v>762</v>
      </c>
      <c r="E183" t="s">
        <v>763</v>
      </c>
      <c r="F183" t="s">
        <v>764</v>
      </c>
    </row>
    <row r="184" spans="1:6" hidden="1" x14ac:dyDescent="0.25">
      <c r="A184">
        <v>183</v>
      </c>
      <c r="B184" t="s">
        <v>3042</v>
      </c>
      <c r="C184">
        <v>2201013</v>
      </c>
      <c r="D184" t="s">
        <v>766</v>
      </c>
      <c r="E184">
        <v>220101300</v>
      </c>
      <c r="F184" t="s">
        <v>767</v>
      </c>
    </row>
    <row r="185" spans="1:6" hidden="1" x14ac:dyDescent="0.25">
      <c r="A185">
        <v>184</v>
      </c>
      <c r="B185" t="s">
        <v>3042</v>
      </c>
      <c r="C185">
        <v>2201014</v>
      </c>
      <c r="D185" t="s">
        <v>769</v>
      </c>
      <c r="E185">
        <v>220101400</v>
      </c>
      <c r="F185" t="s">
        <v>770</v>
      </c>
    </row>
    <row r="186" spans="1:6" hidden="1" x14ac:dyDescent="0.25">
      <c r="A186">
        <v>185</v>
      </c>
      <c r="B186" t="s">
        <v>3042</v>
      </c>
      <c r="C186">
        <v>2299057</v>
      </c>
      <c r="D186" t="s">
        <v>772</v>
      </c>
      <c r="E186">
        <v>229905700</v>
      </c>
      <c r="F186" t="s">
        <v>773</v>
      </c>
    </row>
    <row r="187" spans="1:6" hidden="1" x14ac:dyDescent="0.25">
      <c r="A187">
        <v>186</v>
      </c>
      <c r="B187" t="s">
        <v>3042</v>
      </c>
      <c r="C187">
        <v>2201004</v>
      </c>
      <c r="D187" t="s">
        <v>114</v>
      </c>
      <c r="E187">
        <v>220100400</v>
      </c>
      <c r="F187" t="s">
        <v>775</v>
      </c>
    </row>
    <row r="188" spans="1:6" hidden="1" x14ac:dyDescent="0.25">
      <c r="A188">
        <v>187</v>
      </c>
      <c r="B188" t="s">
        <v>3043</v>
      </c>
      <c r="C188" t="s">
        <v>777</v>
      </c>
      <c r="D188" t="s">
        <v>778</v>
      </c>
      <c r="E188" t="s">
        <v>779</v>
      </c>
      <c r="F188" t="s">
        <v>780</v>
      </c>
    </row>
    <row r="189" spans="1:6" hidden="1" x14ac:dyDescent="0.25">
      <c r="A189">
        <v>188</v>
      </c>
      <c r="B189" t="s">
        <v>3043</v>
      </c>
      <c r="C189" t="s">
        <v>782</v>
      </c>
      <c r="D189" t="s">
        <v>783</v>
      </c>
      <c r="E189" t="s">
        <v>784</v>
      </c>
      <c r="F189" t="s">
        <v>785</v>
      </c>
    </row>
    <row r="190" spans="1:6" hidden="1" x14ac:dyDescent="0.25">
      <c r="A190">
        <v>189</v>
      </c>
      <c r="B190" t="s">
        <v>3049</v>
      </c>
      <c r="C190">
        <v>2202086</v>
      </c>
      <c r="D190" t="s">
        <v>795</v>
      </c>
      <c r="E190">
        <v>220208600</v>
      </c>
      <c r="F190" t="s">
        <v>796</v>
      </c>
    </row>
    <row r="191" spans="1:6" hidden="1" x14ac:dyDescent="0.25">
      <c r="A191">
        <v>190</v>
      </c>
      <c r="B191" t="s">
        <v>3049</v>
      </c>
      <c r="C191">
        <v>2202073</v>
      </c>
      <c r="D191" t="s">
        <v>799</v>
      </c>
      <c r="E191">
        <v>220207300</v>
      </c>
      <c r="F191" t="s">
        <v>800</v>
      </c>
    </row>
    <row r="192" spans="1:6" hidden="1" x14ac:dyDescent="0.25">
      <c r="A192">
        <v>191</v>
      </c>
      <c r="B192" t="s">
        <v>3049</v>
      </c>
      <c r="C192">
        <v>2202067</v>
      </c>
      <c r="D192" t="s">
        <v>802</v>
      </c>
      <c r="E192">
        <v>220206701</v>
      </c>
      <c r="F192" t="s">
        <v>803</v>
      </c>
    </row>
    <row r="193" spans="1:6" hidden="1" x14ac:dyDescent="0.25">
      <c r="A193">
        <v>192</v>
      </c>
      <c r="B193" t="s">
        <v>3049</v>
      </c>
      <c r="C193">
        <v>2202082</v>
      </c>
      <c r="D193" t="s">
        <v>114</v>
      </c>
      <c r="E193">
        <v>220208200</v>
      </c>
      <c r="F193" t="s">
        <v>805</v>
      </c>
    </row>
    <row r="194" spans="1:6" hidden="1" x14ac:dyDescent="0.25">
      <c r="A194">
        <v>193</v>
      </c>
      <c r="B194" t="s">
        <v>3049</v>
      </c>
      <c r="C194">
        <v>2202071</v>
      </c>
      <c r="D194" t="s">
        <v>807</v>
      </c>
      <c r="E194">
        <v>220207100</v>
      </c>
      <c r="F194" t="s">
        <v>807</v>
      </c>
    </row>
    <row r="195" spans="1:6" hidden="1" x14ac:dyDescent="0.25">
      <c r="A195">
        <v>194</v>
      </c>
      <c r="B195" t="s">
        <v>3049</v>
      </c>
      <c r="C195">
        <v>2202072</v>
      </c>
      <c r="D195" t="s">
        <v>809</v>
      </c>
      <c r="E195">
        <v>220207200</v>
      </c>
      <c r="F195" t="s">
        <v>810</v>
      </c>
    </row>
    <row r="196" spans="1:6" hidden="1" x14ac:dyDescent="0.25">
      <c r="A196">
        <v>195</v>
      </c>
      <c r="B196" t="s">
        <v>3049</v>
      </c>
      <c r="C196">
        <v>2202079</v>
      </c>
      <c r="D196" t="s">
        <v>812</v>
      </c>
      <c r="E196">
        <v>220207904</v>
      </c>
      <c r="F196" t="s">
        <v>813</v>
      </c>
    </row>
    <row r="197" spans="1:6" hidden="1" x14ac:dyDescent="0.25">
      <c r="A197">
        <v>196</v>
      </c>
      <c r="B197" t="s">
        <v>3049</v>
      </c>
      <c r="C197">
        <v>2202050</v>
      </c>
      <c r="D197" t="s">
        <v>815</v>
      </c>
      <c r="E197" t="s">
        <v>816</v>
      </c>
      <c r="F197" t="s">
        <v>815</v>
      </c>
    </row>
    <row r="198" spans="1:6" hidden="1" x14ac:dyDescent="0.25">
      <c r="A198">
        <v>197</v>
      </c>
      <c r="B198" t="s">
        <v>3049</v>
      </c>
      <c r="C198" t="s">
        <v>818</v>
      </c>
      <c r="D198" t="s">
        <v>819</v>
      </c>
      <c r="E198" t="s">
        <v>820</v>
      </c>
      <c r="F198" t="s">
        <v>821</v>
      </c>
    </row>
    <row r="199" spans="1:6" hidden="1" x14ac:dyDescent="0.25">
      <c r="A199">
        <v>198</v>
      </c>
      <c r="B199" t="s">
        <v>3049</v>
      </c>
      <c r="C199">
        <v>2202062</v>
      </c>
      <c r="D199" t="s">
        <v>823</v>
      </c>
      <c r="E199">
        <v>220206204</v>
      </c>
      <c r="F199" t="s">
        <v>824</v>
      </c>
    </row>
    <row r="200" spans="1:6" hidden="1" x14ac:dyDescent="0.25">
      <c r="A200">
        <v>199</v>
      </c>
      <c r="B200" t="s">
        <v>3049</v>
      </c>
      <c r="C200">
        <v>2202069</v>
      </c>
      <c r="D200" t="s">
        <v>826</v>
      </c>
      <c r="E200">
        <v>220206901</v>
      </c>
      <c r="F200" t="s">
        <v>827</v>
      </c>
    </row>
    <row r="201" spans="1:6" hidden="1" x14ac:dyDescent="0.25">
      <c r="A201">
        <v>200</v>
      </c>
      <c r="B201" t="s">
        <v>3049</v>
      </c>
      <c r="C201">
        <v>2202063</v>
      </c>
      <c r="D201" t="s">
        <v>833</v>
      </c>
      <c r="E201">
        <v>220206300</v>
      </c>
      <c r="F201" t="s">
        <v>834</v>
      </c>
    </row>
    <row r="202" spans="1:6" hidden="1" x14ac:dyDescent="0.25">
      <c r="A202">
        <v>201</v>
      </c>
      <c r="B202" t="s">
        <v>3049</v>
      </c>
      <c r="C202">
        <v>2202084</v>
      </c>
      <c r="D202" t="s">
        <v>836</v>
      </c>
      <c r="E202">
        <v>220208400</v>
      </c>
      <c r="F202" t="s">
        <v>837</v>
      </c>
    </row>
    <row r="203" spans="1:6" hidden="1" x14ac:dyDescent="0.25">
      <c r="A203">
        <v>202</v>
      </c>
      <c r="B203" t="s">
        <v>3049</v>
      </c>
      <c r="C203">
        <v>2202067</v>
      </c>
      <c r="D203" t="s">
        <v>839</v>
      </c>
      <c r="E203">
        <v>220206799</v>
      </c>
      <c r="F203" t="s">
        <v>840</v>
      </c>
    </row>
    <row r="204" spans="1:6" hidden="1" x14ac:dyDescent="0.25">
      <c r="A204">
        <v>203</v>
      </c>
      <c r="B204" t="s">
        <v>3049</v>
      </c>
      <c r="C204">
        <v>2202068</v>
      </c>
      <c r="D204" t="s">
        <v>842</v>
      </c>
      <c r="E204">
        <v>220206800</v>
      </c>
      <c r="F204" t="s">
        <v>843</v>
      </c>
    </row>
    <row r="205" spans="1:6" hidden="1" x14ac:dyDescent="0.25">
      <c r="A205">
        <v>204</v>
      </c>
      <c r="B205">
        <v>0</v>
      </c>
      <c r="C205">
        <v>1905050</v>
      </c>
      <c r="D205" t="s">
        <v>128</v>
      </c>
      <c r="E205">
        <v>190505002</v>
      </c>
      <c r="F205" t="s">
        <v>49</v>
      </c>
    </row>
    <row r="206" spans="1:6" hidden="1" x14ac:dyDescent="0.25">
      <c r="A206">
        <v>205</v>
      </c>
      <c r="B206">
        <v>0</v>
      </c>
      <c r="C206">
        <v>1905050</v>
      </c>
      <c r="D206" t="s">
        <v>128</v>
      </c>
      <c r="E206">
        <v>190505002</v>
      </c>
      <c r="F206" t="s">
        <v>49</v>
      </c>
    </row>
    <row r="207" spans="1:6" hidden="1" x14ac:dyDescent="0.25">
      <c r="A207">
        <v>206</v>
      </c>
      <c r="B207">
        <v>0</v>
      </c>
      <c r="C207">
        <v>1905050</v>
      </c>
      <c r="D207" t="s">
        <v>128</v>
      </c>
      <c r="E207">
        <v>190505002</v>
      </c>
      <c r="F207" t="s">
        <v>49</v>
      </c>
    </row>
    <row r="208" spans="1:6" hidden="1" x14ac:dyDescent="0.25">
      <c r="A208">
        <v>207</v>
      </c>
      <c r="B208">
        <v>0</v>
      </c>
      <c r="C208">
        <v>1905049</v>
      </c>
      <c r="D208" t="s">
        <v>858</v>
      </c>
      <c r="E208">
        <v>190504900</v>
      </c>
      <c r="F208" t="s">
        <v>859</v>
      </c>
    </row>
    <row r="209" spans="1:6" hidden="1" x14ac:dyDescent="0.25">
      <c r="A209">
        <v>208</v>
      </c>
      <c r="B209">
        <v>0</v>
      </c>
      <c r="C209">
        <v>1905014</v>
      </c>
      <c r="D209" t="s">
        <v>102</v>
      </c>
      <c r="E209">
        <v>190501400</v>
      </c>
      <c r="F209" t="s">
        <v>864</v>
      </c>
    </row>
    <row r="210" spans="1:6" hidden="1" x14ac:dyDescent="0.25">
      <c r="A210">
        <v>209</v>
      </c>
      <c r="B210">
        <v>0</v>
      </c>
      <c r="C210" t="s">
        <v>866</v>
      </c>
      <c r="D210" t="s">
        <v>867</v>
      </c>
      <c r="E210" t="s">
        <v>868</v>
      </c>
      <c r="F210" t="s">
        <v>869</v>
      </c>
    </row>
    <row r="211" spans="1:6" hidden="1" x14ac:dyDescent="0.25">
      <c r="A211">
        <v>210</v>
      </c>
      <c r="B211">
        <v>0</v>
      </c>
      <c r="C211">
        <v>1905053</v>
      </c>
      <c r="D211" t="s">
        <v>875</v>
      </c>
      <c r="E211">
        <v>190505300</v>
      </c>
      <c r="F211" t="s">
        <v>876</v>
      </c>
    </row>
    <row r="212" spans="1:6" hidden="1" x14ac:dyDescent="0.25">
      <c r="A212">
        <v>211</v>
      </c>
      <c r="B212">
        <v>0</v>
      </c>
      <c r="C212">
        <v>1905054</v>
      </c>
      <c r="D212" t="s">
        <v>878</v>
      </c>
      <c r="E212">
        <v>190505400</v>
      </c>
      <c r="F212" t="s">
        <v>879</v>
      </c>
    </row>
    <row r="213" spans="1:6" hidden="1" x14ac:dyDescent="0.25">
      <c r="A213">
        <v>212</v>
      </c>
      <c r="B213">
        <v>0</v>
      </c>
      <c r="C213">
        <v>1905027</v>
      </c>
      <c r="D213" t="s">
        <v>884</v>
      </c>
      <c r="E213">
        <v>190502702</v>
      </c>
      <c r="F213" t="s">
        <v>885</v>
      </c>
    </row>
    <row r="214" spans="1:6" hidden="1" x14ac:dyDescent="0.25">
      <c r="A214">
        <v>213</v>
      </c>
      <c r="B214">
        <v>0</v>
      </c>
      <c r="C214">
        <v>1905029</v>
      </c>
      <c r="D214" t="s">
        <v>889</v>
      </c>
      <c r="E214" t="s">
        <v>890</v>
      </c>
      <c r="F214" t="s">
        <v>891</v>
      </c>
    </row>
    <row r="215" spans="1:6" hidden="1" x14ac:dyDescent="0.25">
      <c r="A215">
        <v>214</v>
      </c>
      <c r="B215">
        <v>0</v>
      </c>
      <c r="C215">
        <v>1905051</v>
      </c>
      <c r="D215" t="s">
        <v>893</v>
      </c>
      <c r="E215" t="s">
        <v>894</v>
      </c>
      <c r="F215" t="s">
        <v>895</v>
      </c>
    </row>
    <row r="216" spans="1:6" hidden="1" x14ac:dyDescent="0.25">
      <c r="A216">
        <v>215</v>
      </c>
      <c r="B216">
        <v>0</v>
      </c>
      <c r="C216">
        <v>1905014</v>
      </c>
      <c r="D216" t="s">
        <v>102</v>
      </c>
      <c r="E216">
        <v>190501400</v>
      </c>
      <c r="F216" t="s">
        <v>864</v>
      </c>
    </row>
    <row r="217" spans="1:6" hidden="1" x14ac:dyDescent="0.25">
      <c r="A217">
        <v>216</v>
      </c>
      <c r="B217">
        <v>0</v>
      </c>
      <c r="C217">
        <v>1905021</v>
      </c>
      <c r="D217" t="s">
        <v>902</v>
      </c>
      <c r="E217">
        <v>190502102</v>
      </c>
      <c r="F217" t="s">
        <v>903</v>
      </c>
    </row>
    <row r="218" spans="1:6" hidden="1" x14ac:dyDescent="0.25">
      <c r="A218">
        <v>217</v>
      </c>
      <c r="B218">
        <v>0</v>
      </c>
      <c r="C218">
        <v>1905015</v>
      </c>
      <c r="D218" t="s">
        <v>51</v>
      </c>
      <c r="E218">
        <v>190501506</v>
      </c>
      <c r="F218" t="s">
        <v>908</v>
      </c>
    </row>
    <row r="219" spans="1:6" hidden="1" x14ac:dyDescent="0.25">
      <c r="A219">
        <v>218</v>
      </c>
      <c r="B219">
        <v>0</v>
      </c>
      <c r="C219">
        <v>1905049</v>
      </c>
      <c r="D219" t="s">
        <v>858</v>
      </c>
      <c r="E219">
        <v>1905049</v>
      </c>
      <c r="F219" t="s">
        <v>910</v>
      </c>
    </row>
    <row r="220" spans="1:6" hidden="1" x14ac:dyDescent="0.25">
      <c r="A220">
        <v>219</v>
      </c>
      <c r="B220">
        <v>0</v>
      </c>
      <c r="C220">
        <v>1905021</v>
      </c>
      <c r="D220" t="s">
        <v>902</v>
      </c>
      <c r="E220">
        <v>190502100</v>
      </c>
      <c r="F220" t="s">
        <v>914</v>
      </c>
    </row>
    <row r="221" spans="1:6" hidden="1" x14ac:dyDescent="0.25">
      <c r="A221">
        <v>220</v>
      </c>
      <c r="B221">
        <v>0</v>
      </c>
      <c r="C221">
        <v>1905050</v>
      </c>
      <c r="D221" t="s">
        <v>128</v>
      </c>
      <c r="E221">
        <v>190505000</v>
      </c>
      <c r="F221" t="s">
        <v>916</v>
      </c>
    </row>
    <row r="222" spans="1:6" hidden="1" x14ac:dyDescent="0.25">
      <c r="A222">
        <v>221</v>
      </c>
      <c r="B222">
        <v>0</v>
      </c>
      <c r="C222">
        <v>1905053</v>
      </c>
      <c r="D222" t="s">
        <v>921</v>
      </c>
      <c r="E222">
        <v>190505300</v>
      </c>
      <c r="F222" t="s">
        <v>876</v>
      </c>
    </row>
    <row r="223" spans="1:6" hidden="1" x14ac:dyDescent="0.25">
      <c r="A223">
        <v>222</v>
      </c>
      <c r="B223">
        <v>0</v>
      </c>
      <c r="C223">
        <v>1905050</v>
      </c>
      <c r="D223" t="s">
        <v>128</v>
      </c>
      <c r="E223">
        <v>190505002</v>
      </c>
      <c r="F223" t="s">
        <v>49</v>
      </c>
    </row>
    <row r="224" spans="1:6" hidden="1" x14ac:dyDescent="0.25">
      <c r="A224">
        <v>223</v>
      </c>
      <c r="B224">
        <v>0</v>
      </c>
      <c r="C224">
        <v>1905050</v>
      </c>
      <c r="D224" t="s">
        <v>128</v>
      </c>
      <c r="E224">
        <v>190505000</v>
      </c>
      <c r="F224" t="s">
        <v>916</v>
      </c>
    </row>
    <row r="225" spans="1:6" hidden="1" x14ac:dyDescent="0.25">
      <c r="A225">
        <v>224</v>
      </c>
      <c r="B225">
        <v>0</v>
      </c>
      <c r="C225">
        <v>1905053</v>
      </c>
      <c r="D225" t="s">
        <v>921</v>
      </c>
      <c r="E225">
        <v>190505300</v>
      </c>
      <c r="F225" t="s">
        <v>876</v>
      </c>
    </row>
    <row r="226" spans="1:6" hidden="1" x14ac:dyDescent="0.25">
      <c r="A226">
        <v>225</v>
      </c>
      <c r="B226">
        <v>0</v>
      </c>
      <c r="C226">
        <v>1905050</v>
      </c>
      <c r="D226" t="s">
        <v>128</v>
      </c>
      <c r="E226">
        <v>190505000</v>
      </c>
      <c r="F226" t="s">
        <v>916</v>
      </c>
    </row>
    <row r="227" spans="1:6" hidden="1" x14ac:dyDescent="0.25">
      <c r="A227">
        <v>226</v>
      </c>
      <c r="B227">
        <v>0</v>
      </c>
      <c r="C227">
        <v>1905053</v>
      </c>
      <c r="D227" t="s">
        <v>921</v>
      </c>
      <c r="E227">
        <v>190505300</v>
      </c>
      <c r="F227" t="s">
        <v>876</v>
      </c>
    </row>
    <row r="228" spans="1:6" x14ac:dyDescent="0.25">
      <c r="A228">
        <v>227</v>
      </c>
      <c r="B228">
        <v>0</v>
      </c>
      <c r="C228" s="1009" t="s">
        <v>28825</v>
      </c>
      <c r="D228" t="s">
        <v>986</v>
      </c>
      <c r="E228">
        <v>190302300</v>
      </c>
      <c r="F228" t="s">
        <v>935</v>
      </c>
    </row>
    <row r="229" spans="1:6" hidden="1" x14ac:dyDescent="0.25">
      <c r="A229">
        <v>228</v>
      </c>
      <c r="B229">
        <v>0</v>
      </c>
      <c r="C229">
        <v>1903011</v>
      </c>
      <c r="D229" t="s">
        <v>937</v>
      </c>
      <c r="E229">
        <v>190301100</v>
      </c>
      <c r="F229" t="s">
        <v>938</v>
      </c>
    </row>
    <row r="230" spans="1:6" x14ac:dyDescent="0.25">
      <c r="A230">
        <v>229</v>
      </c>
      <c r="B230">
        <v>0</v>
      </c>
      <c r="C230" s="1009" t="s">
        <v>28825</v>
      </c>
      <c r="D230" t="s">
        <v>986</v>
      </c>
      <c r="E230">
        <v>190302300</v>
      </c>
      <c r="F230" t="s">
        <v>935</v>
      </c>
    </row>
    <row r="231" spans="1:6" hidden="1" x14ac:dyDescent="0.25">
      <c r="A231">
        <v>230</v>
      </c>
      <c r="B231">
        <v>0</v>
      </c>
      <c r="C231">
        <v>1903011</v>
      </c>
      <c r="D231" t="s">
        <v>937</v>
      </c>
      <c r="E231">
        <v>190301100</v>
      </c>
      <c r="F231" t="s">
        <v>938</v>
      </c>
    </row>
    <row r="232" spans="1:6" hidden="1" x14ac:dyDescent="0.25">
      <c r="A232">
        <v>231</v>
      </c>
      <c r="B232">
        <v>0</v>
      </c>
      <c r="C232">
        <v>1905026</v>
      </c>
      <c r="D232" t="s">
        <v>946</v>
      </c>
      <c r="E232">
        <v>190502602</v>
      </c>
      <c r="F232" t="s">
        <v>947</v>
      </c>
    </row>
    <row r="233" spans="1:6" hidden="1" x14ac:dyDescent="0.25">
      <c r="A233">
        <v>232</v>
      </c>
      <c r="B233">
        <v>0</v>
      </c>
      <c r="C233">
        <v>1905050</v>
      </c>
      <c r="D233" t="s">
        <v>128</v>
      </c>
      <c r="E233">
        <v>190505000</v>
      </c>
      <c r="F233" t="s">
        <v>916</v>
      </c>
    </row>
    <row r="234" spans="1:6" hidden="1" x14ac:dyDescent="0.25">
      <c r="A234">
        <v>233</v>
      </c>
      <c r="B234">
        <v>0</v>
      </c>
      <c r="C234">
        <v>1905015</v>
      </c>
      <c r="D234" t="s">
        <v>51</v>
      </c>
      <c r="E234">
        <v>190501505</v>
      </c>
      <c r="F234" t="s">
        <v>216</v>
      </c>
    </row>
    <row r="235" spans="1:6" hidden="1" x14ac:dyDescent="0.25">
      <c r="A235">
        <v>234</v>
      </c>
      <c r="B235">
        <v>0</v>
      </c>
      <c r="C235">
        <v>1905053</v>
      </c>
      <c r="D235" t="s">
        <v>875</v>
      </c>
      <c r="E235">
        <v>190505300</v>
      </c>
      <c r="F235" t="s">
        <v>955</v>
      </c>
    </row>
    <row r="236" spans="1:6" hidden="1" x14ac:dyDescent="0.25">
      <c r="A236">
        <v>235</v>
      </c>
      <c r="B236">
        <v>0</v>
      </c>
      <c r="C236">
        <v>1905026</v>
      </c>
      <c r="D236" t="s">
        <v>959</v>
      </c>
      <c r="E236">
        <v>190502602</v>
      </c>
      <c r="F236" t="s">
        <v>960</v>
      </c>
    </row>
    <row r="237" spans="1:6" hidden="1" x14ac:dyDescent="0.25">
      <c r="A237">
        <v>236</v>
      </c>
      <c r="B237">
        <v>0</v>
      </c>
      <c r="C237">
        <v>1905053</v>
      </c>
      <c r="D237" t="s">
        <v>875</v>
      </c>
      <c r="E237">
        <v>190505300</v>
      </c>
      <c r="F237" t="s">
        <v>876</v>
      </c>
    </row>
    <row r="238" spans="1:6" hidden="1" x14ac:dyDescent="0.25">
      <c r="A238">
        <v>237</v>
      </c>
      <c r="B238">
        <v>0</v>
      </c>
      <c r="C238">
        <v>1905015</v>
      </c>
      <c r="D238" t="s">
        <v>51</v>
      </c>
      <c r="E238">
        <v>190501500</v>
      </c>
      <c r="F238" t="s">
        <v>966</v>
      </c>
    </row>
    <row r="239" spans="1:6" hidden="1" x14ac:dyDescent="0.25">
      <c r="A239">
        <v>238</v>
      </c>
      <c r="B239">
        <v>0</v>
      </c>
      <c r="C239">
        <v>1905053</v>
      </c>
      <c r="D239" t="s">
        <v>875</v>
      </c>
      <c r="E239">
        <v>190505300</v>
      </c>
      <c r="F239" t="s">
        <v>876</v>
      </c>
    </row>
    <row r="240" spans="1:6" hidden="1" x14ac:dyDescent="0.25">
      <c r="A240">
        <v>239</v>
      </c>
      <c r="B240">
        <v>0</v>
      </c>
      <c r="C240">
        <v>1903040</v>
      </c>
      <c r="D240" t="s">
        <v>973</v>
      </c>
      <c r="E240">
        <v>190304000</v>
      </c>
      <c r="F240" t="s">
        <v>974</v>
      </c>
    </row>
    <row r="241" spans="1:6" hidden="1" x14ac:dyDescent="0.25">
      <c r="A241">
        <v>240</v>
      </c>
      <c r="B241">
        <v>0</v>
      </c>
      <c r="C241">
        <v>1903042</v>
      </c>
      <c r="D241" t="s">
        <v>976</v>
      </c>
      <c r="E241">
        <v>190304200</v>
      </c>
      <c r="F241" t="s">
        <v>977</v>
      </c>
    </row>
    <row r="242" spans="1:6" hidden="1" x14ac:dyDescent="0.25">
      <c r="A242">
        <v>241</v>
      </c>
      <c r="B242">
        <v>0</v>
      </c>
      <c r="C242">
        <v>1903027</v>
      </c>
      <c r="D242" t="s">
        <v>980</v>
      </c>
      <c r="E242">
        <v>190302700</v>
      </c>
      <c r="F242" t="s">
        <v>981</v>
      </c>
    </row>
    <row r="243" spans="1:6" hidden="1" x14ac:dyDescent="0.25">
      <c r="A243">
        <v>242</v>
      </c>
      <c r="B243">
        <v>0</v>
      </c>
      <c r="C243">
        <v>1903023</v>
      </c>
      <c r="D243" t="s">
        <v>986</v>
      </c>
      <c r="E243">
        <v>190302300</v>
      </c>
      <c r="F243" t="s">
        <v>987</v>
      </c>
    </row>
    <row r="244" spans="1:6" hidden="1" x14ac:dyDescent="0.25">
      <c r="A244">
        <v>243</v>
      </c>
      <c r="B244">
        <v>0</v>
      </c>
      <c r="C244">
        <v>1903051</v>
      </c>
      <c r="D244" t="s">
        <v>51</v>
      </c>
      <c r="E244">
        <v>190305102</v>
      </c>
      <c r="F244" t="s">
        <v>989</v>
      </c>
    </row>
    <row r="245" spans="1:6" hidden="1" x14ac:dyDescent="0.25">
      <c r="A245">
        <v>244</v>
      </c>
      <c r="B245">
        <v>0</v>
      </c>
      <c r="C245">
        <v>1903001</v>
      </c>
      <c r="D245" t="s">
        <v>102</v>
      </c>
      <c r="E245">
        <v>190300103</v>
      </c>
      <c r="F245" t="s">
        <v>991</v>
      </c>
    </row>
    <row r="246" spans="1:6" hidden="1" x14ac:dyDescent="0.25">
      <c r="A246">
        <v>245</v>
      </c>
      <c r="B246">
        <v>0</v>
      </c>
      <c r="C246">
        <v>1903045</v>
      </c>
      <c r="D246" t="s">
        <v>993</v>
      </c>
      <c r="E246">
        <v>190304500</v>
      </c>
      <c r="F246" t="s">
        <v>994</v>
      </c>
    </row>
    <row r="247" spans="1:6" hidden="1" x14ac:dyDescent="0.25">
      <c r="A247">
        <v>246</v>
      </c>
      <c r="B247">
        <v>0</v>
      </c>
      <c r="C247">
        <v>1903006</v>
      </c>
      <c r="D247" t="s">
        <v>996</v>
      </c>
      <c r="E247">
        <v>190300600</v>
      </c>
      <c r="F247" t="s">
        <v>997</v>
      </c>
    </row>
    <row r="248" spans="1:6" hidden="1" x14ac:dyDescent="0.25">
      <c r="A248">
        <v>247</v>
      </c>
      <c r="B248">
        <v>0</v>
      </c>
      <c r="C248">
        <v>1903057</v>
      </c>
      <c r="D248" t="s">
        <v>1002</v>
      </c>
      <c r="E248">
        <v>190305700</v>
      </c>
      <c r="F248" t="s">
        <v>1003</v>
      </c>
    </row>
    <row r="249" spans="1:6" hidden="1" x14ac:dyDescent="0.25">
      <c r="A249">
        <v>248</v>
      </c>
      <c r="B249">
        <v>0</v>
      </c>
      <c r="C249">
        <v>1903031</v>
      </c>
      <c r="D249" t="s">
        <v>1005</v>
      </c>
      <c r="E249">
        <v>190303100</v>
      </c>
      <c r="F249" t="s">
        <v>1006</v>
      </c>
    </row>
    <row r="250" spans="1:6" hidden="1" x14ac:dyDescent="0.25">
      <c r="A250">
        <v>249</v>
      </c>
      <c r="B250">
        <v>0</v>
      </c>
      <c r="C250">
        <v>1905050</v>
      </c>
      <c r="D250" t="s">
        <v>128</v>
      </c>
      <c r="E250">
        <v>190505000</v>
      </c>
      <c r="F250" t="s">
        <v>935</v>
      </c>
    </row>
    <row r="251" spans="1:6" hidden="1" x14ac:dyDescent="0.25">
      <c r="A251">
        <v>250</v>
      </c>
      <c r="B251">
        <v>0</v>
      </c>
      <c r="C251">
        <v>1903011</v>
      </c>
      <c r="D251" t="s">
        <v>937</v>
      </c>
      <c r="E251" t="s">
        <v>1013</v>
      </c>
      <c r="F251" t="s">
        <v>938</v>
      </c>
    </row>
    <row r="252" spans="1:6" hidden="1" x14ac:dyDescent="0.25">
      <c r="A252">
        <v>251</v>
      </c>
      <c r="B252">
        <v>0</v>
      </c>
      <c r="C252">
        <v>1903023</v>
      </c>
      <c r="D252" t="s">
        <v>986</v>
      </c>
      <c r="E252" t="s">
        <v>1015</v>
      </c>
      <c r="F252" t="s">
        <v>1016</v>
      </c>
    </row>
    <row r="253" spans="1:6" hidden="1" x14ac:dyDescent="0.25">
      <c r="A253">
        <v>252</v>
      </c>
      <c r="B253">
        <v>0</v>
      </c>
      <c r="C253" t="s">
        <v>1019</v>
      </c>
      <c r="D253" t="s">
        <v>1020</v>
      </c>
      <c r="E253" t="s">
        <v>1021</v>
      </c>
      <c r="F253" t="s">
        <v>876</v>
      </c>
    </row>
    <row r="254" spans="1:6" hidden="1" x14ac:dyDescent="0.25">
      <c r="A254">
        <v>253</v>
      </c>
      <c r="B254">
        <v>0</v>
      </c>
      <c r="C254">
        <v>1903031</v>
      </c>
      <c r="D254" t="s">
        <v>1005</v>
      </c>
      <c r="E254">
        <v>190303100</v>
      </c>
      <c r="F254" t="s">
        <v>1006</v>
      </c>
    </row>
    <row r="255" spans="1:6" hidden="1" x14ac:dyDescent="0.25">
      <c r="A255">
        <v>254</v>
      </c>
      <c r="B255">
        <v>0</v>
      </c>
      <c r="C255">
        <v>1903052</v>
      </c>
      <c r="D255" t="s">
        <v>875</v>
      </c>
      <c r="E255">
        <v>190305200</v>
      </c>
      <c r="F255" t="s">
        <v>876</v>
      </c>
    </row>
    <row r="256" spans="1:6" hidden="1" x14ac:dyDescent="0.25">
      <c r="A256">
        <v>255</v>
      </c>
      <c r="B256">
        <v>0</v>
      </c>
      <c r="C256">
        <v>1903023</v>
      </c>
      <c r="D256" t="s">
        <v>986</v>
      </c>
      <c r="E256">
        <v>190302300</v>
      </c>
      <c r="F256" t="s">
        <v>1031</v>
      </c>
    </row>
    <row r="257" spans="1:6" hidden="1" x14ac:dyDescent="0.25">
      <c r="A257">
        <v>256</v>
      </c>
      <c r="B257">
        <v>0</v>
      </c>
      <c r="C257">
        <v>1905015</v>
      </c>
      <c r="D257" t="s">
        <v>51</v>
      </c>
      <c r="E257" t="s">
        <v>1033</v>
      </c>
      <c r="F257" t="s">
        <v>989</v>
      </c>
    </row>
    <row r="258" spans="1:6" hidden="1" x14ac:dyDescent="0.25">
      <c r="A258">
        <v>257</v>
      </c>
      <c r="B258">
        <v>0</v>
      </c>
      <c r="C258" t="s">
        <v>1036</v>
      </c>
      <c r="D258" t="s">
        <v>128</v>
      </c>
      <c r="E258">
        <v>190505005</v>
      </c>
      <c r="F258" t="s">
        <v>1037</v>
      </c>
    </row>
    <row r="259" spans="1:6" hidden="1" x14ac:dyDescent="0.25">
      <c r="A259">
        <v>258</v>
      </c>
      <c r="B259">
        <v>0</v>
      </c>
      <c r="C259">
        <v>1905053</v>
      </c>
      <c r="D259" t="s">
        <v>875</v>
      </c>
      <c r="E259">
        <v>190505300</v>
      </c>
      <c r="F259" t="s">
        <v>876</v>
      </c>
    </row>
    <row r="260" spans="1:6" hidden="1" x14ac:dyDescent="0.25">
      <c r="A260">
        <v>259</v>
      </c>
      <c r="B260">
        <v>0</v>
      </c>
      <c r="C260">
        <v>1905050</v>
      </c>
      <c r="D260" t="s">
        <v>1043</v>
      </c>
      <c r="E260">
        <v>190505004</v>
      </c>
      <c r="F260" t="s">
        <v>1044</v>
      </c>
    </row>
    <row r="261" spans="1:6" hidden="1" x14ac:dyDescent="0.25">
      <c r="A261">
        <v>260</v>
      </c>
      <c r="B261">
        <v>0</v>
      </c>
      <c r="C261">
        <v>1905050</v>
      </c>
      <c r="D261" t="s">
        <v>128</v>
      </c>
      <c r="E261">
        <v>190505000</v>
      </c>
      <c r="F261" t="s">
        <v>1046</v>
      </c>
    </row>
    <row r="262" spans="1:6" hidden="1" x14ac:dyDescent="0.25">
      <c r="A262">
        <v>261</v>
      </c>
      <c r="B262">
        <v>0</v>
      </c>
      <c r="C262">
        <v>1905022</v>
      </c>
      <c r="D262" t="s">
        <v>1049</v>
      </c>
      <c r="E262">
        <v>190502202</v>
      </c>
      <c r="F262" t="s">
        <v>1050</v>
      </c>
    </row>
    <row r="263" spans="1:6" hidden="1" x14ac:dyDescent="0.25">
      <c r="A263">
        <v>262</v>
      </c>
      <c r="B263">
        <v>0</v>
      </c>
      <c r="C263">
        <v>1905050</v>
      </c>
      <c r="D263" t="s">
        <v>1043</v>
      </c>
      <c r="E263">
        <v>190505002</v>
      </c>
      <c r="F263" t="s">
        <v>1053</v>
      </c>
    </row>
    <row r="264" spans="1:6" hidden="1" x14ac:dyDescent="0.25">
      <c r="A264">
        <v>263</v>
      </c>
      <c r="B264">
        <v>0</v>
      </c>
      <c r="C264">
        <v>1905050</v>
      </c>
      <c r="D264" t="s">
        <v>128</v>
      </c>
      <c r="E264">
        <v>190505000</v>
      </c>
      <c r="F264" t="s">
        <v>935</v>
      </c>
    </row>
    <row r="265" spans="1:6" hidden="1" x14ac:dyDescent="0.25">
      <c r="A265">
        <v>264</v>
      </c>
      <c r="B265">
        <v>0</v>
      </c>
      <c r="C265">
        <v>1905053</v>
      </c>
      <c r="D265" t="s">
        <v>128</v>
      </c>
      <c r="E265">
        <v>190505300</v>
      </c>
      <c r="F265" t="s">
        <v>1058</v>
      </c>
    </row>
    <row r="266" spans="1:6" hidden="1" x14ac:dyDescent="0.25">
      <c r="A266">
        <v>265</v>
      </c>
      <c r="B266">
        <v>0</v>
      </c>
      <c r="C266">
        <v>1905054</v>
      </c>
      <c r="D266" t="s">
        <v>878</v>
      </c>
      <c r="E266">
        <v>190505400</v>
      </c>
      <c r="F266" t="s">
        <v>879</v>
      </c>
    </row>
    <row r="267" spans="1:6" hidden="1" x14ac:dyDescent="0.25">
      <c r="A267">
        <v>266</v>
      </c>
      <c r="B267">
        <v>0</v>
      </c>
      <c r="C267">
        <v>1905050</v>
      </c>
      <c r="D267" t="s">
        <v>128</v>
      </c>
      <c r="E267">
        <v>190505000</v>
      </c>
      <c r="F267" t="s">
        <v>935</v>
      </c>
    </row>
    <row r="268" spans="1:6" hidden="1" x14ac:dyDescent="0.25">
      <c r="A268">
        <v>267</v>
      </c>
      <c r="B268">
        <v>0</v>
      </c>
      <c r="C268">
        <v>1905053</v>
      </c>
      <c r="D268" t="s">
        <v>875</v>
      </c>
      <c r="E268">
        <v>190505300</v>
      </c>
      <c r="F268" t="s">
        <v>876</v>
      </c>
    </row>
    <row r="269" spans="1:6" hidden="1" x14ac:dyDescent="0.25">
      <c r="A269">
        <v>268</v>
      </c>
      <c r="B269">
        <v>0</v>
      </c>
      <c r="C269">
        <v>1905053</v>
      </c>
      <c r="D269" t="s">
        <v>937</v>
      </c>
      <c r="E269">
        <v>190505300</v>
      </c>
      <c r="F269" t="s">
        <v>1072</v>
      </c>
    </row>
    <row r="270" spans="1:6" hidden="1" x14ac:dyDescent="0.25">
      <c r="A270">
        <v>269</v>
      </c>
      <c r="B270">
        <v>0</v>
      </c>
      <c r="C270">
        <v>1905049</v>
      </c>
      <c r="D270" t="s">
        <v>858</v>
      </c>
      <c r="E270">
        <v>190504900</v>
      </c>
      <c r="F270" t="s">
        <v>859</v>
      </c>
    </row>
    <row r="271" spans="1:6" hidden="1" x14ac:dyDescent="0.25">
      <c r="A271">
        <v>270</v>
      </c>
      <c r="B271">
        <v>0</v>
      </c>
      <c r="C271">
        <v>1905015</v>
      </c>
      <c r="D271" t="s">
        <v>51</v>
      </c>
      <c r="E271">
        <v>190501502</v>
      </c>
      <c r="F271" t="s">
        <v>1083</v>
      </c>
    </row>
    <row r="272" spans="1:6" hidden="1" x14ac:dyDescent="0.25">
      <c r="A272">
        <v>271</v>
      </c>
      <c r="B272">
        <v>0</v>
      </c>
      <c r="C272">
        <v>1905035</v>
      </c>
      <c r="D272" t="s">
        <v>1085</v>
      </c>
      <c r="E272">
        <v>190503505</v>
      </c>
      <c r="F272" t="s">
        <v>1086</v>
      </c>
    </row>
    <row r="273" spans="1:6" hidden="1" x14ac:dyDescent="0.25">
      <c r="A273">
        <v>272</v>
      </c>
      <c r="B273">
        <v>0</v>
      </c>
      <c r="C273">
        <v>1903016</v>
      </c>
      <c r="D273" t="s">
        <v>1090</v>
      </c>
      <c r="E273">
        <v>190301600</v>
      </c>
      <c r="F273" t="s">
        <v>1091</v>
      </c>
    </row>
    <row r="274" spans="1:6" hidden="1" x14ac:dyDescent="0.25">
      <c r="A274">
        <v>273</v>
      </c>
      <c r="B274">
        <v>0</v>
      </c>
      <c r="C274">
        <v>1903012</v>
      </c>
      <c r="D274" t="s">
        <v>1093</v>
      </c>
      <c r="E274">
        <v>190301200</v>
      </c>
      <c r="F274" t="s">
        <v>1094</v>
      </c>
    </row>
    <row r="275" spans="1:6" hidden="1" x14ac:dyDescent="0.25">
      <c r="A275">
        <v>274</v>
      </c>
      <c r="B275">
        <v>0</v>
      </c>
      <c r="C275">
        <v>1903034</v>
      </c>
      <c r="D275" t="s">
        <v>128</v>
      </c>
      <c r="E275">
        <v>190303400</v>
      </c>
      <c r="F275" t="s">
        <v>935</v>
      </c>
    </row>
    <row r="276" spans="1:6" hidden="1" x14ac:dyDescent="0.25">
      <c r="A276">
        <v>275</v>
      </c>
      <c r="B276">
        <v>0</v>
      </c>
      <c r="C276">
        <v>1903047</v>
      </c>
      <c r="D276" t="s">
        <v>1097</v>
      </c>
      <c r="E276">
        <v>190304700</v>
      </c>
      <c r="F276" t="s">
        <v>1098</v>
      </c>
    </row>
    <row r="277" spans="1:6" hidden="1" x14ac:dyDescent="0.25">
      <c r="A277">
        <v>276</v>
      </c>
      <c r="B277">
        <v>0</v>
      </c>
      <c r="C277">
        <v>1906040</v>
      </c>
      <c r="D277" t="s">
        <v>875</v>
      </c>
      <c r="E277">
        <v>190604000</v>
      </c>
      <c r="F277" t="s">
        <v>876</v>
      </c>
    </row>
    <row r="278" spans="1:6" hidden="1" x14ac:dyDescent="0.25">
      <c r="A278">
        <v>277</v>
      </c>
      <c r="B278">
        <v>0</v>
      </c>
      <c r="C278">
        <v>1906035</v>
      </c>
      <c r="D278" t="s">
        <v>1106</v>
      </c>
      <c r="E278">
        <v>190603500</v>
      </c>
      <c r="F278" t="s">
        <v>1107</v>
      </c>
    </row>
    <row r="279" spans="1:6" hidden="1" x14ac:dyDescent="0.25">
      <c r="A279">
        <v>278</v>
      </c>
      <c r="B279">
        <v>0</v>
      </c>
      <c r="C279">
        <v>1906041</v>
      </c>
      <c r="D279" t="s">
        <v>128</v>
      </c>
      <c r="E279">
        <v>190604100</v>
      </c>
      <c r="F279" t="s">
        <v>935</v>
      </c>
    </row>
    <row r="280" spans="1:6" hidden="1" x14ac:dyDescent="0.25">
      <c r="A280">
        <v>279</v>
      </c>
      <c r="B280">
        <v>0</v>
      </c>
      <c r="C280">
        <v>1906040</v>
      </c>
      <c r="D280" t="s">
        <v>875</v>
      </c>
      <c r="E280">
        <v>190604000</v>
      </c>
      <c r="F280" t="s">
        <v>1115</v>
      </c>
    </row>
    <row r="281" spans="1:6" hidden="1" x14ac:dyDescent="0.25">
      <c r="A281">
        <v>280</v>
      </c>
      <c r="B281">
        <v>0</v>
      </c>
      <c r="C281">
        <v>1906040</v>
      </c>
      <c r="D281" t="s">
        <v>875</v>
      </c>
      <c r="E281">
        <v>190604000</v>
      </c>
      <c r="F281" t="s">
        <v>1117</v>
      </c>
    </row>
    <row r="282" spans="1:6" hidden="1" x14ac:dyDescent="0.25">
      <c r="A282">
        <v>281</v>
      </c>
      <c r="B282">
        <v>0</v>
      </c>
      <c r="C282">
        <v>1906040</v>
      </c>
      <c r="D282" t="s">
        <v>875</v>
      </c>
      <c r="E282">
        <v>190604000</v>
      </c>
      <c r="F282" t="s">
        <v>1119</v>
      </c>
    </row>
    <row r="283" spans="1:6" hidden="1" x14ac:dyDescent="0.25">
      <c r="A283">
        <v>282</v>
      </c>
      <c r="B283">
        <v>0</v>
      </c>
      <c r="C283">
        <v>1906040</v>
      </c>
      <c r="D283" t="s">
        <v>875</v>
      </c>
      <c r="E283">
        <v>190604000</v>
      </c>
      <c r="F283" t="s">
        <v>1121</v>
      </c>
    </row>
    <row r="284" spans="1:6" hidden="1" x14ac:dyDescent="0.25">
      <c r="A284">
        <v>283</v>
      </c>
      <c r="B284">
        <v>0</v>
      </c>
      <c r="C284">
        <v>1906039</v>
      </c>
      <c r="D284" t="s">
        <v>102</v>
      </c>
      <c r="E284">
        <v>190603900</v>
      </c>
      <c r="F284" t="s">
        <v>52</v>
      </c>
    </row>
    <row r="285" spans="1:6" hidden="1" x14ac:dyDescent="0.25">
      <c r="A285">
        <v>284</v>
      </c>
      <c r="B285">
        <v>0</v>
      </c>
      <c r="C285">
        <v>1905052</v>
      </c>
      <c r="D285" t="s">
        <v>1126</v>
      </c>
      <c r="E285">
        <v>190505200</v>
      </c>
      <c r="F285" t="s">
        <v>1127</v>
      </c>
    </row>
    <row r="286" spans="1:6" hidden="1" x14ac:dyDescent="0.25">
      <c r="A286">
        <v>285</v>
      </c>
      <c r="B286">
        <v>0</v>
      </c>
      <c r="C286">
        <v>1905015</v>
      </c>
      <c r="D286" t="s">
        <v>51</v>
      </c>
      <c r="E286">
        <v>190501505</v>
      </c>
      <c r="F286" t="s">
        <v>216</v>
      </c>
    </row>
    <row r="287" spans="1:6" hidden="1" x14ac:dyDescent="0.25">
      <c r="A287">
        <v>286</v>
      </c>
      <c r="B287">
        <v>0</v>
      </c>
      <c r="C287">
        <v>1906024</v>
      </c>
      <c r="D287" t="s">
        <v>1131</v>
      </c>
      <c r="E287">
        <v>190602400</v>
      </c>
      <c r="F287" t="s">
        <v>1132</v>
      </c>
    </row>
    <row r="288" spans="1:6" hidden="1" x14ac:dyDescent="0.25">
      <c r="A288">
        <v>287</v>
      </c>
      <c r="B288">
        <v>0</v>
      </c>
      <c r="C288">
        <v>1906045</v>
      </c>
      <c r="D288" t="s">
        <v>1133</v>
      </c>
      <c r="E288">
        <v>190604500</v>
      </c>
      <c r="F288" t="s">
        <v>116</v>
      </c>
    </row>
    <row r="289" spans="1:6" hidden="1" x14ac:dyDescent="0.25">
      <c r="A289">
        <v>288</v>
      </c>
      <c r="B289">
        <v>0</v>
      </c>
      <c r="C289" t="s">
        <v>1135</v>
      </c>
      <c r="D289" t="s">
        <v>1136</v>
      </c>
      <c r="E289" t="s">
        <v>1137</v>
      </c>
      <c r="F289" t="s">
        <v>876</v>
      </c>
    </row>
    <row r="290" spans="1:6" hidden="1" x14ac:dyDescent="0.25">
      <c r="A290">
        <v>289</v>
      </c>
      <c r="B290">
        <v>0</v>
      </c>
      <c r="C290">
        <v>1906039</v>
      </c>
      <c r="D290" t="s">
        <v>1139</v>
      </c>
      <c r="E290">
        <v>190603900</v>
      </c>
      <c r="F290" t="s">
        <v>52</v>
      </c>
    </row>
    <row r="291" spans="1:6" hidden="1" x14ac:dyDescent="0.25">
      <c r="A291">
        <v>290</v>
      </c>
      <c r="B291">
        <v>0</v>
      </c>
      <c r="C291" t="s">
        <v>1142</v>
      </c>
      <c r="D291" t="s">
        <v>51</v>
      </c>
      <c r="E291" t="s">
        <v>1143</v>
      </c>
      <c r="F291" t="s">
        <v>52</v>
      </c>
    </row>
    <row r="292" spans="1:6" hidden="1" x14ac:dyDescent="0.25">
      <c r="A292">
        <v>291</v>
      </c>
      <c r="B292">
        <v>0</v>
      </c>
      <c r="C292">
        <v>1906002</v>
      </c>
      <c r="D292" t="s">
        <v>1145</v>
      </c>
      <c r="E292" t="s">
        <v>1146</v>
      </c>
      <c r="F292" t="s">
        <v>1145</v>
      </c>
    </row>
    <row r="293" spans="1:6" hidden="1" x14ac:dyDescent="0.25">
      <c r="A293">
        <v>292</v>
      </c>
      <c r="B293">
        <v>0</v>
      </c>
      <c r="C293" t="s">
        <v>1149</v>
      </c>
      <c r="D293" t="s">
        <v>1150</v>
      </c>
      <c r="E293" t="s">
        <v>1151</v>
      </c>
      <c r="F293" t="s">
        <v>1150</v>
      </c>
    </row>
    <row r="294" spans="1:6" hidden="1" x14ac:dyDescent="0.25">
      <c r="A294">
        <v>293</v>
      </c>
      <c r="B294">
        <v>0</v>
      </c>
      <c r="C294" t="s">
        <v>1153</v>
      </c>
      <c r="D294" t="s">
        <v>1154</v>
      </c>
      <c r="E294" t="s">
        <v>1155</v>
      </c>
      <c r="F294" t="s">
        <v>1154</v>
      </c>
    </row>
    <row r="295" spans="1:6" hidden="1" x14ac:dyDescent="0.25">
      <c r="A295">
        <v>294</v>
      </c>
      <c r="B295">
        <v>0</v>
      </c>
      <c r="C295" t="s">
        <v>1157</v>
      </c>
      <c r="D295" t="s">
        <v>1158</v>
      </c>
      <c r="E295" t="s">
        <v>1159</v>
      </c>
      <c r="F295" t="s">
        <v>1160</v>
      </c>
    </row>
    <row r="296" spans="1:6" hidden="1" x14ac:dyDescent="0.25">
      <c r="A296">
        <v>295</v>
      </c>
      <c r="B296">
        <v>0</v>
      </c>
      <c r="C296" t="s">
        <v>1162</v>
      </c>
      <c r="D296" t="s">
        <v>1163</v>
      </c>
      <c r="E296" t="s">
        <v>1164</v>
      </c>
      <c r="F296" t="s">
        <v>1165</v>
      </c>
    </row>
    <row r="297" spans="1:6" hidden="1" x14ac:dyDescent="0.25">
      <c r="A297">
        <v>296</v>
      </c>
      <c r="B297">
        <v>0</v>
      </c>
      <c r="C297" t="s">
        <v>1167</v>
      </c>
      <c r="D297" t="s">
        <v>1168</v>
      </c>
      <c r="E297" t="s">
        <v>1169</v>
      </c>
      <c r="F297" t="s">
        <v>1170</v>
      </c>
    </row>
    <row r="298" spans="1:6" hidden="1" x14ac:dyDescent="0.25">
      <c r="A298">
        <v>297</v>
      </c>
      <c r="B298">
        <v>0</v>
      </c>
      <c r="C298" t="s">
        <v>1173</v>
      </c>
      <c r="D298" t="s">
        <v>1174</v>
      </c>
      <c r="E298" t="s">
        <v>1175</v>
      </c>
      <c r="F298" t="s">
        <v>1174</v>
      </c>
    </row>
    <row r="299" spans="1:6" hidden="1" x14ac:dyDescent="0.25">
      <c r="A299">
        <v>298</v>
      </c>
      <c r="B299">
        <v>0</v>
      </c>
      <c r="C299" t="s">
        <v>1177</v>
      </c>
      <c r="D299" t="s">
        <v>1178</v>
      </c>
      <c r="E299" t="s">
        <v>1179</v>
      </c>
      <c r="F299" t="s">
        <v>1178</v>
      </c>
    </row>
    <row r="300" spans="1:6" hidden="1" x14ac:dyDescent="0.25">
      <c r="A300">
        <v>299</v>
      </c>
      <c r="B300">
        <v>0</v>
      </c>
      <c r="C300">
        <v>1906037</v>
      </c>
      <c r="D300" t="s">
        <v>51</v>
      </c>
      <c r="E300">
        <v>190603700</v>
      </c>
      <c r="F300" t="s">
        <v>1182</v>
      </c>
    </row>
    <row r="301" spans="1:6" hidden="1" x14ac:dyDescent="0.25">
      <c r="A301">
        <v>300</v>
      </c>
      <c r="B301">
        <v>0</v>
      </c>
      <c r="C301">
        <v>1905015</v>
      </c>
      <c r="D301" t="s">
        <v>51</v>
      </c>
      <c r="E301">
        <v>190501500</v>
      </c>
      <c r="F301" t="s">
        <v>224</v>
      </c>
    </row>
    <row r="302" spans="1:6" hidden="1" x14ac:dyDescent="0.25">
      <c r="A302">
        <v>301</v>
      </c>
      <c r="B302">
        <v>0</v>
      </c>
      <c r="C302" t="s">
        <v>1019</v>
      </c>
      <c r="D302" t="s">
        <v>875</v>
      </c>
      <c r="E302">
        <v>190505300</v>
      </c>
      <c r="F302" t="s">
        <v>876</v>
      </c>
    </row>
    <row r="303" spans="1:6" hidden="1" x14ac:dyDescent="0.25">
      <c r="A303">
        <v>302</v>
      </c>
      <c r="B303">
        <v>0</v>
      </c>
      <c r="C303">
        <v>1905050</v>
      </c>
      <c r="D303" t="s">
        <v>128</v>
      </c>
      <c r="E303">
        <v>190505001</v>
      </c>
      <c r="F303" t="s">
        <v>1193</v>
      </c>
    </row>
    <row r="304" spans="1:6" hidden="1" x14ac:dyDescent="0.25">
      <c r="A304">
        <v>303</v>
      </c>
      <c r="B304">
        <v>0</v>
      </c>
      <c r="C304">
        <v>1905028</v>
      </c>
      <c r="D304" t="s">
        <v>1196</v>
      </c>
      <c r="E304">
        <v>190502802</v>
      </c>
      <c r="F304" t="s">
        <v>1197</v>
      </c>
    </row>
    <row r="305" spans="1:6" hidden="1" x14ac:dyDescent="0.25">
      <c r="A305">
        <v>304</v>
      </c>
      <c r="B305">
        <v>0</v>
      </c>
      <c r="C305">
        <v>1905025</v>
      </c>
      <c r="D305" t="s">
        <v>1200</v>
      </c>
      <c r="E305">
        <v>190502503</v>
      </c>
      <c r="F305" t="s">
        <v>1201</v>
      </c>
    </row>
    <row r="306" spans="1:6" hidden="1" x14ac:dyDescent="0.25">
      <c r="A306">
        <v>305</v>
      </c>
      <c r="B306">
        <v>0</v>
      </c>
      <c r="C306">
        <v>1905055</v>
      </c>
      <c r="D306" t="s">
        <v>1203</v>
      </c>
      <c r="E306">
        <v>190505500</v>
      </c>
      <c r="F306" t="s">
        <v>116</v>
      </c>
    </row>
    <row r="307" spans="1:6" hidden="1" x14ac:dyDescent="0.25">
      <c r="A307">
        <v>306</v>
      </c>
      <c r="B307">
        <v>0</v>
      </c>
      <c r="C307">
        <v>1905049</v>
      </c>
      <c r="D307" t="s">
        <v>1205</v>
      </c>
      <c r="E307">
        <v>190504902</v>
      </c>
      <c r="F307" t="s">
        <v>910</v>
      </c>
    </row>
    <row r="308" spans="1:6" hidden="1" x14ac:dyDescent="0.25">
      <c r="A308">
        <v>307</v>
      </c>
      <c r="B308">
        <v>0</v>
      </c>
      <c r="C308">
        <v>1905055</v>
      </c>
      <c r="D308" t="s">
        <v>1203</v>
      </c>
      <c r="E308">
        <v>190505500</v>
      </c>
      <c r="F308" t="s">
        <v>116</v>
      </c>
    </row>
    <row r="309" spans="1:6" hidden="1" x14ac:dyDescent="0.25">
      <c r="A309">
        <v>308</v>
      </c>
      <c r="B309">
        <v>0</v>
      </c>
      <c r="C309">
        <v>1905050</v>
      </c>
      <c r="D309" t="s">
        <v>1043</v>
      </c>
      <c r="E309">
        <v>190505000</v>
      </c>
      <c r="F309" t="s">
        <v>1208</v>
      </c>
    </row>
    <row r="310" spans="1:6" hidden="1" x14ac:dyDescent="0.25">
      <c r="A310">
        <v>309</v>
      </c>
      <c r="B310">
        <v>0</v>
      </c>
      <c r="C310">
        <v>1905043</v>
      </c>
      <c r="D310" t="s">
        <v>1212</v>
      </c>
      <c r="E310">
        <v>190504300</v>
      </c>
      <c r="F310" t="s">
        <v>1213</v>
      </c>
    </row>
    <row r="311" spans="1:6" hidden="1" x14ac:dyDescent="0.25">
      <c r="A311">
        <v>310</v>
      </c>
      <c r="B311">
        <v>0</v>
      </c>
      <c r="C311">
        <v>1903001</v>
      </c>
      <c r="D311" t="s">
        <v>102</v>
      </c>
      <c r="E311">
        <v>190300100</v>
      </c>
      <c r="F311" t="s">
        <v>1215</v>
      </c>
    </row>
    <row r="312" spans="1:6" hidden="1" x14ac:dyDescent="0.25">
      <c r="A312">
        <v>311</v>
      </c>
      <c r="B312">
        <v>0</v>
      </c>
      <c r="C312">
        <v>1903046</v>
      </c>
      <c r="D312" t="s">
        <v>867</v>
      </c>
      <c r="E312">
        <v>190304600</v>
      </c>
      <c r="F312" t="s">
        <v>1217</v>
      </c>
    </row>
    <row r="313" spans="1:6" hidden="1" x14ac:dyDescent="0.25">
      <c r="A313">
        <v>312</v>
      </c>
      <c r="B313" t="s">
        <v>3043</v>
      </c>
      <c r="C313" t="s">
        <v>1226</v>
      </c>
      <c r="D313" t="s">
        <v>1227</v>
      </c>
      <c r="E313" t="s">
        <v>1228</v>
      </c>
      <c r="F313" t="s">
        <v>1227</v>
      </c>
    </row>
    <row r="314" spans="1:6" hidden="1" x14ac:dyDescent="0.25">
      <c r="A314">
        <v>313</v>
      </c>
      <c r="B314" t="s">
        <v>3043</v>
      </c>
      <c r="C314">
        <v>4003042</v>
      </c>
      <c r="D314" t="s">
        <v>1232</v>
      </c>
      <c r="E314" t="s">
        <v>1233</v>
      </c>
      <c r="F314" t="s">
        <v>1234</v>
      </c>
    </row>
    <row r="315" spans="1:6" hidden="1" x14ac:dyDescent="0.25">
      <c r="A315">
        <v>314</v>
      </c>
      <c r="B315" t="s">
        <v>3042</v>
      </c>
      <c r="C315" t="s">
        <v>1236</v>
      </c>
      <c r="D315" t="s">
        <v>1237</v>
      </c>
      <c r="E315">
        <v>400305300</v>
      </c>
      <c r="F315" t="s">
        <v>1238</v>
      </c>
    </row>
    <row r="316" spans="1:6" hidden="1" x14ac:dyDescent="0.25">
      <c r="A316">
        <v>315</v>
      </c>
      <c r="B316" t="s">
        <v>3043</v>
      </c>
      <c r="C316" t="s">
        <v>1240</v>
      </c>
      <c r="D316" t="s">
        <v>1241</v>
      </c>
      <c r="E316" t="s">
        <v>1242</v>
      </c>
      <c r="F316" t="s">
        <v>1241</v>
      </c>
    </row>
    <row r="317" spans="1:6" hidden="1" x14ac:dyDescent="0.25">
      <c r="A317">
        <v>316</v>
      </c>
      <c r="B317" t="s">
        <v>3043</v>
      </c>
      <c r="C317">
        <v>4003042</v>
      </c>
      <c r="D317" t="s">
        <v>1232</v>
      </c>
      <c r="E317" t="s">
        <v>1233</v>
      </c>
      <c r="F317" t="s">
        <v>1234</v>
      </c>
    </row>
    <row r="318" spans="1:6" hidden="1" x14ac:dyDescent="0.25">
      <c r="A318">
        <v>317</v>
      </c>
      <c r="B318" t="s">
        <v>3043</v>
      </c>
      <c r="C318" t="s">
        <v>1240</v>
      </c>
      <c r="D318" t="s">
        <v>1241</v>
      </c>
      <c r="E318" t="s">
        <v>1242</v>
      </c>
      <c r="F318" t="s">
        <v>1241</v>
      </c>
    </row>
    <row r="319" spans="1:6" hidden="1" x14ac:dyDescent="0.25">
      <c r="A319">
        <v>318</v>
      </c>
      <c r="B319" t="s">
        <v>3043</v>
      </c>
      <c r="C319" t="s">
        <v>1226</v>
      </c>
      <c r="D319" t="s">
        <v>1227</v>
      </c>
      <c r="E319">
        <v>400301503</v>
      </c>
      <c r="F319" t="s">
        <v>1248</v>
      </c>
    </row>
    <row r="320" spans="1:6" hidden="1" x14ac:dyDescent="0.25">
      <c r="A320">
        <v>319</v>
      </c>
      <c r="B320" t="s">
        <v>3043</v>
      </c>
      <c r="C320" t="s">
        <v>1240</v>
      </c>
      <c r="D320" t="s">
        <v>1241</v>
      </c>
      <c r="E320" t="s">
        <v>1250</v>
      </c>
      <c r="F320" t="s">
        <v>1251</v>
      </c>
    </row>
    <row r="321" spans="1:6" hidden="1" x14ac:dyDescent="0.25">
      <c r="A321">
        <v>320</v>
      </c>
      <c r="B321" t="s">
        <v>3043</v>
      </c>
      <c r="C321" t="s">
        <v>1226</v>
      </c>
      <c r="D321" t="s">
        <v>1227</v>
      </c>
      <c r="E321" t="s">
        <v>1254</v>
      </c>
      <c r="F321" t="s">
        <v>1248</v>
      </c>
    </row>
    <row r="322" spans="1:6" hidden="1" x14ac:dyDescent="0.25">
      <c r="A322">
        <v>321</v>
      </c>
      <c r="B322" t="s">
        <v>3043</v>
      </c>
      <c r="C322" t="s">
        <v>1240</v>
      </c>
      <c r="D322" t="s">
        <v>1241</v>
      </c>
      <c r="E322" t="s">
        <v>1250</v>
      </c>
      <c r="F322" t="s">
        <v>1251</v>
      </c>
    </row>
    <row r="323" spans="1:6" hidden="1" x14ac:dyDescent="0.25">
      <c r="A323">
        <v>322</v>
      </c>
      <c r="B323" t="s">
        <v>3043</v>
      </c>
      <c r="C323" t="s">
        <v>1258</v>
      </c>
      <c r="D323" t="s">
        <v>1259</v>
      </c>
      <c r="E323" t="s">
        <v>1260</v>
      </c>
      <c r="F323" t="s">
        <v>1259</v>
      </c>
    </row>
    <row r="324" spans="1:6" hidden="1" x14ac:dyDescent="0.25">
      <c r="A324">
        <v>323</v>
      </c>
      <c r="B324" t="s">
        <v>3043</v>
      </c>
      <c r="C324" t="s">
        <v>1262</v>
      </c>
      <c r="D324" t="s">
        <v>1232</v>
      </c>
      <c r="E324">
        <v>400304200</v>
      </c>
      <c r="F324" t="s">
        <v>1234</v>
      </c>
    </row>
    <row r="325" spans="1:6" hidden="1" x14ac:dyDescent="0.25">
      <c r="A325">
        <v>324</v>
      </c>
      <c r="B325" t="s">
        <v>3043</v>
      </c>
      <c r="C325">
        <v>4003018</v>
      </c>
      <c r="D325" t="s">
        <v>1265</v>
      </c>
      <c r="E325" t="s">
        <v>1266</v>
      </c>
      <c r="F325" t="s">
        <v>1265</v>
      </c>
    </row>
    <row r="326" spans="1:6" hidden="1" x14ac:dyDescent="0.25">
      <c r="A326">
        <v>325</v>
      </c>
      <c r="B326" t="s">
        <v>3043</v>
      </c>
      <c r="C326" t="s">
        <v>1258</v>
      </c>
      <c r="D326" t="s">
        <v>1259</v>
      </c>
      <c r="E326" t="s">
        <v>1260</v>
      </c>
      <c r="F326" t="s">
        <v>1259</v>
      </c>
    </row>
    <row r="327" spans="1:6" hidden="1" x14ac:dyDescent="0.25">
      <c r="A327">
        <v>326</v>
      </c>
      <c r="B327" t="s">
        <v>3043</v>
      </c>
      <c r="C327" t="s">
        <v>1269</v>
      </c>
      <c r="D327" t="s">
        <v>1270</v>
      </c>
      <c r="E327" t="s">
        <v>1271</v>
      </c>
      <c r="F327" t="s">
        <v>1272</v>
      </c>
    </row>
    <row r="328" spans="1:6" hidden="1" x14ac:dyDescent="0.25">
      <c r="A328">
        <v>327</v>
      </c>
      <c r="B328" t="s">
        <v>3043</v>
      </c>
      <c r="C328">
        <v>4003018</v>
      </c>
      <c r="D328" t="s">
        <v>1265</v>
      </c>
      <c r="E328" t="s">
        <v>1275</v>
      </c>
      <c r="F328" t="s">
        <v>1276</v>
      </c>
    </row>
    <row r="329" spans="1:6" hidden="1" x14ac:dyDescent="0.25">
      <c r="A329">
        <v>328</v>
      </c>
      <c r="B329" t="s">
        <v>3043</v>
      </c>
      <c r="C329" t="s">
        <v>1258</v>
      </c>
      <c r="D329" t="s">
        <v>1259</v>
      </c>
      <c r="E329" t="s">
        <v>1278</v>
      </c>
      <c r="F329" t="s">
        <v>1279</v>
      </c>
    </row>
    <row r="330" spans="1:6" hidden="1" x14ac:dyDescent="0.25">
      <c r="A330">
        <v>329</v>
      </c>
      <c r="B330" t="s">
        <v>3043</v>
      </c>
      <c r="C330">
        <v>4003018</v>
      </c>
      <c r="D330" t="s">
        <v>1265</v>
      </c>
      <c r="E330" t="s">
        <v>1275</v>
      </c>
      <c r="F330" t="s">
        <v>1276</v>
      </c>
    </row>
    <row r="331" spans="1:6" hidden="1" x14ac:dyDescent="0.25">
      <c r="A331">
        <v>330</v>
      </c>
      <c r="B331" t="s">
        <v>3043</v>
      </c>
      <c r="C331" t="s">
        <v>1258</v>
      </c>
      <c r="D331" t="s">
        <v>1259</v>
      </c>
      <c r="E331" t="s">
        <v>1278</v>
      </c>
      <c r="F331" t="s">
        <v>1279</v>
      </c>
    </row>
    <row r="332" spans="1:6" hidden="1" x14ac:dyDescent="0.25">
      <c r="A332">
        <v>331</v>
      </c>
      <c r="B332" t="s">
        <v>3042</v>
      </c>
      <c r="C332">
        <v>4003010</v>
      </c>
      <c r="D332" t="s">
        <v>1285</v>
      </c>
      <c r="E332" t="s">
        <v>1286</v>
      </c>
      <c r="F332" t="s">
        <v>1287</v>
      </c>
    </row>
    <row r="333" spans="1:6" hidden="1" x14ac:dyDescent="0.25">
      <c r="A333">
        <v>332</v>
      </c>
      <c r="B333" t="s">
        <v>3042</v>
      </c>
      <c r="C333" t="s">
        <v>1289</v>
      </c>
      <c r="D333" t="s">
        <v>1290</v>
      </c>
      <c r="E333">
        <v>400301200</v>
      </c>
      <c r="F333" t="s">
        <v>1291</v>
      </c>
    </row>
    <row r="334" spans="1:6" hidden="1" x14ac:dyDescent="0.25">
      <c r="A334">
        <v>333</v>
      </c>
      <c r="B334" t="s">
        <v>3043</v>
      </c>
      <c r="C334">
        <v>4003052</v>
      </c>
      <c r="D334" t="s">
        <v>1294</v>
      </c>
      <c r="E334">
        <v>400305200</v>
      </c>
      <c r="F334" t="s">
        <v>935</v>
      </c>
    </row>
    <row r="335" spans="1:6" hidden="1" x14ac:dyDescent="0.25">
      <c r="A335">
        <v>334</v>
      </c>
      <c r="B335" t="s">
        <v>3042</v>
      </c>
      <c r="C335">
        <v>4003008</v>
      </c>
      <c r="D335" t="s">
        <v>1296</v>
      </c>
      <c r="E335">
        <v>400300800</v>
      </c>
      <c r="F335" t="s">
        <v>1297</v>
      </c>
    </row>
    <row r="336" spans="1:6" hidden="1" x14ac:dyDescent="0.25">
      <c r="A336">
        <v>335</v>
      </c>
      <c r="B336" t="s">
        <v>3043</v>
      </c>
      <c r="C336" t="s">
        <v>1299</v>
      </c>
      <c r="D336" t="s">
        <v>51</v>
      </c>
      <c r="E336" t="s">
        <v>1300</v>
      </c>
      <c r="F336" t="s">
        <v>224</v>
      </c>
    </row>
    <row r="337" spans="1:6" hidden="1" x14ac:dyDescent="0.25">
      <c r="A337">
        <v>336</v>
      </c>
      <c r="B337" t="s">
        <v>3042</v>
      </c>
      <c r="C337">
        <v>4001043</v>
      </c>
      <c r="D337" t="s">
        <v>1311</v>
      </c>
      <c r="E337">
        <v>400104301</v>
      </c>
      <c r="F337" t="s">
        <v>1312</v>
      </c>
    </row>
    <row r="338" spans="1:6" hidden="1" x14ac:dyDescent="0.25">
      <c r="A338">
        <v>337</v>
      </c>
      <c r="B338" t="s">
        <v>3042</v>
      </c>
      <c r="C338" t="s">
        <v>1316</v>
      </c>
      <c r="D338" t="s">
        <v>1317</v>
      </c>
      <c r="E338">
        <v>400103902</v>
      </c>
      <c r="F338" t="s">
        <v>1318</v>
      </c>
    </row>
    <row r="339" spans="1:6" hidden="1" x14ac:dyDescent="0.25">
      <c r="A339">
        <v>338</v>
      </c>
      <c r="B339" t="s">
        <v>3042</v>
      </c>
      <c r="C339">
        <v>4001039</v>
      </c>
      <c r="D339" t="s">
        <v>1320</v>
      </c>
      <c r="E339">
        <v>400103901</v>
      </c>
      <c r="F339" t="s">
        <v>1321</v>
      </c>
    </row>
    <row r="340" spans="1:6" hidden="1" x14ac:dyDescent="0.25">
      <c r="A340">
        <v>339</v>
      </c>
      <c r="B340" t="s">
        <v>3042</v>
      </c>
      <c r="C340" t="s">
        <v>1323</v>
      </c>
      <c r="D340" t="s">
        <v>1324</v>
      </c>
      <c r="E340" t="s">
        <v>1325</v>
      </c>
      <c r="F340" t="s">
        <v>1326</v>
      </c>
    </row>
    <row r="341" spans="1:6" hidden="1" x14ac:dyDescent="0.25">
      <c r="A341">
        <v>340</v>
      </c>
      <c r="B341" t="s">
        <v>3042</v>
      </c>
      <c r="C341">
        <v>4001041</v>
      </c>
      <c r="D341" t="s">
        <v>1331</v>
      </c>
      <c r="E341">
        <v>400104102</v>
      </c>
      <c r="F341" t="s">
        <v>1332</v>
      </c>
    </row>
    <row r="342" spans="1:6" hidden="1" x14ac:dyDescent="0.25">
      <c r="A342">
        <v>341</v>
      </c>
      <c r="B342" t="s">
        <v>3042</v>
      </c>
      <c r="C342">
        <v>4001044</v>
      </c>
      <c r="D342" t="s">
        <v>1334</v>
      </c>
      <c r="E342" t="s">
        <v>1335</v>
      </c>
      <c r="F342" t="s">
        <v>1336</v>
      </c>
    </row>
    <row r="343" spans="1:6" hidden="1" x14ac:dyDescent="0.25">
      <c r="A343">
        <v>342</v>
      </c>
      <c r="B343" t="s">
        <v>3042</v>
      </c>
      <c r="C343">
        <v>4001041</v>
      </c>
      <c r="D343" t="s">
        <v>1331</v>
      </c>
      <c r="E343">
        <v>400104101</v>
      </c>
      <c r="F343" t="s">
        <v>1338</v>
      </c>
    </row>
    <row r="344" spans="1:6" hidden="1" x14ac:dyDescent="0.25">
      <c r="A344">
        <v>343</v>
      </c>
      <c r="B344" t="s">
        <v>3042</v>
      </c>
      <c r="C344" t="s">
        <v>1340</v>
      </c>
      <c r="D344" t="s">
        <v>1341</v>
      </c>
      <c r="E344" t="s">
        <v>1342</v>
      </c>
      <c r="F344" t="s">
        <v>1343</v>
      </c>
    </row>
    <row r="345" spans="1:6" hidden="1" x14ac:dyDescent="0.25">
      <c r="A345">
        <v>344</v>
      </c>
      <c r="B345" t="s">
        <v>3042</v>
      </c>
      <c r="C345">
        <v>4002015</v>
      </c>
      <c r="D345" t="s">
        <v>1351</v>
      </c>
      <c r="E345">
        <v>400201500</v>
      </c>
      <c r="F345" t="s">
        <v>864</v>
      </c>
    </row>
    <row r="346" spans="1:6" hidden="1" x14ac:dyDescent="0.25">
      <c r="A346">
        <v>345</v>
      </c>
      <c r="B346" t="s">
        <v>3042</v>
      </c>
      <c r="C346">
        <v>4002018</v>
      </c>
      <c r="D346" t="s">
        <v>1353</v>
      </c>
      <c r="E346">
        <v>400201800</v>
      </c>
      <c r="F346" t="s">
        <v>1354</v>
      </c>
    </row>
    <row r="347" spans="1:6" hidden="1" x14ac:dyDescent="0.25">
      <c r="A347">
        <v>346</v>
      </c>
      <c r="B347" t="s">
        <v>3042</v>
      </c>
      <c r="C347">
        <v>4002023</v>
      </c>
      <c r="D347" t="s">
        <v>1356</v>
      </c>
      <c r="E347">
        <v>400202300</v>
      </c>
      <c r="F347" t="s">
        <v>1356</v>
      </c>
    </row>
    <row r="348" spans="1:6" hidden="1" x14ac:dyDescent="0.25">
      <c r="A348">
        <v>347</v>
      </c>
      <c r="B348" t="s">
        <v>3042</v>
      </c>
      <c r="C348">
        <v>4002018</v>
      </c>
      <c r="D348" t="s">
        <v>1353</v>
      </c>
      <c r="E348">
        <v>400201801</v>
      </c>
      <c r="F348" t="s">
        <v>1358</v>
      </c>
    </row>
    <row r="349" spans="1:6" hidden="1" x14ac:dyDescent="0.25">
      <c r="A349">
        <v>348</v>
      </c>
      <c r="B349" t="s">
        <v>3042</v>
      </c>
      <c r="C349">
        <v>4502032</v>
      </c>
      <c r="D349" t="s">
        <v>102</v>
      </c>
      <c r="E349">
        <v>450203200</v>
      </c>
      <c r="F349" t="s">
        <v>103</v>
      </c>
    </row>
    <row r="350" spans="1:6" hidden="1" x14ac:dyDescent="0.25">
      <c r="A350">
        <v>349</v>
      </c>
      <c r="B350" t="s">
        <v>3042</v>
      </c>
      <c r="C350" t="s">
        <v>1369</v>
      </c>
      <c r="D350" t="s">
        <v>1370</v>
      </c>
      <c r="E350" t="s">
        <v>1371</v>
      </c>
      <c r="F350" t="s">
        <v>1372</v>
      </c>
    </row>
    <row r="351" spans="1:6" hidden="1" x14ac:dyDescent="0.25">
      <c r="A351">
        <v>350</v>
      </c>
      <c r="B351" t="s">
        <v>3042</v>
      </c>
      <c r="C351">
        <v>4502026</v>
      </c>
      <c r="D351" t="s">
        <v>114</v>
      </c>
      <c r="E351" t="s">
        <v>1375</v>
      </c>
      <c r="F351" t="s">
        <v>1376</v>
      </c>
    </row>
    <row r="352" spans="1:6" hidden="1" x14ac:dyDescent="0.25">
      <c r="A352">
        <v>351</v>
      </c>
      <c r="B352" t="s">
        <v>3042</v>
      </c>
      <c r="C352" t="s">
        <v>1378</v>
      </c>
      <c r="D352" t="s">
        <v>231</v>
      </c>
      <c r="E352" t="s">
        <v>1379</v>
      </c>
      <c r="F352" t="s">
        <v>232</v>
      </c>
    </row>
    <row r="353" spans="1:6" hidden="1" x14ac:dyDescent="0.25">
      <c r="A353">
        <v>352</v>
      </c>
      <c r="B353" t="s">
        <v>3042</v>
      </c>
      <c r="C353">
        <v>4502038</v>
      </c>
      <c r="D353" t="s">
        <v>165</v>
      </c>
      <c r="E353">
        <v>450203800</v>
      </c>
      <c r="F353" t="s">
        <v>167</v>
      </c>
    </row>
    <row r="354" spans="1:6" hidden="1" x14ac:dyDescent="0.25">
      <c r="A354">
        <v>353</v>
      </c>
      <c r="B354" t="s">
        <v>3042</v>
      </c>
      <c r="C354">
        <v>4502033</v>
      </c>
      <c r="D354" t="s">
        <v>160</v>
      </c>
      <c r="E354">
        <v>450203303</v>
      </c>
      <c r="F354" t="s">
        <v>1384</v>
      </c>
    </row>
    <row r="355" spans="1:6" hidden="1" x14ac:dyDescent="0.25">
      <c r="A355">
        <v>354</v>
      </c>
      <c r="B355" t="s">
        <v>3042</v>
      </c>
      <c r="C355" t="s">
        <v>1387</v>
      </c>
      <c r="D355" t="s">
        <v>1388</v>
      </c>
      <c r="E355" t="s">
        <v>1389</v>
      </c>
      <c r="F355" t="s">
        <v>1390</v>
      </c>
    </row>
    <row r="356" spans="1:6" hidden="1" x14ac:dyDescent="0.25">
      <c r="A356">
        <v>355</v>
      </c>
      <c r="B356" t="s">
        <v>3042</v>
      </c>
      <c r="C356">
        <v>4502016</v>
      </c>
      <c r="D356" t="s">
        <v>600</v>
      </c>
      <c r="E356">
        <v>450201601</v>
      </c>
      <c r="F356" t="s">
        <v>1392</v>
      </c>
    </row>
    <row r="357" spans="1:6" hidden="1" x14ac:dyDescent="0.25">
      <c r="A357">
        <v>356</v>
      </c>
      <c r="B357" t="s">
        <v>3042</v>
      </c>
      <c r="C357">
        <v>4502020</v>
      </c>
      <c r="D357" t="s">
        <v>324</v>
      </c>
      <c r="E357">
        <v>450202000</v>
      </c>
      <c r="F357" t="s">
        <v>1394</v>
      </c>
    </row>
    <row r="358" spans="1:6" hidden="1" x14ac:dyDescent="0.25">
      <c r="A358">
        <v>357</v>
      </c>
      <c r="B358" t="s">
        <v>3042</v>
      </c>
      <c r="C358" t="s">
        <v>223</v>
      </c>
      <c r="D358" t="s">
        <v>51</v>
      </c>
      <c r="E358" t="s">
        <v>1396</v>
      </c>
      <c r="F358" t="s">
        <v>908</v>
      </c>
    </row>
    <row r="359" spans="1:6" hidden="1" x14ac:dyDescent="0.25">
      <c r="A359">
        <v>358</v>
      </c>
      <c r="B359" t="s">
        <v>3042</v>
      </c>
      <c r="C359" t="s">
        <v>1398</v>
      </c>
      <c r="D359" t="s">
        <v>1399</v>
      </c>
      <c r="E359" t="s">
        <v>1400</v>
      </c>
      <c r="F359" t="s">
        <v>1401</v>
      </c>
    </row>
    <row r="360" spans="1:6" hidden="1" x14ac:dyDescent="0.25">
      <c r="A360">
        <v>359</v>
      </c>
      <c r="B360" t="s">
        <v>3042</v>
      </c>
      <c r="C360" t="s">
        <v>1369</v>
      </c>
      <c r="D360" t="s">
        <v>1370</v>
      </c>
      <c r="E360" t="s">
        <v>1371</v>
      </c>
      <c r="F360" t="s">
        <v>1372</v>
      </c>
    </row>
    <row r="361" spans="1:6" hidden="1" x14ac:dyDescent="0.25">
      <c r="A361">
        <v>360</v>
      </c>
      <c r="B361" t="s">
        <v>3042</v>
      </c>
      <c r="C361">
        <v>4502017</v>
      </c>
      <c r="D361" t="s">
        <v>1408</v>
      </c>
      <c r="E361">
        <v>450201701</v>
      </c>
      <c r="F361" t="s">
        <v>1409</v>
      </c>
    </row>
    <row r="362" spans="1:6" hidden="1" x14ac:dyDescent="0.25">
      <c r="A362">
        <v>361</v>
      </c>
      <c r="B362" t="s">
        <v>3042</v>
      </c>
      <c r="C362">
        <v>4502026</v>
      </c>
      <c r="D362" t="s">
        <v>114</v>
      </c>
      <c r="E362">
        <v>4502026001</v>
      </c>
      <c r="F362" t="s">
        <v>1376</v>
      </c>
    </row>
    <row r="363" spans="1:6" hidden="1" x14ac:dyDescent="0.25">
      <c r="A363">
        <v>362</v>
      </c>
      <c r="B363" t="s">
        <v>3042</v>
      </c>
      <c r="C363" t="s">
        <v>169</v>
      </c>
      <c r="D363" t="s">
        <v>170</v>
      </c>
      <c r="E363">
        <v>450200108</v>
      </c>
      <c r="F363" t="s">
        <v>1412</v>
      </c>
    </row>
    <row r="364" spans="1:6" hidden="1" x14ac:dyDescent="0.25">
      <c r="A364">
        <v>363</v>
      </c>
      <c r="B364" t="s">
        <v>3042</v>
      </c>
      <c r="C364">
        <v>4502022</v>
      </c>
      <c r="D364" t="s">
        <v>128</v>
      </c>
      <c r="E364">
        <v>450202207</v>
      </c>
      <c r="F364" t="s">
        <v>605</v>
      </c>
    </row>
    <row r="365" spans="1:6" hidden="1" x14ac:dyDescent="0.25">
      <c r="A365">
        <v>364</v>
      </c>
      <c r="B365" t="s">
        <v>3042</v>
      </c>
      <c r="C365">
        <v>4502039</v>
      </c>
      <c r="D365" t="s">
        <v>1418</v>
      </c>
      <c r="E365">
        <v>450203900</v>
      </c>
      <c r="F365" t="s">
        <v>1419</v>
      </c>
    </row>
    <row r="366" spans="1:6" hidden="1" x14ac:dyDescent="0.25">
      <c r="A366">
        <v>365</v>
      </c>
      <c r="B366" t="s">
        <v>3042</v>
      </c>
      <c r="C366">
        <v>4502029</v>
      </c>
      <c r="D366" t="s">
        <v>867</v>
      </c>
      <c r="E366">
        <v>450202900</v>
      </c>
      <c r="F366" t="s">
        <v>869</v>
      </c>
    </row>
    <row r="367" spans="1:6" hidden="1" x14ac:dyDescent="0.25">
      <c r="A367">
        <v>366</v>
      </c>
      <c r="B367" t="s">
        <v>3042</v>
      </c>
      <c r="C367" t="s">
        <v>1423</v>
      </c>
      <c r="D367" t="s">
        <v>1424</v>
      </c>
      <c r="E367" t="s">
        <v>1425</v>
      </c>
      <c r="F367" t="s">
        <v>1426</v>
      </c>
    </row>
    <row r="368" spans="1:6" hidden="1" x14ac:dyDescent="0.25">
      <c r="A368">
        <v>367</v>
      </c>
      <c r="B368" t="s">
        <v>3042</v>
      </c>
      <c r="C368">
        <v>4502021</v>
      </c>
      <c r="D368" t="s">
        <v>149</v>
      </c>
      <c r="E368">
        <v>450202100</v>
      </c>
      <c r="F368" t="s">
        <v>151</v>
      </c>
    </row>
    <row r="369" spans="1:6" hidden="1" x14ac:dyDescent="0.25">
      <c r="A369">
        <v>368</v>
      </c>
      <c r="B369" t="s">
        <v>3042</v>
      </c>
      <c r="C369">
        <v>4502029</v>
      </c>
      <c r="D369" t="s">
        <v>867</v>
      </c>
      <c r="E369">
        <v>450202900</v>
      </c>
      <c r="F369" t="s">
        <v>869</v>
      </c>
    </row>
    <row r="370" spans="1:6" hidden="1" x14ac:dyDescent="0.25">
      <c r="A370">
        <v>369</v>
      </c>
      <c r="B370" t="s">
        <v>3042</v>
      </c>
      <c r="C370">
        <v>4502026</v>
      </c>
      <c r="D370" t="s">
        <v>114</v>
      </c>
      <c r="E370">
        <v>450202600</v>
      </c>
      <c r="F370" t="s">
        <v>116</v>
      </c>
    </row>
    <row r="371" spans="1:6" hidden="1" x14ac:dyDescent="0.25">
      <c r="A371">
        <v>370</v>
      </c>
      <c r="B371" t="s">
        <v>3042</v>
      </c>
      <c r="C371" t="s">
        <v>169</v>
      </c>
      <c r="D371" t="s">
        <v>170</v>
      </c>
      <c r="E371" t="s">
        <v>171</v>
      </c>
      <c r="F371" t="s">
        <v>172</v>
      </c>
    </row>
    <row r="372" spans="1:6" hidden="1" x14ac:dyDescent="0.25">
      <c r="A372">
        <v>371</v>
      </c>
      <c r="B372" t="s">
        <v>3042</v>
      </c>
      <c r="C372" t="s">
        <v>1444</v>
      </c>
      <c r="D372" t="s">
        <v>375</v>
      </c>
      <c r="E372" t="s">
        <v>1445</v>
      </c>
      <c r="F372" t="s">
        <v>154</v>
      </c>
    </row>
    <row r="373" spans="1:6" hidden="1" x14ac:dyDescent="0.25">
      <c r="A373">
        <v>372</v>
      </c>
      <c r="B373" t="s">
        <v>3042</v>
      </c>
      <c r="C373" t="s">
        <v>223</v>
      </c>
      <c r="D373" t="s">
        <v>51</v>
      </c>
      <c r="E373" t="s">
        <v>1447</v>
      </c>
      <c r="F373" t="s">
        <v>216</v>
      </c>
    </row>
    <row r="374" spans="1:6" hidden="1" x14ac:dyDescent="0.25">
      <c r="A374">
        <v>373</v>
      </c>
      <c r="B374" t="s">
        <v>3042</v>
      </c>
      <c r="C374" t="s">
        <v>1369</v>
      </c>
      <c r="D374" t="s">
        <v>1370</v>
      </c>
      <c r="E374" t="s">
        <v>1371</v>
      </c>
      <c r="F374" t="s">
        <v>1372</v>
      </c>
    </row>
    <row r="375" spans="1:6" hidden="1" x14ac:dyDescent="0.25">
      <c r="A375">
        <v>374</v>
      </c>
      <c r="B375" t="s">
        <v>3042</v>
      </c>
      <c r="C375">
        <v>4502032</v>
      </c>
      <c r="D375" t="s">
        <v>102</v>
      </c>
      <c r="E375">
        <v>450203200</v>
      </c>
      <c r="F375" t="s">
        <v>103</v>
      </c>
    </row>
    <row r="376" spans="1:6" hidden="1" x14ac:dyDescent="0.25">
      <c r="A376">
        <v>375</v>
      </c>
      <c r="B376" t="s">
        <v>3042</v>
      </c>
      <c r="C376">
        <v>4502033</v>
      </c>
      <c r="D376" t="s">
        <v>160</v>
      </c>
      <c r="E376">
        <v>450203300</v>
      </c>
      <c r="F376" t="s">
        <v>1452</v>
      </c>
    </row>
    <row r="377" spans="1:6" hidden="1" x14ac:dyDescent="0.25">
      <c r="A377">
        <v>376</v>
      </c>
      <c r="B377" t="s">
        <v>3042</v>
      </c>
      <c r="C377">
        <v>4502021</v>
      </c>
      <c r="D377" t="s">
        <v>149</v>
      </c>
      <c r="E377">
        <v>450202100</v>
      </c>
      <c r="F377" t="s">
        <v>151</v>
      </c>
    </row>
    <row r="378" spans="1:6" hidden="1" x14ac:dyDescent="0.25">
      <c r="A378">
        <v>377</v>
      </c>
      <c r="B378" t="s">
        <v>3042</v>
      </c>
      <c r="C378" t="s">
        <v>407</v>
      </c>
      <c r="D378" t="s">
        <v>199</v>
      </c>
      <c r="E378" t="s">
        <v>1458</v>
      </c>
      <c r="F378" t="s">
        <v>157</v>
      </c>
    </row>
    <row r="379" spans="1:6" hidden="1" x14ac:dyDescent="0.25">
      <c r="A379">
        <v>378</v>
      </c>
      <c r="B379" t="s">
        <v>3042</v>
      </c>
      <c r="C379" t="s">
        <v>164</v>
      </c>
      <c r="D379" t="s">
        <v>165</v>
      </c>
      <c r="E379" t="s">
        <v>166</v>
      </c>
      <c r="F379" t="s">
        <v>167</v>
      </c>
    </row>
    <row r="380" spans="1:6" hidden="1" x14ac:dyDescent="0.25">
      <c r="A380">
        <v>379</v>
      </c>
      <c r="B380" t="s">
        <v>3042</v>
      </c>
      <c r="C380">
        <v>4102051</v>
      </c>
      <c r="D380" t="s">
        <v>51</v>
      </c>
      <c r="E380">
        <v>410205100</v>
      </c>
      <c r="F380" t="s">
        <v>224</v>
      </c>
    </row>
    <row r="381" spans="1:6" hidden="1" x14ac:dyDescent="0.25">
      <c r="A381">
        <v>380</v>
      </c>
      <c r="B381" t="s">
        <v>3042</v>
      </c>
      <c r="C381">
        <v>4102043</v>
      </c>
      <c r="D381" t="s">
        <v>1470</v>
      </c>
      <c r="E381">
        <v>410204301</v>
      </c>
      <c r="F381" t="s">
        <v>1471</v>
      </c>
    </row>
    <row r="382" spans="1:6" hidden="1" x14ac:dyDescent="0.25">
      <c r="A382">
        <v>381</v>
      </c>
      <c r="B382" t="s">
        <v>3042</v>
      </c>
      <c r="C382">
        <v>4102042</v>
      </c>
      <c r="D382" t="s">
        <v>1474</v>
      </c>
      <c r="E382">
        <v>410204200</v>
      </c>
      <c r="F382" t="s">
        <v>262</v>
      </c>
    </row>
    <row r="383" spans="1:6" hidden="1" x14ac:dyDescent="0.25">
      <c r="A383">
        <v>382</v>
      </c>
      <c r="B383" t="s">
        <v>3042</v>
      </c>
      <c r="C383">
        <v>4102046</v>
      </c>
      <c r="D383" t="s">
        <v>1476</v>
      </c>
      <c r="E383">
        <v>410204600</v>
      </c>
      <c r="F383" t="s">
        <v>1477</v>
      </c>
    </row>
    <row r="384" spans="1:6" hidden="1" x14ac:dyDescent="0.25">
      <c r="A384">
        <v>383</v>
      </c>
      <c r="B384" t="s">
        <v>3042</v>
      </c>
      <c r="C384" t="s">
        <v>1479</v>
      </c>
      <c r="D384" t="s">
        <v>1480</v>
      </c>
      <c r="E384" t="s">
        <v>1481</v>
      </c>
      <c r="F384" t="s">
        <v>1482</v>
      </c>
    </row>
    <row r="385" spans="1:6" hidden="1" x14ac:dyDescent="0.25">
      <c r="A385">
        <v>384</v>
      </c>
      <c r="B385" t="s">
        <v>3042</v>
      </c>
      <c r="C385" t="s">
        <v>1484</v>
      </c>
      <c r="D385" t="s">
        <v>1485</v>
      </c>
      <c r="E385">
        <v>410204700</v>
      </c>
      <c r="F385" t="s">
        <v>1486</v>
      </c>
    </row>
    <row r="386" spans="1:6" hidden="1" x14ac:dyDescent="0.25">
      <c r="A386">
        <v>385</v>
      </c>
      <c r="B386" t="s">
        <v>3042</v>
      </c>
      <c r="C386" t="s">
        <v>1488</v>
      </c>
      <c r="D386" t="s">
        <v>1489</v>
      </c>
      <c r="E386" t="s">
        <v>1490</v>
      </c>
      <c r="F386" t="s">
        <v>1489</v>
      </c>
    </row>
    <row r="387" spans="1:6" hidden="1" x14ac:dyDescent="0.25">
      <c r="A387">
        <v>386</v>
      </c>
      <c r="B387" t="s">
        <v>3042</v>
      </c>
      <c r="C387">
        <v>4102051</v>
      </c>
      <c r="D387" t="s">
        <v>51</v>
      </c>
      <c r="E387">
        <v>410205100</v>
      </c>
      <c r="F387" t="s">
        <v>224</v>
      </c>
    </row>
    <row r="388" spans="1:6" hidden="1" x14ac:dyDescent="0.25">
      <c r="A388">
        <v>387</v>
      </c>
      <c r="B388" t="s">
        <v>3042</v>
      </c>
      <c r="C388" t="s">
        <v>1503</v>
      </c>
      <c r="D388" t="s">
        <v>867</v>
      </c>
      <c r="E388">
        <v>410204000</v>
      </c>
      <c r="F388" t="s">
        <v>869</v>
      </c>
    </row>
    <row r="389" spans="1:6" hidden="1" x14ac:dyDescent="0.25">
      <c r="A389">
        <v>388</v>
      </c>
      <c r="B389" t="s">
        <v>3042</v>
      </c>
      <c r="C389">
        <v>4102042</v>
      </c>
      <c r="D389" t="s">
        <v>261</v>
      </c>
      <c r="E389">
        <v>410204200</v>
      </c>
      <c r="F389" t="s">
        <v>262</v>
      </c>
    </row>
    <row r="390" spans="1:6" hidden="1" x14ac:dyDescent="0.25">
      <c r="A390">
        <v>389</v>
      </c>
      <c r="B390" t="s">
        <v>3042</v>
      </c>
      <c r="C390" t="s">
        <v>1484</v>
      </c>
      <c r="D390" t="s">
        <v>1485</v>
      </c>
      <c r="E390">
        <v>410204700</v>
      </c>
      <c r="F390" t="s">
        <v>1486</v>
      </c>
    </row>
    <row r="391" spans="1:6" hidden="1" x14ac:dyDescent="0.25">
      <c r="A391">
        <v>390</v>
      </c>
      <c r="B391" t="s">
        <v>3042</v>
      </c>
      <c r="C391" t="s">
        <v>1479</v>
      </c>
      <c r="D391" t="s">
        <v>1480</v>
      </c>
      <c r="E391">
        <v>410204100</v>
      </c>
      <c r="F391" t="s">
        <v>1482</v>
      </c>
    </row>
    <row r="392" spans="1:6" hidden="1" x14ac:dyDescent="0.25">
      <c r="A392">
        <v>391</v>
      </c>
      <c r="B392" t="s">
        <v>3042</v>
      </c>
      <c r="C392">
        <v>4102046</v>
      </c>
      <c r="D392" t="s">
        <v>1476</v>
      </c>
      <c r="E392">
        <v>410204600</v>
      </c>
      <c r="F392" t="s">
        <v>1477</v>
      </c>
    </row>
    <row r="393" spans="1:6" hidden="1" x14ac:dyDescent="0.25">
      <c r="A393">
        <v>392</v>
      </c>
      <c r="B393" t="s">
        <v>3042</v>
      </c>
      <c r="C393" t="s">
        <v>1516</v>
      </c>
      <c r="D393" t="s">
        <v>1517</v>
      </c>
      <c r="E393" t="s">
        <v>1518</v>
      </c>
      <c r="F393" t="s">
        <v>1519</v>
      </c>
    </row>
    <row r="394" spans="1:6" hidden="1" x14ac:dyDescent="0.25">
      <c r="A394">
        <v>393</v>
      </c>
      <c r="B394" t="s">
        <v>3042</v>
      </c>
      <c r="C394" t="s">
        <v>1522</v>
      </c>
      <c r="D394" t="s">
        <v>102</v>
      </c>
      <c r="E394" t="s">
        <v>1523</v>
      </c>
      <c r="F394" t="s">
        <v>1524</v>
      </c>
    </row>
    <row r="395" spans="1:6" hidden="1" x14ac:dyDescent="0.25">
      <c r="A395">
        <v>394</v>
      </c>
      <c r="B395" t="s">
        <v>3042</v>
      </c>
      <c r="C395" t="s">
        <v>1530</v>
      </c>
      <c r="D395" t="s">
        <v>51</v>
      </c>
      <c r="E395" t="s">
        <v>1531</v>
      </c>
      <c r="F395" t="s">
        <v>989</v>
      </c>
    </row>
    <row r="396" spans="1:6" hidden="1" x14ac:dyDescent="0.25">
      <c r="A396">
        <v>395</v>
      </c>
      <c r="B396" t="s">
        <v>3042</v>
      </c>
      <c r="C396" t="s">
        <v>1533</v>
      </c>
      <c r="D396" t="s">
        <v>1534</v>
      </c>
      <c r="E396">
        <v>410305400</v>
      </c>
      <c r="F396" t="s">
        <v>1535</v>
      </c>
    </row>
    <row r="397" spans="1:6" hidden="1" x14ac:dyDescent="0.25">
      <c r="A397">
        <v>396</v>
      </c>
      <c r="B397" t="s">
        <v>3042</v>
      </c>
      <c r="C397" t="s">
        <v>1539</v>
      </c>
      <c r="D397" t="s">
        <v>1540</v>
      </c>
      <c r="E397" t="s">
        <v>1541</v>
      </c>
      <c r="F397" t="s">
        <v>1542</v>
      </c>
    </row>
    <row r="398" spans="1:6" hidden="1" x14ac:dyDescent="0.25">
      <c r="A398">
        <v>397</v>
      </c>
      <c r="B398" t="s">
        <v>3042</v>
      </c>
      <c r="C398">
        <v>4103052</v>
      </c>
      <c r="D398" t="s">
        <v>1545</v>
      </c>
      <c r="E398">
        <v>410305202</v>
      </c>
      <c r="F398" t="s">
        <v>1546</v>
      </c>
    </row>
    <row r="399" spans="1:6" hidden="1" x14ac:dyDescent="0.25">
      <c r="A399">
        <v>398</v>
      </c>
      <c r="B399" t="s">
        <v>3042</v>
      </c>
      <c r="C399" t="s">
        <v>1549</v>
      </c>
      <c r="D399" t="s">
        <v>1550</v>
      </c>
      <c r="E399" t="s">
        <v>1551</v>
      </c>
      <c r="F399" t="s">
        <v>1550</v>
      </c>
    </row>
    <row r="400" spans="1:6" hidden="1" x14ac:dyDescent="0.25">
      <c r="A400">
        <v>399</v>
      </c>
      <c r="B400" t="s">
        <v>3042</v>
      </c>
      <c r="C400">
        <v>4103067</v>
      </c>
      <c r="D400" t="s">
        <v>51</v>
      </c>
      <c r="E400">
        <v>410306701</v>
      </c>
      <c r="F400" t="s">
        <v>989</v>
      </c>
    </row>
    <row r="401" spans="1:6" hidden="1" x14ac:dyDescent="0.25">
      <c r="A401">
        <v>400</v>
      </c>
      <c r="B401" t="s">
        <v>3042</v>
      </c>
      <c r="C401" t="s">
        <v>1533</v>
      </c>
      <c r="D401" t="s">
        <v>1534</v>
      </c>
      <c r="E401">
        <v>410305400</v>
      </c>
      <c r="F401" t="s">
        <v>1535</v>
      </c>
    </row>
    <row r="402" spans="1:6" hidden="1" x14ac:dyDescent="0.25">
      <c r="A402">
        <v>401</v>
      </c>
      <c r="B402" t="s">
        <v>3042</v>
      </c>
      <c r="C402">
        <v>4103052</v>
      </c>
      <c r="D402" t="s">
        <v>1545</v>
      </c>
      <c r="E402">
        <v>410305202</v>
      </c>
      <c r="F402" t="s">
        <v>1546</v>
      </c>
    </row>
    <row r="403" spans="1:6" hidden="1" x14ac:dyDescent="0.25">
      <c r="A403">
        <v>402</v>
      </c>
      <c r="B403" t="s">
        <v>3042</v>
      </c>
      <c r="C403">
        <v>4103059</v>
      </c>
      <c r="D403" t="s">
        <v>1570</v>
      </c>
      <c r="E403">
        <v>410305900</v>
      </c>
      <c r="F403" t="s">
        <v>1571</v>
      </c>
    </row>
    <row r="404" spans="1:6" hidden="1" x14ac:dyDescent="0.25">
      <c r="A404">
        <v>403</v>
      </c>
      <c r="B404" t="s">
        <v>3042</v>
      </c>
      <c r="C404" t="s">
        <v>1539</v>
      </c>
      <c r="D404" t="s">
        <v>1540</v>
      </c>
      <c r="E404" t="s">
        <v>1541</v>
      </c>
      <c r="F404" t="s">
        <v>1542</v>
      </c>
    </row>
    <row r="405" spans="1:6" hidden="1" x14ac:dyDescent="0.25">
      <c r="A405">
        <v>404</v>
      </c>
      <c r="B405" t="s">
        <v>3042</v>
      </c>
      <c r="C405">
        <v>4103015</v>
      </c>
      <c r="D405" t="s">
        <v>1576</v>
      </c>
      <c r="E405">
        <v>410301505</v>
      </c>
      <c r="F405" t="s">
        <v>1577</v>
      </c>
    </row>
    <row r="406" spans="1:6" hidden="1" x14ac:dyDescent="0.25">
      <c r="A406">
        <v>405</v>
      </c>
      <c r="B406" t="s">
        <v>3042</v>
      </c>
      <c r="C406">
        <v>4103069</v>
      </c>
      <c r="D406" t="s">
        <v>600</v>
      </c>
      <c r="E406">
        <v>410306900</v>
      </c>
      <c r="F406" t="s">
        <v>1579</v>
      </c>
    </row>
    <row r="407" spans="1:6" hidden="1" x14ac:dyDescent="0.25">
      <c r="A407">
        <v>406</v>
      </c>
      <c r="B407" t="s">
        <v>3042</v>
      </c>
      <c r="C407">
        <v>4103067</v>
      </c>
      <c r="D407" t="s">
        <v>51</v>
      </c>
      <c r="E407" t="s">
        <v>1531</v>
      </c>
      <c r="F407" t="s">
        <v>989</v>
      </c>
    </row>
    <row r="408" spans="1:6" hidden="1" x14ac:dyDescent="0.25">
      <c r="A408">
        <v>407</v>
      </c>
      <c r="B408" t="s">
        <v>3042</v>
      </c>
      <c r="C408" t="s">
        <v>1586</v>
      </c>
      <c r="D408" t="s">
        <v>375</v>
      </c>
      <c r="E408" t="s">
        <v>1587</v>
      </c>
      <c r="F408" t="s">
        <v>1588</v>
      </c>
    </row>
    <row r="409" spans="1:6" hidden="1" x14ac:dyDescent="0.25">
      <c r="A409">
        <v>408</v>
      </c>
      <c r="B409" t="s">
        <v>3042</v>
      </c>
      <c r="C409" t="s">
        <v>1592</v>
      </c>
      <c r="D409" t="s">
        <v>1593</v>
      </c>
      <c r="E409" t="s">
        <v>1594</v>
      </c>
      <c r="F409" t="s">
        <v>1546</v>
      </c>
    </row>
    <row r="410" spans="1:6" hidden="1" x14ac:dyDescent="0.25">
      <c r="A410">
        <v>409</v>
      </c>
      <c r="B410" t="s">
        <v>3042</v>
      </c>
      <c r="C410" t="s">
        <v>1597</v>
      </c>
      <c r="D410" t="s">
        <v>1598</v>
      </c>
      <c r="E410" t="s">
        <v>1599</v>
      </c>
      <c r="F410" t="s">
        <v>1600</v>
      </c>
    </row>
    <row r="411" spans="1:6" hidden="1" x14ac:dyDescent="0.25">
      <c r="A411">
        <v>410</v>
      </c>
      <c r="B411" t="s">
        <v>3042</v>
      </c>
      <c r="C411" t="s">
        <v>1603</v>
      </c>
      <c r="D411" t="s">
        <v>1604</v>
      </c>
      <c r="E411" t="s">
        <v>1605</v>
      </c>
      <c r="F411" t="s">
        <v>1604</v>
      </c>
    </row>
    <row r="412" spans="1:6" hidden="1" x14ac:dyDescent="0.25">
      <c r="A412">
        <v>411</v>
      </c>
      <c r="B412" t="s">
        <v>3042</v>
      </c>
      <c r="C412" t="s">
        <v>1530</v>
      </c>
      <c r="D412" t="s">
        <v>51</v>
      </c>
      <c r="E412" t="s">
        <v>1612</v>
      </c>
      <c r="F412" t="s">
        <v>52</v>
      </c>
    </row>
    <row r="413" spans="1:6" hidden="1" x14ac:dyDescent="0.25">
      <c r="A413">
        <v>412</v>
      </c>
      <c r="B413" t="s">
        <v>3042</v>
      </c>
      <c r="C413" t="s">
        <v>1592</v>
      </c>
      <c r="D413" t="s">
        <v>1593</v>
      </c>
      <c r="E413" t="s">
        <v>1594</v>
      </c>
      <c r="F413" t="s">
        <v>1546</v>
      </c>
    </row>
    <row r="414" spans="1:6" hidden="1" x14ac:dyDescent="0.25">
      <c r="A414">
        <v>413</v>
      </c>
      <c r="B414" t="s">
        <v>3047</v>
      </c>
      <c r="C414">
        <v>1704010</v>
      </c>
      <c r="D414" t="s">
        <v>1624</v>
      </c>
      <c r="E414">
        <v>170401000</v>
      </c>
      <c r="F414" t="s">
        <v>1625</v>
      </c>
    </row>
    <row r="415" spans="1:6" hidden="1" x14ac:dyDescent="0.25">
      <c r="A415">
        <v>414</v>
      </c>
      <c r="B415" t="s">
        <v>3047</v>
      </c>
      <c r="C415" t="s">
        <v>1629</v>
      </c>
      <c r="D415" t="s">
        <v>1630</v>
      </c>
      <c r="E415" t="s">
        <v>1631</v>
      </c>
      <c r="F415" t="s">
        <v>1632</v>
      </c>
    </row>
    <row r="416" spans="1:6" hidden="1" x14ac:dyDescent="0.25">
      <c r="A416">
        <v>415</v>
      </c>
      <c r="B416" t="s">
        <v>3043</v>
      </c>
      <c r="C416" t="s">
        <v>1637</v>
      </c>
      <c r="D416" t="s">
        <v>1638</v>
      </c>
      <c r="E416" t="s">
        <v>1639</v>
      </c>
      <c r="F416" t="s">
        <v>1640</v>
      </c>
    </row>
    <row r="417" spans="1:6" hidden="1" x14ac:dyDescent="0.25">
      <c r="A417">
        <v>416</v>
      </c>
      <c r="B417" t="s">
        <v>3042</v>
      </c>
      <c r="C417" t="s">
        <v>1642</v>
      </c>
      <c r="D417" t="s">
        <v>1643</v>
      </c>
      <c r="E417" t="s">
        <v>1644</v>
      </c>
      <c r="F417" t="s">
        <v>1645</v>
      </c>
    </row>
    <row r="418" spans="1:6" hidden="1" x14ac:dyDescent="0.25">
      <c r="A418">
        <v>417</v>
      </c>
      <c r="B418" t="s">
        <v>3042</v>
      </c>
      <c r="C418" t="s">
        <v>1647</v>
      </c>
      <c r="D418" t="s">
        <v>1648</v>
      </c>
      <c r="E418" t="s">
        <v>1649</v>
      </c>
      <c r="F418" t="s">
        <v>1650</v>
      </c>
    </row>
    <row r="419" spans="1:6" hidden="1" x14ac:dyDescent="0.25">
      <c r="A419">
        <v>418</v>
      </c>
      <c r="B419" t="s">
        <v>3042</v>
      </c>
      <c r="C419" t="s">
        <v>1652</v>
      </c>
      <c r="D419" t="s">
        <v>1653</v>
      </c>
      <c r="E419">
        <v>170202300</v>
      </c>
      <c r="F419" t="s">
        <v>1654</v>
      </c>
    </row>
    <row r="420" spans="1:6" hidden="1" x14ac:dyDescent="0.25">
      <c r="A420">
        <v>419</v>
      </c>
      <c r="B420" t="s">
        <v>3042</v>
      </c>
      <c r="C420" t="s">
        <v>1656</v>
      </c>
      <c r="D420" t="s">
        <v>1657</v>
      </c>
      <c r="E420" t="s">
        <v>1658</v>
      </c>
      <c r="F420" t="s">
        <v>1659</v>
      </c>
    </row>
    <row r="421" spans="1:6" hidden="1" x14ac:dyDescent="0.25">
      <c r="A421">
        <v>420</v>
      </c>
      <c r="B421" t="s">
        <v>3043</v>
      </c>
      <c r="C421" t="s">
        <v>1637</v>
      </c>
      <c r="D421" t="s">
        <v>1638</v>
      </c>
      <c r="E421" t="s">
        <v>1639</v>
      </c>
      <c r="F421" t="s">
        <v>1640</v>
      </c>
    </row>
    <row r="422" spans="1:6" hidden="1" x14ac:dyDescent="0.25">
      <c r="A422">
        <v>421</v>
      </c>
      <c r="B422" t="s">
        <v>3042</v>
      </c>
      <c r="C422" t="s">
        <v>1642</v>
      </c>
      <c r="D422" t="s">
        <v>1643</v>
      </c>
      <c r="E422" t="s">
        <v>1644</v>
      </c>
      <c r="F422" t="s">
        <v>1645</v>
      </c>
    </row>
    <row r="423" spans="1:6" hidden="1" x14ac:dyDescent="0.25">
      <c r="A423">
        <v>422</v>
      </c>
      <c r="B423" t="s">
        <v>3042</v>
      </c>
      <c r="C423" t="s">
        <v>1647</v>
      </c>
      <c r="D423" t="s">
        <v>1648</v>
      </c>
      <c r="E423" t="s">
        <v>1649</v>
      </c>
      <c r="F423" t="s">
        <v>1650</v>
      </c>
    </row>
    <row r="424" spans="1:6" hidden="1" x14ac:dyDescent="0.25">
      <c r="A424">
        <v>423</v>
      </c>
      <c r="B424" t="s">
        <v>3042</v>
      </c>
      <c r="C424">
        <v>1702019</v>
      </c>
      <c r="D424" t="s">
        <v>1664</v>
      </c>
      <c r="E424">
        <v>170201900</v>
      </c>
      <c r="F424" t="s">
        <v>1665</v>
      </c>
    </row>
    <row r="425" spans="1:6" hidden="1" x14ac:dyDescent="0.25">
      <c r="A425">
        <v>424</v>
      </c>
      <c r="B425" t="s">
        <v>3047</v>
      </c>
      <c r="C425" t="s">
        <v>1673</v>
      </c>
      <c r="D425" t="s">
        <v>1674</v>
      </c>
      <c r="E425" t="s">
        <v>1675</v>
      </c>
      <c r="F425" t="s">
        <v>1676</v>
      </c>
    </row>
    <row r="426" spans="1:6" hidden="1" x14ac:dyDescent="0.25">
      <c r="A426">
        <v>425</v>
      </c>
      <c r="B426" t="s">
        <v>3047</v>
      </c>
      <c r="C426" t="s">
        <v>1678</v>
      </c>
      <c r="D426" t="s">
        <v>1679</v>
      </c>
      <c r="E426" t="s">
        <v>1680</v>
      </c>
      <c r="F426" t="s">
        <v>1681</v>
      </c>
    </row>
    <row r="427" spans="1:6" hidden="1" x14ac:dyDescent="0.25">
      <c r="A427">
        <v>426</v>
      </c>
      <c r="B427" t="s">
        <v>3043</v>
      </c>
      <c r="C427" t="s">
        <v>1637</v>
      </c>
      <c r="D427" t="s">
        <v>1638</v>
      </c>
      <c r="E427" t="s">
        <v>1639</v>
      </c>
      <c r="F427" t="s">
        <v>1640</v>
      </c>
    </row>
    <row r="428" spans="1:6" hidden="1" x14ac:dyDescent="0.25">
      <c r="A428">
        <v>427</v>
      </c>
      <c r="B428" t="s">
        <v>3042</v>
      </c>
      <c r="C428" t="s">
        <v>1685</v>
      </c>
      <c r="D428" t="s">
        <v>1686</v>
      </c>
      <c r="E428" t="s">
        <v>1687</v>
      </c>
      <c r="F428" t="s">
        <v>1688</v>
      </c>
    </row>
    <row r="429" spans="1:6" hidden="1" x14ac:dyDescent="0.25">
      <c r="A429">
        <v>428</v>
      </c>
      <c r="B429" t="s">
        <v>3042</v>
      </c>
      <c r="C429" t="s">
        <v>1690</v>
      </c>
      <c r="D429" t="s">
        <v>1691</v>
      </c>
      <c r="E429" t="s">
        <v>1692</v>
      </c>
      <c r="F429" t="s">
        <v>1693</v>
      </c>
    </row>
    <row r="430" spans="1:6" hidden="1" x14ac:dyDescent="0.25">
      <c r="A430">
        <v>429</v>
      </c>
      <c r="B430" t="s">
        <v>3042</v>
      </c>
      <c r="C430" t="s">
        <v>1695</v>
      </c>
      <c r="D430" t="s">
        <v>102</v>
      </c>
      <c r="E430" t="s">
        <v>1696</v>
      </c>
      <c r="F430" t="s">
        <v>864</v>
      </c>
    </row>
    <row r="431" spans="1:6" hidden="1" x14ac:dyDescent="0.25">
      <c r="A431">
        <v>430</v>
      </c>
      <c r="B431" t="s">
        <v>3042</v>
      </c>
      <c r="C431" t="s">
        <v>1702</v>
      </c>
      <c r="D431" t="s">
        <v>1703</v>
      </c>
      <c r="E431" t="s">
        <v>1704</v>
      </c>
      <c r="F431" t="s">
        <v>1703</v>
      </c>
    </row>
    <row r="432" spans="1:6" hidden="1" x14ac:dyDescent="0.25">
      <c r="A432">
        <v>431</v>
      </c>
      <c r="B432" t="s">
        <v>3042</v>
      </c>
      <c r="C432" t="s">
        <v>1706</v>
      </c>
      <c r="D432" t="s">
        <v>1408</v>
      </c>
      <c r="E432">
        <v>170910900</v>
      </c>
      <c r="F432" t="s">
        <v>895</v>
      </c>
    </row>
    <row r="433" spans="1:6" hidden="1" x14ac:dyDescent="0.25">
      <c r="A433">
        <v>432</v>
      </c>
      <c r="B433" t="s">
        <v>3047</v>
      </c>
      <c r="C433">
        <v>1708016</v>
      </c>
      <c r="D433" t="s">
        <v>102</v>
      </c>
      <c r="E433">
        <v>170801600</v>
      </c>
      <c r="F433" t="s">
        <v>1713</v>
      </c>
    </row>
    <row r="434" spans="1:6" hidden="1" x14ac:dyDescent="0.25">
      <c r="A434">
        <v>433</v>
      </c>
      <c r="B434" t="s">
        <v>3047</v>
      </c>
      <c r="C434">
        <v>1708015</v>
      </c>
      <c r="D434" t="s">
        <v>375</v>
      </c>
      <c r="E434">
        <v>170801502</v>
      </c>
      <c r="F434" t="s">
        <v>1715</v>
      </c>
    </row>
    <row r="435" spans="1:6" hidden="1" x14ac:dyDescent="0.25">
      <c r="A435">
        <v>434</v>
      </c>
      <c r="B435" t="s">
        <v>3047</v>
      </c>
      <c r="C435" t="s">
        <v>1717</v>
      </c>
      <c r="D435" t="s">
        <v>1718</v>
      </c>
      <c r="E435" t="s">
        <v>1719</v>
      </c>
      <c r="F435" t="s">
        <v>1720</v>
      </c>
    </row>
    <row r="436" spans="1:6" hidden="1" x14ac:dyDescent="0.25">
      <c r="A436">
        <v>435</v>
      </c>
      <c r="B436" t="s">
        <v>3047</v>
      </c>
      <c r="C436" t="s">
        <v>1722</v>
      </c>
      <c r="D436" t="s">
        <v>1723</v>
      </c>
      <c r="E436">
        <v>170804100</v>
      </c>
      <c r="F436" t="s">
        <v>1724</v>
      </c>
    </row>
    <row r="437" spans="1:6" hidden="1" x14ac:dyDescent="0.25">
      <c r="A437">
        <v>436</v>
      </c>
      <c r="B437" t="s">
        <v>3047</v>
      </c>
      <c r="C437" t="s">
        <v>1732</v>
      </c>
      <c r="D437" t="s">
        <v>1733</v>
      </c>
      <c r="E437" t="s">
        <v>1734</v>
      </c>
      <c r="F437" t="s">
        <v>1735</v>
      </c>
    </row>
    <row r="438" spans="1:6" hidden="1" x14ac:dyDescent="0.25">
      <c r="A438">
        <v>437</v>
      </c>
      <c r="B438" t="s">
        <v>3047</v>
      </c>
      <c r="C438" t="s">
        <v>1739</v>
      </c>
      <c r="D438" t="s">
        <v>1740</v>
      </c>
      <c r="E438" t="s">
        <v>1741</v>
      </c>
      <c r="F438" t="s">
        <v>1742</v>
      </c>
    </row>
    <row r="439" spans="1:6" hidden="1" x14ac:dyDescent="0.25">
      <c r="A439">
        <v>438</v>
      </c>
      <c r="B439" t="s">
        <v>3047</v>
      </c>
      <c r="C439" t="s">
        <v>1745</v>
      </c>
      <c r="D439" t="s">
        <v>1746</v>
      </c>
      <c r="E439" t="s">
        <v>1747</v>
      </c>
      <c r="F439" t="s">
        <v>1748</v>
      </c>
    </row>
    <row r="440" spans="1:6" hidden="1" x14ac:dyDescent="0.25">
      <c r="A440">
        <v>439</v>
      </c>
      <c r="B440" t="s">
        <v>3047</v>
      </c>
      <c r="C440" t="s">
        <v>1592</v>
      </c>
      <c r="D440" t="s">
        <v>1593</v>
      </c>
      <c r="E440" t="s">
        <v>1594</v>
      </c>
      <c r="F440" t="s">
        <v>1546</v>
      </c>
    </row>
    <row r="441" spans="1:6" hidden="1" x14ac:dyDescent="0.25">
      <c r="A441">
        <v>440</v>
      </c>
      <c r="B441" t="s">
        <v>3047</v>
      </c>
      <c r="C441" t="s">
        <v>1753</v>
      </c>
      <c r="D441" t="s">
        <v>1754</v>
      </c>
      <c r="E441" t="s">
        <v>1755</v>
      </c>
      <c r="F441" t="s">
        <v>1756</v>
      </c>
    </row>
    <row r="442" spans="1:6" hidden="1" x14ac:dyDescent="0.25">
      <c r="A442">
        <v>441</v>
      </c>
      <c r="B442" t="s">
        <v>3047</v>
      </c>
      <c r="C442" t="s">
        <v>1530</v>
      </c>
      <c r="D442" t="s">
        <v>51</v>
      </c>
      <c r="E442" t="s">
        <v>1531</v>
      </c>
      <c r="F442" t="s">
        <v>989</v>
      </c>
    </row>
    <row r="443" spans="1:6" hidden="1" x14ac:dyDescent="0.25">
      <c r="A443">
        <v>442</v>
      </c>
      <c r="B443" t="s">
        <v>3047</v>
      </c>
      <c r="C443" t="s">
        <v>1763</v>
      </c>
      <c r="D443" t="s">
        <v>1764</v>
      </c>
      <c r="E443" t="s">
        <v>1765</v>
      </c>
      <c r="F443" t="s">
        <v>1766</v>
      </c>
    </row>
    <row r="444" spans="1:6" hidden="1" x14ac:dyDescent="0.25">
      <c r="A444">
        <v>443</v>
      </c>
      <c r="B444" t="s">
        <v>3043</v>
      </c>
      <c r="C444">
        <v>3502046</v>
      </c>
      <c r="D444" t="s">
        <v>1777</v>
      </c>
      <c r="E444">
        <v>350204600</v>
      </c>
      <c r="F444" t="s">
        <v>610</v>
      </c>
    </row>
    <row r="445" spans="1:6" hidden="1" x14ac:dyDescent="0.25">
      <c r="A445">
        <v>444</v>
      </c>
      <c r="B445" t="s">
        <v>3043</v>
      </c>
      <c r="C445">
        <v>3502094</v>
      </c>
      <c r="D445" t="s">
        <v>1782</v>
      </c>
      <c r="E445">
        <v>350209400</v>
      </c>
      <c r="F445" t="s">
        <v>1783</v>
      </c>
    </row>
    <row r="446" spans="1:6" hidden="1" x14ac:dyDescent="0.25">
      <c r="A446">
        <v>445</v>
      </c>
      <c r="B446" t="s">
        <v>3042</v>
      </c>
      <c r="C446">
        <v>3502011</v>
      </c>
      <c r="D446" t="s">
        <v>1785</v>
      </c>
      <c r="E446" t="s">
        <v>1786</v>
      </c>
      <c r="F446" t="s">
        <v>1787</v>
      </c>
    </row>
    <row r="447" spans="1:6" hidden="1" x14ac:dyDescent="0.25">
      <c r="A447">
        <v>446</v>
      </c>
      <c r="B447" t="s">
        <v>3042</v>
      </c>
      <c r="C447">
        <v>3502047</v>
      </c>
      <c r="D447" t="s">
        <v>51</v>
      </c>
      <c r="E447">
        <v>350204700</v>
      </c>
      <c r="F447" t="s">
        <v>224</v>
      </c>
    </row>
    <row r="448" spans="1:6" hidden="1" x14ac:dyDescent="0.25">
      <c r="A448">
        <v>447</v>
      </c>
      <c r="B448" t="s">
        <v>3042</v>
      </c>
      <c r="C448" t="s">
        <v>1790</v>
      </c>
      <c r="D448" t="s">
        <v>1791</v>
      </c>
      <c r="E448" t="s">
        <v>1792</v>
      </c>
      <c r="F448" t="s">
        <v>1793</v>
      </c>
    </row>
    <row r="449" spans="1:6" hidden="1" x14ac:dyDescent="0.25">
      <c r="A449">
        <v>448</v>
      </c>
      <c r="B449" t="s">
        <v>3042</v>
      </c>
      <c r="C449" t="s">
        <v>1795</v>
      </c>
      <c r="D449" t="s">
        <v>1796</v>
      </c>
      <c r="E449" t="s">
        <v>1797</v>
      </c>
      <c r="F449" t="s">
        <v>1798</v>
      </c>
    </row>
    <row r="450" spans="1:6" hidden="1" x14ac:dyDescent="0.25">
      <c r="A450">
        <v>449</v>
      </c>
      <c r="B450" t="s">
        <v>3043</v>
      </c>
      <c r="C450">
        <v>3502039</v>
      </c>
      <c r="D450" t="s">
        <v>1800</v>
      </c>
      <c r="E450">
        <v>350203900</v>
      </c>
      <c r="F450" t="s">
        <v>49</v>
      </c>
    </row>
    <row r="451" spans="1:6" hidden="1" x14ac:dyDescent="0.25">
      <c r="A451">
        <v>450</v>
      </c>
      <c r="B451" t="s">
        <v>3043</v>
      </c>
      <c r="C451" t="s">
        <v>1802</v>
      </c>
      <c r="D451" t="s">
        <v>1777</v>
      </c>
      <c r="E451" t="s">
        <v>1803</v>
      </c>
      <c r="F451" t="s">
        <v>1804</v>
      </c>
    </row>
    <row r="452" spans="1:6" hidden="1" x14ac:dyDescent="0.25">
      <c r="A452">
        <v>451</v>
      </c>
      <c r="B452" t="s">
        <v>3042</v>
      </c>
      <c r="C452" t="s">
        <v>1806</v>
      </c>
      <c r="D452" t="s">
        <v>1807</v>
      </c>
      <c r="E452" t="s">
        <v>1808</v>
      </c>
      <c r="F452" t="s">
        <v>1809</v>
      </c>
    </row>
    <row r="453" spans="1:6" hidden="1" x14ac:dyDescent="0.25">
      <c r="A453">
        <v>452</v>
      </c>
      <c r="B453" t="s">
        <v>3047</v>
      </c>
      <c r="C453">
        <v>3602018</v>
      </c>
      <c r="D453" t="s">
        <v>1820</v>
      </c>
      <c r="E453">
        <v>360201800</v>
      </c>
      <c r="F453" t="s">
        <v>1821</v>
      </c>
    </row>
    <row r="454" spans="1:6" hidden="1" x14ac:dyDescent="0.25">
      <c r="A454">
        <v>453</v>
      </c>
      <c r="B454" t="s">
        <v>3047</v>
      </c>
      <c r="C454">
        <v>3602050</v>
      </c>
      <c r="D454" t="s">
        <v>1826</v>
      </c>
      <c r="E454" t="s">
        <v>1827</v>
      </c>
      <c r="F454" t="s">
        <v>1828</v>
      </c>
    </row>
    <row r="455" spans="1:6" hidden="1" x14ac:dyDescent="0.25">
      <c r="A455">
        <v>454</v>
      </c>
      <c r="B455" t="s">
        <v>3047</v>
      </c>
      <c r="C455" t="s">
        <v>1830</v>
      </c>
      <c r="D455" t="s">
        <v>116</v>
      </c>
      <c r="E455" t="s">
        <v>1831</v>
      </c>
      <c r="F455" t="s">
        <v>116</v>
      </c>
    </row>
    <row r="456" spans="1:6" hidden="1" x14ac:dyDescent="0.25">
      <c r="A456">
        <v>455</v>
      </c>
      <c r="B456" t="s">
        <v>3047</v>
      </c>
      <c r="C456">
        <v>3602022</v>
      </c>
      <c r="D456" t="s">
        <v>1833</v>
      </c>
      <c r="E456" t="s">
        <v>1834</v>
      </c>
      <c r="F456" t="s">
        <v>1835</v>
      </c>
    </row>
    <row r="457" spans="1:6" hidden="1" x14ac:dyDescent="0.25">
      <c r="A457">
        <v>456</v>
      </c>
      <c r="B457" t="s">
        <v>3047</v>
      </c>
      <c r="C457">
        <v>3602027</v>
      </c>
      <c r="D457" t="s">
        <v>1837</v>
      </c>
      <c r="E457" t="s">
        <v>1838</v>
      </c>
      <c r="F457" t="s">
        <v>1839</v>
      </c>
    </row>
    <row r="458" spans="1:6" hidden="1" x14ac:dyDescent="0.25">
      <c r="A458">
        <v>457</v>
      </c>
      <c r="B458" t="s">
        <v>3047</v>
      </c>
      <c r="C458" t="s">
        <v>1841</v>
      </c>
      <c r="D458" t="s">
        <v>1842</v>
      </c>
      <c r="E458" t="s">
        <v>1843</v>
      </c>
      <c r="F458" t="s">
        <v>1844</v>
      </c>
    </row>
    <row r="459" spans="1:6" hidden="1" x14ac:dyDescent="0.25">
      <c r="A459">
        <v>458</v>
      </c>
      <c r="B459" t="s">
        <v>3043</v>
      </c>
      <c r="C459" t="s">
        <v>1847</v>
      </c>
      <c r="D459" t="s">
        <v>1848</v>
      </c>
      <c r="E459" t="s">
        <v>1849</v>
      </c>
      <c r="F459" t="s">
        <v>1850</v>
      </c>
    </row>
    <row r="460" spans="1:6" hidden="1" x14ac:dyDescent="0.25">
      <c r="A460">
        <v>459</v>
      </c>
      <c r="B460" t="s">
        <v>3043</v>
      </c>
      <c r="C460">
        <v>3502007</v>
      </c>
      <c r="D460" t="s">
        <v>1852</v>
      </c>
      <c r="E460" t="s">
        <v>1853</v>
      </c>
      <c r="F460" t="s">
        <v>1854</v>
      </c>
    </row>
    <row r="461" spans="1:6" hidden="1" x14ac:dyDescent="0.25">
      <c r="A461">
        <v>460</v>
      </c>
      <c r="B461" t="s">
        <v>3042</v>
      </c>
      <c r="C461">
        <v>3502008</v>
      </c>
      <c r="D461" t="s">
        <v>1856</v>
      </c>
      <c r="E461" t="s">
        <v>1857</v>
      </c>
      <c r="F461" t="s">
        <v>1858</v>
      </c>
    </row>
    <row r="462" spans="1:6" hidden="1" x14ac:dyDescent="0.25">
      <c r="A462">
        <v>461</v>
      </c>
      <c r="B462" t="s">
        <v>3042</v>
      </c>
      <c r="C462">
        <v>3502020</v>
      </c>
      <c r="D462" t="s">
        <v>1860</v>
      </c>
      <c r="E462">
        <v>350202000</v>
      </c>
      <c r="F462" t="s">
        <v>1861</v>
      </c>
    </row>
    <row r="463" spans="1:6" hidden="1" x14ac:dyDescent="0.25">
      <c r="A463">
        <v>462</v>
      </c>
      <c r="B463" t="s">
        <v>3042</v>
      </c>
      <c r="C463">
        <v>3502021</v>
      </c>
      <c r="D463" t="s">
        <v>1863</v>
      </c>
      <c r="E463">
        <v>350202102</v>
      </c>
      <c r="F463" t="s">
        <v>1864</v>
      </c>
    </row>
    <row r="464" spans="1:6" hidden="1" x14ac:dyDescent="0.25">
      <c r="A464">
        <v>463</v>
      </c>
      <c r="B464" t="s">
        <v>3047</v>
      </c>
      <c r="C464" t="s">
        <v>1874</v>
      </c>
      <c r="D464" t="s">
        <v>1875</v>
      </c>
      <c r="E464" t="s">
        <v>1876</v>
      </c>
      <c r="F464" t="s">
        <v>1877</v>
      </c>
    </row>
    <row r="465" spans="1:6" hidden="1" x14ac:dyDescent="0.25">
      <c r="A465">
        <v>464</v>
      </c>
      <c r="B465" t="s">
        <v>3047</v>
      </c>
      <c r="C465" t="s">
        <v>1879</v>
      </c>
      <c r="D465" t="s">
        <v>1880</v>
      </c>
      <c r="E465" t="s">
        <v>1881</v>
      </c>
      <c r="F465" t="s">
        <v>1882</v>
      </c>
    </row>
    <row r="466" spans="1:6" hidden="1" x14ac:dyDescent="0.25">
      <c r="A466">
        <v>465</v>
      </c>
      <c r="B466" t="s">
        <v>3047</v>
      </c>
      <c r="C466" t="s">
        <v>1884</v>
      </c>
      <c r="D466" t="s">
        <v>1885</v>
      </c>
      <c r="E466" t="s">
        <v>1886</v>
      </c>
      <c r="F466" t="s">
        <v>1887</v>
      </c>
    </row>
    <row r="467" spans="1:6" hidden="1" x14ac:dyDescent="0.25">
      <c r="A467">
        <v>466</v>
      </c>
      <c r="B467" t="s">
        <v>3047</v>
      </c>
      <c r="C467" t="s">
        <v>1890</v>
      </c>
      <c r="D467" t="s">
        <v>1891</v>
      </c>
      <c r="E467" t="s">
        <v>1892</v>
      </c>
      <c r="F467" t="s">
        <v>1893</v>
      </c>
    </row>
    <row r="468" spans="1:6" hidden="1" x14ac:dyDescent="0.25">
      <c r="A468">
        <v>467</v>
      </c>
      <c r="B468" t="s">
        <v>3047</v>
      </c>
      <c r="C468" t="s">
        <v>1895</v>
      </c>
      <c r="D468" t="s">
        <v>1896</v>
      </c>
      <c r="E468" t="s">
        <v>1897</v>
      </c>
      <c r="F468" t="s">
        <v>1898</v>
      </c>
    </row>
    <row r="469" spans="1:6" hidden="1" x14ac:dyDescent="0.25">
      <c r="A469">
        <v>468</v>
      </c>
      <c r="B469" t="s">
        <v>3047</v>
      </c>
      <c r="C469" t="s">
        <v>1900</v>
      </c>
      <c r="D469" t="s">
        <v>1901</v>
      </c>
      <c r="E469" t="s">
        <v>1902</v>
      </c>
      <c r="F469" t="s">
        <v>1903</v>
      </c>
    </row>
    <row r="470" spans="1:6" hidden="1" x14ac:dyDescent="0.25">
      <c r="A470">
        <v>469</v>
      </c>
      <c r="B470" t="s">
        <v>3047</v>
      </c>
      <c r="C470">
        <v>3906015</v>
      </c>
      <c r="D470" t="s">
        <v>51</v>
      </c>
      <c r="E470">
        <v>390601500</v>
      </c>
      <c r="F470" t="s">
        <v>224</v>
      </c>
    </row>
    <row r="471" spans="1:6" hidden="1" x14ac:dyDescent="0.25">
      <c r="A471">
        <v>470</v>
      </c>
      <c r="B471" t="s">
        <v>3047</v>
      </c>
      <c r="C471">
        <v>3906011</v>
      </c>
      <c r="D471" t="s">
        <v>3050</v>
      </c>
      <c r="E471">
        <v>390601100</v>
      </c>
      <c r="F471" t="s">
        <v>3051</v>
      </c>
    </row>
    <row r="472" spans="1:6" hidden="1" x14ac:dyDescent="0.25">
      <c r="A472">
        <v>471</v>
      </c>
      <c r="B472" t="s">
        <v>3042</v>
      </c>
      <c r="C472" t="s">
        <v>1927</v>
      </c>
      <c r="D472" t="s">
        <v>102</v>
      </c>
      <c r="E472" t="s">
        <v>1928</v>
      </c>
      <c r="F472" t="s">
        <v>1929</v>
      </c>
    </row>
    <row r="473" spans="1:6" hidden="1" x14ac:dyDescent="0.25">
      <c r="A473">
        <v>472</v>
      </c>
      <c r="B473" t="s">
        <v>3042</v>
      </c>
      <c r="C473">
        <v>2104002</v>
      </c>
      <c r="D473" t="s">
        <v>114</v>
      </c>
      <c r="E473" t="s">
        <v>1933</v>
      </c>
      <c r="F473" t="s">
        <v>1934</v>
      </c>
    </row>
    <row r="474" spans="1:6" hidden="1" x14ac:dyDescent="0.25">
      <c r="A474">
        <v>473</v>
      </c>
      <c r="B474" t="s">
        <v>3043</v>
      </c>
      <c r="C474" t="s">
        <v>1936</v>
      </c>
      <c r="D474" t="s">
        <v>1937</v>
      </c>
      <c r="E474" t="s">
        <v>1938</v>
      </c>
      <c r="F474" t="s">
        <v>1939</v>
      </c>
    </row>
    <row r="475" spans="1:6" hidden="1" x14ac:dyDescent="0.25">
      <c r="A475">
        <v>474</v>
      </c>
      <c r="B475" t="s">
        <v>3042</v>
      </c>
      <c r="C475">
        <v>2104013</v>
      </c>
      <c r="D475" t="s">
        <v>1941</v>
      </c>
      <c r="E475" t="s">
        <v>1942</v>
      </c>
      <c r="F475" t="s">
        <v>1943</v>
      </c>
    </row>
    <row r="476" spans="1:6" hidden="1" x14ac:dyDescent="0.25">
      <c r="A476">
        <v>475</v>
      </c>
      <c r="B476" t="s">
        <v>3042</v>
      </c>
      <c r="C476" t="s">
        <v>1945</v>
      </c>
      <c r="D476" t="s">
        <v>1946</v>
      </c>
      <c r="E476" t="s">
        <v>1947</v>
      </c>
      <c r="F476" t="s">
        <v>1948</v>
      </c>
    </row>
    <row r="477" spans="1:6" hidden="1" x14ac:dyDescent="0.25">
      <c r="A477">
        <v>476</v>
      </c>
      <c r="B477" t="s">
        <v>3042</v>
      </c>
      <c r="C477">
        <v>2104002</v>
      </c>
      <c r="D477" t="s">
        <v>114</v>
      </c>
      <c r="E477">
        <v>210400200</v>
      </c>
      <c r="F477" t="s">
        <v>1934</v>
      </c>
    </row>
    <row r="478" spans="1:6" hidden="1" x14ac:dyDescent="0.25">
      <c r="A478">
        <v>477</v>
      </c>
      <c r="B478" t="s">
        <v>3042</v>
      </c>
      <c r="C478">
        <v>2104020</v>
      </c>
      <c r="D478" t="s">
        <v>375</v>
      </c>
      <c r="E478">
        <v>210402000</v>
      </c>
      <c r="F478" t="s">
        <v>461</v>
      </c>
    </row>
    <row r="479" spans="1:6" hidden="1" x14ac:dyDescent="0.25">
      <c r="A479">
        <v>478</v>
      </c>
      <c r="B479" t="s">
        <v>3043</v>
      </c>
      <c r="C479">
        <v>2101016</v>
      </c>
      <c r="D479" t="s">
        <v>1962</v>
      </c>
      <c r="E479" t="s">
        <v>1963</v>
      </c>
      <c r="F479" t="s">
        <v>1964</v>
      </c>
    </row>
    <row r="480" spans="1:6" hidden="1" x14ac:dyDescent="0.25">
      <c r="A480">
        <v>479</v>
      </c>
      <c r="B480" t="s">
        <v>3043</v>
      </c>
      <c r="C480">
        <v>2101013</v>
      </c>
      <c r="D480" t="s">
        <v>1966</v>
      </c>
      <c r="E480" t="s">
        <v>1967</v>
      </c>
      <c r="F480" t="s">
        <v>1968</v>
      </c>
    </row>
    <row r="481" spans="1:6" hidden="1" x14ac:dyDescent="0.25">
      <c r="A481">
        <v>480</v>
      </c>
      <c r="B481" t="s">
        <v>3047</v>
      </c>
      <c r="C481" t="s">
        <v>1970</v>
      </c>
      <c r="D481" t="s">
        <v>1971</v>
      </c>
      <c r="E481">
        <v>210101400</v>
      </c>
      <c r="F481" t="s">
        <v>1972</v>
      </c>
    </row>
    <row r="482" spans="1:6" hidden="1" x14ac:dyDescent="0.25">
      <c r="A482">
        <v>481</v>
      </c>
      <c r="B482" t="s">
        <v>3042</v>
      </c>
      <c r="C482">
        <v>2102062</v>
      </c>
      <c r="D482" t="s">
        <v>1978</v>
      </c>
      <c r="E482">
        <v>210206200</v>
      </c>
      <c r="F482" t="s">
        <v>1979</v>
      </c>
    </row>
    <row r="483" spans="1:6" hidden="1" x14ac:dyDescent="0.25">
      <c r="A483">
        <v>482</v>
      </c>
      <c r="B483" t="s">
        <v>3042</v>
      </c>
      <c r="C483">
        <v>2102058</v>
      </c>
      <c r="D483" t="s">
        <v>1980</v>
      </c>
      <c r="E483" t="s">
        <v>1981</v>
      </c>
      <c r="F483" t="s">
        <v>1982</v>
      </c>
    </row>
    <row r="484" spans="1:6" hidden="1" x14ac:dyDescent="0.25">
      <c r="A484">
        <v>483</v>
      </c>
      <c r="B484" t="s">
        <v>3042</v>
      </c>
      <c r="C484">
        <v>2102038</v>
      </c>
      <c r="D484" t="s">
        <v>1984</v>
      </c>
      <c r="E484">
        <v>210203800</v>
      </c>
      <c r="F484" t="s">
        <v>1985</v>
      </c>
    </row>
    <row r="485" spans="1:6" hidden="1" x14ac:dyDescent="0.25">
      <c r="A485">
        <v>484</v>
      </c>
      <c r="B485" t="s">
        <v>3042</v>
      </c>
      <c r="C485">
        <v>2102002</v>
      </c>
      <c r="D485" t="s">
        <v>1987</v>
      </c>
      <c r="E485">
        <v>210200200</v>
      </c>
      <c r="F485" t="s">
        <v>1988</v>
      </c>
    </row>
    <row r="486" spans="1:6" hidden="1" x14ac:dyDescent="0.25">
      <c r="A486">
        <v>485</v>
      </c>
      <c r="B486" t="s">
        <v>3042</v>
      </c>
      <c r="C486">
        <v>2102021</v>
      </c>
      <c r="D486" t="s">
        <v>1990</v>
      </c>
      <c r="E486">
        <v>210202100</v>
      </c>
      <c r="F486" t="s">
        <v>1990</v>
      </c>
    </row>
    <row r="487" spans="1:6" hidden="1" x14ac:dyDescent="0.25">
      <c r="A487">
        <v>486</v>
      </c>
      <c r="B487" t="s">
        <v>3042</v>
      </c>
      <c r="C487">
        <v>2102044</v>
      </c>
      <c r="D487" t="s">
        <v>1992</v>
      </c>
      <c r="E487">
        <v>210204401</v>
      </c>
      <c r="F487" t="s">
        <v>1993</v>
      </c>
    </row>
    <row r="488" spans="1:6" hidden="1" x14ac:dyDescent="0.25">
      <c r="A488">
        <v>487</v>
      </c>
      <c r="B488" t="s">
        <v>3047</v>
      </c>
      <c r="C488" t="s">
        <v>2000</v>
      </c>
      <c r="D488" t="s">
        <v>102</v>
      </c>
      <c r="E488" t="s">
        <v>2001</v>
      </c>
      <c r="F488" t="s">
        <v>103</v>
      </c>
    </row>
    <row r="489" spans="1:6" hidden="1" x14ac:dyDescent="0.25">
      <c r="A489">
        <v>488</v>
      </c>
      <c r="B489" t="s">
        <v>3043</v>
      </c>
      <c r="C489">
        <v>3202049</v>
      </c>
      <c r="D489" t="s">
        <v>2012</v>
      </c>
      <c r="E489">
        <v>320204900</v>
      </c>
      <c r="F489" t="s">
        <v>2013</v>
      </c>
    </row>
    <row r="490" spans="1:6" hidden="1" x14ac:dyDescent="0.25">
      <c r="A490">
        <v>489</v>
      </c>
      <c r="B490" t="s">
        <v>3042</v>
      </c>
      <c r="C490">
        <v>3202004</v>
      </c>
      <c r="D490" t="s">
        <v>2018</v>
      </c>
      <c r="E490">
        <v>320200400</v>
      </c>
      <c r="F490" t="s">
        <v>461</v>
      </c>
    </row>
    <row r="491" spans="1:6" hidden="1" x14ac:dyDescent="0.25">
      <c r="A491">
        <v>490</v>
      </c>
      <c r="B491" t="s">
        <v>3043</v>
      </c>
      <c r="C491">
        <v>3202001</v>
      </c>
      <c r="D491" t="s">
        <v>2021</v>
      </c>
      <c r="E491">
        <v>320200100</v>
      </c>
      <c r="F491" t="s">
        <v>103</v>
      </c>
    </row>
    <row r="492" spans="1:6" hidden="1" x14ac:dyDescent="0.25">
      <c r="A492">
        <v>491</v>
      </c>
      <c r="B492" t="s">
        <v>3042</v>
      </c>
      <c r="C492">
        <v>3202038</v>
      </c>
      <c r="D492" t="s">
        <v>2027</v>
      </c>
      <c r="E492">
        <v>320203800</v>
      </c>
      <c r="F492" t="s">
        <v>2028</v>
      </c>
    </row>
    <row r="493" spans="1:6" hidden="1" x14ac:dyDescent="0.25">
      <c r="A493">
        <v>492</v>
      </c>
      <c r="B493" t="s">
        <v>3043</v>
      </c>
      <c r="C493">
        <v>3201003</v>
      </c>
      <c r="D493" t="s">
        <v>2031</v>
      </c>
      <c r="E493" t="s">
        <v>2032</v>
      </c>
      <c r="F493" t="s">
        <v>2033</v>
      </c>
    </row>
    <row r="494" spans="1:6" hidden="1" x14ac:dyDescent="0.25">
      <c r="A494">
        <v>493</v>
      </c>
      <c r="B494" t="s">
        <v>3047</v>
      </c>
      <c r="C494">
        <v>3204056</v>
      </c>
      <c r="D494" t="s">
        <v>2036</v>
      </c>
      <c r="E494">
        <v>320405600</v>
      </c>
      <c r="F494" t="s">
        <v>2037</v>
      </c>
    </row>
    <row r="495" spans="1:6" hidden="1" x14ac:dyDescent="0.25">
      <c r="A495">
        <v>494</v>
      </c>
      <c r="B495" t="s">
        <v>3047</v>
      </c>
      <c r="C495">
        <v>3204048</v>
      </c>
      <c r="D495" t="s">
        <v>2040</v>
      </c>
      <c r="E495">
        <v>320404800</v>
      </c>
      <c r="F495" t="s">
        <v>2041</v>
      </c>
    </row>
    <row r="496" spans="1:6" hidden="1" x14ac:dyDescent="0.25">
      <c r="A496">
        <v>495</v>
      </c>
      <c r="B496" t="s">
        <v>3042</v>
      </c>
      <c r="C496">
        <v>3202005</v>
      </c>
      <c r="D496" t="s">
        <v>2059</v>
      </c>
      <c r="E496">
        <v>320205000</v>
      </c>
      <c r="F496" t="s">
        <v>2060</v>
      </c>
    </row>
    <row r="497" spans="1:6" hidden="1" x14ac:dyDescent="0.25">
      <c r="A497">
        <v>496</v>
      </c>
      <c r="B497" t="s">
        <v>3042</v>
      </c>
      <c r="C497">
        <v>3202052</v>
      </c>
      <c r="D497" t="s">
        <v>51</v>
      </c>
      <c r="E497">
        <v>320205200</v>
      </c>
      <c r="F497" t="s">
        <v>224</v>
      </c>
    </row>
    <row r="498" spans="1:6" hidden="1" x14ac:dyDescent="0.25">
      <c r="A498">
        <v>497</v>
      </c>
      <c r="B498" t="s">
        <v>3042</v>
      </c>
      <c r="C498">
        <v>3202043</v>
      </c>
      <c r="D498" t="s">
        <v>2051</v>
      </c>
      <c r="E498">
        <v>320204300</v>
      </c>
      <c r="F498" t="s">
        <v>2052</v>
      </c>
    </row>
    <row r="499" spans="1:6" hidden="1" x14ac:dyDescent="0.25">
      <c r="A499">
        <v>498</v>
      </c>
      <c r="B499" t="s">
        <v>3043</v>
      </c>
      <c r="C499">
        <v>3202001</v>
      </c>
      <c r="D499" t="s">
        <v>2055</v>
      </c>
      <c r="E499">
        <v>320200112</v>
      </c>
      <c r="F499" t="s">
        <v>2056</v>
      </c>
    </row>
    <row r="500" spans="1:6" hidden="1" x14ac:dyDescent="0.25">
      <c r="A500">
        <v>499</v>
      </c>
      <c r="B500" t="s">
        <v>3043</v>
      </c>
      <c r="C500">
        <v>3202005</v>
      </c>
      <c r="D500" t="s">
        <v>2059</v>
      </c>
      <c r="E500">
        <v>320200500</v>
      </c>
      <c r="F500" t="s">
        <v>2060</v>
      </c>
    </row>
    <row r="501" spans="1:6" hidden="1" x14ac:dyDescent="0.25">
      <c r="A501">
        <v>500</v>
      </c>
      <c r="B501" t="s">
        <v>3042</v>
      </c>
      <c r="C501">
        <v>3202048</v>
      </c>
      <c r="D501" t="s">
        <v>3052</v>
      </c>
      <c r="E501" t="s">
        <v>3053</v>
      </c>
      <c r="F501" t="s">
        <v>103</v>
      </c>
    </row>
    <row r="502" spans="1:6" hidden="1" x14ac:dyDescent="0.25">
      <c r="A502">
        <v>501</v>
      </c>
      <c r="B502" t="s">
        <v>3047</v>
      </c>
      <c r="C502">
        <v>3207019</v>
      </c>
      <c r="D502" t="s">
        <v>2071</v>
      </c>
      <c r="E502">
        <v>320701900</v>
      </c>
      <c r="F502" t="s">
        <v>2072</v>
      </c>
    </row>
    <row r="503" spans="1:6" hidden="1" x14ac:dyDescent="0.25">
      <c r="A503">
        <v>502</v>
      </c>
      <c r="B503" t="s">
        <v>3042</v>
      </c>
      <c r="C503" t="s">
        <v>2081</v>
      </c>
      <c r="D503" t="s">
        <v>2082</v>
      </c>
      <c r="E503" t="s">
        <v>2083</v>
      </c>
      <c r="F503" t="s">
        <v>2084</v>
      </c>
    </row>
    <row r="504" spans="1:6" hidden="1" x14ac:dyDescent="0.25">
      <c r="A504">
        <v>503</v>
      </c>
      <c r="B504" t="s">
        <v>3042</v>
      </c>
      <c r="C504">
        <v>3206016</v>
      </c>
      <c r="D504" t="s">
        <v>2087</v>
      </c>
      <c r="E504">
        <v>320601600</v>
      </c>
      <c r="F504" t="s">
        <v>2088</v>
      </c>
    </row>
    <row r="505" spans="1:6" hidden="1" x14ac:dyDescent="0.25">
      <c r="A505">
        <v>504</v>
      </c>
      <c r="B505" t="s">
        <v>3043</v>
      </c>
      <c r="C505">
        <v>3206003</v>
      </c>
      <c r="D505" t="s">
        <v>2091</v>
      </c>
      <c r="E505" t="s">
        <v>2092</v>
      </c>
      <c r="F505" t="s">
        <v>2093</v>
      </c>
    </row>
    <row r="506" spans="1:6" hidden="1" x14ac:dyDescent="0.25">
      <c r="A506">
        <v>505</v>
      </c>
      <c r="B506" t="s">
        <v>3042</v>
      </c>
      <c r="C506">
        <v>3206011</v>
      </c>
      <c r="D506" t="s">
        <v>2096</v>
      </c>
      <c r="E506">
        <v>320601100</v>
      </c>
      <c r="F506" t="s">
        <v>2097</v>
      </c>
    </row>
    <row r="507" spans="1:6" hidden="1" x14ac:dyDescent="0.25">
      <c r="A507">
        <v>506</v>
      </c>
      <c r="B507" t="s">
        <v>3042</v>
      </c>
      <c r="C507">
        <v>3206004</v>
      </c>
      <c r="D507" t="s">
        <v>2100</v>
      </c>
      <c r="E507">
        <v>320600400</v>
      </c>
      <c r="F507" t="s">
        <v>2101</v>
      </c>
    </row>
    <row r="508" spans="1:6" hidden="1" x14ac:dyDescent="0.25">
      <c r="A508">
        <v>507</v>
      </c>
      <c r="B508" t="s">
        <v>3047</v>
      </c>
      <c r="C508">
        <v>3208006</v>
      </c>
      <c r="D508" t="s">
        <v>2108</v>
      </c>
      <c r="E508">
        <v>320800600</v>
      </c>
      <c r="F508" t="s">
        <v>2109</v>
      </c>
    </row>
    <row r="509" spans="1:6" hidden="1" x14ac:dyDescent="0.25">
      <c r="A509">
        <v>508</v>
      </c>
      <c r="B509" t="s">
        <v>3047</v>
      </c>
      <c r="C509">
        <v>3208006</v>
      </c>
      <c r="D509" t="s">
        <v>2108</v>
      </c>
      <c r="E509">
        <v>320800600</v>
      </c>
      <c r="F509" t="s">
        <v>2114</v>
      </c>
    </row>
    <row r="510" spans="1:6" hidden="1" x14ac:dyDescent="0.25">
      <c r="A510">
        <v>509</v>
      </c>
      <c r="B510" t="s">
        <v>3047</v>
      </c>
      <c r="C510">
        <v>3208007</v>
      </c>
      <c r="D510" t="s">
        <v>2117</v>
      </c>
      <c r="E510">
        <v>320800701</v>
      </c>
      <c r="F510" t="s">
        <v>2118</v>
      </c>
    </row>
    <row r="511" spans="1:6" hidden="1" x14ac:dyDescent="0.25">
      <c r="A511">
        <v>510</v>
      </c>
      <c r="B511" t="s">
        <v>3047</v>
      </c>
      <c r="C511">
        <v>3208009</v>
      </c>
      <c r="D511" t="s">
        <v>2123</v>
      </c>
      <c r="E511">
        <v>320800900</v>
      </c>
      <c r="F511" t="s">
        <v>2582</v>
      </c>
    </row>
    <row r="512" spans="1:6" hidden="1" x14ac:dyDescent="0.25">
      <c r="A512">
        <v>511</v>
      </c>
      <c r="B512" t="s">
        <v>3047</v>
      </c>
      <c r="C512">
        <v>4501061</v>
      </c>
      <c r="D512" t="s">
        <v>2133</v>
      </c>
      <c r="E512">
        <v>450106103</v>
      </c>
      <c r="F512" t="s">
        <v>2134</v>
      </c>
    </row>
    <row r="513" spans="1:6" hidden="1" x14ac:dyDescent="0.25">
      <c r="A513">
        <v>512</v>
      </c>
      <c r="B513" t="s">
        <v>3047</v>
      </c>
      <c r="C513">
        <v>4501048</v>
      </c>
      <c r="D513" t="s">
        <v>2139</v>
      </c>
      <c r="E513">
        <v>450104800</v>
      </c>
      <c r="F513" t="s">
        <v>157</v>
      </c>
    </row>
    <row r="514" spans="1:6" hidden="1" x14ac:dyDescent="0.25">
      <c r="A514">
        <v>513</v>
      </c>
      <c r="B514" t="s">
        <v>3047</v>
      </c>
      <c r="C514">
        <v>4501060</v>
      </c>
      <c r="D514" t="s">
        <v>2142</v>
      </c>
      <c r="E514">
        <v>450106000</v>
      </c>
      <c r="F514" t="s">
        <v>2142</v>
      </c>
    </row>
    <row r="515" spans="1:6" hidden="1" x14ac:dyDescent="0.25">
      <c r="A515">
        <v>514</v>
      </c>
      <c r="B515" t="s">
        <v>3047</v>
      </c>
      <c r="C515" t="s">
        <v>3054</v>
      </c>
      <c r="D515" t="s">
        <v>3055</v>
      </c>
      <c r="E515">
        <v>450102601</v>
      </c>
      <c r="F515" t="s">
        <v>989</v>
      </c>
    </row>
    <row r="516" spans="1:6" hidden="1" x14ac:dyDescent="0.25">
      <c r="A516">
        <v>515</v>
      </c>
      <c r="B516" t="s">
        <v>3043</v>
      </c>
      <c r="C516">
        <v>4599031</v>
      </c>
      <c r="D516" t="s">
        <v>128</v>
      </c>
      <c r="E516">
        <v>459903100</v>
      </c>
      <c r="F516" t="s">
        <v>2158</v>
      </c>
    </row>
    <row r="517" spans="1:6" hidden="1" x14ac:dyDescent="0.25">
      <c r="A517">
        <v>516</v>
      </c>
      <c r="B517" t="s">
        <v>3042</v>
      </c>
      <c r="C517">
        <v>4599026</v>
      </c>
      <c r="D517" t="s">
        <v>375</v>
      </c>
      <c r="E517">
        <v>459902600</v>
      </c>
      <c r="F517" t="s">
        <v>2162</v>
      </c>
    </row>
    <row r="518" spans="1:6" hidden="1" x14ac:dyDescent="0.25">
      <c r="A518">
        <v>517</v>
      </c>
      <c r="B518" t="s">
        <v>3042</v>
      </c>
      <c r="C518">
        <v>4599018</v>
      </c>
      <c r="D518" t="s">
        <v>102</v>
      </c>
      <c r="E518">
        <v>459901800</v>
      </c>
      <c r="F518" t="s">
        <v>2164</v>
      </c>
    </row>
    <row r="519" spans="1:6" hidden="1" x14ac:dyDescent="0.25">
      <c r="A519">
        <v>518</v>
      </c>
      <c r="B519" t="s">
        <v>3043</v>
      </c>
      <c r="C519">
        <v>4599028</v>
      </c>
      <c r="D519" t="s">
        <v>1408</v>
      </c>
      <c r="E519">
        <v>459902800</v>
      </c>
      <c r="F519" t="s">
        <v>895</v>
      </c>
    </row>
    <row r="520" spans="1:6" hidden="1" x14ac:dyDescent="0.25">
      <c r="A520">
        <v>519</v>
      </c>
      <c r="B520" t="s">
        <v>3042</v>
      </c>
      <c r="C520">
        <v>4599020</v>
      </c>
      <c r="D520" t="s">
        <v>867</v>
      </c>
      <c r="E520">
        <v>459902000</v>
      </c>
      <c r="F520" t="s">
        <v>869</v>
      </c>
    </row>
    <row r="521" spans="1:6" hidden="1" x14ac:dyDescent="0.25">
      <c r="A521">
        <v>520</v>
      </c>
      <c r="B521" t="s">
        <v>3043</v>
      </c>
      <c r="C521" t="s">
        <v>2175</v>
      </c>
      <c r="D521" t="s">
        <v>2176</v>
      </c>
      <c r="E521" t="s">
        <v>2177</v>
      </c>
      <c r="F521" t="s">
        <v>2178</v>
      </c>
    </row>
    <row r="522" spans="1:6" hidden="1" x14ac:dyDescent="0.25">
      <c r="A522">
        <v>521</v>
      </c>
      <c r="B522" t="s">
        <v>3042</v>
      </c>
      <c r="C522">
        <v>4503034</v>
      </c>
      <c r="D522" t="s">
        <v>1020</v>
      </c>
      <c r="E522">
        <v>450303400</v>
      </c>
      <c r="F522" t="s">
        <v>2182</v>
      </c>
    </row>
    <row r="523" spans="1:6" hidden="1" x14ac:dyDescent="0.25">
      <c r="A523">
        <v>522</v>
      </c>
      <c r="B523" t="s">
        <v>3042</v>
      </c>
      <c r="C523" t="s">
        <v>2184</v>
      </c>
      <c r="D523" t="s">
        <v>2185</v>
      </c>
      <c r="E523" t="s">
        <v>2186</v>
      </c>
      <c r="F523" t="s">
        <v>2187</v>
      </c>
    </row>
    <row r="524" spans="1:6" hidden="1" x14ac:dyDescent="0.25">
      <c r="A524">
        <v>523</v>
      </c>
      <c r="B524" t="s">
        <v>3043</v>
      </c>
      <c r="C524" t="s">
        <v>2189</v>
      </c>
      <c r="D524" t="s">
        <v>51</v>
      </c>
      <c r="E524" t="s">
        <v>2190</v>
      </c>
      <c r="F524" t="s">
        <v>2191</v>
      </c>
    </row>
    <row r="525" spans="1:6" hidden="1" x14ac:dyDescent="0.25">
      <c r="A525">
        <v>524</v>
      </c>
      <c r="B525" t="s">
        <v>3043</v>
      </c>
      <c r="C525">
        <v>4503031</v>
      </c>
      <c r="D525" t="s">
        <v>102</v>
      </c>
      <c r="E525">
        <v>450303100</v>
      </c>
      <c r="F525" t="s">
        <v>103</v>
      </c>
    </row>
    <row r="526" spans="1:6" hidden="1" x14ac:dyDescent="0.25">
      <c r="A526">
        <v>525</v>
      </c>
      <c r="B526" t="s">
        <v>3042</v>
      </c>
      <c r="C526" t="s">
        <v>2194</v>
      </c>
      <c r="D526" t="s">
        <v>156</v>
      </c>
      <c r="E526" t="s">
        <v>2195</v>
      </c>
      <c r="F526" t="s">
        <v>2196</v>
      </c>
    </row>
    <row r="527" spans="1:6" hidden="1" x14ac:dyDescent="0.25">
      <c r="A527">
        <v>526</v>
      </c>
      <c r="B527" t="s">
        <v>3043</v>
      </c>
      <c r="C527" t="s">
        <v>2198</v>
      </c>
      <c r="D527" t="s">
        <v>2199</v>
      </c>
      <c r="E527" t="s">
        <v>2200</v>
      </c>
      <c r="F527" t="s">
        <v>2201</v>
      </c>
    </row>
    <row r="528" spans="1:6" hidden="1" x14ac:dyDescent="0.25">
      <c r="A528">
        <v>527</v>
      </c>
      <c r="B528" t="s">
        <v>3043</v>
      </c>
      <c r="C528">
        <v>4503031</v>
      </c>
      <c r="D528" t="s">
        <v>102</v>
      </c>
      <c r="E528">
        <v>450303100</v>
      </c>
      <c r="F528" t="s">
        <v>2164</v>
      </c>
    </row>
    <row r="529" spans="1:6" hidden="1" x14ac:dyDescent="0.25">
      <c r="A529">
        <v>528</v>
      </c>
      <c r="B529" t="s">
        <v>3042</v>
      </c>
      <c r="C529">
        <v>4503034</v>
      </c>
      <c r="D529" t="s">
        <v>1020</v>
      </c>
      <c r="E529">
        <v>450303400</v>
      </c>
      <c r="F529" t="s">
        <v>2182</v>
      </c>
    </row>
    <row r="530" spans="1:6" hidden="1" x14ac:dyDescent="0.25">
      <c r="A530">
        <v>529</v>
      </c>
      <c r="B530" t="s">
        <v>3043</v>
      </c>
      <c r="C530">
        <v>4503029</v>
      </c>
      <c r="D530" t="s">
        <v>867</v>
      </c>
      <c r="E530">
        <v>450302900</v>
      </c>
      <c r="F530" t="s">
        <v>2208</v>
      </c>
    </row>
    <row r="531" spans="1:6" hidden="1" x14ac:dyDescent="0.25">
      <c r="A531">
        <v>530</v>
      </c>
      <c r="B531" t="s">
        <v>3042</v>
      </c>
      <c r="C531" t="s">
        <v>2210</v>
      </c>
      <c r="D531" t="s">
        <v>128</v>
      </c>
      <c r="E531" t="s">
        <v>2211</v>
      </c>
      <c r="F531" t="s">
        <v>2212</v>
      </c>
    </row>
    <row r="532" spans="1:6" hidden="1" x14ac:dyDescent="0.25">
      <c r="A532">
        <v>531</v>
      </c>
      <c r="B532" t="s">
        <v>3043</v>
      </c>
      <c r="C532" t="s">
        <v>2214</v>
      </c>
      <c r="D532" t="s">
        <v>2215</v>
      </c>
      <c r="E532" t="s">
        <v>2216</v>
      </c>
      <c r="F532" t="s">
        <v>2217</v>
      </c>
    </row>
    <row r="533" spans="1:6" hidden="1" x14ac:dyDescent="0.25">
      <c r="A533">
        <v>532</v>
      </c>
      <c r="B533" t="s">
        <v>3042</v>
      </c>
      <c r="C533" t="s">
        <v>2189</v>
      </c>
      <c r="D533" t="s">
        <v>2215</v>
      </c>
      <c r="E533" t="s">
        <v>2219</v>
      </c>
      <c r="F533" t="s">
        <v>2217</v>
      </c>
    </row>
    <row r="534" spans="1:6" hidden="1" x14ac:dyDescent="0.25">
      <c r="A534">
        <v>533</v>
      </c>
      <c r="B534" t="s">
        <v>3042</v>
      </c>
      <c r="C534" t="s">
        <v>2221</v>
      </c>
      <c r="D534" t="s">
        <v>2222</v>
      </c>
      <c r="E534" t="s">
        <v>2223</v>
      </c>
      <c r="F534" t="s">
        <v>2224</v>
      </c>
    </row>
    <row r="535" spans="1:6" hidden="1" x14ac:dyDescent="0.25">
      <c r="A535">
        <v>534</v>
      </c>
      <c r="B535" t="s">
        <v>3043</v>
      </c>
      <c r="C535">
        <v>4503028</v>
      </c>
      <c r="D535" t="s">
        <v>2231</v>
      </c>
      <c r="E535">
        <v>450302800</v>
      </c>
      <c r="F535" t="s">
        <v>2232</v>
      </c>
    </row>
    <row r="536" spans="1:6" hidden="1" x14ac:dyDescent="0.25">
      <c r="A536">
        <v>535</v>
      </c>
      <c r="B536" t="s">
        <v>3043</v>
      </c>
      <c r="C536">
        <v>4503031</v>
      </c>
      <c r="D536" t="s">
        <v>102</v>
      </c>
      <c r="E536">
        <v>450303100</v>
      </c>
      <c r="F536" t="s">
        <v>2164</v>
      </c>
    </row>
    <row r="537" spans="1:6" hidden="1" x14ac:dyDescent="0.25">
      <c r="A537">
        <v>536</v>
      </c>
      <c r="B537" t="s">
        <v>3042</v>
      </c>
      <c r="C537">
        <v>4503003</v>
      </c>
      <c r="D537" t="s">
        <v>128</v>
      </c>
      <c r="E537">
        <v>450300300</v>
      </c>
      <c r="F537" t="s">
        <v>2235</v>
      </c>
    </row>
    <row r="538" spans="1:6" hidden="1" x14ac:dyDescent="0.25">
      <c r="A538">
        <v>537</v>
      </c>
      <c r="B538" t="s">
        <v>3042</v>
      </c>
      <c r="C538">
        <v>4503019</v>
      </c>
      <c r="D538" t="s">
        <v>2185</v>
      </c>
      <c r="E538">
        <v>450301900</v>
      </c>
      <c r="F538" t="s">
        <v>2237</v>
      </c>
    </row>
    <row r="539" spans="1:6" hidden="1" x14ac:dyDescent="0.25">
      <c r="A539">
        <v>538</v>
      </c>
      <c r="B539" t="s">
        <v>3042</v>
      </c>
      <c r="C539">
        <v>4503002</v>
      </c>
      <c r="D539" t="s">
        <v>156</v>
      </c>
      <c r="E539">
        <v>450300200</v>
      </c>
      <c r="F539" t="s">
        <v>2196</v>
      </c>
    </row>
    <row r="540" spans="1:6" hidden="1" x14ac:dyDescent="0.25">
      <c r="A540">
        <v>539</v>
      </c>
      <c r="B540" t="s">
        <v>3042</v>
      </c>
      <c r="C540">
        <v>4503032</v>
      </c>
      <c r="D540" t="s">
        <v>1408</v>
      </c>
      <c r="E540">
        <v>450303200</v>
      </c>
      <c r="F540" t="s">
        <v>2240</v>
      </c>
    </row>
    <row r="541" spans="1:6" hidden="1" x14ac:dyDescent="0.25">
      <c r="A541">
        <v>540</v>
      </c>
      <c r="B541" t="s">
        <v>3043</v>
      </c>
      <c r="C541">
        <v>4503033</v>
      </c>
      <c r="D541" t="s">
        <v>600</v>
      </c>
      <c r="E541">
        <v>450303300</v>
      </c>
      <c r="F541" t="s">
        <v>2237</v>
      </c>
    </row>
    <row r="542" spans="1:6" hidden="1" x14ac:dyDescent="0.25">
      <c r="A542">
        <v>541</v>
      </c>
      <c r="B542" t="s">
        <v>3043</v>
      </c>
      <c r="C542">
        <v>4503016</v>
      </c>
      <c r="D542" t="s">
        <v>2244</v>
      </c>
      <c r="E542">
        <v>450301600</v>
      </c>
      <c r="F542" t="s">
        <v>2245</v>
      </c>
    </row>
    <row r="543" spans="1:6" hidden="1" x14ac:dyDescent="0.25">
      <c r="A543">
        <v>542</v>
      </c>
      <c r="B543" t="s">
        <v>3042</v>
      </c>
      <c r="C543">
        <v>4503015</v>
      </c>
      <c r="D543" t="s">
        <v>2247</v>
      </c>
      <c r="E543">
        <v>450301500</v>
      </c>
      <c r="F543" t="s">
        <v>2248</v>
      </c>
    </row>
    <row r="544" spans="1:6" hidden="1" x14ac:dyDescent="0.25">
      <c r="A544">
        <v>543</v>
      </c>
      <c r="B544" t="s">
        <v>3042</v>
      </c>
      <c r="C544">
        <v>4503026</v>
      </c>
      <c r="D544" t="s">
        <v>2250</v>
      </c>
      <c r="E544">
        <v>450302600</v>
      </c>
      <c r="F544" t="s">
        <v>2251</v>
      </c>
    </row>
    <row r="545" spans="1:6" hidden="1" x14ac:dyDescent="0.25">
      <c r="A545">
        <v>544</v>
      </c>
      <c r="B545" t="s">
        <v>3043</v>
      </c>
      <c r="C545">
        <v>2402118</v>
      </c>
      <c r="D545" t="s">
        <v>2261</v>
      </c>
      <c r="E545">
        <v>240211819</v>
      </c>
      <c r="F545" t="s">
        <v>2262</v>
      </c>
    </row>
    <row r="546" spans="1:6" hidden="1" x14ac:dyDescent="0.25">
      <c r="A546">
        <v>545</v>
      </c>
      <c r="B546" t="s">
        <v>3043</v>
      </c>
      <c r="C546">
        <v>2402125</v>
      </c>
      <c r="D546" t="s">
        <v>2268</v>
      </c>
      <c r="E546">
        <v>240212500</v>
      </c>
      <c r="F546" t="s">
        <v>2269</v>
      </c>
    </row>
    <row r="547" spans="1:6" hidden="1" x14ac:dyDescent="0.25">
      <c r="A547">
        <v>546</v>
      </c>
      <c r="B547" t="s">
        <v>3043</v>
      </c>
      <c r="C547">
        <v>2402104</v>
      </c>
      <c r="D547" t="s">
        <v>51</v>
      </c>
      <c r="E547">
        <v>240210400</v>
      </c>
      <c r="F547" t="s">
        <v>52</v>
      </c>
    </row>
    <row r="548" spans="1:6" hidden="1" x14ac:dyDescent="0.25">
      <c r="A548">
        <v>547</v>
      </c>
      <c r="B548" t="s">
        <v>3043</v>
      </c>
      <c r="C548">
        <v>2402006</v>
      </c>
      <c r="D548" t="s">
        <v>2272</v>
      </c>
      <c r="E548">
        <v>240200600</v>
      </c>
      <c r="F548" t="s">
        <v>2273</v>
      </c>
    </row>
    <row r="549" spans="1:6" hidden="1" x14ac:dyDescent="0.25">
      <c r="A549">
        <v>548</v>
      </c>
      <c r="B549" t="s">
        <v>3043</v>
      </c>
      <c r="C549">
        <v>2402041</v>
      </c>
      <c r="D549" t="s">
        <v>2275</v>
      </c>
      <c r="E549">
        <v>240204100</v>
      </c>
      <c r="F549" t="s">
        <v>2276</v>
      </c>
    </row>
    <row r="550" spans="1:6" hidden="1" x14ac:dyDescent="0.25">
      <c r="A550">
        <v>549</v>
      </c>
      <c r="B550" t="s">
        <v>3043</v>
      </c>
      <c r="C550">
        <v>2402021</v>
      </c>
      <c r="D550" t="s">
        <v>2278</v>
      </c>
      <c r="E550">
        <v>240202100</v>
      </c>
      <c r="F550" t="s">
        <v>2279</v>
      </c>
    </row>
    <row r="551" spans="1:6" hidden="1" x14ac:dyDescent="0.25">
      <c r="A551">
        <v>550</v>
      </c>
      <c r="B551" t="s">
        <v>3042</v>
      </c>
      <c r="C551">
        <v>2402112</v>
      </c>
      <c r="D551" t="s">
        <v>2281</v>
      </c>
      <c r="E551">
        <v>240211200</v>
      </c>
      <c r="F551" t="s">
        <v>2282</v>
      </c>
    </row>
    <row r="552" spans="1:6" hidden="1" x14ac:dyDescent="0.25">
      <c r="A552">
        <v>551</v>
      </c>
      <c r="B552" t="s">
        <v>3042</v>
      </c>
      <c r="C552">
        <v>2402035</v>
      </c>
      <c r="D552" t="s">
        <v>2284</v>
      </c>
      <c r="E552">
        <v>240203500</v>
      </c>
      <c r="F552" t="s">
        <v>2285</v>
      </c>
    </row>
    <row r="553" spans="1:6" hidden="1" x14ac:dyDescent="0.25">
      <c r="A553">
        <v>552</v>
      </c>
      <c r="B553" t="s">
        <v>3042</v>
      </c>
      <c r="C553">
        <v>2402096</v>
      </c>
      <c r="D553" t="s">
        <v>2287</v>
      </c>
      <c r="E553">
        <v>240209600</v>
      </c>
      <c r="F553" t="s">
        <v>2288</v>
      </c>
    </row>
    <row r="554" spans="1:6" hidden="1" x14ac:dyDescent="0.25">
      <c r="A554">
        <v>553</v>
      </c>
      <c r="B554" t="s">
        <v>3042</v>
      </c>
      <c r="C554" t="s">
        <v>2290</v>
      </c>
      <c r="D554" t="s">
        <v>102</v>
      </c>
      <c r="E554" t="s">
        <v>2291</v>
      </c>
      <c r="F554" t="s">
        <v>103</v>
      </c>
    </row>
    <row r="555" spans="1:6" hidden="1" x14ac:dyDescent="0.25">
      <c r="A555">
        <v>554</v>
      </c>
      <c r="B555" t="s">
        <v>3043</v>
      </c>
      <c r="C555">
        <v>2402015</v>
      </c>
      <c r="D555" t="s">
        <v>2293</v>
      </c>
      <c r="E555">
        <v>240201500</v>
      </c>
      <c r="F555" t="s">
        <v>2294</v>
      </c>
    </row>
    <row r="556" spans="1:6" hidden="1" x14ac:dyDescent="0.25">
      <c r="A556">
        <v>555</v>
      </c>
      <c r="B556" t="s">
        <v>3042</v>
      </c>
      <c r="C556">
        <v>2402044</v>
      </c>
      <c r="D556" t="s">
        <v>2296</v>
      </c>
      <c r="E556">
        <v>240204400</v>
      </c>
      <c r="F556" t="s">
        <v>2297</v>
      </c>
    </row>
    <row r="557" spans="1:6" hidden="1" x14ac:dyDescent="0.25">
      <c r="A557">
        <v>556</v>
      </c>
      <c r="B557" t="s">
        <v>3043</v>
      </c>
      <c r="C557">
        <v>2402019</v>
      </c>
      <c r="D557" t="s">
        <v>2299</v>
      </c>
      <c r="E557">
        <v>240201900</v>
      </c>
      <c r="F557" t="s">
        <v>2300</v>
      </c>
    </row>
    <row r="558" spans="1:6" hidden="1" x14ac:dyDescent="0.25">
      <c r="A558">
        <v>557</v>
      </c>
      <c r="B558" t="s">
        <v>3042</v>
      </c>
      <c r="C558">
        <v>2402046</v>
      </c>
      <c r="D558" t="s">
        <v>2302</v>
      </c>
      <c r="E558">
        <v>240204600</v>
      </c>
      <c r="F558" t="s">
        <v>2303</v>
      </c>
    </row>
    <row r="559" spans="1:6" hidden="1" x14ac:dyDescent="0.25">
      <c r="A559">
        <v>558</v>
      </c>
      <c r="B559" t="s">
        <v>3043</v>
      </c>
      <c r="C559">
        <v>2402022</v>
      </c>
      <c r="D559" t="s">
        <v>2305</v>
      </c>
      <c r="E559">
        <v>240202200</v>
      </c>
      <c r="F559" t="s">
        <v>2306</v>
      </c>
    </row>
    <row r="560" spans="1:6" hidden="1" x14ac:dyDescent="0.25">
      <c r="A560">
        <v>559</v>
      </c>
      <c r="B560" t="s">
        <v>3042</v>
      </c>
      <c r="C560">
        <v>2402048</v>
      </c>
      <c r="D560" t="s">
        <v>2308</v>
      </c>
      <c r="E560">
        <v>240204800</v>
      </c>
      <c r="F560" t="s">
        <v>2309</v>
      </c>
    </row>
    <row r="561" spans="1:6" hidden="1" x14ac:dyDescent="0.25">
      <c r="A561">
        <v>560</v>
      </c>
      <c r="B561" t="s">
        <v>3043</v>
      </c>
      <c r="C561">
        <v>2402001</v>
      </c>
      <c r="D561" t="s">
        <v>2311</v>
      </c>
      <c r="E561">
        <v>240200100</v>
      </c>
      <c r="F561" t="s">
        <v>2312</v>
      </c>
    </row>
    <row r="562" spans="1:6" hidden="1" x14ac:dyDescent="0.25">
      <c r="A562">
        <v>561</v>
      </c>
      <c r="B562" t="s">
        <v>3042</v>
      </c>
      <c r="C562">
        <v>2402039</v>
      </c>
      <c r="D562" t="s">
        <v>2314</v>
      </c>
      <c r="E562">
        <v>240203900</v>
      </c>
      <c r="F562" t="s">
        <v>2314</v>
      </c>
    </row>
    <row r="563" spans="1:6" hidden="1" x14ac:dyDescent="0.25">
      <c r="A563">
        <v>562</v>
      </c>
      <c r="B563" t="s">
        <v>3042</v>
      </c>
      <c r="C563">
        <v>2402107</v>
      </c>
      <c r="D563" t="s">
        <v>2316</v>
      </c>
      <c r="E563">
        <v>240210701</v>
      </c>
      <c r="F563" t="s">
        <v>2317</v>
      </c>
    </row>
    <row r="564" spans="1:6" hidden="1" x14ac:dyDescent="0.25">
      <c r="A564">
        <v>563</v>
      </c>
      <c r="B564" t="s">
        <v>3047</v>
      </c>
      <c r="C564">
        <v>2403025</v>
      </c>
      <c r="D564" t="s">
        <v>2323</v>
      </c>
      <c r="E564">
        <v>240302500</v>
      </c>
      <c r="F564" t="s">
        <v>2324</v>
      </c>
    </row>
    <row r="565" spans="1:6" hidden="1" x14ac:dyDescent="0.25">
      <c r="A565">
        <v>564</v>
      </c>
      <c r="B565" t="s">
        <v>3047</v>
      </c>
      <c r="C565">
        <v>2403049</v>
      </c>
      <c r="D565" t="s">
        <v>2326</v>
      </c>
      <c r="E565">
        <v>240304900</v>
      </c>
      <c r="F565" t="s">
        <v>2327</v>
      </c>
    </row>
    <row r="566" spans="1:6" hidden="1" x14ac:dyDescent="0.25">
      <c r="A566">
        <v>565</v>
      </c>
      <c r="B566" t="s">
        <v>3047</v>
      </c>
      <c r="C566">
        <v>2403050</v>
      </c>
      <c r="D566" t="s">
        <v>2328</v>
      </c>
      <c r="E566">
        <v>240305000</v>
      </c>
      <c r="F566" t="s">
        <v>2329</v>
      </c>
    </row>
    <row r="567" spans="1:6" hidden="1" x14ac:dyDescent="0.25">
      <c r="A567">
        <v>566</v>
      </c>
      <c r="B567" t="s">
        <v>3042</v>
      </c>
      <c r="C567" t="s">
        <v>3056</v>
      </c>
      <c r="D567" t="s">
        <v>3057</v>
      </c>
      <c r="E567" t="s">
        <v>3058</v>
      </c>
      <c r="F567" t="s">
        <v>3059</v>
      </c>
    </row>
    <row r="568" spans="1:6" hidden="1" x14ac:dyDescent="0.25">
      <c r="A568">
        <v>567</v>
      </c>
      <c r="B568" t="s">
        <v>3042</v>
      </c>
      <c r="C568">
        <v>2406038</v>
      </c>
      <c r="D568" t="s">
        <v>102</v>
      </c>
      <c r="E568">
        <v>240603800</v>
      </c>
      <c r="F568" t="s">
        <v>103</v>
      </c>
    </row>
    <row r="569" spans="1:6" hidden="1" x14ac:dyDescent="0.25">
      <c r="A569">
        <v>568</v>
      </c>
      <c r="B569" t="s">
        <v>3049</v>
      </c>
      <c r="C569">
        <v>2406011</v>
      </c>
      <c r="D569" t="s">
        <v>2339</v>
      </c>
      <c r="E569">
        <v>240601100</v>
      </c>
      <c r="F569" t="s">
        <v>2340</v>
      </c>
    </row>
    <row r="570" spans="1:6" hidden="1" x14ac:dyDescent="0.25">
      <c r="A570">
        <v>569</v>
      </c>
      <c r="B570" t="s">
        <v>3049</v>
      </c>
      <c r="C570">
        <v>2406041</v>
      </c>
      <c r="D570" t="s">
        <v>2341</v>
      </c>
      <c r="E570">
        <v>240604100</v>
      </c>
      <c r="F570" t="s">
        <v>2342</v>
      </c>
    </row>
    <row r="571" spans="1:6" hidden="1" x14ac:dyDescent="0.25">
      <c r="A571">
        <v>570</v>
      </c>
      <c r="B571" t="s">
        <v>3047</v>
      </c>
      <c r="C571">
        <v>2404044</v>
      </c>
      <c r="D571" t="s">
        <v>2347</v>
      </c>
      <c r="E571">
        <v>240404400</v>
      </c>
      <c r="F571" t="s">
        <v>2348</v>
      </c>
    </row>
    <row r="572" spans="1:6" hidden="1" x14ac:dyDescent="0.25">
      <c r="A572">
        <v>571</v>
      </c>
      <c r="B572" t="s">
        <v>3047</v>
      </c>
      <c r="C572">
        <v>2404041</v>
      </c>
      <c r="D572" t="s">
        <v>2341</v>
      </c>
      <c r="E572">
        <v>240404100</v>
      </c>
      <c r="F572" t="s">
        <v>2342</v>
      </c>
    </row>
    <row r="573" spans="1:6" hidden="1" x14ac:dyDescent="0.25">
      <c r="A573">
        <v>572</v>
      </c>
      <c r="B573" t="s">
        <v>3043</v>
      </c>
      <c r="C573">
        <v>2301004</v>
      </c>
      <c r="D573" t="s">
        <v>51</v>
      </c>
      <c r="E573" t="s">
        <v>2359</v>
      </c>
      <c r="F573" t="s">
        <v>224</v>
      </c>
    </row>
    <row r="574" spans="1:6" hidden="1" x14ac:dyDescent="0.25">
      <c r="A574">
        <v>573</v>
      </c>
      <c r="B574" t="s">
        <v>3042</v>
      </c>
      <c r="C574">
        <v>2301028</v>
      </c>
      <c r="D574" t="s">
        <v>2363</v>
      </c>
      <c r="E574">
        <v>230102800</v>
      </c>
      <c r="F574" t="s">
        <v>2364</v>
      </c>
    </row>
    <row r="575" spans="1:6" hidden="1" x14ac:dyDescent="0.25">
      <c r="A575">
        <v>574</v>
      </c>
      <c r="B575" t="s">
        <v>3043</v>
      </c>
      <c r="C575">
        <v>2301027</v>
      </c>
      <c r="D575" t="s">
        <v>2366</v>
      </c>
      <c r="E575" t="s">
        <v>2367</v>
      </c>
      <c r="F575" t="s">
        <v>2368</v>
      </c>
    </row>
    <row r="576" spans="1:6" hidden="1" x14ac:dyDescent="0.25">
      <c r="A576">
        <v>575</v>
      </c>
      <c r="B576" t="s">
        <v>3042</v>
      </c>
      <c r="C576">
        <v>2302086</v>
      </c>
      <c r="D576" t="s">
        <v>2376</v>
      </c>
      <c r="E576">
        <v>230208600</v>
      </c>
      <c r="F576" t="s">
        <v>2377</v>
      </c>
    </row>
    <row r="577" spans="1:6" hidden="1" x14ac:dyDescent="0.25">
      <c r="A577">
        <v>576</v>
      </c>
      <c r="B577" t="s">
        <v>3042</v>
      </c>
      <c r="C577">
        <v>2302014</v>
      </c>
      <c r="D577" t="s">
        <v>2381</v>
      </c>
      <c r="E577">
        <v>230201400</v>
      </c>
      <c r="F577" t="s">
        <v>1735</v>
      </c>
    </row>
    <row r="578" spans="1:6" hidden="1" x14ac:dyDescent="0.25">
      <c r="A578">
        <v>577</v>
      </c>
      <c r="B578" t="s">
        <v>3043</v>
      </c>
      <c r="C578">
        <v>2302021</v>
      </c>
      <c r="D578" t="s">
        <v>2384</v>
      </c>
      <c r="E578">
        <v>230202100</v>
      </c>
      <c r="F578" t="s">
        <v>2385</v>
      </c>
    </row>
    <row r="579" spans="1:6" hidden="1" x14ac:dyDescent="0.25">
      <c r="A579">
        <v>578</v>
      </c>
      <c r="B579" t="s">
        <v>3042</v>
      </c>
      <c r="C579">
        <v>2301067</v>
      </c>
      <c r="D579" t="s">
        <v>2389</v>
      </c>
      <c r="E579">
        <v>230106700</v>
      </c>
      <c r="F579" t="s">
        <v>2390</v>
      </c>
    </row>
    <row r="580" spans="1:6" hidden="1" x14ac:dyDescent="0.25">
      <c r="A580">
        <v>579</v>
      </c>
      <c r="B580" t="s">
        <v>3042</v>
      </c>
      <c r="C580">
        <v>2301047</v>
      </c>
      <c r="D580" t="s">
        <v>2396</v>
      </c>
      <c r="E580">
        <v>230104700</v>
      </c>
      <c r="F580" t="s">
        <v>2397</v>
      </c>
    </row>
    <row r="581" spans="1:6" hidden="1" x14ac:dyDescent="0.25">
      <c r="A581">
        <v>580</v>
      </c>
      <c r="B581" t="s">
        <v>3042</v>
      </c>
      <c r="C581">
        <v>2301066</v>
      </c>
      <c r="D581" t="s">
        <v>2401</v>
      </c>
      <c r="E581" t="s">
        <v>2402</v>
      </c>
      <c r="F581" t="s">
        <v>2403</v>
      </c>
    </row>
    <row r="582" spans="1:6" hidden="1" x14ac:dyDescent="0.25">
      <c r="A582">
        <v>581</v>
      </c>
      <c r="B582" t="s">
        <v>3042</v>
      </c>
      <c r="C582">
        <v>2302039</v>
      </c>
      <c r="D582" t="s">
        <v>2411</v>
      </c>
      <c r="E582">
        <v>230203900</v>
      </c>
      <c r="F582" t="s">
        <v>2412</v>
      </c>
    </row>
    <row r="583" spans="1:6" hidden="1" x14ac:dyDescent="0.25">
      <c r="A583">
        <v>582</v>
      </c>
      <c r="B583" t="s">
        <v>3042</v>
      </c>
      <c r="C583">
        <v>2302083</v>
      </c>
      <c r="D583" t="s">
        <v>102</v>
      </c>
      <c r="E583">
        <v>230205100</v>
      </c>
      <c r="F583" t="s">
        <v>864</v>
      </c>
    </row>
    <row r="584" spans="1:6" hidden="1" x14ac:dyDescent="0.25">
      <c r="A584">
        <v>583</v>
      </c>
      <c r="B584" t="s">
        <v>3042</v>
      </c>
      <c r="C584">
        <v>2302019</v>
      </c>
      <c r="D584" t="s">
        <v>2419</v>
      </c>
      <c r="E584">
        <v>230201999</v>
      </c>
      <c r="F584" t="s">
        <v>2420</v>
      </c>
    </row>
    <row r="585" spans="1:6" hidden="1" x14ac:dyDescent="0.25">
      <c r="A585">
        <v>584</v>
      </c>
      <c r="B585" t="s">
        <v>3042</v>
      </c>
      <c r="C585">
        <v>2302043</v>
      </c>
      <c r="D585" t="s">
        <v>2422</v>
      </c>
      <c r="E585">
        <v>2302043</v>
      </c>
      <c r="F585" t="s">
        <v>2423</v>
      </c>
    </row>
    <row r="586" spans="1:6" hidden="1" x14ac:dyDescent="0.25">
      <c r="A586">
        <v>585</v>
      </c>
      <c r="B586" t="s">
        <v>3043</v>
      </c>
      <c r="C586">
        <v>2302041</v>
      </c>
      <c r="D586" t="s">
        <v>2425</v>
      </c>
      <c r="E586">
        <v>230204100</v>
      </c>
      <c r="F586" t="s">
        <v>2426</v>
      </c>
    </row>
    <row r="587" spans="1:6" hidden="1" x14ac:dyDescent="0.25">
      <c r="A587">
        <v>586</v>
      </c>
      <c r="B587" t="s">
        <v>3042</v>
      </c>
      <c r="C587">
        <v>2302051</v>
      </c>
      <c r="D587" t="s">
        <v>2428</v>
      </c>
      <c r="E587">
        <v>230205100</v>
      </c>
      <c r="F587" t="s">
        <v>2429</v>
      </c>
    </row>
    <row r="588" spans="1:6" hidden="1" x14ac:dyDescent="0.25">
      <c r="A588">
        <v>587</v>
      </c>
      <c r="B588" t="s">
        <v>3042</v>
      </c>
      <c r="C588">
        <v>2302059</v>
      </c>
      <c r="D588" t="s">
        <v>2431</v>
      </c>
      <c r="E588">
        <v>230205900</v>
      </c>
      <c r="F588" t="s">
        <v>2432</v>
      </c>
    </row>
    <row r="589" spans="1:6" hidden="1" x14ac:dyDescent="0.25">
      <c r="A589">
        <v>588</v>
      </c>
      <c r="B589" t="s">
        <v>3042</v>
      </c>
      <c r="C589">
        <v>4599021</v>
      </c>
      <c r="D589" t="s">
        <v>114</v>
      </c>
      <c r="E589">
        <v>459902100</v>
      </c>
      <c r="F589" t="s">
        <v>116</v>
      </c>
    </row>
    <row r="590" spans="1:6" hidden="1" x14ac:dyDescent="0.25">
      <c r="A590">
        <v>589</v>
      </c>
      <c r="B590" t="s">
        <v>3042</v>
      </c>
      <c r="C590">
        <v>4599020</v>
      </c>
      <c r="D590" t="s">
        <v>867</v>
      </c>
      <c r="E590">
        <v>459902000</v>
      </c>
      <c r="F590" t="s">
        <v>869</v>
      </c>
    </row>
    <row r="591" spans="1:6" hidden="1" x14ac:dyDescent="0.25">
      <c r="A591">
        <v>590</v>
      </c>
      <c r="B591" t="s">
        <v>3042</v>
      </c>
      <c r="C591">
        <v>4599019</v>
      </c>
      <c r="D591" t="s">
        <v>51</v>
      </c>
      <c r="E591">
        <v>459901902</v>
      </c>
      <c r="F591" t="s">
        <v>908</v>
      </c>
    </row>
    <row r="592" spans="1:6" hidden="1" x14ac:dyDescent="0.25">
      <c r="A592">
        <v>591</v>
      </c>
      <c r="B592" t="s">
        <v>3042</v>
      </c>
      <c r="C592">
        <v>4599029</v>
      </c>
      <c r="D592" t="s">
        <v>160</v>
      </c>
      <c r="E592">
        <v>459902900</v>
      </c>
      <c r="F592" t="s">
        <v>1452</v>
      </c>
    </row>
    <row r="593" spans="1:6" hidden="1" x14ac:dyDescent="0.25">
      <c r="A593">
        <v>592</v>
      </c>
      <c r="B593" t="s">
        <v>3042</v>
      </c>
      <c r="C593">
        <v>4599018</v>
      </c>
      <c r="D593" t="s">
        <v>102</v>
      </c>
      <c r="E593">
        <v>459901802</v>
      </c>
      <c r="F593" t="s">
        <v>2454</v>
      </c>
    </row>
    <row r="594" spans="1:6" hidden="1" x14ac:dyDescent="0.25">
      <c r="A594">
        <v>593</v>
      </c>
      <c r="B594" t="s">
        <v>3042</v>
      </c>
      <c r="C594" t="s">
        <v>2459</v>
      </c>
      <c r="D594" t="s">
        <v>128</v>
      </c>
      <c r="E594" t="s">
        <v>2460</v>
      </c>
      <c r="F594" t="s">
        <v>2461</v>
      </c>
    </row>
    <row r="595" spans="1:6" hidden="1" x14ac:dyDescent="0.25">
      <c r="A595">
        <v>594</v>
      </c>
      <c r="B595" t="s">
        <v>3042</v>
      </c>
      <c r="C595">
        <v>4599019</v>
      </c>
      <c r="D595" t="s">
        <v>51</v>
      </c>
      <c r="E595" t="s">
        <v>2463</v>
      </c>
      <c r="F595" t="s">
        <v>216</v>
      </c>
    </row>
    <row r="596" spans="1:6" hidden="1" x14ac:dyDescent="0.25">
      <c r="A596">
        <v>595</v>
      </c>
      <c r="B596" t="s">
        <v>3042</v>
      </c>
      <c r="C596" t="s">
        <v>2459</v>
      </c>
      <c r="D596" t="s">
        <v>128</v>
      </c>
      <c r="E596" t="s">
        <v>2465</v>
      </c>
      <c r="F596" t="s">
        <v>2466</v>
      </c>
    </row>
    <row r="597" spans="1:6" hidden="1" x14ac:dyDescent="0.25">
      <c r="A597">
        <v>596</v>
      </c>
      <c r="B597" t="s">
        <v>3047</v>
      </c>
      <c r="C597" t="s">
        <v>2474</v>
      </c>
      <c r="D597" t="s">
        <v>2475</v>
      </c>
      <c r="E597" t="s">
        <v>2476</v>
      </c>
      <c r="F597" t="s">
        <v>2475</v>
      </c>
    </row>
    <row r="598" spans="1:6" hidden="1" x14ac:dyDescent="0.25">
      <c r="A598">
        <v>597</v>
      </c>
      <c r="B598" t="s">
        <v>3047</v>
      </c>
      <c r="C598">
        <v>4599015</v>
      </c>
      <c r="D598" t="s">
        <v>2481</v>
      </c>
      <c r="E598">
        <v>459901500</v>
      </c>
      <c r="F598" t="s">
        <v>2481</v>
      </c>
    </row>
    <row r="599" spans="1:6" hidden="1" x14ac:dyDescent="0.25">
      <c r="A599">
        <v>598</v>
      </c>
      <c r="B599" t="s">
        <v>3047</v>
      </c>
      <c r="C599">
        <v>4599009</v>
      </c>
      <c r="D599" t="s">
        <v>2483</v>
      </c>
      <c r="E599">
        <v>459900900</v>
      </c>
      <c r="F599" t="s">
        <v>2483</v>
      </c>
    </row>
    <row r="600" spans="1:6" hidden="1" x14ac:dyDescent="0.25">
      <c r="A600">
        <v>599</v>
      </c>
      <c r="B600" t="s">
        <v>3043</v>
      </c>
      <c r="C600">
        <v>4599017</v>
      </c>
      <c r="D600" t="s">
        <v>2488</v>
      </c>
      <c r="E600">
        <v>459901700</v>
      </c>
      <c r="F600" t="s">
        <v>2489</v>
      </c>
    </row>
    <row r="601" spans="1:6" hidden="1" x14ac:dyDescent="0.25">
      <c r="A601">
        <v>600</v>
      </c>
      <c r="B601" t="s">
        <v>3047</v>
      </c>
      <c r="C601" t="s">
        <v>2491</v>
      </c>
      <c r="D601" t="s">
        <v>114</v>
      </c>
      <c r="E601">
        <v>459902101</v>
      </c>
      <c r="F601" t="s">
        <v>2492</v>
      </c>
    </row>
    <row r="602" spans="1:6" hidden="1" x14ac:dyDescent="0.25">
      <c r="A602">
        <v>601</v>
      </c>
      <c r="B602" t="s">
        <v>3042</v>
      </c>
      <c r="C602" t="s">
        <v>2494</v>
      </c>
      <c r="D602" t="s">
        <v>875</v>
      </c>
      <c r="E602" t="s">
        <v>2495</v>
      </c>
      <c r="F602" t="s">
        <v>2496</v>
      </c>
    </row>
    <row r="603" spans="1:6" hidden="1" x14ac:dyDescent="0.25">
      <c r="A603">
        <v>602</v>
      </c>
      <c r="B603" t="s">
        <v>3042</v>
      </c>
      <c r="C603">
        <v>4502018</v>
      </c>
      <c r="D603" t="s">
        <v>140</v>
      </c>
      <c r="E603">
        <v>450201802</v>
      </c>
      <c r="F603" t="s">
        <v>2499</v>
      </c>
    </row>
    <row r="604" spans="1:6" hidden="1" x14ac:dyDescent="0.25">
      <c r="A604">
        <v>603</v>
      </c>
      <c r="B604" t="s">
        <v>3043</v>
      </c>
      <c r="C604">
        <v>4599023</v>
      </c>
      <c r="D604" t="s">
        <v>2502</v>
      </c>
      <c r="E604">
        <v>459902300</v>
      </c>
      <c r="F604" t="s">
        <v>2503</v>
      </c>
    </row>
    <row r="605" spans="1:6" hidden="1" x14ac:dyDescent="0.25">
      <c r="A605">
        <v>604</v>
      </c>
      <c r="B605" t="s">
        <v>3042</v>
      </c>
      <c r="C605">
        <v>4502039</v>
      </c>
      <c r="D605" t="s">
        <v>543</v>
      </c>
      <c r="E605">
        <v>450203901</v>
      </c>
      <c r="F605" t="s">
        <v>2506</v>
      </c>
    </row>
    <row r="606" spans="1:6" hidden="1" x14ac:dyDescent="0.25">
      <c r="A606">
        <v>605</v>
      </c>
      <c r="B606" t="s">
        <v>3047</v>
      </c>
      <c r="C606" t="s">
        <v>2509</v>
      </c>
      <c r="D606" t="s">
        <v>1896</v>
      </c>
      <c r="E606" t="s">
        <v>2510</v>
      </c>
      <c r="F606" t="s">
        <v>1898</v>
      </c>
    </row>
    <row r="607" spans="1:6" hidden="1" x14ac:dyDescent="0.25">
      <c r="A607">
        <v>606</v>
      </c>
      <c r="B607" t="s">
        <v>3042</v>
      </c>
      <c r="C607" t="s">
        <v>2518</v>
      </c>
      <c r="D607" t="s">
        <v>102</v>
      </c>
      <c r="E607" t="s">
        <v>2519</v>
      </c>
      <c r="F607" t="s">
        <v>103</v>
      </c>
    </row>
    <row r="608" spans="1:6" hidden="1" x14ac:dyDescent="0.25">
      <c r="A608">
        <v>607</v>
      </c>
      <c r="B608" t="s">
        <v>3042</v>
      </c>
      <c r="C608" t="s">
        <v>2521</v>
      </c>
      <c r="D608" t="s">
        <v>160</v>
      </c>
      <c r="E608" t="s">
        <v>2522</v>
      </c>
      <c r="F608" t="s">
        <v>1452</v>
      </c>
    </row>
    <row r="609" spans="1:6" hidden="1" x14ac:dyDescent="0.25">
      <c r="A609">
        <v>608</v>
      </c>
      <c r="B609" t="s">
        <v>3042</v>
      </c>
      <c r="C609" t="s">
        <v>2525</v>
      </c>
      <c r="D609" t="s">
        <v>2526</v>
      </c>
      <c r="E609" t="s">
        <v>2527</v>
      </c>
      <c r="F609" t="s">
        <v>2528</v>
      </c>
    </row>
    <row r="610" spans="1:6" hidden="1" x14ac:dyDescent="0.25">
      <c r="A610">
        <v>609</v>
      </c>
      <c r="B610" t="s">
        <v>3042</v>
      </c>
      <c r="C610" t="s">
        <v>2530</v>
      </c>
      <c r="D610" t="s">
        <v>51</v>
      </c>
      <c r="E610" t="s">
        <v>2531</v>
      </c>
      <c r="F610" t="s">
        <v>52</v>
      </c>
    </row>
    <row r="611" spans="1:6" hidden="1" x14ac:dyDescent="0.25">
      <c r="A611">
        <v>610</v>
      </c>
      <c r="B611" t="s">
        <v>3042</v>
      </c>
      <c r="C611" t="s">
        <v>2534</v>
      </c>
      <c r="D611" t="s">
        <v>867</v>
      </c>
      <c r="E611" t="s">
        <v>2535</v>
      </c>
      <c r="F611" t="s">
        <v>869</v>
      </c>
    </row>
    <row r="612" spans="1:6" hidden="1" x14ac:dyDescent="0.25">
      <c r="A612">
        <v>611</v>
      </c>
      <c r="B612" t="s">
        <v>3042</v>
      </c>
      <c r="C612" t="s">
        <v>2491</v>
      </c>
      <c r="D612" t="s">
        <v>114</v>
      </c>
      <c r="E612" t="s">
        <v>2539</v>
      </c>
      <c r="F612" t="s">
        <v>116</v>
      </c>
    </row>
    <row r="613" spans="1:6" hidden="1" x14ac:dyDescent="0.25">
      <c r="A613">
        <v>612</v>
      </c>
      <c r="B613" t="s">
        <v>3042</v>
      </c>
      <c r="C613" t="s">
        <v>2541</v>
      </c>
      <c r="D613" t="s">
        <v>2542</v>
      </c>
      <c r="E613" t="s">
        <v>2543</v>
      </c>
      <c r="F613" t="s">
        <v>2544</v>
      </c>
    </row>
    <row r="614" spans="1:6" hidden="1" x14ac:dyDescent="0.25">
      <c r="A614">
        <v>613</v>
      </c>
      <c r="B614" t="s">
        <v>3042</v>
      </c>
      <c r="C614">
        <v>4599005</v>
      </c>
      <c r="D614" t="s">
        <v>2542</v>
      </c>
      <c r="E614" t="s">
        <v>2546</v>
      </c>
      <c r="F614" t="s">
        <v>2544</v>
      </c>
    </row>
    <row r="615" spans="1:6" hidden="1" x14ac:dyDescent="0.25">
      <c r="A615">
        <v>614</v>
      </c>
      <c r="B615" t="s">
        <v>3042</v>
      </c>
      <c r="C615">
        <v>4599023</v>
      </c>
      <c r="D615" t="s">
        <v>2553</v>
      </c>
      <c r="E615">
        <v>459902300</v>
      </c>
      <c r="F615" t="s">
        <v>2502</v>
      </c>
    </row>
    <row r="616" spans="1:6" hidden="1" x14ac:dyDescent="0.25">
      <c r="A616">
        <v>615</v>
      </c>
      <c r="B616" t="s">
        <v>3043</v>
      </c>
      <c r="C616" t="s">
        <v>2530</v>
      </c>
      <c r="D616" t="s">
        <v>51</v>
      </c>
      <c r="E616">
        <v>459901900</v>
      </c>
      <c r="F616" t="s">
        <v>52</v>
      </c>
    </row>
    <row r="617" spans="1:6" hidden="1" x14ac:dyDescent="0.25">
      <c r="A617">
        <v>616</v>
      </c>
      <c r="B617" t="s">
        <v>3043</v>
      </c>
      <c r="C617">
        <v>4599019</v>
      </c>
      <c r="D617" t="s">
        <v>2557</v>
      </c>
      <c r="E617" t="s">
        <v>2558</v>
      </c>
      <c r="F617" t="s">
        <v>908</v>
      </c>
    </row>
    <row r="618" spans="1:6" hidden="1" x14ac:dyDescent="0.25">
      <c r="A618">
        <v>617</v>
      </c>
      <c r="B618" t="s">
        <v>3042</v>
      </c>
      <c r="C618">
        <v>4599018</v>
      </c>
      <c r="D618" t="s">
        <v>102</v>
      </c>
      <c r="E618">
        <v>459901800</v>
      </c>
      <c r="F618" t="s">
        <v>103</v>
      </c>
    </row>
    <row r="619" spans="1:6" hidden="1" x14ac:dyDescent="0.25">
      <c r="A619">
        <v>618</v>
      </c>
      <c r="B619" t="s">
        <v>3042</v>
      </c>
      <c r="C619">
        <v>4599029</v>
      </c>
      <c r="D619" t="s">
        <v>160</v>
      </c>
      <c r="E619">
        <v>459902900</v>
      </c>
      <c r="F619" t="s">
        <v>1452</v>
      </c>
    </row>
    <row r="620" spans="1:6" hidden="1" x14ac:dyDescent="0.25">
      <c r="A620">
        <v>619</v>
      </c>
      <c r="B620" t="s">
        <v>3043</v>
      </c>
      <c r="C620">
        <v>4599031</v>
      </c>
      <c r="D620" t="s">
        <v>2562</v>
      </c>
      <c r="E620" t="s">
        <v>2460</v>
      </c>
      <c r="F620" t="s">
        <v>2461</v>
      </c>
    </row>
    <row r="621" spans="1:6" hidden="1" x14ac:dyDescent="0.25">
      <c r="A621">
        <v>620</v>
      </c>
      <c r="B621" t="s">
        <v>3043</v>
      </c>
      <c r="C621" t="s">
        <v>2518</v>
      </c>
      <c r="D621" t="s">
        <v>102</v>
      </c>
      <c r="E621" t="s">
        <v>2519</v>
      </c>
      <c r="F621" t="s">
        <v>103</v>
      </c>
    </row>
    <row r="622" spans="1:6" hidden="1" x14ac:dyDescent="0.25">
      <c r="A622">
        <v>621</v>
      </c>
      <c r="B622" t="s">
        <v>3043</v>
      </c>
      <c r="C622" t="s">
        <v>2530</v>
      </c>
      <c r="D622" t="s">
        <v>51</v>
      </c>
      <c r="E622" t="s">
        <v>2463</v>
      </c>
      <c r="F622" t="s">
        <v>216</v>
      </c>
    </row>
    <row r="623" spans="1:6" hidden="1" x14ac:dyDescent="0.25">
      <c r="A623">
        <v>622</v>
      </c>
      <c r="B623" t="s">
        <v>3043</v>
      </c>
      <c r="C623" t="s">
        <v>2573</v>
      </c>
      <c r="D623" t="s">
        <v>199</v>
      </c>
      <c r="E623" t="s">
        <v>2574</v>
      </c>
      <c r="F623" t="s">
        <v>2575</v>
      </c>
    </row>
    <row r="624" spans="1:6" hidden="1" x14ac:dyDescent="0.25">
      <c r="A624">
        <v>623</v>
      </c>
      <c r="B624" t="s">
        <v>3043</v>
      </c>
      <c r="C624" t="s">
        <v>2577</v>
      </c>
      <c r="D624" t="s">
        <v>2185</v>
      </c>
      <c r="E624" t="s">
        <v>2578</v>
      </c>
      <c r="F624" t="s">
        <v>1579</v>
      </c>
    </row>
  </sheetData>
  <autoFilter ref="A1:F624" xr:uid="{C6D221F3-BDF2-44EF-9E2D-13311C5D44CB}">
    <filterColumn colId="2">
      <filters>
        <filter val="1903053"/>
      </filters>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6294-7B44-413F-9218-E98C0318918A}">
  <sheetPr codeName="Hoja7"/>
  <dimension ref="B2:K80"/>
  <sheetViews>
    <sheetView topLeftCell="A64" workbookViewId="0">
      <selection activeCell="C3" sqref="C3"/>
    </sheetView>
  </sheetViews>
  <sheetFormatPr baseColWidth="10" defaultRowHeight="15" x14ac:dyDescent="0.25"/>
  <cols>
    <col min="2" max="2" width="17.28515625" customWidth="1"/>
  </cols>
  <sheetData>
    <row r="2" spans="2:11" x14ac:dyDescent="0.25">
      <c r="B2" s="1006" t="s">
        <v>3103</v>
      </c>
      <c r="C2" s="1006" t="s">
        <v>3104</v>
      </c>
      <c r="D2" s="1007" t="s">
        <v>3105</v>
      </c>
      <c r="E2" s="1007" t="s">
        <v>3106</v>
      </c>
      <c r="F2" s="1006" t="s">
        <v>3095</v>
      </c>
      <c r="G2" s="1006" t="s">
        <v>3099</v>
      </c>
      <c r="H2" s="1007" t="s">
        <v>3107</v>
      </c>
      <c r="I2" s="1007" t="s">
        <v>3097</v>
      </c>
      <c r="J2" s="1007" t="s">
        <v>3098</v>
      </c>
    </row>
    <row r="3" spans="2:11" x14ac:dyDescent="0.25">
      <c r="B3" s="1008" t="s">
        <v>3108</v>
      </c>
      <c r="C3" s="1008" t="s">
        <v>3108</v>
      </c>
      <c r="D3" s="1008" t="s">
        <v>3108</v>
      </c>
      <c r="E3" s="1008" t="s">
        <v>3108</v>
      </c>
      <c r="F3" s="1008" t="s">
        <v>3108</v>
      </c>
      <c r="G3" s="1008" t="s">
        <v>3108</v>
      </c>
      <c r="H3" s="1008" t="s">
        <v>3108</v>
      </c>
      <c r="I3" s="1008" t="s">
        <v>3108</v>
      </c>
      <c r="J3" s="1008" t="s">
        <v>3108</v>
      </c>
      <c r="K3" s="1008"/>
    </row>
    <row r="4" spans="2:11" x14ac:dyDescent="0.25">
      <c r="B4" t="s">
        <v>3109</v>
      </c>
      <c r="C4" t="s">
        <v>3110</v>
      </c>
      <c r="D4" t="s">
        <v>3111</v>
      </c>
      <c r="E4" t="s">
        <v>3112</v>
      </c>
      <c r="F4" t="s">
        <v>3113</v>
      </c>
      <c r="G4" t="s">
        <v>3114</v>
      </c>
      <c r="H4" t="s">
        <v>3115</v>
      </c>
      <c r="I4" t="s">
        <v>3116</v>
      </c>
      <c r="J4" t="s">
        <v>3117</v>
      </c>
    </row>
    <row r="5" spans="2:11" x14ac:dyDescent="0.25">
      <c r="B5" t="s">
        <v>3118</v>
      </c>
      <c r="C5" t="s">
        <v>3118</v>
      </c>
      <c r="D5" t="s">
        <v>3119</v>
      </c>
      <c r="E5" t="s">
        <v>3120</v>
      </c>
      <c r="F5" t="s">
        <v>3121</v>
      </c>
      <c r="G5" t="s">
        <v>3122</v>
      </c>
      <c r="H5" t="s">
        <v>3123</v>
      </c>
      <c r="I5" t="s">
        <v>3124</v>
      </c>
      <c r="J5" t="s">
        <v>3125</v>
      </c>
    </row>
    <row r="6" spans="2:11" x14ac:dyDescent="0.25">
      <c r="B6" t="s">
        <v>3126</v>
      </c>
      <c r="C6" t="s">
        <v>3127</v>
      </c>
      <c r="D6" t="s">
        <v>3128</v>
      </c>
      <c r="E6" t="s">
        <v>3129</v>
      </c>
      <c r="F6" t="s">
        <v>3130</v>
      </c>
      <c r="G6" t="s">
        <v>3131</v>
      </c>
      <c r="H6" t="s">
        <v>3132</v>
      </c>
      <c r="I6" t="s">
        <v>3133</v>
      </c>
      <c r="J6" t="s">
        <v>3134</v>
      </c>
    </row>
    <row r="7" spans="2:11" x14ac:dyDescent="0.25">
      <c r="B7" t="s">
        <v>3135</v>
      </c>
      <c r="C7" t="s">
        <v>3136</v>
      </c>
      <c r="D7" t="s">
        <v>3137</v>
      </c>
      <c r="E7" t="s">
        <v>3138</v>
      </c>
      <c r="F7" t="s">
        <v>3139</v>
      </c>
      <c r="G7" t="s">
        <v>3140</v>
      </c>
      <c r="H7" t="s">
        <v>3141</v>
      </c>
      <c r="I7" t="s">
        <v>3142</v>
      </c>
      <c r="J7" t="s">
        <v>3143</v>
      </c>
    </row>
    <row r="8" spans="2:11" x14ac:dyDescent="0.25">
      <c r="B8" t="s">
        <v>3144</v>
      </c>
      <c r="C8" t="s">
        <v>3144</v>
      </c>
      <c r="E8" t="s">
        <v>3145</v>
      </c>
      <c r="F8" t="s">
        <v>3146</v>
      </c>
      <c r="G8" t="s">
        <v>3147</v>
      </c>
      <c r="H8" t="s">
        <v>3148</v>
      </c>
      <c r="I8" t="s">
        <v>3149</v>
      </c>
      <c r="J8" t="s">
        <v>3150</v>
      </c>
    </row>
    <row r="9" spans="2:11" x14ac:dyDescent="0.25">
      <c r="B9" t="s">
        <v>3151</v>
      </c>
      <c r="C9" t="s">
        <v>3151</v>
      </c>
      <c r="E9" t="s">
        <v>3152</v>
      </c>
      <c r="F9" t="s">
        <v>3153</v>
      </c>
      <c r="G9" t="s">
        <v>3154</v>
      </c>
      <c r="H9" t="s">
        <v>3155</v>
      </c>
      <c r="I9" t="s">
        <v>3156</v>
      </c>
      <c r="J9" t="s">
        <v>3157</v>
      </c>
    </row>
    <row r="10" spans="2:11" x14ac:dyDescent="0.25">
      <c r="B10" t="s">
        <v>3158</v>
      </c>
      <c r="C10" t="s">
        <v>3158</v>
      </c>
      <c r="E10" t="s">
        <v>3159</v>
      </c>
      <c r="F10" t="s">
        <v>3160</v>
      </c>
      <c r="G10" t="s">
        <v>3161</v>
      </c>
      <c r="H10" t="s">
        <v>3162</v>
      </c>
      <c r="I10" t="s">
        <v>3163</v>
      </c>
      <c r="J10" t="s">
        <v>3164</v>
      </c>
    </row>
    <row r="11" spans="2:11" x14ac:dyDescent="0.25">
      <c r="B11" t="s">
        <v>3165</v>
      </c>
      <c r="C11" t="s">
        <v>3166</v>
      </c>
      <c r="E11" t="s">
        <v>3167</v>
      </c>
      <c r="F11" t="s">
        <v>3168</v>
      </c>
      <c r="G11" t="s">
        <v>3169</v>
      </c>
      <c r="H11" t="s">
        <v>3170</v>
      </c>
      <c r="I11" t="s">
        <v>3171</v>
      </c>
      <c r="J11" t="s">
        <v>3172</v>
      </c>
    </row>
    <row r="12" spans="2:11" x14ac:dyDescent="0.25">
      <c r="B12" t="s">
        <v>3173</v>
      </c>
      <c r="C12" t="s">
        <v>3173</v>
      </c>
      <c r="E12" t="s">
        <v>3174</v>
      </c>
      <c r="F12" t="s">
        <v>3175</v>
      </c>
      <c r="G12" t="s">
        <v>3176</v>
      </c>
      <c r="H12" t="s">
        <v>3177</v>
      </c>
      <c r="I12" t="s">
        <v>3178</v>
      </c>
      <c r="J12" t="s">
        <v>3179</v>
      </c>
    </row>
    <row r="13" spans="2:11" x14ac:dyDescent="0.25">
      <c r="B13" t="s">
        <v>3180</v>
      </c>
      <c r="C13" t="s">
        <v>3180</v>
      </c>
      <c r="E13" t="s">
        <v>3181</v>
      </c>
      <c r="F13" t="s">
        <v>3182</v>
      </c>
      <c r="G13" t="s">
        <v>3183</v>
      </c>
      <c r="I13" t="s">
        <v>3184</v>
      </c>
      <c r="J13" t="s">
        <v>3185</v>
      </c>
    </row>
    <row r="14" spans="2:11" x14ac:dyDescent="0.25">
      <c r="B14" t="s">
        <v>3186</v>
      </c>
      <c r="C14" t="s">
        <v>3186</v>
      </c>
      <c r="F14" t="s">
        <v>3187</v>
      </c>
      <c r="G14" t="s">
        <v>3188</v>
      </c>
      <c r="I14" t="s">
        <v>3189</v>
      </c>
      <c r="J14" t="s">
        <v>3190</v>
      </c>
    </row>
    <row r="15" spans="2:11" x14ac:dyDescent="0.25">
      <c r="B15" t="s">
        <v>3191</v>
      </c>
      <c r="C15" t="s">
        <v>3191</v>
      </c>
      <c r="F15" t="s">
        <v>3192</v>
      </c>
      <c r="G15" t="s">
        <v>3193</v>
      </c>
      <c r="I15" t="s">
        <v>3194</v>
      </c>
      <c r="J15" t="s">
        <v>3195</v>
      </c>
    </row>
    <row r="16" spans="2:11" x14ac:dyDescent="0.25">
      <c r="B16" t="s">
        <v>3196</v>
      </c>
      <c r="C16" t="s">
        <v>3196</v>
      </c>
      <c r="F16" t="s">
        <v>3197</v>
      </c>
      <c r="G16" t="s">
        <v>3198</v>
      </c>
      <c r="I16" t="s">
        <v>3199</v>
      </c>
      <c r="J16" t="s">
        <v>3200</v>
      </c>
    </row>
    <row r="17" spans="2:10" x14ac:dyDescent="0.25">
      <c r="B17" t="s">
        <v>3201</v>
      </c>
      <c r="C17" t="s">
        <v>3201</v>
      </c>
      <c r="F17" t="s">
        <v>3202</v>
      </c>
      <c r="G17" t="s">
        <v>3203</v>
      </c>
      <c r="I17" t="s">
        <v>3204</v>
      </c>
      <c r="J17" t="s">
        <v>3205</v>
      </c>
    </row>
    <row r="18" spans="2:10" x14ac:dyDescent="0.25">
      <c r="B18" t="s">
        <v>3206</v>
      </c>
      <c r="C18" t="s">
        <v>3206</v>
      </c>
      <c r="F18" t="s">
        <v>3207</v>
      </c>
      <c r="G18" t="s">
        <v>3208</v>
      </c>
      <c r="I18" t="s">
        <v>3209</v>
      </c>
      <c r="J18" t="s">
        <v>3210</v>
      </c>
    </row>
    <row r="19" spans="2:10" x14ac:dyDescent="0.25">
      <c r="B19" t="s">
        <v>3211</v>
      </c>
      <c r="C19" t="s">
        <v>3211</v>
      </c>
      <c r="F19" t="s">
        <v>3212</v>
      </c>
      <c r="G19" t="s">
        <v>3213</v>
      </c>
      <c r="I19" t="s">
        <v>3214</v>
      </c>
      <c r="J19" t="s">
        <v>3215</v>
      </c>
    </row>
    <row r="20" spans="2:10" x14ac:dyDescent="0.25">
      <c r="B20" t="s">
        <v>3216</v>
      </c>
      <c r="C20" t="s">
        <v>3216</v>
      </c>
      <c r="F20" t="s">
        <v>3217</v>
      </c>
      <c r="G20" t="s">
        <v>3218</v>
      </c>
      <c r="I20" t="s">
        <v>3219</v>
      </c>
      <c r="J20" t="s">
        <v>3220</v>
      </c>
    </row>
    <row r="21" spans="2:10" x14ac:dyDescent="0.25">
      <c r="B21" t="s">
        <v>3221</v>
      </c>
      <c r="C21" t="s">
        <v>3221</v>
      </c>
      <c r="F21" t="s">
        <v>3222</v>
      </c>
      <c r="G21" t="s">
        <v>3223</v>
      </c>
      <c r="I21" t="s">
        <v>3224</v>
      </c>
      <c r="J21" t="s">
        <v>3225</v>
      </c>
    </row>
    <row r="22" spans="2:10" x14ac:dyDescent="0.25">
      <c r="B22" t="s">
        <v>3226</v>
      </c>
      <c r="C22" t="s">
        <v>3226</v>
      </c>
      <c r="F22" t="s">
        <v>3227</v>
      </c>
      <c r="G22" t="s">
        <v>3228</v>
      </c>
      <c r="I22" t="s">
        <v>3229</v>
      </c>
      <c r="J22" t="s">
        <v>3230</v>
      </c>
    </row>
    <row r="23" spans="2:10" x14ac:dyDescent="0.25">
      <c r="B23" t="s">
        <v>3231</v>
      </c>
      <c r="C23" t="s">
        <v>3231</v>
      </c>
      <c r="F23" t="s">
        <v>3232</v>
      </c>
      <c r="G23" t="s">
        <v>3233</v>
      </c>
      <c r="I23" t="s">
        <v>3234</v>
      </c>
      <c r="J23" t="s">
        <v>3235</v>
      </c>
    </row>
    <row r="24" spans="2:10" x14ac:dyDescent="0.25">
      <c r="B24" t="s">
        <v>3236</v>
      </c>
      <c r="C24" t="s">
        <v>3236</v>
      </c>
      <c r="F24" t="s">
        <v>3237</v>
      </c>
      <c r="G24" t="s">
        <v>3238</v>
      </c>
      <c r="I24" t="s">
        <v>3239</v>
      </c>
      <c r="J24" t="s">
        <v>3240</v>
      </c>
    </row>
    <row r="25" spans="2:10" x14ac:dyDescent="0.25">
      <c r="B25" t="s">
        <v>3241</v>
      </c>
      <c r="C25" t="s">
        <v>3241</v>
      </c>
      <c r="F25" t="s">
        <v>3242</v>
      </c>
      <c r="G25" t="s">
        <v>3243</v>
      </c>
      <c r="I25" t="s">
        <v>3244</v>
      </c>
      <c r="J25" t="s">
        <v>3245</v>
      </c>
    </row>
    <row r="26" spans="2:10" x14ac:dyDescent="0.25">
      <c r="B26" t="s">
        <v>3246</v>
      </c>
      <c r="C26" t="s">
        <v>3247</v>
      </c>
      <c r="F26" t="s">
        <v>3248</v>
      </c>
      <c r="G26" t="s">
        <v>3249</v>
      </c>
      <c r="I26" t="s">
        <v>3250</v>
      </c>
      <c r="J26" t="s">
        <v>3251</v>
      </c>
    </row>
    <row r="27" spans="2:10" x14ac:dyDescent="0.25">
      <c r="B27" t="s">
        <v>3252</v>
      </c>
      <c r="C27" t="s">
        <v>3252</v>
      </c>
      <c r="F27" t="s">
        <v>3253</v>
      </c>
      <c r="G27" t="s">
        <v>3254</v>
      </c>
      <c r="J27" t="s">
        <v>3255</v>
      </c>
    </row>
    <row r="28" spans="2:10" x14ac:dyDescent="0.25">
      <c r="F28" t="s">
        <v>3256</v>
      </c>
      <c r="G28" t="s">
        <v>3257</v>
      </c>
      <c r="J28" t="s">
        <v>3258</v>
      </c>
    </row>
    <row r="29" spans="2:10" x14ac:dyDescent="0.25">
      <c r="F29" t="s">
        <v>3259</v>
      </c>
      <c r="G29" t="s">
        <v>3260</v>
      </c>
      <c r="J29" t="s">
        <v>3261</v>
      </c>
    </row>
    <row r="30" spans="2:10" x14ac:dyDescent="0.25">
      <c r="F30" t="s">
        <v>3262</v>
      </c>
      <c r="G30" t="s">
        <v>3263</v>
      </c>
      <c r="J30" t="s">
        <v>3264</v>
      </c>
    </row>
    <row r="31" spans="2:10" x14ac:dyDescent="0.25">
      <c r="G31" t="s">
        <v>3265</v>
      </c>
      <c r="J31" t="s">
        <v>3266</v>
      </c>
    </row>
    <row r="32" spans="2:10" x14ac:dyDescent="0.25">
      <c r="G32" t="s">
        <v>3267</v>
      </c>
    </row>
    <row r="33" spans="7:7" x14ac:dyDescent="0.25">
      <c r="G33" t="s">
        <v>3268</v>
      </c>
    </row>
    <row r="34" spans="7:7" x14ac:dyDescent="0.25">
      <c r="G34" t="s">
        <v>3269</v>
      </c>
    </row>
    <row r="35" spans="7:7" x14ac:dyDescent="0.25">
      <c r="G35" t="s">
        <v>3270</v>
      </c>
    </row>
    <row r="36" spans="7:7" x14ac:dyDescent="0.25">
      <c r="G36" t="s">
        <v>3271</v>
      </c>
    </row>
    <row r="37" spans="7:7" x14ac:dyDescent="0.25">
      <c r="G37" t="s">
        <v>3272</v>
      </c>
    </row>
    <row r="38" spans="7:7" x14ac:dyDescent="0.25">
      <c r="G38" t="s">
        <v>3273</v>
      </c>
    </row>
    <row r="39" spans="7:7" x14ac:dyDescent="0.25">
      <c r="G39" t="s">
        <v>3274</v>
      </c>
    </row>
    <row r="40" spans="7:7" x14ac:dyDescent="0.25">
      <c r="G40" t="s">
        <v>3275</v>
      </c>
    </row>
    <row r="41" spans="7:7" x14ac:dyDescent="0.25">
      <c r="G41" t="s">
        <v>3276</v>
      </c>
    </row>
    <row r="42" spans="7:7" x14ac:dyDescent="0.25">
      <c r="G42" t="s">
        <v>3277</v>
      </c>
    </row>
    <row r="43" spans="7:7" x14ac:dyDescent="0.25">
      <c r="G43" t="s">
        <v>3278</v>
      </c>
    </row>
    <row r="44" spans="7:7" x14ac:dyDescent="0.25">
      <c r="G44" t="s">
        <v>3279</v>
      </c>
    </row>
    <row r="45" spans="7:7" x14ac:dyDescent="0.25">
      <c r="G45" t="s">
        <v>3280</v>
      </c>
    </row>
    <row r="46" spans="7:7" x14ac:dyDescent="0.25">
      <c r="G46" t="s">
        <v>3281</v>
      </c>
    </row>
    <row r="47" spans="7:7" x14ac:dyDescent="0.25">
      <c r="G47" t="s">
        <v>3282</v>
      </c>
    </row>
    <row r="48" spans="7:7" x14ac:dyDescent="0.25">
      <c r="G48" t="s">
        <v>3283</v>
      </c>
    </row>
    <row r="49" spans="7:7" x14ac:dyDescent="0.25">
      <c r="G49" t="s">
        <v>3284</v>
      </c>
    </row>
    <row r="50" spans="7:7" x14ac:dyDescent="0.25">
      <c r="G50" t="s">
        <v>3285</v>
      </c>
    </row>
    <row r="51" spans="7:7" x14ac:dyDescent="0.25">
      <c r="G51" t="s">
        <v>3286</v>
      </c>
    </row>
    <row r="52" spans="7:7" x14ac:dyDescent="0.25">
      <c r="G52" t="s">
        <v>3287</v>
      </c>
    </row>
    <row r="53" spans="7:7" x14ac:dyDescent="0.25">
      <c r="G53" t="s">
        <v>3288</v>
      </c>
    </row>
    <row r="54" spans="7:7" x14ac:dyDescent="0.25">
      <c r="G54" t="s">
        <v>3289</v>
      </c>
    </row>
    <row r="55" spans="7:7" x14ac:dyDescent="0.25">
      <c r="G55" t="s">
        <v>3290</v>
      </c>
    </row>
    <row r="56" spans="7:7" x14ac:dyDescent="0.25">
      <c r="G56" t="s">
        <v>3291</v>
      </c>
    </row>
    <row r="57" spans="7:7" x14ac:dyDescent="0.25">
      <c r="G57" t="s">
        <v>3292</v>
      </c>
    </row>
    <row r="58" spans="7:7" x14ac:dyDescent="0.25">
      <c r="G58" t="s">
        <v>3293</v>
      </c>
    </row>
    <row r="59" spans="7:7" x14ac:dyDescent="0.25">
      <c r="G59" t="s">
        <v>3294</v>
      </c>
    </row>
    <row r="60" spans="7:7" x14ac:dyDescent="0.25">
      <c r="G60" t="s">
        <v>3295</v>
      </c>
    </row>
    <row r="61" spans="7:7" x14ac:dyDescent="0.25">
      <c r="G61" t="s">
        <v>3296</v>
      </c>
    </row>
    <row r="62" spans="7:7" x14ac:dyDescent="0.25">
      <c r="G62" t="s">
        <v>3297</v>
      </c>
    </row>
    <row r="63" spans="7:7" x14ac:dyDescent="0.25">
      <c r="G63" t="s">
        <v>3298</v>
      </c>
    </row>
    <row r="64" spans="7:7" x14ac:dyDescent="0.25">
      <c r="G64" t="s">
        <v>3299</v>
      </c>
    </row>
    <row r="65" spans="7:7" x14ac:dyDescent="0.25">
      <c r="G65" t="s">
        <v>3300</v>
      </c>
    </row>
    <row r="66" spans="7:7" x14ac:dyDescent="0.25">
      <c r="G66" t="s">
        <v>3301</v>
      </c>
    </row>
    <row r="67" spans="7:7" x14ac:dyDescent="0.25">
      <c r="G67" t="s">
        <v>3302</v>
      </c>
    </row>
    <row r="68" spans="7:7" x14ac:dyDescent="0.25">
      <c r="G68" t="s">
        <v>3303</v>
      </c>
    </row>
    <row r="69" spans="7:7" x14ac:dyDescent="0.25">
      <c r="G69" t="s">
        <v>3304</v>
      </c>
    </row>
    <row r="70" spans="7:7" x14ac:dyDescent="0.25">
      <c r="G70" t="s">
        <v>3305</v>
      </c>
    </row>
    <row r="71" spans="7:7" x14ac:dyDescent="0.25">
      <c r="G71" t="s">
        <v>3306</v>
      </c>
    </row>
    <row r="72" spans="7:7" x14ac:dyDescent="0.25">
      <c r="G72" t="s">
        <v>3307</v>
      </c>
    </row>
    <row r="73" spans="7:7" x14ac:dyDescent="0.25">
      <c r="G73" t="s">
        <v>3308</v>
      </c>
    </row>
    <row r="74" spans="7:7" x14ac:dyDescent="0.25">
      <c r="G74" t="s">
        <v>3309</v>
      </c>
    </row>
    <row r="75" spans="7:7" x14ac:dyDescent="0.25">
      <c r="G75" t="s">
        <v>3310</v>
      </c>
    </row>
    <row r="76" spans="7:7" x14ac:dyDescent="0.25">
      <c r="G76" t="s">
        <v>3311</v>
      </c>
    </row>
    <row r="77" spans="7:7" x14ac:dyDescent="0.25">
      <c r="G77" t="s">
        <v>3312</v>
      </c>
    </row>
    <row r="78" spans="7:7" x14ac:dyDescent="0.25">
      <c r="G78" t="s">
        <v>3313</v>
      </c>
    </row>
    <row r="79" spans="7:7" x14ac:dyDescent="0.25">
      <c r="G79" t="s">
        <v>3314</v>
      </c>
    </row>
    <row r="80" spans="7:7" x14ac:dyDescent="0.25">
      <c r="G80" t="s">
        <v>3315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 Indicativo 24-27 BCK</vt:lpstr>
      <vt:lpstr>Plan Indicativo 24-27</vt:lpstr>
      <vt:lpstr>Hoja1</vt:lpstr>
      <vt:lpstr>PLAN DE INVERSION</vt:lpstr>
      <vt:lpstr>PP sin recursos</vt:lpstr>
      <vt:lpstr>Control</vt:lpstr>
      <vt:lpstr>Hoja3</vt:lpstr>
      <vt:lpstr>Politicas tranversales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Yicel Madroñero Perez</cp:lastModifiedBy>
  <dcterms:created xsi:type="dcterms:W3CDTF">2024-06-05T13:12:51Z</dcterms:created>
  <dcterms:modified xsi:type="dcterms:W3CDTF">2025-02-07T15:07:06Z</dcterms:modified>
</cp:coreProperties>
</file>